
<file path=[Content_Types].xml><?xml version="1.0" encoding="utf-8"?>
<Types xmlns="http://schemas.openxmlformats.org/package/2006/content-types">
  <Default Extension="bin" ContentType="application/vnd.ms-office.vbaProject"/>
  <Default Extension="docx" ContentType="application/vnd.openxmlformats-officedocument.wordprocessingml.document"/>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9.xml" ContentType="application/vnd.openxmlformats-officedocument.drawingml.chart+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drawings/drawing15.xml" ContentType="application/vnd.openxmlformats-officedocument.drawingml.chartshapes+xml"/>
  <Override PartName="/xl/charts/chart12.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3.xml" ContentType="application/vnd.openxmlformats-officedocument.drawingml.chart+xml"/>
  <Override PartName="/xl/drawings/drawing18.xml" ContentType="application/vnd.openxmlformats-officedocument.drawingml.chartshapes+xml"/>
  <Override PartName="/xl/charts/chart14.xml" ContentType="application/vnd.openxmlformats-officedocument.drawingml.chart+xml"/>
  <Override PartName="/xl/drawings/drawing19.xml" ContentType="application/vnd.openxmlformats-officedocument.drawingml.chartshapes+xml"/>
  <Override PartName="/xl/charts/chart15.xml" ContentType="application/vnd.openxmlformats-officedocument.drawingml.chart+xml"/>
  <Override PartName="/xl/drawings/drawing20.xml" ContentType="application/vnd.openxmlformats-officedocument.drawingml.chartshapes+xml"/>
  <Override PartName="/xl/charts/chart16.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7.xml" ContentType="application/vnd.openxmlformats-officedocument.drawingml.chart+xml"/>
  <Override PartName="/xl/drawings/drawing23.xml" ContentType="application/vnd.openxmlformats-officedocument.drawingml.chartshapes+xml"/>
  <Override PartName="/xl/charts/chart18.xml" ContentType="application/vnd.openxmlformats-officedocument.drawingml.chart+xml"/>
  <Override PartName="/xl/drawings/drawing24.xml" ContentType="application/vnd.openxmlformats-officedocument.drawingml.chartshapes+xml"/>
  <Override PartName="/xl/charts/chart19.xml" ContentType="application/vnd.openxmlformats-officedocument.drawingml.chart+xml"/>
  <Override PartName="/xl/drawings/drawing25.xml" ContentType="application/vnd.openxmlformats-officedocument.drawingml.chartshapes+xml"/>
  <Override PartName="/xl/charts/chart20.xml" ContentType="application/vnd.openxmlformats-officedocument.drawingml.chart+xml"/>
  <Override PartName="/xl/drawings/drawing26.xml" ContentType="application/vnd.openxmlformats-officedocument.drawingml.chartshapes+xml"/>
  <Override PartName="/xl/drawings/drawing2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21.xml" ContentType="application/vnd.openxmlformats-officedocument.drawingml.chart+xml"/>
  <Override PartName="/xl/drawings/drawing28.xml" ContentType="application/vnd.openxmlformats-officedocument.drawingml.chartshapes+xml"/>
  <Override PartName="/xl/charts/chart22.xml" ContentType="application/vnd.openxmlformats-officedocument.drawingml.chart+xml"/>
  <Override PartName="/xl/drawings/drawing29.xml" ContentType="application/vnd.openxmlformats-officedocument.drawingml.chartshapes+xml"/>
  <Override PartName="/xl/charts/chart23.xml" ContentType="application/vnd.openxmlformats-officedocument.drawingml.chart+xml"/>
  <Override PartName="/xl/drawings/drawing30.xml" ContentType="application/vnd.openxmlformats-officedocument.drawingml.chartshapes+xml"/>
  <Override PartName="/xl/charts/chart24.xml" ContentType="application/vnd.openxmlformats-officedocument.drawingml.chart+xml"/>
  <Override PartName="/xl/drawings/drawing31.xml" ContentType="application/vnd.openxmlformats-officedocument.drawingml.chartshapes+xml"/>
  <Override PartName="/xl/drawings/drawing32.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harts/chart25.xml" ContentType="application/vnd.openxmlformats-officedocument.drawingml.chart+xml"/>
  <Override PartName="/xl/drawings/drawing33.xml" ContentType="application/vnd.openxmlformats-officedocument.drawingml.chartshapes+xml"/>
  <Override PartName="/xl/charts/chart26.xml" ContentType="application/vnd.openxmlformats-officedocument.drawingml.chart+xml"/>
  <Override PartName="/xl/drawings/drawing34.xml" ContentType="application/vnd.openxmlformats-officedocument.drawingml.chartshapes+xml"/>
  <Override PartName="/xl/charts/chart27.xml" ContentType="application/vnd.openxmlformats-officedocument.drawingml.chart+xml"/>
  <Override PartName="/xl/drawings/drawing35.xml" ContentType="application/vnd.openxmlformats-officedocument.drawingml.chartshapes+xml"/>
  <Override PartName="/xl/charts/chart28.xml" ContentType="application/vnd.openxmlformats-officedocument.drawingml.chart+xml"/>
  <Override PartName="/xl/drawings/drawing36.xml" ContentType="application/vnd.openxmlformats-officedocument.drawingml.chartshapes+xml"/>
  <Override PartName="/xl/drawings/drawing3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harts/chart29.xml" ContentType="application/vnd.openxmlformats-officedocument.drawingml.chart+xml"/>
  <Override PartName="/xl/drawings/drawing38.xml" ContentType="application/vnd.openxmlformats-officedocument.drawingml.chartshapes+xml"/>
  <Override PartName="/xl/charts/chart30.xml" ContentType="application/vnd.openxmlformats-officedocument.drawingml.chart+xml"/>
  <Override PartName="/xl/drawings/drawing39.xml" ContentType="application/vnd.openxmlformats-officedocument.drawingml.chartshapes+xml"/>
  <Override PartName="/xl/charts/chart31.xml" ContentType="application/vnd.openxmlformats-officedocument.drawingml.chart+xml"/>
  <Override PartName="/xl/drawings/drawing40.xml" ContentType="application/vnd.openxmlformats-officedocument.drawingml.chartshapes+xml"/>
  <Override PartName="/xl/charts/chart32.xml" ContentType="application/vnd.openxmlformats-officedocument.drawingml.chart+xml"/>
  <Override PartName="/xl/drawings/drawing41.xml" ContentType="application/vnd.openxmlformats-officedocument.drawingml.chartshapes+xml"/>
  <Override PartName="/xl/drawings/drawing4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harts/chart33.xml" ContentType="application/vnd.openxmlformats-officedocument.drawingml.chart+xml"/>
  <Override PartName="/xl/drawings/drawing43.xml" ContentType="application/vnd.openxmlformats-officedocument.drawingml.chartshapes+xml"/>
  <Override PartName="/xl/charts/chart34.xml" ContentType="application/vnd.openxmlformats-officedocument.drawingml.chart+xml"/>
  <Override PartName="/xl/drawings/drawing44.xml" ContentType="application/vnd.openxmlformats-officedocument.drawingml.chartshapes+xml"/>
  <Override PartName="/xl/charts/chart35.xml" ContentType="application/vnd.openxmlformats-officedocument.drawingml.chart+xml"/>
  <Override PartName="/xl/drawings/drawing45.xml" ContentType="application/vnd.openxmlformats-officedocument.drawingml.chartshapes+xml"/>
  <Override PartName="/xl/charts/chart36.xml" ContentType="application/vnd.openxmlformats-officedocument.drawingml.chart+xml"/>
  <Override PartName="/xl/drawings/drawing46.xml" ContentType="application/vnd.openxmlformats-officedocument.drawingml.chartshapes+xml"/>
  <Override PartName="/xl/drawings/drawing47.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harts/chart37.xml" ContentType="application/vnd.openxmlformats-officedocument.drawingml.chart+xml"/>
  <Override PartName="/xl/drawings/drawing48.xml" ContentType="application/vnd.openxmlformats-officedocument.drawingml.chartshapes+xml"/>
  <Override PartName="/xl/charts/chart38.xml" ContentType="application/vnd.openxmlformats-officedocument.drawingml.chart+xml"/>
  <Override PartName="/xl/drawings/drawing49.xml" ContentType="application/vnd.openxmlformats-officedocument.drawingml.chartshapes+xml"/>
  <Override PartName="/xl/charts/chart39.xml" ContentType="application/vnd.openxmlformats-officedocument.drawingml.chart+xml"/>
  <Override PartName="/xl/drawings/drawing50.xml" ContentType="application/vnd.openxmlformats-officedocument.drawingml.chartshapes+xml"/>
  <Override PartName="/xl/charts/chart40.xml" ContentType="application/vnd.openxmlformats-officedocument.drawingml.chart+xml"/>
  <Override PartName="/xl/drawings/drawing51.xml" ContentType="application/vnd.openxmlformats-officedocument.drawingml.chartshapes+xml"/>
  <Override PartName="/xl/drawings/drawing52.xml" ContentType="application/vnd.openxmlformats-officedocument.drawing+xml"/>
  <Override PartName="/xl/charts/chart41.xml" ContentType="application/vnd.openxmlformats-officedocument.drawingml.chart+xml"/>
  <Override PartName="/xl/drawings/drawing53.xml" ContentType="application/vnd.openxmlformats-officedocument.drawingml.chartshapes+xml"/>
  <Override PartName="/xl/charts/chart42.xml" ContentType="application/vnd.openxmlformats-officedocument.drawingml.chart+xml"/>
  <Override PartName="/xl/drawings/drawing54.xml" ContentType="application/vnd.openxmlformats-officedocument.drawingml.chartshapes+xml"/>
  <Override PartName="/xl/charts/chart43.xml" ContentType="application/vnd.openxmlformats-officedocument.drawingml.chart+xml"/>
  <Override PartName="/xl/drawings/drawing55.xml" ContentType="application/vnd.openxmlformats-officedocument.drawingml.chartshapes+xml"/>
  <Override PartName="/xl/charts/chart44.xml" ContentType="application/vnd.openxmlformats-officedocument.drawingml.chart+xml"/>
  <Override PartName="/xl/drawings/drawing56.xml" ContentType="application/vnd.openxmlformats-officedocument.drawingml.chartshapes+xml"/>
  <Override PartName="/xl/charts/chart45.xml" ContentType="application/vnd.openxmlformats-officedocument.drawingml.chart+xml"/>
  <Override PartName="/xl/drawings/drawing57.xml" ContentType="application/vnd.openxmlformats-officedocument.drawingml.chartshapes+xml"/>
  <Override PartName="/xl/charts/chart46.xml" ContentType="application/vnd.openxmlformats-officedocument.drawingml.chart+xml"/>
  <Override PartName="/xl/drawings/drawing58.xml" ContentType="application/vnd.openxmlformats-officedocument.drawingml.chartshapes+xml"/>
  <Override PartName="/xl/charts/chart47.xml" ContentType="application/vnd.openxmlformats-officedocument.drawingml.chart+xml"/>
  <Override PartName="/xl/drawings/drawing59.xml" ContentType="application/vnd.openxmlformats-officedocument.drawingml.chartshapes+xml"/>
  <Override PartName="/xl/charts/chart48.xml" ContentType="application/vnd.openxmlformats-officedocument.drawingml.chart+xml"/>
  <Override PartName="/xl/drawings/drawing60.xml" ContentType="application/vnd.openxmlformats-officedocument.drawingml.chartshapes+xml"/>
  <Override PartName="/xl/drawings/drawing6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830" codeName="{8C4F1C90-05EB-6A55-5F09-09C24B55AC0B}"/>
  <workbookPr codeName="ThisWorkbook" autoCompressPictures="0" defaultThemeVersion="124226"/>
  <mc:AlternateContent xmlns:mc="http://schemas.openxmlformats.org/markup-compatibility/2006">
    <mc:Choice Requires="x15">
      <x15ac:absPath xmlns:x15ac="http://schemas.microsoft.com/office/spreadsheetml/2010/11/ac" url="https://dtudk-my.sharepoint.com/personal/s203679_dtu_dk/Documents/Dokumenter/DTU_Man/h2_system_dynamics/data/ATB electricity/"/>
    </mc:Choice>
  </mc:AlternateContent>
  <xr:revisionPtr revIDLastSave="0" documentId="8_{D2ECB077-AD76-48CE-B14F-A9D3249FE90E}" xr6:coauthVersionLast="47" xr6:coauthVersionMax="47" xr10:uidLastSave="{00000000-0000-0000-0000-000000000000}"/>
  <bookViews>
    <workbookView xWindow="3810" yWindow="2415" windowWidth="21600" windowHeight="11835" tabRatio="900" firstSheet="3" activeTab="4" xr2:uid="{00000000-000D-0000-FFFF-FFFF00000000}"/>
  </bookViews>
  <sheets>
    <sheet name="Preface" sheetId="29" r:id="rId1"/>
    <sheet name="Financial Definitions" sheetId="28" r:id="rId2"/>
    <sheet name="Land-Based Wind" sheetId="4" r:id="rId3"/>
    <sheet name="Offshore Wind" sheetId="10" r:id="rId4"/>
    <sheet name="Solar - PV" sheetId="18" r:id="rId5"/>
    <sheet name="Solar - CSP" sheetId="20" r:id="rId6"/>
    <sheet name="Geothermal" sheetId="24" r:id="rId7"/>
    <sheet name="Hydropower" sheetId="25" r:id="rId8"/>
    <sheet name="Conventional - Coal" sheetId="9" r:id="rId9"/>
    <sheet name="Conventional - Gas" sheetId="12" r:id="rId10"/>
    <sheet name="Conventional - Biopower" sheetId="21" r:id="rId11"/>
    <sheet name="Conventional - Nuclear" sheetId="14" r:id="rId12"/>
    <sheet name="Program Goals" sheetId="30" r:id="rId13"/>
    <sheet name="Graphics Input" sheetId="5" r:id="rId14"/>
  </sheets>
  <definedNames>
    <definedName name="_xlnm._FilterDatabase" localSheetId="6" hidden="1">Geothermal!$BM$5:$BV$5</definedName>
    <definedName name="_xlnm._FilterDatabase" localSheetId="7" hidden="1">Hydropower!$CB$5:$CJ$5</definedName>
    <definedName name="_Toc410891913" localSheetId="0">Preface!$B$3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88" i="30" l="1"/>
  <c r="Q388" i="30"/>
  <c r="P388" i="30"/>
  <c r="O388" i="30"/>
  <c r="N388" i="30"/>
  <c r="M388" i="30"/>
  <c r="L388" i="30"/>
  <c r="K388" i="30"/>
  <c r="J388" i="30"/>
  <c r="I388" i="30"/>
  <c r="H388" i="30"/>
  <c r="G388" i="30"/>
  <c r="F388" i="30"/>
  <c r="R387" i="30"/>
  <c r="Q387" i="30"/>
  <c r="P387" i="30"/>
  <c r="O387" i="30"/>
  <c r="N387" i="30"/>
  <c r="M387" i="30"/>
  <c r="L387" i="30"/>
  <c r="K387" i="30"/>
  <c r="J387" i="30"/>
  <c r="I387" i="30"/>
  <c r="H387" i="30"/>
  <c r="G387" i="30"/>
  <c r="F387" i="30"/>
  <c r="R386" i="30"/>
  <c r="Q386" i="30"/>
  <c r="P386" i="30"/>
  <c r="O386" i="30"/>
  <c r="N386" i="30"/>
  <c r="M386" i="30"/>
  <c r="L386" i="30"/>
  <c r="K386" i="30"/>
  <c r="J386" i="30"/>
  <c r="I386" i="30"/>
  <c r="H386" i="30"/>
  <c r="G386" i="30"/>
  <c r="F386" i="30"/>
  <c r="R385" i="30"/>
  <c r="Q385" i="30"/>
  <c r="P385" i="30"/>
  <c r="O385" i="30"/>
  <c r="N385" i="30"/>
  <c r="M385" i="30"/>
  <c r="L385" i="30"/>
  <c r="K385" i="30"/>
  <c r="J385" i="30"/>
  <c r="I385" i="30"/>
  <c r="H385" i="30"/>
  <c r="G385" i="30"/>
  <c r="F385" i="30"/>
  <c r="R384" i="30"/>
  <c r="Q384" i="30"/>
  <c r="P384" i="30"/>
  <c r="O384" i="30"/>
  <c r="N384" i="30"/>
  <c r="M384" i="30"/>
  <c r="L384" i="30"/>
  <c r="K384" i="30"/>
  <c r="J384" i="30"/>
  <c r="I384" i="30"/>
  <c r="H384" i="30"/>
  <c r="G384" i="30"/>
  <c r="F384" i="30"/>
  <c r="R374" i="30"/>
  <c r="Q374" i="30"/>
  <c r="P374" i="30"/>
  <c r="O374" i="30"/>
  <c r="N374" i="30"/>
  <c r="M374" i="30"/>
  <c r="L374" i="30"/>
  <c r="K374" i="30"/>
  <c r="J374" i="30"/>
  <c r="I374" i="30"/>
  <c r="H374" i="30"/>
  <c r="G374" i="30"/>
  <c r="F374" i="30"/>
  <c r="R373" i="30"/>
  <c r="Q373" i="30"/>
  <c r="P373" i="30"/>
  <c r="O373" i="30"/>
  <c r="N373" i="30"/>
  <c r="M373" i="30"/>
  <c r="L373" i="30"/>
  <c r="K373" i="30"/>
  <c r="J373" i="30"/>
  <c r="I373" i="30"/>
  <c r="H373" i="30"/>
  <c r="G373" i="30"/>
  <c r="F373" i="30"/>
  <c r="R372" i="30"/>
  <c r="Q372" i="30"/>
  <c r="P372" i="30"/>
  <c r="O372" i="30"/>
  <c r="N372" i="30"/>
  <c r="M372" i="30"/>
  <c r="L372" i="30"/>
  <c r="K372" i="30"/>
  <c r="J372" i="30"/>
  <c r="I372" i="30"/>
  <c r="H372" i="30"/>
  <c r="G372" i="30"/>
  <c r="F372" i="30"/>
  <c r="R371" i="30"/>
  <c r="Q371" i="30"/>
  <c r="P371" i="30"/>
  <c r="O371" i="30"/>
  <c r="N371" i="30"/>
  <c r="M371" i="30"/>
  <c r="L371" i="30"/>
  <c r="K371" i="30"/>
  <c r="J371" i="30"/>
  <c r="I371" i="30"/>
  <c r="H371" i="30"/>
  <c r="G371" i="30"/>
  <c r="F371" i="30"/>
  <c r="R370" i="30"/>
  <c r="Q370" i="30"/>
  <c r="P370" i="30"/>
  <c r="O370" i="30"/>
  <c r="N370" i="30"/>
  <c r="M370" i="30"/>
  <c r="L370" i="30"/>
  <c r="K370" i="30"/>
  <c r="J370" i="30"/>
  <c r="I370" i="30"/>
  <c r="H370" i="30"/>
  <c r="G370" i="30"/>
  <c r="F370" i="30"/>
  <c r="R367" i="30"/>
  <c r="Q367" i="30"/>
  <c r="P367" i="30"/>
  <c r="O367" i="30"/>
  <c r="N367" i="30"/>
  <c r="M367" i="30"/>
  <c r="L367" i="30"/>
  <c r="K367" i="30"/>
  <c r="J367" i="30"/>
  <c r="I367" i="30"/>
  <c r="H367" i="30"/>
  <c r="G367" i="30"/>
  <c r="F367" i="30"/>
  <c r="R366" i="30"/>
  <c r="Q366" i="30"/>
  <c r="P366" i="30"/>
  <c r="O366" i="30"/>
  <c r="N366" i="30"/>
  <c r="M366" i="30"/>
  <c r="L366" i="30"/>
  <c r="K366" i="30"/>
  <c r="J366" i="30"/>
  <c r="I366" i="30"/>
  <c r="H366" i="30"/>
  <c r="G366" i="30"/>
  <c r="F366" i="30"/>
  <c r="R365" i="30"/>
  <c r="Q365" i="30"/>
  <c r="P365" i="30"/>
  <c r="O365" i="30"/>
  <c r="N365" i="30"/>
  <c r="M365" i="30"/>
  <c r="L365" i="30"/>
  <c r="K365" i="30"/>
  <c r="J365" i="30"/>
  <c r="I365" i="30"/>
  <c r="H365" i="30"/>
  <c r="G365" i="30"/>
  <c r="F365" i="30"/>
  <c r="R364" i="30"/>
  <c r="Q364" i="30"/>
  <c r="P364" i="30"/>
  <c r="O364" i="30"/>
  <c r="N364" i="30"/>
  <c r="M364" i="30"/>
  <c r="L364" i="30"/>
  <c r="K364" i="30"/>
  <c r="J364" i="30"/>
  <c r="I364" i="30"/>
  <c r="H364" i="30"/>
  <c r="G364" i="30"/>
  <c r="F364" i="30"/>
  <c r="R363" i="30"/>
  <c r="Q363" i="30"/>
  <c r="P363" i="30"/>
  <c r="O363" i="30"/>
  <c r="N363" i="30"/>
  <c r="M363" i="30"/>
  <c r="L363" i="30"/>
  <c r="K363" i="30"/>
  <c r="J363" i="30"/>
  <c r="I363" i="30"/>
  <c r="H363" i="30"/>
  <c r="G363" i="30"/>
  <c r="F363" i="30"/>
  <c r="R360" i="30"/>
  <c r="Q360" i="30"/>
  <c r="P360" i="30"/>
  <c r="O360" i="30"/>
  <c r="N360" i="30"/>
  <c r="M360" i="30"/>
  <c r="L360" i="30"/>
  <c r="K360" i="30"/>
  <c r="J360" i="30"/>
  <c r="I360" i="30"/>
  <c r="H360" i="30"/>
  <c r="G360" i="30"/>
  <c r="F360" i="30"/>
  <c r="R359" i="30"/>
  <c r="Q359" i="30"/>
  <c r="P359" i="30"/>
  <c r="O359" i="30"/>
  <c r="N359" i="30"/>
  <c r="M359" i="30"/>
  <c r="L359" i="30"/>
  <c r="K359" i="30"/>
  <c r="J359" i="30"/>
  <c r="I359" i="30"/>
  <c r="H359" i="30"/>
  <c r="G359" i="30"/>
  <c r="F359" i="30"/>
  <c r="R358" i="30"/>
  <c r="Q358" i="30"/>
  <c r="P358" i="30"/>
  <c r="O358" i="30"/>
  <c r="N358" i="30"/>
  <c r="M358" i="30"/>
  <c r="L358" i="30"/>
  <c r="K358" i="30"/>
  <c r="J358" i="30"/>
  <c r="I358" i="30"/>
  <c r="H358" i="30"/>
  <c r="G358" i="30"/>
  <c r="F358" i="30"/>
  <c r="R357" i="30"/>
  <c r="Q357" i="30"/>
  <c r="P357" i="30"/>
  <c r="O357" i="30"/>
  <c r="N357" i="30"/>
  <c r="M357" i="30"/>
  <c r="L357" i="30"/>
  <c r="K357" i="30"/>
  <c r="J357" i="30"/>
  <c r="I357" i="30"/>
  <c r="H357" i="30"/>
  <c r="G357" i="30"/>
  <c r="F357" i="30"/>
  <c r="R356" i="30"/>
  <c r="Q356" i="30"/>
  <c r="P356" i="30"/>
  <c r="O356" i="30"/>
  <c r="N356" i="30"/>
  <c r="M356" i="30"/>
  <c r="L356" i="30"/>
  <c r="K356" i="30"/>
  <c r="J356" i="30"/>
  <c r="I356" i="30"/>
  <c r="H356" i="30"/>
  <c r="G356" i="30"/>
  <c r="F356" i="30"/>
  <c r="R346" i="30"/>
  <c r="Q346" i="30"/>
  <c r="P346" i="30"/>
  <c r="O346" i="30"/>
  <c r="N346" i="30"/>
  <c r="M346" i="30"/>
  <c r="L346" i="30"/>
  <c r="K346" i="30"/>
  <c r="J346" i="30"/>
  <c r="I346" i="30"/>
  <c r="H346" i="30"/>
  <c r="G346" i="30"/>
  <c r="F346" i="30"/>
  <c r="R345" i="30"/>
  <c r="Q345" i="30"/>
  <c r="P345" i="30"/>
  <c r="O345" i="30"/>
  <c r="N345" i="30"/>
  <c r="M345" i="30"/>
  <c r="L345" i="30"/>
  <c r="K345" i="30"/>
  <c r="J345" i="30"/>
  <c r="I345" i="30"/>
  <c r="H345" i="30"/>
  <c r="G345" i="30"/>
  <c r="F345" i="30"/>
  <c r="R344" i="30"/>
  <c r="Q344" i="30"/>
  <c r="P344" i="30"/>
  <c r="O344" i="30"/>
  <c r="N344" i="30"/>
  <c r="M344" i="30"/>
  <c r="L344" i="30"/>
  <c r="K344" i="30"/>
  <c r="J344" i="30"/>
  <c r="I344" i="30"/>
  <c r="H344" i="30"/>
  <c r="G344" i="30"/>
  <c r="F344" i="30"/>
  <c r="R343" i="30"/>
  <c r="Q343" i="30"/>
  <c r="P343" i="30"/>
  <c r="O343" i="30"/>
  <c r="N343" i="30"/>
  <c r="M343" i="30"/>
  <c r="L343" i="30"/>
  <c r="K343" i="30"/>
  <c r="J343" i="30"/>
  <c r="I343" i="30"/>
  <c r="H343" i="30"/>
  <c r="G343" i="30"/>
  <c r="F343" i="30"/>
  <c r="R342" i="30"/>
  <c r="Q342" i="30"/>
  <c r="P342" i="30"/>
  <c r="O342" i="30"/>
  <c r="N342" i="30"/>
  <c r="M342" i="30"/>
  <c r="L342" i="30"/>
  <c r="K342" i="30"/>
  <c r="J342" i="30"/>
  <c r="I342" i="30"/>
  <c r="H342" i="30"/>
  <c r="G342" i="30"/>
  <c r="F342" i="30"/>
  <c r="BG293" i="30"/>
  <c r="BF293" i="30"/>
  <c r="BE293" i="30"/>
  <c r="BD293" i="30"/>
  <c r="BC293" i="30"/>
  <c r="BB293" i="30"/>
  <c r="BA293" i="30"/>
  <c r="AZ293" i="30"/>
  <c r="AY293" i="30"/>
  <c r="AX293" i="30"/>
  <c r="AW293" i="30"/>
  <c r="AV293" i="30"/>
  <c r="AU293" i="30"/>
  <c r="AT293" i="30"/>
  <c r="AS293" i="30"/>
  <c r="AR293" i="30"/>
  <c r="AQ293" i="30"/>
  <c r="AP293" i="30"/>
  <c r="AO293" i="30"/>
  <c r="AN293" i="30"/>
  <c r="AM293" i="30"/>
  <c r="AL293" i="30"/>
  <c r="AK293" i="30"/>
  <c r="AJ293" i="30"/>
  <c r="AI293" i="30"/>
  <c r="AH293" i="30"/>
  <c r="AG293" i="30"/>
  <c r="AF293" i="30"/>
  <c r="AE293" i="30"/>
  <c r="AD293" i="30"/>
  <c r="AC293" i="30"/>
  <c r="AB293" i="30"/>
  <c r="AA293" i="30"/>
  <c r="Z293" i="30"/>
  <c r="Y293" i="30"/>
  <c r="X293" i="30"/>
  <c r="W293" i="30"/>
  <c r="BG292" i="30"/>
  <c r="BF292" i="30"/>
  <c r="BE292" i="30"/>
  <c r="BD292" i="30"/>
  <c r="BC292" i="30"/>
  <c r="BB292" i="30"/>
  <c r="BA292" i="30"/>
  <c r="AZ292" i="30"/>
  <c r="AY292" i="30"/>
  <c r="AX292" i="30"/>
  <c r="AW292" i="30"/>
  <c r="AV292" i="30"/>
  <c r="AU292" i="30"/>
  <c r="AT292" i="30"/>
  <c r="AS292" i="30"/>
  <c r="AR292" i="30"/>
  <c r="AQ292" i="30"/>
  <c r="AP292" i="30"/>
  <c r="AO292" i="30"/>
  <c r="AN292" i="30"/>
  <c r="AM292" i="30"/>
  <c r="AL292" i="30"/>
  <c r="AK292" i="30"/>
  <c r="AJ292" i="30"/>
  <c r="AI292" i="30"/>
  <c r="AH292" i="30"/>
  <c r="AG292" i="30"/>
  <c r="AF292" i="30"/>
  <c r="AE292" i="30"/>
  <c r="AD292" i="30"/>
  <c r="AC292" i="30"/>
  <c r="AB292" i="30"/>
  <c r="AA292" i="30"/>
  <c r="Z292" i="30"/>
  <c r="Y292" i="30"/>
  <c r="X292" i="30"/>
  <c r="W292" i="30"/>
  <c r="BG291" i="30"/>
  <c r="BF291" i="30"/>
  <c r="BE291" i="30"/>
  <c r="BD291" i="30"/>
  <c r="BC291" i="30"/>
  <c r="BB291" i="30"/>
  <c r="BA291" i="30"/>
  <c r="AZ291" i="30"/>
  <c r="AY291" i="30"/>
  <c r="AX291" i="30"/>
  <c r="AW291" i="30"/>
  <c r="AV291" i="30"/>
  <c r="AU291" i="30"/>
  <c r="AT291" i="30"/>
  <c r="AS291" i="30"/>
  <c r="AR291" i="30"/>
  <c r="AQ291" i="30"/>
  <c r="AP291" i="30"/>
  <c r="AO291" i="30"/>
  <c r="AN291" i="30"/>
  <c r="AM291" i="30"/>
  <c r="AL291" i="30"/>
  <c r="AK291" i="30"/>
  <c r="AJ291" i="30"/>
  <c r="AI291" i="30"/>
  <c r="AH291" i="30"/>
  <c r="AG291" i="30"/>
  <c r="AF291" i="30"/>
  <c r="AE291" i="30"/>
  <c r="AD291" i="30"/>
  <c r="AC291" i="30"/>
  <c r="AB291" i="30"/>
  <c r="AA291" i="30"/>
  <c r="Z291" i="30"/>
  <c r="Y291" i="30"/>
  <c r="X291" i="30"/>
  <c r="W291" i="30"/>
  <c r="BG289" i="30"/>
  <c r="BF289" i="30"/>
  <c r="BE289" i="30"/>
  <c r="BD289" i="30"/>
  <c r="BC289" i="30"/>
  <c r="BB289" i="30"/>
  <c r="BA289" i="30"/>
  <c r="AZ289" i="30"/>
  <c r="AY289" i="30"/>
  <c r="AX289" i="30"/>
  <c r="AW289" i="30"/>
  <c r="AV289" i="30"/>
  <c r="AU289" i="30"/>
  <c r="AT289" i="30"/>
  <c r="AS289" i="30"/>
  <c r="AR289" i="30"/>
  <c r="AQ289" i="30"/>
  <c r="AP289" i="30"/>
  <c r="AO289" i="30"/>
  <c r="AN289" i="30"/>
  <c r="AM289" i="30"/>
  <c r="AL289" i="30"/>
  <c r="AK289" i="30"/>
  <c r="AJ289" i="30"/>
  <c r="AI289" i="30"/>
  <c r="AH289" i="30"/>
  <c r="AG289" i="30"/>
  <c r="AF289" i="30"/>
  <c r="AE289" i="30"/>
  <c r="AD289" i="30"/>
  <c r="AC289" i="30"/>
  <c r="AB289" i="30"/>
  <c r="AA289" i="30"/>
  <c r="Z289" i="30"/>
  <c r="Y289" i="30"/>
  <c r="X289" i="30"/>
  <c r="W289" i="30"/>
  <c r="V289" i="30"/>
  <c r="BG288" i="30"/>
  <c r="BF288" i="30"/>
  <c r="BE288" i="30"/>
  <c r="BD288" i="30"/>
  <c r="BC288" i="30"/>
  <c r="BB288" i="30"/>
  <c r="BA288" i="30"/>
  <c r="AZ288" i="30"/>
  <c r="AY288" i="30"/>
  <c r="AX288" i="30"/>
  <c r="AW288" i="30"/>
  <c r="AV288" i="30"/>
  <c r="AU288" i="30"/>
  <c r="AT288" i="30"/>
  <c r="AS288" i="30"/>
  <c r="AR288" i="30"/>
  <c r="AQ288" i="30"/>
  <c r="AP288" i="30"/>
  <c r="AO288" i="30"/>
  <c r="AN288" i="30"/>
  <c r="AM288" i="30"/>
  <c r="AL288" i="30"/>
  <c r="AK288" i="30"/>
  <c r="AJ288" i="30"/>
  <c r="AI288" i="30"/>
  <c r="AH288" i="30"/>
  <c r="AG288" i="30"/>
  <c r="AF288" i="30"/>
  <c r="AE288" i="30"/>
  <c r="AD288" i="30"/>
  <c r="AC288" i="30"/>
  <c r="AB288" i="30"/>
  <c r="AA288" i="30"/>
  <c r="Z288" i="30"/>
  <c r="Y288" i="30"/>
  <c r="X288" i="30"/>
  <c r="W288" i="30"/>
  <c r="V288" i="30"/>
  <c r="BG287" i="30"/>
  <c r="BF287" i="30"/>
  <c r="BE287" i="30"/>
  <c r="BD287" i="30"/>
  <c r="BC287" i="30"/>
  <c r="BB287" i="30"/>
  <c r="BA287" i="30"/>
  <c r="AZ287" i="30"/>
  <c r="AY287" i="30"/>
  <c r="AX287" i="30"/>
  <c r="AW287" i="30"/>
  <c r="AV287" i="30"/>
  <c r="AU287" i="30"/>
  <c r="AT287" i="30"/>
  <c r="AS287" i="30"/>
  <c r="AR287" i="30"/>
  <c r="AQ287" i="30"/>
  <c r="AP287" i="30"/>
  <c r="AO287" i="30"/>
  <c r="AN287" i="30"/>
  <c r="AM287" i="30"/>
  <c r="AL287" i="30"/>
  <c r="AK287" i="30"/>
  <c r="AJ287" i="30"/>
  <c r="AI287" i="30"/>
  <c r="AH287" i="30"/>
  <c r="AG287" i="30"/>
  <c r="AF287" i="30"/>
  <c r="AE287" i="30"/>
  <c r="AD287" i="30"/>
  <c r="AC287" i="30"/>
  <c r="AB287" i="30"/>
  <c r="AA287" i="30"/>
  <c r="Z287" i="30"/>
  <c r="Y287" i="30"/>
  <c r="X287" i="30"/>
  <c r="W287" i="30"/>
  <c r="V287" i="30"/>
  <c r="BG285" i="30"/>
  <c r="BF285" i="30"/>
  <c r="BE285" i="30"/>
  <c r="BD285" i="30"/>
  <c r="BC285" i="30"/>
  <c r="BB285" i="30"/>
  <c r="BA285" i="30"/>
  <c r="AZ285" i="30"/>
  <c r="AY285" i="30"/>
  <c r="AX285" i="30"/>
  <c r="AW285" i="30"/>
  <c r="AV285" i="30"/>
  <c r="AU285" i="30"/>
  <c r="AT285" i="30"/>
  <c r="AS285" i="30"/>
  <c r="AR285" i="30"/>
  <c r="AQ285" i="30"/>
  <c r="AP285" i="30"/>
  <c r="AO285" i="30"/>
  <c r="AN285" i="30"/>
  <c r="AM285" i="30"/>
  <c r="AL285" i="30"/>
  <c r="AK285" i="30"/>
  <c r="AJ285" i="30"/>
  <c r="AI285" i="30"/>
  <c r="AH285" i="30"/>
  <c r="AG285" i="30"/>
  <c r="AF285" i="30"/>
  <c r="AE285" i="30"/>
  <c r="AD285" i="30"/>
  <c r="AC285" i="30"/>
  <c r="AB285" i="30"/>
  <c r="AA285" i="30"/>
  <c r="Z285" i="30"/>
  <c r="Y285" i="30"/>
  <c r="X285" i="30"/>
  <c r="W285" i="30"/>
  <c r="V285" i="30"/>
  <c r="BG284" i="30"/>
  <c r="BF284" i="30"/>
  <c r="BE284" i="30"/>
  <c r="BD284" i="30"/>
  <c r="BC284" i="30"/>
  <c r="BB284" i="30"/>
  <c r="BA284" i="30"/>
  <c r="AZ284" i="30"/>
  <c r="AY284" i="30"/>
  <c r="AX284" i="30"/>
  <c r="AW284" i="30"/>
  <c r="AV284" i="30"/>
  <c r="AU284" i="30"/>
  <c r="AT284" i="30"/>
  <c r="AS284" i="30"/>
  <c r="AR284" i="30"/>
  <c r="AQ284" i="30"/>
  <c r="AP284" i="30"/>
  <c r="AO284" i="30"/>
  <c r="AN284" i="30"/>
  <c r="AM284" i="30"/>
  <c r="AL284" i="30"/>
  <c r="AK284" i="30"/>
  <c r="AJ284" i="30"/>
  <c r="AI284" i="30"/>
  <c r="AH284" i="30"/>
  <c r="AG284" i="30"/>
  <c r="AF284" i="30"/>
  <c r="AE284" i="30"/>
  <c r="AD284" i="30"/>
  <c r="AC284" i="30"/>
  <c r="AB284" i="30"/>
  <c r="AA284" i="30"/>
  <c r="Z284" i="30"/>
  <c r="Y284" i="30"/>
  <c r="X284" i="30"/>
  <c r="W284" i="30"/>
  <c r="V284" i="30"/>
  <c r="BG283" i="30"/>
  <c r="BF283" i="30"/>
  <c r="BE283" i="30"/>
  <c r="BD283" i="30"/>
  <c r="BC283" i="30"/>
  <c r="BB283" i="30"/>
  <c r="BA283" i="30"/>
  <c r="AZ283" i="30"/>
  <c r="AY283" i="30"/>
  <c r="AX283" i="30"/>
  <c r="AW283" i="30"/>
  <c r="AV283" i="30"/>
  <c r="AU283" i="30"/>
  <c r="AT283" i="30"/>
  <c r="AS283" i="30"/>
  <c r="AR283" i="30"/>
  <c r="AQ283" i="30"/>
  <c r="AP283" i="30"/>
  <c r="AO283" i="30"/>
  <c r="AN283" i="30"/>
  <c r="AM283" i="30"/>
  <c r="AL283" i="30"/>
  <c r="AK283" i="30"/>
  <c r="AJ283" i="30"/>
  <c r="AI283" i="30"/>
  <c r="AH283" i="30"/>
  <c r="AG283" i="30"/>
  <c r="AF283" i="30"/>
  <c r="AE283" i="30"/>
  <c r="AD283" i="30"/>
  <c r="AC283" i="30"/>
  <c r="AB283" i="30"/>
  <c r="AA283" i="30"/>
  <c r="Z283" i="30"/>
  <c r="Y283" i="30"/>
  <c r="X283" i="30"/>
  <c r="W283" i="30"/>
  <c r="V283" i="30"/>
  <c r="BG277" i="30"/>
  <c r="BF277" i="30"/>
  <c r="BE277" i="30"/>
  <c r="BD277" i="30"/>
  <c r="BC277" i="30"/>
  <c r="BB277" i="30"/>
  <c r="BA277" i="30"/>
  <c r="AZ277" i="30"/>
  <c r="AY277" i="30"/>
  <c r="AX277" i="30"/>
  <c r="AW277" i="30"/>
  <c r="AV277" i="30"/>
  <c r="AU277" i="30"/>
  <c r="AT277" i="30"/>
  <c r="AS277" i="30"/>
  <c r="AR277" i="30"/>
  <c r="AQ277" i="30"/>
  <c r="AP277" i="30"/>
  <c r="AO277" i="30"/>
  <c r="AN277" i="30"/>
  <c r="AM277" i="30"/>
  <c r="AL277" i="30"/>
  <c r="AK277" i="30"/>
  <c r="AJ277" i="30"/>
  <c r="AI277" i="30"/>
  <c r="AH277" i="30"/>
  <c r="AG277" i="30"/>
  <c r="AF277" i="30"/>
  <c r="AE277" i="30"/>
  <c r="AD277" i="30"/>
  <c r="AC277" i="30"/>
  <c r="AB277" i="30"/>
  <c r="AA277" i="30"/>
  <c r="Z277" i="30"/>
  <c r="Y277" i="30"/>
  <c r="X277" i="30"/>
  <c r="W277" i="30"/>
  <c r="V277" i="30"/>
  <c r="BG276" i="30"/>
  <c r="BF276" i="30"/>
  <c r="BE276" i="30"/>
  <c r="BD276" i="30"/>
  <c r="BC276" i="30"/>
  <c r="BB276" i="30"/>
  <c r="BA276" i="30"/>
  <c r="AZ276" i="30"/>
  <c r="AY276" i="30"/>
  <c r="AX276" i="30"/>
  <c r="AW276" i="30"/>
  <c r="AV276" i="30"/>
  <c r="AU276" i="30"/>
  <c r="AT276" i="30"/>
  <c r="AS276" i="30"/>
  <c r="AR276" i="30"/>
  <c r="AQ276" i="30"/>
  <c r="AP276" i="30"/>
  <c r="AO276" i="30"/>
  <c r="AN276" i="30"/>
  <c r="AM276" i="30"/>
  <c r="AL276" i="30"/>
  <c r="AK276" i="30"/>
  <c r="AJ276" i="30"/>
  <c r="AI276" i="30"/>
  <c r="AH276" i="30"/>
  <c r="AG276" i="30"/>
  <c r="AF276" i="30"/>
  <c r="AE276" i="30"/>
  <c r="AD276" i="30"/>
  <c r="AC276" i="30"/>
  <c r="AB276" i="30"/>
  <c r="AA276" i="30"/>
  <c r="Z276" i="30"/>
  <c r="Y276" i="30"/>
  <c r="X276" i="30"/>
  <c r="W276" i="30"/>
  <c r="V276" i="30"/>
  <c r="BG275" i="30"/>
  <c r="BF275" i="30"/>
  <c r="BE275" i="30"/>
  <c r="BD275" i="30"/>
  <c r="BC275" i="30"/>
  <c r="BB275" i="30"/>
  <c r="BA275" i="30"/>
  <c r="AZ275" i="30"/>
  <c r="AY275" i="30"/>
  <c r="AX275" i="30"/>
  <c r="AW275" i="30"/>
  <c r="AV275" i="30"/>
  <c r="AU275" i="30"/>
  <c r="AT275" i="30"/>
  <c r="AS275" i="30"/>
  <c r="AR275" i="30"/>
  <c r="AQ275" i="30"/>
  <c r="AP275" i="30"/>
  <c r="AO275" i="30"/>
  <c r="AN275" i="30"/>
  <c r="AM275" i="30"/>
  <c r="AL275" i="30"/>
  <c r="AK275" i="30"/>
  <c r="AJ275" i="30"/>
  <c r="AI275" i="30"/>
  <c r="AH275" i="30"/>
  <c r="AG275" i="30"/>
  <c r="AF275" i="30"/>
  <c r="AE275" i="30"/>
  <c r="AD275" i="30"/>
  <c r="AC275" i="30"/>
  <c r="AB275" i="30"/>
  <c r="AA275" i="30"/>
  <c r="Z275" i="30"/>
  <c r="Y275" i="30"/>
  <c r="X275" i="30"/>
  <c r="W275" i="30"/>
  <c r="V275" i="30"/>
  <c r="R233" i="30"/>
  <c r="Q233" i="30"/>
  <c r="P233" i="30"/>
  <c r="O233" i="30"/>
  <c r="N233" i="30"/>
  <c r="M233" i="30"/>
  <c r="R232" i="30"/>
  <c r="Q232" i="30"/>
  <c r="P232" i="30"/>
  <c r="O232" i="30"/>
  <c r="N232" i="30"/>
  <c r="M232" i="30"/>
  <c r="R225" i="30"/>
  <c r="Q225" i="30"/>
  <c r="P225" i="30"/>
  <c r="O225" i="30"/>
  <c r="N225" i="30"/>
  <c r="M225" i="30"/>
  <c r="R224" i="30"/>
  <c r="Q224" i="30"/>
  <c r="P224" i="30"/>
  <c r="O224" i="30"/>
  <c r="N224" i="30"/>
  <c r="M224" i="30"/>
  <c r="R221" i="30"/>
  <c r="Q221" i="30"/>
  <c r="P221" i="30"/>
  <c r="O221" i="30"/>
  <c r="N221" i="30"/>
  <c r="M221" i="30"/>
  <c r="R220" i="30"/>
  <c r="Q220" i="30"/>
  <c r="P220" i="30"/>
  <c r="O220" i="30"/>
  <c r="N220" i="30"/>
  <c r="M220" i="30"/>
  <c r="R217" i="30"/>
  <c r="Q217" i="30"/>
  <c r="P217" i="30"/>
  <c r="O217" i="30"/>
  <c r="N217" i="30"/>
  <c r="M217" i="30"/>
  <c r="R216" i="30"/>
  <c r="Q216" i="30"/>
  <c r="P216" i="30"/>
  <c r="O216" i="30"/>
  <c r="N216" i="30"/>
  <c r="M216" i="30"/>
  <c r="BG229" i="30"/>
  <c r="BF229" i="30"/>
  <c r="BE229" i="30"/>
  <c r="BD229" i="30"/>
  <c r="BC229" i="30"/>
  <c r="BB229" i="30"/>
  <c r="BA229" i="30"/>
  <c r="AZ229" i="30"/>
  <c r="AY229" i="30"/>
  <c r="AX229" i="30"/>
  <c r="AW229" i="30"/>
  <c r="AV229" i="30"/>
  <c r="AU229" i="30"/>
  <c r="AT229" i="30"/>
  <c r="AS229" i="30"/>
  <c r="AR229" i="30"/>
  <c r="AQ229" i="30"/>
  <c r="AP229" i="30"/>
  <c r="AO229" i="30"/>
  <c r="AN229" i="30"/>
  <c r="AM229" i="30"/>
  <c r="AL229" i="30"/>
  <c r="AK229" i="30"/>
  <c r="AJ229" i="30"/>
  <c r="AI229" i="30"/>
  <c r="AH229" i="30"/>
  <c r="AG229" i="30"/>
  <c r="AF229" i="30"/>
  <c r="AE229" i="30"/>
  <c r="AD229" i="30"/>
  <c r="AC229" i="30"/>
  <c r="AB229" i="30"/>
  <c r="AA229" i="30"/>
  <c r="Z229" i="30"/>
  <c r="Y229" i="30"/>
  <c r="X229" i="30"/>
  <c r="W229" i="30"/>
  <c r="BG228" i="30"/>
  <c r="BF228" i="30"/>
  <c r="BE228" i="30"/>
  <c r="BD228" i="30"/>
  <c r="BC228" i="30"/>
  <c r="BB228" i="30"/>
  <c r="BA228" i="30"/>
  <c r="AZ228" i="30"/>
  <c r="AY228" i="30"/>
  <c r="AX228" i="30"/>
  <c r="AW228" i="30"/>
  <c r="AV228" i="30"/>
  <c r="AU228" i="30"/>
  <c r="AT228" i="30"/>
  <c r="AS228" i="30"/>
  <c r="AR228" i="30"/>
  <c r="AQ228" i="30"/>
  <c r="AP228" i="30"/>
  <c r="AO228" i="30"/>
  <c r="AN228" i="30"/>
  <c r="AM228" i="30"/>
  <c r="AL228" i="30"/>
  <c r="AK228" i="30"/>
  <c r="AJ228" i="30"/>
  <c r="AI228" i="30"/>
  <c r="AH228" i="30"/>
  <c r="AG228" i="30"/>
  <c r="AF228" i="30"/>
  <c r="AE228" i="30"/>
  <c r="AD228" i="30"/>
  <c r="AC228" i="30"/>
  <c r="AB228" i="30"/>
  <c r="AA228" i="30"/>
  <c r="Z228" i="30"/>
  <c r="Y228" i="30"/>
  <c r="X228" i="30"/>
  <c r="W228" i="30"/>
  <c r="BG227" i="30"/>
  <c r="BF227" i="30"/>
  <c r="BE227" i="30"/>
  <c r="BD227" i="30"/>
  <c r="BC227" i="30"/>
  <c r="BB227" i="30"/>
  <c r="BA227" i="30"/>
  <c r="AZ227" i="30"/>
  <c r="AY227" i="30"/>
  <c r="AX227" i="30"/>
  <c r="AW227" i="30"/>
  <c r="AV227" i="30"/>
  <c r="AU227" i="30"/>
  <c r="AT227" i="30"/>
  <c r="AS227" i="30"/>
  <c r="AR227" i="30"/>
  <c r="AQ227" i="30"/>
  <c r="AP227" i="30"/>
  <c r="AO227" i="30"/>
  <c r="AN227" i="30"/>
  <c r="AM227" i="30"/>
  <c r="AL227" i="30"/>
  <c r="AK227" i="30"/>
  <c r="AJ227" i="30"/>
  <c r="AI227" i="30"/>
  <c r="AH227" i="30"/>
  <c r="AG227" i="30"/>
  <c r="AF227" i="30"/>
  <c r="AE227" i="30"/>
  <c r="AD227" i="30"/>
  <c r="AC227" i="30"/>
  <c r="AB227" i="30"/>
  <c r="AA227" i="30"/>
  <c r="Z227" i="30"/>
  <c r="Y227" i="30"/>
  <c r="X227" i="30"/>
  <c r="W227" i="30"/>
  <c r="BG225" i="30"/>
  <c r="BF225" i="30"/>
  <c r="BE225" i="30"/>
  <c r="BD225" i="30"/>
  <c r="BC225" i="30"/>
  <c r="BB225" i="30"/>
  <c r="BA225" i="30"/>
  <c r="AZ225" i="30"/>
  <c r="AY225" i="30"/>
  <c r="AX225" i="30"/>
  <c r="AW225" i="30"/>
  <c r="AV225" i="30"/>
  <c r="AU225" i="30"/>
  <c r="AT225" i="30"/>
  <c r="AS225" i="30"/>
  <c r="AR225" i="30"/>
  <c r="AQ225" i="30"/>
  <c r="AP225" i="30"/>
  <c r="AO225" i="30"/>
  <c r="AN225" i="30"/>
  <c r="AM225" i="30"/>
  <c r="AL225" i="30"/>
  <c r="AK225" i="30"/>
  <c r="AJ225" i="30"/>
  <c r="AI225" i="30"/>
  <c r="AH225" i="30"/>
  <c r="AG225" i="30"/>
  <c r="AF225" i="30"/>
  <c r="AE225" i="30"/>
  <c r="AD225" i="30"/>
  <c r="AC225" i="30"/>
  <c r="AB225" i="30"/>
  <c r="AA225" i="30"/>
  <c r="Z225" i="30"/>
  <c r="Y225" i="30"/>
  <c r="X225" i="30"/>
  <c r="W225" i="30"/>
  <c r="V225" i="30"/>
  <c r="BG224" i="30"/>
  <c r="BF224" i="30"/>
  <c r="BE224" i="30"/>
  <c r="BD224" i="30"/>
  <c r="BC224" i="30"/>
  <c r="BB224" i="30"/>
  <c r="BA224" i="30"/>
  <c r="AZ224" i="30"/>
  <c r="AY224" i="30"/>
  <c r="AX224" i="30"/>
  <c r="AW224" i="30"/>
  <c r="AV224" i="30"/>
  <c r="AU224" i="30"/>
  <c r="AT224" i="30"/>
  <c r="AS224" i="30"/>
  <c r="AR224" i="30"/>
  <c r="AQ224" i="30"/>
  <c r="AP224" i="30"/>
  <c r="AO224" i="30"/>
  <c r="AN224" i="30"/>
  <c r="AM224" i="30"/>
  <c r="AL224" i="30"/>
  <c r="AK224" i="30"/>
  <c r="AJ224" i="30"/>
  <c r="AI224" i="30"/>
  <c r="AH224" i="30"/>
  <c r="AG224" i="30"/>
  <c r="AF224" i="30"/>
  <c r="AE224" i="30"/>
  <c r="AD224" i="30"/>
  <c r="AC224" i="30"/>
  <c r="AB224" i="30"/>
  <c r="AA224" i="30"/>
  <c r="Z224" i="30"/>
  <c r="Y224" i="30"/>
  <c r="X224" i="30"/>
  <c r="W224" i="30"/>
  <c r="V224" i="30"/>
  <c r="BG223" i="30"/>
  <c r="BF223" i="30"/>
  <c r="BE223" i="30"/>
  <c r="BD223" i="30"/>
  <c r="BC223" i="30"/>
  <c r="BB223" i="30"/>
  <c r="BA223" i="30"/>
  <c r="AZ223" i="30"/>
  <c r="AY223" i="30"/>
  <c r="AX223" i="30"/>
  <c r="AW223" i="30"/>
  <c r="AV223" i="30"/>
  <c r="AU223" i="30"/>
  <c r="AT223" i="30"/>
  <c r="AS223" i="30"/>
  <c r="AR223" i="30"/>
  <c r="AQ223" i="30"/>
  <c r="AP223" i="30"/>
  <c r="AO223" i="30"/>
  <c r="AN223" i="30"/>
  <c r="AM223" i="30"/>
  <c r="AL223" i="30"/>
  <c r="AK223" i="30"/>
  <c r="AJ223" i="30"/>
  <c r="AI223" i="30"/>
  <c r="AH223" i="30"/>
  <c r="AG223" i="30"/>
  <c r="AF223" i="30"/>
  <c r="AE223" i="30"/>
  <c r="AD223" i="30"/>
  <c r="AC223" i="30"/>
  <c r="AB223" i="30"/>
  <c r="AA223" i="30"/>
  <c r="Z223" i="30"/>
  <c r="Y223" i="30"/>
  <c r="X223" i="30"/>
  <c r="W223" i="30"/>
  <c r="V223" i="30"/>
  <c r="BG221" i="30"/>
  <c r="BF221" i="30"/>
  <c r="BE221" i="30"/>
  <c r="BD221" i="30"/>
  <c r="BC221" i="30"/>
  <c r="BB221" i="30"/>
  <c r="BA221" i="30"/>
  <c r="AZ221" i="30"/>
  <c r="AY221" i="30"/>
  <c r="AX221" i="30"/>
  <c r="AW221" i="30"/>
  <c r="AV221" i="30"/>
  <c r="AU221" i="30"/>
  <c r="AT221" i="30"/>
  <c r="AS221" i="30"/>
  <c r="AR221" i="30"/>
  <c r="AQ221" i="30"/>
  <c r="AP221" i="30"/>
  <c r="AO221" i="30"/>
  <c r="AN221" i="30"/>
  <c r="AM221" i="30"/>
  <c r="AL221" i="30"/>
  <c r="AK221" i="30"/>
  <c r="AJ221" i="30"/>
  <c r="AI221" i="30"/>
  <c r="AH221" i="30"/>
  <c r="AG221" i="30"/>
  <c r="AF221" i="30"/>
  <c r="AE221" i="30"/>
  <c r="AD221" i="30"/>
  <c r="AC221" i="30"/>
  <c r="AB221" i="30"/>
  <c r="AA221" i="30"/>
  <c r="Z221" i="30"/>
  <c r="Y221" i="30"/>
  <c r="X221" i="30"/>
  <c r="W221" i="30"/>
  <c r="V221" i="30"/>
  <c r="BG220" i="30"/>
  <c r="BF220" i="30"/>
  <c r="BE220" i="30"/>
  <c r="BD220" i="30"/>
  <c r="BC220" i="30"/>
  <c r="BB220" i="30"/>
  <c r="BA220" i="30"/>
  <c r="AZ220" i="30"/>
  <c r="AY220" i="30"/>
  <c r="AX220" i="30"/>
  <c r="AW220" i="30"/>
  <c r="AV220" i="30"/>
  <c r="AU220" i="30"/>
  <c r="AT220" i="30"/>
  <c r="AS220" i="30"/>
  <c r="AR220" i="30"/>
  <c r="AQ220" i="30"/>
  <c r="AP220" i="30"/>
  <c r="AO220" i="30"/>
  <c r="AN220" i="30"/>
  <c r="AM220" i="30"/>
  <c r="AL220" i="30"/>
  <c r="AK220" i="30"/>
  <c r="AJ220" i="30"/>
  <c r="AI220" i="30"/>
  <c r="AH220" i="30"/>
  <c r="AG220" i="30"/>
  <c r="AF220" i="30"/>
  <c r="AE220" i="30"/>
  <c r="AD220" i="30"/>
  <c r="AC220" i="30"/>
  <c r="AB220" i="30"/>
  <c r="AA220" i="30"/>
  <c r="Z220" i="30"/>
  <c r="Y220" i="30"/>
  <c r="X220" i="30"/>
  <c r="W220" i="30"/>
  <c r="V220" i="30"/>
  <c r="BG219" i="30"/>
  <c r="BF219" i="30"/>
  <c r="BE219" i="30"/>
  <c r="BD219" i="30"/>
  <c r="BC219" i="30"/>
  <c r="BB219" i="30"/>
  <c r="BA219" i="30"/>
  <c r="AZ219" i="30"/>
  <c r="AY219" i="30"/>
  <c r="AX219" i="30"/>
  <c r="AW219" i="30"/>
  <c r="AV219" i="30"/>
  <c r="AU219" i="30"/>
  <c r="AT219" i="30"/>
  <c r="AS219" i="30"/>
  <c r="AR219" i="30"/>
  <c r="AQ219" i="30"/>
  <c r="AP219" i="30"/>
  <c r="AO219" i="30"/>
  <c r="AN219" i="30"/>
  <c r="AM219" i="30"/>
  <c r="AL219" i="30"/>
  <c r="AK219" i="30"/>
  <c r="AJ219" i="30"/>
  <c r="AI219" i="30"/>
  <c r="AH219" i="30"/>
  <c r="AG219" i="30"/>
  <c r="AF219" i="30"/>
  <c r="AE219" i="30"/>
  <c r="AD219" i="30"/>
  <c r="AC219" i="30"/>
  <c r="AB219" i="30"/>
  <c r="AA219" i="30"/>
  <c r="Z219" i="30"/>
  <c r="Y219" i="30"/>
  <c r="X219" i="30"/>
  <c r="W219" i="30"/>
  <c r="V219" i="30"/>
  <c r="BG217" i="30"/>
  <c r="BF217" i="30"/>
  <c r="BE217" i="30"/>
  <c r="BD217" i="30"/>
  <c r="BC217" i="30"/>
  <c r="BB217" i="30"/>
  <c r="BA217" i="30"/>
  <c r="AZ217" i="30"/>
  <c r="AY217" i="30"/>
  <c r="AX217" i="30"/>
  <c r="AW217" i="30"/>
  <c r="AV217" i="30"/>
  <c r="AU217" i="30"/>
  <c r="AT217" i="30"/>
  <c r="AS217" i="30"/>
  <c r="AR217" i="30"/>
  <c r="AQ217" i="30"/>
  <c r="AP217" i="30"/>
  <c r="AO217" i="30"/>
  <c r="AN217" i="30"/>
  <c r="AM217" i="30"/>
  <c r="AL217" i="30"/>
  <c r="AK217" i="30"/>
  <c r="AJ217" i="30"/>
  <c r="AI217" i="30"/>
  <c r="AH217" i="30"/>
  <c r="AG217" i="30"/>
  <c r="AF217" i="30"/>
  <c r="AE217" i="30"/>
  <c r="AD217" i="30"/>
  <c r="AC217" i="30"/>
  <c r="AB217" i="30"/>
  <c r="AA217" i="30"/>
  <c r="Z217" i="30"/>
  <c r="Y217" i="30"/>
  <c r="X217" i="30"/>
  <c r="W217" i="30"/>
  <c r="V217" i="30"/>
  <c r="BG216" i="30"/>
  <c r="BF216" i="30"/>
  <c r="BE216" i="30"/>
  <c r="BD216" i="30"/>
  <c r="BC216" i="30"/>
  <c r="BB216" i="30"/>
  <c r="BA216" i="30"/>
  <c r="AZ216" i="30"/>
  <c r="AY216" i="30"/>
  <c r="AX216" i="30"/>
  <c r="AW216" i="30"/>
  <c r="AV216" i="30"/>
  <c r="AU216" i="30"/>
  <c r="AT216" i="30"/>
  <c r="AS216" i="30"/>
  <c r="AR216" i="30"/>
  <c r="AQ216" i="30"/>
  <c r="AP216" i="30"/>
  <c r="AO216" i="30"/>
  <c r="AN216" i="30"/>
  <c r="AM216" i="30"/>
  <c r="AL216" i="30"/>
  <c r="AK216" i="30"/>
  <c r="AJ216" i="30"/>
  <c r="AI216" i="30"/>
  <c r="AH216" i="30"/>
  <c r="AG216" i="30"/>
  <c r="AF216" i="30"/>
  <c r="AE216" i="30"/>
  <c r="AD216" i="30"/>
  <c r="AC216" i="30"/>
  <c r="AB216" i="30"/>
  <c r="AA216" i="30"/>
  <c r="Z216" i="30"/>
  <c r="Y216" i="30"/>
  <c r="X216" i="30"/>
  <c r="W216" i="30"/>
  <c r="V216" i="30"/>
  <c r="BG215" i="30"/>
  <c r="BF215" i="30"/>
  <c r="BE215" i="30"/>
  <c r="BD215" i="30"/>
  <c r="BC215" i="30"/>
  <c r="BB215" i="30"/>
  <c r="BA215" i="30"/>
  <c r="AZ215" i="30"/>
  <c r="AY215" i="30"/>
  <c r="AX215" i="30"/>
  <c r="AW215" i="30"/>
  <c r="AV215" i="30"/>
  <c r="AU215" i="30"/>
  <c r="AT215" i="30"/>
  <c r="AS215" i="30"/>
  <c r="AR215" i="30"/>
  <c r="AQ215" i="30"/>
  <c r="AP215" i="30"/>
  <c r="AO215" i="30"/>
  <c r="AN215" i="30"/>
  <c r="AM215" i="30"/>
  <c r="AL215" i="30"/>
  <c r="AK215" i="30"/>
  <c r="AJ215" i="30"/>
  <c r="AI215" i="30"/>
  <c r="AH215" i="30"/>
  <c r="AG215" i="30"/>
  <c r="AF215" i="30"/>
  <c r="AE215" i="30"/>
  <c r="AD215" i="30"/>
  <c r="AC215" i="30"/>
  <c r="AB215" i="30"/>
  <c r="AA215" i="30"/>
  <c r="Z215" i="30"/>
  <c r="Y215" i="30"/>
  <c r="X215" i="30"/>
  <c r="W215" i="30"/>
  <c r="V215" i="30"/>
  <c r="BG213" i="30"/>
  <c r="BF213" i="30"/>
  <c r="BE213" i="30"/>
  <c r="BD213" i="30"/>
  <c r="BC213" i="30"/>
  <c r="BB213" i="30"/>
  <c r="BA213" i="30"/>
  <c r="AZ213" i="30"/>
  <c r="AY213" i="30"/>
  <c r="AX213" i="30"/>
  <c r="AW213" i="30"/>
  <c r="AV213" i="30"/>
  <c r="AU213" i="30"/>
  <c r="AT213" i="30"/>
  <c r="AS213" i="30"/>
  <c r="AR213" i="30"/>
  <c r="AQ213" i="30"/>
  <c r="AP213" i="30"/>
  <c r="AO213" i="30"/>
  <c r="AN213" i="30"/>
  <c r="AM213" i="30"/>
  <c r="AL213" i="30"/>
  <c r="AK213" i="30"/>
  <c r="AJ213" i="30"/>
  <c r="AI213" i="30"/>
  <c r="AH213" i="30"/>
  <c r="AG213" i="30"/>
  <c r="AF213" i="30"/>
  <c r="AE213" i="30"/>
  <c r="AD213" i="30"/>
  <c r="AC213" i="30"/>
  <c r="AB213" i="30"/>
  <c r="AA213" i="30"/>
  <c r="Z213" i="30"/>
  <c r="Y213" i="30"/>
  <c r="X213" i="30"/>
  <c r="W213" i="30"/>
  <c r="V213" i="30"/>
  <c r="BG212" i="30"/>
  <c r="BF212" i="30"/>
  <c r="BE212" i="30"/>
  <c r="BD212" i="30"/>
  <c r="BC212" i="30"/>
  <c r="BB212" i="30"/>
  <c r="BA212" i="30"/>
  <c r="AZ212" i="30"/>
  <c r="AY212" i="30"/>
  <c r="AX212" i="30"/>
  <c r="AW212" i="30"/>
  <c r="AV212" i="30"/>
  <c r="AU212" i="30"/>
  <c r="AT212" i="30"/>
  <c r="AS212" i="30"/>
  <c r="AR212" i="30"/>
  <c r="AQ212" i="30"/>
  <c r="AP212" i="30"/>
  <c r="AO212" i="30"/>
  <c r="AN212" i="30"/>
  <c r="AM212" i="30"/>
  <c r="AL212" i="30"/>
  <c r="AK212" i="30"/>
  <c r="AJ212" i="30"/>
  <c r="AI212" i="30"/>
  <c r="AH212" i="30"/>
  <c r="AG212" i="30"/>
  <c r="AF212" i="30"/>
  <c r="AE212" i="30"/>
  <c r="AD212" i="30"/>
  <c r="AC212" i="30"/>
  <c r="AB212" i="30"/>
  <c r="AA212" i="30"/>
  <c r="Z212" i="30"/>
  <c r="Y212" i="30"/>
  <c r="X212" i="30"/>
  <c r="W212" i="30"/>
  <c r="V212" i="30"/>
  <c r="BG211" i="30"/>
  <c r="BF211" i="30"/>
  <c r="BE211" i="30"/>
  <c r="BD211" i="30"/>
  <c r="BC211" i="30"/>
  <c r="BB211" i="30"/>
  <c r="BA211" i="30"/>
  <c r="AZ211" i="30"/>
  <c r="AY211" i="30"/>
  <c r="AX211" i="30"/>
  <c r="AW211" i="30"/>
  <c r="AV211" i="30"/>
  <c r="AU211" i="30"/>
  <c r="AT211" i="30"/>
  <c r="AS211" i="30"/>
  <c r="AR211" i="30"/>
  <c r="AQ211" i="30"/>
  <c r="AP211" i="30"/>
  <c r="AO211" i="30"/>
  <c r="AN211" i="30"/>
  <c r="AM211" i="30"/>
  <c r="AL211" i="30"/>
  <c r="AK211" i="30"/>
  <c r="AJ211" i="30"/>
  <c r="AI211" i="30"/>
  <c r="AH211" i="30"/>
  <c r="AG211" i="30"/>
  <c r="AF211" i="30"/>
  <c r="AE211" i="30"/>
  <c r="AD211" i="30"/>
  <c r="AC211" i="30"/>
  <c r="AB211" i="30"/>
  <c r="AA211" i="30"/>
  <c r="Z211" i="30"/>
  <c r="Y211" i="30"/>
  <c r="X211" i="30"/>
  <c r="W211" i="30"/>
  <c r="V211" i="30"/>
  <c r="R163" i="30"/>
  <c r="Q163" i="30"/>
  <c r="P163" i="30"/>
  <c r="O163" i="30"/>
  <c r="N163" i="30"/>
  <c r="M163" i="30"/>
  <c r="L163" i="30"/>
  <c r="K163" i="30"/>
  <c r="J163" i="30"/>
  <c r="I163" i="30"/>
  <c r="H163" i="30"/>
  <c r="G163" i="30"/>
  <c r="F163" i="30"/>
  <c r="R162" i="30"/>
  <c r="Q162" i="30"/>
  <c r="P162" i="30"/>
  <c r="O162" i="30"/>
  <c r="N162" i="30"/>
  <c r="M162" i="30"/>
  <c r="L162" i="30"/>
  <c r="K162" i="30"/>
  <c r="J162" i="30"/>
  <c r="I162" i="30"/>
  <c r="H162" i="30"/>
  <c r="G162" i="30"/>
  <c r="F162" i="30"/>
  <c r="R161" i="30"/>
  <c r="Q161" i="30"/>
  <c r="P161" i="30"/>
  <c r="O161" i="30"/>
  <c r="N161" i="30"/>
  <c r="M161" i="30"/>
  <c r="L161" i="30"/>
  <c r="K161" i="30"/>
  <c r="J161" i="30"/>
  <c r="I161" i="30"/>
  <c r="H161" i="30"/>
  <c r="G161" i="30"/>
  <c r="F161" i="30"/>
  <c r="R160" i="30"/>
  <c r="Q160" i="30"/>
  <c r="P160" i="30"/>
  <c r="O160" i="30"/>
  <c r="N160" i="30"/>
  <c r="M160" i="30"/>
  <c r="L160" i="30"/>
  <c r="K160" i="30"/>
  <c r="J160" i="30"/>
  <c r="I160" i="30"/>
  <c r="H160" i="30"/>
  <c r="G160" i="30"/>
  <c r="F160" i="30"/>
  <c r="R159" i="30"/>
  <c r="Q159" i="30"/>
  <c r="P159" i="30"/>
  <c r="O159" i="30"/>
  <c r="N159" i="30"/>
  <c r="M159" i="30"/>
  <c r="L159" i="30"/>
  <c r="K159" i="30"/>
  <c r="J159" i="30"/>
  <c r="I159" i="30"/>
  <c r="H159" i="30"/>
  <c r="G159" i="30"/>
  <c r="F159" i="30"/>
  <c r="R158" i="30"/>
  <c r="Q158" i="30"/>
  <c r="P158" i="30"/>
  <c r="O158" i="30"/>
  <c r="N158" i="30"/>
  <c r="M158" i="30"/>
  <c r="L158" i="30"/>
  <c r="K158" i="30"/>
  <c r="J158" i="30"/>
  <c r="I158" i="30"/>
  <c r="H158" i="30"/>
  <c r="G158" i="30"/>
  <c r="F158" i="30"/>
  <c r="R157" i="30"/>
  <c r="Q157" i="30"/>
  <c r="P157" i="30"/>
  <c r="O157" i="30"/>
  <c r="N157" i="30"/>
  <c r="M157" i="30"/>
  <c r="L157" i="30"/>
  <c r="K157" i="30"/>
  <c r="J157" i="30"/>
  <c r="I157" i="30"/>
  <c r="H157" i="30"/>
  <c r="G157" i="30"/>
  <c r="F157" i="30"/>
  <c r="R156" i="30"/>
  <c r="Q156" i="30"/>
  <c r="P156" i="30"/>
  <c r="O156" i="30"/>
  <c r="N156" i="30"/>
  <c r="M156" i="30"/>
  <c r="L156" i="30"/>
  <c r="K156" i="30"/>
  <c r="J156" i="30"/>
  <c r="I156" i="30"/>
  <c r="H156" i="30"/>
  <c r="G156" i="30"/>
  <c r="F156" i="30"/>
  <c r="R155" i="30"/>
  <c r="Q155" i="30"/>
  <c r="P155" i="30"/>
  <c r="O155" i="30"/>
  <c r="N155" i="30"/>
  <c r="M155" i="30"/>
  <c r="L155" i="30"/>
  <c r="K155" i="30"/>
  <c r="J155" i="30"/>
  <c r="I155" i="30"/>
  <c r="H155" i="30"/>
  <c r="G155" i="30"/>
  <c r="F155" i="30"/>
  <c r="R130" i="30"/>
  <c r="Q130" i="30"/>
  <c r="P130" i="30"/>
  <c r="O130" i="30"/>
  <c r="N130" i="30"/>
  <c r="M130" i="30"/>
  <c r="L130" i="30"/>
  <c r="K130" i="30"/>
  <c r="J130" i="30"/>
  <c r="I130" i="30"/>
  <c r="H130" i="30"/>
  <c r="G130" i="30"/>
  <c r="F130" i="30"/>
  <c r="R129" i="30"/>
  <c r="Q129" i="30"/>
  <c r="P129" i="30"/>
  <c r="O129" i="30"/>
  <c r="N129" i="30"/>
  <c r="M129" i="30"/>
  <c r="L129" i="30"/>
  <c r="K129" i="30"/>
  <c r="J129" i="30"/>
  <c r="I129" i="30"/>
  <c r="H129" i="30"/>
  <c r="G129" i="30"/>
  <c r="F129" i="30"/>
  <c r="R128" i="30"/>
  <c r="Q128" i="30"/>
  <c r="P128" i="30"/>
  <c r="O128" i="30"/>
  <c r="N128" i="30"/>
  <c r="M128" i="30"/>
  <c r="L128" i="30"/>
  <c r="K128" i="30"/>
  <c r="J128" i="30"/>
  <c r="I128" i="30"/>
  <c r="H128" i="30"/>
  <c r="G128" i="30"/>
  <c r="F128" i="30"/>
  <c r="R127" i="30"/>
  <c r="Q127" i="30"/>
  <c r="P127" i="30"/>
  <c r="O127" i="30"/>
  <c r="N127" i="30"/>
  <c r="M127" i="30"/>
  <c r="L127" i="30"/>
  <c r="K127" i="30"/>
  <c r="J127" i="30"/>
  <c r="I127" i="30"/>
  <c r="H127" i="30"/>
  <c r="G127" i="30"/>
  <c r="F127" i="30"/>
  <c r="R126" i="30"/>
  <c r="Q126" i="30"/>
  <c r="P126" i="30"/>
  <c r="O126" i="30"/>
  <c r="N126" i="30"/>
  <c r="M126" i="30"/>
  <c r="L126" i="30"/>
  <c r="K126" i="30"/>
  <c r="J126" i="30"/>
  <c r="I126" i="30"/>
  <c r="H126" i="30"/>
  <c r="G126" i="30"/>
  <c r="F126" i="30"/>
  <c r="R125" i="30"/>
  <c r="Q125" i="30"/>
  <c r="P125" i="30"/>
  <c r="O125" i="30"/>
  <c r="N125" i="30"/>
  <c r="M125" i="30"/>
  <c r="L125" i="30"/>
  <c r="K125" i="30"/>
  <c r="J125" i="30"/>
  <c r="I125" i="30"/>
  <c r="H125" i="30"/>
  <c r="G125" i="30"/>
  <c r="F125" i="30"/>
  <c r="R124" i="30"/>
  <c r="Q124" i="30"/>
  <c r="P124" i="30"/>
  <c r="O124" i="30"/>
  <c r="N124" i="30"/>
  <c r="M124" i="30"/>
  <c r="L124" i="30"/>
  <c r="K124" i="30"/>
  <c r="J124" i="30"/>
  <c r="I124" i="30"/>
  <c r="H124" i="30"/>
  <c r="G124" i="30"/>
  <c r="F124" i="30"/>
  <c r="R123" i="30"/>
  <c r="Q123" i="30"/>
  <c r="P123" i="30"/>
  <c r="O123" i="30"/>
  <c r="N123" i="30"/>
  <c r="M123" i="30"/>
  <c r="L123" i="30"/>
  <c r="K123" i="30"/>
  <c r="J123" i="30"/>
  <c r="I123" i="30"/>
  <c r="H123" i="30"/>
  <c r="G123" i="30"/>
  <c r="F123" i="30"/>
  <c r="R122" i="30"/>
  <c r="Q122" i="30"/>
  <c r="P122" i="30"/>
  <c r="O122" i="30"/>
  <c r="N122" i="30"/>
  <c r="M122" i="30"/>
  <c r="L122" i="30"/>
  <c r="K122" i="30"/>
  <c r="J122" i="30"/>
  <c r="I122" i="30"/>
  <c r="H122" i="30"/>
  <c r="G122" i="30"/>
  <c r="F122" i="30"/>
  <c r="R119" i="30"/>
  <c r="Q119" i="30"/>
  <c r="P119" i="30"/>
  <c r="O119" i="30"/>
  <c r="N119" i="30"/>
  <c r="M119" i="30"/>
  <c r="L119" i="30"/>
  <c r="K119" i="30"/>
  <c r="J119" i="30"/>
  <c r="I119" i="30"/>
  <c r="H119" i="30"/>
  <c r="G119" i="30"/>
  <c r="F119" i="30"/>
  <c r="R118" i="30"/>
  <c r="Q118" i="30"/>
  <c r="P118" i="30"/>
  <c r="O118" i="30"/>
  <c r="N118" i="30"/>
  <c r="M118" i="30"/>
  <c r="L118" i="30"/>
  <c r="K118" i="30"/>
  <c r="J118" i="30"/>
  <c r="I118" i="30"/>
  <c r="H118" i="30"/>
  <c r="G118" i="30"/>
  <c r="F118" i="30"/>
  <c r="R117" i="30"/>
  <c r="Q117" i="30"/>
  <c r="P117" i="30"/>
  <c r="O117" i="30"/>
  <c r="N117" i="30"/>
  <c r="M117" i="30"/>
  <c r="L117" i="30"/>
  <c r="K117" i="30"/>
  <c r="J117" i="30"/>
  <c r="I117" i="30"/>
  <c r="H117" i="30"/>
  <c r="G117" i="30"/>
  <c r="F117" i="30"/>
  <c r="R116" i="30"/>
  <c r="Q116" i="30"/>
  <c r="P116" i="30"/>
  <c r="O116" i="30"/>
  <c r="N116" i="30"/>
  <c r="M116" i="30"/>
  <c r="L116" i="30"/>
  <c r="K116" i="30"/>
  <c r="J116" i="30"/>
  <c r="I116" i="30"/>
  <c r="H116" i="30"/>
  <c r="G116" i="30"/>
  <c r="F116" i="30"/>
  <c r="R115" i="30"/>
  <c r="Q115" i="30"/>
  <c r="P115" i="30"/>
  <c r="O115" i="30"/>
  <c r="N115" i="30"/>
  <c r="M115" i="30"/>
  <c r="L115" i="30"/>
  <c r="K115" i="30"/>
  <c r="J115" i="30"/>
  <c r="I115" i="30"/>
  <c r="H115" i="30"/>
  <c r="G115" i="30"/>
  <c r="F115" i="30"/>
  <c r="R114" i="30"/>
  <c r="Q114" i="30"/>
  <c r="P114" i="30"/>
  <c r="O114" i="30"/>
  <c r="N114" i="30"/>
  <c r="M114" i="30"/>
  <c r="L114" i="30"/>
  <c r="K114" i="30"/>
  <c r="J114" i="30"/>
  <c r="I114" i="30"/>
  <c r="H114" i="30"/>
  <c r="G114" i="30"/>
  <c r="F114" i="30"/>
  <c r="R113" i="30"/>
  <c r="Q113" i="30"/>
  <c r="P113" i="30"/>
  <c r="O113" i="30"/>
  <c r="N113" i="30"/>
  <c r="M113" i="30"/>
  <c r="L113" i="30"/>
  <c r="K113" i="30"/>
  <c r="J113" i="30"/>
  <c r="I113" i="30"/>
  <c r="H113" i="30"/>
  <c r="G113" i="30"/>
  <c r="F113" i="30"/>
  <c r="R112" i="30"/>
  <c r="Q112" i="30"/>
  <c r="P112" i="30"/>
  <c r="O112" i="30"/>
  <c r="N112" i="30"/>
  <c r="M112" i="30"/>
  <c r="L112" i="30"/>
  <c r="K112" i="30"/>
  <c r="J112" i="30"/>
  <c r="I112" i="30"/>
  <c r="H112" i="30"/>
  <c r="G112" i="30"/>
  <c r="F112" i="30"/>
  <c r="R111" i="30"/>
  <c r="Q111" i="30"/>
  <c r="P111" i="30"/>
  <c r="O111" i="30"/>
  <c r="N111" i="30"/>
  <c r="M111" i="30"/>
  <c r="L111" i="30"/>
  <c r="K111" i="30"/>
  <c r="J111" i="30"/>
  <c r="I111" i="30"/>
  <c r="H111" i="30"/>
  <c r="G111" i="30"/>
  <c r="F111" i="30"/>
  <c r="R108" i="30"/>
  <c r="Q108" i="30"/>
  <c r="P108" i="30"/>
  <c r="O108" i="30"/>
  <c r="N108" i="30"/>
  <c r="M108" i="30"/>
  <c r="L108" i="30"/>
  <c r="K108" i="30"/>
  <c r="J108" i="30"/>
  <c r="I108" i="30"/>
  <c r="H108" i="30"/>
  <c r="G108" i="30"/>
  <c r="F108" i="30"/>
  <c r="R107" i="30"/>
  <c r="Q107" i="30"/>
  <c r="P107" i="30"/>
  <c r="O107" i="30"/>
  <c r="N107" i="30"/>
  <c r="M107" i="30"/>
  <c r="L107" i="30"/>
  <c r="K107" i="30"/>
  <c r="J107" i="30"/>
  <c r="I107" i="30"/>
  <c r="H107" i="30"/>
  <c r="G107" i="30"/>
  <c r="F107" i="30"/>
  <c r="R106" i="30"/>
  <c r="Q106" i="30"/>
  <c r="P106" i="30"/>
  <c r="O106" i="30"/>
  <c r="N106" i="30"/>
  <c r="M106" i="30"/>
  <c r="L106" i="30"/>
  <c r="K106" i="30"/>
  <c r="J106" i="30"/>
  <c r="I106" i="30"/>
  <c r="H106" i="30"/>
  <c r="G106" i="30"/>
  <c r="F106" i="30"/>
  <c r="R105" i="30"/>
  <c r="Q105" i="30"/>
  <c r="P105" i="30"/>
  <c r="O105" i="30"/>
  <c r="N105" i="30"/>
  <c r="M105" i="30"/>
  <c r="L105" i="30"/>
  <c r="K105" i="30"/>
  <c r="J105" i="30"/>
  <c r="I105" i="30"/>
  <c r="H105" i="30"/>
  <c r="G105" i="30"/>
  <c r="F105" i="30"/>
  <c r="R104" i="30"/>
  <c r="Q104" i="30"/>
  <c r="P104" i="30"/>
  <c r="O104" i="30"/>
  <c r="N104" i="30"/>
  <c r="M104" i="30"/>
  <c r="L104" i="30"/>
  <c r="K104" i="30"/>
  <c r="J104" i="30"/>
  <c r="I104" i="30"/>
  <c r="H104" i="30"/>
  <c r="G104" i="30"/>
  <c r="F104" i="30"/>
  <c r="R103" i="30"/>
  <c r="Q103" i="30"/>
  <c r="P103" i="30"/>
  <c r="O103" i="30"/>
  <c r="N103" i="30"/>
  <c r="M103" i="30"/>
  <c r="L103" i="30"/>
  <c r="K103" i="30"/>
  <c r="J103" i="30"/>
  <c r="I103" i="30"/>
  <c r="H103" i="30"/>
  <c r="G103" i="30"/>
  <c r="F103" i="30"/>
  <c r="R102" i="30"/>
  <c r="Q102" i="30"/>
  <c r="P102" i="30"/>
  <c r="O102" i="30"/>
  <c r="N102" i="30"/>
  <c r="M102" i="30"/>
  <c r="L102" i="30"/>
  <c r="K102" i="30"/>
  <c r="J102" i="30"/>
  <c r="I102" i="30"/>
  <c r="H102" i="30"/>
  <c r="G102" i="30"/>
  <c r="F102" i="30"/>
  <c r="R101" i="30"/>
  <c r="Q101" i="30"/>
  <c r="P101" i="30"/>
  <c r="O101" i="30"/>
  <c r="N101" i="30"/>
  <c r="M101" i="30"/>
  <c r="L101" i="30"/>
  <c r="K101" i="30"/>
  <c r="J101" i="30"/>
  <c r="I101" i="30"/>
  <c r="H101" i="30"/>
  <c r="G101" i="30"/>
  <c r="F101" i="30"/>
  <c r="R100" i="30"/>
  <c r="Q100" i="30"/>
  <c r="P100" i="30"/>
  <c r="O100" i="30"/>
  <c r="N100" i="30"/>
  <c r="M100" i="30"/>
  <c r="L100" i="30"/>
  <c r="K100" i="30"/>
  <c r="J100" i="30"/>
  <c r="I100" i="30"/>
  <c r="H100" i="30"/>
  <c r="G100" i="30"/>
  <c r="F100" i="30"/>
  <c r="R97" i="30"/>
  <c r="Q97" i="30"/>
  <c r="P97" i="30"/>
  <c r="O97" i="30"/>
  <c r="N97" i="30"/>
  <c r="M97" i="30"/>
  <c r="L97" i="30"/>
  <c r="K97" i="30"/>
  <c r="J97" i="30"/>
  <c r="I97" i="30"/>
  <c r="H97" i="30"/>
  <c r="G97" i="30"/>
  <c r="F97" i="30"/>
  <c r="R96" i="30"/>
  <c r="Q96" i="30"/>
  <c r="P96" i="30"/>
  <c r="O96" i="30"/>
  <c r="N96" i="30"/>
  <c r="M96" i="30"/>
  <c r="L96" i="30"/>
  <c r="K96" i="30"/>
  <c r="J96" i="30"/>
  <c r="I96" i="30"/>
  <c r="H96" i="30"/>
  <c r="G96" i="30"/>
  <c r="F96" i="30"/>
  <c r="R95" i="30"/>
  <c r="Q95" i="30"/>
  <c r="P95" i="30"/>
  <c r="O95" i="30"/>
  <c r="N95" i="30"/>
  <c r="M95" i="30"/>
  <c r="L95" i="30"/>
  <c r="K95" i="30"/>
  <c r="J95" i="30"/>
  <c r="I95" i="30"/>
  <c r="H95" i="30"/>
  <c r="G95" i="30"/>
  <c r="F95" i="30"/>
  <c r="R94" i="30"/>
  <c r="Q94" i="30"/>
  <c r="P94" i="30"/>
  <c r="O94" i="30"/>
  <c r="N94" i="30"/>
  <c r="M94" i="30"/>
  <c r="L94" i="30"/>
  <c r="K94" i="30"/>
  <c r="J94" i="30"/>
  <c r="I94" i="30"/>
  <c r="H94" i="30"/>
  <c r="G94" i="30"/>
  <c r="F94" i="30"/>
  <c r="R93" i="30"/>
  <c r="Q93" i="30"/>
  <c r="P93" i="30"/>
  <c r="O93" i="30"/>
  <c r="N93" i="30"/>
  <c r="M93" i="30"/>
  <c r="L93" i="30"/>
  <c r="K93" i="30"/>
  <c r="J93" i="30"/>
  <c r="I93" i="30"/>
  <c r="H93" i="30"/>
  <c r="G93" i="30"/>
  <c r="F93" i="30"/>
  <c r="R92" i="30"/>
  <c r="Q92" i="30"/>
  <c r="P92" i="30"/>
  <c r="O92" i="30"/>
  <c r="N92" i="30"/>
  <c r="M92" i="30"/>
  <c r="L92" i="30"/>
  <c r="K92" i="30"/>
  <c r="J92" i="30"/>
  <c r="I92" i="30"/>
  <c r="H92" i="30"/>
  <c r="G92" i="30"/>
  <c r="F92" i="30"/>
  <c r="R91" i="30"/>
  <c r="Q91" i="30"/>
  <c r="P91" i="30"/>
  <c r="O91" i="30"/>
  <c r="N91" i="30"/>
  <c r="M91" i="30"/>
  <c r="L91" i="30"/>
  <c r="K91" i="30"/>
  <c r="J91" i="30"/>
  <c r="I91" i="30"/>
  <c r="H91" i="30"/>
  <c r="G91" i="30"/>
  <c r="F91" i="30"/>
  <c r="R90" i="30"/>
  <c r="Q90" i="30"/>
  <c r="P90" i="30"/>
  <c r="O90" i="30"/>
  <c r="N90" i="30"/>
  <c r="M90" i="30"/>
  <c r="L90" i="30"/>
  <c r="K90" i="30"/>
  <c r="J90" i="30"/>
  <c r="I90" i="30"/>
  <c r="H90" i="30"/>
  <c r="G90" i="30"/>
  <c r="F90" i="30"/>
  <c r="R89" i="30"/>
  <c r="Q89" i="30"/>
  <c r="P89" i="30"/>
  <c r="O89" i="30"/>
  <c r="N89" i="30"/>
  <c r="M89" i="30"/>
  <c r="L89" i="30"/>
  <c r="K89" i="30"/>
  <c r="J89" i="30"/>
  <c r="I89" i="30"/>
  <c r="H89" i="30"/>
  <c r="G89" i="30"/>
  <c r="F89" i="30"/>
  <c r="R42" i="30"/>
  <c r="Q42" i="30"/>
  <c r="P42" i="30"/>
  <c r="O42" i="30"/>
  <c r="N42" i="30"/>
  <c r="M42" i="30"/>
  <c r="L42" i="30"/>
  <c r="K42" i="30"/>
  <c r="J42" i="30"/>
  <c r="I42" i="30"/>
  <c r="H42" i="30"/>
  <c r="G42" i="30"/>
  <c r="F42" i="30"/>
  <c r="R41" i="30"/>
  <c r="Q41" i="30"/>
  <c r="P41" i="30"/>
  <c r="O41" i="30"/>
  <c r="N41" i="30"/>
  <c r="M41" i="30"/>
  <c r="L41" i="30"/>
  <c r="K41" i="30"/>
  <c r="J41" i="30"/>
  <c r="I41" i="30"/>
  <c r="H41" i="30"/>
  <c r="G41" i="30"/>
  <c r="F41" i="30"/>
  <c r="R40" i="30"/>
  <c r="Q40" i="30"/>
  <c r="P40" i="30"/>
  <c r="O40" i="30"/>
  <c r="N40" i="30"/>
  <c r="M40" i="30"/>
  <c r="L40" i="30"/>
  <c r="K40" i="30"/>
  <c r="J40" i="30"/>
  <c r="I40" i="30"/>
  <c r="H40" i="30"/>
  <c r="G40" i="30"/>
  <c r="F40" i="30"/>
  <c r="R39" i="30"/>
  <c r="Q39" i="30"/>
  <c r="P39" i="30"/>
  <c r="O39" i="30"/>
  <c r="N39" i="30"/>
  <c r="M39" i="30"/>
  <c r="L39" i="30"/>
  <c r="K39" i="30"/>
  <c r="J39" i="30"/>
  <c r="I39" i="30"/>
  <c r="H39" i="30"/>
  <c r="G39" i="30"/>
  <c r="F39" i="30"/>
  <c r="R30" i="30"/>
  <c r="Q30" i="30"/>
  <c r="P30" i="30"/>
  <c r="O30" i="30"/>
  <c r="N30" i="30"/>
  <c r="M30" i="30"/>
  <c r="L30" i="30"/>
  <c r="K30" i="30"/>
  <c r="J30" i="30"/>
  <c r="I30" i="30"/>
  <c r="H30" i="30"/>
  <c r="G30" i="30"/>
  <c r="F30" i="30"/>
  <c r="R29" i="30"/>
  <c r="Q29" i="30"/>
  <c r="P29" i="30"/>
  <c r="O29" i="30"/>
  <c r="N29" i="30"/>
  <c r="M29" i="30"/>
  <c r="L29" i="30"/>
  <c r="K29" i="30"/>
  <c r="J29" i="30"/>
  <c r="I29" i="30"/>
  <c r="H29" i="30"/>
  <c r="G29" i="30"/>
  <c r="F29" i="30"/>
  <c r="R28" i="30"/>
  <c r="Q28" i="30"/>
  <c r="P28" i="30"/>
  <c r="O28" i="30"/>
  <c r="N28" i="30"/>
  <c r="M28" i="30"/>
  <c r="L28" i="30"/>
  <c r="K28" i="30"/>
  <c r="J28" i="30"/>
  <c r="I28" i="30"/>
  <c r="H28" i="30"/>
  <c r="G28" i="30"/>
  <c r="F28" i="30"/>
  <c r="R27" i="30"/>
  <c r="Q27" i="30"/>
  <c r="P27" i="30"/>
  <c r="O27" i="30"/>
  <c r="N27" i="30"/>
  <c r="M27" i="30"/>
  <c r="L27" i="30"/>
  <c r="K27" i="30"/>
  <c r="J27" i="30"/>
  <c r="I27" i="30"/>
  <c r="H27" i="30"/>
  <c r="G27" i="30"/>
  <c r="F27" i="30"/>
  <c r="R24" i="30"/>
  <c r="Q24" i="30"/>
  <c r="P24" i="30"/>
  <c r="O24" i="30"/>
  <c r="N24" i="30"/>
  <c r="M24" i="30"/>
  <c r="L24" i="30"/>
  <c r="K24" i="30"/>
  <c r="J24" i="30"/>
  <c r="I24" i="30"/>
  <c r="H24" i="30"/>
  <c r="G24" i="30"/>
  <c r="F24" i="30"/>
  <c r="R23" i="30"/>
  <c r="Q23" i="30"/>
  <c r="P23" i="30"/>
  <c r="O23" i="30"/>
  <c r="N23" i="30"/>
  <c r="M23" i="30"/>
  <c r="L23" i="30"/>
  <c r="K23" i="30"/>
  <c r="J23" i="30"/>
  <c r="I23" i="30"/>
  <c r="H23" i="30"/>
  <c r="G23" i="30"/>
  <c r="F23" i="30"/>
  <c r="R22" i="30"/>
  <c r="Q22" i="30"/>
  <c r="P22" i="30"/>
  <c r="O22" i="30"/>
  <c r="N22" i="30"/>
  <c r="M22" i="30"/>
  <c r="L22" i="30"/>
  <c r="K22" i="30"/>
  <c r="J22" i="30"/>
  <c r="I22" i="30"/>
  <c r="H22" i="30"/>
  <c r="G22" i="30"/>
  <c r="F22" i="30"/>
  <c r="R21" i="30"/>
  <c r="Q21" i="30"/>
  <c r="P21" i="30"/>
  <c r="O21" i="30"/>
  <c r="N21" i="30"/>
  <c r="M21" i="30"/>
  <c r="L21" i="30"/>
  <c r="K21" i="30"/>
  <c r="J21" i="30"/>
  <c r="I21" i="30"/>
  <c r="H21" i="30"/>
  <c r="G21" i="30"/>
  <c r="F21" i="30"/>
  <c r="R18" i="30"/>
  <c r="Q18" i="30"/>
  <c r="P18" i="30"/>
  <c r="O18" i="30"/>
  <c r="N18" i="30"/>
  <c r="M18" i="30"/>
  <c r="L18" i="30"/>
  <c r="K18" i="30"/>
  <c r="J18" i="30"/>
  <c r="I18" i="30"/>
  <c r="H18" i="30"/>
  <c r="G18" i="30"/>
  <c r="F18" i="30"/>
  <c r="R17" i="30"/>
  <c r="Q17" i="30"/>
  <c r="P17" i="30"/>
  <c r="O17" i="30"/>
  <c r="N17" i="30"/>
  <c r="M17" i="30"/>
  <c r="L17" i="30"/>
  <c r="K17" i="30"/>
  <c r="J17" i="30"/>
  <c r="I17" i="30"/>
  <c r="H17" i="30"/>
  <c r="G17" i="30"/>
  <c r="F17" i="30"/>
  <c r="R16" i="30"/>
  <c r="Q16" i="30"/>
  <c r="P16" i="30"/>
  <c r="O16" i="30"/>
  <c r="N16" i="30"/>
  <c r="M16" i="30"/>
  <c r="L16" i="30"/>
  <c r="K16" i="30"/>
  <c r="J16" i="30"/>
  <c r="I16" i="30"/>
  <c r="H16" i="30"/>
  <c r="G16" i="30"/>
  <c r="F16" i="30"/>
  <c r="R15" i="30"/>
  <c r="Q15" i="30"/>
  <c r="P15" i="30"/>
  <c r="O15" i="30"/>
  <c r="N15" i="30"/>
  <c r="M15" i="30"/>
  <c r="L15" i="30"/>
  <c r="K15" i="30"/>
  <c r="J15" i="30"/>
  <c r="I15" i="30"/>
  <c r="H15" i="30"/>
  <c r="G15" i="30"/>
  <c r="F15" i="30"/>
  <c r="R12" i="30"/>
  <c r="Q12" i="30"/>
  <c r="P12" i="30"/>
  <c r="O12" i="30"/>
  <c r="N12" i="30"/>
  <c r="M12" i="30"/>
  <c r="L12" i="30"/>
  <c r="K12" i="30"/>
  <c r="J12" i="30"/>
  <c r="I12" i="30"/>
  <c r="H12" i="30"/>
  <c r="G12" i="30"/>
  <c r="F12" i="30"/>
  <c r="R11" i="30"/>
  <c r="Q11" i="30"/>
  <c r="P11" i="30"/>
  <c r="O11" i="30"/>
  <c r="N11" i="30"/>
  <c r="M11" i="30"/>
  <c r="L11" i="30"/>
  <c r="K11" i="30"/>
  <c r="J11" i="30"/>
  <c r="I11" i="30"/>
  <c r="H11" i="30"/>
  <c r="G11" i="30"/>
  <c r="F11" i="30"/>
  <c r="R10" i="30"/>
  <c r="Q10" i="30"/>
  <c r="P10" i="30"/>
  <c r="O10" i="30"/>
  <c r="N10" i="30"/>
  <c r="M10" i="30"/>
  <c r="L10" i="30"/>
  <c r="K10" i="30"/>
  <c r="J10" i="30"/>
  <c r="I10" i="30"/>
  <c r="H10" i="30"/>
  <c r="G10" i="30"/>
  <c r="F10" i="30"/>
  <c r="R9" i="30"/>
  <c r="Q9" i="30"/>
  <c r="P9" i="30"/>
  <c r="O9" i="30"/>
  <c r="N9" i="30"/>
  <c r="M9" i="30"/>
  <c r="L9" i="30"/>
  <c r="K9" i="30"/>
  <c r="J9" i="30"/>
  <c r="I9" i="30"/>
  <c r="H9" i="30"/>
  <c r="G9" i="30"/>
  <c r="F9" i="30"/>
  <c r="F340" i="30"/>
  <c r="F274" i="30"/>
  <c r="F210" i="30"/>
  <c r="BG141" i="30"/>
  <c r="BF141" i="30"/>
  <c r="BE141" i="30"/>
  <c r="BD141" i="30"/>
  <c r="BC141" i="30"/>
  <c r="BB141" i="30"/>
  <c r="BA141" i="30"/>
  <c r="AZ141" i="30"/>
  <c r="AY141" i="30"/>
  <c r="AX141" i="30"/>
  <c r="AW141" i="30"/>
  <c r="AV141" i="30"/>
  <c r="AU141" i="30"/>
  <c r="AT141" i="30"/>
  <c r="AS141" i="30"/>
  <c r="AR141" i="30"/>
  <c r="AQ141" i="30"/>
  <c r="AP141" i="30"/>
  <c r="AO141" i="30"/>
  <c r="AN141" i="30"/>
  <c r="AM141" i="30"/>
  <c r="AL141" i="30"/>
  <c r="AK141" i="30"/>
  <c r="AJ141" i="30"/>
  <c r="AI141" i="30"/>
  <c r="AH141" i="30"/>
  <c r="AG141" i="30"/>
  <c r="AF141" i="30"/>
  <c r="AE141" i="30"/>
  <c r="AD141" i="30"/>
  <c r="AC141" i="30"/>
  <c r="AB141" i="30"/>
  <c r="AA141" i="30"/>
  <c r="Z141" i="30"/>
  <c r="Y141" i="30"/>
  <c r="X141" i="30"/>
  <c r="W141" i="30"/>
  <c r="V141" i="30"/>
  <c r="BG140" i="30"/>
  <c r="BF140" i="30"/>
  <c r="BE140" i="30"/>
  <c r="BD140" i="30"/>
  <c r="BC140" i="30"/>
  <c r="BB140" i="30"/>
  <c r="BA140" i="30"/>
  <c r="AZ140" i="30"/>
  <c r="AY140" i="30"/>
  <c r="AX140" i="30"/>
  <c r="AW140" i="30"/>
  <c r="AV140" i="30"/>
  <c r="AU140" i="30"/>
  <c r="AT140" i="30"/>
  <c r="AS140" i="30"/>
  <c r="AR140" i="30"/>
  <c r="AQ140" i="30"/>
  <c r="AP140" i="30"/>
  <c r="AO140" i="30"/>
  <c r="AN140" i="30"/>
  <c r="AM140" i="30"/>
  <c r="AL140" i="30"/>
  <c r="AK140" i="30"/>
  <c r="AJ140" i="30"/>
  <c r="AI140" i="30"/>
  <c r="AH140" i="30"/>
  <c r="AG140" i="30"/>
  <c r="AF140" i="30"/>
  <c r="AE140" i="30"/>
  <c r="AD140" i="30"/>
  <c r="AC140" i="30"/>
  <c r="AB140" i="30"/>
  <c r="AA140" i="30"/>
  <c r="Z140" i="30"/>
  <c r="Y140" i="30"/>
  <c r="X140" i="30"/>
  <c r="W140" i="30"/>
  <c r="V140" i="30"/>
  <c r="BG139" i="30"/>
  <c r="BF139" i="30"/>
  <c r="BE139" i="30"/>
  <c r="BD139" i="30"/>
  <c r="BC139" i="30"/>
  <c r="BB139" i="30"/>
  <c r="BA139" i="30"/>
  <c r="AZ139" i="30"/>
  <c r="AY139" i="30"/>
  <c r="AX139" i="30"/>
  <c r="AW139" i="30"/>
  <c r="AV139" i="30"/>
  <c r="AU139" i="30"/>
  <c r="AT139" i="30"/>
  <c r="AS139" i="30"/>
  <c r="AR139" i="30"/>
  <c r="AQ139" i="30"/>
  <c r="AP139" i="30"/>
  <c r="AO139" i="30"/>
  <c r="AN139" i="30"/>
  <c r="AM139" i="30"/>
  <c r="AL139" i="30"/>
  <c r="AK139" i="30"/>
  <c r="AJ139" i="30"/>
  <c r="AI139" i="30"/>
  <c r="AH139" i="30"/>
  <c r="AG139" i="30"/>
  <c r="AF139" i="30"/>
  <c r="AE139" i="30"/>
  <c r="AD139" i="30"/>
  <c r="AC139" i="30"/>
  <c r="AB139" i="30"/>
  <c r="AA139" i="30"/>
  <c r="Z139" i="30"/>
  <c r="Y139" i="30"/>
  <c r="X139" i="30"/>
  <c r="W139" i="30"/>
  <c r="V139" i="30"/>
  <c r="BG138" i="30"/>
  <c r="BF138" i="30"/>
  <c r="BE138" i="30"/>
  <c r="BD138" i="30"/>
  <c r="BC138" i="30"/>
  <c r="BB138" i="30"/>
  <c r="BA138" i="30"/>
  <c r="AZ138" i="30"/>
  <c r="AY138" i="30"/>
  <c r="AX138" i="30"/>
  <c r="AW138" i="30"/>
  <c r="AV138" i="30"/>
  <c r="AU138" i="30"/>
  <c r="AT138" i="30"/>
  <c r="AS138" i="30"/>
  <c r="AR138" i="30"/>
  <c r="AQ138" i="30"/>
  <c r="AP138" i="30"/>
  <c r="AO138" i="30"/>
  <c r="AN138" i="30"/>
  <c r="AM138" i="30"/>
  <c r="AL138" i="30"/>
  <c r="AK138" i="30"/>
  <c r="AJ138" i="30"/>
  <c r="AI138" i="30"/>
  <c r="AH138" i="30"/>
  <c r="AG138" i="30"/>
  <c r="AF138" i="30"/>
  <c r="AE138" i="30"/>
  <c r="AD138" i="30"/>
  <c r="AC138" i="30"/>
  <c r="AB138" i="30"/>
  <c r="AA138" i="30"/>
  <c r="Z138" i="30"/>
  <c r="Y138" i="30"/>
  <c r="X138" i="30"/>
  <c r="W138" i="30"/>
  <c r="V138" i="30"/>
  <c r="BG137" i="30"/>
  <c r="BF137" i="30"/>
  <c r="BE137" i="30"/>
  <c r="BD137" i="30"/>
  <c r="BC137" i="30"/>
  <c r="BB137" i="30"/>
  <c r="BA137" i="30"/>
  <c r="AZ137" i="30"/>
  <c r="AY137" i="30"/>
  <c r="AX137" i="30"/>
  <c r="AW137" i="30"/>
  <c r="AV137" i="30"/>
  <c r="AU137" i="30"/>
  <c r="AT137" i="30"/>
  <c r="AS137" i="30"/>
  <c r="AR137" i="30"/>
  <c r="AQ137" i="30"/>
  <c r="AP137" i="30"/>
  <c r="AO137" i="30"/>
  <c r="AN137" i="30"/>
  <c r="AM137" i="30"/>
  <c r="AL137" i="30"/>
  <c r="AK137" i="30"/>
  <c r="AJ137" i="30"/>
  <c r="AI137" i="30"/>
  <c r="AH137" i="30"/>
  <c r="AG137" i="30"/>
  <c r="AF137" i="30"/>
  <c r="AE137" i="30"/>
  <c r="AD137" i="30"/>
  <c r="AC137" i="30"/>
  <c r="AB137" i="30"/>
  <c r="AA137" i="30"/>
  <c r="Z137" i="30"/>
  <c r="Y137" i="30"/>
  <c r="X137" i="30"/>
  <c r="W137" i="30"/>
  <c r="V137" i="30"/>
  <c r="BG136" i="30"/>
  <c r="BF136" i="30"/>
  <c r="BE136" i="30"/>
  <c r="BD136" i="30"/>
  <c r="BC136" i="30"/>
  <c r="BB136" i="30"/>
  <c r="BA136" i="30"/>
  <c r="AZ136" i="30"/>
  <c r="AY136" i="30"/>
  <c r="AX136" i="30"/>
  <c r="AW136" i="30"/>
  <c r="AV136" i="30"/>
  <c r="AU136" i="30"/>
  <c r="AT136" i="30"/>
  <c r="AS136" i="30"/>
  <c r="AR136" i="30"/>
  <c r="AQ136" i="30"/>
  <c r="AP136" i="30"/>
  <c r="AO136" i="30"/>
  <c r="AN136" i="30"/>
  <c r="AM136" i="30"/>
  <c r="AL136" i="30"/>
  <c r="AK136" i="30"/>
  <c r="AJ136" i="30"/>
  <c r="AI136" i="30"/>
  <c r="AH136" i="30"/>
  <c r="AG136" i="30"/>
  <c r="AF136" i="30"/>
  <c r="AE136" i="30"/>
  <c r="AD136" i="30"/>
  <c r="AC136" i="30"/>
  <c r="AB136" i="30"/>
  <c r="AA136" i="30"/>
  <c r="Z136" i="30"/>
  <c r="Y136" i="30"/>
  <c r="X136" i="30"/>
  <c r="W136" i="30"/>
  <c r="V136" i="30"/>
  <c r="BG135" i="30"/>
  <c r="BF135" i="30"/>
  <c r="BE135" i="30"/>
  <c r="BD135" i="30"/>
  <c r="BC135" i="30"/>
  <c r="BB135" i="30"/>
  <c r="BA135" i="30"/>
  <c r="AZ135" i="30"/>
  <c r="AY135" i="30"/>
  <c r="AX135" i="30"/>
  <c r="AW135" i="30"/>
  <c r="AV135" i="30"/>
  <c r="AU135" i="30"/>
  <c r="AT135" i="30"/>
  <c r="AS135" i="30"/>
  <c r="AR135" i="30"/>
  <c r="AQ135" i="30"/>
  <c r="AP135" i="30"/>
  <c r="AO135" i="30"/>
  <c r="AN135" i="30"/>
  <c r="AM135" i="30"/>
  <c r="AL135" i="30"/>
  <c r="AK135" i="30"/>
  <c r="AJ135" i="30"/>
  <c r="AI135" i="30"/>
  <c r="AH135" i="30"/>
  <c r="AG135" i="30"/>
  <c r="AF135" i="30"/>
  <c r="AE135" i="30"/>
  <c r="AD135" i="30"/>
  <c r="AC135" i="30"/>
  <c r="AB135" i="30"/>
  <c r="AA135" i="30"/>
  <c r="Z135" i="30"/>
  <c r="Y135" i="30"/>
  <c r="X135" i="30"/>
  <c r="W135" i="30"/>
  <c r="V135" i="30"/>
  <c r="BG134" i="30"/>
  <c r="BF134" i="30"/>
  <c r="BE134" i="30"/>
  <c r="BD134" i="30"/>
  <c r="BC134" i="30"/>
  <c r="BB134" i="30"/>
  <c r="BA134" i="30"/>
  <c r="AZ134" i="30"/>
  <c r="AY134" i="30"/>
  <c r="AX134" i="30"/>
  <c r="AW134" i="30"/>
  <c r="AV134" i="30"/>
  <c r="AU134" i="30"/>
  <c r="AT134" i="30"/>
  <c r="AS134" i="30"/>
  <c r="AR134" i="30"/>
  <c r="AQ134" i="30"/>
  <c r="AP134" i="30"/>
  <c r="AO134" i="30"/>
  <c r="AN134" i="30"/>
  <c r="AM134" i="30"/>
  <c r="AL134" i="30"/>
  <c r="AK134" i="30"/>
  <c r="AJ134" i="30"/>
  <c r="AI134" i="30"/>
  <c r="AH134" i="30"/>
  <c r="AG134" i="30"/>
  <c r="AF134" i="30"/>
  <c r="AE134" i="30"/>
  <c r="AD134" i="30"/>
  <c r="AC134" i="30"/>
  <c r="AB134" i="30"/>
  <c r="AA134" i="30"/>
  <c r="Z134" i="30"/>
  <c r="Y134" i="30"/>
  <c r="X134" i="30"/>
  <c r="W134" i="30"/>
  <c r="V134" i="30"/>
  <c r="BG133" i="30"/>
  <c r="BF133" i="30"/>
  <c r="BE133" i="30"/>
  <c r="BD133" i="30"/>
  <c r="BC133" i="30"/>
  <c r="BB133" i="30"/>
  <c r="BA133" i="30"/>
  <c r="AZ133" i="30"/>
  <c r="AY133" i="30"/>
  <c r="AX133" i="30"/>
  <c r="AW133" i="30"/>
  <c r="AV133" i="30"/>
  <c r="AU133" i="30"/>
  <c r="AT133" i="30"/>
  <c r="AS133" i="30"/>
  <c r="AR133" i="30"/>
  <c r="AQ133" i="30"/>
  <c r="AP133" i="30"/>
  <c r="AO133" i="30"/>
  <c r="AN133" i="30"/>
  <c r="AM133" i="30"/>
  <c r="AL133" i="30"/>
  <c r="AK133" i="30"/>
  <c r="AJ133" i="30"/>
  <c r="AI133" i="30"/>
  <c r="AH133" i="30"/>
  <c r="AG133" i="30"/>
  <c r="AF133" i="30"/>
  <c r="AE133" i="30"/>
  <c r="AD133" i="30"/>
  <c r="AC133" i="30"/>
  <c r="AB133" i="30"/>
  <c r="AA133" i="30"/>
  <c r="Z133" i="30"/>
  <c r="Y133" i="30"/>
  <c r="X133" i="30"/>
  <c r="W133" i="30"/>
  <c r="V133" i="30"/>
  <c r="BG132" i="30"/>
  <c r="BF132" i="30"/>
  <c r="BE132" i="30"/>
  <c r="BD132" i="30"/>
  <c r="BC132" i="30"/>
  <c r="BB132" i="30"/>
  <c r="BA132" i="30"/>
  <c r="AZ132" i="30"/>
  <c r="AY132" i="30"/>
  <c r="AX132" i="30"/>
  <c r="AW132" i="30"/>
  <c r="AV132" i="30"/>
  <c r="AU132" i="30"/>
  <c r="AT132" i="30"/>
  <c r="AS132" i="30"/>
  <c r="AR132" i="30"/>
  <c r="AQ132" i="30"/>
  <c r="AP132" i="30"/>
  <c r="AO132" i="30"/>
  <c r="AN132" i="30"/>
  <c r="AM132" i="30"/>
  <c r="AL132" i="30"/>
  <c r="AK132" i="30"/>
  <c r="AJ132" i="30"/>
  <c r="AI132" i="30"/>
  <c r="AH132" i="30"/>
  <c r="AG132" i="30"/>
  <c r="AF132" i="30"/>
  <c r="AE132" i="30"/>
  <c r="AD132" i="30"/>
  <c r="AC132" i="30"/>
  <c r="AB132" i="30"/>
  <c r="AA132" i="30"/>
  <c r="Z132" i="30"/>
  <c r="Y132" i="30"/>
  <c r="X132" i="30"/>
  <c r="W132" i="30"/>
  <c r="V132" i="30"/>
  <c r="I87" i="30"/>
  <c r="J87" i="30" s="1"/>
  <c r="K87" i="30" s="1"/>
  <c r="L87" i="30" s="1"/>
  <c r="M87" i="30" s="1"/>
  <c r="N87" i="30" s="1"/>
  <c r="O87" i="30" s="1"/>
  <c r="P87" i="30" s="1"/>
  <c r="Q87" i="30" s="1"/>
  <c r="R87" i="30" s="1"/>
  <c r="V87" i="30" s="1"/>
  <c r="W87" i="30" s="1"/>
  <c r="X87" i="30" s="1"/>
  <c r="Y87" i="30" s="1"/>
  <c r="Z87" i="30" s="1"/>
  <c r="AA87" i="30" s="1"/>
  <c r="AB87" i="30" s="1"/>
  <c r="AC87" i="30" s="1"/>
  <c r="AD87" i="30" s="1"/>
  <c r="AE87" i="30" s="1"/>
  <c r="AF87" i="30" s="1"/>
  <c r="AG87" i="30" s="1"/>
  <c r="AH87" i="30" s="1"/>
  <c r="AI87" i="30" s="1"/>
  <c r="AJ87" i="30" s="1"/>
  <c r="AK87" i="30" s="1"/>
  <c r="AL87" i="30" s="1"/>
  <c r="AM87" i="30" s="1"/>
  <c r="AN87" i="30" s="1"/>
  <c r="AO87" i="30" s="1"/>
  <c r="AP87" i="30" s="1"/>
  <c r="AQ87" i="30" s="1"/>
  <c r="AR87" i="30" s="1"/>
  <c r="AS87" i="30" s="1"/>
  <c r="AT87" i="30" s="1"/>
  <c r="AU87" i="30" s="1"/>
  <c r="AV87" i="30" s="1"/>
  <c r="AW87" i="30" s="1"/>
  <c r="AX87" i="30" s="1"/>
  <c r="AY87" i="30" s="1"/>
  <c r="AZ87" i="30" s="1"/>
  <c r="BA87" i="30" s="1"/>
  <c r="BB87" i="30" s="1"/>
  <c r="BC87" i="30" s="1"/>
  <c r="BD87" i="30" s="1"/>
  <c r="BE87" i="30" s="1"/>
  <c r="BF87" i="30" s="1"/>
  <c r="BG87" i="30" s="1"/>
  <c r="G87" i="30"/>
  <c r="H87" i="30" s="1"/>
  <c r="H7" i="30"/>
  <c r="G7" i="30"/>
  <c r="H274" i="30" l="1"/>
  <c r="H340" i="30"/>
  <c r="H210" i="30"/>
  <c r="G340" i="30"/>
  <c r="G274" i="30"/>
  <c r="G210" i="30"/>
  <c r="I7" i="30"/>
  <c r="I340" i="30" l="1"/>
  <c r="I210" i="30"/>
  <c r="I274" i="30"/>
  <c r="J7" i="30"/>
  <c r="J340" i="30" l="1"/>
  <c r="J210" i="30"/>
  <c r="J274" i="30"/>
  <c r="K7" i="30"/>
  <c r="K274" i="30" l="1"/>
  <c r="K340" i="30"/>
  <c r="K210" i="30"/>
  <c r="L7" i="30"/>
  <c r="L274" i="30" l="1"/>
  <c r="L340" i="30"/>
  <c r="L210" i="30"/>
  <c r="M7" i="30"/>
  <c r="M340" i="30" l="1"/>
  <c r="M274" i="30"/>
  <c r="M210" i="30"/>
  <c r="N7" i="30"/>
  <c r="N210" i="30" l="1"/>
  <c r="N340" i="30"/>
  <c r="N274" i="30"/>
  <c r="O7" i="30"/>
  <c r="O340" i="30" l="1"/>
  <c r="O210" i="30"/>
  <c r="O274" i="30"/>
  <c r="P7" i="30"/>
  <c r="P274" i="30" l="1"/>
  <c r="P340" i="30"/>
  <c r="P210" i="30"/>
  <c r="Q7" i="30"/>
  <c r="Q340" i="30" l="1"/>
  <c r="Q274" i="30"/>
  <c r="Q210" i="30"/>
  <c r="R7" i="30"/>
  <c r="R210" i="30" l="1"/>
  <c r="R274" i="30"/>
  <c r="R340" i="30"/>
  <c r="V7" i="30"/>
  <c r="V274" i="30" l="1"/>
  <c r="V210" i="30"/>
  <c r="V340" i="30"/>
  <c r="W7" i="30"/>
  <c r="W274" i="30" l="1"/>
  <c r="W340" i="30"/>
  <c r="W210" i="30"/>
  <c r="X7" i="30"/>
  <c r="X340" i="30" l="1"/>
  <c r="X274" i="30"/>
  <c r="X210" i="30"/>
  <c r="Y7" i="30"/>
  <c r="Y274" i="30" l="1"/>
  <c r="Y210" i="30"/>
  <c r="Y340" i="30"/>
  <c r="Z7" i="30"/>
  <c r="Z340" i="30" l="1"/>
  <c r="Z210" i="30"/>
  <c r="AA7" i="30"/>
  <c r="Z274" i="30"/>
  <c r="AA274" i="30" l="1"/>
  <c r="AA210" i="30"/>
  <c r="AA340" i="30"/>
  <c r="AB7" i="30"/>
  <c r="AB340" i="30" l="1"/>
  <c r="AB210" i="30"/>
  <c r="AB274" i="30"/>
  <c r="AC7" i="30"/>
  <c r="AC340" i="30" l="1"/>
  <c r="AC210" i="30"/>
  <c r="AC274" i="30"/>
  <c r="AD7" i="30"/>
  <c r="AD274" i="30" l="1"/>
  <c r="AD210" i="30"/>
  <c r="AD340" i="30"/>
  <c r="AE7" i="30"/>
  <c r="AE274" i="30" l="1"/>
  <c r="AE340" i="30"/>
  <c r="AE210" i="30"/>
  <c r="AF7" i="30"/>
  <c r="AF340" i="30" l="1"/>
  <c r="AF210" i="30"/>
  <c r="AF274" i="30"/>
  <c r="AG7" i="30"/>
  <c r="AG210" i="30" l="1"/>
  <c r="AG340" i="30"/>
  <c r="AG274" i="30"/>
  <c r="AH7" i="30"/>
  <c r="AH340" i="30" l="1"/>
  <c r="AH210" i="30"/>
  <c r="AH274" i="30"/>
  <c r="AI7" i="30"/>
  <c r="AI274" i="30" l="1"/>
  <c r="AI340" i="30"/>
  <c r="AI210" i="30"/>
  <c r="AJ7" i="30"/>
  <c r="AJ340" i="30" l="1"/>
  <c r="AJ274" i="30"/>
  <c r="AJ210" i="30"/>
  <c r="AK7" i="30"/>
  <c r="AK210" i="30" l="1"/>
  <c r="AK274" i="30"/>
  <c r="AK340" i="30"/>
  <c r="AL7" i="30"/>
  <c r="AL340" i="30" l="1"/>
  <c r="AL210" i="30"/>
  <c r="AL274" i="30"/>
  <c r="AM7" i="30"/>
  <c r="AM274" i="30" l="1"/>
  <c r="AM340" i="30"/>
  <c r="AM210" i="30"/>
  <c r="AN7" i="30"/>
  <c r="AN340" i="30" l="1"/>
  <c r="AN210" i="30"/>
  <c r="AN274" i="30"/>
  <c r="AO7" i="30"/>
  <c r="AO274" i="30" l="1"/>
  <c r="AO210" i="30"/>
  <c r="AO340" i="30"/>
  <c r="AP7" i="30"/>
  <c r="AP274" i="30" l="1"/>
  <c r="AP340" i="30"/>
  <c r="AQ7" i="30"/>
  <c r="AP210" i="30"/>
  <c r="AQ274" i="30" l="1"/>
  <c r="AQ210" i="30"/>
  <c r="AQ340" i="30"/>
  <c r="AR7" i="30"/>
  <c r="AR340" i="30" l="1"/>
  <c r="AR274" i="30"/>
  <c r="AR210" i="30"/>
  <c r="AS7" i="30"/>
  <c r="AS340" i="30" l="1"/>
  <c r="AS210" i="30"/>
  <c r="AS274" i="30"/>
  <c r="AT7" i="30"/>
  <c r="AT274" i="30" l="1"/>
  <c r="AT340" i="30"/>
  <c r="AT210" i="30"/>
  <c r="AU7" i="30"/>
  <c r="AU274" i="30" l="1"/>
  <c r="AU340" i="30"/>
  <c r="AU210" i="30"/>
  <c r="AV7" i="30"/>
  <c r="AV340" i="30" l="1"/>
  <c r="AV210" i="30"/>
  <c r="AV274" i="30"/>
  <c r="AW7" i="30"/>
  <c r="AW210" i="30" l="1"/>
  <c r="AW274" i="30"/>
  <c r="AW340" i="30"/>
  <c r="AX7" i="30"/>
  <c r="AX340" i="30" l="1"/>
  <c r="AX274" i="30"/>
  <c r="AX210" i="30"/>
  <c r="AY7" i="30"/>
  <c r="AY274" i="30" l="1"/>
  <c r="AY210" i="30"/>
  <c r="AZ7" i="30"/>
  <c r="AY340" i="30"/>
  <c r="AZ340" i="30" l="1"/>
  <c r="AZ274" i="30"/>
  <c r="AZ210" i="30"/>
  <c r="BA7" i="30"/>
  <c r="BA210" i="30" l="1"/>
  <c r="BA340" i="30"/>
  <c r="BA274" i="30"/>
  <c r="BB7" i="30"/>
  <c r="BB340" i="30" l="1"/>
  <c r="BB210" i="30"/>
  <c r="BC7" i="30"/>
  <c r="BB274" i="30"/>
  <c r="BC274" i="30" l="1"/>
  <c r="BC340" i="30"/>
  <c r="BC210" i="30"/>
  <c r="BD7" i="30"/>
  <c r="BD340" i="30" l="1"/>
  <c r="BD274" i="30"/>
  <c r="BD210" i="30"/>
  <c r="BE7" i="30"/>
  <c r="BE274" i="30" l="1"/>
  <c r="BE210" i="30"/>
  <c r="BE340" i="30"/>
  <c r="BF7" i="30"/>
  <c r="BF210" i="30" l="1"/>
  <c r="BF274" i="30"/>
  <c r="BF340" i="30"/>
  <c r="BG7" i="30"/>
  <c r="BG274" i="30" l="1"/>
  <c r="BG340" i="30"/>
  <c r="BG210" i="30"/>
  <c r="L360" i="20" l="1"/>
  <c r="L226" i="25" l="1"/>
  <c r="M226" i="25"/>
  <c r="N226" i="25"/>
  <c r="O226" i="25"/>
  <c r="P226" i="25"/>
  <c r="Q226" i="25"/>
  <c r="R226" i="25"/>
  <c r="S226" i="25"/>
  <c r="T226" i="25"/>
  <c r="U226" i="25"/>
  <c r="V226" i="25"/>
  <c r="W226" i="25"/>
  <c r="X226" i="25"/>
  <c r="Y226" i="25"/>
  <c r="Z226" i="25"/>
  <c r="AA226" i="25"/>
  <c r="AB226" i="25"/>
  <c r="AC226" i="25"/>
  <c r="AD226" i="25"/>
  <c r="AE226" i="25"/>
  <c r="AF226" i="25"/>
  <c r="AG226" i="25"/>
  <c r="AH226" i="25"/>
  <c r="AI226" i="25"/>
  <c r="AJ226" i="25"/>
  <c r="AK226" i="25"/>
  <c r="AL226" i="25"/>
  <c r="AM226" i="25"/>
  <c r="AN226" i="25"/>
  <c r="AO226" i="25"/>
  <c r="AP226" i="25"/>
  <c r="AQ226" i="25"/>
  <c r="AR226" i="25"/>
  <c r="AS226" i="25"/>
  <c r="AT226" i="25"/>
  <c r="AU226" i="25"/>
  <c r="AV226" i="25"/>
  <c r="L223" i="25"/>
  <c r="M223" i="25"/>
  <c r="N223" i="25"/>
  <c r="O223" i="25"/>
  <c r="P223" i="25"/>
  <c r="Q223" i="25"/>
  <c r="R223" i="25"/>
  <c r="S223" i="25"/>
  <c r="T223" i="25"/>
  <c r="U223" i="25"/>
  <c r="V223" i="25"/>
  <c r="W223" i="25"/>
  <c r="X223" i="25"/>
  <c r="Y223" i="25"/>
  <c r="Z223" i="25"/>
  <c r="AA223" i="25"/>
  <c r="AB223" i="25"/>
  <c r="AC223" i="25"/>
  <c r="AD223" i="25"/>
  <c r="AE223" i="25"/>
  <c r="AF223" i="25"/>
  <c r="AG223" i="25"/>
  <c r="AH223" i="25"/>
  <c r="AI223" i="25"/>
  <c r="AJ223" i="25"/>
  <c r="AK223" i="25"/>
  <c r="AL223" i="25"/>
  <c r="AM223" i="25"/>
  <c r="AN223" i="25"/>
  <c r="AO223" i="25"/>
  <c r="AP223" i="25"/>
  <c r="AQ223" i="25"/>
  <c r="AR223" i="25"/>
  <c r="AS223" i="25"/>
  <c r="AT223" i="25"/>
  <c r="AU223" i="25"/>
  <c r="AV223" i="25"/>
  <c r="L220" i="25"/>
  <c r="M220" i="25"/>
  <c r="N220" i="25"/>
  <c r="O220" i="25"/>
  <c r="P220" i="25"/>
  <c r="Q220" i="25"/>
  <c r="R220" i="25"/>
  <c r="S220" i="25"/>
  <c r="T220" i="25"/>
  <c r="U220" i="25"/>
  <c r="V220" i="25"/>
  <c r="W220" i="25"/>
  <c r="X220" i="25"/>
  <c r="Y220" i="25"/>
  <c r="Z220" i="25"/>
  <c r="AA220" i="25"/>
  <c r="AB220" i="25"/>
  <c r="AC220" i="25"/>
  <c r="AD220" i="25"/>
  <c r="AE220" i="25"/>
  <c r="AF220" i="25"/>
  <c r="AG220" i="25"/>
  <c r="AH220" i="25"/>
  <c r="AI220" i="25"/>
  <c r="AJ220" i="25"/>
  <c r="AK220" i="25"/>
  <c r="AL220" i="25"/>
  <c r="AM220" i="25"/>
  <c r="AN220" i="25"/>
  <c r="AO220" i="25"/>
  <c r="AP220" i="25"/>
  <c r="AQ220" i="25"/>
  <c r="AR220" i="25"/>
  <c r="AS220" i="25"/>
  <c r="AT220" i="25"/>
  <c r="AU220" i="25"/>
  <c r="AV220" i="25"/>
  <c r="L217" i="25"/>
  <c r="M217" i="25"/>
  <c r="N217" i="25"/>
  <c r="O217" i="25"/>
  <c r="P217" i="25"/>
  <c r="Q217" i="25"/>
  <c r="R217" i="25"/>
  <c r="S217" i="25"/>
  <c r="T217" i="25"/>
  <c r="U217" i="25"/>
  <c r="V217" i="25"/>
  <c r="W217" i="25"/>
  <c r="X217" i="25"/>
  <c r="Y217" i="25"/>
  <c r="Z217" i="25"/>
  <c r="AA217" i="25"/>
  <c r="AB217" i="25"/>
  <c r="AC217" i="25"/>
  <c r="AD217" i="25"/>
  <c r="AE217" i="25"/>
  <c r="AF217" i="25"/>
  <c r="AG217" i="25"/>
  <c r="AH217" i="25"/>
  <c r="AI217" i="25"/>
  <c r="AJ217" i="25"/>
  <c r="AK217" i="25"/>
  <c r="AL217" i="25"/>
  <c r="AM217" i="25"/>
  <c r="AN217" i="25"/>
  <c r="AO217" i="25"/>
  <c r="AP217" i="25"/>
  <c r="AQ217" i="25"/>
  <c r="AR217" i="25"/>
  <c r="AS217" i="25"/>
  <c r="AT217" i="25"/>
  <c r="AU217" i="25"/>
  <c r="AV217" i="25"/>
  <c r="L214" i="25"/>
  <c r="M214" i="25"/>
  <c r="N214" i="25"/>
  <c r="O214" i="25"/>
  <c r="P214" i="25"/>
  <c r="Q214" i="25"/>
  <c r="R214" i="25"/>
  <c r="S214" i="25"/>
  <c r="T214" i="25"/>
  <c r="U214" i="25"/>
  <c r="V214" i="25"/>
  <c r="W214" i="25"/>
  <c r="X214" i="25"/>
  <c r="Y214" i="25"/>
  <c r="Z214" i="25"/>
  <c r="AA214" i="25"/>
  <c r="AB214" i="25"/>
  <c r="AC214" i="25"/>
  <c r="AD214" i="25"/>
  <c r="AE214" i="25"/>
  <c r="AF214" i="25"/>
  <c r="AG214" i="25"/>
  <c r="AH214" i="25"/>
  <c r="AI214" i="25"/>
  <c r="AJ214" i="25"/>
  <c r="AK214" i="25"/>
  <c r="AL214" i="25"/>
  <c r="AM214" i="25"/>
  <c r="AN214" i="25"/>
  <c r="AO214" i="25"/>
  <c r="AP214" i="25"/>
  <c r="AQ214" i="25"/>
  <c r="AR214" i="25"/>
  <c r="AS214" i="25"/>
  <c r="AT214" i="25"/>
  <c r="AU214" i="25"/>
  <c r="AV214" i="25"/>
  <c r="L211" i="25"/>
  <c r="M211" i="25"/>
  <c r="N211" i="25"/>
  <c r="O211" i="25"/>
  <c r="P211" i="25"/>
  <c r="Q211" i="25"/>
  <c r="R211" i="25"/>
  <c r="S211" i="25"/>
  <c r="T211" i="25"/>
  <c r="U211" i="25"/>
  <c r="V211" i="25"/>
  <c r="W211" i="25"/>
  <c r="X211" i="25"/>
  <c r="Y211" i="25"/>
  <c r="Z211" i="25"/>
  <c r="AA211" i="25"/>
  <c r="AB211" i="25"/>
  <c r="AC211" i="25"/>
  <c r="AD211" i="25"/>
  <c r="AE211" i="25"/>
  <c r="AF211" i="25"/>
  <c r="AG211" i="25"/>
  <c r="AH211" i="25"/>
  <c r="AI211" i="25"/>
  <c r="AJ211" i="25"/>
  <c r="AK211" i="25"/>
  <c r="AL211" i="25"/>
  <c r="AM211" i="25"/>
  <c r="AN211" i="25"/>
  <c r="AO211" i="25"/>
  <c r="AP211" i="25"/>
  <c r="AQ211" i="25"/>
  <c r="AR211" i="25"/>
  <c r="AS211" i="25"/>
  <c r="AT211" i="25"/>
  <c r="AU211" i="25"/>
  <c r="AV211" i="25"/>
  <c r="L208" i="25"/>
  <c r="M208" i="25"/>
  <c r="N208" i="25"/>
  <c r="O208" i="25"/>
  <c r="P208" i="25"/>
  <c r="Q208" i="25"/>
  <c r="R208" i="25"/>
  <c r="S208" i="25"/>
  <c r="T208" i="25"/>
  <c r="U208" i="25"/>
  <c r="V208" i="25"/>
  <c r="W208" i="25"/>
  <c r="X208" i="25"/>
  <c r="Y208" i="25"/>
  <c r="Z208" i="25"/>
  <c r="AA208" i="25"/>
  <c r="AB208" i="25"/>
  <c r="AC208" i="25"/>
  <c r="AD208" i="25"/>
  <c r="AE208" i="25"/>
  <c r="AF208" i="25"/>
  <c r="AG208" i="25"/>
  <c r="AH208" i="25"/>
  <c r="AI208" i="25"/>
  <c r="AJ208" i="25"/>
  <c r="AK208" i="25"/>
  <c r="AL208" i="25"/>
  <c r="AM208" i="25"/>
  <c r="AN208" i="25"/>
  <c r="AO208" i="25"/>
  <c r="AP208" i="25"/>
  <c r="AQ208" i="25"/>
  <c r="AR208" i="25"/>
  <c r="AS208" i="25"/>
  <c r="AT208" i="25"/>
  <c r="AU208" i="25"/>
  <c r="AV208" i="25"/>
  <c r="L205" i="25"/>
  <c r="M205" i="25"/>
  <c r="N205" i="25"/>
  <c r="O205" i="25"/>
  <c r="P205" i="25"/>
  <c r="Q205" i="25"/>
  <c r="R205" i="25"/>
  <c r="S205" i="25"/>
  <c r="T205" i="25"/>
  <c r="U205" i="25"/>
  <c r="V205" i="25"/>
  <c r="W205" i="25"/>
  <c r="X205" i="25"/>
  <c r="Y205" i="25"/>
  <c r="Z205" i="25"/>
  <c r="AA205" i="25"/>
  <c r="AB205" i="25"/>
  <c r="AC205" i="25"/>
  <c r="AD205" i="25"/>
  <c r="AE205" i="25"/>
  <c r="AF205" i="25"/>
  <c r="AG205" i="25"/>
  <c r="AH205" i="25"/>
  <c r="AI205" i="25"/>
  <c r="AJ205" i="25"/>
  <c r="AK205" i="25"/>
  <c r="AL205" i="25"/>
  <c r="AM205" i="25"/>
  <c r="AN205" i="25"/>
  <c r="AO205" i="25"/>
  <c r="AP205" i="25"/>
  <c r="AQ205" i="25"/>
  <c r="AR205" i="25"/>
  <c r="AS205" i="25"/>
  <c r="AT205" i="25"/>
  <c r="AU205" i="25"/>
  <c r="AV205" i="25"/>
  <c r="L202" i="25"/>
  <c r="M202" i="25"/>
  <c r="N202" i="25"/>
  <c r="O202" i="25"/>
  <c r="P202" i="25"/>
  <c r="Q202" i="25"/>
  <c r="R202" i="25"/>
  <c r="S202" i="25"/>
  <c r="T202" i="25"/>
  <c r="U202" i="25"/>
  <c r="V202" i="25"/>
  <c r="W202" i="25"/>
  <c r="X202" i="25"/>
  <c r="Y202" i="25"/>
  <c r="Z202" i="25"/>
  <c r="AA202" i="25"/>
  <c r="AB202" i="25"/>
  <c r="AC202" i="25"/>
  <c r="AD202" i="25"/>
  <c r="AE202" i="25"/>
  <c r="AF202" i="25"/>
  <c r="AG202" i="25"/>
  <c r="AH202" i="25"/>
  <c r="AI202" i="25"/>
  <c r="AJ202" i="25"/>
  <c r="AK202" i="25"/>
  <c r="AL202" i="25"/>
  <c r="AM202" i="25"/>
  <c r="AN202" i="25"/>
  <c r="AO202" i="25"/>
  <c r="AP202" i="25"/>
  <c r="AQ202" i="25"/>
  <c r="AR202" i="25"/>
  <c r="AS202" i="25"/>
  <c r="AT202" i="25"/>
  <c r="AU202" i="25"/>
  <c r="AV202" i="25"/>
  <c r="M199" i="25"/>
  <c r="N199" i="25"/>
  <c r="O199" i="25"/>
  <c r="P199" i="25"/>
  <c r="Q199" i="25"/>
  <c r="R199" i="25"/>
  <c r="S199" i="25"/>
  <c r="T199" i="25"/>
  <c r="U199" i="25"/>
  <c r="V199" i="25"/>
  <c r="W199" i="25"/>
  <c r="X199" i="25"/>
  <c r="Y199" i="25"/>
  <c r="Z199" i="25"/>
  <c r="AA199" i="25"/>
  <c r="AB199" i="25"/>
  <c r="AC199" i="25"/>
  <c r="AD199" i="25"/>
  <c r="AE199" i="25"/>
  <c r="AF199" i="25"/>
  <c r="AG199" i="25"/>
  <c r="AH199" i="25"/>
  <c r="AI199" i="25"/>
  <c r="AJ199" i="25"/>
  <c r="AK199" i="25"/>
  <c r="AL199" i="25"/>
  <c r="AM199" i="25"/>
  <c r="AN199" i="25"/>
  <c r="AO199" i="25"/>
  <c r="AP199" i="25"/>
  <c r="AQ199" i="25"/>
  <c r="AR199" i="25"/>
  <c r="AS199" i="25"/>
  <c r="AT199" i="25"/>
  <c r="AU199" i="25"/>
  <c r="AV199" i="25"/>
  <c r="L199" i="25"/>
  <c r="O111" i="14" l="1"/>
  <c r="N111" i="14" s="1"/>
  <c r="M111" i="14" s="1"/>
  <c r="L111" i="14" s="1"/>
  <c r="O119" i="14"/>
  <c r="N119" i="14" s="1"/>
  <c r="M119" i="14" s="1"/>
  <c r="L119" i="14" s="1"/>
  <c r="N115" i="14"/>
  <c r="M115" i="14" s="1"/>
  <c r="L115" i="14" s="1"/>
  <c r="O115" i="14"/>
  <c r="O87" i="14"/>
  <c r="N87" i="14" s="1"/>
  <c r="M87" i="14" s="1"/>
  <c r="L87" i="14" s="1"/>
  <c r="Q24" i="5" l="1"/>
  <c r="P24" i="5"/>
  <c r="O24" i="5"/>
  <c r="N24" i="5"/>
  <c r="M24" i="5"/>
  <c r="L24" i="5"/>
  <c r="K24" i="5"/>
  <c r="J24" i="5"/>
  <c r="I24" i="5"/>
  <c r="H24" i="5"/>
  <c r="G24" i="5"/>
  <c r="F24" i="5"/>
  <c r="E24" i="5"/>
  <c r="E25" i="5"/>
  <c r="L454" i="5"/>
  <c r="M454" i="5" s="1"/>
  <c r="N454" i="5" s="1"/>
  <c r="O454" i="5" s="1"/>
  <c r="P454" i="5" s="1"/>
  <c r="Q454" i="5" s="1"/>
  <c r="R454" i="5" s="1"/>
  <c r="V454" i="5" s="1"/>
  <c r="W454" i="5" s="1"/>
  <c r="X454" i="5" s="1"/>
  <c r="Y454" i="5" s="1"/>
  <c r="Z454" i="5" s="1"/>
  <c r="AA454" i="5" s="1"/>
  <c r="AB454" i="5" s="1"/>
  <c r="AC454" i="5" s="1"/>
  <c r="AD454" i="5" s="1"/>
  <c r="AE454" i="5" s="1"/>
  <c r="AF454" i="5" s="1"/>
  <c r="AG454" i="5" s="1"/>
  <c r="AH454" i="5" s="1"/>
  <c r="AI454" i="5" s="1"/>
  <c r="AJ454" i="5" s="1"/>
  <c r="AK454" i="5" s="1"/>
  <c r="AL454" i="5" s="1"/>
  <c r="AM454" i="5" s="1"/>
  <c r="AN454" i="5" s="1"/>
  <c r="AO454" i="5" s="1"/>
  <c r="AP454" i="5" s="1"/>
  <c r="AQ454" i="5" s="1"/>
  <c r="AR454" i="5" s="1"/>
  <c r="AS454" i="5" s="1"/>
  <c r="AT454" i="5" s="1"/>
  <c r="AU454" i="5" s="1"/>
  <c r="AV454" i="5" s="1"/>
  <c r="AW454" i="5" s="1"/>
  <c r="AX454" i="5" s="1"/>
  <c r="AY454" i="5" s="1"/>
  <c r="AV365" i="20"/>
  <c r="AU365" i="20"/>
  <c r="AT365" i="20"/>
  <c r="AS365" i="20"/>
  <c r="AR365" i="20"/>
  <c r="AQ365" i="20"/>
  <c r="AP365" i="20"/>
  <c r="AO365" i="20"/>
  <c r="AN365" i="20"/>
  <c r="AM365" i="20"/>
  <c r="AL365" i="20"/>
  <c r="AK365" i="20"/>
  <c r="AJ365" i="20"/>
  <c r="AI365" i="20"/>
  <c r="AH365" i="20"/>
  <c r="AG365" i="20"/>
  <c r="AF365" i="20"/>
  <c r="AE365" i="20"/>
  <c r="AD365" i="20"/>
  <c r="AC365" i="20"/>
  <c r="AB365" i="20"/>
  <c r="AA365" i="20"/>
  <c r="Z365" i="20"/>
  <c r="Y365" i="20"/>
  <c r="X365" i="20"/>
  <c r="W365" i="20"/>
  <c r="V365" i="20"/>
  <c r="U365" i="20"/>
  <c r="T365" i="20"/>
  <c r="S365" i="20"/>
  <c r="R365" i="20"/>
  <c r="Q365" i="20"/>
  <c r="P365" i="20"/>
  <c r="O365" i="20"/>
  <c r="N365" i="20"/>
  <c r="M365" i="20"/>
  <c r="AV364" i="20"/>
  <c r="AU364" i="20"/>
  <c r="AT364" i="20"/>
  <c r="AS364" i="20"/>
  <c r="AR364" i="20"/>
  <c r="AQ364" i="20"/>
  <c r="AP364" i="20"/>
  <c r="AO364" i="20"/>
  <c r="AN364" i="20"/>
  <c r="AM364" i="20"/>
  <c r="AL364" i="20"/>
  <c r="AK364" i="20"/>
  <c r="AJ364" i="20"/>
  <c r="AI364" i="20"/>
  <c r="AH364" i="20"/>
  <c r="AG364" i="20"/>
  <c r="AF364" i="20"/>
  <c r="AE364" i="20"/>
  <c r="AD364" i="20"/>
  <c r="AC364" i="20"/>
  <c r="AB364" i="20"/>
  <c r="AA364" i="20"/>
  <c r="Z364" i="20"/>
  <c r="Y364" i="20"/>
  <c r="X364" i="20"/>
  <c r="W364" i="20"/>
  <c r="V364" i="20"/>
  <c r="U364" i="20"/>
  <c r="T364" i="20"/>
  <c r="S364" i="20"/>
  <c r="R364" i="20"/>
  <c r="Q364" i="20"/>
  <c r="P364" i="20"/>
  <c r="O364" i="20"/>
  <c r="N364" i="20"/>
  <c r="M364" i="20"/>
  <c r="AV363" i="20"/>
  <c r="AU363" i="20"/>
  <c r="AT363" i="20"/>
  <c r="AS363" i="20"/>
  <c r="AR363" i="20"/>
  <c r="AQ363" i="20"/>
  <c r="AP363" i="20"/>
  <c r="AO363" i="20"/>
  <c r="AN363" i="20"/>
  <c r="AM363" i="20"/>
  <c r="AL363" i="20"/>
  <c r="AK363" i="20"/>
  <c r="AJ363" i="20"/>
  <c r="AI363" i="20"/>
  <c r="AH363" i="20"/>
  <c r="AG363" i="20"/>
  <c r="AF363" i="20"/>
  <c r="AE363" i="20"/>
  <c r="AD363" i="20"/>
  <c r="AC363" i="20"/>
  <c r="AB363" i="20"/>
  <c r="AA363" i="20"/>
  <c r="Z363" i="20"/>
  <c r="Y363" i="20"/>
  <c r="X363" i="20"/>
  <c r="W363" i="20"/>
  <c r="V363" i="20"/>
  <c r="U363" i="20"/>
  <c r="T363" i="20"/>
  <c r="S363" i="20"/>
  <c r="R363" i="20"/>
  <c r="Q363" i="20"/>
  <c r="P363" i="20"/>
  <c r="O363" i="20"/>
  <c r="N363" i="20"/>
  <c r="M363" i="20"/>
  <c r="AV362" i="20"/>
  <c r="AU362" i="20"/>
  <c r="AT362" i="20"/>
  <c r="AS362" i="20"/>
  <c r="AR362" i="20"/>
  <c r="AQ362" i="20"/>
  <c r="AP362" i="20"/>
  <c r="AO362" i="20"/>
  <c r="AN362" i="20"/>
  <c r="AM362" i="20"/>
  <c r="AL362" i="20"/>
  <c r="AK362" i="20"/>
  <c r="AJ362" i="20"/>
  <c r="AI362" i="20"/>
  <c r="AH362" i="20"/>
  <c r="AG362" i="20"/>
  <c r="AF362" i="20"/>
  <c r="AE362" i="20"/>
  <c r="AD362" i="20"/>
  <c r="AC362" i="20"/>
  <c r="AB362" i="20"/>
  <c r="AA362" i="20"/>
  <c r="Z362" i="20"/>
  <c r="Y362" i="20"/>
  <c r="X362" i="20"/>
  <c r="W362" i="20"/>
  <c r="V362" i="20"/>
  <c r="U362" i="20"/>
  <c r="T362" i="20"/>
  <c r="S362" i="20"/>
  <c r="R362" i="20"/>
  <c r="Q362" i="20"/>
  <c r="P362" i="20"/>
  <c r="O362" i="20"/>
  <c r="N362" i="20"/>
  <c r="M362" i="20"/>
  <c r="AV361" i="20"/>
  <c r="AU361" i="20"/>
  <c r="AT361" i="20"/>
  <c r="AS361" i="20"/>
  <c r="AR361" i="20"/>
  <c r="AQ361" i="20"/>
  <c r="AP361" i="20"/>
  <c r="AO361" i="20"/>
  <c r="AN361" i="20"/>
  <c r="AM361" i="20"/>
  <c r="AL361" i="20"/>
  <c r="AK361" i="20"/>
  <c r="AJ361" i="20"/>
  <c r="AI361" i="20"/>
  <c r="AH361" i="20"/>
  <c r="AG361" i="20"/>
  <c r="AF361" i="20"/>
  <c r="AE361" i="20"/>
  <c r="AD361" i="20"/>
  <c r="AC361" i="20"/>
  <c r="AB361" i="20"/>
  <c r="AA361" i="20"/>
  <c r="Z361" i="20"/>
  <c r="Y361" i="20"/>
  <c r="X361" i="20"/>
  <c r="W361" i="20"/>
  <c r="V361" i="20"/>
  <c r="U361" i="20"/>
  <c r="T361" i="20"/>
  <c r="S361" i="20"/>
  <c r="R361" i="20"/>
  <c r="Q361" i="20"/>
  <c r="P361" i="20"/>
  <c r="O361" i="20"/>
  <c r="N361" i="20"/>
  <c r="M361" i="20"/>
  <c r="AV360" i="20"/>
  <c r="AU360" i="20"/>
  <c r="AT360" i="20"/>
  <c r="AS360" i="20"/>
  <c r="AR360" i="20"/>
  <c r="AQ360" i="20"/>
  <c r="AP360" i="20"/>
  <c r="AO360" i="20"/>
  <c r="AN360" i="20"/>
  <c r="AM360" i="20"/>
  <c r="AL360" i="20"/>
  <c r="AK360" i="20"/>
  <c r="AJ360" i="20"/>
  <c r="AI360" i="20"/>
  <c r="AH360" i="20"/>
  <c r="AG360" i="20"/>
  <c r="AF360" i="20"/>
  <c r="AE360" i="20"/>
  <c r="AD360" i="20"/>
  <c r="AC360" i="20"/>
  <c r="AB360" i="20"/>
  <c r="AA360" i="20"/>
  <c r="Z360" i="20"/>
  <c r="Y360" i="20"/>
  <c r="X360" i="20"/>
  <c r="W360" i="20"/>
  <c r="V360" i="20"/>
  <c r="U360" i="20"/>
  <c r="T360" i="20"/>
  <c r="S360" i="20"/>
  <c r="R360" i="20"/>
  <c r="Q360" i="20"/>
  <c r="P360" i="20"/>
  <c r="O360" i="20"/>
  <c r="N360" i="20"/>
  <c r="M360" i="20"/>
  <c r="AV359" i="20"/>
  <c r="AU359" i="20"/>
  <c r="AT359" i="20"/>
  <c r="AS359" i="20"/>
  <c r="AR359" i="20"/>
  <c r="AQ359" i="20"/>
  <c r="AP359" i="20"/>
  <c r="AO359" i="20"/>
  <c r="AN359" i="20"/>
  <c r="AM359" i="20"/>
  <c r="AL359" i="20"/>
  <c r="AK359" i="20"/>
  <c r="AJ359" i="20"/>
  <c r="AI359" i="20"/>
  <c r="AH359" i="20"/>
  <c r="AG359" i="20"/>
  <c r="AF359" i="20"/>
  <c r="AE359" i="20"/>
  <c r="AD359" i="20"/>
  <c r="AC359" i="20"/>
  <c r="AB359" i="20"/>
  <c r="AA359" i="20"/>
  <c r="Z359" i="20"/>
  <c r="Y359" i="20"/>
  <c r="X359" i="20"/>
  <c r="W359" i="20"/>
  <c r="V359" i="20"/>
  <c r="U359" i="20"/>
  <c r="T359" i="20"/>
  <c r="S359" i="20"/>
  <c r="R359" i="20"/>
  <c r="Q359" i="20"/>
  <c r="P359" i="20"/>
  <c r="O359" i="20"/>
  <c r="N359" i="20"/>
  <c r="M359" i="20"/>
  <c r="AV358" i="20"/>
  <c r="AU358" i="20"/>
  <c r="AT358" i="20"/>
  <c r="AS358" i="20"/>
  <c r="AR358" i="20"/>
  <c r="AQ358" i="20"/>
  <c r="AP358" i="20"/>
  <c r="AO358" i="20"/>
  <c r="AN358" i="20"/>
  <c r="AM358" i="20"/>
  <c r="AL358" i="20"/>
  <c r="AK358" i="20"/>
  <c r="AJ358" i="20"/>
  <c r="AI358" i="20"/>
  <c r="AH358" i="20"/>
  <c r="AG358" i="20"/>
  <c r="AF358" i="20"/>
  <c r="AE358" i="20"/>
  <c r="AD358" i="20"/>
  <c r="AC358" i="20"/>
  <c r="AB358" i="20"/>
  <c r="AA358" i="20"/>
  <c r="Z358" i="20"/>
  <c r="Y358" i="20"/>
  <c r="X358" i="20"/>
  <c r="W358" i="20"/>
  <c r="V358" i="20"/>
  <c r="U358" i="20"/>
  <c r="T358" i="20"/>
  <c r="S358" i="20"/>
  <c r="R358" i="20"/>
  <c r="Q358" i="20"/>
  <c r="P358" i="20"/>
  <c r="O358" i="20"/>
  <c r="N358" i="20"/>
  <c r="M358" i="20"/>
  <c r="AV357" i="20"/>
  <c r="AU357" i="20"/>
  <c r="AT357" i="20"/>
  <c r="AS357" i="20"/>
  <c r="AR357" i="20"/>
  <c r="AQ357" i="20"/>
  <c r="AP357" i="20"/>
  <c r="AO357" i="20"/>
  <c r="AN357" i="20"/>
  <c r="AM357" i="20"/>
  <c r="AL357" i="20"/>
  <c r="AK357" i="20"/>
  <c r="AJ357" i="20"/>
  <c r="AI357" i="20"/>
  <c r="AH357" i="20"/>
  <c r="AG357" i="20"/>
  <c r="AF357" i="20"/>
  <c r="AE357" i="20"/>
  <c r="AD357" i="20"/>
  <c r="AC357" i="20"/>
  <c r="AB357" i="20"/>
  <c r="AA357" i="20"/>
  <c r="Z357" i="20"/>
  <c r="Y357" i="20"/>
  <c r="X357" i="20"/>
  <c r="W357" i="20"/>
  <c r="V357" i="20"/>
  <c r="U357" i="20"/>
  <c r="T357" i="20"/>
  <c r="S357" i="20"/>
  <c r="R357" i="20"/>
  <c r="Q357" i="20"/>
  <c r="P357" i="20"/>
  <c r="O357" i="20"/>
  <c r="N357" i="20"/>
  <c r="M357" i="20"/>
  <c r="L358" i="20"/>
  <c r="L359" i="20"/>
  <c r="L361" i="20"/>
  <c r="L362" i="20"/>
  <c r="L363" i="20"/>
  <c r="L364" i="20"/>
  <c r="L365" i="20"/>
  <c r="L357" i="20"/>
  <c r="L56" i="20"/>
  <c r="L55" i="20"/>
  <c r="L57" i="20"/>
  <c r="S26" i="9"/>
  <c r="S30" i="9" s="1"/>
  <c r="S23" i="9"/>
  <c r="Q49" i="24"/>
  <c r="S40" i="24" s="1"/>
  <c r="Q50" i="24"/>
  <c r="Q51" i="24"/>
  <c r="S37" i="24"/>
  <c r="L64" i="24" s="1"/>
  <c r="T23" i="24"/>
  <c r="T22" i="24"/>
  <c r="M208" i="10"/>
  <c r="N208" i="10"/>
  <c r="O208" i="10"/>
  <c r="P208" i="10"/>
  <c r="Q208" i="10"/>
  <c r="R208" i="10"/>
  <c r="S208" i="10"/>
  <c r="T208" i="10"/>
  <c r="U208" i="10"/>
  <c r="V208" i="10"/>
  <c r="W208" i="10"/>
  <c r="X208" i="10"/>
  <c r="Y208" i="10"/>
  <c r="Z208" i="10"/>
  <c r="AA208" i="10"/>
  <c r="AB208" i="10"/>
  <c r="AC208" i="10"/>
  <c r="AD208" i="10"/>
  <c r="AE208" i="10"/>
  <c r="AF208" i="10"/>
  <c r="AG208" i="10"/>
  <c r="AH208" i="10"/>
  <c r="AI208" i="10"/>
  <c r="AJ208" i="10"/>
  <c r="AK208" i="10"/>
  <c r="AL208" i="10"/>
  <c r="AM208" i="10"/>
  <c r="AN208" i="10"/>
  <c r="AO208" i="10"/>
  <c r="AP208" i="10"/>
  <c r="AQ208" i="10"/>
  <c r="AR208" i="10"/>
  <c r="AS208" i="10"/>
  <c r="AT208" i="10"/>
  <c r="AU208" i="10"/>
  <c r="AV208" i="10"/>
  <c r="M209" i="10"/>
  <c r="N209" i="10"/>
  <c r="O209" i="10"/>
  <c r="P209" i="10"/>
  <c r="Q209" i="10"/>
  <c r="R209" i="10"/>
  <c r="S209" i="10"/>
  <c r="T209" i="10"/>
  <c r="U209" i="10"/>
  <c r="V209" i="10"/>
  <c r="W209" i="10"/>
  <c r="X209" i="10"/>
  <c r="Y209" i="10"/>
  <c r="Z209" i="10"/>
  <c r="AA209" i="10"/>
  <c r="AB209" i="10"/>
  <c r="AC209" i="10"/>
  <c r="AD209" i="10"/>
  <c r="AE209" i="10"/>
  <c r="AF209" i="10"/>
  <c r="AG209" i="10"/>
  <c r="AH209" i="10"/>
  <c r="AI209" i="10"/>
  <c r="AJ209" i="10"/>
  <c r="AK209" i="10"/>
  <c r="AL209" i="10"/>
  <c r="AM209" i="10"/>
  <c r="AN209" i="10"/>
  <c r="AO209" i="10"/>
  <c r="AP209" i="10"/>
  <c r="AQ209" i="10"/>
  <c r="AR209" i="10"/>
  <c r="AS209" i="10"/>
  <c r="AT209" i="10"/>
  <c r="AU209" i="10"/>
  <c r="AV209" i="10"/>
  <c r="M210" i="10"/>
  <c r="N210" i="10"/>
  <c r="O210" i="10"/>
  <c r="P210" i="10"/>
  <c r="Q210" i="10"/>
  <c r="R210" i="10"/>
  <c r="S210" i="10"/>
  <c r="T210" i="10"/>
  <c r="U210" i="10"/>
  <c r="V210" i="10"/>
  <c r="W210" i="10"/>
  <c r="X210" i="10"/>
  <c r="Y210" i="10"/>
  <c r="Z210" i="10"/>
  <c r="AA210" i="10"/>
  <c r="AB210" i="10"/>
  <c r="AC210" i="10"/>
  <c r="AD210" i="10"/>
  <c r="AE210" i="10"/>
  <c r="AF210" i="10"/>
  <c r="AG210" i="10"/>
  <c r="AH210" i="10"/>
  <c r="AI210" i="10"/>
  <c r="AJ210" i="10"/>
  <c r="AK210" i="10"/>
  <c r="AL210" i="10"/>
  <c r="AM210" i="10"/>
  <c r="AN210" i="10"/>
  <c r="AO210" i="10"/>
  <c r="AP210" i="10"/>
  <c r="AQ210" i="10"/>
  <c r="AR210" i="10"/>
  <c r="AS210" i="10"/>
  <c r="AT210" i="10"/>
  <c r="AU210" i="10"/>
  <c r="AV210" i="10"/>
  <c r="M211" i="10"/>
  <c r="N211" i="10"/>
  <c r="O211" i="10"/>
  <c r="P211" i="10"/>
  <c r="Q211" i="10"/>
  <c r="R211" i="10"/>
  <c r="S211" i="10"/>
  <c r="T211" i="10"/>
  <c r="U211" i="10"/>
  <c r="V211" i="10"/>
  <c r="W211" i="10"/>
  <c r="X211" i="10"/>
  <c r="Y211" i="10"/>
  <c r="Z211" i="10"/>
  <c r="AA211" i="10"/>
  <c r="AB211" i="10"/>
  <c r="AC211" i="10"/>
  <c r="AD211" i="10"/>
  <c r="AE211" i="10"/>
  <c r="AF211" i="10"/>
  <c r="AG211" i="10"/>
  <c r="AH211" i="10"/>
  <c r="AI211" i="10"/>
  <c r="AJ211" i="10"/>
  <c r="AK211" i="10"/>
  <c r="AL211" i="10"/>
  <c r="AM211" i="10"/>
  <c r="AN211" i="10"/>
  <c r="AO211" i="10"/>
  <c r="AP211" i="10"/>
  <c r="AQ211" i="10"/>
  <c r="AR211" i="10"/>
  <c r="AS211" i="10"/>
  <c r="AT211" i="10"/>
  <c r="AU211" i="10"/>
  <c r="AV211" i="10"/>
  <c r="M212" i="10"/>
  <c r="N212" i="10"/>
  <c r="O212" i="10"/>
  <c r="P212" i="10"/>
  <c r="Q212" i="10"/>
  <c r="R212" i="10"/>
  <c r="S212" i="10"/>
  <c r="T212" i="10"/>
  <c r="U212" i="10"/>
  <c r="V212" i="10"/>
  <c r="W212" i="10"/>
  <c r="X212" i="10"/>
  <c r="Y212" i="10"/>
  <c r="Z212" i="10"/>
  <c r="AA212" i="10"/>
  <c r="AB212" i="10"/>
  <c r="AC212" i="10"/>
  <c r="AD212" i="10"/>
  <c r="AE212" i="10"/>
  <c r="AF212" i="10"/>
  <c r="AG212" i="10"/>
  <c r="AH212" i="10"/>
  <c r="AI212" i="10"/>
  <c r="AJ212" i="10"/>
  <c r="AK212" i="10"/>
  <c r="AL212" i="10"/>
  <c r="AM212" i="10"/>
  <c r="AN212" i="10"/>
  <c r="AO212" i="10"/>
  <c r="AP212" i="10"/>
  <c r="AQ212" i="10"/>
  <c r="AR212" i="10"/>
  <c r="AS212" i="10"/>
  <c r="AT212" i="10"/>
  <c r="AU212" i="10"/>
  <c r="AV212" i="10"/>
  <c r="M213" i="10"/>
  <c r="N213" i="10"/>
  <c r="O213" i="10"/>
  <c r="P213" i="10"/>
  <c r="Q213" i="10"/>
  <c r="R213" i="10"/>
  <c r="S213" i="10"/>
  <c r="T213" i="10"/>
  <c r="U213" i="10"/>
  <c r="V213" i="10"/>
  <c r="W213" i="10"/>
  <c r="X213" i="10"/>
  <c r="Y213" i="10"/>
  <c r="Z213" i="10"/>
  <c r="AA213" i="10"/>
  <c r="AB213" i="10"/>
  <c r="AC213" i="10"/>
  <c r="AD213" i="10"/>
  <c r="AE213" i="10"/>
  <c r="AF213" i="10"/>
  <c r="AG213" i="10"/>
  <c r="AH213" i="10"/>
  <c r="AI213" i="10"/>
  <c r="AJ213" i="10"/>
  <c r="AK213" i="10"/>
  <c r="AL213" i="10"/>
  <c r="AM213" i="10"/>
  <c r="AN213" i="10"/>
  <c r="AO213" i="10"/>
  <c r="AP213" i="10"/>
  <c r="AQ213" i="10"/>
  <c r="AR213" i="10"/>
  <c r="AS213" i="10"/>
  <c r="AT213" i="10"/>
  <c r="AU213" i="10"/>
  <c r="AV213" i="10"/>
  <c r="M214" i="10"/>
  <c r="N214" i="10"/>
  <c r="O214" i="10"/>
  <c r="P214" i="10"/>
  <c r="Q214" i="10"/>
  <c r="R214" i="10"/>
  <c r="S214" i="10"/>
  <c r="T214" i="10"/>
  <c r="U214" i="10"/>
  <c r="V214" i="10"/>
  <c r="W214" i="10"/>
  <c r="X214" i="10"/>
  <c r="Y214" i="10"/>
  <c r="Z214" i="10"/>
  <c r="AA214" i="10"/>
  <c r="AB214" i="10"/>
  <c r="AC214" i="10"/>
  <c r="AD214" i="10"/>
  <c r="AE214" i="10"/>
  <c r="AF214" i="10"/>
  <c r="AG214" i="10"/>
  <c r="AH214" i="10"/>
  <c r="AI214" i="10"/>
  <c r="AJ214" i="10"/>
  <c r="AK214" i="10"/>
  <c r="AL214" i="10"/>
  <c r="AM214" i="10"/>
  <c r="AN214" i="10"/>
  <c r="AO214" i="10"/>
  <c r="AP214" i="10"/>
  <c r="AQ214" i="10"/>
  <c r="AR214" i="10"/>
  <c r="AS214" i="10"/>
  <c r="AT214" i="10"/>
  <c r="AU214" i="10"/>
  <c r="AV214" i="10"/>
  <c r="M215" i="10"/>
  <c r="N215" i="10"/>
  <c r="O215" i="10"/>
  <c r="P215" i="10"/>
  <c r="Q215" i="10"/>
  <c r="R215" i="10"/>
  <c r="S215" i="10"/>
  <c r="T215" i="10"/>
  <c r="U215" i="10"/>
  <c r="V215" i="10"/>
  <c r="W215" i="10"/>
  <c r="X215" i="10"/>
  <c r="Y215" i="10"/>
  <c r="Z215" i="10"/>
  <c r="AA215" i="10"/>
  <c r="AB215" i="10"/>
  <c r="AC215" i="10"/>
  <c r="AD215" i="10"/>
  <c r="AE215" i="10"/>
  <c r="AF215" i="10"/>
  <c r="AG215" i="10"/>
  <c r="AH215" i="10"/>
  <c r="AI215" i="10"/>
  <c r="AJ215" i="10"/>
  <c r="AK215" i="10"/>
  <c r="AL215" i="10"/>
  <c r="AM215" i="10"/>
  <c r="AN215" i="10"/>
  <c r="AO215" i="10"/>
  <c r="AP215" i="10"/>
  <c r="AQ215" i="10"/>
  <c r="AR215" i="10"/>
  <c r="AS215" i="10"/>
  <c r="AT215" i="10"/>
  <c r="AU215" i="10"/>
  <c r="AV215" i="10"/>
  <c r="M216" i="10"/>
  <c r="N216" i="10"/>
  <c r="O216" i="10"/>
  <c r="P216" i="10"/>
  <c r="Q216" i="10"/>
  <c r="R216" i="10"/>
  <c r="S216" i="10"/>
  <c r="T216" i="10"/>
  <c r="U216" i="10"/>
  <c r="V216" i="10"/>
  <c r="W216" i="10"/>
  <c r="X216" i="10"/>
  <c r="Y216" i="10"/>
  <c r="Z216" i="10"/>
  <c r="AA216" i="10"/>
  <c r="AB216" i="10"/>
  <c r="AC216" i="10"/>
  <c r="AD216" i="10"/>
  <c r="AE216" i="10"/>
  <c r="AF216" i="10"/>
  <c r="AG216" i="10"/>
  <c r="AH216" i="10"/>
  <c r="AI216" i="10"/>
  <c r="AJ216" i="10"/>
  <c r="AK216" i="10"/>
  <c r="AL216" i="10"/>
  <c r="AM216" i="10"/>
  <c r="AN216" i="10"/>
  <c r="AO216" i="10"/>
  <c r="AP216" i="10"/>
  <c r="AQ216" i="10"/>
  <c r="AR216" i="10"/>
  <c r="AS216" i="10"/>
  <c r="AT216" i="10"/>
  <c r="AU216" i="10"/>
  <c r="AV216" i="10"/>
  <c r="M217" i="10"/>
  <c r="N217" i="10"/>
  <c r="O217" i="10"/>
  <c r="P217" i="10"/>
  <c r="Q217" i="10"/>
  <c r="R217" i="10"/>
  <c r="S217" i="10"/>
  <c r="T217" i="10"/>
  <c r="U217" i="10"/>
  <c r="V217" i="10"/>
  <c r="W217" i="10"/>
  <c r="X217" i="10"/>
  <c r="Y217" i="10"/>
  <c r="Z217" i="10"/>
  <c r="AA217" i="10"/>
  <c r="AB217" i="10"/>
  <c r="AC217" i="10"/>
  <c r="AD217" i="10"/>
  <c r="AE217" i="10"/>
  <c r="AF217" i="10"/>
  <c r="AG217" i="10"/>
  <c r="AH217" i="10"/>
  <c r="AI217" i="10"/>
  <c r="AJ217" i="10"/>
  <c r="AK217" i="10"/>
  <c r="AL217" i="10"/>
  <c r="AM217" i="10"/>
  <c r="AN217" i="10"/>
  <c r="AO217" i="10"/>
  <c r="AP217" i="10"/>
  <c r="AQ217" i="10"/>
  <c r="AR217" i="10"/>
  <c r="AS217" i="10"/>
  <c r="AT217" i="10"/>
  <c r="AU217" i="10"/>
  <c r="AV217" i="10"/>
  <c r="M218" i="10"/>
  <c r="N218" i="10"/>
  <c r="O218" i="10"/>
  <c r="P218" i="10"/>
  <c r="Q218" i="10"/>
  <c r="R218" i="10"/>
  <c r="S218" i="10"/>
  <c r="T218" i="10"/>
  <c r="U218" i="10"/>
  <c r="V218" i="10"/>
  <c r="W218" i="10"/>
  <c r="X218" i="10"/>
  <c r="Y218" i="10"/>
  <c r="Z218" i="10"/>
  <c r="AA218" i="10"/>
  <c r="AB218" i="10"/>
  <c r="AC218" i="10"/>
  <c r="AD218" i="10"/>
  <c r="AE218" i="10"/>
  <c r="AF218" i="10"/>
  <c r="AG218" i="10"/>
  <c r="AH218" i="10"/>
  <c r="AI218" i="10"/>
  <c r="AJ218" i="10"/>
  <c r="AK218" i="10"/>
  <c r="AL218" i="10"/>
  <c r="AM218" i="10"/>
  <c r="AN218" i="10"/>
  <c r="AO218" i="10"/>
  <c r="AP218" i="10"/>
  <c r="AQ218" i="10"/>
  <c r="AR218" i="10"/>
  <c r="AS218" i="10"/>
  <c r="AT218" i="10"/>
  <c r="AU218" i="10"/>
  <c r="AV218" i="10"/>
  <c r="M219" i="10"/>
  <c r="N219" i="10"/>
  <c r="O219" i="10"/>
  <c r="P219" i="10"/>
  <c r="Q219" i="10"/>
  <c r="R219" i="10"/>
  <c r="S219" i="10"/>
  <c r="T219" i="10"/>
  <c r="U219" i="10"/>
  <c r="V219" i="10"/>
  <c r="W219" i="10"/>
  <c r="X219" i="10"/>
  <c r="Y219" i="10"/>
  <c r="Z219" i="10"/>
  <c r="AA219" i="10"/>
  <c r="AB219" i="10"/>
  <c r="AC219" i="10"/>
  <c r="AD219" i="10"/>
  <c r="AE219" i="10"/>
  <c r="AF219" i="10"/>
  <c r="AG219" i="10"/>
  <c r="AH219" i="10"/>
  <c r="AI219" i="10"/>
  <c r="AJ219" i="10"/>
  <c r="AK219" i="10"/>
  <c r="AL219" i="10"/>
  <c r="AM219" i="10"/>
  <c r="AN219" i="10"/>
  <c r="AO219" i="10"/>
  <c r="AP219" i="10"/>
  <c r="AQ219" i="10"/>
  <c r="AR219" i="10"/>
  <c r="AS219" i="10"/>
  <c r="AT219" i="10"/>
  <c r="AU219" i="10"/>
  <c r="AV219" i="10"/>
  <c r="M220" i="10"/>
  <c r="N220" i="10"/>
  <c r="O220" i="10"/>
  <c r="P220" i="10"/>
  <c r="Q220" i="10"/>
  <c r="R220" i="10"/>
  <c r="S220" i="10"/>
  <c r="T220" i="10"/>
  <c r="U220" i="10"/>
  <c r="V220" i="10"/>
  <c r="W220" i="10"/>
  <c r="X220" i="10"/>
  <c r="Y220" i="10"/>
  <c r="Z220" i="10"/>
  <c r="AA220" i="10"/>
  <c r="AB220" i="10"/>
  <c r="AC220" i="10"/>
  <c r="AD220" i="10"/>
  <c r="AE220" i="10"/>
  <c r="AF220" i="10"/>
  <c r="AG220" i="10"/>
  <c r="AH220" i="10"/>
  <c r="AI220" i="10"/>
  <c r="AJ220" i="10"/>
  <c r="AK220" i="10"/>
  <c r="AL220" i="10"/>
  <c r="AM220" i="10"/>
  <c r="AN220" i="10"/>
  <c r="AO220" i="10"/>
  <c r="AP220" i="10"/>
  <c r="AQ220" i="10"/>
  <c r="AR220" i="10"/>
  <c r="AS220" i="10"/>
  <c r="AT220" i="10"/>
  <c r="AU220" i="10"/>
  <c r="AV220" i="10"/>
  <c r="M221" i="10"/>
  <c r="N221" i="10"/>
  <c r="O221" i="10"/>
  <c r="P221" i="10"/>
  <c r="Q221" i="10"/>
  <c r="R221" i="10"/>
  <c r="S221" i="10"/>
  <c r="T221" i="10"/>
  <c r="U221" i="10"/>
  <c r="V221" i="10"/>
  <c r="W221" i="10"/>
  <c r="X221" i="10"/>
  <c r="Y221" i="10"/>
  <c r="Z221" i="10"/>
  <c r="AA221" i="10"/>
  <c r="AB221" i="10"/>
  <c r="AC221" i="10"/>
  <c r="AD221" i="10"/>
  <c r="AE221" i="10"/>
  <c r="AF221" i="10"/>
  <c r="AG221" i="10"/>
  <c r="AH221" i="10"/>
  <c r="AI221" i="10"/>
  <c r="AJ221" i="10"/>
  <c r="AK221" i="10"/>
  <c r="AL221" i="10"/>
  <c r="AM221" i="10"/>
  <c r="AN221" i="10"/>
  <c r="AO221" i="10"/>
  <c r="AP221" i="10"/>
  <c r="AQ221" i="10"/>
  <c r="AR221" i="10"/>
  <c r="AS221" i="10"/>
  <c r="AT221" i="10"/>
  <c r="AU221" i="10"/>
  <c r="AV221" i="10"/>
  <c r="M222" i="10"/>
  <c r="N222" i="10"/>
  <c r="O222" i="10"/>
  <c r="P222" i="10"/>
  <c r="Q222" i="10"/>
  <c r="R222" i="10"/>
  <c r="S222" i="10"/>
  <c r="T222" i="10"/>
  <c r="U222" i="10"/>
  <c r="V222" i="10"/>
  <c r="W222" i="10"/>
  <c r="X222" i="10"/>
  <c r="Y222" i="10"/>
  <c r="Z222" i="10"/>
  <c r="AA222" i="10"/>
  <c r="AB222" i="10"/>
  <c r="AC222" i="10"/>
  <c r="AD222" i="10"/>
  <c r="AE222" i="10"/>
  <c r="AF222" i="10"/>
  <c r="AG222" i="10"/>
  <c r="AH222" i="10"/>
  <c r="AI222" i="10"/>
  <c r="AJ222" i="10"/>
  <c r="AK222" i="10"/>
  <c r="AL222" i="10"/>
  <c r="AM222" i="10"/>
  <c r="AN222" i="10"/>
  <c r="AO222" i="10"/>
  <c r="AP222" i="10"/>
  <c r="AQ222" i="10"/>
  <c r="AR222" i="10"/>
  <c r="AS222" i="10"/>
  <c r="AT222" i="10"/>
  <c r="AU222" i="10"/>
  <c r="AV222" i="10"/>
  <c r="M223" i="10"/>
  <c r="N223" i="10"/>
  <c r="O223" i="10"/>
  <c r="P223" i="10"/>
  <c r="Q223" i="10"/>
  <c r="R223" i="10"/>
  <c r="S223" i="10"/>
  <c r="T223" i="10"/>
  <c r="U223" i="10"/>
  <c r="V223" i="10"/>
  <c r="W223" i="10"/>
  <c r="X223" i="10"/>
  <c r="Y223" i="10"/>
  <c r="Z223" i="10"/>
  <c r="AA223" i="10"/>
  <c r="AB223" i="10"/>
  <c r="AC223" i="10"/>
  <c r="AD223" i="10"/>
  <c r="AE223" i="10"/>
  <c r="AF223" i="10"/>
  <c r="AG223" i="10"/>
  <c r="AH223" i="10"/>
  <c r="AI223" i="10"/>
  <c r="AJ223" i="10"/>
  <c r="AK223" i="10"/>
  <c r="AL223" i="10"/>
  <c r="AM223" i="10"/>
  <c r="AN223" i="10"/>
  <c r="AO223" i="10"/>
  <c r="AP223" i="10"/>
  <c r="AQ223" i="10"/>
  <c r="AR223" i="10"/>
  <c r="AS223" i="10"/>
  <c r="AT223" i="10"/>
  <c r="AU223" i="10"/>
  <c r="AV223" i="10"/>
  <c r="M224" i="10"/>
  <c r="N224" i="10"/>
  <c r="O224" i="10"/>
  <c r="P224" i="10"/>
  <c r="Q224" i="10"/>
  <c r="R224" i="10"/>
  <c r="S224" i="10"/>
  <c r="T224" i="10"/>
  <c r="U224" i="10"/>
  <c r="V224" i="10"/>
  <c r="W224" i="10"/>
  <c r="X224" i="10"/>
  <c r="Y224" i="10"/>
  <c r="Z224" i="10"/>
  <c r="AA224" i="10"/>
  <c r="AB224" i="10"/>
  <c r="AC224" i="10"/>
  <c r="AD224" i="10"/>
  <c r="AE224" i="10"/>
  <c r="AF224" i="10"/>
  <c r="AG224" i="10"/>
  <c r="AH224" i="10"/>
  <c r="AI224" i="10"/>
  <c r="AJ224" i="10"/>
  <c r="AK224" i="10"/>
  <c r="AL224" i="10"/>
  <c r="AM224" i="10"/>
  <c r="AN224" i="10"/>
  <c r="AO224" i="10"/>
  <c r="AP224" i="10"/>
  <c r="AQ224" i="10"/>
  <c r="AR224" i="10"/>
  <c r="AS224" i="10"/>
  <c r="AT224" i="10"/>
  <c r="AU224" i="10"/>
  <c r="AV224" i="10"/>
  <c r="M225" i="10"/>
  <c r="N225" i="10"/>
  <c r="O225" i="10"/>
  <c r="P225" i="10"/>
  <c r="Q225" i="10"/>
  <c r="R225" i="10"/>
  <c r="S225" i="10"/>
  <c r="T225" i="10"/>
  <c r="U225" i="10"/>
  <c r="V225" i="10"/>
  <c r="W225" i="10"/>
  <c r="X225" i="10"/>
  <c r="Y225" i="10"/>
  <c r="Z225" i="10"/>
  <c r="AA225" i="10"/>
  <c r="AB225" i="10"/>
  <c r="AC225" i="10"/>
  <c r="AD225" i="10"/>
  <c r="AE225" i="10"/>
  <c r="AF225" i="10"/>
  <c r="AG225" i="10"/>
  <c r="AH225" i="10"/>
  <c r="AI225" i="10"/>
  <c r="AJ225" i="10"/>
  <c r="AK225" i="10"/>
  <c r="AL225" i="10"/>
  <c r="AM225" i="10"/>
  <c r="AN225" i="10"/>
  <c r="AO225" i="10"/>
  <c r="AP225" i="10"/>
  <c r="AQ225" i="10"/>
  <c r="AR225" i="10"/>
  <c r="AS225" i="10"/>
  <c r="AT225" i="10"/>
  <c r="AU225" i="10"/>
  <c r="AV225" i="10"/>
  <c r="M226" i="10"/>
  <c r="N226" i="10"/>
  <c r="O226" i="10"/>
  <c r="P226" i="10"/>
  <c r="Q226" i="10"/>
  <c r="R226" i="10"/>
  <c r="S226" i="10"/>
  <c r="T226" i="10"/>
  <c r="U226" i="10"/>
  <c r="V226" i="10"/>
  <c r="W226" i="10"/>
  <c r="X226" i="10"/>
  <c r="Y226" i="10"/>
  <c r="Z226" i="10"/>
  <c r="AA226" i="10"/>
  <c r="AB226" i="10"/>
  <c r="AC226" i="10"/>
  <c r="AD226" i="10"/>
  <c r="AE226" i="10"/>
  <c r="AF226" i="10"/>
  <c r="AG226" i="10"/>
  <c r="AH226" i="10"/>
  <c r="AI226" i="10"/>
  <c r="AJ226" i="10"/>
  <c r="AK226" i="10"/>
  <c r="AL226" i="10"/>
  <c r="AM226" i="10"/>
  <c r="AN226" i="10"/>
  <c r="AO226" i="10"/>
  <c r="AP226" i="10"/>
  <c r="AQ226" i="10"/>
  <c r="AR226" i="10"/>
  <c r="AS226" i="10"/>
  <c r="AT226" i="10"/>
  <c r="AU226" i="10"/>
  <c r="AV226" i="10"/>
  <c r="M227" i="10"/>
  <c r="N227" i="10"/>
  <c r="O227" i="10"/>
  <c r="P227" i="10"/>
  <c r="Q227" i="10"/>
  <c r="R227" i="10"/>
  <c r="S227" i="10"/>
  <c r="T227" i="10"/>
  <c r="U227" i="10"/>
  <c r="V227" i="10"/>
  <c r="W227" i="10"/>
  <c r="X227" i="10"/>
  <c r="Y227" i="10"/>
  <c r="Z227" i="10"/>
  <c r="AA227" i="10"/>
  <c r="AB227" i="10"/>
  <c r="AC227" i="10"/>
  <c r="AD227" i="10"/>
  <c r="AE227" i="10"/>
  <c r="AF227" i="10"/>
  <c r="AG227" i="10"/>
  <c r="AH227" i="10"/>
  <c r="AI227" i="10"/>
  <c r="AJ227" i="10"/>
  <c r="AK227" i="10"/>
  <c r="AL227" i="10"/>
  <c r="AM227" i="10"/>
  <c r="AN227" i="10"/>
  <c r="AO227" i="10"/>
  <c r="AP227" i="10"/>
  <c r="AQ227" i="10"/>
  <c r="AR227" i="10"/>
  <c r="AS227" i="10"/>
  <c r="AT227" i="10"/>
  <c r="AU227" i="10"/>
  <c r="AV227" i="10"/>
  <c r="M228" i="10"/>
  <c r="N228" i="10"/>
  <c r="O228" i="10"/>
  <c r="P228" i="10"/>
  <c r="Q228" i="10"/>
  <c r="R228" i="10"/>
  <c r="S228" i="10"/>
  <c r="T228" i="10"/>
  <c r="U228" i="10"/>
  <c r="V228" i="10"/>
  <c r="W228" i="10"/>
  <c r="X228" i="10"/>
  <c r="Y228" i="10"/>
  <c r="Z228" i="10"/>
  <c r="AA228" i="10"/>
  <c r="AB228" i="10"/>
  <c r="AC228" i="10"/>
  <c r="AD228" i="10"/>
  <c r="AE228" i="10"/>
  <c r="AF228" i="10"/>
  <c r="AG228" i="10"/>
  <c r="AH228" i="10"/>
  <c r="AI228" i="10"/>
  <c r="AJ228" i="10"/>
  <c r="AK228" i="10"/>
  <c r="AL228" i="10"/>
  <c r="AM228" i="10"/>
  <c r="AN228" i="10"/>
  <c r="AO228" i="10"/>
  <c r="AP228" i="10"/>
  <c r="AQ228" i="10"/>
  <c r="AR228" i="10"/>
  <c r="AS228" i="10"/>
  <c r="AT228" i="10"/>
  <c r="AU228" i="10"/>
  <c r="AV228" i="10"/>
  <c r="M229" i="10"/>
  <c r="N229" i="10"/>
  <c r="O229" i="10"/>
  <c r="P229" i="10"/>
  <c r="Q229" i="10"/>
  <c r="R229" i="10"/>
  <c r="S229" i="10"/>
  <c r="T229" i="10"/>
  <c r="U229" i="10"/>
  <c r="V229" i="10"/>
  <c r="W229" i="10"/>
  <c r="X229" i="10"/>
  <c r="Y229" i="10"/>
  <c r="Z229" i="10"/>
  <c r="AA229" i="10"/>
  <c r="AB229" i="10"/>
  <c r="AC229" i="10"/>
  <c r="AD229" i="10"/>
  <c r="AE229" i="10"/>
  <c r="AF229" i="10"/>
  <c r="AG229" i="10"/>
  <c r="AH229" i="10"/>
  <c r="AI229" i="10"/>
  <c r="AJ229" i="10"/>
  <c r="AK229" i="10"/>
  <c r="AL229" i="10"/>
  <c r="AM229" i="10"/>
  <c r="AN229" i="10"/>
  <c r="AO229" i="10"/>
  <c r="AP229" i="10"/>
  <c r="AQ229" i="10"/>
  <c r="AR229" i="10"/>
  <c r="AS229" i="10"/>
  <c r="AT229" i="10"/>
  <c r="AU229" i="10"/>
  <c r="AV229" i="10"/>
  <c r="M230" i="10"/>
  <c r="N230" i="10"/>
  <c r="O230" i="10"/>
  <c r="P230" i="10"/>
  <c r="Q230" i="10"/>
  <c r="R230" i="10"/>
  <c r="S230" i="10"/>
  <c r="T230" i="10"/>
  <c r="U230" i="10"/>
  <c r="V230" i="10"/>
  <c r="W230" i="10"/>
  <c r="X230" i="10"/>
  <c r="Y230" i="10"/>
  <c r="Z230" i="10"/>
  <c r="AA230" i="10"/>
  <c r="AB230" i="10"/>
  <c r="AC230" i="10"/>
  <c r="AD230" i="10"/>
  <c r="AE230" i="10"/>
  <c r="AF230" i="10"/>
  <c r="AG230" i="10"/>
  <c r="AH230" i="10"/>
  <c r="AI230" i="10"/>
  <c r="AJ230" i="10"/>
  <c r="AK230" i="10"/>
  <c r="AL230" i="10"/>
  <c r="AM230" i="10"/>
  <c r="AN230" i="10"/>
  <c r="AO230" i="10"/>
  <c r="AP230" i="10"/>
  <c r="AQ230" i="10"/>
  <c r="AR230" i="10"/>
  <c r="AS230" i="10"/>
  <c r="AT230" i="10"/>
  <c r="AU230" i="10"/>
  <c r="AV230" i="10"/>
  <c r="M231" i="10"/>
  <c r="N231" i="10"/>
  <c r="O231" i="10"/>
  <c r="P231" i="10"/>
  <c r="Q231" i="10"/>
  <c r="R231" i="10"/>
  <c r="S231" i="10"/>
  <c r="T231" i="10"/>
  <c r="U231" i="10"/>
  <c r="V231" i="10"/>
  <c r="W231" i="10"/>
  <c r="X231" i="10"/>
  <c r="Y231" i="10"/>
  <c r="Z231" i="10"/>
  <c r="AA231" i="10"/>
  <c r="AB231" i="10"/>
  <c r="AC231" i="10"/>
  <c r="AD231" i="10"/>
  <c r="AE231" i="10"/>
  <c r="AF231" i="10"/>
  <c r="AG231" i="10"/>
  <c r="AH231" i="10"/>
  <c r="AI231" i="10"/>
  <c r="AJ231" i="10"/>
  <c r="AK231" i="10"/>
  <c r="AL231" i="10"/>
  <c r="AM231" i="10"/>
  <c r="AN231" i="10"/>
  <c r="AO231" i="10"/>
  <c r="AP231" i="10"/>
  <c r="AQ231" i="10"/>
  <c r="AR231" i="10"/>
  <c r="AS231" i="10"/>
  <c r="AT231" i="10"/>
  <c r="AU231" i="10"/>
  <c r="AV231" i="10"/>
  <c r="M232" i="10"/>
  <c r="N232" i="10"/>
  <c r="O232" i="10"/>
  <c r="P232" i="10"/>
  <c r="Q232" i="10"/>
  <c r="R232" i="10"/>
  <c r="S232" i="10"/>
  <c r="T232" i="10"/>
  <c r="U232" i="10"/>
  <c r="V232" i="10"/>
  <c r="W232" i="10"/>
  <c r="X232" i="10"/>
  <c r="Y232" i="10"/>
  <c r="Z232" i="10"/>
  <c r="AA232" i="10"/>
  <c r="AB232" i="10"/>
  <c r="AC232" i="10"/>
  <c r="AD232" i="10"/>
  <c r="AE232" i="10"/>
  <c r="AF232" i="10"/>
  <c r="AG232" i="10"/>
  <c r="AH232" i="10"/>
  <c r="AI232" i="10"/>
  <c r="AJ232" i="10"/>
  <c r="AK232" i="10"/>
  <c r="AL232" i="10"/>
  <c r="AM232" i="10"/>
  <c r="AN232" i="10"/>
  <c r="AO232" i="10"/>
  <c r="AP232" i="10"/>
  <c r="AQ232" i="10"/>
  <c r="AR232" i="10"/>
  <c r="AS232" i="10"/>
  <c r="AT232" i="10"/>
  <c r="AU232" i="10"/>
  <c r="AV232" i="10"/>
  <c r="M233" i="10"/>
  <c r="N233" i="10"/>
  <c r="O233" i="10"/>
  <c r="P233" i="10"/>
  <c r="Q233" i="10"/>
  <c r="R233" i="10"/>
  <c r="S233" i="10"/>
  <c r="T233" i="10"/>
  <c r="U233" i="10"/>
  <c r="V233" i="10"/>
  <c r="W233" i="10"/>
  <c r="X233" i="10"/>
  <c r="Y233" i="10"/>
  <c r="Z233" i="10"/>
  <c r="AA233" i="10"/>
  <c r="AB233" i="10"/>
  <c r="AC233" i="10"/>
  <c r="AD233" i="10"/>
  <c r="AE233" i="10"/>
  <c r="AF233" i="10"/>
  <c r="AG233" i="10"/>
  <c r="AH233" i="10"/>
  <c r="AI233" i="10"/>
  <c r="AJ233" i="10"/>
  <c r="AK233" i="10"/>
  <c r="AL233" i="10"/>
  <c r="AM233" i="10"/>
  <c r="AN233" i="10"/>
  <c r="AO233" i="10"/>
  <c r="AP233" i="10"/>
  <c r="AQ233" i="10"/>
  <c r="AR233" i="10"/>
  <c r="AS233" i="10"/>
  <c r="AT233" i="10"/>
  <c r="AU233" i="10"/>
  <c r="AV233" i="10"/>
  <c r="M234" i="10"/>
  <c r="N234" i="10"/>
  <c r="O234" i="10"/>
  <c r="P234" i="10"/>
  <c r="Q234" i="10"/>
  <c r="R234" i="10"/>
  <c r="S234" i="10"/>
  <c r="T234" i="10"/>
  <c r="U234" i="10"/>
  <c r="V234" i="10"/>
  <c r="W234" i="10"/>
  <c r="X234" i="10"/>
  <c r="Y234" i="10"/>
  <c r="Z234" i="10"/>
  <c r="AA234" i="10"/>
  <c r="AB234" i="10"/>
  <c r="AC234" i="10"/>
  <c r="AD234" i="10"/>
  <c r="AE234" i="10"/>
  <c r="AF234" i="10"/>
  <c r="AG234" i="10"/>
  <c r="AH234" i="10"/>
  <c r="AI234" i="10"/>
  <c r="AJ234" i="10"/>
  <c r="AK234" i="10"/>
  <c r="AL234" i="10"/>
  <c r="AM234" i="10"/>
  <c r="AN234" i="10"/>
  <c r="AO234" i="10"/>
  <c r="AP234" i="10"/>
  <c r="AQ234" i="10"/>
  <c r="AR234" i="10"/>
  <c r="AS234" i="10"/>
  <c r="AT234" i="10"/>
  <c r="AU234" i="10"/>
  <c r="AV234" i="10"/>
  <c r="M235" i="10"/>
  <c r="N235" i="10"/>
  <c r="O235" i="10"/>
  <c r="P235" i="10"/>
  <c r="Q235" i="10"/>
  <c r="R235" i="10"/>
  <c r="S235" i="10"/>
  <c r="T235" i="10"/>
  <c r="U235" i="10"/>
  <c r="V235" i="10"/>
  <c r="W235" i="10"/>
  <c r="X235" i="10"/>
  <c r="Y235" i="10"/>
  <c r="Z235" i="10"/>
  <c r="AA235" i="10"/>
  <c r="AB235" i="10"/>
  <c r="AC235" i="10"/>
  <c r="AD235" i="10"/>
  <c r="AE235" i="10"/>
  <c r="AF235" i="10"/>
  <c r="AG235" i="10"/>
  <c r="AH235" i="10"/>
  <c r="AI235" i="10"/>
  <c r="AJ235" i="10"/>
  <c r="AK235" i="10"/>
  <c r="AL235" i="10"/>
  <c r="AM235" i="10"/>
  <c r="AN235" i="10"/>
  <c r="AO235" i="10"/>
  <c r="AP235" i="10"/>
  <c r="AQ235" i="10"/>
  <c r="AR235" i="10"/>
  <c r="AS235" i="10"/>
  <c r="AT235" i="10"/>
  <c r="AU235" i="10"/>
  <c r="AV235" i="10"/>
  <c r="M236" i="10"/>
  <c r="N236" i="10"/>
  <c r="O236" i="10"/>
  <c r="P236" i="10"/>
  <c r="Q236" i="10"/>
  <c r="R236" i="10"/>
  <c r="S236" i="10"/>
  <c r="T236" i="10"/>
  <c r="U236" i="10"/>
  <c r="V236" i="10"/>
  <c r="W236" i="10"/>
  <c r="X236" i="10"/>
  <c r="Y236" i="10"/>
  <c r="Z236" i="10"/>
  <c r="AA236" i="10"/>
  <c r="AB236" i="10"/>
  <c r="AC236" i="10"/>
  <c r="AD236" i="10"/>
  <c r="AE236" i="10"/>
  <c r="AF236" i="10"/>
  <c r="AG236" i="10"/>
  <c r="AH236" i="10"/>
  <c r="AI236" i="10"/>
  <c r="AJ236" i="10"/>
  <c r="AK236" i="10"/>
  <c r="AL236" i="10"/>
  <c r="AM236" i="10"/>
  <c r="AN236" i="10"/>
  <c r="AO236" i="10"/>
  <c r="AP236" i="10"/>
  <c r="AQ236" i="10"/>
  <c r="AR236" i="10"/>
  <c r="AS236" i="10"/>
  <c r="AT236" i="10"/>
  <c r="AU236" i="10"/>
  <c r="AV236" i="10"/>
  <c r="M237" i="10"/>
  <c r="N237" i="10"/>
  <c r="O237" i="10"/>
  <c r="P237" i="10"/>
  <c r="Q237" i="10"/>
  <c r="R237" i="10"/>
  <c r="S237" i="10"/>
  <c r="T237" i="10"/>
  <c r="U237" i="10"/>
  <c r="V237" i="10"/>
  <c r="W237" i="10"/>
  <c r="X237" i="10"/>
  <c r="Y237" i="10"/>
  <c r="Z237" i="10"/>
  <c r="AA237" i="10"/>
  <c r="AB237" i="10"/>
  <c r="AC237" i="10"/>
  <c r="AD237" i="10"/>
  <c r="AE237" i="10"/>
  <c r="AF237" i="10"/>
  <c r="AG237" i="10"/>
  <c r="AH237" i="10"/>
  <c r="AI237" i="10"/>
  <c r="AJ237" i="10"/>
  <c r="AK237" i="10"/>
  <c r="AL237" i="10"/>
  <c r="AM237" i="10"/>
  <c r="AN237" i="10"/>
  <c r="AO237" i="10"/>
  <c r="AP237" i="10"/>
  <c r="AQ237" i="10"/>
  <c r="AR237" i="10"/>
  <c r="AS237" i="10"/>
  <c r="AT237" i="10"/>
  <c r="AU237" i="10"/>
  <c r="AV237"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08" i="10"/>
  <c r="M116" i="4"/>
  <c r="N116" i="4"/>
  <c r="O116" i="4"/>
  <c r="P116" i="4"/>
  <c r="Q116" i="4"/>
  <c r="R116" i="4"/>
  <c r="S116" i="4"/>
  <c r="T116" i="4"/>
  <c r="U116" i="4"/>
  <c r="V116" i="4"/>
  <c r="W116" i="4"/>
  <c r="X116" i="4"/>
  <c r="Y116" i="4"/>
  <c r="Z116" i="4"/>
  <c r="AA116" i="4"/>
  <c r="AB116" i="4"/>
  <c r="AC116" i="4"/>
  <c r="AD116" i="4"/>
  <c r="AE116" i="4"/>
  <c r="AF116" i="4"/>
  <c r="AG116" i="4"/>
  <c r="AH116" i="4"/>
  <c r="AI116" i="4"/>
  <c r="AJ116" i="4"/>
  <c r="AK116" i="4"/>
  <c r="AL116" i="4"/>
  <c r="AM116" i="4"/>
  <c r="AN116" i="4"/>
  <c r="AO116" i="4"/>
  <c r="AP116" i="4"/>
  <c r="AQ116" i="4"/>
  <c r="AR116" i="4"/>
  <c r="AS116" i="4"/>
  <c r="AT116" i="4"/>
  <c r="AU116" i="4"/>
  <c r="AV116" i="4"/>
  <c r="M117" i="4"/>
  <c r="N117" i="4"/>
  <c r="O117" i="4"/>
  <c r="P117" i="4"/>
  <c r="Q117" i="4"/>
  <c r="R117" i="4"/>
  <c r="S117" i="4"/>
  <c r="T117" i="4"/>
  <c r="U117" i="4"/>
  <c r="V117" i="4"/>
  <c r="W117" i="4"/>
  <c r="X117" i="4"/>
  <c r="Y117" i="4"/>
  <c r="Z117" i="4"/>
  <c r="AA117" i="4"/>
  <c r="AB117" i="4"/>
  <c r="AC117" i="4"/>
  <c r="AD117" i="4"/>
  <c r="AE117" i="4"/>
  <c r="AF117" i="4"/>
  <c r="AG117" i="4"/>
  <c r="AH117" i="4"/>
  <c r="AI117" i="4"/>
  <c r="AJ117" i="4"/>
  <c r="AK117" i="4"/>
  <c r="AL117" i="4"/>
  <c r="AM117" i="4"/>
  <c r="AN117" i="4"/>
  <c r="AO117" i="4"/>
  <c r="AP117" i="4"/>
  <c r="AQ117" i="4"/>
  <c r="AR117" i="4"/>
  <c r="AS117" i="4"/>
  <c r="AT117" i="4"/>
  <c r="AU117" i="4"/>
  <c r="AV117" i="4"/>
  <c r="M118" i="4"/>
  <c r="N118" i="4"/>
  <c r="O118" i="4"/>
  <c r="P118" i="4"/>
  <c r="Q118" i="4"/>
  <c r="R118" i="4"/>
  <c r="S118" i="4"/>
  <c r="T118" i="4"/>
  <c r="U118" i="4"/>
  <c r="V118" i="4"/>
  <c r="W118" i="4"/>
  <c r="X118" i="4"/>
  <c r="Y118" i="4"/>
  <c r="Z118" i="4"/>
  <c r="AA118" i="4"/>
  <c r="AB118" i="4"/>
  <c r="AC118" i="4"/>
  <c r="AD118" i="4"/>
  <c r="AE118" i="4"/>
  <c r="AF118" i="4"/>
  <c r="AG118" i="4"/>
  <c r="AH118" i="4"/>
  <c r="AI118" i="4"/>
  <c r="AJ118" i="4"/>
  <c r="AK118" i="4"/>
  <c r="AL118" i="4"/>
  <c r="AM118" i="4"/>
  <c r="AN118" i="4"/>
  <c r="AO118" i="4"/>
  <c r="AP118" i="4"/>
  <c r="AQ118" i="4"/>
  <c r="AR118" i="4"/>
  <c r="AS118" i="4"/>
  <c r="AT118" i="4"/>
  <c r="AU118" i="4"/>
  <c r="AV118" i="4"/>
  <c r="M119" i="4"/>
  <c r="N119" i="4"/>
  <c r="O119" i="4"/>
  <c r="P119" i="4"/>
  <c r="Q119" i="4"/>
  <c r="R119" i="4"/>
  <c r="S119" i="4"/>
  <c r="T119" i="4"/>
  <c r="U119" i="4"/>
  <c r="V119" i="4"/>
  <c r="W119" i="4"/>
  <c r="X119" i="4"/>
  <c r="Y119" i="4"/>
  <c r="Z119" i="4"/>
  <c r="AA119" i="4"/>
  <c r="AB119" i="4"/>
  <c r="AC119" i="4"/>
  <c r="AD119" i="4"/>
  <c r="AE119" i="4"/>
  <c r="AF119" i="4"/>
  <c r="AG119" i="4"/>
  <c r="AH119" i="4"/>
  <c r="AI119" i="4"/>
  <c r="AJ119" i="4"/>
  <c r="AK119" i="4"/>
  <c r="AL119" i="4"/>
  <c r="AM119" i="4"/>
  <c r="AN119" i="4"/>
  <c r="AO119" i="4"/>
  <c r="AP119" i="4"/>
  <c r="AQ119" i="4"/>
  <c r="AR119" i="4"/>
  <c r="AS119" i="4"/>
  <c r="AT119" i="4"/>
  <c r="AU119" i="4"/>
  <c r="AV119" i="4"/>
  <c r="M120" i="4"/>
  <c r="N120" i="4"/>
  <c r="O120" i="4"/>
  <c r="P120" i="4"/>
  <c r="Q120" i="4"/>
  <c r="R120" i="4"/>
  <c r="S120" i="4"/>
  <c r="T120" i="4"/>
  <c r="U120" i="4"/>
  <c r="V120" i="4"/>
  <c r="W120" i="4"/>
  <c r="X120" i="4"/>
  <c r="Y120" i="4"/>
  <c r="Z120" i="4"/>
  <c r="AA120" i="4"/>
  <c r="AB120" i="4"/>
  <c r="AC120" i="4"/>
  <c r="AD120" i="4"/>
  <c r="AE120" i="4"/>
  <c r="AF120" i="4"/>
  <c r="AG120" i="4"/>
  <c r="AH120" i="4"/>
  <c r="AI120" i="4"/>
  <c r="AJ120" i="4"/>
  <c r="AK120" i="4"/>
  <c r="AL120" i="4"/>
  <c r="AM120" i="4"/>
  <c r="AN120" i="4"/>
  <c r="AO120" i="4"/>
  <c r="AP120" i="4"/>
  <c r="AQ120" i="4"/>
  <c r="AR120" i="4"/>
  <c r="AS120" i="4"/>
  <c r="AT120" i="4"/>
  <c r="AU120" i="4"/>
  <c r="AV120" i="4"/>
  <c r="M121" i="4"/>
  <c r="N121" i="4"/>
  <c r="O121" i="4"/>
  <c r="P121" i="4"/>
  <c r="Q121" i="4"/>
  <c r="R121" i="4"/>
  <c r="S121" i="4"/>
  <c r="T121" i="4"/>
  <c r="U121" i="4"/>
  <c r="V121" i="4"/>
  <c r="W121" i="4"/>
  <c r="X121" i="4"/>
  <c r="Y121" i="4"/>
  <c r="Z121" i="4"/>
  <c r="AA121" i="4"/>
  <c r="AB121" i="4"/>
  <c r="AC121" i="4"/>
  <c r="AD121" i="4"/>
  <c r="AE121" i="4"/>
  <c r="AF121" i="4"/>
  <c r="AG121" i="4"/>
  <c r="AH121" i="4"/>
  <c r="AI121" i="4"/>
  <c r="AJ121" i="4"/>
  <c r="AK121" i="4"/>
  <c r="AL121" i="4"/>
  <c r="AM121" i="4"/>
  <c r="AN121" i="4"/>
  <c r="AO121" i="4"/>
  <c r="AP121" i="4"/>
  <c r="AQ121" i="4"/>
  <c r="AR121" i="4"/>
  <c r="AS121" i="4"/>
  <c r="AT121" i="4"/>
  <c r="AU121" i="4"/>
  <c r="AV121" i="4"/>
  <c r="M122" i="4"/>
  <c r="N122" i="4"/>
  <c r="O122" i="4"/>
  <c r="P122" i="4"/>
  <c r="Q122" i="4"/>
  <c r="R122" i="4"/>
  <c r="S122" i="4"/>
  <c r="T122" i="4"/>
  <c r="U122" i="4"/>
  <c r="V122" i="4"/>
  <c r="W122" i="4"/>
  <c r="X122" i="4"/>
  <c r="Y122" i="4"/>
  <c r="Z122" i="4"/>
  <c r="AA122" i="4"/>
  <c r="AB122" i="4"/>
  <c r="AC122" i="4"/>
  <c r="AD122" i="4"/>
  <c r="AE122" i="4"/>
  <c r="AF122" i="4"/>
  <c r="AG122" i="4"/>
  <c r="AH122" i="4"/>
  <c r="AI122" i="4"/>
  <c r="AJ122" i="4"/>
  <c r="AK122" i="4"/>
  <c r="AL122" i="4"/>
  <c r="AM122" i="4"/>
  <c r="AN122" i="4"/>
  <c r="AO122" i="4"/>
  <c r="AP122" i="4"/>
  <c r="AQ122" i="4"/>
  <c r="AR122" i="4"/>
  <c r="AS122" i="4"/>
  <c r="AT122" i="4"/>
  <c r="AU122" i="4"/>
  <c r="AV122" i="4"/>
  <c r="M123" i="4"/>
  <c r="N123" i="4"/>
  <c r="O123" i="4"/>
  <c r="P123" i="4"/>
  <c r="Q123" i="4"/>
  <c r="R123" i="4"/>
  <c r="S123" i="4"/>
  <c r="T123" i="4"/>
  <c r="U123" i="4"/>
  <c r="V123" i="4"/>
  <c r="W123" i="4"/>
  <c r="X123" i="4"/>
  <c r="Y123" i="4"/>
  <c r="Z123" i="4"/>
  <c r="AA123" i="4"/>
  <c r="AB123" i="4"/>
  <c r="AC123" i="4"/>
  <c r="AD123" i="4"/>
  <c r="AE123" i="4"/>
  <c r="AF123" i="4"/>
  <c r="AG123" i="4"/>
  <c r="AH123" i="4"/>
  <c r="AI123" i="4"/>
  <c r="AJ123" i="4"/>
  <c r="AK123" i="4"/>
  <c r="AL123" i="4"/>
  <c r="AM123" i="4"/>
  <c r="AN123" i="4"/>
  <c r="AO123" i="4"/>
  <c r="AP123" i="4"/>
  <c r="AQ123" i="4"/>
  <c r="AR123" i="4"/>
  <c r="AS123" i="4"/>
  <c r="AT123" i="4"/>
  <c r="AU123" i="4"/>
  <c r="AV123" i="4"/>
  <c r="M124" i="4"/>
  <c r="N124" i="4"/>
  <c r="O124" i="4"/>
  <c r="P124" i="4"/>
  <c r="Q124" i="4"/>
  <c r="R124" i="4"/>
  <c r="S124" i="4"/>
  <c r="T124" i="4"/>
  <c r="U124" i="4"/>
  <c r="V124" i="4"/>
  <c r="W124" i="4"/>
  <c r="X124" i="4"/>
  <c r="Y124" i="4"/>
  <c r="Z124" i="4"/>
  <c r="AA124" i="4"/>
  <c r="AB124" i="4"/>
  <c r="AC124" i="4"/>
  <c r="AD124" i="4"/>
  <c r="AE124" i="4"/>
  <c r="AF124" i="4"/>
  <c r="AG124" i="4"/>
  <c r="AH124" i="4"/>
  <c r="AI124" i="4"/>
  <c r="AJ124" i="4"/>
  <c r="AK124" i="4"/>
  <c r="AL124" i="4"/>
  <c r="AM124" i="4"/>
  <c r="AN124" i="4"/>
  <c r="AO124" i="4"/>
  <c r="AP124" i="4"/>
  <c r="AQ124" i="4"/>
  <c r="AR124" i="4"/>
  <c r="AS124" i="4"/>
  <c r="AT124" i="4"/>
  <c r="AU124" i="4"/>
  <c r="AV124" i="4"/>
  <c r="M125" i="4"/>
  <c r="N125" i="4"/>
  <c r="O125" i="4"/>
  <c r="P125" i="4"/>
  <c r="Q125" i="4"/>
  <c r="R125" i="4"/>
  <c r="S125" i="4"/>
  <c r="T125" i="4"/>
  <c r="U125" i="4"/>
  <c r="V125" i="4"/>
  <c r="W125" i="4"/>
  <c r="X125" i="4"/>
  <c r="Y125" i="4"/>
  <c r="Z125" i="4"/>
  <c r="AA125" i="4"/>
  <c r="AB125" i="4"/>
  <c r="AC125" i="4"/>
  <c r="AD125" i="4"/>
  <c r="AE125" i="4"/>
  <c r="AF125" i="4"/>
  <c r="AG125" i="4"/>
  <c r="AH125" i="4"/>
  <c r="AI125" i="4"/>
  <c r="AJ125" i="4"/>
  <c r="AK125" i="4"/>
  <c r="AL125" i="4"/>
  <c r="AM125" i="4"/>
  <c r="AN125" i="4"/>
  <c r="AO125" i="4"/>
  <c r="AP125" i="4"/>
  <c r="AQ125" i="4"/>
  <c r="AR125" i="4"/>
  <c r="AS125" i="4"/>
  <c r="AT125" i="4"/>
  <c r="AU125" i="4"/>
  <c r="AV125" i="4"/>
  <c r="M126" i="4"/>
  <c r="N126" i="4"/>
  <c r="O126" i="4"/>
  <c r="P126" i="4"/>
  <c r="Q126" i="4"/>
  <c r="R126" i="4"/>
  <c r="S126" i="4"/>
  <c r="T126" i="4"/>
  <c r="U126" i="4"/>
  <c r="V126" i="4"/>
  <c r="W126" i="4"/>
  <c r="X126" i="4"/>
  <c r="Y126" i="4"/>
  <c r="Z126" i="4"/>
  <c r="AA126" i="4"/>
  <c r="AB126" i="4"/>
  <c r="AC126" i="4"/>
  <c r="AD126" i="4"/>
  <c r="AE126" i="4"/>
  <c r="AF126" i="4"/>
  <c r="AG126" i="4"/>
  <c r="AH126" i="4"/>
  <c r="AI126" i="4"/>
  <c r="AJ126" i="4"/>
  <c r="AK126" i="4"/>
  <c r="AL126" i="4"/>
  <c r="AM126" i="4"/>
  <c r="AN126" i="4"/>
  <c r="AO126" i="4"/>
  <c r="AP126" i="4"/>
  <c r="AQ126" i="4"/>
  <c r="AR126" i="4"/>
  <c r="AS126" i="4"/>
  <c r="AT126" i="4"/>
  <c r="AU126" i="4"/>
  <c r="AV126" i="4"/>
  <c r="M127" i="4"/>
  <c r="N127" i="4"/>
  <c r="O127" i="4"/>
  <c r="P127" i="4"/>
  <c r="Q127" i="4"/>
  <c r="R127" i="4"/>
  <c r="S127" i="4"/>
  <c r="T127" i="4"/>
  <c r="U127" i="4"/>
  <c r="V127" i="4"/>
  <c r="W127" i="4"/>
  <c r="X127" i="4"/>
  <c r="Y127" i="4"/>
  <c r="Z127" i="4"/>
  <c r="AA127" i="4"/>
  <c r="AB127" i="4"/>
  <c r="AC127" i="4"/>
  <c r="AD127" i="4"/>
  <c r="AE127" i="4"/>
  <c r="AF127" i="4"/>
  <c r="AG127" i="4"/>
  <c r="AH127" i="4"/>
  <c r="AI127" i="4"/>
  <c r="AJ127" i="4"/>
  <c r="AK127" i="4"/>
  <c r="AL127" i="4"/>
  <c r="AM127" i="4"/>
  <c r="AN127" i="4"/>
  <c r="AO127" i="4"/>
  <c r="AP127" i="4"/>
  <c r="AQ127" i="4"/>
  <c r="AR127" i="4"/>
  <c r="AS127" i="4"/>
  <c r="AT127" i="4"/>
  <c r="AU127" i="4"/>
  <c r="AV127" i="4"/>
  <c r="M128" i="4"/>
  <c r="N128" i="4"/>
  <c r="O128" i="4"/>
  <c r="P128" i="4"/>
  <c r="Q128" i="4"/>
  <c r="R128" i="4"/>
  <c r="S128" i="4"/>
  <c r="T128" i="4"/>
  <c r="U128" i="4"/>
  <c r="V128" i="4"/>
  <c r="W128" i="4"/>
  <c r="X128" i="4"/>
  <c r="Y128" i="4"/>
  <c r="Z128" i="4"/>
  <c r="AA128" i="4"/>
  <c r="AB128" i="4"/>
  <c r="AC128" i="4"/>
  <c r="AD128" i="4"/>
  <c r="AE128" i="4"/>
  <c r="AF128" i="4"/>
  <c r="AG128" i="4"/>
  <c r="AH128" i="4"/>
  <c r="AI128" i="4"/>
  <c r="AJ128" i="4"/>
  <c r="AK128" i="4"/>
  <c r="AL128" i="4"/>
  <c r="AM128" i="4"/>
  <c r="AN128" i="4"/>
  <c r="AO128" i="4"/>
  <c r="AP128" i="4"/>
  <c r="AQ128" i="4"/>
  <c r="AR128" i="4"/>
  <c r="AS128" i="4"/>
  <c r="AT128" i="4"/>
  <c r="AU128" i="4"/>
  <c r="AV128" i="4"/>
  <c r="M129" i="4"/>
  <c r="N129" i="4"/>
  <c r="O129" i="4"/>
  <c r="P129" i="4"/>
  <c r="Q129" i="4"/>
  <c r="R129" i="4"/>
  <c r="S129" i="4"/>
  <c r="T129" i="4"/>
  <c r="U129" i="4"/>
  <c r="V129" i="4"/>
  <c r="W129" i="4"/>
  <c r="X129" i="4"/>
  <c r="Y129" i="4"/>
  <c r="Z129" i="4"/>
  <c r="AA129" i="4"/>
  <c r="AB129" i="4"/>
  <c r="AC129" i="4"/>
  <c r="AD129" i="4"/>
  <c r="AE129" i="4"/>
  <c r="AF129" i="4"/>
  <c r="AG129" i="4"/>
  <c r="AH129" i="4"/>
  <c r="AI129" i="4"/>
  <c r="AJ129" i="4"/>
  <c r="AK129" i="4"/>
  <c r="AL129" i="4"/>
  <c r="AM129" i="4"/>
  <c r="AN129" i="4"/>
  <c r="AO129" i="4"/>
  <c r="AP129" i="4"/>
  <c r="AQ129" i="4"/>
  <c r="AR129" i="4"/>
  <c r="AS129" i="4"/>
  <c r="AT129" i="4"/>
  <c r="AU129" i="4"/>
  <c r="AV129" i="4"/>
  <c r="M130" i="4"/>
  <c r="N130" i="4"/>
  <c r="O130" i="4"/>
  <c r="P130" i="4"/>
  <c r="Q130" i="4"/>
  <c r="R130" i="4"/>
  <c r="S130" i="4"/>
  <c r="T130" i="4"/>
  <c r="U130" i="4"/>
  <c r="V130" i="4"/>
  <c r="W130" i="4"/>
  <c r="X130" i="4"/>
  <c r="Y130" i="4"/>
  <c r="Z130" i="4"/>
  <c r="AA130" i="4"/>
  <c r="AB130" i="4"/>
  <c r="AC130" i="4"/>
  <c r="AD130" i="4"/>
  <c r="AE130" i="4"/>
  <c r="AF130" i="4"/>
  <c r="AG130" i="4"/>
  <c r="AH130" i="4"/>
  <c r="AI130" i="4"/>
  <c r="AJ130" i="4"/>
  <c r="AK130" i="4"/>
  <c r="AL130" i="4"/>
  <c r="AM130" i="4"/>
  <c r="AN130" i="4"/>
  <c r="AO130" i="4"/>
  <c r="AP130" i="4"/>
  <c r="AQ130" i="4"/>
  <c r="AR130" i="4"/>
  <c r="AS130" i="4"/>
  <c r="AT130" i="4"/>
  <c r="AU130" i="4"/>
  <c r="AV130" i="4"/>
  <c r="L117" i="4"/>
  <c r="L118" i="4"/>
  <c r="L119" i="4"/>
  <c r="L120" i="4"/>
  <c r="L121" i="4"/>
  <c r="L122" i="4"/>
  <c r="L123" i="4"/>
  <c r="L124" i="4"/>
  <c r="L125" i="4"/>
  <c r="L126" i="4"/>
  <c r="L127" i="4"/>
  <c r="L128" i="4"/>
  <c r="L129" i="4"/>
  <c r="L130" i="4"/>
  <c r="L116" i="4"/>
  <c r="L24" i="10"/>
  <c r="L25" i="10"/>
  <c r="L26" i="10"/>
  <c r="L27" i="10"/>
  <c r="L28" i="10"/>
  <c r="L29" i="10"/>
  <c r="L30" i="10"/>
  <c r="L31" i="10"/>
  <c r="L32" i="10"/>
  <c r="L23" i="10"/>
  <c r="L19" i="4"/>
  <c r="L20" i="4"/>
  <c r="L21" i="4"/>
  <c r="L22" i="4"/>
  <c r="L18" i="4"/>
  <c r="CF25" i="25"/>
  <c r="CF179" i="25"/>
  <c r="CF332" i="25"/>
  <c r="CF471" i="25"/>
  <c r="CF543" i="25"/>
  <c r="CF542" i="25"/>
  <c r="CI543" i="25"/>
  <c r="CI471" i="25"/>
  <c r="CF470" i="25"/>
  <c r="CF331" i="25"/>
  <c r="CI332" i="25"/>
  <c r="CI179" i="25"/>
  <c r="CI25" i="25"/>
  <c r="CF178" i="25"/>
  <c r="CF24" i="25"/>
  <c r="CD5" i="25"/>
  <c r="S38" i="25"/>
  <c r="S35" i="25"/>
  <c r="S42" i="25" s="1"/>
  <c r="BC80" i="25"/>
  <c r="BF80" i="25"/>
  <c r="BF327" i="25"/>
  <c r="BC327" i="25"/>
  <c r="BC79" i="25"/>
  <c r="BC503" i="25"/>
  <c r="BC326" i="25"/>
  <c r="BF504" i="25"/>
  <c r="BC504" i="25"/>
  <c r="BC583" i="25"/>
  <c r="BC675" i="25"/>
  <c r="BF583" i="25"/>
  <c r="BC582" i="25"/>
  <c r="BF675" i="25"/>
  <c r="BC674" i="25"/>
  <c r="BA5" i="25"/>
  <c r="AH139" i="25"/>
  <c r="AH138" i="25"/>
  <c r="AH137" i="25"/>
  <c r="AH136" i="25"/>
  <c r="AH135" i="25"/>
  <c r="AH134" i="25"/>
  <c r="AH133" i="25"/>
  <c r="AH132" i="25"/>
  <c r="AH131" i="25"/>
  <c r="AH130" i="25"/>
  <c r="AH129" i="25"/>
  <c r="AH128" i="25"/>
  <c r="AH127" i="25"/>
  <c r="AH126" i="25"/>
  <c r="AH125" i="25"/>
  <c r="AH124" i="25"/>
  <c r="AH123" i="25"/>
  <c r="AH122" i="25"/>
  <c r="AH121" i="25"/>
  <c r="AH120" i="25"/>
  <c r="AH119" i="25"/>
  <c r="AH118" i="25"/>
  <c r="AH117" i="25"/>
  <c r="AH116" i="25"/>
  <c r="AH115" i="25"/>
  <c r="AH114" i="25"/>
  <c r="AH113" i="25"/>
  <c r="AH112" i="25"/>
  <c r="AH111" i="25"/>
  <c r="AH110" i="25"/>
  <c r="AH109" i="25"/>
  <c r="AH108" i="25"/>
  <c r="AH107" i="25"/>
  <c r="AH106" i="25"/>
  <c r="AH105" i="25"/>
  <c r="AH104" i="25"/>
  <c r="AH103" i="25"/>
  <c r="AH102" i="25"/>
  <c r="AH101" i="25"/>
  <c r="AH100" i="25"/>
  <c r="AH99" i="25"/>
  <c r="AH98" i="25"/>
  <c r="AH97" i="25"/>
  <c r="AH96" i="25"/>
  <c r="AH95" i="25"/>
  <c r="AH94" i="25"/>
  <c r="AH93" i="25"/>
  <c r="AH92" i="25"/>
  <c r="AH91" i="25"/>
  <c r="AH90" i="25"/>
  <c r="AH89" i="25"/>
  <c r="AH88" i="25"/>
  <c r="AH87" i="25"/>
  <c r="AH86" i="25"/>
  <c r="AH85" i="25"/>
  <c r="AH84" i="25"/>
  <c r="AH83" i="25"/>
  <c r="AH82" i="25"/>
  <c r="AH81" i="25"/>
  <c r="AH80" i="25"/>
  <c r="AH79" i="25"/>
  <c r="AH78" i="25"/>
  <c r="AH77" i="25"/>
  <c r="AH76" i="25"/>
  <c r="AH75" i="25"/>
  <c r="AH74" i="25"/>
  <c r="AH73" i="25"/>
  <c r="AH72" i="25"/>
  <c r="AH71" i="25"/>
  <c r="AH70" i="25"/>
  <c r="AH69" i="25"/>
  <c r="AH68" i="25"/>
  <c r="AH67" i="25"/>
  <c r="AH66" i="25"/>
  <c r="AH65" i="25"/>
  <c r="AH64" i="25"/>
  <c r="AH63" i="25"/>
  <c r="AH62" i="25"/>
  <c r="AH61" i="25"/>
  <c r="AH60" i="25"/>
  <c r="AH59" i="25"/>
  <c r="AH58" i="25"/>
  <c r="AH57" i="25"/>
  <c r="AH56" i="25"/>
  <c r="AH55" i="25"/>
  <c r="AH54" i="25"/>
  <c r="AH53" i="25"/>
  <c r="AH52" i="25"/>
  <c r="AH51" i="25"/>
  <c r="AH50" i="25"/>
  <c r="AH49" i="25"/>
  <c r="AH48" i="25"/>
  <c r="AH47" i="25"/>
  <c r="AH46" i="25"/>
  <c r="AH45" i="25"/>
  <c r="AH44" i="25"/>
  <c r="AH43" i="25"/>
  <c r="AH42" i="25"/>
  <c r="AH41" i="25"/>
  <c r="AH40" i="25"/>
  <c r="AH39" i="25"/>
  <c r="AH38" i="25"/>
  <c r="AH37" i="25"/>
  <c r="AH36" i="25"/>
  <c r="AH35" i="25"/>
  <c r="AH34" i="25"/>
  <c r="AH33" i="25"/>
  <c r="AH32" i="25"/>
  <c r="AH31" i="25"/>
  <c r="AH30" i="25"/>
  <c r="AH29" i="25"/>
  <c r="AH28" i="25"/>
  <c r="AH27" i="25"/>
  <c r="AH26" i="25"/>
  <c r="AH25" i="25"/>
  <c r="AH24" i="25"/>
  <c r="AH23" i="25"/>
  <c r="AH22" i="25"/>
  <c r="AH21" i="25"/>
  <c r="AH20" i="25"/>
  <c r="AH19" i="25"/>
  <c r="AH18" i="25"/>
  <c r="AH17" i="25"/>
  <c r="AH16" i="25"/>
  <c r="AH15" i="25"/>
  <c r="AH14" i="25"/>
  <c r="AH13" i="25"/>
  <c r="AH12" i="25"/>
  <c r="AH11" i="25"/>
  <c r="AH10" i="25"/>
  <c r="AH9" i="25"/>
  <c r="AH8" i="25"/>
  <c r="AH7" i="25"/>
  <c r="AH6" i="25"/>
  <c r="V449" i="5"/>
  <c r="V446" i="5"/>
  <c r="V443" i="5"/>
  <c r="V440" i="5"/>
  <c r="V437" i="5"/>
  <c r="V434" i="5"/>
  <c r="S34" i="24"/>
  <c r="S31" i="24"/>
  <c r="S38" i="24" s="1"/>
  <c r="S44" i="24" s="1"/>
  <c r="BE119" i="24"/>
  <c r="BE120" i="24"/>
  <c r="BE121" i="24"/>
  <c r="BE122" i="24"/>
  <c r="BE123" i="24"/>
  <c r="BE124" i="24"/>
  <c r="BE125" i="24"/>
  <c r="BE126" i="24"/>
  <c r="BE127" i="24"/>
  <c r="BE128" i="24"/>
  <c r="BE129" i="24"/>
  <c r="BE130" i="24"/>
  <c r="BE131" i="24"/>
  <c r="BE132" i="24"/>
  <c r="BE133" i="24"/>
  <c r="BE134" i="24"/>
  <c r="BE135" i="24"/>
  <c r="BE136" i="24"/>
  <c r="BG138" i="24"/>
  <c r="BH138" i="24"/>
  <c r="BI138" i="24"/>
  <c r="BC139" i="24"/>
  <c r="BD139" i="24"/>
  <c r="BE139" i="24"/>
  <c r="BF139" i="24"/>
  <c r="BG139" i="24"/>
  <c r="BH139" i="24"/>
  <c r="BI139" i="24"/>
  <c r="BC140" i="24"/>
  <c r="BD140" i="24"/>
  <c r="BE140" i="24"/>
  <c r="BF140" i="24"/>
  <c r="BG140" i="24"/>
  <c r="BH140" i="24"/>
  <c r="BI140" i="24"/>
  <c r="CI142" i="24"/>
  <c r="CJ142" i="24"/>
  <c r="CK142" i="24"/>
  <c r="CL142" i="24"/>
  <c r="BX50" i="24"/>
  <c r="CE143" i="24" s="1"/>
  <c r="CF143" i="24"/>
  <c r="CG143" i="24"/>
  <c r="CH143" i="24"/>
  <c r="CI143" i="24"/>
  <c r="CJ143" i="24"/>
  <c r="CK143" i="24"/>
  <c r="CL143" i="24"/>
  <c r="CF144" i="24"/>
  <c r="CG144" i="24"/>
  <c r="CH144" i="24"/>
  <c r="CI144" i="24"/>
  <c r="CJ144" i="24"/>
  <c r="CK144" i="24"/>
  <c r="CL144" i="24"/>
  <c r="S29" i="9"/>
  <c r="M196" i="9" s="1"/>
  <c r="N196" i="9"/>
  <c r="L196" i="9"/>
  <c r="N195" i="9"/>
  <c r="M195" i="9"/>
  <c r="L194" i="9"/>
  <c r="M193" i="9"/>
  <c r="L193" i="9"/>
  <c r="N192" i="9"/>
  <c r="M191" i="9"/>
  <c r="N190" i="9"/>
  <c r="M190" i="9"/>
  <c r="L190" i="9"/>
  <c r="N185" i="9"/>
  <c r="M185" i="9"/>
  <c r="L185" i="9"/>
  <c r="N184" i="9"/>
  <c r="M184" i="9"/>
  <c r="L184" i="9"/>
  <c r="N183" i="9"/>
  <c r="M183" i="9"/>
  <c r="L183" i="9"/>
  <c r="N182" i="9"/>
  <c r="M182" i="9"/>
  <c r="L182" i="9"/>
  <c r="N181" i="9"/>
  <c r="M181" i="9"/>
  <c r="L181" i="9"/>
  <c r="N180" i="9"/>
  <c r="M180" i="9"/>
  <c r="L180" i="9"/>
  <c r="N179" i="9"/>
  <c r="M179" i="9"/>
  <c r="L179" i="9"/>
  <c r="N178" i="9"/>
  <c r="M178" i="9"/>
  <c r="L178" i="9"/>
  <c r="N177" i="9"/>
  <c r="M177" i="9"/>
  <c r="L177" i="9"/>
  <c r="L87" i="9"/>
  <c r="L97" i="9" s="1"/>
  <c r="M87" i="9"/>
  <c r="M97" i="9" s="1"/>
  <c r="L88" i="9"/>
  <c r="L98" i="9"/>
  <c r="M88" i="9"/>
  <c r="M98" i="9"/>
  <c r="L89" i="9"/>
  <c r="L99" i="9" s="1"/>
  <c r="M89" i="9"/>
  <c r="M99" i="9"/>
  <c r="X520" i="5"/>
  <c r="Y520" i="5"/>
  <c r="Z520" i="5"/>
  <c r="AA520" i="5"/>
  <c r="AB520" i="5"/>
  <c r="AC520" i="5"/>
  <c r="AD520" i="5"/>
  <c r="AE520" i="5"/>
  <c r="AF520" i="5"/>
  <c r="AG520" i="5"/>
  <c r="AH520" i="5"/>
  <c r="AI520" i="5"/>
  <c r="AJ520" i="5"/>
  <c r="AK520" i="5"/>
  <c r="AL520" i="5"/>
  <c r="AM520" i="5"/>
  <c r="AN520" i="5"/>
  <c r="AO520" i="5"/>
  <c r="AP520" i="5"/>
  <c r="AQ520" i="5"/>
  <c r="AR520" i="5"/>
  <c r="AS520" i="5"/>
  <c r="AT520" i="5"/>
  <c r="AU520" i="5"/>
  <c r="AV520" i="5"/>
  <c r="AW520" i="5"/>
  <c r="AX520" i="5"/>
  <c r="AY520" i="5"/>
  <c r="AZ520" i="5"/>
  <c r="BA520" i="5"/>
  <c r="BB520" i="5"/>
  <c r="BC520" i="5"/>
  <c r="BD520" i="5"/>
  <c r="BE520" i="5"/>
  <c r="BF520" i="5"/>
  <c r="BG520" i="5"/>
  <c r="X521" i="5"/>
  <c r="Y521" i="5"/>
  <c r="Z521" i="5"/>
  <c r="AA521" i="5"/>
  <c r="AB521" i="5"/>
  <c r="AC521" i="5"/>
  <c r="AD521" i="5"/>
  <c r="AE521" i="5"/>
  <c r="AF521" i="5"/>
  <c r="AG521" i="5"/>
  <c r="AH521" i="5"/>
  <c r="AI521" i="5"/>
  <c r="AJ521" i="5"/>
  <c r="AK521" i="5"/>
  <c r="AL521" i="5"/>
  <c r="AM521" i="5"/>
  <c r="AN521" i="5"/>
  <c r="AO521" i="5"/>
  <c r="AP521" i="5"/>
  <c r="AQ521" i="5"/>
  <c r="AR521" i="5"/>
  <c r="AS521" i="5"/>
  <c r="AT521" i="5"/>
  <c r="AU521" i="5"/>
  <c r="AV521" i="5"/>
  <c r="AW521" i="5"/>
  <c r="AX521" i="5"/>
  <c r="AY521" i="5"/>
  <c r="AZ521" i="5"/>
  <c r="BA521" i="5"/>
  <c r="BB521" i="5"/>
  <c r="BC521" i="5"/>
  <c r="BD521" i="5"/>
  <c r="BE521" i="5"/>
  <c r="BF521" i="5"/>
  <c r="BG521" i="5"/>
  <c r="X522" i="5"/>
  <c r="Y522" i="5"/>
  <c r="Z522" i="5"/>
  <c r="AA522" i="5"/>
  <c r="AB522" i="5"/>
  <c r="AC522" i="5"/>
  <c r="AD522" i="5"/>
  <c r="AE522" i="5"/>
  <c r="AF522" i="5"/>
  <c r="AG522" i="5"/>
  <c r="AH522" i="5"/>
  <c r="AI522" i="5"/>
  <c r="AJ522" i="5"/>
  <c r="AK522" i="5"/>
  <c r="AL522" i="5"/>
  <c r="AM522" i="5"/>
  <c r="AN522" i="5"/>
  <c r="AO522" i="5"/>
  <c r="AP522" i="5"/>
  <c r="AQ522" i="5"/>
  <c r="AR522" i="5"/>
  <c r="AS522" i="5"/>
  <c r="AT522" i="5"/>
  <c r="AU522" i="5"/>
  <c r="AV522" i="5"/>
  <c r="AW522" i="5"/>
  <c r="AX522" i="5"/>
  <c r="AY522" i="5"/>
  <c r="AZ522" i="5"/>
  <c r="BA522" i="5"/>
  <c r="BB522" i="5"/>
  <c r="BC522" i="5"/>
  <c r="BD522" i="5"/>
  <c r="BE522" i="5"/>
  <c r="BF522" i="5"/>
  <c r="BG522" i="5"/>
  <c r="X523" i="5"/>
  <c r="Y523" i="5"/>
  <c r="Z523" i="5"/>
  <c r="AA523" i="5"/>
  <c r="AB523" i="5"/>
  <c r="AC523" i="5"/>
  <c r="AD523" i="5"/>
  <c r="AE523" i="5"/>
  <c r="AF523" i="5"/>
  <c r="AG523" i="5"/>
  <c r="AH523" i="5"/>
  <c r="AI523" i="5"/>
  <c r="AJ523" i="5"/>
  <c r="AK523" i="5"/>
  <c r="AL523" i="5"/>
  <c r="AM523" i="5"/>
  <c r="AN523" i="5"/>
  <c r="AO523" i="5"/>
  <c r="AP523" i="5"/>
  <c r="AQ523" i="5"/>
  <c r="AR523" i="5"/>
  <c r="AS523" i="5"/>
  <c r="AT523" i="5"/>
  <c r="AU523" i="5"/>
  <c r="AV523" i="5"/>
  <c r="AW523" i="5"/>
  <c r="AX523" i="5"/>
  <c r="AY523" i="5"/>
  <c r="AZ523" i="5"/>
  <c r="BA523" i="5"/>
  <c r="BB523" i="5"/>
  <c r="BC523" i="5"/>
  <c r="BD523" i="5"/>
  <c r="BE523" i="5"/>
  <c r="BF523" i="5"/>
  <c r="BG523" i="5"/>
  <c r="X524" i="5"/>
  <c r="Y524" i="5"/>
  <c r="Z524" i="5"/>
  <c r="AA524" i="5"/>
  <c r="AB524" i="5"/>
  <c r="AC524" i="5"/>
  <c r="AD524" i="5"/>
  <c r="AE524" i="5"/>
  <c r="AF524" i="5"/>
  <c r="AG524" i="5"/>
  <c r="AH524" i="5"/>
  <c r="AI524" i="5"/>
  <c r="AJ524" i="5"/>
  <c r="AK524" i="5"/>
  <c r="AL524" i="5"/>
  <c r="AM524" i="5"/>
  <c r="AN524" i="5"/>
  <c r="AO524" i="5"/>
  <c r="AP524" i="5"/>
  <c r="AQ524" i="5"/>
  <c r="AR524" i="5"/>
  <c r="AS524" i="5"/>
  <c r="AT524" i="5"/>
  <c r="AU524" i="5"/>
  <c r="AV524" i="5"/>
  <c r="AW524" i="5"/>
  <c r="AX524" i="5"/>
  <c r="AY524" i="5"/>
  <c r="AZ524" i="5"/>
  <c r="BA524" i="5"/>
  <c r="BB524" i="5"/>
  <c r="BC524" i="5"/>
  <c r="BD524" i="5"/>
  <c r="BE524" i="5"/>
  <c r="BF524" i="5"/>
  <c r="BG524" i="5"/>
  <c r="X525" i="5"/>
  <c r="Y525" i="5"/>
  <c r="Z525" i="5"/>
  <c r="AA525" i="5"/>
  <c r="AB525" i="5"/>
  <c r="AC525" i="5"/>
  <c r="AD525" i="5"/>
  <c r="AE525" i="5"/>
  <c r="AF525" i="5"/>
  <c r="AG525" i="5"/>
  <c r="AH525" i="5"/>
  <c r="AI525" i="5"/>
  <c r="AJ525" i="5"/>
  <c r="AK525" i="5"/>
  <c r="AL525" i="5"/>
  <c r="AM525" i="5"/>
  <c r="AN525" i="5"/>
  <c r="AO525" i="5"/>
  <c r="AP525" i="5"/>
  <c r="AQ525" i="5"/>
  <c r="AR525" i="5"/>
  <c r="AS525" i="5"/>
  <c r="AT525" i="5"/>
  <c r="AU525" i="5"/>
  <c r="AV525" i="5"/>
  <c r="AW525" i="5"/>
  <c r="AX525" i="5"/>
  <c r="AY525" i="5"/>
  <c r="AZ525" i="5"/>
  <c r="BA525" i="5"/>
  <c r="BB525" i="5"/>
  <c r="BC525" i="5"/>
  <c r="BD525" i="5"/>
  <c r="BE525" i="5"/>
  <c r="BF525" i="5"/>
  <c r="BG525" i="5"/>
  <c r="X526" i="5"/>
  <c r="Y526" i="5"/>
  <c r="Z526" i="5"/>
  <c r="AA526" i="5"/>
  <c r="AB526" i="5"/>
  <c r="AC526" i="5"/>
  <c r="AD526" i="5"/>
  <c r="AE526" i="5"/>
  <c r="AF526" i="5"/>
  <c r="AG526" i="5"/>
  <c r="AH526" i="5"/>
  <c r="AI526" i="5"/>
  <c r="AJ526" i="5"/>
  <c r="AK526" i="5"/>
  <c r="AL526" i="5"/>
  <c r="AM526" i="5"/>
  <c r="AN526" i="5"/>
  <c r="AO526" i="5"/>
  <c r="AP526" i="5"/>
  <c r="AQ526" i="5"/>
  <c r="AR526" i="5"/>
  <c r="AS526" i="5"/>
  <c r="AT526" i="5"/>
  <c r="AU526" i="5"/>
  <c r="AV526" i="5"/>
  <c r="AW526" i="5"/>
  <c r="AX526" i="5"/>
  <c r="AY526" i="5"/>
  <c r="AZ526" i="5"/>
  <c r="BA526" i="5"/>
  <c r="BB526" i="5"/>
  <c r="BC526" i="5"/>
  <c r="BD526" i="5"/>
  <c r="BE526" i="5"/>
  <c r="BF526" i="5"/>
  <c r="BG526" i="5"/>
  <c r="X527" i="5"/>
  <c r="Y527" i="5"/>
  <c r="Z527" i="5"/>
  <c r="AA527" i="5"/>
  <c r="AB527" i="5"/>
  <c r="AC527" i="5"/>
  <c r="AD527" i="5"/>
  <c r="AE527" i="5"/>
  <c r="AF527" i="5"/>
  <c r="AG527" i="5"/>
  <c r="AH527" i="5"/>
  <c r="AI527" i="5"/>
  <c r="AJ527" i="5"/>
  <c r="AK527" i="5"/>
  <c r="AL527" i="5"/>
  <c r="AM527" i="5"/>
  <c r="AN527" i="5"/>
  <c r="AO527" i="5"/>
  <c r="AP527" i="5"/>
  <c r="AQ527" i="5"/>
  <c r="AR527" i="5"/>
  <c r="AS527" i="5"/>
  <c r="AT527" i="5"/>
  <c r="AU527" i="5"/>
  <c r="AV527" i="5"/>
  <c r="AW527" i="5"/>
  <c r="AX527" i="5"/>
  <c r="AY527" i="5"/>
  <c r="AZ527" i="5"/>
  <c r="BA527" i="5"/>
  <c r="BB527" i="5"/>
  <c r="BC527" i="5"/>
  <c r="BD527" i="5"/>
  <c r="BE527" i="5"/>
  <c r="BF527" i="5"/>
  <c r="BG527" i="5"/>
  <c r="X528" i="5"/>
  <c r="Y528" i="5"/>
  <c r="Z528" i="5"/>
  <c r="AA528" i="5"/>
  <c r="AB528" i="5"/>
  <c r="AC528" i="5"/>
  <c r="AD528" i="5"/>
  <c r="AE528" i="5"/>
  <c r="AF528" i="5"/>
  <c r="AG528" i="5"/>
  <c r="AH528" i="5"/>
  <c r="AI528" i="5"/>
  <c r="AJ528" i="5"/>
  <c r="AK528" i="5"/>
  <c r="AL528" i="5"/>
  <c r="AM528" i="5"/>
  <c r="AN528" i="5"/>
  <c r="AO528" i="5"/>
  <c r="AP528" i="5"/>
  <c r="AQ528" i="5"/>
  <c r="AR528" i="5"/>
  <c r="AS528" i="5"/>
  <c r="AT528" i="5"/>
  <c r="AU528" i="5"/>
  <c r="AV528" i="5"/>
  <c r="AW528" i="5"/>
  <c r="AX528" i="5"/>
  <c r="AY528" i="5"/>
  <c r="AZ528" i="5"/>
  <c r="BA528" i="5"/>
  <c r="BB528" i="5"/>
  <c r="BC528" i="5"/>
  <c r="BD528" i="5"/>
  <c r="BE528" i="5"/>
  <c r="BF528" i="5"/>
  <c r="BG528" i="5"/>
  <c r="X529" i="5"/>
  <c r="Y529" i="5"/>
  <c r="Z529" i="5"/>
  <c r="AA529" i="5"/>
  <c r="AB529" i="5"/>
  <c r="AC529" i="5"/>
  <c r="AD529" i="5"/>
  <c r="AE529" i="5"/>
  <c r="AF529" i="5"/>
  <c r="AG529" i="5"/>
  <c r="AH529" i="5"/>
  <c r="AI529" i="5"/>
  <c r="AJ529" i="5"/>
  <c r="AK529" i="5"/>
  <c r="AL529" i="5"/>
  <c r="AM529" i="5"/>
  <c r="AN529" i="5"/>
  <c r="AO529" i="5"/>
  <c r="AP529" i="5"/>
  <c r="AQ529" i="5"/>
  <c r="AR529" i="5"/>
  <c r="AS529" i="5"/>
  <c r="AT529" i="5"/>
  <c r="AU529" i="5"/>
  <c r="AV529" i="5"/>
  <c r="AW529" i="5"/>
  <c r="AX529" i="5"/>
  <c r="AY529" i="5"/>
  <c r="AZ529" i="5"/>
  <c r="BA529" i="5"/>
  <c r="BB529" i="5"/>
  <c r="BC529" i="5"/>
  <c r="BD529" i="5"/>
  <c r="BE529" i="5"/>
  <c r="BF529" i="5"/>
  <c r="BG529" i="5"/>
  <c r="X530" i="5"/>
  <c r="Y530" i="5"/>
  <c r="Z530" i="5"/>
  <c r="AA530" i="5"/>
  <c r="AB530" i="5"/>
  <c r="AC530" i="5"/>
  <c r="AD530" i="5"/>
  <c r="AE530" i="5"/>
  <c r="AF530" i="5"/>
  <c r="AG530" i="5"/>
  <c r="AH530" i="5"/>
  <c r="AI530" i="5"/>
  <c r="AJ530" i="5"/>
  <c r="AK530" i="5"/>
  <c r="AL530" i="5"/>
  <c r="AM530" i="5"/>
  <c r="AN530" i="5"/>
  <c r="AO530" i="5"/>
  <c r="AP530" i="5"/>
  <c r="AQ530" i="5"/>
  <c r="AR530" i="5"/>
  <c r="AS530" i="5"/>
  <c r="AT530" i="5"/>
  <c r="AU530" i="5"/>
  <c r="AV530" i="5"/>
  <c r="AW530" i="5"/>
  <c r="AX530" i="5"/>
  <c r="AY530" i="5"/>
  <c r="AZ530" i="5"/>
  <c r="BA530" i="5"/>
  <c r="BB530" i="5"/>
  <c r="BC530" i="5"/>
  <c r="BD530" i="5"/>
  <c r="BE530" i="5"/>
  <c r="BF530" i="5"/>
  <c r="BG530" i="5"/>
  <c r="X531" i="5"/>
  <c r="Y531" i="5"/>
  <c r="Z531" i="5"/>
  <c r="AA531" i="5"/>
  <c r="AB531" i="5"/>
  <c r="AC531" i="5"/>
  <c r="AD531" i="5"/>
  <c r="AE531" i="5"/>
  <c r="AF531" i="5"/>
  <c r="AG531" i="5"/>
  <c r="AH531" i="5"/>
  <c r="AI531" i="5"/>
  <c r="AJ531" i="5"/>
  <c r="AK531" i="5"/>
  <c r="AL531" i="5"/>
  <c r="AM531" i="5"/>
  <c r="AN531" i="5"/>
  <c r="AO531" i="5"/>
  <c r="AP531" i="5"/>
  <c r="AQ531" i="5"/>
  <c r="AR531" i="5"/>
  <c r="AS531" i="5"/>
  <c r="AT531" i="5"/>
  <c r="AU531" i="5"/>
  <c r="AV531" i="5"/>
  <c r="AW531" i="5"/>
  <c r="AX531" i="5"/>
  <c r="AY531" i="5"/>
  <c r="AZ531" i="5"/>
  <c r="BA531" i="5"/>
  <c r="BB531" i="5"/>
  <c r="BC531" i="5"/>
  <c r="BD531" i="5"/>
  <c r="BE531" i="5"/>
  <c r="BF531" i="5"/>
  <c r="BG531" i="5"/>
  <c r="X532" i="5"/>
  <c r="Y532" i="5"/>
  <c r="Z532" i="5"/>
  <c r="AA532" i="5"/>
  <c r="AB532" i="5"/>
  <c r="AC532" i="5"/>
  <c r="AD532" i="5"/>
  <c r="AE532" i="5"/>
  <c r="AF532" i="5"/>
  <c r="AG532" i="5"/>
  <c r="AH532" i="5"/>
  <c r="AI532" i="5"/>
  <c r="AJ532" i="5"/>
  <c r="AK532" i="5"/>
  <c r="AL532" i="5"/>
  <c r="AM532" i="5"/>
  <c r="AN532" i="5"/>
  <c r="AO532" i="5"/>
  <c r="AP532" i="5"/>
  <c r="AQ532" i="5"/>
  <c r="AR532" i="5"/>
  <c r="AS532" i="5"/>
  <c r="AT532" i="5"/>
  <c r="AU532" i="5"/>
  <c r="AV532" i="5"/>
  <c r="AW532" i="5"/>
  <c r="AX532" i="5"/>
  <c r="AY532" i="5"/>
  <c r="AZ532" i="5"/>
  <c r="BA532" i="5"/>
  <c r="BB532" i="5"/>
  <c r="BC532" i="5"/>
  <c r="BD532" i="5"/>
  <c r="BE532" i="5"/>
  <c r="BF532" i="5"/>
  <c r="BG532" i="5"/>
  <c r="X533" i="5"/>
  <c r="Y533" i="5"/>
  <c r="Z533" i="5"/>
  <c r="AA533" i="5"/>
  <c r="AB533" i="5"/>
  <c r="AC533" i="5"/>
  <c r="AD533" i="5"/>
  <c r="AE533" i="5"/>
  <c r="AF533" i="5"/>
  <c r="AG533" i="5"/>
  <c r="AH533" i="5"/>
  <c r="AI533" i="5"/>
  <c r="AJ533" i="5"/>
  <c r="AK533" i="5"/>
  <c r="AL533" i="5"/>
  <c r="AM533" i="5"/>
  <c r="AN533" i="5"/>
  <c r="AO533" i="5"/>
  <c r="AP533" i="5"/>
  <c r="AQ533" i="5"/>
  <c r="AR533" i="5"/>
  <c r="AS533" i="5"/>
  <c r="AT533" i="5"/>
  <c r="AU533" i="5"/>
  <c r="AV533" i="5"/>
  <c r="AW533" i="5"/>
  <c r="AX533" i="5"/>
  <c r="AY533" i="5"/>
  <c r="AZ533" i="5"/>
  <c r="BA533" i="5"/>
  <c r="BB533" i="5"/>
  <c r="BC533" i="5"/>
  <c r="BD533" i="5"/>
  <c r="BE533" i="5"/>
  <c r="BF533" i="5"/>
  <c r="BG533" i="5"/>
  <c r="X534" i="5"/>
  <c r="Y534" i="5"/>
  <c r="Z534" i="5"/>
  <c r="AA534" i="5"/>
  <c r="AB534" i="5"/>
  <c r="AC534" i="5"/>
  <c r="AD534" i="5"/>
  <c r="AE534" i="5"/>
  <c r="AF534" i="5"/>
  <c r="AG534" i="5"/>
  <c r="AH534" i="5"/>
  <c r="AI534" i="5"/>
  <c r="AJ534" i="5"/>
  <c r="AK534" i="5"/>
  <c r="AL534" i="5"/>
  <c r="AM534" i="5"/>
  <c r="AN534" i="5"/>
  <c r="AO534" i="5"/>
  <c r="AP534" i="5"/>
  <c r="AQ534" i="5"/>
  <c r="AR534" i="5"/>
  <c r="AS534" i="5"/>
  <c r="AT534" i="5"/>
  <c r="AU534" i="5"/>
  <c r="AV534" i="5"/>
  <c r="AW534" i="5"/>
  <c r="AX534" i="5"/>
  <c r="AY534" i="5"/>
  <c r="AZ534" i="5"/>
  <c r="BA534" i="5"/>
  <c r="BB534" i="5"/>
  <c r="BC534" i="5"/>
  <c r="BD534" i="5"/>
  <c r="BE534" i="5"/>
  <c r="BF534" i="5"/>
  <c r="BG534" i="5"/>
  <c r="X535" i="5"/>
  <c r="Y535" i="5"/>
  <c r="Z535" i="5"/>
  <c r="AA535" i="5"/>
  <c r="AB535" i="5"/>
  <c r="AC535" i="5"/>
  <c r="AD535" i="5"/>
  <c r="AE535" i="5"/>
  <c r="AF535" i="5"/>
  <c r="AG535" i="5"/>
  <c r="AH535" i="5"/>
  <c r="AI535" i="5"/>
  <c r="AJ535" i="5"/>
  <c r="AK535" i="5"/>
  <c r="AL535" i="5"/>
  <c r="AM535" i="5"/>
  <c r="AN535" i="5"/>
  <c r="AO535" i="5"/>
  <c r="AP535" i="5"/>
  <c r="AQ535" i="5"/>
  <c r="AR535" i="5"/>
  <c r="AS535" i="5"/>
  <c r="AT535" i="5"/>
  <c r="AU535" i="5"/>
  <c r="AV535" i="5"/>
  <c r="AW535" i="5"/>
  <c r="AX535" i="5"/>
  <c r="AY535" i="5"/>
  <c r="AZ535" i="5"/>
  <c r="BA535" i="5"/>
  <c r="BB535" i="5"/>
  <c r="BC535" i="5"/>
  <c r="BD535" i="5"/>
  <c r="BE535" i="5"/>
  <c r="BF535" i="5"/>
  <c r="BG535" i="5"/>
  <c r="X536" i="5"/>
  <c r="Y536" i="5"/>
  <c r="Z536" i="5"/>
  <c r="AA536" i="5"/>
  <c r="AB536" i="5"/>
  <c r="AC536" i="5"/>
  <c r="AD536" i="5"/>
  <c r="AE536" i="5"/>
  <c r="AF536" i="5"/>
  <c r="AG536" i="5"/>
  <c r="AH536" i="5"/>
  <c r="AI536" i="5"/>
  <c r="AJ536" i="5"/>
  <c r="AK536" i="5"/>
  <c r="AL536" i="5"/>
  <c r="AM536" i="5"/>
  <c r="AN536" i="5"/>
  <c r="AO536" i="5"/>
  <c r="AP536" i="5"/>
  <c r="AQ536" i="5"/>
  <c r="AR536" i="5"/>
  <c r="AS536" i="5"/>
  <c r="AT536" i="5"/>
  <c r="AU536" i="5"/>
  <c r="AV536" i="5"/>
  <c r="AW536" i="5"/>
  <c r="AX536" i="5"/>
  <c r="AY536" i="5"/>
  <c r="AZ536" i="5"/>
  <c r="BA536" i="5"/>
  <c r="BB536" i="5"/>
  <c r="BC536" i="5"/>
  <c r="BD536" i="5"/>
  <c r="BE536" i="5"/>
  <c r="BF536" i="5"/>
  <c r="BG536" i="5"/>
  <c r="X537" i="5"/>
  <c r="Y537" i="5"/>
  <c r="Z537" i="5"/>
  <c r="AA537" i="5"/>
  <c r="AB537" i="5"/>
  <c r="AC537" i="5"/>
  <c r="AD537" i="5"/>
  <c r="AE537" i="5"/>
  <c r="AF537" i="5"/>
  <c r="AG537" i="5"/>
  <c r="AH537" i="5"/>
  <c r="AI537" i="5"/>
  <c r="AJ537" i="5"/>
  <c r="AK537" i="5"/>
  <c r="AL537" i="5"/>
  <c r="AM537" i="5"/>
  <c r="AN537" i="5"/>
  <c r="AO537" i="5"/>
  <c r="AP537" i="5"/>
  <c r="AQ537" i="5"/>
  <c r="AR537" i="5"/>
  <c r="AS537" i="5"/>
  <c r="AT537" i="5"/>
  <c r="AU537" i="5"/>
  <c r="AV537" i="5"/>
  <c r="AW537" i="5"/>
  <c r="AX537" i="5"/>
  <c r="AY537" i="5"/>
  <c r="AZ537" i="5"/>
  <c r="BA537" i="5"/>
  <c r="BB537" i="5"/>
  <c r="BC537" i="5"/>
  <c r="BD537" i="5"/>
  <c r="BE537" i="5"/>
  <c r="BF537" i="5"/>
  <c r="BG537" i="5"/>
  <c r="X538" i="5"/>
  <c r="Y538" i="5"/>
  <c r="Z538" i="5"/>
  <c r="AA538" i="5"/>
  <c r="AB538" i="5"/>
  <c r="AC538" i="5"/>
  <c r="AD538" i="5"/>
  <c r="AE538" i="5"/>
  <c r="AF538" i="5"/>
  <c r="AG538" i="5"/>
  <c r="AH538" i="5"/>
  <c r="AI538" i="5"/>
  <c r="AJ538" i="5"/>
  <c r="AK538" i="5"/>
  <c r="AL538" i="5"/>
  <c r="AM538" i="5"/>
  <c r="AN538" i="5"/>
  <c r="AO538" i="5"/>
  <c r="AP538" i="5"/>
  <c r="AQ538" i="5"/>
  <c r="AR538" i="5"/>
  <c r="AS538" i="5"/>
  <c r="AT538" i="5"/>
  <c r="AU538" i="5"/>
  <c r="AV538" i="5"/>
  <c r="AW538" i="5"/>
  <c r="AX538" i="5"/>
  <c r="AY538" i="5"/>
  <c r="AZ538" i="5"/>
  <c r="BA538" i="5"/>
  <c r="BB538" i="5"/>
  <c r="BC538" i="5"/>
  <c r="BD538" i="5"/>
  <c r="BE538" i="5"/>
  <c r="BF538" i="5"/>
  <c r="BG538" i="5"/>
  <c r="X539" i="5"/>
  <c r="Y539" i="5"/>
  <c r="Z539" i="5"/>
  <c r="AA539" i="5"/>
  <c r="AB539" i="5"/>
  <c r="AC539" i="5"/>
  <c r="AD539" i="5"/>
  <c r="AE539" i="5"/>
  <c r="AF539" i="5"/>
  <c r="AG539" i="5"/>
  <c r="AH539" i="5"/>
  <c r="AI539" i="5"/>
  <c r="AJ539" i="5"/>
  <c r="AK539" i="5"/>
  <c r="AL539" i="5"/>
  <c r="AM539" i="5"/>
  <c r="AN539" i="5"/>
  <c r="AO539" i="5"/>
  <c r="AP539" i="5"/>
  <c r="AQ539" i="5"/>
  <c r="AR539" i="5"/>
  <c r="AS539" i="5"/>
  <c r="AT539" i="5"/>
  <c r="AU539" i="5"/>
  <c r="AV539" i="5"/>
  <c r="AW539" i="5"/>
  <c r="AX539" i="5"/>
  <c r="AY539" i="5"/>
  <c r="AZ539" i="5"/>
  <c r="BA539" i="5"/>
  <c r="BB539" i="5"/>
  <c r="BC539" i="5"/>
  <c r="BD539" i="5"/>
  <c r="BE539" i="5"/>
  <c r="BF539" i="5"/>
  <c r="BG539" i="5"/>
  <c r="X540" i="5"/>
  <c r="Y540" i="5"/>
  <c r="Z540" i="5"/>
  <c r="AA540" i="5"/>
  <c r="AB540" i="5"/>
  <c r="AC540" i="5"/>
  <c r="AD540" i="5"/>
  <c r="AE540" i="5"/>
  <c r="AF540" i="5"/>
  <c r="AG540" i="5"/>
  <c r="AH540" i="5"/>
  <c r="AI540" i="5"/>
  <c r="AJ540" i="5"/>
  <c r="AK540" i="5"/>
  <c r="AL540" i="5"/>
  <c r="AM540" i="5"/>
  <c r="AN540" i="5"/>
  <c r="AO540" i="5"/>
  <c r="AP540" i="5"/>
  <c r="AQ540" i="5"/>
  <c r="AR540" i="5"/>
  <c r="AS540" i="5"/>
  <c r="AT540" i="5"/>
  <c r="AU540" i="5"/>
  <c r="AV540" i="5"/>
  <c r="AW540" i="5"/>
  <c r="AX540" i="5"/>
  <c r="AY540" i="5"/>
  <c r="AZ540" i="5"/>
  <c r="BA540" i="5"/>
  <c r="BB540" i="5"/>
  <c r="BC540" i="5"/>
  <c r="BD540" i="5"/>
  <c r="BE540" i="5"/>
  <c r="BF540" i="5"/>
  <c r="BG540" i="5"/>
  <c r="X541" i="5"/>
  <c r="Y541" i="5"/>
  <c r="Z541" i="5"/>
  <c r="AA541" i="5"/>
  <c r="AB541" i="5"/>
  <c r="AC541" i="5"/>
  <c r="AD541" i="5"/>
  <c r="AE541" i="5"/>
  <c r="AF541" i="5"/>
  <c r="AG541" i="5"/>
  <c r="AH541" i="5"/>
  <c r="AI541" i="5"/>
  <c r="AJ541" i="5"/>
  <c r="AK541" i="5"/>
  <c r="AL541" i="5"/>
  <c r="AM541" i="5"/>
  <c r="AN541" i="5"/>
  <c r="AO541" i="5"/>
  <c r="AP541" i="5"/>
  <c r="AQ541" i="5"/>
  <c r="AR541" i="5"/>
  <c r="AS541" i="5"/>
  <c r="AT541" i="5"/>
  <c r="AU541" i="5"/>
  <c r="AV541" i="5"/>
  <c r="AW541" i="5"/>
  <c r="AX541" i="5"/>
  <c r="AY541" i="5"/>
  <c r="AZ541" i="5"/>
  <c r="BA541" i="5"/>
  <c r="BB541" i="5"/>
  <c r="BC541" i="5"/>
  <c r="BD541" i="5"/>
  <c r="BE541" i="5"/>
  <c r="BF541" i="5"/>
  <c r="BG541" i="5"/>
  <c r="X542" i="5"/>
  <c r="Y542" i="5"/>
  <c r="Z542" i="5"/>
  <c r="AA542" i="5"/>
  <c r="AB542" i="5"/>
  <c r="AC542" i="5"/>
  <c r="AD542" i="5"/>
  <c r="AE542" i="5"/>
  <c r="AF542" i="5"/>
  <c r="AG542" i="5"/>
  <c r="AH542" i="5"/>
  <c r="AI542" i="5"/>
  <c r="AJ542" i="5"/>
  <c r="AK542" i="5"/>
  <c r="AL542" i="5"/>
  <c r="AM542" i="5"/>
  <c r="AN542" i="5"/>
  <c r="AO542" i="5"/>
  <c r="AP542" i="5"/>
  <c r="AQ542" i="5"/>
  <c r="AR542" i="5"/>
  <c r="AS542" i="5"/>
  <c r="AT542" i="5"/>
  <c r="AU542" i="5"/>
  <c r="AV542" i="5"/>
  <c r="AW542" i="5"/>
  <c r="AX542" i="5"/>
  <c r="AY542" i="5"/>
  <c r="AZ542" i="5"/>
  <c r="BA542" i="5"/>
  <c r="BB542" i="5"/>
  <c r="BC542" i="5"/>
  <c r="BD542" i="5"/>
  <c r="BE542" i="5"/>
  <c r="BF542" i="5"/>
  <c r="BG542" i="5"/>
  <c r="X543" i="5"/>
  <c r="Y543" i="5"/>
  <c r="Z543" i="5"/>
  <c r="AA543" i="5"/>
  <c r="AB543" i="5"/>
  <c r="AC543" i="5"/>
  <c r="AD543" i="5"/>
  <c r="AE543" i="5"/>
  <c r="AF543" i="5"/>
  <c r="AG543" i="5"/>
  <c r="AH543" i="5"/>
  <c r="AI543" i="5"/>
  <c r="AJ543" i="5"/>
  <c r="AK543" i="5"/>
  <c r="AL543" i="5"/>
  <c r="AM543" i="5"/>
  <c r="AN543" i="5"/>
  <c r="AO543" i="5"/>
  <c r="AP543" i="5"/>
  <c r="AQ543" i="5"/>
  <c r="AR543" i="5"/>
  <c r="AS543" i="5"/>
  <c r="AT543" i="5"/>
  <c r="AU543" i="5"/>
  <c r="AV543" i="5"/>
  <c r="AW543" i="5"/>
  <c r="AX543" i="5"/>
  <c r="AY543" i="5"/>
  <c r="AZ543" i="5"/>
  <c r="BA543" i="5"/>
  <c r="BB543" i="5"/>
  <c r="BC543" i="5"/>
  <c r="BD543" i="5"/>
  <c r="BE543" i="5"/>
  <c r="BF543" i="5"/>
  <c r="BG543" i="5"/>
  <c r="X544" i="5"/>
  <c r="Y544" i="5"/>
  <c r="Z544" i="5"/>
  <c r="AA544" i="5"/>
  <c r="AB544" i="5"/>
  <c r="AC544" i="5"/>
  <c r="AD544" i="5"/>
  <c r="AE544" i="5"/>
  <c r="AF544" i="5"/>
  <c r="AG544" i="5"/>
  <c r="AH544" i="5"/>
  <c r="AI544" i="5"/>
  <c r="AJ544" i="5"/>
  <c r="AK544" i="5"/>
  <c r="AL544" i="5"/>
  <c r="AM544" i="5"/>
  <c r="AN544" i="5"/>
  <c r="AO544" i="5"/>
  <c r="AP544" i="5"/>
  <c r="AQ544" i="5"/>
  <c r="AR544" i="5"/>
  <c r="AS544" i="5"/>
  <c r="AT544" i="5"/>
  <c r="AU544" i="5"/>
  <c r="AV544" i="5"/>
  <c r="AW544" i="5"/>
  <c r="AX544" i="5"/>
  <c r="AY544" i="5"/>
  <c r="AZ544" i="5"/>
  <c r="BA544" i="5"/>
  <c r="BB544" i="5"/>
  <c r="BC544" i="5"/>
  <c r="BD544" i="5"/>
  <c r="BE544" i="5"/>
  <c r="BF544" i="5"/>
  <c r="BG544" i="5"/>
  <c r="X545" i="5"/>
  <c r="Y545" i="5"/>
  <c r="Z545" i="5"/>
  <c r="AA545" i="5"/>
  <c r="AB545" i="5"/>
  <c r="AC545" i="5"/>
  <c r="AD545" i="5"/>
  <c r="AE545" i="5"/>
  <c r="AF545" i="5"/>
  <c r="AG545" i="5"/>
  <c r="AH545" i="5"/>
  <c r="AI545" i="5"/>
  <c r="AJ545" i="5"/>
  <c r="AK545" i="5"/>
  <c r="AL545" i="5"/>
  <c r="AM545" i="5"/>
  <c r="AN545" i="5"/>
  <c r="AO545" i="5"/>
  <c r="AP545" i="5"/>
  <c r="AQ545" i="5"/>
  <c r="AR545" i="5"/>
  <c r="AS545" i="5"/>
  <c r="AT545" i="5"/>
  <c r="AU545" i="5"/>
  <c r="AV545" i="5"/>
  <c r="AW545" i="5"/>
  <c r="AX545" i="5"/>
  <c r="AY545" i="5"/>
  <c r="AZ545" i="5"/>
  <c r="BA545" i="5"/>
  <c r="BB545" i="5"/>
  <c r="BC545" i="5"/>
  <c r="BD545" i="5"/>
  <c r="BE545" i="5"/>
  <c r="BF545" i="5"/>
  <c r="BG545" i="5"/>
  <c r="X546" i="5"/>
  <c r="Y546" i="5"/>
  <c r="Z546" i="5"/>
  <c r="AA546" i="5"/>
  <c r="AB546" i="5"/>
  <c r="AC546" i="5"/>
  <c r="AD546" i="5"/>
  <c r="AE546" i="5"/>
  <c r="AF546" i="5"/>
  <c r="AG546" i="5"/>
  <c r="AH546" i="5"/>
  <c r="AI546" i="5"/>
  <c r="AJ546" i="5"/>
  <c r="AK546" i="5"/>
  <c r="AL546" i="5"/>
  <c r="AM546" i="5"/>
  <c r="AN546" i="5"/>
  <c r="AO546" i="5"/>
  <c r="AP546" i="5"/>
  <c r="AQ546" i="5"/>
  <c r="AR546" i="5"/>
  <c r="AS546" i="5"/>
  <c r="AT546" i="5"/>
  <c r="AU546" i="5"/>
  <c r="AV546" i="5"/>
  <c r="AW546" i="5"/>
  <c r="AX546" i="5"/>
  <c r="AY546" i="5"/>
  <c r="AZ546" i="5"/>
  <c r="BA546" i="5"/>
  <c r="BB546" i="5"/>
  <c r="BC546" i="5"/>
  <c r="BD546" i="5"/>
  <c r="BE546" i="5"/>
  <c r="BF546" i="5"/>
  <c r="BG546" i="5"/>
  <c r="X547" i="5"/>
  <c r="Y547" i="5"/>
  <c r="Z547" i="5"/>
  <c r="AA547" i="5"/>
  <c r="AB547" i="5"/>
  <c r="AC547" i="5"/>
  <c r="AD547" i="5"/>
  <c r="AE547" i="5"/>
  <c r="AF547" i="5"/>
  <c r="AG547" i="5"/>
  <c r="AH547" i="5"/>
  <c r="AI547" i="5"/>
  <c r="AJ547" i="5"/>
  <c r="AK547" i="5"/>
  <c r="AL547" i="5"/>
  <c r="AM547" i="5"/>
  <c r="AN547" i="5"/>
  <c r="AO547" i="5"/>
  <c r="AP547" i="5"/>
  <c r="AQ547" i="5"/>
  <c r="AR547" i="5"/>
  <c r="AS547" i="5"/>
  <c r="AT547" i="5"/>
  <c r="AU547" i="5"/>
  <c r="AV547" i="5"/>
  <c r="AW547" i="5"/>
  <c r="AX547" i="5"/>
  <c r="AY547" i="5"/>
  <c r="AZ547" i="5"/>
  <c r="BA547" i="5"/>
  <c r="BB547" i="5"/>
  <c r="BC547" i="5"/>
  <c r="BD547" i="5"/>
  <c r="BE547" i="5"/>
  <c r="BF547" i="5"/>
  <c r="BG547" i="5"/>
  <c r="X548" i="5"/>
  <c r="Y548" i="5"/>
  <c r="Z548" i="5"/>
  <c r="AA548" i="5"/>
  <c r="AB548" i="5"/>
  <c r="AC548" i="5"/>
  <c r="AD548" i="5"/>
  <c r="AE548" i="5"/>
  <c r="AF548" i="5"/>
  <c r="AG548" i="5"/>
  <c r="AH548" i="5"/>
  <c r="AI548" i="5"/>
  <c r="AJ548" i="5"/>
  <c r="AK548" i="5"/>
  <c r="AL548" i="5"/>
  <c r="AM548" i="5"/>
  <c r="AN548" i="5"/>
  <c r="AO548" i="5"/>
  <c r="AP548" i="5"/>
  <c r="AQ548" i="5"/>
  <c r="AR548" i="5"/>
  <c r="AS548" i="5"/>
  <c r="AT548" i="5"/>
  <c r="AU548" i="5"/>
  <c r="AV548" i="5"/>
  <c r="AW548" i="5"/>
  <c r="AX548" i="5"/>
  <c r="AY548" i="5"/>
  <c r="AZ548" i="5"/>
  <c r="BA548" i="5"/>
  <c r="BB548" i="5"/>
  <c r="BC548" i="5"/>
  <c r="BD548" i="5"/>
  <c r="BE548" i="5"/>
  <c r="BF548" i="5"/>
  <c r="BG548" i="5"/>
  <c r="X549" i="5"/>
  <c r="Y549" i="5"/>
  <c r="Z549" i="5"/>
  <c r="AA549" i="5"/>
  <c r="AB549" i="5"/>
  <c r="AC549" i="5"/>
  <c r="AD549" i="5"/>
  <c r="AE549" i="5"/>
  <c r="AF549" i="5"/>
  <c r="AG549" i="5"/>
  <c r="AH549" i="5"/>
  <c r="AI549" i="5"/>
  <c r="AJ549" i="5"/>
  <c r="AK549" i="5"/>
  <c r="AL549" i="5"/>
  <c r="AM549" i="5"/>
  <c r="AN549" i="5"/>
  <c r="AO549" i="5"/>
  <c r="AP549" i="5"/>
  <c r="AQ549" i="5"/>
  <c r="AR549" i="5"/>
  <c r="AS549" i="5"/>
  <c r="AT549" i="5"/>
  <c r="AU549" i="5"/>
  <c r="AV549" i="5"/>
  <c r="AW549" i="5"/>
  <c r="AX549" i="5"/>
  <c r="AY549" i="5"/>
  <c r="AZ549" i="5"/>
  <c r="BA549" i="5"/>
  <c r="BB549" i="5"/>
  <c r="BC549" i="5"/>
  <c r="BD549" i="5"/>
  <c r="BE549" i="5"/>
  <c r="BF549" i="5"/>
  <c r="BG549" i="5"/>
  <c r="W521" i="5"/>
  <c r="W522" i="5"/>
  <c r="W523" i="5"/>
  <c r="W524" i="5"/>
  <c r="W525" i="5"/>
  <c r="W526" i="5"/>
  <c r="W527" i="5"/>
  <c r="W528" i="5"/>
  <c r="W529" i="5"/>
  <c r="W530" i="5"/>
  <c r="W531" i="5"/>
  <c r="W532" i="5"/>
  <c r="W533" i="5"/>
  <c r="W534" i="5"/>
  <c r="W535" i="5"/>
  <c r="W536" i="5"/>
  <c r="W537" i="5"/>
  <c r="W538" i="5"/>
  <c r="W539" i="5"/>
  <c r="W540" i="5"/>
  <c r="W541" i="5"/>
  <c r="W542" i="5"/>
  <c r="W543" i="5"/>
  <c r="W544" i="5"/>
  <c r="W545" i="5"/>
  <c r="W546" i="5"/>
  <c r="W547" i="5"/>
  <c r="W548" i="5"/>
  <c r="W549" i="5"/>
  <c r="W520" i="5"/>
  <c r="V548" i="5"/>
  <c r="V545" i="5"/>
  <c r="V542" i="5"/>
  <c r="V539" i="5"/>
  <c r="V536" i="5"/>
  <c r="V533" i="5"/>
  <c r="V530" i="5"/>
  <c r="V527" i="5"/>
  <c r="V524" i="5"/>
  <c r="V521" i="5"/>
  <c r="Y456" i="5"/>
  <c r="Z456" i="5"/>
  <c r="AA456" i="5"/>
  <c r="AB456" i="5"/>
  <c r="AC456" i="5"/>
  <c r="AD456" i="5"/>
  <c r="AE456" i="5"/>
  <c r="AF456" i="5"/>
  <c r="AG456" i="5"/>
  <c r="AH456" i="5"/>
  <c r="AI456" i="5"/>
  <c r="AJ456" i="5"/>
  <c r="AK456" i="5"/>
  <c r="AL456" i="5"/>
  <c r="AM456" i="5"/>
  <c r="AN456" i="5"/>
  <c r="AO456" i="5"/>
  <c r="AP456" i="5"/>
  <c r="AQ456" i="5"/>
  <c r="AR456" i="5"/>
  <c r="AS456" i="5"/>
  <c r="AT456" i="5"/>
  <c r="AU456" i="5"/>
  <c r="AV456" i="5"/>
  <c r="AW456" i="5"/>
  <c r="AX456" i="5"/>
  <c r="AY456" i="5"/>
  <c r="AZ456" i="5"/>
  <c r="BA456" i="5"/>
  <c r="BB456" i="5"/>
  <c r="BC456" i="5"/>
  <c r="BD456" i="5"/>
  <c r="BE456" i="5"/>
  <c r="BF456" i="5"/>
  <c r="BG456" i="5"/>
  <c r="Y457" i="5"/>
  <c r="Z457" i="5"/>
  <c r="AA457" i="5"/>
  <c r="AB457" i="5"/>
  <c r="AC457" i="5"/>
  <c r="AD457" i="5"/>
  <c r="AE457" i="5"/>
  <c r="AF457" i="5"/>
  <c r="AG457" i="5"/>
  <c r="AH457" i="5"/>
  <c r="AI457" i="5"/>
  <c r="AJ457" i="5"/>
  <c r="AK457" i="5"/>
  <c r="AL457" i="5"/>
  <c r="AM457" i="5"/>
  <c r="AN457" i="5"/>
  <c r="AO457" i="5"/>
  <c r="AP457" i="5"/>
  <c r="AQ457" i="5"/>
  <c r="AR457" i="5"/>
  <c r="AS457" i="5"/>
  <c r="AT457" i="5"/>
  <c r="AU457" i="5"/>
  <c r="AV457" i="5"/>
  <c r="AW457" i="5"/>
  <c r="AX457" i="5"/>
  <c r="AY457" i="5"/>
  <c r="AZ457" i="5"/>
  <c r="BA457" i="5"/>
  <c r="BB457" i="5"/>
  <c r="BC457" i="5"/>
  <c r="BD457" i="5"/>
  <c r="BE457" i="5"/>
  <c r="BF457" i="5"/>
  <c r="BG457" i="5"/>
  <c r="Y458" i="5"/>
  <c r="Z458" i="5"/>
  <c r="AA458" i="5"/>
  <c r="AB458" i="5"/>
  <c r="AC458" i="5"/>
  <c r="AD458" i="5"/>
  <c r="AE458" i="5"/>
  <c r="AF458" i="5"/>
  <c r="AG458" i="5"/>
  <c r="AH458" i="5"/>
  <c r="AI458" i="5"/>
  <c r="AJ458" i="5"/>
  <c r="AK458" i="5"/>
  <c r="AL458" i="5"/>
  <c r="AM458" i="5"/>
  <c r="AN458" i="5"/>
  <c r="AO458" i="5"/>
  <c r="AP458" i="5"/>
  <c r="AQ458" i="5"/>
  <c r="AR458" i="5"/>
  <c r="AS458" i="5"/>
  <c r="AT458" i="5"/>
  <c r="AU458" i="5"/>
  <c r="AV458" i="5"/>
  <c r="AW458" i="5"/>
  <c r="AX458" i="5"/>
  <c r="AY458" i="5"/>
  <c r="AZ458" i="5"/>
  <c r="BA458" i="5"/>
  <c r="BB458" i="5"/>
  <c r="BC458" i="5"/>
  <c r="BD458" i="5"/>
  <c r="BE458" i="5"/>
  <c r="BF458" i="5"/>
  <c r="BG458" i="5"/>
  <c r="Y459" i="5"/>
  <c r="Z459" i="5"/>
  <c r="AA459" i="5"/>
  <c r="AB459" i="5"/>
  <c r="AC459" i="5"/>
  <c r="AD459" i="5"/>
  <c r="AE459" i="5"/>
  <c r="AF459" i="5"/>
  <c r="AG459" i="5"/>
  <c r="AH459" i="5"/>
  <c r="AI459" i="5"/>
  <c r="AJ459" i="5"/>
  <c r="AK459" i="5"/>
  <c r="AL459" i="5"/>
  <c r="AM459" i="5"/>
  <c r="AN459" i="5"/>
  <c r="AO459" i="5"/>
  <c r="AP459" i="5"/>
  <c r="AQ459" i="5"/>
  <c r="AR459" i="5"/>
  <c r="AS459" i="5"/>
  <c r="AT459" i="5"/>
  <c r="AU459" i="5"/>
  <c r="AV459" i="5"/>
  <c r="AW459" i="5"/>
  <c r="AX459" i="5"/>
  <c r="AY459" i="5"/>
  <c r="AZ459" i="5"/>
  <c r="BA459" i="5"/>
  <c r="BB459" i="5"/>
  <c r="BC459" i="5"/>
  <c r="BD459" i="5"/>
  <c r="BE459" i="5"/>
  <c r="BF459" i="5"/>
  <c r="BG459" i="5"/>
  <c r="Y460" i="5"/>
  <c r="Z460" i="5"/>
  <c r="AA460" i="5"/>
  <c r="AB460" i="5"/>
  <c r="AC460" i="5"/>
  <c r="AD460" i="5"/>
  <c r="AE460" i="5"/>
  <c r="AF460" i="5"/>
  <c r="AG460" i="5"/>
  <c r="AH460" i="5"/>
  <c r="AI460" i="5"/>
  <c r="AJ460" i="5"/>
  <c r="AK460" i="5"/>
  <c r="AL460" i="5"/>
  <c r="AM460" i="5"/>
  <c r="AN460" i="5"/>
  <c r="AO460" i="5"/>
  <c r="AP460" i="5"/>
  <c r="AQ460" i="5"/>
  <c r="AR460" i="5"/>
  <c r="AS460" i="5"/>
  <c r="AT460" i="5"/>
  <c r="AU460" i="5"/>
  <c r="AV460" i="5"/>
  <c r="AW460" i="5"/>
  <c r="AX460" i="5"/>
  <c r="AY460" i="5"/>
  <c r="AZ460" i="5"/>
  <c r="BA460" i="5"/>
  <c r="BB460" i="5"/>
  <c r="BC460" i="5"/>
  <c r="BD460" i="5"/>
  <c r="BE460" i="5"/>
  <c r="BF460" i="5"/>
  <c r="BG460" i="5"/>
  <c r="Y461" i="5"/>
  <c r="Z461" i="5"/>
  <c r="AA461" i="5"/>
  <c r="AB461" i="5"/>
  <c r="AC461" i="5"/>
  <c r="AD461" i="5"/>
  <c r="AE461" i="5"/>
  <c r="AF461" i="5"/>
  <c r="AG461" i="5"/>
  <c r="AH461" i="5"/>
  <c r="AI461" i="5"/>
  <c r="AJ461" i="5"/>
  <c r="AK461" i="5"/>
  <c r="AL461" i="5"/>
  <c r="AM461" i="5"/>
  <c r="AN461" i="5"/>
  <c r="AO461" i="5"/>
  <c r="AP461" i="5"/>
  <c r="AQ461" i="5"/>
  <c r="AR461" i="5"/>
  <c r="AS461" i="5"/>
  <c r="AT461" i="5"/>
  <c r="AU461" i="5"/>
  <c r="AV461" i="5"/>
  <c r="AW461" i="5"/>
  <c r="AX461" i="5"/>
  <c r="AY461" i="5"/>
  <c r="AZ461" i="5"/>
  <c r="BA461" i="5"/>
  <c r="BB461" i="5"/>
  <c r="BC461" i="5"/>
  <c r="BD461" i="5"/>
  <c r="BE461" i="5"/>
  <c r="BF461" i="5"/>
  <c r="BG461" i="5"/>
  <c r="Y462" i="5"/>
  <c r="Z462" i="5"/>
  <c r="AA462" i="5"/>
  <c r="AB462" i="5"/>
  <c r="AC462" i="5"/>
  <c r="AD462" i="5"/>
  <c r="AE462" i="5"/>
  <c r="AF462" i="5"/>
  <c r="AG462" i="5"/>
  <c r="AH462" i="5"/>
  <c r="AI462" i="5"/>
  <c r="AJ462" i="5"/>
  <c r="AK462" i="5"/>
  <c r="AL462" i="5"/>
  <c r="AM462" i="5"/>
  <c r="AN462" i="5"/>
  <c r="AO462" i="5"/>
  <c r="AP462" i="5"/>
  <c r="AQ462" i="5"/>
  <c r="AR462" i="5"/>
  <c r="AS462" i="5"/>
  <c r="AT462" i="5"/>
  <c r="AU462" i="5"/>
  <c r="AV462" i="5"/>
  <c r="AW462" i="5"/>
  <c r="AX462" i="5"/>
  <c r="AY462" i="5"/>
  <c r="AZ462" i="5"/>
  <c r="BA462" i="5"/>
  <c r="BB462" i="5"/>
  <c r="BC462" i="5"/>
  <c r="BD462" i="5"/>
  <c r="BE462" i="5"/>
  <c r="BF462" i="5"/>
  <c r="BG462" i="5"/>
  <c r="Y463" i="5"/>
  <c r="Z463" i="5"/>
  <c r="AA463" i="5"/>
  <c r="AB463" i="5"/>
  <c r="AC463" i="5"/>
  <c r="AD463" i="5"/>
  <c r="AE463" i="5"/>
  <c r="AF463" i="5"/>
  <c r="AG463" i="5"/>
  <c r="AH463" i="5"/>
  <c r="AI463" i="5"/>
  <c r="AJ463" i="5"/>
  <c r="AK463" i="5"/>
  <c r="AL463" i="5"/>
  <c r="AM463" i="5"/>
  <c r="AN463" i="5"/>
  <c r="AO463" i="5"/>
  <c r="AP463" i="5"/>
  <c r="AQ463" i="5"/>
  <c r="AR463" i="5"/>
  <c r="AS463" i="5"/>
  <c r="AT463" i="5"/>
  <c r="AU463" i="5"/>
  <c r="AV463" i="5"/>
  <c r="AW463" i="5"/>
  <c r="AX463" i="5"/>
  <c r="AY463" i="5"/>
  <c r="AZ463" i="5"/>
  <c r="BA463" i="5"/>
  <c r="BB463" i="5"/>
  <c r="BC463" i="5"/>
  <c r="BD463" i="5"/>
  <c r="BE463" i="5"/>
  <c r="BF463" i="5"/>
  <c r="BG463" i="5"/>
  <c r="Y464" i="5"/>
  <c r="Z464" i="5"/>
  <c r="AA464" i="5"/>
  <c r="AB464" i="5"/>
  <c r="AC464" i="5"/>
  <c r="AD464" i="5"/>
  <c r="AE464" i="5"/>
  <c r="AF464" i="5"/>
  <c r="AG464" i="5"/>
  <c r="AH464" i="5"/>
  <c r="AI464" i="5"/>
  <c r="AJ464" i="5"/>
  <c r="AK464" i="5"/>
  <c r="AL464" i="5"/>
  <c r="AM464" i="5"/>
  <c r="AN464" i="5"/>
  <c r="AO464" i="5"/>
  <c r="AP464" i="5"/>
  <c r="AQ464" i="5"/>
  <c r="AR464" i="5"/>
  <c r="AS464" i="5"/>
  <c r="AT464" i="5"/>
  <c r="AU464" i="5"/>
  <c r="AV464" i="5"/>
  <c r="AW464" i="5"/>
  <c r="AX464" i="5"/>
  <c r="AY464" i="5"/>
  <c r="AZ464" i="5"/>
  <c r="BA464" i="5"/>
  <c r="BB464" i="5"/>
  <c r="BC464" i="5"/>
  <c r="BD464" i="5"/>
  <c r="BE464" i="5"/>
  <c r="BF464" i="5"/>
  <c r="BG464" i="5"/>
  <c r="Y465" i="5"/>
  <c r="Z465" i="5"/>
  <c r="AA465" i="5"/>
  <c r="AB465" i="5"/>
  <c r="AC465" i="5"/>
  <c r="AD465" i="5"/>
  <c r="AE465" i="5"/>
  <c r="AF465" i="5"/>
  <c r="AG465" i="5"/>
  <c r="AH465" i="5"/>
  <c r="AI465" i="5"/>
  <c r="AJ465" i="5"/>
  <c r="AK465" i="5"/>
  <c r="AL465" i="5"/>
  <c r="AM465" i="5"/>
  <c r="AN465" i="5"/>
  <c r="AO465" i="5"/>
  <c r="AP465" i="5"/>
  <c r="AQ465" i="5"/>
  <c r="AR465" i="5"/>
  <c r="AS465" i="5"/>
  <c r="AT465" i="5"/>
  <c r="AU465" i="5"/>
  <c r="AV465" i="5"/>
  <c r="AW465" i="5"/>
  <c r="AX465" i="5"/>
  <c r="AY465" i="5"/>
  <c r="AZ465" i="5"/>
  <c r="BA465" i="5"/>
  <c r="BB465" i="5"/>
  <c r="BC465" i="5"/>
  <c r="BD465" i="5"/>
  <c r="BE465" i="5"/>
  <c r="BF465" i="5"/>
  <c r="BG465" i="5"/>
  <c r="Y466" i="5"/>
  <c r="Z466" i="5"/>
  <c r="AA466" i="5"/>
  <c r="AB466" i="5"/>
  <c r="AC466" i="5"/>
  <c r="AD466" i="5"/>
  <c r="AE466" i="5"/>
  <c r="AF466" i="5"/>
  <c r="AG466" i="5"/>
  <c r="AH466" i="5"/>
  <c r="AI466" i="5"/>
  <c r="AJ466" i="5"/>
  <c r="AK466" i="5"/>
  <c r="AL466" i="5"/>
  <c r="AM466" i="5"/>
  <c r="AN466" i="5"/>
  <c r="AO466" i="5"/>
  <c r="AP466" i="5"/>
  <c r="AQ466" i="5"/>
  <c r="AR466" i="5"/>
  <c r="AS466" i="5"/>
  <c r="AT466" i="5"/>
  <c r="AU466" i="5"/>
  <c r="AV466" i="5"/>
  <c r="AW466" i="5"/>
  <c r="AX466" i="5"/>
  <c r="AY466" i="5"/>
  <c r="AZ466" i="5"/>
  <c r="BA466" i="5"/>
  <c r="BB466" i="5"/>
  <c r="BC466" i="5"/>
  <c r="BD466" i="5"/>
  <c r="BE466" i="5"/>
  <c r="BF466" i="5"/>
  <c r="BG466" i="5"/>
  <c r="Y467" i="5"/>
  <c r="Z467" i="5"/>
  <c r="AA467" i="5"/>
  <c r="AB467" i="5"/>
  <c r="AC467" i="5"/>
  <c r="AD467" i="5"/>
  <c r="AE467" i="5"/>
  <c r="AF467" i="5"/>
  <c r="AG467" i="5"/>
  <c r="AH467" i="5"/>
  <c r="AI467" i="5"/>
  <c r="AJ467" i="5"/>
  <c r="AK467" i="5"/>
  <c r="AL467" i="5"/>
  <c r="AM467" i="5"/>
  <c r="AN467" i="5"/>
  <c r="AO467" i="5"/>
  <c r="AP467" i="5"/>
  <c r="AQ467" i="5"/>
  <c r="AR467" i="5"/>
  <c r="AS467" i="5"/>
  <c r="AT467" i="5"/>
  <c r="AU467" i="5"/>
  <c r="AV467" i="5"/>
  <c r="AW467" i="5"/>
  <c r="AX467" i="5"/>
  <c r="AY467" i="5"/>
  <c r="AZ467" i="5"/>
  <c r="BA467" i="5"/>
  <c r="BB467" i="5"/>
  <c r="BC467" i="5"/>
  <c r="BD467" i="5"/>
  <c r="BE467" i="5"/>
  <c r="BF467" i="5"/>
  <c r="BG467" i="5"/>
  <c r="Y468" i="5"/>
  <c r="Z468" i="5"/>
  <c r="AA468" i="5"/>
  <c r="AB468" i="5"/>
  <c r="AC468" i="5"/>
  <c r="AD468" i="5"/>
  <c r="AE468" i="5"/>
  <c r="AF468" i="5"/>
  <c r="AG468" i="5"/>
  <c r="AH468" i="5"/>
  <c r="AI468" i="5"/>
  <c r="AJ468" i="5"/>
  <c r="AK468" i="5"/>
  <c r="AL468" i="5"/>
  <c r="AM468" i="5"/>
  <c r="AN468" i="5"/>
  <c r="AO468" i="5"/>
  <c r="AP468" i="5"/>
  <c r="AQ468" i="5"/>
  <c r="AR468" i="5"/>
  <c r="AS468" i="5"/>
  <c r="AT468" i="5"/>
  <c r="AU468" i="5"/>
  <c r="AV468" i="5"/>
  <c r="AW468" i="5"/>
  <c r="AX468" i="5"/>
  <c r="AY468" i="5"/>
  <c r="AZ468" i="5"/>
  <c r="BA468" i="5"/>
  <c r="BB468" i="5"/>
  <c r="BC468" i="5"/>
  <c r="BD468" i="5"/>
  <c r="BE468" i="5"/>
  <c r="BF468" i="5"/>
  <c r="BG468" i="5"/>
  <c r="Y469" i="5"/>
  <c r="Z469" i="5"/>
  <c r="AA469" i="5"/>
  <c r="AB469" i="5"/>
  <c r="AC469" i="5"/>
  <c r="AD469" i="5"/>
  <c r="AE469" i="5"/>
  <c r="AF469" i="5"/>
  <c r="AG469" i="5"/>
  <c r="AH469" i="5"/>
  <c r="AI469" i="5"/>
  <c r="AJ469" i="5"/>
  <c r="AK469" i="5"/>
  <c r="AL469" i="5"/>
  <c r="AM469" i="5"/>
  <c r="AN469" i="5"/>
  <c r="AO469" i="5"/>
  <c r="AP469" i="5"/>
  <c r="AQ469" i="5"/>
  <c r="AR469" i="5"/>
  <c r="AS469" i="5"/>
  <c r="AT469" i="5"/>
  <c r="AU469" i="5"/>
  <c r="AV469" i="5"/>
  <c r="AW469" i="5"/>
  <c r="AX469" i="5"/>
  <c r="AY469" i="5"/>
  <c r="AZ469" i="5"/>
  <c r="BA469" i="5"/>
  <c r="BB469" i="5"/>
  <c r="BC469" i="5"/>
  <c r="BD469" i="5"/>
  <c r="BE469" i="5"/>
  <c r="BF469" i="5"/>
  <c r="BG469" i="5"/>
  <c r="Y470" i="5"/>
  <c r="Z470" i="5"/>
  <c r="AA470" i="5"/>
  <c r="AB470" i="5"/>
  <c r="AC470" i="5"/>
  <c r="AD470" i="5"/>
  <c r="AE470" i="5"/>
  <c r="AF470" i="5"/>
  <c r="AG470" i="5"/>
  <c r="AH470" i="5"/>
  <c r="AI470" i="5"/>
  <c r="AJ470" i="5"/>
  <c r="AK470" i="5"/>
  <c r="AL470" i="5"/>
  <c r="AM470" i="5"/>
  <c r="AN470" i="5"/>
  <c r="AO470" i="5"/>
  <c r="AP470" i="5"/>
  <c r="AQ470" i="5"/>
  <c r="AR470" i="5"/>
  <c r="AS470" i="5"/>
  <c r="AT470" i="5"/>
  <c r="AU470" i="5"/>
  <c r="AV470" i="5"/>
  <c r="AW470" i="5"/>
  <c r="AX470" i="5"/>
  <c r="AY470" i="5"/>
  <c r="AZ470" i="5"/>
  <c r="BA470" i="5"/>
  <c r="BB470" i="5"/>
  <c r="BC470" i="5"/>
  <c r="BD470" i="5"/>
  <c r="BE470" i="5"/>
  <c r="BF470" i="5"/>
  <c r="BG470" i="5"/>
  <c r="Y471" i="5"/>
  <c r="Z471" i="5"/>
  <c r="AA471" i="5"/>
  <c r="AB471" i="5"/>
  <c r="AC471" i="5"/>
  <c r="AD471" i="5"/>
  <c r="AE471" i="5"/>
  <c r="AF471" i="5"/>
  <c r="AG471" i="5"/>
  <c r="AH471" i="5"/>
  <c r="AI471" i="5"/>
  <c r="AJ471" i="5"/>
  <c r="AK471" i="5"/>
  <c r="AL471" i="5"/>
  <c r="AM471" i="5"/>
  <c r="AN471" i="5"/>
  <c r="AO471" i="5"/>
  <c r="AP471" i="5"/>
  <c r="AQ471" i="5"/>
  <c r="AR471" i="5"/>
  <c r="AS471" i="5"/>
  <c r="AT471" i="5"/>
  <c r="AU471" i="5"/>
  <c r="AV471" i="5"/>
  <c r="AW471" i="5"/>
  <c r="AX471" i="5"/>
  <c r="AY471" i="5"/>
  <c r="AZ471" i="5"/>
  <c r="BA471" i="5"/>
  <c r="BB471" i="5"/>
  <c r="BC471" i="5"/>
  <c r="BD471" i="5"/>
  <c r="BE471" i="5"/>
  <c r="BF471" i="5"/>
  <c r="BG471" i="5"/>
  <c r="Y472" i="5"/>
  <c r="Z472" i="5"/>
  <c r="AA472" i="5"/>
  <c r="AB472" i="5"/>
  <c r="AC472" i="5"/>
  <c r="AD472" i="5"/>
  <c r="AE472" i="5"/>
  <c r="AF472" i="5"/>
  <c r="AG472" i="5"/>
  <c r="AH472" i="5"/>
  <c r="AI472" i="5"/>
  <c r="AJ472" i="5"/>
  <c r="AK472" i="5"/>
  <c r="AL472" i="5"/>
  <c r="AM472" i="5"/>
  <c r="AN472" i="5"/>
  <c r="AO472" i="5"/>
  <c r="AP472" i="5"/>
  <c r="AQ472" i="5"/>
  <c r="AR472" i="5"/>
  <c r="AS472" i="5"/>
  <c r="AT472" i="5"/>
  <c r="AU472" i="5"/>
  <c r="AV472" i="5"/>
  <c r="AW472" i="5"/>
  <c r="AX472" i="5"/>
  <c r="AY472" i="5"/>
  <c r="AZ472" i="5"/>
  <c r="BA472" i="5"/>
  <c r="BB472" i="5"/>
  <c r="BC472" i="5"/>
  <c r="BD472" i="5"/>
  <c r="BE472" i="5"/>
  <c r="BF472" i="5"/>
  <c r="BG472" i="5"/>
  <c r="Y473" i="5"/>
  <c r="Z473" i="5"/>
  <c r="AA473" i="5"/>
  <c r="AB473" i="5"/>
  <c r="AC473" i="5"/>
  <c r="AD473" i="5"/>
  <c r="AE473" i="5"/>
  <c r="AF473" i="5"/>
  <c r="AG473" i="5"/>
  <c r="AH473" i="5"/>
  <c r="AI473" i="5"/>
  <c r="AJ473" i="5"/>
  <c r="AK473" i="5"/>
  <c r="AL473" i="5"/>
  <c r="AM473" i="5"/>
  <c r="AN473" i="5"/>
  <c r="AO473" i="5"/>
  <c r="AP473" i="5"/>
  <c r="AQ473" i="5"/>
  <c r="AR473" i="5"/>
  <c r="AS473" i="5"/>
  <c r="AT473" i="5"/>
  <c r="AU473" i="5"/>
  <c r="AV473" i="5"/>
  <c r="AW473" i="5"/>
  <c r="AX473" i="5"/>
  <c r="AY473" i="5"/>
  <c r="AZ473" i="5"/>
  <c r="BA473" i="5"/>
  <c r="BB473" i="5"/>
  <c r="BC473" i="5"/>
  <c r="BD473" i="5"/>
  <c r="BE473" i="5"/>
  <c r="BF473" i="5"/>
  <c r="BG473" i="5"/>
  <c r="Y474" i="5"/>
  <c r="Z474" i="5"/>
  <c r="AA474" i="5"/>
  <c r="AB474" i="5"/>
  <c r="AC474" i="5"/>
  <c r="AD474" i="5"/>
  <c r="AE474" i="5"/>
  <c r="AF474" i="5"/>
  <c r="AG474" i="5"/>
  <c r="AH474" i="5"/>
  <c r="AI474" i="5"/>
  <c r="AJ474" i="5"/>
  <c r="AK474" i="5"/>
  <c r="AL474" i="5"/>
  <c r="AM474" i="5"/>
  <c r="AN474" i="5"/>
  <c r="AO474" i="5"/>
  <c r="AP474" i="5"/>
  <c r="AQ474" i="5"/>
  <c r="AR474" i="5"/>
  <c r="AS474" i="5"/>
  <c r="AT474" i="5"/>
  <c r="AU474" i="5"/>
  <c r="AV474" i="5"/>
  <c r="AW474" i="5"/>
  <c r="AX474" i="5"/>
  <c r="AY474" i="5"/>
  <c r="AZ474" i="5"/>
  <c r="BA474" i="5"/>
  <c r="BB474" i="5"/>
  <c r="BC474" i="5"/>
  <c r="BD474" i="5"/>
  <c r="BE474" i="5"/>
  <c r="BF474" i="5"/>
  <c r="BG474" i="5"/>
  <c r="Y475" i="5"/>
  <c r="Z475" i="5"/>
  <c r="AA475" i="5"/>
  <c r="AB475" i="5"/>
  <c r="AC475" i="5"/>
  <c r="AD475" i="5"/>
  <c r="AE475" i="5"/>
  <c r="AF475" i="5"/>
  <c r="AG475" i="5"/>
  <c r="AH475" i="5"/>
  <c r="AI475" i="5"/>
  <c r="AJ475" i="5"/>
  <c r="AK475" i="5"/>
  <c r="AL475" i="5"/>
  <c r="AM475" i="5"/>
  <c r="AN475" i="5"/>
  <c r="AO475" i="5"/>
  <c r="AP475" i="5"/>
  <c r="AQ475" i="5"/>
  <c r="AR475" i="5"/>
  <c r="AS475" i="5"/>
  <c r="AT475" i="5"/>
  <c r="AU475" i="5"/>
  <c r="AV475" i="5"/>
  <c r="AW475" i="5"/>
  <c r="AX475" i="5"/>
  <c r="AY475" i="5"/>
  <c r="AZ475" i="5"/>
  <c r="BA475" i="5"/>
  <c r="BB475" i="5"/>
  <c r="BC475" i="5"/>
  <c r="BD475" i="5"/>
  <c r="BE475" i="5"/>
  <c r="BF475" i="5"/>
  <c r="BG475" i="5"/>
  <c r="Y476" i="5"/>
  <c r="Z476" i="5"/>
  <c r="AA476" i="5"/>
  <c r="AB476" i="5"/>
  <c r="AC476" i="5"/>
  <c r="AD476" i="5"/>
  <c r="AE476" i="5"/>
  <c r="AF476" i="5"/>
  <c r="AG476" i="5"/>
  <c r="AH476" i="5"/>
  <c r="AI476" i="5"/>
  <c r="AJ476" i="5"/>
  <c r="AK476" i="5"/>
  <c r="AL476" i="5"/>
  <c r="AM476" i="5"/>
  <c r="AN476" i="5"/>
  <c r="AO476" i="5"/>
  <c r="AP476" i="5"/>
  <c r="AQ476" i="5"/>
  <c r="AR476" i="5"/>
  <c r="AS476" i="5"/>
  <c r="AT476" i="5"/>
  <c r="AU476" i="5"/>
  <c r="AV476" i="5"/>
  <c r="AW476" i="5"/>
  <c r="AX476" i="5"/>
  <c r="AY476" i="5"/>
  <c r="AZ476" i="5"/>
  <c r="BA476" i="5"/>
  <c r="BB476" i="5"/>
  <c r="BC476" i="5"/>
  <c r="BD476" i="5"/>
  <c r="BE476" i="5"/>
  <c r="BF476" i="5"/>
  <c r="BG476" i="5"/>
  <c r="Y477" i="5"/>
  <c r="Z477" i="5"/>
  <c r="AA477" i="5"/>
  <c r="AB477" i="5"/>
  <c r="AC477" i="5"/>
  <c r="AD477" i="5"/>
  <c r="AE477" i="5"/>
  <c r="AF477" i="5"/>
  <c r="AG477" i="5"/>
  <c r="AH477" i="5"/>
  <c r="AI477" i="5"/>
  <c r="AJ477" i="5"/>
  <c r="AK477" i="5"/>
  <c r="AL477" i="5"/>
  <c r="AM477" i="5"/>
  <c r="AN477" i="5"/>
  <c r="AO477" i="5"/>
  <c r="AP477" i="5"/>
  <c r="AQ477" i="5"/>
  <c r="AR477" i="5"/>
  <c r="AS477" i="5"/>
  <c r="AT477" i="5"/>
  <c r="AU477" i="5"/>
  <c r="AV477" i="5"/>
  <c r="AW477" i="5"/>
  <c r="AX477" i="5"/>
  <c r="AY477" i="5"/>
  <c r="AZ477" i="5"/>
  <c r="BA477" i="5"/>
  <c r="BB477" i="5"/>
  <c r="BC477" i="5"/>
  <c r="BD477" i="5"/>
  <c r="BE477" i="5"/>
  <c r="BF477" i="5"/>
  <c r="BG477" i="5"/>
  <c r="Y478" i="5"/>
  <c r="Z478" i="5"/>
  <c r="AA478" i="5"/>
  <c r="AB478" i="5"/>
  <c r="AC478" i="5"/>
  <c r="AD478" i="5"/>
  <c r="AE478" i="5"/>
  <c r="AF478" i="5"/>
  <c r="AG478" i="5"/>
  <c r="AH478" i="5"/>
  <c r="AI478" i="5"/>
  <c r="AJ478" i="5"/>
  <c r="AK478" i="5"/>
  <c r="AL478" i="5"/>
  <c r="AM478" i="5"/>
  <c r="AN478" i="5"/>
  <c r="AO478" i="5"/>
  <c r="AP478" i="5"/>
  <c r="AQ478" i="5"/>
  <c r="AR478" i="5"/>
  <c r="AS478" i="5"/>
  <c r="AT478" i="5"/>
  <c r="AU478" i="5"/>
  <c r="AV478" i="5"/>
  <c r="AW478" i="5"/>
  <c r="AX478" i="5"/>
  <c r="AY478" i="5"/>
  <c r="AZ478" i="5"/>
  <c r="BA478" i="5"/>
  <c r="BB478" i="5"/>
  <c r="BC478" i="5"/>
  <c r="BD478" i="5"/>
  <c r="BE478" i="5"/>
  <c r="BF478" i="5"/>
  <c r="BG478" i="5"/>
  <c r="Y479" i="5"/>
  <c r="Z479" i="5"/>
  <c r="AA479" i="5"/>
  <c r="AB479" i="5"/>
  <c r="AC479" i="5"/>
  <c r="AD479" i="5"/>
  <c r="AE479" i="5"/>
  <c r="AF479" i="5"/>
  <c r="AG479" i="5"/>
  <c r="AH479" i="5"/>
  <c r="AI479" i="5"/>
  <c r="AJ479" i="5"/>
  <c r="AK479" i="5"/>
  <c r="AL479" i="5"/>
  <c r="AM479" i="5"/>
  <c r="AN479" i="5"/>
  <c r="AO479" i="5"/>
  <c r="AP479" i="5"/>
  <c r="AQ479" i="5"/>
  <c r="AR479" i="5"/>
  <c r="AS479" i="5"/>
  <c r="AT479" i="5"/>
  <c r="AU479" i="5"/>
  <c r="AV479" i="5"/>
  <c r="AW479" i="5"/>
  <c r="AX479" i="5"/>
  <c r="AY479" i="5"/>
  <c r="AZ479" i="5"/>
  <c r="BA479" i="5"/>
  <c r="BB479" i="5"/>
  <c r="BC479" i="5"/>
  <c r="BD479" i="5"/>
  <c r="BE479" i="5"/>
  <c r="BF479" i="5"/>
  <c r="BG479" i="5"/>
  <c r="Y480" i="5"/>
  <c r="Z480" i="5"/>
  <c r="AA480" i="5"/>
  <c r="AB480" i="5"/>
  <c r="AC480" i="5"/>
  <c r="AD480" i="5"/>
  <c r="AE480" i="5"/>
  <c r="AF480" i="5"/>
  <c r="AG480" i="5"/>
  <c r="AH480" i="5"/>
  <c r="AI480" i="5"/>
  <c r="AJ480" i="5"/>
  <c r="AK480" i="5"/>
  <c r="AL480" i="5"/>
  <c r="AM480" i="5"/>
  <c r="AN480" i="5"/>
  <c r="AO480" i="5"/>
  <c r="AP480" i="5"/>
  <c r="AQ480" i="5"/>
  <c r="AR480" i="5"/>
  <c r="AS480" i="5"/>
  <c r="AT480" i="5"/>
  <c r="AU480" i="5"/>
  <c r="AV480" i="5"/>
  <c r="AW480" i="5"/>
  <c r="AX480" i="5"/>
  <c r="AY480" i="5"/>
  <c r="AZ480" i="5"/>
  <c r="BA480" i="5"/>
  <c r="BB480" i="5"/>
  <c r="BC480" i="5"/>
  <c r="BD480" i="5"/>
  <c r="BE480" i="5"/>
  <c r="BF480" i="5"/>
  <c r="BG480" i="5"/>
  <c r="Y481" i="5"/>
  <c r="Z481" i="5"/>
  <c r="AA481" i="5"/>
  <c r="AB481" i="5"/>
  <c r="AC481" i="5"/>
  <c r="AD481" i="5"/>
  <c r="AE481" i="5"/>
  <c r="AF481" i="5"/>
  <c r="AG481" i="5"/>
  <c r="AH481" i="5"/>
  <c r="AI481" i="5"/>
  <c r="AJ481" i="5"/>
  <c r="AK481" i="5"/>
  <c r="AL481" i="5"/>
  <c r="AM481" i="5"/>
  <c r="AN481" i="5"/>
  <c r="AO481" i="5"/>
  <c r="AP481" i="5"/>
  <c r="AQ481" i="5"/>
  <c r="AR481" i="5"/>
  <c r="AS481" i="5"/>
  <c r="AT481" i="5"/>
  <c r="AU481" i="5"/>
  <c r="AV481" i="5"/>
  <c r="AW481" i="5"/>
  <c r="AX481" i="5"/>
  <c r="AY481" i="5"/>
  <c r="AZ481" i="5"/>
  <c r="BA481" i="5"/>
  <c r="BB481" i="5"/>
  <c r="BC481" i="5"/>
  <c r="BD481" i="5"/>
  <c r="BE481" i="5"/>
  <c r="BF481" i="5"/>
  <c r="BG481" i="5"/>
  <c r="Y482" i="5"/>
  <c r="Z482" i="5"/>
  <c r="AA482" i="5"/>
  <c r="AB482" i="5"/>
  <c r="AC482" i="5"/>
  <c r="AD482" i="5"/>
  <c r="AE482" i="5"/>
  <c r="AF482" i="5"/>
  <c r="AG482" i="5"/>
  <c r="AH482" i="5"/>
  <c r="AI482" i="5"/>
  <c r="AJ482" i="5"/>
  <c r="AK482" i="5"/>
  <c r="AL482" i="5"/>
  <c r="AM482" i="5"/>
  <c r="AN482" i="5"/>
  <c r="AO482" i="5"/>
  <c r="AP482" i="5"/>
  <c r="AQ482" i="5"/>
  <c r="AR482" i="5"/>
  <c r="AS482" i="5"/>
  <c r="AT482" i="5"/>
  <c r="AU482" i="5"/>
  <c r="AV482" i="5"/>
  <c r="AW482" i="5"/>
  <c r="AX482" i="5"/>
  <c r="AY482" i="5"/>
  <c r="AZ482" i="5"/>
  <c r="BA482" i="5"/>
  <c r="BB482" i="5"/>
  <c r="BC482" i="5"/>
  <c r="BD482" i="5"/>
  <c r="BE482" i="5"/>
  <c r="BF482" i="5"/>
  <c r="BG482" i="5"/>
  <c r="Y483" i="5"/>
  <c r="Z483" i="5"/>
  <c r="AA483" i="5"/>
  <c r="AB483" i="5"/>
  <c r="AC483" i="5"/>
  <c r="AD483" i="5"/>
  <c r="AE483" i="5"/>
  <c r="AF483" i="5"/>
  <c r="AG483" i="5"/>
  <c r="AH483" i="5"/>
  <c r="AI483" i="5"/>
  <c r="AJ483" i="5"/>
  <c r="AK483" i="5"/>
  <c r="AL483" i="5"/>
  <c r="AM483" i="5"/>
  <c r="AN483" i="5"/>
  <c r="AO483" i="5"/>
  <c r="AP483" i="5"/>
  <c r="AQ483" i="5"/>
  <c r="AR483" i="5"/>
  <c r="AS483" i="5"/>
  <c r="AT483" i="5"/>
  <c r="AU483" i="5"/>
  <c r="AV483" i="5"/>
  <c r="AW483" i="5"/>
  <c r="AX483" i="5"/>
  <c r="AY483" i="5"/>
  <c r="AZ483" i="5"/>
  <c r="BA483" i="5"/>
  <c r="BB483" i="5"/>
  <c r="BC483" i="5"/>
  <c r="BD483" i="5"/>
  <c r="BE483" i="5"/>
  <c r="BF483" i="5"/>
  <c r="BG483" i="5"/>
  <c r="Y484" i="5"/>
  <c r="Z484" i="5"/>
  <c r="AA484" i="5"/>
  <c r="AB484" i="5"/>
  <c r="AC484" i="5"/>
  <c r="AD484" i="5"/>
  <c r="AE484" i="5"/>
  <c r="AF484" i="5"/>
  <c r="AG484" i="5"/>
  <c r="AH484" i="5"/>
  <c r="AI484" i="5"/>
  <c r="AJ484" i="5"/>
  <c r="AK484" i="5"/>
  <c r="AL484" i="5"/>
  <c r="AM484" i="5"/>
  <c r="AN484" i="5"/>
  <c r="AO484" i="5"/>
  <c r="AP484" i="5"/>
  <c r="AQ484" i="5"/>
  <c r="AR484" i="5"/>
  <c r="AS484" i="5"/>
  <c r="AT484" i="5"/>
  <c r="AU484" i="5"/>
  <c r="AV484" i="5"/>
  <c r="AW484" i="5"/>
  <c r="AX484" i="5"/>
  <c r="AY484" i="5"/>
  <c r="AZ484" i="5"/>
  <c r="BA484" i="5"/>
  <c r="BB484" i="5"/>
  <c r="BC484" i="5"/>
  <c r="BD484" i="5"/>
  <c r="BE484" i="5"/>
  <c r="BF484" i="5"/>
  <c r="BG484" i="5"/>
  <c r="Y485" i="5"/>
  <c r="Z485" i="5"/>
  <c r="AA485" i="5"/>
  <c r="AB485" i="5"/>
  <c r="AC485" i="5"/>
  <c r="AD485" i="5"/>
  <c r="AE485" i="5"/>
  <c r="AF485" i="5"/>
  <c r="AG485" i="5"/>
  <c r="AH485" i="5"/>
  <c r="AI485" i="5"/>
  <c r="AJ485" i="5"/>
  <c r="AK485" i="5"/>
  <c r="AL485" i="5"/>
  <c r="AM485" i="5"/>
  <c r="AN485" i="5"/>
  <c r="AO485" i="5"/>
  <c r="AP485" i="5"/>
  <c r="AQ485" i="5"/>
  <c r="AR485" i="5"/>
  <c r="AS485" i="5"/>
  <c r="AT485" i="5"/>
  <c r="AU485" i="5"/>
  <c r="AV485" i="5"/>
  <c r="AW485" i="5"/>
  <c r="AX485" i="5"/>
  <c r="AY485" i="5"/>
  <c r="AZ485" i="5"/>
  <c r="BA485" i="5"/>
  <c r="BB485" i="5"/>
  <c r="BC485" i="5"/>
  <c r="BD485" i="5"/>
  <c r="BE485" i="5"/>
  <c r="BF485" i="5"/>
  <c r="BG485" i="5"/>
  <c r="X456" i="5"/>
  <c r="X457" i="5"/>
  <c r="X458" i="5"/>
  <c r="X459" i="5"/>
  <c r="X460" i="5"/>
  <c r="X461" i="5"/>
  <c r="X462" i="5"/>
  <c r="X463" i="5"/>
  <c r="X464" i="5"/>
  <c r="X465" i="5"/>
  <c r="X466" i="5"/>
  <c r="X467" i="5"/>
  <c r="X468" i="5"/>
  <c r="X469" i="5"/>
  <c r="X470" i="5"/>
  <c r="X471" i="5"/>
  <c r="X472" i="5"/>
  <c r="X473" i="5"/>
  <c r="X474" i="5"/>
  <c r="X475" i="5"/>
  <c r="X476" i="5"/>
  <c r="X477" i="5"/>
  <c r="X478" i="5"/>
  <c r="X479" i="5"/>
  <c r="X480" i="5"/>
  <c r="X481" i="5"/>
  <c r="X482" i="5"/>
  <c r="X483" i="5"/>
  <c r="X484" i="5"/>
  <c r="X485" i="5"/>
  <c r="W462" i="5"/>
  <c r="W463" i="5"/>
  <c r="W464" i="5"/>
  <c r="W465" i="5"/>
  <c r="W466" i="5"/>
  <c r="W467" i="5"/>
  <c r="W468" i="5"/>
  <c r="W469" i="5"/>
  <c r="W470" i="5"/>
  <c r="W471" i="5"/>
  <c r="W472" i="5"/>
  <c r="W473" i="5"/>
  <c r="W474" i="5"/>
  <c r="W475" i="5"/>
  <c r="W476" i="5"/>
  <c r="W477" i="5"/>
  <c r="W478" i="5"/>
  <c r="W479" i="5"/>
  <c r="W480" i="5"/>
  <c r="W481" i="5"/>
  <c r="W482" i="5"/>
  <c r="W483" i="5"/>
  <c r="W484" i="5"/>
  <c r="W485" i="5"/>
  <c r="W457" i="5"/>
  <c r="W458" i="5"/>
  <c r="W459" i="5"/>
  <c r="W460" i="5"/>
  <c r="W461" i="5"/>
  <c r="W456" i="5"/>
  <c r="V484" i="5"/>
  <c r="V481" i="5"/>
  <c r="V478" i="5"/>
  <c r="V475" i="5"/>
  <c r="V472" i="5"/>
  <c r="V469" i="5"/>
  <c r="V466" i="5"/>
  <c r="V463" i="5"/>
  <c r="V460" i="5"/>
  <c r="V457" i="5"/>
  <c r="E740" i="5"/>
  <c r="E741" i="5"/>
  <c r="E739" i="5"/>
  <c r="E735" i="5"/>
  <c r="E736" i="5"/>
  <c r="E734" i="5"/>
  <c r="E730" i="5"/>
  <c r="E731" i="5"/>
  <c r="E729" i="5"/>
  <c r="E725" i="5"/>
  <c r="E726" i="5"/>
  <c r="E724" i="5"/>
  <c r="X720" i="5"/>
  <c r="Y720" i="5"/>
  <c r="Z720" i="5"/>
  <c r="AA720" i="5"/>
  <c r="AB720" i="5"/>
  <c r="AC720" i="5"/>
  <c r="AD720" i="5"/>
  <c r="AE720" i="5"/>
  <c r="AF720" i="5"/>
  <c r="AG720" i="5"/>
  <c r="AH720" i="5"/>
  <c r="AI720" i="5"/>
  <c r="AJ720" i="5"/>
  <c r="AK720" i="5"/>
  <c r="AL720" i="5"/>
  <c r="AM720" i="5"/>
  <c r="AN720" i="5"/>
  <c r="AO720" i="5"/>
  <c r="AP720" i="5"/>
  <c r="AQ720" i="5"/>
  <c r="AR720" i="5"/>
  <c r="AS720" i="5"/>
  <c r="AT720" i="5"/>
  <c r="AU720" i="5"/>
  <c r="AV720" i="5"/>
  <c r="AW720" i="5"/>
  <c r="AX720" i="5"/>
  <c r="AY720" i="5"/>
  <c r="AZ720" i="5"/>
  <c r="BA720" i="5"/>
  <c r="BB720" i="5"/>
  <c r="BC720" i="5"/>
  <c r="BD720" i="5"/>
  <c r="BE720" i="5"/>
  <c r="BF720" i="5"/>
  <c r="BG720" i="5"/>
  <c r="W720" i="5"/>
  <c r="X718" i="5"/>
  <c r="Y718" i="5"/>
  <c r="Z718" i="5"/>
  <c r="AA718" i="5"/>
  <c r="AB718" i="5"/>
  <c r="AC718" i="5"/>
  <c r="AD718" i="5"/>
  <c r="AE718" i="5"/>
  <c r="AF718" i="5"/>
  <c r="AG718" i="5"/>
  <c r="AH718" i="5"/>
  <c r="AI718" i="5"/>
  <c r="AJ718" i="5"/>
  <c r="AK718" i="5"/>
  <c r="AL718" i="5"/>
  <c r="AM718" i="5"/>
  <c r="AN718" i="5"/>
  <c r="AO718" i="5"/>
  <c r="AP718" i="5"/>
  <c r="AQ718" i="5"/>
  <c r="AR718" i="5"/>
  <c r="AS718" i="5"/>
  <c r="AT718" i="5"/>
  <c r="AU718" i="5"/>
  <c r="AV718" i="5"/>
  <c r="AW718" i="5"/>
  <c r="AX718" i="5"/>
  <c r="AY718" i="5"/>
  <c r="AZ718" i="5"/>
  <c r="BA718" i="5"/>
  <c r="BB718" i="5"/>
  <c r="BC718" i="5"/>
  <c r="BD718" i="5"/>
  <c r="BE718" i="5"/>
  <c r="BF718" i="5"/>
  <c r="BG718" i="5"/>
  <c r="W718" i="5"/>
  <c r="X717" i="5"/>
  <c r="Y717" i="5"/>
  <c r="Z717" i="5"/>
  <c r="AA717" i="5"/>
  <c r="AB717" i="5"/>
  <c r="AC717" i="5"/>
  <c r="AD717" i="5"/>
  <c r="AE717" i="5"/>
  <c r="AF717" i="5"/>
  <c r="AG717" i="5"/>
  <c r="AH717" i="5"/>
  <c r="AI717" i="5"/>
  <c r="AJ717" i="5"/>
  <c r="AK717" i="5"/>
  <c r="AL717" i="5"/>
  <c r="AM717" i="5"/>
  <c r="AN717" i="5"/>
  <c r="AO717" i="5"/>
  <c r="AP717" i="5"/>
  <c r="AQ717" i="5"/>
  <c r="AR717" i="5"/>
  <c r="AS717" i="5"/>
  <c r="AT717" i="5"/>
  <c r="AU717" i="5"/>
  <c r="AV717" i="5"/>
  <c r="AW717" i="5"/>
  <c r="AX717" i="5"/>
  <c r="AY717" i="5"/>
  <c r="AZ717" i="5"/>
  <c r="BA717" i="5"/>
  <c r="BB717" i="5"/>
  <c r="BC717" i="5"/>
  <c r="BD717" i="5"/>
  <c r="BE717" i="5"/>
  <c r="BF717" i="5"/>
  <c r="BG717" i="5"/>
  <c r="W717" i="5"/>
  <c r="X715" i="5"/>
  <c r="Y715" i="5"/>
  <c r="Z715" i="5"/>
  <c r="AA715" i="5"/>
  <c r="AB715" i="5"/>
  <c r="AC715" i="5"/>
  <c r="AD715" i="5"/>
  <c r="AE715" i="5"/>
  <c r="AF715" i="5"/>
  <c r="AG715" i="5"/>
  <c r="AH715" i="5"/>
  <c r="AI715" i="5"/>
  <c r="AJ715" i="5"/>
  <c r="AK715" i="5"/>
  <c r="AL715" i="5"/>
  <c r="AM715" i="5"/>
  <c r="AN715" i="5"/>
  <c r="AO715" i="5"/>
  <c r="AP715" i="5"/>
  <c r="AQ715" i="5"/>
  <c r="AR715" i="5"/>
  <c r="AS715" i="5"/>
  <c r="AT715" i="5"/>
  <c r="AU715" i="5"/>
  <c r="AV715" i="5"/>
  <c r="AW715" i="5"/>
  <c r="AX715" i="5"/>
  <c r="AY715" i="5"/>
  <c r="AZ715" i="5"/>
  <c r="BA715" i="5"/>
  <c r="BB715" i="5"/>
  <c r="BC715" i="5"/>
  <c r="BD715" i="5"/>
  <c r="BE715" i="5"/>
  <c r="BF715" i="5"/>
  <c r="BG715" i="5"/>
  <c r="W715" i="5"/>
  <c r="X714" i="5"/>
  <c r="Y714" i="5"/>
  <c r="Z714" i="5"/>
  <c r="AA714" i="5"/>
  <c r="AB714" i="5"/>
  <c r="AC714" i="5"/>
  <c r="AD714" i="5"/>
  <c r="AE714" i="5"/>
  <c r="AF714" i="5"/>
  <c r="AG714" i="5"/>
  <c r="AH714" i="5"/>
  <c r="AI714" i="5"/>
  <c r="AJ714" i="5"/>
  <c r="AK714" i="5"/>
  <c r="AL714" i="5"/>
  <c r="AM714" i="5"/>
  <c r="AN714" i="5"/>
  <c r="AO714" i="5"/>
  <c r="AP714" i="5"/>
  <c r="AQ714" i="5"/>
  <c r="AR714" i="5"/>
  <c r="AS714" i="5"/>
  <c r="AT714" i="5"/>
  <c r="AU714" i="5"/>
  <c r="AV714" i="5"/>
  <c r="AW714" i="5"/>
  <c r="AX714" i="5"/>
  <c r="AY714" i="5"/>
  <c r="AZ714" i="5"/>
  <c r="BA714" i="5"/>
  <c r="BB714" i="5"/>
  <c r="BC714" i="5"/>
  <c r="BD714" i="5"/>
  <c r="BE714" i="5"/>
  <c r="BF714" i="5"/>
  <c r="BG714" i="5"/>
  <c r="W714" i="5"/>
  <c r="X712" i="5"/>
  <c r="Y712" i="5"/>
  <c r="Z712" i="5"/>
  <c r="AA712" i="5"/>
  <c r="AB712" i="5"/>
  <c r="AC712" i="5"/>
  <c r="AD712" i="5"/>
  <c r="AE712" i="5"/>
  <c r="AF712" i="5"/>
  <c r="AG712" i="5"/>
  <c r="AH712" i="5"/>
  <c r="AI712" i="5"/>
  <c r="AJ712" i="5"/>
  <c r="AK712" i="5"/>
  <c r="AL712" i="5"/>
  <c r="AM712" i="5"/>
  <c r="AN712" i="5"/>
  <c r="AO712" i="5"/>
  <c r="AP712" i="5"/>
  <c r="AQ712" i="5"/>
  <c r="AR712" i="5"/>
  <c r="AS712" i="5"/>
  <c r="AT712" i="5"/>
  <c r="AU712" i="5"/>
  <c r="AV712" i="5"/>
  <c r="AW712" i="5"/>
  <c r="AX712" i="5"/>
  <c r="AY712" i="5"/>
  <c r="AZ712" i="5"/>
  <c r="BA712" i="5"/>
  <c r="BB712" i="5"/>
  <c r="BC712" i="5"/>
  <c r="BD712" i="5"/>
  <c r="BE712" i="5"/>
  <c r="BF712" i="5"/>
  <c r="BG712" i="5"/>
  <c r="W712" i="5"/>
  <c r="E713" i="5"/>
  <c r="E714" i="5"/>
  <c r="E715" i="5"/>
  <c r="E716" i="5"/>
  <c r="E717" i="5"/>
  <c r="E718" i="5"/>
  <c r="E719" i="5"/>
  <c r="E720" i="5"/>
  <c r="E712" i="5"/>
  <c r="X709" i="5"/>
  <c r="Y709" i="5"/>
  <c r="Z709" i="5"/>
  <c r="AA709" i="5"/>
  <c r="AB709" i="5"/>
  <c r="AC709" i="5"/>
  <c r="AD709" i="5"/>
  <c r="AE709" i="5"/>
  <c r="AF709" i="5"/>
  <c r="AG709" i="5"/>
  <c r="AH709" i="5"/>
  <c r="AI709" i="5"/>
  <c r="AJ709" i="5"/>
  <c r="AK709" i="5"/>
  <c r="AL709" i="5"/>
  <c r="AM709" i="5"/>
  <c r="AN709" i="5"/>
  <c r="AO709" i="5"/>
  <c r="AP709" i="5"/>
  <c r="AQ709" i="5"/>
  <c r="AR709" i="5"/>
  <c r="AS709" i="5"/>
  <c r="AT709" i="5"/>
  <c r="AU709" i="5"/>
  <c r="AV709" i="5"/>
  <c r="AW709" i="5"/>
  <c r="AX709" i="5"/>
  <c r="AY709" i="5"/>
  <c r="AZ709" i="5"/>
  <c r="BA709" i="5"/>
  <c r="BB709" i="5"/>
  <c r="BC709" i="5"/>
  <c r="BD709" i="5"/>
  <c r="BE709" i="5"/>
  <c r="BF709" i="5"/>
  <c r="BG709" i="5"/>
  <c r="W709" i="5"/>
  <c r="X707" i="5"/>
  <c r="Y707" i="5"/>
  <c r="Z707" i="5"/>
  <c r="AA707" i="5"/>
  <c r="AB707" i="5"/>
  <c r="AC707" i="5"/>
  <c r="AD707" i="5"/>
  <c r="AE707" i="5"/>
  <c r="AF707" i="5"/>
  <c r="AG707" i="5"/>
  <c r="AH707" i="5"/>
  <c r="AI707" i="5"/>
  <c r="AJ707" i="5"/>
  <c r="AK707" i="5"/>
  <c r="AL707" i="5"/>
  <c r="AM707" i="5"/>
  <c r="AN707" i="5"/>
  <c r="AO707" i="5"/>
  <c r="AP707" i="5"/>
  <c r="AQ707" i="5"/>
  <c r="AR707" i="5"/>
  <c r="AS707" i="5"/>
  <c r="AT707" i="5"/>
  <c r="AU707" i="5"/>
  <c r="AV707" i="5"/>
  <c r="AW707" i="5"/>
  <c r="AX707" i="5"/>
  <c r="AY707" i="5"/>
  <c r="AZ707" i="5"/>
  <c r="BA707" i="5"/>
  <c r="BB707" i="5"/>
  <c r="BC707" i="5"/>
  <c r="BD707" i="5"/>
  <c r="BE707" i="5"/>
  <c r="BF707" i="5"/>
  <c r="BG707" i="5"/>
  <c r="W707" i="5"/>
  <c r="X706" i="5"/>
  <c r="Y706" i="5"/>
  <c r="Z706" i="5"/>
  <c r="AA706" i="5"/>
  <c r="AB706" i="5"/>
  <c r="AC706" i="5"/>
  <c r="AD706" i="5"/>
  <c r="AE706" i="5"/>
  <c r="AF706" i="5"/>
  <c r="AG706" i="5"/>
  <c r="AH706" i="5"/>
  <c r="AI706" i="5"/>
  <c r="AJ706" i="5"/>
  <c r="AK706" i="5"/>
  <c r="AL706" i="5"/>
  <c r="AM706" i="5"/>
  <c r="AN706" i="5"/>
  <c r="AO706" i="5"/>
  <c r="AP706" i="5"/>
  <c r="AQ706" i="5"/>
  <c r="AR706" i="5"/>
  <c r="AS706" i="5"/>
  <c r="AT706" i="5"/>
  <c r="AU706" i="5"/>
  <c r="AV706" i="5"/>
  <c r="AW706" i="5"/>
  <c r="AX706" i="5"/>
  <c r="AY706" i="5"/>
  <c r="AZ706" i="5"/>
  <c r="BA706" i="5"/>
  <c r="BB706" i="5"/>
  <c r="BC706" i="5"/>
  <c r="BD706" i="5"/>
  <c r="BE706" i="5"/>
  <c r="BF706" i="5"/>
  <c r="BG706" i="5"/>
  <c r="W706" i="5"/>
  <c r="X704" i="5"/>
  <c r="Y704" i="5"/>
  <c r="Z704" i="5"/>
  <c r="AA704" i="5"/>
  <c r="AB704" i="5"/>
  <c r="AC704" i="5"/>
  <c r="AD704" i="5"/>
  <c r="AE704" i="5"/>
  <c r="AF704" i="5"/>
  <c r="AG704" i="5"/>
  <c r="AH704" i="5"/>
  <c r="AI704" i="5"/>
  <c r="AJ704" i="5"/>
  <c r="AK704" i="5"/>
  <c r="AL704" i="5"/>
  <c r="AM704" i="5"/>
  <c r="AN704" i="5"/>
  <c r="AO704" i="5"/>
  <c r="AP704" i="5"/>
  <c r="AQ704" i="5"/>
  <c r="AR704" i="5"/>
  <c r="AS704" i="5"/>
  <c r="AT704" i="5"/>
  <c r="AU704" i="5"/>
  <c r="AV704" i="5"/>
  <c r="AW704" i="5"/>
  <c r="AX704" i="5"/>
  <c r="AY704" i="5"/>
  <c r="AZ704" i="5"/>
  <c r="BA704" i="5"/>
  <c r="BB704" i="5"/>
  <c r="BC704" i="5"/>
  <c r="BD704" i="5"/>
  <c r="BE704" i="5"/>
  <c r="BF704" i="5"/>
  <c r="BG704" i="5"/>
  <c r="W704" i="5"/>
  <c r="X703" i="5"/>
  <c r="Y703" i="5"/>
  <c r="Z703" i="5"/>
  <c r="AA703" i="5"/>
  <c r="AB703" i="5"/>
  <c r="AC703" i="5"/>
  <c r="AD703" i="5"/>
  <c r="AE703" i="5"/>
  <c r="AF703" i="5"/>
  <c r="AG703" i="5"/>
  <c r="AH703" i="5"/>
  <c r="AI703" i="5"/>
  <c r="AJ703" i="5"/>
  <c r="AK703" i="5"/>
  <c r="AL703" i="5"/>
  <c r="AM703" i="5"/>
  <c r="AN703" i="5"/>
  <c r="AO703" i="5"/>
  <c r="AP703" i="5"/>
  <c r="AQ703" i="5"/>
  <c r="AR703" i="5"/>
  <c r="AS703" i="5"/>
  <c r="AT703" i="5"/>
  <c r="AU703" i="5"/>
  <c r="AV703" i="5"/>
  <c r="AW703" i="5"/>
  <c r="AX703" i="5"/>
  <c r="AY703" i="5"/>
  <c r="AZ703" i="5"/>
  <c r="BA703" i="5"/>
  <c r="BB703" i="5"/>
  <c r="BC703" i="5"/>
  <c r="BD703" i="5"/>
  <c r="BE703" i="5"/>
  <c r="BF703" i="5"/>
  <c r="BG703" i="5"/>
  <c r="W703" i="5"/>
  <c r="X701" i="5"/>
  <c r="Y701" i="5"/>
  <c r="Z701" i="5"/>
  <c r="AA701" i="5"/>
  <c r="AB701" i="5"/>
  <c r="AC701" i="5"/>
  <c r="AD701" i="5"/>
  <c r="AE701" i="5"/>
  <c r="AF701" i="5"/>
  <c r="AG701" i="5"/>
  <c r="AH701" i="5"/>
  <c r="AI701" i="5"/>
  <c r="AJ701" i="5"/>
  <c r="AK701" i="5"/>
  <c r="AL701" i="5"/>
  <c r="AM701" i="5"/>
  <c r="AN701" i="5"/>
  <c r="AO701" i="5"/>
  <c r="AP701" i="5"/>
  <c r="AQ701" i="5"/>
  <c r="AR701" i="5"/>
  <c r="AS701" i="5"/>
  <c r="AT701" i="5"/>
  <c r="AU701" i="5"/>
  <c r="AV701" i="5"/>
  <c r="AW701" i="5"/>
  <c r="AX701" i="5"/>
  <c r="AY701" i="5"/>
  <c r="AZ701" i="5"/>
  <c r="BA701" i="5"/>
  <c r="BB701" i="5"/>
  <c r="BC701" i="5"/>
  <c r="BD701" i="5"/>
  <c r="BE701" i="5"/>
  <c r="BF701" i="5"/>
  <c r="BG701" i="5"/>
  <c r="W701" i="5"/>
  <c r="E702" i="5"/>
  <c r="E703" i="5"/>
  <c r="E704" i="5"/>
  <c r="E705" i="5"/>
  <c r="E706" i="5"/>
  <c r="E707" i="5"/>
  <c r="E708" i="5"/>
  <c r="E709" i="5"/>
  <c r="E701" i="5"/>
  <c r="E691" i="5"/>
  <c r="E692" i="5"/>
  <c r="E693" i="5"/>
  <c r="E694" i="5"/>
  <c r="E695" i="5"/>
  <c r="E696" i="5"/>
  <c r="E697" i="5"/>
  <c r="E698" i="5"/>
  <c r="E690" i="5"/>
  <c r="S26" i="21"/>
  <c r="S30" i="21" s="1"/>
  <c r="S36" i="21" s="1"/>
  <c r="S23" i="21"/>
  <c r="E680" i="5"/>
  <c r="E681" i="5"/>
  <c r="E682" i="5"/>
  <c r="E683" i="5"/>
  <c r="E684" i="5"/>
  <c r="E685" i="5"/>
  <c r="E686" i="5"/>
  <c r="E687" i="5"/>
  <c r="E679" i="5"/>
  <c r="X675" i="5"/>
  <c r="Y675" i="5"/>
  <c r="Z675" i="5"/>
  <c r="AA675" i="5"/>
  <c r="AB675" i="5"/>
  <c r="AC675" i="5"/>
  <c r="AD675" i="5"/>
  <c r="AE675" i="5"/>
  <c r="AF675" i="5"/>
  <c r="AG675" i="5"/>
  <c r="AH675" i="5"/>
  <c r="AI675" i="5"/>
  <c r="AJ675" i="5"/>
  <c r="AK675" i="5"/>
  <c r="AL675" i="5"/>
  <c r="AM675" i="5"/>
  <c r="AN675" i="5"/>
  <c r="AO675" i="5"/>
  <c r="AP675" i="5"/>
  <c r="AQ675" i="5"/>
  <c r="AR675" i="5"/>
  <c r="AS675" i="5"/>
  <c r="AT675" i="5"/>
  <c r="AU675" i="5"/>
  <c r="AV675" i="5"/>
  <c r="AW675" i="5"/>
  <c r="AX675" i="5"/>
  <c r="AY675" i="5"/>
  <c r="AZ675" i="5"/>
  <c r="BA675" i="5"/>
  <c r="BB675" i="5"/>
  <c r="BC675" i="5"/>
  <c r="BD675" i="5"/>
  <c r="BE675" i="5"/>
  <c r="BF675" i="5"/>
  <c r="BG675" i="5"/>
  <c r="W675" i="5"/>
  <c r="X673" i="5"/>
  <c r="Y673" i="5"/>
  <c r="Z673" i="5"/>
  <c r="AA673" i="5"/>
  <c r="AB673" i="5"/>
  <c r="AC673" i="5"/>
  <c r="AD673" i="5"/>
  <c r="AE673" i="5"/>
  <c r="AF673" i="5"/>
  <c r="AG673" i="5"/>
  <c r="AH673" i="5"/>
  <c r="AI673" i="5"/>
  <c r="AJ673" i="5"/>
  <c r="AK673" i="5"/>
  <c r="AL673" i="5"/>
  <c r="AM673" i="5"/>
  <c r="AN673" i="5"/>
  <c r="AO673" i="5"/>
  <c r="AP673" i="5"/>
  <c r="AQ673" i="5"/>
  <c r="AR673" i="5"/>
  <c r="AS673" i="5"/>
  <c r="AT673" i="5"/>
  <c r="AU673" i="5"/>
  <c r="AV673" i="5"/>
  <c r="AW673" i="5"/>
  <c r="AX673" i="5"/>
  <c r="AY673" i="5"/>
  <c r="AZ673" i="5"/>
  <c r="BA673" i="5"/>
  <c r="BB673" i="5"/>
  <c r="BC673" i="5"/>
  <c r="BD673" i="5"/>
  <c r="BE673" i="5"/>
  <c r="BF673" i="5"/>
  <c r="BG673" i="5"/>
  <c r="W673" i="5"/>
  <c r="X672" i="5"/>
  <c r="Y672" i="5"/>
  <c r="Z672" i="5"/>
  <c r="AA672" i="5"/>
  <c r="AB672" i="5"/>
  <c r="AC672" i="5"/>
  <c r="AD672" i="5"/>
  <c r="AE672" i="5"/>
  <c r="AF672" i="5"/>
  <c r="AG672" i="5"/>
  <c r="AH672" i="5"/>
  <c r="AI672" i="5"/>
  <c r="AJ672" i="5"/>
  <c r="AK672" i="5"/>
  <c r="AL672" i="5"/>
  <c r="AM672" i="5"/>
  <c r="AN672" i="5"/>
  <c r="AO672" i="5"/>
  <c r="AP672" i="5"/>
  <c r="AQ672" i="5"/>
  <c r="AR672" i="5"/>
  <c r="AS672" i="5"/>
  <c r="AT672" i="5"/>
  <c r="AU672" i="5"/>
  <c r="AV672" i="5"/>
  <c r="AW672" i="5"/>
  <c r="AX672" i="5"/>
  <c r="AY672" i="5"/>
  <c r="AZ672" i="5"/>
  <c r="BA672" i="5"/>
  <c r="BB672" i="5"/>
  <c r="BC672" i="5"/>
  <c r="BD672" i="5"/>
  <c r="BE672" i="5"/>
  <c r="BF672" i="5"/>
  <c r="BG672" i="5"/>
  <c r="W672" i="5"/>
  <c r="X670" i="5"/>
  <c r="Y670" i="5"/>
  <c r="Z670" i="5"/>
  <c r="AA670" i="5"/>
  <c r="AB670" i="5"/>
  <c r="AC670" i="5"/>
  <c r="AD670" i="5"/>
  <c r="AE670" i="5"/>
  <c r="AF670" i="5"/>
  <c r="AG670" i="5"/>
  <c r="AH670" i="5"/>
  <c r="AI670" i="5"/>
  <c r="AJ670" i="5"/>
  <c r="AK670" i="5"/>
  <c r="AL670" i="5"/>
  <c r="AM670" i="5"/>
  <c r="AN670" i="5"/>
  <c r="AO670" i="5"/>
  <c r="AP670" i="5"/>
  <c r="AQ670" i="5"/>
  <c r="AR670" i="5"/>
  <c r="AS670" i="5"/>
  <c r="AT670" i="5"/>
  <c r="AU670" i="5"/>
  <c r="AV670" i="5"/>
  <c r="AW670" i="5"/>
  <c r="AX670" i="5"/>
  <c r="AY670" i="5"/>
  <c r="AZ670" i="5"/>
  <c r="BA670" i="5"/>
  <c r="BB670" i="5"/>
  <c r="BC670" i="5"/>
  <c r="BD670" i="5"/>
  <c r="BE670" i="5"/>
  <c r="BF670" i="5"/>
  <c r="BG670" i="5"/>
  <c r="W670" i="5"/>
  <c r="X669" i="5"/>
  <c r="Y669" i="5"/>
  <c r="Z669" i="5"/>
  <c r="AA669" i="5"/>
  <c r="AB669" i="5"/>
  <c r="AC669" i="5"/>
  <c r="AD669" i="5"/>
  <c r="AE669" i="5"/>
  <c r="AF669" i="5"/>
  <c r="AG669" i="5"/>
  <c r="AH669" i="5"/>
  <c r="AI669" i="5"/>
  <c r="AJ669" i="5"/>
  <c r="AK669" i="5"/>
  <c r="AL669" i="5"/>
  <c r="AM669" i="5"/>
  <c r="AN669" i="5"/>
  <c r="AO669" i="5"/>
  <c r="AP669" i="5"/>
  <c r="AQ669" i="5"/>
  <c r="AR669" i="5"/>
  <c r="AS669" i="5"/>
  <c r="AT669" i="5"/>
  <c r="AU669" i="5"/>
  <c r="AV669" i="5"/>
  <c r="AW669" i="5"/>
  <c r="AX669" i="5"/>
  <c r="AY669" i="5"/>
  <c r="AZ669" i="5"/>
  <c r="BA669" i="5"/>
  <c r="BB669" i="5"/>
  <c r="BC669" i="5"/>
  <c r="BD669" i="5"/>
  <c r="BE669" i="5"/>
  <c r="BF669" i="5"/>
  <c r="BG669" i="5"/>
  <c r="W669" i="5"/>
  <c r="X667" i="5"/>
  <c r="Y667" i="5"/>
  <c r="Z667" i="5"/>
  <c r="AA667" i="5"/>
  <c r="AB667" i="5"/>
  <c r="AC667" i="5"/>
  <c r="AD667" i="5"/>
  <c r="AE667" i="5"/>
  <c r="AF667" i="5"/>
  <c r="AG667" i="5"/>
  <c r="AH667" i="5"/>
  <c r="AI667" i="5"/>
  <c r="AJ667" i="5"/>
  <c r="AK667" i="5"/>
  <c r="AL667" i="5"/>
  <c r="AM667" i="5"/>
  <c r="AN667" i="5"/>
  <c r="AO667" i="5"/>
  <c r="AP667" i="5"/>
  <c r="AQ667" i="5"/>
  <c r="AR667" i="5"/>
  <c r="AS667" i="5"/>
  <c r="AT667" i="5"/>
  <c r="AU667" i="5"/>
  <c r="AV667" i="5"/>
  <c r="AW667" i="5"/>
  <c r="AX667" i="5"/>
  <c r="AY667" i="5"/>
  <c r="AZ667" i="5"/>
  <c r="BA667" i="5"/>
  <c r="BB667" i="5"/>
  <c r="BC667" i="5"/>
  <c r="BD667" i="5"/>
  <c r="BE667" i="5"/>
  <c r="BF667" i="5"/>
  <c r="BG667" i="5"/>
  <c r="W667" i="5"/>
  <c r="E668" i="5"/>
  <c r="E669" i="5"/>
  <c r="E670" i="5"/>
  <c r="E671" i="5"/>
  <c r="E672" i="5"/>
  <c r="E673" i="5"/>
  <c r="E674" i="5"/>
  <c r="E675" i="5"/>
  <c r="E667" i="5"/>
  <c r="M95" i="12"/>
  <c r="X664" i="5" s="1"/>
  <c r="N95" i="12"/>
  <c r="Y664" i="5" s="1"/>
  <c r="O95" i="12"/>
  <c r="P95" i="12"/>
  <c r="AA664" i="5" s="1"/>
  <c r="Q95" i="12"/>
  <c r="AB664" i="5" s="1"/>
  <c r="R95" i="12"/>
  <c r="AC664" i="5" s="1"/>
  <c r="S95" i="12"/>
  <c r="T95" i="12"/>
  <c r="AE664" i="5" s="1"/>
  <c r="U95" i="12"/>
  <c r="AF664" i="5" s="1"/>
  <c r="V95" i="12"/>
  <c r="AG664" i="5" s="1"/>
  <c r="W95" i="12"/>
  <c r="X95" i="12"/>
  <c r="AI664" i="5" s="1"/>
  <c r="Y95" i="12"/>
  <c r="AJ664" i="5" s="1"/>
  <c r="Z95" i="12"/>
  <c r="AK664" i="5" s="1"/>
  <c r="AA95" i="12"/>
  <c r="AB95" i="12"/>
  <c r="AM664" i="5"/>
  <c r="AC95" i="12"/>
  <c r="AN664" i="5" s="1"/>
  <c r="AD95" i="12"/>
  <c r="AO664" i="5" s="1"/>
  <c r="AE95" i="12"/>
  <c r="AF95" i="12"/>
  <c r="AQ664" i="5"/>
  <c r="AG95" i="12"/>
  <c r="AR664" i="5" s="1"/>
  <c r="AH95" i="12"/>
  <c r="AS664" i="5" s="1"/>
  <c r="AI95" i="12"/>
  <c r="AJ95" i="12"/>
  <c r="AU664" i="5"/>
  <c r="AK95" i="12"/>
  <c r="AV664" i="5" s="1"/>
  <c r="AL95" i="12"/>
  <c r="AW664" i="5" s="1"/>
  <c r="AM95" i="12"/>
  <c r="AN95" i="12"/>
  <c r="AY664" i="5"/>
  <c r="AO95" i="12"/>
  <c r="AZ664" i="5" s="1"/>
  <c r="AP95" i="12"/>
  <c r="BA664" i="5" s="1"/>
  <c r="AQ95" i="12"/>
  <c r="AR95" i="12"/>
  <c r="BC664" i="5"/>
  <c r="AS95" i="12"/>
  <c r="BD664" i="5" s="1"/>
  <c r="AT95" i="12"/>
  <c r="BE664" i="5" s="1"/>
  <c r="AU95" i="12"/>
  <c r="AV95" i="12"/>
  <c r="BG664" i="5"/>
  <c r="L95" i="12"/>
  <c r="W664" i="5" s="1"/>
  <c r="M93" i="12"/>
  <c r="X662" i="5" s="1"/>
  <c r="N93" i="12"/>
  <c r="O93" i="12"/>
  <c r="Z662" i="5"/>
  <c r="P93" i="12"/>
  <c r="AA662" i="5" s="1"/>
  <c r="Q93" i="12"/>
  <c r="AB662" i="5" s="1"/>
  <c r="R93" i="12"/>
  <c r="S93" i="12"/>
  <c r="AD662" i="5"/>
  <c r="T93" i="12"/>
  <c r="AE662" i="5" s="1"/>
  <c r="U93" i="12"/>
  <c r="AF662" i="5" s="1"/>
  <c r="V93" i="12"/>
  <c r="W93" i="12"/>
  <c r="AH662" i="5"/>
  <c r="X93" i="12"/>
  <c r="AI662" i="5" s="1"/>
  <c r="Y93" i="12"/>
  <c r="AJ662" i="5" s="1"/>
  <c r="Z93" i="12"/>
  <c r="AA93" i="12"/>
  <c r="AL662" i="5"/>
  <c r="AB93" i="12"/>
  <c r="AM662" i="5" s="1"/>
  <c r="AC93" i="12"/>
  <c r="AN662" i="5" s="1"/>
  <c r="AD93" i="12"/>
  <c r="AE93" i="12"/>
  <c r="AP662" i="5"/>
  <c r="AF93" i="12"/>
  <c r="AQ662" i="5" s="1"/>
  <c r="AG93" i="12"/>
  <c r="AR662" i="5" s="1"/>
  <c r="AH93" i="12"/>
  <c r="AI93" i="12"/>
  <c r="AT662" i="5"/>
  <c r="AJ93" i="12"/>
  <c r="AU662" i="5" s="1"/>
  <c r="AK93" i="12"/>
  <c r="AV662" i="5" s="1"/>
  <c r="AL93" i="12"/>
  <c r="AM93" i="12"/>
  <c r="AX662" i="5"/>
  <c r="AN93" i="12"/>
  <c r="AY662" i="5" s="1"/>
  <c r="AO93" i="12"/>
  <c r="AZ662" i="5" s="1"/>
  <c r="AP93" i="12"/>
  <c r="AQ93" i="12"/>
  <c r="BB662" i="5"/>
  <c r="AR93" i="12"/>
  <c r="BC662" i="5" s="1"/>
  <c r="AS93" i="12"/>
  <c r="BD662" i="5" s="1"/>
  <c r="AT93" i="12"/>
  <c r="AU93" i="12"/>
  <c r="BF662" i="5"/>
  <c r="AV93" i="12"/>
  <c r="BG662" i="5" s="1"/>
  <c r="L93" i="12"/>
  <c r="W662" i="5" s="1"/>
  <c r="M92" i="12"/>
  <c r="X661" i="5" s="1"/>
  <c r="N92" i="12"/>
  <c r="Y661" i="5"/>
  <c r="O92" i="12"/>
  <c r="Z661" i="5"/>
  <c r="P92" i="12"/>
  <c r="AA661" i="5" s="1"/>
  <c r="Q92" i="12"/>
  <c r="R92" i="12"/>
  <c r="AC661" i="5"/>
  <c r="S92" i="12"/>
  <c r="AD661" i="5"/>
  <c r="T92" i="12"/>
  <c r="AE661" i="5" s="1"/>
  <c r="U92" i="12"/>
  <c r="V92" i="12"/>
  <c r="AG661" i="5"/>
  <c r="W92" i="12"/>
  <c r="AH661" i="5"/>
  <c r="X92" i="12"/>
  <c r="AI661" i="5" s="1"/>
  <c r="Y92" i="12"/>
  <c r="Y102" i="12" s="1"/>
  <c r="AJ661" i="5"/>
  <c r="Z92" i="12"/>
  <c r="AK661" i="5"/>
  <c r="AA92" i="12"/>
  <c r="AL661" i="5"/>
  <c r="AB92" i="12"/>
  <c r="AM661" i="5" s="1"/>
  <c r="AC92" i="12"/>
  <c r="AN661" i="5"/>
  <c r="AD92" i="12"/>
  <c r="AO661" i="5"/>
  <c r="AE92" i="12"/>
  <c r="AP661" i="5"/>
  <c r="AF92" i="12"/>
  <c r="AQ661" i="5" s="1"/>
  <c r="AG92" i="12"/>
  <c r="AG102" i="12" s="1"/>
  <c r="AR661" i="5"/>
  <c r="AH92" i="12"/>
  <c r="AS661" i="5"/>
  <c r="AI92" i="12"/>
  <c r="AT661" i="5"/>
  <c r="AJ92" i="12"/>
  <c r="AU661" i="5" s="1"/>
  <c r="AK92" i="12"/>
  <c r="AV661" i="5" s="1"/>
  <c r="AL92" i="12"/>
  <c r="AW661" i="5"/>
  <c r="AM92" i="12"/>
  <c r="AX661" i="5"/>
  <c r="AN92" i="12"/>
  <c r="AY661" i="5" s="1"/>
  <c r="AO92" i="12"/>
  <c r="AO102" i="12" s="1"/>
  <c r="AP92" i="12"/>
  <c r="BA661" i="5"/>
  <c r="AQ92" i="12"/>
  <c r="BB661" i="5"/>
  <c r="AR92" i="12"/>
  <c r="BC661" i="5" s="1"/>
  <c r="AS92" i="12"/>
  <c r="BD661" i="5"/>
  <c r="AT92" i="12"/>
  <c r="BE661" i="5"/>
  <c r="AU92" i="12"/>
  <c r="BF661" i="5"/>
  <c r="AV92" i="12"/>
  <c r="BG661" i="5" s="1"/>
  <c r="L92" i="12"/>
  <c r="L102" i="12" s="1"/>
  <c r="M90" i="12"/>
  <c r="X659" i="5"/>
  <c r="N90" i="12"/>
  <c r="Y659" i="5"/>
  <c r="O90" i="12"/>
  <c r="Z659" i="5" s="1"/>
  <c r="P90" i="12"/>
  <c r="Q90" i="12"/>
  <c r="AB659" i="5" s="1"/>
  <c r="R90" i="12"/>
  <c r="AC659" i="5"/>
  <c r="S90" i="12"/>
  <c r="AD659" i="5" s="1"/>
  <c r="T90" i="12"/>
  <c r="T100" i="12" s="1"/>
  <c r="AE659" i="5"/>
  <c r="U90" i="12"/>
  <c r="AF659" i="5" s="1"/>
  <c r="V90" i="12"/>
  <c r="AG659" i="5"/>
  <c r="W90" i="12"/>
  <c r="AH659" i="5" s="1"/>
  <c r="X90" i="12"/>
  <c r="AI659" i="5" s="1"/>
  <c r="Y90" i="12"/>
  <c r="AJ659" i="5" s="1"/>
  <c r="Z90" i="12"/>
  <c r="AK659" i="5"/>
  <c r="AA90" i="12"/>
  <c r="AL659" i="5" s="1"/>
  <c r="AB90" i="12"/>
  <c r="AB100" i="12" s="1"/>
  <c r="AM659" i="5"/>
  <c r="AC90" i="12"/>
  <c r="AN659" i="5" s="1"/>
  <c r="AD90" i="12"/>
  <c r="AO659" i="5"/>
  <c r="AE90" i="12"/>
  <c r="AP659" i="5" s="1"/>
  <c r="AF90" i="12"/>
  <c r="AG90" i="12"/>
  <c r="AR659" i="5" s="1"/>
  <c r="AH90" i="12"/>
  <c r="AS659" i="5"/>
  <c r="AI90" i="12"/>
  <c r="AT659" i="5" s="1"/>
  <c r="AJ90" i="12"/>
  <c r="AJ100" i="12" s="1"/>
  <c r="AU659" i="5"/>
  <c r="AK90" i="12"/>
  <c r="AV659" i="5" s="1"/>
  <c r="AL90" i="12"/>
  <c r="AW659" i="5"/>
  <c r="AM90" i="12"/>
  <c r="AX659" i="5" s="1"/>
  <c r="AN90" i="12"/>
  <c r="AY659" i="5" s="1"/>
  <c r="AO90" i="12"/>
  <c r="AZ659" i="5" s="1"/>
  <c r="AP90" i="12"/>
  <c r="BA659" i="5"/>
  <c r="AQ90" i="12"/>
  <c r="BB659" i="5" s="1"/>
  <c r="AR90" i="12"/>
  <c r="AR100" i="12" s="1"/>
  <c r="BC659" i="5"/>
  <c r="AS90" i="12"/>
  <c r="BD659" i="5" s="1"/>
  <c r="AT90" i="12"/>
  <c r="BE659" i="5"/>
  <c r="AU90" i="12"/>
  <c r="BF659" i="5" s="1"/>
  <c r="AV90" i="12"/>
  <c r="L90" i="12"/>
  <c r="W659" i="5" s="1"/>
  <c r="M89" i="12"/>
  <c r="X658" i="5"/>
  <c r="N89" i="12"/>
  <c r="Y658" i="5" s="1"/>
  <c r="O89" i="12"/>
  <c r="O99" i="12" s="1"/>
  <c r="Z658" i="5"/>
  <c r="P89" i="12"/>
  <c r="AA658" i="5" s="1"/>
  <c r="Q89" i="12"/>
  <c r="AB658" i="5"/>
  <c r="R89" i="12"/>
  <c r="AC658" i="5" s="1"/>
  <c r="S89" i="12"/>
  <c r="S99" i="12" s="1"/>
  <c r="T89" i="12"/>
  <c r="AE658" i="5" s="1"/>
  <c r="U89" i="12"/>
  <c r="AF658" i="5"/>
  <c r="V89" i="12"/>
  <c r="AG658" i="5" s="1"/>
  <c r="W89" i="12"/>
  <c r="W99" i="12" s="1"/>
  <c r="AH658" i="5"/>
  <c r="X89" i="12"/>
  <c r="AI658" i="5" s="1"/>
  <c r="Y89" i="12"/>
  <c r="AJ658" i="5"/>
  <c r="Z89" i="12"/>
  <c r="AK658" i="5" s="1"/>
  <c r="AA89" i="12"/>
  <c r="AB89" i="12"/>
  <c r="AM658" i="5" s="1"/>
  <c r="AC89" i="12"/>
  <c r="AN658" i="5"/>
  <c r="AD89" i="12"/>
  <c r="AO658" i="5" s="1"/>
  <c r="AE89" i="12"/>
  <c r="AE99" i="12" s="1"/>
  <c r="AF89" i="12"/>
  <c r="AQ658" i="5" s="1"/>
  <c r="AG89" i="12"/>
  <c r="AR658" i="5"/>
  <c r="AH89" i="12"/>
  <c r="AS658" i="5" s="1"/>
  <c r="AI89" i="12"/>
  <c r="AI99" i="12" s="1"/>
  <c r="AJ89" i="12"/>
  <c r="AU658" i="5" s="1"/>
  <c r="AK89" i="12"/>
  <c r="AV658" i="5"/>
  <c r="AL89" i="12"/>
  <c r="AW658" i="5" s="1"/>
  <c r="AM89" i="12"/>
  <c r="AM99" i="12" s="1"/>
  <c r="AX658" i="5"/>
  <c r="AN89" i="12"/>
  <c r="AY658" i="5" s="1"/>
  <c r="AO89" i="12"/>
  <c r="AZ658" i="5"/>
  <c r="AP89" i="12"/>
  <c r="BA658" i="5" s="1"/>
  <c r="AQ89" i="12"/>
  <c r="AR89" i="12"/>
  <c r="BC658" i="5" s="1"/>
  <c r="AS89" i="12"/>
  <c r="BD658" i="5"/>
  <c r="AT89" i="12"/>
  <c r="BE658" i="5" s="1"/>
  <c r="AU89" i="12"/>
  <c r="AU99" i="12" s="1"/>
  <c r="AV89" i="12"/>
  <c r="BG658" i="5" s="1"/>
  <c r="L89" i="12"/>
  <c r="W658" i="5"/>
  <c r="M87" i="12"/>
  <c r="X656" i="5" s="1"/>
  <c r="N87" i="12"/>
  <c r="N97" i="12" s="1"/>
  <c r="O87" i="12"/>
  <c r="Z656" i="5" s="1"/>
  <c r="P87" i="12"/>
  <c r="AA656" i="5"/>
  <c r="Q87" i="12"/>
  <c r="AB656" i="5" s="1"/>
  <c r="R87" i="12"/>
  <c r="R97" i="12" s="1"/>
  <c r="S87" i="12"/>
  <c r="AD656" i="5" s="1"/>
  <c r="T87" i="12"/>
  <c r="AE656" i="5"/>
  <c r="U87" i="12"/>
  <c r="AF656" i="5" s="1"/>
  <c r="V87" i="12"/>
  <c r="W87" i="12"/>
  <c r="AH656" i="5" s="1"/>
  <c r="X87" i="12"/>
  <c r="AI656" i="5"/>
  <c r="Y87" i="12"/>
  <c r="AJ656" i="5" s="1"/>
  <c r="Z87" i="12"/>
  <c r="Z97" i="12" s="1"/>
  <c r="AA87" i="12"/>
  <c r="AL656" i="5" s="1"/>
  <c r="AB87" i="12"/>
  <c r="AM656" i="5"/>
  <c r="AC87" i="12"/>
  <c r="AN656" i="5" s="1"/>
  <c r="AD87" i="12"/>
  <c r="AD97" i="12" s="1"/>
  <c r="AE87" i="12"/>
  <c r="AP656" i="5" s="1"/>
  <c r="AF87" i="12"/>
  <c r="AQ656" i="5"/>
  <c r="AG87" i="12"/>
  <c r="AR656" i="5" s="1"/>
  <c r="AH87" i="12"/>
  <c r="AH97" i="12" s="1"/>
  <c r="AI87" i="12"/>
  <c r="AT656" i="5" s="1"/>
  <c r="AJ87" i="12"/>
  <c r="AU656" i="5"/>
  <c r="AK87" i="12"/>
  <c r="AV656" i="5" s="1"/>
  <c r="AL87" i="12"/>
  <c r="AM87" i="12"/>
  <c r="AX656" i="5" s="1"/>
  <c r="AN87" i="12"/>
  <c r="AY656" i="5"/>
  <c r="AO87" i="12"/>
  <c r="AZ656" i="5" s="1"/>
  <c r="AP87" i="12"/>
  <c r="AP97" i="12" s="1"/>
  <c r="AQ87" i="12"/>
  <c r="BB656" i="5" s="1"/>
  <c r="AR87" i="12"/>
  <c r="BC656" i="5"/>
  <c r="AS87" i="12"/>
  <c r="BD656" i="5" s="1"/>
  <c r="AT87" i="12"/>
  <c r="AT97" i="12" s="1"/>
  <c r="AU87" i="12"/>
  <c r="BF656" i="5" s="1"/>
  <c r="AV87" i="12"/>
  <c r="BG656" i="5"/>
  <c r="L87" i="12"/>
  <c r="W656" i="5" s="1"/>
  <c r="E657" i="5"/>
  <c r="E658" i="5"/>
  <c r="E659" i="5"/>
  <c r="E660" i="5"/>
  <c r="E661" i="5"/>
  <c r="E662" i="5"/>
  <c r="E663" i="5"/>
  <c r="E664" i="5"/>
  <c r="E656" i="5"/>
  <c r="E646" i="5"/>
  <c r="E647" i="5"/>
  <c r="E648" i="5"/>
  <c r="E649" i="5"/>
  <c r="E650" i="5"/>
  <c r="E651" i="5"/>
  <c r="E652" i="5"/>
  <c r="E653" i="5"/>
  <c r="E645" i="5"/>
  <c r="E635" i="5"/>
  <c r="E636" i="5"/>
  <c r="E637" i="5"/>
  <c r="E638" i="5"/>
  <c r="E639" i="5"/>
  <c r="E640" i="5"/>
  <c r="E641" i="5"/>
  <c r="E642" i="5"/>
  <c r="E634" i="5"/>
  <c r="X630" i="5"/>
  <c r="Y630" i="5"/>
  <c r="Z630" i="5"/>
  <c r="AA630" i="5"/>
  <c r="AB630" i="5"/>
  <c r="AC630" i="5"/>
  <c r="AD630" i="5"/>
  <c r="AE630" i="5"/>
  <c r="AF630" i="5"/>
  <c r="AG630" i="5"/>
  <c r="AH630" i="5"/>
  <c r="AI630" i="5"/>
  <c r="AJ630" i="5"/>
  <c r="AK630" i="5"/>
  <c r="AL630" i="5"/>
  <c r="AM630" i="5"/>
  <c r="AN630" i="5"/>
  <c r="AO630" i="5"/>
  <c r="AP630" i="5"/>
  <c r="AQ630" i="5"/>
  <c r="AR630" i="5"/>
  <c r="AS630" i="5"/>
  <c r="AT630" i="5"/>
  <c r="AU630" i="5"/>
  <c r="AV630" i="5"/>
  <c r="AW630" i="5"/>
  <c r="AX630" i="5"/>
  <c r="AY630" i="5"/>
  <c r="AZ630" i="5"/>
  <c r="BA630" i="5"/>
  <c r="BB630" i="5"/>
  <c r="BC630" i="5"/>
  <c r="BD630" i="5"/>
  <c r="BE630" i="5"/>
  <c r="BF630" i="5"/>
  <c r="BG630" i="5"/>
  <c r="W630" i="5"/>
  <c r="X628" i="5"/>
  <c r="Y628" i="5"/>
  <c r="Z628" i="5"/>
  <c r="AA628" i="5"/>
  <c r="AB628" i="5"/>
  <c r="AC628" i="5"/>
  <c r="AD628" i="5"/>
  <c r="AE628" i="5"/>
  <c r="AF628" i="5"/>
  <c r="AG628" i="5"/>
  <c r="AH628" i="5"/>
  <c r="AI628" i="5"/>
  <c r="AJ628" i="5"/>
  <c r="AK628" i="5"/>
  <c r="AL628" i="5"/>
  <c r="AM628" i="5"/>
  <c r="AN628" i="5"/>
  <c r="AO628" i="5"/>
  <c r="AP628" i="5"/>
  <c r="AQ628" i="5"/>
  <c r="AR628" i="5"/>
  <c r="AS628" i="5"/>
  <c r="AT628" i="5"/>
  <c r="AU628" i="5"/>
  <c r="AV628" i="5"/>
  <c r="AW628" i="5"/>
  <c r="AX628" i="5"/>
  <c r="AY628" i="5"/>
  <c r="AZ628" i="5"/>
  <c r="BA628" i="5"/>
  <c r="BB628" i="5"/>
  <c r="BC628" i="5"/>
  <c r="BD628" i="5"/>
  <c r="BE628" i="5"/>
  <c r="BF628" i="5"/>
  <c r="BG628" i="5"/>
  <c r="W628" i="5"/>
  <c r="X627" i="5"/>
  <c r="Y627" i="5"/>
  <c r="Z627" i="5"/>
  <c r="AA627" i="5"/>
  <c r="AB627" i="5"/>
  <c r="AC627" i="5"/>
  <c r="AD627" i="5"/>
  <c r="AE627" i="5"/>
  <c r="AF627" i="5"/>
  <c r="AG627" i="5"/>
  <c r="AH627" i="5"/>
  <c r="AI627" i="5"/>
  <c r="AJ627" i="5"/>
  <c r="AK627" i="5"/>
  <c r="AL627" i="5"/>
  <c r="AM627" i="5"/>
  <c r="AN627" i="5"/>
  <c r="AO627" i="5"/>
  <c r="AP627" i="5"/>
  <c r="AQ627" i="5"/>
  <c r="AR627" i="5"/>
  <c r="AS627" i="5"/>
  <c r="AT627" i="5"/>
  <c r="AU627" i="5"/>
  <c r="AV627" i="5"/>
  <c r="AW627" i="5"/>
  <c r="AX627" i="5"/>
  <c r="AY627" i="5"/>
  <c r="AZ627" i="5"/>
  <c r="BA627" i="5"/>
  <c r="BB627" i="5"/>
  <c r="BC627" i="5"/>
  <c r="BD627" i="5"/>
  <c r="BE627" i="5"/>
  <c r="BF627" i="5"/>
  <c r="BG627" i="5"/>
  <c r="W627" i="5"/>
  <c r="X625" i="5"/>
  <c r="Y625" i="5"/>
  <c r="Z625" i="5"/>
  <c r="AA625" i="5"/>
  <c r="AB625" i="5"/>
  <c r="AC625" i="5"/>
  <c r="AD625" i="5"/>
  <c r="AE625" i="5"/>
  <c r="AF625" i="5"/>
  <c r="AG625" i="5"/>
  <c r="AH625" i="5"/>
  <c r="AI625" i="5"/>
  <c r="AJ625" i="5"/>
  <c r="AK625" i="5"/>
  <c r="AL625" i="5"/>
  <c r="AM625" i="5"/>
  <c r="AN625" i="5"/>
  <c r="AO625" i="5"/>
  <c r="AP625" i="5"/>
  <c r="AQ625" i="5"/>
  <c r="AR625" i="5"/>
  <c r="AS625" i="5"/>
  <c r="AT625" i="5"/>
  <c r="AU625" i="5"/>
  <c r="AV625" i="5"/>
  <c r="AW625" i="5"/>
  <c r="AX625" i="5"/>
  <c r="AY625" i="5"/>
  <c r="AZ625" i="5"/>
  <c r="BA625" i="5"/>
  <c r="BB625" i="5"/>
  <c r="BC625" i="5"/>
  <c r="BD625" i="5"/>
  <c r="BE625" i="5"/>
  <c r="BF625" i="5"/>
  <c r="BG625" i="5"/>
  <c r="W625" i="5"/>
  <c r="X624" i="5"/>
  <c r="Y624" i="5"/>
  <c r="Z624" i="5"/>
  <c r="AA624" i="5"/>
  <c r="AB624" i="5"/>
  <c r="AC624" i="5"/>
  <c r="AD624" i="5"/>
  <c r="AE624" i="5"/>
  <c r="AF624" i="5"/>
  <c r="AG624" i="5"/>
  <c r="AH624" i="5"/>
  <c r="AI624" i="5"/>
  <c r="AJ624" i="5"/>
  <c r="AK624" i="5"/>
  <c r="AL624" i="5"/>
  <c r="AM624" i="5"/>
  <c r="AN624" i="5"/>
  <c r="AO624" i="5"/>
  <c r="AP624" i="5"/>
  <c r="AQ624" i="5"/>
  <c r="AR624" i="5"/>
  <c r="AS624" i="5"/>
  <c r="AT624" i="5"/>
  <c r="AU624" i="5"/>
  <c r="AV624" i="5"/>
  <c r="AW624" i="5"/>
  <c r="AX624" i="5"/>
  <c r="AY624" i="5"/>
  <c r="AZ624" i="5"/>
  <c r="BA624" i="5"/>
  <c r="BB624" i="5"/>
  <c r="BC624" i="5"/>
  <c r="BD624" i="5"/>
  <c r="BE624" i="5"/>
  <c r="BF624" i="5"/>
  <c r="BG624" i="5"/>
  <c r="W624" i="5"/>
  <c r="X622" i="5"/>
  <c r="Y622" i="5"/>
  <c r="Z622" i="5"/>
  <c r="AA622" i="5"/>
  <c r="AB622" i="5"/>
  <c r="AC622" i="5"/>
  <c r="AD622" i="5"/>
  <c r="AE622" i="5"/>
  <c r="AF622" i="5"/>
  <c r="AG622" i="5"/>
  <c r="AH622" i="5"/>
  <c r="AI622" i="5"/>
  <c r="AJ622" i="5"/>
  <c r="AK622" i="5"/>
  <c r="AL622" i="5"/>
  <c r="AM622" i="5"/>
  <c r="AN622" i="5"/>
  <c r="AO622" i="5"/>
  <c r="AP622" i="5"/>
  <c r="AQ622" i="5"/>
  <c r="AR622" i="5"/>
  <c r="AS622" i="5"/>
  <c r="AT622" i="5"/>
  <c r="AU622" i="5"/>
  <c r="AV622" i="5"/>
  <c r="AW622" i="5"/>
  <c r="AX622" i="5"/>
  <c r="AY622" i="5"/>
  <c r="AZ622" i="5"/>
  <c r="BA622" i="5"/>
  <c r="BB622" i="5"/>
  <c r="BC622" i="5"/>
  <c r="BD622" i="5"/>
  <c r="BE622" i="5"/>
  <c r="BF622" i="5"/>
  <c r="BG622" i="5"/>
  <c r="W622" i="5"/>
  <c r="E623" i="5"/>
  <c r="E624" i="5"/>
  <c r="E625" i="5"/>
  <c r="E626" i="5"/>
  <c r="E627" i="5"/>
  <c r="E628" i="5"/>
  <c r="E629" i="5"/>
  <c r="E630" i="5"/>
  <c r="E622" i="5"/>
  <c r="M95" i="9"/>
  <c r="X619" i="5"/>
  <c r="N95" i="9"/>
  <c r="Y619" i="5" s="1"/>
  <c r="O95" i="9"/>
  <c r="Z619" i="5" s="1"/>
  <c r="P95" i="9"/>
  <c r="Q95" i="9"/>
  <c r="AB619" i="5"/>
  <c r="R95" i="9"/>
  <c r="AC619" i="5" s="1"/>
  <c r="S95" i="9"/>
  <c r="AD619" i="5" s="1"/>
  <c r="T95" i="9"/>
  <c r="AE619" i="5" s="1"/>
  <c r="U95" i="9"/>
  <c r="AF619" i="5"/>
  <c r="V95" i="9"/>
  <c r="AG619" i="5" s="1"/>
  <c r="W95" i="9"/>
  <c r="AH619" i="5" s="1"/>
  <c r="X95" i="9"/>
  <c r="AI619" i="5" s="1"/>
  <c r="Y95" i="9"/>
  <c r="AJ619" i="5"/>
  <c r="Z95" i="9"/>
  <c r="AK619" i="5" s="1"/>
  <c r="AA95" i="9"/>
  <c r="AL619" i="5" s="1"/>
  <c r="AB95" i="9"/>
  <c r="AM619" i="5" s="1"/>
  <c r="AC95" i="9"/>
  <c r="AN619" i="5"/>
  <c r="AD95" i="9"/>
  <c r="AO619" i="5" s="1"/>
  <c r="AE95" i="9"/>
  <c r="AP619" i="5" s="1"/>
  <c r="AF95" i="9"/>
  <c r="AG95" i="9"/>
  <c r="AR619" i="5"/>
  <c r="AH95" i="9"/>
  <c r="AS619" i="5" s="1"/>
  <c r="AI95" i="9"/>
  <c r="AT619" i="5" s="1"/>
  <c r="AJ95" i="9"/>
  <c r="AU619" i="5" s="1"/>
  <c r="AK95" i="9"/>
  <c r="AV619" i="5"/>
  <c r="AL95" i="9"/>
  <c r="AW619" i="5" s="1"/>
  <c r="AM95" i="9"/>
  <c r="AX619" i="5" s="1"/>
  <c r="AN95" i="9"/>
  <c r="AY619" i="5" s="1"/>
  <c r="AO95" i="9"/>
  <c r="AZ619" i="5"/>
  <c r="AP95" i="9"/>
  <c r="BA619" i="5"/>
  <c r="AQ95" i="9"/>
  <c r="BB619" i="5" s="1"/>
  <c r="AR95" i="9"/>
  <c r="BC619" i="5" s="1"/>
  <c r="AS95" i="9"/>
  <c r="BD619" i="5"/>
  <c r="AT95" i="9"/>
  <c r="BE619" i="5"/>
  <c r="AU95" i="9"/>
  <c r="BF619" i="5" s="1"/>
  <c r="AV95" i="9"/>
  <c r="BG619" i="5" s="1"/>
  <c r="L95" i="9"/>
  <c r="W619" i="5"/>
  <c r="M93" i="9"/>
  <c r="X617" i="5"/>
  <c r="N93" i="9"/>
  <c r="Y617" i="5" s="1"/>
  <c r="O93" i="9"/>
  <c r="Z617" i="5" s="1"/>
  <c r="P93" i="9"/>
  <c r="AA617" i="5"/>
  <c r="Q93" i="9"/>
  <c r="AB617" i="5"/>
  <c r="R93" i="9"/>
  <c r="AC617" i="5" s="1"/>
  <c r="S93" i="9"/>
  <c r="T93" i="9"/>
  <c r="AE617" i="5"/>
  <c r="U93" i="9"/>
  <c r="AF617" i="5"/>
  <c r="V93" i="9"/>
  <c r="AG617" i="5" s="1"/>
  <c r="W93" i="9"/>
  <c r="AH617" i="5"/>
  <c r="X93" i="9"/>
  <c r="AI617" i="5"/>
  <c r="Y93" i="9"/>
  <c r="AJ617" i="5"/>
  <c r="Z93" i="9"/>
  <c r="AK617" i="5" s="1"/>
  <c r="AA93" i="9"/>
  <c r="AL617" i="5" s="1"/>
  <c r="AB93" i="9"/>
  <c r="AM617" i="5"/>
  <c r="AC93" i="9"/>
  <c r="AN617" i="5"/>
  <c r="AD93" i="9"/>
  <c r="AO617" i="5" s="1"/>
  <c r="AE93" i="9"/>
  <c r="AP617" i="5"/>
  <c r="AF93" i="9"/>
  <c r="AQ617" i="5"/>
  <c r="AG93" i="9"/>
  <c r="AR617" i="5"/>
  <c r="AH93" i="9"/>
  <c r="AS617" i="5" s="1"/>
  <c r="AI93" i="9"/>
  <c r="AT617" i="5" s="1"/>
  <c r="AJ93" i="9"/>
  <c r="AU617" i="5"/>
  <c r="AK93" i="9"/>
  <c r="AV617" i="5"/>
  <c r="AL93" i="9"/>
  <c r="AW617" i="5" s="1"/>
  <c r="AM93" i="9"/>
  <c r="AX617" i="5" s="1"/>
  <c r="AN93" i="9"/>
  <c r="AY617" i="5"/>
  <c r="AO93" i="9"/>
  <c r="AZ617" i="5"/>
  <c r="AP93" i="9"/>
  <c r="BA617" i="5" s="1"/>
  <c r="AQ93" i="9"/>
  <c r="BB617" i="5" s="1"/>
  <c r="AR93" i="9"/>
  <c r="BC617" i="5"/>
  <c r="AS93" i="9"/>
  <c r="BD617" i="5"/>
  <c r="AT93" i="9"/>
  <c r="BE617" i="5" s="1"/>
  <c r="AU93" i="9"/>
  <c r="BF617" i="5" s="1"/>
  <c r="AV93" i="9"/>
  <c r="BG617" i="5"/>
  <c r="L93" i="9"/>
  <c r="W617" i="5"/>
  <c r="M92" i="9"/>
  <c r="X616" i="5" s="1"/>
  <c r="N92" i="9"/>
  <c r="O92" i="9"/>
  <c r="Z616" i="5"/>
  <c r="P92" i="9"/>
  <c r="AA616" i="5"/>
  <c r="Q92" i="9"/>
  <c r="AB616" i="5" s="1"/>
  <c r="R92" i="9"/>
  <c r="AC616" i="5"/>
  <c r="S92" i="9"/>
  <c r="AD616" i="5"/>
  <c r="T92" i="9"/>
  <c r="AE616" i="5"/>
  <c r="U92" i="9"/>
  <c r="AF616" i="5" s="1"/>
  <c r="V92" i="9"/>
  <c r="AG616" i="5" s="1"/>
  <c r="W92" i="9"/>
  <c r="AH616" i="5"/>
  <c r="X92" i="9"/>
  <c r="AI616" i="5"/>
  <c r="Y92" i="9"/>
  <c r="AJ616" i="5" s="1"/>
  <c r="Z92" i="9"/>
  <c r="AK616" i="5"/>
  <c r="AA92" i="9"/>
  <c r="AL616" i="5"/>
  <c r="AB92" i="9"/>
  <c r="AM616" i="5"/>
  <c r="AC92" i="9"/>
  <c r="AN616" i="5" s="1"/>
  <c r="AD92" i="9"/>
  <c r="AO616" i="5" s="1"/>
  <c r="AE92" i="9"/>
  <c r="AP616" i="5"/>
  <c r="AF92" i="9"/>
  <c r="AQ616" i="5"/>
  <c r="AG92" i="9"/>
  <c r="AR616" i="5" s="1"/>
  <c r="AH92" i="9"/>
  <c r="AS616" i="5" s="1"/>
  <c r="AI92" i="9"/>
  <c r="AT616" i="5"/>
  <c r="AJ92" i="9"/>
  <c r="AU616" i="5"/>
  <c r="AK92" i="9"/>
  <c r="AV616" i="5" s="1"/>
  <c r="AL92" i="9"/>
  <c r="AW616" i="5" s="1"/>
  <c r="AM92" i="9"/>
  <c r="AX616" i="5"/>
  <c r="AN92" i="9"/>
  <c r="AY616" i="5"/>
  <c r="AO92" i="9"/>
  <c r="AZ616" i="5" s="1"/>
  <c r="AP92" i="9"/>
  <c r="BA616" i="5" s="1"/>
  <c r="AQ92" i="9"/>
  <c r="BB616" i="5"/>
  <c r="AR92" i="9"/>
  <c r="BC616" i="5"/>
  <c r="AS92" i="9"/>
  <c r="BD616" i="5" s="1"/>
  <c r="AT92" i="9"/>
  <c r="AU92" i="9"/>
  <c r="BF616" i="5"/>
  <c r="AV92" i="9"/>
  <c r="BG616" i="5"/>
  <c r="L92" i="9"/>
  <c r="W616" i="5" s="1"/>
  <c r="M90" i="9"/>
  <c r="X614" i="5"/>
  <c r="N90" i="9"/>
  <c r="Y614" i="5"/>
  <c r="O90" i="9"/>
  <c r="Z614" i="5"/>
  <c r="P90" i="9"/>
  <c r="AA614" i="5" s="1"/>
  <c r="Q90" i="9"/>
  <c r="AB614" i="5" s="1"/>
  <c r="R90" i="9"/>
  <c r="AC614" i="5"/>
  <c r="S90" i="9"/>
  <c r="AD614" i="5"/>
  <c r="T90" i="9"/>
  <c r="AE614" i="5" s="1"/>
  <c r="U90" i="9"/>
  <c r="AF614" i="5"/>
  <c r="V90" i="9"/>
  <c r="AG614" i="5"/>
  <c r="W90" i="9"/>
  <c r="AH614" i="5"/>
  <c r="X90" i="9"/>
  <c r="AI614" i="5" s="1"/>
  <c r="Y90" i="9"/>
  <c r="AJ614" i="5" s="1"/>
  <c r="Z90" i="9"/>
  <c r="AK614" i="5"/>
  <c r="AA90" i="9"/>
  <c r="AL614" i="5"/>
  <c r="AB90" i="9"/>
  <c r="AM614" i="5" s="1"/>
  <c r="AC90" i="9"/>
  <c r="AN614" i="5" s="1"/>
  <c r="AD90" i="9"/>
  <c r="AO614" i="5"/>
  <c r="AE90" i="9"/>
  <c r="AP614" i="5"/>
  <c r="AF90" i="9"/>
  <c r="AQ614" i="5" s="1"/>
  <c r="AG90" i="9"/>
  <c r="AR614" i="5" s="1"/>
  <c r="AH90" i="9"/>
  <c r="AS614" i="5"/>
  <c r="AI90" i="9"/>
  <c r="AT614" i="5"/>
  <c r="AJ90" i="9"/>
  <c r="AU614" i="5" s="1"/>
  <c r="AK90" i="9"/>
  <c r="AV614" i="5" s="1"/>
  <c r="AL90" i="9"/>
  <c r="AW614" i="5"/>
  <c r="AM90" i="9"/>
  <c r="AX614" i="5"/>
  <c r="AN90" i="9"/>
  <c r="AY614" i="5" s="1"/>
  <c r="AO90" i="9"/>
  <c r="AZ614" i="5" s="1"/>
  <c r="AP90" i="9"/>
  <c r="BA614" i="5"/>
  <c r="AQ90" i="9"/>
  <c r="BB614" i="5"/>
  <c r="AR90" i="9"/>
  <c r="BC614" i="5" s="1"/>
  <c r="AS90" i="9"/>
  <c r="BD614" i="5"/>
  <c r="AT90" i="9"/>
  <c r="BE614" i="5"/>
  <c r="AU90" i="9"/>
  <c r="BF614" i="5"/>
  <c r="AV90" i="9"/>
  <c r="BG614" i="5" s="1"/>
  <c r="L90" i="9"/>
  <c r="W614" i="5" s="1"/>
  <c r="X613" i="5"/>
  <c r="N89" i="9"/>
  <c r="Y613" i="5" s="1"/>
  <c r="O89" i="9"/>
  <c r="Z613" i="5"/>
  <c r="P89" i="9"/>
  <c r="AA613" i="5"/>
  <c r="Q89" i="9"/>
  <c r="AB613" i="5" s="1"/>
  <c r="R89" i="9"/>
  <c r="AC613" i="5" s="1"/>
  <c r="S89" i="9"/>
  <c r="AD613" i="5"/>
  <c r="T89" i="9"/>
  <c r="AE613" i="5"/>
  <c r="U89" i="9"/>
  <c r="AF613" i="5" s="1"/>
  <c r="V89" i="9"/>
  <c r="AG613" i="5" s="1"/>
  <c r="W89" i="9"/>
  <c r="AH613" i="5"/>
  <c r="X89" i="9"/>
  <c r="AI613" i="5"/>
  <c r="Y89" i="9"/>
  <c r="AJ613" i="5" s="1"/>
  <c r="Z89" i="9"/>
  <c r="AK613" i="5" s="1"/>
  <c r="AA89" i="9"/>
  <c r="AL613" i="5"/>
  <c r="AB89" i="9"/>
  <c r="AM613" i="5"/>
  <c r="AC89" i="9"/>
  <c r="AN613" i="5" s="1"/>
  <c r="AD89" i="9"/>
  <c r="AO613" i="5" s="1"/>
  <c r="AE89" i="9"/>
  <c r="AP613" i="5"/>
  <c r="AF89" i="9"/>
  <c r="AQ613" i="5"/>
  <c r="AG89" i="9"/>
  <c r="AR613" i="5" s="1"/>
  <c r="AH89" i="9"/>
  <c r="AS613" i="5" s="1"/>
  <c r="AI89" i="9"/>
  <c r="AT613" i="5"/>
  <c r="AJ89" i="9"/>
  <c r="AU613" i="5"/>
  <c r="AK89" i="9"/>
  <c r="AV613" i="5" s="1"/>
  <c r="AL89" i="9"/>
  <c r="AW613" i="5" s="1"/>
  <c r="AM89" i="9"/>
  <c r="AX613" i="5"/>
  <c r="AN89" i="9"/>
  <c r="AY613" i="5"/>
  <c r="AO89" i="9"/>
  <c r="AZ613" i="5" s="1"/>
  <c r="AP89" i="9"/>
  <c r="BA613" i="5" s="1"/>
  <c r="AQ89" i="9"/>
  <c r="BB613" i="5"/>
  <c r="AR89" i="9"/>
  <c r="BC613" i="5"/>
  <c r="AS89" i="9"/>
  <c r="BD613" i="5" s="1"/>
  <c r="AT89" i="9"/>
  <c r="BE613" i="5" s="1"/>
  <c r="AU89" i="9"/>
  <c r="BF613" i="5"/>
  <c r="AV89" i="9"/>
  <c r="BG613" i="5"/>
  <c r="W613" i="5"/>
  <c r="X611" i="5"/>
  <c r="N87" i="9"/>
  <c r="Y611" i="5" s="1"/>
  <c r="O87" i="9"/>
  <c r="Z611" i="5"/>
  <c r="P87" i="9"/>
  <c r="AA611" i="5"/>
  <c r="Q87" i="9"/>
  <c r="AB611" i="5" s="1"/>
  <c r="R87" i="9"/>
  <c r="AC611" i="5" s="1"/>
  <c r="S87" i="9"/>
  <c r="AD611" i="5"/>
  <c r="T87" i="9"/>
  <c r="AE611" i="5"/>
  <c r="U87" i="9"/>
  <c r="AF611" i="5" s="1"/>
  <c r="V87" i="9"/>
  <c r="AG611" i="5" s="1"/>
  <c r="W87" i="9"/>
  <c r="AH611" i="5"/>
  <c r="X87" i="9"/>
  <c r="AI611" i="5"/>
  <c r="Y87" i="9"/>
  <c r="AJ611" i="5" s="1"/>
  <c r="Z87" i="9"/>
  <c r="AK611" i="5" s="1"/>
  <c r="AA87" i="9"/>
  <c r="AL611" i="5"/>
  <c r="AB87" i="9"/>
  <c r="AM611" i="5"/>
  <c r="AC87" i="9"/>
  <c r="AN611" i="5" s="1"/>
  <c r="AD87" i="9"/>
  <c r="AO611" i="5"/>
  <c r="AE87" i="9"/>
  <c r="AP611" i="5"/>
  <c r="AF87" i="9"/>
  <c r="AQ611" i="5"/>
  <c r="AG87" i="9"/>
  <c r="AR611" i="5" s="1"/>
  <c r="AH87" i="9"/>
  <c r="AS611" i="5"/>
  <c r="AI87" i="9"/>
  <c r="AT611" i="5"/>
  <c r="AJ87" i="9"/>
  <c r="AU611" i="5"/>
  <c r="AK87" i="9"/>
  <c r="AV611" i="5" s="1"/>
  <c r="AL87" i="9"/>
  <c r="AW611" i="5"/>
  <c r="AM87" i="9"/>
  <c r="AX611" i="5"/>
  <c r="AN87" i="9"/>
  <c r="AY611" i="5"/>
  <c r="AO87" i="9"/>
  <c r="AZ611" i="5" s="1"/>
  <c r="AP87" i="9"/>
  <c r="BA611" i="5"/>
  <c r="AQ87" i="9"/>
  <c r="BB611" i="5"/>
  <c r="AR87" i="9"/>
  <c r="BC611" i="5"/>
  <c r="AS87" i="9"/>
  <c r="BD611" i="5" s="1"/>
  <c r="AT87" i="9"/>
  <c r="BE611" i="5"/>
  <c r="AU87" i="9"/>
  <c r="BF611" i="5"/>
  <c r="AV87" i="9"/>
  <c r="BG611" i="5"/>
  <c r="W611" i="5"/>
  <c r="E612" i="5"/>
  <c r="E613" i="5"/>
  <c r="E614" i="5"/>
  <c r="E615" i="5"/>
  <c r="E616" i="5"/>
  <c r="E617" i="5"/>
  <c r="E618" i="5"/>
  <c r="E619" i="5"/>
  <c r="E611" i="5"/>
  <c r="E601" i="5"/>
  <c r="E602" i="5"/>
  <c r="E603" i="5"/>
  <c r="E604" i="5"/>
  <c r="E605" i="5"/>
  <c r="E606" i="5"/>
  <c r="E607" i="5"/>
  <c r="E608" i="5"/>
  <c r="E600" i="5"/>
  <c r="E590" i="5"/>
  <c r="E591" i="5"/>
  <c r="E592" i="5"/>
  <c r="E593" i="5"/>
  <c r="E594" i="5"/>
  <c r="E595" i="5"/>
  <c r="E596" i="5"/>
  <c r="E597" i="5"/>
  <c r="E589"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52"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20"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488"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56" i="5"/>
  <c r="E434" i="5"/>
  <c r="E435" i="5"/>
  <c r="E436" i="5"/>
  <c r="E437" i="5"/>
  <c r="E438" i="5"/>
  <c r="E439" i="5"/>
  <c r="E440" i="5"/>
  <c r="E441" i="5"/>
  <c r="E442" i="5"/>
  <c r="E443" i="5"/>
  <c r="E444" i="5"/>
  <c r="E445" i="5"/>
  <c r="E446" i="5"/>
  <c r="E447" i="5"/>
  <c r="E448" i="5"/>
  <c r="E449" i="5"/>
  <c r="E450" i="5"/>
  <c r="E433" i="5"/>
  <c r="E414" i="5"/>
  <c r="E415" i="5"/>
  <c r="E416" i="5"/>
  <c r="E417" i="5"/>
  <c r="E418" i="5"/>
  <c r="E419" i="5"/>
  <c r="E420" i="5"/>
  <c r="E421" i="5"/>
  <c r="E422" i="5"/>
  <c r="E423" i="5"/>
  <c r="E424" i="5"/>
  <c r="E425" i="5"/>
  <c r="E426" i="5"/>
  <c r="E427" i="5"/>
  <c r="E428" i="5"/>
  <c r="E429" i="5"/>
  <c r="E430" i="5"/>
  <c r="E413" i="5"/>
  <c r="E394" i="5"/>
  <c r="E395" i="5"/>
  <c r="E396" i="5"/>
  <c r="E397" i="5"/>
  <c r="E398" i="5"/>
  <c r="E399" i="5"/>
  <c r="E400" i="5"/>
  <c r="E401" i="5"/>
  <c r="E402" i="5"/>
  <c r="E403" i="5"/>
  <c r="E404" i="5"/>
  <c r="E405" i="5"/>
  <c r="E406" i="5"/>
  <c r="E407" i="5"/>
  <c r="E408" i="5"/>
  <c r="E409" i="5"/>
  <c r="E410" i="5"/>
  <c r="E393" i="5"/>
  <c r="E373" i="5"/>
  <c r="E374" i="5"/>
  <c r="E375" i="5"/>
  <c r="E376" i="5"/>
  <c r="E377" i="5"/>
  <c r="E378" i="5"/>
  <c r="E379" i="5"/>
  <c r="E380" i="5"/>
  <c r="E381" i="5"/>
  <c r="E382" i="5"/>
  <c r="E383" i="5"/>
  <c r="E384" i="5"/>
  <c r="E385" i="5"/>
  <c r="E386" i="5"/>
  <c r="E387" i="5"/>
  <c r="E388" i="5"/>
  <c r="E389" i="5"/>
  <c r="E372"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41"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12"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28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53" i="5"/>
  <c r="E242" i="5"/>
  <c r="E243" i="5"/>
  <c r="E244" i="5"/>
  <c r="E245" i="5"/>
  <c r="E246" i="5"/>
  <c r="E247" i="5"/>
  <c r="E248" i="5"/>
  <c r="E249" i="5"/>
  <c r="E241" i="5"/>
  <c r="E231" i="5"/>
  <c r="E232" i="5"/>
  <c r="E233" i="5"/>
  <c r="E234" i="5"/>
  <c r="E235" i="5"/>
  <c r="E236" i="5"/>
  <c r="E237" i="5"/>
  <c r="E238" i="5"/>
  <c r="E230" i="5"/>
  <c r="E220" i="5"/>
  <c r="E221" i="5"/>
  <c r="E222" i="5"/>
  <c r="E223" i="5"/>
  <c r="E224" i="5"/>
  <c r="E225" i="5"/>
  <c r="E226" i="5"/>
  <c r="E227" i="5"/>
  <c r="E219" i="5"/>
  <c r="E208" i="5"/>
  <c r="E209" i="5"/>
  <c r="E210" i="5"/>
  <c r="E211" i="5"/>
  <c r="E212" i="5"/>
  <c r="E213" i="5"/>
  <c r="E214" i="5"/>
  <c r="E215" i="5"/>
  <c r="E207"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174"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42"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10"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77" i="5"/>
  <c r="E59" i="5"/>
  <c r="E60" i="5"/>
  <c r="E61" i="5"/>
  <c r="E62" i="5"/>
  <c r="E63" i="5"/>
  <c r="E64" i="5"/>
  <c r="E65" i="5"/>
  <c r="E66" i="5"/>
  <c r="E67" i="5"/>
  <c r="E68" i="5"/>
  <c r="E69" i="5"/>
  <c r="E70" i="5"/>
  <c r="E71" i="5"/>
  <c r="E72" i="5"/>
  <c r="E58" i="5"/>
  <c r="E41" i="5"/>
  <c r="E42" i="5"/>
  <c r="E43" i="5"/>
  <c r="E44" i="5"/>
  <c r="E45" i="5"/>
  <c r="E46" i="5"/>
  <c r="E47" i="5"/>
  <c r="E48" i="5"/>
  <c r="E49" i="5"/>
  <c r="E50" i="5"/>
  <c r="E51" i="5"/>
  <c r="E52" i="5"/>
  <c r="E53" i="5"/>
  <c r="E54" i="5"/>
  <c r="E40" i="5"/>
  <c r="E26" i="5"/>
  <c r="E27" i="5"/>
  <c r="E28" i="5"/>
  <c r="E29" i="5"/>
  <c r="E30" i="5"/>
  <c r="E31" i="5"/>
  <c r="E32" i="5"/>
  <c r="E33" i="5"/>
  <c r="E34" i="5"/>
  <c r="E35" i="5"/>
  <c r="E36" i="5"/>
  <c r="E37" i="5"/>
  <c r="E23" i="5"/>
  <c r="E6" i="5"/>
  <c r="E7" i="5"/>
  <c r="E8" i="5"/>
  <c r="E9" i="5"/>
  <c r="E10" i="5"/>
  <c r="E11" i="5"/>
  <c r="E12" i="5"/>
  <c r="E13" i="5"/>
  <c r="E14" i="5"/>
  <c r="E15" i="5"/>
  <c r="E16" i="5"/>
  <c r="E17" i="5"/>
  <c r="E18" i="5"/>
  <c r="E19" i="5"/>
  <c r="E5" i="5"/>
  <c r="W719" i="5"/>
  <c r="X719" i="5"/>
  <c r="Y719" i="5"/>
  <c r="Z719" i="5"/>
  <c r="AA719" i="5"/>
  <c r="AB719" i="5"/>
  <c r="AC719" i="5"/>
  <c r="AD719" i="5"/>
  <c r="AE719" i="5"/>
  <c r="AF719" i="5"/>
  <c r="AG719" i="5"/>
  <c r="AH719" i="5"/>
  <c r="AI719" i="5"/>
  <c r="AJ719" i="5"/>
  <c r="AK719" i="5"/>
  <c r="AL719" i="5"/>
  <c r="AM719" i="5"/>
  <c r="AN719" i="5"/>
  <c r="AO719" i="5"/>
  <c r="AP719" i="5"/>
  <c r="AQ719" i="5"/>
  <c r="AR719" i="5"/>
  <c r="AS719" i="5"/>
  <c r="AT719" i="5"/>
  <c r="AU719" i="5"/>
  <c r="AV719" i="5"/>
  <c r="AW719" i="5"/>
  <c r="AX719" i="5"/>
  <c r="AY719" i="5"/>
  <c r="AZ719" i="5"/>
  <c r="BA719" i="5"/>
  <c r="BB719" i="5"/>
  <c r="BC719" i="5"/>
  <c r="BD719" i="5"/>
  <c r="BE719" i="5"/>
  <c r="BF719" i="5"/>
  <c r="BG719" i="5"/>
  <c r="W716" i="5"/>
  <c r="X716" i="5"/>
  <c r="Y716" i="5"/>
  <c r="Z716" i="5"/>
  <c r="AA716" i="5"/>
  <c r="AB716" i="5"/>
  <c r="AC716" i="5"/>
  <c r="AD716" i="5"/>
  <c r="AE716" i="5"/>
  <c r="AF716" i="5"/>
  <c r="AG716" i="5"/>
  <c r="AH716" i="5"/>
  <c r="AI716" i="5"/>
  <c r="AJ716" i="5"/>
  <c r="AK716" i="5"/>
  <c r="AL716" i="5"/>
  <c r="AM716" i="5"/>
  <c r="AN716" i="5"/>
  <c r="AO716" i="5"/>
  <c r="AP716" i="5"/>
  <c r="AQ716" i="5"/>
  <c r="AR716" i="5"/>
  <c r="AS716" i="5"/>
  <c r="AT716" i="5"/>
  <c r="AU716" i="5"/>
  <c r="AV716" i="5"/>
  <c r="AW716" i="5"/>
  <c r="AX716" i="5"/>
  <c r="AY716" i="5"/>
  <c r="AZ716" i="5"/>
  <c r="BA716" i="5"/>
  <c r="BB716" i="5"/>
  <c r="BC716" i="5"/>
  <c r="BD716" i="5"/>
  <c r="BE716" i="5"/>
  <c r="BF716" i="5"/>
  <c r="BG716" i="5"/>
  <c r="W713" i="5"/>
  <c r="X713" i="5"/>
  <c r="Y713" i="5"/>
  <c r="Z713" i="5"/>
  <c r="AA713" i="5"/>
  <c r="AB713" i="5"/>
  <c r="AC713" i="5"/>
  <c r="AD713" i="5"/>
  <c r="AE713" i="5"/>
  <c r="AF713" i="5"/>
  <c r="AG713" i="5"/>
  <c r="AH713" i="5"/>
  <c r="AI713" i="5"/>
  <c r="AJ713" i="5"/>
  <c r="AK713" i="5"/>
  <c r="AL713" i="5"/>
  <c r="AM713" i="5"/>
  <c r="AN713" i="5"/>
  <c r="AO713" i="5"/>
  <c r="AP713" i="5"/>
  <c r="AQ713" i="5"/>
  <c r="AR713" i="5"/>
  <c r="AS713" i="5"/>
  <c r="AT713" i="5"/>
  <c r="AU713" i="5"/>
  <c r="AV713" i="5"/>
  <c r="AW713" i="5"/>
  <c r="AX713" i="5"/>
  <c r="AY713" i="5"/>
  <c r="AZ713" i="5"/>
  <c r="BA713" i="5"/>
  <c r="BB713" i="5"/>
  <c r="BC713" i="5"/>
  <c r="BD713" i="5"/>
  <c r="BE713" i="5"/>
  <c r="BF713" i="5"/>
  <c r="BG713" i="5"/>
  <c r="V740" i="5"/>
  <c r="V735" i="5"/>
  <c r="S26" i="14"/>
  <c r="S30" i="14" s="1"/>
  <c r="S36" i="14" s="1"/>
  <c r="S23" i="14"/>
  <c r="L48" i="9"/>
  <c r="AV152" i="24"/>
  <c r="AU152" i="24"/>
  <c r="AT152" i="24"/>
  <c r="AS152" i="24"/>
  <c r="AR152" i="24"/>
  <c r="AQ152" i="24"/>
  <c r="AP152" i="24"/>
  <c r="AO152" i="24"/>
  <c r="AN152" i="24"/>
  <c r="AM152" i="24"/>
  <c r="AL152" i="24"/>
  <c r="AK152" i="24"/>
  <c r="AJ152" i="24"/>
  <c r="AI152" i="24"/>
  <c r="AH152" i="24"/>
  <c r="AG152" i="24"/>
  <c r="AF152" i="24"/>
  <c r="AE152" i="24"/>
  <c r="AD152" i="24"/>
  <c r="AC152" i="24"/>
  <c r="AB152" i="24"/>
  <c r="AA152" i="24"/>
  <c r="Z152" i="24"/>
  <c r="Y152" i="24"/>
  <c r="X152" i="24"/>
  <c r="W152" i="24"/>
  <c r="V152" i="24"/>
  <c r="U152" i="24"/>
  <c r="T152" i="24"/>
  <c r="S152" i="24"/>
  <c r="R152" i="24"/>
  <c r="Q152" i="24"/>
  <c r="P152" i="24"/>
  <c r="O152" i="24"/>
  <c r="N152" i="24"/>
  <c r="M152" i="24"/>
  <c r="AV151" i="24"/>
  <c r="AU151" i="24"/>
  <c r="AT151" i="24"/>
  <c r="AS151" i="24"/>
  <c r="AR151" i="24"/>
  <c r="AQ151" i="24"/>
  <c r="AP151" i="24"/>
  <c r="AO151" i="24"/>
  <c r="AN151" i="24"/>
  <c r="AM151" i="24"/>
  <c r="AL151" i="24"/>
  <c r="AK151" i="24"/>
  <c r="AJ151" i="24"/>
  <c r="AI151" i="24"/>
  <c r="AH151" i="24"/>
  <c r="AG151" i="24"/>
  <c r="AF151" i="24"/>
  <c r="AE151" i="24"/>
  <c r="AD151" i="24"/>
  <c r="AC151" i="24"/>
  <c r="AB151" i="24"/>
  <c r="AA151" i="24"/>
  <c r="Z151" i="24"/>
  <c r="Y151" i="24"/>
  <c r="X151" i="24"/>
  <c r="W151" i="24"/>
  <c r="V151" i="24"/>
  <c r="U151" i="24"/>
  <c r="T151" i="24"/>
  <c r="S151" i="24"/>
  <c r="R151" i="24"/>
  <c r="Q151" i="24"/>
  <c r="P151" i="24"/>
  <c r="O151" i="24"/>
  <c r="N151" i="24"/>
  <c r="M151" i="24"/>
  <c r="AV150" i="24"/>
  <c r="AU150" i="24"/>
  <c r="AT150" i="24"/>
  <c r="AS150" i="24"/>
  <c r="AR150" i="24"/>
  <c r="AQ150" i="24"/>
  <c r="AP150" i="24"/>
  <c r="AO150" i="24"/>
  <c r="AN150" i="24"/>
  <c r="AM150" i="24"/>
  <c r="AL150" i="24"/>
  <c r="AK150" i="24"/>
  <c r="AJ150" i="24"/>
  <c r="AI150" i="24"/>
  <c r="AH150" i="24"/>
  <c r="AG150" i="24"/>
  <c r="AF150" i="24"/>
  <c r="AE150" i="24"/>
  <c r="AD150" i="24"/>
  <c r="AC150" i="24"/>
  <c r="AB150" i="24"/>
  <c r="AA150" i="24"/>
  <c r="Z150" i="24"/>
  <c r="Y150" i="24"/>
  <c r="X150" i="24"/>
  <c r="W150" i="24"/>
  <c r="V150" i="24"/>
  <c r="U150" i="24"/>
  <c r="T150" i="24"/>
  <c r="S150" i="24"/>
  <c r="R150" i="24"/>
  <c r="Q150" i="24"/>
  <c r="P150" i="24"/>
  <c r="O150" i="24"/>
  <c r="N150" i="24"/>
  <c r="M150" i="24"/>
  <c r="AV149" i="24"/>
  <c r="AU149" i="24"/>
  <c r="AT149" i="24"/>
  <c r="AS149" i="24"/>
  <c r="AR149" i="24"/>
  <c r="AQ149" i="24"/>
  <c r="AP149" i="24"/>
  <c r="AO149" i="24"/>
  <c r="AN149" i="24"/>
  <c r="AM149" i="24"/>
  <c r="AL149" i="24"/>
  <c r="AK149" i="24"/>
  <c r="AJ149" i="24"/>
  <c r="AI149" i="24"/>
  <c r="AH149" i="24"/>
  <c r="AG149" i="24"/>
  <c r="AF149" i="24"/>
  <c r="AE149" i="24"/>
  <c r="AD149" i="24"/>
  <c r="AC149" i="24"/>
  <c r="AB149" i="24"/>
  <c r="AA149" i="24"/>
  <c r="Z149" i="24"/>
  <c r="Y149" i="24"/>
  <c r="X149" i="24"/>
  <c r="W149" i="24"/>
  <c r="V149" i="24"/>
  <c r="U149" i="24"/>
  <c r="T149" i="24"/>
  <c r="S149" i="24"/>
  <c r="R149" i="24"/>
  <c r="Q149" i="24"/>
  <c r="P149" i="24"/>
  <c r="O149" i="24"/>
  <c r="N149" i="24"/>
  <c r="M149" i="24"/>
  <c r="AV148" i="24"/>
  <c r="AU148" i="24"/>
  <c r="AT148" i="24"/>
  <c r="AS148" i="24"/>
  <c r="AR148" i="24"/>
  <c r="AQ148" i="24"/>
  <c r="AP148" i="24"/>
  <c r="AO148" i="24"/>
  <c r="AN148" i="24"/>
  <c r="AM148" i="24"/>
  <c r="AL148" i="24"/>
  <c r="AK148" i="24"/>
  <c r="AJ148" i="24"/>
  <c r="AI148" i="24"/>
  <c r="AH148" i="24"/>
  <c r="AG148" i="24"/>
  <c r="AF148" i="24"/>
  <c r="AE148" i="24"/>
  <c r="AD148" i="24"/>
  <c r="AC148" i="24"/>
  <c r="AB148" i="24"/>
  <c r="AA148" i="24"/>
  <c r="Z148" i="24"/>
  <c r="Y148" i="24"/>
  <c r="X148" i="24"/>
  <c r="W148" i="24"/>
  <c r="V148" i="24"/>
  <c r="U148" i="24"/>
  <c r="T148" i="24"/>
  <c r="S148" i="24"/>
  <c r="R148" i="24"/>
  <c r="Q148" i="24"/>
  <c r="P148" i="24"/>
  <c r="O148" i="24"/>
  <c r="N148" i="24"/>
  <c r="M148" i="24"/>
  <c r="AV147" i="24"/>
  <c r="AU147" i="24"/>
  <c r="AT147" i="24"/>
  <c r="AS147" i="24"/>
  <c r="AR147" i="24"/>
  <c r="AQ147" i="24"/>
  <c r="AP147" i="24"/>
  <c r="AO147" i="24"/>
  <c r="AN147" i="24"/>
  <c r="AM147" i="24"/>
  <c r="AL147" i="24"/>
  <c r="AK147" i="24"/>
  <c r="AJ147" i="24"/>
  <c r="AI147" i="24"/>
  <c r="AH147" i="24"/>
  <c r="AG147" i="24"/>
  <c r="AF147" i="24"/>
  <c r="AE147" i="24"/>
  <c r="AD147" i="24"/>
  <c r="AC147" i="24"/>
  <c r="AB147" i="24"/>
  <c r="AA147" i="24"/>
  <c r="Z147" i="24"/>
  <c r="Y147" i="24"/>
  <c r="X147" i="24"/>
  <c r="W147" i="24"/>
  <c r="V147" i="24"/>
  <c r="U147" i="24"/>
  <c r="T147" i="24"/>
  <c r="S147" i="24"/>
  <c r="R147" i="24"/>
  <c r="Q147" i="24"/>
  <c r="P147" i="24"/>
  <c r="O147" i="24"/>
  <c r="N147" i="24"/>
  <c r="M147" i="24"/>
  <c r="AV146" i="24"/>
  <c r="AU146" i="24"/>
  <c r="AT146" i="24"/>
  <c r="AS146" i="24"/>
  <c r="AR146" i="24"/>
  <c r="AQ146" i="24"/>
  <c r="AP146" i="24"/>
  <c r="AO146" i="24"/>
  <c r="AN146" i="24"/>
  <c r="AM146" i="24"/>
  <c r="AL146" i="24"/>
  <c r="AK146" i="24"/>
  <c r="AJ146" i="24"/>
  <c r="AI146" i="24"/>
  <c r="AH146" i="24"/>
  <c r="AG146" i="24"/>
  <c r="AF146" i="24"/>
  <c r="AE146" i="24"/>
  <c r="AD146" i="24"/>
  <c r="AC146" i="24"/>
  <c r="AB146" i="24"/>
  <c r="AA146" i="24"/>
  <c r="Z146" i="24"/>
  <c r="Y146" i="24"/>
  <c r="X146" i="24"/>
  <c r="W146" i="24"/>
  <c r="V146" i="24"/>
  <c r="U146" i="24"/>
  <c r="T146" i="24"/>
  <c r="S146" i="24"/>
  <c r="R146" i="24"/>
  <c r="Q146" i="24"/>
  <c r="P146" i="24"/>
  <c r="O146" i="24"/>
  <c r="N146" i="24"/>
  <c r="M146" i="24"/>
  <c r="AV145" i="24"/>
  <c r="AU145" i="24"/>
  <c r="AT145" i="24"/>
  <c r="AS145" i="24"/>
  <c r="AR145" i="24"/>
  <c r="AQ145" i="24"/>
  <c r="AP145" i="24"/>
  <c r="AO145" i="24"/>
  <c r="AN145" i="24"/>
  <c r="AM145" i="24"/>
  <c r="AL145" i="24"/>
  <c r="AK145" i="24"/>
  <c r="AJ145" i="24"/>
  <c r="AI145" i="24"/>
  <c r="AH145" i="24"/>
  <c r="AG145" i="24"/>
  <c r="AF145" i="24"/>
  <c r="AE145" i="24"/>
  <c r="AD145" i="24"/>
  <c r="AC145" i="24"/>
  <c r="AB145" i="24"/>
  <c r="AA145" i="24"/>
  <c r="Z145" i="24"/>
  <c r="Y145" i="24"/>
  <c r="X145" i="24"/>
  <c r="W145" i="24"/>
  <c r="V145" i="24"/>
  <c r="U145" i="24"/>
  <c r="T145" i="24"/>
  <c r="S145" i="24"/>
  <c r="R145" i="24"/>
  <c r="Q145" i="24"/>
  <c r="P145" i="24"/>
  <c r="O145" i="24"/>
  <c r="N145" i="24"/>
  <c r="M145" i="24"/>
  <c r="AV144" i="24"/>
  <c r="AU144" i="24"/>
  <c r="AT144" i="24"/>
  <c r="AS144" i="24"/>
  <c r="AR144" i="24"/>
  <c r="AQ144" i="24"/>
  <c r="AP144" i="24"/>
  <c r="AO144" i="24"/>
  <c r="AN144" i="24"/>
  <c r="AM144" i="24"/>
  <c r="AL144" i="24"/>
  <c r="AK144" i="24"/>
  <c r="AJ144" i="24"/>
  <c r="AI144" i="24"/>
  <c r="AH144" i="24"/>
  <c r="AG144" i="24"/>
  <c r="AF144" i="24"/>
  <c r="AE144" i="24"/>
  <c r="AD144" i="24"/>
  <c r="AC144" i="24"/>
  <c r="AB144" i="24"/>
  <c r="AA144" i="24"/>
  <c r="Z144" i="24"/>
  <c r="Y144" i="24"/>
  <c r="X144" i="24"/>
  <c r="W144" i="24"/>
  <c r="V144" i="24"/>
  <c r="U144" i="24"/>
  <c r="T144" i="24"/>
  <c r="S144" i="24"/>
  <c r="R144" i="24"/>
  <c r="Q144" i="24"/>
  <c r="P144" i="24"/>
  <c r="O144" i="24"/>
  <c r="N144" i="24"/>
  <c r="M144" i="24"/>
  <c r="AV143" i="24"/>
  <c r="AU143" i="24"/>
  <c r="AT143" i="24"/>
  <c r="AS143" i="24"/>
  <c r="AR143" i="24"/>
  <c r="AQ143" i="24"/>
  <c r="AP143" i="24"/>
  <c r="AO143" i="24"/>
  <c r="AN143" i="24"/>
  <c r="AM143" i="24"/>
  <c r="AL143" i="24"/>
  <c r="AK143" i="24"/>
  <c r="AJ143" i="24"/>
  <c r="AI143" i="24"/>
  <c r="AH143" i="24"/>
  <c r="AG143" i="24"/>
  <c r="AF143" i="24"/>
  <c r="AE143" i="24"/>
  <c r="AD143" i="24"/>
  <c r="AC143" i="24"/>
  <c r="AB143" i="24"/>
  <c r="AA143" i="24"/>
  <c r="Z143" i="24"/>
  <c r="Y143" i="24"/>
  <c r="X143" i="24"/>
  <c r="W143" i="24"/>
  <c r="V143" i="24"/>
  <c r="U143" i="24"/>
  <c r="T143" i="24"/>
  <c r="S143" i="24"/>
  <c r="R143" i="24"/>
  <c r="Q143" i="24"/>
  <c r="P143" i="24"/>
  <c r="O143" i="24"/>
  <c r="N143" i="24"/>
  <c r="M143" i="24"/>
  <c r="AV142" i="24"/>
  <c r="AU142" i="24"/>
  <c r="AT142" i="24"/>
  <c r="AS142" i="24"/>
  <c r="AR142" i="24"/>
  <c r="AQ142" i="24"/>
  <c r="AP142" i="24"/>
  <c r="AO142" i="24"/>
  <c r="AN142" i="24"/>
  <c r="AM142" i="24"/>
  <c r="AL142" i="24"/>
  <c r="AK142" i="24"/>
  <c r="AJ142" i="24"/>
  <c r="AI142" i="24"/>
  <c r="AH142" i="24"/>
  <c r="AG142" i="24"/>
  <c r="AF142" i="24"/>
  <c r="AE142" i="24"/>
  <c r="AD142" i="24"/>
  <c r="AC142" i="24"/>
  <c r="AB142" i="24"/>
  <c r="AA142" i="24"/>
  <c r="Z142" i="24"/>
  <c r="Y142" i="24"/>
  <c r="X142" i="24"/>
  <c r="W142" i="24"/>
  <c r="V142" i="24"/>
  <c r="U142" i="24"/>
  <c r="T142" i="24"/>
  <c r="S142" i="24"/>
  <c r="R142" i="24"/>
  <c r="Q142" i="24"/>
  <c r="P142" i="24"/>
  <c r="O142" i="24"/>
  <c r="N142" i="24"/>
  <c r="M142" i="24"/>
  <c r="AV141" i="24"/>
  <c r="AU141" i="24"/>
  <c r="AT141" i="24"/>
  <c r="AS141" i="24"/>
  <c r="AR141" i="24"/>
  <c r="AQ141" i="24"/>
  <c r="AP141" i="24"/>
  <c r="AO141" i="24"/>
  <c r="AN141" i="24"/>
  <c r="AM141" i="24"/>
  <c r="AL141" i="24"/>
  <c r="AK141" i="24"/>
  <c r="AJ141" i="24"/>
  <c r="AI141" i="24"/>
  <c r="AH141" i="24"/>
  <c r="AG141" i="24"/>
  <c r="AF141" i="24"/>
  <c r="AE141" i="24"/>
  <c r="AD141" i="24"/>
  <c r="AC141" i="24"/>
  <c r="AB141" i="24"/>
  <c r="AA141" i="24"/>
  <c r="Z141" i="24"/>
  <c r="Y141" i="24"/>
  <c r="X141" i="24"/>
  <c r="W141" i="24"/>
  <c r="V141" i="24"/>
  <c r="U141" i="24"/>
  <c r="T141" i="24"/>
  <c r="S141" i="24"/>
  <c r="R141" i="24"/>
  <c r="Q141" i="24"/>
  <c r="P141" i="24"/>
  <c r="O141" i="24"/>
  <c r="N141" i="24"/>
  <c r="M141" i="24"/>
  <c r="AV140" i="24"/>
  <c r="AU140" i="24"/>
  <c r="AT140" i="24"/>
  <c r="AS140" i="24"/>
  <c r="AR140" i="24"/>
  <c r="AQ140" i="24"/>
  <c r="AP140" i="24"/>
  <c r="AO140" i="24"/>
  <c r="AN140" i="24"/>
  <c r="AM140" i="24"/>
  <c r="AL140" i="24"/>
  <c r="AK140" i="24"/>
  <c r="AJ140" i="24"/>
  <c r="AI140" i="24"/>
  <c r="AH140" i="24"/>
  <c r="AG140" i="24"/>
  <c r="AF140" i="24"/>
  <c r="AE140" i="24"/>
  <c r="AD140" i="24"/>
  <c r="AC140" i="24"/>
  <c r="AB140" i="24"/>
  <c r="AA140" i="24"/>
  <c r="Z140" i="24"/>
  <c r="Y140" i="24"/>
  <c r="X140" i="24"/>
  <c r="W140" i="24"/>
  <c r="V140" i="24"/>
  <c r="U140" i="24"/>
  <c r="T140" i="24"/>
  <c r="S140" i="24"/>
  <c r="R140" i="24"/>
  <c r="Q140" i="24"/>
  <c r="P140" i="24"/>
  <c r="O140" i="24"/>
  <c r="N140" i="24"/>
  <c r="M140" i="24"/>
  <c r="AV139" i="24"/>
  <c r="AU139" i="24"/>
  <c r="AT139" i="24"/>
  <c r="AS139" i="24"/>
  <c r="AR139" i="24"/>
  <c r="AQ139" i="24"/>
  <c r="AP139" i="24"/>
  <c r="AO139" i="24"/>
  <c r="AN139" i="24"/>
  <c r="AM139" i="24"/>
  <c r="AL139" i="24"/>
  <c r="AK139" i="24"/>
  <c r="AJ139" i="24"/>
  <c r="AI139" i="24"/>
  <c r="AH139" i="24"/>
  <c r="AG139" i="24"/>
  <c r="AF139" i="24"/>
  <c r="AE139" i="24"/>
  <c r="AD139" i="24"/>
  <c r="AC139" i="24"/>
  <c r="AB139" i="24"/>
  <c r="AA139" i="24"/>
  <c r="Z139" i="24"/>
  <c r="Y139" i="24"/>
  <c r="X139" i="24"/>
  <c r="W139" i="24"/>
  <c r="V139" i="24"/>
  <c r="U139" i="24"/>
  <c r="T139" i="24"/>
  <c r="S139" i="24"/>
  <c r="R139" i="24"/>
  <c r="Q139" i="24"/>
  <c r="P139" i="24"/>
  <c r="O139" i="24"/>
  <c r="N139" i="24"/>
  <c r="M139" i="24"/>
  <c r="AV138" i="24"/>
  <c r="AU138" i="24"/>
  <c r="AT138" i="24"/>
  <c r="AS138" i="24"/>
  <c r="AR138" i="24"/>
  <c r="AQ138" i="24"/>
  <c r="AP138" i="24"/>
  <c r="AO138" i="24"/>
  <c r="AN138" i="24"/>
  <c r="AM138" i="24"/>
  <c r="AL138" i="24"/>
  <c r="AK138" i="24"/>
  <c r="AJ138" i="24"/>
  <c r="AI138" i="24"/>
  <c r="AH138" i="24"/>
  <c r="AG138" i="24"/>
  <c r="AF138" i="24"/>
  <c r="AE138" i="24"/>
  <c r="AD138" i="24"/>
  <c r="AC138" i="24"/>
  <c r="AB138" i="24"/>
  <c r="AA138" i="24"/>
  <c r="Z138" i="24"/>
  <c r="Y138" i="24"/>
  <c r="X138" i="24"/>
  <c r="W138" i="24"/>
  <c r="V138" i="24"/>
  <c r="U138" i="24"/>
  <c r="T138" i="24"/>
  <c r="S138" i="24"/>
  <c r="R138" i="24"/>
  <c r="Q138" i="24"/>
  <c r="P138" i="24"/>
  <c r="O138" i="24"/>
  <c r="N138" i="24"/>
  <c r="M138" i="24"/>
  <c r="AV137" i="24"/>
  <c r="AU137" i="24"/>
  <c r="AT137" i="24"/>
  <c r="AS137" i="24"/>
  <c r="AR137" i="24"/>
  <c r="AQ137" i="24"/>
  <c r="AP137" i="24"/>
  <c r="AO137" i="24"/>
  <c r="AN137" i="24"/>
  <c r="AM137" i="24"/>
  <c r="AL137" i="24"/>
  <c r="AK137" i="24"/>
  <c r="AJ137" i="24"/>
  <c r="AI137" i="24"/>
  <c r="AH137" i="24"/>
  <c r="AG137" i="24"/>
  <c r="AF137" i="24"/>
  <c r="AE137" i="24"/>
  <c r="AD137" i="24"/>
  <c r="AC137" i="24"/>
  <c r="AB137" i="24"/>
  <c r="AA137" i="24"/>
  <c r="Z137" i="24"/>
  <c r="Y137" i="24"/>
  <c r="X137" i="24"/>
  <c r="W137" i="24"/>
  <c r="V137" i="24"/>
  <c r="U137" i="24"/>
  <c r="T137" i="24"/>
  <c r="S137" i="24"/>
  <c r="R137" i="24"/>
  <c r="Q137" i="24"/>
  <c r="P137" i="24"/>
  <c r="O137" i="24"/>
  <c r="N137" i="24"/>
  <c r="M137" i="24"/>
  <c r="AV136" i="24"/>
  <c r="AU136" i="24"/>
  <c r="AT136" i="24"/>
  <c r="AS136" i="24"/>
  <c r="AR136" i="24"/>
  <c r="AQ136" i="24"/>
  <c r="AP136" i="24"/>
  <c r="AO136" i="24"/>
  <c r="AN136" i="24"/>
  <c r="AM136" i="24"/>
  <c r="AL136" i="24"/>
  <c r="AK136" i="24"/>
  <c r="AJ136" i="24"/>
  <c r="AI136" i="24"/>
  <c r="AH136" i="24"/>
  <c r="AG136" i="24"/>
  <c r="AF136" i="24"/>
  <c r="AE136" i="24"/>
  <c r="AD136" i="24"/>
  <c r="AC136" i="24"/>
  <c r="AB136" i="24"/>
  <c r="AA136" i="24"/>
  <c r="Z136" i="24"/>
  <c r="Y136" i="24"/>
  <c r="X136" i="24"/>
  <c r="W136" i="24"/>
  <c r="V136" i="24"/>
  <c r="U136" i="24"/>
  <c r="T136" i="24"/>
  <c r="S136" i="24"/>
  <c r="R136" i="24"/>
  <c r="Q136" i="24"/>
  <c r="P136" i="24"/>
  <c r="O136" i="24"/>
  <c r="N136" i="24"/>
  <c r="M136" i="24"/>
  <c r="AV135" i="24"/>
  <c r="AU135" i="24"/>
  <c r="AT135" i="24"/>
  <c r="AS135" i="24"/>
  <c r="AR135" i="24"/>
  <c r="AQ135" i="24"/>
  <c r="AP135" i="24"/>
  <c r="AO135" i="24"/>
  <c r="AN135" i="24"/>
  <c r="AM135" i="24"/>
  <c r="AL135" i="24"/>
  <c r="AK135" i="24"/>
  <c r="AJ135" i="24"/>
  <c r="AI135" i="24"/>
  <c r="AH135" i="24"/>
  <c r="AG135" i="24"/>
  <c r="AF135" i="24"/>
  <c r="AE135" i="24"/>
  <c r="AD135" i="24"/>
  <c r="AC135" i="24"/>
  <c r="AB135" i="24"/>
  <c r="AA135" i="24"/>
  <c r="Z135" i="24"/>
  <c r="Y135" i="24"/>
  <c r="X135" i="24"/>
  <c r="W135" i="24"/>
  <c r="V135" i="24"/>
  <c r="U135" i="24"/>
  <c r="T135" i="24"/>
  <c r="S135" i="24"/>
  <c r="R135" i="24"/>
  <c r="Q135" i="24"/>
  <c r="P135" i="24"/>
  <c r="O135" i="24"/>
  <c r="N135" i="24"/>
  <c r="M135" i="24"/>
  <c r="L136" i="24"/>
  <c r="L137" i="24"/>
  <c r="L138" i="24"/>
  <c r="L139" i="24"/>
  <c r="L140" i="24"/>
  <c r="L141" i="24"/>
  <c r="L142" i="24"/>
  <c r="L143" i="24"/>
  <c r="L144" i="24"/>
  <c r="L145" i="24"/>
  <c r="L146" i="24"/>
  <c r="L147" i="24"/>
  <c r="L148" i="24"/>
  <c r="L149" i="24"/>
  <c r="L150" i="24"/>
  <c r="L151" i="24"/>
  <c r="L152" i="24"/>
  <c r="L135" i="24"/>
  <c r="M91" i="14"/>
  <c r="N91" i="14"/>
  <c r="O91" i="14"/>
  <c r="P91" i="14"/>
  <c r="Q91" i="14"/>
  <c r="R91" i="14"/>
  <c r="S91" i="14"/>
  <c r="T91" i="14"/>
  <c r="U91" i="14"/>
  <c r="V91" i="14"/>
  <c r="W91" i="14"/>
  <c r="X91" i="14"/>
  <c r="Y91" i="14"/>
  <c r="Z91" i="14"/>
  <c r="AA91" i="14"/>
  <c r="AB91" i="14"/>
  <c r="AC91" i="14"/>
  <c r="AD91" i="14"/>
  <c r="AE91" i="14"/>
  <c r="AF91" i="14"/>
  <c r="AG91" i="14"/>
  <c r="AH91" i="14"/>
  <c r="AI91" i="14"/>
  <c r="AJ91" i="14"/>
  <c r="AK91" i="14"/>
  <c r="AL91" i="14"/>
  <c r="AM91" i="14"/>
  <c r="AN91" i="14"/>
  <c r="AO91" i="14"/>
  <c r="AP91" i="14"/>
  <c r="AQ91" i="14"/>
  <c r="AR91" i="14"/>
  <c r="AS91" i="14"/>
  <c r="AT91" i="14"/>
  <c r="AU91" i="14"/>
  <c r="AV91" i="14"/>
  <c r="L91" i="14"/>
  <c r="AV105" i="12"/>
  <c r="AT105" i="12"/>
  <c r="AS105" i="12"/>
  <c r="AR105" i="12"/>
  <c r="AP105" i="12"/>
  <c r="AO105" i="12"/>
  <c r="AN105" i="12"/>
  <c r="AL105" i="12"/>
  <c r="AK105" i="12"/>
  <c r="AJ105" i="12"/>
  <c r="AH105" i="12"/>
  <c r="AG105" i="12"/>
  <c r="AF105" i="12"/>
  <c r="AD105" i="12"/>
  <c r="AC105" i="12"/>
  <c r="AB105" i="12"/>
  <c r="Z105" i="12"/>
  <c r="Y105" i="12"/>
  <c r="X105" i="12"/>
  <c r="V105" i="12"/>
  <c r="U105" i="12"/>
  <c r="T105" i="12"/>
  <c r="R105" i="12"/>
  <c r="Q105" i="12"/>
  <c r="P105" i="12"/>
  <c r="N105" i="12"/>
  <c r="M105" i="12"/>
  <c r="AV94" i="12"/>
  <c r="AV104" i="12" s="1"/>
  <c r="AU94" i="12"/>
  <c r="AU104" i="12"/>
  <c r="AT94" i="12"/>
  <c r="AT104" i="12"/>
  <c r="AS94" i="12"/>
  <c r="AS104" i="12"/>
  <c r="AR94" i="12"/>
  <c r="AR104" i="12" s="1"/>
  <c r="AQ94" i="12"/>
  <c r="AQ104" i="12"/>
  <c r="AP94" i="12"/>
  <c r="AP104" i="12"/>
  <c r="AO94" i="12"/>
  <c r="AO104" i="12"/>
  <c r="AN94" i="12"/>
  <c r="AN104" i="12" s="1"/>
  <c r="AM94" i="12"/>
  <c r="AM104" i="12"/>
  <c r="AL94" i="12"/>
  <c r="AL104" i="12"/>
  <c r="AK94" i="12"/>
  <c r="AK104" i="12"/>
  <c r="AJ94" i="12"/>
  <c r="AJ104" i="12" s="1"/>
  <c r="AI94" i="12"/>
  <c r="AI104" i="12"/>
  <c r="AH94" i="12"/>
  <c r="AH104" i="12"/>
  <c r="AG94" i="12"/>
  <c r="AG104" i="12"/>
  <c r="AF94" i="12"/>
  <c r="AF104" i="12" s="1"/>
  <c r="AE94" i="12"/>
  <c r="AE104" i="12"/>
  <c r="AD94" i="12"/>
  <c r="AD104" i="12"/>
  <c r="AC94" i="12"/>
  <c r="AC104" i="12"/>
  <c r="AB94" i="12"/>
  <c r="AB104" i="12" s="1"/>
  <c r="AA94" i="12"/>
  <c r="AA104" i="12"/>
  <c r="Z94" i="12"/>
  <c r="Z104" i="12"/>
  <c r="Y94" i="12"/>
  <c r="Y104" i="12"/>
  <c r="X94" i="12"/>
  <c r="X104" i="12" s="1"/>
  <c r="W94" i="12"/>
  <c r="W104" i="12"/>
  <c r="V94" i="12"/>
  <c r="V104" i="12"/>
  <c r="U94" i="12"/>
  <c r="U104" i="12"/>
  <c r="T94" i="12"/>
  <c r="T104" i="12" s="1"/>
  <c r="S94" i="12"/>
  <c r="S104" i="12"/>
  <c r="R94" i="12"/>
  <c r="R104" i="12"/>
  <c r="Q94" i="12"/>
  <c r="Q104" i="12"/>
  <c r="P94" i="12"/>
  <c r="P104" i="12" s="1"/>
  <c r="O94" i="12"/>
  <c r="O104" i="12"/>
  <c r="N94" i="12"/>
  <c r="N104" i="12"/>
  <c r="M94" i="12"/>
  <c r="M104" i="12"/>
  <c r="AV103" i="12"/>
  <c r="AU103" i="12"/>
  <c r="AS103" i="12"/>
  <c r="AR103" i="12"/>
  <c r="AQ103" i="12"/>
  <c r="AO103" i="12"/>
  <c r="AN103" i="12"/>
  <c r="AM103" i="12"/>
  <c r="AK103" i="12"/>
  <c r="AJ103" i="12"/>
  <c r="AI103" i="12"/>
  <c r="AG103" i="12"/>
  <c r="AF103" i="12"/>
  <c r="AE103" i="12"/>
  <c r="AC103" i="12"/>
  <c r="AB103" i="12"/>
  <c r="AA103" i="12"/>
  <c r="Y103" i="12"/>
  <c r="X103" i="12"/>
  <c r="W103" i="12"/>
  <c r="U103" i="12"/>
  <c r="T103" i="12"/>
  <c r="S103" i="12"/>
  <c r="Q103" i="12"/>
  <c r="P103" i="12"/>
  <c r="O103" i="12"/>
  <c r="M103" i="12"/>
  <c r="AV102" i="12"/>
  <c r="AU102" i="12"/>
  <c r="AT102" i="12"/>
  <c r="AS102" i="12"/>
  <c r="AR102" i="12"/>
  <c r="AQ102" i="12"/>
  <c r="AP102" i="12"/>
  <c r="AN102" i="12"/>
  <c r="AM102" i="12"/>
  <c r="AL102" i="12"/>
  <c r="AK102" i="12"/>
  <c r="AJ102" i="12"/>
  <c r="AI102" i="12"/>
  <c r="AH102" i="12"/>
  <c r="AF102" i="12"/>
  <c r="AE102" i="12"/>
  <c r="AD102" i="12"/>
  <c r="AC102" i="12"/>
  <c r="AB102" i="12"/>
  <c r="AA102" i="12"/>
  <c r="Z102" i="12"/>
  <c r="X102" i="12"/>
  <c r="W102" i="12"/>
  <c r="V102" i="12"/>
  <c r="T102" i="12"/>
  <c r="S102" i="12"/>
  <c r="R102" i="12"/>
  <c r="P102" i="12"/>
  <c r="O102" i="12"/>
  <c r="N102" i="12"/>
  <c r="M102" i="12"/>
  <c r="AV91" i="12"/>
  <c r="AV101" i="12" s="1"/>
  <c r="AU91" i="12"/>
  <c r="AU101" i="12"/>
  <c r="AT91" i="12"/>
  <c r="AT101" i="12"/>
  <c r="AS91" i="12"/>
  <c r="AS101" i="12"/>
  <c r="AR91" i="12"/>
  <c r="AR101" i="12" s="1"/>
  <c r="AQ91" i="12"/>
  <c r="AQ101" i="12"/>
  <c r="AP91" i="12"/>
  <c r="AP101" i="12"/>
  <c r="AO91" i="12"/>
  <c r="AO101" i="12"/>
  <c r="AN91" i="12"/>
  <c r="AN101" i="12" s="1"/>
  <c r="AM91" i="12"/>
  <c r="AM101" i="12"/>
  <c r="AL91" i="12"/>
  <c r="AL101" i="12"/>
  <c r="AK91" i="12"/>
  <c r="AK101" i="12"/>
  <c r="AJ91" i="12"/>
  <c r="AJ101" i="12" s="1"/>
  <c r="AI91" i="12"/>
  <c r="AI101" i="12"/>
  <c r="AH91" i="12"/>
  <c r="AH101" i="12"/>
  <c r="AG91" i="12"/>
  <c r="AG101" i="12"/>
  <c r="AF91" i="12"/>
  <c r="AF101" i="12" s="1"/>
  <c r="AE91" i="12"/>
  <c r="AE101" i="12"/>
  <c r="AD91" i="12"/>
  <c r="AD101" i="12"/>
  <c r="AC91" i="12"/>
  <c r="AC101" i="12"/>
  <c r="AB91" i="12"/>
  <c r="AB101" i="12" s="1"/>
  <c r="AA91" i="12"/>
  <c r="AA101" i="12"/>
  <c r="Z91" i="12"/>
  <c r="Z101" i="12"/>
  <c r="Y91" i="12"/>
  <c r="Y101" i="12"/>
  <c r="X91" i="12"/>
  <c r="X101" i="12" s="1"/>
  <c r="W91" i="12"/>
  <c r="W101" i="12"/>
  <c r="V91" i="12"/>
  <c r="V101" i="12"/>
  <c r="U91" i="12"/>
  <c r="U101" i="12"/>
  <c r="T91" i="12"/>
  <c r="T101" i="12" s="1"/>
  <c r="S91" i="12"/>
  <c r="S101" i="12"/>
  <c r="R91" i="12"/>
  <c r="R101" i="12"/>
  <c r="Q91" i="12"/>
  <c r="Q101" i="12"/>
  <c r="P91" i="12"/>
  <c r="P101" i="12" s="1"/>
  <c r="O91" i="12"/>
  <c r="O101" i="12"/>
  <c r="N91" i="12"/>
  <c r="N101" i="12"/>
  <c r="M91" i="12"/>
  <c r="M101" i="12"/>
  <c r="AU100" i="12"/>
  <c r="AT100" i="12"/>
  <c r="AS100" i="12"/>
  <c r="AQ100" i="12"/>
  <c r="AP100" i="12"/>
  <c r="AO100" i="12"/>
  <c r="AN100" i="12"/>
  <c r="AM100" i="12"/>
  <c r="AL100" i="12"/>
  <c r="AK100" i="12"/>
  <c r="AI100" i="12"/>
  <c r="AH100" i="12"/>
  <c r="AG100" i="12"/>
  <c r="AE100" i="12"/>
  <c r="AD100" i="12"/>
  <c r="AC100" i="12"/>
  <c r="AA100" i="12"/>
  <c r="Z100" i="12"/>
  <c r="Y100" i="12"/>
  <c r="X100" i="12"/>
  <c r="W100" i="12"/>
  <c r="V100" i="12"/>
  <c r="U100" i="12"/>
  <c r="S100" i="12"/>
  <c r="R100" i="12"/>
  <c r="Q100" i="12"/>
  <c r="O100" i="12"/>
  <c r="N100" i="12"/>
  <c r="M100" i="12"/>
  <c r="AV99" i="12"/>
  <c r="AT99" i="12"/>
  <c r="AS99" i="12"/>
  <c r="AR99" i="12"/>
  <c r="AP99" i="12"/>
  <c r="AO99" i="12"/>
  <c r="AN99" i="12"/>
  <c r="AL99" i="12"/>
  <c r="AK99" i="12"/>
  <c r="AJ99" i="12"/>
  <c r="AH99" i="12"/>
  <c r="AG99" i="12"/>
  <c r="AF99" i="12"/>
  <c r="AD99" i="12"/>
  <c r="AC99" i="12"/>
  <c r="AB99" i="12"/>
  <c r="Z99" i="12"/>
  <c r="Y99" i="12"/>
  <c r="X99" i="12"/>
  <c r="V99" i="12"/>
  <c r="U99" i="12"/>
  <c r="T99" i="12"/>
  <c r="R99" i="12"/>
  <c r="Q99" i="12"/>
  <c r="P99" i="12"/>
  <c r="N99" i="12"/>
  <c r="M99" i="12"/>
  <c r="AV88" i="12"/>
  <c r="AV98" i="12" s="1"/>
  <c r="AU88" i="12"/>
  <c r="AU98" i="12"/>
  <c r="AT88" i="12"/>
  <c r="AT98" i="12"/>
  <c r="AS88" i="12"/>
  <c r="AS98" i="12"/>
  <c r="AR88" i="12"/>
  <c r="AR98" i="12" s="1"/>
  <c r="AQ88" i="12"/>
  <c r="AQ98" i="12"/>
  <c r="AP88" i="12"/>
  <c r="AP98" i="12"/>
  <c r="AO88" i="12"/>
  <c r="AO98" i="12"/>
  <c r="AN88" i="12"/>
  <c r="AN98" i="12" s="1"/>
  <c r="AM88" i="12"/>
  <c r="AM98" i="12"/>
  <c r="AL88" i="12"/>
  <c r="AL98" i="12"/>
  <c r="AK88" i="12"/>
  <c r="AK98" i="12"/>
  <c r="AJ88" i="12"/>
  <c r="AJ98" i="12" s="1"/>
  <c r="AI88" i="12"/>
  <c r="AI98" i="12"/>
  <c r="AH88" i="12"/>
  <c r="AH98" i="12"/>
  <c r="AG88" i="12"/>
  <c r="AG98" i="12"/>
  <c r="AF88" i="12"/>
  <c r="AF98" i="12" s="1"/>
  <c r="AE88" i="12"/>
  <c r="AE98" i="12"/>
  <c r="AD88" i="12"/>
  <c r="AD98" i="12"/>
  <c r="AC88" i="12"/>
  <c r="AC98" i="12"/>
  <c r="AB88" i="12"/>
  <c r="AB98" i="12" s="1"/>
  <c r="AA88" i="12"/>
  <c r="AA98" i="12"/>
  <c r="Z88" i="12"/>
  <c r="Z98" i="12"/>
  <c r="Y88" i="12"/>
  <c r="Y98" i="12"/>
  <c r="X88" i="12"/>
  <c r="X98" i="12" s="1"/>
  <c r="W88" i="12"/>
  <c r="W98" i="12"/>
  <c r="V88" i="12"/>
  <c r="V98" i="12"/>
  <c r="U88" i="12"/>
  <c r="U98" i="12"/>
  <c r="T88" i="12"/>
  <c r="T98" i="12" s="1"/>
  <c r="S88" i="12"/>
  <c r="S98" i="12"/>
  <c r="R88" i="12"/>
  <c r="R98" i="12"/>
  <c r="Q88" i="12"/>
  <c r="Q98" i="12"/>
  <c r="P88" i="12"/>
  <c r="P98" i="12" s="1"/>
  <c r="O88" i="12"/>
  <c r="O98" i="12"/>
  <c r="N88" i="12"/>
  <c r="N98" i="12"/>
  <c r="M88" i="12"/>
  <c r="M98" i="12"/>
  <c r="AV97" i="12"/>
  <c r="AU97" i="12"/>
  <c r="AS97" i="12"/>
  <c r="AR97" i="12"/>
  <c r="AQ97" i="12"/>
  <c r="AO97" i="12"/>
  <c r="AN97" i="12"/>
  <c r="AM97" i="12"/>
  <c r="AK97" i="12"/>
  <c r="AJ97" i="12"/>
  <c r="AI97" i="12"/>
  <c r="AG97" i="12"/>
  <c r="AF97" i="12"/>
  <c r="AE97" i="12"/>
  <c r="AC97" i="12"/>
  <c r="AB97" i="12"/>
  <c r="AA97" i="12"/>
  <c r="Y97" i="12"/>
  <c r="X97" i="12"/>
  <c r="W97" i="12"/>
  <c r="U97" i="12"/>
  <c r="T97" i="12"/>
  <c r="S97" i="12"/>
  <c r="Q97" i="12"/>
  <c r="P97" i="12"/>
  <c r="O97" i="12"/>
  <c r="M97" i="12"/>
  <c r="L88" i="12"/>
  <c r="L98" i="12"/>
  <c r="L99" i="12"/>
  <c r="L100" i="12"/>
  <c r="L91" i="12"/>
  <c r="L103" i="12"/>
  <c r="L94" i="12"/>
  <c r="L104" i="12"/>
  <c r="L105" i="12"/>
  <c r="L97" i="12"/>
  <c r="AV94" i="9"/>
  <c r="AU94" i="9"/>
  <c r="AT94" i="9"/>
  <c r="AS94" i="9"/>
  <c r="AR94" i="9"/>
  <c r="AQ94" i="9"/>
  <c r="AP94" i="9"/>
  <c r="AO94" i="9"/>
  <c r="AN94" i="9"/>
  <c r="AM94" i="9"/>
  <c r="AL94" i="9"/>
  <c r="AK94" i="9"/>
  <c r="AJ94" i="9"/>
  <c r="AI94" i="9"/>
  <c r="AH94" i="9"/>
  <c r="AG94" i="9"/>
  <c r="AF94" i="9"/>
  <c r="AE94" i="9"/>
  <c r="AD94" i="9"/>
  <c r="AC94" i="9"/>
  <c r="AB94" i="9"/>
  <c r="AA94" i="9"/>
  <c r="Z94" i="9"/>
  <c r="Y94" i="9"/>
  <c r="X94" i="9"/>
  <c r="W94" i="9"/>
  <c r="V94" i="9"/>
  <c r="U94" i="9"/>
  <c r="T94" i="9"/>
  <c r="S94" i="9"/>
  <c r="R94" i="9"/>
  <c r="Q94" i="9"/>
  <c r="P94" i="9"/>
  <c r="O94" i="9"/>
  <c r="N94" i="9"/>
  <c r="M94" i="9"/>
  <c r="L94" i="9"/>
  <c r="AV91" i="9"/>
  <c r="AU91" i="9"/>
  <c r="AT91" i="9"/>
  <c r="AS91" i="9"/>
  <c r="AR91" i="9"/>
  <c r="AQ91" i="9"/>
  <c r="AP91" i="9"/>
  <c r="AO91" i="9"/>
  <c r="AN91" i="9"/>
  <c r="AM91" i="9"/>
  <c r="AL91" i="9"/>
  <c r="AK91" i="9"/>
  <c r="AJ91" i="9"/>
  <c r="AI91" i="9"/>
  <c r="AH91" i="9"/>
  <c r="AG91" i="9"/>
  <c r="AF91" i="9"/>
  <c r="AE91" i="9"/>
  <c r="AD91" i="9"/>
  <c r="AC91" i="9"/>
  <c r="AB91" i="9"/>
  <c r="AA91" i="9"/>
  <c r="Z91" i="9"/>
  <c r="Y91" i="9"/>
  <c r="X91" i="9"/>
  <c r="W91" i="9"/>
  <c r="V91" i="9"/>
  <c r="U91" i="9"/>
  <c r="T91" i="9"/>
  <c r="S91" i="9"/>
  <c r="R91" i="9"/>
  <c r="Q91" i="9"/>
  <c r="P91" i="9"/>
  <c r="O91" i="9"/>
  <c r="N91" i="9"/>
  <c r="M91" i="9"/>
  <c r="L91" i="9"/>
  <c r="AV88" i="9"/>
  <c r="AU88" i="9"/>
  <c r="AT88" i="9"/>
  <c r="AS88" i="9"/>
  <c r="AR88" i="9"/>
  <c r="AQ88" i="9"/>
  <c r="AP88" i="9"/>
  <c r="AO88" i="9"/>
  <c r="AN88" i="9"/>
  <c r="AM88" i="9"/>
  <c r="AL88" i="9"/>
  <c r="AK88" i="9"/>
  <c r="AJ88" i="9"/>
  <c r="AI88" i="9"/>
  <c r="AH88" i="9"/>
  <c r="AG88" i="9"/>
  <c r="AF88" i="9"/>
  <c r="AE88" i="9"/>
  <c r="AD88" i="9"/>
  <c r="AC88" i="9"/>
  <c r="AB88" i="9"/>
  <c r="AA88" i="9"/>
  <c r="Z88" i="9"/>
  <c r="Y88" i="9"/>
  <c r="X88" i="9"/>
  <c r="W88" i="9"/>
  <c r="V88" i="9"/>
  <c r="U88" i="9"/>
  <c r="T88" i="9"/>
  <c r="S88" i="9"/>
  <c r="R88" i="9"/>
  <c r="Q88" i="9"/>
  <c r="P88" i="9"/>
  <c r="O88" i="9"/>
  <c r="N88" i="9"/>
  <c r="F455" i="5"/>
  <c r="AV374" i="20"/>
  <c r="AU374" i="20"/>
  <c r="AT374" i="20"/>
  <c r="AS374" i="20"/>
  <c r="AR374" i="20"/>
  <c r="AQ374" i="20"/>
  <c r="AP374" i="20"/>
  <c r="AO374" i="20"/>
  <c r="AN374" i="20"/>
  <c r="AM374" i="20"/>
  <c r="AL374" i="20"/>
  <c r="AK374" i="20"/>
  <c r="AJ374" i="20"/>
  <c r="AI374" i="20"/>
  <c r="AH374" i="20"/>
  <c r="AG374" i="20"/>
  <c r="AF374" i="20"/>
  <c r="AE374" i="20"/>
  <c r="AD374" i="20"/>
  <c r="AC374" i="20"/>
  <c r="AB374" i="20"/>
  <c r="AA374" i="20"/>
  <c r="Z374" i="20"/>
  <c r="Y374" i="20"/>
  <c r="X374" i="20"/>
  <c r="W374" i="20"/>
  <c r="V374" i="20"/>
  <c r="U374" i="20"/>
  <c r="T374" i="20"/>
  <c r="S374" i="20"/>
  <c r="R374" i="20"/>
  <c r="Q374" i="20"/>
  <c r="P374" i="20"/>
  <c r="O374" i="20"/>
  <c r="N374" i="20"/>
  <c r="M374" i="20"/>
  <c r="AV373" i="20"/>
  <c r="AU373" i="20"/>
  <c r="AT373" i="20"/>
  <c r="AS373" i="20"/>
  <c r="AR373" i="20"/>
  <c r="AQ373" i="20"/>
  <c r="AP373" i="20"/>
  <c r="AO373" i="20"/>
  <c r="AN373" i="20"/>
  <c r="AM373" i="20"/>
  <c r="AL373" i="20"/>
  <c r="AK373" i="20"/>
  <c r="AJ373" i="20"/>
  <c r="AI373" i="20"/>
  <c r="AH373" i="20"/>
  <c r="AG373" i="20"/>
  <c r="AF373" i="20"/>
  <c r="AE373" i="20"/>
  <c r="AD373" i="20"/>
  <c r="AC373" i="20"/>
  <c r="AB373" i="20"/>
  <c r="AA373" i="20"/>
  <c r="Z373" i="20"/>
  <c r="Y373" i="20"/>
  <c r="X373" i="20"/>
  <c r="W373" i="20"/>
  <c r="V373" i="20"/>
  <c r="U373" i="20"/>
  <c r="T373" i="20"/>
  <c r="S373" i="20"/>
  <c r="R373" i="20"/>
  <c r="Q373" i="20"/>
  <c r="P373" i="20"/>
  <c r="O373" i="20"/>
  <c r="N373" i="20"/>
  <c r="M373" i="20"/>
  <c r="AV372" i="20"/>
  <c r="BG281" i="30" s="1"/>
  <c r="AU372" i="20"/>
  <c r="BF281" i="30" s="1"/>
  <c r="AT372" i="20"/>
  <c r="BE281" i="30" s="1"/>
  <c r="AS372" i="20"/>
  <c r="BD281" i="30" s="1"/>
  <c r="AR372" i="20"/>
  <c r="BC281" i="30" s="1"/>
  <c r="AQ372" i="20"/>
  <c r="BB281" i="30" s="1"/>
  <c r="AP372" i="20"/>
  <c r="BA281" i="30" s="1"/>
  <c r="AO372" i="20"/>
  <c r="AZ281" i="30" s="1"/>
  <c r="AN372" i="20"/>
  <c r="AY281" i="30" s="1"/>
  <c r="AM372" i="20"/>
  <c r="AX281" i="30" s="1"/>
  <c r="AL372" i="20"/>
  <c r="AW281" i="30" s="1"/>
  <c r="AK372" i="20"/>
  <c r="AV281" i="30" s="1"/>
  <c r="AJ372" i="20"/>
  <c r="AU281" i="30" s="1"/>
  <c r="AI372" i="20"/>
  <c r="AT281" i="30" s="1"/>
  <c r="AH372" i="20"/>
  <c r="AS281" i="30" s="1"/>
  <c r="AG372" i="20"/>
  <c r="AR281" i="30" s="1"/>
  <c r="AF372" i="20"/>
  <c r="AQ281" i="30" s="1"/>
  <c r="AE372" i="20"/>
  <c r="AP281" i="30" s="1"/>
  <c r="AD372" i="20"/>
  <c r="AO281" i="30" s="1"/>
  <c r="AC372" i="20"/>
  <c r="AN281" i="30" s="1"/>
  <c r="AB372" i="20"/>
  <c r="AM281" i="30" s="1"/>
  <c r="AA372" i="20"/>
  <c r="AL281" i="30" s="1"/>
  <c r="Z372" i="20"/>
  <c r="AK281" i="30" s="1"/>
  <c r="Y372" i="20"/>
  <c r="AJ281" i="30" s="1"/>
  <c r="X372" i="20"/>
  <c r="AI281" i="30" s="1"/>
  <c r="W372" i="20"/>
  <c r="AH281" i="30" s="1"/>
  <c r="V372" i="20"/>
  <c r="AG281" i="30" s="1"/>
  <c r="U372" i="20"/>
  <c r="AF281" i="30" s="1"/>
  <c r="T372" i="20"/>
  <c r="AE281" i="30" s="1"/>
  <c r="S372" i="20"/>
  <c r="AD281" i="30" s="1"/>
  <c r="R372" i="20"/>
  <c r="AC281" i="30" s="1"/>
  <c r="Q372" i="20"/>
  <c r="AB281" i="30" s="1"/>
  <c r="P372" i="20"/>
  <c r="AA281" i="30" s="1"/>
  <c r="O372" i="20"/>
  <c r="Z281" i="30" s="1"/>
  <c r="N372" i="20"/>
  <c r="Y281" i="30" s="1"/>
  <c r="M372" i="20"/>
  <c r="X281" i="30" s="1"/>
  <c r="AV371" i="20"/>
  <c r="AU371" i="20"/>
  <c r="AT371" i="20"/>
  <c r="AS371" i="20"/>
  <c r="AR371" i="20"/>
  <c r="AQ371" i="20"/>
  <c r="AP371" i="20"/>
  <c r="AO371" i="20"/>
  <c r="AN371" i="20"/>
  <c r="AM371" i="20"/>
  <c r="AL371" i="20"/>
  <c r="AK371" i="20"/>
  <c r="AJ371" i="20"/>
  <c r="AI371" i="20"/>
  <c r="AH371" i="20"/>
  <c r="AG371" i="20"/>
  <c r="AF371" i="20"/>
  <c r="AE371" i="20"/>
  <c r="AD371" i="20"/>
  <c r="AC371" i="20"/>
  <c r="AB371" i="20"/>
  <c r="AA371" i="20"/>
  <c r="Z371" i="20"/>
  <c r="Y371" i="20"/>
  <c r="X371" i="20"/>
  <c r="W371" i="20"/>
  <c r="V371" i="20"/>
  <c r="U371" i="20"/>
  <c r="T371" i="20"/>
  <c r="S371" i="20"/>
  <c r="R371" i="20"/>
  <c r="Q371" i="20"/>
  <c r="P371" i="20"/>
  <c r="O371" i="20"/>
  <c r="N371" i="20"/>
  <c r="M371" i="20"/>
  <c r="AV370" i="20"/>
  <c r="AU370" i="20"/>
  <c r="AT370" i="20"/>
  <c r="AS370" i="20"/>
  <c r="AR370" i="20"/>
  <c r="AQ370" i="20"/>
  <c r="AP370" i="20"/>
  <c r="AO370" i="20"/>
  <c r="AN370" i="20"/>
  <c r="AM370" i="20"/>
  <c r="AL370" i="20"/>
  <c r="AK370" i="20"/>
  <c r="AJ370" i="20"/>
  <c r="AI370" i="20"/>
  <c r="AH370" i="20"/>
  <c r="AG370" i="20"/>
  <c r="AF370" i="20"/>
  <c r="AE370" i="20"/>
  <c r="AD370" i="20"/>
  <c r="AC370" i="20"/>
  <c r="AB370" i="20"/>
  <c r="AA370" i="20"/>
  <c r="Z370" i="20"/>
  <c r="Y370" i="20"/>
  <c r="X370" i="20"/>
  <c r="W370" i="20"/>
  <c r="V370" i="20"/>
  <c r="U370" i="20"/>
  <c r="T370" i="20"/>
  <c r="S370" i="20"/>
  <c r="R370" i="20"/>
  <c r="Q370" i="20"/>
  <c r="P370" i="20"/>
  <c r="O370" i="20"/>
  <c r="N370" i="20"/>
  <c r="M370" i="20"/>
  <c r="AV369" i="20"/>
  <c r="BG280" i="30" s="1"/>
  <c r="AU369" i="20"/>
  <c r="BF280" i="30" s="1"/>
  <c r="AT369" i="20"/>
  <c r="BE280" i="30" s="1"/>
  <c r="AS369" i="20"/>
  <c r="BD280" i="30" s="1"/>
  <c r="AR369" i="20"/>
  <c r="BC280" i="30" s="1"/>
  <c r="AQ369" i="20"/>
  <c r="BB280" i="30" s="1"/>
  <c r="AP369" i="20"/>
  <c r="BA280" i="30" s="1"/>
  <c r="AO369" i="20"/>
  <c r="AZ280" i="30" s="1"/>
  <c r="AN369" i="20"/>
  <c r="AY280" i="30" s="1"/>
  <c r="AM369" i="20"/>
  <c r="AX280" i="30" s="1"/>
  <c r="AL369" i="20"/>
  <c r="AW280" i="30" s="1"/>
  <c r="AK369" i="20"/>
  <c r="AV280" i="30" s="1"/>
  <c r="AJ369" i="20"/>
  <c r="AU280" i="30" s="1"/>
  <c r="AI369" i="20"/>
  <c r="AT280" i="30" s="1"/>
  <c r="AH369" i="20"/>
  <c r="AS280" i="30" s="1"/>
  <c r="AG369" i="20"/>
  <c r="AR280" i="30" s="1"/>
  <c r="AF369" i="20"/>
  <c r="AQ280" i="30" s="1"/>
  <c r="AE369" i="20"/>
  <c r="AP280" i="30" s="1"/>
  <c r="AD369" i="20"/>
  <c r="AO280" i="30" s="1"/>
  <c r="AC369" i="20"/>
  <c r="AN280" i="30" s="1"/>
  <c r="AB369" i="20"/>
  <c r="AM280" i="30" s="1"/>
  <c r="AA369" i="20"/>
  <c r="AL280" i="30" s="1"/>
  <c r="Z369" i="20"/>
  <c r="AK280" i="30" s="1"/>
  <c r="Y369" i="20"/>
  <c r="AJ280" i="30" s="1"/>
  <c r="X369" i="20"/>
  <c r="AI280" i="30" s="1"/>
  <c r="W369" i="20"/>
  <c r="AH280" i="30" s="1"/>
  <c r="V369" i="20"/>
  <c r="AG280" i="30" s="1"/>
  <c r="U369" i="20"/>
  <c r="AF280" i="30" s="1"/>
  <c r="T369" i="20"/>
  <c r="AE280" i="30" s="1"/>
  <c r="S369" i="20"/>
  <c r="AD280" i="30" s="1"/>
  <c r="R369" i="20"/>
  <c r="AC280" i="30" s="1"/>
  <c r="Q369" i="20"/>
  <c r="AB280" i="30" s="1"/>
  <c r="P369" i="20"/>
  <c r="AA280" i="30" s="1"/>
  <c r="O369" i="20"/>
  <c r="Z280" i="30" s="1"/>
  <c r="N369" i="20"/>
  <c r="Y280" i="30" s="1"/>
  <c r="M369" i="20"/>
  <c r="X280" i="30" s="1"/>
  <c r="AV368" i="20"/>
  <c r="AU368" i="20"/>
  <c r="AT368" i="20"/>
  <c r="AS368" i="20"/>
  <c r="AR368" i="20"/>
  <c r="AQ368" i="20"/>
  <c r="AP368" i="20"/>
  <c r="AO368" i="20"/>
  <c r="AN368" i="20"/>
  <c r="AM368" i="20"/>
  <c r="AL368" i="20"/>
  <c r="AK368" i="20"/>
  <c r="AJ368" i="20"/>
  <c r="AI368" i="20"/>
  <c r="AH368" i="20"/>
  <c r="AG368" i="20"/>
  <c r="AF368" i="20"/>
  <c r="AE368" i="20"/>
  <c r="AD368" i="20"/>
  <c r="AC368" i="20"/>
  <c r="AB368" i="20"/>
  <c r="AA368" i="20"/>
  <c r="Z368" i="20"/>
  <c r="Y368" i="20"/>
  <c r="X368" i="20"/>
  <c r="W368" i="20"/>
  <c r="V368" i="20"/>
  <c r="U368" i="20"/>
  <c r="T368" i="20"/>
  <c r="S368" i="20"/>
  <c r="R368" i="20"/>
  <c r="Q368" i="20"/>
  <c r="P368" i="20"/>
  <c r="O368" i="20"/>
  <c r="N368" i="20"/>
  <c r="M368" i="20"/>
  <c r="AV367" i="20"/>
  <c r="AU367" i="20"/>
  <c r="AT367" i="20"/>
  <c r="AS367" i="20"/>
  <c r="AR367" i="20"/>
  <c r="AQ367" i="20"/>
  <c r="AP367" i="20"/>
  <c r="AO367" i="20"/>
  <c r="AN367" i="20"/>
  <c r="AM367" i="20"/>
  <c r="AL367" i="20"/>
  <c r="AK367" i="20"/>
  <c r="AJ367" i="20"/>
  <c r="AI367" i="20"/>
  <c r="AH367" i="20"/>
  <c r="AG367" i="20"/>
  <c r="AF367" i="20"/>
  <c r="AE367" i="20"/>
  <c r="AD367" i="20"/>
  <c r="AC367" i="20"/>
  <c r="AB367" i="20"/>
  <c r="AA367" i="20"/>
  <c r="Z367" i="20"/>
  <c r="Y367" i="20"/>
  <c r="X367" i="20"/>
  <c r="W367" i="20"/>
  <c r="V367" i="20"/>
  <c r="U367" i="20"/>
  <c r="T367" i="20"/>
  <c r="S367" i="20"/>
  <c r="R367" i="20"/>
  <c r="Q367" i="20"/>
  <c r="P367" i="20"/>
  <c r="O367" i="20"/>
  <c r="N367" i="20"/>
  <c r="M367" i="20"/>
  <c r="AV366" i="20"/>
  <c r="BG279" i="30" s="1"/>
  <c r="AU366" i="20"/>
  <c r="BF279" i="30" s="1"/>
  <c r="AT366" i="20"/>
  <c r="BE279" i="30" s="1"/>
  <c r="AS366" i="20"/>
  <c r="BD279" i="30" s="1"/>
  <c r="AR366" i="20"/>
  <c r="BC279" i="30" s="1"/>
  <c r="AQ366" i="20"/>
  <c r="BB279" i="30" s="1"/>
  <c r="AP366" i="20"/>
  <c r="BA279" i="30" s="1"/>
  <c r="AO366" i="20"/>
  <c r="AZ279" i="30" s="1"/>
  <c r="AN366" i="20"/>
  <c r="AY279" i="30" s="1"/>
  <c r="AM366" i="20"/>
  <c r="AX279" i="30" s="1"/>
  <c r="AL366" i="20"/>
  <c r="AW279" i="30" s="1"/>
  <c r="AK366" i="20"/>
  <c r="AV279" i="30" s="1"/>
  <c r="AJ366" i="20"/>
  <c r="AU279" i="30" s="1"/>
  <c r="AI366" i="20"/>
  <c r="AT279" i="30" s="1"/>
  <c r="AH366" i="20"/>
  <c r="AS279" i="30" s="1"/>
  <c r="AG366" i="20"/>
  <c r="AR279" i="30" s="1"/>
  <c r="AF366" i="20"/>
  <c r="AQ279" i="30" s="1"/>
  <c r="AE366" i="20"/>
  <c r="AP279" i="30" s="1"/>
  <c r="AD366" i="20"/>
  <c r="AO279" i="30" s="1"/>
  <c r="AC366" i="20"/>
  <c r="AN279" i="30" s="1"/>
  <c r="AB366" i="20"/>
  <c r="AM279" i="30" s="1"/>
  <c r="AA366" i="20"/>
  <c r="AL279" i="30" s="1"/>
  <c r="Z366" i="20"/>
  <c r="AK279" i="30" s="1"/>
  <c r="Y366" i="20"/>
  <c r="AJ279" i="30" s="1"/>
  <c r="X366" i="20"/>
  <c r="AI279" i="30" s="1"/>
  <c r="W366" i="20"/>
  <c r="AH279" i="30" s="1"/>
  <c r="V366" i="20"/>
  <c r="AG279" i="30" s="1"/>
  <c r="U366" i="20"/>
  <c r="AF279" i="30" s="1"/>
  <c r="T366" i="20"/>
  <c r="AE279" i="30" s="1"/>
  <c r="S366" i="20"/>
  <c r="AD279" i="30" s="1"/>
  <c r="R366" i="20"/>
  <c r="AC279" i="30" s="1"/>
  <c r="Q366" i="20"/>
  <c r="AB279" i="30" s="1"/>
  <c r="P366" i="20"/>
  <c r="AA279" i="30" s="1"/>
  <c r="O366" i="20"/>
  <c r="Z279" i="30" s="1"/>
  <c r="N366" i="20"/>
  <c r="Y279" i="30" s="1"/>
  <c r="M366" i="20"/>
  <c r="X279" i="30" s="1"/>
  <c r="L366" i="20"/>
  <c r="W279" i="30" s="1"/>
  <c r="L367" i="20"/>
  <c r="L368" i="20"/>
  <c r="L369" i="20"/>
  <c r="W280" i="30" s="1"/>
  <c r="L370" i="20"/>
  <c r="L371" i="20"/>
  <c r="L372" i="20"/>
  <c r="W281" i="30" s="1"/>
  <c r="L373" i="20"/>
  <c r="L374" i="20"/>
  <c r="AV458" i="10"/>
  <c r="AU458" i="10"/>
  <c r="AT458" i="10"/>
  <c r="AS458" i="10"/>
  <c r="AR458" i="10"/>
  <c r="AQ458" i="10"/>
  <c r="AP458" i="10"/>
  <c r="AO458" i="10"/>
  <c r="AN458" i="10"/>
  <c r="AM458" i="10"/>
  <c r="AL458" i="10"/>
  <c r="AK458" i="10"/>
  <c r="AJ458" i="10"/>
  <c r="AI458" i="10"/>
  <c r="AH458" i="10"/>
  <c r="AG458" i="10"/>
  <c r="AF458" i="10"/>
  <c r="AE458" i="10"/>
  <c r="AD458" i="10"/>
  <c r="AC458" i="10"/>
  <c r="AB458" i="10"/>
  <c r="AA458" i="10"/>
  <c r="Z458" i="10"/>
  <c r="Y458" i="10"/>
  <c r="X458" i="10"/>
  <c r="W458" i="10"/>
  <c r="V458" i="10"/>
  <c r="U458" i="10"/>
  <c r="T458" i="10"/>
  <c r="S458" i="10"/>
  <c r="R458" i="10"/>
  <c r="Q458" i="10"/>
  <c r="P458" i="10"/>
  <c r="O458" i="10"/>
  <c r="N458" i="10"/>
  <c r="M458" i="10"/>
  <c r="AV457" i="10"/>
  <c r="AU457" i="10"/>
  <c r="AT457" i="10"/>
  <c r="AS457" i="10"/>
  <c r="AR457" i="10"/>
  <c r="AQ457" i="10"/>
  <c r="AP457" i="10"/>
  <c r="AO457" i="10"/>
  <c r="AN457" i="10"/>
  <c r="AM457" i="10"/>
  <c r="AL457" i="10"/>
  <c r="AK457" i="10"/>
  <c r="AJ457" i="10"/>
  <c r="AI457" i="10"/>
  <c r="AH457" i="10"/>
  <c r="AG457" i="10"/>
  <c r="AF457" i="10"/>
  <c r="AE457" i="10"/>
  <c r="AD457" i="10"/>
  <c r="AC457" i="10"/>
  <c r="AB457" i="10"/>
  <c r="AA457" i="10"/>
  <c r="Z457" i="10"/>
  <c r="Y457" i="10"/>
  <c r="X457" i="10"/>
  <c r="W457" i="10"/>
  <c r="V457" i="10"/>
  <c r="U457" i="10"/>
  <c r="T457" i="10"/>
  <c r="S457" i="10"/>
  <c r="R457" i="10"/>
  <c r="Q457" i="10"/>
  <c r="P457" i="10"/>
  <c r="O457" i="10"/>
  <c r="N457" i="10"/>
  <c r="M457" i="10"/>
  <c r="AV456" i="10"/>
  <c r="AU456" i="10"/>
  <c r="AT456" i="10"/>
  <c r="AS456" i="10"/>
  <c r="AR456" i="10"/>
  <c r="AQ456" i="10"/>
  <c r="AP456" i="10"/>
  <c r="AO456" i="10"/>
  <c r="AN456" i="10"/>
  <c r="AM456" i="10"/>
  <c r="AL456" i="10"/>
  <c r="AK456" i="10"/>
  <c r="AJ456" i="10"/>
  <c r="AI456" i="10"/>
  <c r="AH456" i="10"/>
  <c r="AG456" i="10"/>
  <c r="AF456" i="10"/>
  <c r="AE456" i="10"/>
  <c r="AD456" i="10"/>
  <c r="AC456" i="10"/>
  <c r="AB456" i="10"/>
  <c r="AA456" i="10"/>
  <c r="Z456" i="10"/>
  <c r="Y456" i="10"/>
  <c r="X456" i="10"/>
  <c r="W456" i="10"/>
  <c r="V456" i="10"/>
  <c r="U456" i="10"/>
  <c r="T456" i="10"/>
  <c r="S456" i="10"/>
  <c r="R456" i="10"/>
  <c r="Q456" i="10"/>
  <c r="P456" i="10"/>
  <c r="O456" i="10"/>
  <c r="N456" i="10"/>
  <c r="M456" i="10"/>
  <c r="AV455" i="10"/>
  <c r="AU455" i="10"/>
  <c r="AT455" i="10"/>
  <c r="AS455" i="10"/>
  <c r="AR455" i="10"/>
  <c r="AQ455" i="10"/>
  <c r="AP455" i="10"/>
  <c r="AO455" i="10"/>
  <c r="AN455" i="10"/>
  <c r="AM455" i="10"/>
  <c r="AL455" i="10"/>
  <c r="AK455" i="10"/>
  <c r="AJ455" i="10"/>
  <c r="AI455" i="10"/>
  <c r="AH455" i="10"/>
  <c r="AG455" i="10"/>
  <c r="AF455" i="10"/>
  <c r="AE455" i="10"/>
  <c r="AD455" i="10"/>
  <c r="AC455" i="10"/>
  <c r="AB455" i="10"/>
  <c r="AA455" i="10"/>
  <c r="Z455" i="10"/>
  <c r="Y455" i="10"/>
  <c r="X455" i="10"/>
  <c r="W455" i="10"/>
  <c r="V455" i="10"/>
  <c r="U455" i="10"/>
  <c r="T455" i="10"/>
  <c r="S455" i="10"/>
  <c r="R455" i="10"/>
  <c r="Q455" i="10"/>
  <c r="P455" i="10"/>
  <c r="O455" i="10"/>
  <c r="N455" i="10"/>
  <c r="M455" i="10"/>
  <c r="AV454" i="10"/>
  <c r="AU454" i="10"/>
  <c r="AT454" i="10"/>
  <c r="AS454" i="10"/>
  <c r="AR454" i="10"/>
  <c r="AQ454" i="10"/>
  <c r="AP454" i="10"/>
  <c r="AO454" i="10"/>
  <c r="AN454" i="10"/>
  <c r="AM454" i="10"/>
  <c r="AL454" i="10"/>
  <c r="AK454" i="10"/>
  <c r="AJ454" i="10"/>
  <c r="AI454" i="10"/>
  <c r="AH454" i="10"/>
  <c r="AG454" i="10"/>
  <c r="AF454" i="10"/>
  <c r="AE454" i="10"/>
  <c r="AD454" i="10"/>
  <c r="AC454" i="10"/>
  <c r="AB454" i="10"/>
  <c r="AA454" i="10"/>
  <c r="Z454" i="10"/>
  <c r="Y454" i="10"/>
  <c r="X454" i="10"/>
  <c r="W454" i="10"/>
  <c r="V454" i="10"/>
  <c r="U454" i="10"/>
  <c r="T454" i="10"/>
  <c r="S454" i="10"/>
  <c r="R454" i="10"/>
  <c r="Q454" i="10"/>
  <c r="P454" i="10"/>
  <c r="O454" i="10"/>
  <c r="N454" i="10"/>
  <c r="M454" i="10"/>
  <c r="AV453" i="10"/>
  <c r="AU453" i="10"/>
  <c r="AT453" i="10"/>
  <c r="AS453" i="10"/>
  <c r="AR453" i="10"/>
  <c r="AQ453" i="10"/>
  <c r="AP453" i="10"/>
  <c r="AO453" i="10"/>
  <c r="AN453" i="10"/>
  <c r="AM453" i="10"/>
  <c r="AL453" i="10"/>
  <c r="AK453" i="10"/>
  <c r="AJ453" i="10"/>
  <c r="AI453" i="10"/>
  <c r="AH453" i="10"/>
  <c r="AG453" i="10"/>
  <c r="AF453" i="10"/>
  <c r="AE453" i="10"/>
  <c r="AD453" i="10"/>
  <c r="AC453" i="10"/>
  <c r="AB453" i="10"/>
  <c r="AA453" i="10"/>
  <c r="Z453" i="10"/>
  <c r="Y453" i="10"/>
  <c r="X453" i="10"/>
  <c r="W453" i="10"/>
  <c r="V453" i="10"/>
  <c r="U453" i="10"/>
  <c r="T453" i="10"/>
  <c r="S453" i="10"/>
  <c r="R453" i="10"/>
  <c r="Q453" i="10"/>
  <c r="P453" i="10"/>
  <c r="O453" i="10"/>
  <c r="N453" i="10"/>
  <c r="M453" i="10"/>
  <c r="AV452" i="10"/>
  <c r="AU452" i="10"/>
  <c r="AT452" i="10"/>
  <c r="AS452" i="10"/>
  <c r="AR452" i="10"/>
  <c r="AQ452" i="10"/>
  <c r="AP452" i="10"/>
  <c r="AO452" i="10"/>
  <c r="AN452" i="10"/>
  <c r="AM452" i="10"/>
  <c r="AL452" i="10"/>
  <c r="AK452" i="10"/>
  <c r="AJ452" i="10"/>
  <c r="AI452" i="10"/>
  <c r="AH452" i="10"/>
  <c r="AG452" i="10"/>
  <c r="AF452" i="10"/>
  <c r="AE452" i="10"/>
  <c r="AD452" i="10"/>
  <c r="AC452" i="10"/>
  <c r="AB452" i="10"/>
  <c r="AA452" i="10"/>
  <c r="Z452" i="10"/>
  <c r="Y452" i="10"/>
  <c r="X452" i="10"/>
  <c r="W452" i="10"/>
  <c r="V452" i="10"/>
  <c r="U452" i="10"/>
  <c r="T452" i="10"/>
  <c r="S452" i="10"/>
  <c r="R452" i="10"/>
  <c r="Q452" i="10"/>
  <c r="P452" i="10"/>
  <c r="O452" i="10"/>
  <c r="N452" i="10"/>
  <c r="M452" i="10"/>
  <c r="AV451" i="10"/>
  <c r="AU451" i="10"/>
  <c r="AT451" i="10"/>
  <c r="AS451" i="10"/>
  <c r="AR451" i="10"/>
  <c r="AQ451" i="10"/>
  <c r="AP451" i="10"/>
  <c r="AO451" i="10"/>
  <c r="AN451" i="10"/>
  <c r="AM451" i="10"/>
  <c r="AL451" i="10"/>
  <c r="AK451" i="10"/>
  <c r="AJ451" i="10"/>
  <c r="AI451" i="10"/>
  <c r="AH451" i="10"/>
  <c r="AG451" i="10"/>
  <c r="AF451" i="10"/>
  <c r="AE451" i="10"/>
  <c r="AD451" i="10"/>
  <c r="AC451" i="10"/>
  <c r="AB451" i="10"/>
  <c r="AA451" i="10"/>
  <c r="Z451" i="10"/>
  <c r="Y451" i="10"/>
  <c r="X451" i="10"/>
  <c r="W451" i="10"/>
  <c r="V451" i="10"/>
  <c r="U451" i="10"/>
  <c r="T451" i="10"/>
  <c r="S451" i="10"/>
  <c r="R451" i="10"/>
  <c r="Q451" i="10"/>
  <c r="P451" i="10"/>
  <c r="O451" i="10"/>
  <c r="N451" i="10"/>
  <c r="M451" i="10"/>
  <c r="AV450" i="10"/>
  <c r="AU450" i="10"/>
  <c r="AT450" i="10"/>
  <c r="AS450" i="10"/>
  <c r="AR450" i="10"/>
  <c r="AQ450" i="10"/>
  <c r="AP450" i="10"/>
  <c r="AO450" i="10"/>
  <c r="AN450" i="10"/>
  <c r="AM450" i="10"/>
  <c r="AL450" i="10"/>
  <c r="AK450" i="10"/>
  <c r="AJ450" i="10"/>
  <c r="AI450" i="10"/>
  <c r="AH450" i="10"/>
  <c r="AG450" i="10"/>
  <c r="AF450" i="10"/>
  <c r="AE450" i="10"/>
  <c r="AD450" i="10"/>
  <c r="AC450" i="10"/>
  <c r="AB450" i="10"/>
  <c r="AA450" i="10"/>
  <c r="Z450" i="10"/>
  <c r="Y450" i="10"/>
  <c r="X450" i="10"/>
  <c r="W450" i="10"/>
  <c r="V450" i="10"/>
  <c r="U450" i="10"/>
  <c r="T450" i="10"/>
  <c r="S450" i="10"/>
  <c r="R450" i="10"/>
  <c r="Q450" i="10"/>
  <c r="P450" i="10"/>
  <c r="O450" i="10"/>
  <c r="N450" i="10"/>
  <c r="M450" i="10"/>
  <c r="AV449" i="10"/>
  <c r="AU449" i="10"/>
  <c r="AT449" i="10"/>
  <c r="AS449" i="10"/>
  <c r="AR449" i="10"/>
  <c r="AQ449" i="10"/>
  <c r="AP449" i="10"/>
  <c r="AO449" i="10"/>
  <c r="AN449" i="10"/>
  <c r="AM449" i="10"/>
  <c r="AL449" i="10"/>
  <c r="AK449" i="10"/>
  <c r="AJ449" i="10"/>
  <c r="AI449" i="10"/>
  <c r="AH449" i="10"/>
  <c r="AG449" i="10"/>
  <c r="AF449" i="10"/>
  <c r="AE449" i="10"/>
  <c r="AD449" i="10"/>
  <c r="AC449" i="10"/>
  <c r="AB449" i="10"/>
  <c r="AA449" i="10"/>
  <c r="Z449" i="10"/>
  <c r="Y449" i="10"/>
  <c r="X449" i="10"/>
  <c r="W449" i="10"/>
  <c r="V449" i="10"/>
  <c r="U449" i="10"/>
  <c r="T449" i="10"/>
  <c r="S449" i="10"/>
  <c r="R449" i="10"/>
  <c r="Q449" i="10"/>
  <c r="P449" i="10"/>
  <c r="O449" i="10"/>
  <c r="N449" i="10"/>
  <c r="M449" i="10"/>
  <c r="AV448" i="10"/>
  <c r="AU448" i="10"/>
  <c r="AT448" i="10"/>
  <c r="AS448" i="10"/>
  <c r="AR448" i="10"/>
  <c r="AQ448" i="10"/>
  <c r="AP448" i="10"/>
  <c r="AO448" i="10"/>
  <c r="AN448" i="10"/>
  <c r="AM448" i="10"/>
  <c r="AL448" i="10"/>
  <c r="AK448" i="10"/>
  <c r="AJ448" i="10"/>
  <c r="AI448" i="10"/>
  <c r="AH448" i="10"/>
  <c r="AG448" i="10"/>
  <c r="AF448" i="10"/>
  <c r="AE448" i="10"/>
  <c r="AD448" i="10"/>
  <c r="AC448" i="10"/>
  <c r="AB448" i="10"/>
  <c r="AA448" i="10"/>
  <c r="Z448" i="10"/>
  <c r="Y448" i="10"/>
  <c r="X448" i="10"/>
  <c r="W448" i="10"/>
  <c r="V448" i="10"/>
  <c r="U448" i="10"/>
  <c r="T448" i="10"/>
  <c r="S448" i="10"/>
  <c r="R448" i="10"/>
  <c r="Q448" i="10"/>
  <c r="P448" i="10"/>
  <c r="O448" i="10"/>
  <c r="N448" i="10"/>
  <c r="M448" i="10"/>
  <c r="AV447" i="10"/>
  <c r="AU447" i="10"/>
  <c r="AT447" i="10"/>
  <c r="AS447" i="10"/>
  <c r="AR447" i="10"/>
  <c r="AQ447" i="10"/>
  <c r="AP447" i="10"/>
  <c r="AO447" i="10"/>
  <c r="AN447" i="10"/>
  <c r="AM447" i="10"/>
  <c r="AL447" i="10"/>
  <c r="AK447" i="10"/>
  <c r="AJ447" i="10"/>
  <c r="AI447" i="10"/>
  <c r="AH447" i="10"/>
  <c r="AG447" i="10"/>
  <c r="AF447" i="10"/>
  <c r="AE447" i="10"/>
  <c r="AD447" i="10"/>
  <c r="AC447" i="10"/>
  <c r="AB447" i="10"/>
  <c r="AA447" i="10"/>
  <c r="Z447" i="10"/>
  <c r="Y447" i="10"/>
  <c r="X447" i="10"/>
  <c r="W447" i="10"/>
  <c r="V447" i="10"/>
  <c r="U447" i="10"/>
  <c r="T447" i="10"/>
  <c r="S447" i="10"/>
  <c r="R447" i="10"/>
  <c r="Q447" i="10"/>
  <c r="P447" i="10"/>
  <c r="O447" i="10"/>
  <c r="N447" i="10"/>
  <c r="M447" i="10"/>
  <c r="AV446" i="10"/>
  <c r="AU446" i="10"/>
  <c r="AT446" i="10"/>
  <c r="AS446" i="10"/>
  <c r="AR446" i="10"/>
  <c r="AQ446" i="10"/>
  <c r="AP446" i="10"/>
  <c r="AO446" i="10"/>
  <c r="AN446" i="10"/>
  <c r="AM446" i="10"/>
  <c r="AL446" i="10"/>
  <c r="AK446" i="10"/>
  <c r="AJ446" i="10"/>
  <c r="AI446" i="10"/>
  <c r="AH446" i="10"/>
  <c r="AG446" i="10"/>
  <c r="AF446" i="10"/>
  <c r="AE446" i="10"/>
  <c r="AD446" i="10"/>
  <c r="AC446" i="10"/>
  <c r="AB446" i="10"/>
  <c r="AA446" i="10"/>
  <c r="Z446" i="10"/>
  <c r="Y446" i="10"/>
  <c r="X446" i="10"/>
  <c r="W446" i="10"/>
  <c r="V446" i="10"/>
  <c r="U446" i="10"/>
  <c r="T446" i="10"/>
  <c r="S446" i="10"/>
  <c r="R446" i="10"/>
  <c r="Q446" i="10"/>
  <c r="P446" i="10"/>
  <c r="O446" i="10"/>
  <c r="N446" i="10"/>
  <c r="M446" i="10"/>
  <c r="AV445" i="10"/>
  <c r="AU445" i="10"/>
  <c r="AT445" i="10"/>
  <c r="AS445" i="10"/>
  <c r="AR445" i="10"/>
  <c r="AQ445" i="10"/>
  <c r="AP445" i="10"/>
  <c r="AO445" i="10"/>
  <c r="AN445" i="10"/>
  <c r="AM445" i="10"/>
  <c r="AL445" i="10"/>
  <c r="AK445" i="10"/>
  <c r="AJ445" i="10"/>
  <c r="AI445" i="10"/>
  <c r="AH445" i="10"/>
  <c r="AG445" i="10"/>
  <c r="AF445" i="10"/>
  <c r="AE445" i="10"/>
  <c r="AD445" i="10"/>
  <c r="AC445" i="10"/>
  <c r="AB445" i="10"/>
  <c r="AA445" i="10"/>
  <c r="Z445" i="10"/>
  <c r="Y445" i="10"/>
  <c r="X445" i="10"/>
  <c r="W445" i="10"/>
  <c r="V445" i="10"/>
  <c r="U445" i="10"/>
  <c r="T445" i="10"/>
  <c r="S445" i="10"/>
  <c r="R445" i="10"/>
  <c r="Q445" i="10"/>
  <c r="P445" i="10"/>
  <c r="O445" i="10"/>
  <c r="N445" i="10"/>
  <c r="M445" i="10"/>
  <c r="AV444" i="10"/>
  <c r="AU444" i="10"/>
  <c r="AT444" i="10"/>
  <c r="AS444" i="10"/>
  <c r="AR444" i="10"/>
  <c r="AQ444" i="10"/>
  <c r="AP444" i="10"/>
  <c r="AO444" i="10"/>
  <c r="AN444" i="10"/>
  <c r="AM444" i="10"/>
  <c r="AL444" i="10"/>
  <c r="AK444" i="10"/>
  <c r="AJ444" i="10"/>
  <c r="AI444" i="10"/>
  <c r="AH444" i="10"/>
  <c r="AG444" i="10"/>
  <c r="AF444" i="10"/>
  <c r="AE444" i="10"/>
  <c r="AD444" i="10"/>
  <c r="AC444" i="10"/>
  <c r="AB444" i="10"/>
  <c r="AA444" i="10"/>
  <c r="Z444" i="10"/>
  <c r="Y444" i="10"/>
  <c r="X444" i="10"/>
  <c r="W444" i="10"/>
  <c r="V444" i="10"/>
  <c r="U444" i="10"/>
  <c r="T444" i="10"/>
  <c r="S444" i="10"/>
  <c r="R444" i="10"/>
  <c r="Q444" i="10"/>
  <c r="P444" i="10"/>
  <c r="O444" i="10"/>
  <c r="N444" i="10"/>
  <c r="M444" i="10"/>
  <c r="AV443" i="10"/>
  <c r="AU443" i="10"/>
  <c r="AT443" i="10"/>
  <c r="AS443" i="10"/>
  <c r="AR443" i="10"/>
  <c r="AQ443" i="10"/>
  <c r="AP443" i="10"/>
  <c r="AO443" i="10"/>
  <c r="AN443" i="10"/>
  <c r="AM443" i="10"/>
  <c r="AL443" i="10"/>
  <c r="AK443" i="10"/>
  <c r="AJ443" i="10"/>
  <c r="AI443" i="10"/>
  <c r="AH443" i="10"/>
  <c r="AG443" i="10"/>
  <c r="AF443" i="10"/>
  <c r="AE443" i="10"/>
  <c r="AD443" i="10"/>
  <c r="AC443" i="10"/>
  <c r="AB443" i="10"/>
  <c r="AA443" i="10"/>
  <c r="Z443" i="10"/>
  <c r="Y443" i="10"/>
  <c r="X443" i="10"/>
  <c r="W443" i="10"/>
  <c r="V443" i="10"/>
  <c r="U443" i="10"/>
  <c r="T443" i="10"/>
  <c r="S443" i="10"/>
  <c r="R443" i="10"/>
  <c r="Q443" i="10"/>
  <c r="P443" i="10"/>
  <c r="O443" i="10"/>
  <c r="N443" i="10"/>
  <c r="M443" i="10"/>
  <c r="AV442" i="10"/>
  <c r="AU442" i="10"/>
  <c r="AT442" i="10"/>
  <c r="AS442" i="10"/>
  <c r="AR442" i="10"/>
  <c r="AQ442" i="10"/>
  <c r="AP442" i="10"/>
  <c r="AO442" i="10"/>
  <c r="AN442" i="10"/>
  <c r="AM442" i="10"/>
  <c r="AL442" i="10"/>
  <c r="AK442" i="10"/>
  <c r="AJ442" i="10"/>
  <c r="AI442" i="10"/>
  <c r="AH442" i="10"/>
  <c r="AG442" i="10"/>
  <c r="AF442" i="10"/>
  <c r="AE442" i="10"/>
  <c r="AD442" i="10"/>
  <c r="AC442" i="10"/>
  <c r="AB442" i="10"/>
  <c r="AA442" i="10"/>
  <c r="Z442" i="10"/>
  <c r="Y442" i="10"/>
  <c r="X442" i="10"/>
  <c r="W442" i="10"/>
  <c r="V442" i="10"/>
  <c r="U442" i="10"/>
  <c r="T442" i="10"/>
  <c r="S442" i="10"/>
  <c r="R442" i="10"/>
  <c r="Q442" i="10"/>
  <c r="P442" i="10"/>
  <c r="O442" i="10"/>
  <c r="N442" i="10"/>
  <c r="M442" i="10"/>
  <c r="AV441" i="10"/>
  <c r="AU441" i="10"/>
  <c r="AT441" i="10"/>
  <c r="AS441" i="10"/>
  <c r="AR441" i="10"/>
  <c r="AQ441" i="10"/>
  <c r="AP441" i="10"/>
  <c r="AO441" i="10"/>
  <c r="AN441" i="10"/>
  <c r="AM441" i="10"/>
  <c r="AL441" i="10"/>
  <c r="AK441" i="10"/>
  <c r="AJ441" i="10"/>
  <c r="AI441" i="10"/>
  <c r="AH441" i="10"/>
  <c r="AG441" i="10"/>
  <c r="AF441" i="10"/>
  <c r="AE441" i="10"/>
  <c r="AD441" i="10"/>
  <c r="AC441" i="10"/>
  <c r="AB441" i="10"/>
  <c r="AA441" i="10"/>
  <c r="Z441" i="10"/>
  <c r="Y441" i="10"/>
  <c r="X441" i="10"/>
  <c r="W441" i="10"/>
  <c r="V441" i="10"/>
  <c r="U441" i="10"/>
  <c r="T441" i="10"/>
  <c r="S441" i="10"/>
  <c r="R441" i="10"/>
  <c r="Q441" i="10"/>
  <c r="P441" i="10"/>
  <c r="O441" i="10"/>
  <c r="N441" i="10"/>
  <c r="M441" i="10"/>
  <c r="AV440" i="10"/>
  <c r="AU440" i="10"/>
  <c r="AT440" i="10"/>
  <c r="AS440" i="10"/>
  <c r="AR440" i="10"/>
  <c r="AQ440" i="10"/>
  <c r="AP440" i="10"/>
  <c r="AO440" i="10"/>
  <c r="AN440" i="10"/>
  <c r="AM440" i="10"/>
  <c r="AL440" i="10"/>
  <c r="AK440" i="10"/>
  <c r="AJ440" i="10"/>
  <c r="AI440" i="10"/>
  <c r="AH440" i="10"/>
  <c r="AG440" i="10"/>
  <c r="AF440" i="10"/>
  <c r="AE440" i="10"/>
  <c r="AD440" i="10"/>
  <c r="AC440" i="10"/>
  <c r="AB440" i="10"/>
  <c r="AA440" i="10"/>
  <c r="Z440" i="10"/>
  <c r="Y440" i="10"/>
  <c r="X440" i="10"/>
  <c r="W440" i="10"/>
  <c r="V440" i="10"/>
  <c r="U440" i="10"/>
  <c r="T440" i="10"/>
  <c r="S440" i="10"/>
  <c r="R440" i="10"/>
  <c r="Q440" i="10"/>
  <c r="P440" i="10"/>
  <c r="O440" i="10"/>
  <c r="N440" i="10"/>
  <c r="M440" i="10"/>
  <c r="AV439" i="10"/>
  <c r="AU439" i="10"/>
  <c r="AT439" i="10"/>
  <c r="AS439" i="10"/>
  <c r="AR439" i="10"/>
  <c r="AQ439" i="10"/>
  <c r="AP439" i="10"/>
  <c r="AO439" i="10"/>
  <c r="AN439" i="10"/>
  <c r="AM439" i="10"/>
  <c r="AL439" i="10"/>
  <c r="AK439" i="10"/>
  <c r="AJ439" i="10"/>
  <c r="AI439" i="10"/>
  <c r="AH439" i="10"/>
  <c r="AG439" i="10"/>
  <c r="AF439" i="10"/>
  <c r="AE439" i="10"/>
  <c r="AD439" i="10"/>
  <c r="AC439" i="10"/>
  <c r="AB439" i="10"/>
  <c r="AA439" i="10"/>
  <c r="Z439" i="10"/>
  <c r="Y439" i="10"/>
  <c r="X439" i="10"/>
  <c r="W439" i="10"/>
  <c r="V439" i="10"/>
  <c r="U439" i="10"/>
  <c r="T439" i="10"/>
  <c r="S439" i="10"/>
  <c r="R439" i="10"/>
  <c r="Q439" i="10"/>
  <c r="P439" i="10"/>
  <c r="O439" i="10"/>
  <c r="N439" i="10"/>
  <c r="M439" i="10"/>
  <c r="AV438" i="10"/>
  <c r="AU438" i="10"/>
  <c r="AT438" i="10"/>
  <c r="AS438" i="10"/>
  <c r="AR438" i="10"/>
  <c r="AQ438" i="10"/>
  <c r="AP438" i="10"/>
  <c r="AO438" i="10"/>
  <c r="AN438" i="10"/>
  <c r="AM438" i="10"/>
  <c r="AL438" i="10"/>
  <c r="AK438" i="10"/>
  <c r="AJ438" i="10"/>
  <c r="AI438" i="10"/>
  <c r="AH438" i="10"/>
  <c r="AG438" i="10"/>
  <c r="AF438" i="10"/>
  <c r="AE438" i="10"/>
  <c r="AD438" i="10"/>
  <c r="AC438" i="10"/>
  <c r="AB438" i="10"/>
  <c r="AA438" i="10"/>
  <c r="Z438" i="10"/>
  <c r="Y438" i="10"/>
  <c r="X438" i="10"/>
  <c r="W438" i="10"/>
  <c r="V438" i="10"/>
  <c r="U438" i="10"/>
  <c r="T438" i="10"/>
  <c r="S438" i="10"/>
  <c r="R438" i="10"/>
  <c r="Q438" i="10"/>
  <c r="P438" i="10"/>
  <c r="O438" i="10"/>
  <c r="N438" i="10"/>
  <c r="M438" i="10"/>
  <c r="AV437" i="10"/>
  <c r="AU437" i="10"/>
  <c r="AT437" i="10"/>
  <c r="AS437" i="10"/>
  <c r="AR437" i="10"/>
  <c r="AQ437" i="10"/>
  <c r="AP437" i="10"/>
  <c r="AO437" i="10"/>
  <c r="AN437" i="10"/>
  <c r="AM437" i="10"/>
  <c r="AL437" i="10"/>
  <c r="AK437" i="10"/>
  <c r="AJ437" i="10"/>
  <c r="AI437" i="10"/>
  <c r="AH437" i="10"/>
  <c r="AG437" i="10"/>
  <c r="AF437" i="10"/>
  <c r="AE437" i="10"/>
  <c r="AD437" i="10"/>
  <c r="AC437" i="10"/>
  <c r="AB437" i="10"/>
  <c r="AA437" i="10"/>
  <c r="Z437" i="10"/>
  <c r="Y437" i="10"/>
  <c r="X437" i="10"/>
  <c r="W437" i="10"/>
  <c r="V437" i="10"/>
  <c r="U437" i="10"/>
  <c r="T437" i="10"/>
  <c r="S437" i="10"/>
  <c r="R437" i="10"/>
  <c r="Q437" i="10"/>
  <c r="P437" i="10"/>
  <c r="O437" i="10"/>
  <c r="N437" i="10"/>
  <c r="M437" i="10"/>
  <c r="AV436" i="10"/>
  <c r="AU436" i="10"/>
  <c r="AT436" i="10"/>
  <c r="AS436" i="10"/>
  <c r="AR436" i="10"/>
  <c r="AQ436" i="10"/>
  <c r="AP436" i="10"/>
  <c r="AO436" i="10"/>
  <c r="AN436" i="10"/>
  <c r="AM436" i="10"/>
  <c r="AL436" i="10"/>
  <c r="AK436" i="10"/>
  <c r="AJ436" i="10"/>
  <c r="AI436" i="10"/>
  <c r="AH436" i="10"/>
  <c r="AG436" i="10"/>
  <c r="AF436" i="10"/>
  <c r="AE436" i="10"/>
  <c r="AD436" i="10"/>
  <c r="AC436" i="10"/>
  <c r="AB436" i="10"/>
  <c r="AA436" i="10"/>
  <c r="Z436" i="10"/>
  <c r="Y436" i="10"/>
  <c r="X436" i="10"/>
  <c r="W436" i="10"/>
  <c r="V436" i="10"/>
  <c r="U436" i="10"/>
  <c r="T436" i="10"/>
  <c r="S436" i="10"/>
  <c r="R436" i="10"/>
  <c r="Q436" i="10"/>
  <c r="P436" i="10"/>
  <c r="O436" i="10"/>
  <c r="N436" i="10"/>
  <c r="M436" i="10"/>
  <c r="AV435" i="10"/>
  <c r="AU435" i="10"/>
  <c r="AT435" i="10"/>
  <c r="AS435" i="10"/>
  <c r="AR435" i="10"/>
  <c r="AQ435" i="10"/>
  <c r="AP435" i="10"/>
  <c r="AO435" i="10"/>
  <c r="AN435" i="10"/>
  <c r="AM435" i="10"/>
  <c r="AL435" i="10"/>
  <c r="AK435" i="10"/>
  <c r="AJ435" i="10"/>
  <c r="AI435" i="10"/>
  <c r="AH435" i="10"/>
  <c r="AG435" i="10"/>
  <c r="AF435" i="10"/>
  <c r="AE435" i="10"/>
  <c r="AD435" i="10"/>
  <c r="AC435" i="10"/>
  <c r="AB435" i="10"/>
  <c r="AA435" i="10"/>
  <c r="Z435" i="10"/>
  <c r="Y435" i="10"/>
  <c r="X435" i="10"/>
  <c r="W435" i="10"/>
  <c r="V435" i="10"/>
  <c r="U435" i="10"/>
  <c r="T435" i="10"/>
  <c r="S435" i="10"/>
  <c r="R435" i="10"/>
  <c r="Q435" i="10"/>
  <c r="P435" i="10"/>
  <c r="O435" i="10"/>
  <c r="N435" i="10"/>
  <c r="M435" i="10"/>
  <c r="AV434" i="10"/>
  <c r="AU434" i="10"/>
  <c r="AT434" i="10"/>
  <c r="AS434" i="10"/>
  <c r="AR434" i="10"/>
  <c r="AQ434" i="10"/>
  <c r="AP434" i="10"/>
  <c r="AO434" i="10"/>
  <c r="AN434" i="10"/>
  <c r="AM434" i="10"/>
  <c r="AL434" i="10"/>
  <c r="AK434" i="10"/>
  <c r="AJ434" i="10"/>
  <c r="AI434" i="10"/>
  <c r="AH434" i="10"/>
  <c r="AG434" i="10"/>
  <c r="AF434" i="10"/>
  <c r="AE434" i="10"/>
  <c r="AD434" i="10"/>
  <c r="AC434" i="10"/>
  <c r="AB434" i="10"/>
  <c r="AA434" i="10"/>
  <c r="Z434" i="10"/>
  <c r="Y434" i="10"/>
  <c r="X434" i="10"/>
  <c r="W434" i="10"/>
  <c r="V434" i="10"/>
  <c r="U434" i="10"/>
  <c r="T434" i="10"/>
  <c r="S434" i="10"/>
  <c r="R434" i="10"/>
  <c r="Q434" i="10"/>
  <c r="P434" i="10"/>
  <c r="O434" i="10"/>
  <c r="N434" i="10"/>
  <c r="M434" i="10"/>
  <c r="AV433" i="10"/>
  <c r="AU433" i="10"/>
  <c r="AT433" i="10"/>
  <c r="AS433" i="10"/>
  <c r="AR433" i="10"/>
  <c r="AQ433" i="10"/>
  <c r="AP433" i="10"/>
  <c r="AO433" i="10"/>
  <c r="AN433" i="10"/>
  <c r="AM433" i="10"/>
  <c r="AL433" i="10"/>
  <c r="AK433" i="10"/>
  <c r="AJ433" i="10"/>
  <c r="AI433" i="10"/>
  <c r="AH433" i="10"/>
  <c r="AG433" i="10"/>
  <c r="AF433" i="10"/>
  <c r="AE433" i="10"/>
  <c r="AD433" i="10"/>
  <c r="AC433" i="10"/>
  <c r="AB433" i="10"/>
  <c r="AA433" i="10"/>
  <c r="Z433" i="10"/>
  <c r="Y433" i="10"/>
  <c r="X433" i="10"/>
  <c r="W433" i="10"/>
  <c r="V433" i="10"/>
  <c r="U433" i="10"/>
  <c r="T433" i="10"/>
  <c r="S433" i="10"/>
  <c r="R433" i="10"/>
  <c r="Q433" i="10"/>
  <c r="P433" i="10"/>
  <c r="O433" i="10"/>
  <c r="N433" i="10"/>
  <c r="M433" i="10"/>
  <c r="AV432" i="10"/>
  <c r="AU432" i="10"/>
  <c r="AT432" i="10"/>
  <c r="AS432" i="10"/>
  <c r="AR432" i="10"/>
  <c r="AQ432" i="10"/>
  <c r="AP432" i="10"/>
  <c r="AO432" i="10"/>
  <c r="AN432" i="10"/>
  <c r="AM432" i="10"/>
  <c r="AL432" i="10"/>
  <c r="AK432" i="10"/>
  <c r="AJ432" i="10"/>
  <c r="AI432" i="10"/>
  <c r="AH432" i="10"/>
  <c r="AG432" i="10"/>
  <c r="AF432" i="10"/>
  <c r="AE432" i="10"/>
  <c r="AD432" i="10"/>
  <c r="AC432" i="10"/>
  <c r="AB432" i="10"/>
  <c r="AA432" i="10"/>
  <c r="Z432" i="10"/>
  <c r="Y432" i="10"/>
  <c r="X432" i="10"/>
  <c r="W432" i="10"/>
  <c r="V432" i="10"/>
  <c r="U432" i="10"/>
  <c r="T432" i="10"/>
  <c r="S432" i="10"/>
  <c r="R432" i="10"/>
  <c r="Q432" i="10"/>
  <c r="P432" i="10"/>
  <c r="O432" i="10"/>
  <c r="N432" i="10"/>
  <c r="M432" i="10"/>
  <c r="AV431" i="10"/>
  <c r="AU431" i="10"/>
  <c r="AT431" i="10"/>
  <c r="AS431" i="10"/>
  <c r="AR431" i="10"/>
  <c r="AQ431" i="10"/>
  <c r="AP431" i="10"/>
  <c r="AO431" i="10"/>
  <c r="AN431" i="10"/>
  <c r="AM431" i="10"/>
  <c r="AL431" i="10"/>
  <c r="AK431" i="10"/>
  <c r="AJ431" i="10"/>
  <c r="AI431" i="10"/>
  <c r="AH431" i="10"/>
  <c r="AG431" i="10"/>
  <c r="AF431" i="10"/>
  <c r="AE431" i="10"/>
  <c r="AD431" i="10"/>
  <c r="AC431" i="10"/>
  <c r="AB431" i="10"/>
  <c r="AA431" i="10"/>
  <c r="Z431" i="10"/>
  <c r="Y431" i="10"/>
  <c r="X431" i="10"/>
  <c r="W431" i="10"/>
  <c r="V431" i="10"/>
  <c r="U431" i="10"/>
  <c r="T431" i="10"/>
  <c r="S431" i="10"/>
  <c r="R431" i="10"/>
  <c r="Q431" i="10"/>
  <c r="P431" i="10"/>
  <c r="O431" i="10"/>
  <c r="N431" i="10"/>
  <c r="M431" i="10"/>
  <c r="AV430" i="10"/>
  <c r="AU430" i="10"/>
  <c r="AT430" i="10"/>
  <c r="AS430" i="10"/>
  <c r="AR430" i="10"/>
  <c r="AQ430" i="10"/>
  <c r="AP430" i="10"/>
  <c r="AO430" i="10"/>
  <c r="AN430" i="10"/>
  <c r="AM430" i="10"/>
  <c r="AL430" i="10"/>
  <c r="AK430" i="10"/>
  <c r="AJ430" i="10"/>
  <c r="AI430" i="10"/>
  <c r="AH430" i="10"/>
  <c r="AG430" i="10"/>
  <c r="AF430" i="10"/>
  <c r="AE430" i="10"/>
  <c r="AD430" i="10"/>
  <c r="AC430" i="10"/>
  <c r="AB430" i="10"/>
  <c r="AA430" i="10"/>
  <c r="Z430" i="10"/>
  <c r="Y430" i="10"/>
  <c r="X430" i="10"/>
  <c r="W430" i="10"/>
  <c r="V430" i="10"/>
  <c r="U430" i="10"/>
  <c r="T430" i="10"/>
  <c r="S430" i="10"/>
  <c r="R430" i="10"/>
  <c r="Q430" i="10"/>
  <c r="P430" i="10"/>
  <c r="O430" i="10"/>
  <c r="N430" i="10"/>
  <c r="M430" i="10"/>
  <c r="AV429" i="10"/>
  <c r="AU429" i="10"/>
  <c r="AT429" i="10"/>
  <c r="AS429" i="10"/>
  <c r="AR429" i="10"/>
  <c r="AQ429" i="10"/>
  <c r="AP429" i="10"/>
  <c r="AO429" i="10"/>
  <c r="AN429" i="10"/>
  <c r="AM429" i="10"/>
  <c r="AL429" i="10"/>
  <c r="AK429" i="10"/>
  <c r="AJ429" i="10"/>
  <c r="AI429" i="10"/>
  <c r="AH429" i="10"/>
  <c r="AG429" i="10"/>
  <c r="AF429" i="10"/>
  <c r="AE429" i="10"/>
  <c r="AD429" i="10"/>
  <c r="AC429" i="10"/>
  <c r="AB429" i="10"/>
  <c r="AA429" i="10"/>
  <c r="Z429" i="10"/>
  <c r="Y429" i="10"/>
  <c r="X429" i="10"/>
  <c r="W429" i="10"/>
  <c r="V429" i="10"/>
  <c r="U429" i="10"/>
  <c r="T429" i="10"/>
  <c r="S429" i="10"/>
  <c r="R429" i="10"/>
  <c r="Q429" i="10"/>
  <c r="P429" i="10"/>
  <c r="O429" i="10"/>
  <c r="N429" i="10"/>
  <c r="M429" i="10"/>
  <c r="L430" i="10"/>
  <c r="L431" i="10"/>
  <c r="L432" i="10"/>
  <c r="L433" i="10"/>
  <c r="L434" i="10"/>
  <c r="L435" i="10"/>
  <c r="L436" i="10"/>
  <c r="L437" i="10"/>
  <c r="L438" i="10"/>
  <c r="L439" i="10"/>
  <c r="L440" i="10"/>
  <c r="L441" i="10"/>
  <c r="L442" i="10"/>
  <c r="L443" i="10"/>
  <c r="L444" i="10"/>
  <c r="L445" i="10"/>
  <c r="L446" i="10"/>
  <c r="L447" i="10"/>
  <c r="L448" i="10"/>
  <c r="L449" i="10"/>
  <c r="L450" i="10"/>
  <c r="L451" i="10"/>
  <c r="L452" i="10"/>
  <c r="L453" i="10"/>
  <c r="L454" i="10"/>
  <c r="L455" i="10"/>
  <c r="L456" i="10"/>
  <c r="L457" i="10"/>
  <c r="L458" i="10"/>
  <c r="L429" i="10"/>
  <c r="AV184" i="21"/>
  <c r="AU184" i="21"/>
  <c r="AT184" i="21"/>
  <c r="AS184" i="21"/>
  <c r="AR184" i="21"/>
  <c r="AQ184" i="21"/>
  <c r="AP184" i="21"/>
  <c r="AO184" i="21"/>
  <c r="AN184" i="21"/>
  <c r="AM184" i="21"/>
  <c r="AL184" i="21"/>
  <c r="AK184" i="21"/>
  <c r="AJ184" i="21"/>
  <c r="AI184" i="21"/>
  <c r="AH184" i="21"/>
  <c r="AG184" i="21"/>
  <c r="AF184" i="21"/>
  <c r="AE184" i="21"/>
  <c r="AD184" i="21"/>
  <c r="AC184" i="21"/>
  <c r="AB184" i="21"/>
  <c r="AA184" i="21"/>
  <c r="Z184" i="21"/>
  <c r="Y184" i="21"/>
  <c r="X184" i="21"/>
  <c r="W184" i="21"/>
  <c r="V184" i="21"/>
  <c r="U184" i="21"/>
  <c r="T184" i="21"/>
  <c r="S184" i="21"/>
  <c r="R184" i="21"/>
  <c r="Q184" i="21"/>
  <c r="P184" i="21"/>
  <c r="O184" i="21"/>
  <c r="N184" i="21"/>
  <c r="M184" i="21"/>
  <c r="L184" i="21"/>
  <c r="AV183" i="21"/>
  <c r="AU183" i="21"/>
  <c r="AT183" i="21"/>
  <c r="AS183" i="21"/>
  <c r="AR183" i="21"/>
  <c r="AQ183" i="21"/>
  <c r="AP183" i="21"/>
  <c r="AO183" i="21"/>
  <c r="AN183" i="21"/>
  <c r="AM183" i="21"/>
  <c r="AL183" i="21"/>
  <c r="AK183" i="21"/>
  <c r="AJ183" i="21"/>
  <c r="AI183" i="21"/>
  <c r="AH183" i="21"/>
  <c r="AG183" i="21"/>
  <c r="AF183" i="21"/>
  <c r="AE183" i="21"/>
  <c r="AD183" i="21"/>
  <c r="AC183" i="21"/>
  <c r="AB183" i="21"/>
  <c r="AA183" i="21"/>
  <c r="Z183" i="21"/>
  <c r="Y183" i="21"/>
  <c r="X183" i="21"/>
  <c r="W183" i="21"/>
  <c r="V183" i="21"/>
  <c r="U183" i="21"/>
  <c r="T183" i="21"/>
  <c r="S183" i="21"/>
  <c r="R183" i="21"/>
  <c r="Q183" i="21"/>
  <c r="P183" i="21"/>
  <c r="O183" i="21"/>
  <c r="N183" i="21"/>
  <c r="M183" i="21"/>
  <c r="L183" i="21"/>
  <c r="AV182" i="21"/>
  <c r="AU182" i="21"/>
  <c r="AT182" i="21"/>
  <c r="AS182" i="21"/>
  <c r="AR182" i="21"/>
  <c r="AQ182" i="21"/>
  <c r="AP182" i="21"/>
  <c r="AO182" i="21"/>
  <c r="AN182" i="21"/>
  <c r="AM182" i="21"/>
  <c r="AL182" i="21"/>
  <c r="AK182" i="21"/>
  <c r="AJ182" i="21"/>
  <c r="AI182" i="21"/>
  <c r="AH182" i="21"/>
  <c r="AG182" i="21"/>
  <c r="AF182" i="21"/>
  <c r="AE182" i="21"/>
  <c r="AD182" i="21"/>
  <c r="AC182" i="21"/>
  <c r="AB182" i="21"/>
  <c r="AA182" i="21"/>
  <c r="Z182" i="21"/>
  <c r="Y182" i="21"/>
  <c r="X182" i="21"/>
  <c r="W182" i="21"/>
  <c r="V182" i="21"/>
  <c r="U182" i="21"/>
  <c r="T182" i="21"/>
  <c r="S182" i="21"/>
  <c r="R182" i="21"/>
  <c r="Q182" i="21"/>
  <c r="P182" i="21"/>
  <c r="O182" i="21"/>
  <c r="N182" i="21"/>
  <c r="M182" i="21"/>
  <c r="L182" i="21"/>
  <c r="AV181" i="21"/>
  <c r="AU181" i="21"/>
  <c r="AT181" i="21"/>
  <c r="AS181" i="21"/>
  <c r="AR181" i="21"/>
  <c r="AQ181" i="21"/>
  <c r="AP181" i="21"/>
  <c r="AO181" i="21"/>
  <c r="AN181" i="21"/>
  <c r="AM181" i="21"/>
  <c r="AL181" i="21"/>
  <c r="AK181" i="21"/>
  <c r="AJ181" i="21"/>
  <c r="AI181" i="21"/>
  <c r="AH181" i="21"/>
  <c r="AG181" i="21"/>
  <c r="AF181" i="21"/>
  <c r="AE181" i="21"/>
  <c r="AD181" i="21"/>
  <c r="AC181" i="21"/>
  <c r="AB181" i="21"/>
  <c r="AA181" i="21"/>
  <c r="Z181" i="21"/>
  <c r="Y181" i="21"/>
  <c r="X181" i="21"/>
  <c r="W181" i="21"/>
  <c r="V181" i="21"/>
  <c r="U181" i="21"/>
  <c r="T181" i="21"/>
  <c r="S181" i="21"/>
  <c r="R181" i="21"/>
  <c r="Q181" i="21"/>
  <c r="P181" i="21"/>
  <c r="O181" i="21"/>
  <c r="N181" i="21"/>
  <c r="M181" i="21"/>
  <c r="L181" i="21"/>
  <c r="AV180" i="21"/>
  <c r="AU180" i="21"/>
  <c r="AT180" i="21"/>
  <c r="AS180" i="21"/>
  <c r="AR180" i="21"/>
  <c r="AQ180" i="21"/>
  <c r="AP180" i="21"/>
  <c r="AO180" i="21"/>
  <c r="AN180" i="21"/>
  <c r="AM180" i="21"/>
  <c r="AL180" i="21"/>
  <c r="AK180" i="21"/>
  <c r="AJ180" i="21"/>
  <c r="AI180" i="21"/>
  <c r="AH180" i="21"/>
  <c r="AG180" i="21"/>
  <c r="AF180" i="21"/>
  <c r="AE180" i="21"/>
  <c r="AD180" i="21"/>
  <c r="AC180" i="21"/>
  <c r="AB180" i="21"/>
  <c r="AA180" i="21"/>
  <c r="Z180" i="21"/>
  <c r="Y180" i="21"/>
  <c r="X180" i="21"/>
  <c r="W180" i="21"/>
  <c r="V180" i="21"/>
  <c r="U180" i="21"/>
  <c r="T180" i="21"/>
  <c r="S180" i="21"/>
  <c r="R180" i="21"/>
  <c r="Q180" i="21"/>
  <c r="P180" i="21"/>
  <c r="O180" i="21"/>
  <c r="N180" i="21"/>
  <c r="M180" i="21"/>
  <c r="L180" i="21"/>
  <c r="AV179" i="21"/>
  <c r="AU179" i="21"/>
  <c r="AT179" i="21"/>
  <c r="AS179" i="21"/>
  <c r="AR179" i="21"/>
  <c r="AQ179" i="21"/>
  <c r="AP179" i="21"/>
  <c r="AO179" i="21"/>
  <c r="AN179" i="21"/>
  <c r="AM179" i="21"/>
  <c r="AL179" i="21"/>
  <c r="AK179" i="21"/>
  <c r="AJ179" i="21"/>
  <c r="AI179" i="21"/>
  <c r="AH179" i="21"/>
  <c r="AG179" i="21"/>
  <c r="AF179" i="21"/>
  <c r="AE179" i="21"/>
  <c r="AD179" i="21"/>
  <c r="AC179" i="21"/>
  <c r="AB179" i="21"/>
  <c r="AA179" i="21"/>
  <c r="Z179" i="21"/>
  <c r="Y179" i="21"/>
  <c r="X179" i="21"/>
  <c r="W179" i="21"/>
  <c r="V179" i="21"/>
  <c r="U179" i="21"/>
  <c r="T179" i="21"/>
  <c r="S179" i="21"/>
  <c r="R179" i="21"/>
  <c r="Q179" i="21"/>
  <c r="P179" i="21"/>
  <c r="O179" i="21"/>
  <c r="N179" i="21"/>
  <c r="M179" i="21"/>
  <c r="L179" i="21"/>
  <c r="AV178" i="21"/>
  <c r="AU178" i="21"/>
  <c r="AT178" i="21"/>
  <c r="AS178" i="21"/>
  <c r="AR178" i="21"/>
  <c r="AQ178" i="21"/>
  <c r="AP178" i="21"/>
  <c r="AO178" i="21"/>
  <c r="AN178" i="21"/>
  <c r="AM178" i="21"/>
  <c r="AL178" i="21"/>
  <c r="AK178" i="21"/>
  <c r="AJ178" i="21"/>
  <c r="AI178" i="21"/>
  <c r="AH178" i="21"/>
  <c r="AG178" i="21"/>
  <c r="AF178" i="21"/>
  <c r="AE178" i="21"/>
  <c r="AD178" i="21"/>
  <c r="AC178" i="21"/>
  <c r="AB178" i="21"/>
  <c r="AA178" i="21"/>
  <c r="Z178" i="21"/>
  <c r="Y178" i="21"/>
  <c r="X178" i="21"/>
  <c r="W178" i="21"/>
  <c r="V178" i="21"/>
  <c r="U178" i="21"/>
  <c r="T178" i="21"/>
  <c r="S178" i="21"/>
  <c r="R178" i="21"/>
  <c r="Q178" i="21"/>
  <c r="P178" i="21"/>
  <c r="O178" i="21"/>
  <c r="N178" i="21"/>
  <c r="M178" i="21"/>
  <c r="L178" i="21"/>
  <c r="AV177" i="21"/>
  <c r="AU177" i="21"/>
  <c r="AT177" i="21"/>
  <c r="AS177" i="21"/>
  <c r="AR177" i="21"/>
  <c r="AQ177" i="21"/>
  <c r="AP177" i="21"/>
  <c r="AO177" i="21"/>
  <c r="AN177" i="21"/>
  <c r="AM177" i="21"/>
  <c r="AL177" i="21"/>
  <c r="AK177" i="21"/>
  <c r="AJ177" i="21"/>
  <c r="AI177" i="21"/>
  <c r="AH177" i="21"/>
  <c r="AG177" i="21"/>
  <c r="AF177" i="21"/>
  <c r="AE177" i="21"/>
  <c r="AD177" i="21"/>
  <c r="AC177" i="21"/>
  <c r="AB177" i="21"/>
  <c r="AA177" i="21"/>
  <c r="Z177" i="21"/>
  <c r="Y177" i="21"/>
  <c r="X177" i="21"/>
  <c r="W177" i="21"/>
  <c r="V177" i="21"/>
  <c r="U177" i="21"/>
  <c r="T177" i="21"/>
  <c r="S177" i="21"/>
  <c r="R177" i="21"/>
  <c r="Q177" i="21"/>
  <c r="P177" i="21"/>
  <c r="O177" i="21"/>
  <c r="N177" i="21"/>
  <c r="M177" i="21"/>
  <c r="L177" i="21"/>
  <c r="AV176" i="21"/>
  <c r="AU176" i="21"/>
  <c r="AT176" i="21"/>
  <c r="AS176" i="21"/>
  <c r="AR176" i="21"/>
  <c r="AQ176" i="21"/>
  <c r="AP176" i="21"/>
  <c r="AO176" i="21"/>
  <c r="AN176" i="21"/>
  <c r="AM176" i="21"/>
  <c r="AL176" i="21"/>
  <c r="AK176" i="21"/>
  <c r="AJ176" i="21"/>
  <c r="AI176" i="21"/>
  <c r="AH176" i="21"/>
  <c r="AG176" i="21"/>
  <c r="AF176" i="21"/>
  <c r="AE176" i="21"/>
  <c r="AD176" i="21"/>
  <c r="AC176" i="21"/>
  <c r="AB176" i="21"/>
  <c r="AA176" i="21"/>
  <c r="Z176" i="21"/>
  <c r="Y176" i="21"/>
  <c r="X176" i="21"/>
  <c r="W176" i="21"/>
  <c r="V176" i="21"/>
  <c r="U176" i="21"/>
  <c r="T176" i="21"/>
  <c r="S176" i="21"/>
  <c r="R176" i="21"/>
  <c r="Q176" i="21"/>
  <c r="P176" i="21"/>
  <c r="O176" i="21"/>
  <c r="N176" i="21"/>
  <c r="M176" i="21"/>
  <c r="L176" i="21"/>
  <c r="L85" i="21"/>
  <c r="M85" i="21" s="1"/>
  <c r="L187" i="21"/>
  <c r="L199" i="21"/>
  <c r="L211" i="21" s="1"/>
  <c r="S29" i="21"/>
  <c r="AV196" i="21" s="1"/>
  <c r="AF196" i="21"/>
  <c r="Y196" i="21"/>
  <c r="Q196" i="21"/>
  <c r="AK195" i="21"/>
  <c r="AD195" i="21"/>
  <c r="V195" i="21"/>
  <c r="AP194" i="21"/>
  <c r="AI194" i="21"/>
  <c r="AA194" i="21"/>
  <c r="AU193" i="21"/>
  <c r="AN193" i="21"/>
  <c r="AF193" i="21"/>
  <c r="O193" i="21"/>
  <c r="AS192" i="21"/>
  <c r="AK192" i="21"/>
  <c r="T192" i="21"/>
  <c r="M192" i="21"/>
  <c r="AP191" i="21"/>
  <c r="Y191" i="21"/>
  <c r="R191" i="21"/>
  <c r="AU190" i="21"/>
  <c r="AD190" i="21"/>
  <c r="W190" i="21"/>
  <c r="O190" i="21"/>
  <c r="AI189" i="21"/>
  <c r="AB189" i="21"/>
  <c r="T189" i="21"/>
  <c r="AN188" i="21"/>
  <c r="AI188" i="21"/>
  <c r="AF188" i="21"/>
  <c r="Q188" i="21"/>
  <c r="P188" i="21"/>
  <c r="N97" i="21"/>
  <c r="AV104" i="21"/>
  <c r="AU104" i="21"/>
  <c r="AT104" i="21"/>
  <c r="AS104" i="21"/>
  <c r="AR104" i="21"/>
  <c r="AQ104" i="21"/>
  <c r="AP104" i="21"/>
  <c r="AO104" i="21"/>
  <c r="AN104" i="21"/>
  <c r="AM104" i="21"/>
  <c r="AL104" i="21"/>
  <c r="AK104" i="21"/>
  <c r="AJ104" i="21"/>
  <c r="AI104" i="21"/>
  <c r="AH104" i="21"/>
  <c r="AG104" i="21"/>
  <c r="AF104" i="21"/>
  <c r="AE104" i="21"/>
  <c r="AD104" i="21"/>
  <c r="AC104" i="21"/>
  <c r="AB104" i="21"/>
  <c r="AA104" i="21"/>
  <c r="Z104" i="21"/>
  <c r="Y104" i="21"/>
  <c r="X104" i="21"/>
  <c r="W104" i="21"/>
  <c r="V104" i="21"/>
  <c r="U104" i="21"/>
  <c r="T104" i="21"/>
  <c r="S104" i="21"/>
  <c r="R104" i="21"/>
  <c r="Q104" i="21"/>
  <c r="P104" i="21"/>
  <c r="O104" i="21"/>
  <c r="N104" i="21"/>
  <c r="M104" i="21"/>
  <c r="L104" i="21"/>
  <c r="AV103" i="21"/>
  <c r="AU103" i="21"/>
  <c r="AT103" i="21"/>
  <c r="AS103" i="21"/>
  <c r="AR103" i="21"/>
  <c r="AQ103" i="21"/>
  <c r="AP103" i="21"/>
  <c r="AO103" i="21"/>
  <c r="AN103" i="21"/>
  <c r="AM103" i="21"/>
  <c r="AL103" i="21"/>
  <c r="AK103" i="21"/>
  <c r="AJ103" i="21"/>
  <c r="AI103" i="21"/>
  <c r="AH103" i="21"/>
  <c r="AG103" i="21"/>
  <c r="AF103" i="21"/>
  <c r="AE103" i="21"/>
  <c r="AD103" i="21"/>
  <c r="AC103" i="21"/>
  <c r="AB103" i="21"/>
  <c r="AA103" i="21"/>
  <c r="Z103" i="21"/>
  <c r="Y103" i="21"/>
  <c r="X103" i="21"/>
  <c r="W103" i="21"/>
  <c r="V103" i="21"/>
  <c r="U103" i="21"/>
  <c r="T103" i="21"/>
  <c r="S103" i="21"/>
  <c r="R103" i="21"/>
  <c r="Q103" i="21"/>
  <c r="P103" i="21"/>
  <c r="O103" i="21"/>
  <c r="N103" i="21"/>
  <c r="M103" i="21"/>
  <c r="L103" i="21"/>
  <c r="AV102" i="21"/>
  <c r="AU102" i="21"/>
  <c r="AT102" i="21"/>
  <c r="AS102" i="21"/>
  <c r="AR102" i="21"/>
  <c r="AQ102" i="21"/>
  <c r="AP102" i="21"/>
  <c r="AO102" i="21"/>
  <c r="AN102" i="21"/>
  <c r="AM102" i="21"/>
  <c r="AL102" i="21"/>
  <c r="AK102" i="21"/>
  <c r="AJ102" i="21"/>
  <c r="AI102" i="21"/>
  <c r="AH102" i="21"/>
  <c r="AG102" i="21"/>
  <c r="AF102" i="21"/>
  <c r="AE102" i="21"/>
  <c r="AD102" i="21"/>
  <c r="AC102" i="21"/>
  <c r="AB102" i="21"/>
  <c r="AA102" i="21"/>
  <c r="Z102" i="21"/>
  <c r="Y102" i="21"/>
  <c r="X102" i="21"/>
  <c r="W102" i="21"/>
  <c r="V102" i="21"/>
  <c r="U102" i="21"/>
  <c r="T102" i="21"/>
  <c r="S102" i="21"/>
  <c r="R102" i="21"/>
  <c r="Q102" i="21"/>
  <c r="P102" i="21"/>
  <c r="O102" i="21"/>
  <c r="N102" i="21"/>
  <c r="M102" i="21"/>
  <c r="L102" i="21"/>
  <c r="AV101" i="21"/>
  <c r="AU101" i="21"/>
  <c r="AT101" i="21"/>
  <c r="AS101" i="21"/>
  <c r="AR101" i="21"/>
  <c r="AQ101" i="21"/>
  <c r="AP101" i="21"/>
  <c r="AO101" i="21"/>
  <c r="AN101" i="21"/>
  <c r="AM101" i="21"/>
  <c r="AL101" i="21"/>
  <c r="AK101" i="21"/>
  <c r="AJ101" i="21"/>
  <c r="AI101" i="21"/>
  <c r="AH101" i="21"/>
  <c r="AG101" i="21"/>
  <c r="AF101" i="21"/>
  <c r="AE101" i="21"/>
  <c r="AD101" i="21"/>
  <c r="AC101" i="21"/>
  <c r="AB101" i="21"/>
  <c r="AA101" i="21"/>
  <c r="Z101" i="21"/>
  <c r="Y101" i="21"/>
  <c r="X101" i="21"/>
  <c r="W101" i="21"/>
  <c r="V101" i="21"/>
  <c r="U101" i="21"/>
  <c r="T101" i="21"/>
  <c r="S101" i="21"/>
  <c r="R101" i="21"/>
  <c r="Q101" i="21"/>
  <c r="P101" i="21"/>
  <c r="O101" i="21"/>
  <c r="N101" i="21"/>
  <c r="M101" i="21"/>
  <c r="L101" i="21"/>
  <c r="AV100" i="21"/>
  <c r="AU100" i="21"/>
  <c r="AT100" i="21"/>
  <c r="AS100" i="21"/>
  <c r="AR100" i="21"/>
  <c r="AQ100" i="21"/>
  <c r="AP100" i="21"/>
  <c r="AO100" i="21"/>
  <c r="AN100" i="21"/>
  <c r="AM100" i="21"/>
  <c r="AL100" i="21"/>
  <c r="AK100" i="21"/>
  <c r="AJ100" i="21"/>
  <c r="AI100" i="21"/>
  <c r="AH100" i="21"/>
  <c r="AG100" i="21"/>
  <c r="AF100" i="21"/>
  <c r="AE100" i="21"/>
  <c r="AD100" i="21"/>
  <c r="AC100" i="21"/>
  <c r="AB100" i="21"/>
  <c r="AA100" i="21"/>
  <c r="Z100" i="21"/>
  <c r="Y100" i="21"/>
  <c r="X100" i="21"/>
  <c r="W100" i="21"/>
  <c r="V100" i="21"/>
  <c r="U100" i="21"/>
  <c r="T100" i="21"/>
  <c r="S100" i="21"/>
  <c r="R100" i="21"/>
  <c r="Q100" i="21"/>
  <c r="P100" i="21"/>
  <c r="O100" i="21"/>
  <c r="N100" i="21"/>
  <c r="M100" i="21"/>
  <c r="L100" i="21"/>
  <c r="AV99" i="21"/>
  <c r="AU99" i="21"/>
  <c r="AT99" i="21"/>
  <c r="AS99" i="21"/>
  <c r="AR99" i="21"/>
  <c r="AQ99" i="21"/>
  <c r="AP99" i="21"/>
  <c r="AO99" i="21"/>
  <c r="AN99" i="21"/>
  <c r="AM99" i="21"/>
  <c r="AL99" i="21"/>
  <c r="AK99" i="21"/>
  <c r="AJ99" i="21"/>
  <c r="AI99" i="21"/>
  <c r="AH99" i="21"/>
  <c r="AG99" i="21"/>
  <c r="AF99" i="21"/>
  <c r="AE99" i="21"/>
  <c r="AD99" i="21"/>
  <c r="AC99" i="21"/>
  <c r="AB99" i="21"/>
  <c r="AA99" i="21"/>
  <c r="Z99" i="21"/>
  <c r="Y99" i="21"/>
  <c r="X99" i="21"/>
  <c r="W99" i="21"/>
  <c r="V99" i="21"/>
  <c r="U99" i="21"/>
  <c r="T99" i="21"/>
  <c r="S99" i="21"/>
  <c r="R99" i="21"/>
  <c r="Q99" i="21"/>
  <c r="P99" i="21"/>
  <c r="O99" i="21"/>
  <c r="N99" i="21"/>
  <c r="M99" i="21"/>
  <c r="L99" i="21"/>
  <c r="AV98" i="21"/>
  <c r="AU98" i="21"/>
  <c r="AT98" i="21"/>
  <c r="AS98" i="21"/>
  <c r="AR98" i="21"/>
  <c r="AQ98" i="21"/>
  <c r="AP98" i="21"/>
  <c r="AO98" i="21"/>
  <c r="AN98" i="21"/>
  <c r="AM98" i="21"/>
  <c r="AL98" i="21"/>
  <c r="AK98" i="21"/>
  <c r="AJ98" i="21"/>
  <c r="AI98" i="21"/>
  <c r="AH98" i="21"/>
  <c r="AG98" i="21"/>
  <c r="AF98" i="21"/>
  <c r="AE98" i="21"/>
  <c r="AD98" i="21"/>
  <c r="AC98" i="21"/>
  <c r="AB98" i="21"/>
  <c r="AA98" i="21"/>
  <c r="Z98" i="21"/>
  <c r="Y98" i="21"/>
  <c r="X98" i="21"/>
  <c r="W98" i="21"/>
  <c r="V98" i="21"/>
  <c r="U98" i="21"/>
  <c r="T98" i="21"/>
  <c r="S98" i="21"/>
  <c r="R98" i="21"/>
  <c r="Q98" i="21"/>
  <c r="P98" i="21"/>
  <c r="O98" i="21"/>
  <c r="N98" i="21"/>
  <c r="M98" i="21"/>
  <c r="L98" i="21"/>
  <c r="AV97" i="21"/>
  <c r="AU97" i="21"/>
  <c r="AT97" i="21"/>
  <c r="AS97" i="21"/>
  <c r="AR97" i="21"/>
  <c r="AQ97" i="21"/>
  <c r="AP97" i="21"/>
  <c r="AO97" i="21"/>
  <c r="AN97" i="21"/>
  <c r="AM97" i="21"/>
  <c r="AL97" i="21"/>
  <c r="AK97" i="21"/>
  <c r="AJ97" i="21"/>
  <c r="AI97" i="21"/>
  <c r="AH97" i="21"/>
  <c r="AG97" i="21"/>
  <c r="AF97" i="21"/>
  <c r="AE97" i="21"/>
  <c r="AD97" i="21"/>
  <c r="AC97" i="21"/>
  <c r="AB97" i="21"/>
  <c r="AA97" i="21"/>
  <c r="Z97" i="21"/>
  <c r="Y97" i="21"/>
  <c r="X97" i="21"/>
  <c r="W97" i="21"/>
  <c r="V97" i="21"/>
  <c r="U97" i="21"/>
  <c r="T97" i="21"/>
  <c r="S97" i="21"/>
  <c r="R97" i="21"/>
  <c r="Q97" i="21"/>
  <c r="P97" i="21"/>
  <c r="O97" i="21"/>
  <c r="M97" i="21"/>
  <c r="L97" i="21"/>
  <c r="AV96" i="21"/>
  <c r="AU96" i="21"/>
  <c r="AT96" i="21"/>
  <c r="AS96" i="21"/>
  <c r="AR96" i="21"/>
  <c r="AQ96" i="21"/>
  <c r="AP96" i="21"/>
  <c r="AO96" i="21"/>
  <c r="AN96" i="21"/>
  <c r="AM96" i="21"/>
  <c r="AL96" i="21"/>
  <c r="AK96" i="21"/>
  <c r="AJ96" i="21"/>
  <c r="AI96" i="21"/>
  <c r="AH96" i="21"/>
  <c r="AG96" i="21"/>
  <c r="AF96" i="21"/>
  <c r="AE96" i="21"/>
  <c r="AD96" i="21"/>
  <c r="AC96" i="21"/>
  <c r="AB96" i="21"/>
  <c r="AA96" i="21"/>
  <c r="Z96" i="21"/>
  <c r="Y96" i="21"/>
  <c r="X96" i="21"/>
  <c r="W96" i="21"/>
  <c r="V96" i="21"/>
  <c r="U96" i="21"/>
  <c r="T96" i="21"/>
  <c r="S96" i="21"/>
  <c r="R96" i="21"/>
  <c r="Q96" i="21"/>
  <c r="P96" i="21"/>
  <c r="O96" i="21"/>
  <c r="N96" i="21"/>
  <c r="M96" i="21"/>
  <c r="L96" i="21"/>
  <c r="AV185" i="9"/>
  <c r="AU185" i="9"/>
  <c r="AT185" i="9"/>
  <c r="AS185" i="9"/>
  <c r="AR185" i="9"/>
  <c r="AQ185" i="9"/>
  <c r="AP185" i="9"/>
  <c r="AO185" i="9"/>
  <c r="AN185" i="9"/>
  <c r="AM185" i="9"/>
  <c r="AL185" i="9"/>
  <c r="AK185" i="9"/>
  <c r="AJ185" i="9"/>
  <c r="AI185" i="9"/>
  <c r="AH185" i="9"/>
  <c r="AG185" i="9"/>
  <c r="AF185" i="9"/>
  <c r="AE185" i="9"/>
  <c r="AD185" i="9"/>
  <c r="AC185" i="9"/>
  <c r="AB185" i="9"/>
  <c r="AA185" i="9"/>
  <c r="Z185" i="9"/>
  <c r="Y185" i="9"/>
  <c r="X185" i="9"/>
  <c r="W185" i="9"/>
  <c r="V185" i="9"/>
  <c r="U185" i="9"/>
  <c r="T185" i="9"/>
  <c r="S185" i="9"/>
  <c r="R185" i="9"/>
  <c r="Q185" i="9"/>
  <c r="P185" i="9"/>
  <c r="O185" i="9"/>
  <c r="AV184" i="9"/>
  <c r="AU184" i="9"/>
  <c r="AT184" i="9"/>
  <c r="AS184" i="9"/>
  <c r="AR184" i="9"/>
  <c r="AQ184" i="9"/>
  <c r="AP184" i="9"/>
  <c r="AO184" i="9"/>
  <c r="AN184" i="9"/>
  <c r="AM184" i="9"/>
  <c r="AL184" i="9"/>
  <c r="AK184" i="9"/>
  <c r="AJ184" i="9"/>
  <c r="AI184" i="9"/>
  <c r="AH184" i="9"/>
  <c r="AG184" i="9"/>
  <c r="AF184" i="9"/>
  <c r="AE184" i="9"/>
  <c r="AD184" i="9"/>
  <c r="AC184" i="9"/>
  <c r="AB184" i="9"/>
  <c r="AA184" i="9"/>
  <c r="Z184" i="9"/>
  <c r="Y184" i="9"/>
  <c r="X184" i="9"/>
  <c r="W184" i="9"/>
  <c r="V184" i="9"/>
  <c r="U184" i="9"/>
  <c r="T184" i="9"/>
  <c r="S184" i="9"/>
  <c r="R184" i="9"/>
  <c r="Q184" i="9"/>
  <c r="P184" i="9"/>
  <c r="O184" i="9"/>
  <c r="AV183" i="9"/>
  <c r="AU183" i="9"/>
  <c r="AT183" i="9"/>
  <c r="AS183" i="9"/>
  <c r="AR183" i="9"/>
  <c r="AQ183" i="9"/>
  <c r="AP183" i="9"/>
  <c r="AO183" i="9"/>
  <c r="AN183" i="9"/>
  <c r="AM183" i="9"/>
  <c r="AL183" i="9"/>
  <c r="AK183" i="9"/>
  <c r="AJ183" i="9"/>
  <c r="AI183" i="9"/>
  <c r="AH183" i="9"/>
  <c r="AG183" i="9"/>
  <c r="AF183" i="9"/>
  <c r="AE183" i="9"/>
  <c r="AD183" i="9"/>
  <c r="AC183" i="9"/>
  <c r="AB183" i="9"/>
  <c r="AA183" i="9"/>
  <c r="Z183" i="9"/>
  <c r="Y183" i="9"/>
  <c r="X183" i="9"/>
  <c r="W183" i="9"/>
  <c r="V183" i="9"/>
  <c r="U183" i="9"/>
  <c r="T183" i="9"/>
  <c r="S183" i="9"/>
  <c r="R183" i="9"/>
  <c r="Q183" i="9"/>
  <c r="P183" i="9"/>
  <c r="O183" i="9"/>
  <c r="AV182" i="9"/>
  <c r="AU182" i="9"/>
  <c r="AT182" i="9"/>
  <c r="AS182" i="9"/>
  <c r="AR182" i="9"/>
  <c r="AQ182" i="9"/>
  <c r="AP182" i="9"/>
  <c r="AO182" i="9"/>
  <c r="AN182" i="9"/>
  <c r="AM182" i="9"/>
  <c r="AL182" i="9"/>
  <c r="AK182" i="9"/>
  <c r="AJ182" i="9"/>
  <c r="AI182" i="9"/>
  <c r="AH182" i="9"/>
  <c r="AG182" i="9"/>
  <c r="AF182" i="9"/>
  <c r="AE182" i="9"/>
  <c r="AD182" i="9"/>
  <c r="AC182" i="9"/>
  <c r="AB182" i="9"/>
  <c r="AA182" i="9"/>
  <c r="Z182" i="9"/>
  <c r="Y182" i="9"/>
  <c r="X182" i="9"/>
  <c r="W182" i="9"/>
  <c r="V182" i="9"/>
  <c r="U182" i="9"/>
  <c r="T182" i="9"/>
  <c r="S182" i="9"/>
  <c r="R182" i="9"/>
  <c r="Q182" i="9"/>
  <c r="P182" i="9"/>
  <c r="O182" i="9"/>
  <c r="AV181" i="9"/>
  <c r="AU181" i="9"/>
  <c r="AT181" i="9"/>
  <c r="AS181" i="9"/>
  <c r="AR181" i="9"/>
  <c r="AQ181" i="9"/>
  <c r="AP181" i="9"/>
  <c r="AO181" i="9"/>
  <c r="AN181" i="9"/>
  <c r="AM181" i="9"/>
  <c r="AL181" i="9"/>
  <c r="AK181" i="9"/>
  <c r="AJ181" i="9"/>
  <c r="AI181" i="9"/>
  <c r="AH181" i="9"/>
  <c r="AG181" i="9"/>
  <c r="AF181" i="9"/>
  <c r="AE181" i="9"/>
  <c r="AD181" i="9"/>
  <c r="AC181" i="9"/>
  <c r="AB181" i="9"/>
  <c r="AA181" i="9"/>
  <c r="Z181" i="9"/>
  <c r="Y181" i="9"/>
  <c r="X181" i="9"/>
  <c r="W181" i="9"/>
  <c r="V181" i="9"/>
  <c r="U181" i="9"/>
  <c r="T181" i="9"/>
  <c r="S181" i="9"/>
  <c r="R181" i="9"/>
  <c r="Q181" i="9"/>
  <c r="P181" i="9"/>
  <c r="O181" i="9"/>
  <c r="AV180" i="9"/>
  <c r="AU180" i="9"/>
  <c r="AT180" i="9"/>
  <c r="AS180" i="9"/>
  <c r="AR180" i="9"/>
  <c r="AQ180" i="9"/>
  <c r="AP180" i="9"/>
  <c r="AO180" i="9"/>
  <c r="AN180" i="9"/>
  <c r="AM180" i="9"/>
  <c r="AL180" i="9"/>
  <c r="AK180" i="9"/>
  <c r="AJ180" i="9"/>
  <c r="AI180" i="9"/>
  <c r="AH180" i="9"/>
  <c r="AG180" i="9"/>
  <c r="AF180" i="9"/>
  <c r="AE180" i="9"/>
  <c r="AD180" i="9"/>
  <c r="AC180" i="9"/>
  <c r="AB180" i="9"/>
  <c r="AA180" i="9"/>
  <c r="Z180" i="9"/>
  <c r="Y180" i="9"/>
  <c r="X180" i="9"/>
  <c r="W180" i="9"/>
  <c r="V180" i="9"/>
  <c r="U180" i="9"/>
  <c r="T180" i="9"/>
  <c r="S180" i="9"/>
  <c r="R180" i="9"/>
  <c r="Q180" i="9"/>
  <c r="P180" i="9"/>
  <c r="O180" i="9"/>
  <c r="AV179" i="9"/>
  <c r="AU179" i="9"/>
  <c r="AT179" i="9"/>
  <c r="AS179" i="9"/>
  <c r="AR179" i="9"/>
  <c r="AQ179" i="9"/>
  <c r="AP179" i="9"/>
  <c r="AO179" i="9"/>
  <c r="AN179" i="9"/>
  <c r="AM179" i="9"/>
  <c r="AL179" i="9"/>
  <c r="AK179" i="9"/>
  <c r="AJ179" i="9"/>
  <c r="AI179" i="9"/>
  <c r="AH179" i="9"/>
  <c r="AG179" i="9"/>
  <c r="AF179" i="9"/>
  <c r="AE179" i="9"/>
  <c r="AD179" i="9"/>
  <c r="AC179" i="9"/>
  <c r="AB179" i="9"/>
  <c r="AA179" i="9"/>
  <c r="Z179" i="9"/>
  <c r="Y179" i="9"/>
  <c r="X179" i="9"/>
  <c r="W179" i="9"/>
  <c r="V179" i="9"/>
  <c r="U179" i="9"/>
  <c r="T179" i="9"/>
  <c r="S179" i="9"/>
  <c r="R179" i="9"/>
  <c r="Q179" i="9"/>
  <c r="P179" i="9"/>
  <c r="O179" i="9"/>
  <c r="AV178" i="9"/>
  <c r="AU178" i="9"/>
  <c r="AT178" i="9"/>
  <c r="AS178" i="9"/>
  <c r="AR178" i="9"/>
  <c r="AQ178" i="9"/>
  <c r="AP178" i="9"/>
  <c r="AO178" i="9"/>
  <c r="AN178" i="9"/>
  <c r="AM178" i="9"/>
  <c r="AL178" i="9"/>
  <c r="AK178" i="9"/>
  <c r="AJ178" i="9"/>
  <c r="AI178" i="9"/>
  <c r="AH178" i="9"/>
  <c r="AG178" i="9"/>
  <c r="AF178" i="9"/>
  <c r="AE178" i="9"/>
  <c r="AD178" i="9"/>
  <c r="AC178" i="9"/>
  <c r="AB178" i="9"/>
  <c r="AA178" i="9"/>
  <c r="Z178" i="9"/>
  <c r="Y178" i="9"/>
  <c r="X178" i="9"/>
  <c r="W178" i="9"/>
  <c r="V178" i="9"/>
  <c r="U178" i="9"/>
  <c r="T178" i="9"/>
  <c r="S178" i="9"/>
  <c r="R178" i="9"/>
  <c r="Q178" i="9"/>
  <c r="P178" i="9"/>
  <c r="O178" i="9"/>
  <c r="AV177" i="9"/>
  <c r="AU177" i="9"/>
  <c r="AT177" i="9"/>
  <c r="AS177" i="9"/>
  <c r="AR177" i="9"/>
  <c r="AQ177" i="9"/>
  <c r="AP177" i="9"/>
  <c r="AO177" i="9"/>
  <c r="AN177" i="9"/>
  <c r="AM177" i="9"/>
  <c r="AL177" i="9"/>
  <c r="AK177" i="9"/>
  <c r="AJ177" i="9"/>
  <c r="AI177" i="9"/>
  <c r="AH177" i="9"/>
  <c r="AG177" i="9"/>
  <c r="AF177" i="9"/>
  <c r="AE177" i="9"/>
  <c r="AD177" i="9"/>
  <c r="AC177" i="9"/>
  <c r="AB177" i="9"/>
  <c r="AA177" i="9"/>
  <c r="Z177" i="9"/>
  <c r="Y177" i="9"/>
  <c r="X177" i="9"/>
  <c r="W177" i="9"/>
  <c r="V177" i="9"/>
  <c r="U177" i="9"/>
  <c r="T177" i="9"/>
  <c r="S177" i="9"/>
  <c r="R177" i="9"/>
  <c r="Q177" i="9"/>
  <c r="P177" i="9"/>
  <c r="O177" i="9"/>
  <c r="AV197" i="9"/>
  <c r="AU197" i="9"/>
  <c r="AT197" i="9"/>
  <c r="AS197" i="9"/>
  <c r="AR197" i="9"/>
  <c r="AQ197" i="9"/>
  <c r="AP197" i="9"/>
  <c r="AO197" i="9"/>
  <c r="AN197" i="9"/>
  <c r="AM197" i="9"/>
  <c r="AL197" i="9"/>
  <c r="AK197" i="9"/>
  <c r="AJ197" i="9"/>
  <c r="AI197" i="9"/>
  <c r="AH197" i="9"/>
  <c r="AG197" i="9"/>
  <c r="AF197" i="9"/>
  <c r="AE197" i="9"/>
  <c r="AD197" i="9"/>
  <c r="AC197" i="9"/>
  <c r="AB197" i="9"/>
  <c r="AA197" i="9"/>
  <c r="Z197" i="9"/>
  <c r="Y197" i="9"/>
  <c r="X197" i="9"/>
  <c r="W197" i="9"/>
  <c r="V197" i="9"/>
  <c r="U197" i="9"/>
  <c r="T197" i="9"/>
  <c r="S197" i="9"/>
  <c r="R197" i="9"/>
  <c r="Q197" i="9"/>
  <c r="P197" i="9"/>
  <c r="O197" i="9"/>
  <c r="AV196" i="9"/>
  <c r="AU196" i="9"/>
  <c r="AT196" i="9"/>
  <c r="AS196" i="9"/>
  <c r="AR196" i="9"/>
  <c r="AQ196" i="9"/>
  <c r="AP196" i="9"/>
  <c r="AO196" i="9"/>
  <c r="AN196" i="9"/>
  <c r="AM196" i="9"/>
  <c r="AL196" i="9"/>
  <c r="AK196" i="9"/>
  <c r="AJ196" i="9"/>
  <c r="AI196" i="9"/>
  <c r="AH196" i="9"/>
  <c r="AG196" i="9"/>
  <c r="AF196" i="9"/>
  <c r="AE196" i="9"/>
  <c r="AD196" i="9"/>
  <c r="AC196" i="9"/>
  <c r="AB196" i="9"/>
  <c r="AA196" i="9"/>
  <c r="Z196" i="9"/>
  <c r="Y196" i="9"/>
  <c r="X196" i="9"/>
  <c r="W196" i="9"/>
  <c r="V196" i="9"/>
  <c r="U196" i="9"/>
  <c r="T196" i="9"/>
  <c r="S196" i="9"/>
  <c r="R196" i="9"/>
  <c r="Q196" i="9"/>
  <c r="P196" i="9"/>
  <c r="O196" i="9"/>
  <c r="AV195" i="9"/>
  <c r="AU195" i="9"/>
  <c r="AT195" i="9"/>
  <c r="AS195" i="9"/>
  <c r="AR195" i="9"/>
  <c r="AQ195" i="9"/>
  <c r="AP195" i="9"/>
  <c r="AO195" i="9"/>
  <c r="AN195" i="9"/>
  <c r="AM195" i="9"/>
  <c r="AL195" i="9"/>
  <c r="AK195" i="9"/>
  <c r="AJ195" i="9"/>
  <c r="AI195" i="9"/>
  <c r="AH195" i="9"/>
  <c r="AG195" i="9"/>
  <c r="AF195" i="9"/>
  <c r="AE195" i="9"/>
  <c r="AD195" i="9"/>
  <c r="AC195" i="9"/>
  <c r="AB195" i="9"/>
  <c r="AA195" i="9"/>
  <c r="Z195" i="9"/>
  <c r="Y195" i="9"/>
  <c r="X195" i="9"/>
  <c r="W195" i="9"/>
  <c r="V195" i="9"/>
  <c r="U195" i="9"/>
  <c r="T195" i="9"/>
  <c r="S195" i="9"/>
  <c r="R195" i="9"/>
  <c r="Q195" i="9"/>
  <c r="P195" i="9"/>
  <c r="O195" i="9"/>
  <c r="AV194" i="9"/>
  <c r="AU194" i="9"/>
  <c r="AT194" i="9"/>
  <c r="AS194" i="9"/>
  <c r="AR194" i="9"/>
  <c r="AQ194" i="9"/>
  <c r="AP194" i="9"/>
  <c r="AO194" i="9"/>
  <c r="AN194" i="9"/>
  <c r="AM194" i="9"/>
  <c r="AL194" i="9"/>
  <c r="AK194" i="9"/>
  <c r="AJ194" i="9"/>
  <c r="AI194" i="9"/>
  <c r="AH194" i="9"/>
  <c r="AG194" i="9"/>
  <c r="AF194" i="9"/>
  <c r="AE194" i="9"/>
  <c r="AD194" i="9"/>
  <c r="AC194" i="9"/>
  <c r="AB194" i="9"/>
  <c r="AA194" i="9"/>
  <c r="Z194" i="9"/>
  <c r="Y194" i="9"/>
  <c r="X194" i="9"/>
  <c r="W194" i="9"/>
  <c r="V194" i="9"/>
  <c r="U194" i="9"/>
  <c r="T194" i="9"/>
  <c r="S194" i="9"/>
  <c r="R194" i="9"/>
  <c r="Q194" i="9"/>
  <c r="P194" i="9"/>
  <c r="O194" i="9"/>
  <c r="AV193" i="9"/>
  <c r="AU193" i="9"/>
  <c r="AT193" i="9"/>
  <c r="AS193" i="9"/>
  <c r="AR193" i="9"/>
  <c r="AQ193" i="9"/>
  <c r="AP193" i="9"/>
  <c r="AO193" i="9"/>
  <c r="AN193" i="9"/>
  <c r="AM193" i="9"/>
  <c r="AL193" i="9"/>
  <c r="AK193" i="9"/>
  <c r="AJ193" i="9"/>
  <c r="AI193" i="9"/>
  <c r="AH193" i="9"/>
  <c r="AG193" i="9"/>
  <c r="AF193" i="9"/>
  <c r="AE193" i="9"/>
  <c r="AD193" i="9"/>
  <c r="AC193" i="9"/>
  <c r="AB193" i="9"/>
  <c r="AA193" i="9"/>
  <c r="Z193" i="9"/>
  <c r="Y193" i="9"/>
  <c r="X193" i="9"/>
  <c r="W193" i="9"/>
  <c r="V193" i="9"/>
  <c r="U193" i="9"/>
  <c r="T193" i="9"/>
  <c r="S193" i="9"/>
  <c r="R193" i="9"/>
  <c r="Q193" i="9"/>
  <c r="P193" i="9"/>
  <c r="O193" i="9"/>
  <c r="AV192" i="9"/>
  <c r="AU192" i="9"/>
  <c r="AT192" i="9"/>
  <c r="AS192" i="9"/>
  <c r="AR192" i="9"/>
  <c r="AQ192" i="9"/>
  <c r="AP192" i="9"/>
  <c r="AO192" i="9"/>
  <c r="AN192" i="9"/>
  <c r="AM192" i="9"/>
  <c r="AL192" i="9"/>
  <c r="AK192" i="9"/>
  <c r="AJ192" i="9"/>
  <c r="AI192" i="9"/>
  <c r="AH192" i="9"/>
  <c r="AG192" i="9"/>
  <c r="AF192" i="9"/>
  <c r="AE192" i="9"/>
  <c r="AD192" i="9"/>
  <c r="AC192" i="9"/>
  <c r="AB192" i="9"/>
  <c r="AA192" i="9"/>
  <c r="Z192" i="9"/>
  <c r="Y192" i="9"/>
  <c r="X192" i="9"/>
  <c r="W192" i="9"/>
  <c r="V192" i="9"/>
  <c r="U192" i="9"/>
  <c r="T192" i="9"/>
  <c r="S192" i="9"/>
  <c r="R192" i="9"/>
  <c r="Q192" i="9"/>
  <c r="P192" i="9"/>
  <c r="O192" i="9"/>
  <c r="AV191" i="9"/>
  <c r="AU191" i="9"/>
  <c r="AT191" i="9"/>
  <c r="AS191" i="9"/>
  <c r="AR191" i="9"/>
  <c r="AQ191" i="9"/>
  <c r="AP191" i="9"/>
  <c r="AO191" i="9"/>
  <c r="AN191" i="9"/>
  <c r="AM191" i="9"/>
  <c r="AL191" i="9"/>
  <c r="AK191" i="9"/>
  <c r="AJ191" i="9"/>
  <c r="AI191" i="9"/>
  <c r="AH191" i="9"/>
  <c r="AG191" i="9"/>
  <c r="AF191" i="9"/>
  <c r="AE191" i="9"/>
  <c r="AD191" i="9"/>
  <c r="AC191" i="9"/>
  <c r="AB191" i="9"/>
  <c r="AA191" i="9"/>
  <c r="Z191" i="9"/>
  <c r="Y191" i="9"/>
  <c r="X191" i="9"/>
  <c r="W191" i="9"/>
  <c r="V191" i="9"/>
  <c r="U191" i="9"/>
  <c r="T191" i="9"/>
  <c r="S191" i="9"/>
  <c r="R191" i="9"/>
  <c r="Q191" i="9"/>
  <c r="P191" i="9"/>
  <c r="O191" i="9"/>
  <c r="AV190" i="9"/>
  <c r="AU190" i="9"/>
  <c r="AT190" i="9"/>
  <c r="AS190" i="9"/>
  <c r="AR190" i="9"/>
  <c r="AQ190" i="9"/>
  <c r="AP190" i="9"/>
  <c r="AO190" i="9"/>
  <c r="AN190" i="9"/>
  <c r="AM190" i="9"/>
  <c r="AL190" i="9"/>
  <c r="AK190" i="9"/>
  <c r="AJ190" i="9"/>
  <c r="AI190" i="9"/>
  <c r="AH190" i="9"/>
  <c r="AG190" i="9"/>
  <c r="AF190" i="9"/>
  <c r="AE190" i="9"/>
  <c r="AD190" i="9"/>
  <c r="AC190" i="9"/>
  <c r="AB190" i="9"/>
  <c r="AA190" i="9"/>
  <c r="Z190" i="9"/>
  <c r="Y190" i="9"/>
  <c r="X190" i="9"/>
  <c r="W190" i="9"/>
  <c r="V190" i="9"/>
  <c r="U190" i="9"/>
  <c r="T190" i="9"/>
  <c r="S190" i="9"/>
  <c r="R190" i="9"/>
  <c r="Q190" i="9"/>
  <c r="P190" i="9"/>
  <c r="O190" i="9"/>
  <c r="AV189" i="9"/>
  <c r="AU189" i="9"/>
  <c r="AT189" i="9"/>
  <c r="AS189" i="9"/>
  <c r="AR189" i="9"/>
  <c r="AQ189" i="9"/>
  <c r="AP189" i="9"/>
  <c r="AO189" i="9"/>
  <c r="AN189" i="9"/>
  <c r="AM189" i="9"/>
  <c r="AL189" i="9"/>
  <c r="AK189" i="9"/>
  <c r="AJ189" i="9"/>
  <c r="AI189" i="9"/>
  <c r="AH189" i="9"/>
  <c r="AG189" i="9"/>
  <c r="AF189" i="9"/>
  <c r="AE189" i="9"/>
  <c r="AD189" i="9"/>
  <c r="AC189" i="9"/>
  <c r="AB189" i="9"/>
  <c r="AA189" i="9"/>
  <c r="Z189" i="9"/>
  <c r="Y189" i="9"/>
  <c r="X189" i="9"/>
  <c r="W189" i="9"/>
  <c r="V189" i="9"/>
  <c r="U189" i="9"/>
  <c r="T189" i="9"/>
  <c r="S189" i="9"/>
  <c r="R189" i="9"/>
  <c r="Q189" i="9"/>
  <c r="P189" i="9"/>
  <c r="O189" i="9"/>
  <c r="AV105" i="9"/>
  <c r="AU105" i="9"/>
  <c r="AT105" i="9"/>
  <c r="AS105" i="9"/>
  <c r="AR105" i="9"/>
  <c r="AQ105" i="9"/>
  <c r="AP105" i="9"/>
  <c r="AO105" i="9"/>
  <c r="AN105" i="9"/>
  <c r="AM105" i="9"/>
  <c r="AL105" i="9"/>
  <c r="AK105" i="9"/>
  <c r="AJ105" i="9"/>
  <c r="AI105" i="9"/>
  <c r="AH105" i="9"/>
  <c r="AG105" i="9"/>
  <c r="AE105" i="9"/>
  <c r="AD105" i="9"/>
  <c r="AC105" i="9"/>
  <c r="AB105" i="9"/>
  <c r="AA105" i="9"/>
  <c r="Z105" i="9"/>
  <c r="Y105" i="9"/>
  <c r="X105" i="9"/>
  <c r="W105" i="9"/>
  <c r="V105" i="9"/>
  <c r="U105" i="9"/>
  <c r="T105" i="9"/>
  <c r="S105" i="9"/>
  <c r="R105" i="9"/>
  <c r="Q105" i="9"/>
  <c r="O105" i="9"/>
  <c r="N105" i="9"/>
  <c r="M105" i="9"/>
  <c r="AV104" i="9"/>
  <c r="AU104" i="9"/>
  <c r="AT104" i="9"/>
  <c r="AS104" i="9"/>
  <c r="AR104" i="9"/>
  <c r="AQ104" i="9"/>
  <c r="AP104" i="9"/>
  <c r="AO104" i="9"/>
  <c r="AN104" i="9"/>
  <c r="AM104" i="9"/>
  <c r="AL104" i="9"/>
  <c r="AK104" i="9"/>
  <c r="AJ104" i="9"/>
  <c r="AI104" i="9"/>
  <c r="AH104" i="9"/>
  <c r="AG104" i="9"/>
  <c r="AF104" i="9"/>
  <c r="AE104" i="9"/>
  <c r="AD104" i="9"/>
  <c r="AC104" i="9"/>
  <c r="AB104" i="9"/>
  <c r="AA104" i="9"/>
  <c r="Z104" i="9"/>
  <c r="Y104" i="9"/>
  <c r="X104" i="9"/>
  <c r="W104" i="9"/>
  <c r="V104" i="9"/>
  <c r="U104" i="9"/>
  <c r="T104" i="9"/>
  <c r="S104" i="9"/>
  <c r="R104" i="9"/>
  <c r="Q104" i="9"/>
  <c r="P104" i="9"/>
  <c r="O104" i="9"/>
  <c r="N104" i="9"/>
  <c r="M104" i="9"/>
  <c r="AV103" i="9"/>
  <c r="AU103" i="9"/>
  <c r="AT103" i="9"/>
  <c r="AS103" i="9"/>
  <c r="AR103" i="9"/>
  <c r="AQ103" i="9"/>
  <c r="AP103" i="9"/>
  <c r="AO103" i="9"/>
  <c r="AN103" i="9"/>
  <c r="AM103" i="9"/>
  <c r="AL103" i="9"/>
  <c r="AK103" i="9"/>
  <c r="AJ103" i="9"/>
  <c r="AI103" i="9"/>
  <c r="AH103" i="9"/>
  <c r="AG103" i="9"/>
  <c r="AF103" i="9"/>
  <c r="AE103" i="9"/>
  <c r="AD103" i="9"/>
  <c r="AC103" i="9"/>
  <c r="AB103" i="9"/>
  <c r="AA103" i="9"/>
  <c r="Z103" i="9"/>
  <c r="Y103" i="9"/>
  <c r="X103" i="9"/>
  <c r="W103" i="9"/>
  <c r="V103" i="9"/>
  <c r="U103" i="9"/>
  <c r="T103" i="9"/>
  <c r="R103" i="9"/>
  <c r="Q103" i="9"/>
  <c r="P103" i="9"/>
  <c r="O103" i="9"/>
  <c r="N103" i="9"/>
  <c r="M103" i="9"/>
  <c r="AV102" i="9"/>
  <c r="AU102" i="9"/>
  <c r="AS102" i="9"/>
  <c r="AR102" i="9"/>
  <c r="AQ102" i="9"/>
  <c r="AP102" i="9"/>
  <c r="AO102" i="9"/>
  <c r="AN102" i="9"/>
  <c r="AM102" i="9"/>
  <c r="AL102" i="9"/>
  <c r="AK102" i="9"/>
  <c r="AJ102" i="9"/>
  <c r="AI102" i="9"/>
  <c r="AH102" i="9"/>
  <c r="AG102" i="9"/>
  <c r="AF102" i="9"/>
  <c r="AE102" i="9"/>
  <c r="AD102" i="9"/>
  <c r="AC102" i="9"/>
  <c r="AB102" i="9"/>
  <c r="AA102" i="9"/>
  <c r="Z102" i="9"/>
  <c r="Y102" i="9"/>
  <c r="X102" i="9"/>
  <c r="W102" i="9"/>
  <c r="V102" i="9"/>
  <c r="U102" i="9"/>
  <c r="T102" i="9"/>
  <c r="S102" i="9"/>
  <c r="R102" i="9"/>
  <c r="Q102" i="9"/>
  <c r="P102" i="9"/>
  <c r="O102" i="9"/>
  <c r="M102" i="9"/>
  <c r="AV101" i="9"/>
  <c r="AU101" i="9"/>
  <c r="AT101" i="9"/>
  <c r="AS101" i="9"/>
  <c r="AR101" i="9"/>
  <c r="AQ101" i="9"/>
  <c r="AP101" i="9"/>
  <c r="AO101" i="9"/>
  <c r="AN101" i="9"/>
  <c r="AM101" i="9"/>
  <c r="AL101" i="9"/>
  <c r="AK101" i="9"/>
  <c r="AJ101" i="9"/>
  <c r="AI101" i="9"/>
  <c r="AH101" i="9"/>
  <c r="AG101" i="9"/>
  <c r="AF101" i="9"/>
  <c r="AE101" i="9"/>
  <c r="AD101" i="9"/>
  <c r="AC101" i="9"/>
  <c r="AB101" i="9"/>
  <c r="AA101" i="9"/>
  <c r="Z101" i="9"/>
  <c r="Y101" i="9"/>
  <c r="X101" i="9"/>
  <c r="W101" i="9"/>
  <c r="V101" i="9"/>
  <c r="U101" i="9"/>
  <c r="T101" i="9"/>
  <c r="S101" i="9"/>
  <c r="R101" i="9"/>
  <c r="Q101" i="9"/>
  <c r="P101" i="9"/>
  <c r="O101" i="9"/>
  <c r="N101" i="9"/>
  <c r="M101" i="9"/>
  <c r="AV100" i="9"/>
  <c r="AU100" i="9"/>
  <c r="AT100" i="9"/>
  <c r="AS100" i="9"/>
  <c r="AR100" i="9"/>
  <c r="AQ100" i="9"/>
  <c r="AP100" i="9"/>
  <c r="AO100" i="9"/>
  <c r="AN100" i="9"/>
  <c r="AM100" i="9"/>
  <c r="AL100" i="9"/>
  <c r="AK100" i="9"/>
  <c r="AJ100" i="9"/>
  <c r="AI100" i="9"/>
  <c r="AH100" i="9"/>
  <c r="AG100" i="9"/>
  <c r="AF100" i="9"/>
  <c r="AE100" i="9"/>
  <c r="AD100" i="9"/>
  <c r="AC100" i="9"/>
  <c r="AB100" i="9"/>
  <c r="AA100" i="9"/>
  <c r="Z100" i="9"/>
  <c r="Y100" i="9"/>
  <c r="X100" i="9"/>
  <c r="W100" i="9"/>
  <c r="V100" i="9"/>
  <c r="U100" i="9"/>
  <c r="T100" i="9"/>
  <c r="S100" i="9"/>
  <c r="R100" i="9"/>
  <c r="Q100" i="9"/>
  <c r="P100" i="9"/>
  <c r="O100" i="9"/>
  <c r="N100" i="9"/>
  <c r="M100" i="9"/>
  <c r="AV99" i="9"/>
  <c r="AU99" i="9"/>
  <c r="AT99" i="9"/>
  <c r="AS99" i="9"/>
  <c r="AR99" i="9"/>
  <c r="AQ99" i="9"/>
  <c r="AP99" i="9"/>
  <c r="AO99" i="9"/>
  <c r="AN99" i="9"/>
  <c r="AM99" i="9"/>
  <c r="AL99" i="9"/>
  <c r="AK99" i="9"/>
  <c r="AJ99" i="9"/>
  <c r="AI99" i="9"/>
  <c r="AH99" i="9"/>
  <c r="AG99" i="9"/>
  <c r="AF99" i="9"/>
  <c r="AE99" i="9"/>
  <c r="AD99" i="9"/>
  <c r="AC99" i="9"/>
  <c r="AB99" i="9"/>
  <c r="AA99" i="9"/>
  <c r="Z99" i="9"/>
  <c r="Y99" i="9"/>
  <c r="X99" i="9"/>
  <c r="W99" i="9"/>
  <c r="V99" i="9"/>
  <c r="U99" i="9"/>
  <c r="T99" i="9"/>
  <c r="S99" i="9"/>
  <c r="R99" i="9"/>
  <c r="Q99" i="9"/>
  <c r="P99" i="9"/>
  <c r="O99" i="9"/>
  <c r="N99" i="9"/>
  <c r="AV98" i="9"/>
  <c r="AU98" i="9"/>
  <c r="AT98" i="9"/>
  <c r="AS98" i="9"/>
  <c r="AR98" i="9"/>
  <c r="AQ98" i="9"/>
  <c r="AP98" i="9"/>
  <c r="AO98" i="9"/>
  <c r="AN98" i="9"/>
  <c r="AM98" i="9"/>
  <c r="AL98" i="9"/>
  <c r="AK98" i="9"/>
  <c r="AJ98" i="9"/>
  <c r="AI98" i="9"/>
  <c r="AH98" i="9"/>
  <c r="AG98" i="9"/>
  <c r="AF98" i="9"/>
  <c r="AE98" i="9"/>
  <c r="AD98" i="9"/>
  <c r="AC98" i="9"/>
  <c r="AB98" i="9"/>
  <c r="AA98" i="9"/>
  <c r="Z98" i="9"/>
  <c r="Y98" i="9"/>
  <c r="X98" i="9"/>
  <c r="W98" i="9"/>
  <c r="V98" i="9"/>
  <c r="U98" i="9"/>
  <c r="T98" i="9"/>
  <c r="S98" i="9"/>
  <c r="R98" i="9"/>
  <c r="Q98" i="9"/>
  <c r="P98" i="9"/>
  <c r="O98" i="9"/>
  <c r="N98" i="9"/>
  <c r="AV97" i="9"/>
  <c r="AU97" i="9"/>
  <c r="AT97" i="9"/>
  <c r="AS97" i="9"/>
  <c r="AR97" i="9"/>
  <c r="AQ97" i="9"/>
  <c r="AP97" i="9"/>
  <c r="AO97" i="9"/>
  <c r="AN97" i="9"/>
  <c r="AM97" i="9"/>
  <c r="AL97" i="9"/>
  <c r="AK97" i="9"/>
  <c r="AJ97" i="9"/>
  <c r="AI97" i="9"/>
  <c r="AH97" i="9"/>
  <c r="AG97" i="9"/>
  <c r="AF97" i="9"/>
  <c r="AE97" i="9"/>
  <c r="AD97" i="9"/>
  <c r="AC97" i="9"/>
  <c r="AB97" i="9"/>
  <c r="AA97" i="9"/>
  <c r="Z97" i="9"/>
  <c r="Y97" i="9"/>
  <c r="X97" i="9"/>
  <c r="W97" i="9"/>
  <c r="V97" i="9"/>
  <c r="U97" i="9"/>
  <c r="T97" i="9"/>
  <c r="S97" i="9"/>
  <c r="R97" i="9"/>
  <c r="Q97" i="9"/>
  <c r="P97" i="9"/>
  <c r="O97" i="9"/>
  <c r="N97" i="9"/>
  <c r="L105" i="9"/>
  <c r="L104" i="9"/>
  <c r="L103" i="9"/>
  <c r="L102" i="9"/>
  <c r="L101" i="9"/>
  <c r="L100" i="9"/>
  <c r="G4" i="5"/>
  <c r="G340" i="5" s="1"/>
  <c r="F551" i="5"/>
  <c r="V47" i="5"/>
  <c r="DL533" i="5" s="1"/>
  <c r="AY322" i="5"/>
  <c r="AY353" i="5"/>
  <c r="AY196" i="5"/>
  <c r="AX322" i="5"/>
  <c r="AX353" i="5"/>
  <c r="AX196" i="5"/>
  <c r="AW322" i="5"/>
  <c r="AW353" i="5"/>
  <c r="AW196" i="5"/>
  <c r="AV322" i="5"/>
  <c r="AV353" i="5"/>
  <c r="AV196" i="5"/>
  <c r="AU322" i="5"/>
  <c r="AU353" i="5"/>
  <c r="AU196" i="5"/>
  <c r="AT322" i="5"/>
  <c r="AT353" i="5"/>
  <c r="AT196" i="5"/>
  <c r="AS322" i="5"/>
  <c r="AS353" i="5"/>
  <c r="AS196" i="5"/>
  <c r="AR322" i="5"/>
  <c r="AR353" i="5"/>
  <c r="AR196" i="5"/>
  <c r="AQ322" i="5"/>
  <c r="AQ353" i="5"/>
  <c r="AQ196" i="5"/>
  <c r="AP322" i="5"/>
  <c r="AP353" i="5"/>
  <c r="AP196" i="5"/>
  <c r="AO322" i="5"/>
  <c r="AO353" i="5"/>
  <c r="AO196" i="5"/>
  <c r="AN322" i="5"/>
  <c r="AN353" i="5"/>
  <c r="AN196" i="5"/>
  <c r="AM322" i="5"/>
  <c r="AM353" i="5"/>
  <c r="AM196" i="5"/>
  <c r="AL322" i="5"/>
  <c r="AL353" i="5"/>
  <c r="AL196" i="5"/>
  <c r="AK322" i="5"/>
  <c r="AK353" i="5"/>
  <c r="AK196" i="5"/>
  <c r="AJ322" i="5"/>
  <c r="AJ353" i="5"/>
  <c r="AJ196" i="5"/>
  <c r="AI322" i="5"/>
  <c r="AI353" i="5"/>
  <c r="AI196" i="5"/>
  <c r="AH322" i="5"/>
  <c r="AH353" i="5"/>
  <c r="AH196" i="5"/>
  <c r="AG322" i="5"/>
  <c r="AG353" i="5"/>
  <c r="AG196" i="5"/>
  <c r="AF322" i="5"/>
  <c r="AF353" i="5"/>
  <c r="AF196" i="5"/>
  <c r="AE322" i="5"/>
  <c r="AE353" i="5"/>
  <c r="AE196" i="5"/>
  <c r="AD322" i="5"/>
  <c r="AD353" i="5"/>
  <c r="AD196" i="5"/>
  <c r="AC322" i="5"/>
  <c r="AC353" i="5"/>
  <c r="AC196" i="5"/>
  <c r="AB322" i="5"/>
  <c r="AB353" i="5"/>
  <c r="AB196" i="5"/>
  <c r="AA322" i="5"/>
  <c r="AA353" i="5"/>
  <c r="AA196" i="5"/>
  <c r="Z322" i="5"/>
  <c r="Z353" i="5"/>
  <c r="Z196" i="5"/>
  <c r="Y322" i="5"/>
  <c r="Y353" i="5"/>
  <c r="Y196" i="5"/>
  <c r="X322" i="5"/>
  <c r="X353" i="5"/>
  <c r="X196" i="5"/>
  <c r="W322" i="5"/>
  <c r="W353" i="5"/>
  <c r="W196" i="5"/>
  <c r="V322" i="5"/>
  <c r="V196" i="5"/>
  <c r="R196" i="5"/>
  <c r="Q196" i="5"/>
  <c r="P196" i="5"/>
  <c r="O196" i="5"/>
  <c r="N196" i="5"/>
  <c r="M196" i="5"/>
  <c r="L196" i="5"/>
  <c r="AY321" i="5"/>
  <c r="AY450" i="5"/>
  <c r="AY352" i="5"/>
  <c r="AY195" i="5"/>
  <c r="AX321" i="5"/>
  <c r="AX450" i="5"/>
  <c r="AX352" i="5"/>
  <c r="AX195" i="5"/>
  <c r="AW321" i="5"/>
  <c r="AW450" i="5"/>
  <c r="AW352" i="5"/>
  <c r="AW195" i="5"/>
  <c r="AV321" i="5"/>
  <c r="AV450" i="5"/>
  <c r="AV352" i="5"/>
  <c r="AV195" i="5"/>
  <c r="AU321" i="5"/>
  <c r="AU450" i="5"/>
  <c r="AU352" i="5"/>
  <c r="AU195" i="5"/>
  <c r="AT321" i="5"/>
  <c r="AT450" i="5"/>
  <c r="AT352" i="5"/>
  <c r="AT195" i="5"/>
  <c r="AS321" i="5"/>
  <c r="AS450" i="5"/>
  <c r="AS352" i="5"/>
  <c r="AS195" i="5"/>
  <c r="AR321" i="5"/>
  <c r="AR450" i="5"/>
  <c r="AR352" i="5"/>
  <c r="AR195" i="5"/>
  <c r="AQ321" i="5"/>
  <c r="AQ450" i="5"/>
  <c r="AQ352" i="5"/>
  <c r="AQ195" i="5"/>
  <c r="AP321" i="5"/>
  <c r="AP450" i="5"/>
  <c r="AP352" i="5"/>
  <c r="AP195" i="5"/>
  <c r="AO321" i="5"/>
  <c r="AO450" i="5"/>
  <c r="AO352" i="5"/>
  <c r="AO195" i="5"/>
  <c r="AN321" i="5"/>
  <c r="AN450" i="5"/>
  <c r="AN352" i="5"/>
  <c r="AN195" i="5"/>
  <c r="AM321" i="5"/>
  <c r="AM450" i="5"/>
  <c r="AM352" i="5"/>
  <c r="AM195" i="5"/>
  <c r="AL321" i="5"/>
  <c r="AL450" i="5"/>
  <c r="AL352" i="5"/>
  <c r="AL195" i="5"/>
  <c r="AK321" i="5"/>
  <c r="AK450" i="5"/>
  <c r="AK352" i="5"/>
  <c r="AK195" i="5"/>
  <c r="AJ321" i="5"/>
  <c r="AJ450" i="5"/>
  <c r="AJ352" i="5"/>
  <c r="AJ195" i="5"/>
  <c r="AI321" i="5"/>
  <c r="AI450" i="5"/>
  <c r="AI352" i="5"/>
  <c r="AI195" i="5"/>
  <c r="AH321" i="5"/>
  <c r="AH450" i="5"/>
  <c r="AH352" i="5"/>
  <c r="AH195" i="5"/>
  <c r="AG321" i="5"/>
  <c r="AG450" i="5"/>
  <c r="AG352" i="5"/>
  <c r="AG195" i="5"/>
  <c r="AF321" i="5"/>
  <c r="AF450" i="5"/>
  <c r="AF352" i="5"/>
  <c r="AF195" i="5"/>
  <c r="AE321" i="5"/>
  <c r="AE450" i="5"/>
  <c r="AE352" i="5"/>
  <c r="AE195" i="5"/>
  <c r="AD321" i="5"/>
  <c r="AD450" i="5"/>
  <c r="AD352" i="5"/>
  <c r="AD195" i="5"/>
  <c r="AC321" i="5"/>
  <c r="AC450" i="5"/>
  <c r="AC352" i="5"/>
  <c r="AC195" i="5"/>
  <c r="AB321" i="5"/>
  <c r="AB450" i="5"/>
  <c r="AB352" i="5"/>
  <c r="AB195" i="5"/>
  <c r="AA321" i="5"/>
  <c r="AA450" i="5"/>
  <c r="AA352" i="5"/>
  <c r="AA195" i="5"/>
  <c r="Z321" i="5"/>
  <c r="Z450" i="5"/>
  <c r="Z352" i="5"/>
  <c r="Z195" i="5"/>
  <c r="Y321" i="5"/>
  <c r="Y450" i="5"/>
  <c r="Y352" i="5"/>
  <c r="Y195" i="5"/>
  <c r="X321" i="5"/>
  <c r="X450" i="5"/>
  <c r="X352" i="5"/>
  <c r="X195" i="5"/>
  <c r="W321" i="5"/>
  <c r="W450" i="5"/>
  <c r="W352" i="5"/>
  <c r="W195" i="5"/>
  <c r="AY319" i="5"/>
  <c r="AY448" i="5"/>
  <c r="AY350" i="5"/>
  <c r="AY193" i="5"/>
  <c r="AX319" i="5"/>
  <c r="AX448" i="5"/>
  <c r="AX350" i="5"/>
  <c r="AX193" i="5"/>
  <c r="AW319" i="5"/>
  <c r="AW448" i="5"/>
  <c r="AW350" i="5"/>
  <c r="AW193" i="5"/>
  <c r="AV319" i="5"/>
  <c r="AV448" i="5"/>
  <c r="AV350" i="5"/>
  <c r="AV193" i="5"/>
  <c r="AU319" i="5"/>
  <c r="AU448" i="5"/>
  <c r="AU350" i="5"/>
  <c r="AU193" i="5"/>
  <c r="AT319" i="5"/>
  <c r="AT448" i="5"/>
  <c r="AT350" i="5"/>
  <c r="AT193" i="5"/>
  <c r="AS319" i="5"/>
  <c r="AS448" i="5"/>
  <c r="AS350" i="5"/>
  <c r="AS193" i="5"/>
  <c r="AR319" i="5"/>
  <c r="AR448" i="5"/>
  <c r="AR350" i="5"/>
  <c r="AR193" i="5"/>
  <c r="AQ319" i="5"/>
  <c r="AQ448" i="5"/>
  <c r="AQ350" i="5"/>
  <c r="AQ193" i="5"/>
  <c r="AP319" i="5"/>
  <c r="AP448" i="5"/>
  <c r="AP350" i="5"/>
  <c r="AP193" i="5"/>
  <c r="AO319" i="5"/>
  <c r="AO448" i="5"/>
  <c r="AO350" i="5"/>
  <c r="AO193" i="5"/>
  <c r="AN319" i="5"/>
  <c r="AN448" i="5"/>
  <c r="AN350" i="5"/>
  <c r="AN193" i="5"/>
  <c r="AM319" i="5"/>
  <c r="AM448" i="5"/>
  <c r="AM350" i="5"/>
  <c r="AM193" i="5"/>
  <c r="AL319" i="5"/>
  <c r="AL448" i="5"/>
  <c r="AL350" i="5"/>
  <c r="AL193" i="5"/>
  <c r="AK319" i="5"/>
  <c r="AK448" i="5"/>
  <c r="AK350" i="5"/>
  <c r="AK193" i="5"/>
  <c r="AJ319" i="5"/>
  <c r="AJ448" i="5"/>
  <c r="AJ350" i="5"/>
  <c r="AJ193" i="5"/>
  <c r="AI319" i="5"/>
  <c r="AI448" i="5"/>
  <c r="AI350" i="5"/>
  <c r="AI193" i="5"/>
  <c r="AH319" i="5"/>
  <c r="AH448" i="5"/>
  <c r="AH350" i="5"/>
  <c r="AH193" i="5"/>
  <c r="AG319" i="5"/>
  <c r="AG448" i="5"/>
  <c r="AG350" i="5"/>
  <c r="AG193" i="5"/>
  <c r="AF319" i="5"/>
  <c r="AF448" i="5"/>
  <c r="AF350" i="5"/>
  <c r="AF193" i="5"/>
  <c r="AE319" i="5"/>
  <c r="AE448" i="5"/>
  <c r="AE350" i="5"/>
  <c r="AE193" i="5"/>
  <c r="AD319" i="5"/>
  <c r="AD448" i="5"/>
  <c r="AD350" i="5"/>
  <c r="AD193" i="5"/>
  <c r="AC319" i="5"/>
  <c r="AC448" i="5"/>
  <c r="AC350" i="5"/>
  <c r="AC193" i="5"/>
  <c r="AB319" i="5"/>
  <c r="AB448" i="5"/>
  <c r="AB350" i="5"/>
  <c r="AB193" i="5"/>
  <c r="AA319" i="5"/>
  <c r="AA448" i="5"/>
  <c r="AA350" i="5"/>
  <c r="AA193" i="5"/>
  <c r="Z319" i="5"/>
  <c r="Z448" i="5"/>
  <c r="Z350" i="5"/>
  <c r="Z193" i="5"/>
  <c r="Y319" i="5"/>
  <c r="Y448" i="5"/>
  <c r="Y350" i="5"/>
  <c r="Y193" i="5"/>
  <c r="X319" i="5"/>
  <c r="X448" i="5"/>
  <c r="X350" i="5"/>
  <c r="X193" i="5"/>
  <c r="W319" i="5"/>
  <c r="W448" i="5"/>
  <c r="W350" i="5"/>
  <c r="W193" i="5"/>
  <c r="V319" i="5"/>
  <c r="V193" i="5"/>
  <c r="R193" i="5"/>
  <c r="Q193" i="5"/>
  <c r="P193" i="5"/>
  <c r="O193" i="5"/>
  <c r="N193" i="5"/>
  <c r="M193" i="5"/>
  <c r="L193" i="5"/>
  <c r="AY318" i="5"/>
  <c r="AY447" i="5"/>
  <c r="AY349" i="5"/>
  <c r="AY192" i="5"/>
  <c r="AX318" i="5"/>
  <c r="AX447" i="5"/>
  <c r="AX349" i="5"/>
  <c r="AX192" i="5"/>
  <c r="AW318" i="5"/>
  <c r="AW447" i="5"/>
  <c r="AW349" i="5"/>
  <c r="AW192" i="5"/>
  <c r="AV318" i="5"/>
  <c r="AV447" i="5"/>
  <c r="AV349" i="5"/>
  <c r="AV192" i="5"/>
  <c r="AU318" i="5"/>
  <c r="AU447" i="5"/>
  <c r="AU349" i="5"/>
  <c r="AU192" i="5"/>
  <c r="AT318" i="5"/>
  <c r="AT447" i="5"/>
  <c r="AT349" i="5"/>
  <c r="AT192" i="5"/>
  <c r="AS318" i="5"/>
  <c r="AS447" i="5"/>
  <c r="AS349" i="5"/>
  <c r="AS192" i="5"/>
  <c r="AR318" i="5"/>
  <c r="AR447" i="5"/>
  <c r="AR349" i="5"/>
  <c r="AR192" i="5"/>
  <c r="AQ318" i="5"/>
  <c r="AQ447" i="5"/>
  <c r="AQ349" i="5"/>
  <c r="AQ192" i="5"/>
  <c r="AP318" i="5"/>
  <c r="AP447" i="5"/>
  <c r="AP349" i="5"/>
  <c r="AP192" i="5"/>
  <c r="AO318" i="5"/>
  <c r="AO447" i="5"/>
  <c r="AO349" i="5"/>
  <c r="AO192" i="5"/>
  <c r="AN318" i="5"/>
  <c r="AN447" i="5"/>
  <c r="AN349" i="5"/>
  <c r="AN192" i="5"/>
  <c r="AM318" i="5"/>
  <c r="AM447" i="5"/>
  <c r="AM349" i="5"/>
  <c r="AM192" i="5"/>
  <c r="AL318" i="5"/>
  <c r="AL447" i="5"/>
  <c r="AL349" i="5"/>
  <c r="AL192" i="5"/>
  <c r="AK318" i="5"/>
  <c r="AK447" i="5"/>
  <c r="AK349" i="5"/>
  <c r="AK192" i="5"/>
  <c r="AJ318" i="5"/>
  <c r="AJ447" i="5"/>
  <c r="AJ349" i="5"/>
  <c r="AJ192" i="5"/>
  <c r="AI318" i="5"/>
  <c r="AI447" i="5"/>
  <c r="AI349" i="5"/>
  <c r="AI192" i="5"/>
  <c r="AH318" i="5"/>
  <c r="AH447" i="5"/>
  <c r="AH349" i="5"/>
  <c r="AH192" i="5"/>
  <c r="AG318" i="5"/>
  <c r="AG447" i="5"/>
  <c r="AG349" i="5"/>
  <c r="AG192" i="5"/>
  <c r="AF318" i="5"/>
  <c r="AF447" i="5"/>
  <c r="AF349" i="5"/>
  <c r="AF192" i="5"/>
  <c r="AE318" i="5"/>
  <c r="AE447" i="5"/>
  <c r="AE349" i="5"/>
  <c r="AE192" i="5"/>
  <c r="AD318" i="5"/>
  <c r="AD447" i="5"/>
  <c r="AD349" i="5"/>
  <c r="AD192" i="5"/>
  <c r="AC318" i="5"/>
  <c r="AC447" i="5"/>
  <c r="AC349" i="5"/>
  <c r="AC192" i="5"/>
  <c r="AB318" i="5"/>
  <c r="AB447" i="5"/>
  <c r="AB349" i="5"/>
  <c r="AB192" i="5"/>
  <c r="AA318" i="5"/>
  <c r="AA447" i="5"/>
  <c r="AA349" i="5"/>
  <c r="AA192" i="5"/>
  <c r="Z318" i="5"/>
  <c r="Z447" i="5"/>
  <c r="Z349" i="5"/>
  <c r="Z192" i="5"/>
  <c r="Y318" i="5"/>
  <c r="Y447" i="5"/>
  <c r="Y349" i="5"/>
  <c r="Y192" i="5"/>
  <c r="X318" i="5"/>
  <c r="X447" i="5"/>
  <c r="X349" i="5"/>
  <c r="X192" i="5"/>
  <c r="W318" i="5"/>
  <c r="W447" i="5"/>
  <c r="W349" i="5"/>
  <c r="W192" i="5"/>
  <c r="AY316" i="5"/>
  <c r="AY445" i="5"/>
  <c r="AY347" i="5"/>
  <c r="AY190" i="5"/>
  <c r="AX316" i="5"/>
  <c r="AX445" i="5"/>
  <c r="AX347" i="5"/>
  <c r="AX190" i="5"/>
  <c r="AW316" i="5"/>
  <c r="AW445" i="5"/>
  <c r="AW347" i="5"/>
  <c r="AW190" i="5"/>
  <c r="AV316" i="5"/>
  <c r="AV445" i="5"/>
  <c r="AV347" i="5"/>
  <c r="AV190" i="5"/>
  <c r="AU316" i="5"/>
  <c r="AU445" i="5"/>
  <c r="AU347" i="5"/>
  <c r="AU190" i="5"/>
  <c r="AT316" i="5"/>
  <c r="AT445" i="5"/>
  <c r="AT347" i="5"/>
  <c r="AT190" i="5"/>
  <c r="AS316" i="5"/>
  <c r="AS445" i="5"/>
  <c r="AS347" i="5"/>
  <c r="AS190" i="5"/>
  <c r="AR316" i="5"/>
  <c r="AR445" i="5"/>
  <c r="AR347" i="5"/>
  <c r="AR190" i="5"/>
  <c r="AQ316" i="5"/>
  <c r="AQ445" i="5"/>
  <c r="AQ347" i="5"/>
  <c r="AQ190" i="5"/>
  <c r="AP316" i="5"/>
  <c r="AP445" i="5"/>
  <c r="AP347" i="5"/>
  <c r="AP190" i="5"/>
  <c r="AO316" i="5"/>
  <c r="AO445" i="5"/>
  <c r="AO347" i="5"/>
  <c r="AO190" i="5"/>
  <c r="AN316" i="5"/>
  <c r="AN445" i="5"/>
  <c r="AN347" i="5"/>
  <c r="AN190" i="5"/>
  <c r="AM316" i="5"/>
  <c r="AM445" i="5"/>
  <c r="AM347" i="5"/>
  <c r="AM190" i="5"/>
  <c r="AL316" i="5"/>
  <c r="AL445" i="5"/>
  <c r="AL347" i="5"/>
  <c r="AL190" i="5"/>
  <c r="AK316" i="5"/>
  <c r="AK445" i="5"/>
  <c r="AK347" i="5"/>
  <c r="AK190" i="5"/>
  <c r="AJ316" i="5"/>
  <c r="AJ445" i="5"/>
  <c r="AJ347" i="5"/>
  <c r="AJ190" i="5"/>
  <c r="AI316" i="5"/>
  <c r="AI445" i="5"/>
  <c r="AI347" i="5"/>
  <c r="AI190" i="5"/>
  <c r="AH316" i="5"/>
  <c r="AH445" i="5"/>
  <c r="AH347" i="5"/>
  <c r="AH190" i="5"/>
  <c r="AG316" i="5"/>
  <c r="AG445" i="5"/>
  <c r="AG347" i="5"/>
  <c r="AG190" i="5"/>
  <c r="AF316" i="5"/>
  <c r="AF445" i="5"/>
  <c r="AF347" i="5"/>
  <c r="AF190" i="5"/>
  <c r="AE316" i="5"/>
  <c r="AE445" i="5"/>
  <c r="AE347" i="5"/>
  <c r="AE190" i="5"/>
  <c r="AD316" i="5"/>
  <c r="AD445" i="5"/>
  <c r="AD347" i="5"/>
  <c r="AD190" i="5"/>
  <c r="AC316" i="5"/>
  <c r="AC445" i="5"/>
  <c r="AC347" i="5"/>
  <c r="AC190" i="5"/>
  <c r="AB316" i="5"/>
  <c r="AB445" i="5"/>
  <c r="AB347" i="5"/>
  <c r="AB190" i="5"/>
  <c r="AA316" i="5"/>
  <c r="AA445" i="5"/>
  <c r="AA347" i="5"/>
  <c r="AA190" i="5"/>
  <c r="Z316" i="5"/>
  <c r="Z445" i="5"/>
  <c r="Z347" i="5"/>
  <c r="Z190" i="5"/>
  <c r="Y316" i="5"/>
  <c r="Y445" i="5"/>
  <c r="Y347" i="5"/>
  <c r="Y190" i="5"/>
  <c r="X316" i="5"/>
  <c r="X445" i="5"/>
  <c r="X347" i="5"/>
  <c r="X190" i="5"/>
  <c r="W316" i="5"/>
  <c r="W445" i="5"/>
  <c r="W347" i="5"/>
  <c r="W190" i="5"/>
  <c r="V316" i="5"/>
  <c r="V190" i="5"/>
  <c r="R190" i="5"/>
  <c r="Q190" i="5"/>
  <c r="P190" i="5"/>
  <c r="O190" i="5"/>
  <c r="N190" i="5"/>
  <c r="M190" i="5"/>
  <c r="L190" i="5"/>
  <c r="AY315" i="5"/>
  <c r="AY444" i="5"/>
  <c r="AY346" i="5"/>
  <c r="AY189" i="5"/>
  <c r="AX315" i="5"/>
  <c r="AX444" i="5"/>
  <c r="AX346" i="5"/>
  <c r="AX189" i="5"/>
  <c r="AW315" i="5"/>
  <c r="AW444" i="5"/>
  <c r="AW346" i="5"/>
  <c r="AW189" i="5"/>
  <c r="AV315" i="5"/>
  <c r="AV444" i="5"/>
  <c r="AV346" i="5"/>
  <c r="AV189" i="5"/>
  <c r="AU315" i="5"/>
  <c r="AU444" i="5"/>
  <c r="AU346" i="5"/>
  <c r="AU189" i="5"/>
  <c r="AT315" i="5"/>
  <c r="AT444" i="5"/>
  <c r="AT346" i="5"/>
  <c r="AT189" i="5"/>
  <c r="AS315" i="5"/>
  <c r="AS444" i="5"/>
  <c r="AS346" i="5"/>
  <c r="AS189" i="5"/>
  <c r="AR315" i="5"/>
  <c r="AR444" i="5"/>
  <c r="AR346" i="5"/>
  <c r="AR189" i="5"/>
  <c r="AQ315" i="5"/>
  <c r="AQ444" i="5"/>
  <c r="AQ346" i="5"/>
  <c r="AQ189" i="5"/>
  <c r="AP315" i="5"/>
  <c r="AP444" i="5"/>
  <c r="AP346" i="5"/>
  <c r="AP189" i="5"/>
  <c r="AO315" i="5"/>
  <c r="AO444" i="5"/>
  <c r="AO346" i="5"/>
  <c r="AO189" i="5"/>
  <c r="AN315" i="5"/>
  <c r="AN444" i="5"/>
  <c r="AN346" i="5"/>
  <c r="AN189" i="5"/>
  <c r="AM315" i="5"/>
  <c r="AM444" i="5"/>
  <c r="AM346" i="5"/>
  <c r="AM189" i="5"/>
  <c r="AL315" i="5"/>
  <c r="AL444" i="5"/>
  <c r="AL346" i="5"/>
  <c r="AL189" i="5"/>
  <c r="AK315" i="5"/>
  <c r="AK444" i="5"/>
  <c r="AK346" i="5"/>
  <c r="AK189" i="5"/>
  <c r="AJ315" i="5"/>
  <c r="AJ444" i="5"/>
  <c r="AJ346" i="5"/>
  <c r="AJ189" i="5"/>
  <c r="AI315" i="5"/>
  <c r="AI444" i="5"/>
  <c r="AI346" i="5"/>
  <c r="AI189" i="5"/>
  <c r="AH315" i="5"/>
  <c r="AH444" i="5"/>
  <c r="AH346" i="5"/>
  <c r="AH189" i="5"/>
  <c r="AG315" i="5"/>
  <c r="AG444" i="5"/>
  <c r="AG346" i="5"/>
  <c r="AG189" i="5"/>
  <c r="AF315" i="5"/>
  <c r="AF444" i="5"/>
  <c r="AF346" i="5"/>
  <c r="AF189" i="5"/>
  <c r="AE315" i="5"/>
  <c r="AE444" i="5"/>
  <c r="AE346" i="5"/>
  <c r="AE189" i="5"/>
  <c r="AD315" i="5"/>
  <c r="AD444" i="5"/>
  <c r="AD346" i="5"/>
  <c r="AD189" i="5"/>
  <c r="AC315" i="5"/>
  <c r="AC444" i="5"/>
  <c r="AC346" i="5"/>
  <c r="AC189" i="5"/>
  <c r="AB315" i="5"/>
  <c r="AB444" i="5"/>
  <c r="AB346" i="5"/>
  <c r="AB189" i="5"/>
  <c r="AA315" i="5"/>
  <c r="AA444" i="5"/>
  <c r="AA346" i="5"/>
  <c r="AA189" i="5"/>
  <c r="Z315" i="5"/>
  <c r="Z444" i="5"/>
  <c r="Z346" i="5"/>
  <c r="Z189" i="5"/>
  <c r="Y315" i="5"/>
  <c r="Y444" i="5"/>
  <c r="Y346" i="5"/>
  <c r="Y189" i="5"/>
  <c r="X315" i="5"/>
  <c r="X444" i="5"/>
  <c r="X346" i="5"/>
  <c r="X189" i="5"/>
  <c r="W315" i="5"/>
  <c r="W444" i="5"/>
  <c r="W346" i="5"/>
  <c r="W189" i="5"/>
  <c r="AY313" i="5"/>
  <c r="AY442" i="5"/>
  <c r="AY344" i="5"/>
  <c r="AY187" i="5"/>
  <c r="AX313" i="5"/>
  <c r="AX442" i="5"/>
  <c r="AX344" i="5"/>
  <c r="AX187" i="5"/>
  <c r="AW313" i="5"/>
  <c r="AW442" i="5"/>
  <c r="AW344" i="5"/>
  <c r="AW187" i="5"/>
  <c r="AV313" i="5"/>
  <c r="AV442" i="5"/>
  <c r="AV344" i="5"/>
  <c r="AV187" i="5"/>
  <c r="AU313" i="5"/>
  <c r="AU442" i="5"/>
  <c r="AU344" i="5"/>
  <c r="AU187" i="5"/>
  <c r="AT313" i="5"/>
  <c r="AT442" i="5"/>
  <c r="AT344" i="5"/>
  <c r="AT187" i="5"/>
  <c r="AS313" i="5"/>
  <c r="AS442" i="5"/>
  <c r="AS344" i="5"/>
  <c r="AS187" i="5"/>
  <c r="AR313" i="5"/>
  <c r="AR442" i="5"/>
  <c r="AR344" i="5"/>
  <c r="AR187" i="5"/>
  <c r="AQ313" i="5"/>
  <c r="AQ442" i="5"/>
  <c r="AQ344" i="5"/>
  <c r="AQ187" i="5"/>
  <c r="AP313" i="5"/>
  <c r="AP442" i="5"/>
  <c r="AP344" i="5"/>
  <c r="AP187" i="5"/>
  <c r="AO313" i="5"/>
  <c r="AO442" i="5"/>
  <c r="AO344" i="5"/>
  <c r="AO187" i="5"/>
  <c r="AN313" i="5"/>
  <c r="AN442" i="5"/>
  <c r="AN344" i="5"/>
  <c r="AN187" i="5"/>
  <c r="AM313" i="5"/>
  <c r="AM442" i="5"/>
  <c r="AM344" i="5"/>
  <c r="AM187" i="5"/>
  <c r="AL313" i="5"/>
  <c r="AL442" i="5"/>
  <c r="AL344" i="5"/>
  <c r="AL187" i="5"/>
  <c r="AK313" i="5"/>
  <c r="AK442" i="5"/>
  <c r="AK344" i="5"/>
  <c r="AK187" i="5"/>
  <c r="AJ313" i="5"/>
  <c r="AJ442" i="5"/>
  <c r="AJ344" i="5"/>
  <c r="AJ187" i="5"/>
  <c r="AI313" i="5"/>
  <c r="AI442" i="5"/>
  <c r="AI344" i="5"/>
  <c r="AI187" i="5"/>
  <c r="AH313" i="5"/>
  <c r="AH442" i="5"/>
  <c r="AH344" i="5"/>
  <c r="AH187" i="5"/>
  <c r="AG313" i="5"/>
  <c r="AG442" i="5"/>
  <c r="AG344" i="5"/>
  <c r="AG187" i="5"/>
  <c r="AF313" i="5"/>
  <c r="AF442" i="5"/>
  <c r="AF344" i="5"/>
  <c r="AF187" i="5"/>
  <c r="AE313" i="5"/>
  <c r="AE442" i="5"/>
  <c r="AE344" i="5"/>
  <c r="AE187" i="5"/>
  <c r="AD313" i="5"/>
  <c r="AD442" i="5"/>
  <c r="AD344" i="5"/>
  <c r="AD187" i="5"/>
  <c r="AC313" i="5"/>
  <c r="AC442" i="5"/>
  <c r="AC344" i="5"/>
  <c r="AC187" i="5"/>
  <c r="AB313" i="5"/>
  <c r="AB442" i="5"/>
  <c r="AB344" i="5"/>
  <c r="AB187" i="5"/>
  <c r="AA313" i="5"/>
  <c r="AA442" i="5"/>
  <c r="AA344" i="5"/>
  <c r="AA187" i="5"/>
  <c r="Z313" i="5"/>
  <c r="Z442" i="5"/>
  <c r="Z344" i="5"/>
  <c r="Z187" i="5"/>
  <c r="Y313" i="5"/>
  <c r="Y442" i="5"/>
  <c r="Y344" i="5"/>
  <c r="Y187" i="5"/>
  <c r="X313" i="5"/>
  <c r="X442" i="5"/>
  <c r="X344" i="5"/>
  <c r="X187" i="5"/>
  <c r="W313" i="5"/>
  <c r="W442" i="5"/>
  <c r="W344" i="5"/>
  <c r="W187" i="5"/>
  <c r="V313" i="5"/>
  <c r="V187" i="5"/>
  <c r="R187" i="5"/>
  <c r="Q187" i="5"/>
  <c r="P187" i="5"/>
  <c r="O187" i="5"/>
  <c r="N187" i="5"/>
  <c r="M187" i="5"/>
  <c r="L187" i="5"/>
  <c r="AY312" i="5"/>
  <c r="AY441" i="5"/>
  <c r="AY343" i="5"/>
  <c r="AY186" i="5"/>
  <c r="AX312" i="5"/>
  <c r="AX441" i="5"/>
  <c r="AX343" i="5"/>
  <c r="AX186" i="5"/>
  <c r="AW312" i="5"/>
  <c r="AW441" i="5"/>
  <c r="AW343" i="5"/>
  <c r="AW186" i="5"/>
  <c r="AV312" i="5"/>
  <c r="AV441" i="5"/>
  <c r="AV343" i="5"/>
  <c r="AV186" i="5"/>
  <c r="AU312" i="5"/>
  <c r="AU441" i="5"/>
  <c r="AU343" i="5"/>
  <c r="AU186" i="5"/>
  <c r="AT312" i="5"/>
  <c r="AT441" i="5"/>
  <c r="AT343" i="5"/>
  <c r="AT186" i="5"/>
  <c r="AS312" i="5"/>
  <c r="AS441" i="5"/>
  <c r="AS343" i="5"/>
  <c r="AS186" i="5"/>
  <c r="AR312" i="5"/>
  <c r="AR441" i="5"/>
  <c r="AR343" i="5"/>
  <c r="AR186" i="5"/>
  <c r="AQ312" i="5"/>
  <c r="AQ441" i="5"/>
  <c r="AQ343" i="5"/>
  <c r="AQ186" i="5"/>
  <c r="AP312" i="5"/>
  <c r="AP441" i="5"/>
  <c r="AP343" i="5"/>
  <c r="AP186" i="5"/>
  <c r="AO312" i="5"/>
  <c r="AO441" i="5"/>
  <c r="AO343" i="5"/>
  <c r="AO186" i="5"/>
  <c r="AN312" i="5"/>
  <c r="AN441" i="5"/>
  <c r="AN343" i="5"/>
  <c r="AN186" i="5"/>
  <c r="AM312" i="5"/>
  <c r="AM441" i="5"/>
  <c r="AM343" i="5"/>
  <c r="AM186" i="5"/>
  <c r="AL312" i="5"/>
  <c r="AL441" i="5"/>
  <c r="AL343" i="5"/>
  <c r="AL186" i="5"/>
  <c r="AK312" i="5"/>
  <c r="AK441" i="5"/>
  <c r="AK343" i="5"/>
  <c r="AK186" i="5"/>
  <c r="AJ312" i="5"/>
  <c r="AJ441" i="5"/>
  <c r="AJ343" i="5"/>
  <c r="AJ186" i="5"/>
  <c r="AI312" i="5"/>
  <c r="AI441" i="5"/>
  <c r="AI343" i="5"/>
  <c r="AI186" i="5"/>
  <c r="AH312" i="5"/>
  <c r="AH441" i="5"/>
  <c r="AH343" i="5"/>
  <c r="AH186" i="5"/>
  <c r="AG312" i="5"/>
  <c r="AG441" i="5"/>
  <c r="AG343" i="5"/>
  <c r="AG186" i="5"/>
  <c r="AF312" i="5"/>
  <c r="AF441" i="5"/>
  <c r="AF343" i="5"/>
  <c r="AF186" i="5"/>
  <c r="AE312" i="5"/>
  <c r="AE441" i="5"/>
  <c r="AE343" i="5"/>
  <c r="AE186" i="5"/>
  <c r="AD312" i="5"/>
  <c r="AD441" i="5"/>
  <c r="AD343" i="5"/>
  <c r="AD186" i="5"/>
  <c r="AC312" i="5"/>
  <c r="AC441" i="5"/>
  <c r="AC343" i="5"/>
  <c r="AC186" i="5"/>
  <c r="AB312" i="5"/>
  <c r="AB441" i="5"/>
  <c r="AB343" i="5"/>
  <c r="AB186" i="5"/>
  <c r="AA312" i="5"/>
  <c r="AA441" i="5"/>
  <c r="AA343" i="5"/>
  <c r="AA186" i="5"/>
  <c r="Z312" i="5"/>
  <c r="Z441" i="5"/>
  <c r="Z343" i="5"/>
  <c r="Z186" i="5"/>
  <c r="Y312" i="5"/>
  <c r="Y441" i="5"/>
  <c r="Y343" i="5"/>
  <c r="Y186" i="5"/>
  <c r="X312" i="5"/>
  <c r="X441" i="5"/>
  <c r="X343" i="5"/>
  <c r="X186" i="5"/>
  <c r="W312" i="5"/>
  <c r="W441" i="5"/>
  <c r="W343" i="5"/>
  <c r="W186" i="5"/>
  <c r="AY439" i="5"/>
  <c r="AY341" i="5"/>
  <c r="AY184" i="5"/>
  <c r="AX439" i="5"/>
  <c r="AX341" i="5"/>
  <c r="AX184" i="5"/>
  <c r="AW439" i="5"/>
  <c r="AW341" i="5"/>
  <c r="AW184" i="5"/>
  <c r="AV439" i="5"/>
  <c r="AV341" i="5"/>
  <c r="AV184" i="5"/>
  <c r="AU439" i="5"/>
  <c r="AU341" i="5"/>
  <c r="AU184" i="5"/>
  <c r="AT439" i="5"/>
  <c r="AT341" i="5"/>
  <c r="AT184" i="5"/>
  <c r="AS439" i="5"/>
  <c r="AS341" i="5"/>
  <c r="AS184" i="5"/>
  <c r="AR439" i="5"/>
  <c r="AR341" i="5"/>
  <c r="AR184" i="5"/>
  <c r="AQ439" i="5"/>
  <c r="AQ341" i="5"/>
  <c r="AQ184" i="5"/>
  <c r="AP439" i="5"/>
  <c r="AP341" i="5"/>
  <c r="AP184" i="5"/>
  <c r="AO439" i="5"/>
  <c r="AO341" i="5"/>
  <c r="AO184" i="5"/>
  <c r="AN439" i="5"/>
  <c r="AN341" i="5"/>
  <c r="AN184" i="5"/>
  <c r="AM439" i="5"/>
  <c r="AM341" i="5"/>
  <c r="AM184" i="5"/>
  <c r="AL439" i="5"/>
  <c r="AL341" i="5"/>
  <c r="AL184" i="5"/>
  <c r="AK439" i="5"/>
  <c r="AK341" i="5"/>
  <c r="AK184" i="5"/>
  <c r="AJ439" i="5"/>
  <c r="AJ341" i="5"/>
  <c r="AJ184" i="5"/>
  <c r="AI439" i="5"/>
  <c r="AI341" i="5"/>
  <c r="AI184" i="5"/>
  <c r="AH439" i="5"/>
  <c r="AH341" i="5"/>
  <c r="AH184" i="5"/>
  <c r="AG439" i="5"/>
  <c r="AG341" i="5"/>
  <c r="AG184" i="5"/>
  <c r="AF439" i="5"/>
  <c r="AF341" i="5"/>
  <c r="AF184" i="5"/>
  <c r="AE439" i="5"/>
  <c r="AE341" i="5"/>
  <c r="AE184" i="5"/>
  <c r="AD439" i="5"/>
  <c r="AD341" i="5"/>
  <c r="AD184" i="5"/>
  <c r="AC439" i="5"/>
  <c r="AC341" i="5"/>
  <c r="AC184" i="5"/>
  <c r="AB439" i="5"/>
  <c r="AB341" i="5"/>
  <c r="AB184" i="5"/>
  <c r="AA439" i="5"/>
  <c r="AA341" i="5"/>
  <c r="AA184" i="5"/>
  <c r="Z439" i="5"/>
  <c r="Z341" i="5"/>
  <c r="Z184" i="5"/>
  <c r="Y439" i="5"/>
  <c r="Y341" i="5"/>
  <c r="Y184" i="5"/>
  <c r="X439" i="5"/>
  <c r="X341" i="5"/>
  <c r="X184" i="5"/>
  <c r="W439" i="5"/>
  <c r="W341" i="5"/>
  <c r="W184" i="5"/>
  <c r="V184" i="5"/>
  <c r="R184" i="5"/>
  <c r="Q184" i="5"/>
  <c r="P184" i="5"/>
  <c r="O184" i="5"/>
  <c r="N184" i="5"/>
  <c r="M184" i="5"/>
  <c r="L184" i="5"/>
  <c r="AY438" i="5"/>
  <c r="AY183" i="5"/>
  <c r="AX438" i="5"/>
  <c r="AX183" i="5"/>
  <c r="AW438" i="5"/>
  <c r="AW183" i="5"/>
  <c r="AV438" i="5"/>
  <c r="AV183" i="5"/>
  <c r="AU438" i="5"/>
  <c r="AU183" i="5"/>
  <c r="AT438" i="5"/>
  <c r="AT183" i="5"/>
  <c r="AS438" i="5"/>
  <c r="AS183" i="5"/>
  <c r="AR438" i="5"/>
  <c r="AR183" i="5"/>
  <c r="AQ438" i="5"/>
  <c r="AQ183" i="5"/>
  <c r="AP438" i="5"/>
  <c r="AP183" i="5"/>
  <c r="AO438" i="5"/>
  <c r="AO183" i="5"/>
  <c r="AN438" i="5"/>
  <c r="AN183" i="5"/>
  <c r="AM438" i="5"/>
  <c r="AM183" i="5"/>
  <c r="AL438" i="5"/>
  <c r="AL183" i="5"/>
  <c r="AK438" i="5"/>
  <c r="AK183" i="5"/>
  <c r="AJ438" i="5"/>
  <c r="AJ183" i="5"/>
  <c r="AI438" i="5"/>
  <c r="AI183" i="5"/>
  <c r="AH438" i="5"/>
  <c r="AH183" i="5"/>
  <c r="AG438" i="5"/>
  <c r="AG183" i="5"/>
  <c r="AF438" i="5"/>
  <c r="AF183" i="5"/>
  <c r="AE438" i="5"/>
  <c r="AE183" i="5"/>
  <c r="AD438" i="5"/>
  <c r="AD183" i="5"/>
  <c r="AC438" i="5"/>
  <c r="AC183" i="5"/>
  <c r="AB438" i="5"/>
  <c r="AB183" i="5"/>
  <c r="AA438" i="5"/>
  <c r="AA183" i="5"/>
  <c r="Z438" i="5"/>
  <c r="Z183" i="5"/>
  <c r="Y438" i="5"/>
  <c r="Y183" i="5"/>
  <c r="X438" i="5"/>
  <c r="X183" i="5"/>
  <c r="W438" i="5"/>
  <c r="W183" i="5"/>
  <c r="AY436" i="5"/>
  <c r="AY338" i="5"/>
  <c r="AY181" i="5"/>
  <c r="AX436" i="5"/>
  <c r="AX338" i="5"/>
  <c r="AX181" i="5"/>
  <c r="AW436" i="5"/>
  <c r="AW338" i="5"/>
  <c r="AW181" i="5"/>
  <c r="AV436" i="5"/>
  <c r="AV338" i="5"/>
  <c r="AV181" i="5"/>
  <c r="AU436" i="5"/>
  <c r="AU338" i="5"/>
  <c r="AU181" i="5"/>
  <c r="AT436" i="5"/>
  <c r="AT338" i="5"/>
  <c r="AT181" i="5"/>
  <c r="AS436" i="5"/>
  <c r="AS338" i="5"/>
  <c r="AS181" i="5"/>
  <c r="AR436" i="5"/>
  <c r="AR338" i="5"/>
  <c r="AR181" i="5"/>
  <c r="AQ436" i="5"/>
  <c r="AQ338" i="5"/>
  <c r="AQ181" i="5"/>
  <c r="AP436" i="5"/>
  <c r="AP338" i="5"/>
  <c r="AP181" i="5"/>
  <c r="AO436" i="5"/>
  <c r="AO338" i="5"/>
  <c r="AO181" i="5"/>
  <c r="AN436" i="5"/>
  <c r="AN338" i="5"/>
  <c r="AN181" i="5"/>
  <c r="AM436" i="5"/>
  <c r="AM338" i="5"/>
  <c r="AM181" i="5"/>
  <c r="AL436" i="5"/>
  <c r="AL338" i="5"/>
  <c r="AL181" i="5"/>
  <c r="AK436" i="5"/>
  <c r="AK338" i="5"/>
  <c r="AK181" i="5"/>
  <c r="AJ436" i="5"/>
  <c r="AJ338" i="5"/>
  <c r="AJ181" i="5"/>
  <c r="AI436" i="5"/>
  <c r="AI338" i="5"/>
  <c r="AI181" i="5"/>
  <c r="AH436" i="5"/>
  <c r="AH338" i="5"/>
  <c r="AH181" i="5"/>
  <c r="AG436" i="5"/>
  <c r="AG338" i="5"/>
  <c r="AG181" i="5"/>
  <c r="AF436" i="5"/>
  <c r="AF338" i="5"/>
  <c r="AF181" i="5"/>
  <c r="AE436" i="5"/>
  <c r="AE338" i="5"/>
  <c r="AE181" i="5"/>
  <c r="AD436" i="5"/>
  <c r="AD338" i="5"/>
  <c r="AD181" i="5"/>
  <c r="AC436" i="5"/>
  <c r="AC338" i="5"/>
  <c r="AC181" i="5"/>
  <c r="AB436" i="5"/>
  <c r="AB338" i="5"/>
  <c r="AB181" i="5"/>
  <c r="AA436" i="5"/>
  <c r="AA338" i="5"/>
  <c r="AA181" i="5"/>
  <c r="Z436" i="5"/>
  <c r="Z338" i="5"/>
  <c r="Z181" i="5"/>
  <c r="Y436" i="5"/>
  <c r="Y338" i="5"/>
  <c r="Y181" i="5"/>
  <c r="X436" i="5"/>
  <c r="X338" i="5"/>
  <c r="X181" i="5"/>
  <c r="W436" i="5"/>
  <c r="W338" i="5"/>
  <c r="W181" i="5"/>
  <c r="V181" i="5"/>
  <c r="R181" i="5"/>
  <c r="Q181" i="5"/>
  <c r="P181" i="5"/>
  <c r="O181" i="5"/>
  <c r="N181" i="5"/>
  <c r="M181" i="5"/>
  <c r="L181" i="5"/>
  <c r="AY435" i="5"/>
  <c r="AY337" i="5"/>
  <c r="AY180" i="5"/>
  <c r="AX435" i="5"/>
  <c r="AX337" i="5"/>
  <c r="AX180" i="5"/>
  <c r="AW435" i="5"/>
  <c r="AW337" i="5"/>
  <c r="AW180" i="5"/>
  <c r="AV435" i="5"/>
  <c r="AV337" i="5"/>
  <c r="AV180" i="5"/>
  <c r="AU435" i="5"/>
  <c r="AU337" i="5"/>
  <c r="AU180" i="5"/>
  <c r="AT435" i="5"/>
  <c r="AT337" i="5"/>
  <c r="AT180" i="5"/>
  <c r="AS435" i="5"/>
  <c r="AS337" i="5"/>
  <c r="AS180" i="5"/>
  <c r="AR435" i="5"/>
  <c r="AR337" i="5"/>
  <c r="AR180" i="5"/>
  <c r="AQ435" i="5"/>
  <c r="AQ337" i="5"/>
  <c r="AQ180" i="5"/>
  <c r="AP435" i="5"/>
  <c r="AP337" i="5"/>
  <c r="AP180" i="5"/>
  <c r="AO435" i="5"/>
  <c r="AO337" i="5"/>
  <c r="AO180" i="5"/>
  <c r="AN435" i="5"/>
  <c r="AN337" i="5"/>
  <c r="AN180" i="5"/>
  <c r="AM435" i="5"/>
  <c r="AM337" i="5"/>
  <c r="AM180" i="5"/>
  <c r="AL435" i="5"/>
  <c r="AL337" i="5"/>
  <c r="AL180" i="5"/>
  <c r="AK435" i="5"/>
  <c r="AK337" i="5"/>
  <c r="AK180" i="5"/>
  <c r="AJ435" i="5"/>
  <c r="AJ337" i="5"/>
  <c r="AJ180" i="5"/>
  <c r="AI435" i="5"/>
  <c r="AI337" i="5"/>
  <c r="AI180" i="5"/>
  <c r="AH435" i="5"/>
  <c r="AH337" i="5"/>
  <c r="AH180" i="5"/>
  <c r="AG435" i="5"/>
  <c r="AG337" i="5"/>
  <c r="AG180" i="5"/>
  <c r="AF435" i="5"/>
  <c r="AF337" i="5"/>
  <c r="AF180" i="5"/>
  <c r="AE435" i="5"/>
  <c r="AE337" i="5"/>
  <c r="AE180" i="5"/>
  <c r="AD435" i="5"/>
  <c r="AD337" i="5"/>
  <c r="AD180" i="5"/>
  <c r="AC435" i="5"/>
  <c r="AC337" i="5"/>
  <c r="AC180" i="5"/>
  <c r="AB435" i="5"/>
  <c r="AB337" i="5"/>
  <c r="AB180" i="5"/>
  <c r="AA435" i="5"/>
  <c r="AA337" i="5"/>
  <c r="AA180" i="5"/>
  <c r="Z435" i="5"/>
  <c r="Z337" i="5"/>
  <c r="Z180" i="5"/>
  <c r="Y435" i="5"/>
  <c r="Y337" i="5"/>
  <c r="Y180" i="5"/>
  <c r="X435" i="5"/>
  <c r="X337" i="5"/>
  <c r="X180" i="5"/>
  <c r="W435" i="5"/>
  <c r="W337" i="5"/>
  <c r="W180" i="5"/>
  <c r="V337" i="5"/>
  <c r="AY433" i="5"/>
  <c r="AY335" i="5"/>
  <c r="AY178" i="5"/>
  <c r="AY366" i="5"/>
  <c r="AX433" i="5"/>
  <c r="AX335" i="5"/>
  <c r="AX178" i="5"/>
  <c r="AX366" i="5"/>
  <c r="AW433" i="5"/>
  <c r="AW335" i="5"/>
  <c r="AW178" i="5"/>
  <c r="AW366" i="5"/>
  <c r="AV433" i="5"/>
  <c r="AV335" i="5"/>
  <c r="AV178" i="5"/>
  <c r="AV366" i="5"/>
  <c r="AU433" i="5"/>
  <c r="AU335" i="5"/>
  <c r="AU178" i="5"/>
  <c r="AU366" i="5"/>
  <c r="AT433" i="5"/>
  <c r="AT335" i="5"/>
  <c r="AT178" i="5"/>
  <c r="AT366" i="5"/>
  <c r="AS433" i="5"/>
  <c r="AS335" i="5"/>
  <c r="AS178" i="5"/>
  <c r="AS366" i="5"/>
  <c r="AR433" i="5"/>
  <c r="AR335" i="5"/>
  <c r="AR178" i="5"/>
  <c r="AR366" i="5"/>
  <c r="AQ433" i="5"/>
  <c r="AQ335" i="5"/>
  <c r="AQ178" i="5"/>
  <c r="AQ366" i="5"/>
  <c r="AP433" i="5"/>
  <c r="AP335" i="5"/>
  <c r="AP178" i="5"/>
  <c r="AP366" i="5"/>
  <c r="AO433" i="5"/>
  <c r="AO335" i="5"/>
  <c r="AO178" i="5"/>
  <c r="AO366" i="5"/>
  <c r="AN433" i="5"/>
  <c r="AN335" i="5"/>
  <c r="AN178" i="5"/>
  <c r="AN366" i="5"/>
  <c r="AM433" i="5"/>
  <c r="AM335" i="5"/>
  <c r="AM178" i="5"/>
  <c r="AM366" i="5"/>
  <c r="AL433" i="5"/>
  <c r="AL335" i="5"/>
  <c r="AL178" i="5"/>
  <c r="AL366" i="5"/>
  <c r="AK433" i="5"/>
  <c r="AK335" i="5"/>
  <c r="AK178" i="5"/>
  <c r="AK366" i="5"/>
  <c r="AJ433" i="5"/>
  <c r="AJ335" i="5"/>
  <c r="AJ178" i="5"/>
  <c r="AJ366" i="5"/>
  <c r="AI433" i="5"/>
  <c r="AI335" i="5"/>
  <c r="AI178" i="5"/>
  <c r="AI366" i="5"/>
  <c r="AH433" i="5"/>
  <c r="AH335" i="5"/>
  <c r="AH178" i="5"/>
  <c r="AH366" i="5"/>
  <c r="AG433" i="5"/>
  <c r="AG335" i="5"/>
  <c r="AG178" i="5"/>
  <c r="AG366" i="5"/>
  <c r="AF433" i="5"/>
  <c r="AF335" i="5"/>
  <c r="AF178" i="5"/>
  <c r="AF366" i="5"/>
  <c r="AE433" i="5"/>
  <c r="AE335" i="5"/>
  <c r="AE178" i="5"/>
  <c r="AE366" i="5"/>
  <c r="AD433" i="5"/>
  <c r="AD335" i="5"/>
  <c r="AD178" i="5"/>
  <c r="AD366" i="5"/>
  <c r="AC433" i="5"/>
  <c r="AC335" i="5"/>
  <c r="AC178" i="5"/>
  <c r="AC366" i="5"/>
  <c r="AB433" i="5"/>
  <c r="AB335" i="5"/>
  <c r="AB178" i="5"/>
  <c r="AB366" i="5"/>
  <c r="AA433" i="5"/>
  <c r="AA335" i="5"/>
  <c r="AA178" i="5"/>
  <c r="AA366" i="5"/>
  <c r="Z433" i="5"/>
  <c r="Z335" i="5"/>
  <c r="Z178" i="5"/>
  <c r="Z366" i="5"/>
  <c r="Y433" i="5"/>
  <c r="Y335" i="5"/>
  <c r="Y178" i="5"/>
  <c r="Y366" i="5"/>
  <c r="X433" i="5"/>
  <c r="X335" i="5"/>
  <c r="X178" i="5"/>
  <c r="X366" i="5"/>
  <c r="W433" i="5"/>
  <c r="W335" i="5"/>
  <c r="W178" i="5"/>
  <c r="W366" i="5"/>
  <c r="V178" i="5"/>
  <c r="V366" i="5"/>
  <c r="R178" i="5"/>
  <c r="Q178" i="5"/>
  <c r="P178" i="5"/>
  <c r="O178" i="5"/>
  <c r="N178" i="5"/>
  <c r="M178" i="5"/>
  <c r="L178" i="5"/>
  <c r="AY334" i="5"/>
  <c r="AY177" i="5"/>
  <c r="AY365" i="5"/>
  <c r="AX334" i="5"/>
  <c r="AX177" i="5"/>
  <c r="AX365" i="5"/>
  <c r="AW334" i="5"/>
  <c r="AW177" i="5"/>
  <c r="AW365" i="5"/>
  <c r="AV334" i="5"/>
  <c r="AV177" i="5"/>
  <c r="AV365" i="5"/>
  <c r="AU334" i="5"/>
  <c r="AU177" i="5"/>
  <c r="AU365" i="5"/>
  <c r="AT334" i="5"/>
  <c r="AT177" i="5"/>
  <c r="AT365" i="5"/>
  <c r="AS334" i="5"/>
  <c r="AS177" i="5"/>
  <c r="AS365" i="5"/>
  <c r="AR334" i="5"/>
  <c r="AR177" i="5"/>
  <c r="AR365" i="5"/>
  <c r="AQ334" i="5"/>
  <c r="AQ177" i="5"/>
  <c r="AQ365" i="5"/>
  <c r="AP334" i="5"/>
  <c r="AP177" i="5"/>
  <c r="AP365" i="5"/>
  <c r="AO334" i="5"/>
  <c r="AO177" i="5"/>
  <c r="AO365" i="5"/>
  <c r="AN334" i="5"/>
  <c r="AN177" i="5"/>
  <c r="AN365" i="5"/>
  <c r="AM334" i="5"/>
  <c r="AM177" i="5"/>
  <c r="AM365" i="5"/>
  <c r="AL334" i="5"/>
  <c r="AL177" i="5"/>
  <c r="AL365" i="5"/>
  <c r="AK334" i="5"/>
  <c r="AK177" i="5"/>
  <c r="AK365" i="5"/>
  <c r="AJ334" i="5"/>
  <c r="AJ177" i="5"/>
  <c r="AJ365" i="5"/>
  <c r="AI334" i="5"/>
  <c r="AI177" i="5"/>
  <c r="AI365" i="5"/>
  <c r="AH334" i="5"/>
  <c r="AH177" i="5"/>
  <c r="AH365" i="5"/>
  <c r="AG334" i="5"/>
  <c r="AG177" i="5"/>
  <c r="AG365" i="5"/>
  <c r="AF334" i="5"/>
  <c r="AF177" i="5"/>
  <c r="AF365" i="5"/>
  <c r="AE334" i="5"/>
  <c r="AE177" i="5"/>
  <c r="AE365" i="5"/>
  <c r="AD334" i="5"/>
  <c r="AD177" i="5"/>
  <c r="AD365" i="5"/>
  <c r="AC334" i="5"/>
  <c r="AC177" i="5"/>
  <c r="AC365" i="5"/>
  <c r="AB334" i="5"/>
  <c r="AB177" i="5"/>
  <c r="AB365" i="5"/>
  <c r="AA334" i="5"/>
  <c r="AA177" i="5"/>
  <c r="AA365" i="5"/>
  <c r="Z334" i="5"/>
  <c r="Z177" i="5"/>
  <c r="Z365" i="5"/>
  <c r="Y334" i="5"/>
  <c r="Y177" i="5"/>
  <c r="Y365" i="5"/>
  <c r="X334" i="5"/>
  <c r="X177" i="5"/>
  <c r="X365" i="5"/>
  <c r="W334" i="5"/>
  <c r="W177" i="5"/>
  <c r="W365" i="5"/>
  <c r="V334" i="5"/>
  <c r="AY430" i="5"/>
  <c r="AY332" i="5"/>
  <c r="AY175" i="5"/>
  <c r="AY363" i="5"/>
  <c r="AX430" i="5"/>
  <c r="AX332" i="5"/>
  <c r="AX175" i="5"/>
  <c r="AX363" i="5"/>
  <c r="AW430" i="5"/>
  <c r="AW332" i="5"/>
  <c r="AW175" i="5"/>
  <c r="AW363" i="5"/>
  <c r="AV430" i="5"/>
  <c r="AV332" i="5"/>
  <c r="AV175" i="5"/>
  <c r="AV363" i="5"/>
  <c r="AU430" i="5"/>
  <c r="AU332" i="5"/>
  <c r="AU175" i="5"/>
  <c r="AU363" i="5"/>
  <c r="AT430" i="5"/>
  <c r="AT332" i="5"/>
  <c r="AT175" i="5"/>
  <c r="AT363" i="5"/>
  <c r="AS430" i="5"/>
  <c r="AS332" i="5"/>
  <c r="AS175" i="5"/>
  <c r="AS363" i="5"/>
  <c r="AR430" i="5"/>
  <c r="AR332" i="5"/>
  <c r="AR175" i="5"/>
  <c r="AR363" i="5"/>
  <c r="AQ430" i="5"/>
  <c r="AQ332" i="5"/>
  <c r="AQ175" i="5"/>
  <c r="AQ363" i="5"/>
  <c r="AP430" i="5"/>
  <c r="AP332" i="5"/>
  <c r="AP175" i="5"/>
  <c r="AP363" i="5"/>
  <c r="AO430" i="5"/>
  <c r="AO332" i="5"/>
  <c r="AO175" i="5"/>
  <c r="AO363" i="5"/>
  <c r="AN430" i="5"/>
  <c r="AN332" i="5"/>
  <c r="AN175" i="5"/>
  <c r="AN363" i="5"/>
  <c r="AM430" i="5"/>
  <c r="AM332" i="5"/>
  <c r="AM175" i="5"/>
  <c r="AM363" i="5"/>
  <c r="AL430" i="5"/>
  <c r="AL332" i="5"/>
  <c r="AL175" i="5"/>
  <c r="AL363" i="5"/>
  <c r="AK430" i="5"/>
  <c r="AK332" i="5"/>
  <c r="AK175" i="5"/>
  <c r="AK363" i="5"/>
  <c r="AJ430" i="5"/>
  <c r="AJ332" i="5"/>
  <c r="AJ175" i="5"/>
  <c r="AJ363" i="5"/>
  <c r="AI430" i="5"/>
  <c r="AI332" i="5"/>
  <c r="AI175" i="5"/>
  <c r="AI363" i="5"/>
  <c r="AH430" i="5"/>
  <c r="AH332" i="5"/>
  <c r="AH175" i="5"/>
  <c r="AH363" i="5"/>
  <c r="AG430" i="5"/>
  <c r="AG332" i="5"/>
  <c r="AG175" i="5"/>
  <c r="AG363" i="5"/>
  <c r="AF430" i="5"/>
  <c r="AF332" i="5"/>
  <c r="AF175" i="5"/>
  <c r="AF363" i="5"/>
  <c r="AE430" i="5"/>
  <c r="AE332" i="5"/>
  <c r="AE175" i="5"/>
  <c r="AE363" i="5"/>
  <c r="AD430" i="5"/>
  <c r="AD332" i="5"/>
  <c r="AD175" i="5"/>
  <c r="AD363" i="5"/>
  <c r="AC430" i="5"/>
  <c r="AC332" i="5"/>
  <c r="AC175" i="5"/>
  <c r="AC363" i="5"/>
  <c r="AB430" i="5"/>
  <c r="AB332" i="5"/>
  <c r="AB175" i="5"/>
  <c r="AB363" i="5"/>
  <c r="AA430" i="5"/>
  <c r="AA332" i="5"/>
  <c r="AA175" i="5"/>
  <c r="AA363" i="5"/>
  <c r="Z430" i="5"/>
  <c r="Z332" i="5"/>
  <c r="Z175" i="5"/>
  <c r="Z363" i="5"/>
  <c r="Y430" i="5"/>
  <c r="Y332" i="5"/>
  <c r="Y175" i="5"/>
  <c r="Y363" i="5"/>
  <c r="X430" i="5"/>
  <c r="X332" i="5"/>
  <c r="X175" i="5"/>
  <c r="X363" i="5"/>
  <c r="W430" i="5"/>
  <c r="W332" i="5"/>
  <c r="W175" i="5"/>
  <c r="W363" i="5"/>
  <c r="V175" i="5"/>
  <c r="V363" i="5"/>
  <c r="R175" i="5"/>
  <c r="Q175" i="5"/>
  <c r="P175" i="5"/>
  <c r="O175" i="5"/>
  <c r="N175" i="5"/>
  <c r="M175" i="5"/>
  <c r="L175" i="5"/>
  <c r="AY429" i="5"/>
  <c r="AY331" i="5"/>
  <c r="AY174" i="5"/>
  <c r="AY362" i="5"/>
  <c r="AX429" i="5"/>
  <c r="AX331" i="5"/>
  <c r="AX174" i="5"/>
  <c r="AX362" i="5"/>
  <c r="AW429" i="5"/>
  <c r="AW331" i="5"/>
  <c r="AW174" i="5"/>
  <c r="AW362" i="5"/>
  <c r="AV429" i="5"/>
  <c r="AV331" i="5"/>
  <c r="AV174" i="5"/>
  <c r="AV362" i="5"/>
  <c r="AU429" i="5"/>
  <c r="AU331" i="5"/>
  <c r="AU174" i="5"/>
  <c r="AU362" i="5"/>
  <c r="AT429" i="5"/>
  <c r="AT331" i="5"/>
  <c r="AT174" i="5"/>
  <c r="AT362" i="5"/>
  <c r="AS429" i="5"/>
  <c r="AS331" i="5"/>
  <c r="AS174" i="5"/>
  <c r="AS362" i="5"/>
  <c r="AR429" i="5"/>
  <c r="AR331" i="5"/>
  <c r="AR174" i="5"/>
  <c r="AR362" i="5"/>
  <c r="AQ429" i="5"/>
  <c r="AQ331" i="5"/>
  <c r="AQ174" i="5"/>
  <c r="AQ362" i="5"/>
  <c r="AP429" i="5"/>
  <c r="AP331" i="5"/>
  <c r="AP174" i="5"/>
  <c r="AP362" i="5"/>
  <c r="AO429" i="5"/>
  <c r="AO331" i="5"/>
  <c r="AO174" i="5"/>
  <c r="AO362" i="5"/>
  <c r="AN429" i="5"/>
  <c r="AN331" i="5"/>
  <c r="AN174" i="5"/>
  <c r="AN362" i="5"/>
  <c r="AM429" i="5"/>
  <c r="AM331" i="5"/>
  <c r="AM174" i="5"/>
  <c r="AM362" i="5"/>
  <c r="AL429" i="5"/>
  <c r="AL331" i="5"/>
  <c r="AL174" i="5"/>
  <c r="AL362" i="5"/>
  <c r="AK429" i="5"/>
  <c r="AK331" i="5"/>
  <c r="AK174" i="5"/>
  <c r="AK362" i="5"/>
  <c r="AJ429" i="5"/>
  <c r="AJ331" i="5"/>
  <c r="AJ174" i="5"/>
  <c r="AJ362" i="5"/>
  <c r="AI429" i="5"/>
  <c r="AI331" i="5"/>
  <c r="AI174" i="5"/>
  <c r="AI362" i="5"/>
  <c r="AH429" i="5"/>
  <c r="AH331" i="5"/>
  <c r="AH174" i="5"/>
  <c r="AH362" i="5"/>
  <c r="AG429" i="5"/>
  <c r="AG331" i="5"/>
  <c r="AG174" i="5"/>
  <c r="AG362" i="5"/>
  <c r="AF429" i="5"/>
  <c r="AF331" i="5"/>
  <c r="AF174" i="5"/>
  <c r="AF362" i="5"/>
  <c r="AE429" i="5"/>
  <c r="AE331" i="5"/>
  <c r="AE174" i="5"/>
  <c r="AE362" i="5"/>
  <c r="AD429" i="5"/>
  <c r="AD331" i="5"/>
  <c r="AD174" i="5"/>
  <c r="AD362" i="5"/>
  <c r="AC429" i="5"/>
  <c r="AC331" i="5"/>
  <c r="AC174" i="5"/>
  <c r="AC362" i="5"/>
  <c r="AB429" i="5"/>
  <c r="AB331" i="5"/>
  <c r="AB174" i="5"/>
  <c r="AB362" i="5"/>
  <c r="AA429" i="5"/>
  <c r="AA331" i="5"/>
  <c r="AA174" i="5"/>
  <c r="AA362" i="5"/>
  <c r="Z429" i="5"/>
  <c r="Z331" i="5"/>
  <c r="Z174" i="5"/>
  <c r="Z362" i="5"/>
  <c r="Y429" i="5"/>
  <c r="Y331" i="5"/>
  <c r="Y174" i="5"/>
  <c r="Y362" i="5"/>
  <c r="X429" i="5"/>
  <c r="X331" i="5"/>
  <c r="X174" i="5"/>
  <c r="X362" i="5"/>
  <c r="W429" i="5"/>
  <c r="W331" i="5"/>
  <c r="W174" i="5"/>
  <c r="W362" i="5"/>
  <c r="V429" i="5"/>
  <c r="V331" i="5"/>
  <c r="R429" i="5"/>
  <c r="Q429" i="5"/>
  <c r="P429" i="5"/>
  <c r="O429" i="5"/>
  <c r="N429" i="5"/>
  <c r="M429" i="5"/>
  <c r="L429" i="5"/>
  <c r="AY427" i="5"/>
  <c r="AY329" i="5"/>
  <c r="AY360" i="5"/>
  <c r="AX427" i="5"/>
  <c r="AX329" i="5"/>
  <c r="AX360" i="5"/>
  <c r="AW427" i="5"/>
  <c r="AW329" i="5"/>
  <c r="AW360" i="5"/>
  <c r="AV427" i="5"/>
  <c r="AV329" i="5"/>
  <c r="AV360" i="5"/>
  <c r="AU427" i="5"/>
  <c r="AU329" i="5"/>
  <c r="AU360" i="5"/>
  <c r="AT427" i="5"/>
  <c r="AT329" i="5"/>
  <c r="AT360" i="5"/>
  <c r="AS427" i="5"/>
  <c r="AS329" i="5"/>
  <c r="AS360" i="5"/>
  <c r="AR427" i="5"/>
  <c r="AR329" i="5"/>
  <c r="AR360" i="5"/>
  <c r="AQ427" i="5"/>
  <c r="AQ329" i="5"/>
  <c r="AQ360" i="5"/>
  <c r="AP427" i="5"/>
  <c r="AP329" i="5"/>
  <c r="AP360" i="5"/>
  <c r="AO427" i="5"/>
  <c r="AO329" i="5"/>
  <c r="AO360" i="5"/>
  <c r="AN427" i="5"/>
  <c r="AN329" i="5"/>
  <c r="AN360" i="5"/>
  <c r="AM427" i="5"/>
  <c r="AM329" i="5"/>
  <c r="AM360" i="5"/>
  <c r="AL427" i="5"/>
  <c r="AL329" i="5"/>
  <c r="AL360" i="5"/>
  <c r="AK427" i="5"/>
  <c r="AK329" i="5"/>
  <c r="AK360" i="5"/>
  <c r="AJ427" i="5"/>
  <c r="AJ329" i="5"/>
  <c r="AJ360" i="5"/>
  <c r="AI427" i="5"/>
  <c r="AI329" i="5"/>
  <c r="AI360" i="5"/>
  <c r="AH427" i="5"/>
  <c r="AH329" i="5"/>
  <c r="AH360" i="5"/>
  <c r="AG427" i="5"/>
  <c r="AG329" i="5"/>
  <c r="AG360" i="5"/>
  <c r="AF427" i="5"/>
  <c r="AF329" i="5"/>
  <c r="AF360" i="5"/>
  <c r="AE427" i="5"/>
  <c r="AE329" i="5"/>
  <c r="AE360" i="5"/>
  <c r="AD427" i="5"/>
  <c r="AD329" i="5"/>
  <c r="AD360" i="5"/>
  <c r="AC427" i="5"/>
  <c r="AC329" i="5"/>
  <c r="AC360" i="5"/>
  <c r="AB427" i="5"/>
  <c r="AB329" i="5"/>
  <c r="AB360" i="5"/>
  <c r="AA427" i="5"/>
  <c r="AA329" i="5"/>
  <c r="AA360" i="5"/>
  <c r="Z427" i="5"/>
  <c r="Z329" i="5"/>
  <c r="Z360" i="5"/>
  <c r="Y427" i="5"/>
  <c r="Y329" i="5"/>
  <c r="Y360" i="5"/>
  <c r="X427" i="5"/>
  <c r="X329" i="5"/>
  <c r="X360" i="5"/>
  <c r="W427" i="5"/>
  <c r="W329" i="5"/>
  <c r="W360" i="5"/>
  <c r="V360" i="5"/>
  <c r="AY426" i="5"/>
  <c r="AY328" i="5"/>
  <c r="AY171" i="5"/>
  <c r="AY359" i="5"/>
  <c r="AX426" i="5"/>
  <c r="AX328" i="5"/>
  <c r="AX171" i="5"/>
  <c r="AX359" i="5"/>
  <c r="AW426" i="5"/>
  <c r="AW328" i="5"/>
  <c r="AW171" i="5"/>
  <c r="AW359" i="5"/>
  <c r="AV426" i="5"/>
  <c r="AV328" i="5"/>
  <c r="AV171" i="5"/>
  <c r="AV359" i="5"/>
  <c r="AU426" i="5"/>
  <c r="AU328" i="5"/>
  <c r="AU171" i="5"/>
  <c r="AU359" i="5"/>
  <c r="AT426" i="5"/>
  <c r="AT328" i="5"/>
  <c r="AT171" i="5"/>
  <c r="AT359" i="5"/>
  <c r="AS426" i="5"/>
  <c r="AS328" i="5"/>
  <c r="AS171" i="5"/>
  <c r="AS359" i="5"/>
  <c r="AR426" i="5"/>
  <c r="AR328" i="5"/>
  <c r="AR171" i="5"/>
  <c r="AR359" i="5"/>
  <c r="AQ426" i="5"/>
  <c r="AQ328" i="5"/>
  <c r="AQ171" i="5"/>
  <c r="AQ359" i="5"/>
  <c r="AP426" i="5"/>
  <c r="AP328" i="5"/>
  <c r="AP171" i="5"/>
  <c r="AP359" i="5"/>
  <c r="AO426" i="5"/>
  <c r="AO328" i="5"/>
  <c r="AO171" i="5"/>
  <c r="AO359" i="5"/>
  <c r="AN426" i="5"/>
  <c r="AN328" i="5"/>
  <c r="AN171" i="5"/>
  <c r="AN359" i="5"/>
  <c r="AM426" i="5"/>
  <c r="AM328" i="5"/>
  <c r="AM171" i="5"/>
  <c r="AM359" i="5"/>
  <c r="AL426" i="5"/>
  <c r="AL328" i="5"/>
  <c r="AL171" i="5"/>
  <c r="AL359" i="5"/>
  <c r="AK426" i="5"/>
  <c r="AK328" i="5"/>
  <c r="AK171" i="5"/>
  <c r="AK359" i="5"/>
  <c r="AJ426" i="5"/>
  <c r="AJ328" i="5"/>
  <c r="AJ171" i="5"/>
  <c r="AJ359" i="5"/>
  <c r="AI426" i="5"/>
  <c r="AI328" i="5"/>
  <c r="AI171" i="5"/>
  <c r="AI359" i="5"/>
  <c r="AH426" i="5"/>
  <c r="AH328" i="5"/>
  <c r="AH171" i="5"/>
  <c r="AH359" i="5"/>
  <c r="AG426" i="5"/>
  <c r="AG328" i="5"/>
  <c r="AG171" i="5"/>
  <c r="AG359" i="5"/>
  <c r="AF426" i="5"/>
  <c r="AF328" i="5"/>
  <c r="AF171" i="5"/>
  <c r="AF359" i="5"/>
  <c r="AE426" i="5"/>
  <c r="AE328" i="5"/>
  <c r="AE171" i="5"/>
  <c r="AE359" i="5"/>
  <c r="AD426" i="5"/>
  <c r="AD328" i="5"/>
  <c r="AD171" i="5"/>
  <c r="AD359" i="5"/>
  <c r="AC426" i="5"/>
  <c r="AC328" i="5"/>
  <c r="AC171" i="5"/>
  <c r="AC359" i="5"/>
  <c r="AB426" i="5"/>
  <c r="AB328" i="5"/>
  <c r="AB171" i="5"/>
  <c r="AB359" i="5"/>
  <c r="AA426" i="5"/>
  <c r="AA328" i="5"/>
  <c r="AA171" i="5"/>
  <c r="AA359" i="5"/>
  <c r="Z426" i="5"/>
  <c r="Z328" i="5"/>
  <c r="Z171" i="5"/>
  <c r="Z359" i="5"/>
  <c r="Y426" i="5"/>
  <c r="Y328" i="5"/>
  <c r="Y171" i="5"/>
  <c r="Y359" i="5"/>
  <c r="X426" i="5"/>
  <c r="X328" i="5"/>
  <c r="X171" i="5"/>
  <c r="X359" i="5"/>
  <c r="W426" i="5"/>
  <c r="W328" i="5"/>
  <c r="W171" i="5"/>
  <c r="W359" i="5"/>
  <c r="V426" i="5"/>
  <c r="V328" i="5"/>
  <c r="R426" i="5"/>
  <c r="Q426" i="5"/>
  <c r="P426" i="5"/>
  <c r="O426" i="5"/>
  <c r="N426" i="5"/>
  <c r="M426" i="5"/>
  <c r="L426" i="5"/>
  <c r="AY424" i="5"/>
  <c r="AY326" i="5"/>
  <c r="AY169" i="5"/>
  <c r="AY357" i="5"/>
  <c r="AX424" i="5"/>
  <c r="AX326" i="5"/>
  <c r="AX169" i="5"/>
  <c r="AX357" i="5"/>
  <c r="AW424" i="5"/>
  <c r="AW326" i="5"/>
  <c r="AW169" i="5"/>
  <c r="AW357" i="5"/>
  <c r="AV424" i="5"/>
  <c r="AV326" i="5"/>
  <c r="AV169" i="5"/>
  <c r="AV357" i="5"/>
  <c r="AU424" i="5"/>
  <c r="AU326" i="5"/>
  <c r="AU169" i="5"/>
  <c r="AU357" i="5"/>
  <c r="AT424" i="5"/>
  <c r="AT326" i="5"/>
  <c r="AT169" i="5"/>
  <c r="AT357" i="5"/>
  <c r="AS424" i="5"/>
  <c r="AS326" i="5"/>
  <c r="AS169" i="5"/>
  <c r="AS357" i="5"/>
  <c r="AR424" i="5"/>
  <c r="AR326" i="5"/>
  <c r="AR169" i="5"/>
  <c r="AR357" i="5"/>
  <c r="AQ424" i="5"/>
  <c r="AQ326" i="5"/>
  <c r="AQ169" i="5"/>
  <c r="AQ357" i="5"/>
  <c r="AP424" i="5"/>
  <c r="AP326" i="5"/>
  <c r="AP169" i="5"/>
  <c r="AP357" i="5"/>
  <c r="AO424" i="5"/>
  <c r="AO326" i="5"/>
  <c r="AO169" i="5"/>
  <c r="AO357" i="5"/>
  <c r="AN424" i="5"/>
  <c r="AN326" i="5"/>
  <c r="AN169" i="5"/>
  <c r="AN357" i="5"/>
  <c r="AM424" i="5"/>
  <c r="AM326" i="5"/>
  <c r="AM169" i="5"/>
  <c r="AM357" i="5"/>
  <c r="AL424" i="5"/>
  <c r="AL326" i="5"/>
  <c r="AL169" i="5"/>
  <c r="AL357" i="5"/>
  <c r="AK424" i="5"/>
  <c r="AK326" i="5"/>
  <c r="AK169" i="5"/>
  <c r="AK357" i="5"/>
  <c r="AJ424" i="5"/>
  <c r="AJ326" i="5"/>
  <c r="AJ169" i="5"/>
  <c r="AJ357" i="5"/>
  <c r="AI424" i="5"/>
  <c r="AI326" i="5"/>
  <c r="AI169" i="5"/>
  <c r="AI357" i="5"/>
  <c r="AH424" i="5"/>
  <c r="AH326" i="5"/>
  <c r="AH169" i="5"/>
  <c r="AH357" i="5"/>
  <c r="AG424" i="5"/>
  <c r="AG326" i="5"/>
  <c r="AG169" i="5"/>
  <c r="AG357" i="5"/>
  <c r="AF424" i="5"/>
  <c r="AF326" i="5"/>
  <c r="AF169" i="5"/>
  <c r="AF357" i="5"/>
  <c r="AE424" i="5"/>
  <c r="AE326" i="5"/>
  <c r="AE169" i="5"/>
  <c r="AE357" i="5"/>
  <c r="AD424" i="5"/>
  <c r="AD326" i="5"/>
  <c r="AD169" i="5"/>
  <c r="AD357" i="5"/>
  <c r="AC424" i="5"/>
  <c r="AC326" i="5"/>
  <c r="AC169" i="5"/>
  <c r="AC357" i="5"/>
  <c r="AB424" i="5"/>
  <c r="AB326" i="5"/>
  <c r="AB169" i="5"/>
  <c r="AB357" i="5"/>
  <c r="AA424" i="5"/>
  <c r="AA326" i="5"/>
  <c r="AA169" i="5"/>
  <c r="AA357" i="5"/>
  <c r="Z424" i="5"/>
  <c r="Z326" i="5"/>
  <c r="Z169" i="5"/>
  <c r="Z357" i="5"/>
  <c r="Y424" i="5"/>
  <c r="Y326" i="5"/>
  <c r="Y169" i="5"/>
  <c r="Y357" i="5"/>
  <c r="X424" i="5"/>
  <c r="X326" i="5"/>
  <c r="X169" i="5"/>
  <c r="X357" i="5"/>
  <c r="W424" i="5"/>
  <c r="W326" i="5"/>
  <c r="W169" i="5"/>
  <c r="W357" i="5"/>
  <c r="V357" i="5"/>
  <c r="AY423" i="5"/>
  <c r="AY325" i="5"/>
  <c r="AY168" i="5"/>
  <c r="AY356" i="5"/>
  <c r="AX423" i="5"/>
  <c r="AX325" i="5"/>
  <c r="AX168" i="5"/>
  <c r="AX356" i="5"/>
  <c r="AW423" i="5"/>
  <c r="AW325" i="5"/>
  <c r="AW168" i="5"/>
  <c r="AW356" i="5"/>
  <c r="AV423" i="5"/>
  <c r="AV325" i="5"/>
  <c r="AV168" i="5"/>
  <c r="AV356" i="5"/>
  <c r="AU423" i="5"/>
  <c r="AU325" i="5"/>
  <c r="AU168" i="5"/>
  <c r="AU356" i="5"/>
  <c r="AT423" i="5"/>
  <c r="AT325" i="5"/>
  <c r="AT168" i="5"/>
  <c r="AT356" i="5"/>
  <c r="AS423" i="5"/>
  <c r="AS325" i="5"/>
  <c r="AS168" i="5"/>
  <c r="AS356" i="5"/>
  <c r="AR423" i="5"/>
  <c r="AR325" i="5"/>
  <c r="AR168" i="5"/>
  <c r="AR356" i="5"/>
  <c r="AQ423" i="5"/>
  <c r="AQ325" i="5"/>
  <c r="AQ168" i="5"/>
  <c r="AQ356" i="5"/>
  <c r="AP423" i="5"/>
  <c r="AP325" i="5"/>
  <c r="AP168" i="5"/>
  <c r="AP356" i="5"/>
  <c r="AO423" i="5"/>
  <c r="AO325" i="5"/>
  <c r="AO168" i="5"/>
  <c r="AO356" i="5"/>
  <c r="AN423" i="5"/>
  <c r="AN325" i="5"/>
  <c r="AN168" i="5"/>
  <c r="AN356" i="5"/>
  <c r="AM423" i="5"/>
  <c r="AM325" i="5"/>
  <c r="AM168" i="5"/>
  <c r="AM356" i="5"/>
  <c r="AL423" i="5"/>
  <c r="AL325" i="5"/>
  <c r="AL168" i="5"/>
  <c r="AL356" i="5"/>
  <c r="AK423" i="5"/>
  <c r="AK325" i="5"/>
  <c r="AK168" i="5"/>
  <c r="AK356" i="5"/>
  <c r="AJ423" i="5"/>
  <c r="AJ325" i="5"/>
  <c r="AJ168" i="5"/>
  <c r="AJ356" i="5"/>
  <c r="AI423" i="5"/>
  <c r="AI325" i="5"/>
  <c r="AI168" i="5"/>
  <c r="AI356" i="5"/>
  <c r="AH423" i="5"/>
  <c r="AH325" i="5"/>
  <c r="AH168" i="5"/>
  <c r="AH356" i="5"/>
  <c r="AG423" i="5"/>
  <c r="AG325" i="5"/>
  <c r="AG168" i="5"/>
  <c r="AG356" i="5"/>
  <c r="AF423" i="5"/>
  <c r="AF325" i="5"/>
  <c r="AF168" i="5"/>
  <c r="AF356" i="5"/>
  <c r="AE423" i="5"/>
  <c r="AE325" i="5"/>
  <c r="AE168" i="5"/>
  <c r="AE356" i="5"/>
  <c r="AD423" i="5"/>
  <c r="AD325" i="5"/>
  <c r="AD168" i="5"/>
  <c r="AD356" i="5"/>
  <c r="AC423" i="5"/>
  <c r="AC325" i="5"/>
  <c r="AC168" i="5"/>
  <c r="AC356" i="5"/>
  <c r="AB423" i="5"/>
  <c r="AB325" i="5"/>
  <c r="AB168" i="5"/>
  <c r="AB356" i="5"/>
  <c r="AA423" i="5"/>
  <c r="AA325" i="5"/>
  <c r="AA168" i="5"/>
  <c r="AA356" i="5"/>
  <c r="Z423" i="5"/>
  <c r="Z325" i="5"/>
  <c r="Z168" i="5"/>
  <c r="Z356" i="5"/>
  <c r="Y423" i="5"/>
  <c r="Y325" i="5"/>
  <c r="Y168" i="5"/>
  <c r="Y356" i="5"/>
  <c r="X423" i="5"/>
  <c r="X325" i="5"/>
  <c r="X168" i="5"/>
  <c r="X356" i="5"/>
  <c r="W423" i="5"/>
  <c r="W325" i="5"/>
  <c r="W168" i="5"/>
  <c r="W356" i="5"/>
  <c r="V423" i="5"/>
  <c r="V325" i="5"/>
  <c r="R423" i="5"/>
  <c r="Q423" i="5"/>
  <c r="P423" i="5"/>
  <c r="O423" i="5"/>
  <c r="N423" i="5"/>
  <c r="M423" i="5"/>
  <c r="L423" i="5"/>
  <c r="AV228" i="25"/>
  <c r="AU228" i="25"/>
  <c r="AT228" i="25"/>
  <c r="AS228" i="25"/>
  <c r="AR228" i="25"/>
  <c r="AQ228" i="25"/>
  <c r="AP228" i="25"/>
  <c r="AO228" i="25"/>
  <c r="AN228" i="25"/>
  <c r="AM228" i="25"/>
  <c r="AL228" i="25"/>
  <c r="AK228" i="25"/>
  <c r="AJ228" i="25"/>
  <c r="AI228" i="25"/>
  <c r="AH228" i="25"/>
  <c r="AG228" i="25"/>
  <c r="AF228" i="25"/>
  <c r="AE228" i="25"/>
  <c r="AD228" i="25"/>
  <c r="AC228" i="25"/>
  <c r="AB228" i="25"/>
  <c r="AA228" i="25"/>
  <c r="Z228" i="25"/>
  <c r="Y228" i="25"/>
  <c r="X228" i="25"/>
  <c r="W228" i="25"/>
  <c r="V228" i="25"/>
  <c r="U228" i="25"/>
  <c r="T228" i="25"/>
  <c r="S228" i="25"/>
  <c r="R228" i="25"/>
  <c r="Q228" i="25"/>
  <c r="P228" i="25"/>
  <c r="O228" i="25"/>
  <c r="N228" i="25"/>
  <c r="M228" i="25"/>
  <c r="AV227" i="25"/>
  <c r="AU227" i="25"/>
  <c r="AT227" i="25"/>
  <c r="AS227" i="25"/>
  <c r="AR227" i="25"/>
  <c r="AQ227" i="25"/>
  <c r="AP227" i="25"/>
  <c r="AO227" i="25"/>
  <c r="AN227" i="25"/>
  <c r="AM227" i="25"/>
  <c r="AL227" i="25"/>
  <c r="AK227" i="25"/>
  <c r="AJ227" i="25"/>
  <c r="AI227" i="25"/>
  <c r="AH227" i="25"/>
  <c r="AG227" i="25"/>
  <c r="AF227" i="25"/>
  <c r="AE227" i="25"/>
  <c r="AD227" i="25"/>
  <c r="AC227" i="25"/>
  <c r="AB227" i="25"/>
  <c r="AA227" i="25"/>
  <c r="Z227" i="25"/>
  <c r="Y227" i="25"/>
  <c r="X227" i="25"/>
  <c r="W227" i="25"/>
  <c r="V227" i="25"/>
  <c r="U227" i="25"/>
  <c r="T227" i="25"/>
  <c r="S227" i="25"/>
  <c r="R227" i="25"/>
  <c r="Q227" i="25"/>
  <c r="P227" i="25"/>
  <c r="O227" i="25"/>
  <c r="N227" i="25"/>
  <c r="M227" i="25"/>
  <c r="AV225" i="25"/>
  <c r="AU225" i="25"/>
  <c r="AT225" i="25"/>
  <c r="AS225" i="25"/>
  <c r="AR225" i="25"/>
  <c r="AQ225" i="25"/>
  <c r="AP225" i="25"/>
  <c r="AO225" i="25"/>
  <c r="AN225" i="25"/>
  <c r="AM225" i="25"/>
  <c r="AL225" i="25"/>
  <c r="AK225" i="25"/>
  <c r="AJ225" i="25"/>
  <c r="AI225" i="25"/>
  <c r="AH225" i="25"/>
  <c r="AG225" i="25"/>
  <c r="AF225" i="25"/>
  <c r="AE225" i="25"/>
  <c r="AD225" i="25"/>
  <c r="AC225" i="25"/>
  <c r="AB225" i="25"/>
  <c r="AA225" i="25"/>
  <c r="Z225" i="25"/>
  <c r="Y225" i="25"/>
  <c r="X225" i="25"/>
  <c r="W225" i="25"/>
  <c r="V225" i="25"/>
  <c r="U225" i="25"/>
  <c r="T225" i="25"/>
  <c r="S225" i="25"/>
  <c r="R225" i="25"/>
  <c r="Q225" i="25"/>
  <c r="P225" i="25"/>
  <c r="O225" i="25"/>
  <c r="N225" i="25"/>
  <c r="M225" i="25"/>
  <c r="AV224" i="25"/>
  <c r="AU224" i="25"/>
  <c r="AT224" i="25"/>
  <c r="AS224" i="25"/>
  <c r="AR224" i="25"/>
  <c r="AQ224" i="25"/>
  <c r="AP224" i="25"/>
  <c r="AO224" i="25"/>
  <c r="AN224" i="25"/>
  <c r="AM224" i="25"/>
  <c r="AL224" i="25"/>
  <c r="AK224" i="25"/>
  <c r="AJ224" i="25"/>
  <c r="AI224" i="25"/>
  <c r="AH224" i="25"/>
  <c r="AG224" i="25"/>
  <c r="AF224" i="25"/>
  <c r="AE224" i="25"/>
  <c r="AD224" i="25"/>
  <c r="AC224" i="25"/>
  <c r="AB224" i="25"/>
  <c r="AA224" i="25"/>
  <c r="Z224" i="25"/>
  <c r="Y224" i="25"/>
  <c r="X224" i="25"/>
  <c r="W224" i="25"/>
  <c r="V224" i="25"/>
  <c r="U224" i="25"/>
  <c r="T224" i="25"/>
  <c r="S224" i="25"/>
  <c r="R224" i="25"/>
  <c r="Q224" i="25"/>
  <c r="P224" i="25"/>
  <c r="O224" i="25"/>
  <c r="N224" i="25"/>
  <c r="M224" i="25"/>
  <c r="AV222" i="25"/>
  <c r="AU222" i="25"/>
  <c r="AT222" i="25"/>
  <c r="AS222" i="25"/>
  <c r="AR222" i="25"/>
  <c r="AQ222" i="25"/>
  <c r="AP222" i="25"/>
  <c r="AO222" i="25"/>
  <c r="AN222" i="25"/>
  <c r="AM222" i="25"/>
  <c r="AL222" i="25"/>
  <c r="AK222" i="25"/>
  <c r="AJ222" i="25"/>
  <c r="AI222" i="25"/>
  <c r="AH222" i="25"/>
  <c r="AG222" i="25"/>
  <c r="AF222" i="25"/>
  <c r="AE222" i="25"/>
  <c r="AD222" i="25"/>
  <c r="AC222" i="25"/>
  <c r="AB222" i="25"/>
  <c r="AA222" i="25"/>
  <c r="Z222" i="25"/>
  <c r="Y222" i="25"/>
  <c r="X222" i="25"/>
  <c r="W222" i="25"/>
  <c r="V222" i="25"/>
  <c r="U222" i="25"/>
  <c r="T222" i="25"/>
  <c r="S222" i="25"/>
  <c r="R222" i="25"/>
  <c r="Q222" i="25"/>
  <c r="P222" i="25"/>
  <c r="O222" i="25"/>
  <c r="N222" i="25"/>
  <c r="M222" i="25"/>
  <c r="AV221" i="25"/>
  <c r="AU221" i="25"/>
  <c r="AT221" i="25"/>
  <c r="AS221" i="25"/>
  <c r="AR221" i="25"/>
  <c r="AQ221" i="25"/>
  <c r="AP221" i="25"/>
  <c r="AO221" i="25"/>
  <c r="AN221" i="25"/>
  <c r="AM221" i="25"/>
  <c r="AL221" i="25"/>
  <c r="AK221" i="25"/>
  <c r="AJ221" i="25"/>
  <c r="AI221" i="25"/>
  <c r="AH221" i="25"/>
  <c r="AG221" i="25"/>
  <c r="AF221" i="25"/>
  <c r="AE221" i="25"/>
  <c r="AD221" i="25"/>
  <c r="AC221" i="25"/>
  <c r="AB221" i="25"/>
  <c r="AA221" i="25"/>
  <c r="Z221" i="25"/>
  <c r="Y221" i="25"/>
  <c r="X221" i="25"/>
  <c r="W221" i="25"/>
  <c r="V221" i="25"/>
  <c r="U221" i="25"/>
  <c r="T221" i="25"/>
  <c r="S221" i="25"/>
  <c r="R221" i="25"/>
  <c r="Q221" i="25"/>
  <c r="P221" i="25"/>
  <c r="O221" i="25"/>
  <c r="N221" i="25"/>
  <c r="M221" i="25"/>
  <c r="AV219" i="25"/>
  <c r="AU219" i="25"/>
  <c r="AT219" i="25"/>
  <c r="AS219" i="25"/>
  <c r="AR219" i="25"/>
  <c r="AQ219" i="25"/>
  <c r="AP219" i="25"/>
  <c r="AO219" i="25"/>
  <c r="AN219" i="25"/>
  <c r="AM219" i="25"/>
  <c r="AL219" i="25"/>
  <c r="AK219" i="25"/>
  <c r="AJ219" i="25"/>
  <c r="AI219" i="25"/>
  <c r="AH219" i="25"/>
  <c r="AG219" i="25"/>
  <c r="AF219" i="25"/>
  <c r="AE219" i="25"/>
  <c r="AD219" i="25"/>
  <c r="AC219" i="25"/>
  <c r="AB219" i="25"/>
  <c r="AA219" i="25"/>
  <c r="Z219" i="25"/>
  <c r="Y219" i="25"/>
  <c r="X219" i="25"/>
  <c r="W219" i="25"/>
  <c r="V219" i="25"/>
  <c r="U219" i="25"/>
  <c r="T219" i="25"/>
  <c r="S219" i="25"/>
  <c r="R219" i="25"/>
  <c r="Q219" i="25"/>
  <c r="P219" i="25"/>
  <c r="O219" i="25"/>
  <c r="N219" i="25"/>
  <c r="M219" i="25"/>
  <c r="AV218" i="25"/>
  <c r="AU218" i="25"/>
  <c r="AT218" i="25"/>
  <c r="AS218" i="25"/>
  <c r="AR218" i="25"/>
  <c r="AQ218" i="25"/>
  <c r="AP218" i="25"/>
  <c r="AO218" i="25"/>
  <c r="AN218" i="25"/>
  <c r="AM218" i="25"/>
  <c r="AL218" i="25"/>
  <c r="AK218" i="25"/>
  <c r="AJ218" i="25"/>
  <c r="AI218" i="25"/>
  <c r="AH218" i="25"/>
  <c r="AG218" i="25"/>
  <c r="AF218" i="25"/>
  <c r="AE218" i="25"/>
  <c r="AD218" i="25"/>
  <c r="AC218" i="25"/>
  <c r="AB218" i="25"/>
  <c r="AA218" i="25"/>
  <c r="Z218" i="25"/>
  <c r="Y218" i="25"/>
  <c r="X218" i="25"/>
  <c r="W218" i="25"/>
  <c r="V218" i="25"/>
  <c r="U218" i="25"/>
  <c r="T218" i="25"/>
  <c r="S218" i="25"/>
  <c r="R218" i="25"/>
  <c r="Q218" i="25"/>
  <c r="P218" i="25"/>
  <c r="O218" i="25"/>
  <c r="N218" i="25"/>
  <c r="M218" i="25"/>
  <c r="AV216" i="25"/>
  <c r="AU216" i="25"/>
  <c r="AT216" i="25"/>
  <c r="AS216" i="25"/>
  <c r="AR216" i="25"/>
  <c r="AQ216" i="25"/>
  <c r="AP216" i="25"/>
  <c r="AO216" i="25"/>
  <c r="AN216" i="25"/>
  <c r="AM216" i="25"/>
  <c r="AL216" i="25"/>
  <c r="AK216" i="25"/>
  <c r="AJ216" i="25"/>
  <c r="AI216" i="25"/>
  <c r="AH216" i="25"/>
  <c r="AG216" i="25"/>
  <c r="AF216" i="25"/>
  <c r="AE216" i="25"/>
  <c r="AD216" i="25"/>
  <c r="AC216" i="25"/>
  <c r="AB216" i="25"/>
  <c r="AA216" i="25"/>
  <c r="Z216" i="25"/>
  <c r="Y216" i="25"/>
  <c r="X216" i="25"/>
  <c r="W216" i="25"/>
  <c r="V216" i="25"/>
  <c r="U216" i="25"/>
  <c r="T216" i="25"/>
  <c r="S216" i="25"/>
  <c r="R216" i="25"/>
  <c r="Q216" i="25"/>
  <c r="P216" i="25"/>
  <c r="O216" i="25"/>
  <c r="N216" i="25"/>
  <c r="M216" i="25"/>
  <c r="AV215" i="25"/>
  <c r="AU215" i="25"/>
  <c r="AT215" i="25"/>
  <c r="AS215" i="25"/>
  <c r="AR215" i="25"/>
  <c r="AQ215" i="25"/>
  <c r="AP215" i="25"/>
  <c r="AO215" i="25"/>
  <c r="AN215" i="25"/>
  <c r="AM215" i="25"/>
  <c r="AL215" i="25"/>
  <c r="AK215" i="25"/>
  <c r="AJ215" i="25"/>
  <c r="AI215" i="25"/>
  <c r="AH215" i="25"/>
  <c r="AG215" i="25"/>
  <c r="AF215" i="25"/>
  <c r="AE215" i="25"/>
  <c r="AD215" i="25"/>
  <c r="AC215" i="25"/>
  <c r="AB215" i="25"/>
  <c r="AA215" i="25"/>
  <c r="Z215" i="25"/>
  <c r="Y215" i="25"/>
  <c r="X215" i="25"/>
  <c r="W215" i="25"/>
  <c r="V215" i="25"/>
  <c r="U215" i="25"/>
  <c r="T215" i="25"/>
  <c r="S215" i="25"/>
  <c r="R215" i="25"/>
  <c r="Q215" i="25"/>
  <c r="P215" i="25"/>
  <c r="O215" i="25"/>
  <c r="N215" i="25"/>
  <c r="M215" i="25"/>
  <c r="AV213" i="25"/>
  <c r="AU213" i="25"/>
  <c r="AT213" i="25"/>
  <c r="AS213" i="25"/>
  <c r="AR213" i="25"/>
  <c r="AQ213" i="25"/>
  <c r="AP213" i="25"/>
  <c r="AO213" i="25"/>
  <c r="AN213" i="25"/>
  <c r="AM213" i="25"/>
  <c r="AL213" i="25"/>
  <c r="AK213" i="25"/>
  <c r="AJ213" i="25"/>
  <c r="AI213" i="25"/>
  <c r="AH213" i="25"/>
  <c r="AG213" i="25"/>
  <c r="AF213" i="25"/>
  <c r="AE213" i="25"/>
  <c r="AD213" i="25"/>
  <c r="AC213" i="25"/>
  <c r="AB213" i="25"/>
  <c r="AA213" i="25"/>
  <c r="Z213" i="25"/>
  <c r="Y213" i="25"/>
  <c r="X213" i="25"/>
  <c r="W213" i="25"/>
  <c r="V213" i="25"/>
  <c r="U213" i="25"/>
  <c r="T213" i="25"/>
  <c r="S213" i="25"/>
  <c r="R213" i="25"/>
  <c r="Q213" i="25"/>
  <c r="P213" i="25"/>
  <c r="O213" i="25"/>
  <c r="N213" i="25"/>
  <c r="M213" i="25"/>
  <c r="AV212" i="25"/>
  <c r="AU212" i="25"/>
  <c r="AT212" i="25"/>
  <c r="AS212" i="25"/>
  <c r="AR212" i="25"/>
  <c r="AQ212" i="25"/>
  <c r="AP212" i="25"/>
  <c r="AO212" i="25"/>
  <c r="AN212" i="25"/>
  <c r="AM212" i="25"/>
  <c r="AL212" i="25"/>
  <c r="AK212" i="25"/>
  <c r="AJ212" i="25"/>
  <c r="AI212" i="25"/>
  <c r="AH212" i="25"/>
  <c r="AG212" i="25"/>
  <c r="AF212" i="25"/>
  <c r="AE212" i="25"/>
  <c r="AD212" i="25"/>
  <c r="AC212" i="25"/>
  <c r="AB212" i="25"/>
  <c r="AA212" i="25"/>
  <c r="Z212" i="25"/>
  <c r="Y212" i="25"/>
  <c r="X212" i="25"/>
  <c r="W212" i="25"/>
  <c r="V212" i="25"/>
  <c r="U212" i="25"/>
  <c r="T212" i="25"/>
  <c r="S212" i="25"/>
  <c r="R212" i="25"/>
  <c r="Q212" i="25"/>
  <c r="P212" i="25"/>
  <c r="O212" i="25"/>
  <c r="N212" i="25"/>
  <c r="M212" i="25"/>
  <c r="AV210" i="25"/>
  <c r="AU210" i="25"/>
  <c r="AT210" i="25"/>
  <c r="AS210" i="25"/>
  <c r="AR210" i="25"/>
  <c r="AQ210" i="25"/>
  <c r="AP210" i="25"/>
  <c r="AO210" i="25"/>
  <c r="AN210" i="25"/>
  <c r="AM210" i="25"/>
  <c r="AL210" i="25"/>
  <c r="AK210" i="25"/>
  <c r="AJ210" i="25"/>
  <c r="AI210" i="25"/>
  <c r="AH210" i="25"/>
  <c r="AG210" i="25"/>
  <c r="AF210" i="25"/>
  <c r="AE210" i="25"/>
  <c r="AD210" i="25"/>
  <c r="AC210" i="25"/>
  <c r="AB210" i="25"/>
  <c r="AA210" i="25"/>
  <c r="Z210" i="25"/>
  <c r="Y210" i="25"/>
  <c r="X210" i="25"/>
  <c r="W210" i="25"/>
  <c r="V210" i="25"/>
  <c r="U210" i="25"/>
  <c r="T210" i="25"/>
  <c r="S210" i="25"/>
  <c r="R210" i="25"/>
  <c r="Q210" i="25"/>
  <c r="P210" i="25"/>
  <c r="O210" i="25"/>
  <c r="N210" i="25"/>
  <c r="M210" i="25"/>
  <c r="AV209" i="25"/>
  <c r="AU209" i="25"/>
  <c r="AT209" i="25"/>
  <c r="AS209" i="25"/>
  <c r="AR209" i="25"/>
  <c r="AQ209" i="25"/>
  <c r="AP209" i="25"/>
  <c r="AO209" i="25"/>
  <c r="AN209" i="25"/>
  <c r="AM209" i="25"/>
  <c r="AL209" i="25"/>
  <c r="AK209" i="25"/>
  <c r="AJ209" i="25"/>
  <c r="AI209" i="25"/>
  <c r="AH209" i="25"/>
  <c r="AG209" i="25"/>
  <c r="AF209" i="25"/>
  <c r="AE209" i="25"/>
  <c r="AD209" i="25"/>
  <c r="AC209" i="25"/>
  <c r="AB209" i="25"/>
  <c r="AA209" i="25"/>
  <c r="Z209" i="25"/>
  <c r="Y209" i="25"/>
  <c r="X209" i="25"/>
  <c r="W209" i="25"/>
  <c r="V209" i="25"/>
  <c r="U209" i="25"/>
  <c r="T209" i="25"/>
  <c r="S209" i="25"/>
  <c r="R209" i="25"/>
  <c r="Q209" i="25"/>
  <c r="P209" i="25"/>
  <c r="O209" i="25"/>
  <c r="N209" i="25"/>
  <c r="M209" i="25"/>
  <c r="AV207" i="25"/>
  <c r="AU207" i="25"/>
  <c r="AT207" i="25"/>
  <c r="AS207" i="25"/>
  <c r="AR207" i="25"/>
  <c r="AQ207" i="25"/>
  <c r="AP207" i="25"/>
  <c r="AO207" i="25"/>
  <c r="AN207" i="25"/>
  <c r="AM207" i="25"/>
  <c r="AL207" i="25"/>
  <c r="AK207" i="25"/>
  <c r="AJ207" i="25"/>
  <c r="AI207" i="25"/>
  <c r="AH207" i="25"/>
  <c r="AG207" i="25"/>
  <c r="AF207" i="25"/>
  <c r="AE207" i="25"/>
  <c r="AD207" i="25"/>
  <c r="AC207" i="25"/>
  <c r="AB207" i="25"/>
  <c r="AA207" i="25"/>
  <c r="Z207" i="25"/>
  <c r="Y207" i="25"/>
  <c r="X207" i="25"/>
  <c r="W207" i="25"/>
  <c r="V207" i="25"/>
  <c r="U207" i="25"/>
  <c r="T207" i="25"/>
  <c r="S207" i="25"/>
  <c r="R207" i="25"/>
  <c r="Q207" i="25"/>
  <c r="P207" i="25"/>
  <c r="O207" i="25"/>
  <c r="N207" i="25"/>
  <c r="M207" i="25"/>
  <c r="AV206" i="25"/>
  <c r="AU206" i="25"/>
  <c r="AT206" i="25"/>
  <c r="AS206" i="25"/>
  <c r="AR206" i="25"/>
  <c r="AQ206" i="25"/>
  <c r="AP206" i="25"/>
  <c r="AO206" i="25"/>
  <c r="AN206" i="25"/>
  <c r="AM206" i="25"/>
  <c r="AL206" i="25"/>
  <c r="AK206" i="25"/>
  <c r="AJ206" i="25"/>
  <c r="AI206" i="25"/>
  <c r="AH206" i="25"/>
  <c r="AG206" i="25"/>
  <c r="AF206" i="25"/>
  <c r="AE206" i="25"/>
  <c r="AD206" i="25"/>
  <c r="AC206" i="25"/>
  <c r="AB206" i="25"/>
  <c r="AA206" i="25"/>
  <c r="Z206" i="25"/>
  <c r="Y206" i="25"/>
  <c r="X206" i="25"/>
  <c r="W206" i="25"/>
  <c r="V206" i="25"/>
  <c r="U206" i="25"/>
  <c r="T206" i="25"/>
  <c r="S206" i="25"/>
  <c r="R206" i="25"/>
  <c r="Q206" i="25"/>
  <c r="P206" i="25"/>
  <c r="O206" i="25"/>
  <c r="N206" i="25"/>
  <c r="M206" i="25"/>
  <c r="AV204" i="25"/>
  <c r="AU204" i="25"/>
  <c r="AT204" i="25"/>
  <c r="AS204" i="25"/>
  <c r="AR204" i="25"/>
  <c r="AQ204" i="25"/>
  <c r="AP204" i="25"/>
  <c r="AO204" i="25"/>
  <c r="AN204" i="25"/>
  <c r="AM204" i="25"/>
  <c r="AL204" i="25"/>
  <c r="AK204" i="25"/>
  <c r="AJ204" i="25"/>
  <c r="AI204" i="25"/>
  <c r="AH204" i="25"/>
  <c r="AG204" i="25"/>
  <c r="AF204" i="25"/>
  <c r="AE204" i="25"/>
  <c r="AD204" i="25"/>
  <c r="AC204" i="25"/>
  <c r="AB204" i="25"/>
  <c r="AA204" i="25"/>
  <c r="Z204" i="25"/>
  <c r="Y204" i="25"/>
  <c r="X204" i="25"/>
  <c r="W204" i="25"/>
  <c r="V204" i="25"/>
  <c r="U204" i="25"/>
  <c r="T204" i="25"/>
  <c r="S204" i="25"/>
  <c r="R204" i="25"/>
  <c r="Q204" i="25"/>
  <c r="P204" i="25"/>
  <c r="O204" i="25"/>
  <c r="N204" i="25"/>
  <c r="M204" i="25"/>
  <c r="AV203" i="25"/>
  <c r="AU203" i="25"/>
  <c r="AT203" i="25"/>
  <c r="AS203" i="25"/>
  <c r="AR203" i="25"/>
  <c r="AQ203" i="25"/>
  <c r="AP203" i="25"/>
  <c r="AO203" i="25"/>
  <c r="AN203" i="25"/>
  <c r="AM203" i="25"/>
  <c r="AL203" i="25"/>
  <c r="AK203" i="25"/>
  <c r="AJ203" i="25"/>
  <c r="AI203" i="25"/>
  <c r="AH203" i="25"/>
  <c r="AG203" i="25"/>
  <c r="AF203" i="25"/>
  <c r="AE203" i="25"/>
  <c r="AD203" i="25"/>
  <c r="AC203" i="25"/>
  <c r="AB203" i="25"/>
  <c r="AA203" i="25"/>
  <c r="Z203" i="25"/>
  <c r="Y203" i="25"/>
  <c r="X203" i="25"/>
  <c r="W203" i="25"/>
  <c r="V203" i="25"/>
  <c r="U203" i="25"/>
  <c r="T203" i="25"/>
  <c r="S203" i="25"/>
  <c r="R203" i="25"/>
  <c r="Q203" i="25"/>
  <c r="P203" i="25"/>
  <c r="O203" i="25"/>
  <c r="N203" i="25"/>
  <c r="M203" i="25"/>
  <c r="AV201" i="25"/>
  <c r="AU201" i="25"/>
  <c r="AT201" i="25"/>
  <c r="AS201" i="25"/>
  <c r="AR201" i="25"/>
  <c r="AQ201" i="25"/>
  <c r="AP201" i="25"/>
  <c r="AO201" i="25"/>
  <c r="AN201" i="25"/>
  <c r="AM201" i="25"/>
  <c r="AL201" i="25"/>
  <c r="AK201" i="25"/>
  <c r="AJ201" i="25"/>
  <c r="AI201" i="25"/>
  <c r="AH201" i="25"/>
  <c r="AG201" i="25"/>
  <c r="AF201" i="25"/>
  <c r="AE201" i="25"/>
  <c r="AD201" i="25"/>
  <c r="AC201" i="25"/>
  <c r="AB201" i="25"/>
  <c r="AA201" i="25"/>
  <c r="Z201" i="25"/>
  <c r="Y201" i="25"/>
  <c r="X201" i="25"/>
  <c r="W201" i="25"/>
  <c r="V201" i="25"/>
  <c r="U201" i="25"/>
  <c r="T201" i="25"/>
  <c r="S201" i="25"/>
  <c r="R201" i="25"/>
  <c r="Q201" i="25"/>
  <c r="P201" i="25"/>
  <c r="O201" i="25"/>
  <c r="N201" i="25"/>
  <c r="M201" i="25"/>
  <c r="AV200" i="25"/>
  <c r="AU200" i="25"/>
  <c r="AT200" i="25"/>
  <c r="AS200" i="25"/>
  <c r="AR200" i="25"/>
  <c r="AQ200" i="25"/>
  <c r="AP200" i="25"/>
  <c r="AO200" i="25"/>
  <c r="AN200" i="25"/>
  <c r="AM200" i="25"/>
  <c r="AL200" i="25"/>
  <c r="AK200" i="25"/>
  <c r="AJ200" i="25"/>
  <c r="AI200" i="25"/>
  <c r="AH200" i="25"/>
  <c r="AG200" i="25"/>
  <c r="AF200" i="25"/>
  <c r="AE200" i="25"/>
  <c r="AD200" i="25"/>
  <c r="AC200" i="25"/>
  <c r="AB200" i="25"/>
  <c r="AA200" i="25"/>
  <c r="Z200" i="25"/>
  <c r="Y200" i="25"/>
  <c r="X200" i="25"/>
  <c r="W200" i="25"/>
  <c r="V200" i="25"/>
  <c r="U200" i="25"/>
  <c r="T200" i="25"/>
  <c r="S200" i="25"/>
  <c r="R200" i="25"/>
  <c r="Q200" i="25"/>
  <c r="P200" i="25"/>
  <c r="O200" i="25"/>
  <c r="N200" i="25"/>
  <c r="M200" i="25"/>
  <c r="L200" i="25"/>
  <c r="L201" i="25"/>
  <c r="L203" i="25"/>
  <c r="L204" i="25"/>
  <c r="L206" i="25"/>
  <c r="L207" i="25"/>
  <c r="L209" i="25"/>
  <c r="L210" i="25"/>
  <c r="L212" i="25"/>
  <c r="L213" i="25"/>
  <c r="L215" i="25"/>
  <c r="L216" i="25"/>
  <c r="L218" i="25"/>
  <c r="L219" i="25"/>
  <c r="L221" i="25"/>
  <c r="L222" i="25"/>
  <c r="L224" i="25"/>
  <c r="L225" i="25"/>
  <c r="L227" i="25"/>
  <c r="L228" i="25"/>
  <c r="L25" i="25"/>
  <c r="S41" i="25"/>
  <c r="AK416" i="25" s="1"/>
  <c r="AV416" i="25"/>
  <c r="AT416" i="25"/>
  <c r="AL416" i="25"/>
  <c r="AJ416" i="25"/>
  <c r="AH416" i="25"/>
  <c r="AG416" i="25"/>
  <c r="Y416" i="25"/>
  <c r="X416" i="25"/>
  <c r="V416" i="25"/>
  <c r="R416" i="25"/>
  <c r="AV415" i="25"/>
  <c r="AR415" i="25"/>
  <c r="AP415" i="25"/>
  <c r="AO415" i="25"/>
  <c r="AN415" i="25"/>
  <c r="AF415" i="25"/>
  <c r="AD415" i="25"/>
  <c r="AC415" i="25"/>
  <c r="AB415" i="25"/>
  <c r="Z415" i="25"/>
  <c r="R415" i="25"/>
  <c r="Q415" i="25"/>
  <c r="P415" i="25"/>
  <c r="AV412" i="25"/>
  <c r="AT412" i="25"/>
  <c r="AS412" i="25"/>
  <c r="AO412" i="25"/>
  <c r="AN412" i="25"/>
  <c r="AI412" i="25"/>
  <c r="AF412" i="25"/>
  <c r="AD412" i="25"/>
  <c r="AC412" i="25"/>
  <c r="AB412" i="25"/>
  <c r="U412" i="25"/>
  <c r="T412" i="25"/>
  <c r="S412" i="25"/>
  <c r="R412" i="25"/>
  <c r="Q412" i="25"/>
  <c r="AT410" i="25"/>
  <c r="AS410" i="25"/>
  <c r="AR410" i="25"/>
  <c r="AN410" i="25"/>
  <c r="AM410" i="25"/>
  <c r="AH410" i="25"/>
  <c r="AE410" i="25"/>
  <c r="AD410" i="25"/>
  <c r="AC410" i="25"/>
  <c r="AB410" i="25"/>
  <c r="U410" i="25"/>
  <c r="T410" i="25"/>
  <c r="R410" i="25"/>
  <c r="Q410" i="25"/>
  <c r="P410" i="25"/>
  <c r="AS409" i="25"/>
  <c r="AR409" i="25"/>
  <c r="AQ409" i="25"/>
  <c r="AN409" i="25"/>
  <c r="AL409" i="25"/>
  <c r="AH409" i="25"/>
  <c r="AD409" i="25"/>
  <c r="AC409" i="25"/>
  <c r="AB409" i="25"/>
  <c r="AA409" i="25"/>
  <c r="T409" i="25"/>
  <c r="S409" i="25"/>
  <c r="R409" i="25"/>
  <c r="Q409" i="25"/>
  <c r="P409" i="25"/>
  <c r="AS407" i="25"/>
  <c r="AR407" i="25"/>
  <c r="AP407" i="25"/>
  <c r="AM407" i="25"/>
  <c r="AL407" i="25"/>
  <c r="AG407" i="25"/>
  <c r="AD407" i="25"/>
  <c r="AC407" i="25"/>
  <c r="AB407" i="25"/>
  <c r="Z407" i="25"/>
  <c r="T407" i="25"/>
  <c r="R407" i="25"/>
  <c r="Q407" i="25"/>
  <c r="P407" i="25"/>
  <c r="O407" i="25"/>
  <c r="AR406" i="25"/>
  <c r="AQ406" i="25"/>
  <c r="AP406" i="25"/>
  <c r="AL406" i="25"/>
  <c r="AK406" i="25"/>
  <c r="AG406" i="25"/>
  <c r="AC406" i="25"/>
  <c r="AB406" i="25"/>
  <c r="AA406" i="25"/>
  <c r="Z406" i="25"/>
  <c r="S406" i="25"/>
  <c r="R406" i="25"/>
  <c r="Q406" i="25"/>
  <c r="P406" i="25"/>
  <c r="N406" i="25"/>
  <c r="AR404" i="25"/>
  <c r="AP404" i="25"/>
  <c r="AO404" i="25"/>
  <c r="AL404" i="25"/>
  <c r="AK404" i="25"/>
  <c r="AF404" i="25"/>
  <c r="AC404" i="25"/>
  <c r="AB404" i="25"/>
  <c r="AA404" i="25"/>
  <c r="Z404" i="25"/>
  <c r="T404" i="25"/>
  <c r="S404" i="25"/>
  <c r="R404" i="25"/>
  <c r="Q404" i="25"/>
  <c r="P404" i="25"/>
  <c r="AT403" i="25"/>
  <c r="AS403" i="25"/>
  <c r="AR403" i="25"/>
  <c r="AO403" i="25"/>
  <c r="AN403" i="25"/>
  <c r="AJ403" i="25"/>
  <c r="AG403" i="25"/>
  <c r="AF403" i="25"/>
  <c r="AE403" i="25"/>
  <c r="AD403" i="25"/>
  <c r="X403" i="25"/>
  <c r="W403" i="25"/>
  <c r="V403" i="25"/>
  <c r="U403" i="25"/>
  <c r="T403" i="25"/>
  <c r="N403" i="25"/>
  <c r="M403" i="25"/>
  <c r="AV401" i="25"/>
  <c r="AS401" i="25"/>
  <c r="AR401" i="25"/>
  <c r="AN401" i="25"/>
  <c r="AK401" i="25"/>
  <c r="AJ401" i="25"/>
  <c r="AI401" i="25"/>
  <c r="AH401" i="25"/>
  <c r="AB401" i="25"/>
  <c r="AA401" i="25"/>
  <c r="Z401" i="25"/>
  <c r="Y401" i="25"/>
  <c r="X401" i="25"/>
  <c r="R401" i="25"/>
  <c r="Q401" i="25"/>
  <c r="P401" i="25"/>
  <c r="M401" i="25"/>
  <c r="AV400" i="25"/>
  <c r="AR400" i="25"/>
  <c r="AO400" i="25"/>
  <c r="AN400" i="25"/>
  <c r="AM400" i="25"/>
  <c r="AL400" i="25"/>
  <c r="AF400" i="25"/>
  <c r="AE400" i="25"/>
  <c r="AD400" i="25"/>
  <c r="AC400" i="25"/>
  <c r="AB400" i="25"/>
  <c r="V400" i="25"/>
  <c r="U400" i="25"/>
  <c r="T400" i="25"/>
  <c r="Q400" i="25"/>
  <c r="P400" i="25"/>
  <c r="AV398" i="25"/>
  <c r="AS398" i="25"/>
  <c r="AR398" i="25"/>
  <c r="AQ398" i="25"/>
  <c r="AP398" i="25"/>
  <c r="AJ398" i="25"/>
  <c r="AI398" i="25"/>
  <c r="AH398" i="25"/>
  <c r="AG398" i="25"/>
  <c r="AF398" i="25"/>
  <c r="Z398" i="25"/>
  <c r="Y398" i="25"/>
  <c r="X398" i="25"/>
  <c r="U398" i="25"/>
  <c r="T398" i="25"/>
  <c r="P398" i="25"/>
  <c r="M398" i="25"/>
  <c r="AV397" i="25"/>
  <c r="AU397" i="25"/>
  <c r="AT397" i="25"/>
  <c r="AN397" i="25"/>
  <c r="AM397" i="25"/>
  <c r="AL397" i="25"/>
  <c r="AK397" i="25"/>
  <c r="AJ397" i="25"/>
  <c r="AD397" i="25"/>
  <c r="AC397" i="25"/>
  <c r="AB397" i="25"/>
  <c r="Y397" i="25"/>
  <c r="X397" i="25"/>
  <c r="T397" i="25"/>
  <c r="Q397" i="25"/>
  <c r="P397" i="25"/>
  <c r="O397" i="25"/>
  <c r="N397" i="25"/>
  <c r="AR395" i="25"/>
  <c r="AQ395" i="25"/>
  <c r="AP395" i="25"/>
  <c r="AO395" i="25"/>
  <c r="AN395" i="25"/>
  <c r="AH395" i="25"/>
  <c r="AG395" i="25"/>
  <c r="AF395" i="25"/>
  <c r="AC395" i="25"/>
  <c r="AB395" i="25"/>
  <c r="X395" i="25"/>
  <c r="U395" i="25"/>
  <c r="T395" i="25"/>
  <c r="S395" i="25"/>
  <c r="R395" i="25"/>
  <c r="AV394" i="25"/>
  <c r="AU394" i="25"/>
  <c r="AT394" i="25"/>
  <c r="AS394" i="25"/>
  <c r="AR394" i="25"/>
  <c r="AL394" i="25"/>
  <c r="AK394" i="25"/>
  <c r="AJ394" i="25"/>
  <c r="AI394" i="25"/>
  <c r="AG394" i="25"/>
  <c r="AC394" i="25"/>
  <c r="AB394" i="25"/>
  <c r="AA394" i="25"/>
  <c r="Y394" i="25"/>
  <c r="X394" i="25"/>
  <c r="T394" i="25"/>
  <c r="S394" i="25"/>
  <c r="Q394" i="25"/>
  <c r="P394" i="25"/>
  <c r="O394" i="25"/>
  <c r="AU392" i="25"/>
  <c r="AS392" i="25"/>
  <c r="AR392" i="25"/>
  <c r="AQ392" i="25"/>
  <c r="AP392" i="25"/>
  <c r="AK392" i="25"/>
  <c r="AJ392" i="25"/>
  <c r="AI392" i="25"/>
  <c r="AH392" i="25"/>
  <c r="AG392" i="25"/>
  <c r="AB392" i="25"/>
  <c r="AA392" i="25"/>
  <c r="Z392" i="25"/>
  <c r="Y392" i="25"/>
  <c r="X392" i="25"/>
  <c r="S392" i="25"/>
  <c r="R392" i="25"/>
  <c r="Q392" i="25"/>
  <c r="P392" i="25"/>
  <c r="O392" i="25"/>
  <c r="AT391" i="25"/>
  <c r="AS391" i="25"/>
  <c r="AR391" i="25"/>
  <c r="AQ391" i="25"/>
  <c r="AO391" i="25"/>
  <c r="AK391" i="25"/>
  <c r="AJ391" i="25"/>
  <c r="AI391" i="25"/>
  <c r="AG391" i="25"/>
  <c r="AF391" i="25"/>
  <c r="AB391" i="25"/>
  <c r="AA391" i="25"/>
  <c r="Y391" i="25"/>
  <c r="X391" i="25"/>
  <c r="W391" i="25"/>
  <c r="S391" i="25"/>
  <c r="Q391" i="25"/>
  <c r="P391" i="25"/>
  <c r="O391" i="25"/>
  <c r="N391" i="25"/>
  <c r="AS389" i="25"/>
  <c r="AR389" i="25"/>
  <c r="AQ389" i="25"/>
  <c r="AP389" i="25"/>
  <c r="AO389" i="25"/>
  <c r="AJ389" i="25"/>
  <c r="AI389" i="25"/>
  <c r="AH389" i="25"/>
  <c r="AG389" i="25"/>
  <c r="AF389" i="25"/>
  <c r="AA389" i="25"/>
  <c r="Z389" i="25"/>
  <c r="Y389" i="25"/>
  <c r="X389" i="25"/>
  <c r="W389" i="25"/>
  <c r="R389" i="25"/>
  <c r="Q389" i="25"/>
  <c r="P389" i="25"/>
  <c r="O389" i="25"/>
  <c r="M389" i="25"/>
  <c r="AS388" i="25"/>
  <c r="AR388" i="25"/>
  <c r="AQ388" i="25"/>
  <c r="AO388" i="25"/>
  <c r="AN388" i="25"/>
  <c r="AJ388" i="25"/>
  <c r="AI388" i="25"/>
  <c r="AG388" i="25"/>
  <c r="AF388" i="25"/>
  <c r="AE388" i="25"/>
  <c r="AA388" i="25"/>
  <c r="Y388" i="25"/>
  <c r="X388" i="25"/>
  <c r="W388" i="25"/>
  <c r="V388" i="25"/>
  <c r="Q388" i="25"/>
  <c r="P388" i="25"/>
  <c r="O388" i="25"/>
  <c r="N388" i="25"/>
  <c r="M388" i="25"/>
  <c r="L394" i="25"/>
  <c r="L395" i="25"/>
  <c r="L397" i="25"/>
  <c r="L398" i="25"/>
  <c r="L400" i="25"/>
  <c r="L407" i="25"/>
  <c r="L409" i="25"/>
  <c r="L410" i="25"/>
  <c r="L412" i="25"/>
  <c r="T22" i="25"/>
  <c r="T23" i="25"/>
  <c r="T24" i="25"/>
  <c r="T25" i="25"/>
  <c r="T26" i="25"/>
  <c r="T27" i="25"/>
  <c r="T28" i="25"/>
  <c r="T29" i="25"/>
  <c r="T21" i="25"/>
  <c r="T20" i="25"/>
  <c r="L105" i="25"/>
  <c r="L106" i="25"/>
  <c r="L107" i="25"/>
  <c r="L108" i="25"/>
  <c r="L109" i="25"/>
  <c r="L110" i="25"/>
  <c r="L111" i="25"/>
  <c r="L112" i="25"/>
  <c r="L113" i="25"/>
  <c r="L104" i="25"/>
  <c r="S36" i="10"/>
  <c r="S40" i="10" s="1"/>
  <c r="T58" i="10" s="1"/>
  <c r="S33" i="10"/>
  <c r="S26" i="12"/>
  <c r="S23" i="12"/>
  <c r="S30" i="12" s="1"/>
  <c r="Q48" i="12" s="1"/>
  <c r="AV185" i="12"/>
  <c r="AU185" i="12"/>
  <c r="AT185" i="12"/>
  <c r="AS185" i="12"/>
  <c r="AR185" i="12"/>
  <c r="AQ185" i="12"/>
  <c r="AP185" i="12"/>
  <c r="AO185" i="12"/>
  <c r="AN185" i="12"/>
  <c r="AM185" i="12"/>
  <c r="AL185" i="12"/>
  <c r="AK185" i="12"/>
  <c r="AJ185" i="12"/>
  <c r="AI185" i="12"/>
  <c r="AH185" i="12"/>
  <c r="AG185" i="12"/>
  <c r="AF185" i="12"/>
  <c r="AE185" i="12"/>
  <c r="AD185" i="12"/>
  <c r="AC185" i="12"/>
  <c r="AB185" i="12"/>
  <c r="AA185" i="12"/>
  <c r="Z185" i="12"/>
  <c r="Y185" i="12"/>
  <c r="X185" i="12"/>
  <c r="W185" i="12"/>
  <c r="V185" i="12"/>
  <c r="U185" i="12"/>
  <c r="T185" i="12"/>
  <c r="S185" i="12"/>
  <c r="R185" i="12"/>
  <c r="Q185" i="12"/>
  <c r="P185" i="12"/>
  <c r="O185" i="12"/>
  <c r="N185" i="12"/>
  <c r="M185" i="12"/>
  <c r="AV184" i="12"/>
  <c r="AU184" i="12"/>
  <c r="AT184" i="12"/>
  <c r="AS184" i="12"/>
  <c r="AR184" i="12"/>
  <c r="AQ184" i="12"/>
  <c r="AP184" i="12"/>
  <c r="AO184" i="12"/>
  <c r="AN184" i="12"/>
  <c r="AM184" i="12"/>
  <c r="AL184" i="12"/>
  <c r="AK184" i="12"/>
  <c r="AJ184" i="12"/>
  <c r="AI184" i="12"/>
  <c r="AH184" i="12"/>
  <c r="AG184" i="12"/>
  <c r="AF184" i="12"/>
  <c r="AE184" i="12"/>
  <c r="AD184" i="12"/>
  <c r="AC184" i="12"/>
  <c r="AB184" i="12"/>
  <c r="AA184" i="12"/>
  <c r="Z184" i="12"/>
  <c r="Y184" i="12"/>
  <c r="X184" i="12"/>
  <c r="W184" i="12"/>
  <c r="V184" i="12"/>
  <c r="U184" i="12"/>
  <c r="T184" i="12"/>
  <c r="S184" i="12"/>
  <c r="R184" i="12"/>
  <c r="Q184" i="12"/>
  <c r="P184" i="12"/>
  <c r="O184" i="12"/>
  <c r="N184" i="12"/>
  <c r="M184" i="12"/>
  <c r="AV183" i="12"/>
  <c r="AU183" i="12"/>
  <c r="AT183" i="12"/>
  <c r="AS183" i="12"/>
  <c r="AR183" i="12"/>
  <c r="AQ183" i="12"/>
  <c r="AP183" i="12"/>
  <c r="AO183" i="12"/>
  <c r="AN183" i="12"/>
  <c r="AM183" i="12"/>
  <c r="AL183" i="12"/>
  <c r="AK183" i="12"/>
  <c r="AJ183" i="12"/>
  <c r="AI183" i="12"/>
  <c r="AH183" i="12"/>
  <c r="AG183" i="12"/>
  <c r="AF183" i="12"/>
  <c r="AE183" i="12"/>
  <c r="AD183" i="12"/>
  <c r="AC183" i="12"/>
  <c r="AB183" i="12"/>
  <c r="AA183" i="12"/>
  <c r="Z183" i="12"/>
  <c r="Y183" i="12"/>
  <c r="X183" i="12"/>
  <c r="W183" i="12"/>
  <c r="V183" i="12"/>
  <c r="U183" i="12"/>
  <c r="T183" i="12"/>
  <c r="S183" i="12"/>
  <c r="R183" i="12"/>
  <c r="Q183" i="12"/>
  <c r="P183" i="12"/>
  <c r="O183" i="12"/>
  <c r="N183" i="12"/>
  <c r="M183" i="12"/>
  <c r="AV182" i="12"/>
  <c r="AU182" i="12"/>
  <c r="AT182" i="12"/>
  <c r="AS182" i="12"/>
  <c r="AR182" i="12"/>
  <c r="AQ182" i="12"/>
  <c r="AP182" i="12"/>
  <c r="AO182" i="12"/>
  <c r="AN182" i="12"/>
  <c r="AM182" i="12"/>
  <c r="AL182" i="12"/>
  <c r="AK182" i="12"/>
  <c r="AJ182" i="12"/>
  <c r="AI182" i="12"/>
  <c r="AH182" i="12"/>
  <c r="AG182" i="12"/>
  <c r="AF182" i="12"/>
  <c r="AE182" i="12"/>
  <c r="AD182" i="12"/>
  <c r="AC182" i="12"/>
  <c r="AB182" i="12"/>
  <c r="AA182" i="12"/>
  <c r="Z182" i="12"/>
  <c r="Y182" i="12"/>
  <c r="X182" i="12"/>
  <c r="W182" i="12"/>
  <c r="V182" i="12"/>
  <c r="U182" i="12"/>
  <c r="T182" i="12"/>
  <c r="S182" i="12"/>
  <c r="R182" i="12"/>
  <c r="Q182" i="12"/>
  <c r="P182" i="12"/>
  <c r="O182" i="12"/>
  <c r="N182" i="12"/>
  <c r="M182" i="12"/>
  <c r="AV181" i="12"/>
  <c r="AU181" i="12"/>
  <c r="AT181" i="12"/>
  <c r="AS181" i="12"/>
  <c r="AR181" i="12"/>
  <c r="AQ181" i="12"/>
  <c r="AP181" i="12"/>
  <c r="AO181" i="12"/>
  <c r="AN181" i="12"/>
  <c r="AM181" i="12"/>
  <c r="AL181" i="12"/>
  <c r="AK181" i="12"/>
  <c r="AJ181" i="12"/>
  <c r="AI181" i="12"/>
  <c r="AH181" i="12"/>
  <c r="AG181" i="12"/>
  <c r="AF181" i="12"/>
  <c r="AE181" i="12"/>
  <c r="AD181" i="12"/>
  <c r="AC181" i="12"/>
  <c r="AB181" i="12"/>
  <c r="AA181" i="12"/>
  <c r="Z181" i="12"/>
  <c r="Y181" i="12"/>
  <c r="X181" i="12"/>
  <c r="W181" i="12"/>
  <c r="V181" i="12"/>
  <c r="U181" i="12"/>
  <c r="T181" i="12"/>
  <c r="S181" i="12"/>
  <c r="R181" i="12"/>
  <c r="Q181" i="12"/>
  <c r="P181" i="12"/>
  <c r="O181" i="12"/>
  <c r="N181" i="12"/>
  <c r="M181" i="12"/>
  <c r="AV180" i="12"/>
  <c r="AU180" i="12"/>
  <c r="AT180" i="12"/>
  <c r="AS180" i="12"/>
  <c r="AR180" i="12"/>
  <c r="AQ180" i="12"/>
  <c r="AP180" i="12"/>
  <c r="AO180" i="12"/>
  <c r="AN180" i="12"/>
  <c r="AM180" i="12"/>
  <c r="AL180" i="12"/>
  <c r="AK180" i="12"/>
  <c r="AJ180" i="12"/>
  <c r="AI180" i="12"/>
  <c r="AH180" i="12"/>
  <c r="AG180" i="12"/>
  <c r="AF180" i="12"/>
  <c r="AE180" i="12"/>
  <c r="AD180" i="12"/>
  <c r="AC180" i="12"/>
  <c r="AB180" i="12"/>
  <c r="AA180" i="12"/>
  <c r="Z180" i="12"/>
  <c r="Y180" i="12"/>
  <c r="X180" i="12"/>
  <c r="W180" i="12"/>
  <c r="V180" i="12"/>
  <c r="U180" i="12"/>
  <c r="T180" i="12"/>
  <c r="S180" i="12"/>
  <c r="R180" i="12"/>
  <c r="Q180" i="12"/>
  <c r="P180" i="12"/>
  <c r="O180" i="12"/>
  <c r="N180" i="12"/>
  <c r="M180" i="12"/>
  <c r="AV179" i="12"/>
  <c r="AU179" i="12"/>
  <c r="AT179" i="12"/>
  <c r="AS179" i="12"/>
  <c r="AR179" i="12"/>
  <c r="AQ179" i="12"/>
  <c r="AP179" i="12"/>
  <c r="AO179" i="12"/>
  <c r="AN179" i="12"/>
  <c r="AM179" i="12"/>
  <c r="AL179" i="12"/>
  <c r="AK179" i="12"/>
  <c r="AJ179" i="12"/>
  <c r="AI179" i="12"/>
  <c r="AH179" i="12"/>
  <c r="AG179" i="12"/>
  <c r="AF179" i="12"/>
  <c r="AE179" i="12"/>
  <c r="AD179" i="12"/>
  <c r="AC179" i="12"/>
  <c r="AB179" i="12"/>
  <c r="AA179" i="12"/>
  <c r="Z179" i="12"/>
  <c r="Y179" i="12"/>
  <c r="X179" i="12"/>
  <c r="W179" i="12"/>
  <c r="V179" i="12"/>
  <c r="U179" i="12"/>
  <c r="T179" i="12"/>
  <c r="S179" i="12"/>
  <c r="R179" i="12"/>
  <c r="Q179" i="12"/>
  <c r="P179" i="12"/>
  <c r="O179" i="12"/>
  <c r="N179" i="12"/>
  <c r="M179" i="12"/>
  <c r="AV178" i="12"/>
  <c r="AU178" i="12"/>
  <c r="AT178" i="12"/>
  <c r="AS178" i="12"/>
  <c r="AR178" i="12"/>
  <c r="AQ178" i="12"/>
  <c r="AP178" i="12"/>
  <c r="AO178" i="12"/>
  <c r="AN178" i="12"/>
  <c r="AM178" i="12"/>
  <c r="AL178" i="12"/>
  <c r="AK178" i="12"/>
  <c r="AJ178" i="12"/>
  <c r="AI178" i="12"/>
  <c r="AH178" i="12"/>
  <c r="AG178" i="12"/>
  <c r="AF178" i="12"/>
  <c r="AE178" i="12"/>
  <c r="AD178" i="12"/>
  <c r="AC178" i="12"/>
  <c r="AB178" i="12"/>
  <c r="AA178" i="12"/>
  <c r="Z178" i="12"/>
  <c r="Y178" i="12"/>
  <c r="X178" i="12"/>
  <c r="W178" i="12"/>
  <c r="V178" i="12"/>
  <c r="U178" i="12"/>
  <c r="T178" i="12"/>
  <c r="S178" i="12"/>
  <c r="R178" i="12"/>
  <c r="Q178" i="12"/>
  <c r="P178" i="12"/>
  <c r="O178" i="12"/>
  <c r="N178" i="12"/>
  <c r="M178" i="12"/>
  <c r="AV177" i="12"/>
  <c r="AU177" i="12"/>
  <c r="AT177" i="12"/>
  <c r="AS177" i="12"/>
  <c r="AR177" i="12"/>
  <c r="AQ177" i="12"/>
  <c r="AP177" i="12"/>
  <c r="AO177" i="12"/>
  <c r="AN177" i="12"/>
  <c r="AM177" i="12"/>
  <c r="AL177" i="12"/>
  <c r="AK177" i="12"/>
  <c r="AJ177" i="12"/>
  <c r="AI177" i="12"/>
  <c r="AH177" i="12"/>
  <c r="AG177" i="12"/>
  <c r="AF177" i="12"/>
  <c r="AE177" i="12"/>
  <c r="AD177" i="12"/>
  <c r="AC177" i="12"/>
  <c r="AB177" i="12"/>
  <c r="AA177" i="12"/>
  <c r="Z177" i="12"/>
  <c r="Y177" i="12"/>
  <c r="X177" i="12"/>
  <c r="W177" i="12"/>
  <c r="V177" i="12"/>
  <c r="U177" i="12"/>
  <c r="T177" i="12"/>
  <c r="S177" i="12"/>
  <c r="R177" i="12"/>
  <c r="Q177" i="12"/>
  <c r="P177" i="12"/>
  <c r="O177" i="12"/>
  <c r="N177" i="12"/>
  <c r="M177" i="12"/>
  <c r="L185" i="12"/>
  <c r="L183" i="12"/>
  <c r="L182" i="12"/>
  <c r="L180" i="12"/>
  <c r="L179" i="12"/>
  <c r="L177" i="12"/>
  <c r="S29" i="12"/>
  <c r="AR193" i="12" s="1"/>
  <c r="AU193" i="12"/>
  <c r="AT193" i="12"/>
  <c r="AS193" i="12"/>
  <c r="AQ193" i="12"/>
  <c r="AO193" i="12"/>
  <c r="AM193" i="12"/>
  <c r="AL193" i="12"/>
  <c r="AK193" i="12"/>
  <c r="AI193" i="12"/>
  <c r="AG193" i="12"/>
  <c r="AE193" i="12"/>
  <c r="AD193" i="12"/>
  <c r="AC193" i="12"/>
  <c r="AA193" i="12"/>
  <c r="Y193" i="12"/>
  <c r="W193" i="12"/>
  <c r="V193" i="12"/>
  <c r="U193" i="12"/>
  <c r="S193" i="12"/>
  <c r="Q193" i="12"/>
  <c r="O193" i="12"/>
  <c r="N193" i="12"/>
  <c r="M193" i="12"/>
  <c r="AU190" i="12"/>
  <c r="AS190" i="12"/>
  <c r="AQ190" i="12"/>
  <c r="AP190" i="12"/>
  <c r="AO190" i="12"/>
  <c r="AM190" i="12"/>
  <c r="AK190" i="12"/>
  <c r="AI190" i="12"/>
  <c r="AH190" i="12"/>
  <c r="AG190" i="12"/>
  <c r="AE190" i="12"/>
  <c r="AC190" i="12"/>
  <c r="AA190" i="12"/>
  <c r="Z190" i="12"/>
  <c r="Y190" i="12"/>
  <c r="W190" i="12"/>
  <c r="U190" i="12"/>
  <c r="S190" i="12"/>
  <c r="R190" i="12"/>
  <c r="Q190" i="12"/>
  <c r="P190" i="12"/>
  <c r="O190" i="12"/>
  <c r="N190" i="12"/>
  <c r="M190" i="12"/>
  <c r="L181" i="12"/>
  <c r="L184" i="12"/>
  <c r="AV123" i="14"/>
  <c r="AU123" i="14"/>
  <c r="AT123" i="14"/>
  <c r="AS123" i="14"/>
  <c r="AR123" i="14"/>
  <c r="AQ123" i="14"/>
  <c r="AP123" i="14"/>
  <c r="AO123" i="14"/>
  <c r="AN123" i="14"/>
  <c r="AM123" i="14"/>
  <c r="AL123" i="14"/>
  <c r="AK123" i="14"/>
  <c r="AJ123" i="14"/>
  <c r="AI123" i="14"/>
  <c r="AH123" i="14"/>
  <c r="AG123" i="14"/>
  <c r="AF123" i="14"/>
  <c r="AE123" i="14"/>
  <c r="AD123" i="14"/>
  <c r="AC123" i="14"/>
  <c r="AB123" i="14"/>
  <c r="AA123" i="14"/>
  <c r="Z123" i="14"/>
  <c r="Y123" i="14"/>
  <c r="X123" i="14"/>
  <c r="W123" i="14"/>
  <c r="V123" i="14"/>
  <c r="U123" i="14"/>
  <c r="T123" i="14"/>
  <c r="S123" i="14"/>
  <c r="R123" i="14"/>
  <c r="Q123" i="14"/>
  <c r="P123" i="14"/>
  <c r="O123" i="14"/>
  <c r="N123" i="14"/>
  <c r="L123" i="14"/>
  <c r="S29" i="14"/>
  <c r="AQ129" i="14" s="1"/>
  <c r="AT129" i="14"/>
  <c r="AS129" i="14"/>
  <c r="AR129" i="14"/>
  <c r="AP129" i="14"/>
  <c r="AO129" i="14"/>
  <c r="AL129" i="14"/>
  <c r="AK129" i="14"/>
  <c r="AJ129" i="14"/>
  <c r="AH129" i="14"/>
  <c r="AG129" i="14"/>
  <c r="AD129" i="14"/>
  <c r="AC129" i="14"/>
  <c r="AB129" i="14"/>
  <c r="Z129" i="14"/>
  <c r="Y129" i="14"/>
  <c r="X129" i="14"/>
  <c r="V129" i="14"/>
  <c r="U129" i="14"/>
  <c r="T129" i="14"/>
  <c r="S129" i="14"/>
  <c r="R129" i="14"/>
  <c r="Q129" i="14"/>
  <c r="P129" i="14"/>
  <c r="O129" i="14"/>
  <c r="N129" i="14"/>
  <c r="L129" i="14"/>
  <c r="L48" i="14"/>
  <c r="L178" i="12"/>
  <c r="L193" i="12"/>
  <c r="L190" i="12"/>
  <c r="L49" i="12"/>
  <c r="L50" i="12"/>
  <c r="L48" i="12"/>
  <c r="M123" i="14"/>
  <c r="L49" i="21"/>
  <c r="L50" i="21"/>
  <c r="L48" i="21"/>
  <c r="L49" i="9"/>
  <c r="L50" i="9"/>
  <c r="AZ174" i="5"/>
  <c r="BA174" i="5"/>
  <c r="BB174" i="5"/>
  <c r="BC174" i="5"/>
  <c r="BD174" i="5"/>
  <c r="BE174" i="5"/>
  <c r="BF174" i="5"/>
  <c r="BG174" i="5"/>
  <c r="AZ175" i="5"/>
  <c r="BA175" i="5"/>
  <c r="BB175" i="5"/>
  <c r="BC175" i="5"/>
  <c r="BD175" i="5"/>
  <c r="BE175" i="5"/>
  <c r="BF175" i="5"/>
  <c r="BG175" i="5"/>
  <c r="W176" i="5"/>
  <c r="X176" i="5"/>
  <c r="Y176" i="5"/>
  <c r="Z176" i="5"/>
  <c r="AA176" i="5"/>
  <c r="AB176" i="5"/>
  <c r="AC176" i="5"/>
  <c r="AD176" i="5"/>
  <c r="AE176" i="5"/>
  <c r="AF176" i="5"/>
  <c r="AG176" i="5"/>
  <c r="AH176" i="5"/>
  <c r="AI176" i="5"/>
  <c r="AJ176" i="5"/>
  <c r="AK176" i="5"/>
  <c r="AL176" i="5"/>
  <c r="AM176" i="5"/>
  <c r="AN176" i="5"/>
  <c r="AO176" i="5"/>
  <c r="AP176" i="5"/>
  <c r="AQ176" i="5"/>
  <c r="AR176" i="5"/>
  <c r="AS176" i="5"/>
  <c r="AT176" i="5"/>
  <c r="AU176" i="5"/>
  <c r="AV176" i="5"/>
  <c r="AW176" i="5"/>
  <c r="AX176" i="5"/>
  <c r="AY176" i="5"/>
  <c r="AZ176" i="5"/>
  <c r="BA176" i="5"/>
  <c r="BB176" i="5"/>
  <c r="BC176" i="5"/>
  <c r="BD176" i="5"/>
  <c r="BE176" i="5"/>
  <c r="BF176" i="5"/>
  <c r="BG176" i="5"/>
  <c r="AZ177" i="5"/>
  <c r="BA177" i="5"/>
  <c r="BB177" i="5"/>
  <c r="BC177" i="5"/>
  <c r="BD177" i="5"/>
  <c r="BE177" i="5"/>
  <c r="BF177" i="5"/>
  <c r="BG177" i="5"/>
  <c r="AZ178" i="5"/>
  <c r="BA178" i="5"/>
  <c r="BB178" i="5"/>
  <c r="BC178" i="5"/>
  <c r="BD178" i="5"/>
  <c r="BE178" i="5"/>
  <c r="BF178" i="5"/>
  <c r="BG178" i="5"/>
  <c r="W179" i="5"/>
  <c r="X179" i="5"/>
  <c r="Y179" i="5"/>
  <c r="Z179" i="5"/>
  <c r="AA179" i="5"/>
  <c r="AB179" i="5"/>
  <c r="AC179" i="5"/>
  <c r="AD179" i="5"/>
  <c r="AE179" i="5"/>
  <c r="AF179" i="5"/>
  <c r="AG179" i="5"/>
  <c r="AH179" i="5"/>
  <c r="AI179" i="5"/>
  <c r="AJ179" i="5"/>
  <c r="AK179" i="5"/>
  <c r="AL179" i="5"/>
  <c r="AM179" i="5"/>
  <c r="AN179" i="5"/>
  <c r="AO179" i="5"/>
  <c r="AP179" i="5"/>
  <c r="AQ179" i="5"/>
  <c r="AR179" i="5"/>
  <c r="AS179" i="5"/>
  <c r="AT179" i="5"/>
  <c r="AU179" i="5"/>
  <c r="AV179" i="5"/>
  <c r="AW179" i="5"/>
  <c r="AX179" i="5"/>
  <c r="AY179" i="5"/>
  <c r="AZ179" i="5"/>
  <c r="BA179" i="5"/>
  <c r="BB179" i="5"/>
  <c r="BC179" i="5"/>
  <c r="BD179" i="5"/>
  <c r="BE179" i="5"/>
  <c r="BF179" i="5"/>
  <c r="BG179" i="5"/>
  <c r="AZ180" i="5"/>
  <c r="BA180" i="5"/>
  <c r="BB180" i="5"/>
  <c r="BC180" i="5"/>
  <c r="BD180" i="5"/>
  <c r="BE180" i="5"/>
  <c r="BF180" i="5"/>
  <c r="BG180" i="5"/>
  <c r="AZ181" i="5"/>
  <c r="BA181" i="5"/>
  <c r="BB181" i="5"/>
  <c r="BC181" i="5"/>
  <c r="BD181" i="5"/>
  <c r="BE181" i="5"/>
  <c r="BF181" i="5"/>
  <c r="BG181" i="5"/>
  <c r="W182" i="5"/>
  <c r="X182" i="5"/>
  <c r="Y182" i="5"/>
  <c r="Z182" i="5"/>
  <c r="AA182" i="5"/>
  <c r="AB182" i="5"/>
  <c r="AC182" i="5"/>
  <c r="AD182" i="5"/>
  <c r="AE182" i="5"/>
  <c r="AF182" i="5"/>
  <c r="AG182" i="5"/>
  <c r="AH182" i="5"/>
  <c r="AI182" i="5"/>
  <c r="AJ182" i="5"/>
  <c r="AK182" i="5"/>
  <c r="AL182" i="5"/>
  <c r="AM182" i="5"/>
  <c r="AN182" i="5"/>
  <c r="AO182" i="5"/>
  <c r="AP182" i="5"/>
  <c r="AQ182" i="5"/>
  <c r="AR182" i="5"/>
  <c r="AS182" i="5"/>
  <c r="AT182" i="5"/>
  <c r="AU182" i="5"/>
  <c r="AV182" i="5"/>
  <c r="AW182" i="5"/>
  <c r="AX182" i="5"/>
  <c r="AY182" i="5"/>
  <c r="AZ182" i="5"/>
  <c r="BA182" i="5"/>
  <c r="BB182" i="5"/>
  <c r="BC182" i="5"/>
  <c r="BD182" i="5"/>
  <c r="BE182" i="5"/>
  <c r="BF182" i="5"/>
  <c r="BG182" i="5"/>
  <c r="AZ183" i="5"/>
  <c r="BA183" i="5"/>
  <c r="BB183" i="5"/>
  <c r="BC183" i="5"/>
  <c r="BD183" i="5"/>
  <c r="BE183" i="5"/>
  <c r="BF183" i="5"/>
  <c r="BG183" i="5"/>
  <c r="AZ184" i="5"/>
  <c r="BA184" i="5"/>
  <c r="BB184" i="5"/>
  <c r="BC184" i="5"/>
  <c r="BD184" i="5"/>
  <c r="BE184" i="5"/>
  <c r="BF184" i="5"/>
  <c r="BG184" i="5"/>
  <c r="W185" i="5"/>
  <c r="X185" i="5"/>
  <c r="Y185" i="5"/>
  <c r="Z185" i="5"/>
  <c r="AA185" i="5"/>
  <c r="AB185" i="5"/>
  <c r="AC185" i="5"/>
  <c r="AD185" i="5"/>
  <c r="AE185" i="5"/>
  <c r="AF185" i="5"/>
  <c r="AG185" i="5"/>
  <c r="AH185" i="5"/>
  <c r="AI185" i="5"/>
  <c r="AJ185" i="5"/>
  <c r="AK185" i="5"/>
  <c r="AL185" i="5"/>
  <c r="AM185" i="5"/>
  <c r="AN185" i="5"/>
  <c r="AO185" i="5"/>
  <c r="AP185" i="5"/>
  <c r="AQ185" i="5"/>
  <c r="AR185" i="5"/>
  <c r="AS185" i="5"/>
  <c r="AT185" i="5"/>
  <c r="AU185" i="5"/>
  <c r="AV185" i="5"/>
  <c r="AW185" i="5"/>
  <c r="AX185" i="5"/>
  <c r="AY185" i="5"/>
  <c r="AZ185" i="5"/>
  <c r="BA185" i="5"/>
  <c r="BB185" i="5"/>
  <c r="BC185" i="5"/>
  <c r="BD185" i="5"/>
  <c r="BE185" i="5"/>
  <c r="BF185" i="5"/>
  <c r="BG185" i="5"/>
  <c r="AZ186" i="5"/>
  <c r="BA186" i="5"/>
  <c r="BB186" i="5"/>
  <c r="BC186" i="5"/>
  <c r="BD186" i="5"/>
  <c r="BE186" i="5"/>
  <c r="BF186" i="5"/>
  <c r="BG186" i="5"/>
  <c r="AZ187" i="5"/>
  <c r="BA187" i="5"/>
  <c r="BB187" i="5"/>
  <c r="BC187" i="5"/>
  <c r="BD187" i="5"/>
  <c r="BE187" i="5"/>
  <c r="BF187" i="5"/>
  <c r="BG187" i="5"/>
  <c r="W188" i="5"/>
  <c r="X188" i="5"/>
  <c r="Y188" i="5"/>
  <c r="Z188" i="5"/>
  <c r="AA188" i="5"/>
  <c r="AB188" i="5"/>
  <c r="AC188" i="5"/>
  <c r="AD188" i="5"/>
  <c r="AE188" i="5"/>
  <c r="AF188" i="5"/>
  <c r="AG188" i="5"/>
  <c r="AH188" i="5"/>
  <c r="AI188" i="5"/>
  <c r="AJ188" i="5"/>
  <c r="AK188" i="5"/>
  <c r="AL188" i="5"/>
  <c r="AM188" i="5"/>
  <c r="AN188" i="5"/>
  <c r="AO188" i="5"/>
  <c r="AP188" i="5"/>
  <c r="AQ188" i="5"/>
  <c r="AR188" i="5"/>
  <c r="AS188" i="5"/>
  <c r="AT188" i="5"/>
  <c r="AU188" i="5"/>
  <c r="AV188" i="5"/>
  <c r="AW188" i="5"/>
  <c r="AX188" i="5"/>
  <c r="AY188" i="5"/>
  <c r="AZ188" i="5"/>
  <c r="BA188" i="5"/>
  <c r="BB188" i="5"/>
  <c r="BC188" i="5"/>
  <c r="BD188" i="5"/>
  <c r="BE188" i="5"/>
  <c r="BF188" i="5"/>
  <c r="BG188" i="5"/>
  <c r="AZ189" i="5"/>
  <c r="BA189" i="5"/>
  <c r="BB189" i="5"/>
  <c r="BC189" i="5"/>
  <c r="BD189" i="5"/>
  <c r="BE189" i="5"/>
  <c r="BF189" i="5"/>
  <c r="BG189" i="5"/>
  <c r="AZ190" i="5"/>
  <c r="BA190" i="5"/>
  <c r="BB190" i="5"/>
  <c r="BC190" i="5"/>
  <c r="BD190" i="5"/>
  <c r="BE190" i="5"/>
  <c r="BF190" i="5"/>
  <c r="BG190" i="5"/>
  <c r="W191" i="5"/>
  <c r="X191" i="5"/>
  <c r="Y191" i="5"/>
  <c r="Z191" i="5"/>
  <c r="AA191" i="5"/>
  <c r="AB191" i="5"/>
  <c r="AC191" i="5"/>
  <c r="AD191" i="5"/>
  <c r="AE191" i="5"/>
  <c r="AF191" i="5"/>
  <c r="AG191" i="5"/>
  <c r="AH191" i="5"/>
  <c r="AI191" i="5"/>
  <c r="AJ191" i="5"/>
  <c r="AK191" i="5"/>
  <c r="AL191" i="5"/>
  <c r="AM191" i="5"/>
  <c r="AN191" i="5"/>
  <c r="AO191" i="5"/>
  <c r="AP191" i="5"/>
  <c r="AQ191" i="5"/>
  <c r="AR191" i="5"/>
  <c r="AS191" i="5"/>
  <c r="AT191" i="5"/>
  <c r="AU191" i="5"/>
  <c r="AV191" i="5"/>
  <c r="AW191" i="5"/>
  <c r="AX191" i="5"/>
  <c r="AY191" i="5"/>
  <c r="AZ191" i="5"/>
  <c r="BA191" i="5"/>
  <c r="BB191" i="5"/>
  <c r="BC191" i="5"/>
  <c r="BD191" i="5"/>
  <c r="BE191" i="5"/>
  <c r="BF191" i="5"/>
  <c r="BG191" i="5"/>
  <c r="AZ192" i="5"/>
  <c r="BA192" i="5"/>
  <c r="BB192" i="5"/>
  <c r="BC192" i="5"/>
  <c r="BD192" i="5"/>
  <c r="BE192" i="5"/>
  <c r="BF192" i="5"/>
  <c r="BG192" i="5"/>
  <c r="AZ193" i="5"/>
  <c r="BA193" i="5"/>
  <c r="BB193" i="5"/>
  <c r="BC193" i="5"/>
  <c r="BD193" i="5"/>
  <c r="BE193" i="5"/>
  <c r="BF193" i="5"/>
  <c r="BG193" i="5"/>
  <c r="W194" i="5"/>
  <c r="X194" i="5"/>
  <c r="Y194" i="5"/>
  <c r="Z194" i="5"/>
  <c r="AA194" i="5"/>
  <c r="AB194" i="5"/>
  <c r="AC194" i="5"/>
  <c r="AD194" i="5"/>
  <c r="AE194" i="5"/>
  <c r="AF194" i="5"/>
  <c r="AG194" i="5"/>
  <c r="AH194" i="5"/>
  <c r="AI194" i="5"/>
  <c r="AJ194" i="5"/>
  <c r="AK194" i="5"/>
  <c r="AL194" i="5"/>
  <c r="AM194" i="5"/>
  <c r="AN194" i="5"/>
  <c r="AO194" i="5"/>
  <c r="AP194" i="5"/>
  <c r="AQ194" i="5"/>
  <c r="AR194" i="5"/>
  <c r="AS194" i="5"/>
  <c r="AT194" i="5"/>
  <c r="AU194" i="5"/>
  <c r="AV194" i="5"/>
  <c r="AW194" i="5"/>
  <c r="AX194" i="5"/>
  <c r="AY194" i="5"/>
  <c r="AZ194" i="5"/>
  <c r="BA194" i="5"/>
  <c r="BB194" i="5"/>
  <c r="BC194" i="5"/>
  <c r="BD194" i="5"/>
  <c r="BE194" i="5"/>
  <c r="BF194" i="5"/>
  <c r="BG194" i="5"/>
  <c r="AZ195" i="5"/>
  <c r="BA195" i="5"/>
  <c r="BB195" i="5"/>
  <c r="BC195" i="5"/>
  <c r="BD195" i="5"/>
  <c r="BE195" i="5"/>
  <c r="BF195" i="5"/>
  <c r="BG195" i="5"/>
  <c r="AZ196" i="5"/>
  <c r="BA196" i="5"/>
  <c r="BB196" i="5"/>
  <c r="BC196" i="5"/>
  <c r="BD196" i="5"/>
  <c r="BE196" i="5"/>
  <c r="BF196" i="5"/>
  <c r="BG196" i="5"/>
  <c r="W197" i="5"/>
  <c r="X197" i="5"/>
  <c r="Y197" i="5"/>
  <c r="Z197" i="5"/>
  <c r="AA197" i="5"/>
  <c r="AB197" i="5"/>
  <c r="AC197" i="5"/>
  <c r="AD197" i="5"/>
  <c r="AE197" i="5"/>
  <c r="AF197" i="5"/>
  <c r="AG197" i="5"/>
  <c r="AH197" i="5"/>
  <c r="AI197" i="5"/>
  <c r="AJ197" i="5"/>
  <c r="AK197" i="5"/>
  <c r="AL197" i="5"/>
  <c r="AM197" i="5"/>
  <c r="AN197" i="5"/>
  <c r="AO197" i="5"/>
  <c r="AP197" i="5"/>
  <c r="AQ197" i="5"/>
  <c r="AR197" i="5"/>
  <c r="AS197" i="5"/>
  <c r="AT197" i="5"/>
  <c r="AU197" i="5"/>
  <c r="AV197" i="5"/>
  <c r="AW197" i="5"/>
  <c r="AX197" i="5"/>
  <c r="AY197" i="5"/>
  <c r="AZ197" i="5"/>
  <c r="BA197" i="5"/>
  <c r="BB197" i="5"/>
  <c r="BC197" i="5"/>
  <c r="BD197" i="5"/>
  <c r="BE197" i="5"/>
  <c r="BF197" i="5"/>
  <c r="BG197" i="5"/>
  <c r="W198" i="5"/>
  <c r="X198" i="5"/>
  <c r="Y198" i="5"/>
  <c r="Z198" i="5"/>
  <c r="AA198" i="5"/>
  <c r="AB198" i="5"/>
  <c r="AC198" i="5"/>
  <c r="AD198" i="5"/>
  <c r="AE198" i="5"/>
  <c r="AF198" i="5"/>
  <c r="AG198" i="5"/>
  <c r="AH198" i="5"/>
  <c r="AI198" i="5"/>
  <c r="AJ198" i="5"/>
  <c r="AK198" i="5"/>
  <c r="AL198" i="5"/>
  <c r="AM198" i="5"/>
  <c r="AN198" i="5"/>
  <c r="AO198" i="5"/>
  <c r="AP198" i="5"/>
  <c r="AQ198" i="5"/>
  <c r="AR198" i="5"/>
  <c r="AS198" i="5"/>
  <c r="AT198" i="5"/>
  <c r="AU198" i="5"/>
  <c r="AV198" i="5"/>
  <c r="AW198" i="5"/>
  <c r="AX198" i="5"/>
  <c r="AY198" i="5"/>
  <c r="AZ198" i="5"/>
  <c r="BA198" i="5"/>
  <c r="BB198" i="5"/>
  <c r="BC198" i="5"/>
  <c r="BD198" i="5"/>
  <c r="BE198" i="5"/>
  <c r="BF198" i="5"/>
  <c r="BG198" i="5"/>
  <c r="W199" i="5"/>
  <c r="X199" i="5"/>
  <c r="Y199" i="5"/>
  <c r="Z199" i="5"/>
  <c r="AA199" i="5"/>
  <c r="AB199" i="5"/>
  <c r="AC199" i="5"/>
  <c r="AD199" i="5"/>
  <c r="AE199" i="5"/>
  <c r="AF199" i="5"/>
  <c r="AG199" i="5"/>
  <c r="AH199" i="5"/>
  <c r="AI199" i="5"/>
  <c r="AJ199" i="5"/>
  <c r="AK199" i="5"/>
  <c r="AL199" i="5"/>
  <c r="AM199" i="5"/>
  <c r="AN199" i="5"/>
  <c r="AO199" i="5"/>
  <c r="AP199" i="5"/>
  <c r="AQ199" i="5"/>
  <c r="AR199" i="5"/>
  <c r="AS199" i="5"/>
  <c r="AT199" i="5"/>
  <c r="AU199" i="5"/>
  <c r="AV199" i="5"/>
  <c r="AW199" i="5"/>
  <c r="AX199" i="5"/>
  <c r="AY199" i="5"/>
  <c r="AZ199" i="5"/>
  <c r="BA199" i="5"/>
  <c r="BB199" i="5"/>
  <c r="BC199" i="5"/>
  <c r="BD199" i="5"/>
  <c r="BE199" i="5"/>
  <c r="BF199" i="5"/>
  <c r="BG199" i="5"/>
  <c r="W200" i="5"/>
  <c r="X200" i="5"/>
  <c r="Y200" i="5"/>
  <c r="Z200" i="5"/>
  <c r="AA200" i="5"/>
  <c r="AB200" i="5"/>
  <c r="AC200" i="5"/>
  <c r="AD200" i="5"/>
  <c r="AE200" i="5"/>
  <c r="AF200" i="5"/>
  <c r="AG200" i="5"/>
  <c r="AH200" i="5"/>
  <c r="AI200" i="5"/>
  <c r="AJ200" i="5"/>
  <c r="AK200" i="5"/>
  <c r="AL200" i="5"/>
  <c r="AM200" i="5"/>
  <c r="AN200" i="5"/>
  <c r="AO200" i="5"/>
  <c r="AP200" i="5"/>
  <c r="AQ200" i="5"/>
  <c r="AR200" i="5"/>
  <c r="AS200" i="5"/>
  <c r="AT200" i="5"/>
  <c r="AU200" i="5"/>
  <c r="AV200" i="5"/>
  <c r="AW200" i="5"/>
  <c r="AX200" i="5"/>
  <c r="AY200" i="5"/>
  <c r="AZ200" i="5"/>
  <c r="BA200" i="5"/>
  <c r="BB200" i="5"/>
  <c r="BC200" i="5"/>
  <c r="BD200" i="5"/>
  <c r="BE200" i="5"/>
  <c r="BF200" i="5"/>
  <c r="BG200" i="5"/>
  <c r="W201" i="5"/>
  <c r="X201" i="5"/>
  <c r="Y201" i="5"/>
  <c r="Z201" i="5"/>
  <c r="AA201" i="5"/>
  <c r="AB201" i="5"/>
  <c r="AC201" i="5"/>
  <c r="AD201" i="5"/>
  <c r="AE201" i="5"/>
  <c r="AF201" i="5"/>
  <c r="AG201" i="5"/>
  <c r="AH201" i="5"/>
  <c r="AI201" i="5"/>
  <c r="AJ201" i="5"/>
  <c r="AK201" i="5"/>
  <c r="AL201" i="5"/>
  <c r="AM201" i="5"/>
  <c r="AN201" i="5"/>
  <c r="AO201" i="5"/>
  <c r="AP201" i="5"/>
  <c r="AQ201" i="5"/>
  <c r="AR201" i="5"/>
  <c r="AS201" i="5"/>
  <c r="AT201" i="5"/>
  <c r="AU201" i="5"/>
  <c r="AV201" i="5"/>
  <c r="AW201" i="5"/>
  <c r="AX201" i="5"/>
  <c r="AY201" i="5"/>
  <c r="AZ201" i="5"/>
  <c r="BA201" i="5"/>
  <c r="BB201" i="5"/>
  <c r="BC201" i="5"/>
  <c r="BD201" i="5"/>
  <c r="BE201" i="5"/>
  <c r="BF201" i="5"/>
  <c r="BG201" i="5"/>
  <c r="W202" i="5"/>
  <c r="X202" i="5"/>
  <c r="Y202" i="5"/>
  <c r="Z202" i="5"/>
  <c r="AA202" i="5"/>
  <c r="AB202" i="5"/>
  <c r="AC202" i="5"/>
  <c r="AD202" i="5"/>
  <c r="AE202" i="5"/>
  <c r="AF202" i="5"/>
  <c r="AG202" i="5"/>
  <c r="AH202" i="5"/>
  <c r="AI202" i="5"/>
  <c r="AJ202" i="5"/>
  <c r="AK202" i="5"/>
  <c r="AL202" i="5"/>
  <c r="AM202" i="5"/>
  <c r="AN202" i="5"/>
  <c r="AO202" i="5"/>
  <c r="AP202" i="5"/>
  <c r="AQ202" i="5"/>
  <c r="AR202" i="5"/>
  <c r="AS202" i="5"/>
  <c r="AT202" i="5"/>
  <c r="AU202" i="5"/>
  <c r="AV202" i="5"/>
  <c r="AW202" i="5"/>
  <c r="AX202" i="5"/>
  <c r="AY202" i="5"/>
  <c r="AZ202" i="5"/>
  <c r="BA202" i="5"/>
  <c r="BB202" i="5"/>
  <c r="BC202" i="5"/>
  <c r="BD202" i="5"/>
  <c r="BE202" i="5"/>
  <c r="BF202" i="5"/>
  <c r="BG202" i="5"/>
  <c r="W203" i="5"/>
  <c r="X203" i="5"/>
  <c r="Y203" i="5"/>
  <c r="Z203" i="5"/>
  <c r="AA203" i="5"/>
  <c r="AB203" i="5"/>
  <c r="AC203" i="5"/>
  <c r="AD203" i="5"/>
  <c r="AE203" i="5"/>
  <c r="AF203" i="5"/>
  <c r="AG203" i="5"/>
  <c r="AH203" i="5"/>
  <c r="AI203" i="5"/>
  <c r="AJ203" i="5"/>
  <c r="AK203" i="5"/>
  <c r="AL203" i="5"/>
  <c r="AM203" i="5"/>
  <c r="AN203" i="5"/>
  <c r="AO203" i="5"/>
  <c r="AP203" i="5"/>
  <c r="AQ203" i="5"/>
  <c r="AR203" i="5"/>
  <c r="AS203" i="5"/>
  <c r="AT203" i="5"/>
  <c r="AU203" i="5"/>
  <c r="AV203" i="5"/>
  <c r="AW203" i="5"/>
  <c r="AX203" i="5"/>
  <c r="AY203" i="5"/>
  <c r="AZ203" i="5"/>
  <c r="BA203" i="5"/>
  <c r="BB203" i="5"/>
  <c r="BC203" i="5"/>
  <c r="BD203" i="5"/>
  <c r="BE203" i="5"/>
  <c r="BF203" i="5"/>
  <c r="BG203" i="5"/>
  <c r="S37" i="18"/>
  <c r="S34" i="18"/>
  <c r="S31" i="18"/>
  <c r="S38" i="18"/>
  <c r="S44" i="18"/>
  <c r="L29" i="25"/>
  <c r="L30" i="25"/>
  <c r="L31" i="25"/>
  <c r="L32" i="25"/>
  <c r="Q41" i="14"/>
  <c r="L16" i="14"/>
  <c r="L58" i="14"/>
  <c r="S35" i="14"/>
  <c r="Q42" i="14"/>
  <c r="Q43" i="14"/>
  <c r="Q44" i="14"/>
  <c r="Q45" i="14"/>
  <c r="Q46" i="14"/>
  <c r="O51" i="14"/>
  <c r="P51" i="14"/>
  <c r="Q51" i="14"/>
  <c r="R51" i="14"/>
  <c r="S51" i="14"/>
  <c r="T51" i="14"/>
  <c r="U51" i="14"/>
  <c r="V51" i="14"/>
  <c r="W51" i="14"/>
  <c r="X51" i="14"/>
  <c r="Y51" i="14"/>
  <c r="Z51" i="14"/>
  <c r="AA51" i="14"/>
  <c r="AB51" i="14"/>
  <c r="AC51" i="14"/>
  <c r="AD51" i="14"/>
  <c r="L53" i="14"/>
  <c r="L85" i="14"/>
  <c r="L127" i="14" s="1"/>
  <c r="L133" i="14" s="1"/>
  <c r="L139" i="14" s="1"/>
  <c r="M85" i="14"/>
  <c r="M127" i="14" s="1"/>
  <c r="M133" i="14" s="1"/>
  <c r="M139" i="14" s="1"/>
  <c r="N85" i="14"/>
  <c r="M129" i="14"/>
  <c r="L63" i="4"/>
  <c r="L64" i="4"/>
  <c r="L65" i="4"/>
  <c r="L66" i="4"/>
  <c r="L62" i="4"/>
  <c r="L103" i="10"/>
  <c r="L46" i="10" s="1"/>
  <c r="L104" i="10"/>
  <c r="L105" i="10"/>
  <c r="L106" i="10"/>
  <c r="L107" i="10"/>
  <c r="L108" i="10"/>
  <c r="L109" i="10"/>
  <c r="L110" i="10"/>
  <c r="L111" i="10"/>
  <c r="L54" i="10" s="1"/>
  <c r="L102" i="10"/>
  <c r="L59" i="21"/>
  <c r="L60" i="21"/>
  <c r="L58" i="21"/>
  <c r="V290" i="5"/>
  <c r="L97" i="20"/>
  <c r="L98" i="20"/>
  <c r="L99" i="20"/>
  <c r="L58" i="20"/>
  <c r="V279" i="30" s="1"/>
  <c r="L100" i="20"/>
  <c r="V291" i="30" s="1"/>
  <c r="L59" i="20"/>
  <c r="V280" i="30" s="1"/>
  <c r="L101" i="20"/>
  <c r="V292" i="30" s="1"/>
  <c r="L60" i="20"/>
  <c r="V281" i="30" s="1"/>
  <c r="L102" i="20"/>
  <c r="V293" i="30" s="1"/>
  <c r="L47" i="18"/>
  <c r="V228" i="30" s="1"/>
  <c r="L48" i="18"/>
  <c r="V229" i="30" s="1"/>
  <c r="L46" i="18"/>
  <c r="V227" i="30" s="1"/>
  <c r="L73" i="24"/>
  <c r="L74" i="24"/>
  <c r="L75" i="24"/>
  <c r="L76" i="24"/>
  <c r="L77" i="24"/>
  <c r="L72" i="24"/>
  <c r="L59" i="12"/>
  <c r="L60" i="12"/>
  <c r="L58" i="12"/>
  <c r="S40" i="20"/>
  <c r="S37" i="20"/>
  <c r="S44" i="20"/>
  <c r="S50" i="20" s="1"/>
  <c r="V345" i="5"/>
  <c r="V348" i="5"/>
  <c r="V351" i="5"/>
  <c r="V354" i="5"/>
  <c r="V342" i="5"/>
  <c r="AZ341" i="5"/>
  <c r="BA341" i="5"/>
  <c r="BB341" i="5"/>
  <c r="BC341" i="5"/>
  <c r="BD341" i="5"/>
  <c r="BE341" i="5"/>
  <c r="BF341" i="5"/>
  <c r="BG341" i="5"/>
  <c r="W342" i="5"/>
  <c r="X342" i="5"/>
  <c r="Y342" i="5"/>
  <c r="Z342" i="5"/>
  <c r="AA342" i="5"/>
  <c r="AB342" i="5"/>
  <c r="AC342" i="5"/>
  <c r="AD342" i="5"/>
  <c r="AE342" i="5"/>
  <c r="AF342" i="5"/>
  <c r="AG342" i="5"/>
  <c r="AH342" i="5"/>
  <c r="AI342" i="5"/>
  <c r="AJ342" i="5"/>
  <c r="AK342" i="5"/>
  <c r="AL342" i="5"/>
  <c r="AM342" i="5"/>
  <c r="AN342" i="5"/>
  <c r="AO342" i="5"/>
  <c r="AP342" i="5"/>
  <c r="AQ342" i="5"/>
  <c r="AR342" i="5"/>
  <c r="AS342" i="5"/>
  <c r="AT342" i="5"/>
  <c r="AU342" i="5"/>
  <c r="AV342" i="5"/>
  <c r="AW342" i="5"/>
  <c r="AX342" i="5"/>
  <c r="AY342" i="5"/>
  <c r="AZ342" i="5"/>
  <c r="BA342" i="5"/>
  <c r="BB342" i="5"/>
  <c r="BC342" i="5"/>
  <c r="BD342" i="5"/>
  <c r="BE342" i="5"/>
  <c r="BF342" i="5"/>
  <c r="BG342" i="5"/>
  <c r="AZ343" i="5"/>
  <c r="BA343" i="5"/>
  <c r="BB343" i="5"/>
  <c r="BC343" i="5"/>
  <c r="BD343" i="5"/>
  <c r="BE343" i="5"/>
  <c r="BF343" i="5"/>
  <c r="BG343" i="5"/>
  <c r="AZ344" i="5"/>
  <c r="BA344" i="5"/>
  <c r="BB344" i="5"/>
  <c r="BC344" i="5"/>
  <c r="BD344" i="5"/>
  <c r="BE344" i="5"/>
  <c r="BF344" i="5"/>
  <c r="BG344" i="5"/>
  <c r="W345" i="5"/>
  <c r="X345" i="5"/>
  <c r="Y345" i="5"/>
  <c r="Z345" i="5"/>
  <c r="AA345" i="5"/>
  <c r="AB345" i="5"/>
  <c r="AC345" i="5"/>
  <c r="AD345" i="5"/>
  <c r="AE345" i="5"/>
  <c r="AF345" i="5"/>
  <c r="AG345" i="5"/>
  <c r="AH345" i="5"/>
  <c r="AI345" i="5"/>
  <c r="AJ345" i="5"/>
  <c r="AK345" i="5"/>
  <c r="AL345" i="5"/>
  <c r="AM345" i="5"/>
  <c r="AN345" i="5"/>
  <c r="AO345" i="5"/>
  <c r="AP345" i="5"/>
  <c r="AQ345" i="5"/>
  <c r="AR345" i="5"/>
  <c r="AS345" i="5"/>
  <c r="AT345" i="5"/>
  <c r="AU345" i="5"/>
  <c r="AV345" i="5"/>
  <c r="AW345" i="5"/>
  <c r="AX345" i="5"/>
  <c r="AY345" i="5"/>
  <c r="AZ345" i="5"/>
  <c r="BA345" i="5"/>
  <c r="BB345" i="5"/>
  <c r="BC345" i="5"/>
  <c r="BD345" i="5"/>
  <c r="BE345" i="5"/>
  <c r="BF345" i="5"/>
  <c r="BG345" i="5"/>
  <c r="AZ346" i="5"/>
  <c r="BA346" i="5"/>
  <c r="BB346" i="5"/>
  <c r="BC346" i="5"/>
  <c r="BD346" i="5"/>
  <c r="BE346" i="5"/>
  <c r="BF346" i="5"/>
  <c r="BG346" i="5"/>
  <c r="AZ347" i="5"/>
  <c r="BA347" i="5"/>
  <c r="BB347" i="5"/>
  <c r="BC347" i="5"/>
  <c r="BD347" i="5"/>
  <c r="BE347" i="5"/>
  <c r="BF347" i="5"/>
  <c r="BG347" i="5"/>
  <c r="W348" i="5"/>
  <c r="X348" i="5"/>
  <c r="Y348" i="5"/>
  <c r="Z348" i="5"/>
  <c r="AA348" i="5"/>
  <c r="AB348" i="5"/>
  <c r="AC348" i="5"/>
  <c r="AD348" i="5"/>
  <c r="AE348" i="5"/>
  <c r="AF348" i="5"/>
  <c r="AG348" i="5"/>
  <c r="AH348" i="5"/>
  <c r="AI348" i="5"/>
  <c r="AJ348" i="5"/>
  <c r="AK348" i="5"/>
  <c r="AL348" i="5"/>
  <c r="AM348" i="5"/>
  <c r="AN348" i="5"/>
  <c r="AO348" i="5"/>
  <c r="AP348" i="5"/>
  <c r="AQ348" i="5"/>
  <c r="AR348" i="5"/>
  <c r="AS348" i="5"/>
  <c r="AT348" i="5"/>
  <c r="AU348" i="5"/>
  <c r="AV348" i="5"/>
  <c r="AW348" i="5"/>
  <c r="AX348" i="5"/>
  <c r="AY348" i="5"/>
  <c r="AZ348" i="5"/>
  <c r="BA348" i="5"/>
  <c r="BB348" i="5"/>
  <c r="BC348" i="5"/>
  <c r="BD348" i="5"/>
  <c r="BE348" i="5"/>
  <c r="BF348" i="5"/>
  <c r="BG348" i="5"/>
  <c r="AZ349" i="5"/>
  <c r="BA349" i="5"/>
  <c r="BB349" i="5"/>
  <c r="BC349" i="5"/>
  <c r="BD349" i="5"/>
  <c r="BE349" i="5"/>
  <c r="BF349" i="5"/>
  <c r="BG349" i="5"/>
  <c r="AZ350" i="5"/>
  <c r="BA350" i="5"/>
  <c r="BB350" i="5"/>
  <c r="BC350" i="5"/>
  <c r="BD350" i="5"/>
  <c r="BE350" i="5"/>
  <c r="BF350" i="5"/>
  <c r="BG350" i="5"/>
  <c r="W351" i="5"/>
  <c r="X351" i="5"/>
  <c r="Y351" i="5"/>
  <c r="Z351" i="5"/>
  <c r="AA351" i="5"/>
  <c r="AB351" i="5"/>
  <c r="AC351" i="5"/>
  <c r="AD351" i="5"/>
  <c r="AE351" i="5"/>
  <c r="AF351" i="5"/>
  <c r="AG351" i="5"/>
  <c r="AH351" i="5"/>
  <c r="AI351" i="5"/>
  <c r="AJ351" i="5"/>
  <c r="AK351" i="5"/>
  <c r="AL351" i="5"/>
  <c r="AM351" i="5"/>
  <c r="AN351" i="5"/>
  <c r="AO351" i="5"/>
  <c r="AP351" i="5"/>
  <c r="AQ351" i="5"/>
  <c r="AR351" i="5"/>
  <c r="AS351" i="5"/>
  <c r="AT351" i="5"/>
  <c r="AU351" i="5"/>
  <c r="AV351" i="5"/>
  <c r="AW351" i="5"/>
  <c r="AX351" i="5"/>
  <c r="AY351" i="5"/>
  <c r="AZ351" i="5"/>
  <c r="BA351" i="5"/>
  <c r="BB351" i="5"/>
  <c r="BC351" i="5"/>
  <c r="BD351" i="5"/>
  <c r="BE351" i="5"/>
  <c r="BF351" i="5"/>
  <c r="BG351" i="5"/>
  <c r="AZ352" i="5"/>
  <c r="BA352" i="5"/>
  <c r="BB352" i="5"/>
  <c r="BC352" i="5"/>
  <c r="BD352" i="5"/>
  <c r="BE352" i="5"/>
  <c r="BF352" i="5"/>
  <c r="BG352" i="5"/>
  <c r="AZ353" i="5"/>
  <c r="BA353" i="5"/>
  <c r="BB353" i="5"/>
  <c r="BC353" i="5"/>
  <c r="BD353" i="5"/>
  <c r="BE353" i="5"/>
  <c r="BF353" i="5"/>
  <c r="BG353" i="5"/>
  <c r="W354" i="5"/>
  <c r="X354" i="5"/>
  <c r="Y354" i="5"/>
  <c r="Z354" i="5"/>
  <c r="AA354" i="5"/>
  <c r="AB354" i="5"/>
  <c r="AC354" i="5"/>
  <c r="AD354" i="5"/>
  <c r="AE354" i="5"/>
  <c r="AF354" i="5"/>
  <c r="AG354" i="5"/>
  <c r="AH354" i="5"/>
  <c r="AI354" i="5"/>
  <c r="AJ354" i="5"/>
  <c r="AK354" i="5"/>
  <c r="AL354" i="5"/>
  <c r="AM354" i="5"/>
  <c r="AN354" i="5"/>
  <c r="AO354" i="5"/>
  <c r="AP354" i="5"/>
  <c r="AQ354" i="5"/>
  <c r="AR354" i="5"/>
  <c r="AS354" i="5"/>
  <c r="AT354" i="5"/>
  <c r="AU354" i="5"/>
  <c r="AV354" i="5"/>
  <c r="AW354" i="5"/>
  <c r="AX354" i="5"/>
  <c r="AY354" i="5"/>
  <c r="AZ354" i="5"/>
  <c r="BA354" i="5"/>
  <c r="BB354" i="5"/>
  <c r="BC354" i="5"/>
  <c r="BD354" i="5"/>
  <c r="BE354" i="5"/>
  <c r="BF354" i="5"/>
  <c r="BG354" i="5"/>
  <c r="W355" i="5"/>
  <c r="X355" i="5"/>
  <c r="Y355" i="5"/>
  <c r="Z355" i="5"/>
  <c r="AA355" i="5"/>
  <c r="AB355" i="5"/>
  <c r="AC355" i="5"/>
  <c r="AD355" i="5"/>
  <c r="AE355" i="5"/>
  <c r="AF355" i="5"/>
  <c r="AG355" i="5"/>
  <c r="AH355" i="5"/>
  <c r="AI355" i="5"/>
  <c r="AJ355" i="5"/>
  <c r="AK355" i="5"/>
  <c r="AL355" i="5"/>
  <c r="AM355" i="5"/>
  <c r="AN355" i="5"/>
  <c r="AO355" i="5"/>
  <c r="AP355" i="5"/>
  <c r="AQ355" i="5"/>
  <c r="AR355" i="5"/>
  <c r="AS355" i="5"/>
  <c r="AT355" i="5"/>
  <c r="AU355" i="5"/>
  <c r="AV355" i="5"/>
  <c r="AW355" i="5"/>
  <c r="AX355" i="5"/>
  <c r="AY355" i="5"/>
  <c r="AZ355" i="5"/>
  <c r="BA355" i="5"/>
  <c r="BB355" i="5"/>
  <c r="BC355" i="5"/>
  <c r="BD355" i="5"/>
  <c r="BE355" i="5"/>
  <c r="BF355" i="5"/>
  <c r="BG355" i="5"/>
  <c r="AZ356" i="5"/>
  <c r="BA356" i="5"/>
  <c r="BB356" i="5"/>
  <c r="BC356" i="5"/>
  <c r="BD356" i="5"/>
  <c r="BE356" i="5"/>
  <c r="BF356" i="5"/>
  <c r="BG356" i="5"/>
  <c r="AZ357" i="5"/>
  <c r="BA357" i="5"/>
  <c r="BB357" i="5"/>
  <c r="BC357" i="5"/>
  <c r="BD357" i="5"/>
  <c r="BE357" i="5"/>
  <c r="BF357" i="5"/>
  <c r="BG357" i="5"/>
  <c r="W358" i="5"/>
  <c r="X358" i="5"/>
  <c r="Y358" i="5"/>
  <c r="Z358" i="5"/>
  <c r="AA358" i="5"/>
  <c r="AB358" i="5"/>
  <c r="AC358" i="5"/>
  <c r="AD358" i="5"/>
  <c r="AE358" i="5"/>
  <c r="AF358" i="5"/>
  <c r="AG358" i="5"/>
  <c r="AH358" i="5"/>
  <c r="AI358" i="5"/>
  <c r="AJ358" i="5"/>
  <c r="AK358" i="5"/>
  <c r="AL358" i="5"/>
  <c r="AM358" i="5"/>
  <c r="AN358" i="5"/>
  <c r="AO358" i="5"/>
  <c r="AP358" i="5"/>
  <c r="AQ358" i="5"/>
  <c r="AR358" i="5"/>
  <c r="AS358" i="5"/>
  <c r="AT358" i="5"/>
  <c r="AU358" i="5"/>
  <c r="AV358" i="5"/>
  <c r="AW358" i="5"/>
  <c r="AX358" i="5"/>
  <c r="AY358" i="5"/>
  <c r="AZ358" i="5"/>
  <c r="BA358" i="5"/>
  <c r="BB358" i="5"/>
  <c r="BC358" i="5"/>
  <c r="BD358" i="5"/>
  <c r="BE358" i="5"/>
  <c r="BF358" i="5"/>
  <c r="BG358" i="5"/>
  <c r="AZ359" i="5"/>
  <c r="BA359" i="5"/>
  <c r="BB359" i="5"/>
  <c r="BC359" i="5"/>
  <c r="BD359" i="5"/>
  <c r="BE359" i="5"/>
  <c r="BF359" i="5"/>
  <c r="BG359" i="5"/>
  <c r="AZ360" i="5"/>
  <c r="BA360" i="5"/>
  <c r="BB360" i="5"/>
  <c r="BC360" i="5"/>
  <c r="BD360" i="5"/>
  <c r="BE360" i="5"/>
  <c r="BF360" i="5"/>
  <c r="BG360" i="5"/>
  <c r="W361" i="5"/>
  <c r="X361" i="5"/>
  <c r="Y361" i="5"/>
  <c r="Z361" i="5"/>
  <c r="AA361" i="5"/>
  <c r="AB361" i="5"/>
  <c r="AC361" i="5"/>
  <c r="AD361" i="5"/>
  <c r="AE361" i="5"/>
  <c r="AF361" i="5"/>
  <c r="AG361" i="5"/>
  <c r="AH361" i="5"/>
  <c r="AI361" i="5"/>
  <c r="AJ361" i="5"/>
  <c r="AK361" i="5"/>
  <c r="AL361" i="5"/>
  <c r="AM361" i="5"/>
  <c r="AN361" i="5"/>
  <c r="AO361" i="5"/>
  <c r="AP361" i="5"/>
  <c r="AQ361" i="5"/>
  <c r="AR361" i="5"/>
  <c r="AS361" i="5"/>
  <c r="AT361" i="5"/>
  <c r="AU361" i="5"/>
  <c r="AV361" i="5"/>
  <c r="AW361" i="5"/>
  <c r="AX361" i="5"/>
  <c r="AY361" i="5"/>
  <c r="AZ361" i="5"/>
  <c r="BA361" i="5"/>
  <c r="BB361" i="5"/>
  <c r="BC361" i="5"/>
  <c r="BD361" i="5"/>
  <c r="BE361" i="5"/>
  <c r="BF361" i="5"/>
  <c r="BG361" i="5"/>
  <c r="AZ362" i="5"/>
  <c r="BA362" i="5"/>
  <c r="BB362" i="5"/>
  <c r="BC362" i="5"/>
  <c r="BD362" i="5"/>
  <c r="BE362" i="5"/>
  <c r="BF362" i="5"/>
  <c r="BG362" i="5"/>
  <c r="AZ363" i="5"/>
  <c r="BA363" i="5"/>
  <c r="BB363" i="5"/>
  <c r="BC363" i="5"/>
  <c r="BD363" i="5"/>
  <c r="BE363" i="5"/>
  <c r="BF363" i="5"/>
  <c r="BG363" i="5"/>
  <c r="W364" i="5"/>
  <c r="X364" i="5"/>
  <c r="Y364" i="5"/>
  <c r="Z364" i="5"/>
  <c r="AA364" i="5"/>
  <c r="AB364" i="5"/>
  <c r="AC364" i="5"/>
  <c r="AD364" i="5"/>
  <c r="AE364" i="5"/>
  <c r="AF364" i="5"/>
  <c r="AG364" i="5"/>
  <c r="AH364" i="5"/>
  <c r="AI364" i="5"/>
  <c r="AJ364" i="5"/>
  <c r="AK364" i="5"/>
  <c r="AL364" i="5"/>
  <c r="AM364" i="5"/>
  <c r="AN364" i="5"/>
  <c r="AO364" i="5"/>
  <c r="AP364" i="5"/>
  <c r="AQ364" i="5"/>
  <c r="AR364" i="5"/>
  <c r="AS364" i="5"/>
  <c r="AT364" i="5"/>
  <c r="AU364" i="5"/>
  <c r="AV364" i="5"/>
  <c r="AW364" i="5"/>
  <c r="AX364" i="5"/>
  <c r="AY364" i="5"/>
  <c r="AZ364" i="5"/>
  <c r="BA364" i="5"/>
  <c r="BB364" i="5"/>
  <c r="BC364" i="5"/>
  <c r="BD364" i="5"/>
  <c r="BE364" i="5"/>
  <c r="BF364" i="5"/>
  <c r="BG364" i="5"/>
  <c r="AZ365" i="5"/>
  <c r="BA365" i="5"/>
  <c r="BB365" i="5"/>
  <c r="BC365" i="5"/>
  <c r="BD365" i="5"/>
  <c r="BE365" i="5"/>
  <c r="BF365" i="5"/>
  <c r="BG365" i="5"/>
  <c r="AZ366" i="5"/>
  <c r="BA366" i="5"/>
  <c r="BB366" i="5"/>
  <c r="BC366" i="5"/>
  <c r="BD366" i="5"/>
  <c r="BE366" i="5"/>
  <c r="BF366" i="5"/>
  <c r="BG366" i="5"/>
  <c r="W367" i="5"/>
  <c r="X367" i="5"/>
  <c r="Y367" i="5"/>
  <c r="Z367" i="5"/>
  <c r="AA367" i="5"/>
  <c r="AB367" i="5"/>
  <c r="AC367" i="5"/>
  <c r="AD367" i="5"/>
  <c r="AE367" i="5"/>
  <c r="AF367" i="5"/>
  <c r="AG367" i="5"/>
  <c r="AH367" i="5"/>
  <c r="AI367" i="5"/>
  <c r="AJ367" i="5"/>
  <c r="AK367" i="5"/>
  <c r="AL367" i="5"/>
  <c r="AM367" i="5"/>
  <c r="AN367" i="5"/>
  <c r="AO367" i="5"/>
  <c r="AP367" i="5"/>
  <c r="AQ367" i="5"/>
  <c r="AR367" i="5"/>
  <c r="AS367" i="5"/>
  <c r="AT367" i="5"/>
  <c r="AU367" i="5"/>
  <c r="AV367" i="5"/>
  <c r="AW367" i="5"/>
  <c r="AX367" i="5"/>
  <c r="AY367" i="5"/>
  <c r="AZ367" i="5"/>
  <c r="BA367" i="5"/>
  <c r="BB367" i="5"/>
  <c r="BC367" i="5"/>
  <c r="BD367" i="5"/>
  <c r="BE367" i="5"/>
  <c r="BF367" i="5"/>
  <c r="BG367" i="5"/>
  <c r="AZ312" i="5"/>
  <c r="BA312" i="5"/>
  <c r="BB312" i="5"/>
  <c r="BC312" i="5"/>
  <c r="BD312" i="5"/>
  <c r="BE312" i="5"/>
  <c r="BF312" i="5"/>
  <c r="BG312" i="5"/>
  <c r="AZ313" i="5"/>
  <c r="BA313" i="5"/>
  <c r="BB313" i="5"/>
  <c r="BC313" i="5"/>
  <c r="BD313" i="5"/>
  <c r="BE313" i="5"/>
  <c r="BF313" i="5"/>
  <c r="BG313" i="5"/>
  <c r="W314" i="5"/>
  <c r="X314" i="5"/>
  <c r="Y314" i="5"/>
  <c r="Z314" i="5"/>
  <c r="AA314" i="5"/>
  <c r="AB314" i="5"/>
  <c r="AC314" i="5"/>
  <c r="AD314" i="5"/>
  <c r="AE314" i="5"/>
  <c r="AF314" i="5"/>
  <c r="AG314" i="5"/>
  <c r="AH314" i="5"/>
  <c r="AI314" i="5"/>
  <c r="AJ314" i="5"/>
  <c r="AK314" i="5"/>
  <c r="AL314" i="5"/>
  <c r="AM314" i="5"/>
  <c r="AN314" i="5"/>
  <c r="AO314" i="5"/>
  <c r="AP314" i="5"/>
  <c r="AQ314" i="5"/>
  <c r="AR314" i="5"/>
  <c r="AS314" i="5"/>
  <c r="AT314" i="5"/>
  <c r="AU314" i="5"/>
  <c r="AV314" i="5"/>
  <c r="AW314" i="5"/>
  <c r="AX314" i="5"/>
  <c r="AY314" i="5"/>
  <c r="AZ314" i="5"/>
  <c r="BA314" i="5"/>
  <c r="BB314" i="5"/>
  <c r="BC314" i="5"/>
  <c r="BD314" i="5"/>
  <c r="BE314" i="5"/>
  <c r="BF314" i="5"/>
  <c r="BG314" i="5"/>
  <c r="AZ315" i="5"/>
  <c r="BA315" i="5"/>
  <c r="BB315" i="5"/>
  <c r="BC315" i="5"/>
  <c r="BD315" i="5"/>
  <c r="BE315" i="5"/>
  <c r="BF315" i="5"/>
  <c r="BG315" i="5"/>
  <c r="AZ316" i="5"/>
  <c r="BA316" i="5"/>
  <c r="BB316" i="5"/>
  <c r="BC316" i="5"/>
  <c r="BD316" i="5"/>
  <c r="BE316" i="5"/>
  <c r="BF316" i="5"/>
  <c r="BG316" i="5"/>
  <c r="W317" i="5"/>
  <c r="X317" i="5"/>
  <c r="Y317" i="5"/>
  <c r="Z317" i="5"/>
  <c r="AA317" i="5"/>
  <c r="AB317" i="5"/>
  <c r="AC317" i="5"/>
  <c r="AD317" i="5"/>
  <c r="AE317" i="5"/>
  <c r="AF317" i="5"/>
  <c r="AG317" i="5"/>
  <c r="AH317" i="5"/>
  <c r="AI317" i="5"/>
  <c r="AJ317" i="5"/>
  <c r="AK317" i="5"/>
  <c r="AL317" i="5"/>
  <c r="AM317" i="5"/>
  <c r="AN317" i="5"/>
  <c r="AO317" i="5"/>
  <c r="AP317" i="5"/>
  <c r="AQ317" i="5"/>
  <c r="AR317" i="5"/>
  <c r="AS317" i="5"/>
  <c r="AT317" i="5"/>
  <c r="AU317" i="5"/>
  <c r="AV317" i="5"/>
  <c r="AW317" i="5"/>
  <c r="AX317" i="5"/>
  <c r="AY317" i="5"/>
  <c r="AZ317" i="5"/>
  <c r="BA317" i="5"/>
  <c r="BB317" i="5"/>
  <c r="BC317" i="5"/>
  <c r="BD317" i="5"/>
  <c r="BE317" i="5"/>
  <c r="BF317" i="5"/>
  <c r="BG317" i="5"/>
  <c r="AZ318" i="5"/>
  <c r="BA318" i="5"/>
  <c r="BB318" i="5"/>
  <c r="BC318" i="5"/>
  <c r="BD318" i="5"/>
  <c r="BE318" i="5"/>
  <c r="BF318" i="5"/>
  <c r="BG318" i="5"/>
  <c r="AZ319" i="5"/>
  <c r="BA319" i="5"/>
  <c r="BB319" i="5"/>
  <c r="BC319" i="5"/>
  <c r="BD319" i="5"/>
  <c r="BE319" i="5"/>
  <c r="BF319" i="5"/>
  <c r="BG319" i="5"/>
  <c r="W320" i="5"/>
  <c r="X320" i="5"/>
  <c r="Y320" i="5"/>
  <c r="Z320" i="5"/>
  <c r="AA320" i="5"/>
  <c r="AB320" i="5"/>
  <c r="AC320" i="5"/>
  <c r="AD320" i="5"/>
  <c r="AE320" i="5"/>
  <c r="AF320" i="5"/>
  <c r="AG320" i="5"/>
  <c r="AH320" i="5"/>
  <c r="AI320" i="5"/>
  <c r="AJ320" i="5"/>
  <c r="AK320" i="5"/>
  <c r="AL320" i="5"/>
  <c r="AM320" i="5"/>
  <c r="AN320" i="5"/>
  <c r="AO320" i="5"/>
  <c r="AP320" i="5"/>
  <c r="AQ320" i="5"/>
  <c r="AR320" i="5"/>
  <c r="AS320" i="5"/>
  <c r="AT320" i="5"/>
  <c r="AU320" i="5"/>
  <c r="AV320" i="5"/>
  <c r="AW320" i="5"/>
  <c r="AX320" i="5"/>
  <c r="AY320" i="5"/>
  <c r="AZ320" i="5"/>
  <c r="BA320" i="5"/>
  <c r="BB320" i="5"/>
  <c r="BC320" i="5"/>
  <c r="BD320" i="5"/>
  <c r="BE320" i="5"/>
  <c r="BF320" i="5"/>
  <c r="BG320" i="5"/>
  <c r="AZ321" i="5"/>
  <c r="BA321" i="5"/>
  <c r="BB321" i="5"/>
  <c r="BC321" i="5"/>
  <c r="BD321" i="5"/>
  <c r="BE321" i="5"/>
  <c r="BF321" i="5"/>
  <c r="BG321" i="5"/>
  <c r="AZ322" i="5"/>
  <c r="BA322" i="5"/>
  <c r="BB322" i="5"/>
  <c r="BC322" i="5"/>
  <c r="BD322" i="5"/>
  <c r="BE322" i="5"/>
  <c r="BF322" i="5"/>
  <c r="BG322" i="5"/>
  <c r="W323" i="5"/>
  <c r="X323" i="5"/>
  <c r="Y323" i="5"/>
  <c r="Z323" i="5"/>
  <c r="AA323" i="5"/>
  <c r="AB323" i="5"/>
  <c r="AC323" i="5"/>
  <c r="AD323" i="5"/>
  <c r="AE323" i="5"/>
  <c r="AF323" i="5"/>
  <c r="AG323" i="5"/>
  <c r="AH323" i="5"/>
  <c r="AI323" i="5"/>
  <c r="AJ323" i="5"/>
  <c r="AK323" i="5"/>
  <c r="AL323" i="5"/>
  <c r="AM323" i="5"/>
  <c r="AN323" i="5"/>
  <c r="AO323" i="5"/>
  <c r="AP323" i="5"/>
  <c r="AQ323" i="5"/>
  <c r="AR323" i="5"/>
  <c r="AS323" i="5"/>
  <c r="AT323" i="5"/>
  <c r="AU323" i="5"/>
  <c r="AV323" i="5"/>
  <c r="AW323" i="5"/>
  <c r="AX323" i="5"/>
  <c r="AY323" i="5"/>
  <c r="AZ323" i="5"/>
  <c r="BA323" i="5"/>
  <c r="BB323" i="5"/>
  <c r="BC323" i="5"/>
  <c r="BD323" i="5"/>
  <c r="BE323" i="5"/>
  <c r="BF323" i="5"/>
  <c r="BG323" i="5"/>
  <c r="W324" i="5"/>
  <c r="X324" i="5"/>
  <c r="Y324" i="5"/>
  <c r="Z324" i="5"/>
  <c r="AA324" i="5"/>
  <c r="AB324" i="5"/>
  <c r="AC324" i="5"/>
  <c r="AD324" i="5"/>
  <c r="AE324" i="5"/>
  <c r="AF324" i="5"/>
  <c r="AG324" i="5"/>
  <c r="AH324" i="5"/>
  <c r="AI324" i="5"/>
  <c r="AJ324" i="5"/>
  <c r="AK324" i="5"/>
  <c r="AL324" i="5"/>
  <c r="AM324" i="5"/>
  <c r="AN324" i="5"/>
  <c r="AO324" i="5"/>
  <c r="AP324" i="5"/>
  <c r="AQ324" i="5"/>
  <c r="AR324" i="5"/>
  <c r="AS324" i="5"/>
  <c r="AT324" i="5"/>
  <c r="AU324" i="5"/>
  <c r="AV324" i="5"/>
  <c r="AW324" i="5"/>
  <c r="AX324" i="5"/>
  <c r="AY324" i="5"/>
  <c r="AZ324" i="5"/>
  <c r="BA324" i="5"/>
  <c r="BB324" i="5"/>
  <c r="BC324" i="5"/>
  <c r="BD324" i="5"/>
  <c r="BE324" i="5"/>
  <c r="BF324" i="5"/>
  <c r="BG324" i="5"/>
  <c r="AZ325" i="5"/>
  <c r="BA325" i="5"/>
  <c r="BB325" i="5"/>
  <c r="BC325" i="5"/>
  <c r="BD325" i="5"/>
  <c r="BE325" i="5"/>
  <c r="BF325" i="5"/>
  <c r="BG325" i="5"/>
  <c r="AZ326" i="5"/>
  <c r="BA326" i="5"/>
  <c r="BB326" i="5"/>
  <c r="BC326" i="5"/>
  <c r="BD326" i="5"/>
  <c r="BE326" i="5"/>
  <c r="BF326" i="5"/>
  <c r="BG326" i="5"/>
  <c r="W327" i="5"/>
  <c r="X327" i="5"/>
  <c r="Y327" i="5"/>
  <c r="Z327" i="5"/>
  <c r="AA327" i="5"/>
  <c r="AB327" i="5"/>
  <c r="AC327" i="5"/>
  <c r="AD327" i="5"/>
  <c r="AE327" i="5"/>
  <c r="AF327" i="5"/>
  <c r="AG327" i="5"/>
  <c r="AH327" i="5"/>
  <c r="AI327" i="5"/>
  <c r="AJ327" i="5"/>
  <c r="AK327" i="5"/>
  <c r="AL327" i="5"/>
  <c r="AM327" i="5"/>
  <c r="AN327" i="5"/>
  <c r="AO327" i="5"/>
  <c r="AP327" i="5"/>
  <c r="AQ327" i="5"/>
  <c r="AR327" i="5"/>
  <c r="AS327" i="5"/>
  <c r="AT327" i="5"/>
  <c r="AU327" i="5"/>
  <c r="AV327" i="5"/>
  <c r="AW327" i="5"/>
  <c r="AX327" i="5"/>
  <c r="AY327" i="5"/>
  <c r="AZ327" i="5"/>
  <c r="BA327" i="5"/>
  <c r="BB327" i="5"/>
  <c r="BC327" i="5"/>
  <c r="BD327" i="5"/>
  <c r="BE327" i="5"/>
  <c r="BF327" i="5"/>
  <c r="BG327" i="5"/>
  <c r="AZ328" i="5"/>
  <c r="BA328" i="5"/>
  <c r="BB328" i="5"/>
  <c r="BC328" i="5"/>
  <c r="BD328" i="5"/>
  <c r="BE328" i="5"/>
  <c r="BF328" i="5"/>
  <c r="BG328" i="5"/>
  <c r="AZ329" i="5"/>
  <c r="BA329" i="5"/>
  <c r="BB329" i="5"/>
  <c r="BC329" i="5"/>
  <c r="BD329" i="5"/>
  <c r="BE329" i="5"/>
  <c r="BF329" i="5"/>
  <c r="BG329" i="5"/>
  <c r="W330" i="5"/>
  <c r="X330" i="5"/>
  <c r="Y330" i="5"/>
  <c r="Z330" i="5"/>
  <c r="AA330" i="5"/>
  <c r="AB330" i="5"/>
  <c r="AC330" i="5"/>
  <c r="AD330" i="5"/>
  <c r="AE330" i="5"/>
  <c r="AF330" i="5"/>
  <c r="AG330" i="5"/>
  <c r="AH330" i="5"/>
  <c r="AI330" i="5"/>
  <c r="AJ330" i="5"/>
  <c r="AK330" i="5"/>
  <c r="AL330" i="5"/>
  <c r="AM330" i="5"/>
  <c r="AN330" i="5"/>
  <c r="AO330" i="5"/>
  <c r="AP330" i="5"/>
  <c r="AQ330" i="5"/>
  <c r="AR330" i="5"/>
  <c r="AS330" i="5"/>
  <c r="AT330" i="5"/>
  <c r="AU330" i="5"/>
  <c r="AV330" i="5"/>
  <c r="AW330" i="5"/>
  <c r="AX330" i="5"/>
  <c r="AY330" i="5"/>
  <c r="AZ330" i="5"/>
  <c r="BA330" i="5"/>
  <c r="BB330" i="5"/>
  <c r="BC330" i="5"/>
  <c r="BD330" i="5"/>
  <c r="BE330" i="5"/>
  <c r="BF330" i="5"/>
  <c r="BG330" i="5"/>
  <c r="AZ331" i="5"/>
  <c r="BA331" i="5"/>
  <c r="BB331" i="5"/>
  <c r="BC331" i="5"/>
  <c r="BD331" i="5"/>
  <c r="BE331" i="5"/>
  <c r="BF331" i="5"/>
  <c r="BG331" i="5"/>
  <c r="AZ332" i="5"/>
  <c r="BA332" i="5"/>
  <c r="BB332" i="5"/>
  <c r="BC332" i="5"/>
  <c r="BD332" i="5"/>
  <c r="BE332" i="5"/>
  <c r="BF332" i="5"/>
  <c r="BG332" i="5"/>
  <c r="W333" i="5"/>
  <c r="X333" i="5"/>
  <c r="Y333" i="5"/>
  <c r="Z333" i="5"/>
  <c r="AA333" i="5"/>
  <c r="AB333" i="5"/>
  <c r="AC333" i="5"/>
  <c r="AD333" i="5"/>
  <c r="AE333" i="5"/>
  <c r="AF333" i="5"/>
  <c r="AG333" i="5"/>
  <c r="AH333" i="5"/>
  <c r="AI333" i="5"/>
  <c r="AJ333" i="5"/>
  <c r="AK333" i="5"/>
  <c r="AL333" i="5"/>
  <c r="AM333" i="5"/>
  <c r="AN333" i="5"/>
  <c r="AO333" i="5"/>
  <c r="AP333" i="5"/>
  <c r="AQ333" i="5"/>
  <c r="AR333" i="5"/>
  <c r="AS333" i="5"/>
  <c r="AT333" i="5"/>
  <c r="AU333" i="5"/>
  <c r="AV333" i="5"/>
  <c r="AW333" i="5"/>
  <c r="AX333" i="5"/>
  <c r="AY333" i="5"/>
  <c r="AZ333" i="5"/>
  <c r="BA333" i="5"/>
  <c r="BB333" i="5"/>
  <c r="BC333" i="5"/>
  <c r="BD333" i="5"/>
  <c r="BE333" i="5"/>
  <c r="BF333" i="5"/>
  <c r="BG333" i="5"/>
  <c r="AZ334" i="5"/>
  <c r="BA334" i="5"/>
  <c r="BB334" i="5"/>
  <c r="BC334" i="5"/>
  <c r="BD334" i="5"/>
  <c r="BE334" i="5"/>
  <c r="BF334" i="5"/>
  <c r="BG334" i="5"/>
  <c r="AZ335" i="5"/>
  <c r="BA335" i="5"/>
  <c r="BB335" i="5"/>
  <c r="BC335" i="5"/>
  <c r="BD335" i="5"/>
  <c r="BE335" i="5"/>
  <c r="BF335" i="5"/>
  <c r="BG335" i="5"/>
  <c r="W336" i="5"/>
  <c r="X336" i="5"/>
  <c r="Y336" i="5"/>
  <c r="Z336" i="5"/>
  <c r="AA336" i="5"/>
  <c r="AB336" i="5"/>
  <c r="AC336" i="5"/>
  <c r="AD336" i="5"/>
  <c r="AE336" i="5"/>
  <c r="AF336" i="5"/>
  <c r="AG336" i="5"/>
  <c r="AH336" i="5"/>
  <c r="AI336" i="5"/>
  <c r="AJ336" i="5"/>
  <c r="AK336" i="5"/>
  <c r="AL336" i="5"/>
  <c r="AM336" i="5"/>
  <c r="AN336" i="5"/>
  <c r="AO336" i="5"/>
  <c r="AP336" i="5"/>
  <c r="AQ336" i="5"/>
  <c r="AR336" i="5"/>
  <c r="AS336" i="5"/>
  <c r="AT336" i="5"/>
  <c r="AU336" i="5"/>
  <c r="AV336" i="5"/>
  <c r="AW336" i="5"/>
  <c r="AX336" i="5"/>
  <c r="AY336" i="5"/>
  <c r="AZ336" i="5"/>
  <c r="BA336" i="5"/>
  <c r="BB336" i="5"/>
  <c r="BC336" i="5"/>
  <c r="BD336" i="5"/>
  <c r="BE336" i="5"/>
  <c r="BF336" i="5"/>
  <c r="BG336" i="5"/>
  <c r="AZ337" i="5"/>
  <c r="BA337" i="5"/>
  <c r="BB337" i="5"/>
  <c r="BC337" i="5"/>
  <c r="BD337" i="5"/>
  <c r="BE337" i="5"/>
  <c r="BF337" i="5"/>
  <c r="BG337" i="5"/>
  <c r="AZ338" i="5"/>
  <c r="BA338" i="5"/>
  <c r="BB338" i="5"/>
  <c r="BC338" i="5"/>
  <c r="BD338" i="5"/>
  <c r="BE338" i="5"/>
  <c r="BF338" i="5"/>
  <c r="BG338" i="5"/>
  <c r="L25" i="20"/>
  <c r="L26" i="20"/>
  <c r="L27" i="20"/>
  <c r="L28" i="20"/>
  <c r="L29" i="20"/>
  <c r="L30" i="20"/>
  <c r="L151" i="20"/>
  <c r="M151" i="20"/>
  <c r="N151" i="20"/>
  <c r="O151" i="20"/>
  <c r="P151" i="20" s="1"/>
  <c r="O433" i="20"/>
  <c r="O463" i="20"/>
  <c r="O493" i="20" s="1"/>
  <c r="N433" i="20"/>
  <c r="N463" i="20" s="1"/>
  <c r="N493" i="20" s="1"/>
  <c r="M433" i="20"/>
  <c r="M463" i="20" s="1"/>
  <c r="M493" i="20" s="1"/>
  <c r="L433" i="20"/>
  <c r="L463" i="20" s="1"/>
  <c r="L493" i="20" s="1"/>
  <c r="S43" i="20"/>
  <c r="AS460" i="20" s="1"/>
  <c r="AV460" i="20"/>
  <c r="AU460" i="20"/>
  <c r="AT460" i="20"/>
  <c r="AP460" i="20"/>
  <c r="AO460" i="20"/>
  <c r="AN460" i="20"/>
  <c r="AM460" i="20"/>
  <c r="AL460" i="20"/>
  <c r="AJ460" i="20"/>
  <c r="AI460" i="20"/>
  <c r="AH460" i="20"/>
  <c r="AG460" i="20"/>
  <c r="AF460" i="20"/>
  <c r="AE460" i="20"/>
  <c r="AD460" i="20"/>
  <c r="AC460" i="20"/>
  <c r="AB460" i="20"/>
  <c r="AA460" i="20"/>
  <c r="Z460" i="20"/>
  <c r="Y460" i="20"/>
  <c r="X460" i="20"/>
  <c r="W460" i="20"/>
  <c r="V460" i="20"/>
  <c r="U460" i="20"/>
  <c r="T460" i="20"/>
  <c r="S460" i="20"/>
  <c r="R460" i="20"/>
  <c r="Q460" i="20"/>
  <c r="P460" i="20"/>
  <c r="O460" i="20"/>
  <c r="N460" i="20"/>
  <c r="M460" i="20"/>
  <c r="L460" i="20"/>
  <c r="AV459" i="20"/>
  <c r="AU459" i="20"/>
  <c r="AT459" i="20"/>
  <c r="AS459" i="20"/>
  <c r="AR459" i="20"/>
  <c r="AQ459" i="20"/>
  <c r="AP459" i="20"/>
  <c r="AO459" i="20"/>
  <c r="AN459" i="20"/>
  <c r="AM459" i="20"/>
  <c r="AL459" i="20"/>
  <c r="AK459" i="20"/>
  <c r="AJ459" i="20"/>
  <c r="AI459" i="20"/>
  <c r="AH459" i="20"/>
  <c r="AG459" i="20"/>
  <c r="AF459" i="20"/>
  <c r="AE459" i="20"/>
  <c r="AD459" i="20"/>
  <c r="AC459" i="20"/>
  <c r="AB459" i="20"/>
  <c r="AA459" i="20"/>
  <c r="Z459" i="20"/>
  <c r="Y459" i="20"/>
  <c r="X459" i="20"/>
  <c r="W459" i="20"/>
  <c r="V459" i="20"/>
  <c r="U459" i="20"/>
  <c r="T459" i="20"/>
  <c r="S459" i="20"/>
  <c r="R459" i="20"/>
  <c r="Q459" i="20"/>
  <c r="P459" i="20"/>
  <c r="O459" i="20"/>
  <c r="N459" i="20"/>
  <c r="M459" i="20"/>
  <c r="L459" i="20"/>
  <c r="AV458" i="20"/>
  <c r="AU458" i="20"/>
  <c r="AT458" i="20"/>
  <c r="AS458" i="20"/>
  <c r="AR458" i="20"/>
  <c r="AQ458" i="20"/>
  <c r="AP458" i="20"/>
  <c r="AO458" i="20"/>
  <c r="AN458" i="20"/>
  <c r="AM458" i="20"/>
  <c r="AL458" i="20"/>
  <c r="AK458" i="20"/>
  <c r="AJ458" i="20"/>
  <c r="AI458" i="20"/>
  <c r="AH458" i="20"/>
  <c r="AG458" i="20"/>
  <c r="AF458" i="20"/>
  <c r="AE458" i="20"/>
  <c r="AD458" i="20"/>
  <c r="AC458" i="20"/>
  <c r="AB458" i="20"/>
  <c r="AA458" i="20"/>
  <c r="Z458" i="20"/>
  <c r="Y458" i="20"/>
  <c r="X458" i="20"/>
  <c r="W458" i="20"/>
  <c r="V458" i="20"/>
  <c r="U458" i="20"/>
  <c r="T458" i="20"/>
  <c r="S458" i="20"/>
  <c r="R458" i="20"/>
  <c r="Q458" i="20"/>
  <c r="P458" i="20"/>
  <c r="O458" i="20"/>
  <c r="N458" i="20"/>
  <c r="M458" i="20"/>
  <c r="L458" i="20"/>
  <c r="AV457" i="20"/>
  <c r="AU457" i="20"/>
  <c r="AT457" i="20"/>
  <c r="AS457" i="20"/>
  <c r="AR457" i="20"/>
  <c r="AQ457" i="20"/>
  <c r="AP457" i="20"/>
  <c r="AO457" i="20"/>
  <c r="AN457" i="20"/>
  <c r="AM457" i="20"/>
  <c r="AL457" i="20"/>
  <c r="AK457" i="20"/>
  <c r="AJ457" i="20"/>
  <c r="AI457" i="20"/>
  <c r="AH457" i="20"/>
  <c r="AG457" i="20"/>
  <c r="AF457" i="20"/>
  <c r="AE457" i="20"/>
  <c r="AD457" i="20"/>
  <c r="AC457" i="20"/>
  <c r="AB457" i="20"/>
  <c r="AA457" i="20"/>
  <c r="Z457" i="20"/>
  <c r="Y457" i="20"/>
  <c r="X457" i="20"/>
  <c r="W457" i="20"/>
  <c r="V457" i="20"/>
  <c r="U457" i="20"/>
  <c r="T457" i="20"/>
  <c r="S457" i="20"/>
  <c r="R457" i="20"/>
  <c r="Q457" i="20"/>
  <c r="P457" i="20"/>
  <c r="O457" i="20"/>
  <c r="N457" i="20"/>
  <c r="M457" i="20"/>
  <c r="L457" i="20"/>
  <c r="AV456" i="20"/>
  <c r="AU456" i="20"/>
  <c r="AT456" i="20"/>
  <c r="AS456" i="20"/>
  <c r="AR456" i="20"/>
  <c r="AQ456" i="20"/>
  <c r="AP456" i="20"/>
  <c r="AO456" i="20"/>
  <c r="AN456" i="20"/>
  <c r="AM456" i="20"/>
  <c r="AL456" i="20"/>
  <c r="AK456" i="20"/>
  <c r="AJ456" i="20"/>
  <c r="AI456" i="20"/>
  <c r="AH456" i="20"/>
  <c r="AG456" i="20"/>
  <c r="AF456" i="20"/>
  <c r="AE456" i="20"/>
  <c r="AD456" i="20"/>
  <c r="AC456" i="20"/>
  <c r="AB456" i="20"/>
  <c r="AA456" i="20"/>
  <c r="Z456" i="20"/>
  <c r="Y456" i="20"/>
  <c r="X456" i="20"/>
  <c r="W456" i="20"/>
  <c r="V456" i="20"/>
  <c r="U456" i="20"/>
  <c r="T456" i="20"/>
  <c r="S456" i="20"/>
  <c r="R456" i="20"/>
  <c r="Q456" i="20"/>
  <c r="P456" i="20"/>
  <c r="O456" i="20"/>
  <c r="N456" i="20"/>
  <c r="M456" i="20"/>
  <c r="L456" i="20"/>
  <c r="AV455" i="20"/>
  <c r="AU455" i="20"/>
  <c r="AT455" i="20"/>
  <c r="AS455" i="20"/>
  <c r="AR455" i="20"/>
  <c r="AQ455" i="20"/>
  <c r="AP455" i="20"/>
  <c r="AO455" i="20"/>
  <c r="AN455" i="20"/>
  <c r="AM455" i="20"/>
  <c r="AL455" i="20"/>
  <c r="AK455" i="20"/>
  <c r="AJ455" i="20"/>
  <c r="AI455" i="20"/>
  <c r="AH455" i="20"/>
  <c r="AG455" i="20"/>
  <c r="AF455" i="20"/>
  <c r="AE455" i="20"/>
  <c r="AD455" i="20"/>
  <c r="AC455" i="20"/>
  <c r="AB455" i="20"/>
  <c r="AA455" i="20"/>
  <c r="Z455" i="20"/>
  <c r="Y455" i="20"/>
  <c r="X455" i="20"/>
  <c r="W455" i="20"/>
  <c r="V455" i="20"/>
  <c r="U455" i="20"/>
  <c r="T455" i="20"/>
  <c r="S455" i="20"/>
  <c r="R455" i="20"/>
  <c r="Q455" i="20"/>
  <c r="P455" i="20"/>
  <c r="O455" i="20"/>
  <c r="N455" i="20"/>
  <c r="M455" i="20"/>
  <c r="L455" i="20"/>
  <c r="AV454" i="20"/>
  <c r="AU454" i="20"/>
  <c r="AT454" i="20"/>
  <c r="AS454" i="20"/>
  <c r="AR454" i="20"/>
  <c r="AQ454" i="20"/>
  <c r="AP454" i="20"/>
  <c r="AO454" i="20"/>
  <c r="AN454" i="20"/>
  <c r="AM454" i="20"/>
  <c r="AL454" i="20"/>
  <c r="AK454" i="20"/>
  <c r="AJ454" i="20"/>
  <c r="AI454" i="20"/>
  <c r="AH454" i="20"/>
  <c r="AG454" i="20"/>
  <c r="AF454" i="20"/>
  <c r="AE454" i="20"/>
  <c r="AD454" i="20"/>
  <c r="AC454" i="20"/>
  <c r="AB454" i="20"/>
  <c r="AA454" i="20"/>
  <c r="Z454" i="20"/>
  <c r="Y454" i="20"/>
  <c r="X454" i="20"/>
  <c r="W454" i="20"/>
  <c r="V454" i="20"/>
  <c r="U454" i="20"/>
  <c r="T454" i="20"/>
  <c r="S454" i="20"/>
  <c r="R454" i="20"/>
  <c r="Q454" i="20"/>
  <c r="P454" i="20"/>
  <c r="O454" i="20"/>
  <c r="N454" i="20"/>
  <c r="M454" i="20"/>
  <c r="L454" i="20"/>
  <c r="AV453" i="20"/>
  <c r="AU453" i="20"/>
  <c r="AT453" i="20"/>
  <c r="AS453" i="20"/>
  <c r="AR453" i="20"/>
  <c r="AQ453" i="20"/>
  <c r="AP453" i="20"/>
  <c r="AO453" i="20"/>
  <c r="AN453" i="20"/>
  <c r="AM453" i="20"/>
  <c r="AL453" i="20"/>
  <c r="AK453" i="20"/>
  <c r="AJ453" i="20"/>
  <c r="AI453" i="20"/>
  <c r="AH453" i="20"/>
  <c r="AG453" i="20"/>
  <c r="AF453" i="20"/>
  <c r="AE453" i="20"/>
  <c r="AD453" i="20"/>
  <c r="AC453" i="20"/>
  <c r="AB453" i="20"/>
  <c r="AA453" i="20"/>
  <c r="Z453" i="20"/>
  <c r="Y453" i="20"/>
  <c r="X453" i="20"/>
  <c r="W453" i="20"/>
  <c r="V453" i="20"/>
  <c r="U453" i="20"/>
  <c r="T453" i="20"/>
  <c r="S453" i="20"/>
  <c r="R453" i="20"/>
  <c r="Q453" i="20"/>
  <c r="P453" i="20"/>
  <c r="O453" i="20"/>
  <c r="N453" i="20"/>
  <c r="M453" i="20"/>
  <c r="L453" i="20"/>
  <c r="AV452" i="20"/>
  <c r="AU452" i="20"/>
  <c r="AT452" i="20"/>
  <c r="AS452" i="20"/>
  <c r="AR452" i="20"/>
  <c r="AQ452" i="20"/>
  <c r="AP452" i="20"/>
  <c r="AO452" i="20"/>
  <c r="AN452" i="20"/>
  <c r="AM452" i="20"/>
  <c r="AL452" i="20"/>
  <c r="AK452" i="20"/>
  <c r="AJ452" i="20"/>
  <c r="AI452" i="20"/>
  <c r="AH452" i="20"/>
  <c r="AG452" i="20"/>
  <c r="AF452" i="20"/>
  <c r="AE452" i="20"/>
  <c r="AD452" i="20"/>
  <c r="AC452" i="20"/>
  <c r="AB452" i="20"/>
  <c r="AA452" i="20"/>
  <c r="Z452" i="20"/>
  <c r="Y452" i="20"/>
  <c r="X452" i="20"/>
  <c r="W452" i="20"/>
  <c r="V452" i="20"/>
  <c r="U452" i="20"/>
  <c r="T452" i="20"/>
  <c r="S452" i="20"/>
  <c r="R452" i="20"/>
  <c r="Q452" i="20"/>
  <c r="P452" i="20"/>
  <c r="O452" i="20"/>
  <c r="N452" i="20"/>
  <c r="M452" i="20"/>
  <c r="L452" i="20"/>
  <c r="AV451" i="20"/>
  <c r="AU451" i="20"/>
  <c r="AT451" i="20"/>
  <c r="AS451" i="20"/>
  <c r="AR451" i="20"/>
  <c r="AQ451" i="20"/>
  <c r="AP451" i="20"/>
  <c r="AO451" i="20"/>
  <c r="AN451" i="20"/>
  <c r="AM451" i="20"/>
  <c r="AL451" i="20"/>
  <c r="AK451" i="20"/>
  <c r="AJ451" i="20"/>
  <c r="AI451" i="20"/>
  <c r="AH451" i="20"/>
  <c r="AG451" i="20"/>
  <c r="AF451" i="20"/>
  <c r="AE451" i="20"/>
  <c r="AD451" i="20"/>
  <c r="AC451" i="20"/>
  <c r="AB451" i="20"/>
  <c r="AA451" i="20"/>
  <c r="Z451" i="20"/>
  <c r="Y451" i="20"/>
  <c r="X451" i="20"/>
  <c r="W451" i="20"/>
  <c r="V451" i="20"/>
  <c r="U451" i="20"/>
  <c r="T451" i="20"/>
  <c r="S451" i="20"/>
  <c r="R451" i="20"/>
  <c r="Q451" i="20"/>
  <c r="P451" i="20"/>
  <c r="O451" i="20"/>
  <c r="N451" i="20"/>
  <c r="M451" i="20"/>
  <c r="L451" i="20"/>
  <c r="AV450" i="20"/>
  <c r="AU450" i="20"/>
  <c r="AT450" i="20"/>
  <c r="AS450" i="20"/>
  <c r="AR450" i="20"/>
  <c r="AQ450" i="20"/>
  <c r="AP450" i="20"/>
  <c r="AO450" i="20"/>
  <c r="AN450" i="20"/>
  <c r="AM450" i="20"/>
  <c r="AL450" i="20"/>
  <c r="AK450" i="20"/>
  <c r="AJ450" i="20"/>
  <c r="AI450" i="20"/>
  <c r="AH450" i="20"/>
  <c r="AG450" i="20"/>
  <c r="AF450" i="20"/>
  <c r="AE450" i="20"/>
  <c r="AD450" i="20"/>
  <c r="AC450" i="20"/>
  <c r="AB450" i="20"/>
  <c r="AA450" i="20"/>
  <c r="Z450" i="20"/>
  <c r="Y450" i="20"/>
  <c r="X450" i="20"/>
  <c r="W450" i="20"/>
  <c r="V450" i="20"/>
  <c r="U450" i="20"/>
  <c r="T450" i="20"/>
  <c r="S450" i="20"/>
  <c r="R450" i="20"/>
  <c r="Q450" i="20"/>
  <c r="P450" i="20"/>
  <c r="O450" i="20"/>
  <c r="N450" i="20"/>
  <c r="M450" i="20"/>
  <c r="L450" i="20"/>
  <c r="AV449" i="20"/>
  <c r="AU449" i="20"/>
  <c r="AT449" i="20"/>
  <c r="AS449" i="20"/>
  <c r="AR449" i="20"/>
  <c r="AQ449" i="20"/>
  <c r="AP449" i="20"/>
  <c r="AO449" i="20"/>
  <c r="AN449" i="20"/>
  <c r="AM449" i="20"/>
  <c r="AL449" i="20"/>
  <c r="AK449" i="20"/>
  <c r="AJ449" i="20"/>
  <c r="AI449" i="20"/>
  <c r="AH449" i="20"/>
  <c r="AG449" i="20"/>
  <c r="AF449" i="20"/>
  <c r="AE449" i="20"/>
  <c r="AD449" i="20"/>
  <c r="AC449" i="20"/>
  <c r="AB449" i="20"/>
  <c r="AA449" i="20"/>
  <c r="Z449" i="20"/>
  <c r="Y449" i="20"/>
  <c r="X449" i="20"/>
  <c r="W449" i="20"/>
  <c r="V449" i="20"/>
  <c r="U449" i="20"/>
  <c r="T449" i="20"/>
  <c r="S449" i="20"/>
  <c r="R449" i="20"/>
  <c r="Q449" i="20"/>
  <c r="P449" i="20"/>
  <c r="O449" i="20"/>
  <c r="N449" i="20"/>
  <c r="M449" i="20"/>
  <c r="L449" i="20"/>
  <c r="AV448" i="20"/>
  <c r="AU448" i="20"/>
  <c r="AT448" i="20"/>
  <c r="AS448" i="20"/>
  <c r="AR448" i="20"/>
  <c r="AQ448" i="20"/>
  <c r="AP448" i="20"/>
  <c r="AO448" i="20"/>
  <c r="AN448" i="20"/>
  <c r="AM448" i="20"/>
  <c r="AL448" i="20"/>
  <c r="AK448" i="20"/>
  <c r="AJ448" i="20"/>
  <c r="AI448" i="20"/>
  <c r="AH448" i="20"/>
  <c r="AG448" i="20"/>
  <c r="AF448" i="20"/>
  <c r="AE448" i="20"/>
  <c r="AD448" i="20"/>
  <c r="AC448" i="20"/>
  <c r="AB448" i="20"/>
  <c r="AA448" i="20"/>
  <c r="Z448" i="20"/>
  <c r="Y448" i="20"/>
  <c r="X448" i="20"/>
  <c r="W448" i="20"/>
  <c r="V448" i="20"/>
  <c r="U448" i="20"/>
  <c r="T448" i="20"/>
  <c r="S448" i="20"/>
  <c r="R448" i="20"/>
  <c r="Q448" i="20"/>
  <c r="P448" i="20"/>
  <c r="O448" i="20"/>
  <c r="N448" i="20"/>
  <c r="M448" i="20"/>
  <c r="L448" i="20"/>
  <c r="AV447" i="20"/>
  <c r="AU447" i="20"/>
  <c r="AT447" i="20"/>
  <c r="AS447" i="20"/>
  <c r="AR447" i="20"/>
  <c r="AQ447" i="20"/>
  <c r="AP447" i="20"/>
  <c r="AO447" i="20"/>
  <c r="AN447" i="20"/>
  <c r="AM447" i="20"/>
  <c r="AL447" i="20"/>
  <c r="AK447" i="20"/>
  <c r="AJ447" i="20"/>
  <c r="AI447" i="20"/>
  <c r="AH447" i="20"/>
  <c r="AG447" i="20"/>
  <c r="AF447" i="20"/>
  <c r="AE447" i="20"/>
  <c r="AD447" i="20"/>
  <c r="AC447" i="20"/>
  <c r="AB447" i="20"/>
  <c r="AA447" i="20"/>
  <c r="Z447" i="20"/>
  <c r="Y447" i="20"/>
  <c r="X447" i="20"/>
  <c r="W447" i="20"/>
  <c r="V447" i="20"/>
  <c r="U447" i="20"/>
  <c r="T447" i="20"/>
  <c r="S447" i="20"/>
  <c r="R447" i="20"/>
  <c r="Q447" i="20"/>
  <c r="P447" i="20"/>
  <c r="O447" i="20"/>
  <c r="N447" i="20"/>
  <c r="M447" i="20"/>
  <c r="L447" i="20"/>
  <c r="AV446" i="20"/>
  <c r="AU446" i="20"/>
  <c r="AT446" i="20"/>
  <c r="AS446" i="20"/>
  <c r="AR446" i="20"/>
  <c r="AQ446" i="20"/>
  <c r="AP446" i="20"/>
  <c r="AO446" i="20"/>
  <c r="AN446" i="20"/>
  <c r="AM446" i="20"/>
  <c r="AL446" i="20"/>
  <c r="AK446" i="20"/>
  <c r="AJ446" i="20"/>
  <c r="AI446" i="20"/>
  <c r="AH446" i="20"/>
  <c r="AG446" i="20"/>
  <c r="AF446" i="20"/>
  <c r="AE446" i="20"/>
  <c r="AD446" i="20"/>
  <c r="AC446" i="20"/>
  <c r="AB446" i="20"/>
  <c r="AA446" i="20"/>
  <c r="Z446" i="20"/>
  <c r="Y446" i="20"/>
  <c r="X446" i="20"/>
  <c r="W446" i="20"/>
  <c r="V446" i="20"/>
  <c r="U446" i="20"/>
  <c r="T446" i="20"/>
  <c r="S446" i="20"/>
  <c r="R446" i="20"/>
  <c r="Q446" i="20"/>
  <c r="P446" i="20"/>
  <c r="O446" i="20"/>
  <c r="N446" i="20"/>
  <c r="M446" i="20"/>
  <c r="L446" i="20"/>
  <c r="AV445" i="20"/>
  <c r="AU445" i="20"/>
  <c r="AT445" i="20"/>
  <c r="AS445" i="20"/>
  <c r="AR445" i="20"/>
  <c r="AQ445" i="20"/>
  <c r="AP445" i="20"/>
  <c r="AO445" i="20"/>
  <c r="AN445" i="20"/>
  <c r="AM445" i="20"/>
  <c r="AL445" i="20"/>
  <c r="AK445" i="20"/>
  <c r="AJ445" i="20"/>
  <c r="AI445" i="20"/>
  <c r="AH445" i="20"/>
  <c r="AG445" i="20"/>
  <c r="AF445" i="20"/>
  <c r="AE445" i="20"/>
  <c r="AD445" i="20"/>
  <c r="AC445" i="20"/>
  <c r="AB445" i="20"/>
  <c r="AA445" i="20"/>
  <c r="Z445" i="20"/>
  <c r="Y445" i="20"/>
  <c r="X445" i="20"/>
  <c r="W445" i="20"/>
  <c r="V445" i="20"/>
  <c r="U445" i="20"/>
  <c r="T445" i="20"/>
  <c r="S445" i="20"/>
  <c r="R445" i="20"/>
  <c r="Q445" i="20"/>
  <c r="P445" i="20"/>
  <c r="O445" i="20"/>
  <c r="N445" i="20"/>
  <c r="M445" i="20"/>
  <c r="L445" i="20"/>
  <c r="AV444" i="20"/>
  <c r="AU444" i="20"/>
  <c r="AT444" i="20"/>
  <c r="AS444" i="20"/>
  <c r="AR444" i="20"/>
  <c r="AQ444" i="20"/>
  <c r="AP444" i="20"/>
  <c r="AO444" i="20"/>
  <c r="AN444" i="20"/>
  <c r="AM444" i="20"/>
  <c r="AL444" i="20"/>
  <c r="AK444" i="20"/>
  <c r="AJ444" i="20"/>
  <c r="AI444" i="20"/>
  <c r="AH444" i="20"/>
  <c r="AG444" i="20"/>
  <c r="AF444" i="20"/>
  <c r="AE444" i="20"/>
  <c r="AD444" i="20"/>
  <c r="AC444" i="20"/>
  <c r="AB444" i="20"/>
  <c r="AA444" i="20"/>
  <c r="Z444" i="20"/>
  <c r="Y444" i="20"/>
  <c r="X444" i="20"/>
  <c r="W444" i="20"/>
  <c r="V444" i="20"/>
  <c r="U444" i="20"/>
  <c r="T444" i="20"/>
  <c r="S444" i="20"/>
  <c r="R444" i="20"/>
  <c r="Q444" i="20"/>
  <c r="P444" i="20"/>
  <c r="O444" i="20"/>
  <c r="N444" i="20"/>
  <c r="M444" i="20"/>
  <c r="L444" i="20"/>
  <c r="AV443" i="20"/>
  <c r="AU443" i="20"/>
  <c r="AT443" i="20"/>
  <c r="AS443" i="20"/>
  <c r="AR443" i="20"/>
  <c r="AQ443" i="20"/>
  <c r="AP443" i="20"/>
  <c r="AO443" i="20"/>
  <c r="AN443" i="20"/>
  <c r="AM443" i="20"/>
  <c r="AL443" i="20"/>
  <c r="AK443" i="20"/>
  <c r="AJ443" i="20"/>
  <c r="AI443" i="20"/>
  <c r="AH443" i="20"/>
  <c r="AG443" i="20"/>
  <c r="AF443" i="20"/>
  <c r="AE443" i="20"/>
  <c r="AD443" i="20"/>
  <c r="AC443" i="20"/>
  <c r="AB443" i="20"/>
  <c r="AA443" i="20"/>
  <c r="Z443" i="20"/>
  <c r="Y443" i="20"/>
  <c r="X443" i="20"/>
  <c r="W443" i="20"/>
  <c r="V443" i="20"/>
  <c r="U443" i="20"/>
  <c r="T443" i="20"/>
  <c r="S443" i="20"/>
  <c r="R443" i="20"/>
  <c r="Q443" i="20"/>
  <c r="P443" i="20"/>
  <c r="O443" i="20"/>
  <c r="N443" i="20"/>
  <c r="M443" i="20"/>
  <c r="L443" i="20"/>
  <c r="AV442" i="20"/>
  <c r="AU442" i="20"/>
  <c r="AT442" i="20"/>
  <c r="AS442" i="20"/>
  <c r="AR442" i="20"/>
  <c r="AQ442" i="20"/>
  <c r="AP442" i="20"/>
  <c r="AO442" i="20"/>
  <c r="AN442" i="20"/>
  <c r="AM442" i="20"/>
  <c r="AL442" i="20"/>
  <c r="AK442" i="20"/>
  <c r="AJ442" i="20"/>
  <c r="AI442" i="20"/>
  <c r="AH442" i="20"/>
  <c r="AG442" i="20"/>
  <c r="AF442" i="20"/>
  <c r="AE442" i="20"/>
  <c r="AD442" i="20"/>
  <c r="AC442" i="20"/>
  <c r="AB442" i="20"/>
  <c r="AA442" i="20"/>
  <c r="Z442" i="20"/>
  <c r="Y442" i="20"/>
  <c r="X442" i="20"/>
  <c r="W442" i="20"/>
  <c r="V442" i="20"/>
  <c r="U442" i="20"/>
  <c r="T442" i="20"/>
  <c r="S442" i="20"/>
  <c r="R442" i="20"/>
  <c r="Q442" i="20"/>
  <c r="P442" i="20"/>
  <c r="O442" i="20"/>
  <c r="N442" i="20"/>
  <c r="M442" i="20"/>
  <c r="L442" i="20"/>
  <c r="AV441" i="20"/>
  <c r="AU441" i="20"/>
  <c r="AT441" i="20"/>
  <c r="AS441" i="20"/>
  <c r="AR441" i="20"/>
  <c r="AQ441" i="20"/>
  <c r="AP441" i="20"/>
  <c r="AO441" i="20"/>
  <c r="AN441" i="20"/>
  <c r="AM441" i="20"/>
  <c r="AL441" i="20"/>
  <c r="AK441" i="20"/>
  <c r="AJ441" i="20"/>
  <c r="AI441" i="20"/>
  <c r="AH441" i="20"/>
  <c r="AG441" i="20"/>
  <c r="AF441" i="20"/>
  <c r="AE441" i="20"/>
  <c r="AD441" i="20"/>
  <c r="AC441" i="20"/>
  <c r="AB441" i="20"/>
  <c r="AA441" i="20"/>
  <c r="Z441" i="20"/>
  <c r="Y441" i="20"/>
  <c r="X441" i="20"/>
  <c r="W441" i="20"/>
  <c r="V441" i="20"/>
  <c r="U441" i="20"/>
  <c r="T441" i="20"/>
  <c r="S441" i="20"/>
  <c r="R441" i="20"/>
  <c r="Q441" i="20"/>
  <c r="P441" i="20"/>
  <c r="O441" i="20"/>
  <c r="N441" i="20"/>
  <c r="M441" i="20"/>
  <c r="L441" i="20"/>
  <c r="AV440" i="20"/>
  <c r="AU440" i="20"/>
  <c r="AT440" i="20"/>
  <c r="AS440" i="20"/>
  <c r="AR440" i="20"/>
  <c r="AQ440" i="20"/>
  <c r="AP440" i="20"/>
  <c r="AO440" i="20"/>
  <c r="AN440" i="20"/>
  <c r="AM440" i="20"/>
  <c r="AL440" i="20"/>
  <c r="AK440" i="20"/>
  <c r="AJ440" i="20"/>
  <c r="AI440" i="20"/>
  <c r="AH440" i="20"/>
  <c r="AG440" i="20"/>
  <c r="AF440" i="20"/>
  <c r="AE440" i="20"/>
  <c r="AD440" i="20"/>
  <c r="AC440" i="20"/>
  <c r="AB440" i="20"/>
  <c r="AA440" i="20"/>
  <c r="Z440" i="20"/>
  <c r="Y440" i="20"/>
  <c r="X440" i="20"/>
  <c r="W440" i="20"/>
  <c r="V440" i="20"/>
  <c r="U440" i="20"/>
  <c r="T440" i="20"/>
  <c r="S440" i="20"/>
  <c r="R440" i="20"/>
  <c r="Q440" i="20"/>
  <c r="P440" i="20"/>
  <c r="O440" i="20"/>
  <c r="N440" i="20"/>
  <c r="M440" i="20"/>
  <c r="L440" i="20"/>
  <c r="AV439" i="20"/>
  <c r="AU439" i="20"/>
  <c r="AT439" i="20"/>
  <c r="AS439" i="20"/>
  <c r="AR439" i="20"/>
  <c r="AQ439" i="20"/>
  <c r="AP439" i="20"/>
  <c r="AO439" i="20"/>
  <c r="AN439" i="20"/>
  <c r="AM439" i="20"/>
  <c r="AL439" i="20"/>
  <c r="AK439" i="20"/>
  <c r="AJ439" i="20"/>
  <c r="AI439" i="20"/>
  <c r="AH439" i="20"/>
  <c r="AG439" i="20"/>
  <c r="AF439" i="20"/>
  <c r="AE439" i="20"/>
  <c r="AD439" i="20"/>
  <c r="AC439" i="20"/>
  <c r="AB439" i="20"/>
  <c r="AA439" i="20"/>
  <c r="Z439" i="20"/>
  <c r="Y439" i="20"/>
  <c r="X439" i="20"/>
  <c r="W439" i="20"/>
  <c r="V439" i="20"/>
  <c r="U439" i="20"/>
  <c r="T439" i="20"/>
  <c r="S439" i="20"/>
  <c r="R439" i="20"/>
  <c r="Q439" i="20"/>
  <c r="P439" i="20"/>
  <c r="O439" i="20"/>
  <c r="N439" i="20"/>
  <c r="M439" i="20"/>
  <c r="L439" i="20"/>
  <c r="AV438" i="20"/>
  <c r="AU438" i="20"/>
  <c r="AT438" i="20"/>
  <c r="AS438" i="20"/>
  <c r="AR438" i="20"/>
  <c r="AQ438" i="20"/>
  <c r="AP438" i="20"/>
  <c r="AO438" i="20"/>
  <c r="AN438" i="20"/>
  <c r="AM438" i="20"/>
  <c r="AL438" i="20"/>
  <c r="AK438" i="20"/>
  <c r="AJ438" i="20"/>
  <c r="AI438" i="20"/>
  <c r="AH438" i="20"/>
  <c r="AG438" i="20"/>
  <c r="AF438" i="20"/>
  <c r="AE438" i="20"/>
  <c r="AD438" i="20"/>
  <c r="AC438" i="20"/>
  <c r="AB438" i="20"/>
  <c r="AA438" i="20"/>
  <c r="Z438" i="20"/>
  <c r="Y438" i="20"/>
  <c r="X438" i="20"/>
  <c r="W438" i="20"/>
  <c r="V438" i="20"/>
  <c r="U438" i="20"/>
  <c r="T438" i="20"/>
  <c r="S438" i="20"/>
  <c r="R438" i="20"/>
  <c r="Q438" i="20"/>
  <c r="P438" i="20"/>
  <c r="O438" i="20"/>
  <c r="N438" i="20"/>
  <c r="M438" i="20"/>
  <c r="L438" i="20"/>
  <c r="AV437" i="20"/>
  <c r="AU437" i="20"/>
  <c r="AT437" i="20"/>
  <c r="AS437" i="20"/>
  <c r="AR437" i="20"/>
  <c r="AQ437" i="20"/>
  <c r="AP437" i="20"/>
  <c r="AO437" i="20"/>
  <c r="AN437" i="20"/>
  <c r="AM437" i="20"/>
  <c r="AL437" i="20"/>
  <c r="AK437" i="20"/>
  <c r="AJ437" i="20"/>
  <c r="AI437" i="20"/>
  <c r="AH437" i="20"/>
  <c r="AG437" i="20"/>
  <c r="AF437" i="20"/>
  <c r="AE437" i="20"/>
  <c r="AD437" i="20"/>
  <c r="AC437" i="20"/>
  <c r="AB437" i="20"/>
  <c r="AA437" i="20"/>
  <c r="Z437" i="20"/>
  <c r="Y437" i="20"/>
  <c r="X437" i="20"/>
  <c r="W437" i="20"/>
  <c r="V437" i="20"/>
  <c r="U437" i="20"/>
  <c r="T437" i="20"/>
  <c r="S437" i="20"/>
  <c r="R437" i="20"/>
  <c r="Q437" i="20"/>
  <c r="P437" i="20"/>
  <c r="O437" i="20"/>
  <c r="N437" i="20"/>
  <c r="M437" i="20"/>
  <c r="L437" i="20"/>
  <c r="AV436" i="20"/>
  <c r="AU436" i="20"/>
  <c r="AT436" i="20"/>
  <c r="AS436" i="20"/>
  <c r="AR436" i="20"/>
  <c r="AQ436" i="20"/>
  <c r="AP436" i="20"/>
  <c r="AO436" i="20"/>
  <c r="AN436" i="20"/>
  <c r="AM436" i="20"/>
  <c r="AL436" i="20"/>
  <c r="AK436" i="20"/>
  <c r="AJ436" i="20"/>
  <c r="AI436" i="20"/>
  <c r="AH436" i="20"/>
  <c r="AG436" i="20"/>
  <c r="AF436" i="20"/>
  <c r="AE436" i="20"/>
  <c r="AD436" i="20"/>
  <c r="AC436" i="20"/>
  <c r="AB436" i="20"/>
  <c r="AA436" i="20"/>
  <c r="Z436" i="20"/>
  <c r="Y436" i="20"/>
  <c r="X436" i="20"/>
  <c r="W436" i="20"/>
  <c r="V436" i="20"/>
  <c r="U436" i="20"/>
  <c r="T436" i="20"/>
  <c r="S436" i="20"/>
  <c r="R436" i="20"/>
  <c r="Q436" i="20"/>
  <c r="P436" i="20"/>
  <c r="O436" i="20"/>
  <c r="N436" i="20"/>
  <c r="M436" i="20"/>
  <c r="L436" i="20"/>
  <c r="AV435" i="20"/>
  <c r="AU435" i="20"/>
  <c r="AT435" i="20"/>
  <c r="AS435" i="20"/>
  <c r="AR435" i="20"/>
  <c r="AQ435" i="20"/>
  <c r="AP435" i="20"/>
  <c r="AO435" i="20"/>
  <c r="AN435" i="20"/>
  <c r="AM435" i="20"/>
  <c r="AL435" i="20"/>
  <c r="AK435" i="20"/>
  <c r="AJ435" i="20"/>
  <c r="AI435" i="20"/>
  <c r="AH435" i="20"/>
  <c r="AG435" i="20"/>
  <c r="AF435" i="20"/>
  <c r="AE435" i="20"/>
  <c r="AD435" i="20"/>
  <c r="AC435" i="20"/>
  <c r="AB435" i="20"/>
  <c r="AA435" i="20"/>
  <c r="Z435" i="20"/>
  <c r="Y435" i="20"/>
  <c r="X435" i="20"/>
  <c r="W435" i="20"/>
  <c r="V435" i="20"/>
  <c r="U435" i="20"/>
  <c r="T435" i="20"/>
  <c r="S435" i="20"/>
  <c r="R435" i="20"/>
  <c r="Q435" i="20"/>
  <c r="P435" i="20"/>
  <c r="O435" i="20"/>
  <c r="N435" i="20"/>
  <c r="M435" i="20"/>
  <c r="L435" i="20"/>
  <c r="AV434" i="20"/>
  <c r="AU434" i="20"/>
  <c r="AT434" i="20"/>
  <c r="AS434" i="20"/>
  <c r="AR434" i="20"/>
  <c r="AQ434" i="20"/>
  <c r="AP434" i="20"/>
  <c r="AO434" i="20"/>
  <c r="AN434" i="20"/>
  <c r="AM434" i="20"/>
  <c r="AL434" i="20"/>
  <c r="AK434" i="20"/>
  <c r="AJ434" i="20"/>
  <c r="AI434" i="20"/>
  <c r="AH434" i="20"/>
  <c r="AG434" i="20"/>
  <c r="AF434" i="20"/>
  <c r="AE434" i="20"/>
  <c r="AD434" i="20"/>
  <c r="AC434" i="20"/>
  <c r="AB434" i="20"/>
  <c r="AA434" i="20"/>
  <c r="Z434" i="20"/>
  <c r="Y434" i="20"/>
  <c r="X434" i="20"/>
  <c r="W434" i="20"/>
  <c r="V434" i="20"/>
  <c r="U434" i="20"/>
  <c r="T434" i="20"/>
  <c r="S434" i="20"/>
  <c r="R434" i="20"/>
  <c r="Q434" i="20"/>
  <c r="P434" i="20"/>
  <c r="O434" i="20"/>
  <c r="N434" i="20"/>
  <c r="M434" i="20"/>
  <c r="L434" i="20"/>
  <c r="AV206" i="20"/>
  <c r="AU206" i="20"/>
  <c r="AT206" i="20"/>
  <c r="AS206" i="20"/>
  <c r="AR206" i="20"/>
  <c r="AQ206" i="20"/>
  <c r="AP206" i="20"/>
  <c r="AO206" i="20"/>
  <c r="AN206" i="20"/>
  <c r="AM206" i="20"/>
  <c r="AL206" i="20"/>
  <c r="AK206" i="20"/>
  <c r="AJ206" i="20"/>
  <c r="AI206" i="20"/>
  <c r="AH206" i="20"/>
  <c r="AG206" i="20"/>
  <c r="AF206" i="20"/>
  <c r="AE206" i="20"/>
  <c r="AD206" i="20"/>
  <c r="AC206" i="20"/>
  <c r="AB206" i="20"/>
  <c r="AA206" i="20"/>
  <c r="Z206" i="20"/>
  <c r="Y206" i="20"/>
  <c r="X206" i="20"/>
  <c r="W206" i="20"/>
  <c r="V206" i="20"/>
  <c r="U206" i="20"/>
  <c r="T206" i="20"/>
  <c r="S206" i="20"/>
  <c r="R206" i="20"/>
  <c r="Q206" i="20"/>
  <c r="P206" i="20"/>
  <c r="O206" i="20"/>
  <c r="N206" i="20"/>
  <c r="M206" i="20"/>
  <c r="L206" i="20"/>
  <c r="AV205" i="20"/>
  <c r="AU205" i="20"/>
  <c r="AT205" i="20"/>
  <c r="AS205" i="20"/>
  <c r="AR205" i="20"/>
  <c r="AQ205" i="20"/>
  <c r="AP205" i="20"/>
  <c r="AO205" i="20"/>
  <c r="AN205" i="20"/>
  <c r="AM205" i="20"/>
  <c r="AL205" i="20"/>
  <c r="AK205" i="20"/>
  <c r="AJ205" i="20"/>
  <c r="AI205" i="20"/>
  <c r="AH205" i="20"/>
  <c r="AG205" i="20"/>
  <c r="AF205" i="20"/>
  <c r="AE205" i="20"/>
  <c r="AD205" i="20"/>
  <c r="AC205" i="20"/>
  <c r="AB205" i="20"/>
  <c r="AA205" i="20"/>
  <c r="Z205" i="20"/>
  <c r="Y205" i="20"/>
  <c r="X205" i="20"/>
  <c r="W205" i="20"/>
  <c r="V205" i="20"/>
  <c r="U205" i="20"/>
  <c r="T205" i="20"/>
  <c r="S205" i="20"/>
  <c r="R205" i="20"/>
  <c r="Q205" i="20"/>
  <c r="P205" i="20"/>
  <c r="O205" i="20"/>
  <c r="N205" i="20"/>
  <c r="M205" i="20"/>
  <c r="L205" i="20"/>
  <c r="AV204" i="20"/>
  <c r="AU204" i="20"/>
  <c r="AT204" i="20"/>
  <c r="AS204" i="20"/>
  <c r="AR204" i="20"/>
  <c r="AQ204" i="20"/>
  <c r="AP204" i="20"/>
  <c r="AO204" i="20"/>
  <c r="AN204" i="20"/>
  <c r="AM204" i="20"/>
  <c r="AL204" i="20"/>
  <c r="AK204" i="20"/>
  <c r="AJ204" i="20"/>
  <c r="AI204" i="20"/>
  <c r="AH204" i="20"/>
  <c r="AG204" i="20"/>
  <c r="AF204" i="20"/>
  <c r="AE204" i="20"/>
  <c r="AD204" i="20"/>
  <c r="AC204" i="20"/>
  <c r="AB204" i="20"/>
  <c r="AA204" i="20"/>
  <c r="Z204" i="20"/>
  <c r="Y204" i="20"/>
  <c r="X204" i="20"/>
  <c r="W204" i="20"/>
  <c r="V204" i="20"/>
  <c r="U204" i="20"/>
  <c r="T204" i="20"/>
  <c r="S204" i="20"/>
  <c r="R204" i="20"/>
  <c r="Q204" i="20"/>
  <c r="P204" i="20"/>
  <c r="O204" i="20"/>
  <c r="N204" i="20"/>
  <c r="M204" i="20"/>
  <c r="L204" i="20"/>
  <c r="AV203" i="20"/>
  <c r="AU203" i="20"/>
  <c r="AT203" i="20"/>
  <c r="AS203" i="20"/>
  <c r="AR203" i="20"/>
  <c r="AQ203" i="20"/>
  <c r="AP203" i="20"/>
  <c r="AO203" i="20"/>
  <c r="AN203" i="20"/>
  <c r="AM203" i="20"/>
  <c r="AL203" i="20"/>
  <c r="AK203" i="20"/>
  <c r="AJ203" i="20"/>
  <c r="AI203" i="20"/>
  <c r="AH203" i="20"/>
  <c r="AG203" i="20"/>
  <c r="AF203" i="20"/>
  <c r="AE203" i="20"/>
  <c r="AD203" i="20"/>
  <c r="AC203" i="20"/>
  <c r="AB203" i="20"/>
  <c r="AA203" i="20"/>
  <c r="Z203" i="20"/>
  <c r="Y203" i="20"/>
  <c r="X203" i="20"/>
  <c r="W203" i="20"/>
  <c r="V203" i="20"/>
  <c r="U203" i="20"/>
  <c r="T203" i="20"/>
  <c r="S203" i="20"/>
  <c r="R203" i="20"/>
  <c r="Q203" i="20"/>
  <c r="P203" i="20"/>
  <c r="O203" i="20"/>
  <c r="N203" i="20"/>
  <c r="M203" i="20"/>
  <c r="L203" i="20"/>
  <c r="AV202" i="20"/>
  <c r="AU202" i="20"/>
  <c r="AT202" i="20"/>
  <c r="AS202" i="20"/>
  <c r="AR202" i="20"/>
  <c r="AQ202" i="20"/>
  <c r="AP202" i="20"/>
  <c r="AO202" i="20"/>
  <c r="AN202" i="20"/>
  <c r="AM202" i="20"/>
  <c r="AL202" i="20"/>
  <c r="AK202" i="20"/>
  <c r="AJ202" i="20"/>
  <c r="AI202" i="20"/>
  <c r="AH202" i="20"/>
  <c r="AG202" i="20"/>
  <c r="AF202" i="20"/>
  <c r="AE202" i="20"/>
  <c r="AD202" i="20"/>
  <c r="AC202" i="20"/>
  <c r="AB202" i="20"/>
  <c r="AA202" i="20"/>
  <c r="Z202" i="20"/>
  <c r="Y202" i="20"/>
  <c r="X202" i="20"/>
  <c r="W202" i="20"/>
  <c r="V202" i="20"/>
  <c r="U202" i="20"/>
  <c r="T202" i="20"/>
  <c r="S202" i="20"/>
  <c r="R202" i="20"/>
  <c r="Q202" i="20"/>
  <c r="P202" i="20"/>
  <c r="O202" i="20"/>
  <c r="N202" i="20"/>
  <c r="M202" i="20"/>
  <c r="L202" i="20"/>
  <c r="AV201" i="20"/>
  <c r="AU201" i="20"/>
  <c r="AT201" i="20"/>
  <c r="AS201" i="20"/>
  <c r="AR201" i="20"/>
  <c r="AQ201" i="20"/>
  <c r="AP201" i="20"/>
  <c r="AO201" i="20"/>
  <c r="AN201" i="20"/>
  <c r="AM201" i="20"/>
  <c r="AL201" i="20"/>
  <c r="AK201" i="20"/>
  <c r="AJ201" i="20"/>
  <c r="AI201" i="20"/>
  <c r="AH201" i="20"/>
  <c r="AG201" i="20"/>
  <c r="AF201" i="20"/>
  <c r="AE201" i="20"/>
  <c r="AD201" i="20"/>
  <c r="AC201" i="20"/>
  <c r="AB201" i="20"/>
  <c r="AA201" i="20"/>
  <c r="Z201" i="20"/>
  <c r="Y201" i="20"/>
  <c r="X201" i="20"/>
  <c r="W201" i="20"/>
  <c r="V201" i="20"/>
  <c r="U201" i="20"/>
  <c r="T201" i="20"/>
  <c r="S201" i="20"/>
  <c r="R201" i="20"/>
  <c r="Q201" i="20"/>
  <c r="P201" i="20"/>
  <c r="O201" i="20"/>
  <c r="N201" i="20"/>
  <c r="M201" i="20"/>
  <c r="L201" i="20"/>
  <c r="AV200" i="20"/>
  <c r="AU200" i="20"/>
  <c r="AT200" i="20"/>
  <c r="AS200" i="20"/>
  <c r="AR200" i="20"/>
  <c r="AQ200" i="20"/>
  <c r="AP200" i="20"/>
  <c r="AO200" i="20"/>
  <c r="AN200" i="20"/>
  <c r="AM200" i="20"/>
  <c r="AL200" i="20"/>
  <c r="AK200" i="20"/>
  <c r="AJ200" i="20"/>
  <c r="AI200" i="20"/>
  <c r="AH200" i="20"/>
  <c r="AG200" i="20"/>
  <c r="AF200" i="20"/>
  <c r="AE200" i="20"/>
  <c r="AD200" i="20"/>
  <c r="AC200" i="20"/>
  <c r="AB200" i="20"/>
  <c r="AA200" i="20"/>
  <c r="Z200" i="20"/>
  <c r="Y200" i="20"/>
  <c r="X200" i="20"/>
  <c r="W200" i="20"/>
  <c r="V200" i="20"/>
  <c r="U200" i="20"/>
  <c r="T200" i="20"/>
  <c r="S200" i="20"/>
  <c r="R200" i="20"/>
  <c r="Q200" i="20"/>
  <c r="P200" i="20"/>
  <c r="O200" i="20"/>
  <c r="N200" i="20"/>
  <c r="M200" i="20"/>
  <c r="L200" i="20"/>
  <c r="AV199" i="20"/>
  <c r="AU199" i="20"/>
  <c r="AT199" i="20"/>
  <c r="AS199" i="20"/>
  <c r="AR199" i="20"/>
  <c r="AQ199" i="20"/>
  <c r="AP199" i="20"/>
  <c r="AO199" i="20"/>
  <c r="AN199" i="20"/>
  <c r="AM199" i="20"/>
  <c r="AL199" i="20"/>
  <c r="AK199" i="20"/>
  <c r="AJ199" i="20"/>
  <c r="AI199" i="20"/>
  <c r="AH199" i="20"/>
  <c r="AG199" i="20"/>
  <c r="AF199" i="20"/>
  <c r="AE199" i="20"/>
  <c r="AD199" i="20"/>
  <c r="AC199" i="20"/>
  <c r="AB199" i="20"/>
  <c r="AA199" i="20"/>
  <c r="Z199" i="20"/>
  <c r="Y199" i="20"/>
  <c r="X199" i="20"/>
  <c r="W199" i="20"/>
  <c r="V199" i="20"/>
  <c r="U199" i="20"/>
  <c r="T199" i="20"/>
  <c r="S199" i="20"/>
  <c r="R199" i="20"/>
  <c r="Q199" i="20"/>
  <c r="P199" i="20"/>
  <c r="O199" i="20"/>
  <c r="N199" i="20"/>
  <c r="M199" i="20"/>
  <c r="L199" i="20"/>
  <c r="AV198" i="20"/>
  <c r="AU198" i="20"/>
  <c r="AT198" i="20"/>
  <c r="AS198" i="20"/>
  <c r="AR198" i="20"/>
  <c r="AQ198" i="20"/>
  <c r="AP198" i="20"/>
  <c r="AO198" i="20"/>
  <c r="AN198" i="20"/>
  <c r="AM198" i="20"/>
  <c r="AL198" i="20"/>
  <c r="AK198" i="20"/>
  <c r="AJ198" i="20"/>
  <c r="AI198" i="20"/>
  <c r="AH198" i="20"/>
  <c r="AG198" i="20"/>
  <c r="AF198" i="20"/>
  <c r="AE198" i="20"/>
  <c r="AD198" i="20"/>
  <c r="AC198" i="20"/>
  <c r="AB198" i="20"/>
  <c r="AA198" i="20"/>
  <c r="Z198" i="20"/>
  <c r="Y198" i="20"/>
  <c r="X198" i="20"/>
  <c r="W198" i="20"/>
  <c r="V198" i="20"/>
  <c r="U198" i="20"/>
  <c r="T198" i="20"/>
  <c r="S198" i="20"/>
  <c r="R198" i="20"/>
  <c r="Q198" i="20"/>
  <c r="P198" i="20"/>
  <c r="O198" i="20"/>
  <c r="N198" i="20"/>
  <c r="M198" i="20"/>
  <c r="L198" i="20"/>
  <c r="AV197" i="20"/>
  <c r="AU197" i="20"/>
  <c r="AT197" i="20"/>
  <c r="AS197" i="20"/>
  <c r="AR197" i="20"/>
  <c r="AQ197" i="20"/>
  <c r="AP197" i="20"/>
  <c r="AO197" i="20"/>
  <c r="AN197" i="20"/>
  <c r="AM197" i="20"/>
  <c r="AL197" i="20"/>
  <c r="AK197" i="20"/>
  <c r="AJ197" i="20"/>
  <c r="AI197" i="20"/>
  <c r="AH197" i="20"/>
  <c r="AG197" i="20"/>
  <c r="AF197" i="20"/>
  <c r="AE197" i="20"/>
  <c r="AD197" i="20"/>
  <c r="AC197" i="20"/>
  <c r="AB197" i="20"/>
  <c r="AA197" i="20"/>
  <c r="Z197" i="20"/>
  <c r="Y197" i="20"/>
  <c r="X197" i="20"/>
  <c r="W197" i="20"/>
  <c r="V197" i="20"/>
  <c r="U197" i="20"/>
  <c r="T197" i="20"/>
  <c r="S197" i="20"/>
  <c r="R197" i="20"/>
  <c r="Q197" i="20"/>
  <c r="P197" i="20"/>
  <c r="O197" i="20"/>
  <c r="N197" i="20"/>
  <c r="M197" i="20"/>
  <c r="L197" i="20"/>
  <c r="AV196" i="20"/>
  <c r="AU196" i="20"/>
  <c r="AT196" i="20"/>
  <c r="AS196" i="20"/>
  <c r="AR196" i="20"/>
  <c r="AQ196" i="20"/>
  <c r="AP196" i="20"/>
  <c r="AO196" i="20"/>
  <c r="AN196" i="20"/>
  <c r="AM196" i="20"/>
  <c r="AL196" i="20"/>
  <c r="AK196" i="20"/>
  <c r="AJ196" i="20"/>
  <c r="AI196" i="20"/>
  <c r="AH196" i="20"/>
  <c r="AG196" i="20"/>
  <c r="AF196" i="20"/>
  <c r="AE196" i="20"/>
  <c r="AD196" i="20"/>
  <c r="AC196" i="20"/>
  <c r="AB196" i="20"/>
  <c r="AA196" i="20"/>
  <c r="Z196" i="20"/>
  <c r="Y196" i="20"/>
  <c r="X196" i="20"/>
  <c r="W196" i="20"/>
  <c r="V196" i="20"/>
  <c r="U196" i="20"/>
  <c r="T196" i="20"/>
  <c r="S196" i="20"/>
  <c r="R196" i="20"/>
  <c r="Q196" i="20"/>
  <c r="P196" i="20"/>
  <c r="O196" i="20"/>
  <c r="N196" i="20"/>
  <c r="M196" i="20"/>
  <c r="L196" i="20"/>
  <c r="AV195" i="20"/>
  <c r="AU195" i="20"/>
  <c r="AT195" i="20"/>
  <c r="AS195" i="20"/>
  <c r="AR195" i="20"/>
  <c r="AQ195" i="20"/>
  <c r="AP195" i="20"/>
  <c r="AO195" i="20"/>
  <c r="AN195" i="20"/>
  <c r="AM195" i="20"/>
  <c r="AL195" i="20"/>
  <c r="AK195" i="20"/>
  <c r="AJ195" i="20"/>
  <c r="AI195" i="20"/>
  <c r="AH195" i="20"/>
  <c r="AG195" i="20"/>
  <c r="AF195" i="20"/>
  <c r="AE195" i="20"/>
  <c r="AD195" i="20"/>
  <c r="AC195" i="20"/>
  <c r="AB195" i="20"/>
  <c r="AA195" i="20"/>
  <c r="Z195" i="20"/>
  <c r="Y195" i="20"/>
  <c r="X195" i="20"/>
  <c r="W195" i="20"/>
  <c r="V195" i="20"/>
  <c r="U195" i="20"/>
  <c r="T195" i="20"/>
  <c r="S195" i="20"/>
  <c r="R195" i="20"/>
  <c r="Q195" i="20"/>
  <c r="P195" i="20"/>
  <c r="O195" i="20"/>
  <c r="N195" i="20"/>
  <c r="M195" i="20"/>
  <c r="L195" i="20"/>
  <c r="AV194" i="20"/>
  <c r="AU194" i="20"/>
  <c r="AT194" i="20"/>
  <c r="AS194" i="20"/>
  <c r="AR194" i="20"/>
  <c r="AQ194" i="20"/>
  <c r="AP194" i="20"/>
  <c r="AO194" i="20"/>
  <c r="AN194" i="20"/>
  <c r="AM194" i="20"/>
  <c r="AL194" i="20"/>
  <c r="AK194" i="20"/>
  <c r="AJ194" i="20"/>
  <c r="AI194" i="20"/>
  <c r="AH194" i="20"/>
  <c r="AG194" i="20"/>
  <c r="AF194" i="20"/>
  <c r="AE194" i="20"/>
  <c r="AD194" i="20"/>
  <c r="AC194" i="20"/>
  <c r="AB194" i="20"/>
  <c r="AA194" i="20"/>
  <c r="Z194" i="20"/>
  <c r="Y194" i="20"/>
  <c r="X194" i="20"/>
  <c r="W194" i="20"/>
  <c r="V194" i="20"/>
  <c r="U194" i="20"/>
  <c r="T194" i="20"/>
  <c r="S194" i="20"/>
  <c r="R194" i="20"/>
  <c r="Q194" i="20"/>
  <c r="P194" i="20"/>
  <c r="O194" i="20"/>
  <c r="N194" i="20"/>
  <c r="M194" i="20"/>
  <c r="L194" i="20"/>
  <c r="AV193" i="20"/>
  <c r="AU193" i="20"/>
  <c r="AT193" i="20"/>
  <c r="AS193" i="20"/>
  <c r="AR193" i="20"/>
  <c r="AQ193" i="20"/>
  <c r="AP193" i="20"/>
  <c r="AO193" i="20"/>
  <c r="AN193" i="20"/>
  <c r="AM193" i="20"/>
  <c r="AL193" i="20"/>
  <c r="AK193" i="20"/>
  <c r="AJ193" i="20"/>
  <c r="AI193" i="20"/>
  <c r="AH193" i="20"/>
  <c r="AG193" i="20"/>
  <c r="AF193" i="20"/>
  <c r="AE193" i="20"/>
  <c r="AD193" i="20"/>
  <c r="AC193" i="20"/>
  <c r="AB193" i="20"/>
  <c r="AA193" i="20"/>
  <c r="Z193" i="20"/>
  <c r="Y193" i="20"/>
  <c r="X193" i="20"/>
  <c r="W193" i="20"/>
  <c r="V193" i="20"/>
  <c r="U193" i="20"/>
  <c r="T193" i="20"/>
  <c r="S193" i="20"/>
  <c r="R193" i="20"/>
  <c r="Q193" i="20"/>
  <c r="P193" i="20"/>
  <c r="O193" i="20"/>
  <c r="N193" i="20"/>
  <c r="M193" i="20"/>
  <c r="L193" i="20"/>
  <c r="AV192" i="20"/>
  <c r="AU192" i="20"/>
  <c r="AT192" i="20"/>
  <c r="AS192" i="20"/>
  <c r="AR192" i="20"/>
  <c r="AQ192" i="20"/>
  <c r="AP192" i="20"/>
  <c r="AO192" i="20"/>
  <c r="AN192" i="20"/>
  <c r="AM192" i="20"/>
  <c r="AL192" i="20"/>
  <c r="AK192" i="20"/>
  <c r="AJ192" i="20"/>
  <c r="AI192" i="20"/>
  <c r="AH192" i="20"/>
  <c r="AG192" i="20"/>
  <c r="AF192" i="20"/>
  <c r="AE192" i="20"/>
  <c r="AD192" i="20"/>
  <c r="AC192" i="20"/>
  <c r="AB192" i="20"/>
  <c r="AA192" i="20"/>
  <c r="Z192" i="20"/>
  <c r="Y192" i="20"/>
  <c r="X192" i="20"/>
  <c r="W192" i="20"/>
  <c r="V192" i="20"/>
  <c r="U192" i="20"/>
  <c r="T192" i="20"/>
  <c r="S192" i="20"/>
  <c r="R192" i="20"/>
  <c r="Q192" i="20"/>
  <c r="P192" i="20"/>
  <c r="O192" i="20"/>
  <c r="N192" i="20"/>
  <c r="M192" i="20"/>
  <c r="L192" i="20"/>
  <c r="AV191" i="20"/>
  <c r="AU191" i="20"/>
  <c r="AT191" i="20"/>
  <c r="AS191" i="20"/>
  <c r="AR191" i="20"/>
  <c r="AQ191" i="20"/>
  <c r="AP191" i="20"/>
  <c r="AO191" i="20"/>
  <c r="AN191" i="20"/>
  <c r="AM191" i="20"/>
  <c r="AL191" i="20"/>
  <c r="AK191" i="20"/>
  <c r="AJ191" i="20"/>
  <c r="AI191" i="20"/>
  <c r="AH191" i="20"/>
  <c r="AG191" i="20"/>
  <c r="AF191" i="20"/>
  <c r="AE191" i="20"/>
  <c r="AD191" i="20"/>
  <c r="AC191" i="20"/>
  <c r="AB191" i="20"/>
  <c r="AA191" i="20"/>
  <c r="Z191" i="20"/>
  <c r="Y191" i="20"/>
  <c r="X191" i="20"/>
  <c r="W191" i="20"/>
  <c r="V191" i="20"/>
  <c r="U191" i="20"/>
  <c r="T191" i="20"/>
  <c r="S191" i="20"/>
  <c r="R191" i="20"/>
  <c r="Q191" i="20"/>
  <c r="P191" i="20"/>
  <c r="O191" i="20"/>
  <c r="N191" i="20"/>
  <c r="M191" i="20"/>
  <c r="L191" i="20"/>
  <c r="AV190" i="20"/>
  <c r="AU190" i="20"/>
  <c r="AT190" i="20"/>
  <c r="AS190" i="20"/>
  <c r="AR190" i="20"/>
  <c r="AQ190" i="20"/>
  <c r="AP190" i="20"/>
  <c r="AO190" i="20"/>
  <c r="AN190" i="20"/>
  <c r="AM190" i="20"/>
  <c r="AL190" i="20"/>
  <c r="AK190" i="20"/>
  <c r="AJ190" i="20"/>
  <c r="AI190" i="20"/>
  <c r="AH190" i="20"/>
  <c r="AG190" i="20"/>
  <c r="AF190" i="20"/>
  <c r="AE190" i="20"/>
  <c r="AD190" i="20"/>
  <c r="AC190" i="20"/>
  <c r="AB190" i="20"/>
  <c r="AA190" i="20"/>
  <c r="Z190" i="20"/>
  <c r="Y190" i="20"/>
  <c r="X190" i="20"/>
  <c r="W190" i="20"/>
  <c r="V190" i="20"/>
  <c r="U190" i="20"/>
  <c r="T190" i="20"/>
  <c r="S190" i="20"/>
  <c r="R190" i="20"/>
  <c r="Q190" i="20"/>
  <c r="P190" i="20"/>
  <c r="O190" i="20"/>
  <c r="N190" i="20"/>
  <c r="M190" i="20"/>
  <c r="L190" i="20"/>
  <c r="AV189" i="20"/>
  <c r="AU189" i="20"/>
  <c r="AT189" i="20"/>
  <c r="AS189" i="20"/>
  <c r="AR189" i="20"/>
  <c r="AQ189" i="20"/>
  <c r="AP189" i="20"/>
  <c r="AO189" i="20"/>
  <c r="AN189" i="20"/>
  <c r="AM189" i="20"/>
  <c r="AL189" i="20"/>
  <c r="AK189" i="20"/>
  <c r="AJ189" i="20"/>
  <c r="AI189" i="20"/>
  <c r="AH189" i="20"/>
  <c r="AG189" i="20"/>
  <c r="AF189" i="20"/>
  <c r="AE189" i="20"/>
  <c r="AD189" i="20"/>
  <c r="AC189" i="20"/>
  <c r="AB189" i="20"/>
  <c r="AA189" i="20"/>
  <c r="Z189" i="20"/>
  <c r="Y189" i="20"/>
  <c r="X189" i="20"/>
  <c r="W189" i="20"/>
  <c r="V189" i="20"/>
  <c r="U189" i="20"/>
  <c r="T189" i="20"/>
  <c r="S189" i="20"/>
  <c r="R189" i="20"/>
  <c r="Q189" i="20"/>
  <c r="P189" i="20"/>
  <c r="O189" i="20"/>
  <c r="N189" i="20"/>
  <c r="M189" i="20"/>
  <c r="L189" i="20"/>
  <c r="L91" i="20"/>
  <c r="L90" i="20"/>
  <c r="L89" i="20"/>
  <c r="L88" i="20"/>
  <c r="L87" i="20"/>
  <c r="L86" i="20"/>
  <c r="T70" i="20"/>
  <c r="S70" i="20"/>
  <c r="R70" i="20"/>
  <c r="Q70" i="20"/>
  <c r="P70" i="20"/>
  <c r="O70" i="20"/>
  <c r="S57" i="20"/>
  <c r="S56" i="20"/>
  <c r="S55" i="20"/>
  <c r="S49" i="20"/>
  <c r="W230" i="5"/>
  <c r="X230" i="5"/>
  <c r="Y230" i="5"/>
  <c r="Z230" i="5"/>
  <c r="AA230" i="5"/>
  <c r="AB230" i="5"/>
  <c r="AC230" i="5"/>
  <c r="AD230" i="5"/>
  <c r="AE230" i="5"/>
  <c r="AF230" i="5"/>
  <c r="AG230" i="5"/>
  <c r="AH230" i="5"/>
  <c r="AI230" i="5"/>
  <c r="AJ230" i="5"/>
  <c r="AK230" i="5"/>
  <c r="AL230" i="5"/>
  <c r="AM230" i="5"/>
  <c r="AN230" i="5"/>
  <c r="AO230" i="5"/>
  <c r="AP230" i="5"/>
  <c r="AQ230" i="5"/>
  <c r="AR230" i="5"/>
  <c r="AS230" i="5"/>
  <c r="AT230" i="5"/>
  <c r="AU230" i="5"/>
  <c r="AV230" i="5"/>
  <c r="AW230" i="5"/>
  <c r="AX230" i="5"/>
  <c r="AY230" i="5"/>
  <c r="AZ230" i="5"/>
  <c r="BA230" i="5"/>
  <c r="BB230" i="5"/>
  <c r="BC230" i="5"/>
  <c r="BD230" i="5"/>
  <c r="BE230" i="5"/>
  <c r="BF230" i="5"/>
  <c r="BG230" i="5"/>
  <c r="W231" i="5"/>
  <c r="X231" i="5"/>
  <c r="Y231" i="5"/>
  <c r="Z231" i="5"/>
  <c r="AA231" i="5"/>
  <c r="AB231" i="5"/>
  <c r="AC231" i="5"/>
  <c r="AD231" i="5"/>
  <c r="AE231" i="5"/>
  <c r="AF231" i="5"/>
  <c r="AG231" i="5"/>
  <c r="AH231" i="5"/>
  <c r="AI231" i="5"/>
  <c r="AJ231" i="5"/>
  <c r="AK231" i="5"/>
  <c r="AL231" i="5"/>
  <c r="AM231" i="5"/>
  <c r="AN231" i="5"/>
  <c r="AO231" i="5"/>
  <c r="AP231" i="5"/>
  <c r="AQ231" i="5"/>
  <c r="AR231" i="5"/>
  <c r="AS231" i="5"/>
  <c r="AT231" i="5"/>
  <c r="AU231" i="5"/>
  <c r="AV231" i="5"/>
  <c r="AW231" i="5"/>
  <c r="AX231" i="5"/>
  <c r="AY231" i="5"/>
  <c r="AZ231" i="5"/>
  <c r="BA231" i="5"/>
  <c r="BB231" i="5"/>
  <c r="BC231" i="5"/>
  <c r="BD231" i="5"/>
  <c r="BE231" i="5"/>
  <c r="BF231" i="5"/>
  <c r="BG231" i="5"/>
  <c r="W232" i="5"/>
  <c r="X232" i="5"/>
  <c r="Y232" i="5"/>
  <c r="Z232" i="5"/>
  <c r="AA232" i="5"/>
  <c r="AB232" i="5"/>
  <c r="AC232" i="5"/>
  <c r="AD232" i="5"/>
  <c r="AE232" i="5"/>
  <c r="AF232" i="5"/>
  <c r="AG232" i="5"/>
  <c r="AH232" i="5"/>
  <c r="AI232" i="5"/>
  <c r="AJ232" i="5"/>
  <c r="AK232" i="5"/>
  <c r="AL232" i="5"/>
  <c r="AM232" i="5"/>
  <c r="AN232" i="5"/>
  <c r="AO232" i="5"/>
  <c r="AP232" i="5"/>
  <c r="AQ232" i="5"/>
  <c r="AR232" i="5"/>
  <c r="AS232" i="5"/>
  <c r="AT232" i="5"/>
  <c r="AU232" i="5"/>
  <c r="AV232" i="5"/>
  <c r="AW232" i="5"/>
  <c r="AX232" i="5"/>
  <c r="AY232" i="5"/>
  <c r="AZ232" i="5"/>
  <c r="BA232" i="5"/>
  <c r="BB232" i="5"/>
  <c r="BC232" i="5"/>
  <c r="BD232" i="5"/>
  <c r="BE232" i="5"/>
  <c r="BF232" i="5"/>
  <c r="BG232" i="5"/>
  <c r="W233" i="5"/>
  <c r="X233" i="5"/>
  <c r="Y233" i="5"/>
  <c r="Z233" i="5"/>
  <c r="AA233" i="5"/>
  <c r="AB233" i="5"/>
  <c r="AC233" i="5"/>
  <c r="AD233" i="5"/>
  <c r="AE233" i="5"/>
  <c r="AF233" i="5"/>
  <c r="AG233" i="5"/>
  <c r="AH233" i="5"/>
  <c r="AI233" i="5"/>
  <c r="AJ233" i="5"/>
  <c r="AK233" i="5"/>
  <c r="AL233" i="5"/>
  <c r="AM233" i="5"/>
  <c r="AN233" i="5"/>
  <c r="AO233" i="5"/>
  <c r="AP233" i="5"/>
  <c r="AQ233" i="5"/>
  <c r="AR233" i="5"/>
  <c r="AS233" i="5"/>
  <c r="AT233" i="5"/>
  <c r="AU233" i="5"/>
  <c r="AV233" i="5"/>
  <c r="AW233" i="5"/>
  <c r="AX233" i="5"/>
  <c r="AY233" i="5"/>
  <c r="AZ233" i="5"/>
  <c r="BA233" i="5"/>
  <c r="BB233" i="5"/>
  <c r="BC233" i="5"/>
  <c r="BD233" i="5"/>
  <c r="BE233" i="5"/>
  <c r="BF233" i="5"/>
  <c r="BG233" i="5"/>
  <c r="W234" i="5"/>
  <c r="X234" i="5"/>
  <c r="Y234" i="5"/>
  <c r="Z234" i="5"/>
  <c r="AA234" i="5"/>
  <c r="AB234" i="5"/>
  <c r="AC234" i="5"/>
  <c r="AD234" i="5"/>
  <c r="AE234" i="5"/>
  <c r="AF234" i="5"/>
  <c r="AG234" i="5"/>
  <c r="AH234" i="5"/>
  <c r="AI234" i="5"/>
  <c r="AJ234" i="5"/>
  <c r="AK234" i="5"/>
  <c r="AL234" i="5"/>
  <c r="AM234" i="5"/>
  <c r="AN234" i="5"/>
  <c r="AO234" i="5"/>
  <c r="AP234" i="5"/>
  <c r="AQ234" i="5"/>
  <c r="AR234" i="5"/>
  <c r="AS234" i="5"/>
  <c r="AT234" i="5"/>
  <c r="AU234" i="5"/>
  <c r="AV234" i="5"/>
  <c r="AW234" i="5"/>
  <c r="AX234" i="5"/>
  <c r="AY234" i="5"/>
  <c r="AZ234" i="5"/>
  <c r="BA234" i="5"/>
  <c r="BB234" i="5"/>
  <c r="BC234" i="5"/>
  <c r="BD234" i="5"/>
  <c r="BE234" i="5"/>
  <c r="BF234" i="5"/>
  <c r="BG234" i="5"/>
  <c r="W235" i="5"/>
  <c r="X235" i="5"/>
  <c r="Y235" i="5"/>
  <c r="Z235" i="5"/>
  <c r="AA235" i="5"/>
  <c r="AB235" i="5"/>
  <c r="AC235" i="5"/>
  <c r="AD235" i="5"/>
  <c r="AE235" i="5"/>
  <c r="AF235" i="5"/>
  <c r="AG235" i="5"/>
  <c r="AH235" i="5"/>
  <c r="AI235" i="5"/>
  <c r="AJ235" i="5"/>
  <c r="AK235" i="5"/>
  <c r="AL235" i="5"/>
  <c r="AM235" i="5"/>
  <c r="AN235" i="5"/>
  <c r="AO235" i="5"/>
  <c r="AP235" i="5"/>
  <c r="AQ235" i="5"/>
  <c r="AR235" i="5"/>
  <c r="AS235" i="5"/>
  <c r="AT235" i="5"/>
  <c r="AU235" i="5"/>
  <c r="AV235" i="5"/>
  <c r="AW235" i="5"/>
  <c r="AX235" i="5"/>
  <c r="AY235" i="5"/>
  <c r="AZ235" i="5"/>
  <c r="BA235" i="5"/>
  <c r="BB235" i="5"/>
  <c r="BC235" i="5"/>
  <c r="BD235" i="5"/>
  <c r="BE235" i="5"/>
  <c r="BF235" i="5"/>
  <c r="BG235" i="5"/>
  <c r="W236" i="5"/>
  <c r="X236" i="5"/>
  <c r="Y236" i="5"/>
  <c r="Z236" i="5"/>
  <c r="AA236" i="5"/>
  <c r="AB236" i="5"/>
  <c r="AC236" i="5"/>
  <c r="AD236" i="5"/>
  <c r="AE236" i="5"/>
  <c r="AF236" i="5"/>
  <c r="AG236" i="5"/>
  <c r="AH236" i="5"/>
  <c r="AI236" i="5"/>
  <c r="AJ236" i="5"/>
  <c r="AK236" i="5"/>
  <c r="AL236" i="5"/>
  <c r="AM236" i="5"/>
  <c r="AN236" i="5"/>
  <c r="AO236" i="5"/>
  <c r="AP236" i="5"/>
  <c r="AQ236" i="5"/>
  <c r="AR236" i="5"/>
  <c r="AS236" i="5"/>
  <c r="AT236" i="5"/>
  <c r="AU236" i="5"/>
  <c r="AV236" i="5"/>
  <c r="AW236" i="5"/>
  <c r="AX236" i="5"/>
  <c r="AY236" i="5"/>
  <c r="AZ236" i="5"/>
  <c r="BA236" i="5"/>
  <c r="BB236" i="5"/>
  <c r="BC236" i="5"/>
  <c r="BD236" i="5"/>
  <c r="BE236" i="5"/>
  <c r="BF236" i="5"/>
  <c r="BG236" i="5"/>
  <c r="W237" i="5"/>
  <c r="X237" i="5"/>
  <c r="Y237" i="5"/>
  <c r="Z237" i="5"/>
  <c r="AA237" i="5"/>
  <c r="AB237" i="5"/>
  <c r="AC237" i="5"/>
  <c r="AD237" i="5"/>
  <c r="AE237" i="5"/>
  <c r="AF237" i="5"/>
  <c r="AG237" i="5"/>
  <c r="AH237" i="5"/>
  <c r="AI237" i="5"/>
  <c r="AJ237" i="5"/>
  <c r="AK237" i="5"/>
  <c r="AL237" i="5"/>
  <c r="AM237" i="5"/>
  <c r="AN237" i="5"/>
  <c r="AO237" i="5"/>
  <c r="AP237" i="5"/>
  <c r="AQ237" i="5"/>
  <c r="AR237" i="5"/>
  <c r="AS237" i="5"/>
  <c r="AT237" i="5"/>
  <c r="AU237" i="5"/>
  <c r="AV237" i="5"/>
  <c r="AW237" i="5"/>
  <c r="AX237" i="5"/>
  <c r="AY237" i="5"/>
  <c r="AZ237" i="5"/>
  <c r="BA237" i="5"/>
  <c r="BB237" i="5"/>
  <c r="BC237" i="5"/>
  <c r="BD237" i="5"/>
  <c r="BE237" i="5"/>
  <c r="BF237" i="5"/>
  <c r="BG237" i="5"/>
  <c r="W238" i="5"/>
  <c r="X238" i="5"/>
  <c r="Y238" i="5"/>
  <c r="Z238" i="5"/>
  <c r="AA238" i="5"/>
  <c r="AB238" i="5"/>
  <c r="AC238" i="5"/>
  <c r="AD238" i="5"/>
  <c r="AE238" i="5"/>
  <c r="AF238" i="5"/>
  <c r="AG238" i="5"/>
  <c r="AH238" i="5"/>
  <c r="AI238" i="5"/>
  <c r="AJ238" i="5"/>
  <c r="AK238" i="5"/>
  <c r="AL238" i="5"/>
  <c r="AM238" i="5"/>
  <c r="AN238" i="5"/>
  <c r="AO238" i="5"/>
  <c r="AP238" i="5"/>
  <c r="AQ238" i="5"/>
  <c r="AR238" i="5"/>
  <c r="AS238" i="5"/>
  <c r="AT238" i="5"/>
  <c r="AU238" i="5"/>
  <c r="AV238" i="5"/>
  <c r="AW238" i="5"/>
  <c r="AX238" i="5"/>
  <c r="AY238" i="5"/>
  <c r="AZ238" i="5"/>
  <c r="BA238" i="5"/>
  <c r="BB238" i="5"/>
  <c r="BC238" i="5"/>
  <c r="BD238" i="5"/>
  <c r="BE238" i="5"/>
  <c r="BF238" i="5"/>
  <c r="BG238" i="5"/>
  <c r="W241" i="5"/>
  <c r="X241" i="5"/>
  <c r="Y241" i="5"/>
  <c r="Z241" i="5"/>
  <c r="AA241" i="5"/>
  <c r="AB241" i="5"/>
  <c r="AC241" i="5"/>
  <c r="AD241" i="5"/>
  <c r="AE241" i="5"/>
  <c r="AF241" i="5"/>
  <c r="AG241" i="5"/>
  <c r="AH241" i="5"/>
  <c r="AI241" i="5"/>
  <c r="AJ241" i="5"/>
  <c r="AK241" i="5"/>
  <c r="AL241" i="5"/>
  <c r="AM241" i="5"/>
  <c r="AN241" i="5"/>
  <c r="AO241" i="5"/>
  <c r="AP241" i="5"/>
  <c r="AQ241" i="5"/>
  <c r="AR241" i="5"/>
  <c r="AS241" i="5"/>
  <c r="AT241" i="5"/>
  <c r="AU241" i="5"/>
  <c r="AV241" i="5"/>
  <c r="AW241" i="5"/>
  <c r="AX241" i="5"/>
  <c r="AY241" i="5"/>
  <c r="AZ241" i="5"/>
  <c r="BA241" i="5"/>
  <c r="BB241" i="5"/>
  <c r="BC241" i="5"/>
  <c r="BD241" i="5"/>
  <c r="BE241" i="5"/>
  <c r="BF241" i="5"/>
  <c r="BG241" i="5"/>
  <c r="W242" i="5"/>
  <c r="X242" i="5"/>
  <c r="Y242" i="5"/>
  <c r="Z242" i="5"/>
  <c r="AA242" i="5"/>
  <c r="AB242" i="5"/>
  <c r="AC242" i="5"/>
  <c r="AD242" i="5"/>
  <c r="AE242" i="5"/>
  <c r="AF242" i="5"/>
  <c r="AG242" i="5"/>
  <c r="AH242" i="5"/>
  <c r="AI242" i="5"/>
  <c r="AJ242" i="5"/>
  <c r="AK242" i="5"/>
  <c r="AL242" i="5"/>
  <c r="AM242" i="5"/>
  <c r="AN242" i="5"/>
  <c r="AO242" i="5"/>
  <c r="AP242" i="5"/>
  <c r="AQ242" i="5"/>
  <c r="AR242" i="5"/>
  <c r="AS242" i="5"/>
  <c r="AT242" i="5"/>
  <c r="AU242" i="5"/>
  <c r="AV242" i="5"/>
  <c r="AW242" i="5"/>
  <c r="AX242" i="5"/>
  <c r="AY242" i="5"/>
  <c r="AZ242" i="5"/>
  <c r="BA242" i="5"/>
  <c r="BB242" i="5"/>
  <c r="BC242" i="5"/>
  <c r="BD242" i="5"/>
  <c r="BE242" i="5"/>
  <c r="BF242" i="5"/>
  <c r="BG242" i="5"/>
  <c r="W243" i="5"/>
  <c r="X243" i="5"/>
  <c r="Y243" i="5"/>
  <c r="Z243" i="5"/>
  <c r="AA243" i="5"/>
  <c r="AB243" i="5"/>
  <c r="AC243" i="5"/>
  <c r="AD243" i="5"/>
  <c r="AE243" i="5"/>
  <c r="AF243" i="5"/>
  <c r="AG243" i="5"/>
  <c r="AH243" i="5"/>
  <c r="AI243" i="5"/>
  <c r="AJ243" i="5"/>
  <c r="AK243" i="5"/>
  <c r="AL243" i="5"/>
  <c r="AM243" i="5"/>
  <c r="AN243" i="5"/>
  <c r="AO243" i="5"/>
  <c r="AP243" i="5"/>
  <c r="AQ243" i="5"/>
  <c r="AR243" i="5"/>
  <c r="AS243" i="5"/>
  <c r="AT243" i="5"/>
  <c r="AU243" i="5"/>
  <c r="AV243" i="5"/>
  <c r="AW243" i="5"/>
  <c r="AX243" i="5"/>
  <c r="AY243" i="5"/>
  <c r="AZ243" i="5"/>
  <c r="BA243" i="5"/>
  <c r="BB243" i="5"/>
  <c r="BC243" i="5"/>
  <c r="BD243" i="5"/>
  <c r="BE243" i="5"/>
  <c r="BF243" i="5"/>
  <c r="BG243" i="5"/>
  <c r="W244" i="5"/>
  <c r="X244" i="5"/>
  <c r="Y244" i="5"/>
  <c r="Z244" i="5"/>
  <c r="AA244" i="5"/>
  <c r="AB244" i="5"/>
  <c r="AC244" i="5"/>
  <c r="AD244" i="5"/>
  <c r="AE244" i="5"/>
  <c r="AF244" i="5"/>
  <c r="AG244" i="5"/>
  <c r="AH244" i="5"/>
  <c r="AI244" i="5"/>
  <c r="AJ244" i="5"/>
  <c r="AK244" i="5"/>
  <c r="AL244" i="5"/>
  <c r="AM244" i="5"/>
  <c r="AN244" i="5"/>
  <c r="AO244" i="5"/>
  <c r="AP244" i="5"/>
  <c r="AQ244" i="5"/>
  <c r="AR244" i="5"/>
  <c r="AS244" i="5"/>
  <c r="AT244" i="5"/>
  <c r="AU244" i="5"/>
  <c r="AV244" i="5"/>
  <c r="AW244" i="5"/>
  <c r="AX244" i="5"/>
  <c r="AY244" i="5"/>
  <c r="AZ244" i="5"/>
  <c r="BA244" i="5"/>
  <c r="BB244" i="5"/>
  <c r="BC244" i="5"/>
  <c r="BD244" i="5"/>
  <c r="BE244" i="5"/>
  <c r="BF244" i="5"/>
  <c r="BG244" i="5"/>
  <c r="W245" i="5"/>
  <c r="X245" i="5"/>
  <c r="Y245" i="5"/>
  <c r="Z245" i="5"/>
  <c r="AA245" i="5"/>
  <c r="AB245" i="5"/>
  <c r="AC245" i="5"/>
  <c r="AD245" i="5"/>
  <c r="AE245" i="5"/>
  <c r="AF245" i="5"/>
  <c r="AG245" i="5"/>
  <c r="AH245" i="5"/>
  <c r="AI245" i="5"/>
  <c r="AJ245" i="5"/>
  <c r="AK245" i="5"/>
  <c r="AL245" i="5"/>
  <c r="AM245" i="5"/>
  <c r="AN245" i="5"/>
  <c r="AO245" i="5"/>
  <c r="AP245" i="5"/>
  <c r="AQ245" i="5"/>
  <c r="AR245" i="5"/>
  <c r="AS245" i="5"/>
  <c r="AT245" i="5"/>
  <c r="AU245" i="5"/>
  <c r="AV245" i="5"/>
  <c r="AW245" i="5"/>
  <c r="AX245" i="5"/>
  <c r="AY245" i="5"/>
  <c r="AZ245" i="5"/>
  <c r="BA245" i="5"/>
  <c r="BB245" i="5"/>
  <c r="BC245" i="5"/>
  <c r="BD245" i="5"/>
  <c r="BE245" i="5"/>
  <c r="BF245" i="5"/>
  <c r="BG245" i="5"/>
  <c r="W246" i="5"/>
  <c r="X246" i="5"/>
  <c r="Y246" i="5"/>
  <c r="Z246" i="5"/>
  <c r="AA246" i="5"/>
  <c r="AB246" i="5"/>
  <c r="AC246" i="5"/>
  <c r="AD246" i="5"/>
  <c r="AE246" i="5"/>
  <c r="AF246" i="5"/>
  <c r="AG246" i="5"/>
  <c r="AH246" i="5"/>
  <c r="AI246" i="5"/>
  <c r="AJ246" i="5"/>
  <c r="AK246" i="5"/>
  <c r="AL246" i="5"/>
  <c r="AM246" i="5"/>
  <c r="AN246" i="5"/>
  <c r="AO246" i="5"/>
  <c r="AP246" i="5"/>
  <c r="AQ246" i="5"/>
  <c r="AR246" i="5"/>
  <c r="AS246" i="5"/>
  <c r="AT246" i="5"/>
  <c r="AU246" i="5"/>
  <c r="AV246" i="5"/>
  <c r="AW246" i="5"/>
  <c r="AX246" i="5"/>
  <c r="AY246" i="5"/>
  <c r="AZ246" i="5"/>
  <c r="BA246" i="5"/>
  <c r="BB246" i="5"/>
  <c r="BC246" i="5"/>
  <c r="BD246" i="5"/>
  <c r="BE246" i="5"/>
  <c r="BF246" i="5"/>
  <c r="BG246" i="5"/>
  <c r="W247" i="5"/>
  <c r="X247" i="5"/>
  <c r="Y247" i="5"/>
  <c r="Z247" i="5"/>
  <c r="AA247" i="5"/>
  <c r="AB247" i="5"/>
  <c r="AC247" i="5"/>
  <c r="AD247" i="5"/>
  <c r="AE247" i="5"/>
  <c r="AF247" i="5"/>
  <c r="AG247" i="5"/>
  <c r="AH247" i="5"/>
  <c r="AI247" i="5"/>
  <c r="AJ247" i="5"/>
  <c r="AK247" i="5"/>
  <c r="AL247" i="5"/>
  <c r="AM247" i="5"/>
  <c r="AN247" i="5"/>
  <c r="AO247" i="5"/>
  <c r="AP247" i="5"/>
  <c r="AQ247" i="5"/>
  <c r="AR247" i="5"/>
  <c r="AS247" i="5"/>
  <c r="AT247" i="5"/>
  <c r="AU247" i="5"/>
  <c r="AV247" i="5"/>
  <c r="AW247" i="5"/>
  <c r="AX247" i="5"/>
  <c r="AY247" i="5"/>
  <c r="AZ247" i="5"/>
  <c r="BA247" i="5"/>
  <c r="BB247" i="5"/>
  <c r="BC247" i="5"/>
  <c r="BD247" i="5"/>
  <c r="BE247" i="5"/>
  <c r="BF247" i="5"/>
  <c r="BG247" i="5"/>
  <c r="W248" i="5"/>
  <c r="X248" i="5"/>
  <c r="Y248" i="5"/>
  <c r="Z248" i="5"/>
  <c r="AA248" i="5"/>
  <c r="AB248" i="5"/>
  <c r="AC248" i="5"/>
  <c r="AD248" i="5"/>
  <c r="AE248" i="5"/>
  <c r="AF248" i="5"/>
  <c r="AG248" i="5"/>
  <c r="AH248" i="5"/>
  <c r="AI248" i="5"/>
  <c r="AJ248" i="5"/>
  <c r="AK248" i="5"/>
  <c r="AL248" i="5"/>
  <c r="AM248" i="5"/>
  <c r="AN248" i="5"/>
  <c r="AO248" i="5"/>
  <c r="AP248" i="5"/>
  <c r="AQ248" i="5"/>
  <c r="AR248" i="5"/>
  <c r="AS248" i="5"/>
  <c r="AT248" i="5"/>
  <c r="AU248" i="5"/>
  <c r="AV248" i="5"/>
  <c r="AW248" i="5"/>
  <c r="AX248" i="5"/>
  <c r="AY248" i="5"/>
  <c r="AZ248" i="5"/>
  <c r="BA248" i="5"/>
  <c r="BB248" i="5"/>
  <c r="BC248" i="5"/>
  <c r="BD248" i="5"/>
  <c r="BE248" i="5"/>
  <c r="BF248" i="5"/>
  <c r="BG248" i="5"/>
  <c r="W249" i="5"/>
  <c r="X249" i="5"/>
  <c r="Y249" i="5"/>
  <c r="Z249" i="5"/>
  <c r="AA249" i="5"/>
  <c r="AB249" i="5"/>
  <c r="AC249" i="5"/>
  <c r="AD249" i="5"/>
  <c r="AE249" i="5"/>
  <c r="AF249" i="5"/>
  <c r="AG249" i="5"/>
  <c r="AH249" i="5"/>
  <c r="AI249" i="5"/>
  <c r="AJ249" i="5"/>
  <c r="AK249" i="5"/>
  <c r="AL249" i="5"/>
  <c r="AM249" i="5"/>
  <c r="AN249" i="5"/>
  <c r="AO249" i="5"/>
  <c r="AP249" i="5"/>
  <c r="AQ249" i="5"/>
  <c r="AR249" i="5"/>
  <c r="AS249" i="5"/>
  <c r="AT249" i="5"/>
  <c r="AU249" i="5"/>
  <c r="AV249" i="5"/>
  <c r="AW249" i="5"/>
  <c r="AX249" i="5"/>
  <c r="AY249" i="5"/>
  <c r="AZ249" i="5"/>
  <c r="BA249" i="5"/>
  <c r="BB249" i="5"/>
  <c r="BC249" i="5"/>
  <c r="BD249" i="5"/>
  <c r="BE249" i="5"/>
  <c r="BF249" i="5"/>
  <c r="BG249" i="5"/>
  <c r="AZ433" i="5"/>
  <c r="BA433" i="5"/>
  <c r="BB433" i="5"/>
  <c r="BC433" i="5"/>
  <c r="BD433" i="5"/>
  <c r="BE433" i="5"/>
  <c r="BF433" i="5"/>
  <c r="BG433" i="5"/>
  <c r="X434" i="5"/>
  <c r="Y434" i="5"/>
  <c r="Z434" i="5"/>
  <c r="AA434" i="5"/>
  <c r="AB434" i="5"/>
  <c r="AC434" i="5"/>
  <c r="AD434" i="5"/>
  <c r="AE434" i="5"/>
  <c r="AF434" i="5"/>
  <c r="AG434" i="5"/>
  <c r="AH434" i="5"/>
  <c r="AI434" i="5"/>
  <c r="AJ434" i="5"/>
  <c r="AK434" i="5"/>
  <c r="AL434" i="5"/>
  <c r="AM434" i="5"/>
  <c r="AN434" i="5"/>
  <c r="AO434" i="5"/>
  <c r="AP434" i="5"/>
  <c r="AQ434" i="5"/>
  <c r="AR434" i="5"/>
  <c r="AS434" i="5"/>
  <c r="AT434" i="5"/>
  <c r="AU434" i="5"/>
  <c r="AV434" i="5"/>
  <c r="AW434" i="5"/>
  <c r="AX434" i="5"/>
  <c r="AY434" i="5"/>
  <c r="AZ434" i="5"/>
  <c r="BA434" i="5"/>
  <c r="BB434" i="5"/>
  <c r="BC434" i="5"/>
  <c r="BD434" i="5"/>
  <c r="BE434" i="5"/>
  <c r="BF434" i="5"/>
  <c r="BG434" i="5"/>
  <c r="AZ435" i="5"/>
  <c r="BA435" i="5"/>
  <c r="BB435" i="5"/>
  <c r="BC435" i="5"/>
  <c r="BD435" i="5"/>
  <c r="BE435" i="5"/>
  <c r="BF435" i="5"/>
  <c r="BG435" i="5"/>
  <c r="AZ436" i="5"/>
  <c r="BA436" i="5"/>
  <c r="BB436" i="5"/>
  <c r="BC436" i="5"/>
  <c r="BD436" i="5"/>
  <c r="BE436" i="5"/>
  <c r="BF436" i="5"/>
  <c r="BG436" i="5"/>
  <c r="X437" i="5"/>
  <c r="Y437" i="5"/>
  <c r="Z437" i="5"/>
  <c r="AA437" i="5"/>
  <c r="AB437" i="5"/>
  <c r="AC437" i="5"/>
  <c r="AD437" i="5"/>
  <c r="AE437" i="5"/>
  <c r="AF437" i="5"/>
  <c r="AG437" i="5"/>
  <c r="AH437" i="5"/>
  <c r="AI437" i="5"/>
  <c r="AJ437" i="5"/>
  <c r="AK437" i="5"/>
  <c r="AL437" i="5"/>
  <c r="AM437" i="5"/>
  <c r="AN437" i="5"/>
  <c r="AO437" i="5"/>
  <c r="AP437" i="5"/>
  <c r="AQ437" i="5"/>
  <c r="AR437" i="5"/>
  <c r="AS437" i="5"/>
  <c r="AT437" i="5"/>
  <c r="AU437" i="5"/>
  <c r="AV437" i="5"/>
  <c r="AW437" i="5"/>
  <c r="AX437" i="5"/>
  <c r="AY437" i="5"/>
  <c r="AZ437" i="5"/>
  <c r="BA437" i="5"/>
  <c r="BB437" i="5"/>
  <c r="BC437" i="5"/>
  <c r="BD437" i="5"/>
  <c r="BE437" i="5"/>
  <c r="BF437" i="5"/>
  <c r="BG437" i="5"/>
  <c r="AZ438" i="5"/>
  <c r="BA438" i="5"/>
  <c r="BB438" i="5"/>
  <c r="BC438" i="5"/>
  <c r="BD438" i="5"/>
  <c r="BE438" i="5"/>
  <c r="BF438" i="5"/>
  <c r="BG438" i="5"/>
  <c r="AZ439" i="5"/>
  <c r="BA439" i="5"/>
  <c r="BB439" i="5"/>
  <c r="BC439" i="5"/>
  <c r="BD439" i="5"/>
  <c r="BE439" i="5"/>
  <c r="BF439" i="5"/>
  <c r="BG439" i="5"/>
  <c r="X440" i="5"/>
  <c r="Y440" i="5"/>
  <c r="Z440" i="5"/>
  <c r="AA440" i="5"/>
  <c r="AB440" i="5"/>
  <c r="AC440" i="5"/>
  <c r="AD440" i="5"/>
  <c r="AE440" i="5"/>
  <c r="AF440" i="5"/>
  <c r="AG440" i="5"/>
  <c r="AH440" i="5"/>
  <c r="AI440" i="5"/>
  <c r="AJ440" i="5"/>
  <c r="AK440" i="5"/>
  <c r="AL440" i="5"/>
  <c r="AM440" i="5"/>
  <c r="AN440" i="5"/>
  <c r="AO440" i="5"/>
  <c r="AP440" i="5"/>
  <c r="AQ440" i="5"/>
  <c r="AR440" i="5"/>
  <c r="AS440" i="5"/>
  <c r="AT440" i="5"/>
  <c r="AU440" i="5"/>
  <c r="AV440" i="5"/>
  <c r="AW440" i="5"/>
  <c r="AX440" i="5"/>
  <c r="AY440" i="5"/>
  <c r="AZ440" i="5"/>
  <c r="BA440" i="5"/>
  <c r="BB440" i="5"/>
  <c r="BC440" i="5"/>
  <c r="BD440" i="5"/>
  <c r="BE440" i="5"/>
  <c r="BF440" i="5"/>
  <c r="BG440" i="5"/>
  <c r="AZ441" i="5"/>
  <c r="BA441" i="5"/>
  <c r="BB441" i="5"/>
  <c r="BC441" i="5"/>
  <c r="BD441" i="5"/>
  <c r="BE441" i="5"/>
  <c r="BF441" i="5"/>
  <c r="BG441" i="5"/>
  <c r="AZ442" i="5"/>
  <c r="BA442" i="5"/>
  <c r="BB442" i="5"/>
  <c r="BC442" i="5"/>
  <c r="BD442" i="5"/>
  <c r="BE442" i="5"/>
  <c r="BF442" i="5"/>
  <c r="BG442" i="5"/>
  <c r="X443" i="5"/>
  <c r="Y443" i="5"/>
  <c r="Z443" i="5"/>
  <c r="AA443" i="5"/>
  <c r="AB443" i="5"/>
  <c r="AC443" i="5"/>
  <c r="AD443" i="5"/>
  <c r="AE443" i="5"/>
  <c r="AF443" i="5"/>
  <c r="AG443" i="5"/>
  <c r="AH443" i="5"/>
  <c r="AI443" i="5"/>
  <c r="AJ443" i="5"/>
  <c r="AK443" i="5"/>
  <c r="AL443" i="5"/>
  <c r="AM443" i="5"/>
  <c r="AN443" i="5"/>
  <c r="AO443" i="5"/>
  <c r="AP443" i="5"/>
  <c r="AQ443" i="5"/>
  <c r="AR443" i="5"/>
  <c r="AS443" i="5"/>
  <c r="AT443" i="5"/>
  <c r="AU443" i="5"/>
  <c r="AV443" i="5"/>
  <c r="AW443" i="5"/>
  <c r="AX443" i="5"/>
  <c r="AY443" i="5"/>
  <c r="AZ443" i="5"/>
  <c r="BA443" i="5"/>
  <c r="BB443" i="5"/>
  <c r="BC443" i="5"/>
  <c r="BD443" i="5"/>
  <c r="BE443" i="5"/>
  <c r="BF443" i="5"/>
  <c r="BG443" i="5"/>
  <c r="AZ444" i="5"/>
  <c r="BA444" i="5"/>
  <c r="BB444" i="5"/>
  <c r="BC444" i="5"/>
  <c r="BD444" i="5"/>
  <c r="BE444" i="5"/>
  <c r="BF444" i="5"/>
  <c r="BG444" i="5"/>
  <c r="AZ445" i="5"/>
  <c r="BA445" i="5"/>
  <c r="BB445" i="5"/>
  <c r="BC445" i="5"/>
  <c r="BD445" i="5"/>
  <c r="BE445" i="5"/>
  <c r="BF445" i="5"/>
  <c r="BG445" i="5"/>
  <c r="X446" i="5"/>
  <c r="Y446" i="5"/>
  <c r="Z446" i="5"/>
  <c r="AA446" i="5"/>
  <c r="AB446" i="5"/>
  <c r="AC446" i="5"/>
  <c r="AD446" i="5"/>
  <c r="AE446" i="5"/>
  <c r="AF446" i="5"/>
  <c r="AG446" i="5"/>
  <c r="AH446" i="5"/>
  <c r="AI446" i="5"/>
  <c r="AJ446" i="5"/>
  <c r="AK446" i="5"/>
  <c r="AL446" i="5"/>
  <c r="AM446" i="5"/>
  <c r="AN446" i="5"/>
  <c r="AO446" i="5"/>
  <c r="AP446" i="5"/>
  <c r="AQ446" i="5"/>
  <c r="AR446" i="5"/>
  <c r="AS446" i="5"/>
  <c r="AT446" i="5"/>
  <c r="AU446" i="5"/>
  <c r="AV446" i="5"/>
  <c r="AW446" i="5"/>
  <c r="AX446" i="5"/>
  <c r="AY446" i="5"/>
  <c r="AZ446" i="5"/>
  <c r="BA446" i="5"/>
  <c r="BB446" i="5"/>
  <c r="BC446" i="5"/>
  <c r="BD446" i="5"/>
  <c r="BE446" i="5"/>
  <c r="BF446" i="5"/>
  <c r="BG446" i="5"/>
  <c r="AZ447" i="5"/>
  <c r="BA447" i="5"/>
  <c r="BB447" i="5"/>
  <c r="BC447" i="5"/>
  <c r="BD447" i="5"/>
  <c r="BE447" i="5"/>
  <c r="BF447" i="5"/>
  <c r="BG447" i="5"/>
  <c r="AZ448" i="5"/>
  <c r="BA448" i="5"/>
  <c r="BB448" i="5"/>
  <c r="BC448" i="5"/>
  <c r="BD448" i="5"/>
  <c r="BE448" i="5"/>
  <c r="BF448" i="5"/>
  <c r="BG448" i="5"/>
  <c r="X449" i="5"/>
  <c r="Y449" i="5"/>
  <c r="Z449" i="5"/>
  <c r="AA449" i="5"/>
  <c r="AB449" i="5"/>
  <c r="AC449" i="5"/>
  <c r="AD449" i="5"/>
  <c r="AE449" i="5"/>
  <c r="AF449" i="5"/>
  <c r="AG449" i="5"/>
  <c r="AH449" i="5"/>
  <c r="AI449" i="5"/>
  <c r="AJ449" i="5"/>
  <c r="AK449" i="5"/>
  <c r="AL449" i="5"/>
  <c r="AM449" i="5"/>
  <c r="AN449" i="5"/>
  <c r="AO449" i="5"/>
  <c r="AP449" i="5"/>
  <c r="AQ449" i="5"/>
  <c r="AR449" i="5"/>
  <c r="AS449" i="5"/>
  <c r="AT449" i="5"/>
  <c r="AU449" i="5"/>
  <c r="AV449" i="5"/>
  <c r="AW449" i="5"/>
  <c r="AX449" i="5"/>
  <c r="AY449" i="5"/>
  <c r="AZ449" i="5"/>
  <c r="BA449" i="5"/>
  <c r="BB449" i="5"/>
  <c r="BC449" i="5"/>
  <c r="BD449" i="5"/>
  <c r="BE449" i="5"/>
  <c r="BF449" i="5"/>
  <c r="BG449" i="5"/>
  <c r="AZ450" i="5"/>
  <c r="BA450" i="5"/>
  <c r="BB450" i="5"/>
  <c r="BC450" i="5"/>
  <c r="BD450" i="5"/>
  <c r="BE450" i="5"/>
  <c r="BF450" i="5"/>
  <c r="BG450" i="5"/>
  <c r="W434" i="5"/>
  <c r="W437" i="5"/>
  <c r="W440" i="5"/>
  <c r="W443" i="5"/>
  <c r="W446" i="5"/>
  <c r="W449" i="5"/>
  <c r="G434" i="5"/>
  <c r="H434" i="5"/>
  <c r="I434" i="5"/>
  <c r="J434" i="5"/>
  <c r="K434" i="5"/>
  <c r="L434" i="5"/>
  <c r="M434" i="5"/>
  <c r="N434" i="5"/>
  <c r="O434" i="5"/>
  <c r="P434" i="5"/>
  <c r="Q434" i="5"/>
  <c r="R434" i="5"/>
  <c r="G437" i="5"/>
  <c r="H437" i="5"/>
  <c r="I437" i="5"/>
  <c r="J437" i="5"/>
  <c r="K437" i="5"/>
  <c r="L437" i="5"/>
  <c r="M437" i="5"/>
  <c r="N437" i="5"/>
  <c r="O437" i="5"/>
  <c r="P437" i="5"/>
  <c r="Q437" i="5"/>
  <c r="R437" i="5"/>
  <c r="G440" i="5"/>
  <c r="H440" i="5"/>
  <c r="I440" i="5"/>
  <c r="J440" i="5"/>
  <c r="K440" i="5"/>
  <c r="L440" i="5"/>
  <c r="M440" i="5"/>
  <c r="N440" i="5"/>
  <c r="O440" i="5"/>
  <c r="P440" i="5"/>
  <c r="Q440" i="5"/>
  <c r="R440" i="5"/>
  <c r="G443" i="5"/>
  <c r="H443" i="5"/>
  <c r="I443" i="5"/>
  <c r="J443" i="5"/>
  <c r="K443" i="5"/>
  <c r="L443" i="5"/>
  <c r="M443" i="5"/>
  <c r="N443" i="5"/>
  <c r="O443" i="5"/>
  <c r="P443" i="5"/>
  <c r="Q443" i="5"/>
  <c r="R443" i="5"/>
  <c r="G446" i="5"/>
  <c r="H446" i="5"/>
  <c r="I446" i="5"/>
  <c r="J446" i="5"/>
  <c r="K446" i="5"/>
  <c r="L446" i="5"/>
  <c r="M446" i="5"/>
  <c r="N446" i="5"/>
  <c r="O446" i="5"/>
  <c r="P446" i="5"/>
  <c r="Q446" i="5"/>
  <c r="R446" i="5"/>
  <c r="G449" i="5"/>
  <c r="H449" i="5"/>
  <c r="I449" i="5"/>
  <c r="J449" i="5"/>
  <c r="K449" i="5"/>
  <c r="L449" i="5"/>
  <c r="M449" i="5"/>
  <c r="N449" i="5"/>
  <c r="O449" i="5"/>
  <c r="P449" i="5"/>
  <c r="Q449" i="5"/>
  <c r="R449" i="5"/>
  <c r="F449" i="5"/>
  <c r="F446" i="5"/>
  <c r="F443" i="5"/>
  <c r="F440" i="5"/>
  <c r="F437" i="5"/>
  <c r="F434" i="5"/>
  <c r="X413" i="5"/>
  <c r="Y413" i="5"/>
  <c r="Z413" i="5"/>
  <c r="AA413" i="5"/>
  <c r="AB413" i="5"/>
  <c r="AC413" i="5"/>
  <c r="AD413" i="5"/>
  <c r="AE413" i="5"/>
  <c r="AF413" i="5"/>
  <c r="AG413" i="5"/>
  <c r="AH413" i="5"/>
  <c r="AI413" i="5"/>
  <c r="AJ413" i="5"/>
  <c r="AK413" i="5"/>
  <c r="AL413" i="5"/>
  <c r="AM413" i="5"/>
  <c r="AN413" i="5"/>
  <c r="AO413" i="5"/>
  <c r="AP413" i="5"/>
  <c r="AQ413" i="5"/>
  <c r="AR413" i="5"/>
  <c r="AS413" i="5"/>
  <c r="AT413" i="5"/>
  <c r="AU413" i="5"/>
  <c r="AV413" i="5"/>
  <c r="AW413" i="5"/>
  <c r="AX413" i="5"/>
  <c r="AY413" i="5"/>
  <c r="AZ413" i="5"/>
  <c r="BA413" i="5"/>
  <c r="BB413" i="5"/>
  <c r="BC413" i="5"/>
  <c r="BD413" i="5"/>
  <c r="BE413" i="5"/>
  <c r="BF413" i="5"/>
  <c r="BG413" i="5"/>
  <c r="X414" i="5"/>
  <c r="Y414" i="5"/>
  <c r="Z414" i="5"/>
  <c r="AA414" i="5"/>
  <c r="AB414" i="5"/>
  <c r="AC414" i="5"/>
  <c r="AD414" i="5"/>
  <c r="AE414" i="5"/>
  <c r="AF414" i="5"/>
  <c r="AG414" i="5"/>
  <c r="AH414" i="5"/>
  <c r="AI414" i="5"/>
  <c r="AJ414" i="5"/>
  <c r="AK414" i="5"/>
  <c r="AL414" i="5"/>
  <c r="AM414" i="5"/>
  <c r="AN414" i="5"/>
  <c r="AO414" i="5"/>
  <c r="AP414" i="5"/>
  <c r="AQ414" i="5"/>
  <c r="AR414" i="5"/>
  <c r="AS414" i="5"/>
  <c r="AT414" i="5"/>
  <c r="AU414" i="5"/>
  <c r="AV414" i="5"/>
  <c r="AW414" i="5"/>
  <c r="AX414" i="5"/>
  <c r="AY414" i="5"/>
  <c r="AZ414" i="5"/>
  <c r="BA414" i="5"/>
  <c r="BB414" i="5"/>
  <c r="BC414" i="5"/>
  <c r="BD414" i="5"/>
  <c r="BE414" i="5"/>
  <c r="BF414" i="5"/>
  <c r="BG414" i="5"/>
  <c r="X415" i="5"/>
  <c r="Y415" i="5"/>
  <c r="Z415" i="5"/>
  <c r="AA415" i="5"/>
  <c r="AB415" i="5"/>
  <c r="AC415" i="5"/>
  <c r="AD415" i="5"/>
  <c r="AE415" i="5"/>
  <c r="AF415" i="5"/>
  <c r="AG415" i="5"/>
  <c r="AH415" i="5"/>
  <c r="AI415" i="5"/>
  <c r="AJ415" i="5"/>
  <c r="AK415" i="5"/>
  <c r="AL415" i="5"/>
  <c r="AM415" i="5"/>
  <c r="AN415" i="5"/>
  <c r="AO415" i="5"/>
  <c r="AP415" i="5"/>
  <c r="AQ415" i="5"/>
  <c r="AR415" i="5"/>
  <c r="AS415" i="5"/>
  <c r="AT415" i="5"/>
  <c r="AU415" i="5"/>
  <c r="AV415" i="5"/>
  <c r="AW415" i="5"/>
  <c r="AX415" i="5"/>
  <c r="AY415" i="5"/>
  <c r="AZ415" i="5"/>
  <c r="BA415" i="5"/>
  <c r="BB415" i="5"/>
  <c r="BC415" i="5"/>
  <c r="BD415" i="5"/>
  <c r="BE415" i="5"/>
  <c r="BF415" i="5"/>
  <c r="BG415" i="5"/>
  <c r="X416" i="5"/>
  <c r="Y416" i="5"/>
  <c r="Z416" i="5"/>
  <c r="AA416" i="5"/>
  <c r="AB416" i="5"/>
  <c r="AC416" i="5"/>
  <c r="AD416" i="5"/>
  <c r="AE416" i="5"/>
  <c r="AF416" i="5"/>
  <c r="AG416" i="5"/>
  <c r="AH416" i="5"/>
  <c r="AI416" i="5"/>
  <c r="AJ416" i="5"/>
  <c r="AK416" i="5"/>
  <c r="AL416" i="5"/>
  <c r="AM416" i="5"/>
  <c r="AN416" i="5"/>
  <c r="AO416" i="5"/>
  <c r="AP416" i="5"/>
  <c r="AQ416" i="5"/>
  <c r="AR416" i="5"/>
  <c r="AS416" i="5"/>
  <c r="AT416" i="5"/>
  <c r="AU416" i="5"/>
  <c r="AV416" i="5"/>
  <c r="AW416" i="5"/>
  <c r="AX416" i="5"/>
  <c r="AY416" i="5"/>
  <c r="AZ416" i="5"/>
  <c r="BA416" i="5"/>
  <c r="BB416" i="5"/>
  <c r="BC416" i="5"/>
  <c r="BD416" i="5"/>
  <c r="BE416" i="5"/>
  <c r="BF416" i="5"/>
  <c r="BG416" i="5"/>
  <c r="X417" i="5"/>
  <c r="Y417" i="5"/>
  <c r="Z417" i="5"/>
  <c r="AA417" i="5"/>
  <c r="AB417" i="5"/>
  <c r="AC417" i="5"/>
  <c r="AD417" i="5"/>
  <c r="AE417" i="5"/>
  <c r="AF417" i="5"/>
  <c r="AG417" i="5"/>
  <c r="AH417" i="5"/>
  <c r="AI417" i="5"/>
  <c r="AJ417" i="5"/>
  <c r="AK417" i="5"/>
  <c r="AL417" i="5"/>
  <c r="AM417" i="5"/>
  <c r="AN417" i="5"/>
  <c r="AO417" i="5"/>
  <c r="AP417" i="5"/>
  <c r="AQ417" i="5"/>
  <c r="AR417" i="5"/>
  <c r="AS417" i="5"/>
  <c r="AT417" i="5"/>
  <c r="AU417" i="5"/>
  <c r="AV417" i="5"/>
  <c r="AW417" i="5"/>
  <c r="AX417" i="5"/>
  <c r="AY417" i="5"/>
  <c r="AZ417" i="5"/>
  <c r="BA417" i="5"/>
  <c r="BB417" i="5"/>
  <c r="BC417" i="5"/>
  <c r="BD417" i="5"/>
  <c r="BE417" i="5"/>
  <c r="BF417" i="5"/>
  <c r="BG417" i="5"/>
  <c r="X418" i="5"/>
  <c r="Y418" i="5"/>
  <c r="Z418" i="5"/>
  <c r="AA418" i="5"/>
  <c r="AB418" i="5"/>
  <c r="AC418" i="5"/>
  <c r="AD418" i="5"/>
  <c r="AE418" i="5"/>
  <c r="AF418" i="5"/>
  <c r="AG418" i="5"/>
  <c r="AH418" i="5"/>
  <c r="AI418" i="5"/>
  <c r="AJ418" i="5"/>
  <c r="AK418" i="5"/>
  <c r="AL418" i="5"/>
  <c r="AM418" i="5"/>
  <c r="AN418" i="5"/>
  <c r="AO418" i="5"/>
  <c r="AP418" i="5"/>
  <c r="AQ418" i="5"/>
  <c r="AR418" i="5"/>
  <c r="AS418" i="5"/>
  <c r="AT418" i="5"/>
  <c r="AU418" i="5"/>
  <c r="AV418" i="5"/>
  <c r="AW418" i="5"/>
  <c r="AX418" i="5"/>
  <c r="AY418" i="5"/>
  <c r="AZ418" i="5"/>
  <c r="BA418" i="5"/>
  <c r="BB418" i="5"/>
  <c r="BC418" i="5"/>
  <c r="BD418" i="5"/>
  <c r="BE418" i="5"/>
  <c r="BF418" i="5"/>
  <c r="BG418" i="5"/>
  <c r="X419" i="5"/>
  <c r="Y419" i="5"/>
  <c r="Z419" i="5"/>
  <c r="AA419" i="5"/>
  <c r="AB419" i="5"/>
  <c r="AC419" i="5"/>
  <c r="AD419" i="5"/>
  <c r="AE419" i="5"/>
  <c r="AF419" i="5"/>
  <c r="AG419" i="5"/>
  <c r="AH419" i="5"/>
  <c r="AI419" i="5"/>
  <c r="AJ419" i="5"/>
  <c r="AK419" i="5"/>
  <c r="AL419" i="5"/>
  <c r="AM419" i="5"/>
  <c r="AN419" i="5"/>
  <c r="AO419" i="5"/>
  <c r="AP419" i="5"/>
  <c r="AQ419" i="5"/>
  <c r="AR419" i="5"/>
  <c r="AS419" i="5"/>
  <c r="AT419" i="5"/>
  <c r="AU419" i="5"/>
  <c r="AV419" i="5"/>
  <c r="AW419" i="5"/>
  <c r="AX419" i="5"/>
  <c r="AY419" i="5"/>
  <c r="AZ419" i="5"/>
  <c r="BA419" i="5"/>
  <c r="BB419" i="5"/>
  <c r="BC419" i="5"/>
  <c r="BD419" i="5"/>
  <c r="BE419" i="5"/>
  <c r="BF419" i="5"/>
  <c r="BG419" i="5"/>
  <c r="X420" i="5"/>
  <c r="Y420" i="5"/>
  <c r="Z420" i="5"/>
  <c r="AA420" i="5"/>
  <c r="AB420" i="5"/>
  <c r="AC420" i="5"/>
  <c r="AD420" i="5"/>
  <c r="AE420" i="5"/>
  <c r="AF420" i="5"/>
  <c r="AG420" i="5"/>
  <c r="AH420" i="5"/>
  <c r="AI420" i="5"/>
  <c r="AJ420" i="5"/>
  <c r="AK420" i="5"/>
  <c r="AL420" i="5"/>
  <c r="AM420" i="5"/>
  <c r="AN420" i="5"/>
  <c r="AO420" i="5"/>
  <c r="AP420" i="5"/>
  <c r="AQ420" i="5"/>
  <c r="AR420" i="5"/>
  <c r="AS420" i="5"/>
  <c r="AT420" i="5"/>
  <c r="AU420" i="5"/>
  <c r="AV420" i="5"/>
  <c r="AW420" i="5"/>
  <c r="AX420" i="5"/>
  <c r="AY420" i="5"/>
  <c r="AZ420" i="5"/>
  <c r="BA420" i="5"/>
  <c r="BB420" i="5"/>
  <c r="BC420" i="5"/>
  <c r="BD420" i="5"/>
  <c r="BE420" i="5"/>
  <c r="BF420" i="5"/>
  <c r="BG420" i="5"/>
  <c r="X421" i="5"/>
  <c r="Y421" i="5"/>
  <c r="Z421" i="5"/>
  <c r="AA421" i="5"/>
  <c r="AB421" i="5"/>
  <c r="AC421" i="5"/>
  <c r="AD421" i="5"/>
  <c r="AE421" i="5"/>
  <c r="AF421" i="5"/>
  <c r="AG421" i="5"/>
  <c r="AH421" i="5"/>
  <c r="AI421" i="5"/>
  <c r="AJ421" i="5"/>
  <c r="AK421" i="5"/>
  <c r="AL421" i="5"/>
  <c r="AM421" i="5"/>
  <c r="AN421" i="5"/>
  <c r="AO421" i="5"/>
  <c r="AP421" i="5"/>
  <c r="AQ421" i="5"/>
  <c r="AR421" i="5"/>
  <c r="AS421" i="5"/>
  <c r="AT421" i="5"/>
  <c r="AU421" i="5"/>
  <c r="AV421" i="5"/>
  <c r="AW421" i="5"/>
  <c r="AX421" i="5"/>
  <c r="AY421" i="5"/>
  <c r="AZ421" i="5"/>
  <c r="BA421" i="5"/>
  <c r="BB421" i="5"/>
  <c r="BC421" i="5"/>
  <c r="BD421" i="5"/>
  <c r="BE421" i="5"/>
  <c r="BF421" i="5"/>
  <c r="BG421" i="5"/>
  <c r="X422" i="5"/>
  <c r="Y422" i="5"/>
  <c r="Z422" i="5"/>
  <c r="AA422" i="5"/>
  <c r="AB422" i="5"/>
  <c r="AC422" i="5"/>
  <c r="AD422" i="5"/>
  <c r="AE422" i="5"/>
  <c r="AF422" i="5"/>
  <c r="AG422" i="5"/>
  <c r="AH422" i="5"/>
  <c r="AI422" i="5"/>
  <c r="AJ422" i="5"/>
  <c r="AK422" i="5"/>
  <c r="AL422" i="5"/>
  <c r="AM422" i="5"/>
  <c r="AN422" i="5"/>
  <c r="AO422" i="5"/>
  <c r="AP422" i="5"/>
  <c r="AQ422" i="5"/>
  <c r="AR422" i="5"/>
  <c r="AS422" i="5"/>
  <c r="AT422" i="5"/>
  <c r="AU422" i="5"/>
  <c r="AV422" i="5"/>
  <c r="AW422" i="5"/>
  <c r="AX422" i="5"/>
  <c r="AY422" i="5"/>
  <c r="AZ422" i="5"/>
  <c r="BA422" i="5"/>
  <c r="BB422" i="5"/>
  <c r="BC422" i="5"/>
  <c r="BD422" i="5"/>
  <c r="BE422" i="5"/>
  <c r="BF422" i="5"/>
  <c r="BG422" i="5"/>
  <c r="AZ423" i="5"/>
  <c r="BA423" i="5"/>
  <c r="BB423" i="5"/>
  <c r="BC423" i="5"/>
  <c r="BD423" i="5"/>
  <c r="BE423" i="5"/>
  <c r="BF423" i="5"/>
  <c r="BG423" i="5"/>
  <c r="AZ424" i="5"/>
  <c r="BA424" i="5"/>
  <c r="BB424" i="5"/>
  <c r="BC424" i="5"/>
  <c r="BD424" i="5"/>
  <c r="BE424" i="5"/>
  <c r="BF424" i="5"/>
  <c r="BG424" i="5"/>
  <c r="X425" i="5"/>
  <c r="Y425" i="5"/>
  <c r="Z425" i="5"/>
  <c r="AA425" i="5"/>
  <c r="AB425" i="5"/>
  <c r="AC425" i="5"/>
  <c r="AD425" i="5"/>
  <c r="AE425" i="5"/>
  <c r="AF425" i="5"/>
  <c r="AG425" i="5"/>
  <c r="AH425" i="5"/>
  <c r="AI425" i="5"/>
  <c r="AJ425" i="5"/>
  <c r="AK425" i="5"/>
  <c r="AL425" i="5"/>
  <c r="AM425" i="5"/>
  <c r="AN425" i="5"/>
  <c r="AO425" i="5"/>
  <c r="AP425" i="5"/>
  <c r="AQ425" i="5"/>
  <c r="AR425" i="5"/>
  <c r="AS425" i="5"/>
  <c r="AT425" i="5"/>
  <c r="AU425" i="5"/>
  <c r="AV425" i="5"/>
  <c r="AW425" i="5"/>
  <c r="AX425" i="5"/>
  <c r="AY425" i="5"/>
  <c r="AZ425" i="5"/>
  <c r="BA425" i="5"/>
  <c r="BB425" i="5"/>
  <c r="BC425" i="5"/>
  <c r="BD425" i="5"/>
  <c r="BE425" i="5"/>
  <c r="BF425" i="5"/>
  <c r="BG425" i="5"/>
  <c r="AZ426" i="5"/>
  <c r="BA426" i="5"/>
  <c r="BB426" i="5"/>
  <c r="BC426" i="5"/>
  <c r="BD426" i="5"/>
  <c r="BE426" i="5"/>
  <c r="BF426" i="5"/>
  <c r="BG426" i="5"/>
  <c r="AZ427" i="5"/>
  <c r="BA427" i="5"/>
  <c r="BB427" i="5"/>
  <c r="BC427" i="5"/>
  <c r="BD427" i="5"/>
  <c r="BE427" i="5"/>
  <c r="BF427" i="5"/>
  <c r="BG427" i="5"/>
  <c r="X428" i="5"/>
  <c r="Y428" i="5"/>
  <c r="Z428" i="5"/>
  <c r="AA428" i="5"/>
  <c r="AB428" i="5"/>
  <c r="AC428" i="5"/>
  <c r="AD428" i="5"/>
  <c r="AE428" i="5"/>
  <c r="AF428" i="5"/>
  <c r="AG428" i="5"/>
  <c r="AH428" i="5"/>
  <c r="AI428" i="5"/>
  <c r="AJ428" i="5"/>
  <c r="AK428" i="5"/>
  <c r="AL428" i="5"/>
  <c r="AM428" i="5"/>
  <c r="AN428" i="5"/>
  <c r="AO428" i="5"/>
  <c r="AP428" i="5"/>
  <c r="AQ428" i="5"/>
  <c r="AR428" i="5"/>
  <c r="AS428" i="5"/>
  <c r="AT428" i="5"/>
  <c r="AU428" i="5"/>
  <c r="AV428" i="5"/>
  <c r="AW428" i="5"/>
  <c r="AX428" i="5"/>
  <c r="AY428" i="5"/>
  <c r="AZ428" i="5"/>
  <c r="BA428" i="5"/>
  <c r="BB428" i="5"/>
  <c r="BC428" i="5"/>
  <c r="BD428" i="5"/>
  <c r="BE428" i="5"/>
  <c r="BF428" i="5"/>
  <c r="BG428" i="5"/>
  <c r="AZ429" i="5"/>
  <c r="BA429" i="5"/>
  <c r="BB429" i="5"/>
  <c r="BC429" i="5"/>
  <c r="BD429" i="5"/>
  <c r="BE429" i="5"/>
  <c r="BF429" i="5"/>
  <c r="BG429" i="5"/>
  <c r="AZ430" i="5"/>
  <c r="BA430" i="5"/>
  <c r="BB430" i="5"/>
  <c r="BC430" i="5"/>
  <c r="BD430" i="5"/>
  <c r="BE430" i="5"/>
  <c r="BF430" i="5"/>
  <c r="BG430" i="5"/>
  <c r="W414" i="5"/>
  <c r="W415" i="5"/>
  <c r="W416" i="5"/>
  <c r="W417" i="5"/>
  <c r="W418" i="5"/>
  <c r="W419" i="5"/>
  <c r="W420" i="5"/>
  <c r="W421" i="5"/>
  <c r="W422" i="5"/>
  <c r="W425" i="5"/>
  <c r="W428" i="5"/>
  <c r="W413" i="5"/>
  <c r="V420" i="5"/>
  <c r="V417" i="5"/>
  <c r="V414" i="5"/>
  <c r="G414" i="5"/>
  <c r="H414" i="5"/>
  <c r="I414" i="5"/>
  <c r="J414" i="5"/>
  <c r="K414" i="5"/>
  <c r="L414" i="5"/>
  <c r="M414" i="5"/>
  <c r="N414" i="5"/>
  <c r="O414" i="5"/>
  <c r="P414" i="5"/>
  <c r="Q414" i="5"/>
  <c r="R414" i="5"/>
  <c r="G417" i="5"/>
  <c r="H417" i="5"/>
  <c r="I417" i="5"/>
  <c r="J417" i="5"/>
  <c r="K417" i="5"/>
  <c r="L417" i="5"/>
  <c r="M417" i="5"/>
  <c r="N417" i="5"/>
  <c r="O417" i="5"/>
  <c r="P417" i="5"/>
  <c r="Q417" i="5"/>
  <c r="R417" i="5"/>
  <c r="G420" i="5"/>
  <c r="H420" i="5"/>
  <c r="I420" i="5"/>
  <c r="J420" i="5"/>
  <c r="K420" i="5"/>
  <c r="L420" i="5"/>
  <c r="M420" i="5"/>
  <c r="N420" i="5"/>
  <c r="O420" i="5"/>
  <c r="P420" i="5"/>
  <c r="Q420" i="5"/>
  <c r="R420" i="5"/>
  <c r="G423" i="5"/>
  <c r="H423" i="5"/>
  <c r="I423" i="5"/>
  <c r="J423" i="5"/>
  <c r="K423" i="5"/>
  <c r="G426" i="5"/>
  <c r="H426" i="5"/>
  <c r="I426" i="5"/>
  <c r="J426" i="5"/>
  <c r="K426" i="5"/>
  <c r="G429" i="5"/>
  <c r="H429" i="5"/>
  <c r="I429" i="5"/>
  <c r="J429" i="5"/>
  <c r="K429" i="5"/>
  <c r="F429" i="5"/>
  <c r="F426" i="5"/>
  <c r="F423" i="5"/>
  <c r="F420" i="5"/>
  <c r="F417" i="5"/>
  <c r="F414" i="5"/>
  <c r="G394" i="5"/>
  <c r="H394" i="5"/>
  <c r="I394" i="5"/>
  <c r="J394" i="5"/>
  <c r="K394" i="5"/>
  <c r="L394" i="5"/>
  <c r="M394" i="5"/>
  <c r="N394" i="5"/>
  <c r="O394" i="5"/>
  <c r="P394" i="5"/>
  <c r="Q394" i="5"/>
  <c r="R394" i="5"/>
  <c r="G397" i="5"/>
  <c r="H397" i="5"/>
  <c r="I397" i="5"/>
  <c r="J397" i="5"/>
  <c r="K397" i="5"/>
  <c r="L397" i="5"/>
  <c r="M397" i="5"/>
  <c r="N397" i="5"/>
  <c r="O397" i="5"/>
  <c r="P397" i="5"/>
  <c r="Q397" i="5"/>
  <c r="R397" i="5"/>
  <c r="G400" i="5"/>
  <c r="H400" i="5"/>
  <c r="I400" i="5"/>
  <c r="J400" i="5"/>
  <c r="K400" i="5"/>
  <c r="L400" i="5"/>
  <c r="M400" i="5"/>
  <c r="N400" i="5"/>
  <c r="O400" i="5"/>
  <c r="P400" i="5"/>
  <c r="Q400" i="5"/>
  <c r="R400" i="5"/>
  <c r="G403" i="5"/>
  <c r="H403" i="5"/>
  <c r="I403" i="5"/>
  <c r="J403" i="5"/>
  <c r="K403" i="5"/>
  <c r="L403" i="5"/>
  <c r="M403" i="5"/>
  <c r="N403" i="5"/>
  <c r="O403" i="5"/>
  <c r="P403" i="5"/>
  <c r="Q403" i="5"/>
  <c r="R403" i="5"/>
  <c r="G406" i="5"/>
  <c r="H406" i="5"/>
  <c r="I406" i="5"/>
  <c r="J406" i="5"/>
  <c r="K406" i="5"/>
  <c r="L406" i="5"/>
  <c r="M406" i="5"/>
  <c r="N406" i="5"/>
  <c r="O406" i="5"/>
  <c r="P406" i="5"/>
  <c r="Q406" i="5"/>
  <c r="R406" i="5"/>
  <c r="G409" i="5"/>
  <c r="H409" i="5"/>
  <c r="I409" i="5"/>
  <c r="J409" i="5"/>
  <c r="K409" i="5"/>
  <c r="L409" i="5"/>
  <c r="M409" i="5"/>
  <c r="N409" i="5"/>
  <c r="O409" i="5"/>
  <c r="P409" i="5"/>
  <c r="Q409" i="5"/>
  <c r="R409" i="5"/>
  <c r="F409" i="5"/>
  <c r="F406" i="5"/>
  <c r="F403" i="5"/>
  <c r="F400" i="5"/>
  <c r="F397" i="5"/>
  <c r="F394" i="5"/>
  <c r="G373" i="5"/>
  <c r="H373" i="5"/>
  <c r="I373" i="5"/>
  <c r="J373" i="5"/>
  <c r="K373" i="5"/>
  <c r="L373" i="5"/>
  <c r="M373" i="5"/>
  <c r="N373" i="5"/>
  <c r="O373" i="5"/>
  <c r="P373" i="5"/>
  <c r="Q373" i="5"/>
  <c r="R373" i="5"/>
  <c r="G376" i="5"/>
  <c r="H376" i="5"/>
  <c r="I376" i="5"/>
  <c r="J376" i="5"/>
  <c r="K376" i="5"/>
  <c r="L376" i="5"/>
  <c r="M376" i="5"/>
  <c r="N376" i="5"/>
  <c r="O376" i="5"/>
  <c r="P376" i="5"/>
  <c r="Q376" i="5"/>
  <c r="R376" i="5"/>
  <c r="G379" i="5"/>
  <c r="H379" i="5"/>
  <c r="I379" i="5"/>
  <c r="J379" i="5"/>
  <c r="K379" i="5"/>
  <c r="L379" i="5"/>
  <c r="M379" i="5"/>
  <c r="N379" i="5"/>
  <c r="O379" i="5"/>
  <c r="P379" i="5"/>
  <c r="Q379" i="5"/>
  <c r="R379" i="5"/>
  <c r="G382" i="5"/>
  <c r="H382" i="5"/>
  <c r="I382" i="5"/>
  <c r="J382" i="5"/>
  <c r="K382" i="5"/>
  <c r="L382" i="5"/>
  <c r="M382" i="5"/>
  <c r="N382" i="5"/>
  <c r="O382" i="5"/>
  <c r="P382" i="5"/>
  <c r="Q382" i="5"/>
  <c r="R382" i="5"/>
  <c r="G385" i="5"/>
  <c r="H385" i="5"/>
  <c r="I385" i="5"/>
  <c r="J385" i="5"/>
  <c r="K385" i="5"/>
  <c r="L385" i="5"/>
  <c r="M385" i="5"/>
  <c r="N385" i="5"/>
  <c r="O385" i="5"/>
  <c r="P385" i="5"/>
  <c r="Q385" i="5"/>
  <c r="R385" i="5"/>
  <c r="G388" i="5"/>
  <c r="H388" i="5"/>
  <c r="I388" i="5"/>
  <c r="J388" i="5"/>
  <c r="K388" i="5"/>
  <c r="L388" i="5"/>
  <c r="M388" i="5"/>
  <c r="N388" i="5"/>
  <c r="O388" i="5"/>
  <c r="P388" i="5"/>
  <c r="Q388" i="5"/>
  <c r="R388" i="5"/>
  <c r="F388" i="5"/>
  <c r="F385" i="5"/>
  <c r="F382" i="5"/>
  <c r="F379" i="5"/>
  <c r="F376" i="5"/>
  <c r="F373" i="5"/>
  <c r="L86" i="12"/>
  <c r="M86" i="12"/>
  <c r="N86" i="12" s="1"/>
  <c r="M188" i="12"/>
  <c r="M200" i="12" s="1"/>
  <c r="M212" i="12" s="1"/>
  <c r="L55" i="12"/>
  <c r="L54" i="12"/>
  <c r="L53" i="12"/>
  <c r="L17" i="21"/>
  <c r="L18" i="21"/>
  <c r="L16" i="21"/>
  <c r="L17" i="12"/>
  <c r="L18" i="12"/>
  <c r="L16" i="12"/>
  <c r="L17" i="9"/>
  <c r="L18" i="9"/>
  <c r="L16" i="9"/>
  <c r="L16" i="18"/>
  <c r="Q43" i="12"/>
  <c r="Q42" i="12"/>
  <c r="Q41" i="12"/>
  <c r="S35" i="12"/>
  <c r="L55" i="21"/>
  <c r="L54" i="21"/>
  <c r="L53" i="21"/>
  <c r="T49" i="21"/>
  <c r="S49" i="21"/>
  <c r="R49" i="21"/>
  <c r="Q49" i="21"/>
  <c r="P49" i="21"/>
  <c r="O49" i="21"/>
  <c r="Q44" i="21"/>
  <c r="Q43" i="21"/>
  <c r="Q42" i="21"/>
  <c r="Q41" i="21"/>
  <c r="S35" i="21"/>
  <c r="S35" i="9"/>
  <c r="L59" i="9"/>
  <c r="L60" i="9"/>
  <c r="L58" i="9"/>
  <c r="L55" i="9"/>
  <c r="L54" i="9"/>
  <c r="L53" i="9"/>
  <c r="P51" i="9"/>
  <c r="Q51" i="9"/>
  <c r="R51" i="9"/>
  <c r="T51" i="9"/>
  <c r="U51" i="9"/>
  <c r="V51" i="9"/>
  <c r="W51" i="9"/>
  <c r="X51" i="9"/>
  <c r="Y51" i="9"/>
  <c r="Z51" i="9"/>
  <c r="AA51" i="9"/>
  <c r="AB51" i="9"/>
  <c r="AD51" i="9"/>
  <c r="O51" i="9"/>
  <c r="O57" i="24"/>
  <c r="Q42" i="9"/>
  <c r="Q43" i="9"/>
  <c r="Q44" i="9"/>
  <c r="Q45" i="9"/>
  <c r="Q46" i="9"/>
  <c r="Q41" i="9"/>
  <c r="L94" i="25"/>
  <c r="L93" i="25"/>
  <c r="Q55" i="25"/>
  <c r="Q54" i="25"/>
  <c r="Q53" i="25"/>
  <c r="AV268" i="24"/>
  <c r="AU268" i="24"/>
  <c r="AT268" i="24"/>
  <c r="AS268" i="24"/>
  <c r="AR268" i="24"/>
  <c r="AQ268" i="24"/>
  <c r="AP268" i="24"/>
  <c r="AO268" i="24"/>
  <c r="AN268" i="24"/>
  <c r="AM268" i="24"/>
  <c r="AL268" i="24"/>
  <c r="AK268" i="24"/>
  <c r="AJ268" i="24"/>
  <c r="AI268" i="24"/>
  <c r="AH268" i="24"/>
  <c r="AG268" i="24"/>
  <c r="AF268" i="24"/>
  <c r="AE268" i="24"/>
  <c r="AD268" i="24"/>
  <c r="AC268" i="24"/>
  <c r="AB268" i="24"/>
  <c r="AA268" i="24"/>
  <c r="Z268" i="24"/>
  <c r="Y268" i="24"/>
  <c r="X268" i="24"/>
  <c r="W268" i="24"/>
  <c r="V268" i="24"/>
  <c r="U268" i="24"/>
  <c r="T268" i="24"/>
  <c r="S268" i="24"/>
  <c r="R268" i="24"/>
  <c r="Q268" i="24"/>
  <c r="P268" i="24"/>
  <c r="O268" i="24"/>
  <c r="N268" i="24"/>
  <c r="M268" i="24"/>
  <c r="AV267" i="24"/>
  <c r="AU267" i="24"/>
  <c r="AT267" i="24"/>
  <c r="AS267" i="24"/>
  <c r="AR267" i="24"/>
  <c r="AQ267" i="24"/>
  <c r="AP267" i="24"/>
  <c r="AO267" i="24"/>
  <c r="AN267" i="24"/>
  <c r="AM267" i="24"/>
  <c r="AL267" i="24"/>
  <c r="AK267" i="24"/>
  <c r="AJ267" i="24"/>
  <c r="AI267" i="24"/>
  <c r="AH267" i="24"/>
  <c r="AG267" i="24"/>
  <c r="AF267" i="24"/>
  <c r="AE267" i="24"/>
  <c r="AD267" i="24"/>
  <c r="AC267" i="24"/>
  <c r="AB267" i="24"/>
  <c r="AA267" i="24"/>
  <c r="Z267" i="24"/>
  <c r="Y267" i="24"/>
  <c r="X267" i="24"/>
  <c r="W267" i="24"/>
  <c r="V267" i="24"/>
  <c r="U267" i="24"/>
  <c r="T267" i="24"/>
  <c r="S267" i="24"/>
  <c r="R267" i="24"/>
  <c r="Q267" i="24"/>
  <c r="P267" i="24"/>
  <c r="O267" i="24"/>
  <c r="N267" i="24"/>
  <c r="M267" i="24"/>
  <c r="AV266" i="24"/>
  <c r="AU266" i="24"/>
  <c r="AT266" i="24"/>
  <c r="AS266" i="24"/>
  <c r="AR266" i="24"/>
  <c r="AQ266" i="24"/>
  <c r="AP266" i="24"/>
  <c r="AO266" i="24"/>
  <c r="AN266" i="24"/>
  <c r="AM266" i="24"/>
  <c r="AL266" i="24"/>
  <c r="AK266" i="24"/>
  <c r="AJ266" i="24"/>
  <c r="AI266" i="24"/>
  <c r="AH266" i="24"/>
  <c r="AG266" i="24"/>
  <c r="AF266" i="24"/>
  <c r="AE266" i="24"/>
  <c r="AD266" i="24"/>
  <c r="AC266" i="24"/>
  <c r="AB266" i="24"/>
  <c r="AA266" i="24"/>
  <c r="Z266" i="24"/>
  <c r="Y266" i="24"/>
  <c r="X266" i="24"/>
  <c r="W266" i="24"/>
  <c r="V266" i="24"/>
  <c r="U266" i="24"/>
  <c r="T266" i="24"/>
  <c r="S266" i="24"/>
  <c r="R266" i="24"/>
  <c r="Q266" i="24"/>
  <c r="P266" i="24"/>
  <c r="O266" i="24"/>
  <c r="N266" i="24"/>
  <c r="M266" i="24"/>
  <c r="AV265" i="24"/>
  <c r="AU265" i="24"/>
  <c r="AT265" i="24"/>
  <c r="AS265" i="24"/>
  <c r="AR265" i="24"/>
  <c r="AQ265" i="24"/>
  <c r="AP265" i="24"/>
  <c r="AO265" i="24"/>
  <c r="AN265" i="24"/>
  <c r="AM265" i="24"/>
  <c r="AL265" i="24"/>
  <c r="AK265" i="24"/>
  <c r="AJ265" i="24"/>
  <c r="AI265" i="24"/>
  <c r="AH265" i="24"/>
  <c r="AG265" i="24"/>
  <c r="AF265" i="24"/>
  <c r="AE265" i="24"/>
  <c r="AD265" i="24"/>
  <c r="AC265" i="24"/>
  <c r="AB265" i="24"/>
  <c r="AA265" i="24"/>
  <c r="Z265" i="24"/>
  <c r="Y265" i="24"/>
  <c r="X265" i="24"/>
  <c r="W265" i="24"/>
  <c r="V265" i="24"/>
  <c r="U265" i="24"/>
  <c r="T265" i="24"/>
  <c r="S265" i="24"/>
  <c r="R265" i="24"/>
  <c r="Q265" i="24"/>
  <c r="P265" i="24"/>
  <c r="O265" i="24"/>
  <c r="N265" i="24"/>
  <c r="M265" i="24"/>
  <c r="AV264" i="24"/>
  <c r="AU264" i="24"/>
  <c r="AT264" i="24"/>
  <c r="AS264" i="24"/>
  <c r="AR264" i="24"/>
  <c r="AQ264" i="24"/>
  <c r="AP264" i="24"/>
  <c r="AO264" i="24"/>
  <c r="AN264" i="24"/>
  <c r="AM264" i="24"/>
  <c r="AL264" i="24"/>
  <c r="AK264" i="24"/>
  <c r="AJ264" i="24"/>
  <c r="AI264" i="24"/>
  <c r="AH264" i="24"/>
  <c r="AG264" i="24"/>
  <c r="AF264" i="24"/>
  <c r="AE264" i="24"/>
  <c r="AD264" i="24"/>
  <c r="AC264" i="24"/>
  <c r="AB264" i="24"/>
  <c r="AA264" i="24"/>
  <c r="Z264" i="24"/>
  <c r="Y264" i="24"/>
  <c r="X264" i="24"/>
  <c r="W264" i="24"/>
  <c r="V264" i="24"/>
  <c r="U264" i="24"/>
  <c r="T264" i="24"/>
  <c r="S264" i="24"/>
  <c r="R264" i="24"/>
  <c r="Q264" i="24"/>
  <c r="P264" i="24"/>
  <c r="O264" i="24"/>
  <c r="N264" i="24"/>
  <c r="M264" i="24"/>
  <c r="AV263" i="24"/>
  <c r="AU263" i="24"/>
  <c r="AT263" i="24"/>
  <c r="AS263" i="24"/>
  <c r="AR263" i="24"/>
  <c r="AQ263" i="24"/>
  <c r="AP263" i="24"/>
  <c r="AO263" i="24"/>
  <c r="AN263" i="24"/>
  <c r="AM263" i="24"/>
  <c r="AL263" i="24"/>
  <c r="AK263" i="24"/>
  <c r="AJ263" i="24"/>
  <c r="AI263" i="24"/>
  <c r="AH263" i="24"/>
  <c r="AG263" i="24"/>
  <c r="AF263" i="24"/>
  <c r="AE263" i="24"/>
  <c r="AD263" i="24"/>
  <c r="AC263" i="24"/>
  <c r="AB263" i="24"/>
  <c r="AA263" i="24"/>
  <c r="Z263" i="24"/>
  <c r="Y263" i="24"/>
  <c r="X263" i="24"/>
  <c r="W263" i="24"/>
  <c r="V263" i="24"/>
  <c r="U263" i="24"/>
  <c r="T263" i="24"/>
  <c r="S263" i="24"/>
  <c r="R263" i="24"/>
  <c r="Q263" i="24"/>
  <c r="P263" i="24"/>
  <c r="O263" i="24"/>
  <c r="N263" i="24"/>
  <c r="M263" i="24"/>
  <c r="AV262" i="24"/>
  <c r="AU262" i="24"/>
  <c r="AT262" i="24"/>
  <c r="AS262" i="24"/>
  <c r="AR262" i="24"/>
  <c r="AQ262" i="24"/>
  <c r="AP262" i="24"/>
  <c r="AO262" i="24"/>
  <c r="AN262" i="24"/>
  <c r="AM262" i="24"/>
  <c r="AL262" i="24"/>
  <c r="AK262" i="24"/>
  <c r="AJ262" i="24"/>
  <c r="AI262" i="24"/>
  <c r="AH262" i="24"/>
  <c r="AG262" i="24"/>
  <c r="AF262" i="24"/>
  <c r="AE262" i="24"/>
  <c r="AD262" i="24"/>
  <c r="AC262" i="24"/>
  <c r="AB262" i="24"/>
  <c r="AA262" i="24"/>
  <c r="Z262" i="24"/>
  <c r="Y262" i="24"/>
  <c r="X262" i="24"/>
  <c r="W262" i="24"/>
  <c r="V262" i="24"/>
  <c r="U262" i="24"/>
  <c r="T262" i="24"/>
  <c r="S262" i="24"/>
  <c r="R262" i="24"/>
  <c r="Q262" i="24"/>
  <c r="P262" i="24"/>
  <c r="O262" i="24"/>
  <c r="N262" i="24"/>
  <c r="M262" i="24"/>
  <c r="AV261" i="24"/>
  <c r="AU261" i="24"/>
  <c r="AT261" i="24"/>
  <c r="AS261" i="24"/>
  <c r="AR261" i="24"/>
  <c r="AQ261" i="24"/>
  <c r="AP261" i="24"/>
  <c r="AO261" i="24"/>
  <c r="AN261" i="24"/>
  <c r="AM261" i="24"/>
  <c r="AL261" i="24"/>
  <c r="AK261" i="24"/>
  <c r="AJ261" i="24"/>
  <c r="AI261" i="24"/>
  <c r="AH261" i="24"/>
  <c r="AG261" i="24"/>
  <c r="AF261" i="24"/>
  <c r="AE261" i="24"/>
  <c r="AD261" i="24"/>
  <c r="AC261" i="24"/>
  <c r="AB261" i="24"/>
  <c r="AA261" i="24"/>
  <c r="Z261" i="24"/>
  <c r="Y261" i="24"/>
  <c r="X261" i="24"/>
  <c r="W261" i="24"/>
  <c r="V261" i="24"/>
  <c r="U261" i="24"/>
  <c r="T261" i="24"/>
  <c r="S261" i="24"/>
  <c r="R261" i="24"/>
  <c r="Q261" i="24"/>
  <c r="P261" i="24"/>
  <c r="O261" i="24"/>
  <c r="N261" i="24"/>
  <c r="M261" i="24"/>
  <c r="AV260" i="24"/>
  <c r="AU260" i="24"/>
  <c r="AT260" i="24"/>
  <c r="AS260" i="24"/>
  <c r="AR260" i="24"/>
  <c r="AQ260" i="24"/>
  <c r="AP260" i="24"/>
  <c r="AO260" i="24"/>
  <c r="AN260" i="24"/>
  <c r="AM260" i="24"/>
  <c r="AL260" i="24"/>
  <c r="AK260" i="24"/>
  <c r="AJ260" i="24"/>
  <c r="AI260" i="24"/>
  <c r="AH260" i="24"/>
  <c r="AG260" i="24"/>
  <c r="AF260" i="24"/>
  <c r="AE260" i="24"/>
  <c r="AD260" i="24"/>
  <c r="AC260" i="24"/>
  <c r="AB260" i="24"/>
  <c r="AA260" i="24"/>
  <c r="Z260" i="24"/>
  <c r="Y260" i="24"/>
  <c r="X260" i="24"/>
  <c r="W260" i="24"/>
  <c r="V260" i="24"/>
  <c r="U260" i="24"/>
  <c r="T260" i="24"/>
  <c r="S260" i="24"/>
  <c r="R260" i="24"/>
  <c r="Q260" i="24"/>
  <c r="P260" i="24"/>
  <c r="O260" i="24"/>
  <c r="N260" i="24"/>
  <c r="M260" i="24"/>
  <c r="AV259" i="24"/>
  <c r="AU259" i="24"/>
  <c r="AT259" i="24"/>
  <c r="AS259" i="24"/>
  <c r="AR259" i="24"/>
  <c r="AQ259" i="24"/>
  <c r="AP259" i="24"/>
  <c r="AO259" i="24"/>
  <c r="AN259" i="24"/>
  <c r="AM259" i="24"/>
  <c r="AL259" i="24"/>
  <c r="AK259" i="24"/>
  <c r="AJ259" i="24"/>
  <c r="AI259" i="24"/>
  <c r="AH259" i="24"/>
  <c r="AG259" i="24"/>
  <c r="AF259" i="24"/>
  <c r="AE259" i="24"/>
  <c r="AD259" i="24"/>
  <c r="AC259" i="24"/>
  <c r="AB259" i="24"/>
  <c r="AA259" i="24"/>
  <c r="Z259" i="24"/>
  <c r="Y259" i="24"/>
  <c r="X259" i="24"/>
  <c r="W259" i="24"/>
  <c r="V259" i="24"/>
  <c r="U259" i="24"/>
  <c r="T259" i="24"/>
  <c r="S259" i="24"/>
  <c r="R259" i="24"/>
  <c r="Q259" i="24"/>
  <c r="P259" i="24"/>
  <c r="O259" i="24"/>
  <c r="N259" i="24"/>
  <c r="M259" i="24"/>
  <c r="AV258" i="24"/>
  <c r="AU258" i="24"/>
  <c r="AT258" i="24"/>
  <c r="AS258" i="24"/>
  <c r="AR258" i="24"/>
  <c r="AQ258" i="24"/>
  <c r="AP258" i="24"/>
  <c r="AO258" i="24"/>
  <c r="AN258" i="24"/>
  <c r="AM258" i="24"/>
  <c r="AL258" i="24"/>
  <c r="AK258" i="24"/>
  <c r="AJ258" i="24"/>
  <c r="AI258" i="24"/>
  <c r="AH258" i="24"/>
  <c r="AG258" i="24"/>
  <c r="AF258" i="24"/>
  <c r="AE258" i="24"/>
  <c r="AD258" i="24"/>
  <c r="AC258" i="24"/>
  <c r="AB258" i="24"/>
  <c r="AA258" i="24"/>
  <c r="Z258" i="24"/>
  <c r="Y258" i="24"/>
  <c r="X258" i="24"/>
  <c r="W258" i="24"/>
  <c r="V258" i="24"/>
  <c r="U258" i="24"/>
  <c r="T258" i="24"/>
  <c r="S258" i="24"/>
  <c r="R258" i="24"/>
  <c r="Q258" i="24"/>
  <c r="P258" i="24"/>
  <c r="O258" i="24"/>
  <c r="N258" i="24"/>
  <c r="M258" i="24"/>
  <c r="AV257" i="24"/>
  <c r="AU257" i="24"/>
  <c r="AT257" i="24"/>
  <c r="AS257" i="24"/>
  <c r="AR257" i="24"/>
  <c r="AQ257" i="24"/>
  <c r="AP257" i="24"/>
  <c r="AO257" i="24"/>
  <c r="AN257" i="24"/>
  <c r="AM257" i="24"/>
  <c r="AL257" i="24"/>
  <c r="AK257" i="24"/>
  <c r="AJ257" i="24"/>
  <c r="AI257" i="24"/>
  <c r="AH257" i="24"/>
  <c r="AG257" i="24"/>
  <c r="AF257" i="24"/>
  <c r="AE257" i="24"/>
  <c r="AD257" i="24"/>
  <c r="AC257" i="24"/>
  <c r="AB257" i="24"/>
  <c r="AA257" i="24"/>
  <c r="Z257" i="24"/>
  <c r="Y257" i="24"/>
  <c r="X257" i="24"/>
  <c r="W257" i="24"/>
  <c r="V257" i="24"/>
  <c r="U257" i="24"/>
  <c r="T257" i="24"/>
  <c r="S257" i="24"/>
  <c r="R257" i="24"/>
  <c r="Q257" i="24"/>
  <c r="P257" i="24"/>
  <c r="O257" i="24"/>
  <c r="N257" i="24"/>
  <c r="M257" i="24"/>
  <c r="AV256" i="24"/>
  <c r="AU256" i="24"/>
  <c r="AT256" i="24"/>
  <c r="AS256" i="24"/>
  <c r="AR256" i="24"/>
  <c r="AQ256" i="24"/>
  <c r="AP256" i="24"/>
  <c r="AO256" i="24"/>
  <c r="AN256" i="24"/>
  <c r="AM256" i="24"/>
  <c r="AL256" i="24"/>
  <c r="AK256" i="24"/>
  <c r="AJ256" i="24"/>
  <c r="AI256" i="24"/>
  <c r="AH256" i="24"/>
  <c r="AG256" i="24"/>
  <c r="AF256" i="24"/>
  <c r="AE256" i="24"/>
  <c r="AD256" i="24"/>
  <c r="AC256" i="24"/>
  <c r="AB256" i="24"/>
  <c r="AA256" i="24"/>
  <c r="Z256" i="24"/>
  <c r="Y256" i="24"/>
  <c r="X256" i="24"/>
  <c r="W256" i="24"/>
  <c r="V256" i="24"/>
  <c r="U256" i="24"/>
  <c r="T256" i="24"/>
  <c r="S256" i="24"/>
  <c r="R256" i="24"/>
  <c r="Q256" i="24"/>
  <c r="P256" i="24"/>
  <c r="O256" i="24"/>
  <c r="N256" i="24"/>
  <c r="M256" i="24"/>
  <c r="AV255" i="24"/>
  <c r="AU255" i="24"/>
  <c r="AT255" i="24"/>
  <c r="AS255" i="24"/>
  <c r="AR255" i="24"/>
  <c r="AQ255" i="24"/>
  <c r="AP255" i="24"/>
  <c r="AO255" i="24"/>
  <c r="AN255" i="24"/>
  <c r="AM255" i="24"/>
  <c r="AL255" i="24"/>
  <c r="AK255" i="24"/>
  <c r="AJ255" i="24"/>
  <c r="AI255" i="24"/>
  <c r="AH255" i="24"/>
  <c r="AG255" i="24"/>
  <c r="AF255" i="24"/>
  <c r="AE255" i="24"/>
  <c r="AD255" i="24"/>
  <c r="AC255" i="24"/>
  <c r="AB255" i="24"/>
  <c r="AA255" i="24"/>
  <c r="Z255" i="24"/>
  <c r="Y255" i="24"/>
  <c r="X255" i="24"/>
  <c r="W255" i="24"/>
  <c r="V255" i="24"/>
  <c r="U255" i="24"/>
  <c r="T255" i="24"/>
  <c r="S255" i="24"/>
  <c r="R255" i="24"/>
  <c r="Q255" i="24"/>
  <c r="P255" i="24"/>
  <c r="O255" i="24"/>
  <c r="N255" i="24"/>
  <c r="M255" i="24"/>
  <c r="AV254" i="24"/>
  <c r="AU254" i="24"/>
  <c r="AT254" i="24"/>
  <c r="AS254" i="24"/>
  <c r="AR254" i="24"/>
  <c r="AQ254" i="24"/>
  <c r="AP254" i="24"/>
  <c r="AO254" i="24"/>
  <c r="AN254" i="24"/>
  <c r="AM254" i="24"/>
  <c r="AL254" i="24"/>
  <c r="AK254" i="24"/>
  <c r="AJ254" i="24"/>
  <c r="AI254" i="24"/>
  <c r="AH254" i="24"/>
  <c r="AG254" i="24"/>
  <c r="AF254" i="24"/>
  <c r="AE254" i="24"/>
  <c r="AD254" i="24"/>
  <c r="AC254" i="24"/>
  <c r="AB254" i="24"/>
  <c r="AA254" i="24"/>
  <c r="Z254" i="24"/>
  <c r="Y254" i="24"/>
  <c r="X254" i="24"/>
  <c r="W254" i="24"/>
  <c r="V254" i="24"/>
  <c r="U254" i="24"/>
  <c r="T254" i="24"/>
  <c r="S254" i="24"/>
  <c r="R254" i="24"/>
  <c r="Q254" i="24"/>
  <c r="P254" i="24"/>
  <c r="O254" i="24"/>
  <c r="N254" i="24"/>
  <c r="M254" i="24"/>
  <c r="AV253" i="24"/>
  <c r="AU253" i="24"/>
  <c r="AT253" i="24"/>
  <c r="AS253" i="24"/>
  <c r="AR253" i="24"/>
  <c r="AQ253" i="24"/>
  <c r="AP253" i="24"/>
  <c r="AO253" i="24"/>
  <c r="AN253" i="24"/>
  <c r="AM253" i="24"/>
  <c r="AL253" i="24"/>
  <c r="AK253" i="24"/>
  <c r="AJ253" i="24"/>
  <c r="AI253" i="24"/>
  <c r="AH253" i="24"/>
  <c r="AG253" i="24"/>
  <c r="AF253" i="24"/>
  <c r="AE253" i="24"/>
  <c r="AD253" i="24"/>
  <c r="AC253" i="24"/>
  <c r="AB253" i="24"/>
  <c r="AA253" i="24"/>
  <c r="Z253" i="24"/>
  <c r="Y253" i="24"/>
  <c r="X253" i="24"/>
  <c r="W253" i="24"/>
  <c r="V253" i="24"/>
  <c r="U253" i="24"/>
  <c r="T253" i="24"/>
  <c r="S253" i="24"/>
  <c r="R253" i="24"/>
  <c r="Q253" i="24"/>
  <c r="P253" i="24"/>
  <c r="O253" i="24"/>
  <c r="N253" i="24"/>
  <c r="M253" i="24"/>
  <c r="AV252" i="24"/>
  <c r="AU252" i="24"/>
  <c r="AT252" i="24"/>
  <c r="AS252" i="24"/>
  <c r="AR252" i="24"/>
  <c r="AQ252" i="24"/>
  <c r="AP252" i="24"/>
  <c r="AO252" i="24"/>
  <c r="AN252" i="24"/>
  <c r="AM252" i="24"/>
  <c r="AL252" i="24"/>
  <c r="AK252" i="24"/>
  <c r="AJ252" i="24"/>
  <c r="AI252" i="24"/>
  <c r="AH252" i="24"/>
  <c r="AG252" i="24"/>
  <c r="AF252" i="24"/>
  <c r="AE252" i="24"/>
  <c r="AD252" i="24"/>
  <c r="AC252" i="24"/>
  <c r="AB252" i="24"/>
  <c r="AA252" i="24"/>
  <c r="Z252" i="24"/>
  <c r="Y252" i="24"/>
  <c r="X252" i="24"/>
  <c r="W252" i="24"/>
  <c r="V252" i="24"/>
  <c r="U252" i="24"/>
  <c r="T252" i="24"/>
  <c r="S252" i="24"/>
  <c r="R252" i="24"/>
  <c r="Q252" i="24"/>
  <c r="P252" i="24"/>
  <c r="O252" i="24"/>
  <c r="N252" i="24"/>
  <c r="M252" i="24"/>
  <c r="AV251" i="24"/>
  <c r="AU251" i="24"/>
  <c r="AT251" i="24"/>
  <c r="AS251" i="24"/>
  <c r="AR251" i="24"/>
  <c r="AQ251" i="24"/>
  <c r="AP251" i="24"/>
  <c r="AO251" i="24"/>
  <c r="AN251" i="24"/>
  <c r="AM251" i="24"/>
  <c r="AL251" i="24"/>
  <c r="AK251" i="24"/>
  <c r="AJ251" i="24"/>
  <c r="AI251" i="24"/>
  <c r="AH251" i="24"/>
  <c r="AG251" i="24"/>
  <c r="AF251" i="24"/>
  <c r="AE251" i="24"/>
  <c r="AD251" i="24"/>
  <c r="AC251" i="24"/>
  <c r="AB251" i="24"/>
  <c r="AA251" i="24"/>
  <c r="Z251" i="24"/>
  <c r="Y251" i="24"/>
  <c r="X251" i="24"/>
  <c r="W251" i="24"/>
  <c r="V251" i="24"/>
  <c r="U251" i="24"/>
  <c r="T251" i="24"/>
  <c r="S251" i="24"/>
  <c r="R251" i="24"/>
  <c r="Q251" i="24"/>
  <c r="P251" i="24"/>
  <c r="O251" i="24"/>
  <c r="N251" i="24"/>
  <c r="M251" i="24"/>
  <c r="L253" i="24"/>
  <c r="L254" i="24"/>
  <c r="L255" i="24"/>
  <c r="L256" i="24"/>
  <c r="L257" i="24"/>
  <c r="L258" i="24"/>
  <c r="L259" i="24"/>
  <c r="L260" i="24"/>
  <c r="L261" i="24"/>
  <c r="L262" i="24"/>
  <c r="L263" i="24"/>
  <c r="L264" i="24"/>
  <c r="L265" i="24"/>
  <c r="L266" i="24"/>
  <c r="L267" i="24"/>
  <c r="L268" i="24"/>
  <c r="L251" i="24"/>
  <c r="L65" i="24"/>
  <c r="L66" i="24"/>
  <c r="L67" i="24"/>
  <c r="L68" i="24"/>
  <c r="L69" i="24"/>
  <c r="L21" i="24"/>
  <c r="L252" i="24"/>
  <c r="T57" i="24"/>
  <c r="S57" i="24"/>
  <c r="R57" i="24"/>
  <c r="Q57" i="24"/>
  <c r="P57" i="24"/>
  <c r="S43" i="24"/>
  <c r="S31" i="4"/>
  <c r="S28" i="4"/>
  <c r="S35" i="4"/>
  <c r="X59" i="5"/>
  <c r="Y59" i="5"/>
  <c r="Z59" i="5"/>
  <c r="AA59" i="5"/>
  <c r="AB59" i="5"/>
  <c r="AC59" i="5"/>
  <c r="AD59" i="5"/>
  <c r="AE59" i="5"/>
  <c r="AF59" i="5"/>
  <c r="AG59" i="5"/>
  <c r="AH59" i="5"/>
  <c r="AI59" i="5"/>
  <c r="AJ59" i="5"/>
  <c r="AK59" i="5"/>
  <c r="AL59" i="5"/>
  <c r="AM59" i="5"/>
  <c r="AN59" i="5"/>
  <c r="AO59" i="5"/>
  <c r="AP59" i="5"/>
  <c r="AQ59" i="5"/>
  <c r="AR59" i="5"/>
  <c r="AS59" i="5"/>
  <c r="AT59" i="5"/>
  <c r="AU59" i="5"/>
  <c r="AV59" i="5"/>
  <c r="AW59" i="5"/>
  <c r="AX59" i="5"/>
  <c r="AY59" i="5"/>
  <c r="AZ59" i="5"/>
  <c r="BA59" i="5"/>
  <c r="BB59" i="5"/>
  <c r="BC59" i="5"/>
  <c r="BD59" i="5"/>
  <c r="BE59" i="5"/>
  <c r="BF59" i="5"/>
  <c r="BG59" i="5"/>
  <c r="X62" i="5"/>
  <c r="Y62" i="5"/>
  <c r="Z62" i="5"/>
  <c r="AA62" i="5"/>
  <c r="AB62" i="5"/>
  <c r="AC62" i="5"/>
  <c r="AD62" i="5"/>
  <c r="AE62" i="5"/>
  <c r="AF62" i="5"/>
  <c r="AG62" i="5"/>
  <c r="AH62" i="5"/>
  <c r="AI62" i="5"/>
  <c r="AJ62" i="5"/>
  <c r="AK62" i="5"/>
  <c r="AL62" i="5"/>
  <c r="AM62" i="5"/>
  <c r="AN62" i="5"/>
  <c r="AO62" i="5"/>
  <c r="AP62" i="5"/>
  <c r="AQ62" i="5"/>
  <c r="AR62" i="5"/>
  <c r="AS62" i="5"/>
  <c r="AT62" i="5"/>
  <c r="AU62" i="5"/>
  <c r="AV62" i="5"/>
  <c r="AW62" i="5"/>
  <c r="AX62" i="5"/>
  <c r="AY62" i="5"/>
  <c r="AZ62" i="5"/>
  <c r="BA62" i="5"/>
  <c r="BB62" i="5"/>
  <c r="BC62" i="5"/>
  <c r="BD62" i="5"/>
  <c r="BE62" i="5"/>
  <c r="BF62" i="5"/>
  <c r="BG62" i="5"/>
  <c r="X65" i="5"/>
  <c r="Y65" i="5"/>
  <c r="Z65" i="5"/>
  <c r="AA65" i="5"/>
  <c r="AB65" i="5"/>
  <c r="AC65" i="5"/>
  <c r="AD65" i="5"/>
  <c r="AE65" i="5"/>
  <c r="AF65" i="5"/>
  <c r="AG65" i="5"/>
  <c r="AH65" i="5"/>
  <c r="AI65" i="5"/>
  <c r="AJ65" i="5"/>
  <c r="AK65" i="5"/>
  <c r="AL65" i="5"/>
  <c r="AM65" i="5"/>
  <c r="AN65" i="5"/>
  <c r="AO65" i="5"/>
  <c r="AP65" i="5"/>
  <c r="AQ65" i="5"/>
  <c r="AR65" i="5"/>
  <c r="AS65" i="5"/>
  <c r="AT65" i="5"/>
  <c r="AU65" i="5"/>
  <c r="AV65" i="5"/>
  <c r="AW65" i="5"/>
  <c r="AX65" i="5"/>
  <c r="AY65" i="5"/>
  <c r="AZ65" i="5"/>
  <c r="BA65" i="5"/>
  <c r="BB65" i="5"/>
  <c r="BC65" i="5"/>
  <c r="BD65" i="5"/>
  <c r="BE65" i="5"/>
  <c r="BF65" i="5"/>
  <c r="BG65" i="5"/>
  <c r="X68" i="5"/>
  <c r="Y68" i="5"/>
  <c r="Z68" i="5"/>
  <c r="AA68" i="5"/>
  <c r="AB68" i="5"/>
  <c r="AC68" i="5"/>
  <c r="AD68" i="5"/>
  <c r="AE68" i="5"/>
  <c r="AF68" i="5"/>
  <c r="AG68" i="5"/>
  <c r="AH68" i="5"/>
  <c r="AI68" i="5"/>
  <c r="AJ68" i="5"/>
  <c r="AK68" i="5"/>
  <c r="AL68" i="5"/>
  <c r="AM68" i="5"/>
  <c r="AN68" i="5"/>
  <c r="AO68" i="5"/>
  <c r="AP68" i="5"/>
  <c r="AQ68" i="5"/>
  <c r="AR68" i="5"/>
  <c r="AS68" i="5"/>
  <c r="AT68" i="5"/>
  <c r="AU68" i="5"/>
  <c r="AV68" i="5"/>
  <c r="AW68" i="5"/>
  <c r="AX68" i="5"/>
  <c r="AY68" i="5"/>
  <c r="AZ68" i="5"/>
  <c r="BA68" i="5"/>
  <c r="BB68" i="5"/>
  <c r="BC68" i="5"/>
  <c r="BD68" i="5"/>
  <c r="BE68" i="5"/>
  <c r="BF68" i="5"/>
  <c r="BG68" i="5"/>
  <c r="X71" i="5"/>
  <c r="Y71" i="5"/>
  <c r="Z71" i="5"/>
  <c r="AA71" i="5"/>
  <c r="AB71" i="5"/>
  <c r="AC71" i="5"/>
  <c r="AD71" i="5"/>
  <c r="AE71" i="5"/>
  <c r="AF71" i="5"/>
  <c r="AG71" i="5"/>
  <c r="AH71" i="5"/>
  <c r="AI71" i="5"/>
  <c r="AJ71" i="5"/>
  <c r="AK71" i="5"/>
  <c r="AL71" i="5"/>
  <c r="AM71" i="5"/>
  <c r="AN71" i="5"/>
  <c r="AO71" i="5"/>
  <c r="AP71" i="5"/>
  <c r="AQ71" i="5"/>
  <c r="AR71" i="5"/>
  <c r="AS71" i="5"/>
  <c r="AT71" i="5"/>
  <c r="AU71" i="5"/>
  <c r="AV71" i="5"/>
  <c r="AW71" i="5"/>
  <c r="AX71" i="5"/>
  <c r="AY71" i="5"/>
  <c r="AZ71" i="5"/>
  <c r="BA71" i="5"/>
  <c r="BB71" i="5"/>
  <c r="BC71" i="5"/>
  <c r="BD71" i="5"/>
  <c r="BE71" i="5"/>
  <c r="BF71" i="5"/>
  <c r="BG71" i="5"/>
  <c r="W62" i="5"/>
  <c r="W65" i="5"/>
  <c r="W68" i="5"/>
  <c r="W71" i="5"/>
  <c r="W59" i="5"/>
  <c r="V71" i="5"/>
  <c r="V68" i="5"/>
  <c r="V65" i="5"/>
  <c r="V62" i="5"/>
  <c r="V59" i="5"/>
  <c r="G59" i="5"/>
  <c r="H59" i="5"/>
  <c r="I59" i="5"/>
  <c r="J59" i="5"/>
  <c r="K59" i="5"/>
  <c r="L59" i="5"/>
  <c r="M59" i="5"/>
  <c r="N59" i="5"/>
  <c r="O59" i="5"/>
  <c r="P59" i="5"/>
  <c r="Q59" i="5"/>
  <c r="R59" i="5"/>
  <c r="G62" i="5"/>
  <c r="H62" i="5"/>
  <c r="I62" i="5"/>
  <c r="J62" i="5"/>
  <c r="K62" i="5"/>
  <c r="L62" i="5"/>
  <c r="M62" i="5"/>
  <c r="N62" i="5"/>
  <c r="O62" i="5"/>
  <c r="P62" i="5"/>
  <c r="Q62" i="5"/>
  <c r="R62" i="5"/>
  <c r="G65" i="5"/>
  <c r="H65" i="5"/>
  <c r="I65" i="5"/>
  <c r="J65" i="5"/>
  <c r="K65" i="5"/>
  <c r="L65" i="5"/>
  <c r="M65" i="5"/>
  <c r="N65" i="5"/>
  <c r="O65" i="5"/>
  <c r="P65" i="5"/>
  <c r="Q65" i="5"/>
  <c r="R65" i="5"/>
  <c r="G68" i="5"/>
  <c r="H68" i="5"/>
  <c r="I68" i="5"/>
  <c r="J68" i="5"/>
  <c r="K68" i="5"/>
  <c r="L68" i="5"/>
  <c r="M68" i="5"/>
  <c r="N68" i="5"/>
  <c r="O68" i="5"/>
  <c r="P68" i="5"/>
  <c r="Q68" i="5"/>
  <c r="R68" i="5"/>
  <c r="G71" i="5"/>
  <c r="H71" i="5"/>
  <c r="I71" i="5"/>
  <c r="J71" i="5"/>
  <c r="K71" i="5"/>
  <c r="L71" i="5"/>
  <c r="M71" i="5"/>
  <c r="N71" i="5"/>
  <c r="O71" i="5"/>
  <c r="P71" i="5"/>
  <c r="Q71" i="5"/>
  <c r="R71" i="5"/>
  <c r="F71" i="5"/>
  <c r="F68" i="5"/>
  <c r="F65" i="5"/>
  <c r="F62" i="5"/>
  <c r="F59" i="5"/>
  <c r="F57" i="5"/>
  <c r="G57" i="5" s="1"/>
  <c r="H57" i="5" s="1"/>
  <c r="I57" i="5" s="1"/>
  <c r="J57" i="5" s="1"/>
  <c r="K57" i="5" s="1"/>
  <c r="L57" i="5" s="1"/>
  <c r="M57" i="5" s="1"/>
  <c r="N57" i="5" s="1"/>
  <c r="O57" i="5" s="1"/>
  <c r="P57" i="5" s="1"/>
  <c r="Q57" i="5" s="1"/>
  <c r="R57" i="5" s="1"/>
  <c r="V57" i="5" s="1"/>
  <c r="W57" i="5" s="1"/>
  <c r="X57" i="5" s="1"/>
  <c r="Y57" i="5" s="1"/>
  <c r="Z57" i="5" s="1"/>
  <c r="AA57" i="5" s="1"/>
  <c r="AB57" i="5" s="1"/>
  <c r="AC57" i="5" s="1"/>
  <c r="AD57" i="5" s="1"/>
  <c r="AE57" i="5" s="1"/>
  <c r="AF57" i="5" s="1"/>
  <c r="AG57" i="5" s="1"/>
  <c r="AH57" i="5" s="1"/>
  <c r="AI57" i="5" s="1"/>
  <c r="AJ57" i="5" s="1"/>
  <c r="AK57" i="5" s="1"/>
  <c r="AL57" i="5" s="1"/>
  <c r="AM57" i="5" s="1"/>
  <c r="AN57" i="5" s="1"/>
  <c r="AO57" i="5" s="1"/>
  <c r="AP57" i="5" s="1"/>
  <c r="AQ57" i="5" s="1"/>
  <c r="AR57" i="5" s="1"/>
  <c r="AS57" i="5" s="1"/>
  <c r="AT57" i="5" s="1"/>
  <c r="AU57" i="5" s="1"/>
  <c r="AV57" i="5" s="1"/>
  <c r="AW57" i="5" s="1"/>
  <c r="AX57" i="5" s="1"/>
  <c r="AY57" i="5" s="1"/>
  <c r="AZ57" i="5" s="1"/>
  <c r="BA57" i="5" s="1"/>
  <c r="BB57" i="5" s="1"/>
  <c r="BC57" i="5" s="1"/>
  <c r="BD57" i="5" s="1"/>
  <c r="BE57" i="5" s="1"/>
  <c r="BF57" i="5" s="1"/>
  <c r="BG57" i="5" s="1"/>
  <c r="X623" i="5"/>
  <c r="Y623" i="5"/>
  <c r="Z623" i="5"/>
  <c r="AA623" i="5"/>
  <c r="AB623" i="5"/>
  <c r="AC623" i="5"/>
  <c r="AD623" i="5"/>
  <c r="AE623" i="5"/>
  <c r="AF623" i="5"/>
  <c r="AG623" i="5"/>
  <c r="AH623" i="5"/>
  <c r="AI623" i="5"/>
  <c r="AJ623" i="5"/>
  <c r="AK623" i="5"/>
  <c r="AL623" i="5"/>
  <c r="AM623" i="5"/>
  <c r="AN623" i="5"/>
  <c r="AO623" i="5"/>
  <c r="AP623" i="5"/>
  <c r="AQ623" i="5"/>
  <c r="AR623" i="5"/>
  <c r="AS623" i="5"/>
  <c r="AT623" i="5"/>
  <c r="AU623" i="5"/>
  <c r="AV623" i="5"/>
  <c r="AW623" i="5"/>
  <c r="AX623" i="5"/>
  <c r="AY623" i="5"/>
  <c r="AZ623" i="5"/>
  <c r="BA623" i="5"/>
  <c r="BB623" i="5"/>
  <c r="BC623" i="5"/>
  <c r="BD623" i="5"/>
  <c r="BE623" i="5"/>
  <c r="BF623" i="5"/>
  <c r="BG623" i="5"/>
  <c r="X626" i="5"/>
  <c r="Y626" i="5"/>
  <c r="Z626" i="5"/>
  <c r="AA626" i="5"/>
  <c r="AB626" i="5"/>
  <c r="AC626" i="5"/>
  <c r="AD626" i="5"/>
  <c r="AE626" i="5"/>
  <c r="AF626" i="5"/>
  <c r="AG626" i="5"/>
  <c r="AH626" i="5"/>
  <c r="AI626" i="5"/>
  <c r="AJ626" i="5"/>
  <c r="AK626" i="5"/>
  <c r="AL626" i="5"/>
  <c r="AM626" i="5"/>
  <c r="AN626" i="5"/>
  <c r="AO626" i="5"/>
  <c r="AP626" i="5"/>
  <c r="AQ626" i="5"/>
  <c r="AR626" i="5"/>
  <c r="AS626" i="5"/>
  <c r="AT626" i="5"/>
  <c r="AU626" i="5"/>
  <c r="AV626" i="5"/>
  <c r="AW626" i="5"/>
  <c r="AX626" i="5"/>
  <c r="AY626" i="5"/>
  <c r="AZ626" i="5"/>
  <c r="BA626" i="5"/>
  <c r="BB626" i="5"/>
  <c r="BC626" i="5"/>
  <c r="BD626" i="5"/>
  <c r="BE626" i="5"/>
  <c r="BF626" i="5"/>
  <c r="BG626" i="5"/>
  <c r="X629" i="5"/>
  <c r="Y629" i="5"/>
  <c r="Z629" i="5"/>
  <c r="AA629" i="5"/>
  <c r="AB629" i="5"/>
  <c r="AC629" i="5"/>
  <c r="AD629" i="5"/>
  <c r="AE629" i="5"/>
  <c r="AF629" i="5"/>
  <c r="AG629" i="5"/>
  <c r="AH629" i="5"/>
  <c r="AI629" i="5"/>
  <c r="AJ629" i="5"/>
  <c r="AK629" i="5"/>
  <c r="AL629" i="5"/>
  <c r="AM629" i="5"/>
  <c r="AN629" i="5"/>
  <c r="AO629" i="5"/>
  <c r="AP629" i="5"/>
  <c r="AQ629" i="5"/>
  <c r="AR629" i="5"/>
  <c r="AS629" i="5"/>
  <c r="AT629" i="5"/>
  <c r="AU629" i="5"/>
  <c r="AV629" i="5"/>
  <c r="AW629" i="5"/>
  <c r="AX629" i="5"/>
  <c r="AY629" i="5"/>
  <c r="AZ629" i="5"/>
  <c r="BA629" i="5"/>
  <c r="BB629" i="5"/>
  <c r="BC629" i="5"/>
  <c r="BD629" i="5"/>
  <c r="BE629" i="5"/>
  <c r="BF629" i="5"/>
  <c r="BG629" i="5"/>
  <c r="W629" i="5"/>
  <c r="W626" i="5"/>
  <c r="W623" i="5"/>
  <c r="V626" i="5"/>
  <c r="V629" i="5"/>
  <c r="V623" i="5"/>
  <c r="G623" i="5"/>
  <c r="H623" i="5"/>
  <c r="I623" i="5"/>
  <c r="J623" i="5"/>
  <c r="K623" i="5"/>
  <c r="L623" i="5"/>
  <c r="M623" i="5"/>
  <c r="N623" i="5"/>
  <c r="O623" i="5"/>
  <c r="P623" i="5"/>
  <c r="Q623" i="5"/>
  <c r="R623" i="5"/>
  <c r="G626" i="5"/>
  <c r="H626" i="5"/>
  <c r="I626" i="5"/>
  <c r="J626" i="5"/>
  <c r="K626" i="5"/>
  <c r="L626" i="5"/>
  <c r="M626" i="5"/>
  <c r="N626" i="5"/>
  <c r="O626" i="5"/>
  <c r="P626" i="5"/>
  <c r="Q626" i="5"/>
  <c r="R626" i="5"/>
  <c r="G629" i="5"/>
  <c r="H629" i="5"/>
  <c r="I629" i="5"/>
  <c r="J629" i="5"/>
  <c r="K629" i="5"/>
  <c r="L629" i="5"/>
  <c r="M629" i="5"/>
  <c r="N629" i="5"/>
  <c r="O629" i="5"/>
  <c r="P629" i="5"/>
  <c r="Q629" i="5"/>
  <c r="R629" i="5"/>
  <c r="F626" i="5"/>
  <c r="F629" i="5"/>
  <c r="F623" i="5"/>
  <c r="X612" i="5"/>
  <c r="Y612" i="5"/>
  <c r="Z612" i="5"/>
  <c r="AA612" i="5"/>
  <c r="AB612" i="5"/>
  <c r="AC612" i="5"/>
  <c r="AD612" i="5"/>
  <c r="AE612" i="5"/>
  <c r="AF612" i="5"/>
  <c r="AG612" i="5"/>
  <c r="AH612" i="5"/>
  <c r="AI612" i="5"/>
  <c r="AJ612" i="5"/>
  <c r="AK612" i="5"/>
  <c r="AL612" i="5"/>
  <c r="AM612" i="5"/>
  <c r="AN612" i="5"/>
  <c r="AO612" i="5"/>
  <c r="AP612" i="5"/>
  <c r="AQ612" i="5"/>
  <c r="AR612" i="5"/>
  <c r="AS612" i="5"/>
  <c r="AT612" i="5"/>
  <c r="AU612" i="5"/>
  <c r="AV612" i="5"/>
  <c r="AW612" i="5"/>
  <c r="AX612" i="5"/>
  <c r="AY612" i="5"/>
  <c r="AZ612" i="5"/>
  <c r="BA612" i="5"/>
  <c r="BB612" i="5"/>
  <c r="BC612" i="5"/>
  <c r="BD612" i="5"/>
  <c r="BE612" i="5"/>
  <c r="BF612" i="5"/>
  <c r="BG612" i="5"/>
  <c r="X615" i="5"/>
  <c r="Y615" i="5"/>
  <c r="Z615" i="5"/>
  <c r="AA615" i="5"/>
  <c r="AB615" i="5"/>
  <c r="AC615" i="5"/>
  <c r="AD615" i="5"/>
  <c r="AE615" i="5"/>
  <c r="AF615" i="5"/>
  <c r="AG615" i="5"/>
  <c r="AH615" i="5"/>
  <c r="AI615" i="5"/>
  <c r="AJ615" i="5"/>
  <c r="AK615" i="5"/>
  <c r="AL615" i="5"/>
  <c r="AM615" i="5"/>
  <c r="AN615" i="5"/>
  <c r="AO615" i="5"/>
  <c r="AP615" i="5"/>
  <c r="AQ615" i="5"/>
  <c r="AR615" i="5"/>
  <c r="AS615" i="5"/>
  <c r="AT615" i="5"/>
  <c r="AU615" i="5"/>
  <c r="AV615" i="5"/>
  <c r="AW615" i="5"/>
  <c r="AX615" i="5"/>
  <c r="AY615" i="5"/>
  <c r="AZ615" i="5"/>
  <c r="BA615" i="5"/>
  <c r="BB615" i="5"/>
  <c r="BC615" i="5"/>
  <c r="BD615" i="5"/>
  <c r="BE615" i="5"/>
  <c r="BF615" i="5"/>
  <c r="BG615" i="5"/>
  <c r="X618" i="5"/>
  <c r="Y618" i="5"/>
  <c r="Z618" i="5"/>
  <c r="AA618" i="5"/>
  <c r="AB618" i="5"/>
  <c r="AC618" i="5"/>
  <c r="AD618" i="5"/>
  <c r="AE618" i="5"/>
  <c r="AF618" i="5"/>
  <c r="AG618" i="5"/>
  <c r="AH618" i="5"/>
  <c r="AI618" i="5"/>
  <c r="AJ618" i="5"/>
  <c r="AK618" i="5"/>
  <c r="AL618" i="5"/>
  <c r="AM618" i="5"/>
  <c r="AN618" i="5"/>
  <c r="AO618" i="5"/>
  <c r="AP618" i="5"/>
  <c r="AQ618" i="5"/>
  <c r="AR618" i="5"/>
  <c r="AS618" i="5"/>
  <c r="AT618" i="5"/>
  <c r="AU618" i="5"/>
  <c r="AV618" i="5"/>
  <c r="AW618" i="5"/>
  <c r="AX618" i="5"/>
  <c r="AY618" i="5"/>
  <c r="AZ618" i="5"/>
  <c r="BA618" i="5"/>
  <c r="BB618" i="5"/>
  <c r="BC618" i="5"/>
  <c r="BD618" i="5"/>
  <c r="BE618" i="5"/>
  <c r="BF618" i="5"/>
  <c r="BG618" i="5"/>
  <c r="W618" i="5"/>
  <c r="W615" i="5"/>
  <c r="W612" i="5"/>
  <c r="V615" i="5"/>
  <c r="V618" i="5"/>
  <c r="V612" i="5"/>
  <c r="G612" i="5"/>
  <c r="H612" i="5"/>
  <c r="I612" i="5"/>
  <c r="J612" i="5"/>
  <c r="K612" i="5"/>
  <c r="L612" i="5"/>
  <c r="M612" i="5"/>
  <c r="N612" i="5"/>
  <c r="O612" i="5"/>
  <c r="P612" i="5"/>
  <c r="Q612" i="5"/>
  <c r="R612" i="5"/>
  <c r="G615" i="5"/>
  <c r="H615" i="5"/>
  <c r="I615" i="5"/>
  <c r="J615" i="5"/>
  <c r="K615" i="5"/>
  <c r="L615" i="5"/>
  <c r="M615" i="5"/>
  <c r="N615" i="5"/>
  <c r="O615" i="5"/>
  <c r="P615" i="5"/>
  <c r="Q615" i="5"/>
  <c r="R615" i="5"/>
  <c r="G618" i="5"/>
  <c r="H618" i="5"/>
  <c r="I618" i="5"/>
  <c r="J618" i="5"/>
  <c r="K618" i="5"/>
  <c r="L618" i="5"/>
  <c r="M618" i="5"/>
  <c r="N618" i="5"/>
  <c r="O618" i="5"/>
  <c r="P618" i="5"/>
  <c r="Q618" i="5"/>
  <c r="R618" i="5"/>
  <c r="F615" i="5"/>
  <c r="F618" i="5"/>
  <c r="F612" i="5"/>
  <c r="G601" i="5"/>
  <c r="H601" i="5"/>
  <c r="I601" i="5"/>
  <c r="J601" i="5"/>
  <c r="K601" i="5"/>
  <c r="L601" i="5"/>
  <c r="M601" i="5"/>
  <c r="N601" i="5"/>
  <c r="O601" i="5"/>
  <c r="P601" i="5"/>
  <c r="Q601" i="5"/>
  <c r="R601" i="5"/>
  <c r="G604" i="5"/>
  <c r="H604" i="5"/>
  <c r="I604" i="5"/>
  <c r="J604" i="5"/>
  <c r="K604" i="5"/>
  <c r="L604" i="5"/>
  <c r="M604" i="5"/>
  <c r="N604" i="5"/>
  <c r="O604" i="5"/>
  <c r="P604" i="5"/>
  <c r="Q604" i="5"/>
  <c r="R604" i="5"/>
  <c r="G607" i="5"/>
  <c r="H607" i="5"/>
  <c r="I607" i="5"/>
  <c r="J607" i="5"/>
  <c r="K607" i="5"/>
  <c r="L607" i="5"/>
  <c r="M607" i="5"/>
  <c r="N607" i="5"/>
  <c r="O607" i="5"/>
  <c r="P607" i="5"/>
  <c r="Q607" i="5"/>
  <c r="R607" i="5"/>
  <c r="F604" i="5"/>
  <c r="F607" i="5"/>
  <c r="F601" i="5"/>
  <c r="F593" i="5"/>
  <c r="G593" i="5"/>
  <c r="H593" i="5"/>
  <c r="I593" i="5"/>
  <c r="J593" i="5"/>
  <c r="K593" i="5"/>
  <c r="L593" i="5"/>
  <c r="M593" i="5"/>
  <c r="N593" i="5"/>
  <c r="O593" i="5"/>
  <c r="P593" i="5"/>
  <c r="Q593" i="5"/>
  <c r="R593" i="5"/>
  <c r="F596" i="5"/>
  <c r="G596" i="5"/>
  <c r="H596" i="5"/>
  <c r="I596" i="5"/>
  <c r="J596" i="5"/>
  <c r="K596" i="5"/>
  <c r="L596" i="5"/>
  <c r="M596" i="5"/>
  <c r="N596" i="5"/>
  <c r="O596" i="5"/>
  <c r="P596" i="5"/>
  <c r="Q596" i="5"/>
  <c r="R596" i="5"/>
  <c r="G590" i="5"/>
  <c r="H590" i="5"/>
  <c r="I590" i="5"/>
  <c r="J590" i="5"/>
  <c r="K590" i="5"/>
  <c r="L590" i="5"/>
  <c r="M590" i="5"/>
  <c r="N590" i="5"/>
  <c r="O590" i="5"/>
  <c r="P590" i="5"/>
  <c r="Q590" i="5"/>
  <c r="R590" i="5"/>
  <c r="F590" i="5"/>
  <c r="X739" i="5"/>
  <c r="Y739" i="5"/>
  <c r="Z739" i="5"/>
  <c r="AA739" i="5"/>
  <c r="AB739" i="5"/>
  <c r="AC739" i="5"/>
  <c r="AD739" i="5"/>
  <c r="AE739" i="5"/>
  <c r="AF739" i="5"/>
  <c r="AG739" i="5"/>
  <c r="AH739" i="5"/>
  <c r="AI739" i="5"/>
  <c r="AJ739" i="5"/>
  <c r="AK739" i="5"/>
  <c r="AL739" i="5"/>
  <c r="AM739" i="5"/>
  <c r="AN739" i="5"/>
  <c r="AO739" i="5"/>
  <c r="AP739" i="5"/>
  <c r="AQ739" i="5"/>
  <c r="AR739" i="5"/>
  <c r="AS739" i="5"/>
  <c r="AT739" i="5"/>
  <c r="AU739" i="5"/>
  <c r="AV739" i="5"/>
  <c r="AW739" i="5"/>
  <c r="AX739" i="5"/>
  <c r="AY739" i="5"/>
  <c r="AZ739" i="5"/>
  <c r="BA739" i="5"/>
  <c r="BB739" i="5"/>
  <c r="BC739" i="5"/>
  <c r="BD739" i="5"/>
  <c r="BE739" i="5"/>
  <c r="BF739" i="5"/>
  <c r="BG739" i="5"/>
  <c r="X740" i="5"/>
  <c r="Y740" i="5"/>
  <c r="Z740" i="5"/>
  <c r="AA740" i="5"/>
  <c r="AB740" i="5"/>
  <c r="AC740" i="5"/>
  <c r="AD740" i="5"/>
  <c r="AE740" i="5"/>
  <c r="AF740" i="5"/>
  <c r="AG740" i="5"/>
  <c r="AH740" i="5"/>
  <c r="AI740" i="5"/>
  <c r="AJ740" i="5"/>
  <c r="AK740" i="5"/>
  <c r="AL740" i="5"/>
  <c r="AM740" i="5"/>
  <c r="AN740" i="5"/>
  <c r="AO740" i="5"/>
  <c r="AP740" i="5"/>
  <c r="AQ740" i="5"/>
  <c r="AR740" i="5"/>
  <c r="AS740" i="5"/>
  <c r="AT740" i="5"/>
  <c r="AU740" i="5"/>
  <c r="AV740" i="5"/>
  <c r="AW740" i="5"/>
  <c r="AX740" i="5"/>
  <c r="AY740" i="5"/>
  <c r="AZ740" i="5"/>
  <c r="BA740" i="5"/>
  <c r="BB740" i="5"/>
  <c r="BC740" i="5"/>
  <c r="BD740" i="5"/>
  <c r="BE740" i="5"/>
  <c r="BF740" i="5"/>
  <c r="BG740" i="5"/>
  <c r="X741" i="5"/>
  <c r="Y741" i="5"/>
  <c r="Z741" i="5"/>
  <c r="AA741" i="5"/>
  <c r="AB741" i="5"/>
  <c r="AC741" i="5"/>
  <c r="AD741" i="5"/>
  <c r="AE741" i="5"/>
  <c r="AF741" i="5"/>
  <c r="AG741" i="5"/>
  <c r="AH741" i="5"/>
  <c r="AI741" i="5"/>
  <c r="AJ741" i="5"/>
  <c r="AK741" i="5"/>
  <c r="AL741" i="5"/>
  <c r="AM741" i="5"/>
  <c r="AN741" i="5"/>
  <c r="AO741" i="5"/>
  <c r="AP741" i="5"/>
  <c r="AQ741" i="5"/>
  <c r="AR741" i="5"/>
  <c r="AS741" i="5"/>
  <c r="AT741" i="5"/>
  <c r="AU741" i="5"/>
  <c r="AV741" i="5"/>
  <c r="AW741" i="5"/>
  <c r="AX741" i="5"/>
  <c r="AY741" i="5"/>
  <c r="AZ741" i="5"/>
  <c r="BA741" i="5"/>
  <c r="BB741" i="5"/>
  <c r="BC741" i="5"/>
  <c r="BD741" i="5"/>
  <c r="BE741" i="5"/>
  <c r="BF741" i="5"/>
  <c r="BG741" i="5"/>
  <c r="W740" i="5"/>
  <c r="W741" i="5"/>
  <c r="W739" i="5"/>
  <c r="G739" i="5"/>
  <c r="H739" i="5"/>
  <c r="I739" i="5"/>
  <c r="J739" i="5"/>
  <c r="K739" i="5"/>
  <c r="L739" i="5"/>
  <c r="M739" i="5"/>
  <c r="N739" i="5"/>
  <c r="O739" i="5"/>
  <c r="P739" i="5"/>
  <c r="Q739" i="5"/>
  <c r="R739" i="5"/>
  <c r="G740" i="5"/>
  <c r="H740" i="5"/>
  <c r="I740" i="5"/>
  <c r="J740" i="5"/>
  <c r="K740" i="5"/>
  <c r="L740" i="5"/>
  <c r="M740" i="5"/>
  <c r="N740" i="5"/>
  <c r="O740" i="5"/>
  <c r="P740" i="5"/>
  <c r="Q740" i="5"/>
  <c r="R740" i="5"/>
  <c r="G741" i="5"/>
  <c r="H741" i="5"/>
  <c r="I741" i="5"/>
  <c r="J741" i="5"/>
  <c r="K741" i="5"/>
  <c r="L741" i="5"/>
  <c r="M741" i="5"/>
  <c r="N741" i="5"/>
  <c r="O741" i="5"/>
  <c r="P741" i="5"/>
  <c r="Q741" i="5"/>
  <c r="R741" i="5"/>
  <c r="F740" i="5"/>
  <c r="F741" i="5"/>
  <c r="F739" i="5"/>
  <c r="V716" i="5"/>
  <c r="V719" i="5"/>
  <c r="V713" i="5"/>
  <c r="G713" i="5"/>
  <c r="H713" i="5"/>
  <c r="I713" i="5"/>
  <c r="J713" i="5"/>
  <c r="K713" i="5"/>
  <c r="L713" i="5"/>
  <c r="M713" i="5"/>
  <c r="N713" i="5"/>
  <c r="O713" i="5"/>
  <c r="P713" i="5"/>
  <c r="Q713" i="5"/>
  <c r="R713" i="5"/>
  <c r="G716" i="5"/>
  <c r="H716" i="5"/>
  <c r="I716" i="5"/>
  <c r="J716" i="5"/>
  <c r="K716" i="5"/>
  <c r="L716" i="5"/>
  <c r="M716" i="5"/>
  <c r="N716" i="5"/>
  <c r="O716" i="5"/>
  <c r="P716" i="5"/>
  <c r="Q716" i="5"/>
  <c r="R716" i="5"/>
  <c r="G719" i="5"/>
  <c r="H719" i="5"/>
  <c r="I719" i="5"/>
  <c r="J719" i="5"/>
  <c r="K719" i="5"/>
  <c r="L719" i="5"/>
  <c r="M719" i="5"/>
  <c r="N719" i="5"/>
  <c r="O719" i="5"/>
  <c r="P719" i="5"/>
  <c r="Q719" i="5"/>
  <c r="R719" i="5"/>
  <c r="F716" i="5"/>
  <c r="F719" i="5"/>
  <c r="F713" i="5"/>
  <c r="X668" i="5"/>
  <c r="Y668" i="5"/>
  <c r="Z668" i="5"/>
  <c r="AA668" i="5"/>
  <c r="AB668" i="5"/>
  <c r="AC668" i="5"/>
  <c r="AD668" i="5"/>
  <c r="AE668" i="5"/>
  <c r="AF668" i="5"/>
  <c r="AG668" i="5"/>
  <c r="AH668" i="5"/>
  <c r="AI668" i="5"/>
  <c r="AJ668" i="5"/>
  <c r="AK668" i="5"/>
  <c r="AL668" i="5"/>
  <c r="AM668" i="5"/>
  <c r="AN668" i="5"/>
  <c r="AO668" i="5"/>
  <c r="AP668" i="5"/>
  <c r="AQ668" i="5"/>
  <c r="AR668" i="5"/>
  <c r="AS668" i="5"/>
  <c r="AT668" i="5"/>
  <c r="AU668" i="5"/>
  <c r="AV668" i="5"/>
  <c r="AW668" i="5"/>
  <c r="AX668" i="5"/>
  <c r="AY668" i="5"/>
  <c r="AZ668" i="5"/>
  <c r="BA668" i="5"/>
  <c r="BB668" i="5"/>
  <c r="BC668" i="5"/>
  <c r="BD668" i="5"/>
  <c r="BE668" i="5"/>
  <c r="BF668" i="5"/>
  <c r="BG668" i="5"/>
  <c r="X671" i="5"/>
  <c r="Y671" i="5"/>
  <c r="Z671" i="5"/>
  <c r="AA671" i="5"/>
  <c r="AB671" i="5"/>
  <c r="AC671" i="5"/>
  <c r="AD671" i="5"/>
  <c r="AE671" i="5"/>
  <c r="AF671" i="5"/>
  <c r="AG671" i="5"/>
  <c r="AH671" i="5"/>
  <c r="AI671" i="5"/>
  <c r="AJ671" i="5"/>
  <c r="AK671" i="5"/>
  <c r="AL671" i="5"/>
  <c r="AM671" i="5"/>
  <c r="AN671" i="5"/>
  <c r="AO671" i="5"/>
  <c r="AP671" i="5"/>
  <c r="AQ671" i="5"/>
  <c r="AR671" i="5"/>
  <c r="AS671" i="5"/>
  <c r="AT671" i="5"/>
  <c r="AU671" i="5"/>
  <c r="AV671" i="5"/>
  <c r="AW671" i="5"/>
  <c r="AX671" i="5"/>
  <c r="AY671" i="5"/>
  <c r="AZ671" i="5"/>
  <c r="BA671" i="5"/>
  <c r="BB671" i="5"/>
  <c r="BC671" i="5"/>
  <c r="BD671" i="5"/>
  <c r="BE671" i="5"/>
  <c r="BF671" i="5"/>
  <c r="BG671" i="5"/>
  <c r="X674" i="5"/>
  <c r="Y674" i="5"/>
  <c r="Z674" i="5"/>
  <c r="AA674" i="5"/>
  <c r="AB674" i="5"/>
  <c r="AC674" i="5"/>
  <c r="AD674" i="5"/>
  <c r="AE674" i="5"/>
  <c r="AF674" i="5"/>
  <c r="AG674" i="5"/>
  <c r="AH674" i="5"/>
  <c r="AI674" i="5"/>
  <c r="AJ674" i="5"/>
  <c r="AK674" i="5"/>
  <c r="AL674" i="5"/>
  <c r="AM674" i="5"/>
  <c r="AN674" i="5"/>
  <c r="AO674" i="5"/>
  <c r="AP674" i="5"/>
  <c r="AQ674" i="5"/>
  <c r="AR674" i="5"/>
  <c r="AS674" i="5"/>
  <c r="AT674" i="5"/>
  <c r="AU674" i="5"/>
  <c r="AV674" i="5"/>
  <c r="AW674" i="5"/>
  <c r="AX674" i="5"/>
  <c r="AY674" i="5"/>
  <c r="AZ674" i="5"/>
  <c r="BA674" i="5"/>
  <c r="BB674" i="5"/>
  <c r="BC674" i="5"/>
  <c r="BD674" i="5"/>
  <c r="BE674" i="5"/>
  <c r="BF674" i="5"/>
  <c r="BG674" i="5"/>
  <c r="W674" i="5"/>
  <c r="W671" i="5"/>
  <c r="W668" i="5"/>
  <c r="V671" i="5"/>
  <c r="V674" i="5"/>
  <c r="V668" i="5"/>
  <c r="G668" i="5"/>
  <c r="H668" i="5"/>
  <c r="I668" i="5"/>
  <c r="J668" i="5"/>
  <c r="K668" i="5"/>
  <c r="L668" i="5"/>
  <c r="M668" i="5"/>
  <c r="N668" i="5"/>
  <c r="O668" i="5"/>
  <c r="P668" i="5"/>
  <c r="Q668" i="5"/>
  <c r="R668" i="5"/>
  <c r="G671" i="5"/>
  <c r="H671" i="5"/>
  <c r="I671" i="5"/>
  <c r="J671" i="5"/>
  <c r="K671" i="5"/>
  <c r="L671" i="5"/>
  <c r="M671" i="5"/>
  <c r="N671" i="5"/>
  <c r="O671" i="5"/>
  <c r="P671" i="5"/>
  <c r="Q671" i="5"/>
  <c r="R671" i="5"/>
  <c r="G674" i="5"/>
  <c r="H674" i="5"/>
  <c r="I674" i="5"/>
  <c r="J674" i="5"/>
  <c r="K674" i="5"/>
  <c r="L674" i="5"/>
  <c r="M674" i="5"/>
  <c r="N674" i="5"/>
  <c r="O674" i="5"/>
  <c r="P674" i="5"/>
  <c r="Q674" i="5"/>
  <c r="R674" i="5"/>
  <c r="F671" i="5"/>
  <c r="F674" i="5"/>
  <c r="F668" i="5"/>
  <c r="V248" i="5"/>
  <c r="V245" i="5"/>
  <c r="V242" i="5"/>
  <c r="V199" i="5"/>
  <c r="V202" i="5"/>
  <c r="G175" i="5"/>
  <c r="H175" i="5"/>
  <c r="I175" i="5"/>
  <c r="J175" i="5"/>
  <c r="K175" i="5"/>
  <c r="G178" i="5"/>
  <c r="H178" i="5"/>
  <c r="I178" i="5"/>
  <c r="J178" i="5"/>
  <c r="K178" i="5"/>
  <c r="G181" i="5"/>
  <c r="H181" i="5"/>
  <c r="I181" i="5"/>
  <c r="J181" i="5"/>
  <c r="K181" i="5"/>
  <c r="G184" i="5"/>
  <c r="H184" i="5"/>
  <c r="I184" i="5"/>
  <c r="J184" i="5"/>
  <c r="K184" i="5"/>
  <c r="G187" i="5"/>
  <c r="H187" i="5"/>
  <c r="I187" i="5"/>
  <c r="J187" i="5"/>
  <c r="K187" i="5"/>
  <c r="G190" i="5"/>
  <c r="H190" i="5"/>
  <c r="I190" i="5"/>
  <c r="J190" i="5"/>
  <c r="K190" i="5"/>
  <c r="G193" i="5"/>
  <c r="H193" i="5"/>
  <c r="I193" i="5"/>
  <c r="J193" i="5"/>
  <c r="K193" i="5"/>
  <c r="G196" i="5"/>
  <c r="H196" i="5"/>
  <c r="I196" i="5"/>
  <c r="J196" i="5"/>
  <c r="K196" i="5"/>
  <c r="G199" i="5"/>
  <c r="H199" i="5"/>
  <c r="I199" i="5"/>
  <c r="J199" i="5"/>
  <c r="K199" i="5"/>
  <c r="L199" i="5"/>
  <c r="M199" i="5"/>
  <c r="N199" i="5"/>
  <c r="O199" i="5"/>
  <c r="P199" i="5"/>
  <c r="Q199" i="5"/>
  <c r="R199" i="5"/>
  <c r="G202" i="5"/>
  <c r="H202" i="5"/>
  <c r="I202" i="5"/>
  <c r="J202" i="5"/>
  <c r="K202" i="5"/>
  <c r="L202" i="5"/>
  <c r="M202" i="5"/>
  <c r="N202" i="5"/>
  <c r="O202" i="5"/>
  <c r="P202" i="5"/>
  <c r="Q202" i="5"/>
  <c r="R202" i="5"/>
  <c r="F202" i="5"/>
  <c r="F199" i="5"/>
  <c r="F196" i="5"/>
  <c r="F193" i="5"/>
  <c r="F190" i="5"/>
  <c r="F187" i="5"/>
  <c r="F184" i="5"/>
  <c r="F181" i="5"/>
  <c r="F178" i="5"/>
  <c r="F175" i="5"/>
  <c r="F340" i="5"/>
  <c r="F240" i="5"/>
  <c r="F173" i="5"/>
  <c r="F432" i="5"/>
  <c r="F621" i="5"/>
  <c r="F666" i="5"/>
  <c r="F711" i="5"/>
  <c r="F738" i="5"/>
  <c r="F723" i="5"/>
  <c r="AV92" i="18"/>
  <c r="AU92" i="18"/>
  <c r="AT92" i="18"/>
  <c r="AS92" i="18"/>
  <c r="AR92" i="18"/>
  <c r="AQ92" i="18"/>
  <c r="AP92" i="18"/>
  <c r="AO92" i="18"/>
  <c r="AN92" i="18"/>
  <c r="AM92" i="18"/>
  <c r="AL92" i="18"/>
  <c r="AK92" i="18"/>
  <c r="AJ92" i="18"/>
  <c r="AI92" i="18"/>
  <c r="AH92" i="18"/>
  <c r="AG92" i="18"/>
  <c r="AF92" i="18"/>
  <c r="AE92" i="18"/>
  <c r="AD92" i="18"/>
  <c r="AC92" i="18"/>
  <c r="AB92" i="18"/>
  <c r="AA92" i="18"/>
  <c r="Z92" i="18"/>
  <c r="Y92" i="18"/>
  <c r="X92" i="18"/>
  <c r="W92" i="18"/>
  <c r="V92" i="18"/>
  <c r="U92" i="18"/>
  <c r="T92" i="18"/>
  <c r="S92" i="18"/>
  <c r="R92" i="18"/>
  <c r="Q92" i="18"/>
  <c r="P92" i="18"/>
  <c r="O92" i="18"/>
  <c r="N92" i="18"/>
  <c r="AV91" i="18"/>
  <c r="AU91" i="18"/>
  <c r="AT91" i="18"/>
  <c r="AS91" i="18"/>
  <c r="AR91" i="18"/>
  <c r="AQ91" i="18"/>
  <c r="AP91" i="18"/>
  <c r="AO91" i="18"/>
  <c r="AN91" i="18"/>
  <c r="AM91" i="18"/>
  <c r="AL91" i="18"/>
  <c r="AK91" i="18"/>
  <c r="AJ91" i="18"/>
  <c r="AI91" i="18"/>
  <c r="AH91" i="18"/>
  <c r="AG91" i="18"/>
  <c r="AF91" i="18"/>
  <c r="AE91" i="18"/>
  <c r="AD91" i="18"/>
  <c r="AC91" i="18"/>
  <c r="AB91" i="18"/>
  <c r="AA91" i="18"/>
  <c r="Z91" i="18"/>
  <c r="Y91" i="18"/>
  <c r="X91" i="18"/>
  <c r="W91" i="18"/>
  <c r="V91" i="18"/>
  <c r="U91" i="18"/>
  <c r="T91" i="18"/>
  <c r="S91" i="18"/>
  <c r="R91" i="18"/>
  <c r="Q91" i="18"/>
  <c r="P91" i="18"/>
  <c r="O91" i="18"/>
  <c r="N91" i="18"/>
  <c r="AV90" i="18"/>
  <c r="AU90" i="18"/>
  <c r="AT90" i="18"/>
  <c r="AS90" i="18"/>
  <c r="AR90" i="18"/>
  <c r="AQ90" i="18"/>
  <c r="AP90" i="18"/>
  <c r="AO90" i="18"/>
  <c r="AN90" i="18"/>
  <c r="AM90" i="18"/>
  <c r="AL90" i="18"/>
  <c r="AK90" i="18"/>
  <c r="AJ90" i="18"/>
  <c r="AI90" i="18"/>
  <c r="AH90" i="18"/>
  <c r="AG90" i="18"/>
  <c r="AF90" i="18"/>
  <c r="AE90" i="18"/>
  <c r="AD90" i="18"/>
  <c r="AC90" i="18"/>
  <c r="AB90" i="18"/>
  <c r="AA90" i="18"/>
  <c r="Z90" i="18"/>
  <c r="Y90" i="18"/>
  <c r="X90" i="18"/>
  <c r="W90" i="18"/>
  <c r="V90" i="18"/>
  <c r="U90" i="18"/>
  <c r="T90" i="18"/>
  <c r="S90" i="18"/>
  <c r="R90" i="18"/>
  <c r="Q90" i="18"/>
  <c r="P90" i="18"/>
  <c r="O90" i="18"/>
  <c r="N90" i="18"/>
  <c r="AV89" i="18"/>
  <c r="AU89" i="18"/>
  <c r="AT89" i="18"/>
  <c r="AS89" i="18"/>
  <c r="AR89" i="18"/>
  <c r="AQ89" i="18"/>
  <c r="AP89" i="18"/>
  <c r="AO89" i="18"/>
  <c r="AN89" i="18"/>
  <c r="AM89" i="18"/>
  <c r="AL89" i="18"/>
  <c r="AK89" i="18"/>
  <c r="AJ89" i="18"/>
  <c r="AI89" i="18"/>
  <c r="AH89" i="18"/>
  <c r="AG89" i="18"/>
  <c r="AF89" i="18"/>
  <c r="AE89" i="18"/>
  <c r="AD89" i="18"/>
  <c r="AC89" i="18"/>
  <c r="AB89" i="18"/>
  <c r="AA89" i="18"/>
  <c r="Z89" i="18"/>
  <c r="Y89" i="18"/>
  <c r="X89" i="18"/>
  <c r="W89" i="18"/>
  <c r="V89" i="18"/>
  <c r="U89" i="18"/>
  <c r="T89" i="18"/>
  <c r="S89" i="18"/>
  <c r="R89" i="18"/>
  <c r="Q89" i="18"/>
  <c r="P89" i="18"/>
  <c r="O89" i="18"/>
  <c r="N89" i="18"/>
  <c r="AV88" i="18"/>
  <c r="AU88" i="18"/>
  <c r="AT88" i="18"/>
  <c r="AS88" i="18"/>
  <c r="AR88" i="18"/>
  <c r="AQ88" i="18"/>
  <c r="AP88" i="18"/>
  <c r="AO88" i="18"/>
  <c r="AN88" i="18"/>
  <c r="AM88" i="18"/>
  <c r="AL88" i="18"/>
  <c r="AK88" i="18"/>
  <c r="AJ88" i="18"/>
  <c r="AI88" i="18"/>
  <c r="AH88" i="18"/>
  <c r="AG88" i="18"/>
  <c r="AF88" i="18"/>
  <c r="AE88" i="18"/>
  <c r="AD88" i="18"/>
  <c r="AC88" i="18"/>
  <c r="AB88" i="18"/>
  <c r="AA88" i="18"/>
  <c r="Z88" i="18"/>
  <c r="Y88" i="18"/>
  <c r="X88" i="18"/>
  <c r="W88" i="18"/>
  <c r="V88" i="18"/>
  <c r="U88" i="18"/>
  <c r="T88" i="18"/>
  <c r="S88" i="18"/>
  <c r="R88" i="18"/>
  <c r="Q88" i="18"/>
  <c r="P88" i="18"/>
  <c r="O88" i="18"/>
  <c r="N88" i="18"/>
  <c r="AV87" i="18"/>
  <c r="AU87" i="18"/>
  <c r="AT87" i="18"/>
  <c r="AS87" i="18"/>
  <c r="AR87" i="18"/>
  <c r="AQ87" i="18"/>
  <c r="AP87" i="18"/>
  <c r="AO87" i="18"/>
  <c r="AN87" i="18"/>
  <c r="AM87" i="18"/>
  <c r="AL87" i="18"/>
  <c r="AK87" i="18"/>
  <c r="AJ87" i="18"/>
  <c r="AI87" i="18"/>
  <c r="AH87" i="18"/>
  <c r="AG87" i="18"/>
  <c r="AF87" i="18"/>
  <c r="AE87" i="18"/>
  <c r="AD87" i="18"/>
  <c r="AC87" i="18"/>
  <c r="AB87" i="18"/>
  <c r="AA87" i="18"/>
  <c r="Z87" i="18"/>
  <c r="Y87" i="18"/>
  <c r="X87" i="18"/>
  <c r="W87" i="18"/>
  <c r="V87" i="18"/>
  <c r="U87" i="18"/>
  <c r="T87" i="18"/>
  <c r="S87" i="18"/>
  <c r="R87" i="18"/>
  <c r="Q87" i="18"/>
  <c r="P87" i="18"/>
  <c r="O87" i="18"/>
  <c r="N87" i="18"/>
  <c r="AV86" i="18"/>
  <c r="AU86" i="18"/>
  <c r="AT86" i="18"/>
  <c r="AS86" i="18"/>
  <c r="AR86" i="18"/>
  <c r="AQ86" i="18"/>
  <c r="AP86" i="18"/>
  <c r="AO86" i="18"/>
  <c r="AN86" i="18"/>
  <c r="AM86" i="18"/>
  <c r="AL86" i="18"/>
  <c r="AK86" i="18"/>
  <c r="AJ86" i="18"/>
  <c r="AI86" i="18"/>
  <c r="AH86" i="18"/>
  <c r="AG86" i="18"/>
  <c r="AF86" i="18"/>
  <c r="AE86" i="18"/>
  <c r="AD86" i="18"/>
  <c r="AC86" i="18"/>
  <c r="AB86" i="18"/>
  <c r="AA86" i="18"/>
  <c r="Z86" i="18"/>
  <c r="Y86" i="18"/>
  <c r="X86" i="18"/>
  <c r="W86" i="18"/>
  <c r="V86" i="18"/>
  <c r="U86" i="18"/>
  <c r="T86" i="18"/>
  <c r="S86" i="18"/>
  <c r="R86" i="18"/>
  <c r="Q86" i="18"/>
  <c r="P86" i="18"/>
  <c r="O86" i="18"/>
  <c r="N86" i="18"/>
  <c r="AV85" i="18"/>
  <c r="AU85" i="18"/>
  <c r="AT85" i="18"/>
  <c r="AS85" i="18"/>
  <c r="AR85" i="18"/>
  <c r="AQ85" i="18"/>
  <c r="AP85" i="18"/>
  <c r="AO85" i="18"/>
  <c r="AN85" i="18"/>
  <c r="AM85" i="18"/>
  <c r="AL85" i="18"/>
  <c r="AK85" i="18"/>
  <c r="AJ85" i="18"/>
  <c r="AI85" i="18"/>
  <c r="AH85" i="18"/>
  <c r="AG85" i="18"/>
  <c r="AF85" i="18"/>
  <c r="AE85" i="18"/>
  <c r="AD85" i="18"/>
  <c r="AC85" i="18"/>
  <c r="AB85" i="18"/>
  <c r="AA85" i="18"/>
  <c r="Z85" i="18"/>
  <c r="Y85" i="18"/>
  <c r="X85" i="18"/>
  <c r="W85" i="18"/>
  <c r="V85" i="18"/>
  <c r="U85" i="18"/>
  <c r="T85" i="18"/>
  <c r="S85" i="18"/>
  <c r="R85" i="18"/>
  <c r="Q85" i="18"/>
  <c r="P85" i="18"/>
  <c r="O85" i="18"/>
  <c r="N85" i="18"/>
  <c r="AV84" i="18"/>
  <c r="AU84" i="18"/>
  <c r="AT84" i="18"/>
  <c r="AS84" i="18"/>
  <c r="AR84" i="18"/>
  <c r="AQ84" i="18"/>
  <c r="AP84" i="18"/>
  <c r="AO84" i="18"/>
  <c r="AN84" i="18"/>
  <c r="AM84" i="18"/>
  <c r="AL84" i="18"/>
  <c r="AK84" i="18"/>
  <c r="AJ84" i="18"/>
  <c r="AI84" i="18"/>
  <c r="AH84" i="18"/>
  <c r="AG84" i="18"/>
  <c r="AF84" i="18"/>
  <c r="AE84" i="18"/>
  <c r="AD84" i="18"/>
  <c r="AC84" i="18"/>
  <c r="AB84" i="18"/>
  <c r="AA84" i="18"/>
  <c r="Z84" i="18"/>
  <c r="Y84" i="18"/>
  <c r="X84" i="18"/>
  <c r="W84" i="18"/>
  <c r="V84" i="18"/>
  <c r="U84" i="18"/>
  <c r="T84" i="18"/>
  <c r="S84" i="18"/>
  <c r="R84" i="18"/>
  <c r="Q84" i="18"/>
  <c r="P84" i="18"/>
  <c r="O84" i="18"/>
  <c r="N84" i="18"/>
  <c r="M92" i="18"/>
  <c r="L92" i="18"/>
  <c r="M91" i="18"/>
  <c r="L91" i="18"/>
  <c r="M90" i="18"/>
  <c r="L90" i="18"/>
  <c r="M89" i="18"/>
  <c r="L89" i="18"/>
  <c r="M88" i="18"/>
  <c r="L88" i="18"/>
  <c r="M87" i="18"/>
  <c r="L87" i="18"/>
  <c r="M86" i="18"/>
  <c r="L86" i="18"/>
  <c r="L85" i="18"/>
  <c r="M84" i="18"/>
  <c r="L84" i="18"/>
  <c r="AV154" i="18"/>
  <c r="AU154" i="18"/>
  <c r="AT154" i="18"/>
  <c r="AS154" i="18"/>
  <c r="AR154" i="18"/>
  <c r="AQ154" i="18"/>
  <c r="AP154" i="18"/>
  <c r="AO154" i="18"/>
  <c r="AN154" i="18"/>
  <c r="AM154" i="18"/>
  <c r="AL154" i="18"/>
  <c r="AK154" i="18"/>
  <c r="AJ154" i="18"/>
  <c r="AI154" i="18"/>
  <c r="AH154" i="18"/>
  <c r="AG154" i="18"/>
  <c r="AF154" i="18"/>
  <c r="AE154" i="18"/>
  <c r="AD154" i="18"/>
  <c r="AC154" i="18"/>
  <c r="AB154" i="18"/>
  <c r="AA154" i="18"/>
  <c r="Z154" i="18"/>
  <c r="Y154" i="18"/>
  <c r="X154" i="18"/>
  <c r="W154" i="18"/>
  <c r="V154" i="18"/>
  <c r="U154" i="18"/>
  <c r="T154" i="18"/>
  <c r="S154" i="18"/>
  <c r="R154" i="18"/>
  <c r="Q154" i="18"/>
  <c r="P154" i="18"/>
  <c r="O154" i="18"/>
  <c r="N154" i="18"/>
  <c r="M154" i="18"/>
  <c r="AV153" i="18"/>
  <c r="AU153" i="18"/>
  <c r="AT153" i="18"/>
  <c r="AS153" i="18"/>
  <c r="AR153" i="18"/>
  <c r="AQ153" i="18"/>
  <c r="AP153" i="18"/>
  <c r="AO153" i="18"/>
  <c r="AN153" i="18"/>
  <c r="AM153" i="18"/>
  <c r="AL153" i="18"/>
  <c r="AK153" i="18"/>
  <c r="AJ153" i="18"/>
  <c r="AI153" i="18"/>
  <c r="AH153" i="18"/>
  <c r="AG153" i="18"/>
  <c r="AF153" i="18"/>
  <c r="AE153" i="18"/>
  <c r="AD153" i="18"/>
  <c r="AC153" i="18"/>
  <c r="AB153" i="18"/>
  <c r="AA153" i="18"/>
  <c r="Z153" i="18"/>
  <c r="Y153" i="18"/>
  <c r="X153" i="18"/>
  <c r="W153" i="18"/>
  <c r="V153" i="18"/>
  <c r="U153" i="18"/>
  <c r="T153" i="18"/>
  <c r="S153" i="18"/>
  <c r="R153" i="18"/>
  <c r="Q153" i="18"/>
  <c r="P153" i="18"/>
  <c r="O153" i="18"/>
  <c r="N153" i="18"/>
  <c r="M153" i="18"/>
  <c r="AV152" i="18"/>
  <c r="AU152" i="18"/>
  <c r="AT152" i="18"/>
  <c r="AS152" i="18"/>
  <c r="AR152" i="18"/>
  <c r="AQ152" i="18"/>
  <c r="AP152" i="18"/>
  <c r="AO152" i="18"/>
  <c r="AN152" i="18"/>
  <c r="AM152" i="18"/>
  <c r="AL152" i="18"/>
  <c r="AK152" i="18"/>
  <c r="AJ152" i="18"/>
  <c r="AI152" i="18"/>
  <c r="AH152" i="18"/>
  <c r="AG152" i="18"/>
  <c r="AF152" i="18"/>
  <c r="AE152" i="18"/>
  <c r="AD152" i="18"/>
  <c r="AC152" i="18"/>
  <c r="AB152" i="18"/>
  <c r="AA152" i="18"/>
  <c r="Z152" i="18"/>
  <c r="Y152" i="18"/>
  <c r="X152" i="18"/>
  <c r="W152" i="18"/>
  <c r="V152" i="18"/>
  <c r="U152" i="18"/>
  <c r="T152" i="18"/>
  <c r="S152" i="18"/>
  <c r="R152" i="18"/>
  <c r="Q152" i="18"/>
  <c r="P152" i="18"/>
  <c r="O152" i="18"/>
  <c r="N152" i="18"/>
  <c r="M152" i="18"/>
  <c r="AV151" i="18"/>
  <c r="AU151" i="18"/>
  <c r="AT151" i="18"/>
  <c r="AS151" i="18"/>
  <c r="AR151" i="18"/>
  <c r="AQ151" i="18"/>
  <c r="AP151" i="18"/>
  <c r="AO151" i="18"/>
  <c r="AN151" i="18"/>
  <c r="AM151" i="18"/>
  <c r="AL151" i="18"/>
  <c r="AK151" i="18"/>
  <c r="AJ151" i="18"/>
  <c r="AI151" i="18"/>
  <c r="AH151" i="18"/>
  <c r="AG151" i="18"/>
  <c r="AF151" i="18"/>
  <c r="AE151" i="18"/>
  <c r="AD151" i="18"/>
  <c r="AC151" i="18"/>
  <c r="AB151" i="18"/>
  <c r="AA151" i="18"/>
  <c r="Z151" i="18"/>
  <c r="Y151" i="18"/>
  <c r="X151" i="18"/>
  <c r="W151" i="18"/>
  <c r="V151" i="18"/>
  <c r="U151" i="18"/>
  <c r="T151" i="18"/>
  <c r="S151" i="18"/>
  <c r="R151" i="18"/>
  <c r="Q151" i="18"/>
  <c r="P151" i="18"/>
  <c r="O151" i="18"/>
  <c r="N151" i="18"/>
  <c r="M151" i="18"/>
  <c r="AV150" i="18"/>
  <c r="AU150" i="18"/>
  <c r="AT150" i="18"/>
  <c r="AS150" i="18"/>
  <c r="AR150" i="18"/>
  <c r="AQ150" i="18"/>
  <c r="AP150" i="18"/>
  <c r="AO150" i="18"/>
  <c r="AN150" i="18"/>
  <c r="AM150" i="18"/>
  <c r="AL150" i="18"/>
  <c r="AK150" i="18"/>
  <c r="AJ150" i="18"/>
  <c r="AI150" i="18"/>
  <c r="AH150" i="18"/>
  <c r="AG150" i="18"/>
  <c r="AF150" i="18"/>
  <c r="AE150" i="18"/>
  <c r="AD150" i="18"/>
  <c r="AC150" i="18"/>
  <c r="AB150" i="18"/>
  <c r="AA150" i="18"/>
  <c r="Z150" i="18"/>
  <c r="Y150" i="18"/>
  <c r="X150" i="18"/>
  <c r="W150" i="18"/>
  <c r="V150" i="18"/>
  <c r="U150" i="18"/>
  <c r="T150" i="18"/>
  <c r="S150" i="18"/>
  <c r="R150" i="18"/>
  <c r="Q150" i="18"/>
  <c r="P150" i="18"/>
  <c r="O150" i="18"/>
  <c r="N150" i="18"/>
  <c r="M150" i="18"/>
  <c r="AV149" i="18"/>
  <c r="AU149" i="18"/>
  <c r="AT149" i="18"/>
  <c r="AS149" i="18"/>
  <c r="AR149" i="18"/>
  <c r="AQ149" i="18"/>
  <c r="AP149" i="18"/>
  <c r="AO149" i="18"/>
  <c r="AN149" i="18"/>
  <c r="AM149" i="18"/>
  <c r="AL149" i="18"/>
  <c r="AK149" i="18"/>
  <c r="AJ149" i="18"/>
  <c r="AI149" i="18"/>
  <c r="AH149" i="18"/>
  <c r="AG149" i="18"/>
  <c r="AF149" i="18"/>
  <c r="AE149" i="18"/>
  <c r="AD149" i="18"/>
  <c r="AC149" i="18"/>
  <c r="AB149" i="18"/>
  <c r="AA149" i="18"/>
  <c r="Z149" i="18"/>
  <c r="Y149" i="18"/>
  <c r="X149" i="18"/>
  <c r="W149" i="18"/>
  <c r="V149" i="18"/>
  <c r="U149" i="18"/>
  <c r="T149" i="18"/>
  <c r="S149" i="18"/>
  <c r="R149" i="18"/>
  <c r="Q149" i="18"/>
  <c r="P149" i="18"/>
  <c r="O149" i="18"/>
  <c r="N149" i="18"/>
  <c r="M149" i="18"/>
  <c r="AV148" i="18"/>
  <c r="AU148" i="18"/>
  <c r="AT148" i="18"/>
  <c r="AS148" i="18"/>
  <c r="AR148" i="18"/>
  <c r="AQ148" i="18"/>
  <c r="AP148" i="18"/>
  <c r="AO148" i="18"/>
  <c r="AN148" i="18"/>
  <c r="AM148" i="18"/>
  <c r="AL148" i="18"/>
  <c r="AK148" i="18"/>
  <c r="AJ148" i="18"/>
  <c r="AI148" i="18"/>
  <c r="AH148" i="18"/>
  <c r="AG148" i="18"/>
  <c r="AF148" i="18"/>
  <c r="AE148" i="18"/>
  <c r="AD148" i="18"/>
  <c r="AC148" i="18"/>
  <c r="AB148" i="18"/>
  <c r="AA148" i="18"/>
  <c r="Z148" i="18"/>
  <c r="Y148" i="18"/>
  <c r="X148" i="18"/>
  <c r="W148" i="18"/>
  <c r="V148" i="18"/>
  <c r="U148" i="18"/>
  <c r="T148" i="18"/>
  <c r="S148" i="18"/>
  <c r="R148" i="18"/>
  <c r="Q148" i="18"/>
  <c r="P148" i="18"/>
  <c r="O148" i="18"/>
  <c r="N148" i="18"/>
  <c r="M148" i="18"/>
  <c r="AV147" i="18"/>
  <c r="AU147" i="18"/>
  <c r="AT147" i="18"/>
  <c r="AS147" i="18"/>
  <c r="AR147" i="18"/>
  <c r="AQ147" i="18"/>
  <c r="AP147" i="18"/>
  <c r="AO147" i="18"/>
  <c r="AN147" i="18"/>
  <c r="AM147" i="18"/>
  <c r="AL147" i="18"/>
  <c r="AK147" i="18"/>
  <c r="AJ147" i="18"/>
  <c r="AI147" i="18"/>
  <c r="AH147" i="18"/>
  <c r="AG147" i="18"/>
  <c r="AF147" i="18"/>
  <c r="AE147" i="18"/>
  <c r="AD147" i="18"/>
  <c r="AC147" i="18"/>
  <c r="AB147" i="18"/>
  <c r="AA147" i="18"/>
  <c r="Z147" i="18"/>
  <c r="Y147" i="18"/>
  <c r="X147" i="18"/>
  <c r="W147" i="18"/>
  <c r="V147" i="18"/>
  <c r="U147" i="18"/>
  <c r="T147" i="18"/>
  <c r="S147" i="18"/>
  <c r="R147" i="18"/>
  <c r="Q147" i="18"/>
  <c r="P147" i="18"/>
  <c r="O147" i="18"/>
  <c r="N147" i="18"/>
  <c r="M147" i="18"/>
  <c r="AV146" i="18"/>
  <c r="AU146" i="18"/>
  <c r="AT146" i="18"/>
  <c r="AS146" i="18"/>
  <c r="AR146" i="18"/>
  <c r="AQ146" i="18"/>
  <c r="AP146" i="18"/>
  <c r="AO146" i="18"/>
  <c r="AN146" i="18"/>
  <c r="AM146" i="18"/>
  <c r="AL146" i="18"/>
  <c r="AK146" i="18"/>
  <c r="AJ146" i="18"/>
  <c r="AI146" i="18"/>
  <c r="AH146" i="18"/>
  <c r="AG146" i="18"/>
  <c r="AF146" i="18"/>
  <c r="AE146" i="18"/>
  <c r="AD146" i="18"/>
  <c r="AC146" i="18"/>
  <c r="AB146" i="18"/>
  <c r="AA146" i="18"/>
  <c r="Z146" i="18"/>
  <c r="Y146" i="18"/>
  <c r="X146" i="18"/>
  <c r="W146" i="18"/>
  <c r="V146" i="18"/>
  <c r="U146" i="18"/>
  <c r="T146" i="18"/>
  <c r="S146" i="18"/>
  <c r="R146" i="18"/>
  <c r="Q146" i="18"/>
  <c r="P146" i="18"/>
  <c r="O146" i="18"/>
  <c r="N146" i="18"/>
  <c r="M146" i="18"/>
  <c r="L147" i="18"/>
  <c r="L148" i="18"/>
  <c r="L149" i="18"/>
  <c r="L150" i="18"/>
  <c r="L151" i="18"/>
  <c r="L152" i="18"/>
  <c r="L153" i="18"/>
  <c r="L154" i="18"/>
  <c r="L146" i="18"/>
  <c r="L42" i="18"/>
  <c r="L43" i="18"/>
  <c r="L41" i="18"/>
  <c r="T56" i="18"/>
  <c r="S56" i="18"/>
  <c r="R56" i="18"/>
  <c r="Q56" i="18"/>
  <c r="P56" i="18"/>
  <c r="O56" i="18"/>
  <c r="Q51" i="18"/>
  <c r="Q50" i="18"/>
  <c r="Q49" i="18"/>
  <c r="S43" i="18"/>
  <c r="Q46" i="4"/>
  <c r="Q47" i="4"/>
  <c r="Q48" i="4"/>
  <c r="V705" i="5"/>
  <c r="V708" i="5"/>
  <c r="V702" i="5"/>
  <c r="V660" i="5"/>
  <c r="V663" i="5"/>
  <c r="V657" i="5"/>
  <c r="V237" i="5"/>
  <c r="V234" i="5"/>
  <c r="V231" i="5"/>
  <c r="V170" i="5"/>
  <c r="V167" i="5"/>
  <c r="V164" i="5"/>
  <c r="V161" i="5"/>
  <c r="V158" i="5"/>
  <c r="V155" i="5"/>
  <c r="V152" i="5"/>
  <c r="V149" i="5"/>
  <c r="V146" i="5"/>
  <c r="V143" i="5"/>
  <c r="V53" i="5"/>
  <c r="V50" i="5"/>
  <c r="V44" i="5"/>
  <c r="V41" i="5"/>
  <c r="R36" i="5"/>
  <c r="R33" i="5"/>
  <c r="R30" i="5"/>
  <c r="R27" i="5"/>
  <c r="M36" i="5"/>
  <c r="R24" i="5"/>
  <c r="X734" i="5"/>
  <c r="Y734" i="5"/>
  <c r="Z734" i="5"/>
  <c r="AA734" i="5"/>
  <c r="AB734" i="5"/>
  <c r="AC734" i="5"/>
  <c r="AD734" i="5"/>
  <c r="AE734" i="5"/>
  <c r="AF734" i="5"/>
  <c r="AG734" i="5"/>
  <c r="AH734" i="5"/>
  <c r="AI734" i="5"/>
  <c r="AJ734" i="5"/>
  <c r="AK734" i="5"/>
  <c r="AL734" i="5"/>
  <c r="AM734" i="5"/>
  <c r="AN734" i="5"/>
  <c r="AO734" i="5"/>
  <c r="AP734" i="5"/>
  <c r="AQ734" i="5"/>
  <c r="AR734" i="5"/>
  <c r="AS734" i="5"/>
  <c r="AT734" i="5"/>
  <c r="AU734" i="5"/>
  <c r="AV734" i="5"/>
  <c r="AW734" i="5"/>
  <c r="AX734" i="5"/>
  <c r="AY734" i="5"/>
  <c r="AZ734" i="5"/>
  <c r="BA734" i="5"/>
  <c r="BB734" i="5"/>
  <c r="BC734" i="5"/>
  <c r="BD734" i="5"/>
  <c r="BE734" i="5"/>
  <c r="BF734" i="5"/>
  <c r="BG734" i="5"/>
  <c r="X735" i="5"/>
  <c r="Y735" i="5"/>
  <c r="Z735" i="5"/>
  <c r="AA735" i="5"/>
  <c r="AB735" i="5"/>
  <c r="AC735" i="5"/>
  <c r="AD735" i="5"/>
  <c r="AE735" i="5"/>
  <c r="AF735" i="5"/>
  <c r="AG735" i="5"/>
  <c r="AH735" i="5"/>
  <c r="AI735" i="5"/>
  <c r="AJ735" i="5"/>
  <c r="AK735" i="5"/>
  <c r="AL735" i="5"/>
  <c r="AM735" i="5"/>
  <c r="AN735" i="5"/>
  <c r="AO735" i="5"/>
  <c r="AP735" i="5"/>
  <c r="AQ735" i="5"/>
  <c r="AR735" i="5"/>
  <c r="AS735" i="5"/>
  <c r="AT735" i="5"/>
  <c r="AU735" i="5"/>
  <c r="AV735" i="5"/>
  <c r="AW735" i="5"/>
  <c r="AX735" i="5"/>
  <c r="AY735" i="5"/>
  <c r="AZ735" i="5"/>
  <c r="BA735" i="5"/>
  <c r="BB735" i="5"/>
  <c r="BC735" i="5"/>
  <c r="BD735" i="5"/>
  <c r="BE735" i="5"/>
  <c r="BF735" i="5"/>
  <c r="BG735" i="5"/>
  <c r="X736" i="5"/>
  <c r="Y736" i="5"/>
  <c r="Z736" i="5"/>
  <c r="AA736" i="5"/>
  <c r="AB736" i="5"/>
  <c r="AC736" i="5"/>
  <c r="AD736" i="5"/>
  <c r="AE736" i="5"/>
  <c r="AF736" i="5"/>
  <c r="AG736" i="5"/>
  <c r="AH736" i="5"/>
  <c r="AI736" i="5"/>
  <c r="AJ736" i="5"/>
  <c r="AK736" i="5"/>
  <c r="AL736" i="5"/>
  <c r="AM736" i="5"/>
  <c r="AN736" i="5"/>
  <c r="AO736" i="5"/>
  <c r="AP736" i="5"/>
  <c r="AQ736" i="5"/>
  <c r="AR736" i="5"/>
  <c r="AS736" i="5"/>
  <c r="AT736" i="5"/>
  <c r="AU736" i="5"/>
  <c r="AV736" i="5"/>
  <c r="AW736" i="5"/>
  <c r="AX736" i="5"/>
  <c r="AY736" i="5"/>
  <c r="AZ736" i="5"/>
  <c r="BA736" i="5"/>
  <c r="BB736" i="5"/>
  <c r="BC736" i="5"/>
  <c r="BD736" i="5"/>
  <c r="BE736" i="5"/>
  <c r="BF736" i="5"/>
  <c r="BG736" i="5"/>
  <c r="W735" i="5"/>
  <c r="W736" i="5"/>
  <c r="W734" i="5"/>
  <c r="G734" i="5"/>
  <c r="H734" i="5"/>
  <c r="I734" i="5"/>
  <c r="J734" i="5"/>
  <c r="K734" i="5"/>
  <c r="L734" i="5"/>
  <c r="M734" i="5"/>
  <c r="N734" i="5"/>
  <c r="O734" i="5"/>
  <c r="P734" i="5"/>
  <c r="Q734" i="5"/>
  <c r="R734" i="5"/>
  <c r="G735" i="5"/>
  <c r="H735" i="5"/>
  <c r="I735" i="5"/>
  <c r="J735" i="5"/>
  <c r="K735" i="5"/>
  <c r="L735" i="5"/>
  <c r="M735" i="5"/>
  <c r="N735" i="5"/>
  <c r="O735" i="5"/>
  <c r="P735" i="5"/>
  <c r="Q735" i="5"/>
  <c r="R735" i="5"/>
  <c r="G736" i="5"/>
  <c r="H736" i="5"/>
  <c r="I736" i="5"/>
  <c r="J736" i="5"/>
  <c r="K736" i="5"/>
  <c r="L736" i="5"/>
  <c r="M736" i="5"/>
  <c r="N736" i="5"/>
  <c r="O736" i="5"/>
  <c r="P736" i="5"/>
  <c r="Q736" i="5"/>
  <c r="R736" i="5"/>
  <c r="F735" i="5"/>
  <c r="F736" i="5"/>
  <c r="F734" i="5"/>
  <c r="G729" i="5"/>
  <c r="H729" i="5"/>
  <c r="I729" i="5"/>
  <c r="J729" i="5"/>
  <c r="K729" i="5"/>
  <c r="L729" i="5"/>
  <c r="M729" i="5"/>
  <c r="N729" i="5"/>
  <c r="O729" i="5"/>
  <c r="P729" i="5"/>
  <c r="Q729" i="5"/>
  <c r="R729" i="5"/>
  <c r="G730" i="5"/>
  <c r="H730" i="5"/>
  <c r="I730" i="5"/>
  <c r="J730" i="5"/>
  <c r="K730" i="5"/>
  <c r="L730" i="5"/>
  <c r="M730" i="5"/>
  <c r="N730" i="5"/>
  <c r="O730" i="5"/>
  <c r="P730" i="5"/>
  <c r="Q730" i="5"/>
  <c r="R730" i="5"/>
  <c r="G731" i="5"/>
  <c r="H731" i="5"/>
  <c r="I731" i="5"/>
  <c r="J731" i="5"/>
  <c r="K731" i="5"/>
  <c r="L731" i="5"/>
  <c r="M731" i="5"/>
  <c r="N731" i="5"/>
  <c r="O731" i="5"/>
  <c r="P731" i="5"/>
  <c r="Q731" i="5"/>
  <c r="R731" i="5"/>
  <c r="F730" i="5"/>
  <c r="F731" i="5"/>
  <c r="F729" i="5"/>
  <c r="X729" i="5"/>
  <c r="Y729" i="5"/>
  <c r="Z729" i="5"/>
  <c r="AA729" i="5"/>
  <c r="AB729" i="5"/>
  <c r="AC729" i="5"/>
  <c r="AD729" i="5"/>
  <c r="AE729" i="5"/>
  <c r="AF729" i="5"/>
  <c r="AG729" i="5"/>
  <c r="AH729" i="5"/>
  <c r="AI729" i="5"/>
  <c r="AJ729" i="5"/>
  <c r="AK729" i="5"/>
  <c r="AL729" i="5"/>
  <c r="AM729" i="5"/>
  <c r="AN729" i="5"/>
  <c r="AO729" i="5"/>
  <c r="AP729" i="5"/>
  <c r="AQ729" i="5"/>
  <c r="AR729" i="5"/>
  <c r="AS729" i="5"/>
  <c r="AT729" i="5"/>
  <c r="AU729" i="5"/>
  <c r="AV729" i="5"/>
  <c r="AW729" i="5"/>
  <c r="AX729" i="5"/>
  <c r="AY729" i="5"/>
  <c r="AZ729" i="5"/>
  <c r="BA729" i="5"/>
  <c r="BB729" i="5"/>
  <c r="BC729" i="5"/>
  <c r="BD729" i="5"/>
  <c r="BE729" i="5"/>
  <c r="BF729" i="5"/>
  <c r="BG729" i="5"/>
  <c r="X731" i="5"/>
  <c r="Y731" i="5"/>
  <c r="Z731" i="5"/>
  <c r="AA731" i="5"/>
  <c r="AB731" i="5"/>
  <c r="AC731" i="5"/>
  <c r="AD731" i="5"/>
  <c r="AE731" i="5"/>
  <c r="AF731" i="5"/>
  <c r="AG731" i="5"/>
  <c r="AH731" i="5"/>
  <c r="AI731" i="5"/>
  <c r="AJ731" i="5"/>
  <c r="AK731" i="5"/>
  <c r="AL731" i="5"/>
  <c r="AM731" i="5"/>
  <c r="AN731" i="5"/>
  <c r="AO731" i="5"/>
  <c r="AP731" i="5"/>
  <c r="AQ731" i="5"/>
  <c r="AR731" i="5"/>
  <c r="AS731" i="5"/>
  <c r="AT731" i="5"/>
  <c r="AU731" i="5"/>
  <c r="AV731" i="5"/>
  <c r="AW731" i="5"/>
  <c r="AX731" i="5"/>
  <c r="AY731" i="5"/>
  <c r="AZ731" i="5"/>
  <c r="BA731" i="5"/>
  <c r="BB731" i="5"/>
  <c r="BC731" i="5"/>
  <c r="BD731" i="5"/>
  <c r="BE731" i="5"/>
  <c r="BF731" i="5"/>
  <c r="BG731" i="5"/>
  <c r="W731" i="5"/>
  <c r="W729" i="5"/>
  <c r="X724" i="5"/>
  <c r="Y724" i="5"/>
  <c r="Z724" i="5"/>
  <c r="AA724" i="5"/>
  <c r="AB724" i="5"/>
  <c r="AC724" i="5"/>
  <c r="AD724" i="5"/>
  <c r="AE724" i="5"/>
  <c r="AF724" i="5"/>
  <c r="AG724" i="5"/>
  <c r="AH724" i="5"/>
  <c r="AI724" i="5"/>
  <c r="AJ724" i="5"/>
  <c r="AK724" i="5"/>
  <c r="AL724" i="5"/>
  <c r="AM724" i="5"/>
  <c r="AN724" i="5"/>
  <c r="AO724" i="5"/>
  <c r="AP724" i="5"/>
  <c r="AQ724" i="5"/>
  <c r="AR724" i="5"/>
  <c r="AS724" i="5"/>
  <c r="AT724" i="5"/>
  <c r="AU724" i="5"/>
  <c r="AV724" i="5"/>
  <c r="AW724" i="5"/>
  <c r="AX724" i="5"/>
  <c r="AY724" i="5"/>
  <c r="AZ724" i="5"/>
  <c r="BA724" i="5"/>
  <c r="BB724" i="5"/>
  <c r="BC724" i="5"/>
  <c r="BD724" i="5"/>
  <c r="BE724" i="5"/>
  <c r="BF724" i="5"/>
  <c r="BG724" i="5"/>
  <c r="X726" i="5"/>
  <c r="Y726" i="5"/>
  <c r="Z726" i="5"/>
  <c r="AA726" i="5"/>
  <c r="AB726" i="5"/>
  <c r="AC726" i="5"/>
  <c r="AD726" i="5"/>
  <c r="AE726" i="5"/>
  <c r="AF726" i="5"/>
  <c r="AG726" i="5"/>
  <c r="AH726" i="5"/>
  <c r="AI726" i="5"/>
  <c r="AJ726" i="5"/>
  <c r="AK726" i="5"/>
  <c r="AL726" i="5"/>
  <c r="AM726" i="5"/>
  <c r="AN726" i="5"/>
  <c r="AO726" i="5"/>
  <c r="AP726" i="5"/>
  <c r="AQ726" i="5"/>
  <c r="AR726" i="5"/>
  <c r="AS726" i="5"/>
  <c r="AT726" i="5"/>
  <c r="AU726" i="5"/>
  <c r="AV726" i="5"/>
  <c r="AW726" i="5"/>
  <c r="AX726" i="5"/>
  <c r="AY726" i="5"/>
  <c r="AZ726" i="5"/>
  <c r="BA726" i="5"/>
  <c r="BB726" i="5"/>
  <c r="BC726" i="5"/>
  <c r="BD726" i="5"/>
  <c r="BE726" i="5"/>
  <c r="BF726" i="5"/>
  <c r="BG726" i="5"/>
  <c r="W726" i="5"/>
  <c r="W724" i="5"/>
  <c r="G724" i="5"/>
  <c r="H724" i="5"/>
  <c r="I724" i="5"/>
  <c r="J724" i="5"/>
  <c r="K724" i="5"/>
  <c r="L724" i="5"/>
  <c r="M724" i="5"/>
  <c r="N724" i="5"/>
  <c r="O724" i="5"/>
  <c r="P724" i="5"/>
  <c r="Q724" i="5"/>
  <c r="R724" i="5"/>
  <c r="G725" i="5"/>
  <c r="H725" i="5"/>
  <c r="I725" i="5"/>
  <c r="J725" i="5"/>
  <c r="K725" i="5"/>
  <c r="L725" i="5"/>
  <c r="M725" i="5"/>
  <c r="N725" i="5"/>
  <c r="O725" i="5"/>
  <c r="P725" i="5"/>
  <c r="Q725" i="5"/>
  <c r="R725" i="5"/>
  <c r="G726" i="5"/>
  <c r="H726" i="5"/>
  <c r="I726" i="5"/>
  <c r="J726" i="5"/>
  <c r="K726" i="5"/>
  <c r="L726" i="5"/>
  <c r="M726" i="5"/>
  <c r="N726" i="5"/>
  <c r="O726" i="5"/>
  <c r="P726" i="5"/>
  <c r="Q726" i="5"/>
  <c r="R726" i="5"/>
  <c r="F725" i="5"/>
  <c r="F726" i="5"/>
  <c r="F724" i="5"/>
  <c r="X702" i="5"/>
  <c r="Y702" i="5"/>
  <c r="Z702" i="5"/>
  <c r="AA702" i="5"/>
  <c r="AB702" i="5"/>
  <c r="AC702" i="5"/>
  <c r="AD702" i="5"/>
  <c r="AE702" i="5"/>
  <c r="AF702" i="5"/>
  <c r="AG702" i="5"/>
  <c r="AH702" i="5"/>
  <c r="AI702" i="5"/>
  <c r="AJ702" i="5"/>
  <c r="AK702" i="5"/>
  <c r="AL702" i="5"/>
  <c r="AM702" i="5"/>
  <c r="AN702" i="5"/>
  <c r="AO702" i="5"/>
  <c r="AP702" i="5"/>
  <c r="AQ702" i="5"/>
  <c r="AR702" i="5"/>
  <c r="AS702" i="5"/>
  <c r="AT702" i="5"/>
  <c r="AU702" i="5"/>
  <c r="AV702" i="5"/>
  <c r="AW702" i="5"/>
  <c r="AX702" i="5"/>
  <c r="AY702" i="5"/>
  <c r="AZ702" i="5"/>
  <c r="BA702" i="5"/>
  <c r="BB702" i="5"/>
  <c r="BC702" i="5"/>
  <c r="BD702" i="5"/>
  <c r="BE702" i="5"/>
  <c r="BF702" i="5"/>
  <c r="BG702" i="5"/>
  <c r="X705" i="5"/>
  <c r="Y705" i="5"/>
  <c r="Z705" i="5"/>
  <c r="AA705" i="5"/>
  <c r="AB705" i="5"/>
  <c r="AC705" i="5"/>
  <c r="AD705" i="5"/>
  <c r="AE705" i="5"/>
  <c r="AF705" i="5"/>
  <c r="AG705" i="5"/>
  <c r="AH705" i="5"/>
  <c r="AI705" i="5"/>
  <c r="AJ705" i="5"/>
  <c r="AK705" i="5"/>
  <c r="AL705" i="5"/>
  <c r="AM705" i="5"/>
  <c r="AN705" i="5"/>
  <c r="AO705" i="5"/>
  <c r="AP705" i="5"/>
  <c r="AQ705" i="5"/>
  <c r="AR705" i="5"/>
  <c r="AS705" i="5"/>
  <c r="AT705" i="5"/>
  <c r="AU705" i="5"/>
  <c r="AV705" i="5"/>
  <c r="AW705" i="5"/>
  <c r="AX705" i="5"/>
  <c r="AY705" i="5"/>
  <c r="AZ705" i="5"/>
  <c r="BA705" i="5"/>
  <c r="BB705" i="5"/>
  <c r="BC705" i="5"/>
  <c r="BD705" i="5"/>
  <c r="BE705" i="5"/>
  <c r="BF705" i="5"/>
  <c r="BG705" i="5"/>
  <c r="X708" i="5"/>
  <c r="Y708" i="5"/>
  <c r="Z708" i="5"/>
  <c r="AA708" i="5"/>
  <c r="AB708" i="5"/>
  <c r="AC708" i="5"/>
  <c r="AD708" i="5"/>
  <c r="AE708" i="5"/>
  <c r="AF708" i="5"/>
  <c r="AG708" i="5"/>
  <c r="AH708" i="5"/>
  <c r="AI708" i="5"/>
  <c r="AJ708" i="5"/>
  <c r="AK708" i="5"/>
  <c r="AL708" i="5"/>
  <c r="AM708" i="5"/>
  <c r="AN708" i="5"/>
  <c r="AO708" i="5"/>
  <c r="AP708" i="5"/>
  <c r="AQ708" i="5"/>
  <c r="AR708" i="5"/>
  <c r="AS708" i="5"/>
  <c r="AT708" i="5"/>
  <c r="AU708" i="5"/>
  <c r="AV708" i="5"/>
  <c r="AW708" i="5"/>
  <c r="AX708" i="5"/>
  <c r="AY708" i="5"/>
  <c r="AZ708" i="5"/>
  <c r="BA708" i="5"/>
  <c r="BB708" i="5"/>
  <c r="BC708" i="5"/>
  <c r="BD708" i="5"/>
  <c r="BE708" i="5"/>
  <c r="BF708" i="5"/>
  <c r="BG708" i="5"/>
  <c r="W708" i="5"/>
  <c r="W705" i="5"/>
  <c r="W702" i="5"/>
  <c r="F705" i="5"/>
  <c r="G705" i="5"/>
  <c r="H705" i="5"/>
  <c r="I705" i="5"/>
  <c r="J705" i="5"/>
  <c r="K705" i="5"/>
  <c r="L705" i="5"/>
  <c r="M705" i="5"/>
  <c r="N705" i="5"/>
  <c r="O705" i="5"/>
  <c r="P705" i="5"/>
  <c r="Q705" i="5"/>
  <c r="R705" i="5"/>
  <c r="F708" i="5"/>
  <c r="G708" i="5"/>
  <c r="H708" i="5"/>
  <c r="I708" i="5"/>
  <c r="J708" i="5"/>
  <c r="K708" i="5"/>
  <c r="L708" i="5"/>
  <c r="M708" i="5"/>
  <c r="N708" i="5"/>
  <c r="O708" i="5"/>
  <c r="P708" i="5"/>
  <c r="Q708" i="5"/>
  <c r="R708" i="5"/>
  <c r="G702" i="5"/>
  <c r="H702" i="5"/>
  <c r="I702" i="5"/>
  <c r="J702" i="5"/>
  <c r="K702" i="5"/>
  <c r="L702" i="5"/>
  <c r="M702" i="5"/>
  <c r="N702" i="5"/>
  <c r="O702" i="5"/>
  <c r="P702" i="5"/>
  <c r="Q702" i="5"/>
  <c r="R702" i="5"/>
  <c r="F702" i="5"/>
  <c r="G691" i="5"/>
  <c r="H691" i="5"/>
  <c r="I691" i="5"/>
  <c r="J691" i="5"/>
  <c r="K691" i="5"/>
  <c r="L691" i="5"/>
  <c r="M691" i="5"/>
  <c r="N691" i="5"/>
  <c r="O691" i="5"/>
  <c r="P691" i="5"/>
  <c r="Q691" i="5"/>
  <c r="R691" i="5"/>
  <c r="G694" i="5"/>
  <c r="H694" i="5"/>
  <c r="I694" i="5"/>
  <c r="J694" i="5"/>
  <c r="K694" i="5"/>
  <c r="L694" i="5"/>
  <c r="M694" i="5"/>
  <c r="N694" i="5"/>
  <c r="O694" i="5"/>
  <c r="P694" i="5"/>
  <c r="Q694" i="5"/>
  <c r="R694" i="5"/>
  <c r="G697" i="5"/>
  <c r="H697" i="5"/>
  <c r="I697" i="5"/>
  <c r="J697" i="5"/>
  <c r="K697" i="5"/>
  <c r="L697" i="5"/>
  <c r="M697" i="5"/>
  <c r="N697" i="5"/>
  <c r="O697" i="5"/>
  <c r="P697" i="5"/>
  <c r="Q697" i="5"/>
  <c r="R697" i="5"/>
  <c r="F694" i="5"/>
  <c r="F697" i="5"/>
  <c r="F691" i="5"/>
  <c r="F683" i="5"/>
  <c r="G683" i="5"/>
  <c r="H683" i="5"/>
  <c r="I683" i="5"/>
  <c r="J683" i="5"/>
  <c r="K683" i="5"/>
  <c r="L683" i="5"/>
  <c r="M683" i="5"/>
  <c r="N683" i="5"/>
  <c r="O683" i="5"/>
  <c r="P683" i="5"/>
  <c r="Q683" i="5"/>
  <c r="R683" i="5"/>
  <c r="F686" i="5"/>
  <c r="G686" i="5"/>
  <c r="H686" i="5"/>
  <c r="I686" i="5"/>
  <c r="J686" i="5"/>
  <c r="K686" i="5"/>
  <c r="L686" i="5"/>
  <c r="M686" i="5"/>
  <c r="N686" i="5"/>
  <c r="O686" i="5"/>
  <c r="P686" i="5"/>
  <c r="Q686" i="5"/>
  <c r="R686" i="5"/>
  <c r="G680" i="5"/>
  <c r="H680" i="5"/>
  <c r="I680" i="5"/>
  <c r="J680" i="5"/>
  <c r="K680" i="5"/>
  <c r="L680" i="5"/>
  <c r="M680" i="5"/>
  <c r="N680" i="5"/>
  <c r="O680" i="5"/>
  <c r="P680" i="5"/>
  <c r="Q680" i="5"/>
  <c r="R680" i="5"/>
  <c r="F680" i="5"/>
  <c r="X657" i="5"/>
  <c r="Y657" i="5"/>
  <c r="Z657" i="5"/>
  <c r="AA657" i="5"/>
  <c r="AB657" i="5"/>
  <c r="AC657" i="5"/>
  <c r="AD657" i="5"/>
  <c r="AE657" i="5"/>
  <c r="AF657" i="5"/>
  <c r="AG657" i="5"/>
  <c r="AH657" i="5"/>
  <c r="AI657" i="5"/>
  <c r="AJ657" i="5"/>
  <c r="AK657" i="5"/>
  <c r="AL657" i="5"/>
  <c r="AM657" i="5"/>
  <c r="AN657" i="5"/>
  <c r="AO657" i="5"/>
  <c r="AP657" i="5"/>
  <c r="AQ657" i="5"/>
  <c r="AR657" i="5"/>
  <c r="AS657" i="5"/>
  <c r="AT657" i="5"/>
  <c r="AU657" i="5"/>
  <c r="AV657" i="5"/>
  <c r="AW657" i="5"/>
  <c r="AX657" i="5"/>
  <c r="AY657" i="5"/>
  <c r="AZ657" i="5"/>
  <c r="BA657" i="5"/>
  <c r="BB657" i="5"/>
  <c r="BC657" i="5"/>
  <c r="BD657" i="5"/>
  <c r="BE657" i="5"/>
  <c r="BF657" i="5"/>
  <c r="BG657" i="5"/>
  <c r="X660" i="5"/>
  <c r="Y660" i="5"/>
  <c r="Z660" i="5"/>
  <c r="AA660" i="5"/>
  <c r="AB660" i="5"/>
  <c r="AC660" i="5"/>
  <c r="AD660" i="5"/>
  <c r="AE660" i="5"/>
  <c r="AF660" i="5"/>
  <c r="AG660" i="5"/>
  <c r="AH660" i="5"/>
  <c r="AI660" i="5"/>
  <c r="AJ660" i="5"/>
  <c r="AK660" i="5"/>
  <c r="AL660" i="5"/>
  <c r="AM660" i="5"/>
  <c r="AN660" i="5"/>
  <c r="AO660" i="5"/>
  <c r="AP660" i="5"/>
  <c r="AQ660" i="5"/>
  <c r="AR660" i="5"/>
  <c r="AS660" i="5"/>
  <c r="AT660" i="5"/>
  <c r="AU660" i="5"/>
  <c r="AV660" i="5"/>
  <c r="AW660" i="5"/>
  <c r="AX660" i="5"/>
  <c r="AY660" i="5"/>
  <c r="AZ660" i="5"/>
  <c r="BA660" i="5"/>
  <c r="BB660" i="5"/>
  <c r="BC660" i="5"/>
  <c r="BD660" i="5"/>
  <c r="BE660" i="5"/>
  <c r="BF660" i="5"/>
  <c r="BG660" i="5"/>
  <c r="X663" i="5"/>
  <c r="Y663" i="5"/>
  <c r="Z663" i="5"/>
  <c r="AA663" i="5"/>
  <c r="AB663" i="5"/>
  <c r="AC663" i="5"/>
  <c r="AD663" i="5"/>
  <c r="AE663" i="5"/>
  <c r="AF663" i="5"/>
  <c r="AG663" i="5"/>
  <c r="AH663" i="5"/>
  <c r="AI663" i="5"/>
  <c r="AJ663" i="5"/>
  <c r="AK663" i="5"/>
  <c r="AL663" i="5"/>
  <c r="AM663" i="5"/>
  <c r="AN663" i="5"/>
  <c r="AO663" i="5"/>
  <c r="AP663" i="5"/>
  <c r="AQ663" i="5"/>
  <c r="AR663" i="5"/>
  <c r="AS663" i="5"/>
  <c r="AT663" i="5"/>
  <c r="AU663" i="5"/>
  <c r="AV663" i="5"/>
  <c r="AW663" i="5"/>
  <c r="AX663" i="5"/>
  <c r="AY663" i="5"/>
  <c r="AZ663" i="5"/>
  <c r="BA663" i="5"/>
  <c r="BB663" i="5"/>
  <c r="BC663" i="5"/>
  <c r="BD663" i="5"/>
  <c r="BE663" i="5"/>
  <c r="BF663" i="5"/>
  <c r="BG663" i="5"/>
  <c r="W663" i="5"/>
  <c r="W657" i="5"/>
  <c r="F660" i="5"/>
  <c r="G660" i="5"/>
  <c r="H660" i="5"/>
  <c r="I660" i="5"/>
  <c r="J660" i="5"/>
  <c r="K660" i="5"/>
  <c r="L660" i="5"/>
  <c r="M660" i="5"/>
  <c r="N660" i="5"/>
  <c r="O660" i="5"/>
  <c r="P660" i="5"/>
  <c r="Q660" i="5"/>
  <c r="R660" i="5"/>
  <c r="F663" i="5"/>
  <c r="G663" i="5"/>
  <c r="H663" i="5"/>
  <c r="I663" i="5"/>
  <c r="J663" i="5"/>
  <c r="K663" i="5"/>
  <c r="L663" i="5"/>
  <c r="M663" i="5"/>
  <c r="N663" i="5"/>
  <c r="O663" i="5"/>
  <c r="P663" i="5"/>
  <c r="Q663" i="5"/>
  <c r="R663" i="5"/>
  <c r="G657" i="5"/>
  <c r="H657" i="5"/>
  <c r="I657" i="5"/>
  <c r="J657" i="5"/>
  <c r="K657" i="5"/>
  <c r="L657" i="5"/>
  <c r="M657" i="5"/>
  <c r="N657" i="5"/>
  <c r="O657" i="5"/>
  <c r="P657" i="5"/>
  <c r="Q657" i="5"/>
  <c r="R657" i="5"/>
  <c r="F657" i="5"/>
  <c r="F649" i="5"/>
  <c r="G649" i="5"/>
  <c r="H649" i="5"/>
  <c r="I649" i="5"/>
  <c r="J649" i="5"/>
  <c r="K649" i="5"/>
  <c r="L649" i="5"/>
  <c r="M649" i="5"/>
  <c r="N649" i="5"/>
  <c r="O649" i="5"/>
  <c r="P649" i="5"/>
  <c r="Q649" i="5"/>
  <c r="R649" i="5"/>
  <c r="F652" i="5"/>
  <c r="G652" i="5"/>
  <c r="H652" i="5"/>
  <c r="I652" i="5"/>
  <c r="J652" i="5"/>
  <c r="K652" i="5"/>
  <c r="L652" i="5"/>
  <c r="M652" i="5"/>
  <c r="N652" i="5"/>
  <c r="O652" i="5"/>
  <c r="P652" i="5"/>
  <c r="Q652" i="5"/>
  <c r="R652" i="5"/>
  <c r="G646" i="5"/>
  <c r="H646" i="5"/>
  <c r="I646" i="5"/>
  <c r="J646" i="5"/>
  <c r="K646" i="5"/>
  <c r="L646" i="5"/>
  <c r="M646" i="5"/>
  <c r="N646" i="5"/>
  <c r="O646" i="5"/>
  <c r="P646" i="5"/>
  <c r="Q646" i="5"/>
  <c r="R646" i="5"/>
  <c r="F646" i="5"/>
  <c r="G635" i="5"/>
  <c r="H635" i="5"/>
  <c r="I635" i="5"/>
  <c r="J635" i="5"/>
  <c r="K635" i="5"/>
  <c r="L635" i="5"/>
  <c r="M635" i="5"/>
  <c r="N635" i="5"/>
  <c r="O635" i="5"/>
  <c r="P635" i="5"/>
  <c r="Q635" i="5"/>
  <c r="R635" i="5"/>
  <c r="G638" i="5"/>
  <c r="H638" i="5"/>
  <c r="I638" i="5"/>
  <c r="J638" i="5"/>
  <c r="K638" i="5"/>
  <c r="L638" i="5"/>
  <c r="M638" i="5"/>
  <c r="N638" i="5"/>
  <c r="O638" i="5"/>
  <c r="P638" i="5"/>
  <c r="Q638" i="5"/>
  <c r="R638" i="5"/>
  <c r="G641" i="5"/>
  <c r="H641" i="5"/>
  <c r="I641" i="5"/>
  <c r="J641" i="5"/>
  <c r="K641" i="5"/>
  <c r="L641" i="5"/>
  <c r="M641" i="5"/>
  <c r="N641" i="5"/>
  <c r="O641" i="5"/>
  <c r="P641" i="5"/>
  <c r="Q641" i="5"/>
  <c r="R641" i="5"/>
  <c r="F638" i="5"/>
  <c r="F641" i="5"/>
  <c r="F635" i="5"/>
  <c r="X142" i="5"/>
  <c r="Y142" i="5"/>
  <c r="Z142" i="5"/>
  <c r="AA142" i="5"/>
  <c r="AB142" i="5"/>
  <c r="AC142" i="5"/>
  <c r="AD142" i="5"/>
  <c r="AE142" i="5"/>
  <c r="AF142" i="5"/>
  <c r="AG142" i="5"/>
  <c r="AH142" i="5"/>
  <c r="AI142" i="5"/>
  <c r="AJ142" i="5"/>
  <c r="AK142" i="5"/>
  <c r="AL142" i="5"/>
  <c r="AM142" i="5"/>
  <c r="AN142" i="5"/>
  <c r="AO142" i="5"/>
  <c r="AP142" i="5"/>
  <c r="AQ142" i="5"/>
  <c r="AR142" i="5"/>
  <c r="AS142" i="5"/>
  <c r="AT142" i="5"/>
  <c r="AU142" i="5"/>
  <c r="AV142" i="5"/>
  <c r="AW142" i="5"/>
  <c r="AX142" i="5"/>
  <c r="AY142" i="5"/>
  <c r="AZ142" i="5"/>
  <c r="BA142" i="5"/>
  <c r="BB142" i="5"/>
  <c r="BC142" i="5"/>
  <c r="BD142" i="5"/>
  <c r="BE142" i="5"/>
  <c r="BF142" i="5"/>
  <c r="BG142" i="5"/>
  <c r="X143" i="5"/>
  <c r="Y143" i="5"/>
  <c r="Z143" i="5"/>
  <c r="AA143" i="5"/>
  <c r="AB143" i="5"/>
  <c r="AC143" i="5"/>
  <c r="AD143" i="5"/>
  <c r="AE143" i="5"/>
  <c r="AF143" i="5"/>
  <c r="AG143" i="5"/>
  <c r="AH143" i="5"/>
  <c r="AI143" i="5"/>
  <c r="AJ143" i="5"/>
  <c r="AK143" i="5"/>
  <c r="AL143" i="5"/>
  <c r="AM143" i="5"/>
  <c r="AN143" i="5"/>
  <c r="AO143" i="5"/>
  <c r="AP143" i="5"/>
  <c r="AQ143" i="5"/>
  <c r="AR143" i="5"/>
  <c r="AS143" i="5"/>
  <c r="AT143" i="5"/>
  <c r="AU143" i="5"/>
  <c r="AV143" i="5"/>
  <c r="AW143" i="5"/>
  <c r="AX143" i="5"/>
  <c r="AY143" i="5"/>
  <c r="AZ143" i="5"/>
  <c r="BA143" i="5"/>
  <c r="BB143" i="5"/>
  <c r="BC143" i="5"/>
  <c r="BD143" i="5"/>
  <c r="BE143" i="5"/>
  <c r="BF143" i="5"/>
  <c r="BG143" i="5"/>
  <c r="X144" i="5"/>
  <c r="Y144" i="5"/>
  <c r="Z144" i="5"/>
  <c r="AA144" i="5"/>
  <c r="AB144" i="5"/>
  <c r="AC144" i="5"/>
  <c r="AD144" i="5"/>
  <c r="AE144" i="5"/>
  <c r="AF144" i="5"/>
  <c r="AG144" i="5"/>
  <c r="AH144" i="5"/>
  <c r="AI144" i="5"/>
  <c r="AJ144" i="5"/>
  <c r="AK144" i="5"/>
  <c r="AL144" i="5"/>
  <c r="AM144" i="5"/>
  <c r="AN144" i="5"/>
  <c r="AO144" i="5"/>
  <c r="AP144" i="5"/>
  <c r="AQ144" i="5"/>
  <c r="AR144" i="5"/>
  <c r="AS144" i="5"/>
  <c r="AT144" i="5"/>
  <c r="AU144" i="5"/>
  <c r="AV144" i="5"/>
  <c r="AW144" i="5"/>
  <c r="AX144" i="5"/>
  <c r="AY144" i="5"/>
  <c r="AZ144" i="5"/>
  <c r="BA144" i="5"/>
  <c r="BB144" i="5"/>
  <c r="BC144" i="5"/>
  <c r="BD144" i="5"/>
  <c r="BE144" i="5"/>
  <c r="BF144" i="5"/>
  <c r="BG144" i="5"/>
  <c r="X145" i="5"/>
  <c r="Y145" i="5"/>
  <c r="Z145" i="5"/>
  <c r="AA145" i="5"/>
  <c r="AB145" i="5"/>
  <c r="AC145" i="5"/>
  <c r="AD145" i="5"/>
  <c r="AE145" i="5"/>
  <c r="AF145" i="5"/>
  <c r="AG145" i="5"/>
  <c r="AH145" i="5"/>
  <c r="AI145" i="5"/>
  <c r="AJ145" i="5"/>
  <c r="AK145" i="5"/>
  <c r="AL145" i="5"/>
  <c r="AM145" i="5"/>
  <c r="AN145" i="5"/>
  <c r="AO145" i="5"/>
  <c r="AP145" i="5"/>
  <c r="AQ145" i="5"/>
  <c r="AR145" i="5"/>
  <c r="AS145" i="5"/>
  <c r="AT145" i="5"/>
  <c r="AU145" i="5"/>
  <c r="AV145" i="5"/>
  <c r="AW145" i="5"/>
  <c r="AX145" i="5"/>
  <c r="AY145" i="5"/>
  <c r="AZ145" i="5"/>
  <c r="BA145" i="5"/>
  <c r="BB145" i="5"/>
  <c r="BC145" i="5"/>
  <c r="BD145" i="5"/>
  <c r="BE145" i="5"/>
  <c r="BF145" i="5"/>
  <c r="BG145" i="5"/>
  <c r="X146" i="5"/>
  <c r="Y146" i="5"/>
  <c r="Z146" i="5"/>
  <c r="AA146" i="5"/>
  <c r="AB146" i="5"/>
  <c r="AC146" i="5"/>
  <c r="AD146" i="5"/>
  <c r="AE146" i="5"/>
  <c r="AF146" i="5"/>
  <c r="AG146" i="5"/>
  <c r="AH146" i="5"/>
  <c r="AI146" i="5"/>
  <c r="AJ146" i="5"/>
  <c r="AK146" i="5"/>
  <c r="AL146" i="5"/>
  <c r="AM146" i="5"/>
  <c r="AN146" i="5"/>
  <c r="AO146" i="5"/>
  <c r="AP146" i="5"/>
  <c r="AQ146" i="5"/>
  <c r="AR146" i="5"/>
  <c r="AS146" i="5"/>
  <c r="AT146" i="5"/>
  <c r="AU146" i="5"/>
  <c r="AV146" i="5"/>
  <c r="AW146" i="5"/>
  <c r="AX146" i="5"/>
  <c r="AY146" i="5"/>
  <c r="AZ146" i="5"/>
  <c r="BA146" i="5"/>
  <c r="BB146" i="5"/>
  <c r="BC146" i="5"/>
  <c r="BD146" i="5"/>
  <c r="BE146" i="5"/>
  <c r="BF146" i="5"/>
  <c r="BG146" i="5"/>
  <c r="X147" i="5"/>
  <c r="Y147" i="5"/>
  <c r="Z147" i="5"/>
  <c r="AA147" i="5"/>
  <c r="AB147" i="5"/>
  <c r="AC147" i="5"/>
  <c r="AD147" i="5"/>
  <c r="AE147" i="5"/>
  <c r="AF147" i="5"/>
  <c r="AG147" i="5"/>
  <c r="AH147" i="5"/>
  <c r="AI147" i="5"/>
  <c r="AJ147" i="5"/>
  <c r="AK147" i="5"/>
  <c r="AL147" i="5"/>
  <c r="AM147" i="5"/>
  <c r="AN147" i="5"/>
  <c r="AO147" i="5"/>
  <c r="AP147" i="5"/>
  <c r="AQ147" i="5"/>
  <c r="AR147" i="5"/>
  <c r="AS147" i="5"/>
  <c r="AT147" i="5"/>
  <c r="AU147" i="5"/>
  <c r="AV147" i="5"/>
  <c r="AW147" i="5"/>
  <c r="AX147" i="5"/>
  <c r="AY147" i="5"/>
  <c r="AZ147" i="5"/>
  <c r="BA147" i="5"/>
  <c r="BB147" i="5"/>
  <c r="BC147" i="5"/>
  <c r="BD147" i="5"/>
  <c r="BE147" i="5"/>
  <c r="BF147" i="5"/>
  <c r="BG147" i="5"/>
  <c r="X148" i="5"/>
  <c r="Y148" i="5"/>
  <c r="Z148" i="5"/>
  <c r="AA148" i="5"/>
  <c r="AB148" i="5"/>
  <c r="AC148" i="5"/>
  <c r="AD148" i="5"/>
  <c r="AE148" i="5"/>
  <c r="AF148" i="5"/>
  <c r="AG148" i="5"/>
  <c r="AH148" i="5"/>
  <c r="AI148" i="5"/>
  <c r="AJ148" i="5"/>
  <c r="AK148" i="5"/>
  <c r="AL148" i="5"/>
  <c r="AM148" i="5"/>
  <c r="AN148" i="5"/>
  <c r="AO148" i="5"/>
  <c r="AP148" i="5"/>
  <c r="AQ148" i="5"/>
  <c r="AR148" i="5"/>
  <c r="AS148" i="5"/>
  <c r="AT148" i="5"/>
  <c r="AU148" i="5"/>
  <c r="AV148" i="5"/>
  <c r="AW148" i="5"/>
  <c r="AX148" i="5"/>
  <c r="AY148" i="5"/>
  <c r="AZ148" i="5"/>
  <c r="BA148" i="5"/>
  <c r="BB148" i="5"/>
  <c r="BC148" i="5"/>
  <c r="BD148" i="5"/>
  <c r="BE148" i="5"/>
  <c r="BF148" i="5"/>
  <c r="BG148" i="5"/>
  <c r="X149" i="5"/>
  <c r="Y149" i="5"/>
  <c r="Z149" i="5"/>
  <c r="AA149" i="5"/>
  <c r="AB149" i="5"/>
  <c r="AC149" i="5"/>
  <c r="AD149" i="5"/>
  <c r="AE149" i="5"/>
  <c r="AF149" i="5"/>
  <c r="AG149" i="5"/>
  <c r="AH149" i="5"/>
  <c r="AI149" i="5"/>
  <c r="AJ149" i="5"/>
  <c r="AK149" i="5"/>
  <c r="AL149" i="5"/>
  <c r="AM149" i="5"/>
  <c r="AN149" i="5"/>
  <c r="AO149" i="5"/>
  <c r="AP149" i="5"/>
  <c r="AQ149" i="5"/>
  <c r="AR149" i="5"/>
  <c r="AS149" i="5"/>
  <c r="AT149" i="5"/>
  <c r="AU149" i="5"/>
  <c r="AV149" i="5"/>
  <c r="AW149" i="5"/>
  <c r="AX149" i="5"/>
  <c r="AY149" i="5"/>
  <c r="AZ149" i="5"/>
  <c r="BA149" i="5"/>
  <c r="BB149" i="5"/>
  <c r="BC149" i="5"/>
  <c r="BD149" i="5"/>
  <c r="BE149" i="5"/>
  <c r="BF149" i="5"/>
  <c r="BG149" i="5"/>
  <c r="X150" i="5"/>
  <c r="Y150" i="5"/>
  <c r="Z150" i="5"/>
  <c r="AA150" i="5"/>
  <c r="AB150" i="5"/>
  <c r="AC150" i="5"/>
  <c r="AD150" i="5"/>
  <c r="AE150" i="5"/>
  <c r="AF150" i="5"/>
  <c r="AG150" i="5"/>
  <c r="AH150" i="5"/>
  <c r="AI150" i="5"/>
  <c r="AJ150" i="5"/>
  <c r="AK150" i="5"/>
  <c r="AL150" i="5"/>
  <c r="AM150" i="5"/>
  <c r="AN150" i="5"/>
  <c r="AO150" i="5"/>
  <c r="AP150" i="5"/>
  <c r="AQ150" i="5"/>
  <c r="AR150" i="5"/>
  <c r="AS150" i="5"/>
  <c r="AT150" i="5"/>
  <c r="AU150" i="5"/>
  <c r="AV150" i="5"/>
  <c r="AW150" i="5"/>
  <c r="AX150" i="5"/>
  <c r="AY150" i="5"/>
  <c r="AZ150" i="5"/>
  <c r="BA150" i="5"/>
  <c r="BB150" i="5"/>
  <c r="BC150" i="5"/>
  <c r="BD150" i="5"/>
  <c r="BE150" i="5"/>
  <c r="BF150" i="5"/>
  <c r="BG150" i="5"/>
  <c r="X151" i="5"/>
  <c r="Y151" i="5"/>
  <c r="Z151" i="5"/>
  <c r="AA151" i="5"/>
  <c r="AB151" i="5"/>
  <c r="AC151" i="5"/>
  <c r="AD151" i="5"/>
  <c r="AE151" i="5"/>
  <c r="AF151" i="5"/>
  <c r="AG151" i="5"/>
  <c r="AH151" i="5"/>
  <c r="AI151" i="5"/>
  <c r="AJ151" i="5"/>
  <c r="AK151" i="5"/>
  <c r="AL151" i="5"/>
  <c r="AM151" i="5"/>
  <c r="AN151" i="5"/>
  <c r="AO151" i="5"/>
  <c r="AP151" i="5"/>
  <c r="AQ151" i="5"/>
  <c r="AR151" i="5"/>
  <c r="AS151" i="5"/>
  <c r="AT151" i="5"/>
  <c r="AU151" i="5"/>
  <c r="AV151" i="5"/>
  <c r="AW151" i="5"/>
  <c r="AX151" i="5"/>
  <c r="AY151" i="5"/>
  <c r="AZ151" i="5"/>
  <c r="BA151" i="5"/>
  <c r="BB151" i="5"/>
  <c r="BC151" i="5"/>
  <c r="BD151" i="5"/>
  <c r="BE151" i="5"/>
  <c r="BF151" i="5"/>
  <c r="BG151" i="5"/>
  <c r="X152" i="5"/>
  <c r="Y152" i="5"/>
  <c r="Z152" i="5"/>
  <c r="AA152" i="5"/>
  <c r="AB152" i="5"/>
  <c r="AC152" i="5"/>
  <c r="AD152" i="5"/>
  <c r="AE152" i="5"/>
  <c r="AF152" i="5"/>
  <c r="AG152" i="5"/>
  <c r="AH152" i="5"/>
  <c r="AI152" i="5"/>
  <c r="AJ152" i="5"/>
  <c r="AK152" i="5"/>
  <c r="AL152" i="5"/>
  <c r="AM152" i="5"/>
  <c r="AN152" i="5"/>
  <c r="AO152" i="5"/>
  <c r="AP152" i="5"/>
  <c r="AQ152" i="5"/>
  <c r="AR152" i="5"/>
  <c r="AS152" i="5"/>
  <c r="AT152" i="5"/>
  <c r="AU152" i="5"/>
  <c r="AV152" i="5"/>
  <c r="AW152" i="5"/>
  <c r="AX152" i="5"/>
  <c r="AY152" i="5"/>
  <c r="AZ152" i="5"/>
  <c r="BA152" i="5"/>
  <c r="BB152" i="5"/>
  <c r="BC152" i="5"/>
  <c r="BD152" i="5"/>
  <c r="BE152" i="5"/>
  <c r="BF152" i="5"/>
  <c r="BG152" i="5"/>
  <c r="X153" i="5"/>
  <c r="Y153" i="5"/>
  <c r="Z153" i="5"/>
  <c r="AA153" i="5"/>
  <c r="AB153" i="5"/>
  <c r="AC153" i="5"/>
  <c r="AD153" i="5"/>
  <c r="AE153" i="5"/>
  <c r="AF153" i="5"/>
  <c r="AG153" i="5"/>
  <c r="AH153" i="5"/>
  <c r="AI153" i="5"/>
  <c r="AJ153" i="5"/>
  <c r="AK153" i="5"/>
  <c r="AL153" i="5"/>
  <c r="AM153" i="5"/>
  <c r="AN153" i="5"/>
  <c r="AO153" i="5"/>
  <c r="AP153" i="5"/>
  <c r="AQ153" i="5"/>
  <c r="AR153" i="5"/>
  <c r="AS153" i="5"/>
  <c r="AT153" i="5"/>
  <c r="AU153" i="5"/>
  <c r="AV153" i="5"/>
  <c r="AW153" i="5"/>
  <c r="AX153" i="5"/>
  <c r="AY153" i="5"/>
  <c r="AZ153" i="5"/>
  <c r="BA153" i="5"/>
  <c r="BB153" i="5"/>
  <c r="BC153" i="5"/>
  <c r="BD153" i="5"/>
  <c r="BE153" i="5"/>
  <c r="BF153" i="5"/>
  <c r="BG153" i="5"/>
  <c r="X154" i="5"/>
  <c r="Y154" i="5"/>
  <c r="Z154" i="5"/>
  <c r="AA154" i="5"/>
  <c r="AB154" i="5"/>
  <c r="AC154" i="5"/>
  <c r="AD154" i="5"/>
  <c r="AE154" i="5"/>
  <c r="AF154" i="5"/>
  <c r="AG154" i="5"/>
  <c r="AH154" i="5"/>
  <c r="AI154" i="5"/>
  <c r="AJ154" i="5"/>
  <c r="AK154" i="5"/>
  <c r="AL154" i="5"/>
  <c r="AM154" i="5"/>
  <c r="AN154" i="5"/>
  <c r="AO154" i="5"/>
  <c r="AP154" i="5"/>
  <c r="AQ154" i="5"/>
  <c r="AR154" i="5"/>
  <c r="AS154" i="5"/>
  <c r="AT154" i="5"/>
  <c r="AU154" i="5"/>
  <c r="AV154" i="5"/>
  <c r="AW154" i="5"/>
  <c r="AX154" i="5"/>
  <c r="AY154" i="5"/>
  <c r="AZ154" i="5"/>
  <c r="BA154" i="5"/>
  <c r="BB154" i="5"/>
  <c r="BC154" i="5"/>
  <c r="BD154" i="5"/>
  <c r="BE154" i="5"/>
  <c r="BF154" i="5"/>
  <c r="BG154" i="5"/>
  <c r="X155" i="5"/>
  <c r="Y155" i="5"/>
  <c r="Z155" i="5"/>
  <c r="AA155" i="5"/>
  <c r="AB155" i="5"/>
  <c r="AC155" i="5"/>
  <c r="AD155" i="5"/>
  <c r="AE155" i="5"/>
  <c r="AF155" i="5"/>
  <c r="AG155" i="5"/>
  <c r="AH155" i="5"/>
  <c r="AI155" i="5"/>
  <c r="AJ155" i="5"/>
  <c r="AK155" i="5"/>
  <c r="AL155" i="5"/>
  <c r="AM155" i="5"/>
  <c r="AN155" i="5"/>
  <c r="AO155" i="5"/>
  <c r="AP155" i="5"/>
  <c r="AQ155" i="5"/>
  <c r="AR155" i="5"/>
  <c r="AS155" i="5"/>
  <c r="AT155" i="5"/>
  <c r="AU155" i="5"/>
  <c r="AV155" i="5"/>
  <c r="AW155" i="5"/>
  <c r="AX155" i="5"/>
  <c r="AY155" i="5"/>
  <c r="AZ155" i="5"/>
  <c r="BA155" i="5"/>
  <c r="BB155" i="5"/>
  <c r="BC155" i="5"/>
  <c r="BD155" i="5"/>
  <c r="BE155" i="5"/>
  <c r="BF155" i="5"/>
  <c r="BG155" i="5"/>
  <c r="X156" i="5"/>
  <c r="Y156" i="5"/>
  <c r="Z156" i="5"/>
  <c r="AA156" i="5"/>
  <c r="AB156" i="5"/>
  <c r="AC156" i="5"/>
  <c r="AD156" i="5"/>
  <c r="AE156" i="5"/>
  <c r="AF156" i="5"/>
  <c r="AG156" i="5"/>
  <c r="AH156" i="5"/>
  <c r="AI156" i="5"/>
  <c r="AJ156" i="5"/>
  <c r="AK156" i="5"/>
  <c r="AL156" i="5"/>
  <c r="AM156" i="5"/>
  <c r="AN156" i="5"/>
  <c r="AO156" i="5"/>
  <c r="AP156" i="5"/>
  <c r="AQ156" i="5"/>
  <c r="AR156" i="5"/>
  <c r="AS156" i="5"/>
  <c r="AT156" i="5"/>
  <c r="AU156" i="5"/>
  <c r="AV156" i="5"/>
  <c r="AW156" i="5"/>
  <c r="AX156" i="5"/>
  <c r="AY156" i="5"/>
  <c r="AZ156" i="5"/>
  <c r="BA156" i="5"/>
  <c r="BB156" i="5"/>
  <c r="BC156" i="5"/>
  <c r="BD156" i="5"/>
  <c r="BE156" i="5"/>
  <c r="BF156" i="5"/>
  <c r="BG156" i="5"/>
  <c r="X157" i="5"/>
  <c r="Y157" i="5"/>
  <c r="Z157" i="5"/>
  <c r="AA157" i="5"/>
  <c r="AB157" i="5"/>
  <c r="AC157" i="5"/>
  <c r="AD157" i="5"/>
  <c r="AE157" i="5"/>
  <c r="AF157" i="5"/>
  <c r="AG157" i="5"/>
  <c r="AH157" i="5"/>
  <c r="AI157" i="5"/>
  <c r="AJ157" i="5"/>
  <c r="AK157" i="5"/>
  <c r="AL157" i="5"/>
  <c r="AM157" i="5"/>
  <c r="AN157" i="5"/>
  <c r="AO157" i="5"/>
  <c r="AP157" i="5"/>
  <c r="AQ157" i="5"/>
  <c r="AR157" i="5"/>
  <c r="AS157" i="5"/>
  <c r="AT157" i="5"/>
  <c r="AU157" i="5"/>
  <c r="AV157" i="5"/>
  <c r="AW157" i="5"/>
  <c r="AX157" i="5"/>
  <c r="AY157" i="5"/>
  <c r="AZ157" i="5"/>
  <c r="BA157" i="5"/>
  <c r="BB157" i="5"/>
  <c r="BC157" i="5"/>
  <c r="BD157" i="5"/>
  <c r="BE157" i="5"/>
  <c r="BF157" i="5"/>
  <c r="BG157" i="5"/>
  <c r="X158" i="5"/>
  <c r="Y158" i="5"/>
  <c r="Z158" i="5"/>
  <c r="AA158" i="5"/>
  <c r="AB158" i="5"/>
  <c r="AC158" i="5"/>
  <c r="AD158" i="5"/>
  <c r="AE158" i="5"/>
  <c r="AF158" i="5"/>
  <c r="AG158" i="5"/>
  <c r="AH158" i="5"/>
  <c r="AI158" i="5"/>
  <c r="AJ158" i="5"/>
  <c r="AK158" i="5"/>
  <c r="AL158" i="5"/>
  <c r="AM158" i="5"/>
  <c r="AN158" i="5"/>
  <c r="AO158" i="5"/>
  <c r="AP158" i="5"/>
  <c r="AQ158" i="5"/>
  <c r="AR158" i="5"/>
  <c r="AS158" i="5"/>
  <c r="AT158" i="5"/>
  <c r="AU158" i="5"/>
  <c r="AV158" i="5"/>
  <c r="AW158" i="5"/>
  <c r="AX158" i="5"/>
  <c r="AY158" i="5"/>
  <c r="AZ158" i="5"/>
  <c r="BA158" i="5"/>
  <c r="BB158" i="5"/>
  <c r="BC158" i="5"/>
  <c r="BD158" i="5"/>
  <c r="BE158" i="5"/>
  <c r="BF158" i="5"/>
  <c r="BG158" i="5"/>
  <c r="X159" i="5"/>
  <c r="Y159" i="5"/>
  <c r="Z159" i="5"/>
  <c r="AA159" i="5"/>
  <c r="AB159" i="5"/>
  <c r="AC159" i="5"/>
  <c r="AD159" i="5"/>
  <c r="AE159" i="5"/>
  <c r="AF159" i="5"/>
  <c r="AG159" i="5"/>
  <c r="AH159" i="5"/>
  <c r="AI159" i="5"/>
  <c r="AJ159" i="5"/>
  <c r="AK159" i="5"/>
  <c r="AL159" i="5"/>
  <c r="AM159" i="5"/>
  <c r="AN159" i="5"/>
  <c r="AO159" i="5"/>
  <c r="AP159" i="5"/>
  <c r="AQ159" i="5"/>
  <c r="AR159" i="5"/>
  <c r="AS159" i="5"/>
  <c r="AT159" i="5"/>
  <c r="AU159" i="5"/>
  <c r="AV159" i="5"/>
  <c r="AW159" i="5"/>
  <c r="AX159" i="5"/>
  <c r="AY159" i="5"/>
  <c r="AZ159" i="5"/>
  <c r="BA159" i="5"/>
  <c r="BB159" i="5"/>
  <c r="BC159" i="5"/>
  <c r="BD159" i="5"/>
  <c r="BE159" i="5"/>
  <c r="BF159" i="5"/>
  <c r="BG159" i="5"/>
  <c r="X160" i="5"/>
  <c r="Y160" i="5"/>
  <c r="Z160" i="5"/>
  <c r="AA160" i="5"/>
  <c r="AB160" i="5"/>
  <c r="AC160" i="5"/>
  <c r="AD160" i="5"/>
  <c r="AE160" i="5"/>
  <c r="AF160" i="5"/>
  <c r="AG160" i="5"/>
  <c r="AH160" i="5"/>
  <c r="AI160" i="5"/>
  <c r="AJ160" i="5"/>
  <c r="AK160" i="5"/>
  <c r="AL160" i="5"/>
  <c r="AM160" i="5"/>
  <c r="AN160" i="5"/>
  <c r="AO160" i="5"/>
  <c r="AP160" i="5"/>
  <c r="AQ160" i="5"/>
  <c r="AR160" i="5"/>
  <c r="AS160" i="5"/>
  <c r="AT160" i="5"/>
  <c r="AU160" i="5"/>
  <c r="AV160" i="5"/>
  <c r="AW160" i="5"/>
  <c r="AX160" i="5"/>
  <c r="AY160" i="5"/>
  <c r="AZ160" i="5"/>
  <c r="BA160" i="5"/>
  <c r="BB160" i="5"/>
  <c r="BC160" i="5"/>
  <c r="BD160" i="5"/>
  <c r="BE160" i="5"/>
  <c r="BF160" i="5"/>
  <c r="BG160" i="5"/>
  <c r="X161" i="5"/>
  <c r="Y161" i="5"/>
  <c r="Z161" i="5"/>
  <c r="AA161" i="5"/>
  <c r="AB161" i="5"/>
  <c r="AC161" i="5"/>
  <c r="AD161" i="5"/>
  <c r="AE161" i="5"/>
  <c r="AF161" i="5"/>
  <c r="AG161" i="5"/>
  <c r="AH161" i="5"/>
  <c r="AI161" i="5"/>
  <c r="AJ161" i="5"/>
  <c r="AK161" i="5"/>
  <c r="AL161" i="5"/>
  <c r="AM161" i="5"/>
  <c r="AN161" i="5"/>
  <c r="AO161" i="5"/>
  <c r="AP161" i="5"/>
  <c r="AQ161" i="5"/>
  <c r="AR161" i="5"/>
  <c r="AS161" i="5"/>
  <c r="AT161" i="5"/>
  <c r="AU161" i="5"/>
  <c r="AV161" i="5"/>
  <c r="AW161" i="5"/>
  <c r="AX161" i="5"/>
  <c r="AY161" i="5"/>
  <c r="AZ161" i="5"/>
  <c r="BA161" i="5"/>
  <c r="BB161" i="5"/>
  <c r="BC161" i="5"/>
  <c r="BD161" i="5"/>
  <c r="BE161" i="5"/>
  <c r="BF161" i="5"/>
  <c r="BG161" i="5"/>
  <c r="X162" i="5"/>
  <c r="Y162" i="5"/>
  <c r="Z162" i="5"/>
  <c r="AA162" i="5"/>
  <c r="AB162" i="5"/>
  <c r="AC162" i="5"/>
  <c r="AD162" i="5"/>
  <c r="AE162" i="5"/>
  <c r="AF162" i="5"/>
  <c r="AG162" i="5"/>
  <c r="AH162" i="5"/>
  <c r="AI162" i="5"/>
  <c r="AJ162" i="5"/>
  <c r="AK162" i="5"/>
  <c r="AL162" i="5"/>
  <c r="AM162" i="5"/>
  <c r="AN162" i="5"/>
  <c r="AO162" i="5"/>
  <c r="AP162" i="5"/>
  <c r="AQ162" i="5"/>
  <c r="AR162" i="5"/>
  <c r="AS162" i="5"/>
  <c r="AT162" i="5"/>
  <c r="AU162" i="5"/>
  <c r="AV162" i="5"/>
  <c r="AW162" i="5"/>
  <c r="AX162" i="5"/>
  <c r="AY162" i="5"/>
  <c r="AZ162" i="5"/>
  <c r="BA162" i="5"/>
  <c r="BB162" i="5"/>
  <c r="BC162" i="5"/>
  <c r="BD162" i="5"/>
  <c r="BE162" i="5"/>
  <c r="BF162" i="5"/>
  <c r="BG162" i="5"/>
  <c r="X163" i="5"/>
  <c r="Y163" i="5"/>
  <c r="Z163" i="5"/>
  <c r="AA163" i="5"/>
  <c r="AB163" i="5"/>
  <c r="AC163" i="5"/>
  <c r="AD163" i="5"/>
  <c r="AE163" i="5"/>
  <c r="AF163" i="5"/>
  <c r="AG163" i="5"/>
  <c r="AH163" i="5"/>
  <c r="AI163" i="5"/>
  <c r="AJ163" i="5"/>
  <c r="AK163" i="5"/>
  <c r="AL163" i="5"/>
  <c r="AM163" i="5"/>
  <c r="AN163" i="5"/>
  <c r="AO163" i="5"/>
  <c r="AP163" i="5"/>
  <c r="AQ163" i="5"/>
  <c r="AR163" i="5"/>
  <c r="AS163" i="5"/>
  <c r="AT163" i="5"/>
  <c r="AU163" i="5"/>
  <c r="AV163" i="5"/>
  <c r="AW163" i="5"/>
  <c r="AX163" i="5"/>
  <c r="AY163" i="5"/>
  <c r="AZ163" i="5"/>
  <c r="BA163" i="5"/>
  <c r="BB163" i="5"/>
  <c r="BC163" i="5"/>
  <c r="BD163" i="5"/>
  <c r="BE163" i="5"/>
  <c r="BF163" i="5"/>
  <c r="BG163" i="5"/>
  <c r="X164" i="5"/>
  <c r="Y164" i="5"/>
  <c r="Z164" i="5"/>
  <c r="AA164" i="5"/>
  <c r="AB164" i="5"/>
  <c r="AC164" i="5"/>
  <c r="AD164" i="5"/>
  <c r="AE164" i="5"/>
  <c r="AF164" i="5"/>
  <c r="AG164" i="5"/>
  <c r="AH164" i="5"/>
  <c r="AI164" i="5"/>
  <c r="AJ164" i="5"/>
  <c r="AK164" i="5"/>
  <c r="AL164" i="5"/>
  <c r="AM164" i="5"/>
  <c r="AN164" i="5"/>
  <c r="AO164" i="5"/>
  <c r="AP164" i="5"/>
  <c r="AQ164" i="5"/>
  <c r="AR164" i="5"/>
  <c r="AS164" i="5"/>
  <c r="AT164" i="5"/>
  <c r="AU164" i="5"/>
  <c r="AV164" i="5"/>
  <c r="AW164" i="5"/>
  <c r="AX164" i="5"/>
  <c r="AY164" i="5"/>
  <c r="AZ164" i="5"/>
  <c r="BA164" i="5"/>
  <c r="BB164" i="5"/>
  <c r="BC164" i="5"/>
  <c r="BD164" i="5"/>
  <c r="BE164" i="5"/>
  <c r="BF164" i="5"/>
  <c r="BG164" i="5"/>
  <c r="X165" i="5"/>
  <c r="Y165" i="5"/>
  <c r="Z165" i="5"/>
  <c r="AA165" i="5"/>
  <c r="AB165" i="5"/>
  <c r="AC165" i="5"/>
  <c r="AD165" i="5"/>
  <c r="AE165" i="5"/>
  <c r="AF165" i="5"/>
  <c r="AG165" i="5"/>
  <c r="AH165" i="5"/>
  <c r="AI165" i="5"/>
  <c r="AJ165" i="5"/>
  <c r="AK165" i="5"/>
  <c r="AL165" i="5"/>
  <c r="AM165" i="5"/>
  <c r="AN165" i="5"/>
  <c r="AO165" i="5"/>
  <c r="AP165" i="5"/>
  <c r="AQ165" i="5"/>
  <c r="AR165" i="5"/>
  <c r="AS165" i="5"/>
  <c r="AT165" i="5"/>
  <c r="AU165" i="5"/>
  <c r="AV165" i="5"/>
  <c r="AW165" i="5"/>
  <c r="AX165" i="5"/>
  <c r="AY165" i="5"/>
  <c r="AZ165" i="5"/>
  <c r="BA165" i="5"/>
  <c r="BB165" i="5"/>
  <c r="BC165" i="5"/>
  <c r="BD165" i="5"/>
  <c r="BE165" i="5"/>
  <c r="BF165" i="5"/>
  <c r="BG165" i="5"/>
  <c r="X166" i="5"/>
  <c r="Y166" i="5"/>
  <c r="Z166" i="5"/>
  <c r="AA166" i="5"/>
  <c r="AB166" i="5"/>
  <c r="AC166" i="5"/>
  <c r="AD166" i="5"/>
  <c r="AE166" i="5"/>
  <c r="AF166" i="5"/>
  <c r="AG166" i="5"/>
  <c r="AH166" i="5"/>
  <c r="AI166" i="5"/>
  <c r="AJ166" i="5"/>
  <c r="AK166" i="5"/>
  <c r="AL166" i="5"/>
  <c r="AM166" i="5"/>
  <c r="AN166" i="5"/>
  <c r="AO166" i="5"/>
  <c r="AP166" i="5"/>
  <c r="AQ166" i="5"/>
  <c r="AR166" i="5"/>
  <c r="AS166" i="5"/>
  <c r="AT166" i="5"/>
  <c r="AU166" i="5"/>
  <c r="AV166" i="5"/>
  <c r="AW166" i="5"/>
  <c r="AX166" i="5"/>
  <c r="AY166" i="5"/>
  <c r="AZ166" i="5"/>
  <c r="BA166" i="5"/>
  <c r="BB166" i="5"/>
  <c r="BC166" i="5"/>
  <c r="BD166" i="5"/>
  <c r="BE166" i="5"/>
  <c r="BF166" i="5"/>
  <c r="BG166" i="5"/>
  <c r="X167" i="5"/>
  <c r="Y167" i="5"/>
  <c r="Z167" i="5"/>
  <c r="AA167" i="5"/>
  <c r="AB167" i="5"/>
  <c r="AC167" i="5"/>
  <c r="AD167" i="5"/>
  <c r="AE167" i="5"/>
  <c r="AF167" i="5"/>
  <c r="AG167" i="5"/>
  <c r="AH167" i="5"/>
  <c r="AI167" i="5"/>
  <c r="AJ167" i="5"/>
  <c r="AK167" i="5"/>
  <c r="AL167" i="5"/>
  <c r="AM167" i="5"/>
  <c r="AN167" i="5"/>
  <c r="AO167" i="5"/>
  <c r="AP167" i="5"/>
  <c r="AQ167" i="5"/>
  <c r="AR167" i="5"/>
  <c r="AS167" i="5"/>
  <c r="AT167" i="5"/>
  <c r="AU167" i="5"/>
  <c r="AV167" i="5"/>
  <c r="AW167" i="5"/>
  <c r="AX167" i="5"/>
  <c r="AY167" i="5"/>
  <c r="AZ167" i="5"/>
  <c r="BA167" i="5"/>
  <c r="BB167" i="5"/>
  <c r="BC167" i="5"/>
  <c r="BD167" i="5"/>
  <c r="BE167" i="5"/>
  <c r="BF167" i="5"/>
  <c r="BG167" i="5"/>
  <c r="AZ168" i="5"/>
  <c r="BA168" i="5"/>
  <c r="BB168" i="5"/>
  <c r="BC168" i="5"/>
  <c r="BD168" i="5"/>
  <c r="BE168" i="5"/>
  <c r="BF168" i="5"/>
  <c r="BG168" i="5"/>
  <c r="AZ169" i="5"/>
  <c r="BA169" i="5"/>
  <c r="BB169" i="5"/>
  <c r="BC169" i="5"/>
  <c r="BD169" i="5"/>
  <c r="BE169" i="5"/>
  <c r="BF169" i="5"/>
  <c r="BG169" i="5"/>
  <c r="X170" i="5"/>
  <c r="Y170" i="5"/>
  <c r="Z170" i="5"/>
  <c r="AA170" i="5"/>
  <c r="AB170" i="5"/>
  <c r="AC170" i="5"/>
  <c r="AD170" i="5"/>
  <c r="AE170" i="5"/>
  <c r="AF170" i="5"/>
  <c r="AG170" i="5"/>
  <c r="AH170" i="5"/>
  <c r="AI170" i="5"/>
  <c r="AJ170" i="5"/>
  <c r="AK170" i="5"/>
  <c r="AL170" i="5"/>
  <c r="AM170" i="5"/>
  <c r="AN170" i="5"/>
  <c r="AO170" i="5"/>
  <c r="AP170" i="5"/>
  <c r="AQ170" i="5"/>
  <c r="AR170" i="5"/>
  <c r="AS170" i="5"/>
  <c r="AT170" i="5"/>
  <c r="AU170" i="5"/>
  <c r="AV170" i="5"/>
  <c r="AW170" i="5"/>
  <c r="AX170" i="5"/>
  <c r="AY170" i="5"/>
  <c r="AZ170" i="5"/>
  <c r="BA170" i="5"/>
  <c r="BB170" i="5"/>
  <c r="BC170" i="5"/>
  <c r="BD170" i="5"/>
  <c r="BE170" i="5"/>
  <c r="BF170" i="5"/>
  <c r="BG170" i="5"/>
  <c r="AZ171" i="5"/>
  <c r="BA171" i="5"/>
  <c r="BB171" i="5"/>
  <c r="BC171" i="5"/>
  <c r="BD171" i="5"/>
  <c r="BE171" i="5"/>
  <c r="BF171" i="5"/>
  <c r="BG171"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70" i="5"/>
  <c r="W142" i="5"/>
  <c r="G170" i="5"/>
  <c r="H170" i="5"/>
  <c r="I170" i="5"/>
  <c r="J170" i="5"/>
  <c r="K170" i="5"/>
  <c r="L170" i="5"/>
  <c r="M170" i="5"/>
  <c r="N170" i="5"/>
  <c r="O170" i="5"/>
  <c r="P170" i="5"/>
  <c r="Q170" i="5"/>
  <c r="R170" i="5"/>
  <c r="G167" i="5"/>
  <c r="H167" i="5"/>
  <c r="I167" i="5"/>
  <c r="J167" i="5"/>
  <c r="K167" i="5"/>
  <c r="L167" i="5"/>
  <c r="M167" i="5"/>
  <c r="N167" i="5"/>
  <c r="O167" i="5"/>
  <c r="P167" i="5"/>
  <c r="Q167" i="5"/>
  <c r="R167" i="5"/>
  <c r="G164" i="5"/>
  <c r="H164" i="5"/>
  <c r="I164" i="5"/>
  <c r="J164" i="5"/>
  <c r="K164" i="5"/>
  <c r="L164" i="5"/>
  <c r="M164" i="5"/>
  <c r="N164" i="5"/>
  <c r="O164" i="5"/>
  <c r="P164" i="5"/>
  <c r="Q164" i="5"/>
  <c r="R164" i="5"/>
  <c r="G161" i="5"/>
  <c r="H161" i="5"/>
  <c r="I161" i="5"/>
  <c r="J161" i="5"/>
  <c r="K161" i="5"/>
  <c r="L161" i="5"/>
  <c r="M161" i="5"/>
  <c r="N161" i="5"/>
  <c r="O161" i="5"/>
  <c r="P161" i="5"/>
  <c r="Q161" i="5"/>
  <c r="R161" i="5"/>
  <c r="G158" i="5"/>
  <c r="H158" i="5"/>
  <c r="I158" i="5"/>
  <c r="J158" i="5"/>
  <c r="K158" i="5"/>
  <c r="L158" i="5"/>
  <c r="M158" i="5"/>
  <c r="N158" i="5"/>
  <c r="O158" i="5"/>
  <c r="P158" i="5"/>
  <c r="Q158" i="5"/>
  <c r="R158" i="5"/>
  <c r="G155" i="5"/>
  <c r="H155" i="5"/>
  <c r="I155" i="5"/>
  <c r="J155" i="5"/>
  <c r="K155" i="5"/>
  <c r="L155" i="5"/>
  <c r="M155" i="5"/>
  <c r="N155" i="5"/>
  <c r="O155" i="5"/>
  <c r="P155" i="5"/>
  <c r="Q155" i="5"/>
  <c r="R155" i="5"/>
  <c r="G152" i="5"/>
  <c r="H152" i="5"/>
  <c r="I152" i="5"/>
  <c r="J152" i="5"/>
  <c r="K152" i="5"/>
  <c r="L152" i="5"/>
  <c r="M152" i="5"/>
  <c r="N152" i="5"/>
  <c r="O152" i="5"/>
  <c r="P152" i="5"/>
  <c r="Q152" i="5"/>
  <c r="R152" i="5"/>
  <c r="G149" i="5"/>
  <c r="H149" i="5"/>
  <c r="I149" i="5"/>
  <c r="J149" i="5"/>
  <c r="K149" i="5"/>
  <c r="L149" i="5"/>
  <c r="M149" i="5"/>
  <c r="N149" i="5"/>
  <c r="O149" i="5"/>
  <c r="P149" i="5"/>
  <c r="Q149" i="5"/>
  <c r="R149" i="5"/>
  <c r="G146" i="5"/>
  <c r="H146" i="5"/>
  <c r="I146" i="5"/>
  <c r="J146" i="5"/>
  <c r="K146" i="5"/>
  <c r="L146" i="5"/>
  <c r="M146" i="5"/>
  <c r="N146" i="5"/>
  <c r="O146" i="5"/>
  <c r="P146" i="5"/>
  <c r="Q146" i="5"/>
  <c r="R146" i="5"/>
  <c r="G143" i="5"/>
  <c r="H143" i="5"/>
  <c r="I143" i="5"/>
  <c r="J143" i="5"/>
  <c r="K143" i="5"/>
  <c r="L143" i="5"/>
  <c r="M143" i="5"/>
  <c r="N143" i="5"/>
  <c r="O143" i="5"/>
  <c r="P143" i="5"/>
  <c r="Q143" i="5"/>
  <c r="R143" i="5"/>
  <c r="F170" i="5"/>
  <c r="F167" i="5"/>
  <c r="F164" i="5"/>
  <c r="F161" i="5"/>
  <c r="F158" i="5"/>
  <c r="F155" i="5"/>
  <c r="F152" i="5"/>
  <c r="F149" i="5"/>
  <c r="F146" i="5"/>
  <c r="F143" i="5"/>
  <c r="G138" i="5"/>
  <c r="H138" i="5"/>
  <c r="I138" i="5"/>
  <c r="J138" i="5"/>
  <c r="K138" i="5"/>
  <c r="L138" i="5"/>
  <c r="M138" i="5"/>
  <c r="N138" i="5"/>
  <c r="O138" i="5"/>
  <c r="P138" i="5"/>
  <c r="Q138" i="5"/>
  <c r="R138" i="5"/>
  <c r="G135" i="5"/>
  <c r="H135" i="5"/>
  <c r="I135" i="5"/>
  <c r="J135" i="5"/>
  <c r="K135" i="5"/>
  <c r="L135" i="5"/>
  <c r="M135" i="5"/>
  <c r="N135" i="5"/>
  <c r="O135" i="5"/>
  <c r="P135" i="5"/>
  <c r="Q135" i="5"/>
  <c r="R135" i="5"/>
  <c r="G132" i="5"/>
  <c r="H132" i="5"/>
  <c r="I132" i="5"/>
  <c r="J132" i="5"/>
  <c r="K132" i="5"/>
  <c r="L132" i="5"/>
  <c r="M132" i="5"/>
  <c r="N132" i="5"/>
  <c r="O132" i="5"/>
  <c r="P132" i="5"/>
  <c r="Q132" i="5"/>
  <c r="R132" i="5"/>
  <c r="G129" i="5"/>
  <c r="H129" i="5"/>
  <c r="I129" i="5"/>
  <c r="J129" i="5"/>
  <c r="K129" i="5"/>
  <c r="L129" i="5"/>
  <c r="M129" i="5"/>
  <c r="N129" i="5"/>
  <c r="O129" i="5"/>
  <c r="P129" i="5"/>
  <c r="Q129" i="5"/>
  <c r="R129" i="5"/>
  <c r="G126" i="5"/>
  <c r="H126" i="5"/>
  <c r="I126" i="5"/>
  <c r="J126" i="5"/>
  <c r="K126" i="5"/>
  <c r="L126" i="5"/>
  <c r="M126" i="5"/>
  <c r="N126" i="5"/>
  <c r="O126" i="5"/>
  <c r="P126" i="5"/>
  <c r="Q126" i="5"/>
  <c r="R126" i="5"/>
  <c r="G123" i="5"/>
  <c r="H123" i="5"/>
  <c r="I123" i="5"/>
  <c r="J123" i="5"/>
  <c r="K123" i="5"/>
  <c r="L123" i="5"/>
  <c r="M123" i="5"/>
  <c r="N123" i="5"/>
  <c r="O123" i="5"/>
  <c r="P123" i="5"/>
  <c r="Q123" i="5"/>
  <c r="R123" i="5"/>
  <c r="G120" i="5"/>
  <c r="H120" i="5"/>
  <c r="I120" i="5"/>
  <c r="J120" i="5"/>
  <c r="K120" i="5"/>
  <c r="L120" i="5"/>
  <c r="M120" i="5"/>
  <c r="N120" i="5"/>
  <c r="O120" i="5"/>
  <c r="P120" i="5"/>
  <c r="Q120" i="5"/>
  <c r="R120" i="5"/>
  <c r="G117" i="5"/>
  <c r="H117" i="5"/>
  <c r="I117" i="5"/>
  <c r="J117" i="5"/>
  <c r="K117" i="5"/>
  <c r="L117" i="5"/>
  <c r="M117" i="5"/>
  <c r="N117" i="5"/>
  <c r="O117" i="5"/>
  <c r="P117" i="5"/>
  <c r="Q117" i="5"/>
  <c r="R117" i="5"/>
  <c r="G114" i="5"/>
  <c r="H114" i="5"/>
  <c r="I114" i="5"/>
  <c r="J114" i="5"/>
  <c r="K114" i="5"/>
  <c r="L114" i="5"/>
  <c r="M114" i="5"/>
  <c r="N114" i="5"/>
  <c r="O114" i="5"/>
  <c r="P114" i="5"/>
  <c r="Q114" i="5"/>
  <c r="R114" i="5"/>
  <c r="F138" i="5"/>
  <c r="F135" i="5"/>
  <c r="F132" i="5"/>
  <c r="F129" i="5"/>
  <c r="F126" i="5"/>
  <c r="F123" i="5"/>
  <c r="F120" i="5"/>
  <c r="F117" i="5"/>
  <c r="F114" i="5"/>
  <c r="G111" i="5"/>
  <c r="H111" i="5"/>
  <c r="I111" i="5"/>
  <c r="J111" i="5"/>
  <c r="K111" i="5"/>
  <c r="L111" i="5"/>
  <c r="M111" i="5"/>
  <c r="N111" i="5"/>
  <c r="O111" i="5"/>
  <c r="P111" i="5"/>
  <c r="Q111" i="5"/>
  <c r="R111" i="5"/>
  <c r="F111" i="5"/>
  <c r="X40" i="5"/>
  <c r="Y40" i="5"/>
  <c r="Z40" i="5"/>
  <c r="AA40" i="5"/>
  <c r="AB40" i="5"/>
  <c r="AC40" i="5"/>
  <c r="AD40" i="5"/>
  <c r="AE40" i="5"/>
  <c r="AF40" i="5"/>
  <c r="AG40" i="5"/>
  <c r="AH40" i="5"/>
  <c r="AI40" i="5"/>
  <c r="AJ40" i="5"/>
  <c r="AK40" i="5"/>
  <c r="AL40" i="5"/>
  <c r="AM40" i="5"/>
  <c r="AN40" i="5"/>
  <c r="AO40" i="5"/>
  <c r="AP40" i="5"/>
  <c r="AQ40" i="5"/>
  <c r="AR40" i="5"/>
  <c r="AS40" i="5"/>
  <c r="AT40" i="5"/>
  <c r="AU40" i="5"/>
  <c r="AV40" i="5"/>
  <c r="AW40" i="5"/>
  <c r="AX40" i="5"/>
  <c r="AY40" i="5"/>
  <c r="AZ40" i="5"/>
  <c r="BA40" i="5"/>
  <c r="BB40" i="5"/>
  <c r="BC40" i="5"/>
  <c r="BD40" i="5"/>
  <c r="BE40" i="5"/>
  <c r="BF40" i="5"/>
  <c r="BG40" i="5"/>
  <c r="X41" i="5"/>
  <c r="Y41" i="5"/>
  <c r="Z41" i="5"/>
  <c r="AA41" i="5"/>
  <c r="AB41" i="5"/>
  <c r="AC41" i="5"/>
  <c r="AD41" i="5"/>
  <c r="AE41" i="5"/>
  <c r="AF41" i="5"/>
  <c r="AG41" i="5"/>
  <c r="AH41" i="5"/>
  <c r="AI41" i="5"/>
  <c r="AJ41" i="5"/>
  <c r="AK41" i="5"/>
  <c r="AL41" i="5"/>
  <c r="AM41" i="5"/>
  <c r="AN41" i="5"/>
  <c r="AO41" i="5"/>
  <c r="AP41" i="5"/>
  <c r="AQ41" i="5"/>
  <c r="AR41" i="5"/>
  <c r="AS41" i="5"/>
  <c r="AT41" i="5"/>
  <c r="AU41" i="5"/>
  <c r="AV41" i="5"/>
  <c r="AW41" i="5"/>
  <c r="AX41" i="5"/>
  <c r="AY41" i="5"/>
  <c r="AZ41" i="5"/>
  <c r="BA41" i="5"/>
  <c r="BB41" i="5"/>
  <c r="BC41" i="5"/>
  <c r="BD41" i="5"/>
  <c r="BE41" i="5"/>
  <c r="BF41" i="5"/>
  <c r="BG41" i="5"/>
  <c r="X42" i="5"/>
  <c r="Y42" i="5"/>
  <c r="Z42" i="5"/>
  <c r="AA42" i="5"/>
  <c r="AB42" i="5"/>
  <c r="AC42" i="5"/>
  <c r="AD42" i="5"/>
  <c r="AE42" i="5"/>
  <c r="AF42" i="5"/>
  <c r="AG42" i="5"/>
  <c r="AH42" i="5"/>
  <c r="AI42" i="5"/>
  <c r="AJ42" i="5"/>
  <c r="AK42" i="5"/>
  <c r="AL42" i="5"/>
  <c r="AM42" i="5"/>
  <c r="AN42" i="5"/>
  <c r="AO42" i="5"/>
  <c r="AP42" i="5"/>
  <c r="AQ42" i="5"/>
  <c r="AR42" i="5"/>
  <c r="AS42" i="5"/>
  <c r="AT42" i="5"/>
  <c r="AU42" i="5"/>
  <c r="AV42" i="5"/>
  <c r="AW42" i="5"/>
  <c r="AX42" i="5"/>
  <c r="AY42" i="5"/>
  <c r="AZ42" i="5"/>
  <c r="BA42" i="5"/>
  <c r="BB42" i="5"/>
  <c r="BC42" i="5"/>
  <c r="BD42" i="5"/>
  <c r="BE42" i="5"/>
  <c r="BF42" i="5"/>
  <c r="BG42" i="5"/>
  <c r="X43" i="5"/>
  <c r="Y43" i="5"/>
  <c r="Z43" i="5"/>
  <c r="AA43" i="5"/>
  <c r="AB43" i="5"/>
  <c r="AC43" i="5"/>
  <c r="AD43" i="5"/>
  <c r="AE43" i="5"/>
  <c r="AF43" i="5"/>
  <c r="AG43" i="5"/>
  <c r="AH43" i="5"/>
  <c r="AI43" i="5"/>
  <c r="AJ43" i="5"/>
  <c r="AK43" i="5"/>
  <c r="AL43" i="5"/>
  <c r="AM43" i="5"/>
  <c r="AN43" i="5"/>
  <c r="AO43" i="5"/>
  <c r="AP43" i="5"/>
  <c r="AQ43" i="5"/>
  <c r="AR43" i="5"/>
  <c r="AS43" i="5"/>
  <c r="AT43" i="5"/>
  <c r="AU43" i="5"/>
  <c r="AV43" i="5"/>
  <c r="AW43" i="5"/>
  <c r="AX43" i="5"/>
  <c r="AY43" i="5"/>
  <c r="AZ43" i="5"/>
  <c r="BA43" i="5"/>
  <c r="BB43" i="5"/>
  <c r="BC43" i="5"/>
  <c r="BD43" i="5"/>
  <c r="BE43" i="5"/>
  <c r="BF43" i="5"/>
  <c r="BG43" i="5"/>
  <c r="X44" i="5"/>
  <c r="Y44" i="5"/>
  <c r="Z44" i="5"/>
  <c r="AA44" i="5"/>
  <c r="AB44" i="5"/>
  <c r="AC44" i="5"/>
  <c r="AD44" i="5"/>
  <c r="AE44" i="5"/>
  <c r="AF44" i="5"/>
  <c r="AG44" i="5"/>
  <c r="AH44" i="5"/>
  <c r="AI44" i="5"/>
  <c r="AJ44" i="5"/>
  <c r="AK44" i="5"/>
  <c r="AL44" i="5"/>
  <c r="AM44" i="5"/>
  <c r="AN44" i="5"/>
  <c r="AO44" i="5"/>
  <c r="AP44" i="5"/>
  <c r="AQ44" i="5"/>
  <c r="AR44" i="5"/>
  <c r="AS44" i="5"/>
  <c r="AT44" i="5"/>
  <c r="AU44" i="5"/>
  <c r="AV44" i="5"/>
  <c r="AW44" i="5"/>
  <c r="AX44" i="5"/>
  <c r="AY44" i="5"/>
  <c r="AZ44" i="5"/>
  <c r="BA44" i="5"/>
  <c r="BB44" i="5"/>
  <c r="BC44" i="5"/>
  <c r="BD44" i="5"/>
  <c r="BE44" i="5"/>
  <c r="BF44" i="5"/>
  <c r="BG44" i="5"/>
  <c r="X45" i="5"/>
  <c r="Y45" i="5"/>
  <c r="Z45" i="5"/>
  <c r="AA45" i="5"/>
  <c r="AB45" i="5"/>
  <c r="AC45" i="5"/>
  <c r="AD45" i="5"/>
  <c r="AE45" i="5"/>
  <c r="AF45" i="5"/>
  <c r="AG45" i="5"/>
  <c r="AH45" i="5"/>
  <c r="AI45" i="5"/>
  <c r="AJ45" i="5"/>
  <c r="AK45" i="5"/>
  <c r="AL45" i="5"/>
  <c r="AM45" i="5"/>
  <c r="AN45" i="5"/>
  <c r="AO45" i="5"/>
  <c r="AP45" i="5"/>
  <c r="AQ45" i="5"/>
  <c r="AR45" i="5"/>
  <c r="AS45" i="5"/>
  <c r="AT45" i="5"/>
  <c r="AU45" i="5"/>
  <c r="AV45" i="5"/>
  <c r="AW45" i="5"/>
  <c r="AX45" i="5"/>
  <c r="AY45" i="5"/>
  <c r="AZ45" i="5"/>
  <c r="BA45" i="5"/>
  <c r="BB45" i="5"/>
  <c r="BC45" i="5"/>
  <c r="BD45" i="5"/>
  <c r="BE45" i="5"/>
  <c r="BF45" i="5"/>
  <c r="BG45" i="5"/>
  <c r="X46" i="5"/>
  <c r="Y46" i="5"/>
  <c r="Z46" i="5"/>
  <c r="AA46" i="5"/>
  <c r="AB46" i="5"/>
  <c r="AC46" i="5"/>
  <c r="AD46" i="5"/>
  <c r="AE46" i="5"/>
  <c r="AF46" i="5"/>
  <c r="AG46" i="5"/>
  <c r="AH46" i="5"/>
  <c r="AI46" i="5"/>
  <c r="AJ46" i="5"/>
  <c r="AK46" i="5"/>
  <c r="AL46" i="5"/>
  <c r="AM46" i="5"/>
  <c r="AN46" i="5"/>
  <c r="AO46" i="5"/>
  <c r="AP46" i="5"/>
  <c r="AQ46" i="5"/>
  <c r="AR46" i="5"/>
  <c r="AS46" i="5"/>
  <c r="AT46" i="5"/>
  <c r="AU46" i="5"/>
  <c r="AV46" i="5"/>
  <c r="AW46" i="5"/>
  <c r="AX46" i="5"/>
  <c r="AY46" i="5"/>
  <c r="AZ46" i="5"/>
  <c r="BA46" i="5"/>
  <c r="BB46" i="5"/>
  <c r="BC46" i="5"/>
  <c r="BD46" i="5"/>
  <c r="BE46" i="5"/>
  <c r="BF46" i="5"/>
  <c r="BG46" i="5"/>
  <c r="X47" i="5"/>
  <c r="Y47" i="5"/>
  <c r="Z47" i="5"/>
  <c r="AA47" i="5"/>
  <c r="AB47" i="5"/>
  <c r="AC47" i="5"/>
  <c r="AD47" i="5"/>
  <c r="AE47" i="5"/>
  <c r="AF47" i="5"/>
  <c r="AG47" i="5"/>
  <c r="AH47" i="5"/>
  <c r="AI47" i="5"/>
  <c r="AJ47" i="5"/>
  <c r="AK47" i="5"/>
  <c r="AL47" i="5"/>
  <c r="AM47" i="5"/>
  <c r="AN47" i="5"/>
  <c r="AO47" i="5"/>
  <c r="AP47" i="5"/>
  <c r="AQ47" i="5"/>
  <c r="AR47" i="5"/>
  <c r="AS47" i="5"/>
  <c r="AT47" i="5"/>
  <c r="AU47" i="5"/>
  <c r="AV47" i="5"/>
  <c r="AW47" i="5"/>
  <c r="AX47" i="5"/>
  <c r="AY47" i="5"/>
  <c r="AZ47" i="5"/>
  <c r="BA47" i="5"/>
  <c r="BB47" i="5"/>
  <c r="BC47" i="5"/>
  <c r="BD47" i="5"/>
  <c r="BE47" i="5"/>
  <c r="BF47" i="5"/>
  <c r="BG47" i="5"/>
  <c r="X48" i="5"/>
  <c r="Y48" i="5"/>
  <c r="Z48" i="5"/>
  <c r="AA48" i="5"/>
  <c r="AB48" i="5"/>
  <c r="AC48" i="5"/>
  <c r="AD48" i="5"/>
  <c r="AE48" i="5"/>
  <c r="AF48" i="5"/>
  <c r="AG48" i="5"/>
  <c r="AH48" i="5"/>
  <c r="AI48" i="5"/>
  <c r="AJ48" i="5"/>
  <c r="AK48" i="5"/>
  <c r="AL48" i="5"/>
  <c r="AM48" i="5"/>
  <c r="AN48" i="5"/>
  <c r="AO48" i="5"/>
  <c r="AP48" i="5"/>
  <c r="AQ48" i="5"/>
  <c r="AR48" i="5"/>
  <c r="AS48" i="5"/>
  <c r="AT48" i="5"/>
  <c r="AU48" i="5"/>
  <c r="AV48" i="5"/>
  <c r="AW48" i="5"/>
  <c r="AX48" i="5"/>
  <c r="AY48" i="5"/>
  <c r="AZ48" i="5"/>
  <c r="BA48" i="5"/>
  <c r="BB48" i="5"/>
  <c r="BC48" i="5"/>
  <c r="BD48" i="5"/>
  <c r="BE48" i="5"/>
  <c r="BF48" i="5"/>
  <c r="BG48" i="5"/>
  <c r="X49" i="5"/>
  <c r="Y49" i="5"/>
  <c r="Z49" i="5"/>
  <c r="AA49" i="5"/>
  <c r="AB49" i="5"/>
  <c r="AC49" i="5"/>
  <c r="AD49" i="5"/>
  <c r="AE49" i="5"/>
  <c r="AF49" i="5"/>
  <c r="AG49" i="5"/>
  <c r="AH49" i="5"/>
  <c r="AI49" i="5"/>
  <c r="AJ49" i="5"/>
  <c r="AK49" i="5"/>
  <c r="AL49" i="5"/>
  <c r="AM49" i="5"/>
  <c r="AN49" i="5"/>
  <c r="AO49" i="5"/>
  <c r="AP49" i="5"/>
  <c r="AQ49" i="5"/>
  <c r="AR49" i="5"/>
  <c r="AS49" i="5"/>
  <c r="AT49" i="5"/>
  <c r="AU49" i="5"/>
  <c r="AV49" i="5"/>
  <c r="AW49" i="5"/>
  <c r="AX49" i="5"/>
  <c r="AY49" i="5"/>
  <c r="AZ49" i="5"/>
  <c r="BA49" i="5"/>
  <c r="BB49" i="5"/>
  <c r="BC49" i="5"/>
  <c r="BD49" i="5"/>
  <c r="BE49" i="5"/>
  <c r="BF49" i="5"/>
  <c r="BG49" i="5"/>
  <c r="X50" i="5"/>
  <c r="Y50" i="5"/>
  <c r="Z50" i="5"/>
  <c r="AA50" i="5"/>
  <c r="AB50" i="5"/>
  <c r="AC50" i="5"/>
  <c r="AD50" i="5"/>
  <c r="AE50" i="5"/>
  <c r="AF50" i="5"/>
  <c r="AG50" i="5"/>
  <c r="AH50" i="5"/>
  <c r="AI50" i="5"/>
  <c r="AJ50" i="5"/>
  <c r="AK50" i="5"/>
  <c r="AL50" i="5"/>
  <c r="AM50" i="5"/>
  <c r="AN50" i="5"/>
  <c r="AO50" i="5"/>
  <c r="AP50" i="5"/>
  <c r="AQ50" i="5"/>
  <c r="AR50" i="5"/>
  <c r="AS50" i="5"/>
  <c r="AT50" i="5"/>
  <c r="AU50" i="5"/>
  <c r="AV50" i="5"/>
  <c r="AW50" i="5"/>
  <c r="AX50" i="5"/>
  <c r="AY50" i="5"/>
  <c r="AZ50" i="5"/>
  <c r="BA50" i="5"/>
  <c r="BB50" i="5"/>
  <c r="BC50" i="5"/>
  <c r="BD50" i="5"/>
  <c r="BE50" i="5"/>
  <c r="BF50" i="5"/>
  <c r="BG50" i="5"/>
  <c r="X51" i="5"/>
  <c r="Y51" i="5"/>
  <c r="Z51" i="5"/>
  <c r="AA51" i="5"/>
  <c r="AB51" i="5"/>
  <c r="AC51" i="5"/>
  <c r="AD51" i="5"/>
  <c r="AE51" i="5"/>
  <c r="AF51" i="5"/>
  <c r="AG51" i="5"/>
  <c r="AH51" i="5"/>
  <c r="AI51" i="5"/>
  <c r="AJ51" i="5"/>
  <c r="AK51" i="5"/>
  <c r="AL51" i="5"/>
  <c r="AM51" i="5"/>
  <c r="AN51" i="5"/>
  <c r="AO51" i="5"/>
  <c r="AP51" i="5"/>
  <c r="AQ51" i="5"/>
  <c r="AR51" i="5"/>
  <c r="AS51" i="5"/>
  <c r="AT51" i="5"/>
  <c r="AU51" i="5"/>
  <c r="AV51" i="5"/>
  <c r="AW51" i="5"/>
  <c r="AX51" i="5"/>
  <c r="AY51" i="5"/>
  <c r="AZ51" i="5"/>
  <c r="BA51" i="5"/>
  <c r="BB51" i="5"/>
  <c r="BC51" i="5"/>
  <c r="BD51" i="5"/>
  <c r="BE51" i="5"/>
  <c r="BF51" i="5"/>
  <c r="BG51" i="5"/>
  <c r="X52" i="5"/>
  <c r="Y52" i="5"/>
  <c r="Z52" i="5"/>
  <c r="AA52" i="5"/>
  <c r="AB52" i="5"/>
  <c r="AC52" i="5"/>
  <c r="AD52" i="5"/>
  <c r="AE52" i="5"/>
  <c r="AF52" i="5"/>
  <c r="AG52" i="5"/>
  <c r="AH52" i="5"/>
  <c r="AI52" i="5"/>
  <c r="AJ52" i="5"/>
  <c r="AK52" i="5"/>
  <c r="AL52" i="5"/>
  <c r="AM52" i="5"/>
  <c r="AN52" i="5"/>
  <c r="AO52" i="5"/>
  <c r="AP52" i="5"/>
  <c r="AQ52" i="5"/>
  <c r="AR52" i="5"/>
  <c r="AS52" i="5"/>
  <c r="AT52" i="5"/>
  <c r="AU52" i="5"/>
  <c r="AV52" i="5"/>
  <c r="AW52" i="5"/>
  <c r="AX52" i="5"/>
  <c r="AY52" i="5"/>
  <c r="AZ52" i="5"/>
  <c r="BA52" i="5"/>
  <c r="BB52" i="5"/>
  <c r="BC52" i="5"/>
  <c r="BD52" i="5"/>
  <c r="BE52" i="5"/>
  <c r="BF52" i="5"/>
  <c r="BG52" i="5"/>
  <c r="X53" i="5"/>
  <c r="Y53" i="5"/>
  <c r="Z53" i="5"/>
  <c r="AA53" i="5"/>
  <c r="AB53" i="5"/>
  <c r="AC53" i="5"/>
  <c r="AD53" i="5"/>
  <c r="AE53" i="5"/>
  <c r="AF53" i="5"/>
  <c r="AG53" i="5"/>
  <c r="AH53" i="5"/>
  <c r="AI53" i="5"/>
  <c r="AJ53" i="5"/>
  <c r="AK53" i="5"/>
  <c r="AL53" i="5"/>
  <c r="AM53" i="5"/>
  <c r="AN53" i="5"/>
  <c r="AO53" i="5"/>
  <c r="AP53" i="5"/>
  <c r="AQ53" i="5"/>
  <c r="AR53" i="5"/>
  <c r="AS53" i="5"/>
  <c r="AT53" i="5"/>
  <c r="AU53" i="5"/>
  <c r="AV53" i="5"/>
  <c r="AW53" i="5"/>
  <c r="AX53" i="5"/>
  <c r="AY53" i="5"/>
  <c r="AZ53" i="5"/>
  <c r="BA53" i="5"/>
  <c r="BB53" i="5"/>
  <c r="BC53" i="5"/>
  <c r="BD53" i="5"/>
  <c r="BE53" i="5"/>
  <c r="BF53" i="5"/>
  <c r="BG53" i="5"/>
  <c r="X54" i="5"/>
  <c r="Y54" i="5"/>
  <c r="Z54" i="5"/>
  <c r="AA54" i="5"/>
  <c r="AB54" i="5"/>
  <c r="AC54" i="5"/>
  <c r="AD54" i="5"/>
  <c r="AE54" i="5"/>
  <c r="AF54" i="5"/>
  <c r="AG54" i="5"/>
  <c r="AH54" i="5"/>
  <c r="AI54" i="5"/>
  <c r="AJ54" i="5"/>
  <c r="AK54" i="5"/>
  <c r="AL54" i="5"/>
  <c r="AM54" i="5"/>
  <c r="AN54" i="5"/>
  <c r="AO54" i="5"/>
  <c r="AP54" i="5"/>
  <c r="AQ54" i="5"/>
  <c r="AR54" i="5"/>
  <c r="AS54" i="5"/>
  <c r="AT54" i="5"/>
  <c r="AU54" i="5"/>
  <c r="AV54" i="5"/>
  <c r="AW54" i="5"/>
  <c r="AX54" i="5"/>
  <c r="AY54" i="5"/>
  <c r="AZ54" i="5"/>
  <c r="BA54" i="5"/>
  <c r="BB54" i="5"/>
  <c r="BC54" i="5"/>
  <c r="BD54" i="5"/>
  <c r="BE54" i="5"/>
  <c r="BF54" i="5"/>
  <c r="BG54" i="5"/>
  <c r="W41" i="5"/>
  <c r="W42" i="5"/>
  <c r="W43" i="5"/>
  <c r="W44" i="5"/>
  <c r="W45" i="5"/>
  <c r="W46" i="5"/>
  <c r="W47" i="5"/>
  <c r="W48" i="5"/>
  <c r="W49" i="5"/>
  <c r="W50" i="5"/>
  <c r="W51" i="5"/>
  <c r="W52" i="5"/>
  <c r="W53" i="5"/>
  <c r="W54" i="5"/>
  <c r="W40" i="5"/>
  <c r="G53" i="5"/>
  <c r="H53" i="5"/>
  <c r="I53" i="5"/>
  <c r="J53" i="5"/>
  <c r="K53" i="5"/>
  <c r="L53" i="5"/>
  <c r="M53" i="5"/>
  <c r="N53" i="5"/>
  <c r="O53" i="5"/>
  <c r="P53" i="5"/>
  <c r="Q53" i="5"/>
  <c r="R53" i="5"/>
  <c r="F53" i="5"/>
  <c r="G50" i="5"/>
  <c r="H50" i="5"/>
  <c r="I50" i="5"/>
  <c r="J50" i="5"/>
  <c r="K50" i="5"/>
  <c r="L50" i="5"/>
  <c r="M50" i="5"/>
  <c r="N50" i="5"/>
  <c r="O50" i="5"/>
  <c r="P50" i="5"/>
  <c r="Q50" i="5"/>
  <c r="R50" i="5"/>
  <c r="F50" i="5"/>
  <c r="G47" i="5"/>
  <c r="H47" i="5"/>
  <c r="I47" i="5"/>
  <c r="J47" i="5"/>
  <c r="K47" i="5"/>
  <c r="L47" i="5"/>
  <c r="M47" i="5"/>
  <c r="N47" i="5"/>
  <c r="O47" i="5"/>
  <c r="P47" i="5"/>
  <c r="Q47" i="5"/>
  <c r="R47" i="5"/>
  <c r="F47" i="5"/>
  <c r="G44" i="5"/>
  <c r="H44" i="5"/>
  <c r="I44" i="5"/>
  <c r="J44" i="5"/>
  <c r="K44" i="5"/>
  <c r="L44" i="5"/>
  <c r="M44" i="5"/>
  <c r="N44" i="5"/>
  <c r="O44" i="5"/>
  <c r="P44" i="5"/>
  <c r="Q44" i="5"/>
  <c r="R44" i="5"/>
  <c r="F44" i="5"/>
  <c r="G41" i="5"/>
  <c r="H41" i="5"/>
  <c r="I41" i="5"/>
  <c r="J41" i="5"/>
  <c r="K41" i="5"/>
  <c r="L41" i="5"/>
  <c r="M41" i="5"/>
  <c r="N41" i="5"/>
  <c r="O41" i="5"/>
  <c r="P41" i="5"/>
  <c r="Q41" i="5"/>
  <c r="R41" i="5"/>
  <c r="F41" i="5"/>
  <c r="F733" i="5"/>
  <c r="F728" i="5"/>
  <c r="F700" i="5"/>
  <c r="F689" i="5"/>
  <c r="F678" i="5"/>
  <c r="F655" i="5"/>
  <c r="F644" i="5"/>
  <c r="F633" i="5"/>
  <c r="F610" i="5"/>
  <c r="F599" i="5"/>
  <c r="F588" i="5"/>
  <c r="F412" i="5"/>
  <c r="F392" i="5"/>
  <c r="F371" i="5"/>
  <c r="F311" i="5"/>
  <c r="F282" i="5"/>
  <c r="F252" i="5"/>
  <c r="F229" i="5"/>
  <c r="F218" i="5"/>
  <c r="F206" i="5"/>
  <c r="F141" i="5"/>
  <c r="G109" i="5"/>
  <c r="H109" i="5" s="1"/>
  <c r="I109" i="5" s="1"/>
  <c r="J109" i="5" s="1"/>
  <c r="K109" i="5" s="1"/>
  <c r="L109" i="5" s="1"/>
  <c r="M109" i="5" s="1"/>
  <c r="N109" i="5" s="1"/>
  <c r="O109" i="5" s="1"/>
  <c r="P109" i="5" s="1"/>
  <c r="Q109" i="5" s="1"/>
  <c r="R109" i="5" s="1"/>
  <c r="V109" i="5" s="1"/>
  <c r="W109" i="5" s="1"/>
  <c r="X109" i="5" s="1"/>
  <c r="Y109" i="5" s="1"/>
  <c r="Z109" i="5" s="1"/>
  <c r="AA109" i="5" s="1"/>
  <c r="AB109" i="5" s="1"/>
  <c r="AC109" i="5" s="1"/>
  <c r="AD109" i="5" s="1"/>
  <c r="AE109" i="5" s="1"/>
  <c r="AF109" i="5" s="1"/>
  <c r="AG109" i="5" s="1"/>
  <c r="AH109" i="5" s="1"/>
  <c r="AI109" i="5" s="1"/>
  <c r="AJ109" i="5" s="1"/>
  <c r="AK109" i="5" s="1"/>
  <c r="AL109" i="5" s="1"/>
  <c r="AM109" i="5" s="1"/>
  <c r="AN109" i="5" s="1"/>
  <c r="AO109" i="5" s="1"/>
  <c r="AP109" i="5" s="1"/>
  <c r="AQ109" i="5" s="1"/>
  <c r="AR109" i="5" s="1"/>
  <c r="AS109" i="5" s="1"/>
  <c r="AT109" i="5" s="1"/>
  <c r="AU109" i="5" s="1"/>
  <c r="AV109" i="5" s="1"/>
  <c r="AW109" i="5" s="1"/>
  <c r="AX109" i="5" s="1"/>
  <c r="AY109" i="5" s="1"/>
  <c r="AZ109" i="5" s="1"/>
  <c r="BA109" i="5" s="1"/>
  <c r="BB109" i="5" s="1"/>
  <c r="BC109" i="5" s="1"/>
  <c r="BD109" i="5" s="1"/>
  <c r="BE109" i="5" s="1"/>
  <c r="BF109" i="5" s="1"/>
  <c r="BG109" i="5" s="1"/>
  <c r="G76" i="5"/>
  <c r="H76" i="5" s="1"/>
  <c r="I76" i="5" s="1"/>
  <c r="J76" i="5" s="1"/>
  <c r="K76" i="5" s="1"/>
  <c r="L76" i="5" s="1"/>
  <c r="M76" i="5" s="1"/>
  <c r="N76" i="5" s="1"/>
  <c r="O76" i="5" s="1"/>
  <c r="P76" i="5" s="1"/>
  <c r="Q76" i="5" s="1"/>
  <c r="R76" i="5" s="1"/>
  <c r="V76" i="5" s="1"/>
  <c r="W76" i="5" s="1"/>
  <c r="X76" i="5" s="1"/>
  <c r="Y76" i="5" s="1"/>
  <c r="Z76" i="5" s="1"/>
  <c r="AA76" i="5" s="1"/>
  <c r="AB76" i="5" s="1"/>
  <c r="AC76" i="5" s="1"/>
  <c r="AD76" i="5" s="1"/>
  <c r="AE76" i="5" s="1"/>
  <c r="AF76" i="5" s="1"/>
  <c r="AG76" i="5" s="1"/>
  <c r="AH76" i="5" s="1"/>
  <c r="AI76" i="5" s="1"/>
  <c r="AJ76" i="5" s="1"/>
  <c r="AK76" i="5" s="1"/>
  <c r="AL76" i="5" s="1"/>
  <c r="AM76" i="5" s="1"/>
  <c r="AN76" i="5" s="1"/>
  <c r="AO76" i="5" s="1"/>
  <c r="AP76" i="5" s="1"/>
  <c r="AQ76" i="5" s="1"/>
  <c r="AR76" i="5" s="1"/>
  <c r="AS76" i="5" s="1"/>
  <c r="AT76" i="5" s="1"/>
  <c r="AU76" i="5" s="1"/>
  <c r="AV76" i="5" s="1"/>
  <c r="AW76" i="5" s="1"/>
  <c r="AX76" i="5" s="1"/>
  <c r="AY76" i="5" s="1"/>
  <c r="AZ76" i="5" s="1"/>
  <c r="BA76" i="5" s="1"/>
  <c r="BB76" i="5" s="1"/>
  <c r="BC76" i="5" s="1"/>
  <c r="BD76" i="5" s="1"/>
  <c r="BE76" i="5" s="1"/>
  <c r="BF76" i="5" s="1"/>
  <c r="BG76" i="5" s="1"/>
  <c r="F39" i="5"/>
  <c r="G39" i="5" s="1"/>
  <c r="H39" i="5" s="1"/>
  <c r="I39" i="5" s="1"/>
  <c r="J39" i="5" s="1"/>
  <c r="K39" i="5" s="1"/>
  <c r="L39" i="5" s="1"/>
  <c r="M39" i="5" s="1"/>
  <c r="N39" i="5" s="1"/>
  <c r="O39" i="5" s="1"/>
  <c r="P39" i="5" s="1"/>
  <c r="Q39" i="5" s="1"/>
  <c r="R39" i="5" s="1"/>
  <c r="V39" i="5" s="1"/>
  <c r="W39" i="5" s="1"/>
  <c r="X39" i="5" s="1"/>
  <c r="Y39" i="5" s="1"/>
  <c r="Z39" i="5" s="1"/>
  <c r="AA39" i="5" s="1"/>
  <c r="AB39" i="5" s="1"/>
  <c r="AC39" i="5" s="1"/>
  <c r="AD39" i="5" s="1"/>
  <c r="AE39" i="5" s="1"/>
  <c r="AF39" i="5" s="1"/>
  <c r="AG39" i="5" s="1"/>
  <c r="AH39" i="5" s="1"/>
  <c r="AI39" i="5" s="1"/>
  <c r="AJ39" i="5" s="1"/>
  <c r="AK39" i="5" s="1"/>
  <c r="AL39" i="5" s="1"/>
  <c r="AM39" i="5" s="1"/>
  <c r="AN39" i="5" s="1"/>
  <c r="AO39" i="5" s="1"/>
  <c r="AP39" i="5" s="1"/>
  <c r="AQ39" i="5" s="1"/>
  <c r="AR39" i="5" s="1"/>
  <c r="AS39" i="5" s="1"/>
  <c r="AT39" i="5" s="1"/>
  <c r="AU39" i="5" s="1"/>
  <c r="AV39" i="5" s="1"/>
  <c r="AW39" i="5" s="1"/>
  <c r="AX39" i="5" s="1"/>
  <c r="AY39" i="5" s="1"/>
  <c r="AZ39" i="5" s="1"/>
  <c r="BA39" i="5" s="1"/>
  <c r="BB39" i="5" s="1"/>
  <c r="BC39" i="5" s="1"/>
  <c r="BD39" i="5" s="1"/>
  <c r="BE39" i="5" s="1"/>
  <c r="BF39" i="5" s="1"/>
  <c r="BG39" i="5" s="1"/>
  <c r="F22" i="5"/>
  <c r="G22" i="5" s="1"/>
  <c r="H22" i="5" s="1"/>
  <c r="I22" i="5" s="1"/>
  <c r="J22" i="5" s="1"/>
  <c r="K22" i="5" s="1"/>
  <c r="L22" i="5" s="1"/>
  <c r="M22" i="5" s="1"/>
  <c r="N22" i="5" s="1"/>
  <c r="O22" i="5" s="1"/>
  <c r="P22" i="5" s="1"/>
  <c r="Q22" i="5" s="1"/>
  <c r="R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S34" i="4"/>
  <c r="S40" i="4"/>
  <c r="S39" i="10"/>
  <c r="AV425" i="10"/>
  <c r="AU425" i="10"/>
  <c r="AT425" i="10"/>
  <c r="AS425" i="10"/>
  <c r="AR425" i="10"/>
  <c r="AQ425" i="10"/>
  <c r="AP425" i="10"/>
  <c r="AO425" i="10"/>
  <c r="AN425" i="10"/>
  <c r="AM425" i="10"/>
  <c r="AL425" i="10"/>
  <c r="AK425" i="10"/>
  <c r="AJ425" i="10"/>
  <c r="AI425" i="10"/>
  <c r="AH425" i="10"/>
  <c r="AG425" i="10"/>
  <c r="AF425" i="10"/>
  <c r="AE425" i="10"/>
  <c r="AD425" i="10"/>
  <c r="AC425" i="10"/>
  <c r="AB425" i="10"/>
  <c r="AA425" i="10"/>
  <c r="Z425" i="10"/>
  <c r="Y425" i="10"/>
  <c r="X425" i="10"/>
  <c r="W425" i="10"/>
  <c r="V425" i="10"/>
  <c r="U425" i="10"/>
  <c r="T425" i="10"/>
  <c r="S425" i="10"/>
  <c r="R425" i="10"/>
  <c r="Q425" i="10"/>
  <c r="P425" i="10"/>
  <c r="O425" i="10"/>
  <c r="N425" i="10"/>
  <c r="M425" i="10"/>
  <c r="AV424" i="10"/>
  <c r="AU424" i="10"/>
  <c r="AT424" i="10"/>
  <c r="AS424" i="10"/>
  <c r="AR424" i="10"/>
  <c r="AQ424" i="10"/>
  <c r="AP424" i="10"/>
  <c r="AO424" i="10"/>
  <c r="AN424" i="10"/>
  <c r="AM424" i="10"/>
  <c r="AL424" i="10"/>
  <c r="AK424" i="10"/>
  <c r="AJ424" i="10"/>
  <c r="AI424" i="10"/>
  <c r="AH424" i="10"/>
  <c r="AG424" i="10"/>
  <c r="AF424" i="10"/>
  <c r="AE424" i="10"/>
  <c r="AD424" i="10"/>
  <c r="AC424" i="10"/>
  <c r="AB424" i="10"/>
  <c r="AA424" i="10"/>
  <c r="Z424" i="10"/>
  <c r="Y424" i="10"/>
  <c r="X424" i="10"/>
  <c r="W424" i="10"/>
  <c r="V424" i="10"/>
  <c r="U424" i="10"/>
  <c r="T424" i="10"/>
  <c r="S424" i="10"/>
  <c r="R424" i="10"/>
  <c r="Q424" i="10"/>
  <c r="P424" i="10"/>
  <c r="O424" i="10"/>
  <c r="N424" i="10"/>
  <c r="M424" i="10"/>
  <c r="AV423" i="10"/>
  <c r="AU423" i="10"/>
  <c r="AT423" i="10"/>
  <c r="AS423" i="10"/>
  <c r="AR423" i="10"/>
  <c r="AQ423" i="10"/>
  <c r="AP423" i="10"/>
  <c r="AO423" i="10"/>
  <c r="AN423" i="10"/>
  <c r="AM423" i="10"/>
  <c r="AL423" i="10"/>
  <c r="AK423" i="10"/>
  <c r="AJ423" i="10"/>
  <c r="AI423" i="10"/>
  <c r="AH423" i="10"/>
  <c r="AG423" i="10"/>
  <c r="AF423" i="10"/>
  <c r="AE423" i="10"/>
  <c r="AD423" i="10"/>
  <c r="AC423" i="10"/>
  <c r="AB423" i="10"/>
  <c r="AA423" i="10"/>
  <c r="Z423" i="10"/>
  <c r="Y423" i="10"/>
  <c r="X423" i="10"/>
  <c r="W423" i="10"/>
  <c r="V423" i="10"/>
  <c r="U423" i="10"/>
  <c r="T423" i="10"/>
  <c r="S423" i="10"/>
  <c r="R423" i="10"/>
  <c r="Q423" i="10"/>
  <c r="P423" i="10"/>
  <c r="O423" i="10"/>
  <c r="N423" i="10"/>
  <c r="M423" i="10"/>
  <c r="AV422" i="10"/>
  <c r="AU422" i="10"/>
  <c r="AT422" i="10"/>
  <c r="AS422" i="10"/>
  <c r="AR422" i="10"/>
  <c r="AQ422" i="10"/>
  <c r="AP422" i="10"/>
  <c r="AO422" i="10"/>
  <c r="AN422" i="10"/>
  <c r="AM422" i="10"/>
  <c r="AL422" i="10"/>
  <c r="AK422" i="10"/>
  <c r="AJ422" i="10"/>
  <c r="AI422" i="10"/>
  <c r="AH422" i="10"/>
  <c r="AG422" i="10"/>
  <c r="AF422" i="10"/>
  <c r="AE422" i="10"/>
  <c r="AD422" i="10"/>
  <c r="AC422" i="10"/>
  <c r="AB422" i="10"/>
  <c r="AA422" i="10"/>
  <c r="Z422" i="10"/>
  <c r="Y422" i="10"/>
  <c r="X422" i="10"/>
  <c r="W422" i="10"/>
  <c r="V422" i="10"/>
  <c r="U422" i="10"/>
  <c r="T422" i="10"/>
  <c r="S422" i="10"/>
  <c r="R422" i="10"/>
  <c r="Q422" i="10"/>
  <c r="P422" i="10"/>
  <c r="O422" i="10"/>
  <c r="N422" i="10"/>
  <c r="M422" i="10"/>
  <c r="AV421" i="10"/>
  <c r="AU421" i="10"/>
  <c r="AT421" i="10"/>
  <c r="AS421" i="10"/>
  <c r="AR421" i="10"/>
  <c r="AQ421" i="10"/>
  <c r="AP421" i="10"/>
  <c r="AO421" i="10"/>
  <c r="AN421" i="10"/>
  <c r="AM421" i="10"/>
  <c r="AL421" i="10"/>
  <c r="AK421" i="10"/>
  <c r="AJ421" i="10"/>
  <c r="AI421" i="10"/>
  <c r="AH421" i="10"/>
  <c r="AG421" i="10"/>
  <c r="AF421" i="10"/>
  <c r="AE421" i="10"/>
  <c r="AD421" i="10"/>
  <c r="AC421" i="10"/>
  <c r="AB421" i="10"/>
  <c r="AA421" i="10"/>
  <c r="Z421" i="10"/>
  <c r="Y421" i="10"/>
  <c r="X421" i="10"/>
  <c r="W421" i="10"/>
  <c r="V421" i="10"/>
  <c r="U421" i="10"/>
  <c r="T421" i="10"/>
  <c r="S421" i="10"/>
  <c r="R421" i="10"/>
  <c r="Q421" i="10"/>
  <c r="P421" i="10"/>
  <c r="O421" i="10"/>
  <c r="N421" i="10"/>
  <c r="M421" i="10"/>
  <c r="AV420" i="10"/>
  <c r="AU420" i="10"/>
  <c r="AT420" i="10"/>
  <c r="AS420" i="10"/>
  <c r="AR420" i="10"/>
  <c r="AQ420" i="10"/>
  <c r="AP420" i="10"/>
  <c r="AO420" i="10"/>
  <c r="AN420" i="10"/>
  <c r="AM420" i="10"/>
  <c r="AL420" i="10"/>
  <c r="AK420" i="10"/>
  <c r="AJ420" i="10"/>
  <c r="AI420" i="10"/>
  <c r="AH420" i="10"/>
  <c r="AG420" i="10"/>
  <c r="AF420" i="10"/>
  <c r="AE420" i="10"/>
  <c r="AD420" i="10"/>
  <c r="AC420" i="10"/>
  <c r="AB420" i="10"/>
  <c r="AA420" i="10"/>
  <c r="Z420" i="10"/>
  <c r="Y420" i="10"/>
  <c r="X420" i="10"/>
  <c r="W420" i="10"/>
  <c r="V420" i="10"/>
  <c r="U420" i="10"/>
  <c r="T420" i="10"/>
  <c r="S420" i="10"/>
  <c r="R420" i="10"/>
  <c r="Q420" i="10"/>
  <c r="P420" i="10"/>
  <c r="O420" i="10"/>
  <c r="N420" i="10"/>
  <c r="M420" i="10"/>
  <c r="AV419" i="10"/>
  <c r="AU419" i="10"/>
  <c r="AT419" i="10"/>
  <c r="AS419" i="10"/>
  <c r="AR419" i="10"/>
  <c r="AQ419" i="10"/>
  <c r="AP419" i="10"/>
  <c r="AO419" i="10"/>
  <c r="AN419" i="10"/>
  <c r="AM419" i="10"/>
  <c r="AL419" i="10"/>
  <c r="AK419" i="10"/>
  <c r="AJ419" i="10"/>
  <c r="AI419" i="10"/>
  <c r="AH419" i="10"/>
  <c r="AG419" i="10"/>
  <c r="AF419" i="10"/>
  <c r="AE419" i="10"/>
  <c r="AD419" i="10"/>
  <c r="AC419" i="10"/>
  <c r="AB419" i="10"/>
  <c r="AA419" i="10"/>
  <c r="Z419" i="10"/>
  <c r="Y419" i="10"/>
  <c r="X419" i="10"/>
  <c r="W419" i="10"/>
  <c r="V419" i="10"/>
  <c r="U419" i="10"/>
  <c r="T419" i="10"/>
  <c r="S419" i="10"/>
  <c r="R419" i="10"/>
  <c r="Q419" i="10"/>
  <c r="P419" i="10"/>
  <c r="O419" i="10"/>
  <c r="N419" i="10"/>
  <c r="M419" i="10"/>
  <c r="AV418" i="10"/>
  <c r="AU418" i="10"/>
  <c r="AT418" i="10"/>
  <c r="AS418" i="10"/>
  <c r="AR418" i="10"/>
  <c r="AQ418" i="10"/>
  <c r="AP418" i="10"/>
  <c r="AO418" i="10"/>
  <c r="AN418" i="10"/>
  <c r="AM418" i="10"/>
  <c r="AL418" i="10"/>
  <c r="AK418" i="10"/>
  <c r="AJ418" i="10"/>
  <c r="AI418" i="10"/>
  <c r="AH418" i="10"/>
  <c r="AG418" i="10"/>
  <c r="AF418" i="10"/>
  <c r="AE418" i="10"/>
  <c r="AD418" i="10"/>
  <c r="AC418" i="10"/>
  <c r="AB418" i="10"/>
  <c r="AA418" i="10"/>
  <c r="Z418" i="10"/>
  <c r="Y418" i="10"/>
  <c r="X418" i="10"/>
  <c r="W418" i="10"/>
  <c r="V418" i="10"/>
  <c r="U418" i="10"/>
  <c r="T418" i="10"/>
  <c r="S418" i="10"/>
  <c r="R418" i="10"/>
  <c r="Q418" i="10"/>
  <c r="P418" i="10"/>
  <c r="O418" i="10"/>
  <c r="N418" i="10"/>
  <c r="M418" i="10"/>
  <c r="AV417" i="10"/>
  <c r="AU417" i="10"/>
  <c r="AT417" i="10"/>
  <c r="AS417" i="10"/>
  <c r="AR417" i="10"/>
  <c r="AQ417" i="10"/>
  <c r="AP417" i="10"/>
  <c r="AO417" i="10"/>
  <c r="AN417" i="10"/>
  <c r="AM417" i="10"/>
  <c r="AL417" i="10"/>
  <c r="AK417" i="10"/>
  <c r="AJ417" i="10"/>
  <c r="AI417" i="10"/>
  <c r="AH417" i="10"/>
  <c r="AG417" i="10"/>
  <c r="AF417" i="10"/>
  <c r="AE417" i="10"/>
  <c r="AD417" i="10"/>
  <c r="AC417" i="10"/>
  <c r="AB417" i="10"/>
  <c r="AA417" i="10"/>
  <c r="Z417" i="10"/>
  <c r="Y417" i="10"/>
  <c r="X417" i="10"/>
  <c r="W417" i="10"/>
  <c r="V417" i="10"/>
  <c r="U417" i="10"/>
  <c r="T417" i="10"/>
  <c r="S417" i="10"/>
  <c r="R417" i="10"/>
  <c r="Q417" i="10"/>
  <c r="P417" i="10"/>
  <c r="O417" i="10"/>
  <c r="N417" i="10"/>
  <c r="M417" i="10"/>
  <c r="AV416" i="10"/>
  <c r="AU416" i="10"/>
  <c r="AT416" i="10"/>
  <c r="AS416" i="10"/>
  <c r="AR416" i="10"/>
  <c r="AQ416" i="10"/>
  <c r="AP416" i="10"/>
  <c r="AO416" i="10"/>
  <c r="AN416" i="10"/>
  <c r="AM416" i="10"/>
  <c r="AL416" i="10"/>
  <c r="AK416" i="10"/>
  <c r="AJ416" i="10"/>
  <c r="AI416" i="10"/>
  <c r="AH416" i="10"/>
  <c r="AG416" i="10"/>
  <c r="AF416" i="10"/>
  <c r="AE416" i="10"/>
  <c r="AD416" i="10"/>
  <c r="AC416" i="10"/>
  <c r="AB416" i="10"/>
  <c r="AA416" i="10"/>
  <c r="Z416" i="10"/>
  <c r="Y416" i="10"/>
  <c r="X416" i="10"/>
  <c r="W416" i="10"/>
  <c r="V416" i="10"/>
  <c r="U416" i="10"/>
  <c r="T416" i="10"/>
  <c r="S416" i="10"/>
  <c r="R416" i="10"/>
  <c r="Q416" i="10"/>
  <c r="P416" i="10"/>
  <c r="O416" i="10"/>
  <c r="N416" i="10"/>
  <c r="M416" i="10"/>
  <c r="AV415" i="10"/>
  <c r="AU415" i="10"/>
  <c r="AT415" i="10"/>
  <c r="AS415" i="10"/>
  <c r="AR415" i="10"/>
  <c r="AQ415" i="10"/>
  <c r="AP415" i="10"/>
  <c r="AO415" i="10"/>
  <c r="AN415" i="10"/>
  <c r="AM415" i="10"/>
  <c r="AL415" i="10"/>
  <c r="AK415" i="10"/>
  <c r="AJ415" i="10"/>
  <c r="AI415" i="10"/>
  <c r="AH415" i="10"/>
  <c r="AG415" i="10"/>
  <c r="AF415" i="10"/>
  <c r="AE415" i="10"/>
  <c r="AD415" i="10"/>
  <c r="AC415" i="10"/>
  <c r="AB415" i="10"/>
  <c r="AA415" i="10"/>
  <c r="Z415" i="10"/>
  <c r="Y415" i="10"/>
  <c r="X415" i="10"/>
  <c r="W415" i="10"/>
  <c r="V415" i="10"/>
  <c r="U415" i="10"/>
  <c r="T415" i="10"/>
  <c r="S415" i="10"/>
  <c r="R415" i="10"/>
  <c r="Q415" i="10"/>
  <c r="P415" i="10"/>
  <c r="O415" i="10"/>
  <c r="N415" i="10"/>
  <c r="M415" i="10"/>
  <c r="AV414" i="10"/>
  <c r="AU414" i="10"/>
  <c r="AT414" i="10"/>
  <c r="AS414" i="10"/>
  <c r="AR414" i="10"/>
  <c r="AQ414" i="10"/>
  <c r="AP414" i="10"/>
  <c r="AO414" i="10"/>
  <c r="AN414" i="10"/>
  <c r="AM414" i="10"/>
  <c r="AL414" i="10"/>
  <c r="AK414" i="10"/>
  <c r="AJ414" i="10"/>
  <c r="AI414" i="10"/>
  <c r="AH414" i="10"/>
  <c r="AG414" i="10"/>
  <c r="AF414" i="10"/>
  <c r="AE414" i="10"/>
  <c r="AD414" i="10"/>
  <c r="AC414" i="10"/>
  <c r="AB414" i="10"/>
  <c r="AA414" i="10"/>
  <c r="Z414" i="10"/>
  <c r="Y414" i="10"/>
  <c r="X414" i="10"/>
  <c r="W414" i="10"/>
  <c r="V414" i="10"/>
  <c r="U414" i="10"/>
  <c r="T414" i="10"/>
  <c r="S414" i="10"/>
  <c r="R414" i="10"/>
  <c r="Q414" i="10"/>
  <c r="P414" i="10"/>
  <c r="O414" i="10"/>
  <c r="N414" i="10"/>
  <c r="M414" i="10"/>
  <c r="AV413" i="10"/>
  <c r="AU413" i="10"/>
  <c r="AT413" i="10"/>
  <c r="AS413" i="10"/>
  <c r="AR413" i="10"/>
  <c r="AQ413" i="10"/>
  <c r="AP413" i="10"/>
  <c r="AO413" i="10"/>
  <c r="AN413" i="10"/>
  <c r="AM413" i="10"/>
  <c r="AL413" i="10"/>
  <c r="AK413" i="10"/>
  <c r="AJ413" i="10"/>
  <c r="AI413" i="10"/>
  <c r="AH413" i="10"/>
  <c r="AG413" i="10"/>
  <c r="AF413" i="10"/>
  <c r="AE413" i="10"/>
  <c r="AD413" i="10"/>
  <c r="AC413" i="10"/>
  <c r="AB413" i="10"/>
  <c r="AA413" i="10"/>
  <c r="Z413" i="10"/>
  <c r="Y413" i="10"/>
  <c r="X413" i="10"/>
  <c r="W413" i="10"/>
  <c r="V413" i="10"/>
  <c r="U413" i="10"/>
  <c r="T413" i="10"/>
  <c r="S413" i="10"/>
  <c r="R413" i="10"/>
  <c r="Q413" i="10"/>
  <c r="P413" i="10"/>
  <c r="O413" i="10"/>
  <c r="N413" i="10"/>
  <c r="M413" i="10"/>
  <c r="AV412" i="10"/>
  <c r="AU412" i="10"/>
  <c r="AT412" i="10"/>
  <c r="AS412" i="10"/>
  <c r="AR412" i="10"/>
  <c r="AQ412" i="10"/>
  <c r="AP412" i="10"/>
  <c r="AO412" i="10"/>
  <c r="AN412" i="10"/>
  <c r="AM412" i="10"/>
  <c r="AL412" i="10"/>
  <c r="AK412" i="10"/>
  <c r="AJ412" i="10"/>
  <c r="AI412" i="10"/>
  <c r="AH412" i="10"/>
  <c r="AG412" i="10"/>
  <c r="AF412" i="10"/>
  <c r="AE412" i="10"/>
  <c r="AD412" i="10"/>
  <c r="AC412" i="10"/>
  <c r="AB412" i="10"/>
  <c r="AA412" i="10"/>
  <c r="Z412" i="10"/>
  <c r="Y412" i="10"/>
  <c r="X412" i="10"/>
  <c r="W412" i="10"/>
  <c r="V412" i="10"/>
  <c r="U412" i="10"/>
  <c r="T412" i="10"/>
  <c r="S412" i="10"/>
  <c r="R412" i="10"/>
  <c r="Q412" i="10"/>
  <c r="P412" i="10"/>
  <c r="O412" i="10"/>
  <c r="N412" i="10"/>
  <c r="M412" i="10"/>
  <c r="AV411" i="10"/>
  <c r="AU411" i="10"/>
  <c r="AT411" i="10"/>
  <c r="AS411" i="10"/>
  <c r="AR411" i="10"/>
  <c r="AQ411" i="10"/>
  <c r="AP411" i="10"/>
  <c r="AO411" i="10"/>
  <c r="AN411" i="10"/>
  <c r="AM411" i="10"/>
  <c r="AL411" i="10"/>
  <c r="AK411" i="10"/>
  <c r="AJ411" i="10"/>
  <c r="AI411" i="10"/>
  <c r="AH411" i="10"/>
  <c r="AG411" i="10"/>
  <c r="AF411" i="10"/>
  <c r="AE411" i="10"/>
  <c r="AD411" i="10"/>
  <c r="AC411" i="10"/>
  <c r="AB411" i="10"/>
  <c r="AA411" i="10"/>
  <c r="Z411" i="10"/>
  <c r="Y411" i="10"/>
  <c r="X411" i="10"/>
  <c r="W411" i="10"/>
  <c r="V411" i="10"/>
  <c r="U411" i="10"/>
  <c r="T411" i="10"/>
  <c r="S411" i="10"/>
  <c r="R411" i="10"/>
  <c r="Q411" i="10"/>
  <c r="P411" i="10"/>
  <c r="O411" i="10"/>
  <c r="N411" i="10"/>
  <c r="M411" i="10"/>
  <c r="AV410" i="10"/>
  <c r="AU410" i="10"/>
  <c r="AT410" i="10"/>
  <c r="AS410" i="10"/>
  <c r="AR410" i="10"/>
  <c r="AQ410" i="10"/>
  <c r="AP410" i="10"/>
  <c r="AO410" i="10"/>
  <c r="AN410" i="10"/>
  <c r="AM410" i="10"/>
  <c r="AL410" i="10"/>
  <c r="AK410" i="10"/>
  <c r="AJ410" i="10"/>
  <c r="AI410" i="10"/>
  <c r="AH410" i="10"/>
  <c r="AG410" i="10"/>
  <c r="AF410" i="10"/>
  <c r="AE410" i="10"/>
  <c r="AD410" i="10"/>
  <c r="AC410" i="10"/>
  <c r="AB410" i="10"/>
  <c r="AA410" i="10"/>
  <c r="Z410" i="10"/>
  <c r="Y410" i="10"/>
  <c r="X410" i="10"/>
  <c r="W410" i="10"/>
  <c r="V410" i="10"/>
  <c r="U410" i="10"/>
  <c r="T410" i="10"/>
  <c r="S410" i="10"/>
  <c r="R410" i="10"/>
  <c r="Q410" i="10"/>
  <c r="P410" i="10"/>
  <c r="O410" i="10"/>
  <c r="N410" i="10"/>
  <c r="M410" i="10"/>
  <c r="AV409" i="10"/>
  <c r="AU409" i="10"/>
  <c r="AT409" i="10"/>
  <c r="AS409" i="10"/>
  <c r="AR409" i="10"/>
  <c r="AQ409" i="10"/>
  <c r="AP409" i="10"/>
  <c r="AO409" i="10"/>
  <c r="AN409" i="10"/>
  <c r="AM409" i="10"/>
  <c r="AL409" i="10"/>
  <c r="AK409" i="10"/>
  <c r="AJ409" i="10"/>
  <c r="AI409" i="10"/>
  <c r="AH409" i="10"/>
  <c r="AG409" i="10"/>
  <c r="AF409" i="10"/>
  <c r="AE409" i="10"/>
  <c r="AD409" i="10"/>
  <c r="AC409" i="10"/>
  <c r="AB409" i="10"/>
  <c r="AA409" i="10"/>
  <c r="Z409" i="10"/>
  <c r="Y409" i="10"/>
  <c r="X409" i="10"/>
  <c r="W409" i="10"/>
  <c r="V409" i="10"/>
  <c r="U409" i="10"/>
  <c r="T409" i="10"/>
  <c r="S409" i="10"/>
  <c r="R409" i="10"/>
  <c r="Q409" i="10"/>
  <c r="P409" i="10"/>
  <c r="O409" i="10"/>
  <c r="N409" i="10"/>
  <c r="M409" i="10"/>
  <c r="AV408" i="10"/>
  <c r="AU408" i="10"/>
  <c r="AT408" i="10"/>
  <c r="AS408" i="10"/>
  <c r="AR408" i="10"/>
  <c r="AQ408" i="10"/>
  <c r="AP408" i="10"/>
  <c r="AO408" i="10"/>
  <c r="AN408" i="10"/>
  <c r="AM408" i="10"/>
  <c r="AL408" i="10"/>
  <c r="AK408" i="10"/>
  <c r="AJ408" i="10"/>
  <c r="AI408" i="10"/>
  <c r="AH408" i="10"/>
  <c r="AG408" i="10"/>
  <c r="AF408" i="10"/>
  <c r="AE408" i="10"/>
  <c r="AD408" i="10"/>
  <c r="AC408" i="10"/>
  <c r="AB408" i="10"/>
  <c r="AA408" i="10"/>
  <c r="Z408" i="10"/>
  <c r="Y408" i="10"/>
  <c r="X408" i="10"/>
  <c r="W408" i="10"/>
  <c r="V408" i="10"/>
  <c r="U408" i="10"/>
  <c r="T408" i="10"/>
  <c r="S408" i="10"/>
  <c r="R408" i="10"/>
  <c r="Q408" i="10"/>
  <c r="P408" i="10"/>
  <c r="O408" i="10"/>
  <c r="N408" i="10"/>
  <c r="M408" i="10"/>
  <c r="AV407" i="10"/>
  <c r="AU407" i="10"/>
  <c r="AT407" i="10"/>
  <c r="AS407" i="10"/>
  <c r="AR407" i="10"/>
  <c r="AQ407" i="10"/>
  <c r="AP407" i="10"/>
  <c r="AO407" i="10"/>
  <c r="AN407" i="10"/>
  <c r="AM407" i="10"/>
  <c r="AL407" i="10"/>
  <c r="AK407" i="10"/>
  <c r="AJ407" i="10"/>
  <c r="AI407" i="10"/>
  <c r="AH407" i="10"/>
  <c r="AG407" i="10"/>
  <c r="AF407" i="10"/>
  <c r="AE407" i="10"/>
  <c r="AD407" i="10"/>
  <c r="AC407" i="10"/>
  <c r="AB407" i="10"/>
  <c r="AA407" i="10"/>
  <c r="Z407" i="10"/>
  <c r="Y407" i="10"/>
  <c r="X407" i="10"/>
  <c r="W407" i="10"/>
  <c r="V407" i="10"/>
  <c r="U407" i="10"/>
  <c r="T407" i="10"/>
  <c r="S407" i="10"/>
  <c r="R407" i="10"/>
  <c r="Q407" i="10"/>
  <c r="P407" i="10"/>
  <c r="O407" i="10"/>
  <c r="N407" i="10"/>
  <c r="M407" i="10"/>
  <c r="AV406" i="10"/>
  <c r="AU406" i="10"/>
  <c r="AT406" i="10"/>
  <c r="AS406" i="10"/>
  <c r="AR406" i="10"/>
  <c r="AQ406" i="10"/>
  <c r="AP406" i="10"/>
  <c r="AO406" i="10"/>
  <c r="AN406" i="10"/>
  <c r="AM406" i="10"/>
  <c r="AL406" i="10"/>
  <c r="AK406" i="10"/>
  <c r="AJ406" i="10"/>
  <c r="AI406" i="10"/>
  <c r="AH406" i="10"/>
  <c r="AG406" i="10"/>
  <c r="AF406" i="10"/>
  <c r="AE406" i="10"/>
  <c r="AD406" i="10"/>
  <c r="AC406" i="10"/>
  <c r="AB406" i="10"/>
  <c r="AA406" i="10"/>
  <c r="Z406" i="10"/>
  <c r="Y406" i="10"/>
  <c r="X406" i="10"/>
  <c r="W406" i="10"/>
  <c r="V406" i="10"/>
  <c r="U406" i="10"/>
  <c r="T406" i="10"/>
  <c r="S406" i="10"/>
  <c r="R406" i="10"/>
  <c r="Q406" i="10"/>
  <c r="P406" i="10"/>
  <c r="O406" i="10"/>
  <c r="N406" i="10"/>
  <c r="M406" i="10"/>
  <c r="AV405" i="10"/>
  <c r="AU405" i="10"/>
  <c r="AT405" i="10"/>
  <c r="AS405" i="10"/>
  <c r="AR405" i="10"/>
  <c r="AQ405" i="10"/>
  <c r="AP405" i="10"/>
  <c r="AO405" i="10"/>
  <c r="AN405" i="10"/>
  <c r="AM405" i="10"/>
  <c r="AL405" i="10"/>
  <c r="AK405" i="10"/>
  <c r="AJ405" i="10"/>
  <c r="AI405" i="10"/>
  <c r="AH405" i="10"/>
  <c r="AG405" i="10"/>
  <c r="AF405" i="10"/>
  <c r="AE405" i="10"/>
  <c r="AD405" i="10"/>
  <c r="AC405" i="10"/>
  <c r="AB405" i="10"/>
  <c r="AA405" i="10"/>
  <c r="Z405" i="10"/>
  <c r="Y405" i="10"/>
  <c r="X405" i="10"/>
  <c r="W405" i="10"/>
  <c r="V405" i="10"/>
  <c r="U405" i="10"/>
  <c r="T405" i="10"/>
  <c r="S405" i="10"/>
  <c r="R405" i="10"/>
  <c r="Q405" i="10"/>
  <c r="P405" i="10"/>
  <c r="O405" i="10"/>
  <c r="N405" i="10"/>
  <c r="M405" i="10"/>
  <c r="AV404" i="10"/>
  <c r="AU404" i="10"/>
  <c r="AT404" i="10"/>
  <c r="AS404" i="10"/>
  <c r="AR404" i="10"/>
  <c r="AQ404" i="10"/>
  <c r="AP404" i="10"/>
  <c r="AO404" i="10"/>
  <c r="AN404" i="10"/>
  <c r="AM404" i="10"/>
  <c r="AL404" i="10"/>
  <c r="AK404" i="10"/>
  <c r="AJ404" i="10"/>
  <c r="AI404" i="10"/>
  <c r="AH404" i="10"/>
  <c r="AG404" i="10"/>
  <c r="AF404" i="10"/>
  <c r="AE404" i="10"/>
  <c r="AD404" i="10"/>
  <c r="AC404" i="10"/>
  <c r="AB404" i="10"/>
  <c r="AA404" i="10"/>
  <c r="Z404" i="10"/>
  <c r="Y404" i="10"/>
  <c r="X404" i="10"/>
  <c r="W404" i="10"/>
  <c r="V404" i="10"/>
  <c r="U404" i="10"/>
  <c r="T404" i="10"/>
  <c r="S404" i="10"/>
  <c r="R404" i="10"/>
  <c r="Q404" i="10"/>
  <c r="P404" i="10"/>
  <c r="O404" i="10"/>
  <c r="N404" i="10"/>
  <c r="M404" i="10"/>
  <c r="AV403" i="10"/>
  <c r="AU403" i="10"/>
  <c r="AT403" i="10"/>
  <c r="AS403" i="10"/>
  <c r="AR403" i="10"/>
  <c r="AQ403" i="10"/>
  <c r="AP403" i="10"/>
  <c r="AO403" i="10"/>
  <c r="AN403" i="10"/>
  <c r="AM403" i="10"/>
  <c r="AL403" i="10"/>
  <c r="AK403" i="10"/>
  <c r="AJ403" i="10"/>
  <c r="AI403" i="10"/>
  <c r="AH403" i="10"/>
  <c r="AG403" i="10"/>
  <c r="AF403" i="10"/>
  <c r="AE403" i="10"/>
  <c r="AD403" i="10"/>
  <c r="AC403" i="10"/>
  <c r="AB403" i="10"/>
  <c r="AA403" i="10"/>
  <c r="Z403" i="10"/>
  <c r="Y403" i="10"/>
  <c r="X403" i="10"/>
  <c r="W403" i="10"/>
  <c r="V403" i="10"/>
  <c r="U403" i="10"/>
  <c r="T403" i="10"/>
  <c r="S403" i="10"/>
  <c r="R403" i="10"/>
  <c r="Q403" i="10"/>
  <c r="P403" i="10"/>
  <c r="O403" i="10"/>
  <c r="N403" i="10"/>
  <c r="M403" i="10"/>
  <c r="AV402" i="10"/>
  <c r="AU402" i="10"/>
  <c r="AT402" i="10"/>
  <c r="AS402" i="10"/>
  <c r="AR402" i="10"/>
  <c r="AQ402" i="10"/>
  <c r="AP402" i="10"/>
  <c r="AO402" i="10"/>
  <c r="AN402" i="10"/>
  <c r="AM402" i="10"/>
  <c r="AL402" i="10"/>
  <c r="AK402" i="10"/>
  <c r="AJ402" i="10"/>
  <c r="AI402" i="10"/>
  <c r="AH402" i="10"/>
  <c r="AG402" i="10"/>
  <c r="AF402" i="10"/>
  <c r="AE402" i="10"/>
  <c r="AD402" i="10"/>
  <c r="AC402" i="10"/>
  <c r="AB402" i="10"/>
  <c r="AA402" i="10"/>
  <c r="Z402" i="10"/>
  <c r="Y402" i="10"/>
  <c r="X402" i="10"/>
  <c r="W402" i="10"/>
  <c r="V402" i="10"/>
  <c r="U402" i="10"/>
  <c r="T402" i="10"/>
  <c r="S402" i="10"/>
  <c r="R402" i="10"/>
  <c r="Q402" i="10"/>
  <c r="P402" i="10"/>
  <c r="O402" i="10"/>
  <c r="N402" i="10"/>
  <c r="M402" i="10"/>
  <c r="AV401" i="10"/>
  <c r="AU401" i="10"/>
  <c r="AT401" i="10"/>
  <c r="AS401" i="10"/>
  <c r="AR401" i="10"/>
  <c r="AQ401" i="10"/>
  <c r="AP401" i="10"/>
  <c r="AO401" i="10"/>
  <c r="AN401" i="10"/>
  <c r="AM401" i="10"/>
  <c r="AL401" i="10"/>
  <c r="AK401" i="10"/>
  <c r="AJ401" i="10"/>
  <c r="AI401" i="10"/>
  <c r="AH401" i="10"/>
  <c r="AG401" i="10"/>
  <c r="AF401" i="10"/>
  <c r="AE401" i="10"/>
  <c r="AD401" i="10"/>
  <c r="AC401" i="10"/>
  <c r="AB401" i="10"/>
  <c r="AA401" i="10"/>
  <c r="Z401" i="10"/>
  <c r="Y401" i="10"/>
  <c r="X401" i="10"/>
  <c r="W401" i="10"/>
  <c r="V401" i="10"/>
  <c r="U401" i="10"/>
  <c r="T401" i="10"/>
  <c r="S401" i="10"/>
  <c r="R401" i="10"/>
  <c r="Q401" i="10"/>
  <c r="P401" i="10"/>
  <c r="O401" i="10"/>
  <c r="N401" i="10"/>
  <c r="M401" i="10"/>
  <c r="AV400" i="10"/>
  <c r="AU400" i="10"/>
  <c r="AT400" i="10"/>
  <c r="AS400" i="10"/>
  <c r="AR400" i="10"/>
  <c r="AQ400" i="10"/>
  <c r="AP400" i="10"/>
  <c r="AO400" i="10"/>
  <c r="AN400" i="10"/>
  <c r="AM400" i="10"/>
  <c r="AL400" i="10"/>
  <c r="AK400" i="10"/>
  <c r="AJ400" i="10"/>
  <c r="AI400" i="10"/>
  <c r="AH400" i="10"/>
  <c r="AG400" i="10"/>
  <c r="AF400" i="10"/>
  <c r="AE400" i="10"/>
  <c r="AD400" i="10"/>
  <c r="AC400" i="10"/>
  <c r="AB400" i="10"/>
  <c r="AA400" i="10"/>
  <c r="Z400" i="10"/>
  <c r="Y400" i="10"/>
  <c r="X400" i="10"/>
  <c r="W400" i="10"/>
  <c r="V400" i="10"/>
  <c r="U400" i="10"/>
  <c r="T400" i="10"/>
  <c r="S400" i="10"/>
  <c r="R400" i="10"/>
  <c r="Q400" i="10"/>
  <c r="P400" i="10"/>
  <c r="O400" i="10"/>
  <c r="N400" i="10"/>
  <c r="M400" i="10"/>
  <c r="AV399" i="10"/>
  <c r="AU399" i="10"/>
  <c r="AT399" i="10"/>
  <c r="AS399" i="10"/>
  <c r="AR399" i="10"/>
  <c r="AQ399" i="10"/>
  <c r="AP399" i="10"/>
  <c r="AO399" i="10"/>
  <c r="AN399" i="10"/>
  <c r="AM399" i="10"/>
  <c r="AL399" i="10"/>
  <c r="AK399" i="10"/>
  <c r="AJ399" i="10"/>
  <c r="AI399" i="10"/>
  <c r="AH399" i="10"/>
  <c r="AG399" i="10"/>
  <c r="AF399" i="10"/>
  <c r="AE399" i="10"/>
  <c r="AD399" i="10"/>
  <c r="AC399" i="10"/>
  <c r="AB399" i="10"/>
  <c r="AA399" i="10"/>
  <c r="Z399" i="10"/>
  <c r="Y399" i="10"/>
  <c r="X399" i="10"/>
  <c r="W399" i="10"/>
  <c r="V399" i="10"/>
  <c r="U399" i="10"/>
  <c r="T399" i="10"/>
  <c r="S399" i="10"/>
  <c r="R399" i="10"/>
  <c r="Q399" i="10"/>
  <c r="P399" i="10"/>
  <c r="O399" i="10"/>
  <c r="N399" i="10"/>
  <c r="M399" i="10"/>
  <c r="AV398" i="10"/>
  <c r="AU398" i="10"/>
  <c r="AT398" i="10"/>
  <c r="AS398" i="10"/>
  <c r="AR398" i="10"/>
  <c r="AQ398" i="10"/>
  <c r="AP398" i="10"/>
  <c r="AO398" i="10"/>
  <c r="AN398" i="10"/>
  <c r="AM398" i="10"/>
  <c r="AL398" i="10"/>
  <c r="AK398" i="10"/>
  <c r="AJ398" i="10"/>
  <c r="AI398" i="10"/>
  <c r="AH398" i="10"/>
  <c r="AG398" i="10"/>
  <c r="AF398" i="10"/>
  <c r="AE398" i="10"/>
  <c r="AD398" i="10"/>
  <c r="AC398" i="10"/>
  <c r="AB398" i="10"/>
  <c r="AA398" i="10"/>
  <c r="Z398" i="10"/>
  <c r="Y398" i="10"/>
  <c r="X398" i="10"/>
  <c r="W398" i="10"/>
  <c r="V398" i="10"/>
  <c r="U398" i="10"/>
  <c r="T398" i="10"/>
  <c r="S398" i="10"/>
  <c r="R398" i="10"/>
  <c r="Q398" i="10"/>
  <c r="P398" i="10"/>
  <c r="O398" i="10"/>
  <c r="N398" i="10"/>
  <c r="M398" i="10"/>
  <c r="AV397" i="10"/>
  <c r="AU397" i="10"/>
  <c r="AT397" i="10"/>
  <c r="AS397" i="10"/>
  <c r="AR397" i="10"/>
  <c r="AQ397" i="10"/>
  <c r="AP397" i="10"/>
  <c r="AO397" i="10"/>
  <c r="AN397" i="10"/>
  <c r="AM397" i="10"/>
  <c r="AL397" i="10"/>
  <c r="AK397" i="10"/>
  <c r="AJ397" i="10"/>
  <c r="AI397" i="10"/>
  <c r="AH397" i="10"/>
  <c r="AG397" i="10"/>
  <c r="AF397" i="10"/>
  <c r="AE397" i="10"/>
  <c r="AD397" i="10"/>
  <c r="AC397" i="10"/>
  <c r="AB397" i="10"/>
  <c r="AA397" i="10"/>
  <c r="Z397" i="10"/>
  <c r="Y397" i="10"/>
  <c r="X397" i="10"/>
  <c r="W397" i="10"/>
  <c r="V397" i="10"/>
  <c r="U397" i="10"/>
  <c r="T397" i="10"/>
  <c r="S397" i="10"/>
  <c r="R397" i="10"/>
  <c r="Q397" i="10"/>
  <c r="P397" i="10"/>
  <c r="O397" i="10"/>
  <c r="N397" i="10"/>
  <c r="M397" i="10"/>
  <c r="AV396" i="10"/>
  <c r="AU396" i="10"/>
  <c r="AT396" i="10"/>
  <c r="AS396" i="10"/>
  <c r="AR396" i="10"/>
  <c r="AQ396" i="10"/>
  <c r="AP396" i="10"/>
  <c r="AO396" i="10"/>
  <c r="AN396" i="10"/>
  <c r="AM396" i="10"/>
  <c r="AL396" i="10"/>
  <c r="AK396" i="10"/>
  <c r="AJ396" i="10"/>
  <c r="AI396" i="10"/>
  <c r="AH396" i="10"/>
  <c r="AG396" i="10"/>
  <c r="AF396" i="10"/>
  <c r="AE396" i="10"/>
  <c r="AD396" i="10"/>
  <c r="AC396" i="10"/>
  <c r="AB396" i="10"/>
  <c r="AA396" i="10"/>
  <c r="Z396" i="10"/>
  <c r="Y396" i="10"/>
  <c r="X396" i="10"/>
  <c r="W396" i="10"/>
  <c r="V396" i="10"/>
  <c r="U396" i="10"/>
  <c r="T396" i="10"/>
  <c r="S396" i="10"/>
  <c r="R396" i="10"/>
  <c r="Q396" i="10"/>
  <c r="P396" i="10"/>
  <c r="O396" i="10"/>
  <c r="N396" i="10"/>
  <c r="M396" i="10"/>
  <c r="AV228" i="4"/>
  <c r="AU228" i="4"/>
  <c r="AT228" i="4"/>
  <c r="AS228" i="4"/>
  <c r="AR228" i="4"/>
  <c r="AQ228" i="4"/>
  <c r="AP228" i="4"/>
  <c r="AO228" i="4"/>
  <c r="AN228" i="4"/>
  <c r="AM228" i="4"/>
  <c r="AL228" i="4"/>
  <c r="AK228" i="4"/>
  <c r="AJ228" i="4"/>
  <c r="AI228" i="4"/>
  <c r="AH228" i="4"/>
  <c r="AG228" i="4"/>
  <c r="AF228" i="4"/>
  <c r="AE228" i="4"/>
  <c r="AD228" i="4"/>
  <c r="AC228" i="4"/>
  <c r="AB228" i="4"/>
  <c r="AA228" i="4"/>
  <c r="Z228" i="4"/>
  <c r="Y228" i="4"/>
  <c r="X228" i="4"/>
  <c r="W228" i="4"/>
  <c r="V228" i="4"/>
  <c r="U228" i="4"/>
  <c r="T228" i="4"/>
  <c r="S228" i="4"/>
  <c r="R228" i="4"/>
  <c r="Q228" i="4"/>
  <c r="P228" i="4"/>
  <c r="O228" i="4"/>
  <c r="N228" i="4"/>
  <c r="M228" i="4"/>
  <c r="AV227" i="4"/>
  <c r="AU227" i="4"/>
  <c r="AT227" i="4"/>
  <c r="AS227" i="4"/>
  <c r="AR227" i="4"/>
  <c r="AQ227" i="4"/>
  <c r="AP227" i="4"/>
  <c r="AO227" i="4"/>
  <c r="AN227" i="4"/>
  <c r="AM227" i="4"/>
  <c r="AL227" i="4"/>
  <c r="AK227" i="4"/>
  <c r="AJ227" i="4"/>
  <c r="AI227" i="4"/>
  <c r="AH227" i="4"/>
  <c r="AG227" i="4"/>
  <c r="AF227" i="4"/>
  <c r="AE227" i="4"/>
  <c r="AD227" i="4"/>
  <c r="AC227" i="4"/>
  <c r="AB227" i="4"/>
  <c r="AA227" i="4"/>
  <c r="Z227" i="4"/>
  <c r="Y227" i="4"/>
  <c r="X227" i="4"/>
  <c r="W227" i="4"/>
  <c r="V227" i="4"/>
  <c r="U227" i="4"/>
  <c r="T227" i="4"/>
  <c r="S227" i="4"/>
  <c r="R227" i="4"/>
  <c r="Q227" i="4"/>
  <c r="P227" i="4"/>
  <c r="O227" i="4"/>
  <c r="N227" i="4"/>
  <c r="M227" i="4"/>
  <c r="AV226" i="4"/>
  <c r="AU226" i="4"/>
  <c r="AT226" i="4"/>
  <c r="AS226" i="4"/>
  <c r="AR226" i="4"/>
  <c r="AQ226" i="4"/>
  <c r="AP226" i="4"/>
  <c r="AO226" i="4"/>
  <c r="AN226" i="4"/>
  <c r="AM226" i="4"/>
  <c r="AL226" i="4"/>
  <c r="AK226" i="4"/>
  <c r="AJ226" i="4"/>
  <c r="AI226" i="4"/>
  <c r="AH226" i="4"/>
  <c r="AG226" i="4"/>
  <c r="AF226" i="4"/>
  <c r="AE226" i="4"/>
  <c r="AD226" i="4"/>
  <c r="AC226" i="4"/>
  <c r="AB226" i="4"/>
  <c r="AA226" i="4"/>
  <c r="Z226" i="4"/>
  <c r="Y226" i="4"/>
  <c r="X226" i="4"/>
  <c r="W226" i="4"/>
  <c r="V226" i="4"/>
  <c r="U226" i="4"/>
  <c r="T226" i="4"/>
  <c r="S226" i="4"/>
  <c r="R226" i="4"/>
  <c r="Q226" i="4"/>
  <c r="P226" i="4"/>
  <c r="O226" i="4"/>
  <c r="N226" i="4"/>
  <c r="M226" i="4"/>
  <c r="AV225" i="4"/>
  <c r="AU225" i="4"/>
  <c r="AT225" i="4"/>
  <c r="AS225" i="4"/>
  <c r="AR225" i="4"/>
  <c r="AQ225" i="4"/>
  <c r="AP225" i="4"/>
  <c r="AO225" i="4"/>
  <c r="AN225" i="4"/>
  <c r="AM225" i="4"/>
  <c r="AL225" i="4"/>
  <c r="AK225" i="4"/>
  <c r="AJ225" i="4"/>
  <c r="AI225" i="4"/>
  <c r="AH225" i="4"/>
  <c r="AG225" i="4"/>
  <c r="AF225" i="4"/>
  <c r="AE225" i="4"/>
  <c r="AD225" i="4"/>
  <c r="AC225" i="4"/>
  <c r="AB225" i="4"/>
  <c r="AA225" i="4"/>
  <c r="Z225" i="4"/>
  <c r="Y225" i="4"/>
  <c r="X225" i="4"/>
  <c r="W225" i="4"/>
  <c r="V225" i="4"/>
  <c r="U225" i="4"/>
  <c r="T225" i="4"/>
  <c r="S225" i="4"/>
  <c r="R225" i="4"/>
  <c r="Q225" i="4"/>
  <c r="P225" i="4"/>
  <c r="O225" i="4"/>
  <c r="N225" i="4"/>
  <c r="M225" i="4"/>
  <c r="AV224" i="4"/>
  <c r="AU224" i="4"/>
  <c r="AT224" i="4"/>
  <c r="AS224" i="4"/>
  <c r="AR224" i="4"/>
  <c r="AQ224" i="4"/>
  <c r="AP224" i="4"/>
  <c r="AO224" i="4"/>
  <c r="AN224" i="4"/>
  <c r="AM224" i="4"/>
  <c r="AL224" i="4"/>
  <c r="AK224" i="4"/>
  <c r="AJ224" i="4"/>
  <c r="AI224" i="4"/>
  <c r="AH224" i="4"/>
  <c r="AG224" i="4"/>
  <c r="AF224" i="4"/>
  <c r="AE224" i="4"/>
  <c r="AD224" i="4"/>
  <c r="AC224" i="4"/>
  <c r="AB224" i="4"/>
  <c r="AA224" i="4"/>
  <c r="Z224" i="4"/>
  <c r="Y224" i="4"/>
  <c r="X224" i="4"/>
  <c r="W224" i="4"/>
  <c r="V224" i="4"/>
  <c r="U224" i="4"/>
  <c r="T224" i="4"/>
  <c r="S224" i="4"/>
  <c r="R224" i="4"/>
  <c r="Q224" i="4"/>
  <c r="P224" i="4"/>
  <c r="O224" i="4"/>
  <c r="N224" i="4"/>
  <c r="M224" i="4"/>
  <c r="AV223" i="4"/>
  <c r="AU223" i="4"/>
  <c r="AT223" i="4"/>
  <c r="AS223" i="4"/>
  <c r="AR223" i="4"/>
  <c r="AQ223" i="4"/>
  <c r="AP223" i="4"/>
  <c r="AO223" i="4"/>
  <c r="AN223" i="4"/>
  <c r="AM223" i="4"/>
  <c r="AL223" i="4"/>
  <c r="AK223" i="4"/>
  <c r="AJ223" i="4"/>
  <c r="AI223" i="4"/>
  <c r="AH223" i="4"/>
  <c r="AG223" i="4"/>
  <c r="AF223" i="4"/>
  <c r="AE223" i="4"/>
  <c r="AD223" i="4"/>
  <c r="AC223" i="4"/>
  <c r="AB223" i="4"/>
  <c r="AA223" i="4"/>
  <c r="Z223" i="4"/>
  <c r="Y223" i="4"/>
  <c r="X223" i="4"/>
  <c r="W223" i="4"/>
  <c r="V223" i="4"/>
  <c r="U223" i="4"/>
  <c r="T223" i="4"/>
  <c r="S223" i="4"/>
  <c r="R223" i="4"/>
  <c r="Q223" i="4"/>
  <c r="P223" i="4"/>
  <c r="O223" i="4"/>
  <c r="N223" i="4"/>
  <c r="M223" i="4"/>
  <c r="AV222" i="4"/>
  <c r="AU222" i="4"/>
  <c r="AT222" i="4"/>
  <c r="AS222" i="4"/>
  <c r="AR222" i="4"/>
  <c r="AQ222" i="4"/>
  <c r="AP222" i="4"/>
  <c r="AO222" i="4"/>
  <c r="AN222" i="4"/>
  <c r="AM222" i="4"/>
  <c r="AL222" i="4"/>
  <c r="AK222" i="4"/>
  <c r="AJ222" i="4"/>
  <c r="AI222" i="4"/>
  <c r="AH222" i="4"/>
  <c r="AG222" i="4"/>
  <c r="AF222" i="4"/>
  <c r="AE222" i="4"/>
  <c r="AD222" i="4"/>
  <c r="AC222" i="4"/>
  <c r="AB222" i="4"/>
  <c r="AA222" i="4"/>
  <c r="Z222" i="4"/>
  <c r="Y222" i="4"/>
  <c r="X222" i="4"/>
  <c r="W222" i="4"/>
  <c r="V222" i="4"/>
  <c r="U222" i="4"/>
  <c r="T222" i="4"/>
  <c r="S222" i="4"/>
  <c r="R222" i="4"/>
  <c r="Q222" i="4"/>
  <c r="P222" i="4"/>
  <c r="O222" i="4"/>
  <c r="N222" i="4"/>
  <c r="M222" i="4"/>
  <c r="AV221" i="4"/>
  <c r="AU221" i="4"/>
  <c r="AT221" i="4"/>
  <c r="AS221" i="4"/>
  <c r="AR221" i="4"/>
  <c r="AQ221" i="4"/>
  <c r="AP221" i="4"/>
  <c r="AO221" i="4"/>
  <c r="AN221" i="4"/>
  <c r="AM221" i="4"/>
  <c r="AL221" i="4"/>
  <c r="AK221" i="4"/>
  <c r="AJ221" i="4"/>
  <c r="AI221" i="4"/>
  <c r="AH221" i="4"/>
  <c r="AG221" i="4"/>
  <c r="AF221" i="4"/>
  <c r="AE221" i="4"/>
  <c r="AD221" i="4"/>
  <c r="AC221" i="4"/>
  <c r="AB221" i="4"/>
  <c r="AA221" i="4"/>
  <c r="Z221" i="4"/>
  <c r="Y221" i="4"/>
  <c r="X221" i="4"/>
  <c r="W221" i="4"/>
  <c r="V221" i="4"/>
  <c r="U221" i="4"/>
  <c r="T221" i="4"/>
  <c r="S221" i="4"/>
  <c r="R221" i="4"/>
  <c r="Q221" i="4"/>
  <c r="P221" i="4"/>
  <c r="O221" i="4"/>
  <c r="N221" i="4"/>
  <c r="M221" i="4"/>
  <c r="AV220" i="4"/>
  <c r="AU220" i="4"/>
  <c r="AT220" i="4"/>
  <c r="AS220" i="4"/>
  <c r="AR220" i="4"/>
  <c r="AQ220" i="4"/>
  <c r="AP220" i="4"/>
  <c r="AO220" i="4"/>
  <c r="AN220" i="4"/>
  <c r="AM220" i="4"/>
  <c r="AL220" i="4"/>
  <c r="AK220" i="4"/>
  <c r="AJ220" i="4"/>
  <c r="AI220" i="4"/>
  <c r="AH220" i="4"/>
  <c r="AG220" i="4"/>
  <c r="AF220" i="4"/>
  <c r="AE220" i="4"/>
  <c r="AD220" i="4"/>
  <c r="AC220" i="4"/>
  <c r="AB220" i="4"/>
  <c r="AA220" i="4"/>
  <c r="Z220" i="4"/>
  <c r="Y220" i="4"/>
  <c r="X220" i="4"/>
  <c r="W220" i="4"/>
  <c r="V220" i="4"/>
  <c r="U220" i="4"/>
  <c r="T220" i="4"/>
  <c r="S220" i="4"/>
  <c r="R220" i="4"/>
  <c r="Q220" i="4"/>
  <c r="P220" i="4"/>
  <c r="O220" i="4"/>
  <c r="N220" i="4"/>
  <c r="M220" i="4"/>
  <c r="AV219" i="4"/>
  <c r="AU219" i="4"/>
  <c r="AT219" i="4"/>
  <c r="AS219" i="4"/>
  <c r="AR219" i="4"/>
  <c r="AQ219" i="4"/>
  <c r="AP219" i="4"/>
  <c r="AO219" i="4"/>
  <c r="AN219" i="4"/>
  <c r="AM219" i="4"/>
  <c r="AL219" i="4"/>
  <c r="AK219" i="4"/>
  <c r="AJ219" i="4"/>
  <c r="AI219" i="4"/>
  <c r="AH219" i="4"/>
  <c r="AG219" i="4"/>
  <c r="AF219" i="4"/>
  <c r="AE219" i="4"/>
  <c r="AD219" i="4"/>
  <c r="AC219" i="4"/>
  <c r="AB219" i="4"/>
  <c r="AA219" i="4"/>
  <c r="Z219" i="4"/>
  <c r="Y219" i="4"/>
  <c r="X219" i="4"/>
  <c r="W219" i="4"/>
  <c r="V219" i="4"/>
  <c r="U219" i="4"/>
  <c r="T219" i="4"/>
  <c r="S219" i="4"/>
  <c r="R219" i="4"/>
  <c r="Q219" i="4"/>
  <c r="P219" i="4"/>
  <c r="O219" i="4"/>
  <c r="N219" i="4"/>
  <c r="M219" i="4"/>
  <c r="AV218" i="4"/>
  <c r="AU218" i="4"/>
  <c r="AT218" i="4"/>
  <c r="AS218" i="4"/>
  <c r="AR218" i="4"/>
  <c r="AQ218" i="4"/>
  <c r="AP218" i="4"/>
  <c r="AO218" i="4"/>
  <c r="AN218" i="4"/>
  <c r="AM218" i="4"/>
  <c r="AL218" i="4"/>
  <c r="AK218" i="4"/>
  <c r="AJ218" i="4"/>
  <c r="AI218" i="4"/>
  <c r="AH218" i="4"/>
  <c r="AG218" i="4"/>
  <c r="AF218" i="4"/>
  <c r="AE218" i="4"/>
  <c r="AD218" i="4"/>
  <c r="AC218" i="4"/>
  <c r="AB218" i="4"/>
  <c r="AA218" i="4"/>
  <c r="Z218" i="4"/>
  <c r="Y218" i="4"/>
  <c r="X218" i="4"/>
  <c r="W218" i="4"/>
  <c r="V218" i="4"/>
  <c r="U218" i="4"/>
  <c r="T218" i="4"/>
  <c r="S218" i="4"/>
  <c r="R218" i="4"/>
  <c r="Q218" i="4"/>
  <c r="P218" i="4"/>
  <c r="O218" i="4"/>
  <c r="N218" i="4"/>
  <c r="M218" i="4"/>
  <c r="AV217" i="4"/>
  <c r="AU217" i="4"/>
  <c r="AT217" i="4"/>
  <c r="AS217" i="4"/>
  <c r="AR217" i="4"/>
  <c r="AQ217" i="4"/>
  <c r="AP217" i="4"/>
  <c r="AO217" i="4"/>
  <c r="AN217" i="4"/>
  <c r="AM217" i="4"/>
  <c r="AL217" i="4"/>
  <c r="AK217" i="4"/>
  <c r="AJ217" i="4"/>
  <c r="AI217" i="4"/>
  <c r="AH217" i="4"/>
  <c r="AG217" i="4"/>
  <c r="AF217" i="4"/>
  <c r="AE217" i="4"/>
  <c r="AD217" i="4"/>
  <c r="AC217" i="4"/>
  <c r="AB217" i="4"/>
  <c r="AA217" i="4"/>
  <c r="Z217" i="4"/>
  <c r="Y217" i="4"/>
  <c r="X217" i="4"/>
  <c r="W217" i="4"/>
  <c r="V217" i="4"/>
  <c r="U217" i="4"/>
  <c r="T217" i="4"/>
  <c r="S217" i="4"/>
  <c r="R217" i="4"/>
  <c r="Q217" i="4"/>
  <c r="P217" i="4"/>
  <c r="O217" i="4"/>
  <c r="N217" i="4"/>
  <c r="M217" i="4"/>
  <c r="AV216" i="4"/>
  <c r="AU216" i="4"/>
  <c r="AT216" i="4"/>
  <c r="AS216" i="4"/>
  <c r="AR216" i="4"/>
  <c r="AQ216" i="4"/>
  <c r="AP216" i="4"/>
  <c r="AO216" i="4"/>
  <c r="AN216" i="4"/>
  <c r="AM216" i="4"/>
  <c r="AL216" i="4"/>
  <c r="AK216" i="4"/>
  <c r="AJ216" i="4"/>
  <c r="AI216" i="4"/>
  <c r="AH216" i="4"/>
  <c r="AG216" i="4"/>
  <c r="AF216" i="4"/>
  <c r="AE216" i="4"/>
  <c r="AD216" i="4"/>
  <c r="AC216" i="4"/>
  <c r="AB216" i="4"/>
  <c r="AA216" i="4"/>
  <c r="Z216" i="4"/>
  <c r="Y216" i="4"/>
  <c r="X216" i="4"/>
  <c r="W216" i="4"/>
  <c r="V216" i="4"/>
  <c r="U216" i="4"/>
  <c r="T216" i="4"/>
  <c r="S216" i="4"/>
  <c r="R216" i="4"/>
  <c r="Q216" i="4"/>
  <c r="P216" i="4"/>
  <c r="O216" i="4"/>
  <c r="N216" i="4"/>
  <c r="M216" i="4"/>
  <c r="AV215" i="4"/>
  <c r="AU215" i="4"/>
  <c r="AT215" i="4"/>
  <c r="AS215" i="4"/>
  <c r="AR215" i="4"/>
  <c r="AQ215" i="4"/>
  <c r="AP215" i="4"/>
  <c r="AO215" i="4"/>
  <c r="AN215" i="4"/>
  <c r="AM215" i="4"/>
  <c r="AL215" i="4"/>
  <c r="AK215" i="4"/>
  <c r="AJ215" i="4"/>
  <c r="AI215" i="4"/>
  <c r="AH215" i="4"/>
  <c r="AG215" i="4"/>
  <c r="AF215" i="4"/>
  <c r="AE215" i="4"/>
  <c r="AD215" i="4"/>
  <c r="AC215" i="4"/>
  <c r="AB215" i="4"/>
  <c r="AA215" i="4"/>
  <c r="Z215" i="4"/>
  <c r="Y215" i="4"/>
  <c r="X215" i="4"/>
  <c r="W215" i="4"/>
  <c r="V215" i="4"/>
  <c r="U215" i="4"/>
  <c r="T215" i="4"/>
  <c r="S215" i="4"/>
  <c r="R215" i="4"/>
  <c r="Q215" i="4"/>
  <c r="P215" i="4"/>
  <c r="O215" i="4"/>
  <c r="N215" i="4"/>
  <c r="M215" i="4"/>
  <c r="AV214" i="4"/>
  <c r="AU214" i="4"/>
  <c r="AT214" i="4"/>
  <c r="AS214" i="4"/>
  <c r="AR214" i="4"/>
  <c r="AQ214" i="4"/>
  <c r="AP214" i="4"/>
  <c r="AO214" i="4"/>
  <c r="AN214" i="4"/>
  <c r="AM214" i="4"/>
  <c r="AL214" i="4"/>
  <c r="AK214" i="4"/>
  <c r="AJ214" i="4"/>
  <c r="AI214" i="4"/>
  <c r="AH214" i="4"/>
  <c r="AG214" i="4"/>
  <c r="AF214" i="4"/>
  <c r="AE214" i="4"/>
  <c r="AD214" i="4"/>
  <c r="AC214" i="4"/>
  <c r="AB214" i="4"/>
  <c r="AA214" i="4"/>
  <c r="Z214" i="4"/>
  <c r="Y214" i="4"/>
  <c r="X214" i="4"/>
  <c r="W214" i="4"/>
  <c r="V214" i="4"/>
  <c r="U214" i="4"/>
  <c r="T214" i="4"/>
  <c r="S214" i="4"/>
  <c r="R214" i="4"/>
  <c r="Q214" i="4"/>
  <c r="P214" i="4"/>
  <c r="O214" i="4"/>
  <c r="N214" i="4"/>
  <c r="M214" i="4"/>
  <c r="S45" i="10"/>
  <c r="L397" i="10"/>
  <c r="L398" i="10"/>
  <c r="L399" i="10"/>
  <c r="L400" i="10"/>
  <c r="L401" i="10"/>
  <c r="L402" i="10"/>
  <c r="L403" i="10"/>
  <c r="L404" i="10"/>
  <c r="L405" i="10"/>
  <c r="L406" i="10"/>
  <c r="L407" i="10"/>
  <c r="L408" i="10"/>
  <c r="L409" i="10"/>
  <c r="L410" i="10"/>
  <c r="L411" i="10"/>
  <c r="L412" i="10"/>
  <c r="L413" i="10"/>
  <c r="L414" i="10"/>
  <c r="L415" i="10"/>
  <c r="L416" i="10"/>
  <c r="L417" i="10"/>
  <c r="L418" i="10"/>
  <c r="L419" i="10"/>
  <c r="L420" i="10"/>
  <c r="L421" i="10"/>
  <c r="L422" i="10"/>
  <c r="L423" i="10"/>
  <c r="L424" i="10"/>
  <c r="L425" i="10"/>
  <c r="L396" i="10"/>
  <c r="L91" i="10"/>
  <c r="L92" i="10"/>
  <c r="L93" i="10"/>
  <c r="L94" i="10"/>
  <c r="L95" i="10"/>
  <c r="L96" i="10"/>
  <c r="L97" i="10"/>
  <c r="L98" i="10"/>
  <c r="L99" i="10"/>
  <c r="L90" i="10"/>
  <c r="Q53" i="10"/>
  <c r="Q52" i="10"/>
  <c r="Q51" i="10"/>
  <c r="L166" i="25"/>
  <c r="L34" i="25"/>
  <c r="L33" i="25"/>
  <c r="L28" i="25"/>
  <c r="L27" i="25"/>
  <c r="L26" i="25"/>
  <c r="T25" i="24"/>
  <c r="T24" i="24"/>
  <c r="T20" i="24"/>
  <c r="T21" i="24"/>
  <c r="AL42" i="24"/>
  <c r="AM42" i="24"/>
  <c r="AN42" i="24"/>
  <c r="DN14" i="24"/>
  <c r="DL14" i="24"/>
  <c r="DM14" i="24"/>
  <c r="DK14" i="24"/>
  <c r="CX35" i="24"/>
  <c r="CY35" i="24"/>
  <c r="CZ35" i="24"/>
  <c r="CW35" i="24"/>
  <c r="BV50" i="24"/>
  <c r="BW50" i="24"/>
  <c r="BU50" i="24"/>
  <c r="BR51" i="24"/>
  <c r="BS51" i="24"/>
  <c r="BT51" i="24"/>
  <c r="BU51" i="24"/>
  <c r="BV51" i="24"/>
  <c r="BW51" i="24"/>
  <c r="BX51" i="24"/>
  <c r="BR52" i="24"/>
  <c r="BS52" i="24"/>
  <c r="BT52" i="24"/>
  <c r="BU52" i="24"/>
  <c r="BV52" i="24"/>
  <c r="BW52" i="24"/>
  <c r="BX52" i="24"/>
  <c r="BQ51" i="24"/>
  <c r="BQ52" i="24"/>
  <c r="DH15" i="24"/>
  <c r="DI15" i="24"/>
  <c r="DJ15" i="24"/>
  <c r="DK15" i="24"/>
  <c r="DL15" i="24"/>
  <c r="DM15" i="24"/>
  <c r="DN15" i="24"/>
  <c r="DH16" i="24"/>
  <c r="DI16" i="24"/>
  <c r="DJ16" i="24"/>
  <c r="DK16" i="24"/>
  <c r="DL16" i="24"/>
  <c r="DM16" i="24"/>
  <c r="DN16" i="24"/>
  <c r="DG16" i="24"/>
  <c r="DG15" i="24"/>
  <c r="CT36" i="24"/>
  <c r="CU36" i="24"/>
  <c r="CV36" i="24"/>
  <c r="CW36" i="24"/>
  <c r="CX36" i="24"/>
  <c r="CY36" i="24"/>
  <c r="CZ36" i="24"/>
  <c r="CT37" i="24"/>
  <c r="CU37" i="24"/>
  <c r="CV37" i="24"/>
  <c r="CW37" i="24"/>
  <c r="CX37" i="24"/>
  <c r="CY37" i="24"/>
  <c r="CZ37" i="24"/>
  <c r="CS37" i="24"/>
  <c r="CS36" i="24"/>
  <c r="AN44" i="24"/>
  <c r="AN43" i="24"/>
  <c r="AI44" i="24"/>
  <c r="AJ34" i="24"/>
  <c r="AJ44" i="24" s="1"/>
  <c r="AJ35" i="24"/>
  <c r="AJ36" i="24"/>
  <c r="AJ37" i="24"/>
  <c r="AJ38" i="24"/>
  <c r="AJ39" i="24"/>
  <c r="AJ40" i="24"/>
  <c r="AL44" i="24"/>
  <c r="AM44" i="24"/>
  <c r="AH44" i="24"/>
  <c r="AM43" i="24"/>
  <c r="AH43" i="24"/>
  <c r="AI43" i="24"/>
  <c r="AL43" i="24"/>
  <c r="L114" i="24"/>
  <c r="M114" i="24"/>
  <c r="N114" i="24"/>
  <c r="N250" i="24" s="1"/>
  <c r="N271" i="24" s="1"/>
  <c r="N292" i="24" s="1"/>
  <c r="O114" i="24"/>
  <c r="M250" i="24"/>
  <c r="M271" i="24" s="1"/>
  <c r="M292" i="24" s="1"/>
  <c r="L250" i="24"/>
  <c r="L271" i="24"/>
  <c r="L292" i="24" s="1"/>
  <c r="L26" i="24"/>
  <c r="L25" i="24"/>
  <c r="L24" i="24"/>
  <c r="L23" i="24"/>
  <c r="L22" i="24"/>
  <c r="L17" i="18"/>
  <c r="L18" i="18"/>
  <c r="M85" i="18"/>
  <c r="L73" i="18"/>
  <c r="M73" i="18"/>
  <c r="N73" i="18" s="1"/>
  <c r="M145" i="18"/>
  <c r="M157" i="18" s="1"/>
  <c r="M169" i="18" s="1"/>
  <c r="L145" i="18"/>
  <c r="L157" i="18" s="1"/>
  <c r="L169" i="18" s="1"/>
  <c r="L86" i="9"/>
  <c r="L188" i="9"/>
  <c r="L200" i="9" s="1"/>
  <c r="L212" i="9"/>
  <c r="M86" i="9"/>
  <c r="N86" i="9"/>
  <c r="O86" i="9"/>
  <c r="O188" i="9" s="1"/>
  <c r="O200" i="9" s="1"/>
  <c r="M188" i="9"/>
  <c r="M200" i="9"/>
  <c r="M212" i="9"/>
  <c r="L188" i="12"/>
  <c r="L200" i="12" s="1"/>
  <c r="L212" i="12" s="1"/>
  <c r="L176" i="10"/>
  <c r="L99" i="4"/>
  <c r="L227" i="4"/>
  <c r="L226" i="4"/>
  <c r="L225" i="4"/>
  <c r="L224" i="4"/>
  <c r="L223" i="4"/>
  <c r="L222" i="4"/>
  <c r="L221" i="4"/>
  <c r="L220" i="4"/>
  <c r="L219" i="4"/>
  <c r="L218" i="4"/>
  <c r="L217" i="4"/>
  <c r="L228" i="4"/>
  <c r="L216" i="4"/>
  <c r="L215" i="4"/>
  <c r="L214" i="4"/>
  <c r="L59" i="4"/>
  <c r="L58" i="4"/>
  <c r="L57" i="4"/>
  <c r="L56" i="4"/>
  <c r="L55" i="4"/>
  <c r="N188" i="9"/>
  <c r="N200" i="9"/>
  <c r="N212" i="9" s="1"/>
  <c r="O212" i="9"/>
  <c r="S41" i="18"/>
  <c r="R220" i="5"/>
  <c r="Q220" i="5"/>
  <c r="P220" i="5"/>
  <c r="O220" i="5"/>
  <c r="N220" i="5"/>
  <c r="R223" i="5"/>
  <c r="Q223" i="5"/>
  <c r="P223" i="5"/>
  <c r="O223" i="5"/>
  <c r="N223" i="5"/>
  <c r="R226" i="5"/>
  <c r="Q226" i="5"/>
  <c r="P226" i="5"/>
  <c r="O226" i="5"/>
  <c r="N226" i="5"/>
  <c r="M226" i="5"/>
  <c r="M223" i="5"/>
  <c r="M220" i="5"/>
  <c r="L65" i="18"/>
  <c r="L63" i="18"/>
  <c r="S42" i="10"/>
  <c r="L49" i="10" s="1"/>
  <c r="L48" i="10"/>
  <c r="L52" i="10"/>
  <c r="L53" i="10"/>
  <c r="G105" i="5"/>
  <c r="H105" i="5"/>
  <c r="I105" i="5"/>
  <c r="J105" i="5"/>
  <c r="K105" i="5"/>
  <c r="L105" i="5"/>
  <c r="M105" i="5"/>
  <c r="N105" i="5"/>
  <c r="O105" i="5"/>
  <c r="P105" i="5"/>
  <c r="Q105" i="5"/>
  <c r="R105" i="5"/>
  <c r="F105" i="5"/>
  <c r="G102" i="5"/>
  <c r="H102" i="5"/>
  <c r="I102" i="5"/>
  <c r="J102" i="5"/>
  <c r="K102" i="5"/>
  <c r="L102" i="5"/>
  <c r="M102" i="5"/>
  <c r="N102" i="5"/>
  <c r="O102" i="5"/>
  <c r="P102" i="5"/>
  <c r="Q102" i="5"/>
  <c r="R102" i="5"/>
  <c r="F102" i="5"/>
  <c r="G99" i="5"/>
  <c r="H99" i="5"/>
  <c r="I99" i="5"/>
  <c r="J99" i="5"/>
  <c r="K99" i="5"/>
  <c r="L99" i="5"/>
  <c r="M99" i="5"/>
  <c r="N99" i="5"/>
  <c r="O99" i="5"/>
  <c r="P99" i="5"/>
  <c r="Q99" i="5"/>
  <c r="R99" i="5"/>
  <c r="F99" i="5"/>
  <c r="G96" i="5"/>
  <c r="H96" i="5"/>
  <c r="I96" i="5"/>
  <c r="J96" i="5"/>
  <c r="K96" i="5"/>
  <c r="L96" i="5"/>
  <c r="M96" i="5"/>
  <c r="N96" i="5"/>
  <c r="O96" i="5"/>
  <c r="P96" i="5"/>
  <c r="Q96" i="5"/>
  <c r="R96" i="5"/>
  <c r="F96" i="5"/>
  <c r="G93" i="5"/>
  <c r="H93" i="5"/>
  <c r="I93" i="5"/>
  <c r="J93" i="5"/>
  <c r="K93" i="5"/>
  <c r="L93" i="5"/>
  <c r="M93" i="5"/>
  <c r="N93" i="5"/>
  <c r="O93" i="5"/>
  <c r="P93" i="5"/>
  <c r="Q93" i="5"/>
  <c r="R93" i="5"/>
  <c r="F93" i="5"/>
  <c r="G90" i="5"/>
  <c r="H90" i="5"/>
  <c r="I90" i="5"/>
  <c r="J90" i="5"/>
  <c r="K90" i="5"/>
  <c r="L90" i="5"/>
  <c r="M90" i="5"/>
  <c r="N90" i="5"/>
  <c r="O90" i="5"/>
  <c r="P90" i="5"/>
  <c r="Q90" i="5"/>
  <c r="R90" i="5"/>
  <c r="F90" i="5"/>
  <c r="G87" i="5"/>
  <c r="H87" i="5"/>
  <c r="I87" i="5"/>
  <c r="J87" i="5"/>
  <c r="K87" i="5"/>
  <c r="L87" i="5"/>
  <c r="M87" i="5"/>
  <c r="N87" i="5"/>
  <c r="O87" i="5"/>
  <c r="P87" i="5"/>
  <c r="Q87" i="5"/>
  <c r="R87" i="5"/>
  <c r="F87" i="5"/>
  <c r="G84" i="5"/>
  <c r="H84" i="5"/>
  <c r="I84" i="5"/>
  <c r="J84" i="5"/>
  <c r="K84" i="5"/>
  <c r="L84" i="5"/>
  <c r="M84" i="5"/>
  <c r="N84" i="5"/>
  <c r="O84" i="5"/>
  <c r="P84" i="5"/>
  <c r="Q84" i="5"/>
  <c r="R84" i="5"/>
  <c r="F84" i="5"/>
  <c r="G81" i="5"/>
  <c r="H81" i="5"/>
  <c r="I81" i="5"/>
  <c r="J81" i="5"/>
  <c r="K81" i="5"/>
  <c r="L81" i="5"/>
  <c r="M81" i="5"/>
  <c r="N81" i="5"/>
  <c r="O81" i="5"/>
  <c r="P81" i="5"/>
  <c r="Q81" i="5"/>
  <c r="R81" i="5"/>
  <c r="F81" i="5"/>
  <c r="G78" i="5"/>
  <c r="H78" i="5"/>
  <c r="I78" i="5"/>
  <c r="J78" i="5"/>
  <c r="K78" i="5"/>
  <c r="L78" i="5"/>
  <c r="M78" i="5"/>
  <c r="N78" i="5"/>
  <c r="O78" i="5"/>
  <c r="P78" i="5"/>
  <c r="Q78" i="5"/>
  <c r="R78" i="5"/>
  <c r="F78" i="5"/>
  <c r="L43" i="10"/>
  <c r="V138" i="5"/>
  <c r="L42" i="10"/>
  <c r="V135" i="5"/>
  <c r="L41" i="10"/>
  <c r="V132" i="5"/>
  <c r="L40" i="10"/>
  <c r="V129" i="5"/>
  <c r="L39" i="10"/>
  <c r="V126" i="5"/>
  <c r="L38" i="10"/>
  <c r="V123" i="5"/>
  <c r="L37" i="10"/>
  <c r="V120" i="5"/>
  <c r="L36" i="10"/>
  <c r="V117" i="5"/>
  <c r="L35" i="10"/>
  <c r="V114" i="5"/>
  <c r="L34" i="10"/>
  <c r="V111" i="5"/>
  <c r="M239" i="10"/>
  <c r="X110" i="5"/>
  <c r="N239" i="10"/>
  <c r="Y110" i="5" s="1"/>
  <c r="O239" i="10"/>
  <c r="Z110" i="5"/>
  <c r="P239" i="10"/>
  <c r="AA110" i="5"/>
  <c r="Q239" i="10"/>
  <c r="AB110" i="5"/>
  <c r="R239" i="10"/>
  <c r="AC110" i="5" s="1"/>
  <c r="S239" i="10"/>
  <c r="AD110" i="5"/>
  <c r="T239" i="10"/>
  <c r="AE110" i="5" s="1"/>
  <c r="U239" i="10"/>
  <c r="AF110" i="5"/>
  <c r="V239" i="10"/>
  <c r="AG110" i="5" s="1"/>
  <c r="W239" i="10"/>
  <c r="AH110" i="5"/>
  <c r="X239" i="10"/>
  <c r="AI110" i="5" s="1"/>
  <c r="Y239" i="10"/>
  <c r="AJ110" i="5"/>
  <c r="Z239" i="10"/>
  <c r="AK110" i="5" s="1"/>
  <c r="AA239" i="10"/>
  <c r="AL110" i="5"/>
  <c r="AB239" i="10"/>
  <c r="AM110" i="5" s="1"/>
  <c r="AC239" i="10"/>
  <c r="AN110" i="5"/>
  <c r="AD239" i="10"/>
  <c r="AO110" i="5" s="1"/>
  <c r="AE239" i="10"/>
  <c r="AP110" i="5"/>
  <c r="AF239" i="10"/>
  <c r="AQ110" i="5" s="1"/>
  <c r="AG239" i="10"/>
  <c r="AR110" i="5"/>
  <c r="AH239" i="10"/>
  <c r="AS110" i="5" s="1"/>
  <c r="AI239" i="10"/>
  <c r="AT110" i="5"/>
  <c r="AJ239" i="10"/>
  <c r="AU110" i="5" s="1"/>
  <c r="AK239" i="10"/>
  <c r="AV110" i="5"/>
  <c r="AL239" i="10"/>
  <c r="AW110" i="5" s="1"/>
  <c r="AM239" i="10"/>
  <c r="AX110" i="5"/>
  <c r="AN239" i="10"/>
  <c r="AY110" i="5" s="1"/>
  <c r="AO239" i="10"/>
  <c r="AZ110" i="5"/>
  <c r="AP239" i="10"/>
  <c r="BA110" i="5" s="1"/>
  <c r="AQ239" i="10"/>
  <c r="BB110" i="5"/>
  <c r="AR239" i="10"/>
  <c r="BC110" i="5" s="1"/>
  <c r="AS239" i="10"/>
  <c r="BD110" i="5"/>
  <c r="AT239" i="10"/>
  <c r="BE110" i="5" s="1"/>
  <c r="AU239" i="10"/>
  <c r="BF110" i="5"/>
  <c r="AV239" i="10"/>
  <c r="BG110" i="5" s="1"/>
  <c r="M240" i="10"/>
  <c r="X111" i="5"/>
  <c r="N240" i="10"/>
  <c r="Y111" i="5" s="1"/>
  <c r="O240" i="10"/>
  <c r="Z111" i="5"/>
  <c r="P240" i="10"/>
  <c r="AA111" i="5" s="1"/>
  <c r="Q240" i="10"/>
  <c r="AB111" i="5"/>
  <c r="R240" i="10"/>
  <c r="AC111" i="5" s="1"/>
  <c r="S240" i="10"/>
  <c r="AD111" i="5"/>
  <c r="T240" i="10"/>
  <c r="AE111" i="5" s="1"/>
  <c r="U240" i="10"/>
  <c r="AF111" i="5"/>
  <c r="V240" i="10"/>
  <c r="AG111" i="5" s="1"/>
  <c r="W240" i="10"/>
  <c r="AH111" i="5"/>
  <c r="X240" i="10"/>
  <c r="AI111" i="5" s="1"/>
  <c r="Y240" i="10"/>
  <c r="AJ111" i="5"/>
  <c r="Z240" i="10"/>
  <c r="AK111" i="5" s="1"/>
  <c r="AA240" i="10"/>
  <c r="AL111" i="5"/>
  <c r="AB240" i="10"/>
  <c r="AM111" i="5" s="1"/>
  <c r="AC240" i="10"/>
  <c r="AN111" i="5"/>
  <c r="AD240" i="10"/>
  <c r="AO111" i="5" s="1"/>
  <c r="AE240" i="10"/>
  <c r="AP111" i="5"/>
  <c r="AF240" i="10"/>
  <c r="AQ111" i="5" s="1"/>
  <c r="AG240" i="10"/>
  <c r="AR111" i="5"/>
  <c r="AH240" i="10"/>
  <c r="AS111" i="5" s="1"/>
  <c r="AI240" i="10"/>
  <c r="AT111" i="5"/>
  <c r="AJ240" i="10"/>
  <c r="AU111" i="5" s="1"/>
  <c r="AK240" i="10"/>
  <c r="AV111" i="5"/>
  <c r="AL240" i="10"/>
  <c r="AW111" i="5" s="1"/>
  <c r="AM240" i="10"/>
  <c r="AX111" i="5"/>
  <c r="AN240" i="10"/>
  <c r="AY111" i="5" s="1"/>
  <c r="AO240" i="10"/>
  <c r="AZ111" i="5"/>
  <c r="AP240" i="10"/>
  <c r="BA111" i="5" s="1"/>
  <c r="AQ240" i="10"/>
  <c r="BB111" i="5"/>
  <c r="AR240" i="10"/>
  <c r="BC111" i="5" s="1"/>
  <c r="AS240" i="10"/>
  <c r="BD111" i="5"/>
  <c r="AT240" i="10"/>
  <c r="BE111" i="5" s="1"/>
  <c r="AU240" i="10"/>
  <c r="BF111" i="5"/>
  <c r="AV240" i="10"/>
  <c r="BG111" i="5" s="1"/>
  <c r="M241" i="10"/>
  <c r="X112" i="5"/>
  <c r="N241" i="10"/>
  <c r="Y112" i="5" s="1"/>
  <c r="O241" i="10"/>
  <c r="Z112" i="5"/>
  <c r="P241" i="10"/>
  <c r="AA112" i="5" s="1"/>
  <c r="Q241" i="10"/>
  <c r="AB112" i="5"/>
  <c r="R241" i="10"/>
  <c r="AC112" i="5" s="1"/>
  <c r="S241" i="10"/>
  <c r="AD112" i="5"/>
  <c r="T241" i="10"/>
  <c r="AE112" i="5" s="1"/>
  <c r="U241" i="10"/>
  <c r="AF112" i="5"/>
  <c r="V241" i="10"/>
  <c r="AG112" i="5" s="1"/>
  <c r="W241" i="10"/>
  <c r="AH112" i="5"/>
  <c r="X241" i="10"/>
  <c r="AI112" i="5" s="1"/>
  <c r="Y241" i="10"/>
  <c r="AJ112" i="5"/>
  <c r="Z241" i="10"/>
  <c r="AK112" i="5" s="1"/>
  <c r="AA241" i="10"/>
  <c r="AL112" i="5"/>
  <c r="AB241" i="10"/>
  <c r="AM112" i="5" s="1"/>
  <c r="AC241" i="10"/>
  <c r="AN112" i="5"/>
  <c r="AD241" i="10"/>
  <c r="AO112" i="5" s="1"/>
  <c r="AE241" i="10"/>
  <c r="AP112" i="5"/>
  <c r="AF241" i="10"/>
  <c r="AQ112" i="5" s="1"/>
  <c r="AG241" i="10"/>
  <c r="AR112" i="5"/>
  <c r="AH241" i="10"/>
  <c r="AS112" i="5" s="1"/>
  <c r="AI241" i="10"/>
  <c r="AT112" i="5"/>
  <c r="AJ241" i="10"/>
  <c r="AU112" i="5" s="1"/>
  <c r="AK241" i="10"/>
  <c r="AV112" i="5"/>
  <c r="AL241" i="10"/>
  <c r="AW112" i="5" s="1"/>
  <c r="AM241" i="10"/>
  <c r="AX112" i="5"/>
  <c r="AN241" i="10"/>
  <c r="AY112" i="5" s="1"/>
  <c r="AO241" i="10"/>
  <c r="AZ112" i="5"/>
  <c r="AP241" i="10"/>
  <c r="BA112" i="5" s="1"/>
  <c r="AQ241" i="10"/>
  <c r="BB112" i="5"/>
  <c r="AR241" i="10"/>
  <c r="BC112" i="5" s="1"/>
  <c r="AS241" i="10"/>
  <c r="BD112" i="5"/>
  <c r="AT241" i="10"/>
  <c r="BE112" i="5" s="1"/>
  <c r="AU241" i="10"/>
  <c r="BF112" i="5"/>
  <c r="AV241" i="10"/>
  <c r="BG112" i="5" s="1"/>
  <c r="M242" i="10"/>
  <c r="X113" i="5"/>
  <c r="N242" i="10"/>
  <c r="Y113" i="5" s="1"/>
  <c r="O242" i="10"/>
  <c r="Z113" i="5"/>
  <c r="P242" i="10"/>
  <c r="AA113" i="5" s="1"/>
  <c r="Q242" i="10"/>
  <c r="AB113" i="5"/>
  <c r="R242" i="10"/>
  <c r="AC113" i="5" s="1"/>
  <c r="S242" i="10"/>
  <c r="AD113" i="5"/>
  <c r="T242" i="10"/>
  <c r="AE113" i="5" s="1"/>
  <c r="U242" i="10"/>
  <c r="AF113" i="5"/>
  <c r="V242" i="10"/>
  <c r="AG113" i="5" s="1"/>
  <c r="W242" i="10"/>
  <c r="AH113" i="5"/>
  <c r="X242" i="10"/>
  <c r="AI113" i="5" s="1"/>
  <c r="Y242" i="10"/>
  <c r="AJ113" i="5"/>
  <c r="Z242" i="10"/>
  <c r="AK113" i="5" s="1"/>
  <c r="AA242" i="10"/>
  <c r="AL113" i="5"/>
  <c r="AB242" i="10"/>
  <c r="AM113" i="5" s="1"/>
  <c r="AC242" i="10"/>
  <c r="AN113" i="5"/>
  <c r="AD242" i="10"/>
  <c r="AO113" i="5" s="1"/>
  <c r="AE242" i="10"/>
  <c r="AP113" i="5"/>
  <c r="AF242" i="10"/>
  <c r="AQ113" i="5" s="1"/>
  <c r="AG242" i="10"/>
  <c r="AR113" i="5"/>
  <c r="AH242" i="10"/>
  <c r="AS113" i="5" s="1"/>
  <c r="AI242" i="10"/>
  <c r="AT113" i="5"/>
  <c r="AJ242" i="10"/>
  <c r="AU113" i="5" s="1"/>
  <c r="AK242" i="10"/>
  <c r="AV113" i="5"/>
  <c r="AL242" i="10"/>
  <c r="AW113" i="5" s="1"/>
  <c r="AM242" i="10"/>
  <c r="AX113" i="5"/>
  <c r="AN242" i="10"/>
  <c r="AY113" i="5" s="1"/>
  <c r="AO242" i="10"/>
  <c r="AZ113" i="5"/>
  <c r="AP242" i="10"/>
  <c r="BA113" i="5" s="1"/>
  <c r="AQ242" i="10"/>
  <c r="BB113" i="5"/>
  <c r="AR242" i="10"/>
  <c r="BC113" i="5" s="1"/>
  <c r="AS242" i="10"/>
  <c r="BD113" i="5"/>
  <c r="AT242" i="10"/>
  <c r="BE113" i="5" s="1"/>
  <c r="AU242" i="10"/>
  <c r="BF113" i="5"/>
  <c r="AV242" i="10"/>
  <c r="BG113" i="5" s="1"/>
  <c r="M243" i="10"/>
  <c r="X114" i="5" s="1"/>
  <c r="N243" i="10"/>
  <c r="Y114" i="5" s="1"/>
  <c r="O243" i="10"/>
  <c r="Z114" i="5"/>
  <c r="P243" i="10"/>
  <c r="AA114" i="5" s="1"/>
  <c r="Q243" i="10"/>
  <c r="AB114" i="5"/>
  <c r="R243" i="10"/>
  <c r="AC114" i="5" s="1"/>
  <c r="S243" i="10"/>
  <c r="AD114" i="5"/>
  <c r="T243" i="10"/>
  <c r="AE114" i="5" s="1"/>
  <c r="U243" i="10"/>
  <c r="AF114" i="5"/>
  <c r="V243" i="10"/>
  <c r="AG114" i="5" s="1"/>
  <c r="W243" i="10"/>
  <c r="AH114" i="5"/>
  <c r="X243" i="10"/>
  <c r="AI114" i="5" s="1"/>
  <c r="Y243" i="10"/>
  <c r="AJ114" i="5"/>
  <c r="Z243" i="10"/>
  <c r="AK114" i="5" s="1"/>
  <c r="AA243" i="10"/>
  <c r="AL114" i="5"/>
  <c r="AB243" i="10"/>
  <c r="AM114" i="5" s="1"/>
  <c r="AC243" i="10"/>
  <c r="AN114" i="5" s="1"/>
  <c r="AD243" i="10"/>
  <c r="AO114" i="5" s="1"/>
  <c r="AE243" i="10"/>
  <c r="AP114" i="5"/>
  <c r="AF243" i="10"/>
  <c r="AQ114" i="5" s="1"/>
  <c r="AG243" i="10"/>
  <c r="AR114" i="5"/>
  <c r="AH243" i="10"/>
  <c r="AS114" i="5" s="1"/>
  <c r="AI243" i="10"/>
  <c r="AT114" i="5"/>
  <c r="AJ243" i="10"/>
  <c r="AU114" i="5" s="1"/>
  <c r="AK243" i="10"/>
  <c r="AV114" i="5"/>
  <c r="AL243" i="10"/>
  <c r="AW114" i="5" s="1"/>
  <c r="AM243" i="10"/>
  <c r="AX114" i="5"/>
  <c r="AN243" i="10"/>
  <c r="AY114" i="5" s="1"/>
  <c r="AO243" i="10"/>
  <c r="AZ114" i="5" s="1"/>
  <c r="AP243" i="10"/>
  <c r="BA114" i="5" s="1"/>
  <c r="AQ243" i="10"/>
  <c r="BB114" i="5"/>
  <c r="AR243" i="10"/>
  <c r="BC114" i="5" s="1"/>
  <c r="AS243" i="10"/>
  <c r="BD114" i="5" s="1"/>
  <c r="AT243" i="10"/>
  <c r="BE114" i="5" s="1"/>
  <c r="AU243" i="10"/>
  <c r="BF114" i="5"/>
  <c r="AV243" i="10"/>
  <c r="BG114" i="5" s="1"/>
  <c r="M244" i="10"/>
  <c r="X115" i="5" s="1"/>
  <c r="N244" i="10"/>
  <c r="Y115" i="5" s="1"/>
  <c r="O244" i="10"/>
  <c r="Z115" i="5"/>
  <c r="P244" i="10"/>
  <c r="AA115" i="5" s="1"/>
  <c r="Q244" i="10"/>
  <c r="AB115" i="5"/>
  <c r="R244" i="10"/>
  <c r="AC115" i="5" s="1"/>
  <c r="S244" i="10"/>
  <c r="AD115" i="5"/>
  <c r="T244" i="10"/>
  <c r="AE115" i="5" s="1"/>
  <c r="U244" i="10"/>
  <c r="AF115" i="5" s="1"/>
  <c r="V244" i="10"/>
  <c r="AG115" i="5" s="1"/>
  <c r="W244" i="10"/>
  <c r="AH115" i="5"/>
  <c r="X244" i="10"/>
  <c r="AI115" i="5" s="1"/>
  <c r="Y244" i="10"/>
  <c r="AJ115" i="5" s="1"/>
  <c r="Z244" i="10"/>
  <c r="AK115" i="5" s="1"/>
  <c r="AA244" i="10"/>
  <c r="AL115" i="5"/>
  <c r="AB244" i="10"/>
  <c r="AM115" i="5" s="1"/>
  <c r="AC244" i="10"/>
  <c r="AN115" i="5" s="1"/>
  <c r="AD244" i="10"/>
  <c r="AO115" i="5" s="1"/>
  <c r="AE244" i="10"/>
  <c r="AP115" i="5"/>
  <c r="AF244" i="10"/>
  <c r="AQ115" i="5" s="1"/>
  <c r="AG244" i="10"/>
  <c r="AR115" i="5"/>
  <c r="AH244" i="10"/>
  <c r="AS115" i="5" s="1"/>
  <c r="AI244" i="10"/>
  <c r="AT115" i="5"/>
  <c r="AJ244" i="10"/>
  <c r="AU115" i="5" s="1"/>
  <c r="AK244" i="10"/>
  <c r="AV115" i="5" s="1"/>
  <c r="AL244" i="10"/>
  <c r="AW115" i="5" s="1"/>
  <c r="AM244" i="10"/>
  <c r="AX115" i="5"/>
  <c r="AN244" i="10"/>
  <c r="AY115" i="5" s="1"/>
  <c r="AO244" i="10"/>
  <c r="AZ115" i="5" s="1"/>
  <c r="AP244" i="10"/>
  <c r="BA115" i="5" s="1"/>
  <c r="AQ244" i="10"/>
  <c r="BB115" i="5"/>
  <c r="AR244" i="10"/>
  <c r="BC115" i="5" s="1"/>
  <c r="AS244" i="10"/>
  <c r="BD115" i="5" s="1"/>
  <c r="AT244" i="10"/>
  <c r="BE115" i="5" s="1"/>
  <c r="AU244" i="10"/>
  <c r="BF115" i="5"/>
  <c r="AV244" i="10"/>
  <c r="BG115" i="5" s="1"/>
  <c r="M245" i="10"/>
  <c r="X116" i="5"/>
  <c r="N245" i="10"/>
  <c r="Y116" i="5" s="1"/>
  <c r="O245" i="10"/>
  <c r="Z116" i="5"/>
  <c r="P245" i="10"/>
  <c r="AA116" i="5"/>
  <c r="Q245" i="10"/>
  <c r="AB116" i="5" s="1"/>
  <c r="R245" i="10"/>
  <c r="AC116" i="5" s="1"/>
  <c r="S245" i="10"/>
  <c r="AD116" i="5"/>
  <c r="T245" i="10"/>
  <c r="AE116" i="5" s="1"/>
  <c r="U245" i="10"/>
  <c r="AF116" i="5"/>
  <c r="V245" i="10"/>
  <c r="AG116" i="5" s="1"/>
  <c r="W245" i="10"/>
  <c r="AH116" i="5"/>
  <c r="X245" i="10"/>
  <c r="AI116" i="5"/>
  <c r="Y245" i="10"/>
  <c r="AJ116" i="5"/>
  <c r="Z245" i="10"/>
  <c r="AK116" i="5" s="1"/>
  <c r="AA245" i="10"/>
  <c r="AL116" i="5"/>
  <c r="AB245" i="10"/>
  <c r="AM116" i="5"/>
  <c r="AC245" i="10"/>
  <c r="AN116" i="5"/>
  <c r="AD245" i="10"/>
  <c r="AO116" i="5" s="1"/>
  <c r="AE245" i="10"/>
  <c r="AP116" i="5"/>
  <c r="AF245" i="10"/>
  <c r="AQ116" i="5"/>
  <c r="AG245" i="10"/>
  <c r="AR116" i="5"/>
  <c r="AH245" i="10"/>
  <c r="AS116" i="5" s="1"/>
  <c r="AI245" i="10"/>
  <c r="AT116" i="5"/>
  <c r="AJ245" i="10"/>
  <c r="AU116" i="5"/>
  <c r="AK245" i="10"/>
  <c r="AV116" i="5"/>
  <c r="AL245" i="10"/>
  <c r="AW116" i="5" s="1"/>
  <c r="AM245" i="10"/>
  <c r="AX116" i="5"/>
  <c r="AN245" i="10"/>
  <c r="AY116" i="5"/>
  <c r="AO245" i="10"/>
  <c r="AZ116" i="5"/>
  <c r="AP245" i="10"/>
  <c r="BA116" i="5" s="1"/>
  <c r="AQ245" i="10"/>
  <c r="BB116" i="5"/>
  <c r="AR245" i="10"/>
  <c r="BC116" i="5"/>
  <c r="AS245" i="10"/>
  <c r="BD116" i="5"/>
  <c r="AT245" i="10"/>
  <c r="BE116" i="5" s="1"/>
  <c r="AU245" i="10"/>
  <c r="BF116" i="5"/>
  <c r="AV245" i="10"/>
  <c r="BG116" i="5"/>
  <c r="M246" i="10"/>
  <c r="X117" i="5"/>
  <c r="N246" i="10"/>
  <c r="Y117" i="5" s="1"/>
  <c r="O246" i="10"/>
  <c r="Z117" i="5"/>
  <c r="P246" i="10"/>
  <c r="AA117" i="5"/>
  <c r="Q246" i="10"/>
  <c r="AB117" i="5"/>
  <c r="R246" i="10"/>
  <c r="AC117" i="5" s="1"/>
  <c r="S246" i="10"/>
  <c r="AD117" i="5"/>
  <c r="T246" i="10"/>
  <c r="AE117" i="5"/>
  <c r="U246" i="10"/>
  <c r="AF117" i="5"/>
  <c r="V246" i="10"/>
  <c r="AG117" i="5" s="1"/>
  <c r="W246" i="10"/>
  <c r="AH117" i="5"/>
  <c r="X246" i="10"/>
  <c r="AI117" i="5"/>
  <c r="Y246" i="10"/>
  <c r="AJ117" i="5"/>
  <c r="Z246" i="10"/>
  <c r="AK117" i="5" s="1"/>
  <c r="AA246" i="10"/>
  <c r="AL117" i="5"/>
  <c r="AB246" i="10"/>
  <c r="AM117" i="5"/>
  <c r="AC246" i="10"/>
  <c r="AN117" i="5"/>
  <c r="AD246" i="10"/>
  <c r="AO117" i="5" s="1"/>
  <c r="AE246" i="10"/>
  <c r="AP117" i="5" s="1"/>
  <c r="AF246" i="10"/>
  <c r="AQ117" i="5"/>
  <c r="AG246" i="10"/>
  <c r="AR117" i="5"/>
  <c r="AH246" i="10"/>
  <c r="AS117" i="5" s="1"/>
  <c r="AI246" i="10"/>
  <c r="AT117" i="5" s="1"/>
  <c r="AJ246" i="10"/>
  <c r="AU117" i="5"/>
  <c r="AK246" i="10"/>
  <c r="AV117" i="5"/>
  <c r="AL246" i="10"/>
  <c r="AW117" i="5" s="1"/>
  <c r="AM246" i="10"/>
  <c r="AX117" i="5" s="1"/>
  <c r="AN246" i="10"/>
  <c r="AY117" i="5"/>
  <c r="AO246" i="10"/>
  <c r="AZ117" i="5"/>
  <c r="AP246" i="10"/>
  <c r="BA117" i="5" s="1"/>
  <c r="AQ246" i="10"/>
  <c r="BB117" i="5" s="1"/>
  <c r="AR246" i="10"/>
  <c r="BC117" i="5"/>
  <c r="AS246" i="10"/>
  <c r="BD117" i="5"/>
  <c r="AT246" i="10"/>
  <c r="BE117" i="5" s="1"/>
  <c r="AU246" i="10"/>
  <c r="BF117" i="5" s="1"/>
  <c r="AV246" i="10"/>
  <c r="BG117" i="5"/>
  <c r="M247" i="10"/>
  <c r="X118" i="5"/>
  <c r="N247" i="10"/>
  <c r="Y118" i="5" s="1"/>
  <c r="O247" i="10"/>
  <c r="Z118" i="5" s="1"/>
  <c r="P247" i="10"/>
  <c r="AA118" i="5"/>
  <c r="Q247" i="10"/>
  <c r="AB118" i="5"/>
  <c r="R247" i="10"/>
  <c r="AC118" i="5" s="1"/>
  <c r="S247" i="10"/>
  <c r="AD118" i="5" s="1"/>
  <c r="T247" i="10"/>
  <c r="AE118" i="5"/>
  <c r="U247" i="10"/>
  <c r="AF118" i="5"/>
  <c r="V247" i="10"/>
  <c r="AG118" i="5" s="1"/>
  <c r="W247" i="10"/>
  <c r="AH118" i="5" s="1"/>
  <c r="X247" i="10"/>
  <c r="AI118" i="5"/>
  <c r="Y247" i="10"/>
  <c r="AJ118" i="5"/>
  <c r="Z247" i="10"/>
  <c r="AK118" i="5" s="1"/>
  <c r="AA247" i="10"/>
  <c r="AL118" i="5" s="1"/>
  <c r="AB247" i="10"/>
  <c r="AM118" i="5"/>
  <c r="AC247" i="10"/>
  <c r="AN118" i="5"/>
  <c r="AD247" i="10"/>
  <c r="AO118" i="5" s="1"/>
  <c r="AE247" i="10"/>
  <c r="AP118" i="5" s="1"/>
  <c r="AF247" i="10"/>
  <c r="AQ118" i="5"/>
  <c r="AG247" i="10"/>
  <c r="AR118" i="5"/>
  <c r="AH247" i="10"/>
  <c r="AS118" i="5" s="1"/>
  <c r="AI247" i="10"/>
  <c r="AT118" i="5" s="1"/>
  <c r="AJ247" i="10"/>
  <c r="AU118" i="5"/>
  <c r="AK247" i="10"/>
  <c r="AV118" i="5"/>
  <c r="AL247" i="10"/>
  <c r="AW118" i="5" s="1"/>
  <c r="AM247" i="10"/>
  <c r="AX118" i="5" s="1"/>
  <c r="AN247" i="10"/>
  <c r="AY118" i="5"/>
  <c r="AO247" i="10"/>
  <c r="AZ118" i="5"/>
  <c r="AP247" i="10"/>
  <c r="BA118" i="5" s="1"/>
  <c r="AQ247" i="10"/>
  <c r="BB118" i="5" s="1"/>
  <c r="AR247" i="10"/>
  <c r="BC118" i="5"/>
  <c r="AS247" i="10"/>
  <c r="BD118" i="5"/>
  <c r="AT247" i="10"/>
  <c r="BE118" i="5" s="1"/>
  <c r="AU247" i="10"/>
  <c r="BF118" i="5" s="1"/>
  <c r="AV247" i="10"/>
  <c r="BG118" i="5"/>
  <c r="M248" i="10"/>
  <c r="X119" i="5"/>
  <c r="N248" i="10"/>
  <c r="Y119" i="5" s="1"/>
  <c r="O248" i="10"/>
  <c r="Z119" i="5" s="1"/>
  <c r="P248" i="10"/>
  <c r="AA119" i="5"/>
  <c r="Q248" i="10"/>
  <c r="AB119" i="5"/>
  <c r="R248" i="10"/>
  <c r="AC119" i="5" s="1"/>
  <c r="S248" i="10"/>
  <c r="AD119" i="5" s="1"/>
  <c r="T248" i="10"/>
  <c r="AE119" i="5"/>
  <c r="U248" i="10"/>
  <c r="AF119" i="5"/>
  <c r="V248" i="10"/>
  <c r="AG119" i="5" s="1"/>
  <c r="W248" i="10"/>
  <c r="AH119" i="5" s="1"/>
  <c r="X248" i="10"/>
  <c r="AI119" i="5"/>
  <c r="Y248" i="10"/>
  <c r="AJ119" i="5"/>
  <c r="Z248" i="10"/>
  <c r="AK119" i="5" s="1"/>
  <c r="AA248" i="10"/>
  <c r="AL119" i="5" s="1"/>
  <c r="AB248" i="10"/>
  <c r="AM119" i="5"/>
  <c r="AC248" i="10"/>
  <c r="AN119" i="5"/>
  <c r="AD248" i="10"/>
  <c r="AO119" i="5" s="1"/>
  <c r="AE248" i="10"/>
  <c r="AP119" i="5" s="1"/>
  <c r="AF248" i="10"/>
  <c r="AQ119" i="5"/>
  <c r="AG248" i="10"/>
  <c r="AR119" i="5"/>
  <c r="AH248" i="10"/>
  <c r="AS119" i="5" s="1"/>
  <c r="AI248" i="10"/>
  <c r="AT119" i="5" s="1"/>
  <c r="AJ248" i="10"/>
  <c r="AU119" i="5"/>
  <c r="AK248" i="10"/>
  <c r="AV119" i="5"/>
  <c r="AL248" i="10"/>
  <c r="AW119" i="5" s="1"/>
  <c r="AM248" i="10"/>
  <c r="AX119" i="5" s="1"/>
  <c r="AN248" i="10"/>
  <c r="AY119" i="5"/>
  <c r="AO248" i="10"/>
  <c r="AZ119" i="5"/>
  <c r="AP248" i="10"/>
  <c r="BA119" i="5" s="1"/>
  <c r="AQ248" i="10"/>
  <c r="BB119" i="5" s="1"/>
  <c r="AR248" i="10"/>
  <c r="BC119" i="5"/>
  <c r="AS248" i="10"/>
  <c r="BD119" i="5"/>
  <c r="AT248" i="10"/>
  <c r="BE119" i="5" s="1"/>
  <c r="AU248" i="10"/>
  <c r="BF119" i="5" s="1"/>
  <c r="AV248" i="10"/>
  <c r="BG119" i="5"/>
  <c r="M249" i="10"/>
  <c r="X120" i="5"/>
  <c r="N249" i="10"/>
  <c r="Y120" i="5" s="1"/>
  <c r="O249" i="10"/>
  <c r="Z120" i="5" s="1"/>
  <c r="P249" i="10"/>
  <c r="AA120" i="5"/>
  <c r="Q249" i="10"/>
  <c r="AB120" i="5"/>
  <c r="R249" i="10"/>
  <c r="AC120" i="5" s="1"/>
  <c r="S249" i="10"/>
  <c r="AD120" i="5" s="1"/>
  <c r="T249" i="10"/>
  <c r="AE120" i="5"/>
  <c r="U249" i="10"/>
  <c r="AF120" i="5"/>
  <c r="V249" i="10"/>
  <c r="AG120" i="5" s="1"/>
  <c r="W249" i="10"/>
  <c r="AH120" i="5" s="1"/>
  <c r="X249" i="10"/>
  <c r="AI120" i="5"/>
  <c r="Y249" i="10"/>
  <c r="AJ120" i="5"/>
  <c r="Z249" i="10"/>
  <c r="AK120" i="5" s="1"/>
  <c r="AA249" i="10"/>
  <c r="AL120" i="5" s="1"/>
  <c r="AB249" i="10"/>
  <c r="AM120" i="5"/>
  <c r="AC249" i="10"/>
  <c r="AN120" i="5"/>
  <c r="AD249" i="10"/>
  <c r="AO120" i="5" s="1"/>
  <c r="AE249" i="10"/>
  <c r="AP120" i="5" s="1"/>
  <c r="AF249" i="10"/>
  <c r="AQ120" i="5"/>
  <c r="AG249" i="10"/>
  <c r="AR120" i="5"/>
  <c r="AH249" i="10"/>
  <c r="AS120" i="5" s="1"/>
  <c r="AI249" i="10"/>
  <c r="AT120" i="5" s="1"/>
  <c r="AJ249" i="10"/>
  <c r="AU120" i="5"/>
  <c r="AK249" i="10"/>
  <c r="AV120" i="5"/>
  <c r="AL249" i="10"/>
  <c r="AW120" i="5" s="1"/>
  <c r="AM249" i="10"/>
  <c r="AX120" i="5" s="1"/>
  <c r="AN249" i="10"/>
  <c r="AY120" i="5"/>
  <c r="AO249" i="10"/>
  <c r="AZ120" i="5"/>
  <c r="AP249" i="10"/>
  <c r="BA120" i="5" s="1"/>
  <c r="AQ249" i="10"/>
  <c r="BB120" i="5" s="1"/>
  <c r="AR249" i="10"/>
  <c r="BC120" i="5"/>
  <c r="AS249" i="10"/>
  <c r="BD120" i="5"/>
  <c r="AT249" i="10"/>
  <c r="BE120" i="5" s="1"/>
  <c r="AU249" i="10"/>
  <c r="BF120" i="5" s="1"/>
  <c r="AV249" i="10"/>
  <c r="BG120" i="5"/>
  <c r="M250" i="10"/>
  <c r="X121" i="5"/>
  <c r="N250" i="10"/>
  <c r="Y121" i="5" s="1"/>
  <c r="O250" i="10"/>
  <c r="Z121" i="5" s="1"/>
  <c r="P250" i="10"/>
  <c r="AA121" i="5"/>
  <c r="Q250" i="10"/>
  <c r="AB121" i="5"/>
  <c r="R250" i="10"/>
  <c r="AC121" i="5" s="1"/>
  <c r="S250" i="10"/>
  <c r="AD121" i="5" s="1"/>
  <c r="T250" i="10"/>
  <c r="AE121" i="5"/>
  <c r="U250" i="10"/>
  <c r="AF121" i="5"/>
  <c r="V250" i="10"/>
  <c r="AG121" i="5" s="1"/>
  <c r="W250" i="10"/>
  <c r="AH121" i="5" s="1"/>
  <c r="X250" i="10"/>
  <c r="AI121" i="5"/>
  <c r="Y250" i="10"/>
  <c r="AJ121" i="5"/>
  <c r="Z250" i="10"/>
  <c r="AK121" i="5" s="1"/>
  <c r="AA250" i="10"/>
  <c r="AL121" i="5" s="1"/>
  <c r="AB250" i="10"/>
  <c r="AM121" i="5"/>
  <c r="AC250" i="10"/>
  <c r="AN121" i="5" s="1"/>
  <c r="AD250" i="10"/>
  <c r="AO121" i="5" s="1"/>
  <c r="AE250" i="10"/>
  <c r="AP121" i="5" s="1"/>
  <c r="AF250" i="10"/>
  <c r="AQ121" i="5"/>
  <c r="AG250" i="10"/>
  <c r="AR121" i="5" s="1"/>
  <c r="AH250" i="10"/>
  <c r="AS121" i="5" s="1"/>
  <c r="AI250" i="10"/>
  <c r="AT121" i="5" s="1"/>
  <c r="AJ250" i="10"/>
  <c r="AU121" i="5"/>
  <c r="AK250" i="10"/>
  <c r="AV121" i="5" s="1"/>
  <c r="AL250" i="10"/>
  <c r="AW121" i="5" s="1"/>
  <c r="AM250" i="10"/>
  <c r="AX121" i="5" s="1"/>
  <c r="AN250" i="10"/>
  <c r="AY121" i="5"/>
  <c r="AO250" i="10"/>
  <c r="AZ121" i="5" s="1"/>
  <c r="AP250" i="10"/>
  <c r="BA121" i="5" s="1"/>
  <c r="AQ250" i="10"/>
  <c r="BB121" i="5" s="1"/>
  <c r="AR250" i="10"/>
  <c r="BC121" i="5"/>
  <c r="AS250" i="10"/>
  <c r="BD121" i="5" s="1"/>
  <c r="AT250" i="10"/>
  <c r="BE121" i="5" s="1"/>
  <c r="AU250" i="10"/>
  <c r="BF121" i="5" s="1"/>
  <c r="AV250" i="10"/>
  <c r="BG121" i="5"/>
  <c r="M251" i="10"/>
  <c r="X122" i="5" s="1"/>
  <c r="N251" i="10"/>
  <c r="Y122" i="5" s="1"/>
  <c r="O251" i="10"/>
  <c r="Z122" i="5" s="1"/>
  <c r="P251" i="10"/>
  <c r="AA122" i="5"/>
  <c r="Q251" i="10"/>
  <c r="AB122" i="5" s="1"/>
  <c r="R251" i="10"/>
  <c r="AC122" i="5" s="1"/>
  <c r="S251" i="10"/>
  <c r="AD122" i="5" s="1"/>
  <c r="T251" i="10"/>
  <c r="AE122" i="5"/>
  <c r="U251" i="10"/>
  <c r="AF122" i="5" s="1"/>
  <c r="V251" i="10"/>
  <c r="AG122" i="5" s="1"/>
  <c r="W251" i="10"/>
  <c r="AH122" i="5" s="1"/>
  <c r="X251" i="10"/>
  <c r="AI122" i="5"/>
  <c r="Y251" i="10"/>
  <c r="AJ122" i="5" s="1"/>
  <c r="Z251" i="10"/>
  <c r="AK122" i="5" s="1"/>
  <c r="AA251" i="10"/>
  <c r="AL122" i="5" s="1"/>
  <c r="AB251" i="10"/>
  <c r="AM122" i="5"/>
  <c r="AC251" i="10"/>
  <c r="AN122" i="5" s="1"/>
  <c r="AD251" i="10"/>
  <c r="AO122" i="5" s="1"/>
  <c r="AE251" i="10"/>
  <c r="AP122" i="5" s="1"/>
  <c r="AF251" i="10"/>
  <c r="AQ122" i="5"/>
  <c r="AG251" i="10"/>
  <c r="AR122" i="5" s="1"/>
  <c r="AH251" i="10"/>
  <c r="AS122" i="5" s="1"/>
  <c r="AI251" i="10"/>
  <c r="AT122" i="5" s="1"/>
  <c r="AJ251" i="10"/>
  <c r="AU122" i="5"/>
  <c r="AK251" i="10"/>
  <c r="AV122" i="5" s="1"/>
  <c r="AL251" i="10"/>
  <c r="AW122" i="5" s="1"/>
  <c r="AM251" i="10"/>
  <c r="AX122" i="5" s="1"/>
  <c r="AN251" i="10"/>
  <c r="AY122" i="5"/>
  <c r="AO251" i="10"/>
  <c r="AZ122" i="5" s="1"/>
  <c r="AP251" i="10"/>
  <c r="BA122" i="5" s="1"/>
  <c r="AQ251" i="10"/>
  <c r="BB122" i="5" s="1"/>
  <c r="AR251" i="10"/>
  <c r="BC122" i="5"/>
  <c r="AS251" i="10"/>
  <c r="BD122" i="5" s="1"/>
  <c r="AT251" i="10"/>
  <c r="BE122" i="5" s="1"/>
  <c r="AU251" i="10"/>
  <c r="BF122" i="5" s="1"/>
  <c r="AV251" i="10"/>
  <c r="BG122" i="5"/>
  <c r="M252" i="10"/>
  <c r="X123" i="5" s="1"/>
  <c r="N252" i="10"/>
  <c r="Y123" i="5" s="1"/>
  <c r="O252" i="10"/>
  <c r="Z123" i="5" s="1"/>
  <c r="P252" i="10"/>
  <c r="AA123" i="5"/>
  <c r="Q252" i="10"/>
  <c r="AB123" i="5" s="1"/>
  <c r="R252" i="10"/>
  <c r="AC123" i="5" s="1"/>
  <c r="S252" i="10"/>
  <c r="AD123" i="5" s="1"/>
  <c r="T252" i="10"/>
  <c r="AE123" i="5"/>
  <c r="U252" i="10"/>
  <c r="AF123" i="5" s="1"/>
  <c r="V252" i="10"/>
  <c r="AG123" i="5" s="1"/>
  <c r="W252" i="10"/>
  <c r="AH123" i="5" s="1"/>
  <c r="X252" i="10"/>
  <c r="AI123" i="5"/>
  <c r="Y252" i="10"/>
  <c r="AJ123" i="5" s="1"/>
  <c r="Z252" i="10"/>
  <c r="AK123" i="5" s="1"/>
  <c r="AA252" i="10"/>
  <c r="AL123" i="5" s="1"/>
  <c r="AB252" i="10"/>
  <c r="AM123" i="5"/>
  <c r="AC252" i="10"/>
  <c r="AN123" i="5" s="1"/>
  <c r="AD252" i="10"/>
  <c r="AO123" i="5" s="1"/>
  <c r="AE252" i="10"/>
  <c r="AP123" i="5" s="1"/>
  <c r="AF252" i="10"/>
  <c r="AQ123" i="5"/>
  <c r="AG252" i="10"/>
  <c r="AR123" i="5" s="1"/>
  <c r="AH252" i="10"/>
  <c r="AS123" i="5" s="1"/>
  <c r="AI252" i="10"/>
  <c r="AT123" i="5" s="1"/>
  <c r="AJ252" i="10"/>
  <c r="AU123" i="5"/>
  <c r="AK252" i="10"/>
  <c r="AV123" i="5" s="1"/>
  <c r="AL252" i="10"/>
  <c r="AW123" i="5" s="1"/>
  <c r="AM252" i="10"/>
  <c r="AX123" i="5" s="1"/>
  <c r="AN252" i="10"/>
  <c r="AY123" i="5"/>
  <c r="AO252" i="10"/>
  <c r="AZ123" i="5" s="1"/>
  <c r="AP252" i="10"/>
  <c r="BA123" i="5" s="1"/>
  <c r="AQ252" i="10"/>
  <c r="BB123" i="5" s="1"/>
  <c r="AR252" i="10"/>
  <c r="BC123" i="5"/>
  <c r="AS252" i="10"/>
  <c r="BD123" i="5" s="1"/>
  <c r="AT252" i="10"/>
  <c r="BE123" i="5" s="1"/>
  <c r="AU252" i="10"/>
  <c r="BF123" i="5" s="1"/>
  <c r="AV252" i="10"/>
  <c r="BG123" i="5"/>
  <c r="M253" i="10"/>
  <c r="X124" i="5" s="1"/>
  <c r="N253" i="10"/>
  <c r="Y124" i="5" s="1"/>
  <c r="O253" i="10"/>
  <c r="Z124" i="5" s="1"/>
  <c r="P253" i="10"/>
  <c r="AA124" i="5"/>
  <c r="Q253" i="10"/>
  <c r="AB124" i="5" s="1"/>
  <c r="R253" i="10"/>
  <c r="AC124" i="5" s="1"/>
  <c r="S253" i="10"/>
  <c r="AD124" i="5" s="1"/>
  <c r="T253" i="10"/>
  <c r="AE124" i="5"/>
  <c r="U253" i="10"/>
  <c r="AF124" i="5" s="1"/>
  <c r="V253" i="10"/>
  <c r="AG124" i="5" s="1"/>
  <c r="W253" i="10"/>
  <c r="AH124" i="5" s="1"/>
  <c r="X253" i="10"/>
  <c r="AI124" i="5"/>
  <c r="Y253" i="10"/>
  <c r="AJ124" i="5" s="1"/>
  <c r="Z253" i="10"/>
  <c r="AK124" i="5" s="1"/>
  <c r="AA253" i="10"/>
  <c r="AL124" i="5" s="1"/>
  <c r="AB253" i="10"/>
  <c r="AM124" i="5"/>
  <c r="AC253" i="10"/>
  <c r="AN124" i="5" s="1"/>
  <c r="AD253" i="10"/>
  <c r="AO124" i="5" s="1"/>
  <c r="AE253" i="10"/>
  <c r="AP124" i="5" s="1"/>
  <c r="AF253" i="10"/>
  <c r="AQ124" i="5"/>
  <c r="AG253" i="10"/>
  <c r="AR124" i="5" s="1"/>
  <c r="AH253" i="10"/>
  <c r="AS124" i="5" s="1"/>
  <c r="AI253" i="10"/>
  <c r="AT124" i="5" s="1"/>
  <c r="AJ253" i="10"/>
  <c r="AU124" i="5"/>
  <c r="AK253" i="10"/>
  <c r="AV124" i="5" s="1"/>
  <c r="AL253" i="10"/>
  <c r="AW124" i="5" s="1"/>
  <c r="AM253" i="10"/>
  <c r="AX124" i="5" s="1"/>
  <c r="AN253" i="10"/>
  <c r="AY124" i="5"/>
  <c r="AO253" i="10"/>
  <c r="AZ124" i="5" s="1"/>
  <c r="AP253" i="10"/>
  <c r="BA124" i="5" s="1"/>
  <c r="AQ253" i="10"/>
  <c r="BB124" i="5" s="1"/>
  <c r="AR253" i="10"/>
  <c r="BC124" i="5"/>
  <c r="AS253" i="10"/>
  <c r="BD124" i="5" s="1"/>
  <c r="AT253" i="10"/>
  <c r="BE124" i="5" s="1"/>
  <c r="AU253" i="10"/>
  <c r="BF124" i="5" s="1"/>
  <c r="AV253" i="10"/>
  <c r="BG124" i="5"/>
  <c r="M254" i="10"/>
  <c r="X125" i="5" s="1"/>
  <c r="N254" i="10"/>
  <c r="Y125" i="5" s="1"/>
  <c r="O254" i="10"/>
  <c r="Z125" i="5" s="1"/>
  <c r="P254" i="10"/>
  <c r="AA125" i="5"/>
  <c r="Q254" i="10"/>
  <c r="AB125" i="5" s="1"/>
  <c r="R254" i="10"/>
  <c r="AC125" i="5" s="1"/>
  <c r="S254" i="10"/>
  <c r="AD125" i="5" s="1"/>
  <c r="T254" i="10"/>
  <c r="AE125" i="5" s="1"/>
  <c r="U254" i="10"/>
  <c r="AF125" i="5" s="1"/>
  <c r="V254" i="10"/>
  <c r="AG125" i="5" s="1"/>
  <c r="W254" i="10"/>
  <c r="AH125" i="5" s="1"/>
  <c r="X254" i="10"/>
  <c r="AI125" i="5" s="1"/>
  <c r="Y254" i="10"/>
  <c r="AJ125" i="5" s="1"/>
  <c r="Z254" i="10"/>
  <c r="AK125" i="5" s="1"/>
  <c r="AA254" i="10"/>
  <c r="AL125" i="5" s="1"/>
  <c r="AB254" i="10"/>
  <c r="AM125" i="5" s="1"/>
  <c r="AC254" i="10"/>
  <c r="AN125" i="5" s="1"/>
  <c r="AD254" i="10"/>
  <c r="AO125" i="5" s="1"/>
  <c r="AE254" i="10"/>
  <c r="AP125" i="5" s="1"/>
  <c r="AF254" i="10"/>
  <c r="AQ125" i="5" s="1"/>
  <c r="AG254" i="10"/>
  <c r="AR125" i="5" s="1"/>
  <c r="AH254" i="10"/>
  <c r="AS125" i="5" s="1"/>
  <c r="AI254" i="10"/>
  <c r="AT125" i="5" s="1"/>
  <c r="AJ254" i="10"/>
  <c r="AU125" i="5" s="1"/>
  <c r="AK254" i="10"/>
  <c r="AV125" i="5" s="1"/>
  <c r="AL254" i="10"/>
  <c r="AW125" i="5" s="1"/>
  <c r="AM254" i="10"/>
  <c r="AX125" i="5" s="1"/>
  <c r="AN254" i="10"/>
  <c r="AY125" i="5" s="1"/>
  <c r="AO254" i="10"/>
  <c r="AZ125" i="5" s="1"/>
  <c r="AP254" i="10"/>
  <c r="BA125" i="5" s="1"/>
  <c r="AQ254" i="10"/>
  <c r="BB125" i="5" s="1"/>
  <c r="AR254" i="10"/>
  <c r="BC125" i="5" s="1"/>
  <c r="AS254" i="10"/>
  <c r="BD125" i="5" s="1"/>
  <c r="AT254" i="10"/>
  <c r="BE125" i="5" s="1"/>
  <c r="AU254" i="10"/>
  <c r="BF125" i="5" s="1"/>
  <c r="AV254" i="10"/>
  <c r="BG125" i="5" s="1"/>
  <c r="M255" i="10"/>
  <c r="X126" i="5" s="1"/>
  <c r="N255" i="10"/>
  <c r="Y126" i="5" s="1"/>
  <c r="O255" i="10"/>
  <c r="Z126" i="5" s="1"/>
  <c r="P255" i="10"/>
  <c r="AA126" i="5" s="1"/>
  <c r="Q255" i="10"/>
  <c r="AB126" i="5" s="1"/>
  <c r="R255" i="10"/>
  <c r="AC126" i="5" s="1"/>
  <c r="S255" i="10"/>
  <c r="AD126" i="5" s="1"/>
  <c r="T255" i="10"/>
  <c r="AE126" i="5" s="1"/>
  <c r="U255" i="10"/>
  <c r="AF126" i="5" s="1"/>
  <c r="V255" i="10"/>
  <c r="AG126" i="5" s="1"/>
  <c r="W255" i="10"/>
  <c r="AH126" i="5" s="1"/>
  <c r="X255" i="10"/>
  <c r="AI126" i="5" s="1"/>
  <c r="Y255" i="10"/>
  <c r="AJ126" i="5" s="1"/>
  <c r="Z255" i="10"/>
  <c r="AK126" i="5" s="1"/>
  <c r="AA255" i="10"/>
  <c r="AL126" i="5" s="1"/>
  <c r="AB255" i="10"/>
  <c r="AM126" i="5" s="1"/>
  <c r="AC255" i="10"/>
  <c r="AN126" i="5" s="1"/>
  <c r="AD255" i="10"/>
  <c r="AO126" i="5" s="1"/>
  <c r="AE255" i="10"/>
  <c r="AP126" i="5" s="1"/>
  <c r="AF255" i="10"/>
  <c r="AQ126" i="5" s="1"/>
  <c r="AG255" i="10"/>
  <c r="AR126" i="5" s="1"/>
  <c r="AH255" i="10"/>
  <c r="AS126" i="5" s="1"/>
  <c r="AI255" i="10"/>
  <c r="AT126" i="5" s="1"/>
  <c r="AJ255" i="10"/>
  <c r="AU126" i="5" s="1"/>
  <c r="AK255" i="10"/>
  <c r="AV126" i="5" s="1"/>
  <c r="AL255" i="10"/>
  <c r="AW126" i="5" s="1"/>
  <c r="AM255" i="10"/>
  <c r="AX126" i="5" s="1"/>
  <c r="AN255" i="10"/>
  <c r="AY126" i="5" s="1"/>
  <c r="AO255" i="10"/>
  <c r="AZ126" i="5" s="1"/>
  <c r="AP255" i="10"/>
  <c r="BA126" i="5" s="1"/>
  <c r="AQ255" i="10"/>
  <c r="BB126" i="5" s="1"/>
  <c r="AR255" i="10"/>
  <c r="BC126" i="5" s="1"/>
  <c r="AS255" i="10"/>
  <c r="BD126" i="5" s="1"/>
  <c r="AT255" i="10"/>
  <c r="BE126" i="5" s="1"/>
  <c r="AU255" i="10"/>
  <c r="BF126" i="5" s="1"/>
  <c r="AV255" i="10"/>
  <c r="BG126" i="5" s="1"/>
  <c r="M256" i="10"/>
  <c r="X127" i="5" s="1"/>
  <c r="N256" i="10"/>
  <c r="Y127" i="5" s="1"/>
  <c r="O256" i="10"/>
  <c r="Z127" i="5" s="1"/>
  <c r="P256" i="10"/>
  <c r="AA127" i="5" s="1"/>
  <c r="Q256" i="10"/>
  <c r="AB127" i="5" s="1"/>
  <c r="R256" i="10"/>
  <c r="AC127" i="5" s="1"/>
  <c r="S256" i="10"/>
  <c r="AD127" i="5" s="1"/>
  <c r="T256" i="10"/>
  <c r="AE127" i="5" s="1"/>
  <c r="U256" i="10"/>
  <c r="AF127" i="5" s="1"/>
  <c r="V256" i="10"/>
  <c r="AG127" i="5" s="1"/>
  <c r="W256" i="10"/>
  <c r="AH127" i="5" s="1"/>
  <c r="X256" i="10"/>
  <c r="AI127" i="5" s="1"/>
  <c r="Y256" i="10"/>
  <c r="AJ127" i="5" s="1"/>
  <c r="Z256" i="10"/>
  <c r="AK127" i="5" s="1"/>
  <c r="AA256" i="10"/>
  <c r="AL127" i="5" s="1"/>
  <c r="AB256" i="10"/>
  <c r="AM127" i="5" s="1"/>
  <c r="AC256" i="10"/>
  <c r="AN127" i="5" s="1"/>
  <c r="AD256" i="10"/>
  <c r="AO127" i="5" s="1"/>
  <c r="AE256" i="10"/>
  <c r="AP127" i="5" s="1"/>
  <c r="AF256" i="10"/>
  <c r="AQ127" i="5" s="1"/>
  <c r="AG256" i="10"/>
  <c r="AR127" i="5" s="1"/>
  <c r="AH256" i="10"/>
  <c r="AS127" i="5" s="1"/>
  <c r="AI256" i="10"/>
  <c r="AT127" i="5" s="1"/>
  <c r="AJ256" i="10"/>
  <c r="AU127" i="5" s="1"/>
  <c r="AK256" i="10"/>
  <c r="AV127" i="5" s="1"/>
  <c r="AL256" i="10"/>
  <c r="AW127" i="5" s="1"/>
  <c r="AM256" i="10"/>
  <c r="AX127" i="5" s="1"/>
  <c r="AN256" i="10"/>
  <c r="AY127" i="5" s="1"/>
  <c r="AO256" i="10"/>
  <c r="AZ127" i="5" s="1"/>
  <c r="AP256" i="10"/>
  <c r="BA127" i="5" s="1"/>
  <c r="AQ256" i="10"/>
  <c r="BB127" i="5" s="1"/>
  <c r="AR256" i="10"/>
  <c r="BC127" i="5" s="1"/>
  <c r="AS256" i="10"/>
  <c r="BD127" i="5" s="1"/>
  <c r="AT256" i="10"/>
  <c r="BE127" i="5" s="1"/>
  <c r="AU256" i="10"/>
  <c r="BF127" i="5" s="1"/>
  <c r="AV256" i="10"/>
  <c r="BG127" i="5" s="1"/>
  <c r="M257" i="10"/>
  <c r="X128" i="5" s="1"/>
  <c r="N257" i="10"/>
  <c r="Y128" i="5" s="1"/>
  <c r="O257" i="10"/>
  <c r="Z128" i="5" s="1"/>
  <c r="P257" i="10"/>
  <c r="AA128" i="5" s="1"/>
  <c r="Q257" i="10"/>
  <c r="AB128" i="5" s="1"/>
  <c r="R257" i="10"/>
  <c r="AC128" i="5" s="1"/>
  <c r="S257" i="10"/>
  <c r="AD128" i="5" s="1"/>
  <c r="T257" i="10"/>
  <c r="AE128" i="5" s="1"/>
  <c r="U257" i="10"/>
  <c r="AF128" i="5" s="1"/>
  <c r="V257" i="10"/>
  <c r="AG128" i="5" s="1"/>
  <c r="W257" i="10"/>
  <c r="AH128" i="5" s="1"/>
  <c r="X257" i="10"/>
  <c r="AI128" i="5" s="1"/>
  <c r="Y257" i="10"/>
  <c r="AJ128" i="5" s="1"/>
  <c r="Z257" i="10"/>
  <c r="AK128" i="5" s="1"/>
  <c r="AA257" i="10"/>
  <c r="AL128" i="5" s="1"/>
  <c r="AB257" i="10"/>
  <c r="AM128" i="5" s="1"/>
  <c r="AC257" i="10"/>
  <c r="AN128" i="5" s="1"/>
  <c r="AD257" i="10"/>
  <c r="AO128" i="5" s="1"/>
  <c r="AE257" i="10"/>
  <c r="AP128" i="5" s="1"/>
  <c r="AF257" i="10"/>
  <c r="AQ128" i="5" s="1"/>
  <c r="AG257" i="10"/>
  <c r="AR128" i="5" s="1"/>
  <c r="AH257" i="10"/>
  <c r="AS128" i="5" s="1"/>
  <c r="AI257" i="10"/>
  <c r="AT128" i="5" s="1"/>
  <c r="AJ257" i="10"/>
  <c r="AU128" i="5" s="1"/>
  <c r="AK257" i="10"/>
  <c r="AV128" i="5" s="1"/>
  <c r="AL257" i="10"/>
  <c r="AW128" i="5" s="1"/>
  <c r="AM257" i="10"/>
  <c r="AX128" i="5" s="1"/>
  <c r="AN257" i="10"/>
  <c r="AY128" i="5" s="1"/>
  <c r="AO257" i="10"/>
  <c r="AZ128" i="5" s="1"/>
  <c r="AP257" i="10"/>
  <c r="BA128" i="5" s="1"/>
  <c r="AQ257" i="10"/>
  <c r="BB128" i="5" s="1"/>
  <c r="AR257" i="10"/>
  <c r="BC128" i="5" s="1"/>
  <c r="AS257" i="10"/>
  <c r="BD128" i="5" s="1"/>
  <c r="AT257" i="10"/>
  <c r="BE128" i="5" s="1"/>
  <c r="AU257" i="10"/>
  <c r="BF128" i="5" s="1"/>
  <c r="AV257" i="10"/>
  <c r="BG128" i="5" s="1"/>
  <c r="M258" i="10"/>
  <c r="X129" i="5" s="1"/>
  <c r="N258" i="10"/>
  <c r="Y129" i="5" s="1"/>
  <c r="O258" i="10"/>
  <c r="Z129" i="5" s="1"/>
  <c r="P258" i="10"/>
  <c r="AA129" i="5" s="1"/>
  <c r="Q258" i="10"/>
  <c r="AB129" i="5" s="1"/>
  <c r="R258" i="10"/>
  <c r="AC129" i="5" s="1"/>
  <c r="S258" i="10"/>
  <c r="AD129" i="5" s="1"/>
  <c r="T258" i="10"/>
  <c r="AE129" i="5" s="1"/>
  <c r="U258" i="10"/>
  <c r="AF129" i="5" s="1"/>
  <c r="V258" i="10"/>
  <c r="AG129" i="5" s="1"/>
  <c r="W258" i="10"/>
  <c r="AH129" i="5" s="1"/>
  <c r="X258" i="10"/>
  <c r="AI129" i="5" s="1"/>
  <c r="Y258" i="10"/>
  <c r="AJ129" i="5" s="1"/>
  <c r="Z258" i="10"/>
  <c r="AK129" i="5" s="1"/>
  <c r="AA258" i="10"/>
  <c r="AL129" i="5" s="1"/>
  <c r="AB258" i="10"/>
  <c r="AM129" i="5" s="1"/>
  <c r="AC258" i="10"/>
  <c r="AN129" i="5" s="1"/>
  <c r="AD258" i="10"/>
  <c r="AO129" i="5" s="1"/>
  <c r="AE258" i="10"/>
  <c r="AP129" i="5" s="1"/>
  <c r="AF258" i="10"/>
  <c r="AQ129" i="5" s="1"/>
  <c r="AG258" i="10"/>
  <c r="AR129" i="5" s="1"/>
  <c r="AH258" i="10"/>
  <c r="AS129" i="5" s="1"/>
  <c r="AI258" i="10"/>
  <c r="AT129" i="5" s="1"/>
  <c r="AJ258" i="10"/>
  <c r="AU129" i="5" s="1"/>
  <c r="AK258" i="10"/>
  <c r="AV129" i="5" s="1"/>
  <c r="AL258" i="10"/>
  <c r="AW129" i="5" s="1"/>
  <c r="AM258" i="10"/>
  <c r="AX129" i="5" s="1"/>
  <c r="AN258" i="10"/>
  <c r="AY129" i="5" s="1"/>
  <c r="AO258" i="10"/>
  <c r="AZ129" i="5" s="1"/>
  <c r="AP258" i="10"/>
  <c r="BA129" i="5" s="1"/>
  <c r="AQ258" i="10"/>
  <c r="BB129" i="5" s="1"/>
  <c r="AR258" i="10"/>
  <c r="BC129" i="5" s="1"/>
  <c r="AS258" i="10"/>
  <c r="BD129" i="5" s="1"/>
  <c r="AT258" i="10"/>
  <c r="BE129" i="5" s="1"/>
  <c r="AU258" i="10"/>
  <c r="BF129" i="5" s="1"/>
  <c r="AV258" i="10"/>
  <c r="BG129" i="5" s="1"/>
  <c r="M259" i="10"/>
  <c r="X130" i="5" s="1"/>
  <c r="N259" i="10"/>
  <c r="Y130" i="5" s="1"/>
  <c r="O259" i="10"/>
  <c r="Z130" i="5" s="1"/>
  <c r="P259" i="10"/>
  <c r="AA130" i="5" s="1"/>
  <c r="Q259" i="10"/>
  <c r="AB130" i="5" s="1"/>
  <c r="R259" i="10"/>
  <c r="AC130" i="5" s="1"/>
  <c r="S259" i="10"/>
  <c r="AD130" i="5" s="1"/>
  <c r="T259" i="10"/>
  <c r="AE130" i="5" s="1"/>
  <c r="U259" i="10"/>
  <c r="AF130" i="5" s="1"/>
  <c r="V259" i="10"/>
  <c r="AG130" i="5" s="1"/>
  <c r="W259" i="10"/>
  <c r="AH130" i="5" s="1"/>
  <c r="X259" i="10"/>
  <c r="AI130" i="5" s="1"/>
  <c r="Y259" i="10"/>
  <c r="AJ130" i="5" s="1"/>
  <c r="Z259" i="10"/>
  <c r="AK130" i="5" s="1"/>
  <c r="AA259" i="10"/>
  <c r="AL130" i="5" s="1"/>
  <c r="AB259" i="10"/>
  <c r="AM130" i="5" s="1"/>
  <c r="AC259" i="10"/>
  <c r="AN130" i="5" s="1"/>
  <c r="AD259" i="10"/>
  <c r="AO130" i="5" s="1"/>
  <c r="AE259" i="10"/>
  <c r="AP130" i="5" s="1"/>
  <c r="AF259" i="10"/>
  <c r="AQ130" i="5" s="1"/>
  <c r="AG259" i="10"/>
  <c r="AR130" i="5" s="1"/>
  <c r="AH259" i="10"/>
  <c r="AS130" i="5" s="1"/>
  <c r="AI259" i="10"/>
  <c r="AT130" i="5" s="1"/>
  <c r="AJ259" i="10"/>
  <c r="AU130" i="5" s="1"/>
  <c r="AK259" i="10"/>
  <c r="AV130" i="5" s="1"/>
  <c r="AL259" i="10"/>
  <c r="AW130" i="5" s="1"/>
  <c r="AM259" i="10"/>
  <c r="AX130" i="5" s="1"/>
  <c r="AN259" i="10"/>
  <c r="AY130" i="5" s="1"/>
  <c r="AO259" i="10"/>
  <c r="AZ130" i="5" s="1"/>
  <c r="AP259" i="10"/>
  <c r="BA130" i="5" s="1"/>
  <c r="AQ259" i="10"/>
  <c r="BB130" i="5" s="1"/>
  <c r="AR259" i="10"/>
  <c r="BC130" i="5" s="1"/>
  <c r="AS259" i="10"/>
  <c r="BD130" i="5" s="1"/>
  <c r="AT259" i="10"/>
  <c r="BE130" i="5" s="1"/>
  <c r="AU259" i="10"/>
  <c r="BF130" i="5" s="1"/>
  <c r="AV259" i="10"/>
  <c r="BG130" i="5" s="1"/>
  <c r="M260" i="10"/>
  <c r="X131" i="5" s="1"/>
  <c r="N260" i="10"/>
  <c r="Y131" i="5" s="1"/>
  <c r="O260" i="10"/>
  <c r="Z131" i="5" s="1"/>
  <c r="P260" i="10"/>
  <c r="AA131" i="5" s="1"/>
  <c r="Q260" i="10"/>
  <c r="AB131" i="5" s="1"/>
  <c r="R260" i="10"/>
  <c r="AC131" i="5" s="1"/>
  <c r="S260" i="10"/>
  <c r="AD131" i="5" s="1"/>
  <c r="T260" i="10"/>
  <c r="AE131" i="5" s="1"/>
  <c r="U260" i="10"/>
  <c r="AF131" i="5" s="1"/>
  <c r="V260" i="10"/>
  <c r="AG131" i="5" s="1"/>
  <c r="W260" i="10"/>
  <c r="AH131" i="5" s="1"/>
  <c r="X260" i="10"/>
  <c r="AI131" i="5" s="1"/>
  <c r="Y260" i="10"/>
  <c r="AJ131" i="5" s="1"/>
  <c r="Z260" i="10"/>
  <c r="AK131" i="5" s="1"/>
  <c r="AA260" i="10"/>
  <c r="AL131" i="5" s="1"/>
  <c r="AB260" i="10"/>
  <c r="AM131" i="5" s="1"/>
  <c r="AC260" i="10"/>
  <c r="AN131" i="5" s="1"/>
  <c r="AD260" i="10"/>
  <c r="AO131" i="5" s="1"/>
  <c r="AE260" i="10"/>
  <c r="AP131" i="5" s="1"/>
  <c r="AF260" i="10"/>
  <c r="AQ131" i="5" s="1"/>
  <c r="AG260" i="10"/>
  <c r="AR131" i="5" s="1"/>
  <c r="AH260" i="10"/>
  <c r="AS131" i="5" s="1"/>
  <c r="AI260" i="10"/>
  <c r="AT131" i="5" s="1"/>
  <c r="AJ260" i="10"/>
  <c r="AU131" i="5" s="1"/>
  <c r="AK260" i="10"/>
  <c r="AV131" i="5" s="1"/>
  <c r="AL260" i="10"/>
  <c r="AW131" i="5" s="1"/>
  <c r="AM260" i="10"/>
  <c r="AX131" i="5" s="1"/>
  <c r="AN260" i="10"/>
  <c r="AY131" i="5" s="1"/>
  <c r="AO260" i="10"/>
  <c r="AZ131" i="5" s="1"/>
  <c r="AP260" i="10"/>
  <c r="BA131" i="5" s="1"/>
  <c r="AQ260" i="10"/>
  <c r="BB131" i="5" s="1"/>
  <c r="AR260" i="10"/>
  <c r="BC131" i="5" s="1"/>
  <c r="AS260" i="10"/>
  <c r="BD131" i="5" s="1"/>
  <c r="AT260" i="10"/>
  <c r="BE131" i="5" s="1"/>
  <c r="AU260" i="10"/>
  <c r="BF131" i="5" s="1"/>
  <c r="AV260" i="10"/>
  <c r="BG131" i="5" s="1"/>
  <c r="M261" i="10"/>
  <c r="X132" i="5" s="1"/>
  <c r="N261" i="10"/>
  <c r="Y132" i="5" s="1"/>
  <c r="O261" i="10"/>
  <c r="Z132" i="5" s="1"/>
  <c r="P261" i="10"/>
  <c r="AA132" i="5" s="1"/>
  <c r="Q261" i="10"/>
  <c r="AB132" i="5" s="1"/>
  <c r="R261" i="10"/>
  <c r="AC132" i="5" s="1"/>
  <c r="S261" i="10"/>
  <c r="AD132" i="5" s="1"/>
  <c r="T261" i="10"/>
  <c r="AE132" i="5" s="1"/>
  <c r="U261" i="10"/>
  <c r="AF132" i="5" s="1"/>
  <c r="V261" i="10"/>
  <c r="AG132" i="5" s="1"/>
  <c r="W261" i="10"/>
  <c r="AH132" i="5" s="1"/>
  <c r="X261" i="10"/>
  <c r="AI132" i="5" s="1"/>
  <c r="Y261" i="10"/>
  <c r="AJ132" i="5" s="1"/>
  <c r="Z261" i="10"/>
  <c r="AK132" i="5" s="1"/>
  <c r="AA261" i="10"/>
  <c r="AL132" i="5" s="1"/>
  <c r="AB261" i="10"/>
  <c r="AM132" i="5" s="1"/>
  <c r="AC261" i="10"/>
  <c r="AN132" i="5" s="1"/>
  <c r="AD261" i="10"/>
  <c r="AO132" i="5" s="1"/>
  <c r="AE261" i="10"/>
  <c r="AP132" i="5" s="1"/>
  <c r="AF261" i="10"/>
  <c r="AQ132" i="5" s="1"/>
  <c r="AG261" i="10"/>
  <c r="AR132" i="5" s="1"/>
  <c r="AH261" i="10"/>
  <c r="AS132" i="5" s="1"/>
  <c r="AI261" i="10"/>
  <c r="AT132" i="5" s="1"/>
  <c r="AJ261" i="10"/>
  <c r="AU132" i="5" s="1"/>
  <c r="AK261" i="10"/>
  <c r="AV132" i="5" s="1"/>
  <c r="AL261" i="10"/>
  <c r="AW132" i="5" s="1"/>
  <c r="AM261" i="10"/>
  <c r="AX132" i="5" s="1"/>
  <c r="AN261" i="10"/>
  <c r="AY132" i="5" s="1"/>
  <c r="AO261" i="10"/>
  <c r="AZ132" i="5" s="1"/>
  <c r="AP261" i="10"/>
  <c r="BA132" i="5" s="1"/>
  <c r="AQ261" i="10"/>
  <c r="BB132" i="5" s="1"/>
  <c r="AR261" i="10"/>
  <c r="BC132" i="5" s="1"/>
  <c r="AS261" i="10"/>
  <c r="BD132" i="5" s="1"/>
  <c r="AT261" i="10"/>
  <c r="BE132" i="5" s="1"/>
  <c r="AU261" i="10"/>
  <c r="BF132" i="5" s="1"/>
  <c r="AV261" i="10"/>
  <c r="BG132" i="5" s="1"/>
  <c r="M262" i="10"/>
  <c r="X133" i="5" s="1"/>
  <c r="N262" i="10"/>
  <c r="Y133" i="5" s="1"/>
  <c r="O262" i="10"/>
  <c r="Z133" i="5" s="1"/>
  <c r="P262" i="10"/>
  <c r="AA133" i="5" s="1"/>
  <c r="Q262" i="10"/>
  <c r="AB133" i="5" s="1"/>
  <c r="R262" i="10"/>
  <c r="AC133" i="5" s="1"/>
  <c r="S262" i="10"/>
  <c r="AD133" i="5" s="1"/>
  <c r="T262" i="10"/>
  <c r="AE133" i="5" s="1"/>
  <c r="U262" i="10"/>
  <c r="AF133" i="5" s="1"/>
  <c r="V262" i="10"/>
  <c r="AG133" i="5" s="1"/>
  <c r="W262" i="10"/>
  <c r="AH133" i="5" s="1"/>
  <c r="X262" i="10"/>
  <c r="AI133" i="5" s="1"/>
  <c r="Y262" i="10"/>
  <c r="AJ133" i="5" s="1"/>
  <c r="Z262" i="10"/>
  <c r="AK133" i="5" s="1"/>
  <c r="AA262" i="10"/>
  <c r="AL133" i="5" s="1"/>
  <c r="AB262" i="10"/>
  <c r="AM133" i="5" s="1"/>
  <c r="AC262" i="10"/>
  <c r="AN133" i="5" s="1"/>
  <c r="AD262" i="10"/>
  <c r="AO133" i="5" s="1"/>
  <c r="AE262" i="10"/>
  <c r="AP133" i="5" s="1"/>
  <c r="AF262" i="10"/>
  <c r="AQ133" i="5" s="1"/>
  <c r="AG262" i="10"/>
  <c r="AR133" i="5" s="1"/>
  <c r="AH262" i="10"/>
  <c r="AS133" i="5" s="1"/>
  <c r="AI262" i="10"/>
  <c r="AT133" i="5" s="1"/>
  <c r="AJ262" i="10"/>
  <c r="AU133" i="5" s="1"/>
  <c r="AK262" i="10"/>
  <c r="AV133" i="5" s="1"/>
  <c r="AL262" i="10"/>
  <c r="AW133" i="5" s="1"/>
  <c r="AM262" i="10"/>
  <c r="AX133" i="5" s="1"/>
  <c r="AN262" i="10"/>
  <c r="AY133" i="5" s="1"/>
  <c r="AO262" i="10"/>
  <c r="AZ133" i="5" s="1"/>
  <c r="AP262" i="10"/>
  <c r="BA133" i="5" s="1"/>
  <c r="AQ262" i="10"/>
  <c r="BB133" i="5" s="1"/>
  <c r="AR262" i="10"/>
  <c r="BC133" i="5" s="1"/>
  <c r="AS262" i="10"/>
  <c r="BD133" i="5" s="1"/>
  <c r="AT262" i="10"/>
  <c r="BE133" i="5" s="1"/>
  <c r="AU262" i="10"/>
  <c r="BF133" i="5" s="1"/>
  <c r="AV262" i="10"/>
  <c r="BG133" i="5" s="1"/>
  <c r="M263" i="10"/>
  <c r="X134" i="5" s="1"/>
  <c r="N263" i="10"/>
  <c r="Y134" i="5" s="1"/>
  <c r="O263" i="10"/>
  <c r="Z134" i="5" s="1"/>
  <c r="P263" i="10"/>
  <c r="AA134" i="5" s="1"/>
  <c r="Q263" i="10"/>
  <c r="AB134" i="5" s="1"/>
  <c r="R263" i="10"/>
  <c r="AC134" i="5" s="1"/>
  <c r="S263" i="10"/>
  <c r="AD134" i="5" s="1"/>
  <c r="T263" i="10"/>
  <c r="AE134" i="5" s="1"/>
  <c r="U263" i="10"/>
  <c r="AF134" i="5" s="1"/>
  <c r="V263" i="10"/>
  <c r="AG134" i="5" s="1"/>
  <c r="W263" i="10"/>
  <c r="AH134" i="5" s="1"/>
  <c r="X263" i="10"/>
  <c r="AI134" i="5" s="1"/>
  <c r="Y263" i="10"/>
  <c r="AJ134" i="5" s="1"/>
  <c r="Z263" i="10"/>
  <c r="AK134" i="5" s="1"/>
  <c r="AA263" i="10"/>
  <c r="AL134" i="5" s="1"/>
  <c r="AB263" i="10"/>
  <c r="AM134" i="5" s="1"/>
  <c r="AC263" i="10"/>
  <c r="AN134" i="5" s="1"/>
  <c r="AD263" i="10"/>
  <c r="AO134" i="5" s="1"/>
  <c r="AE263" i="10"/>
  <c r="AP134" i="5" s="1"/>
  <c r="AF263" i="10"/>
  <c r="AQ134" i="5" s="1"/>
  <c r="AG263" i="10"/>
  <c r="AR134" i="5" s="1"/>
  <c r="AH263" i="10"/>
  <c r="AS134" i="5" s="1"/>
  <c r="AI263" i="10"/>
  <c r="AT134" i="5" s="1"/>
  <c r="AJ263" i="10"/>
  <c r="AU134" i="5" s="1"/>
  <c r="AK263" i="10"/>
  <c r="AV134" i="5" s="1"/>
  <c r="AL263" i="10"/>
  <c r="AW134" i="5" s="1"/>
  <c r="AM263" i="10"/>
  <c r="AX134" i="5" s="1"/>
  <c r="AN263" i="10"/>
  <c r="AY134" i="5" s="1"/>
  <c r="AO263" i="10"/>
  <c r="AZ134" i="5" s="1"/>
  <c r="AP263" i="10"/>
  <c r="BA134" i="5" s="1"/>
  <c r="AQ263" i="10"/>
  <c r="BB134" i="5" s="1"/>
  <c r="AR263" i="10"/>
  <c r="BC134" i="5" s="1"/>
  <c r="AS263" i="10"/>
  <c r="BD134" i="5" s="1"/>
  <c r="AT263" i="10"/>
  <c r="BE134" i="5" s="1"/>
  <c r="AU263" i="10"/>
  <c r="BF134" i="5" s="1"/>
  <c r="AV263" i="10"/>
  <c r="BG134" i="5" s="1"/>
  <c r="M264" i="10"/>
  <c r="X135" i="5" s="1"/>
  <c r="N264" i="10"/>
  <c r="Y135" i="5" s="1"/>
  <c r="O264" i="10"/>
  <c r="Z135" i="5" s="1"/>
  <c r="P264" i="10"/>
  <c r="AA135" i="5" s="1"/>
  <c r="Q264" i="10"/>
  <c r="AB135" i="5" s="1"/>
  <c r="R264" i="10"/>
  <c r="AC135" i="5" s="1"/>
  <c r="S264" i="10"/>
  <c r="AD135" i="5" s="1"/>
  <c r="T264" i="10"/>
  <c r="AE135" i="5" s="1"/>
  <c r="U264" i="10"/>
  <c r="AF135" i="5" s="1"/>
  <c r="V264" i="10"/>
  <c r="AG135" i="5" s="1"/>
  <c r="W264" i="10"/>
  <c r="AH135" i="5" s="1"/>
  <c r="X264" i="10"/>
  <c r="AI135" i="5" s="1"/>
  <c r="Y264" i="10"/>
  <c r="AJ135" i="5" s="1"/>
  <c r="Z264" i="10"/>
  <c r="AK135" i="5" s="1"/>
  <c r="AA264" i="10"/>
  <c r="AL135" i="5" s="1"/>
  <c r="AB264" i="10"/>
  <c r="AM135" i="5" s="1"/>
  <c r="AC264" i="10"/>
  <c r="AN135" i="5" s="1"/>
  <c r="AD264" i="10"/>
  <c r="AO135" i="5" s="1"/>
  <c r="AE264" i="10"/>
  <c r="AP135" i="5" s="1"/>
  <c r="AF264" i="10"/>
  <c r="AQ135" i="5" s="1"/>
  <c r="AG264" i="10"/>
  <c r="AR135" i="5" s="1"/>
  <c r="AH264" i="10"/>
  <c r="AS135" i="5" s="1"/>
  <c r="AI264" i="10"/>
  <c r="AT135" i="5" s="1"/>
  <c r="AJ264" i="10"/>
  <c r="AU135" i="5" s="1"/>
  <c r="AK264" i="10"/>
  <c r="AV135" i="5" s="1"/>
  <c r="AL264" i="10"/>
  <c r="AW135" i="5" s="1"/>
  <c r="AM264" i="10"/>
  <c r="AX135" i="5" s="1"/>
  <c r="AN264" i="10"/>
  <c r="AY135" i="5" s="1"/>
  <c r="AO264" i="10"/>
  <c r="AZ135" i="5" s="1"/>
  <c r="AP264" i="10"/>
  <c r="BA135" i="5" s="1"/>
  <c r="AQ264" i="10"/>
  <c r="BB135" i="5" s="1"/>
  <c r="AR264" i="10"/>
  <c r="BC135" i="5" s="1"/>
  <c r="AS264" i="10"/>
  <c r="BD135" i="5" s="1"/>
  <c r="AT264" i="10"/>
  <c r="BE135" i="5" s="1"/>
  <c r="AU264" i="10"/>
  <c r="BF135" i="5" s="1"/>
  <c r="AV264" i="10"/>
  <c r="BG135" i="5" s="1"/>
  <c r="M265" i="10"/>
  <c r="X136" i="5" s="1"/>
  <c r="N265" i="10"/>
  <c r="Y136" i="5"/>
  <c r="O265" i="10"/>
  <c r="Z136" i="5"/>
  <c r="P265" i="10"/>
  <c r="AA136" i="5" s="1"/>
  <c r="Q265" i="10"/>
  <c r="AB136" i="5" s="1"/>
  <c r="R265" i="10"/>
  <c r="AC136" i="5" s="1"/>
  <c r="S265" i="10"/>
  <c r="AD136" i="5"/>
  <c r="T265" i="10"/>
  <c r="AE136" i="5" s="1"/>
  <c r="U265" i="10"/>
  <c r="AF136" i="5"/>
  <c r="V265" i="10"/>
  <c r="AG136" i="5" s="1"/>
  <c r="W265" i="10"/>
  <c r="AH136" i="5"/>
  <c r="X265" i="10"/>
  <c r="AI136" i="5" s="1"/>
  <c r="Y265" i="10"/>
  <c r="AJ136" i="5" s="1"/>
  <c r="Z265" i="10"/>
  <c r="AK136" i="5" s="1"/>
  <c r="AA265" i="10"/>
  <c r="AL136" i="5" s="1"/>
  <c r="AB265" i="10"/>
  <c r="AM136" i="5" s="1"/>
  <c r="AC265" i="10"/>
  <c r="AN136" i="5"/>
  <c r="AD265" i="10"/>
  <c r="AO136" i="5"/>
  <c r="AE265" i="10"/>
  <c r="AP136" i="5" s="1"/>
  <c r="AF265" i="10"/>
  <c r="AQ136" i="5" s="1"/>
  <c r="AG265" i="10"/>
  <c r="AR136" i="5"/>
  <c r="AH265" i="10"/>
  <c r="AS136" i="5" s="1"/>
  <c r="AI265" i="10"/>
  <c r="AT136" i="5"/>
  <c r="AJ265" i="10"/>
  <c r="AU136" i="5" s="1"/>
  <c r="AK265" i="10"/>
  <c r="AV136" i="5"/>
  <c r="AL265" i="10"/>
  <c r="AW136" i="5"/>
  <c r="AM265" i="10"/>
  <c r="AX136" i="5"/>
  <c r="AN265" i="10"/>
  <c r="AY136" i="5" s="1"/>
  <c r="AO265" i="10"/>
  <c r="AZ136" i="5" s="1"/>
  <c r="AP265" i="10"/>
  <c r="BA136" i="5"/>
  <c r="AQ265" i="10"/>
  <c r="BB136" i="5" s="1"/>
  <c r="AR265" i="10"/>
  <c r="BC136" i="5" s="1"/>
  <c r="AS265" i="10"/>
  <c r="BD136" i="5" s="1"/>
  <c r="AT265" i="10"/>
  <c r="BE136" i="5"/>
  <c r="AU265" i="10"/>
  <c r="BF136" i="5" s="1"/>
  <c r="AV265" i="10"/>
  <c r="BG136" i="5" s="1"/>
  <c r="M266" i="10"/>
  <c r="X137" i="5"/>
  <c r="N266" i="10"/>
  <c r="Y137" i="5" s="1"/>
  <c r="O266" i="10"/>
  <c r="Z137" i="5"/>
  <c r="P266" i="10"/>
  <c r="AA137" i="5" s="1"/>
  <c r="Q266" i="10"/>
  <c r="AB137" i="5"/>
  <c r="R266" i="10"/>
  <c r="AC137" i="5" s="1"/>
  <c r="S266" i="10"/>
  <c r="AD137" i="5"/>
  <c r="T266" i="10"/>
  <c r="AE137" i="5" s="1"/>
  <c r="U266" i="10"/>
  <c r="AF137" i="5" s="1"/>
  <c r="V266" i="10"/>
  <c r="AG137" i="5" s="1"/>
  <c r="W266" i="10"/>
  <c r="AH137" i="5" s="1"/>
  <c r="X266" i="10"/>
  <c r="AI137" i="5" s="1"/>
  <c r="Y266" i="10"/>
  <c r="AJ137" i="5" s="1"/>
  <c r="Z266" i="10"/>
  <c r="AK137" i="5"/>
  <c r="AA266" i="10"/>
  <c r="AL137" i="5" s="1"/>
  <c r="AB266" i="10"/>
  <c r="AM137" i="5" s="1"/>
  <c r="AC266" i="10"/>
  <c r="AN137" i="5"/>
  <c r="AD266" i="10"/>
  <c r="AO137" i="5" s="1"/>
  <c r="AE266" i="10"/>
  <c r="AP137" i="5"/>
  <c r="AF266" i="10"/>
  <c r="AQ137" i="5" s="1"/>
  <c r="AG266" i="10"/>
  <c r="AR137" i="5"/>
  <c r="AH266" i="10"/>
  <c r="AS137" i="5"/>
  <c r="AI266" i="10"/>
  <c r="AT137" i="5"/>
  <c r="AJ266" i="10"/>
  <c r="AU137" i="5" s="1"/>
  <c r="AK266" i="10"/>
  <c r="AV137" i="5" s="1"/>
  <c r="AL266" i="10"/>
  <c r="AW137" i="5"/>
  <c r="AM266" i="10"/>
  <c r="AX137" i="5" s="1"/>
  <c r="AN266" i="10"/>
  <c r="AY137" i="5" s="1"/>
  <c r="AO266" i="10"/>
  <c r="AZ137" i="5" s="1"/>
  <c r="AP266" i="10"/>
  <c r="BA137" i="5"/>
  <c r="AQ266" i="10"/>
  <c r="BB137" i="5" s="1"/>
  <c r="AR266" i="10"/>
  <c r="BC137" i="5" s="1"/>
  <c r="AS266" i="10"/>
  <c r="BD137" i="5"/>
  <c r="AT266" i="10"/>
  <c r="BE137" i="5" s="1"/>
  <c r="AU266" i="10"/>
  <c r="BF137" i="5"/>
  <c r="AV266" i="10"/>
  <c r="BG137" i="5" s="1"/>
  <c r="M267" i="10"/>
  <c r="X138" i="5"/>
  <c r="N267" i="10"/>
  <c r="Y138" i="5" s="1"/>
  <c r="O267" i="10"/>
  <c r="Z138" i="5"/>
  <c r="P267" i="10"/>
  <c r="AA138" i="5" s="1"/>
  <c r="Q267" i="10"/>
  <c r="AB138" i="5" s="1"/>
  <c r="R267" i="10"/>
  <c r="AC138" i="5" s="1"/>
  <c r="S267" i="10"/>
  <c r="AD138" i="5" s="1"/>
  <c r="T267" i="10"/>
  <c r="AE138" i="5" s="1"/>
  <c r="U267" i="10"/>
  <c r="AF138" i="5"/>
  <c r="V267" i="10"/>
  <c r="AG138" i="5"/>
  <c r="W267" i="10"/>
  <c r="AH138" i="5" s="1"/>
  <c r="X267" i="10"/>
  <c r="AI138" i="5" s="1"/>
  <c r="Y267" i="10"/>
  <c r="AJ138" i="5"/>
  <c r="Z267" i="10"/>
  <c r="AK138" i="5" s="1"/>
  <c r="AA267" i="10"/>
  <c r="AL138" i="5" s="1"/>
  <c r="AB267" i="10"/>
  <c r="AM138" i="5" s="1"/>
  <c r="AC267" i="10"/>
  <c r="AN138" i="5"/>
  <c r="AD267" i="10"/>
  <c r="AO138" i="5"/>
  <c r="AE267" i="10"/>
  <c r="AP138" i="5"/>
  <c r="AF267" i="10"/>
  <c r="AQ138" i="5" s="1"/>
  <c r="AG267" i="10"/>
  <c r="AR138" i="5" s="1"/>
  <c r="AH267" i="10"/>
  <c r="AS138" i="5"/>
  <c r="AI267" i="10"/>
  <c r="AT138" i="5" s="1"/>
  <c r="AJ267" i="10"/>
  <c r="AU138" i="5" s="1"/>
  <c r="AK267" i="10"/>
  <c r="AV138" i="5" s="1"/>
  <c r="AL267" i="10"/>
  <c r="AW138" i="5"/>
  <c r="AM267" i="10"/>
  <c r="AX138" i="5"/>
  <c r="AN267" i="10"/>
  <c r="AY138" i="5" s="1"/>
  <c r="AO267" i="10"/>
  <c r="AZ138" i="5"/>
  <c r="AP267" i="10"/>
  <c r="BA138" i="5" s="1"/>
  <c r="AQ267" i="10"/>
  <c r="BB138" i="5"/>
  <c r="AR267" i="10"/>
  <c r="BC138" i="5" s="1"/>
  <c r="AS267" i="10"/>
  <c r="BD138" i="5"/>
  <c r="AT267" i="10"/>
  <c r="BE138" i="5" s="1"/>
  <c r="AU267" i="10"/>
  <c r="BF138" i="5"/>
  <c r="AV267" i="10"/>
  <c r="BG138" i="5" s="1"/>
  <c r="M268" i="10"/>
  <c r="X139" i="5" s="1"/>
  <c r="N268" i="10"/>
  <c r="Y139" i="5"/>
  <c r="O268" i="10"/>
  <c r="Z139" i="5" s="1"/>
  <c r="P268" i="10"/>
  <c r="AA139" i="5" s="1"/>
  <c r="Q268" i="10"/>
  <c r="AB139" i="5"/>
  <c r="R268" i="10"/>
  <c r="AC139" i="5"/>
  <c r="S268" i="10"/>
  <c r="AD139" i="5" s="1"/>
  <c r="T268" i="10"/>
  <c r="AE139" i="5" s="1"/>
  <c r="U268" i="10"/>
  <c r="AF139" i="5"/>
  <c r="V268" i="10"/>
  <c r="AG139" i="5" s="1"/>
  <c r="W268" i="10"/>
  <c r="AH139" i="5"/>
  <c r="X268" i="10"/>
  <c r="AI139" i="5" s="1"/>
  <c r="Y268" i="10"/>
  <c r="AJ139" i="5"/>
  <c r="Z268" i="10"/>
  <c r="AK139" i="5"/>
  <c r="AA268" i="10"/>
  <c r="AL139" i="5"/>
  <c r="AB268" i="10"/>
  <c r="AM139" i="5" s="1"/>
  <c r="AC268" i="10"/>
  <c r="AN139" i="5" s="1"/>
  <c r="AD268" i="10"/>
  <c r="AO139" i="5"/>
  <c r="AE268" i="10"/>
  <c r="AP139" i="5" s="1"/>
  <c r="AF268" i="10"/>
  <c r="AQ139" i="5" s="1"/>
  <c r="AG268" i="10"/>
  <c r="AR139" i="5" s="1"/>
  <c r="AH268" i="10"/>
  <c r="AS139" i="5"/>
  <c r="AI268" i="10"/>
  <c r="AT139" i="5"/>
  <c r="AJ268" i="10"/>
  <c r="AU139" i="5" s="1"/>
  <c r="AK268" i="10"/>
  <c r="AV139" i="5"/>
  <c r="AL268" i="10"/>
  <c r="AW139" i="5" s="1"/>
  <c r="AM268" i="10"/>
  <c r="AX139" i="5"/>
  <c r="AN268" i="10"/>
  <c r="AY139" i="5" s="1"/>
  <c r="AO268" i="10"/>
  <c r="AZ139" i="5"/>
  <c r="AP268" i="10"/>
  <c r="BA139" i="5" s="1"/>
  <c r="AQ268" i="10"/>
  <c r="BB139" i="5"/>
  <c r="AR268" i="10"/>
  <c r="BC139" i="5" s="1"/>
  <c r="AS268" i="10"/>
  <c r="BD139" i="5" s="1"/>
  <c r="AT268" i="10"/>
  <c r="BE139" i="5"/>
  <c r="AU268" i="10"/>
  <c r="BF139" i="5" s="1"/>
  <c r="AV268" i="10"/>
  <c r="BG139" i="5" s="1"/>
  <c r="L240" i="10"/>
  <c r="W111" i="5"/>
  <c r="L241" i="10"/>
  <c r="W112" i="5"/>
  <c r="L242" i="10"/>
  <c r="W113" i="5" s="1"/>
  <c r="L243" i="10"/>
  <c r="W114" i="5" s="1"/>
  <c r="L244" i="10"/>
  <c r="W115" i="5"/>
  <c r="L245" i="10"/>
  <c r="W116" i="5" s="1"/>
  <c r="L246" i="10"/>
  <c r="W117" i="5"/>
  <c r="L247" i="10"/>
  <c r="W118" i="5" s="1"/>
  <c r="L248" i="10"/>
  <c r="W119" i="5"/>
  <c r="L249" i="10"/>
  <c r="W120" i="5" s="1"/>
  <c r="L250" i="10"/>
  <c r="W121" i="5"/>
  <c r="L251" i="10"/>
  <c r="W122" i="5" s="1"/>
  <c r="L252" i="10"/>
  <c r="W123" i="5" s="1"/>
  <c r="L253" i="10"/>
  <c r="W124" i="5"/>
  <c r="L254" i="10"/>
  <c r="W125" i="5" s="1"/>
  <c r="L255" i="10"/>
  <c r="W126" i="5" s="1"/>
  <c r="L256" i="10"/>
  <c r="W127" i="5" s="1"/>
  <c r="L257" i="10"/>
  <c r="W128" i="5"/>
  <c r="L258" i="10"/>
  <c r="W129" i="5" s="1"/>
  <c r="L259" i="10"/>
  <c r="W130" i="5" s="1"/>
  <c r="L260" i="10"/>
  <c r="W131" i="5" s="1"/>
  <c r="L261" i="10"/>
  <c r="W132" i="5" s="1"/>
  <c r="L262" i="10"/>
  <c r="W133" i="5"/>
  <c r="L263" i="10"/>
  <c r="W134" i="5" s="1"/>
  <c r="L264" i="10"/>
  <c r="W135" i="5"/>
  <c r="L265" i="10"/>
  <c r="W136" i="5" s="1"/>
  <c r="L266" i="10"/>
  <c r="W137" i="5"/>
  <c r="L267" i="10"/>
  <c r="W138" i="5" s="1"/>
  <c r="L268" i="10"/>
  <c r="W139" i="5" s="1"/>
  <c r="L239" i="10"/>
  <c r="W110" i="5" s="1"/>
  <c r="S37" i="4"/>
  <c r="G18" i="5"/>
  <c r="H18" i="5"/>
  <c r="I18" i="5"/>
  <c r="J18" i="5"/>
  <c r="K18" i="5"/>
  <c r="L18" i="5"/>
  <c r="M18" i="5"/>
  <c r="N18" i="5"/>
  <c r="O18" i="5"/>
  <c r="P18" i="5"/>
  <c r="Q18" i="5"/>
  <c r="R18" i="5"/>
  <c r="F18" i="5"/>
  <c r="G15" i="5"/>
  <c r="H15" i="5"/>
  <c r="I15" i="5"/>
  <c r="J15" i="5"/>
  <c r="K15" i="5"/>
  <c r="L15" i="5"/>
  <c r="M15" i="5"/>
  <c r="N15" i="5"/>
  <c r="O15" i="5"/>
  <c r="P15" i="5"/>
  <c r="Q15" i="5"/>
  <c r="R15" i="5"/>
  <c r="F15" i="5"/>
  <c r="G12" i="5"/>
  <c r="H12" i="5"/>
  <c r="I12" i="5"/>
  <c r="J12" i="5"/>
  <c r="K12" i="5"/>
  <c r="L12" i="5"/>
  <c r="M12" i="5"/>
  <c r="N12" i="5"/>
  <c r="O12" i="5"/>
  <c r="P12" i="5"/>
  <c r="Q12" i="5"/>
  <c r="R12" i="5"/>
  <c r="F12" i="5"/>
  <c r="G9" i="5"/>
  <c r="H9" i="5"/>
  <c r="I9" i="5"/>
  <c r="J9" i="5"/>
  <c r="K9" i="5"/>
  <c r="L9" i="5"/>
  <c r="M9" i="5"/>
  <c r="N9" i="5"/>
  <c r="O9" i="5"/>
  <c r="P9" i="5"/>
  <c r="Q9" i="5"/>
  <c r="R9" i="5"/>
  <c r="F9" i="5"/>
  <c r="G6" i="5"/>
  <c r="H6" i="5"/>
  <c r="I6" i="5"/>
  <c r="J6" i="5"/>
  <c r="K6" i="5"/>
  <c r="L6" i="5"/>
  <c r="M6" i="5"/>
  <c r="N6" i="5"/>
  <c r="O6" i="5"/>
  <c r="P6" i="5"/>
  <c r="Q6" i="5"/>
  <c r="R6" i="5"/>
  <c r="F6" i="5"/>
  <c r="L132" i="4"/>
  <c r="W23" i="5"/>
  <c r="L133" i="4"/>
  <c r="W24" i="5" s="1"/>
  <c r="L134" i="4"/>
  <c r="W25" i="5" s="1"/>
  <c r="L135" i="4"/>
  <c r="W26" i="5"/>
  <c r="L136" i="4"/>
  <c r="W27" i="5" s="1"/>
  <c r="L137" i="4"/>
  <c r="W28" i="5"/>
  <c r="L138" i="4"/>
  <c r="W29" i="5" s="1"/>
  <c r="L139" i="4"/>
  <c r="W30" i="5"/>
  <c r="L140" i="4"/>
  <c r="W31" i="5"/>
  <c r="L141" i="4"/>
  <c r="W32" i="5" s="1"/>
  <c r="L142" i="4"/>
  <c r="W33" i="5" s="1"/>
  <c r="L143" i="4"/>
  <c r="W34" i="5"/>
  <c r="L144" i="4"/>
  <c r="W35" i="5"/>
  <c r="L145" i="4"/>
  <c r="W36" i="5" s="1"/>
  <c r="L146" i="4"/>
  <c r="W37" i="5" s="1"/>
  <c r="L28" i="4"/>
  <c r="V36" i="5"/>
  <c r="L26" i="4"/>
  <c r="V33" i="5" s="1"/>
  <c r="V30" i="5"/>
  <c r="L25" i="4"/>
  <c r="V27" i="5" s="1"/>
  <c r="L24" i="4"/>
  <c r="V24" i="5" s="1"/>
  <c r="Q36" i="5"/>
  <c r="Q33" i="5"/>
  <c r="Q30" i="5"/>
  <c r="Q27" i="5"/>
  <c r="P36" i="5"/>
  <c r="P33" i="5"/>
  <c r="P30" i="5"/>
  <c r="P27" i="5"/>
  <c r="O36" i="5"/>
  <c r="O33" i="5"/>
  <c r="O30" i="5"/>
  <c r="O27" i="5"/>
  <c r="N36" i="5"/>
  <c r="N33" i="5"/>
  <c r="N30" i="5"/>
  <c r="N27" i="5"/>
  <c r="M33" i="5"/>
  <c r="M30" i="5"/>
  <c r="M27" i="5"/>
  <c r="L36" i="5"/>
  <c r="L33" i="5"/>
  <c r="L30" i="5"/>
  <c r="L27" i="5"/>
  <c r="K36" i="5"/>
  <c r="K33" i="5"/>
  <c r="K30" i="5"/>
  <c r="K27" i="5"/>
  <c r="J36" i="5"/>
  <c r="J33" i="5"/>
  <c r="J30" i="5"/>
  <c r="J27" i="5"/>
  <c r="I36" i="5"/>
  <c r="I33" i="5"/>
  <c r="I30" i="5"/>
  <c r="I27" i="5"/>
  <c r="H36" i="5"/>
  <c r="H33" i="5"/>
  <c r="H30" i="5"/>
  <c r="H27" i="5"/>
  <c r="G36" i="5"/>
  <c r="G33" i="5"/>
  <c r="G30" i="5"/>
  <c r="G27" i="5"/>
  <c r="F27" i="5"/>
  <c r="F30" i="5"/>
  <c r="F33" i="5"/>
  <c r="F36" i="5"/>
  <c r="M132" i="4"/>
  <c r="X23" i="5" s="1"/>
  <c r="N132" i="4"/>
  <c r="Y23" i="5"/>
  <c r="O132" i="4"/>
  <c r="Z23" i="5" s="1"/>
  <c r="P132" i="4"/>
  <c r="AA23" i="5"/>
  <c r="Q132" i="4"/>
  <c r="AB23" i="5" s="1"/>
  <c r="R132" i="4"/>
  <c r="AC23" i="5"/>
  <c r="S132" i="4"/>
  <c r="AD23" i="5"/>
  <c r="T132" i="4"/>
  <c r="AE23" i="5"/>
  <c r="U132" i="4"/>
  <c r="AF23" i="5" s="1"/>
  <c r="V132" i="4"/>
  <c r="AG23" i="5"/>
  <c r="W132" i="4"/>
  <c r="AH23" i="5"/>
  <c r="X132" i="4"/>
  <c r="AI23" i="5" s="1"/>
  <c r="Y132" i="4"/>
  <c r="AJ23" i="5" s="1"/>
  <c r="Z132" i="4"/>
  <c r="AK23" i="5"/>
  <c r="AA132" i="4"/>
  <c r="AL23" i="5"/>
  <c r="AB132" i="4"/>
  <c r="AM23" i="5"/>
  <c r="AC132" i="4"/>
  <c r="AN23" i="5" s="1"/>
  <c r="AD132" i="4"/>
  <c r="AO23" i="5"/>
  <c r="AE132" i="4"/>
  <c r="AP23" i="5" s="1"/>
  <c r="AF132" i="4"/>
  <c r="AQ23" i="5"/>
  <c r="AG132" i="4"/>
  <c r="AR23" i="5" s="1"/>
  <c r="AH132" i="4"/>
  <c r="AS23" i="5"/>
  <c r="AI132" i="4"/>
  <c r="AT23" i="5" s="1"/>
  <c r="AJ132" i="4"/>
  <c r="AU23" i="5"/>
  <c r="AK132" i="4"/>
  <c r="AV23" i="5" s="1"/>
  <c r="AL132" i="4"/>
  <c r="AW23" i="5"/>
  <c r="AM132" i="4"/>
  <c r="AX23" i="5"/>
  <c r="AN132" i="4"/>
  <c r="AY23" i="5" s="1"/>
  <c r="AO132" i="4"/>
  <c r="AZ23" i="5" s="1"/>
  <c r="AP132" i="4"/>
  <c r="BA23" i="5"/>
  <c r="AQ132" i="4"/>
  <c r="BB23" i="5"/>
  <c r="AR132" i="4"/>
  <c r="BC23" i="5" s="1"/>
  <c r="AS132" i="4"/>
  <c r="BD23" i="5" s="1"/>
  <c r="AT132" i="4"/>
  <c r="BE23" i="5"/>
  <c r="AU132" i="4"/>
  <c r="BF23" i="5" s="1"/>
  <c r="AV132" i="4"/>
  <c r="BG23" i="5"/>
  <c r="M133" i="4"/>
  <c r="X24" i="5" s="1"/>
  <c r="N133" i="4"/>
  <c r="Y24" i="5" s="1"/>
  <c r="O133" i="4"/>
  <c r="Z24" i="5" s="1"/>
  <c r="P133" i="4"/>
  <c r="AA24" i="5" s="1"/>
  <c r="Q133" i="4"/>
  <c r="AB24" i="5" s="1"/>
  <c r="R133" i="4"/>
  <c r="AC24" i="5" s="1"/>
  <c r="S133" i="4"/>
  <c r="AD24" i="5" s="1"/>
  <c r="T133" i="4"/>
  <c r="AE24" i="5" s="1"/>
  <c r="U133" i="4"/>
  <c r="AF24" i="5" s="1"/>
  <c r="V133" i="4"/>
  <c r="AG24" i="5" s="1"/>
  <c r="W133" i="4"/>
  <c r="AH24" i="5" s="1"/>
  <c r="X133" i="4"/>
  <c r="AI24" i="5" s="1"/>
  <c r="Y133" i="4"/>
  <c r="AJ24" i="5" s="1"/>
  <c r="Z133" i="4"/>
  <c r="AK24" i="5" s="1"/>
  <c r="AA133" i="4"/>
  <c r="AL24" i="5" s="1"/>
  <c r="AB133" i="4"/>
  <c r="AM24" i="5" s="1"/>
  <c r="AC133" i="4"/>
  <c r="AN24" i="5" s="1"/>
  <c r="AD133" i="4"/>
  <c r="AO24" i="5" s="1"/>
  <c r="AE133" i="4"/>
  <c r="AP24" i="5" s="1"/>
  <c r="AF133" i="4"/>
  <c r="AQ24" i="5" s="1"/>
  <c r="AG133" i="4"/>
  <c r="AR24" i="5" s="1"/>
  <c r="AH133" i="4"/>
  <c r="AS24" i="5" s="1"/>
  <c r="AI133" i="4"/>
  <c r="AT24" i="5" s="1"/>
  <c r="AJ133" i="4"/>
  <c r="AU24" i="5" s="1"/>
  <c r="AK133" i="4"/>
  <c r="AV24" i="5" s="1"/>
  <c r="AL133" i="4"/>
  <c r="AW24" i="5" s="1"/>
  <c r="AM133" i="4"/>
  <c r="AX24" i="5" s="1"/>
  <c r="AN133" i="4"/>
  <c r="AY24" i="5" s="1"/>
  <c r="AO133" i="4"/>
  <c r="AZ24" i="5" s="1"/>
  <c r="AP133" i="4"/>
  <c r="BA24" i="5" s="1"/>
  <c r="AQ133" i="4"/>
  <c r="BB24" i="5" s="1"/>
  <c r="AR133" i="4"/>
  <c r="BC24" i="5" s="1"/>
  <c r="AS133" i="4"/>
  <c r="BD24" i="5" s="1"/>
  <c r="AT133" i="4"/>
  <c r="BE24" i="5" s="1"/>
  <c r="AU133" i="4"/>
  <c r="BF24" i="5" s="1"/>
  <c r="AV133" i="4"/>
  <c r="BG24" i="5"/>
  <c r="M134" i="4"/>
  <c r="X25" i="5" s="1"/>
  <c r="N134" i="4"/>
  <c r="Y25" i="5" s="1"/>
  <c r="O134" i="4"/>
  <c r="Z25" i="5" s="1"/>
  <c r="P134" i="4"/>
  <c r="AA25" i="5" s="1"/>
  <c r="Q134" i="4"/>
  <c r="AB25" i="5" s="1"/>
  <c r="R134" i="4"/>
  <c r="AC25" i="5" s="1"/>
  <c r="S134" i="4"/>
  <c r="AD25" i="5" s="1"/>
  <c r="T134" i="4"/>
  <c r="AE25" i="5" s="1"/>
  <c r="U134" i="4"/>
  <c r="AF25" i="5" s="1"/>
  <c r="V134" i="4"/>
  <c r="AG25" i="5" s="1"/>
  <c r="W134" i="4"/>
  <c r="AH25" i="5" s="1"/>
  <c r="X134" i="4"/>
  <c r="AI25" i="5" s="1"/>
  <c r="Y134" i="4"/>
  <c r="AJ25" i="5" s="1"/>
  <c r="Z134" i="4"/>
  <c r="AK25" i="5" s="1"/>
  <c r="AA134" i="4"/>
  <c r="AL25" i="5" s="1"/>
  <c r="AB134" i="4"/>
  <c r="AM25" i="5" s="1"/>
  <c r="AC134" i="4"/>
  <c r="AN25" i="5" s="1"/>
  <c r="AD134" i="4"/>
  <c r="AO25" i="5" s="1"/>
  <c r="AE134" i="4"/>
  <c r="AP25" i="5" s="1"/>
  <c r="AF134" i="4"/>
  <c r="AQ25" i="5" s="1"/>
  <c r="AG134" i="4"/>
  <c r="AR25" i="5" s="1"/>
  <c r="AH134" i="4"/>
  <c r="AS25" i="5" s="1"/>
  <c r="AI134" i="4"/>
  <c r="AT25" i="5" s="1"/>
  <c r="AJ134" i="4"/>
  <c r="AU25" i="5" s="1"/>
  <c r="AK134" i="4"/>
  <c r="AV25" i="5" s="1"/>
  <c r="AL134" i="4"/>
  <c r="AW25" i="5" s="1"/>
  <c r="AM134" i="4"/>
  <c r="AX25" i="5" s="1"/>
  <c r="AN134" i="4"/>
  <c r="AY25" i="5" s="1"/>
  <c r="AO134" i="4"/>
  <c r="AZ25" i="5" s="1"/>
  <c r="AP134" i="4"/>
  <c r="BA25" i="5" s="1"/>
  <c r="AQ134" i="4"/>
  <c r="BB25" i="5" s="1"/>
  <c r="AR134" i="4"/>
  <c r="BC25" i="5" s="1"/>
  <c r="AS134" i="4"/>
  <c r="BD25" i="5" s="1"/>
  <c r="AT134" i="4"/>
  <c r="BE25" i="5" s="1"/>
  <c r="AU134" i="4"/>
  <c r="BF25" i="5" s="1"/>
  <c r="AV134" i="4"/>
  <c r="BG25" i="5" s="1"/>
  <c r="M135" i="4"/>
  <c r="X26" i="5"/>
  <c r="N135" i="4"/>
  <c r="Y26" i="5"/>
  <c r="O135" i="4"/>
  <c r="Z26" i="5"/>
  <c r="P135" i="4"/>
  <c r="AA26" i="5" s="1"/>
  <c r="Q135" i="4"/>
  <c r="AB26" i="5" s="1"/>
  <c r="R135" i="4"/>
  <c r="AC26" i="5"/>
  <c r="S135" i="4"/>
  <c r="AD26" i="5" s="1"/>
  <c r="T135" i="4"/>
  <c r="AE26" i="5" s="1"/>
  <c r="U135" i="4"/>
  <c r="AF26" i="5" s="1"/>
  <c r="V135" i="4"/>
  <c r="AG26" i="5"/>
  <c r="W135" i="4"/>
  <c r="AH26" i="5"/>
  <c r="X135" i="4"/>
  <c r="AI26" i="5" s="1"/>
  <c r="Y135" i="4"/>
  <c r="AJ26" i="5" s="1"/>
  <c r="Z135" i="4"/>
  <c r="AK26" i="5" s="1"/>
  <c r="AA135" i="4"/>
  <c r="AL26" i="5"/>
  <c r="AB135" i="4"/>
  <c r="AM26" i="5" s="1"/>
  <c r="AC135" i="4"/>
  <c r="AN26" i="5"/>
  <c r="AD135" i="4"/>
  <c r="AO26" i="5" s="1"/>
  <c r="AE135" i="4"/>
  <c r="AP26" i="5"/>
  <c r="AF135" i="4"/>
  <c r="AQ26" i="5" s="1"/>
  <c r="AG135" i="4"/>
  <c r="AR26" i="5" s="1"/>
  <c r="AH135" i="4"/>
  <c r="AS26" i="5" s="1"/>
  <c r="AI135" i="4"/>
  <c r="AT26" i="5" s="1"/>
  <c r="AJ135" i="4"/>
  <c r="AU26" i="5" s="1"/>
  <c r="AK135" i="4"/>
  <c r="AV26" i="5"/>
  <c r="AL135" i="4"/>
  <c r="AW26" i="5"/>
  <c r="AM135" i="4"/>
  <c r="AX26" i="5" s="1"/>
  <c r="AN135" i="4"/>
  <c r="AY26" i="5" s="1"/>
  <c r="AO135" i="4"/>
  <c r="AZ26" i="5"/>
  <c r="AP135" i="4"/>
  <c r="BA26" i="5" s="1"/>
  <c r="AQ135" i="4"/>
  <c r="BB26" i="5" s="1"/>
  <c r="AR135" i="4"/>
  <c r="BC26" i="5" s="1"/>
  <c r="AS135" i="4"/>
  <c r="BD26" i="5"/>
  <c r="AT135" i="4"/>
  <c r="BE26" i="5"/>
  <c r="AU135" i="4"/>
  <c r="BF26" i="5"/>
  <c r="AV135" i="4"/>
  <c r="BG26" i="5" s="1"/>
  <c r="M136" i="4"/>
  <c r="X27" i="5" s="1"/>
  <c r="N136" i="4"/>
  <c r="Y27" i="5"/>
  <c r="O136" i="4"/>
  <c r="Z27" i="5" s="1"/>
  <c r="P136" i="4"/>
  <c r="AA27" i="5" s="1"/>
  <c r="Q136" i="4"/>
  <c r="AB27" i="5" s="1"/>
  <c r="R136" i="4"/>
  <c r="AC27" i="5"/>
  <c r="S136" i="4"/>
  <c r="AD27" i="5"/>
  <c r="T136" i="4"/>
  <c r="AE27" i="5" s="1"/>
  <c r="U136" i="4"/>
  <c r="AF27" i="5"/>
  <c r="V136" i="4"/>
  <c r="AG27" i="5" s="1"/>
  <c r="W136" i="4"/>
  <c r="AH27" i="5"/>
  <c r="X136" i="4"/>
  <c r="AI27" i="5" s="1"/>
  <c r="Y136" i="4"/>
  <c r="AJ27" i="5"/>
  <c r="Z136" i="4"/>
  <c r="AK27" i="5" s="1"/>
  <c r="AA136" i="4"/>
  <c r="AL27" i="5"/>
  <c r="AB136" i="4"/>
  <c r="AM27" i="5" s="1"/>
  <c r="AC136" i="4"/>
  <c r="AN27" i="5" s="1"/>
  <c r="AD136" i="4"/>
  <c r="AO27" i="5" s="1"/>
  <c r="AE136" i="4"/>
  <c r="AP27" i="5" s="1"/>
  <c r="AF136" i="4"/>
  <c r="AQ27" i="5" s="1"/>
  <c r="AG136" i="4"/>
  <c r="AR27" i="5"/>
  <c r="AH136" i="4"/>
  <c r="AS27" i="5"/>
  <c r="AI136" i="4"/>
  <c r="AT27" i="5" s="1"/>
  <c r="AJ136" i="4"/>
  <c r="AU27" i="5" s="1"/>
  <c r="AK136" i="4"/>
  <c r="AV27" i="5"/>
  <c r="AL136" i="4"/>
  <c r="AW27" i="5" s="1"/>
  <c r="AM136" i="4"/>
  <c r="AX27" i="5"/>
  <c r="AN136" i="4"/>
  <c r="AY27" i="5" s="1"/>
  <c r="AO136" i="4"/>
  <c r="AZ27" i="5"/>
  <c r="AP136" i="4"/>
  <c r="BA27" i="5"/>
  <c r="AQ136" i="4"/>
  <c r="BB27" i="5"/>
  <c r="AR136" i="4"/>
  <c r="BC27" i="5" s="1"/>
  <c r="AS136" i="4"/>
  <c r="BD27" i="5" s="1"/>
  <c r="AT136" i="4"/>
  <c r="BE27" i="5"/>
  <c r="AU136" i="4"/>
  <c r="BF27" i="5" s="1"/>
  <c r="AV136" i="4"/>
  <c r="BG27" i="5" s="1"/>
  <c r="M137" i="4"/>
  <c r="X28" i="5" s="1"/>
  <c r="N137" i="4"/>
  <c r="Y28" i="5"/>
  <c r="O137" i="4"/>
  <c r="Z28" i="5"/>
  <c r="P137" i="4"/>
  <c r="AA28" i="5" s="1"/>
  <c r="Q137" i="4"/>
  <c r="AB28" i="5"/>
  <c r="R137" i="4"/>
  <c r="AC28" i="5" s="1"/>
  <c r="S137" i="4"/>
  <c r="AD28" i="5"/>
  <c r="T137" i="4"/>
  <c r="AE28" i="5" s="1"/>
  <c r="U137" i="4"/>
  <c r="AF28" i="5" s="1"/>
  <c r="V137" i="4"/>
  <c r="AG28" i="5" s="1"/>
  <c r="W137" i="4"/>
  <c r="AH28" i="5"/>
  <c r="X137" i="4"/>
  <c r="AI28" i="5" s="1"/>
  <c r="Y137" i="4"/>
  <c r="AJ28" i="5" s="1"/>
  <c r="Z137" i="4"/>
  <c r="AK28" i="5" s="1"/>
  <c r="AA137" i="4"/>
  <c r="AL28" i="5"/>
  <c r="AB137" i="4"/>
  <c r="AM28" i="5" s="1"/>
  <c r="AC137" i="4"/>
  <c r="AN28" i="5" s="1"/>
  <c r="AD137" i="4"/>
  <c r="AO28" i="5" s="1"/>
  <c r="AE137" i="4"/>
  <c r="AP28" i="5"/>
  <c r="AF137" i="4"/>
  <c r="AQ28" i="5" s="1"/>
  <c r="AG137" i="4"/>
  <c r="AR28" i="5"/>
  <c r="AH137" i="4"/>
  <c r="AS28" i="5" s="1"/>
  <c r="AI137" i="4"/>
  <c r="AT28" i="5"/>
  <c r="AJ137" i="4"/>
  <c r="AU28" i="5" s="1"/>
  <c r="AK137" i="4"/>
  <c r="AV28" i="5" s="1"/>
  <c r="AL137" i="4"/>
  <c r="AW28" i="5" s="1"/>
  <c r="AM137" i="4"/>
  <c r="AX28" i="5"/>
  <c r="AN137" i="4"/>
  <c r="AY28" i="5" s="1"/>
  <c r="AO137" i="4"/>
  <c r="AZ28" i="5" s="1"/>
  <c r="AP137" i="4"/>
  <c r="BA28" i="5" s="1"/>
  <c r="AQ137" i="4"/>
  <c r="BB28" i="5"/>
  <c r="AR137" i="4"/>
  <c r="BC28" i="5" s="1"/>
  <c r="AS137" i="4"/>
  <c r="BD28" i="5" s="1"/>
  <c r="AT137" i="4"/>
  <c r="BE28" i="5" s="1"/>
  <c r="AU137" i="4"/>
  <c r="BF28" i="5"/>
  <c r="AV137" i="4"/>
  <c r="BG28" i="5" s="1"/>
  <c r="M138" i="4"/>
  <c r="X29" i="5"/>
  <c r="N138" i="4"/>
  <c r="Y29" i="5" s="1"/>
  <c r="O138" i="4"/>
  <c r="Z29" i="5"/>
  <c r="P138" i="4"/>
  <c r="AA29" i="5" s="1"/>
  <c r="Q138" i="4"/>
  <c r="AB29" i="5" s="1"/>
  <c r="R138" i="4"/>
  <c r="AC29" i="5" s="1"/>
  <c r="S138" i="4"/>
  <c r="AD29" i="5"/>
  <c r="T138" i="4"/>
  <c r="AE29" i="5" s="1"/>
  <c r="U138" i="4"/>
  <c r="AF29" i="5" s="1"/>
  <c r="V138" i="4"/>
  <c r="AG29" i="5" s="1"/>
  <c r="W138" i="4"/>
  <c r="AH29" i="5"/>
  <c r="X138" i="4"/>
  <c r="AI29" i="5" s="1"/>
  <c r="Y138" i="4"/>
  <c r="AJ29" i="5" s="1"/>
  <c r="Z138" i="4"/>
  <c r="AK29" i="5" s="1"/>
  <c r="AA138" i="4"/>
  <c r="AL29" i="5"/>
  <c r="AB138" i="4"/>
  <c r="AM29" i="5" s="1"/>
  <c r="AC138" i="4"/>
  <c r="AN29" i="5"/>
  <c r="AD138" i="4"/>
  <c r="AO29" i="5" s="1"/>
  <c r="AE138" i="4"/>
  <c r="AP29" i="5"/>
  <c r="AF138" i="4"/>
  <c r="AQ29" i="5" s="1"/>
  <c r="AG138" i="4"/>
  <c r="AR29" i="5" s="1"/>
  <c r="AH138" i="4"/>
  <c r="AS29" i="5" s="1"/>
  <c r="AI138" i="4"/>
  <c r="AT29" i="5"/>
  <c r="AJ138" i="4"/>
  <c r="AU29" i="5" s="1"/>
  <c r="AK138" i="4"/>
  <c r="AV29" i="5" s="1"/>
  <c r="AL138" i="4"/>
  <c r="AW29" i="5" s="1"/>
  <c r="AM138" i="4"/>
  <c r="AX29" i="5"/>
  <c r="AN138" i="4"/>
  <c r="AY29" i="5" s="1"/>
  <c r="AO138" i="4"/>
  <c r="AZ29" i="5" s="1"/>
  <c r="AP138" i="4"/>
  <c r="BA29" i="5" s="1"/>
  <c r="AQ138" i="4"/>
  <c r="BB29" i="5"/>
  <c r="AR138" i="4"/>
  <c r="BC29" i="5" s="1"/>
  <c r="AS138" i="4"/>
  <c r="BD29" i="5"/>
  <c r="AT138" i="4"/>
  <c r="BE29" i="5" s="1"/>
  <c r="AU138" i="4"/>
  <c r="BF29" i="5"/>
  <c r="AV138" i="4"/>
  <c r="BG29" i="5" s="1"/>
  <c r="M139" i="4"/>
  <c r="X30" i="5" s="1"/>
  <c r="N139" i="4"/>
  <c r="Y30" i="5" s="1"/>
  <c r="O139" i="4"/>
  <c r="Z30" i="5"/>
  <c r="P139" i="4"/>
  <c r="AA30" i="5" s="1"/>
  <c r="Q139" i="4"/>
  <c r="AB30" i="5" s="1"/>
  <c r="R139" i="4"/>
  <c r="AC30" i="5" s="1"/>
  <c r="S139" i="4"/>
  <c r="AD30" i="5"/>
  <c r="T139" i="4"/>
  <c r="AE30" i="5" s="1"/>
  <c r="U139" i="4"/>
  <c r="AF30" i="5" s="1"/>
  <c r="V139" i="4"/>
  <c r="AG30" i="5" s="1"/>
  <c r="W139" i="4"/>
  <c r="AH30" i="5"/>
  <c r="X139" i="4"/>
  <c r="AI30" i="5" s="1"/>
  <c r="Y139" i="4"/>
  <c r="AJ30" i="5"/>
  <c r="Z139" i="4"/>
  <c r="AK30" i="5" s="1"/>
  <c r="AA139" i="4"/>
  <c r="AL30" i="5"/>
  <c r="AB139" i="4"/>
  <c r="AM30" i="5" s="1"/>
  <c r="AC139" i="4"/>
  <c r="AN30" i="5" s="1"/>
  <c r="AD139" i="4"/>
  <c r="AO30" i="5" s="1"/>
  <c r="AE139" i="4"/>
  <c r="AP30" i="5"/>
  <c r="AF139" i="4"/>
  <c r="AQ30" i="5" s="1"/>
  <c r="AG139" i="4"/>
  <c r="AR30" i="5" s="1"/>
  <c r="AH139" i="4"/>
  <c r="AS30" i="5" s="1"/>
  <c r="AI139" i="4"/>
  <c r="AT30" i="5"/>
  <c r="AJ139" i="4"/>
  <c r="AU30" i="5" s="1"/>
  <c r="AK139" i="4"/>
  <c r="AV30" i="5" s="1"/>
  <c r="AL139" i="4"/>
  <c r="AW30" i="5" s="1"/>
  <c r="AM139" i="4"/>
  <c r="AX30" i="5"/>
  <c r="AN139" i="4"/>
  <c r="AY30" i="5" s="1"/>
  <c r="AO139" i="4"/>
  <c r="AZ30" i="5"/>
  <c r="AP139" i="4"/>
  <c r="BA30" i="5" s="1"/>
  <c r="AQ139" i="4"/>
  <c r="BB30" i="5"/>
  <c r="AR139" i="4"/>
  <c r="BC30" i="5" s="1"/>
  <c r="AS139" i="4"/>
  <c r="BD30" i="5" s="1"/>
  <c r="AT139" i="4"/>
  <c r="BE30" i="5" s="1"/>
  <c r="AU139" i="4"/>
  <c r="BF30" i="5"/>
  <c r="AV139" i="4"/>
  <c r="BG30" i="5" s="1"/>
  <c r="M140" i="4"/>
  <c r="X31" i="5" s="1"/>
  <c r="N140" i="4"/>
  <c r="Y31" i="5" s="1"/>
  <c r="O140" i="4"/>
  <c r="Z31" i="5"/>
  <c r="P140" i="4"/>
  <c r="AA31" i="5" s="1"/>
  <c r="Q140" i="4"/>
  <c r="AB31" i="5" s="1"/>
  <c r="R140" i="4"/>
  <c r="AC31" i="5" s="1"/>
  <c r="S140" i="4"/>
  <c r="AD31" i="5"/>
  <c r="T140" i="4"/>
  <c r="AE31" i="5" s="1"/>
  <c r="U140" i="4"/>
  <c r="AF31" i="5"/>
  <c r="V140" i="4"/>
  <c r="AG31" i="5" s="1"/>
  <c r="W140" i="4"/>
  <c r="AH31" i="5"/>
  <c r="X140" i="4"/>
  <c r="AI31" i="5" s="1"/>
  <c r="Y140" i="4"/>
  <c r="AJ31" i="5" s="1"/>
  <c r="Z140" i="4"/>
  <c r="AK31" i="5" s="1"/>
  <c r="AA140" i="4"/>
  <c r="AL31" i="5"/>
  <c r="AB140" i="4"/>
  <c r="AM31" i="5" s="1"/>
  <c r="AC140" i="4"/>
  <c r="AN31" i="5" s="1"/>
  <c r="AD140" i="4"/>
  <c r="AO31" i="5" s="1"/>
  <c r="AE140" i="4"/>
  <c r="AP31" i="5"/>
  <c r="AF140" i="4"/>
  <c r="AQ31" i="5" s="1"/>
  <c r="AG140" i="4"/>
  <c r="AR31" i="5" s="1"/>
  <c r="AH140" i="4"/>
  <c r="AS31" i="5" s="1"/>
  <c r="AI140" i="4"/>
  <c r="AT31" i="5"/>
  <c r="AJ140" i="4"/>
  <c r="AU31" i="5" s="1"/>
  <c r="AK140" i="4"/>
  <c r="AV31" i="5"/>
  <c r="AL140" i="4"/>
  <c r="AW31" i="5" s="1"/>
  <c r="AM140" i="4"/>
  <c r="AX31" i="5"/>
  <c r="AN140" i="4"/>
  <c r="AY31" i="5" s="1"/>
  <c r="AO140" i="4"/>
  <c r="AZ31" i="5" s="1"/>
  <c r="AP140" i="4"/>
  <c r="BA31" i="5" s="1"/>
  <c r="AQ140" i="4"/>
  <c r="BB31" i="5"/>
  <c r="AR140" i="4"/>
  <c r="BC31" i="5" s="1"/>
  <c r="AS140" i="4"/>
  <c r="BD31" i="5" s="1"/>
  <c r="AT140" i="4"/>
  <c r="BE31" i="5" s="1"/>
  <c r="AU140" i="4"/>
  <c r="BF31" i="5"/>
  <c r="AV140" i="4"/>
  <c r="BG31" i="5" s="1"/>
  <c r="M141" i="4"/>
  <c r="X32" i="5" s="1"/>
  <c r="N141" i="4"/>
  <c r="Y32" i="5" s="1"/>
  <c r="O141" i="4"/>
  <c r="Z32" i="5"/>
  <c r="P141" i="4"/>
  <c r="AA32" i="5" s="1"/>
  <c r="Q141" i="4"/>
  <c r="AB32" i="5"/>
  <c r="R141" i="4"/>
  <c r="AC32" i="5" s="1"/>
  <c r="S141" i="4"/>
  <c r="AD32" i="5"/>
  <c r="T141" i="4"/>
  <c r="AE32" i="5" s="1"/>
  <c r="U141" i="4"/>
  <c r="AF32" i="5" s="1"/>
  <c r="V141" i="4"/>
  <c r="AG32" i="5" s="1"/>
  <c r="W141" i="4"/>
  <c r="AH32" i="5"/>
  <c r="X141" i="4"/>
  <c r="AI32" i="5" s="1"/>
  <c r="Y141" i="4"/>
  <c r="AJ32" i="5" s="1"/>
  <c r="Z141" i="4"/>
  <c r="AK32" i="5" s="1"/>
  <c r="AA141" i="4"/>
  <c r="AL32" i="5"/>
  <c r="AB141" i="4"/>
  <c r="AM32" i="5" s="1"/>
  <c r="AC141" i="4"/>
  <c r="AN32" i="5" s="1"/>
  <c r="AD141" i="4"/>
  <c r="AO32" i="5" s="1"/>
  <c r="AE141" i="4"/>
  <c r="AP32" i="5"/>
  <c r="AF141" i="4"/>
  <c r="AQ32" i="5" s="1"/>
  <c r="AG141" i="4"/>
  <c r="AR32" i="5"/>
  <c r="AH141" i="4"/>
  <c r="AS32" i="5" s="1"/>
  <c r="AI141" i="4"/>
  <c r="AT32" i="5"/>
  <c r="AJ141" i="4"/>
  <c r="AU32" i="5" s="1"/>
  <c r="AK141" i="4"/>
  <c r="AV32" i="5" s="1"/>
  <c r="AL141" i="4"/>
  <c r="AW32" i="5" s="1"/>
  <c r="AM141" i="4"/>
  <c r="AX32" i="5"/>
  <c r="AN141" i="4"/>
  <c r="AY32" i="5" s="1"/>
  <c r="AO141" i="4"/>
  <c r="AZ32" i="5" s="1"/>
  <c r="AP141" i="4"/>
  <c r="BA32" i="5" s="1"/>
  <c r="AQ141" i="4"/>
  <c r="BB32" i="5"/>
  <c r="AR141" i="4"/>
  <c r="BC32" i="5" s="1"/>
  <c r="AS141" i="4"/>
  <c r="BD32" i="5" s="1"/>
  <c r="AT141" i="4"/>
  <c r="BE32" i="5" s="1"/>
  <c r="AU141" i="4"/>
  <c r="BF32" i="5"/>
  <c r="AV141" i="4"/>
  <c r="BG32" i="5" s="1"/>
  <c r="M142" i="4"/>
  <c r="X33" i="5" s="1"/>
  <c r="N142" i="4"/>
  <c r="Y33" i="5" s="1"/>
  <c r="O142" i="4"/>
  <c r="Z33" i="5"/>
  <c r="P142" i="4"/>
  <c r="AA33" i="5" s="1"/>
  <c r="Q142" i="4"/>
  <c r="AB33" i="5" s="1"/>
  <c r="R142" i="4"/>
  <c r="AC33" i="5" s="1"/>
  <c r="S142" i="4"/>
  <c r="AD33" i="5"/>
  <c r="T142" i="4"/>
  <c r="AE33" i="5" s="1"/>
  <c r="U142" i="4"/>
  <c r="AF33" i="5" s="1"/>
  <c r="V142" i="4"/>
  <c r="AG33" i="5" s="1"/>
  <c r="W142" i="4"/>
  <c r="AH33" i="5"/>
  <c r="X142" i="4"/>
  <c r="AI33" i="5" s="1"/>
  <c r="Y142" i="4"/>
  <c r="AJ33" i="5" s="1"/>
  <c r="Z142" i="4"/>
  <c r="AK33" i="5" s="1"/>
  <c r="AA142" i="4"/>
  <c r="AL33" i="5"/>
  <c r="AB142" i="4"/>
  <c r="AM33" i="5" s="1"/>
  <c r="AC142" i="4"/>
  <c r="AN33" i="5" s="1"/>
  <c r="AD142" i="4"/>
  <c r="AO33" i="5" s="1"/>
  <c r="AE142" i="4"/>
  <c r="AP33" i="5"/>
  <c r="AF142" i="4"/>
  <c r="AQ33" i="5" s="1"/>
  <c r="AG142" i="4"/>
  <c r="AR33" i="5" s="1"/>
  <c r="AH142" i="4"/>
  <c r="AS33" i="5" s="1"/>
  <c r="AI142" i="4"/>
  <c r="AT33" i="5"/>
  <c r="AJ142" i="4"/>
  <c r="AU33" i="5" s="1"/>
  <c r="AK142" i="4"/>
  <c r="AV33" i="5" s="1"/>
  <c r="AL142" i="4"/>
  <c r="AW33" i="5" s="1"/>
  <c r="AM142" i="4"/>
  <c r="AX33" i="5"/>
  <c r="AN142" i="4"/>
  <c r="AY33" i="5" s="1"/>
  <c r="AO142" i="4"/>
  <c r="AZ33" i="5" s="1"/>
  <c r="AP142" i="4"/>
  <c r="BA33" i="5" s="1"/>
  <c r="AQ142" i="4"/>
  <c r="BB33" i="5"/>
  <c r="AR142" i="4"/>
  <c r="BC33" i="5" s="1"/>
  <c r="AS142" i="4"/>
  <c r="BD33" i="5" s="1"/>
  <c r="AT142" i="4"/>
  <c r="BE33" i="5" s="1"/>
  <c r="AU142" i="4"/>
  <c r="BF33" i="5"/>
  <c r="AV142" i="4"/>
  <c r="BG33" i="5" s="1"/>
  <c r="M143" i="4"/>
  <c r="X34" i="5" s="1"/>
  <c r="N143" i="4"/>
  <c r="Y34" i="5" s="1"/>
  <c r="O143" i="4"/>
  <c r="Z34" i="5"/>
  <c r="P143" i="4"/>
  <c r="AA34" i="5" s="1"/>
  <c r="Q143" i="4"/>
  <c r="AB34" i="5" s="1"/>
  <c r="R143" i="4"/>
  <c r="AC34" i="5" s="1"/>
  <c r="S143" i="4"/>
  <c r="AD34" i="5"/>
  <c r="T143" i="4"/>
  <c r="AE34" i="5" s="1"/>
  <c r="U143" i="4"/>
  <c r="AF34" i="5" s="1"/>
  <c r="V143" i="4"/>
  <c r="AG34" i="5" s="1"/>
  <c r="W143" i="4"/>
  <c r="AH34" i="5"/>
  <c r="X143" i="4"/>
  <c r="AI34" i="5" s="1"/>
  <c r="Y143" i="4"/>
  <c r="AJ34" i="5" s="1"/>
  <c r="Z143" i="4"/>
  <c r="AK34" i="5" s="1"/>
  <c r="AA143" i="4"/>
  <c r="AL34" i="5"/>
  <c r="AB143" i="4"/>
  <c r="AM34" i="5" s="1"/>
  <c r="AC143" i="4"/>
  <c r="AN34" i="5" s="1"/>
  <c r="AD143" i="4"/>
  <c r="AO34" i="5" s="1"/>
  <c r="AE143" i="4"/>
  <c r="AP34" i="5"/>
  <c r="AF143" i="4"/>
  <c r="AQ34" i="5" s="1"/>
  <c r="AG143" i="4"/>
  <c r="AR34" i="5" s="1"/>
  <c r="AH143" i="4"/>
  <c r="AS34" i="5" s="1"/>
  <c r="AI143" i="4"/>
  <c r="AT34" i="5"/>
  <c r="AJ143" i="4"/>
  <c r="AU34" i="5" s="1"/>
  <c r="AK143" i="4"/>
  <c r="AV34" i="5" s="1"/>
  <c r="AL143" i="4"/>
  <c r="AW34" i="5" s="1"/>
  <c r="AM143" i="4"/>
  <c r="AX34" i="5"/>
  <c r="AN143" i="4"/>
  <c r="AY34" i="5" s="1"/>
  <c r="AO143" i="4"/>
  <c r="AZ34" i="5" s="1"/>
  <c r="AP143" i="4"/>
  <c r="BA34" i="5" s="1"/>
  <c r="AQ143" i="4"/>
  <c r="BB34" i="5"/>
  <c r="AR143" i="4"/>
  <c r="BC34" i="5" s="1"/>
  <c r="AS143" i="4"/>
  <c r="BD34" i="5" s="1"/>
  <c r="AT143" i="4"/>
  <c r="BE34" i="5" s="1"/>
  <c r="AU143" i="4"/>
  <c r="BF34" i="5"/>
  <c r="AV143" i="4"/>
  <c r="BG34" i="5" s="1"/>
  <c r="M144" i="4"/>
  <c r="X35" i="5" s="1"/>
  <c r="N144" i="4"/>
  <c r="Y35" i="5" s="1"/>
  <c r="O144" i="4"/>
  <c r="Z35" i="5"/>
  <c r="P144" i="4"/>
  <c r="AA35" i="5" s="1"/>
  <c r="Q144" i="4"/>
  <c r="AB35" i="5" s="1"/>
  <c r="R144" i="4"/>
  <c r="AC35" i="5" s="1"/>
  <c r="S144" i="4"/>
  <c r="AD35" i="5"/>
  <c r="T144" i="4"/>
  <c r="AE35" i="5" s="1"/>
  <c r="U144" i="4"/>
  <c r="AF35" i="5" s="1"/>
  <c r="V144" i="4"/>
  <c r="AG35" i="5" s="1"/>
  <c r="W144" i="4"/>
  <c r="AH35" i="5"/>
  <c r="X144" i="4"/>
  <c r="AI35" i="5" s="1"/>
  <c r="Y144" i="4"/>
  <c r="AJ35" i="5" s="1"/>
  <c r="Z144" i="4"/>
  <c r="AK35" i="5" s="1"/>
  <c r="AA144" i="4"/>
  <c r="AL35" i="5"/>
  <c r="AB144" i="4"/>
  <c r="AM35" i="5" s="1"/>
  <c r="AC144" i="4"/>
  <c r="AN35" i="5" s="1"/>
  <c r="AD144" i="4"/>
  <c r="AO35" i="5" s="1"/>
  <c r="AE144" i="4"/>
  <c r="AP35" i="5"/>
  <c r="AF144" i="4"/>
  <c r="AQ35" i="5" s="1"/>
  <c r="AG144" i="4"/>
  <c r="AR35" i="5" s="1"/>
  <c r="AH144" i="4"/>
  <c r="AS35" i="5" s="1"/>
  <c r="AI144" i="4"/>
  <c r="AT35" i="5"/>
  <c r="AJ144" i="4"/>
  <c r="AU35" i="5" s="1"/>
  <c r="AK144" i="4"/>
  <c r="AV35" i="5" s="1"/>
  <c r="AL144" i="4"/>
  <c r="AW35" i="5" s="1"/>
  <c r="AM144" i="4"/>
  <c r="AX35" i="5"/>
  <c r="AN144" i="4"/>
  <c r="AY35" i="5" s="1"/>
  <c r="AO144" i="4"/>
  <c r="AZ35" i="5" s="1"/>
  <c r="AP144" i="4"/>
  <c r="BA35" i="5" s="1"/>
  <c r="AQ144" i="4"/>
  <c r="BB35" i="5"/>
  <c r="AR144" i="4"/>
  <c r="BC35" i="5" s="1"/>
  <c r="AS144" i="4"/>
  <c r="BD35" i="5" s="1"/>
  <c r="AT144" i="4"/>
  <c r="BE35" i="5" s="1"/>
  <c r="AU144" i="4"/>
  <c r="BF35" i="5"/>
  <c r="AV144" i="4"/>
  <c r="BG35" i="5" s="1"/>
  <c r="M145" i="4"/>
  <c r="X36" i="5" s="1"/>
  <c r="N145" i="4"/>
  <c r="Y36" i="5" s="1"/>
  <c r="O145" i="4"/>
  <c r="Z36" i="5"/>
  <c r="P145" i="4"/>
  <c r="AA36" i="5" s="1"/>
  <c r="Q145" i="4"/>
  <c r="AB36" i="5" s="1"/>
  <c r="R145" i="4"/>
  <c r="AC36" i="5" s="1"/>
  <c r="S145" i="4"/>
  <c r="AD36" i="5"/>
  <c r="T145" i="4"/>
  <c r="AE36" i="5" s="1"/>
  <c r="U145" i="4"/>
  <c r="AF36" i="5" s="1"/>
  <c r="V145" i="4"/>
  <c r="AG36" i="5" s="1"/>
  <c r="W145" i="4"/>
  <c r="AH36" i="5"/>
  <c r="X145" i="4"/>
  <c r="AI36" i="5" s="1"/>
  <c r="Y145" i="4"/>
  <c r="AJ36" i="5" s="1"/>
  <c r="Z145" i="4"/>
  <c r="AK36" i="5" s="1"/>
  <c r="AA145" i="4"/>
  <c r="AL36" i="5"/>
  <c r="AB145" i="4"/>
  <c r="AM36" i="5" s="1"/>
  <c r="AC145" i="4"/>
  <c r="AN36" i="5" s="1"/>
  <c r="AD145" i="4"/>
  <c r="AO36" i="5" s="1"/>
  <c r="AE145" i="4"/>
  <c r="AP36" i="5"/>
  <c r="AF145" i="4"/>
  <c r="AQ36" i="5" s="1"/>
  <c r="AG145" i="4"/>
  <c r="AR36" i="5" s="1"/>
  <c r="AH145" i="4"/>
  <c r="AS36" i="5" s="1"/>
  <c r="AI145" i="4"/>
  <c r="AT36" i="5"/>
  <c r="AJ145" i="4"/>
  <c r="AU36" i="5" s="1"/>
  <c r="AK145" i="4"/>
  <c r="AV36" i="5" s="1"/>
  <c r="AL145" i="4"/>
  <c r="AW36" i="5" s="1"/>
  <c r="AM145" i="4"/>
  <c r="AX36" i="5"/>
  <c r="AN145" i="4"/>
  <c r="AY36" i="5" s="1"/>
  <c r="AO145" i="4"/>
  <c r="AZ36" i="5" s="1"/>
  <c r="AP145" i="4"/>
  <c r="BA36" i="5" s="1"/>
  <c r="AQ145" i="4"/>
  <c r="BB36" i="5"/>
  <c r="AR145" i="4"/>
  <c r="BC36" i="5" s="1"/>
  <c r="AS145" i="4"/>
  <c r="BD36" i="5" s="1"/>
  <c r="AT145" i="4"/>
  <c r="BE36" i="5" s="1"/>
  <c r="AU145" i="4"/>
  <c r="BF36" i="5"/>
  <c r="AV145" i="4"/>
  <c r="BG36" i="5" s="1"/>
  <c r="M146" i="4"/>
  <c r="X37" i="5" s="1"/>
  <c r="N146" i="4"/>
  <c r="Y37" i="5" s="1"/>
  <c r="O146" i="4"/>
  <c r="Z37" i="5"/>
  <c r="P146" i="4"/>
  <c r="AA37" i="5" s="1"/>
  <c r="Q146" i="4"/>
  <c r="AB37" i="5" s="1"/>
  <c r="R146" i="4"/>
  <c r="AC37" i="5" s="1"/>
  <c r="S146" i="4"/>
  <c r="AD37" i="5"/>
  <c r="T146" i="4"/>
  <c r="AE37" i="5" s="1"/>
  <c r="U146" i="4"/>
  <c r="AF37" i="5" s="1"/>
  <c r="V146" i="4"/>
  <c r="AG37" i="5" s="1"/>
  <c r="W146" i="4"/>
  <c r="AH37" i="5"/>
  <c r="X146" i="4"/>
  <c r="AI37" i="5" s="1"/>
  <c r="Y146" i="4"/>
  <c r="AJ37" i="5" s="1"/>
  <c r="Z146" i="4"/>
  <c r="AK37" i="5" s="1"/>
  <c r="AA146" i="4"/>
  <c r="AL37" i="5"/>
  <c r="AB146" i="4"/>
  <c r="AM37" i="5" s="1"/>
  <c r="AC146" i="4"/>
  <c r="AN37" i="5" s="1"/>
  <c r="AD146" i="4"/>
  <c r="AO37" i="5" s="1"/>
  <c r="AE146" i="4"/>
  <c r="AP37" i="5"/>
  <c r="AF146" i="4"/>
  <c r="AQ37" i="5" s="1"/>
  <c r="AG146" i="4"/>
  <c r="AR37" i="5" s="1"/>
  <c r="AH146" i="4"/>
  <c r="AS37" i="5" s="1"/>
  <c r="AI146" i="4"/>
  <c r="AT37" i="5"/>
  <c r="AJ146" i="4"/>
  <c r="AU37" i="5" s="1"/>
  <c r="AK146" i="4"/>
  <c r="AV37" i="5" s="1"/>
  <c r="AL146" i="4"/>
  <c r="AW37" i="5" s="1"/>
  <c r="AM146" i="4"/>
  <c r="AX37" i="5"/>
  <c r="AN146" i="4"/>
  <c r="AY37" i="5" s="1"/>
  <c r="AO146" i="4"/>
  <c r="AZ37" i="5" s="1"/>
  <c r="AP146" i="4"/>
  <c r="BA37" i="5" s="1"/>
  <c r="AQ146" i="4"/>
  <c r="BB37" i="5"/>
  <c r="AR146" i="4"/>
  <c r="BC37" i="5" s="1"/>
  <c r="AS146" i="4"/>
  <c r="BD37" i="5" s="1"/>
  <c r="AT146" i="4"/>
  <c r="BE37" i="5" s="1"/>
  <c r="AU146" i="4"/>
  <c r="BF37" i="5"/>
  <c r="AV146" i="4"/>
  <c r="BG37" i="5" s="1"/>
  <c r="L27" i="4"/>
  <c r="L30" i="4"/>
  <c r="L34" i="4"/>
  <c r="L33" i="4"/>
  <c r="L32" i="4"/>
  <c r="L31" i="4"/>
  <c r="S46" i="20"/>
  <c r="V287" i="5"/>
  <c r="L35" i="20"/>
  <c r="V293" i="5"/>
  <c r="L36" i="20"/>
  <c r="V296" i="5"/>
  <c r="L37" i="20"/>
  <c r="V299" i="5" s="1"/>
  <c r="L38" i="20"/>
  <c r="V302" i="5"/>
  <c r="L39" i="20"/>
  <c r="V305" i="5"/>
  <c r="L40" i="20"/>
  <c r="V308" i="5"/>
  <c r="V284" i="5"/>
  <c r="L217" i="20"/>
  <c r="W292" i="5"/>
  <c r="M217" i="20"/>
  <c r="X292" i="5" s="1"/>
  <c r="N217" i="20"/>
  <c r="Y292" i="5"/>
  <c r="O217" i="20"/>
  <c r="Z292" i="5"/>
  <c r="P217" i="20"/>
  <c r="AA292" i="5"/>
  <c r="Q217" i="20"/>
  <c r="AB292" i="5" s="1"/>
  <c r="R217" i="20"/>
  <c r="AC292" i="5"/>
  <c r="S217" i="20"/>
  <c r="AD292" i="5"/>
  <c r="T217" i="20"/>
  <c r="AE292" i="5"/>
  <c r="U217" i="20"/>
  <c r="AF292" i="5" s="1"/>
  <c r="V217" i="20"/>
  <c r="AG292" i="5"/>
  <c r="W217" i="20"/>
  <c r="AH292" i="5"/>
  <c r="X217" i="20"/>
  <c r="AI292" i="5"/>
  <c r="Y217" i="20"/>
  <c r="AJ292" i="5" s="1"/>
  <c r="Z217" i="20"/>
  <c r="AK292" i="5"/>
  <c r="AA217" i="20"/>
  <c r="AL292" i="5"/>
  <c r="AB217" i="20"/>
  <c r="AM292" i="5"/>
  <c r="AC217" i="20"/>
  <c r="AN292" i="5" s="1"/>
  <c r="AD217" i="20"/>
  <c r="AO292" i="5"/>
  <c r="AE217" i="20"/>
  <c r="AP292" i="5"/>
  <c r="AF217" i="20"/>
  <c r="AQ292" i="5"/>
  <c r="AG217" i="20"/>
  <c r="AR292" i="5" s="1"/>
  <c r="AH217" i="20"/>
  <c r="AS292" i="5"/>
  <c r="AI217" i="20"/>
  <c r="AT292" i="5"/>
  <c r="AJ217" i="20"/>
  <c r="AU292" i="5"/>
  <c r="AK217" i="20"/>
  <c r="AV292" i="5" s="1"/>
  <c r="AL217" i="20"/>
  <c r="AW292" i="5"/>
  <c r="AM217" i="20"/>
  <c r="AX292" i="5"/>
  <c r="AN217" i="20"/>
  <c r="AY292" i="5"/>
  <c r="AO217" i="20"/>
  <c r="AZ292" i="5" s="1"/>
  <c r="AP217" i="20"/>
  <c r="BA292" i="5"/>
  <c r="AQ217" i="20"/>
  <c r="BB292" i="5"/>
  <c r="AR217" i="20"/>
  <c r="BC292" i="5"/>
  <c r="AS217" i="20"/>
  <c r="BD292" i="5" s="1"/>
  <c r="AT217" i="20"/>
  <c r="BE292" i="5"/>
  <c r="AU217" i="20"/>
  <c r="BF292" i="5"/>
  <c r="AV217" i="20"/>
  <c r="BG292" i="5"/>
  <c r="L218" i="20"/>
  <c r="W293" i="5" s="1"/>
  <c r="P218" i="20"/>
  <c r="AA293" i="5" s="1"/>
  <c r="R218" i="20"/>
  <c r="AC293" i="5" s="1"/>
  <c r="S218" i="20"/>
  <c r="AD293" i="5" s="1"/>
  <c r="T218" i="20"/>
  <c r="AE293" i="5" s="1"/>
  <c r="Z218" i="20"/>
  <c r="AK293" i="5" s="1"/>
  <c r="AA218" i="20"/>
  <c r="AL293" i="5" s="1"/>
  <c r="AB218" i="20"/>
  <c r="AM293" i="5" s="1"/>
  <c r="AF218" i="20"/>
  <c r="AQ293" i="5" s="1"/>
  <c r="AH218" i="20"/>
  <c r="AS293" i="5" s="1"/>
  <c r="AI218" i="20"/>
  <c r="AT293" i="5" s="1"/>
  <c r="AJ218" i="20"/>
  <c r="AU293" i="5" s="1"/>
  <c r="AN218" i="20"/>
  <c r="AY293" i="5" s="1"/>
  <c r="AP218" i="20"/>
  <c r="BA293" i="5" s="1"/>
  <c r="AQ218" i="20"/>
  <c r="BB293" i="5" s="1"/>
  <c r="AR218" i="20"/>
  <c r="BC293" i="5" s="1"/>
  <c r="AU218" i="20"/>
  <c r="BF293" i="5" s="1"/>
  <c r="AV218" i="20"/>
  <c r="BG293" i="5" s="1"/>
  <c r="AO219" i="20"/>
  <c r="AZ294" i="5"/>
  <c r="AP219" i="20"/>
  <c r="BA294" i="5"/>
  <c r="AQ219" i="20"/>
  <c r="BB294" i="5"/>
  <c r="AR219" i="20"/>
  <c r="BC294" i="5" s="1"/>
  <c r="AS219" i="20"/>
  <c r="BD294" i="5"/>
  <c r="AT219" i="20"/>
  <c r="BE294" i="5"/>
  <c r="AU219" i="20"/>
  <c r="BF294" i="5"/>
  <c r="AV219" i="20"/>
  <c r="BG294" i="5" s="1"/>
  <c r="AO220" i="20"/>
  <c r="AZ295" i="5"/>
  <c r="AP220" i="20"/>
  <c r="BA295" i="5"/>
  <c r="AQ220" i="20"/>
  <c r="BB295" i="5"/>
  <c r="AR220" i="20"/>
  <c r="BC295" i="5" s="1"/>
  <c r="AS220" i="20"/>
  <c r="BD295" i="5"/>
  <c r="AT220" i="20"/>
  <c r="BE295" i="5"/>
  <c r="AU220" i="20"/>
  <c r="BF295" i="5"/>
  <c r="AV220" i="20"/>
  <c r="BG295" i="5" s="1"/>
  <c r="N221" i="20"/>
  <c r="Y296" i="5" s="1"/>
  <c r="O221" i="20"/>
  <c r="Z296" i="5"/>
  <c r="P221" i="20"/>
  <c r="AA296" i="5" s="1"/>
  <c r="V221" i="20"/>
  <c r="AG296" i="5" s="1"/>
  <c r="W221" i="20"/>
  <c r="AH296" i="5" s="1"/>
  <c r="X221" i="20"/>
  <c r="AI296" i="5" s="1"/>
  <c r="AA221" i="20"/>
  <c r="AL296" i="5" s="1"/>
  <c r="AD221" i="20"/>
  <c r="AO296" i="5" s="1"/>
  <c r="AE221" i="20"/>
  <c r="AP296" i="5" s="1"/>
  <c r="AF221" i="20"/>
  <c r="AQ296" i="5" s="1"/>
  <c r="AL221" i="20"/>
  <c r="AW296" i="5" s="1"/>
  <c r="AM221" i="20"/>
  <c r="AX296" i="5" s="1"/>
  <c r="AN221" i="20"/>
  <c r="AY296" i="5" s="1"/>
  <c r="AQ221" i="20"/>
  <c r="BB296" i="5" s="1"/>
  <c r="AT221" i="20"/>
  <c r="BE296" i="5" s="1"/>
  <c r="AU221" i="20"/>
  <c r="BF296" i="5" s="1"/>
  <c r="AV221" i="20"/>
  <c r="BG296" i="5" s="1"/>
  <c r="AO222" i="20"/>
  <c r="AZ297" i="5"/>
  <c r="AP222" i="20"/>
  <c r="BA297" i="5"/>
  <c r="AQ222" i="20"/>
  <c r="BB297" i="5" s="1"/>
  <c r="AR222" i="20"/>
  <c r="BC297" i="5"/>
  <c r="AS222" i="20"/>
  <c r="BD297" i="5"/>
  <c r="AT222" i="20"/>
  <c r="BE297" i="5"/>
  <c r="AU222" i="20"/>
  <c r="BF297" i="5" s="1"/>
  <c r="AV222" i="20"/>
  <c r="BG297" i="5"/>
  <c r="AO223" i="20"/>
  <c r="AZ298" i="5"/>
  <c r="AP223" i="20"/>
  <c r="BA298" i="5"/>
  <c r="AQ223" i="20"/>
  <c r="BB298" i="5" s="1"/>
  <c r="AR223" i="20"/>
  <c r="BC298" i="5"/>
  <c r="AS223" i="20"/>
  <c r="BD298" i="5"/>
  <c r="AT223" i="20"/>
  <c r="BE298" i="5"/>
  <c r="AU223" i="20"/>
  <c r="BF298" i="5" s="1"/>
  <c r="AV223" i="20"/>
  <c r="BG298" i="5"/>
  <c r="P224" i="20"/>
  <c r="AA299" i="5" s="1"/>
  <c r="S224" i="20"/>
  <c r="AD299" i="5" s="1"/>
  <c r="T224" i="20"/>
  <c r="AE299" i="5"/>
  <c r="AA224" i="20"/>
  <c r="AL299" i="5" s="1"/>
  <c r="AB224" i="20"/>
  <c r="AM299" i="5" s="1"/>
  <c r="AG224" i="20"/>
  <c r="AR299" i="5" s="1"/>
  <c r="AI224" i="20"/>
  <c r="AT299" i="5" s="1"/>
  <c r="AJ224" i="20"/>
  <c r="AU299" i="5" s="1"/>
  <c r="AO224" i="20"/>
  <c r="AZ299" i="5" s="1"/>
  <c r="AQ224" i="20"/>
  <c r="BB299" i="5" s="1"/>
  <c r="AR224" i="20"/>
  <c r="BC299" i="5" s="1"/>
  <c r="AO225" i="20"/>
  <c r="AZ300" i="5" s="1"/>
  <c r="AP225" i="20"/>
  <c r="BA300" i="5"/>
  <c r="AQ225" i="20"/>
  <c r="BB300" i="5"/>
  <c r="AR225" i="20"/>
  <c r="BC300" i="5"/>
  <c r="AS225" i="20"/>
  <c r="BD300" i="5" s="1"/>
  <c r="AT225" i="20"/>
  <c r="BE300" i="5"/>
  <c r="AU225" i="20"/>
  <c r="BF300" i="5"/>
  <c r="AV225" i="20"/>
  <c r="BG300" i="5"/>
  <c r="AO226" i="20"/>
  <c r="AZ301" i="5" s="1"/>
  <c r="AP226" i="20"/>
  <c r="BA301" i="5"/>
  <c r="AQ226" i="20"/>
  <c r="BB301" i="5"/>
  <c r="AR226" i="20"/>
  <c r="BC301" i="5"/>
  <c r="AS226" i="20"/>
  <c r="BD301" i="5" s="1"/>
  <c r="AT226" i="20"/>
  <c r="BE301" i="5"/>
  <c r="AU226" i="20"/>
  <c r="BF301" i="5"/>
  <c r="AV226" i="20"/>
  <c r="BG301" i="5"/>
  <c r="L227" i="20"/>
  <c r="W302" i="5" s="1"/>
  <c r="M227" i="20"/>
  <c r="X302" i="5" s="1"/>
  <c r="O227" i="20"/>
  <c r="Z302" i="5" s="1"/>
  <c r="P227" i="20"/>
  <c r="AA302" i="5"/>
  <c r="Q227" i="20"/>
  <c r="AB302" i="5" s="1"/>
  <c r="X227" i="20"/>
  <c r="AI302" i="5" s="1"/>
  <c r="Y227" i="20"/>
  <c r="AJ302" i="5" s="1"/>
  <c r="AG227" i="20"/>
  <c r="AR302" i="5" s="1"/>
  <c r="AJ227" i="20"/>
  <c r="AU302" i="5" s="1"/>
  <c r="AO227" i="20"/>
  <c r="AZ302" i="5" s="1"/>
  <c r="AO228" i="20"/>
  <c r="AZ303" i="5"/>
  <c r="AP228" i="20"/>
  <c r="BA303" i="5"/>
  <c r="AQ228" i="20"/>
  <c r="BB303" i="5" s="1"/>
  <c r="AR228" i="20"/>
  <c r="BC303" i="5"/>
  <c r="AS228" i="20"/>
  <c r="BD303" i="5"/>
  <c r="AT228" i="20"/>
  <c r="BE303" i="5"/>
  <c r="AU228" i="20"/>
  <c r="BF303" i="5" s="1"/>
  <c r="AV228" i="20"/>
  <c r="BG303" i="5"/>
  <c r="AO229" i="20"/>
  <c r="AZ304" i="5"/>
  <c r="AP229" i="20"/>
  <c r="BA304" i="5"/>
  <c r="AQ229" i="20"/>
  <c r="BB304" i="5" s="1"/>
  <c r="AR229" i="20"/>
  <c r="BC304" i="5"/>
  <c r="AS229" i="20"/>
  <c r="BD304" i="5"/>
  <c r="AT229" i="20"/>
  <c r="BE304" i="5"/>
  <c r="AU229" i="20"/>
  <c r="BF304" i="5" s="1"/>
  <c r="AV229" i="20"/>
  <c r="BG304" i="5"/>
  <c r="M230" i="20"/>
  <c r="X305" i="5" s="1"/>
  <c r="R230" i="20"/>
  <c r="AC305" i="5" s="1"/>
  <c r="U230" i="20"/>
  <c r="AF305" i="5" s="1"/>
  <c r="AC230" i="20"/>
  <c r="AN305" i="5" s="1"/>
  <c r="AK230" i="20"/>
  <c r="AV305" i="5" s="1"/>
  <c r="AN230" i="20"/>
  <c r="AY305" i="5" s="1"/>
  <c r="AS230" i="20"/>
  <c r="BD305" i="5" s="1"/>
  <c r="AO231" i="20"/>
  <c r="AZ306" i="5"/>
  <c r="AP231" i="20"/>
  <c r="BA306" i="5" s="1"/>
  <c r="AQ231" i="20"/>
  <c r="BB306" i="5" s="1"/>
  <c r="AR231" i="20"/>
  <c r="BC306" i="5" s="1"/>
  <c r="AS231" i="20"/>
  <c r="BD306" i="5"/>
  <c r="AT231" i="20"/>
  <c r="BE306" i="5" s="1"/>
  <c r="AU231" i="20"/>
  <c r="BF306" i="5" s="1"/>
  <c r="AV231" i="20"/>
  <c r="BG306" i="5" s="1"/>
  <c r="AO232" i="20"/>
  <c r="AZ307" i="5"/>
  <c r="AP232" i="20"/>
  <c r="BA307" i="5" s="1"/>
  <c r="AQ232" i="20"/>
  <c r="BB307" i="5" s="1"/>
  <c r="AR232" i="20"/>
  <c r="BC307" i="5" s="1"/>
  <c r="AS232" i="20"/>
  <c r="BD307" i="5"/>
  <c r="AT232" i="20"/>
  <c r="BE307" i="5" s="1"/>
  <c r="AU232" i="20"/>
  <c r="BF307" i="5" s="1"/>
  <c r="AV232" i="20"/>
  <c r="BG307" i="5" s="1"/>
  <c r="L233" i="20"/>
  <c r="W308" i="5"/>
  <c r="M233" i="20"/>
  <c r="X308" i="5" s="1"/>
  <c r="O233" i="20"/>
  <c r="Z308" i="5" s="1"/>
  <c r="P233" i="20"/>
  <c r="AA308" i="5"/>
  <c r="Q233" i="20"/>
  <c r="AB308" i="5" s="1"/>
  <c r="AB233" i="20"/>
  <c r="AM308" i="5" s="1"/>
  <c r="AO233" i="20"/>
  <c r="AZ308" i="5" s="1"/>
  <c r="AO234" i="20"/>
  <c r="AZ309" i="5"/>
  <c r="AP234" i="20"/>
  <c r="BA309" i="5"/>
  <c r="AQ234" i="20"/>
  <c r="BB309" i="5" s="1"/>
  <c r="AR234" i="20"/>
  <c r="BC309" i="5"/>
  <c r="AS234" i="20"/>
  <c r="BD309" i="5"/>
  <c r="AT234" i="20"/>
  <c r="BE309" i="5"/>
  <c r="AU234" i="20"/>
  <c r="BF309" i="5" s="1"/>
  <c r="AV234" i="20"/>
  <c r="BG309" i="5"/>
  <c r="L50" i="20"/>
  <c r="L49" i="20"/>
  <c r="L48" i="20"/>
  <c r="L47" i="20"/>
  <c r="L46" i="20"/>
  <c r="L45" i="20"/>
  <c r="L219" i="20"/>
  <c r="W294" i="5"/>
  <c r="M219" i="20"/>
  <c r="X294" i="5"/>
  <c r="N219" i="20"/>
  <c r="Y294" i="5" s="1"/>
  <c r="O219" i="20"/>
  <c r="Z294" i="5"/>
  <c r="P219" i="20"/>
  <c r="AA294" i="5"/>
  <c r="Q219" i="20"/>
  <c r="AB294" i="5"/>
  <c r="R219" i="20"/>
  <c r="AC294" i="5" s="1"/>
  <c r="S219" i="20"/>
  <c r="AD294" i="5"/>
  <c r="T219" i="20"/>
  <c r="AE294" i="5"/>
  <c r="U219" i="20"/>
  <c r="AF294" i="5"/>
  <c r="V219" i="20"/>
  <c r="AG294" i="5" s="1"/>
  <c r="W219" i="20"/>
  <c r="AH294" i="5"/>
  <c r="X219" i="20"/>
  <c r="AI294" i="5"/>
  <c r="Y219" i="20"/>
  <c r="AJ294" i="5"/>
  <c r="Z219" i="20"/>
  <c r="AK294" i="5" s="1"/>
  <c r="AA219" i="20"/>
  <c r="AL294" i="5"/>
  <c r="AB219" i="20"/>
  <c r="AM294" i="5"/>
  <c r="AC219" i="20"/>
  <c r="AN294" i="5"/>
  <c r="AD219" i="20"/>
  <c r="AO294" i="5" s="1"/>
  <c r="AE219" i="20"/>
  <c r="AP294" i="5"/>
  <c r="AF219" i="20"/>
  <c r="AQ294" i="5"/>
  <c r="AG219" i="20"/>
  <c r="AR294" i="5"/>
  <c r="AH219" i="20"/>
  <c r="AS294" i="5" s="1"/>
  <c r="AI219" i="20"/>
  <c r="AT294" i="5"/>
  <c r="AJ219" i="20"/>
  <c r="AU294" i="5"/>
  <c r="AK219" i="20"/>
  <c r="AV294" i="5"/>
  <c r="AL219" i="20"/>
  <c r="AW294" i="5" s="1"/>
  <c r="AM219" i="20"/>
  <c r="AX294" i="5"/>
  <c r="AN219" i="20"/>
  <c r="AY294" i="5"/>
  <c r="L220" i="20"/>
  <c r="W295" i="5"/>
  <c r="M220" i="20"/>
  <c r="X295" i="5" s="1"/>
  <c r="N220" i="20"/>
  <c r="Y295" i="5"/>
  <c r="O220" i="20"/>
  <c r="Z295" i="5"/>
  <c r="P220" i="20"/>
  <c r="AA295" i="5"/>
  <c r="Q220" i="20"/>
  <c r="AB295" i="5" s="1"/>
  <c r="R220" i="20"/>
  <c r="AC295" i="5"/>
  <c r="S220" i="20"/>
  <c r="AD295" i="5"/>
  <c r="T220" i="20"/>
  <c r="AE295" i="5"/>
  <c r="U220" i="20"/>
  <c r="AF295" i="5" s="1"/>
  <c r="V220" i="20"/>
  <c r="AG295" i="5"/>
  <c r="W220" i="20"/>
  <c r="AH295" i="5"/>
  <c r="X220" i="20"/>
  <c r="AI295" i="5"/>
  <c r="Y220" i="20"/>
  <c r="AJ295" i="5" s="1"/>
  <c r="Z220" i="20"/>
  <c r="AK295" i="5"/>
  <c r="AA220" i="20"/>
  <c r="AL295" i="5"/>
  <c r="AB220" i="20"/>
  <c r="AM295" i="5"/>
  <c r="AC220" i="20"/>
  <c r="AN295" i="5" s="1"/>
  <c r="AD220" i="20"/>
  <c r="AO295" i="5"/>
  <c r="AE220" i="20"/>
  <c r="AP295" i="5"/>
  <c r="AF220" i="20"/>
  <c r="AQ295" i="5"/>
  <c r="AG220" i="20"/>
  <c r="AR295" i="5" s="1"/>
  <c r="AH220" i="20"/>
  <c r="AS295" i="5"/>
  <c r="AI220" i="20"/>
  <c r="AT295" i="5"/>
  <c r="AJ220" i="20"/>
  <c r="AU295" i="5"/>
  <c r="AK220" i="20"/>
  <c r="AV295" i="5" s="1"/>
  <c r="AL220" i="20"/>
  <c r="AW295" i="5"/>
  <c r="AM220" i="20"/>
  <c r="AX295" i="5"/>
  <c r="AN220" i="20"/>
  <c r="AY295" i="5"/>
  <c r="L222" i="20"/>
  <c r="W297" i="5" s="1"/>
  <c r="M222" i="20"/>
  <c r="X297" i="5"/>
  <c r="N222" i="20"/>
  <c r="Y297" i="5"/>
  <c r="O222" i="20"/>
  <c r="Z297" i="5"/>
  <c r="P222" i="20"/>
  <c r="AA297" i="5" s="1"/>
  <c r="Q222" i="20"/>
  <c r="AB297" i="5"/>
  <c r="R222" i="20"/>
  <c r="AC297" i="5"/>
  <c r="S222" i="20"/>
  <c r="AD297" i="5"/>
  <c r="T222" i="20"/>
  <c r="AE297" i="5" s="1"/>
  <c r="U222" i="20"/>
  <c r="AF297" i="5"/>
  <c r="V222" i="20"/>
  <c r="AG297" i="5"/>
  <c r="W222" i="20"/>
  <c r="AH297" i="5"/>
  <c r="X222" i="20"/>
  <c r="AI297" i="5" s="1"/>
  <c r="Y222" i="20"/>
  <c r="AJ297" i="5"/>
  <c r="Z222" i="20"/>
  <c r="AK297" i="5"/>
  <c r="AA222" i="20"/>
  <c r="AL297" i="5"/>
  <c r="AB222" i="20"/>
  <c r="AM297" i="5" s="1"/>
  <c r="AC222" i="20"/>
  <c r="AN297" i="5"/>
  <c r="AD222" i="20"/>
  <c r="AO297" i="5"/>
  <c r="AE222" i="20"/>
  <c r="AP297" i="5"/>
  <c r="AF222" i="20"/>
  <c r="AQ297" i="5" s="1"/>
  <c r="AG222" i="20"/>
  <c r="AR297" i="5"/>
  <c r="AH222" i="20"/>
  <c r="AS297" i="5"/>
  <c r="AI222" i="20"/>
  <c r="AT297" i="5"/>
  <c r="AJ222" i="20"/>
  <c r="AU297" i="5" s="1"/>
  <c r="AK222" i="20"/>
  <c r="AV297" i="5"/>
  <c r="AL222" i="20"/>
  <c r="AW297" i="5"/>
  <c r="AM222" i="20"/>
  <c r="AX297" i="5"/>
  <c r="AN222" i="20"/>
  <c r="AY297" i="5" s="1"/>
  <c r="L223" i="20"/>
  <c r="W298" i="5"/>
  <c r="M223" i="20"/>
  <c r="X298" i="5"/>
  <c r="N223" i="20"/>
  <c r="Y298" i="5"/>
  <c r="O223" i="20"/>
  <c r="Z298" i="5" s="1"/>
  <c r="P223" i="20"/>
  <c r="AA298" i="5"/>
  <c r="Q223" i="20"/>
  <c r="AB298" i="5"/>
  <c r="R223" i="20"/>
  <c r="AC298" i="5"/>
  <c r="S223" i="20"/>
  <c r="AD298" i="5" s="1"/>
  <c r="T223" i="20"/>
  <c r="AE298" i="5"/>
  <c r="U223" i="20"/>
  <c r="AF298" i="5"/>
  <c r="V223" i="20"/>
  <c r="AG298" i="5"/>
  <c r="W223" i="20"/>
  <c r="AH298" i="5" s="1"/>
  <c r="X223" i="20"/>
  <c r="AI298" i="5"/>
  <c r="Y223" i="20"/>
  <c r="AJ298" i="5"/>
  <c r="Z223" i="20"/>
  <c r="AK298" i="5"/>
  <c r="AA223" i="20"/>
  <c r="AL298" i="5" s="1"/>
  <c r="AB223" i="20"/>
  <c r="AM298" i="5"/>
  <c r="AC223" i="20"/>
  <c r="AN298" i="5"/>
  <c r="AD223" i="20"/>
  <c r="AO298" i="5"/>
  <c r="AE223" i="20"/>
  <c r="AP298" i="5" s="1"/>
  <c r="AF223" i="20"/>
  <c r="AQ298" i="5"/>
  <c r="AG223" i="20"/>
  <c r="AR298" i="5"/>
  <c r="AH223" i="20"/>
  <c r="AS298" i="5"/>
  <c r="AI223" i="20"/>
  <c r="AT298" i="5" s="1"/>
  <c r="AJ223" i="20"/>
  <c r="AU298" i="5"/>
  <c r="AK223" i="20"/>
  <c r="AV298" i="5"/>
  <c r="AL223" i="20"/>
  <c r="AW298" i="5"/>
  <c r="AM223" i="20"/>
  <c r="AX298" i="5" s="1"/>
  <c r="AN223" i="20"/>
  <c r="AY298" i="5"/>
  <c r="L225" i="20"/>
  <c r="W300" i="5"/>
  <c r="M225" i="20"/>
  <c r="X300" i="5"/>
  <c r="N225" i="20"/>
  <c r="Y300" i="5" s="1"/>
  <c r="O225" i="20"/>
  <c r="Z300" i="5"/>
  <c r="P225" i="20"/>
  <c r="AA300" i="5"/>
  <c r="Q225" i="20"/>
  <c r="AB300" i="5"/>
  <c r="R225" i="20"/>
  <c r="AC300" i="5" s="1"/>
  <c r="S225" i="20"/>
  <c r="AD300" i="5"/>
  <c r="T225" i="20"/>
  <c r="AE300" i="5"/>
  <c r="U225" i="20"/>
  <c r="AF300" i="5"/>
  <c r="V225" i="20"/>
  <c r="AG300" i="5" s="1"/>
  <c r="W225" i="20"/>
  <c r="AH300" i="5"/>
  <c r="X225" i="20"/>
  <c r="AI300" i="5"/>
  <c r="Y225" i="20"/>
  <c r="AJ300" i="5"/>
  <c r="Z225" i="20"/>
  <c r="AK300" i="5" s="1"/>
  <c r="AA225" i="20"/>
  <c r="AL300" i="5"/>
  <c r="AB225" i="20"/>
  <c r="AM300" i="5"/>
  <c r="AC225" i="20"/>
  <c r="AN300" i="5"/>
  <c r="AD225" i="20"/>
  <c r="AO300" i="5" s="1"/>
  <c r="AE225" i="20"/>
  <c r="AP300" i="5"/>
  <c r="AF225" i="20"/>
  <c r="AQ300" i="5"/>
  <c r="AG225" i="20"/>
  <c r="AR300" i="5"/>
  <c r="AH225" i="20"/>
  <c r="AS300" i="5" s="1"/>
  <c r="AI225" i="20"/>
  <c r="AT300" i="5"/>
  <c r="AJ225" i="20"/>
  <c r="AU300" i="5"/>
  <c r="AK225" i="20"/>
  <c r="AV300" i="5"/>
  <c r="AL225" i="20"/>
  <c r="AW300" i="5" s="1"/>
  <c r="AM225" i="20"/>
  <c r="AX300" i="5"/>
  <c r="AN225" i="20"/>
  <c r="AY300" i="5"/>
  <c r="L226" i="20"/>
  <c r="W301" i="5"/>
  <c r="M226" i="20"/>
  <c r="X301" i="5" s="1"/>
  <c r="N226" i="20"/>
  <c r="Y301" i="5"/>
  <c r="O226" i="20"/>
  <c r="Z301" i="5"/>
  <c r="P226" i="20"/>
  <c r="AA301" i="5"/>
  <c r="Q226" i="20"/>
  <c r="AB301" i="5" s="1"/>
  <c r="R226" i="20"/>
  <c r="AC301" i="5"/>
  <c r="S226" i="20"/>
  <c r="AD301" i="5"/>
  <c r="T226" i="20"/>
  <c r="AE301" i="5"/>
  <c r="U226" i="20"/>
  <c r="AF301" i="5" s="1"/>
  <c r="V226" i="20"/>
  <c r="AG301" i="5"/>
  <c r="W226" i="20"/>
  <c r="AH301" i="5"/>
  <c r="X226" i="20"/>
  <c r="AI301" i="5"/>
  <c r="Y226" i="20"/>
  <c r="AJ301" i="5" s="1"/>
  <c r="Z226" i="20"/>
  <c r="AK301" i="5"/>
  <c r="AA226" i="20"/>
  <c r="AL301" i="5"/>
  <c r="AB226" i="20"/>
  <c r="AM301" i="5"/>
  <c r="AC226" i="20"/>
  <c r="AN301" i="5" s="1"/>
  <c r="AD226" i="20"/>
  <c r="AO301" i="5"/>
  <c r="AE226" i="20"/>
  <c r="AP301" i="5"/>
  <c r="AF226" i="20"/>
  <c r="AQ301" i="5"/>
  <c r="AG226" i="20"/>
  <c r="AR301" i="5" s="1"/>
  <c r="AH226" i="20"/>
  <c r="AS301" i="5"/>
  <c r="AI226" i="20"/>
  <c r="AT301" i="5"/>
  <c r="AJ226" i="20"/>
  <c r="AU301" i="5"/>
  <c r="AK226" i="20"/>
  <c r="AV301" i="5" s="1"/>
  <c r="AL226" i="20"/>
  <c r="AW301" i="5"/>
  <c r="AM226" i="20"/>
  <c r="AX301" i="5"/>
  <c r="AN226" i="20"/>
  <c r="AY301" i="5"/>
  <c r="L228" i="20"/>
  <c r="W303" i="5" s="1"/>
  <c r="M228" i="20"/>
  <c r="X303" i="5"/>
  <c r="N228" i="20"/>
  <c r="Y303" i="5"/>
  <c r="O228" i="20"/>
  <c r="Z303" i="5"/>
  <c r="P228" i="20"/>
  <c r="AA303" i="5" s="1"/>
  <c r="Q228" i="20"/>
  <c r="AB303" i="5"/>
  <c r="R228" i="20"/>
  <c r="AC303" i="5"/>
  <c r="S228" i="20"/>
  <c r="AD303" i="5"/>
  <c r="T228" i="20"/>
  <c r="AE303" i="5" s="1"/>
  <c r="U228" i="20"/>
  <c r="AF303" i="5"/>
  <c r="V228" i="20"/>
  <c r="AG303" i="5"/>
  <c r="W228" i="20"/>
  <c r="AH303" i="5"/>
  <c r="X228" i="20"/>
  <c r="AI303" i="5" s="1"/>
  <c r="Y228" i="20"/>
  <c r="AJ303" i="5"/>
  <c r="Z228" i="20"/>
  <c r="AK303" i="5"/>
  <c r="AA228" i="20"/>
  <c r="AL303" i="5"/>
  <c r="AB228" i="20"/>
  <c r="AM303" i="5" s="1"/>
  <c r="AC228" i="20"/>
  <c r="AN303" i="5" s="1"/>
  <c r="AD228" i="20"/>
  <c r="AO303" i="5"/>
  <c r="AE228" i="20"/>
  <c r="AP303" i="5"/>
  <c r="AF228" i="20"/>
  <c r="AQ303" i="5" s="1"/>
  <c r="AG228" i="20"/>
  <c r="AR303" i="5" s="1"/>
  <c r="AH228" i="20"/>
  <c r="AS303" i="5"/>
  <c r="AI228" i="20"/>
  <c r="AT303" i="5"/>
  <c r="AJ228" i="20"/>
  <c r="AU303" i="5" s="1"/>
  <c r="AK228" i="20"/>
  <c r="AV303" i="5" s="1"/>
  <c r="AL228" i="20"/>
  <c r="AW303" i="5"/>
  <c r="AM228" i="20"/>
  <c r="AX303" i="5"/>
  <c r="AN228" i="20"/>
  <c r="AY303" i="5" s="1"/>
  <c r="L229" i="20"/>
  <c r="W304" i="5" s="1"/>
  <c r="M229" i="20"/>
  <c r="X304" i="5"/>
  <c r="N229" i="20"/>
  <c r="Y304" i="5"/>
  <c r="O229" i="20"/>
  <c r="Z304" i="5" s="1"/>
  <c r="P229" i="20"/>
  <c r="AA304" i="5" s="1"/>
  <c r="Q229" i="20"/>
  <c r="AB304" i="5"/>
  <c r="R229" i="20"/>
  <c r="AC304" i="5"/>
  <c r="S229" i="20"/>
  <c r="AD304" i="5" s="1"/>
  <c r="T229" i="20"/>
  <c r="AE304" i="5" s="1"/>
  <c r="U229" i="20"/>
  <c r="AF304" i="5"/>
  <c r="V229" i="20"/>
  <c r="AG304" i="5"/>
  <c r="W229" i="20"/>
  <c r="AH304" i="5" s="1"/>
  <c r="X229" i="20"/>
  <c r="AI304" i="5" s="1"/>
  <c r="Y229" i="20"/>
  <c r="AJ304" i="5"/>
  <c r="Z229" i="20"/>
  <c r="AK304" i="5"/>
  <c r="AA229" i="20"/>
  <c r="AL304" i="5" s="1"/>
  <c r="AB229" i="20"/>
  <c r="AM304" i="5" s="1"/>
  <c r="AC229" i="20"/>
  <c r="AN304" i="5"/>
  <c r="AD229" i="20"/>
  <c r="AO304" i="5"/>
  <c r="AE229" i="20"/>
  <c r="AP304" i="5" s="1"/>
  <c r="AF229" i="20"/>
  <c r="AQ304" i="5" s="1"/>
  <c r="AG229" i="20"/>
  <c r="AR304" i="5"/>
  <c r="AH229" i="20"/>
  <c r="AS304" i="5"/>
  <c r="AI229" i="20"/>
  <c r="AT304" i="5" s="1"/>
  <c r="AJ229" i="20"/>
  <c r="AU304" i="5" s="1"/>
  <c r="AK229" i="20"/>
  <c r="AV304" i="5"/>
  <c r="AL229" i="20"/>
  <c r="AW304" i="5"/>
  <c r="AM229" i="20"/>
  <c r="AX304" i="5" s="1"/>
  <c r="AN229" i="20"/>
  <c r="AY304" i="5" s="1"/>
  <c r="L231" i="20"/>
  <c r="W306" i="5"/>
  <c r="M231" i="20"/>
  <c r="X306" i="5"/>
  <c r="N231" i="20"/>
  <c r="Y306" i="5" s="1"/>
  <c r="O231" i="20"/>
  <c r="Z306" i="5" s="1"/>
  <c r="P231" i="20"/>
  <c r="AA306" i="5"/>
  <c r="Q231" i="20"/>
  <c r="AB306" i="5"/>
  <c r="R231" i="20"/>
  <c r="AC306" i="5" s="1"/>
  <c r="S231" i="20"/>
  <c r="AD306" i="5" s="1"/>
  <c r="T231" i="20"/>
  <c r="AE306" i="5"/>
  <c r="U231" i="20"/>
  <c r="AF306" i="5"/>
  <c r="V231" i="20"/>
  <c r="AG306" i="5" s="1"/>
  <c r="W231" i="20"/>
  <c r="AH306" i="5" s="1"/>
  <c r="X231" i="20"/>
  <c r="AI306" i="5"/>
  <c r="Y231" i="20"/>
  <c r="AJ306" i="5"/>
  <c r="Z231" i="20"/>
  <c r="AK306" i="5" s="1"/>
  <c r="AA231" i="20"/>
  <c r="AL306" i="5" s="1"/>
  <c r="AB231" i="20"/>
  <c r="AM306" i="5"/>
  <c r="AC231" i="20"/>
  <c r="AN306" i="5"/>
  <c r="AD231" i="20"/>
  <c r="AO306" i="5" s="1"/>
  <c r="AE231" i="20"/>
  <c r="AP306" i="5" s="1"/>
  <c r="AF231" i="20"/>
  <c r="AQ306" i="5"/>
  <c r="AG231" i="20"/>
  <c r="AR306" i="5"/>
  <c r="AH231" i="20"/>
  <c r="AS306" i="5" s="1"/>
  <c r="AI231" i="20"/>
  <c r="AT306" i="5" s="1"/>
  <c r="AJ231" i="20"/>
  <c r="AU306" i="5"/>
  <c r="AK231" i="20"/>
  <c r="AV306" i="5"/>
  <c r="AL231" i="20"/>
  <c r="AW306" i="5" s="1"/>
  <c r="AM231" i="20"/>
  <c r="AX306" i="5" s="1"/>
  <c r="AN231" i="20"/>
  <c r="AY306" i="5"/>
  <c r="L232" i="20"/>
  <c r="W307" i="5"/>
  <c r="M232" i="20"/>
  <c r="X307" i="5" s="1"/>
  <c r="N232" i="20"/>
  <c r="Y307" i="5" s="1"/>
  <c r="O232" i="20"/>
  <c r="Z307" i="5"/>
  <c r="P232" i="20"/>
  <c r="AA307" i="5"/>
  <c r="Q232" i="20"/>
  <c r="AB307" i="5" s="1"/>
  <c r="R232" i="20"/>
  <c r="AC307" i="5" s="1"/>
  <c r="S232" i="20"/>
  <c r="AD307" i="5"/>
  <c r="T232" i="20"/>
  <c r="AE307" i="5"/>
  <c r="U232" i="20"/>
  <c r="AF307" i="5" s="1"/>
  <c r="V232" i="20"/>
  <c r="AG307" i="5" s="1"/>
  <c r="W232" i="20"/>
  <c r="AH307" i="5"/>
  <c r="X232" i="20"/>
  <c r="AI307" i="5"/>
  <c r="Y232" i="20"/>
  <c r="AJ307" i="5" s="1"/>
  <c r="Z232" i="20"/>
  <c r="AK307" i="5" s="1"/>
  <c r="AA232" i="20"/>
  <c r="AL307" i="5"/>
  <c r="AB232" i="20"/>
  <c r="AM307" i="5"/>
  <c r="AC232" i="20"/>
  <c r="AN307" i="5" s="1"/>
  <c r="AD232" i="20"/>
  <c r="AO307" i="5" s="1"/>
  <c r="AE232" i="20"/>
  <c r="AP307" i="5"/>
  <c r="AF232" i="20"/>
  <c r="AQ307" i="5"/>
  <c r="AG232" i="20"/>
  <c r="AR307" i="5" s="1"/>
  <c r="AH232" i="20"/>
  <c r="AS307" i="5" s="1"/>
  <c r="AI232" i="20"/>
  <c r="AT307" i="5"/>
  <c r="AJ232" i="20"/>
  <c r="AU307" i="5"/>
  <c r="AK232" i="20"/>
  <c r="AV307" i="5" s="1"/>
  <c r="AL232" i="20"/>
  <c r="AW307" i="5" s="1"/>
  <c r="AM232" i="20"/>
  <c r="AX307" i="5"/>
  <c r="AN232" i="20"/>
  <c r="AY307" i="5"/>
  <c r="L234" i="20"/>
  <c r="W309" i="5" s="1"/>
  <c r="M234" i="20"/>
  <c r="X309" i="5" s="1"/>
  <c r="N234" i="20"/>
  <c r="Y309" i="5"/>
  <c r="O234" i="20"/>
  <c r="Z309" i="5"/>
  <c r="P234" i="20"/>
  <c r="AA309" i="5" s="1"/>
  <c r="Q234" i="20"/>
  <c r="AB309" i="5" s="1"/>
  <c r="R234" i="20"/>
  <c r="AC309" i="5"/>
  <c r="S234" i="20"/>
  <c r="AD309" i="5"/>
  <c r="T234" i="20"/>
  <c r="AE309" i="5" s="1"/>
  <c r="U234" i="20"/>
  <c r="AF309" i="5" s="1"/>
  <c r="V234" i="20"/>
  <c r="AG309" i="5"/>
  <c r="W234" i="20"/>
  <c r="AH309" i="5"/>
  <c r="X234" i="20"/>
  <c r="AI309" i="5" s="1"/>
  <c r="Y234" i="20"/>
  <c r="AJ309" i="5" s="1"/>
  <c r="Z234" i="20"/>
  <c r="AK309" i="5"/>
  <c r="AA234" i="20"/>
  <c r="AL309" i="5"/>
  <c r="AB234" i="20"/>
  <c r="AM309" i="5" s="1"/>
  <c r="AC234" i="20"/>
  <c r="AN309" i="5" s="1"/>
  <c r="AD234" i="20"/>
  <c r="AO309" i="5"/>
  <c r="AE234" i="20"/>
  <c r="AP309" i="5"/>
  <c r="AF234" i="20"/>
  <c r="AQ309" i="5" s="1"/>
  <c r="AG234" i="20"/>
  <c r="AR309" i="5" s="1"/>
  <c r="AH234" i="20"/>
  <c r="AS309" i="5"/>
  <c r="AI234" i="20"/>
  <c r="AT309" i="5"/>
  <c r="AJ234" i="20"/>
  <c r="AU309" i="5" s="1"/>
  <c r="AK234" i="20"/>
  <c r="AV309" i="5" s="1"/>
  <c r="AL234" i="20"/>
  <c r="AW309" i="5"/>
  <c r="AM234" i="20"/>
  <c r="AX309" i="5"/>
  <c r="AN234" i="20"/>
  <c r="AY309" i="5" s="1"/>
  <c r="L148" i="4"/>
  <c r="L162" i="4"/>
  <c r="L161" i="4"/>
  <c r="L160" i="4"/>
  <c r="L159" i="4"/>
  <c r="L158" i="4"/>
  <c r="L157" i="4"/>
  <c r="L156" i="4"/>
  <c r="L155" i="4"/>
  <c r="L154" i="4"/>
  <c r="L153" i="4"/>
  <c r="L152" i="4"/>
  <c r="L151" i="4"/>
  <c r="L150" i="4"/>
  <c r="L149" i="4"/>
  <c r="M148" i="4"/>
  <c r="N148" i="4"/>
  <c r="O148" i="4"/>
  <c r="P148" i="4"/>
  <c r="Q148" i="4"/>
  <c r="R148" i="4"/>
  <c r="S148" i="4"/>
  <c r="T148" i="4"/>
  <c r="U148" i="4"/>
  <c r="V148" i="4"/>
  <c r="W148" i="4"/>
  <c r="X148" i="4"/>
  <c r="Y148" i="4"/>
  <c r="Z148" i="4"/>
  <c r="AA148" i="4"/>
  <c r="AB148" i="4"/>
  <c r="AC148" i="4"/>
  <c r="AD148" i="4"/>
  <c r="AE148" i="4"/>
  <c r="AF148" i="4"/>
  <c r="AG148" i="4"/>
  <c r="AH148" i="4"/>
  <c r="AI148" i="4"/>
  <c r="AJ148" i="4"/>
  <c r="AK148" i="4"/>
  <c r="AL148" i="4"/>
  <c r="AM148" i="4"/>
  <c r="AN148" i="4"/>
  <c r="AO148" i="4"/>
  <c r="AP148" i="4"/>
  <c r="AQ148" i="4"/>
  <c r="AR148" i="4"/>
  <c r="AS148" i="4"/>
  <c r="AT148" i="4"/>
  <c r="AU148" i="4"/>
  <c r="AV148" i="4"/>
  <c r="M149" i="4"/>
  <c r="N149" i="4"/>
  <c r="O149" i="4"/>
  <c r="P149" i="4"/>
  <c r="Q149" i="4"/>
  <c r="R149" i="4"/>
  <c r="S149" i="4"/>
  <c r="T149" i="4"/>
  <c r="U149" i="4"/>
  <c r="V149" i="4"/>
  <c r="W149" i="4"/>
  <c r="X149" i="4"/>
  <c r="Y149" i="4"/>
  <c r="Z149" i="4"/>
  <c r="AA149" i="4"/>
  <c r="AB149" i="4"/>
  <c r="AC149" i="4"/>
  <c r="AD149" i="4"/>
  <c r="AE149" i="4"/>
  <c r="AF149" i="4"/>
  <c r="AG149" i="4"/>
  <c r="AH149" i="4"/>
  <c r="AI149" i="4"/>
  <c r="AJ149" i="4"/>
  <c r="AK149" i="4"/>
  <c r="AL149" i="4"/>
  <c r="AM149" i="4"/>
  <c r="AN149" i="4"/>
  <c r="AO149" i="4"/>
  <c r="AP149" i="4"/>
  <c r="AQ149" i="4"/>
  <c r="AR149" i="4"/>
  <c r="AS149" i="4"/>
  <c r="AT149" i="4"/>
  <c r="AU149" i="4"/>
  <c r="AV149" i="4"/>
  <c r="M150" i="4"/>
  <c r="N150" i="4"/>
  <c r="O150" i="4"/>
  <c r="P150" i="4"/>
  <c r="Q150" i="4"/>
  <c r="R150" i="4"/>
  <c r="S150" i="4"/>
  <c r="T150" i="4"/>
  <c r="U150" i="4"/>
  <c r="V150" i="4"/>
  <c r="W150" i="4"/>
  <c r="X150" i="4"/>
  <c r="Y150" i="4"/>
  <c r="Z150" i="4"/>
  <c r="AA150" i="4"/>
  <c r="AB150" i="4"/>
  <c r="AC150" i="4"/>
  <c r="AD150" i="4"/>
  <c r="AE150" i="4"/>
  <c r="AF150" i="4"/>
  <c r="AG150" i="4"/>
  <c r="AH150" i="4"/>
  <c r="AI150" i="4"/>
  <c r="AJ150" i="4"/>
  <c r="AK150" i="4"/>
  <c r="AL150" i="4"/>
  <c r="AM150" i="4"/>
  <c r="AN150" i="4"/>
  <c r="AO150" i="4"/>
  <c r="AP150" i="4"/>
  <c r="AQ150" i="4"/>
  <c r="AR150" i="4"/>
  <c r="AS150" i="4"/>
  <c r="AT150" i="4"/>
  <c r="AU150" i="4"/>
  <c r="AV150" i="4"/>
  <c r="M151" i="4"/>
  <c r="N151" i="4"/>
  <c r="O151" i="4"/>
  <c r="P151" i="4"/>
  <c r="Q151" i="4"/>
  <c r="R151" i="4"/>
  <c r="S151" i="4"/>
  <c r="T151" i="4"/>
  <c r="U151" i="4"/>
  <c r="V151" i="4"/>
  <c r="W151" i="4"/>
  <c r="X151" i="4"/>
  <c r="Y151" i="4"/>
  <c r="Z151" i="4"/>
  <c r="AA151" i="4"/>
  <c r="AB151" i="4"/>
  <c r="AC151" i="4"/>
  <c r="AD151" i="4"/>
  <c r="AE151" i="4"/>
  <c r="AF151" i="4"/>
  <c r="AG151" i="4"/>
  <c r="AH151" i="4"/>
  <c r="AI151" i="4"/>
  <c r="AJ151" i="4"/>
  <c r="AK151" i="4"/>
  <c r="AL151" i="4"/>
  <c r="AM151" i="4"/>
  <c r="AN151" i="4"/>
  <c r="AO151" i="4"/>
  <c r="AP151" i="4"/>
  <c r="AQ151" i="4"/>
  <c r="AR151" i="4"/>
  <c r="AS151" i="4"/>
  <c r="AT151" i="4"/>
  <c r="AU151" i="4"/>
  <c r="AV151" i="4"/>
  <c r="M152" i="4"/>
  <c r="N152" i="4"/>
  <c r="O152" i="4"/>
  <c r="P152" i="4"/>
  <c r="Q152" i="4"/>
  <c r="R152" i="4"/>
  <c r="S152" i="4"/>
  <c r="T152" i="4"/>
  <c r="U152" i="4"/>
  <c r="V152" i="4"/>
  <c r="W152" i="4"/>
  <c r="X152" i="4"/>
  <c r="Y152" i="4"/>
  <c r="Z152" i="4"/>
  <c r="AA152" i="4"/>
  <c r="AB152" i="4"/>
  <c r="AC152" i="4"/>
  <c r="AD152" i="4"/>
  <c r="AE152" i="4"/>
  <c r="AF152" i="4"/>
  <c r="AG152" i="4"/>
  <c r="AH152" i="4"/>
  <c r="AI152" i="4"/>
  <c r="AJ152" i="4"/>
  <c r="AK152" i="4"/>
  <c r="AL152" i="4"/>
  <c r="AM152" i="4"/>
  <c r="AN152" i="4"/>
  <c r="AO152" i="4"/>
  <c r="AP152" i="4"/>
  <c r="AQ152" i="4"/>
  <c r="AR152" i="4"/>
  <c r="AS152" i="4"/>
  <c r="AT152" i="4"/>
  <c r="AU152" i="4"/>
  <c r="AV152" i="4"/>
  <c r="M153" i="4"/>
  <c r="N153" i="4"/>
  <c r="O153" i="4"/>
  <c r="P153" i="4"/>
  <c r="Q153" i="4"/>
  <c r="R153" i="4"/>
  <c r="S153" i="4"/>
  <c r="T153" i="4"/>
  <c r="U153" i="4"/>
  <c r="V153" i="4"/>
  <c r="W153" i="4"/>
  <c r="X153" i="4"/>
  <c r="Y153" i="4"/>
  <c r="Z153" i="4"/>
  <c r="AA153" i="4"/>
  <c r="AB153" i="4"/>
  <c r="AC153" i="4"/>
  <c r="AD153" i="4"/>
  <c r="AE153" i="4"/>
  <c r="AF153" i="4"/>
  <c r="AG153" i="4"/>
  <c r="AH153" i="4"/>
  <c r="AI153" i="4"/>
  <c r="AJ153" i="4"/>
  <c r="AK153" i="4"/>
  <c r="AL153" i="4"/>
  <c r="AM153" i="4"/>
  <c r="AN153" i="4"/>
  <c r="AO153" i="4"/>
  <c r="AP153" i="4"/>
  <c r="AQ153" i="4"/>
  <c r="AR153" i="4"/>
  <c r="AS153" i="4"/>
  <c r="AT153" i="4"/>
  <c r="AU153" i="4"/>
  <c r="AV153" i="4"/>
  <c r="M154" i="4"/>
  <c r="N154" i="4"/>
  <c r="O154" i="4"/>
  <c r="P154" i="4"/>
  <c r="Q154" i="4"/>
  <c r="R154" i="4"/>
  <c r="S154" i="4"/>
  <c r="T154" i="4"/>
  <c r="U154" i="4"/>
  <c r="V154" i="4"/>
  <c r="W154" i="4"/>
  <c r="X154" i="4"/>
  <c r="Y154" i="4"/>
  <c r="Z154" i="4"/>
  <c r="AA154" i="4"/>
  <c r="AB154" i="4"/>
  <c r="AC154" i="4"/>
  <c r="AD154" i="4"/>
  <c r="AE154" i="4"/>
  <c r="AF154" i="4"/>
  <c r="AG154" i="4"/>
  <c r="AH154" i="4"/>
  <c r="AI154" i="4"/>
  <c r="AJ154" i="4"/>
  <c r="AK154" i="4"/>
  <c r="AL154" i="4"/>
  <c r="AM154" i="4"/>
  <c r="AN154" i="4"/>
  <c r="AO154" i="4"/>
  <c r="AP154" i="4"/>
  <c r="AQ154" i="4"/>
  <c r="AR154" i="4"/>
  <c r="AS154" i="4"/>
  <c r="AT154" i="4"/>
  <c r="AU154" i="4"/>
  <c r="AV154" i="4"/>
  <c r="M155" i="4"/>
  <c r="N155" i="4"/>
  <c r="O155" i="4"/>
  <c r="P155" i="4"/>
  <c r="Q155" i="4"/>
  <c r="R155" i="4"/>
  <c r="S155" i="4"/>
  <c r="T155" i="4"/>
  <c r="U155" i="4"/>
  <c r="V155" i="4"/>
  <c r="W155" i="4"/>
  <c r="X155" i="4"/>
  <c r="Y155" i="4"/>
  <c r="Z155" i="4"/>
  <c r="AA155" i="4"/>
  <c r="AB155" i="4"/>
  <c r="AC155" i="4"/>
  <c r="AD155" i="4"/>
  <c r="AE155" i="4"/>
  <c r="AF155" i="4"/>
  <c r="AG155" i="4"/>
  <c r="AH155" i="4"/>
  <c r="AI155" i="4"/>
  <c r="AJ155" i="4"/>
  <c r="AK155" i="4"/>
  <c r="AL155" i="4"/>
  <c r="AM155" i="4"/>
  <c r="AN155" i="4"/>
  <c r="AO155" i="4"/>
  <c r="AP155" i="4"/>
  <c r="AQ155" i="4"/>
  <c r="AR155" i="4"/>
  <c r="AS155" i="4"/>
  <c r="AT155" i="4"/>
  <c r="AU155" i="4"/>
  <c r="AV155" i="4"/>
  <c r="M156" i="4"/>
  <c r="N156" i="4"/>
  <c r="O156" i="4"/>
  <c r="P156" i="4"/>
  <c r="Q156" i="4"/>
  <c r="R156" i="4"/>
  <c r="S156" i="4"/>
  <c r="T156" i="4"/>
  <c r="U156" i="4"/>
  <c r="V156" i="4"/>
  <c r="W156" i="4"/>
  <c r="X156" i="4"/>
  <c r="Y156" i="4"/>
  <c r="Z156" i="4"/>
  <c r="AA156" i="4"/>
  <c r="AB156" i="4"/>
  <c r="AC156" i="4"/>
  <c r="AD156" i="4"/>
  <c r="AE156" i="4"/>
  <c r="AF156" i="4"/>
  <c r="AG156" i="4"/>
  <c r="AH156" i="4"/>
  <c r="AI156" i="4"/>
  <c r="AJ156" i="4"/>
  <c r="AK156" i="4"/>
  <c r="AL156" i="4"/>
  <c r="AM156" i="4"/>
  <c r="AN156" i="4"/>
  <c r="AO156" i="4"/>
  <c r="AP156" i="4"/>
  <c r="AQ156" i="4"/>
  <c r="AR156" i="4"/>
  <c r="AS156" i="4"/>
  <c r="AT156" i="4"/>
  <c r="AU156" i="4"/>
  <c r="AV156" i="4"/>
  <c r="M157" i="4"/>
  <c r="N157" i="4"/>
  <c r="O157" i="4"/>
  <c r="P157" i="4"/>
  <c r="Q157" i="4"/>
  <c r="R157" i="4"/>
  <c r="S157" i="4"/>
  <c r="T157" i="4"/>
  <c r="U157" i="4"/>
  <c r="V157" i="4"/>
  <c r="W157" i="4"/>
  <c r="X157" i="4"/>
  <c r="Y157" i="4"/>
  <c r="Z157" i="4"/>
  <c r="AA157" i="4"/>
  <c r="AB157" i="4"/>
  <c r="AC157" i="4"/>
  <c r="AD157" i="4"/>
  <c r="AE157" i="4"/>
  <c r="AF157" i="4"/>
  <c r="AG157" i="4"/>
  <c r="AH157" i="4"/>
  <c r="AI157" i="4"/>
  <c r="AJ157" i="4"/>
  <c r="AK157" i="4"/>
  <c r="AL157" i="4"/>
  <c r="AM157" i="4"/>
  <c r="AN157" i="4"/>
  <c r="AO157" i="4"/>
  <c r="AP157" i="4"/>
  <c r="AQ157" i="4"/>
  <c r="AR157" i="4"/>
  <c r="AS157" i="4"/>
  <c r="AT157" i="4"/>
  <c r="AU157" i="4"/>
  <c r="AV157" i="4"/>
  <c r="M158" i="4"/>
  <c r="N158" i="4"/>
  <c r="O158" i="4"/>
  <c r="P158" i="4"/>
  <c r="Q158" i="4"/>
  <c r="R158" i="4"/>
  <c r="S158" i="4"/>
  <c r="T158" i="4"/>
  <c r="U158" i="4"/>
  <c r="V158" i="4"/>
  <c r="W158" i="4"/>
  <c r="X158" i="4"/>
  <c r="Y158" i="4"/>
  <c r="Z158" i="4"/>
  <c r="AA158" i="4"/>
  <c r="AB158" i="4"/>
  <c r="AC158" i="4"/>
  <c r="AD158" i="4"/>
  <c r="AE158" i="4"/>
  <c r="AF158" i="4"/>
  <c r="AG158" i="4"/>
  <c r="AH158" i="4"/>
  <c r="AI158" i="4"/>
  <c r="AJ158" i="4"/>
  <c r="AK158" i="4"/>
  <c r="AL158" i="4"/>
  <c r="AM158" i="4"/>
  <c r="AN158" i="4"/>
  <c r="AO158" i="4"/>
  <c r="AP158" i="4"/>
  <c r="AQ158" i="4"/>
  <c r="AR158" i="4"/>
  <c r="AS158" i="4"/>
  <c r="AT158" i="4"/>
  <c r="AU158" i="4"/>
  <c r="AV158" i="4"/>
  <c r="M159" i="4"/>
  <c r="N159" i="4"/>
  <c r="O159" i="4"/>
  <c r="P159" i="4"/>
  <c r="Q159" i="4"/>
  <c r="R159" i="4"/>
  <c r="S159" i="4"/>
  <c r="T159" i="4"/>
  <c r="U159" i="4"/>
  <c r="V159" i="4"/>
  <c r="W159" i="4"/>
  <c r="X159" i="4"/>
  <c r="Y159" i="4"/>
  <c r="Z159" i="4"/>
  <c r="AA159" i="4"/>
  <c r="AB159" i="4"/>
  <c r="AC159" i="4"/>
  <c r="AD159" i="4"/>
  <c r="AE159" i="4"/>
  <c r="AF159" i="4"/>
  <c r="AG159" i="4"/>
  <c r="AH159" i="4"/>
  <c r="AI159" i="4"/>
  <c r="AJ159" i="4"/>
  <c r="AK159" i="4"/>
  <c r="AL159" i="4"/>
  <c r="AM159" i="4"/>
  <c r="AN159" i="4"/>
  <c r="AO159" i="4"/>
  <c r="AP159" i="4"/>
  <c r="AQ159" i="4"/>
  <c r="AR159" i="4"/>
  <c r="AS159" i="4"/>
  <c r="AT159" i="4"/>
  <c r="AU159" i="4"/>
  <c r="AV159" i="4"/>
  <c r="M160" i="4"/>
  <c r="N160" i="4"/>
  <c r="O160" i="4"/>
  <c r="P160" i="4"/>
  <c r="Q160" i="4"/>
  <c r="R160" i="4"/>
  <c r="S160" i="4"/>
  <c r="T160" i="4"/>
  <c r="U160" i="4"/>
  <c r="V160" i="4"/>
  <c r="W160" i="4"/>
  <c r="X160" i="4"/>
  <c r="Y160" i="4"/>
  <c r="Z160" i="4"/>
  <c r="AA160" i="4"/>
  <c r="AB160" i="4"/>
  <c r="AC160" i="4"/>
  <c r="AD160" i="4"/>
  <c r="AE160" i="4"/>
  <c r="AF160" i="4"/>
  <c r="AG160" i="4"/>
  <c r="AH160" i="4"/>
  <c r="AI160" i="4"/>
  <c r="AJ160" i="4"/>
  <c r="AK160" i="4"/>
  <c r="AL160" i="4"/>
  <c r="AM160" i="4"/>
  <c r="AN160" i="4"/>
  <c r="AO160" i="4"/>
  <c r="AP160" i="4"/>
  <c r="AQ160" i="4"/>
  <c r="AR160" i="4"/>
  <c r="AS160" i="4"/>
  <c r="AT160" i="4"/>
  <c r="AU160" i="4"/>
  <c r="AV160" i="4"/>
  <c r="M161" i="4"/>
  <c r="N161" i="4"/>
  <c r="O161" i="4"/>
  <c r="P161" i="4"/>
  <c r="Q161" i="4"/>
  <c r="R161" i="4"/>
  <c r="S161" i="4"/>
  <c r="T161" i="4"/>
  <c r="U161" i="4"/>
  <c r="V161" i="4"/>
  <c r="W161" i="4"/>
  <c r="X161" i="4"/>
  <c r="Y161" i="4"/>
  <c r="Z161" i="4"/>
  <c r="AA161" i="4"/>
  <c r="AB161" i="4"/>
  <c r="AC161" i="4"/>
  <c r="AD161" i="4"/>
  <c r="AE161" i="4"/>
  <c r="AF161" i="4"/>
  <c r="AG161" i="4"/>
  <c r="AH161" i="4"/>
  <c r="AI161" i="4"/>
  <c r="AJ161" i="4"/>
  <c r="AK161" i="4"/>
  <c r="AL161" i="4"/>
  <c r="AM161" i="4"/>
  <c r="AN161" i="4"/>
  <c r="AO161" i="4"/>
  <c r="AP161" i="4"/>
  <c r="AQ161" i="4"/>
  <c r="AR161" i="4"/>
  <c r="AS161" i="4"/>
  <c r="AT161" i="4"/>
  <c r="AU161" i="4"/>
  <c r="AV161" i="4"/>
  <c r="M162" i="4"/>
  <c r="N162" i="4"/>
  <c r="O162" i="4"/>
  <c r="P162" i="4"/>
  <c r="Q162" i="4"/>
  <c r="R162" i="4"/>
  <c r="S162" i="4"/>
  <c r="T162" i="4"/>
  <c r="U162" i="4"/>
  <c r="V162" i="4"/>
  <c r="W162" i="4"/>
  <c r="X162" i="4"/>
  <c r="Y162" i="4"/>
  <c r="Z162" i="4"/>
  <c r="AA162" i="4"/>
  <c r="AB162" i="4"/>
  <c r="AC162" i="4"/>
  <c r="AD162" i="4"/>
  <c r="AE162" i="4"/>
  <c r="AF162" i="4"/>
  <c r="AG162" i="4"/>
  <c r="AH162" i="4"/>
  <c r="AI162" i="4"/>
  <c r="AJ162" i="4"/>
  <c r="AK162" i="4"/>
  <c r="AL162" i="4"/>
  <c r="AM162" i="4"/>
  <c r="AN162" i="4"/>
  <c r="AO162" i="4"/>
  <c r="AP162" i="4"/>
  <c r="AQ162" i="4"/>
  <c r="AR162" i="4"/>
  <c r="AS162" i="4"/>
  <c r="AT162" i="4"/>
  <c r="AU162" i="4"/>
  <c r="AV162" i="4"/>
  <c r="L27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M270" i="10"/>
  <c r="N270" i="10"/>
  <c r="O270" i="10"/>
  <c r="P270" i="10"/>
  <c r="Q270" i="10"/>
  <c r="R270" i="10"/>
  <c r="S270" i="10"/>
  <c r="T270" i="10"/>
  <c r="U270" i="10"/>
  <c r="V270" i="10"/>
  <c r="W270" i="10"/>
  <c r="X270" i="10"/>
  <c r="Y270" i="10"/>
  <c r="Z270" i="10"/>
  <c r="AA270" i="10"/>
  <c r="AB270" i="10"/>
  <c r="AC270" i="10"/>
  <c r="AD270" i="10"/>
  <c r="AE270" i="10"/>
  <c r="AF270" i="10"/>
  <c r="AG270" i="10"/>
  <c r="AH270" i="10"/>
  <c r="AI270" i="10"/>
  <c r="AJ270" i="10"/>
  <c r="AK270" i="10"/>
  <c r="AL270" i="10"/>
  <c r="AM270" i="10"/>
  <c r="AN270" i="10"/>
  <c r="AO270" i="10"/>
  <c r="AP270" i="10"/>
  <c r="AQ270" i="10"/>
  <c r="AR270" i="10"/>
  <c r="AS270" i="10"/>
  <c r="AT270" i="10"/>
  <c r="AU270" i="10"/>
  <c r="AV270" i="10"/>
  <c r="M271" i="10"/>
  <c r="N271" i="10"/>
  <c r="O271" i="10"/>
  <c r="P271" i="10"/>
  <c r="Q271" i="10"/>
  <c r="R271" i="10"/>
  <c r="S271" i="10"/>
  <c r="T271" i="10"/>
  <c r="U271" i="10"/>
  <c r="V271" i="10"/>
  <c r="W271" i="10"/>
  <c r="X271" i="10"/>
  <c r="Y271" i="10"/>
  <c r="Z271" i="10"/>
  <c r="AA271" i="10"/>
  <c r="AB271" i="10"/>
  <c r="AC271" i="10"/>
  <c r="AD271" i="10"/>
  <c r="AE271" i="10"/>
  <c r="AF271" i="10"/>
  <c r="AG271" i="10"/>
  <c r="AH271" i="10"/>
  <c r="AI271" i="10"/>
  <c r="AJ271" i="10"/>
  <c r="AK271" i="10"/>
  <c r="AL271" i="10"/>
  <c r="AM271" i="10"/>
  <c r="AN271" i="10"/>
  <c r="AO271" i="10"/>
  <c r="AP271" i="10"/>
  <c r="AQ271" i="10"/>
  <c r="AR271" i="10"/>
  <c r="AS271" i="10"/>
  <c r="AT271" i="10"/>
  <c r="AU271" i="10"/>
  <c r="AV271" i="10"/>
  <c r="M272" i="10"/>
  <c r="N272" i="10"/>
  <c r="O272" i="10"/>
  <c r="P272" i="10"/>
  <c r="Q272" i="10"/>
  <c r="R272" i="10"/>
  <c r="S272" i="10"/>
  <c r="T272" i="10"/>
  <c r="U272" i="10"/>
  <c r="V272" i="10"/>
  <c r="W272" i="10"/>
  <c r="X272" i="10"/>
  <c r="Y272" i="10"/>
  <c r="Z272" i="10"/>
  <c r="AA272" i="10"/>
  <c r="AB272" i="10"/>
  <c r="AC272" i="10"/>
  <c r="AD272" i="10"/>
  <c r="AE272" i="10"/>
  <c r="AF272" i="10"/>
  <c r="AG272" i="10"/>
  <c r="AH272" i="10"/>
  <c r="AI272" i="10"/>
  <c r="AJ272" i="10"/>
  <c r="AK272" i="10"/>
  <c r="AL272" i="10"/>
  <c r="AM272" i="10"/>
  <c r="AN272" i="10"/>
  <c r="AO272" i="10"/>
  <c r="AP272" i="10"/>
  <c r="AQ272" i="10"/>
  <c r="AR272" i="10"/>
  <c r="AS272" i="10"/>
  <c r="AT272" i="10"/>
  <c r="AU272" i="10"/>
  <c r="AV272" i="10"/>
  <c r="M273" i="10"/>
  <c r="N273" i="10"/>
  <c r="O273" i="10"/>
  <c r="P273" i="10"/>
  <c r="Q273" i="10"/>
  <c r="R273" i="10"/>
  <c r="S273" i="10"/>
  <c r="T273" i="10"/>
  <c r="U273" i="10"/>
  <c r="V273" i="10"/>
  <c r="W273" i="10"/>
  <c r="X273" i="10"/>
  <c r="Y273" i="10"/>
  <c r="Z273" i="10"/>
  <c r="AA273" i="10"/>
  <c r="AB273" i="10"/>
  <c r="AC273" i="10"/>
  <c r="AD273" i="10"/>
  <c r="AE273" i="10"/>
  <c r="AF273" i="10"/>
  <c r="AG273" i="10"/>
  <c r="AH273" i="10"/>
  <c r="AI273" i="10"/>
  <c r="AJ273" i="10"/>
  <c r="AK273" i="10"/>
  <c r="AL273" i="10"/>
  <c r="AM273" i="10"/>
  <c r="AN273" i="10"/>
  <c r="AO273" i="10"/>
  <c r="AP273" i="10"/>
  <c r="AQ273" i="10"/>
  <c r="AR273" i="10"/>
  <c r="AS273" i="10"/>
  <c r="AT273" i="10"/>
  <c r="AU273" i="10"/>
  <c r="AV273" i="10"/>
  <c r="M274" i="10"/>
  <c r="N274" i="10"/>
  <c r="O274" i="10"/>
  <c r="P274" i="10"/>
  <c r="Q274" i="10"/>
  <c r="R274" i="10"/>
  <c r="S274" i="10"/>
  <c r="T274" i="10"/>
  <c r="U274" i="10"/>
  <c r="V274" i="10"/>
  <c r="W274" i="10"/>
  <c r="X274" i="10"/>
  <c r="Y274" i="10"/>
  <c r="Z274" i="10"/>
  <c r="AA274" i="10"/>
  <c r="AB274" i="10"/>
  <c r="AC274" i="10"/>
  <c r="AD274" i="10"/>
  <c r="AE274" i="10"/>
  <c r="AF274" i="10"/>
  <c r="AG274" i="10"/>
  <c r="AH274" i="10"/>
  <c r="AI274" i="10"/>
  <c r="AJ274" i="10"/>
  <c r="AK274" i="10"/>
  <c r="AL274" i="10"/>
  <c r="AM274" i="10"/>
  <c r="AN274" i="10"/>
  <c r="AO274" i="10"/>
  <c r="AP274" i="10"/>
  <c r="AQ274" i="10"/>
  <c r="AR274" i="10"/>
  <c r="AS274" i="10"/>
  <c r="AT274" i="10"/>
  <c r="AU274" i="10"/>
  <c r="AV274" i="10"/>
  <c r="M275" i="10"/>
  <c r="N275" i="10"/>
  <c r="O275" i="10"/>
  <c r="P275" i="10"/>
  <c r="Q275" i="10"/>
  <c r="R275" i="10"/>
  <c r="S275" i="10"/>
  <c r="T275" i="10"/>
  <c r="U275" i="10"/>
  <c r="V275" i="10"/>
  <c r="W275" i="10"/>
  <c r="X275" i="10"/>
  <c r="Y275" i="10"/>
  <c r="Z275" i="10"/>
  <c r="AA275" i="10"/>
  <c r="AB275" i="10"/>
  <c r="AC275" i="10"/>
  <c r="AD275" i="10"/>
  <c r="AE275" i="10"/>
  <c r="AF275" i="10"/>
  <c r="AG275" i="10"/>
  <c r="AH275" i="10"/>
  <c r="AI275" i="10"/>
  <c r="AJ275" i="10"/>
  <c r="AK275" i="10"/>
  <c r="AL275" i="10"/>
  <c r="AM275" i="10"/>
  <c r="AN275" i="10"/>
  <c r="AO275" i="10"/>
  <c r="AP275" i="10"/>
  <c r="AQ275" i="10"/>
  <c r="AR275" i="10"/>
  <c r="AS275" i="10"/>
  <c r="AT275" i="10"/>
  <c r="AU275" i="10"/>
  <c r="AV275" i="10"/>
  <c r="M276" i="10"/>
  <c r="N276" i="10"/>
  <c r="O276" i="10"/>
  <c r="P276" i="10"/>
  <c r="Q276" i="10"/>
  <c r="R276" i="10"/>
  <c r="S276" i="10"/>
  <c r="T276" i="10"/>
  <c r="U276" i="10"/>
  <c r="V276" i="10"/>
  <c r="W276" i="10"/>
  <c r="X276" i="10"/>
  <c r="Y276" i="10"/>
  <c r="Z276" i="10"/>
  <c r="AA276" i="10"/>
  <c r="AB276" i="10"/>
  <c r="AC276" i="10"/>
  <c r="AD276" i="10"/>
  <c r="AE276" i="10"/>
  <c r="AF276" i="10"/>
  <c r="AG276" i="10"/>
  <c r="AH276" i="10"/>
  <c r="AI276" i="10"/>
  <c r="AJ276" i="10"/>
  <c r="AK276" i="10"/>
  <c r="AL276" i="10"/>
  <c r="AM276" i="10"/>
  <c r="AN276" i="10"/>
  <c r="AO276" i="10"/>
  <c r="AP276" i="10"/>
  <c r="AQ276" i="10"/>
  <c r="AR276" i="10"/>
  <c r="AS276" i="10"/>
  <c r="AT276" i="10"/>
  <c r="AU276" i="10"/>
  <c r="AV276" i="10"/>
  <c r="M277" i="10"/>
  <c r="N277" i="10"/>
  <c r="O277" i="10"/>
  <c r="P277" i="10"/>
  <c r="Q277" i="10"/>
  <c r="R277" i="10"/>
  <c r="S277" i="10"/>
  <c r="T277" i="10"/>
  <c r="U277" i="10"/>
  <c r="V277" i="10"/>
  <c r="W277" i="10"/>
  <c r="X277" i="10"/>
  <c r="Y277" i="10"/>
  <c r="Z277" i="10"/>
  <c r="AA277" i="10"/>
  <c r="AB277" i="10"/>
  <c r="AC277" i="10"/>
  <c r="AD277" i="10"/>
  <c r="AE277" i="10"/>
  <c r="AF277" i="10"/>
  <c r="AG277" i="10"/>
  <c r="AH277" i="10"/>
  <c r="AI277" i="10"/>
  <c r="AJ277" i="10"/>
  <c r="AK277" i="10"/>
  <c r="AL277" i="10"/>
  <c r="AM277" i="10"/>
  <c r="AN277" i="10"/>
  <c r="AO277" i="10"/>
  <c r="AP277" i="10"/>
  <c r="AQ277" i="10"/>
  <c r="AR277" i="10"/>
  <c r="AS277" i="10"/>
  <c r="AT277" i="10"/>
  <c r="AU277" i="10"/>
  <c r="AV277" i="10"/>
  <c r="M278" i="10"/>
  <c r="N278" i="10"/>
  <c r="O278" i="10"/>
  <c r="P278" i="10"/>
  <c r="Q278" i="10"/>
  <c r="R278" i="10"/>
  <c r="S278" i="10"/>
  <c r="T278" i="10"/>
  <c r="U278" i="10"/>
  <c r="V278" i="10"/>
  <c r="W278" i="10"/>
  <c r="X278" i="10"/>
  <c r="Y278" i="10"/>
  <c r="Z278" i="10"/>
  <c r="AA278" i="10"/>
  <c r="AB278" i="10"/>
  <c r="AC278" i="10"/>
  <c r="AD278" i="10"/>
  <c r="AE278" i="10"/>
  <c r="AF278" i="10"/>
  <c r="AG278" i="10"/>
  <c r="AH278" i="10"/>
  <c r="AI278" i="10"/>
  <c r="AJ278" i="10"/>
  <c r="AK278" i="10"/>
  <c r="AL278" i="10"/>
  <c r="AM278" i="10"/>
  <c r="AN278" i="10"/>
  <c r="AO278" i="10"/>
  <c r="AP278" i="10"/>
  <c r="AQ278" i="10"/>
  <c r="AR278" i="10"/>
  <c r="AS278" i="10"/>
  <c r="AT278" i="10"/>
  <c r="AU278" i="10"/>
  <c r="AV278" i="10"/>
  <c r="M279" i="10"/>
  <c r="N279" i="10"/>
  <c r="O279" i="10"/>
  <c r="P279" i="10"/>
  <c r="Q279" i="10"/>
  <c r="R279" i="10"/>
  <c r="S279" i="10"/>
  <c r="T279" i="10"/>
  <c r="U279" i="10"/>
  <c r="V279" i="10"/>
  <c r="W279" i="10"/>
  <c r="X279" i="10"/>
  <c r="Y279" i="10"/>
  <c r="Z279" i="10"/>
  <c r="AA279" i="10"/>
  <c r="AB279" i="10"/>
  <c r="AC279" i="10"/>
  <c r="AD279" i="10"/>
  <c r="AE279" i="10"/>
  <c r="AF279" i="10"/>
  <c r="AG279" i="10"/>
  <c r="AH279" i="10"/>
  <c r="AI279" i="10"/>
  <c r="AJ279" i="10"/>
  <c r="AK279" i="10"/>
  <c r="AL279" i="10"/>
  <c r="AM279" i="10"/>
  <c r="AN279" i="10"/>
  <c r="AO279" i="10"/>
  <c r="AP279" i="10"/>
  <c r="AQ279" i="10"/>
  <c r="AR279" i="10"/>
  <c r="AS279" i="10"/>
  <c r="AT279" i="10"/>
  <c r="AU279" i="10"/>
  <c r="AV279" i="10"/>
  <c r="M280" i="10"/>
  <c r="N280" i="10"/>
  <c r="O280" i="10"/>
  <c r="P280" i="10"/>
  <c r="Q280" i="10"/>
  <c r="R280" i="10"/>
  <c r="S280" i="10"/>
  <c r="T280" i="10"/>
  <c r="U280" i="10"/>
  <c r="V280" i="10"/>
  <c r="W280" i="10"/>
  <c r="X280" i="10"/>
  <c r="Y280" i="10"/>
  <c r="Z280" i="10"/>
  <c r="AA280" i="10"/>
  <c r="AB280" i="10"/>
  <c r="AC280" i="10"/>
  <c r="AD280" i="10"/>
  <c r="AE280" i="10"/>
  <c r="AF280" i="10"/>
  <c r="AG280" i="10"/>
  <c r="AH280" i="10"/>
  <c r="AI280" i="10"/>
  <c r="AJ280" i="10"/>
  <c r="AK280" i="10"/>
  <c r="AL280" i="10"/>
  <c r="AM280" i="10"/>
  <c r="AN280" i="10"/>
  <c r="AO280" i="10"/>
  <c r="AP280" i="10"/>
  <c r="AQ280" i="10"/>
  <c r="AR280" i="10"/>
  <c r="AS280" i="10"/>
  <c r="AT280" i="10"/>
  <c r="AU280" i="10"/>
  <c r="AV280" i="10"/>
  <c r="M281" i="10"/>
  <c r="N281" i="10"/>
  <c r="O281" i="10"/>
  <c r="P281" i="10"/>
  <c r="Q281" i="10"/>
  <c r="R281" i="10"/>
  <c r="S281" i="10"/>
  <c r="T281" i="10"/>
  <c r="U281" i="10"/>
  <c r="V281" i="10"/>
  <c r="W281" i="10"/>
  <c r="X281" i="10"/>
  <c r="Y281" i="10"/>
  <c r="Z281" i="10"/>
  <c r="AA281" i="10"/>
  <c r="AB281" i="10"/>
  <c r="AC281" i="10"/>
  <c r="AD281" i="10"/>
  <c r="AE281" i="10"/>
  <c r="AF281" i="10"/>
  <c r="AG281" i="10"/>
  <c r="AH281" i="10"/>
  <c r="AI281" i="10"/>
  <c r="AJ281" i="10"/>
  <c r="AK281" i="10"/>
  <c r="AL281" i="10"/>
  <c r="AM281" i="10"/>
  <c r="AN281" i="10"/>
  <c r="AO281" i="10"/>
  <c r="AP281" i="10"/>
  <c r="AQ281" i="10"/>
  <c r="AR281" i="10"/>
  <c r="AS281" i="10"/>
  <c r="AT281" i="10"/>
  <c r="AU281" i="10"/>
  <c r="AV281" i="10"/>
  <c r="M282" i="10"/>
  <c r="N282" i="10"/>
  <c r="O282" i="10"/>
  <c r="P282" i="10"/>
  <c r="Q282" i="10"/>
  <c r="R282" i="10"/>
  <c r="S282" i="10"/>
  <c r="T282" i="10"/>
  <c r="U282" i="10"/>
  <c r="V282" i="10"/>
  <c r="W282" i="10"/>
  <c r="X282" i="10"/>
  <c r="Y282" i="10"/>
  <c r="Z282" i="10"/>
  <c r="AA282" i="10"/>
  <c r="AB282" i="10"/>
  <c r="AC282" i="10"/>
  <c r="AD282" i="10"/>
  <c r="AE282" i="10"/>
  <c r="AF282" i="10"/>
  <c r="AG282" i="10"/>
  <c r="AH282" i="10"/>
  <c r="AI282" i="10"/>
  <c r="AJ282" i="10"/>
  <c r="AK282" i="10"/>
  <c r="AL282" i="10"/>
  <c r="AM282" i="10"/>
  <c r="AN282" i="10"/>
  <c r="AO282" i="10"/>
  <c r="AP282" i="10"/>
  <c r="AQ282" i="10"/>
  <c r="AR282" i="10"/>
  <c r="AS282" i="10"/>
  <c r="AT282" i="10"/>
  <c r="AU282" i="10"/>
  <c r="AV282" i="10"/>
  <c r="M283" i="10"/>
  <c r="N283" i="10"/>
  <c r="O283" i="10"/>
  <c r="P283" i="10"/>
  <c r="Q283" i="10"/>
  <c r="R283" i="10"/>
  <c r="S283" i="10"/>
  <c r="T283" i="10"/>
  <c r="U283" i="10"/>
  <c r="V283" i="10"/>
  <c r="W283" i="10"/>
  <c r="X283" i="10"/>
  <c r="Y283" i="10"/>
  <c r="Z283" i="10"/>
  <c r="AA283" i="10"/>
  <c r="AB283" i="10"/>
  <c r="AC283" i="10"/>
  <c r="AD283" i="10"/>
  <c r="AE283" i="10"/>
  <c r="AF283" i="10"/>
  <c r="AG283" i="10"/>
  <c r="AH283" i="10"/>
  <c r="AI283" i="10"/>
  <c r="AJ283" i="10"/>
  <c r="AK283" i="10"/>
  <c r="AL283" i="10"/>
  <c r="AM283" i="10"/>
  <c r="AN283" i="10"/>
  <c r="AO283" i="10"/>
  <c r="AP283" i="10"/>
  <c r="AQ283" i="10"/>
  <c r="AR283" i="10"/>
  <c r="AS283" i="10"/>
  <c r="AT283" i="10"/>
  <c r="AU283" i="10"/>
  <c r="AV283" i="10"/>
  <c r="M284" i="10"/>
  <c r="N284" i="10"/>
  <c r="O284" i="10"/>
  <c r="P284" i="10"/>
  <c r="Q284" i="10"/>
  <c r="R284" i="10"/>
  <c r="S284" i="10"/>
  <c r="T284" i="10"/>
  <c r="U284" i="10"/>
  <c r="V284" i="10"/>
  <c r="W284" i="10"/>
  <c r="X284" i="10"/>
  <c r="Y284" i="10"/>
  <c r="Z284" i="10"/>
  <c r="AA284" i="10"/>
  <c r="AB284" i="10"/>
  <c r="AC284" i="10"/>
  <c r="AD284" i="10"/>
  <c r="AE284" i="10"/>
  <c r="AF284" i="10"/>
  <c r="AG284" i="10"/>
  <c r="AH284" i="10"/>
  <c r="AI284" i="10"/>
  <c r="AJ284" i="10"/>
  <c r="AK284" i="10"/>
  <c r="AL284" i="10"/>
  <c r="AM284" i="10"/>
  <c r="AN284" i="10"/>
  <c r="AO284" i="10"/>
  <c r="AP284" i="10"/>
  <c r="AQ284" i="10"/>
  <c r="AR284" i="10"/>
  <c r="AS284" i="10"/>
  <c r="AT284" i="10"/>
  <c r="AU284" i="10"/>
  <c r="AV284" i="10"/>
  <c r="M285" i="10"/>
  <c r="N285" i="10"/>
  <c r="O285" i="10"/>
  <c r="P285" i="10"/>
  <c r="Q285" i="10"/>
  <c r="R285" i="10"/>
  <c r="S285" i="10"/>
  <c r="T285" i="10"/>
  <c r="U285" i="10"/>
  <c r="V285" i="10"/>
  <c r="W285" i="10"/>
  <c r="X285" i="10"/>
  <c r="Y285" i="10"/>
  <c r="Z285" i="10"/>
  <c r="AA285" i="10"/>
  <c r="AB285" i="10"/>
  <c r="AC285" i="10"/>
  <c r="AD285" i="10"/>
  <c r="AE285" i="10"/>
  <c r="AF285" i="10"/>
  <c r="AG285" i="10"/>
  <c r="AH285" i="10"/>
  <c r="AI285" i="10"/>
  <c r="AJ285" i="10"/>
  <c r="AK285" i="10"/>
  <c r="AL285" i="10"/>
  <c r="AM285" i="10"/>
  <c r="AN285" i="10"/>
  <c r="AO285" i="10"/>
  <c r="AP285" i="10"/>
  <c r="AQ285" i="10"/>
  <c r="AR285" i="10"/>
  <c r="AS285" i="10"/>
  <c r="AT285" i="10"/>
  <c r="AU285" i="10"/>
  <c r="AV285" i="10"/>
  <c r="M286" i="10"/>
  <c r="N286" i="10"/>
  <c r="O286" i="10"/>
  <c r="P286" i="10"/>
  <c r="Q286" i="10"/>
  <c r="R286" i="10"/>
  <c r="S286" i="10"/>
  <c r="T286" i="10"/>
  <c r="U286" i="10"/>
  <c r="V286" i="10"/>
  <c r="W286" i="10"/>
  <c r="X286" i="10"/>
  <c r="Y286" i="10"/>
  <c r="Z286" i="10"/>
  <c r="AA286" i="10"/>
  <c r="AB286" i="10"/>
  <c r="AC286" i="10"/>
  <c r="AD286" i="10"/>
  <c r="AE286" i="10"/>
  <c r="AF286" i="10"/>
  <c r="AG286" i="10"/>
  <c r="AH286" i="10"/>
  <c r="AI286" i="10"/>
  <c r="AJ286" i="10"/>
  <c r="AK286" i="10"/>
  <c r="AL286" i="10"/>
  <c r="AM286" i="10"/>
  <c r="AN286" i="10"/>
  <c r="AO286" i="10"/>
  <c r="AP286" i="10"/>
  <c r="AQ286" i="10"/>
  <c r="AR286" i="10"/>
  <c r="AS286" i="10"/>
  <c r="AT286" i="10"/>
  <c r="AU286" i="10"/>
  <c r="AV286" i="10"/>
  <c r="M287" i="10"/>
  <c r="N287" i="10"/>
  <c r="O287" i="10"/>
  <c r="P287" i="10"/>
  <c r="Q287" i="10"/>
  <c r="R287" i="10"/>
  <c r="S287" i="10"/>
  <c r="T287" i="10"/>
  <c r="U287" i="10"/>
  <c r="V287" i="10"/>
  <c r="W287" i="10"/>
  <c r="X287" i="10"/>
  <c r="Y287" i="10"/>
  <c r="Z287" i="10"/>
  <c r="AA287" i="10"/>
  <c r="AB287" i="10"/>
  <c r="AC287" i="10"/>
  <c r="AD287" i="10"/>
  <c r="AE287" i="10"/>
  <c r="AF287" i="10"/>
  <c r="AG287" i="10"/>
  <c r="AH287" i="10"/>
  <c r="AI287" i="10"/>
  <c r="AJ287" i="10"/>
  <c r="AK287" i="10"/>
  <c r="AL287" i="10"/>
  <c r="AM287" i="10"/>
  <c r="AN287" i="10"/>
  <c r="AO287" i="10"/>
  <c r="AP287" i="10"/>
  <c r="AQ287" i="10"/>
  <c r="AR287" i="10"/>
  <c r="AS287" i="10"/>
  <c r="AT287" i="10"/>
  <c r="AU287" i="10"/>
  <c r="AV287" i="10"/>
  <c r="M288" i="10"/>
  <c r="N288" i="10"/>
  <c r="O288" i="10"/>
  <c r="P288" i="10"/>
  <c r="Q288" i="10"/>
  <c r="R288" i="10"/>
  <c r="S288" i="10"/>
  <c r="T288" i="10"/>
  <c r="U288" i="10"/>
  <c r="V288" i="10"/>
  <c r="W288" i="10"/>
  <c r="X288" i="10"/>
  <c r="Y288" i="10"/>
  <c r="Z288" i="10"/>
  <c r="AA288" i="10"/>
  <c r="AB288" i="10"/>
  <c r="AC288" i="10"/>
  <c r="AD288" i="10"/>
  <c r="AE288" i="10"/>
  <c r="AF288" i="10"/>
  <c r="AG288" i="10"/>
  <c r="AH288" i="10"/>
  <c r="AI288" i="10"/>
  <c r="AJ288" i="10"/>
  <c r="AK288" i="10"/>
  <c r="AL288" i="10"/>
  <c r="AM288" i="10"/>
  <c r="AN288" i="10"/>
  <c r="AO288" i="10"/>
  <c r="AP288" i="10"/>
  <c r="AQ288" i="10"/>
  <c r="AR288" i="10"/>
  <c r="AS288" i="10"/>
  <c r="AT288" i="10"/>
  <c r="AU288" i="10"/>
  <c r="AV288" i="10"/>
  <c r="M289" i="10"/>
  <c r="N289" i="10"/>
  <c r="O289" i="10"/>
  <c r="P289" i="10"/>
  <c r="Q289" i="10"/>
  <c r="R289" i="10"/>
  <c r="S289" i="10"/>
  <c r="T289" i="10"/>
  <c r="U289" i="10"/>
  <c r="V289" i="10"/>
  <c r="W289" i="10"/>
  <c r="X289" i="10"/>
  <c r="Y289" i="10"/>
  <c r="Z289" i="10"/>
  <c r="AA289" i="10"/>
  <c r="AB289" i="10"/>
  <c r="AC289" i="10"/>
  <c r="AD289" i="10"/>
  <c r="AE289" i="10"/>
  <c r="AF289" i="10"/>
  <c r="AG289" i="10"/>
  <c r="AH289" i="10"/>
  <c r="AI289" i="10"/>
  <c r="AJ289" i="10"/>
  <c r="AK289" i="10"/>
  <c r="AL289" i="10"/>
  <c r="AM289" i="10"/>
  <c r="AN289" i="10"/>
  <c r="AO289" i="10"/>
  <c r="AP289" i="10"/>
  <c r="AQ289" i="10"/>
  <c r="AR289" i="10"/>
  <c r="AS289" i="10"/>
  <c r="AT289" i="10"/>
  <c r="AU289" i="10"/>
  <c r="AV289" i="10"/>
  <c r="M290" i="10"/>
  <c r="N290" i="10"/>
  <c r="O290" i="10"/>
  <c r="P290" i="10"/>
  <c r="Q290" i="10"/>
  <c r="R290" i="10"/>
  <c r="S290" i="10"/>
  <c r="T290" i="10"/>
  <c r="U290" i="10"/>
  <c r="V290" i="10"/>
  <c r="W290" i="10"/>
  <c r="X290" i="10"/>
  <c r="Y290" i="10"/>
  <c r="Z290" i="10"/>
  <c r="AA290" i="10"/>
  <c r="AB290" i="10"/>
  <c r="AC290" i="10"/>
  <c r="AD290" i="10"/>
  <c r="AE290" i="10"/>
  <c r="AF290" i="10"/>
  <c r="AG290" i="10"/>
  <c r="AH290" i="10"/>
  <c r="AI290" i="10"/>
  <c r="AJ290" i="10"/>
  <c r="AK290" i="10"/>
  <c r="AL290" i="10"/>
  <c r="AM290" i="10"/>
  <c r="AN290" i="10"/>
  <c r="AO290" i="10"/>
  <c r="AP290" i="10"/>
  <c r="AQ290" i="10"/>
  <c r="AR290" i="10"/>
  <c r="AS290" i="10"/>
  <c r="AT290" i="10"/>
  <c r="AU290" i="10"/>
  <c r="AV290" i="10"/>
  <c r="M291" i="10"/>
  <c r="N291" i="10"/>
  <c r="O291" i="10"/>
  <c r="P291" i="10"/>
  <c r="Q291" i="10"/>
  <c r="R291" i="10"/>
  <c r="S291" i="10"/>
  <c r="T291" i="10"/>
  <c r="U291" i="10"/>
  <c r="V291" i="10"/>
  <c r="W291" i="10"/>
  <c r="X291" i="10"/>
  <c r="Y291" i="10"/>
  <c r="Z291" i="10"/>
  <c r="AA291" i="10"/>
  <c r="AB291" i="10"/>
  <c r="AC291" i="10"/>
  <c r="AD291" i="10"/>
  <c r="AE291" i="10"/>
  <c r="AF291" i="10"/>
  <c r="AG291" i="10"/>
  <c r="AH291" i="10"/>
  <c r="AI291" i="10"/>
  <c r="AJ291" i="10"/>
  <c r="AK291" i="10"/>
  <c r="AL291" i="10"/>
  <c r="AM291" i="10"/>
  <c r="AN291" i="10"/>
  <c r="AO291" i="10"/>
  <c r="AP291" i="10"/>
  <c r="AQ291" i="10"/>
  <c r="AR291" i="10"/>
  <c r="AS291" i="10"/>
  <c r="AT291" i="10"/>
  <c r="AU291" i="10"/>
  <c r="AV291" i="10"/>
  <c r="M292" i="10"/>
  <c r="N292" i="10"/>
  <c r="O292" i="10"/>
  <c r="P292" i="10"/>
  <c r="Q292" i="10"/>
  <c r="R292" i="10"/>
  <c r="S292" i="10"/>
  <c r="T292" i="10"/>
  <c r="U292" i="10"/>
  <c r="V292" i="10"/>
  <c r="W292" i="10"/>
  <c r="X292" i="10"/>
  <c r="Y292" i="10"/>
  <c r="Z292" i="10"/>
  <c r="AA292" i="10"/>
  <c r="AB292" i="10"/>
  <c r="AC292" i="10"/>
  <c r="AD292" i="10"/>
  <c r="AE292" i="10"/>
  <c r="AF292" i="10"/>
  <c r="AG292" i="10"/>
  <c r="AH292" i="10"/>
  <c r="AI292" i="10"/>
  <c r="AJ292" i="10"/>
  <c r="AK292" i="10"/>
  <c r="AL292" i="10"/>
  <c r="AM292" i="10"/>
  <c r="AN292" i="10"/>
  <c r="AO292" i="10"/>
  <c r="AP292" i="10"/>
  <c r="AQ292" i="10"/>
  <c r="AR292" i="10"/>
  <c r="AS292" i="10"/>
  <c r="AT292" i="10"/>
  <c r="AU292" i="10"/>
  <c r="AV292" i="10"/>
  <c r="M293" i="10"/>
  <c r="N293" i="10"/>
  <c r="O293" i="10"/>
  <c r="P293" i="10"/>
  <c r="Q293" i="10"/>
  <c r="R293" i="10"/>
  <c r="S293" i="10"/>
  <c r="T293" i="10"/>
  <c r="U293" i="10"/>
  <c r="V293" i="10"/>
  <c r="W293" i="10"/>
  <c r="X293" i="10"/>
  <c r="Y293" i="10"/>
  <c r="Z293" i="10"/>
  <c r="AA293" i="10"/>
  <c r="AB293" i="10"/>
  <c r="AC293" i="10"/>
  <c r="AD293" i="10"/>
  <c r="AE293" i="10"/>
  <c r="AF293" i="10"/>
  <c r="AG293" i="10"/>
  <c r="AH293" i="10"/>
  <c r="AI293" i="10"/>
  <c r="AJ293" i="10"/>
  <c r="AK293" i="10"/>
  <c r="AL293" i="10"/>
  <c r="AM293" i="10"/>
  <c r="AN293" i="10"/>
  <c r="AO293" i="10"/>
  <c r="AP293" i="10"/>
  <c r="AQ293" i="10"/>
  <c r="AR293" i="10"/>
  <c r="AS293" i="10"/>
  <c r="AT293" i="10"/>
  <c r="AU293" i="10"/>
  <c r="AV293" i="10"/>
  <c r="M294" i="10"/>
  <c r="N294" i="10"/>
  <c r="O294" i="10"/>
  <c r="P294" i="10"/>
  <c r="Q294" i="10"/>
  <c r="R294" i="10"/>
  <c r="S294" i="10"/>
  <c r="T294" i="10"/>
  <c r="U294" i="10"/>
  <c r="V294" i="10"/>
  <c r="W294" i="10"/>
  <c r="X294" i="10"/>
  <c r="Y294" i="10"/>
  <c r="Z294" i="10"/>
  <c r="AA294" i="10"/>
  <c r="AB294" i="10"/>
  <c r="AC294" i="10"/>
  <c r="AD294" i="10"/>
  <c r="AE294" i="10"/>
  <c r="AF294" i="10"/>
  <c r="AG294" i="10"/>
  <c r="AH294" i="10"/>
  <c r="AI294" i="10"/>
  <c r="AJ294" i="10"/>
  <c r="AK294" i="10"/>
  <c r="AL294" i="10"/>
  <c r="AM294" i="10"/>
  <c r="AN294" i="10"/>
  <c r="AO294" i="10"/>
  <c r="AP294" i="10"/>
  <c r="AQ294" i="10"/>
  <c r="AR294" i="10"/>
  <c r="AS294" i="10"/>
  <c r="AT294" i="10"/>
  <c r="AU294" i="10"/>
  <c r="AV294" i="10"/>
  <c r="M295" i="10"/>
  <c r="N295" i="10"/>
  <c r="O295" i="10"/>
  <c r="P295" i="10"/>
  <c r="Q295" i="10"/>
  <c r="R295" i="10"/>
  <c r="S295" i="10"/>
  <c r="T295" i="10"/>
  <c r="U295" i="10"/>
  <c r="V295" i="10"/>
  <c r="W295" i="10"/>
  <c r="X295" i="10"/>
  <c r="Y295" i="10"/>
  <c r="Z295" i="10"/>
  <c r="AA295" i="10"/>
  <c r="AB295" i="10"/>
  <c r="AC295" i="10"/>
  <c r="AD295" i="10"/>
  <c r="AE295" i="10"/>
  <c r="AF295" i="10"/>
  <c r="AG295" i="10"/>
  <c r="AH295" i="10"/>
  <c r="AI295" i="10"/>
  <c r="AJ295" i="10"/>
  <c r="AK295" i="10"/>
  <c r="AL295" i="10"/>
  <c r="AM295" i="10"/>
  <c r="AN295" i="10"/>
  <c r="AO295" i="10"/>
  <c r="AP295" i="10"/>
  <c r="AQ295" i="10"/>
  <c r="AR295" i="10"/>
  <c r="AS295" i="10"/>
  <c r="AT295" i="10"/>
  <c r="AU295" i="10"/>
  <c r="AV295" i="10"/>
  <c r="M296" i="10"/>
  <c r="N296" i="10"/>
  <c r="O296" i="10"/>
  <c r="P296" i="10"/>
  <c r="Q296" i="10"/>
  <c r="R296" i="10"/>
  <c r="S296" i="10"/>
  <c r="T296" i="10"/>
  <c r="U296" i="10"/>
  <c r="V296" i="10"/>
  <c r="W296" i="10"/>
  <c r="X296" i="10"/>
  <c r="Y296" i="10"/>
  <c r="Z296" i="10"/>
  <c r="AA296" i="10"/>
  <c r="AB296" i="10"/>
  <c r="AC296" i="10"/>
  <c r="AD296" i="10"/>
  <c r="AE296" i="10"/>
  <c r="AF296" i="10"/>
  <c r="AG296" i="10"/>
  <c r="AH296" i="10"/>
  <c r="AI296" i="10"/>
  <c r="AJ296" i="10"/>
  <c r="AK296" i="10"/>
  <c r="AL296" i="10"/>
  <c r="AM296" i="10"/>
  <c r="AN296" i="10"/>
  <c r="AO296" i="10"/>
  <c r="AP296" i="10"/>
  <c r="AQ296" i="10"/>
  <c r="AR296" i="10"/>
  <c r="AS296" i="10"/>
  <c r="AT296" i="10"/>
  <c r="AU296" i="10"/>
  <c r="AV296" i="10"/>
  <c r="M297" i="10"/>
  <c r="N297" i="10"/>
  <c r="O297" i="10"/>
  <c r="P297" i="10"/>
  <c r="Q297" i="10"/>
  <c r="R297" i="10"/>
  <c r="S297" i="10"/>
  <c r="T297" i="10"/>
  <c r="U297" i="10"/>
  <c r="V297" i="10"/>
  <c r="W297" i="10"/>
  <c r="X297" i="10"/>
  <c r="Y297" i="10"/>
  <c r="Z297" i="10"/>
  <c r="AA297" i="10"/>
  <c r="AB297" i="10"/>
  <c r="AC297" i="10"/>
  <c r="AD297" i="10"/>
  <c r="AE297" i="10"/>
  <c r="AF297" i="10"/>
  <c r="AG297" i="10"/>
  <c r="AH297" i="10"/>
  <c r="AI297" i="10"/>
  <c r="AJ297" i="10"/>
  <c r="AK297" i="10"/>
  <c r="AL297" i="10"/>
  <c r="AM297" i="10"/>
  <c r="AN297" i="10"/>
  <c r="AO297" i="10"/>
  <c r="AP297" i="10"/>
  <c r="AQ297" i="10"/>
  <c r="AR297" i="10"/>
  <c r="AS297" i="10"/>
  <c r="AT297" i="10"/>
  <c r="AU297" i="10"/>
  <c r="AV297" i="10"/>
  <c r="M298" i="10"/>
  <c r="N298" i="10"/>
  <c r="O298" i="10"/>
  <c r="P298" i="10"/>
  <c r="Q298" i="10"/>
  <c r="R298" i="10"/>
  <c r="S298" i="10"/>
  <c r="T298" i="10"/>
  <c r="U298" i="10"/>
  <c r="V298" i="10"/>
  <c r="W298" i="10"/>
  <c r="X298" i="10"/>
  <c r="Y298" i="10"/>
  <c r="Z298" i="10"/>
  <c r="AA298" i="10"/>
  <c r="AB298" i="10"/>
  <c r="AC298" i="10"/>
  <c r="AD298" i="10"/>
  <c r="AE298" i="10"/>
  <c r="AF298" i="10"/>
  <c r="AG298" i="10"/>
  <c r="AH298" i="10"/>
  <c r="AI298" i="10"/>
  <c r="AJ298" i="10"/>
  <c r="AK298" i="10"/>
  <c r="AL298" i="10"/>
  <c r="AM298" i="10"/>
  <c r="AN298" i="10"/>
  <c r="AO298" i="10"/>
  <c r="AP298" i="10"/>
  <c r="AQ298" i="10"/>
  <c r="AR298" i="10"/>
  <c r="AS298" i="10"/>
  <c r="AT298" i="10"/>
  <c r="AU298" i="10"/>
  <c r="AV298" i="10"/>
  <c r="M299" i="10"/>
  <c r="N299" i="10"/>
  <c r="O299" i="10"/>
  <c r="P299" i="10"/>
  <c r="Q299" i="10"/>
  <c r="R299" i="10"/>
  <c r="S299" i="10"/>
  <c r="T299" i="10"/>
  <c r="U299" i="10"/>
  <c r="V299" i="10"/>
  <c r="W299" i="10"/>
  <c r="X299" i="10"/>
  <c r="Y299" i="10"/>
  <c r="Z299" i="10"/>
  <c r="AA299" i="10"/>
  <c r="AB299" i="10"/>
  <c r="AC299" i="10"/>
  <c r="AD299" i="10"/>
  <c r="AE299" i="10"/>
  <c r="AF299" i="10"/>
  <c r="AG299" i="10"/>
  <c r="AH299" i="10"/>
  <c r="AI299" i="10"/>
  <c r="AJ299" i="10"/>
  <c r="AK299" i="10"/>
  <c r="AL299" i="10"/>
  <c r="AM299" i="10"/>
  <c r="AN299" i="10"/>
  <c r="AO299" i="10"/>
  <c r="AP299" i="10"/>
  <c r="AQ299" i="10"/>
  <c r="AR299" i="10"/>
  <c r="AS299" i="10"/>
  <c r="AT299" i="10"/>
  <c r="AU299" i="10"/>
  <c r="AV299" i="10"/>
  <c r="L236" i="20"/>
  <c r="L262" i="20"/>
  <c r="L261" i="20"/>
  <c r="L260" i="20"/>
  <c r="L259" i="20"/>
  <c r="L257" i="20"/>
  <c r="L256" i="20"/>
  <c r="L255" i="20"/>
  <c r="L254" i="20"/>
  <c r="L253" i="20"/>
  <c r="L252" i="20"/>
  <c r="L251" i="20"/>
  <c r="L250" i="20"/>
  <c r="L248" i="20"/>
  <c r="L247" i="20"/>
  <c r="L246" i="20"/>
  <c r="L245" i="20"/>
  <c r="L244" i="20"/>
  <c r="L243" i="20"/>
  <c r="L242" i="20"/>
  <c r="L241" i="20"/>
  <c r="L240" i="20"/>
  <c r="L239" i="20"/>
  <c r="L238" i="20"/>
  <c r="L237" i="20"/>
  <c r="M236" i="20"/>
  <c r="N236" i="20"/>
  <c r="O236" i="20"/>
  <c r="P236" i="20"/>
  <c r="Q236" i="20"/>
  <c r="R236" i="20"/>
  <c r="S236" i="20"/>
  <c r="T236" i="20"/>
  <c r="U236" i="20"/>
  <c r="V236" i="20"/>
  <c r="W236" i="20"/>
  <c r="X236" i="20"/>
  <c r="Y236" i="20"/>
  <c r="Z236" i="20"/>
  <c r="AA236" i="20"/>
  <c r="AB236" i="20"/>
  <c r="AC236" i="20"/>
  <c r="AD236" i="20"/>
  <c r="AE236" i="20"/>
  <c r="AF236" i="20"/>
  <c r="AG236" i="20"/>
  <c r="AH236" i="20"/>
  <c r="AI236" i="20"/>
  <c r="AJ236" i="20"/>
  <c r="AK236" i="20"/>
  <c r="AL236" i="20"/>
  <c r="AM236" i="20"/>
  <c r="AN236" i="20"/>
  <c r="AO236" i="20"/>
  <c r="AP236" i="20"/>
  <c r="AQ236" i="20"/>
  <c r="AR236" i="20"/>
  <c r="AS236" i="20"/>
  <c r="AT236" i="20"/>
  <c r="AU236" i="20"/>
  <c r="AV236" i="20"/>
  <c r="M237" i="20"/>
  <c r="N237" i="20"/>
  <c r="O237" i="20"/>
  <c r="P237" i="20"/>
  <c r="Q237" i="20"/>
  <c r="R237" i="20"/>
  <c r="S237" i="20"/>
  <c r="T237" i="20"/>
  <c r="U237" i="20"/>
  <c r="V237" i="20"/>
  <c r="W237" i="20"/>
  <c r="X237" i="20"/>
  <c r="Y237" i="20"/>
  <c r="Z237" i="20"/>
  <c r="AA237" i="20"/>
  <c r="AB237" i="20"/>
  <c r="AC237" i="20"/>
  <c r="AD237" i="20"/>
  <c r="AE237" i="20"/>
  <c r="AF237" i="20"/>
  <c r="AG237" i="20"/>
  <c r="AH237" i="20"/>
  <c r="AI237" i="20"/>
  <c r="AJ237" i="20"/>
  <c r="AK237" i="20"/>
  <c r="AL237" i="20"/>
  <c r="AM237" i="20"/>
  <c r="AN237" i="20"/>
  <c r="AO237" i="20"/>
  <c r="AP237" i="20"/>
  <c r="AQ237" i="20"/>
  <c r="AR237" i="20"/>
  <c r="AS237" i="20"/>
  <c r="AT237" i="20"/>
  <c r="AU237" i="20"/>
  <c r="AV237" i="20"/>
  <c r="M238" i="20"/>
  <c r="N238" i="20"/>
  <c r="O238" i="20"/>
  <c r="P238" i="20"/>
  <c r="Q238" i="20"/>
  <c r="R238" i="20"/>
  <c r="S238" i="20"/>
  <c r="T238" i="20"/>
  <c r="U238" i="20"/>
  <c r="V238" i="20"/>
  <c r="W238" i="20"/>
  <c r="X238" i="20"/>
  <c r="Y238" i="20"/>
  <c r="Z238" i="20"/>
  <c r="AA238" i="20"/>
  <c r="AB238" i="20"/>
  <c r="AC238" i="20"/>
  <c r="AD238" i="20"/>
  <c r="AE238" i="20"/>
  <c r="AF238" i="20"/>
  <c r="AG238" i="20"/>
  <c r="AH238" i="20"/>
  <c r="AI238" i="20"/>
  <c r="AJ238" i="20"/>
  <c r="AK238" i="20"/>
  <c r="AL238" i="20"/>
  <c r="AM238" i="20"/>
  <c r="AN238" i="20"/>
  <c r="AO238" i="20"/>
  <c r="AP238" i="20"/>
  <c r="AQ238" i="20"/>
  <c r="AR238" i="20"/>
  <c r="AS238" i="20"/>
  <c r="AT238" i="20"/>
  <c r="AU238" i="20"/>
  <c r="AV238" i="20"/>
  <c r="M239" i="20"/>
  <c r="N239" i="20"/>
  <c r="O239" i="20"/>
  <c r="P239" i="20"/>
  <c r="Q239" i="20"/>
  <c r="R239" i="20"/>
  <c r="S239" i="20"/>
  <c r="T239" i="20"/>
  <c r="U239" i="20"/>
  <c r="V239" i="20"/>
  <c r="W239" i="20"/>
  <c r="X239" i="20"/>
  <c r="Y239" i="20"/>
  <c r="Z239" i="20"/>
  <c r="AA239" i="20"/>
  <c r="AB239" i="20"/>
  <c r="AC239" i="20"/>
  <c r="AD239" i="20"/>
  <c r="AE239" i="20"/>
  <c r="AF239" i="20"/>
  <c r="AG239" i="20"/>
  <c r="AH239" i="20"/>
  <c r="AI239" i="20"/>
  <c r="AJ239" i="20"/>
  <c r="AK239" i="20"/>
  <c r="AL239" i="20"/>
  <c r="AM239" i="20"/>
  <c r="AN239" i="20"/>
  <c r="AO239" i="20"/>
  <c r="AP239" i="20"/>
  <c r="AQ239" i="20"/>
  <c r="AR239" i="20"/>
  <c r="AS239" i="20"/>
  <c r="AT239" i="20"/>
  <c r="AU239" i="20"/>
  <c r="AV239" i="20"/>
  <c r="M240" i="20"/>
  <c r="N240" i="20"/>
  <c r="O240" i="20"/>
  <c r="P240" i="20"/>
  <c r="Q240" i="20"/>
  <c r="R240" i="20"/>
  <c r="S240" i="20"/>
  <c r="T240" i="20"/>
  <c r="U240" i="20"/>
  <c r="V240" i="20"/>
  <c r="W240" i="20"/>
  <c r="X240" i="20"/>
  <c r="Y240" i="20"/>
  <c r="Z240" i="20"/>
  <c r="AA240" i="20"/>
  <c r="AB240" i="20"/>
  <c r="AC240" i="20"/>
  <c r="AD240" i="20"/>
  <c r="AE240" i="20"/>
  <c r="AF240" i="20"/>
  <c r="AG240" i="20"/>
  <c r="AH240" i="20"/>
  <c r="AI240" i="20"/>
  <c r="AJ240" i="20"/>
  <c r="AK240" i="20"/>
  <c r="AL240" i="20"/>
  <c r="AM240" i="20"/>
  <c r="AN240" i="20"/>
  <c r="AO240" i="20"/>
  <c r="AP240" i="20"/>
  <c r="AQ240" i="20"/>
  <c r="AR240" i="20"/>
  <c r="AS240" i="20"/>
  <c r="AT240" i="20"/>
  <c r="AU240" i="20"/>
  <c r="AV240" i="20"/>
  <c r="M241" i="20"/>
  <c r="N241" i="20"/>
  <c r="O241" i="20"/>
  <c r="P241" i="20"/>
  <c r="Q241" i="20"/>
  <c r="R241" i="20"/>
  <c r="S241" i="20"/>
  <c r="T241" i="20"/>
  <c r="U241" i="20"/>
  <c r="V241" i="20"/>
  <c r="W241" i="20"/>
  <c r="X241" i="20"/>
  <c r="Y241" i="20"/>
  <c r="Z241" i="20"/>
  <c r="AA241" i="20"/>
  <c r="AB241" i="20"/>
  <c r="AC241" i="20"/>
  <c r="AD241" i="20"/>
  <c r="AE241" i="20"/>
  <c r="AF241" i="20"/>
  <c r="AG241" i="20"/>
  <c r="AH241" i="20"/>
  <c r="AI241" i="20"/>
  <c r="AJ241" i="20"/>
  <c r="AK241" i="20"/>
  <c r="AL241" i="20"/>
  <c r="AM241" i="20"/>
  <c r="AN241" i="20"/>
  <c r="AO241" i="20"/>
  <c r="AP241" i="20"/>
  <c r="AQ241" i="20"/>
  <c r="AR241" i="20"/>
  <c r="AS241" i="20"/>
  <c r="AT241" i="20"/>
  <c r="AU241" i="20"/>
  <c r="AV241" i="20"/>
  <c r="M242" i="20"/>
  <c r="N242" i="20"/>
  <c r="O242" i="20"/>
  <c r="P242" i="20"/>
  <c r="Q242" i="20"/>
  <c r="R242" i="20"/>
  <c r="S242" i="20"/>
  <c r="T242" i="20"/>
  <c r="U242" i="20"/>
  <c r="V242" i="20"/>
  <c r="W242" i="20"/>
  <c r="X242" i="20"/>
  <c r="Y242" i="20"/>
  <c r="Z242" i="20"/>
  <c r="AA242" i="20"/>
  <c r="AB242" i="20"/>
  <c r="AC242" i="20"/>
  <c r="AD242" i="20"/>
  <c r="AE242" i="20"/>
  <c r="AF242" i="20"/>
  <c r="AG242" i="20"/>
  <c r="AH242" i="20"/>
  <c r="AI242" i="20"/>
  <c r="AJ242" i="20"/>
  <c r="AK242" i="20"/>
  <c r="AL242" i="20"/>
  <c r="AM242" i="20"/>
  <c r="AN242" i="20"/>
  <c r="AO242" i="20"/>
  <c r="AP242" i="20"/>
  <c r="AQ242" i="20"/>
  <c r="AR242" i="20"/>
  <c r="AS242" i="20"/>
  <c r="AT242" i="20"/>
  <c r="AU242" i="20"/>
  <c r="AV242" i="20"/>
  <c r="M243" i="20"/>
  <c r="N243" i="20"/>
  <c r="O243" i="20"/>
  <c r="P243" i="20"/>
  <c r="Q243" i="20"/>
  <c r="R243" i="20"/>
  <c r="S243" i="20"/>
  <c r="T243" i="20"/>
  <c r="U243" i="20"/>
  <c r="V243" i="20"/>
  <c r="W243" i="20"/>
  <c r="X243" i="20"/>
  <c r="Y243" i="20"/>
  <c r="Z243" i="20"/>
  <c r="AA243" i="20"/>
  <c r="AB243" i="20"/>
  <c r="AC243" i="20"/>
  <c r="AD243" i="20"/>
  <c r="AE243" i="20"/>
  <c r="AF243" i="20"/>
  <c r="AG243" i="20"/>
  <c r="AH243" i="20"/>
  <c r="AI243" i="20"/>
  <c r="AJ243" i="20"/>
  <c r="AK243" i="20"/>
  <c r="AL243" i="20"/>
  <c r="AM243" i="20"/>
  <c r="AN243" i="20"/>
  <c r="AO243" i="20"/>
  <c r="AP243" i="20"/>
  <c r="AQ243" i="20"/>
  <c r="AR243" i="20"/>
  <c r="AS243" i="20"/>
  <c r="AT243" i="20"/>
  <c r="AU243" i="20"/>
  <c r="AV243" i="20"/>
  <c r="M244" i="20"/>
  <c r="N244" i="20"/>
  <c r="O244" i="20"/>
  <c r="P244" i="20"/>
  <c r="Q244" i="20"/>
  <c r="R244" i="20"/>
  <c r="S244" i="20"/>
  <c r="T244" i="20"/>
  <c r="U244" i="20"/>
  <c r="V244" i="20"/>
  <c r="W244" i="20"/>
  <c r="X244" i="20"/>
  <c r="Y244" i="20"/>
  <c r="Z244" i="20"/>
  <c r="AA244" i="20"/>
  <c r="AB244" i="20"/>
  <c r="AC244" i="20"/>
  <c r="AD244" i="20"/>
  <c r="AE244" i="20"/>
  <c r="AF244" i="20"/>
  <c r="AG244" i="20"/>
  <c r="AH244" i="20"/>
  <c r="AI244" i="20"/>
  <c r="AJ244" i="20"/>
  <c r="AK244" i="20"/>
  <c r="AL244" i="20"/>
  <c r="AM244" i="20"/>
  <c r="AN244" i="20"/>
  <c r="AO244" i="20"/>
  <c r="AP244" i="20"/>
  <c r="AQ244" i="20"/>
  <c r="AR244" i="20"/>
  <c r="AS244" i="20"/>
  <c r="AT244" i="20"/>
  <c r="AU244" i="20"/>
  <c r="AV244" i="20"/>
  <c r="M245" i="20"/>
  <c r="N245" i="20"/>
  <c r="O245" i="20"/>
  <c r="P245" i="20"/>
  <c r="Q245" i="20"/>
  <c r="R245" i="20"/>
  <c r="S245" i="20"/>
  <c r="T245" i="20"/>
  <c r="U245" i="20"/>
  <c r="V245" i="20"/>
  <c r="W245" i="20"/>
  <c r="X245" i="20"/>
  <c r="Y245" i="20"/>
  <c r="Z245" i="20"/>
  <c r="AA245" i="20"/>
  <c r="AB245" i="20"/>
  <c r="AC245" i="20"/>
  <c r="AD245" i="20"/>
  <c r="AE245" i="20"/>
  <c r="AF245" i="20"/>
  <c r="AG245" i="20"/>
  <c r="AH245" i="20"/>
  <c r="AI245" i="20"/>
  <c r="AJ245" i="20"/>
  <c r="AK245" i="20"/>
  <c r="AL245" i="20"/>
  <c r="AM245" i="20"/>
  <c r="AN245" i="20"/>
  <c r="AO245" i="20"/>
  <c r="AP245" i="20"/>
  <c r="AQ245" i="20"/>
  <c r="AR245" i="20"/>
  <c r="AS245" i="20"/>
  <c r="AT245" i="20"/>
  <c r="AU245" i="20"/>
  <c r="AV245" i="20"/>
  <c r="P246" i="20"/>
  <c r="R246" i="20"/>
  <c r="S246" i="20"/>
  <c r="T246" i="20"/>
  <c r="AA246" i="20"/>
  <c r="AB246" i="20"/>
  <c r="AG246" i="20"/>
  <c r="AH246" i="20"/>
  <c r="AI246" i="20"/>
  <c r="AJ246" i="20"/>
  <c r="AN246" i="20"/>
  <c r="AP246" i="20"/>
  <c r="AQ246" i="20"/>
  <c r="AR246" i="20"/>
  <c r="AV246" i="20"/>
  <c r="M247" i="20"/>
  <c r="N247" i="20"/>
  <c r="O247" i="20"/>
  <c r="P247" i="20"/>
  <c r="Q247" i="20"/>
  <c r="R247" i="20"/>
  <c r="S247" i="20"/>
  <c r="T247" i="20"/>
  <c r="U247" i="20"/>
  <c r="V247" i="20"/>
  <c r="W247" i="20"/>
  <c r="X247" i="20"/>
  <c r="Y247" i="20"/>
  <c r="Z247" i="20"/>
  <c r="AA247" i="20"/>
  <c r="AB247" i="20"/>
  <c r="AC247" i="20"/>
  <c r="AD247" i="20"/>
  <c r="AE247" i="20"/>
  <c r="AF247" i="20"/>
  <c r="AG247" i="20"/>
  <c r="AH247" i="20"/>
  <c r="AI247" i="20"/>
  <c r="AJ247" i="20"/>
  <c r="AK247" i="20"/>
  <c r="AL247" i="20"/>
  <c r="AM247" i="20"/>
  <c r="AN247" i="20"/>
  <c r="AO247" i="20"/>
  <c r="AP247" i="20"/>
  <c r="AQ247" i="20"/>
  <c r="AR247" i="20"/>
  <c r="AS247" i="20"/>
  <c r="AT247" i="20"/>
  <c r="AU247" i="20"/>
  <c r="AV247" i="20"/>
  <c r="M248" i="20"/>
  <c r="N248" i="20"/>
  <c r="O248" i="20"/>
  <c r="P248" i="20"/>
  <c r="Q248" i="20"/>
  <c r="R248" i="20"/>
  <c r="S248" i="20"/>
  <c r="T248" i="20"/>
  <c r="U248" i="20"/>
  <c r="V248" i="20"/>
  <c r="W248" i="20"/>
  <c r="X248" i="20"/>
  <c r="Y248" i="20"/>
  <c r="Z248" i="20"/>
  <c r="AA248" i="20"/>
  <c r="AB248" i="20"/>
  <c r="AC248" i="20"/>
  <c r="AD248" i="20"/>
  <c r="AE248" i="20"/>
  <c r="AF248" i="20"/>
  <c r="AG248" i="20"/>
  <c r="AH248" i="20"/>
  <c r="AI248" i="20"/>
  <c r="AJ248" i="20"/>
  <c r="AK248" i="20"/>
  <c r="AL248" i="20"/>
  <c r="AM248" i="20"/>
  <c r="AN248" i="20"/>
  <c r="AO248" i="20"/>
  <c r="AP248" i="20"/>
  <c r="AQ248" i="20"/>
  <c r="AR248" i="20"/>
  <c r="AS248" i="20"/>
  <c r="AT248" i="20"/>
  <c r="AU248" i="20"/>
  <c r="AV248" i="20"/>
  <c r="N249" i="20"/>
  <c r="O249" i="20"/>
  <c r="P249" i="20"/>
  <c r="V249" i="20"/>
  <c r="W249" i="20"/>
  <c r="X249" i="20"/>
  <c r="AC249" i="20"/>
  <c r="AD249" i="20"/>
  <c r="AE249" i="20"/>
  <c r="AF249" i="20"/>
  <c r="AL249" i="20"/>
  <c r="AM249" i="20"/>
  <c r="AN249" i="20"/>
  <c r="AT249" i="20"/>
  <c r="AU249" i="20"/>
  <c r="AV249" i="20"/>
  <c r="M250" i="20"/>
  <c r="N250" i="20"/>
  <c r="O250" i="20"/>
  <c r="P250" i="20"/>
  <c r="Q250" i="20"/>
  <c r="R250" i="20"/>
  <c r="S250" i="20"/>
  <c r="T250" i="20"/>
  <c r="U250" i="20"/>
  <c r="V250" i="20"/>
  <c r="W250" i="20"/>
  <c r="X250" i="20"/>
  <c r="Y250" i="20"/>
  <c r="Z250" i="20"/>
  <c r="AA250" i="20"/>
  <c r="AB250" i="20"/>
  <c r="AC250" i="20"/>
  <c r="AD250" i="20"/>
  <c r="AE250" i="20"/>
  <c r="AF250" i="20"/>
  <c r="AG250" i="20"/>
  <c r="AH250" i="20"/>
  <c r="AI250" i="20"/>
  <c r="AJ250" i="20"/>
  <c r="AK250" i="20"/>
  <c r="AL250" i="20"/>
  <c r="AM250" i="20"/>
  <c r="AN250" i="20"/>
  <c r="AO250" i="20"/>
  <c r="AP250" i="20"/>
  <c r="AQ250" i="20"/>
  <c r="AR250" i="20"/>
  <c r="AS250" i="20"/>
  <c r="AT250" i="20"/>
  <c r="AU250" i="20"/>
  <c r="AV250" i="20"/>
  <c r="M251" i="20"/>
  <c r="N251" i="20"/>
  <c r="O251" i="20"/>
  <c r="P251" i="20"/>
  <c r="Q251" i="20"/>
  <c r="R251" i="20"/>
  <c r="S251" i="20"/>
  <c r="T251" i="20"/>
  <c r="U251" i="20"/>
  <c r="V251" i="20"/>
  <c r="W251" i="20"/>
  <c r="X251" i="20"/>
  <c r="Y251" i="20"/>
  <c r="Z251" i="20"/>
  <c r="AA251" i="20"/>
  <c r="AB251" i="20"/>
  <c r="AC251" i="20"/>
  <c r="AD251" i="20"/>
  <c r="AE251" i="20"/>
  <c r="AF251" i="20"/>
  <c r="AG251" i="20"/>
  <c r="AH251" i="20"/>
  <c r="AI251" i="20"/>
  <c r="AJ251" i="20"/>
  <c r="AK251" i="20"/>
  <c r="AL251" i="20"/>
  <c r="AM251" i="20"/>
  <c r="AN251" i="20"/>
  <c r="AO251" i="20"/>
  <c r="AP251" i="20"/>
  <c r="AQ251" i="20"/>
  <c r="AR251" i="20"/>
  <c r="AS251" i="20"/>
  <c r="AT251" i="20"/>
  <c r="AU251" i="20"/>
  <c r="AV251" i="20"/>
  <c r="P252" i="20"/>
  <c r="R252" i="20"/>
  <c r="S252" i="20"/>
  <c r="T252" i="20"/>
  <c r="AA252" i="20"/>
  <c r="AB252" i="20"/>
  <c r="AI252" i="20"/>
  <c r="AJ252" i="20"/>
  <c r="AO252" i="20"/>
  <c r="AQ252" i="20"/>
  <c r="AR252" i="20"/>
  <c r="M253" i="20"/>
  <c r="N253" i="20"/>
  <c r="O253" i="20"/>
  <c r="P253" i="20"/>
  <c r="Q253" i="20"/>
  <c r="R253" i="20"/>
  <c r="S253" i="20"/>
  <c r="T253" i="20"/>
  <c r="U253" i="20"/>
  <c r="V253" i="20"/>
  <c r="W253" i="20"/>
  <c r="X253" i="20"/>
  <c r="Y253" i="20"/>
  <c r="Z253" i="20"/>
  <c r="AA253" i="20"/>
  <c r="AB253" i="20"/>
  <c r="AC253" i="20"/>
  <c r="AD253" i="20"/>
  <c r="AE253" i="20"/>
  <c r="AF253" i="20"/>
  <c r="AG253" i="20"/>
  <c r="AH253" i="20"/>
  <c r="AI253" i="20"/>
  <c r="AJ253" i="20"/>
  <c r="AK253" i="20"/>
  <c r="AL253" i="20"/>
  <c r="AM253" i="20"/>
  <c r="AN253" i="20"/>
  <c r="AO253" i="20"/>
  <c r="AP253" i="20"/>
  <c r="AQ253" i="20"/>
  <c r="AR253" i="20"/>
  <c r="AS253" i="20"/>
  <c r="AT253" i="20"/>
  <c r="AU253" i="20"/>
  <c r="AV253" i="20"/>
  <c r="M254" i="20"/>
  <c r="N254" i="20"/>
  <c r="O254" i="20"/>
  <c r="P254" i="20"/>
  <c r="Q254" i="20"/>
  <c r="R254" i="20"/>
  <c r="S254" i="20"/>
  <c r="T254" i="20"/>
  <c r="U254" i="20"/>
  <c r="V254" i="20"/>
  <c r="W254" i="20"/>
  <c r="X254" i="20"/>
  <c r="Y254" i="20"/>
  <c r="Z254" i="20"/>
  <c r="AA254" i="20"/>
  <c r="AB254" i="20"/>
  <c r="AC254" i="20"/>
  <c r="AD254" i="20"/>
  <c r="AE254" i="20"/>
  <c r="AF254" i="20"/>
  <c r="AG254" i="20"/>
  <c r="AH254" i="20"/>
  <c r="AI254" i="20"/>
  <c r="AJ254" i="20"/>
  <c r="AK254" i="20"/>
  <c r="AL254" i="20"/>
  <c r="AM254" i="20"/>
  <c r="AN254" i="20"/>
  <c r="AO254" i="20"/>
  <c r="AP254" i="20"/>
  <c r="AQ254" i="20"/>
  <c r="AR254" i="20"/>
  <c r="AS254" i="20"/>
  <c r="AT254" i="20"/>
  <c r="AU254" i="20"/>
  <c r="AV254" i="20"/>
  <c r="M255" i="20"/>
  <c r="O255" i="20"/>
  <c r="P255" i="20"/>
  <c r="Q255" i="20"/>
  <c r="Y255" i="20"/>
  <c r="AG255" i="20"/>
  <c r="AO255" i="20"/>
  <c r="M256" i="20"/>
  <c r="N256" i="20"/>
  <c r="O256" i="20"/>
  <c r="P256" i="20"/>
  <c r="Q256" i="20"/>
  <c r="R256" i="20"/>
  <c r="S256" i="20"/>
  <c r="T256" i="20"/>
  <c r="U256" i="20"/>
  <c r="V256" i="20"/>
  <c r="W256" i="20"/>
  <c r="X256" i="20"/>
  <c r="Y256" i="20"/>
  <c r="Z256" i="20"/>
  <c r="AA256" i="20"/>
  <c r="AB256" i="20"/>
  <c r="AC256" i="20"/>
  <c r="AD256" i="20"/>
  <c r="AE256" i="20"/>
  <c r="AF256" i="20"/>
  <c r="AG256" i="20"/>
  <c r="AH256" i="20"/>
  <c r="AI256" i="20"/>
  <c r="AJ256" i="20"/>
  <c r="AK256" i="20"/>
  <c r="AL256" i="20"/>
  <c r="AM256" i="20"/>
  <c r="AN256" i="20"/>
  <c r="AO256" i="20"/>
  <c r="AP256" i="20"/>
  <c r="AQ256" i="20"/>
  <c r="AR256" i="20"/>
  <c r="AS256" i="20"/>
  <c r="AT256" i="20"/>
  <c r="AU256" i="20"/>
  <c r="AV256" i="20"/>
  <c r="M257" i="20"/>
  <c r="N257" i="20"/>
  <c r="O257" i="20"/>
  <c r="P257" i="20"/>
  <c r="Q257" i="20"/>
  <c r="R257" i="20"/>
  <c r="S257" i="20"/>
  <c r="T257" i="20"/>
  <c r="U257" i="20"/>
  <c r="V257" i="20"/>
  <c r="W257" i="20"/>
  <c r="X257" i="20"/>
  <c r="Y257" i="20"/>
  <c r="Z257" i="20"/>
  <c r="AA257" i="20"/>
  <c r="AB257" i="20"/>
  <c r="AC257" i="20"/>
  <c r="AD257" i="20"/>
  <c r="AE257" i="20"/>
  <c r="AF257" i="20"/>
  <c r="AG257" i="20"/>
  <c r="AH257" i="20"/>
  <c r="AI257" i="20"/>
  <c r="AJ257" i="20"/>
  <c r="AK257" i="20"/>
  <c r="AL257" i="20"/>
  <c r="AM257" i="20"/>
  <c r="AN257" i="20"/>
  <c r="AO257" i="20"/>
  <c r="AP257" i="20"/>
  <c r="AQ257" i="20"/>
  <c r="AR257" i="20"/>
  <c r="AS257" i="20"/>
  <c r="AT257" i="20"/>
  <c r="AU257" i="20"/>
  <c r="AV257" i="20"/>
  <c r="M258" i="20"/>
  <c r="Q258" i="20"/>
  <c r="U258" i="20"/>
  <c r="AB258" i="20"/>
  <c r="AC258" i="20"/>
  <c r="AK258" i="20"/>
  <c r="AS258" i="20"/>
  <c r="M259" i="20"/>
  <c r="N259" i="20"/>
  <c r="O259" i="20"/>
  <c r="P259" i="20"/>
  <c r="Q259" i="20"/>
  <c r="R259" i="20"/>
  <c r="S259" i="20"/>
  <c r="T259" i="20"/>
  <c r="U259" i="20"/>
  <c r="V259" i="20"/>
  <c r="W259" i="20"/>
  <c r="X259" i="20"/>
  <c r="Y259" i="20"/>
  <c r="Z259" i="20"/>
  <c r="AA259" i="20"/>
  <c r="AB259" i="20"/>
  <c r="AC259" i="20"/>
  <c r="AD259" i="20"/>
  <c r="AE259" i="20"/>
  <c r="AF259" i="20"/>
  <c r="AG259" i="20"/>
  <c r="AH259" i="20"/>
  <c r="AI259" i="20"/>
  <c r="AJ259" i="20"/>
  <c r="AK259" i="20"/>
  <c r="AL259" i="20"/>
  <c r="AM259" i="20"/>
  <c r="AN259" i="20"/>
  <c r="AO259" i="20"/>
  <c r="AP259" i="20"/>
  <c r="AQ259" i="20"/>
  <c r="AR259" i="20"/>
  <c r="AS259" i="20"/>
  <c r="AT259" i="20"/>
  <c r="AU259" i="20"/>
  <c r="AV259" i="20"/>
  <c r="M260" i="20"/>
  <c r="N260" i="20"/>
  <c r="O260" i="20"/>
  <c r="P260" i="20"/>
  <c r="Q260" i="20"/>
  <c r="R260" i="20"/>
  <c r="S260" i="20"/>
  <c r="T260" i="20"/>
  <c r="U260" i="20"/>
  <c r="V260" i="20"/>
  <c r="W260" i="20"/>
  <c r="X260" i="20"/>
  <c r="Y260" i="20"/>
  <c r="Z260" i="20"/>
  <c r="AA260" i="20"/>
  <c r="AB260" i="20"/>
  <c r="AC260" i="20"/>
  <c r="AD260" i="20"/>
  <c r="AE260" i="20"/>
  <c r="AF260" i="20"/>
  <c r="AG260" i="20"/>
  <c r="AH260" i="20"/>
  <c r="AI260" i="20"/>
  <c r="AJ260" i="20"/>
  <c r="AK260" i="20"/>
  <c r="AL260" i="20"/>
  <c r="AM260" i="20"/>
  <c r="AN260" i="20"/>
  <c r="AO260" i="20"/>
  <c r="AP260" i="20"/>
  <c r="AQ260" i="20"/>
  <c r="AR260" i="20"/>
  <c r="AS260" i="20"/>
  <c r="AT260" i="20"/>
  <c r="AU260" i="20"/>
  <c r="AV260" i="20"/>
  <c r="M261" i="20"/>
  <c r="O261" i="20"/>
  <c r="P261" i="20"/>
  <c r="Q261" i="20"/>
  <c r="Y261" i="20"/>
  <c r="AG261" i="20"/>
  <c r="AM261" i="20"/>
  <c r="M262" i="20"/>
  <c r="N262" i="20"/>
  <c r="O262" i="20"/>
  <c r="P262" i="20"/>
  <c r="Q262" i="20"/>
  <c r="R262" i="20"/>
  <c r="S262" i="20"/>
  <c r="T262" i="20"/>
  <c r="U262" i="20"/>
  <c r="V262" i="20"/>
  <c r="W262" i="20"/>
  <c r="X262" i="20"/>
  <c r="Y262" i="20"/>
  <c r="Z262" i="20"/>
  <c r="AA262" i="20"/>
  <c r="AB262" i="20"/>
  <c r="AC262" i="20"/>
  <c r="AD262" i="20"/>
  <c r="AE262" i="20"/>
  <c r="AF262" i="20"/>
  <c r="AG262" i="20"/>
  <c r="AH262" i="20"/>
  <c r="AI262" i="20"/>
  <c r="AJ262" i="20"/>
  <c r="AK262" i="20"/>
  <c r="AL262" i="20"/>
  <c r="AM262" i="20"/>
  <c r="AN262" i="20"/>
  <c r="AO262" i="20"/>
  <c r="AP262" i="20"/>
  <c r="AQ262" i="20"/>
  <c r="AR262" i="20"/>
  <c r="AS262" i="20"/>
  <c r="AT262" i="20"/>
  <c r="AU262" i="20"/>
  <c r="AV262" i="20"/>
  <c r="AS154" i="24"/>
  <c r="BD393" i="5"/>
  <c r="AS155" i="24"/>
  <c r="BD394" i="5" s="1"/>
  <c r="AS156" i="24"/>
  <c r="BD395" i="5" s="1"/>
  <c r="AS157" i="24"/>
  <c r="BD396" i="5" s="1"/>
  <c r="AS158" i="24"/>
  <c r="BD397" i="5" s="1"/>
  <c r="AS159" i="24"/>
  <c r="BD398" i="5" s="1"/>
  <c r="AS160" i="24"/>
  <c r="BD399" i="5" s="1"/>
  <c r="AS161" i="24"/>
  <c r="BD400" i="5" s="1"/>
  <c r="AS162" i="24"/>
  <c r="BD401" i="5"/>
  <c r="AS163" i="24"/>
  <c r="BD402" i="5" s="1"/>
  <c r="AS164" i="24"/>
  <c r="BD403" i="5" s="1"/>
  <c r="AS165" i="24"/>
  <c r="BD404" i="5" s="1"/>
  <c r="AS166" i="24"/>
  <c r="BD405" i="5" s="1"/>
  <c r="AS167" i="24"/>
  <c r="BD406" i="5" s="1"/>
  <c r="AS168" i="24"/>
  <c r="BD407" i="5" s="1"/>
  <c r="AS169" i="24"/>
  <c r="BD408" i="5" s="1"/>
  <c r="AS170" i="24"/>
  <c r="BD409" i="5"/>
  <c r="AS171" i="24"/>
  <c r="BD410" i="5" s="1"/>
  <c r="AV154" i="24"/>
  <c r="BG393" i="5" s="1"/>
  <c r="AV155" i="24"/>
  <c r="BG394" i="5" s="1"/>
  <c r="AV156" i="24"/>
  <c r="BG395" i="5" s="1"/>
  <c r="AV157" i="24"/>
  <c r="BG396" i="5" s="1"/>
  <c r="AV158" i="24"/>
  <c r="BG397" i="5" s="1"/>
  <c r="AV159" i="24"/>
  <c r="BG398" i="5" s="1"/>
  <c r="AV160" i="24"/>
  <c r="BG399" i="5"/>
  <c r="AV161" i="24"/>
  <c r="BG400" i="5" s="1"/>
  <c r="AV162" i="24"/>
  <c r="BG401" i="5" s="1"/>
  <c r="AV163" i="24"/>
  <c r="BG402" i="5" s="1"/>
  <c r="AV164" i="24"/>
  <c r="BG403" i="5" s="1"/>
  <c r="AV165" i="24"/>
  <c r="BG404" i="5" s="1"/>
  <c r="AV166" i="24"/>
  <c r="BG405" i="5" s="1"/>
  <c r="AV167" i="24"/>
  <c r="BG406" i="5" s="1"/>
  <c r="AV168" i="24"/>
  <c r="BG407" i="5"/>
  <c r="AV169" i="24"/>
  <c r="BG408" i="5" s="1"/>
  <c r="AV170" i="24"/>
  <c r="BG409" i="5" s="1"/>
  <c r="AV171" i="24"/>
  <c r="BG410" i="5" s="1"/>
  <c r="AT154" i="24"/>
  <c r="BE393" i="5" s="1"/>
  <c r="AT155" i="24"/>
  <c r="BE394" i="5" s="1"/>
  <c r="AT156" i="24"/>
  <c r="BE395" i="5" s="1"/>
  <c r="AT157" i="24"/>
  <c r="BE396" i="5" s="1"/>
  <c r="AT158" i="24"/>
  <c r="BE397" i="5"/>
  <c r="AT159" i="24"/>
  <c r="BE398" i="5" s="1"/>
  <c r="AT160" i="24"/>
  <c r="BE399" i="5"/>
  <c r="AT161" i="24"/>
  <c r="BE400" i="5" s="1"/>
  <c r="AT162" i="24"/>
  <c r="BE401" i="5"/>
  <c r="AT163" i="24"/>
  <c r="BE402" i="5" s="1"/>
  <c r="AT164" i="24"/>
  <c r="BE403" i="5"/>
  <c r="AT165" i="24"/>
  <c r="BE404" i="5" s="1"/>
  <c r="AT166" i="24"/>
  <c r="BE405" i="5"/>
  <c r="AT167" i="24"/>
  <c r="BE406" i="5" s="1"/>
  <c r="AT168" i="24"/>
  <c r="BE407" i="5"/>
  <c r="AT169" i="24"/>
  <c r="BE408" i="5" s="1"/>
  <c r="AT170" i="24"/>
  <c r="BE409" i="5"/>
  <c r="AT171" i="24"/>
  <c r="BE410" i="5" s="1"/>
  <c r="AV190" i="24"/>
  <c r="AU190" i="24"/>
  <c r="AT190" i="24"/>
  <c r="AS190" i="24"/>
  <c r="AR190" i="24"/>
  <c r="AQ190" i="24"/>
  <c r="AP190" i="24"/>
  <c r="AO190" i="24"/>
  <c r="AN190" i="24"/>
  <c r="AM190" i="24"/>
  <c r="AL190" i="24"/>
  <c r="AK190" i="24"/>
  <c r="AJ190" i="24"/>
  <c r="AI190" i="24"/>
  <c r="AH190" i="24"/>
  <c r="AG190" i="24"/>
  <c r="AF190" i="24"/>
  <c r="AE190" i="24"/>
  <c r="AD190" i="24"/>
  <c r="AC190" i="24"/>
  <c r="AB190" i="24"/>
  <c r="AA190" i="24"/>
  <c r="Z190" i="24"/>
  <c r="Y190" i="24"/>
  <c r="X190" i="24"/>
  <c r="W190" i="24"/>
  <c r="V190" i="24"/>
  <c r="U190" i="24"/>
  <c r="T190" i="24"/>
  <c r="S190" i="24"/>
  <c r="R190" i="24"/>
  <c r="Q190" i="24"/>
  <c r="P190" i="24"/>
  <c r="O190" i="24"/>
  <c r="N190" i="24"/>
  <c r="M190" i="24"/>
  <c r="AV189" i="24"/>
  <c r="AU189" i="24"/>
  <c r="AT189" i="24"/>
  <c r="AS189" i="24"/>
  <c r="AR189" i="24"/>
  <c r="AQ189" i="24"/>
  <c r="AP189" i="24"/>
  <c r="AO189" i="24"/>
  <c r="AN189" i="24"/>
  <c r="AM189" i="24"/>
  <c r="AL189" i="24"/>
  <c r="AK189" i="24"/>
  <c r="AJ189" i="24"/>
  <c r="AI189" i="24"/>
  <c r="AH189" i="24"/>
  <c r="AG189" i="24"/>
  <c r="AF189" i="24"/>
  <c r="AE189" i="24"/>
  <c r="AD189" i="24"/>
  <c r="AC189" i="24"/>
  <c r="AB189" i="24"/>
  <c r="AA189" i="24"/>
  <c r="Z189" i="24"/>
  <c r="Y189" i="24"/>
  <c r="X189" i="24"/>
  <c r="W189" i="24"/>
  <c r="V189" i="24"/>
  <c r="U189" i="24"/>
  <c r="T189" i="24"/>
  <c r="S189" i="24"/>
  <c r="R189" i="24"/>
  <c r="Q189" i="24"/>
  <c r="P189" i="24"/>
  <c r="O189" i="24"/>
  <c r="N189" i="24"/>
  <c r="M189" i="24"/>
  <c r="AV188" i="24"/>
  <c r="AU188" i="24"/>
  <c r="AT188" i="24"/>
  <c r="AS188" i="24"/>
  <c r="AR188" i="24"/>
  <c r="AQ188" i="24"/>
  <c r="AP188" i="24"/>
  <c r="AO188" i="24"/>
  <c r="AN188" i="24"/>
  <c r="AM188" i="24"/>
  <c r="AL188" i="24"/>
  <c r="AK188" i="24"/>
  <c r="AJ188" i="24"/>
  <c r="AI188" i="24"/>
  <c r="AH188" i="24"/>
  <c r="AG188" i="24"/>
  <c r="AF188" i="24"/>
  <c r="AE188" i="24"/>
  <c r="AD188" i="24"/>
  <c r="AC188" i="24"/>
  <c r="AB188" i="24"/>
  <c r="AA188" i="24"/>
  <c r="Z188" i="24"/>
  <c r="Y188" i="24"/>
  <c r="X188" i="24"/>
  <c r="W188" i="24"/>
  <c r="V188" i="24"/>
  <c r="U188" i="24"/>
  <c r="T188" i="24"/>
  <c r="S188" i="24"/>
  <c r="R188" i="24"/>
  <c r="Q188" i="24"/>
  <c r="P188" i="24"/>
  <c r="O188" i="24"/>
  <c r="N188" i="24"/>
  <c r="M188" i="24"/>
  <c r="AV187" i="24"/>
  <c r="AU187" i="24"/>
  <c r="AT187" i="24"/>
  <c r="AS187" i="24"/>
  <c r="AR187" i="24"/>
  <c r="AQ187" i="24"/>
  <c r="AP187" i="24"/>
  <c r="AO187" i="24"/>
  <c r="AN187" i="24"/>
  <c r="AM187" i="24"/>
  <c r="AL187" i="24"/>
  <c r="AK187" i="24"/>
  <c r="AJ187" i="24"/>
  <c r="AI187" i="24"/>
  <c r="AH187" i="24"/>
  <c r="AG187" i="24"/>
  <c r="AF187" i="24"/>
  <c r="AE187" i="24"/>
  <c r="AD187" i="24"/>
  <c r="AC187" i="24"/>
  <c r="AB187" i="24"/>
  <c r="AA187" i="24"/>
  <c r="Z187" i="24"/>
  <c r="Y187" i="24"/>
  <c r="X187" i="24"/>
  <c r="W187" i="24"/>
  <c r="V187" i="24"/>
  <c r="U187" i="24"/>
  <c r="T187" i="24"/>
  <c r="S187" i="24"/>
  <c r="R187" i="24"/>
  <c r="Q187" i="24"/>
  <c r="P187" i="24"/>
  <c r="O187" i="24"/>
  <c r="N187" i="24"/>
  <c r="M187" i="24"/>
  <c r="AV186" i="24"/>
  <c r="AU186" i="24"/>
  <c r="AT186" i="24"/>
  <c r="AS186" i="24"/>
  <c r="AR186" i="24"/>
  <c r="AQ186" i="24"/>
  <c r="AP186" i="24"/>
  <c r="AO186" i="24"/>
  <c r="AN186" i="24"/>
  <c r="AM186" i="24"/>
  <c r="AL186" i="24"/>
  <c r="AK186" i="24"/>
  <c r="AJ186" i="24"/>
  <c r="AI186" i="24"/>
  <c r="AH186" i="24"/>
  <c r="AG186" i="24"/>
  <c r="AF186" i="24"/>
  <c r="AE186" i="24"/>
  <c r="AD186" i="24"/>
  <c r="AC186" i="24"/>
  <c r="AB186" i="24"/>
  <c r="AA186" i="24"/>
  <c r="Z186" i="24"/>
  <c r="Y186" i="24"/>
  <c r="X186" i="24"/>
  <c r="W186" i="24"/>
  <c r="V186" i="24"/>
  <c r="U186" i="24"/>
  <c r="T186" i="24"/>
  <c r="S186" i="24"/>
  <c r="R186" i="24"/>
  <c r="Q186" i="24"/>
  <c r="P186" i="24"/>
  <c r="O186" i="24"/>
  <c r="N186" i="24"/>
  <c r="M186" i="24"/>
  <c r="AV185" i="24"/>
  <c r="AU185" i="24"/>
  <c r="AT185" i="24"/>
  <c r="AS185" i="24"/>
  <c r="AR185" i="24"/>
  <c r="AQ185" i="24"/>
  <c r="AP185" i="24"/>
  <c r="AO185" i="24"/>
  <c r="AN185" i="24"/>
  <c r="AM185" i="24"/>
  <c r="AL185" i="24"/>
  <c r="AK185" i="24"/>
  <c r="AJ185" i="24"/>
  <c r="AI185" i="24"/>
  <c r="AH185" i="24"/>
  <c r="AG185" i="24"/>
  <c r="AF185" i="24"/>
  <c r="AE185" i="24"/>
  <c r="AD185" i="24"/>
  <c r="AC185" i="24"/>
  <c r="AB185" i="24"/>
  <c r="AA185" i="24"/>
  <c r="Z185" i="24"/>
  <c r="Y185" i="24"/>
  <c r="X185" i="24"/>
  <c r="W185" i="24"/>
  <c r="V185" i="24"/>
  <c r="U185" i="24"/>
  <c r="T185" i="24"/>
  <c r="S185" i="24"/>
  <c r="R185" i="24"/>
  <c r="Q185" i="24"/>
  <c r="P185" i="24"/>
  <c r="O185" i="24"/>
  <c r="N185" i="24"/>
  <c r="M185" i="24"/>
  <c r="AV184" i="24"/>
  <c r="AU184" i="24"/>
  <c r="AT184" i="24"/>
  <c r="AS184" i="24"/>
  <c r="AR184" i="24"/>
  <c r="AQ184" i="24"/>
  <c r="AP184" i="24"/>
  <c r="AO184" i="24"/>
  <c r="AN184" i="24"/>
  <c r="AM184" i="24"/>
  <c r="AL184" i="24"/>
  <c r="AK184" i="24"/>
  <c r="AJ184" i="24"/>
  <c r="AI184" i="24"/>
  <c r="AH184" i="24"/>
  <c r="AG184" i="24"/>
  <c r="AF184" i="24"/>
  <c r="AE184" i="24"/>
  <c r="AD184" i="24"/>
  <c r="AC184" i="24"/>
  <c r="AB184" i="24"/>
  <c r="AA184" i="24"/>
  <c r="Z184" i="24"/>
  <c r="Y184" i="24"/>
  <c r="X184" i="24"/>
  <c r="W184" i="24"/>
  <c r="V184" i="24"/>
  <c r="U184" i="24"/>
  <c r="T184" i="24"/>
  <c r="S184" i="24"/>
  <c r="R184" i="24"/>
  <c r="Q184" i="24"/>
  <c r="P184" i="24"/>
  <c r="O184" i="24"/>
  <c r="N184" i="24"/>
  <c r="M184" i="24"/>
  <c r="AV183" i="24"/>
  <c r="AU183" i="24"/>
  <c r="AT183" i="24"/>
  <c r="AS183" i="24"/>
  <c r="AR183" i="24"/>
  <c r="AQ183" i="24"/>
  <c r="AP183" i="24"/>
  <c r="AO183" i="24"/>
  <c r="AN183" i="24"/>
  <c r="AM183" i="24"/>
  <c r="AL183" i="24"/>
  <c r="AK183" i="24"/>
  <c r="AJ183" i="24"/>
  <c r="AI183" i="24"/>
  <c r="AH183" i="24"/>
  <c r="AG183" i="24"/>
  <c r="AF183" i="24"/>
  <c r="AE183" i="24"/>
  <c r="AD183" i="24"/>
  <c r="AC183" i="24"/>
  <c r="AB183" i="24"/>
  <c r="AA183" i="24"/>
  <c r="Z183" i="24"/>
  <c r="Y183" i="24"/>
  <c r="X183" i="24"/>
  <c r="W183" i="24"/>
  <c r="V183" i="24"/>
  <c r="U183" i="24"/>
  <c r="T183" i="24"/>
  <c r="S183" i="24"/>
  <c r="R183" i="24"/>
  <c r="Q183" i="24"/>
  <c r="P183" i="24"/>
  <c r="O183" i="24"/>
  <c r="N183" i="24"/>
  <c r="M183" i="24"/>
  <c r="AV182" i="24"/>
  <c r="AU182" i="24"/>
  <c r="AT182" i="24"/>
  <c r="AS182" i="24"/>
  <c r="AR182" i="24"/>
  <c r="AQ182" i="24"/>
  <c r="AP182" i="24"/>
  <c r="AO182" i="24"/>
  <c r="AN182" i="24"/>
  <c r="AM182" i="24"/>
  <c r="AL182" i="24"/>
  <c r="AK182" i="24"/>
  <c r="AJ182" i="24"/>
  <c r="AI182" i="24"/>
  <c r="AH182" i="24"/>
  <c r="AG182" i="24"/>
  <c r="AF182" i="24"/>
  <c r="AE182" i="24"/>
  <c r="AD182" i="24"/>
  <c r="AC182" i="24"/>
  <c r="AB182" i="24"/>
  <c r="AA182" i="24"/>
  <c r="Z182" i="24"/>
  <c r="Y182" i="24"/>
  <c r="X182" i="24"/>
  <c r="W182" i="24"/>
  <c r="V182" i="24"/>
  <c r="U182" i="24"/>
  <c r="T182" i="24"/>
  <c r="S182" i="24"/>
  <c r="R182" i="24"/>
  <c r="Q182" i="24"/>
  <c r="P182" i="24"/>
  <c r="O182" i="24"/>
  <c r="N182" i="24"/>
  <c r="M182" i="24"/>
  <c r="AV181" i="24"/>
  <c r="AU181" i="24"/>
  <c r="AT181" i="24"/>
  <c r="AS181" i="24"/>
  <c r="AR181" i="24"/>
  <c r="AQ181" i="24"/>
  <c r="AP181" i="24"/>
  <c r="AO181" i="24"/>
  <c r="AN181" i="24"/>
  <c r="AM181" i="24"/>
  <c r="AL181" i="24"/>
  <c r="AK181" i="24"/>
  <c r="AJ181" i="24"/>
  <c r="AI181" i="24"/>
  <c r="AH181" i="24"/>
  <c r="AG181" i="24"/>
  <c r="AF181" i="24"/>
  <c r="AE181" i="24"/>
  <c r="AD181" i="24"/>
  <c r="AC181" i="24"/>
  <c r="AB181" i="24"/>
  <c r="AA181" i="24"/>
  <c r="Z181" i="24"/>
  <c r="Y181" i="24"/>
  <c r="X181" i="24"/>
  <c r="W181" i="24"/>
  <c r="V181" i="24"/>
  <c r="U181" i="24"/>
  <c r="T181" i="24"/>
  <c r="S181" i="24"/>
  <c r="R181" i="24"/>
  <c r="Q181" i="24"/>
  <c r="P181" i="24"/>
  <c r="O181" i="24"/>
  <c r="N181" i="24"/>
  <c r="M181" i="24"/>
  <c r="AV180" i="24"/>
  <c r="AU180" i="24"/>
  <c r="AT180" i="24"/>
  <c r="AS180" i="24"/>
  <c r="AR180" i="24"/>
  <c r="AQ180" i="24"/>
  <c r="AP180" i="24"/>
  <c r="AO180" i="24"/>
  <c r="AN180" i="24"/>
  <c r="AM180" i="24"/>
  <c r="AL180" i="24"/>
  <c r="AK180" i="24"/>
  <c r="AJ180" i="24"/>
  <c r="AI180" i="24"/>
  <c r="AH180" i="24"/>
  <c r="AG180" i="24"/>
  <c r="AF180" i="24"/>
  <c r="AE180" i="24"/>
  <c r="AD180" i="24"/>
  <c r="AC180" i="24"/>
  <c r="AB180" i="24"/>
  <c r="AA180" i="24"/>
  <c r="Z180" i="24"/>
  <c r="Y180" i="24"/>
  <c r="X180" i="24"/>
  <c r="W180" i="24"/>
  <c r="V180" i="24"/>
  <c r="U180" i="24"/>
  <c r="T180" i="24"/>
  <c r="S180" i="24"/>
  <c r="R180" i="24"/>
  <c r="Q180" i="24"/>
  <c r="P180" i="24"/>
  <c r="O180" i="24"/>
  <c r="N180" i="24"/>
  <c r="M180" i="24"/>
  <c r="AV179" i="24"/>
  <c r="AU179" i="24"/>
  <c r="AT179" i="24"/>
  <c r="AS179" i="24"/>
  <c r="AR179" i="24"/>
  <c r="AQ179" i="24"/>
  <c r="AP179" i="24"/>
  <c r="AO179" i="24"/>
  <c r="AN179" i="24"/>
  <c r="AM179" i="24"/>
  <c r="AL179" i="24"/>
  <c r="AK179" i="24"/>
  <c r="AJ179" i="24"/>
  <c r="AI179" i="24"/>
  <c r="AH179" i="24"/>
  <c r="AG179" i="24"/>
  <c r="AF179" i="24"/>
  <c r="AE179" i="24"/>
  <c r="AD179" i="24"/>
  <c r="AC179" i="24"/>
  <c r="AB179" i="24"/>
  <c r="AA179" i="24"/>
  <c r="Z179" i="24"/>
  <c r="Y179" i="24"/>
  <c r="X179" i="24"/>
  <c r="W179" i="24"/>
  <c r="V179" i="24"/>
  <c r="U179" i="24"/>
  <c r="T179" i="24"/>
  <c r="S179" i="24"/>
  <c r="R179" i="24"/>
  <c r="Q179" i="24"/>
  <c r="P179" i="24"/>
  <c r="O179" i="24"/>
  <c r="N179" i="24"/>
  <c r="M179" i="24"/>
  <c r="AV178" i="24"/>
  <c r="AU178" i="24"/>
  <c r="AT178" i="24"/>
  <c r="AS178" i="24"/>
  <c r="AR178" i="24"/>
  <c r="AQ178" i="24"/>
  <c r="AP178" i="24"/>
  <c r="AO178" i="24"/>
  <c r="AN178" i="24"/>
  <c r="AM178" i="24"/>
  <c r="AL178" i="24"/>
  <c r="AK178" i="24"/>
  <c r="AJ178" i="24"/>
  <c r="AI178" i="24"/>
  <c r="AH178" i="24"/>
  <c r="AG178" i="24"/>
  <c r="AF178" i="24"/>
  <c r="AE178" i="24"/>
  <c r="AD178" i="24"/>
  <c r="AC178" i="24"/>
  <c r="AB178" i="24"/>
  <c r="AA178" i="24"/>
  <c r="Z178" i="24"/>
  <c r="Y178" i="24"/>
  <c r="X178" i="24"/>
  <c r="W178" i="24"/>
  <c r="V178" i="24"/>
  <c r="U178" i="24"/>
  <c r="T178" i="24"/>
  <c r="S178" i="24"/>
  <c r="R178" i="24"/>
  <c r="Q178" i="24"/>
  <c r="P178" i="24"/>
  <c r="O178" i="24"/>
  <c r="N178" i="24"/>
  <c r="M178" i="24"/>
  <c r="AV177" i="24"/>
  <c r="AU177" i="24"/>
  <c r="AT177" i="24"/>
  <c r="AS177" i="24"/>
  <c r="AR177" i="24"/>
  <c r="AQ177" i="24"/>
  <c r="AP177" i="24"/>
  <c r="AO177" i="24"/>
  <c r="AN177" i="24"/>
  <c r="AM177" i="24"/>
  <c r="AL177" i="24"/>
  <c r="AK177" i="24"/>
  <c r="AJ177" i="24"/>
  <c r="AI177" i="24"/>
  <c r="AH177" i="24"/>
  <c r="AG177" i="24"/>
  <c r="AF177" i="24"/>
  <c r="AE177" i="24"/>
  <c r="AD177" i="24"/>
  <c r="AC177" i="24"/>
  <c r="AB177" i="24"/>
  <c r="AA177" i="24"/>
  <c r="Z177" i="24"/>
  <c r="Y177" i="24"/>
  <c r="X177" i="24"/>
  <c r="W177" i="24"/>
  <c r="V177" i="24"/>
  <c r="U177" i="24"/>
  <c r="T177" i="24"/>
  <c r="S177" i="24"/>
  <c r="R177" i="24"/>
  <c r="Q177" i="24"/>
  <c r="P177" i="24"/>
  <c r="O177" i="24"/>
  <c r="N177" i="24"/>
  <c r="M177" i="24"/>
  <c r="AV176" i="24"/>
  <c r="AU176" i="24"/>
  <c r="AT176" i="24"/>
  <c r="AS176" i="24"/>
  <c r="AR176" i="24"/>
  <c r="AQ176" i="24"/>
  <c r="AP176" i="24"/>
  <c r="AO176" i="24"/>
  <c r="AN176" i="24"/>
  <c r="AM176" i="24"/>
  <c r="AL176" i="24"/>
  <c r="AK176" i="24"/>
  <c r="AJ176" i="24"/>
  <c r="AI176" i="24"/>
  <c r="AH176" i="24"/>
  <c r="AG176" i="24"/>
  <c r="AF176" i="24"/>
  <c r="AE176" i="24"/>
  <c r="AD176" i="24"/>
  <c r="AC176" i="24"/>
  <c r="AB176" i="24"/>
  <c r="AA176" i="24"/>
  <c r="Z176" i="24"/>
  <c r="Y176" i="24"/>
  <c r="X176" i="24"/>
  <c r="W176" i="24"/>
  <c r="V176" i="24"/>
  <c r="U176" i="24"/>
  <c r="T176" i="24"/>
  <c r="S176" i="24"/>
  <c r="R176" i="24"/>
  <c r="Q176" i="24"/>
  <c r="P176" i="24"/>
  <c r="O176" i="24"/>
  <c r="N176" i="24"/>
  <c r="M176" i="24"/>
  <c r="AV175" i="24"/>
  <c r="AU175" i="24"/>
  <c r="AT175" i="24"/>
  <c r="AS175" i="24"/>
  <c r="AR175" i="24"/>
  <c r="AQ175" i="24"/>
  <c r="AP175" i="24"/>
  <c r="AO175" i="24"/>
  <c r="AN175" i="24"/>
  <c r="AM175" i="24"/>
  <c r="AL175" i="24"/>
  <c r="AK175" i="24"/>
  <c r="AJ175" i="24"/>
  <c r="AI175" i="24"/>
  <c r="AH175" i="24"/>
  <c r="AG175" i="24"/>
  <c r="AF175" i="24"/>
  <c r="AE175" i="24"/>
  <c r="AD175" i="24"/>
  <c r="AC175" i="24"/>
  <c r="AB175" i="24"/>
  <c r="AA175" i="24"/>
  <c r="Z175" i="24"/>
  <c r="Y175" i="24"/>
  <c r="X175" i="24"/>
  <c r="W175" i="24"/>
  <c r="V175" i="24"/>
  <c r="U175" i="24"/>
  <c r="T175" i="24"/>
  <c r="S175" i="24"/>
  <c r="R175" i="24"/>
  <c r="Q175" i="24"/>
  <c r="P175" i="24"/>
  <c r="O175" i="24"/>
  <c r="N175" i="24"/>
  <c r="M175" i="24"/>
  <c r="AV174" i="24"/>
  <c r="AU174" i="24"/>
  <c r="AT174" i="24"/>
  <c r="AS174" i="24"/>
  <c r="AR174" i="24"/>
  <c r="AQ174" i="24"/>
  <c r="AP174" i="24"/>
  <c r="AO174" i="24"/>
  <c r="AN174" i="24"/>
  <c r="AM174" i="24"/>
  <c r="AL174" i="24"/>
  <c r="AK174" i="24"/>
  <c r="AJ174" i="24"/>
  <c r="AI174" i="24"/>
  <c r="AH174" i="24"/>
  <c r="AG174" i="24"/>
  <c r="AF174" i="24"/>
  <c r="AE174" i="24"/>
  <c r="AD174" i="24"/>
  <c r="AC174" i="24"/>
  <c r="AB174" i="24"/>
  <c r="AA174" i="24"/>
  <c r="Z174" i="24"/>
  <c r="Y174" i="24"/>
  <c r="X174" i="24"/>
  <c r="W174" i="24"/>
  <c r="V174" i="24"/>
  <c r="U174" i="24"/>
  <c r="T174" i="24"/>
  <c r="S174" i="24"/>
  <c r="R174" i="24"/>
  <c r="Q174" i="24"/>
  <c r="P174" i="24"/>
  <c r="O174" i="24"/>
  <c r="N174" i="24"/>
  <c r="M174" i="24"/>
  <c r="AV173" i="24"/>
  <c r="AU173" i="24"/>
  <c r="AT173" i="24"/>
  <c r="AS173" i="24"/>
  <c r="AR173" i="24"/>
  <c r="AQ173" i="24"/>
  <c r="AP173" i="24"/>
  <c r="AO173" i="24"/>
  <c r="AN173" i="24"/>
  <c r="AM173" i="24"/>
  <c r="AL173" i="24"/>
  <c r="AK173" i="24"/>
  <c r="AJ173" i="24"/>
  <c r="AI173" i="24"/>
  <c r="AH173" i="24"/>
  <c r="AG173" i="24"/>
  <c r="AF173" i="24"/>
  <c r="AE173" i="24"/>
  <c r="AD173" i="24"/>
  <c r="AC173" i="24"/>
  <c r="AB173" i="24"/>
  <c r="AA173" i="24"/>
  <c r="Z173" i="24"/>
  <c r="Y173" i="24"/>
  <c r="X173" i="24"/>
  <c r="W173" i="24"/>
  <c r="V173" i="24"/>
  <c r="U173" i="24"/>
  <c r="T173" i="24"/>
  <c r="S173" i="24"/>
  <c r="R173" i="24"/>
  <c r="Q173" i="24"/>
  <c r="P173" i="24"/>
  <c r="O173" i="24"/>
  <c r="N173" i="24"/>
  <c r="M173" i="24"/>
  <c r="L174" i="24"/>
  <c r="L175" i="24"/>
  <c r="L176" i="24"/>
  <c r="L177" i="24"/>
  <c r="L178" i="24"/>
  <c r="L179" i="24"/>
  <c r="L180" i="24"/>
  <c r="L181" i="24"/>
  <c r="L182" i="24"/>
  <c r="L183" i="24"/>
  <c r="L184" i="24"/>
  <c r="L185" i="24"/>
  <c r="L186" i="24"/>
  <c r="L187" i="24"/>
  <c r="L188" i="24"/>
  <c r="L189" i="24"/>
  <c r="L190" i="24"/>
  <c r="L173" i="24"/>
  <c r="L36" i="24"/>
  <c r="L37" i="24"/>
  <c r="L38" i="24"/>
  <c r="L39" i="24"/>
  <c r="L40" i="24"/>
  <c r="L35" i="24"/>
  <c r="L28" i="24"/>
  <c r="V394" i="5"/>
  <c r="L29" i="24"/>
  <c r="V397" i="5" s="1"/>
  <c r="L30" i="24"/>
  <c r="V400" i="5"/>
  <c r="L31" i="24"/>
  <c r="V403" i="5" s="1"/>
  <c r="L32" i="24"/>
  <c r="V406" i="5" s="1"/>
  <c r="L33" i="24"/>
  <c r="V409" i="5" s="1"/>
  <c r="L154" i="24"/>
  <c r="W393" i="5" s="1"/>
  <c r="AU154" i="24"/>
  <c r="BF393" i="5" s="1"/>
  <c r="AR154" i="24"/>
  <c r="BC393" i="5" s="1"/>
  <c r="AQ154" i="24"/>
  <c r="BB393" i="5" s="1"/>
  <c r="AP154" i="24"/>
  <c r="BA393" i="5" s="1"/>
  <c r="AO154" i="24"/>
  <c r="AZ393" i="5" s="1"/>
  <c r="AN154" i="24"/>
  <c r="AY393" i="5" s="1"/>
  <c r="AM154" i="24"/>
  <c r="AX393" i="5" s="1"/>
  <c r="AL154" i="24"/>
  <c r="AW393" i="5" s="1"/>
  <c r="AK154" i="24"/>
  <c r="AV393" i="5" s="1"/>
  <c r="AJ154" i="24"/>
  <c r="AU393" i="5" s="1"/>
  <c r="AI154" i="24"/>
  <c r="AT393" i="5" s="1"/>
  <c r="AH154" i="24"/>
  <c r="AS393" i="5"/>
  <c r="AG154" i="24"/>
  <c r="AR393" i="5" s="1"/>
  <c r="AF154" i="24"/>
  <c r="AQ393" i="5" s="1"/>
  <c r="AE154" i="24"/>
  <c r="AP393" i="5" s="1"/>
  <c r="AD154" i="24"/>
  <c r="AO393" i="5" s="1"/>
  <c r="AC154" i="24"/>
  <c r="AN393" i="5" s="1"/>
  <c r="AB154" i="24"/>
  <c r="AM393" i="5" s="1"/>
  <c r="AA154" i="24"/>
  <c r="AL393" i="5" s="1"/>
  <c r="Z154" i="24"/>
  <c r="AK393" i="5"/>
  <c r="Y154" i="24"/>
  <c r="AJ393" i="5" s="1"/>
  <c r="X154" i="24"/>
  <c r="AI393" i="5" s="1"/>
  <c r="W154" i="24"/>
  <c r="AH393" i="5" s="1"/>
  <c r="V154" i="24"/>
  <c r="AG393" i="5" s="1"/>
  <c r="U154" i="24"/>
  <c r="AF393" i="5" s="1"/>
  <c r="T154" i="24"/>
  <c r="AE393" i="5" s="1"/>
  <c r="S154" i="24"/>
  <c r="AD393" i="5" s="1"/>
  <c r="R154" i="24"/>
  <c r="AC393" i="5"/>
  <c r="Q154" i="24"/>
  <c r="AB393" i="5" s="1"/>
  <c r="P154" i="24"/>
  <c r="AA393" i="5" s="1"/>
  <c r="O154" i="24"/>
  <c r="Z393" i="5" s="1"/>
  <c r="N154" i="24"/>
  <c r="Y393" i="5" s="1"/>
  <c r="M154" i="24"/>
  <c r="X393" i="5" s="1"/>
  <c r="AU171" i="24"/>
  <c r="BF410" i="5" s="1"/>
  <c r="AR171" i="24"/>
  <c r="BC410" i="5" s="1"/>
  <c r="AQ171" i="24"/>
  <c r="BB410" i="5" s="1"/>
  <c r="AP171" i="24"/>
  <c r="BA410" i="5" s="1"/>
  <c r="AO171" i="24"/>
  <c r="AZ410" i="5" s="1"/>
  <c r="AN171" i="24"/>
  <c r="AY410" i="5" s="1"/>
  <c r="AM171" i="24"/>
  <c r="AX410" i="5" s="1"/>
  <c r="AL171" i="24"/>
  <c r="AW410" i="5" s="1"/>
  <c r="AK171" i="24"/>
  <c r="AV410" i="5" s="1"/>
  <c r="AJ171" i="24"/>
  <c r="AU410" i="5" s="1"/>
  <c r="AI171" i="24"/>
  <c r="AT410" i="5"/>
  <c r="AH171" i="24"/>
  <c r="AS410" i="5" s="1"/>
  <c r="AG171" i="24"/>
  <c r="AR410" i="5" s="1"/>
  <c r="AF171" i="24"/>
  <c r="AQ410" i="5" s="1"/>
  <c r="AE171" i="24"/>
  <c r="AP410" i="5" s="1"/>
  <c r="AD171" i="24"/>
  <c r="AO410" i="5" s="1"/>
  <c r="AC171" i="24"/>
  <c r="AN410" i="5" s="1"/>
  <c r="AB171" i="24"/>
  <c r="AM410" i="5" s="1"/>
  <c r="AA171" i="24"/>
  <c r="AL410" i="5"/>
  <c r="Z171" i="24"/>
  <c r="AK410" i="5" s="1"/>
  <c r="Y171" i="24"/>
  <c r="AJ410" i="5" s="1"/>
  <c r="X171" i="24"/>
  <c r="AI410" i="5" s="1"/>
  <c r="W171" i="24"/>
  <c r="AH410" i="5" s="1"/>
  <c r="V171" i="24"/>
  <c r="AG410" i="5" s="1"/>
  <c r="U171" i="24"/>
  <c r="AF410" i="5" s="1"/>
  <c r="T171" i="24"/>
  <c r="AE410" i="5" s="1"/>
  <c r="S171" i="24"/>
  <c r="AD410" i="5"/>
  <c r="R171" i="24"/>
  <c r="AC410" i="5" s="1"/>
  <c r="Q171" i="24"/>
  <c r="AB410" i="5" s="1"/>
  <c r="P171" i="24"/>
  <c r="AA410" i="5" s="1"/>
  <c r="O171" i="24"/>
  <c r="Z410" i="5" s="1"/>
  <c r="N171" i="24"/>
  <c r="Y410" i="5" s="1"/>
  <c r="M171" i="24"/>
  <c r="X410" i="5" s="1"/>
  <c r="L171" i="24"/>
  <c r="W410" i="5" s="1"/>
  <c r="AU170" i="24"/>
  <c r="BF409" i="5" s="1"/>
  <c r="AR170" i="24"/>
  <c r="BC409" i="5" s="1"/>
  <c r="AQ170" i="24"/>
  <c r="BB409" i="5" s="1"/>
  <c r="AP170" i="24"/>
  <c r="BA409" i="5" s="1"/>
  <c r="AO170" i="24"/>
  <c r="AZ409" i="5" s="1"/>
  <c r="AN170" i="24"/>
  <c r="AY409" i="5" s="1"/>
  <c r="AM170" i="24"/>
  <c r="AX409" i="5" s="1"/>
  <c r="AL170" i="24"/>
  <c r="AW409" i="5" s="1"/>
  <c r="AK170" i="24"/>
  <c r="AV409" i="5"/>
  <c r="AJ170" i="24"/>
  <c r="AU409" i="5" s="1"/>
  <c r="AI170" i="24"/>
  <c r="AT409" i="5" s="1"/>
  <c r="AH170" i="24"/>
  <c r="AS409" i="5" s="1"/>
  <c r="AG170" i="24"/>
  <c r="AR409" i="5" s="1"/>
  <c r="AF170" i="24"/>
  <c r="AQ409" i="5" s="1"/>
  <c r="AE170" i="24"/>
  <c r="AP409" i="5" s="1"/>
  <c r="AD170" i="24"/>
  <c r="AO409" i="5" s="1"/>
  <c r="AC170" i="24"/>
  <c r="AN409" i="5"/>
  <c r="AB170" i="24"/>
  <c r="AM409" i="5" s="1"/>
  <c r="AA170" i="24"/>
  <c r="AL409" i="5" s="1"/>
  <c r="Z170" i="24"/>
  <c r="AK409" i="5" s="1"/>
  <c r="Y170" i="24"/>
  <c r="AJ409" i="5" s="1"/>
  <c r="X170" i="24"/>
  <c r="AI409" i="5" s="1"/>
  <c r="W170" i="24"/>
  <c r="AH409" i="5" s="1"/>
  <c r="V170" i="24"/>
  <c r="AG409" i="5" s="1"/>
  <c r="U170" i="24"/>
  <c r="AF409" i="5"/>
  <c r="T170" i="24"/>
  <c r="AE409" i="5" s="1"/>
  <c r="S170" i="24"/>
  <c r="AD409" i="5" s="1"/>
  <c r="R170" i="24"/>
  <c r="AC409" i="5" s="1"/>
  <c r="Q170" i="24"/>
  <c r="AB409" i="5" s="1"/>
  <c r="P170" i="24"/>
  <c r="AA409" i="5" s="1"/>
  <c r="O170" i="24"/>
  <c r="Z409" i="5" s="1"/>
  <c r="N170" i="24"/>
  <c r="Y409" i="5" s="1"/>
  <c r="M170" i="24"/>
  <c r="X409" i="5" s="1"/>
  <c r="L170" i="24"/>
  <c r="W409" i="5" s="1"/>
  <c r="AU169" i="24"/>
  <c r="BF408" i="5" s="1"/>
  <c r="AR169" i="24"/>
  <c r="BC408" i="5" s="1"/>
  <c r="AQ169" i="24"/>
  <c r="BB408" i="5" s="1"/>
  <c r="AP169" i="24"/>
  <c r="BA408" i="5" s="1"/>
  <c r="AO169" i="24"/>
  <c r="AZ408" i="5"/>
  <c r="AN169" i="24"/>
  <c r="AY408" i="5" s="1"/>
  <c r="AM169" i="24"/>
  <c r="AX408" i="5" s="1"/>
  <c r="AL169" i="24"/>
  <c r="AW408" i="5" s="1"/>
  <c r="AK169" i="24"/>
  <c r="AV408" i="5"/>
  <c r="AJ169" i="24"/>
  <c r="AU408" i="5" s="1"/>
  <c r="AI169" i="24"/>
  <c r="AT408" i="5" s="1"/>
  <c r="AH169" i="24"/>
  <c r="AS408" i="5" s="1"/>
  <c r="AG169" i="24"/>
  <c r="AR408" i="5"/>
  <c r="AF169" i="24"/>
  <c r="AQ408" i="5" s="1"/>
  <c r="AE169" i="24"/>
  <c r="AP408" i="5" s="1"/>
  <c r="AD169" i="24"/>
  <c r="AO408" i="5" s="1"/>
  <c r="AC169" i="24"/>
  <c r="AN408" i="5"/>
  <c r="AB169" i="24"/>
  <c r="AM408" i="5" s="1"/>
  <c r="AA169" i="24"/>
  <c r="AL408" i="5" s="1"/>
  <c r="Z169" i="24"/>
  <c r="AK408" i="5" s="1"/>
  <c r="Y169" i="24"/>
  <c r="AJ408" i="5"/>
  <c r="X169" i="24"/>
  <c r="AI408" i="5"/>
  <c r="W169" i="24"/>
  <c r="AH408" i="5"/>
  <c r="V169" i="24"/>
  <c r="AG408" i="5" s="1"/>
  <c r="U169" i="24"/>
  <c r="AF408" i="5"/>
  <c r="T169" i="24"/>
  <c r="AE408" i="5"/>
  <c r="S169" i="24"/>
  <c r="AD408" i="5" s="1"/>
  <c r="R169" i="24"/>
  <c r="AC408" i="5" s="1"/>
  <c r="Q169" i="24"/>
  <c r="AB408" i="5"/>
  <c r="P169" i="24"/>
  <c r="AA408" i="5"/>
  <c r="O169" i="24"/>
  <c r="Z408" i="5"/>
  <c r="N169" i="24"/>
  <c r="Y408" i="5" s="1"/>
  <c r="M169" i="24"/>
  <c r="X408" i="5"/>
  <c r="L169" i="24"/>
  <c r="W408" i="5"/>
  <c r="AU168" i="24"/>
  <c r="BF407" i="5" s="1"/>
  <c r="AR168" i="24"/>
  <c r="BC407" i="5"/>
  <c r="AQ168" i="24"/>
  <c r="BB407" i="5" s="1"/>
  <c r="AP168" i="24"/>
  <c r="BA407" i="5" s="1"/>
  <c r="AO168" i="24"/>
  <c r="AZ407" i="5" s="1"/>
  <c r="AN168" i="24"/>
  <c r="AY407" i="5"/>
  <c r="AM168" i="24"/>
  <c r="AX407" i="5"/>
  <c r="AL168" i="24"/>
  <c r="AW407" i="5"/>
  <c r="AK168" i="24"/>
  <c r="AV407" i="5" s="1"/>
  <c r="AJ168" i="24"/>
  <c r="AU407" i="5"/>
  <c r="AI168" i="24"/>
  <c r="AT407" i="5"/>
  <c r="AH168" i="24"/>
  <c r="AS407" i="5"/>
  <c r="AG168" i="24"/>
  <c r="AR407" i="5" s="1"/>
  <c r="AF168" i="24"/>
  <c r="AQ407" i="5"/>
  <c r="AE168" i="24"/>
  <c r="AP407" i="5"/>
  <c r="AD168" i="24"/>
  <c r="AO407" i="5"/>
  <c r="AC168" i="24"/>
  <c r="AN407" i="5" s="1"/>
  <c r="AB168" i="24"/>
  <c r="AM407" i="5"/>
  <c r="AA168" i="24"/>
  <c r="AL407" i="5"/>
  <c r="Z168" i="24"/>
  <c r="AK407" i="5"/>
  <c r="Y168" i="24"/>
  <c r="AJ407" i="5" s="1"/>
  <c r="X168" i="24"/>
  <c r="AI407" i="5"/>
  <c r="W168" i="24"/>
  <c r="AH407" i="5" s="1"/>
  <c r="V168" i="24"/>
  <c r="AG407" i="5" s="1"/>
  <c r="U168" i="24"/>
  <c r="AF407" i="5" s="1"/>
  <c r="T168" i="24"/>
  <c r="AE407" i="5" s="1"/>
  <c r="S168" i="24"/>
  <c r="AD407" i="5" s="1"/>
  <c r="R168" i="24"/>
  <c r="AC407" i="5" s="1"/>
  <c r="Q168" i="24"/>
  <c r="AB407" i="5"/>
  <c r="P168" i="24"/>
  <c r="AA407" i="5" s="1"/>
  <c r="O168" i="24"/>
  <c r="Z407" i="5" s="1"/>
  <c r="N168" i="24"/>
  <c r="Y407" i="5" s="1"/>
  <c r="M168" i="24"/>
  <c r="X407" i="5" s="1"/>
  <c r="L168" i="24"/>
  <c r="W407" i="5" s="1"/>
  <c r="AU167" i="24"/>
  <c r="BF406" i="5" s="1"/>
  <c r="AR167" i="24"/>
  <c r="BC406" i="5" s="1"/>
  <c r="AQ167" i="24"/>
  <c r="BB406" i="5"/>
  <c r="AP167" i="24"/>
  <c r="BA406" i="5" s="1"/>
  <c r="AO167" i="24"/>
  <c r="AZ406" i="5" s="1"/>
  <c r="AN167" i="24"/>
  <c r="AY406" i="5" s="1"/>
  <c r="AM167" i="24"/>
  <c r="AX406" i="5" s="1"/>
  <c r="AL167" i="24"/>
  <c r="AW406" i="5" s="1"/>
  <c r="AK167" i="24"/>
  <c r="AV406" i="5" s="1"/>
  <c r="AJ167" i="24"/>
  <c r="AU406" i="5" s="1"/>
  <c r="AI167" i="24"/>
  <c r="AT406" i="5"/>
  <c r="AH167" i="24"/>
  <c r="AS406" i="5" s="1"/>
  <c r="AG167" i="24"/>
  <c r="AR406" i="5" s="1"/>
  <c r="AF167" i="24"/>
  <c r="AQ406" i="5" s="1"/>
  <c r="AE167" i="24"/>
  <c r="AP406" i="5" s="1"/>
  <c r="AD167" i="24"/>
  <c r="AO406" i="5" s="1"/>
  <c r="AC167" i="24"/>
  <c r="AN406" i="5" s="1"/>
  <c r="AB167" i="24"/>
  <c r="AM406" i="5" s="1"/>
  <c r="AA167" i="24"/>
  <c r="AL406" i="5" s="1"/>
  <c r="Z167" i="24"/>
  <c r="AK406" i="5" s="1"/>
  <c r="Y167" i="24"/>
  <c r="AJ406" i="5" s="1"/>
  <c r="X167" i="24"/>
  <c r="AI406" i="5" s="1"/>
  <c r="W167" i="24"/>
  <c r="AH406" i="5" s="1"/>
  <c r="V167" i="24"/>
  <c r="AG406" i="5" s="1"/>
  <c r="U167" i="24"/>
  <c r="AF406" i="5" s="1"/>
  <c r="T167" i="24"/>
  <c r="AE406" i="5" s="1"/>
  <c r="S167" i="24"/>
  <c r="AD406" i="5"/>
  <c r="R167" i="24"/>
  <c r="AC406" i="5" s="1"/>
  <c r="Q167" i="24"/>
  <c r="AB406" i="5" s="1"/>
  <c r="P167" i="24"/>
  <c r="AA406" i="5" s="1"/>
  <c r="O167" i="24"/>
  <c r="Z406" i="5" s="1"/>
  <c r="N167" i="24"/>
  <c r="Y406" i="5" s="1"/>
  <c r="M167" i="24"/>
  <c r="X406" i="5" s="1"/>
  <c r="L167" i="24"/>
  <c r="W406" i="5" s="1"/>
  <c r="AU166" i="24"/>
  <c r="BF405" i="5"/>
  <c r="AR166" i="24"/>
  <c r="BC405" i="5" s="1"/>
  <c r="AQ166" i="24"/>
  <c r="BB405" i="5" s="1"/>
  <c r="AP166" i="24"/>
  <c r="BA405" i="5" s="1"/>
  <c r="AO166" i="24"/>
  <c r="AZ405" i="5" s="1"/>
  <c r="AN166" i="24"/>
  <c r="AY405" i="5" s="1"/>
  <c r="AM166" i="24"/>
  <c r="AX405" i="5" s="1"/>
  <c r="AL166" i="24"/>
  <c r="AW405" i="5" s="1"/>
  <c r="AK166" i="24"/>
  <c r="AV405" i="5"/>
  <c r="AJ166" i="24"/>
  <c r="AU405" i="5" s="1"/>
  <c r="AI166" i="24"/>
  <c r="AT405" i="5" s="1"/>
  <c r="AH166" i="24"/>
  <c r="AS405" i="5" s="1"/>
  <c r="AG166" i="24"/>
  <c r="AR405" i="5" s="1"/>
  <c r="AF166" i="24"/>
  <c r="AQ405" i="5" s="1"/>
  <c r="AE166" i="24"/>
  <c r="AP405" i="5" s="1"/>
  <c r="AD166" i="24"/>
  <c r="AO405" i="5" s="1"/>
  <c r="AC166" i="24"/>
  <c r="AN405" i="5" s="1"/>
  <c r="AB166" i="24"/>
  <c r="AM405" i="5" s="1"/>
  <c r="AA166" i="24"/>
  <c r="AL405" i="5" s="1"/>
  <c r="Z166" i="24"/>
  <c r="AK405" i="5" s="1"/>
  <c r="Y166" i="24"/>
  <c r="AJ405" i="5" s="1"/>
  <c r="X166" i="24"/>
  <c r="AI405" i="5" s="1"/>
  <c r="W166" i="24"/>
  <c r="AH405" i="5" s="1"/>
  <c r="V166" i="24"/>
  <c r="AG405" i="5" s="1"/>
  <c r="U166" i="24"/>
  <c r="AF405" i="5"/>
  <c r="T166" i="24"/>
  <c r="AE405" i="5" s="1"/>
  <c r="S166" i="24"/>
  <c r="AD405" i="5" s="1"/>
  <c r="R166" i="24"/>
  <c r="AC405" i="5" s="1"/>
  <c r="Q166" i="24"/>
  <c r="AB405" i="5" s="1"/>
  <c r="P166" i="24"/>
  <c r="AA405" i="5" s="1"/>
  <c r="O166" i="24"/>
  <c r="Z405" i="5" s="1"/>
  <c r="N166" i="24"/>
  <c r="Y405" i="5" s="1"/>
  <c r="M166" i="24"/>
  <c r="X405" i="5"/>
  <c r="L166" i="24"/>
  <c r="W405" i="5" s="1"/>
  <c r="AU165" i="24"/>
  <c r="BF404" i="5" s="1"/>
  <c r="AR165" i="24"/>
  <c r="BC404" i="5" s="1"/>
  <c r="AQ165" i="24"/>
  <c r="BB404" i="5" s="1"/>
  <c r="AP165" i="24"/>
  <c r="BA404" i="5" s="1"/>
  <c r="AO165" i="24"/>
  <c r="AZ404" i="5" s="1"/>
  <c r="AN165" i="24"/>
  <c r="AY404" i="5" s="1"/>
  <c r="AM165" i="24"/>
  <c r="AX404" i="5"/>
  <c r="AL165" i="24"/>
  <c r="AW404" i="5" s="1"/>
  <c r="AK165" i="24"/>
  <c r="AV404" i="5" s="1"/>
  <c r="AJ165" i="24"/>
  <c r="AU404" i="5" s="1"/>
  <c r="AI165" i="24"/>
  <c r="AT404" i="5" s="1"/>
  <c r="AH165" i="24"/>
  <c r="AS404" i="5" s="1"/>
  <c r="AG165" i="24"/>
  <c r="AR404" i="5" s="1"/>
  <c r="AF165" i="24"/>
  <c r="AQ404" i="5" s="1"/>
  <c r="AE165" i="24"/>
  <c r="AP404" i="5" s="1"/>
  <c r="AD165" i="24"/>
  <c r="AO404" i="5" s="1"/>
  <c r="AC165" i="24"/>
  <c r="AN404" i="5" s="1"/>
  <c r="AB165" i="24"/>
  <c r="AM404" i="5" s="1"/>
  <c r="AA165" i="24"/>
  <c r="AL404" i="5" s="1"/>
  <c r="Z165" i="24"/>
  <c r="AK404" i="5" s="1"/>
  <c r="Y165" i="24"/>
  <c r="AJ404" i="5" s="1"/>
  <c r="X165" i="24"/>
  <c r="AI404" i="5" s="1"/>
  <c r="W165" i="24"/>
  <c r="AH404" i="5"/>
  <c r="V165" i="24"/>
  <c r="AG404" i="5" s="1"/>
  <c r="U165" i="24"/>
  <c r="AF404" i="5" s="1"/>
  <c r="T165" i="24"/>
  <c r="AE404" i="5" s="1"/>
  <c r="S165" i="24"/>
  <c r="AD404" i="5" s="1"/>
  <c r="R165" i="24"/>
  <c r="AC404" i="5" s="1"/>
  <c r="Q165" i="24"/>
  <c r="AB404" i="5" s="1"/>
  <c r="P165" i="24"/>
  <c r="AA404" i="5" s="1"/>
  <c r="O165" i="24"/>
  <c r="Z404" i="5"/>
  <c r="N165" i="24"/>
  <c r="Y404" i="5" s="1"/>
  <c r="M165" i="24"/>
  <c r="X404" i="5" s="1"/>
  <c r="L165" i="24"/>
  <c r="W404" i="5" s="1"/>
  <c r="AU164" i="24"/>
  <c r="BF403" i="5"/>
  <c r="AR164" i="24"/>
  <c r="BC403" i="5" s="1"/>
  <c r="AQ164" i="24"/>
  <c r="BB403" i="5" s="1"/>
  <c r="AP164" i="24"/>
  <c r="BA403" i="5" s="1"/>
  <c r="AO164" i="24"/>
  <c r="AZ403" i="5"/>
  <c r="AN164" i="24"/>
  <c r="AY403" i="5" s="1"/>
  <c r="AM164" i="24"/>
  <c r="AX403" i="5" s="1"/>
  <c r="AL164" i="24"/>
  <c r="AW403" i="5" s="1"/>
  <c r="AK164" i="24"/>
  <c r="AV403" i="5" s="1"/>
  <c r="AJ164" i="24"/>
  <c r="AU403" i="5" s="1"/>
  <c r="AI164" i="24"/>
  <c r="AT403" i="5" s="1"/>
  <c r="AH164" i="24"/>
  <c r="AS403" i="5" s="1"/>
  <c r="AG164" i="24"/>
  <c r="AR403" i="5" s="1"/>
  <c r="AF164" i="24"/>
  <c r="AQ403" i="5" s="1"/>
  <c r="AE164" i="24"/>
  <c r="AP403" i="5" s="1"/>
  <c r="AD164" i="24"/>
  <c r="AO403" i="5" s="1"/>
  <c r="AC164" i="24"/>
  <c r="AN403" i="5" s="1"/>
  <c r="AB164" i="24"/>
  <c r="AM403" i="5" s="1"/>
  <c r="AA164" i="24"/>
  <c r="AL403" i="5" s="1"/>
  <c r="Z164" i="24"/>
  <c r="AK403" i="5" s="1"/>
  <c r="Y164" i="24"/>
  <c r="AJ403" i="5"/>
  <c r="X164" i="24"/>
  <c r="AI403" i="5" s="1"/>
  <c r="W164" i="24"/>
  <c r="AH403" i="5" s="1"/>
  <c r="V164" i="24"/>
  <c r="AG403" i="5" s="1"/>
  <c r="U164" i="24"/>
  <c r="AF403" i="5" s="1"/>
  <c r="T164" i="24"/>
  <c r="AE403" i="5" s="1"/>
  <c r="S164" i="24"/>
  <c r="AD403" i="5" s="1"/>
  <c r="R164" i="24"/>
  <c r="AC403" i="5" s="1"/>
  <c r="Q164" i="24"/>
  <c r="AB403" i="5"/>
  <c r="P164" i="24"/>
  <c r="AA403" i="5" s="1"/>
  <c r="O164" i="24"/>
  <c r="Z403" i="5" s="1"/>
  <c r="N164" i="24"/>
  <c r="Y403" i="5" s="1"/>
  <c r="M164" i="24"/>
  <c r="X403" i="5"/>
  <c r="L164" i="24"/>
  <c r="W403" i="5" s="1"/>
  <c r="AU163" i="24"/>
  <c r="BF402" i="5" s="1"/>
  <c r="AR163" i="24"/>
  <c r="BC402" i="5" s="1"/>
  <c r="AQ163" i="24"/>
  <c r="BB402" i="5"/>
  <c r="AP163" i="24"/>
  <c r="BA402" i="5" s="1"/>
  <c r="AO163" i="24"/>
  <c r="AZ402" i="5" s="1"/>
  <c r="AN163" i="24"/>
  <c r="AY402" i="5" s="1"/>
  <c r="AM163" i="24"/>
  <c r="AX402" i="5" s="1"/>
  <c r="AL163" i="24"/>
  <c r="AW402" i="5" s="1"/>
  <c r="AK163" i="24"/>
  <c r="AV402" i="5" s="1"/>
  <c r="AJ163" i="24"/>
  <c r="AU402" i="5" s="1"/>
  <c r="AI163" i="24"/>
  <c r="AT402" i="5" s="1"/>
  <c r="AH163" i="24"/>
  <c r="AS402" i="5" s="1"/>
  <c r="AG163" i="24"/>
  <c r="AR402" i="5" s="1"/>
  <c r="AF163" i="24"/>
  <c r="AQ402" i="5" s="1"/>
  <c r="AE163" i="24"/>
  <c r="AP402" i="5" s="1"/>
  <c r="AD163" i="24"/>
  <c r="AO402" i="5" s="1"/>
  <c r="AC163" i="24"/>
  <c r="AN402" i="5" s="1"/>
  <c r="AB163" i="24"/>
  <c r="AM402" i="5" s="1"/>
  <c r="AA163" i="24"/>
  <c r="AL402" i="5"/>
  <c r="Z163" i="24"/>
  <c r="AK402" i="5" s="1"/>
  <c r="Y163" i="24"/>
  <c r="AJ402" i="5" s="1"/>
  <c r="X163" i="24"/>
  <c r="AI402" i="5" s="1"/>
  <c r="W163" i="24"/>
  <c r="AH402" i="5" s="1"/>
  <c r="V163" i="24"/>
  <c r="AG402" i="5" s="1"/>
  <c r="U163" i="24"/>
  <c r="AF402" i="5" s="1"/>
  <c r="T163" i="24"/>
  <c r="AE402" i="5" s="1"/>
  <c r="S163" i="24"/>
  <c r="AD402" i="5"/>
  <c r="R163" i="24"/>
  <c r="AC402" i="5" s="1"/>
  <c r="Q163" i="24"/>
  <c r="AB402" i="5" s="1"/>
  <c r="P163" i="24"/>
  <c r="AA402" i="5" s="1"/>
  <c r="O163" i="24"/>
  <c r="Z402" i="5"/>
  <c r="N163" i="24"/>
  <c r="Y402" i="5" s="1"/>
  <c r="M163" i="24"/>
  <c r="X402" i="5" s="1"/>
  <c r="L163" i="24"/>
  <c r="W402" i="5" s="1"/>
  <c r="AU162" i="24"/>
  <c r="BF401" i="5"/>
  <c r="AR162" i="24"/>
  <c r="BC401" i="5" s="1"/>
  <c r="AQ162" i="24"/>
  <c r="BB401" i="5" s="1"/>
  <c r="AP162" i="24"/>
  <c r="BA401" i="5" s="1"/>
  <c r="AO162" i="24"/>
  <c r="AZ401" i="5" s="1"/>
  <c r="AN162" i="24"/>
  <c r="AY401" i="5" s="1"/>
  <c r="AM162" i="24"/>
  <c r="AX401" i="5" s="1"/>
  <c r="AL162" i="24"/>
  <c r="AW401" i="5" s="1"/>
  <c r="AK162" i="24"/>
  <c r="AV401" i="5" s="1"/>
  <c r="AJ162" i="24"/>
  <c r="AU401" i="5" s="1"/>
  <c r="AI162" i="24"/>
  <c r="AT401" i="5" s="1"/>
  <c r="AH162" i="24"/>
  <c r="AS401" i="5" s="1"/>
  <c r="AG162" i="24"/>
  <c r="AR401" i="5" s="1"/>
  <c r="AF162" i="24"/>
  <c r="AQ401" i="5" s="1"/>
  <c r="AE162" i="24"/>
  <c r="AP401" i="5" s="1"/>
  <c r="AD162" i="24"/>
  <c r="AO401" i="5" s="1"/>
  <c r="AC162" i="24"/>
  <c r="AN401" i="5"/>
  <c r="AB162" i="24"/>
  <c r="AM401" i="5" s="1"/>
  <c r="AA162" i="24"/>
  <c r="AL401" i="5" s="1"/>
  <c r="Z162" i="24"/>
  <c r="AK401" i="5" s="1"/>
  <c r="Y162" i="24"/>
  <c r="AJ401" i="5" s="1"/>
  <c r="X162" i="24"/>
  <c r="AI401" i="5" s="1"/>
  <c r="W162" i="24"/>
  <c r="AH401" i="5" s="1"/>
  <c r="V162" i="24"/>
  <c r="AG401" i="5" s="1"/>
  <c r="U162" i="24"/>
  <c r="AF401" i="5"/>
  <c r="T162" i="24"/>
  <c r="AE401" i="5" s="1"/>
  <c r="S162" i="24"/>
  <c r="AD401" i="5" s="1"/>
  <c r="R162" i="24"/>
  <c r="AC401" i="5" s="1"/>
  <c r="Q162" i="24"/>
  <c r="AB401" i="5"/>
  <c r="P162" i="24"/>
  <c r="AA401" i="5" s="1"/>
  <c r="O162" i="24"/>
  <c r="Z401" i="5" s="1"/>
  <c r="N162" i="24"/>
  <c r="Y401" i="5" s="1"/>
  <c r="M162" i="24"/>
  <c r="X401" i="5"/>
  <c r="L162" i="24"/>
  <c r="W401" i="5" s="1"/>
  <c r="AU161" i="24"/>
  <c r="BF400" i="5" s="1"/>
  <c r="AR161" i="24"/>
  <c r="BC400" i="5" s="1"/>
  <c r="AQ161" i="24"/>
  <c r="BB400" i="5" s="1"/>
  <c r="AP161" i="24"/>
  <c r="BA400" i="5" s="1"/>
  <c r="AO161" i="24"/>
  <c r="AZ400" i="5" s="1"/>
  <c r="AN161" i="24"/>
  <c r="AY400" i="5" s="1"/>
  <c r="AM161" i="24"/>
  <c r="AX400" i="5" s="1"/>
  <c r="AL161" i="24"/>
  <c r="AW400" i="5" s="1"/>
  <c r="AK161" i="24"/>
  <c r="AV400" i="5" s="1"/>
  <c r="AJ161" i="24"/>
  <c r="AU400" i="5" s="1"/>
  <c r="AI161" i="24"/>
  <c r="AT400" i="5" s="1"/>
  <c r="AH161" i="24"/>
  <c r="AS400" i="5" s="1"/>
  <c r="AG161" i="24"/>
  <c r="AR400" i="5" s="1"/>
  <c r="AF161" i="24"/>
  <c r="AQ400" i="5" s="1"/>
  <c r="AE161" i="24"/>
  <c r="AP400" i="5"/>
  <c r="AD161" i="24"/>
  <c r="AO400" i="5" s="1"/>
  <c r="AC161" i="24"/>
  <c r="AN400" i="5" s="1"/>
  <c r="AB161" i="24"/>
  <c r="AM400" i="5" s="1"/>
  <c r="AA161" i="24"/>
  <c r="AL400" i="5" s="1"/>
  <c r="Z161" i="24"/>
  <c r="AK400" i="5" s="1"/>
  <c r="Y161" i="24"/>
  <c r="AJ400" i="5" s="1"/>
  <c r="X161" i="24"/>
  <c r="AI400" i="5" s="1"/>
  <c r="W161" i="24"/>
  <c r="AH400" i="5"/>
  <c r="V161" i="24"/>
  <c r="AG400" i="5" s="1"/>
  <c r="U161" i="24"/>
  <c r="AF400" i="5" s="1"/>
  <c r="T161" i="24"/>
  <c r="AE400" i="5" s="1"/>
  <c r="S161" i="24"/>
  <c r="AD400" i="5"/>
  <c r="R161" i="24"/>
  <c r="AC400" i="5" s="1"/>
  <c r="Q161" i="24"/>
  <c r="AB400" i="5" s="1"/>
  <c r="P161" i="24"/>
  <c r="AA400" i="5" s="1"/>
  <c r="O161" i="24"/>
  <c r="Z400" i="5"/>
  <c r="N161" i="24"/>
  <c r="Y400" i="5" s="1"/>
  <c r="M161" i="24"/>
  <c r="X400" i="5" s="1"/>
  <c r="L161" i="24"/>
  <c r="W400" i="5" s="1"/>
  <c r="AU160" i="24"/>
  <c r="BF399" i="5" s="1"/>
  <c r="AR160" i="24"/>
  <c r="BC399" i="5" s="1"/>
  <c r="AQ160" i="24"/>
  <c r="BB399" i="5" s="1"/>
  <c r="AP160" i="24"/>
  <c r="BA399" i="5" s="1"/>
  <c r="AO160" i="24"/>
  <c r="AZ399" i="5" s="1"/>
  <c r="AN160" i="24"/>
  <c r="AY399" i="5" s="1"/>
  <c r="AM160" i="24"/>
  <c r="AX399" i="5" s="1"/>
  <c r="AL160" i="24"/>
  <c r="AW399" i="5" s="1"/>
  <c r="AK160" i="24"/>
  <c r="AV399" i="5" s="1"/>
  <c r="AJ160" i="24"/>
  <c r="AU399" i="5" s="1"/>
  <c r="AI160" i="24"/>
  <c r="AT399" i="5" s="1"/>
  <c r="AH160" i="24"/>
  <c r="AS399" i="5" s="1"/>
  <c r="AG160" i="24"/>
  <c r="AR399" i="5"/>
  <c r="AF160" i="24"/>
  <c r="AQ399" i="5" s="1"/>
  <c r="AE160" i="24"/>
  <c r="AP399" i="5" s="1"/>
  <c r="AD160" i="24"/>
  <c r="AO399" i="5" s="1"/>
  <c r="AC160" i="24"/>
  <c r="AN399" i="5" s="1"/>
  <c r="AB160" i="24"/>
  <c r="AM399" i="5" s="1"/>
  <c r="AA160" i="24"/>
  <c r="AL399" i="5" s="1"/>
  <c r="Z160" i="24"/>
  <c r="AK399" i="5" s="1"/>
  <c r="Y160" i="24"/>
  <c r="AJ399" i="5"/>
  <c r="X160" i="24"/>
  <c r="AI399" i="5" s="1"/>
  <c r="W160" i="24"/>
  <c r="AH399" i="5" s="1"/>
  <c r="V160" i="24"/>
  <c r="AG399" i="5" s="1"/>
  <c r="U160" i="24"/>
  <c r="AF399" i="5"/>
  <c r="T160" i="24"/>
  <c r="AE399" i="5" s="1"/>
  <c r="S160" i="24"/>
  <c r="AD399" i="5" s="1"/>
  <c r="R160" i="24"/>
  <c r="AC399" i="5" s="1"/>
  <c r="Q160" i="24"/>
  <c r="AB399" i="5"/>
  <c r="P160" i="24"/>
  <c r="AA399" i="5" s="1"/>
  <c r="O160" i="24"/>
  <c r="Z399" i="5" s="1"/>
  <c r="N160" i="24"/>
  <c r="Y399" i="5" s="1"/>
  <c r="M160" i="24"/>
  <c r="X399" i="5" s="1"/>
  <c r="L160" i="24"/>
  <c r="W399" i="5" s="1"/>
  <c r="AU159" i="24"/>
  <c r="BF398" i="5" s="1"/>
  <c r="AR159" i="24"/>
  <c r="BC398" i="5" s="1"/>
  <c r="AQ159" i="24"/>
  <c r="BB398" i="5" s="1"/>
  <c r="AP159" i="24"/>
  <c r="BA398" i="5" s="1"/>
  <c r="AO159" i="24"/>
  <c r="AZ398" i="5" s="1"/>
  <c r="AN159" i="24"/>
  <c r="AY398" i="5" s="1"/>
  <c r="AM159" i="24"/>
  <c r="AX398" i="5" s="1"/>
  <c r="AL159" i="24"/>
  <c r="AW398" i="5" s="1"/>
  <c r="AK159" i="24"/>
  <c r="AV398" i="5" s="1"/>
  <c r="AJ159" i="24"/>
  <c r="AU398" i="5" s="1"/>
  <c r="AI159" i="24"/>
  <c r="AT398" i="5"/>
  <c r="AH159" i="24"/>
  <c r="AS398" i="5" s="1"/>
  <c r="AG159" i="24"/>
  <c r="AR398" i="5" s="1"/>
  <c r="AF159" i="24"/>
  <c r="AQ398" i="5" s="1"/>
  <c r="AE159" i="24"/>
  <c r="AP398" i="5" s="1"/>
  <c r="AD159" i="24"/>
  <c r="AO398" i="5" s="1"/>
  <c r="AC159" i="24"/>
  <c r="AN398" i="5" s="1"/>
  <c r="AB159" i="24"/>
  <c r="AM398" i="5" s="1"/>
  <c r="AA159" i="24"/>
  <c r="AL398" i="5"/>
  <c r="Z159" i="24"/>
  <c r="AK398" i="5" s="1"/>
  <c r="Y159" i="24"/>
  <c r="AJ398" i="5" s="1"/>
  <c r="X159" i="24"/>
  <c r="AI398" i="5" s="1"/>
  <c r="W159" i="24"/>
  <c r="AH398" i="5" s="1"/>
  <c r="V159" i="24"/>
  <c r="AG398" i="5" s="1"/>
  <c r="U159" i="24"/>
  <c r="AF398" i="5" s="1"/>
  <c r="T159" i="24"/>
  <c r="AE398" i="5" s="1"/>
  <c r="S159" i="24"/>
  <c r="AD398" i="5"/>
  <c r="R159" i="24"/>
  <c r="AC398" i="5" s="1"/>
  <c r="Q159" i="24"/>
  <c r="AB398" i="5" s="1"/>
  <c r="P159" i="24"/>
  <c r="AA398" i="5"/>
  <c r="O159" i="24"/>
  <c r="Z398" i="5"/>
  <c r="N159" i="24"/>
  <c r="Y398" i="5" s="1"/>
  <c r="M159" i="24"/>
  <c r="X398" i="5" s="1"/>
  <c r="L159" i="24"/>
  <c r="W398" i="5"/>
  <c r="AU158" i="24"/>
  <c r="BF397" i="5"/>
  <c r="AR158" i="24"/>
  <c r="BC397" i="5"/>
  <c r="AQ158" i="24"/>
  <c r="BB397" i="5" s="1"/>
  <c r="AP158" i="24"/>
  <c r="BA397" i="5" s="1"/>
  <c r="AO158" i="24"/>
  <c r="AZ397" i="5" s="1"/>
  <c r="AN158" i="24"/>
  <c r="AY397" i="5" s="1"/>
  <c r="AM158" i="24"/>
  <c r="AX397" i="5" s="1"/>
  <c r="AL158" i="24"/>
  <c r="AW397" i="5" s="1"/>
  <c r="AK158" i="24"/>
  <c r="AV397" i="5" s="1"/>
  <c r="AJ158" i="24"/>
  <c r="AU397" i="5"/>
  <c r="AI158" i="24"/>
  <c r="AT397" i="5" s="1"/>
  <c r="AH158" i="24"/>
  <c r="AS397" i="5" s="1"/>
  <c r="AG158" i="24"/>
  <c r="AR397" i="5" s="1"/>
  <c r="AF158" i="24"/>
  <c r="AQ397" i="5"/>
  <c r="AE158" i="24"/>
  <c r="AP397" i="5" s="1"/>
  <c r="AD158" i="24"/>
  <c r="AO397" i="5" s="1"/>
  <c r="AC158" i="24"/>
  <c r="AN397" i="5" s="1"/>
  <c r="AB158" i="24"/>
  <c r="AM397" i="5"/>
  <c r="AA158" i="24"/>
  <c r="AL397" i="5" s="1"/>
  <c r="Z158" i="24"/>
  <c r="AK397" i="5" s="1"/>
  <c r="Y158" i="24"/>
  <c r="AJ397" i="5" s="1"/>
  <c r="X158" i="24"/>
  <c r="AI397" i="5"/>
  <c r="W158" i="24"/>
  <c r="AH397" i="5" s="1"/>
  <c r="V158" i="24"/>
  <c r="AG397" i="5" s="1"/>
  <c r="U158" i="24"/>
  <c r="AF397" i="5" s="1"/>
  <c r="T158" i="24"/>
  <c r="AE397" i="5"/>
  <c r="S158" i="24"/>
  <c r="AD397" i="5" s="1"/>
  <c r="R158" i="24"/>
  <c r="AC397" i="5" s="1"/>
  <c r="Q158" i="24"/>
  <c r="AB397" i="5" s="1"/>
  <c r="P158" i="24"/>
  <c r="AA397" i="5" s="1"/>
  <c r="O158" i="24"/>
  <c r="Z397" i="5" s="1"/>
  <c r="N158" i="24"/>
  <c r="Y397" i="5" s="1"/>
  <c r="M158" i="24"/>
  <c r="X397" i="5" s="1"/>
  <c r="L158" i="24"/>
  <c r="W397" i="5"/>
  <c r="AU157" i="24"/>
  <c r="BF396" i="5" s="1"/>
  <c r="AR157" i="24"/>
  <c r="BC396" i="5" s="1"/>
  <c r="AQ157" i="24"/>
  <c r="BB396" i="5" s="1"/>
  <c r="AP157" i="24"/>
  <c r="BA396" i="5" s="1"/>
  <c r="AO157" i="24"/>
  <c r="AZ396" i="5" s="1"/>
  <c r="AN157" i="24"/>
  <c r="AY396" i="5" s="1"/>
  <c r="AM157" i="24"/>
  <c r="AX396" i="5" s="1"/>
  <c r="AL157" i="24"/>
  <c r="AW396" i="5"/>
  <c r="AK157" i="24"/>
  <c r="AV396" i="5" s="1"/>
  <c r="AJ157" i="24"/>
  <c r="AU396" i="5" s="1"/>
  <c r="AI157" i="24"/>
  <c r="AT396" i="5" s="1"/>
  <c r="AH157" i="24"/>
  <c r="AS396" i="5"/>
  <c r="AG157" i="24"/>
  <c r="AR396" i="5" s="1"/>
  <c r="AF157" i="24"/>
  <c r="AQ396" i="5" s="1"/>
  <c r="AE157" i="24"/>
  <c r="AP396" i="5" s="1"/>
  <c r="AD157" i="24"/>
  <c r="AO396" i="5"/>
  <c r="AC157" i="24"/>
  <c r="AN396" i="5" s="1"/>
  <c r="AB157" i="24"/>
  <c r="AM396" i="5" s="1"/>
  <c r="AA157" i="24"/>
  <c r="AL396" i="5" s="1"/>
  <c r="Z157" i="24"/>
  <c r="AK396" i="5"/>
  <c r="Y157" i="24"/>
  <c r="AJ396" i="5" s="1"/>
  <c r="X157" i="24"/>
  <c r="AI396" i="5" s="1"/>
  <c r="W157" i="24"/>
  <c r="AH396" i="5" s="1"/>
  <c r="V157" i="24"/>
  <c r="AG396" i="5" s="1"/>
  <c r="U157" i="24"/>
  <c r="AF396" i="5" s="1"/>
  <c r="T157" i="24"/>
  <c r="AE396" i="5" s="1"/>
  <c r="S157" i="24"/>
  <c r="AD396" i="5" s="1"/>
  <c r="R157" i="24"/>
  <c r="AC396" i="5" s="1"/>
  <c r="Q157" i="24"/>
  <c r="AB396" i="5" s="1"/>
  <c r="P157" i="24"/>
  <c r="AA396" i="5" s="1"/>
  <c r="O157" i="24"/>
  <c r="Z396" i="5" s="1"/>
  <c r="N157" i="24"/>
  <c r="Y396" i="5"/>
  <c r="M157" i="24"/>
  <c r="X396" i="5" s="1"/>
  <c r="L157" i="24"/>
  <c r="W396" i="5" s="1"/>
  <c r="AU156" i="24"/>
  <c r="BF395" i="5" s="1"/>
  <c r="AR156" i="24"/>
  <c r="BC395" i="5" s="1"/>
  <c r="AQ156" i="24"/>
  <c r="BB395" i="5" s="1"/>
  <c r="AP156" i="24"/>
  <c r="BA395" i="5" s="1"/>
  <c r="AO156" i="24"/>
  <c r="AZ395" i="5" s="1"/>
  <c r="AN156" i="24"/>
  <c r="AY395" i="5"/>
  <c r="AM156" i="24"/>
  <c r="AX395" i="5" s="1"/>
  <c r="AL156" i="24"/>
  <c r="AW395" i="5" s="1"/>
  <c r="AK156" i="24"/>
  <c r="AV395" i="5" s="1"/>
  <c r="AJ156" i="24"/>
  <c r="AU395" i="5"/>
  <c r="AI156" i="24"/>
  <c r="AT395" i="5" s="1"/>
  <c r="AH156" i="24"/>
  <c r="AS395" i="5" s="1"/>
  <c r="AG156" i="24"/>
  <c r="AR395" i="5" s="1"/>
  <c r="AF156" i="24"/>
  <c r="AQ395" i="5"/>
  <c r="AE156" i="24"/>
  <c r="AP395" i="5" s="1"/>
  <c r="AD156" i="24"/>
  <c r="AO395" i="5" s="1"/>
  <c r="AC156" i="24"/>
  <c r="AN395" i="5" s="1"/>
  <c r="AB156" i="24"/>
  <c r="AM395" i="5" s="1"/>
  <c r="AA156" i="24"/>
  <c r="AL395" i="5" s="1"/>
  <c r="Z156" i="24"/>
  <c r="AK395" i="5" s="1"/>
  <c r="Y156" i="24"/>
  <c r="AJ395" i="5" s="1"/>
  <c r="X156" i="24"/>
  <c r="AI395" i="5" s="1"/>
  <c r="W156" i="24"/>
  <c r="AH395" i="5" s="1"/>
  <c r="V156" i="24"/>
  <c r="AG395" i="5" s="1"/>
  <c r="U156" i="24"/>
  <c r="AF395" i="5" s="1"/>
  <c r="T156" i="24"/>
  <c r="AE395" i="5" s="1"/>
  <c r="S156" i="24"/>
  <c r="AD395" i="5" s="1"/>
  <c r="R156" i="24"/>
  <c r="AC395" i="5" s="1"/>
  <c r="Q156" i="24"/>
  <c r="AB395" i="5" s="1"/>
  <c r="P156" i="24"/>
  <c r="AA395" i="5"/>
  <c r="O156" i="24"/>
  <c r="Z395" i="5" s="1"/>
  <c r="N156" i="24"/>
  <c r="Y395" i="5" s="1"/>
  <c r="M156" i="24"/>
  <c r="X395" i="5" s="1"/>
  <c r="L156" i="24"/>
  <c r="W395" i="5" s="1"/>
  <c r="AU155" i="24"/>
  <c r="BF394" i="5" s="1"/>
  <c r="AR155" i="24"/>
  <c r="BC394" i="5" s="1"/>
  <c r="AQ155" i="24"/>
  <c r="BB394" i="5" s="1"/>
  <c r="AP155" i="24"/>
  <c r="BA394" i="5"/>
  <c r="AO155" i="24"/>
  <c r="AZ394" i="5" s="1"/>
  <c r="AN155" i="24"/>
  <c r="AY394" i="5" s="1"/>
  <c r="AM155" i="24"/>
  <c r="AX394" i="5" s="1"/>
  <c r="AL155" i="24"/>
  <c r="AW394" i="5"/>
  <c r="AK155" i="24"/>
  <c r="AV394" i="5" s="1"/>
  <c r="AJ155" i="24"/>
  <c r="AU394" i="5" s="1"/>
  <c r="AI155" i="24"/>
  <c r="AT394" i="5" s="1"/>
  <c r="AH155" i="24"/>
  <c r="AS394" i="5"/>
  <c r="AG155" i="24"/>
  <c r="AR394" i="5" s="1"/>
  <c r="AF155" i="24"/>
  <c r="AQ394" i="5" s="1"/>
  <c r="AE155" i="24"/>
  <c r="AP394" i="5" s="1"/>
  <c r="AD155" i="24"/>
  <c r="AO394" i="5" s="1"/>
  <c r="AC155" i="24"/>
  <c r="AN394" i="5" s="1"/>
  <c r="AB155" i="24"/>
  <c r="AM394" i="5" s="1"/>
  <c r="AA155" i="24"/>
  <c r="AL394" i="5" s="1"/>
  <c r="Z155" i="24"/>
  <c r="AK394" i="5" s="1"/>
  <c r="Y155" i="24"/>
  <c r="AJ394" i="5" s="1"/>
  <c r="X155" i="24"/>
  <c r="AI394" i="5" s="1"/>
  <c r="W155" i="24"/>
  <c r="AH394" i="5" s="1"/>
  <c r="V155" i="24"/>
  <c r="AG394" i="5" s="1"/>
  <c r="U155" i="24"/>
  <c r="AF394" i="5" s="1"/>
  <c r="T155" i="24"/>
  <c r="AE394" i="5" s="1"/>
  <c r="S155" i="24"/>
  <c r="AD394" i="5" s="1"/>
  <c r="R155" i="24"/>
  <c r="AC394" i="5"/>
  <c r="Q155" i="24"/>
  <c r="AB394" i="5" s="1"/>
  <c r="P155" i="24"/>
  <c r="AA394" i="5" s="1"/>
  <c r="O155" i="24"/>
  <c r="Z394" i="5" s="1"/>
  <c r="N155" i="24"/>
  <c r="Y394" i="5" s="1"/>
  <c r="M155" i="24"/>
  <c r="X394" i="5" s="1"/>
  <c r="L155" i="24"/>
  <c r="W394" i="5" s="1"/>
  <c r="BJ140" i="24"/>
  <c r="BJ139" i="24"/>
  <c r="BJ138" i="24"/>
  <c r="S32" i="12"/>
  <c r="AV135" i="12"/>
  <c r="AN135" i="12"/>
  <c r="AH135" i="12"/>
  <c r="AG135" i="12"/>
  <c r="AF135" i="12"/>
  <c r="X135" i="12"/>
  <c r="R135" i="12"/>
  <c r="Q135" i="12"/>
  <c r="P135" i="12"/>
  <c r="AR134" i="12"/>
  <c r="AL134" i="12"/>
  <c r="AK134" i="12"/>
  <c r="AJ134" i="12"/>
  <c r="AB134" i="12"/>
  <c r="V134" i="12"/>
  <c r="U134" i="12"/>
  <c r="T134" i="12"/>
  <c r="AV133" i="12"/>
  <c r="AP133" i="12"/>
  <c r="AO133" i="12"/>
  <c r="AN133" i="12"/>
  <c r="AF133" i="12"/>
  <c r="Z133" i="12"/>
  <c r="Y133" i="12"/>
  <c r="X133" i="12"/>
  <c r="P133" i="12"/>
  <c r="AT132" i="12"/>
  <c r="AS132" i="12"/>
  <c r="AR132" i="12"/>
  <c r="AJ132" i="12"/>
  <c r="AD132" i="12"/>
  <c r="AC132" i="12"/>
  <c r="AB132" i="12"/>
  <c r="T132" i="12"/>
  <c r="N132" i="12"/>
  <c r="M132" i="12"/>
  <c r="AV131" i="12"/>
  <c r="AN131" i="12"/>
  <c r="AH131" i="12"/>
  <c r="AG131" i="12"/>
  <c r="AF131" i="12"/>
  <c r="X131" i="12"/>
  <c r="R131" i="12"/>
  <c r="Q131" i="12"/>
  <c r="P131" i="12"/>
  <c r="AR130" i="12"/>
  <c r="AL130" i="12"/>
  <c r="AK130" i="12"/>
  <c r="AJ130" i="12"/>
  <c r="AB130" i="12"/>
  <c r="Z130" i="12"/>
  <c r="V130" i="12"/>
  <c r="U130" i="12"/>
  <c r="T130" i="12"/>
  <c r="AV129" i="12"/>
  <c r="AT129" i="12"/>
  <c r="AP129" i="12"/>
  <c r="AO129" i="12"/>
  <c r="AN129" i="12"/>
  <c r="AF129" i="12"/>
  <c r="AD129" i="12"/>
  <c r="Z129" i="12"/>
  <c r="Y129" i="12"/>
  <c r="X129" i="12"/>
  <c r="P129" i="12"/>
  <c r="N129" i="12"/>
  <c r="AT128" i="12"/>
  <c r="AS128" i="12"/>
  <c r="AR128" i="12"/>
  <c r="AJ128" i="12"/>
  <c r="AH128" i="12"/>
  <c r="AD128" i="12"/>
  <c r="AC128" i="12"/>
  <c r="AB128" i="12"/>
  <c r="T128" i="12"/>
  <c r="R128" i="12"/>
  <c r="N128" i="12"/>
  <c r="M128" i="12"/>
  <c r="AV127" i="12"/>
  <c r="AN127" i="12"/>
  <c r="AL127" i="12"/>
  <c r="AH127" i="12"/>
  <c r="AG127" i="12"/>
  <c r="AF127" i="12"/>
  <c r="X127" i="12"/>
  <c r="V127" i="12"/>
  <c r="R127" i="12"/>
  <c r="Q127" i="12"/>
  <c r="P127" i="12"/>
  <c r="L132" i="12"/>
  <c r="L134" i="12"/>
  <c r="P118" i="12"/>
  <c r="AA646" i="5" s="1"/>
  <c r="Q118" i="12"/>
  <c r="AB646" i="5" s="1"/>
  <c r="U118" i="12"/>
  <c r="AF646" i="5" s="1"/>
  <c r="V118" i="12"/>
  <c r="AG646" i="5" s="1"/>
  <c r="Z118" i="12"/>
  <c r="AK646" i="5" s="1"/>
  <c r="AA118" i="12"/>
  <c r="AL646" i="5" s="1"/>
  <c r="AE118" i="12"/>
  <c r="AP646" i="5" s="1"/>
  <c r="AF118" i="12"/>
  <c r="AQ646" i="5" s="1"/>
  <c r="AJ118" i="12"/>
  <c r="AU646" i="5" s="1"/>
  <c r="AK118" i="12"/>
  <c r="AV646" i="5" s="1"/>
  <c r="AO118" i="12"/>
  <c r="AZ646" i="5" s="1"/>
  <c r="AP118" i="12"/>
  <c r="BA646" i="5" s="1"/>
  <c r="AT118" i="12"/>
  <c r="BE646" i="5" s="1"/>
  <c r="AU118" i="12"/>
  <c r="BF646" i="5" s="1"/>
  <c r="P121" i="12"/>
  <c r="AA649" i="5" s="1"/>
  <c r="Q121" i="12"/>
  <c r="AB649" i="5" s="1"/>
  <c r="U121" i="12"/>
  <c r="AF649" i="5" s="1"/>
  <c r="V121" i="12"/>
  <c r="AG649" i="5" s="1"/>
  <c r="Z121" i="12"/>
  <c r="AK649" i="5" s="1"/>
  <c r="AA121" i="12"/>
  <c r="AL649" i="5" s="1"/>
  <c r="AE121" i="12"/>
  <c r="AP649" i="5" s="1"/>
  <c r="AF121" i="12"/>
  <c r="AQ649" i="5" s="1"/>
  <c r="AJ121" i="12"/>
  <c r="AU649" i="5" s="1"/>
  <c r="AK121" i="12"/>
  <c r="AV649" i="5" s="1"/>
  <c r="AO121" i="12"/>
  <c r="AZ649" i="5" s="1"/>
  <c r="AP121" i="12"/>
  <c r="BA649" i="5" s="1"/>
  <c r="AT121" i="12"/>
  <c r="BE649" i="5" s="1"/>
  <c r="AU121" i="12"/>
  <c r="BF649" i="5" s="1"/>
  <c r="O124" i="12"/>
  <c r="Z652" i="5" s="1"/>
  <c r="P124" i="12"/>
  <c r="AA652" i="5"/>
  <c r="Q124" i="12"/>
  <c r="AB652" i="5"/>
  <c r="S124" i="12"/>
  <c r="AD652" i="5" s="1"/>
  <c r="T124" i="12"/>
  <c r="AE652" i="5" s="1"/>
  <c r="U124" i="12"/>
  <c r="AF652" i="5"/>
  <c r="V124" i="12"/>
  <c r="AG652" i="5"/>
  <c r="X124" i="12"/>
  <c r="AI652" i="5" s="1"/>
  <c r="Y124" i="12"/>
  <c r="AJ652" i="5" s="1"/>
  <c r="Z124" i="12"/>
  <c r="AK652" i="5"/>
  <c r="AA124" i="12"/>
  <c r="AL652" i="5"/>
  <c r="AC124" i="12"/>
  <c r="AN652" i="5" s="1"/>
  <c r="AD124" i="12"/>
  <c r="AO652" i="5" s="1"/>
  <c r="AE124" i="12"/>
  <c r="AP652" i="5"/>
  <c r="AF124" i="12"/>
  <c r="AQ652" i="5"/>
  <c r="AH124" i="12"/>
  <c r="AS652" i="5" s="1"/>
  <c r="AI124" i="12"/>
  <c r="AT652" i="5" s="1"/>
  <c r="AJ124" i="12"/>
  <c r="AU652" i="5"/>
  <c r="AK124" i="12"/>
  <c r="AV652" i="5"/>
  <c r="AM124" i="12"/>
  <c r="AX652" i="5" s="1"/>
  <c r="AN124" i="12"/>
  <c r="AY652" i="5" s="1"/>
  <c r="AO124" i="12"/>
  <c r="AZ652" i="5"/>
  <c r="AP124" i="12"/>
  <c r="BA652" i="5"/>
  <c r="AR124" i="12"/>
  <c r="BC652" i="5" s="1"/>
  <c r="AS124" i="12"/>
  <c r="BD652" i="5" s="1"/>
  <c r="AT124" i="12"/>
  <c r="BE652" i="5"/>
  <c r="AU124" i="12"/>
  <c r="BF652" i="5"/>
  <c r="L124" i="12"/>
  <c r="L118" i="12"/>
  <c r="AQ124" i="12"/>
  <c r="BB652" i="5" s="1"/>
  <c r="AL124" i="12"/>
  <c r="AW652" i="5" s="1"/>
  <c r="W124" i="12"/>
  <c r="AH652" i="5"/>
  <c r="R124" i="12"/>
  <c r="AC652" i="5" s="1"/>
  <c r="AV121" i="12"/>
  <c r="BG649" i="5" s="1"/>
  <c r="AQ121" i="12"/>
  <c r="BB649" i="5"/>
  <c r="AL121" i="12"/>
  <c r="AW649" i="5" s="1"/>
  <c r="AG121" i="12"/>
  <c r="AR649" i="5" s="1"/>
  <c r="AB121" i="12"/>
  <c r="AM649" i="5" s="1"/>
  <c r="W121" i="12"/>
  <c r="AH649" i="5"/>
  <c r="R121" i="12"/>
  <c r="AC649" i="5"/>
  <c r="M121" i="12"/>
  <c r="X649" i="5" s="1"/>
  <c r="AV118" i="12"/>
  <c r="BG646" i="5" s="1"/>
  <c r="AQ118" i="12"/>
  <c r="BB646" i="5"/>
  <c r="AL118" i="12"/>
  <c r="AW646" i="5"/>
  <c r="AG118" i="12"/>
  <c r="AR646" i="5" s="1"/>
  <c r="AB118" i="12"/>
  <c r="AM646" i="5" s="1"/>
  <c r="W118" i="12"/>
  <c r="AH646" i="5" s="1"/>
  <c r="R118" i="12"/>
  <c r="AC646" i="5"/>
  <c r="M118" i="12"/>
  <c r="X646" i="5" s="1"/>
  <c r="L25" i="12"/>
  <c r="V649" i="5" s="1"/>
  <c r="L26" i="12"/>
  <c r="V652" i="5"/>
  <c r="L24" i="12"/>
  <c r="V646" i="5" s="1"/>
  <c r="L28" i="12"/>
  <c r="L29" i="12"/>
  <c r="AV117" i="12"/>
  <c r="BG645" i="5" s="1"/>
  <c r="AU117" i="12"/>
  <c r="BF645" i="5"/>
  <c r="AT117" i="12"/>
  <c r="BE645" i="5"/>
  <c r="AS117" i="12"/>
  <c r="BD645" i="5" s="1"/>
  <c r="AR117" i="12"/>
  <c r="BC645" i="5" s="1"/>
  <c r="AQ117" i="12"/>
  <c r="BB645" i="5" s="1"/>
  <c r="AP117" i="12"/>
  <c r="BA645" i="5"/>
  <c r="AO117" i="12"/>
  <c r="AZ645" i="5" s="1"/>
  <c r="AN117" i="12"/>
  <c r="AY645" i="5" s="1"/>
  <c r="AM117" i="12"/>
  <c r="AX645" i="5"/>
  <c r="AL117" i="12"/>
  <c r="AW645" i="5" s="1"/>
  <c r="AK117" i="12"/>
  <c r="AV645" i="5" s="1"/>
  <c r="AJ117" i="12"/>
  <c r="AU645" i="5" s="1"/>
  <c r="AI117" i="12"/>
  <c r="AT645" i="5"/>
  <c r="AH117" i="12"/>
  <c r="AS645" i="5"/>
  <c r="AG117" i="12"/>
  <c r="AR645" i="5" s="1"/>
  <c r="AF117" i="12"/>
  <c r="AQ645" i="5" s="1"/>
  <c r="AE117" i="12"/>
  <c r="AP645" i="5"/>
  <c r="AD117" i="12"/>
  <c r="AO645" i="5"/>
  <c r="AC117" i="12"/>
  <c r="AN645" i="5"/>
  <c r="AB117" i="12"/>
  <c r="AM645" i="5" s="1"/>
  <c r="AA117" i="12"/>
  <c r="AL645" i="5"/>
  <c r="Z117" i="12"/>
  <c r="AK645" i="5"/>
  <c r="Y117" i="12"/>
  <c r="AJ645" i="5"/>
  <c r="X117" i="12"/>
  <c r="AI645" i="5" s="1"/>
  <c r="W117" i="12"/>
  <c r="AH645" i="5"/>
  <c r="V117" i="12"/>
  <c r="AG645" i="5"/>
  <c r="U117" i="12"/>
  <c r="AF645" i="5"/>
  <c r="T117" i="12"/>
  <c r="AE645" i="5" s="1"/>
  <c r="S117" i="12"/>
  <c r="AD645" i="5"/>
  <c r="R117" i="12"/>
  <c r="AC645" i="5"/>
  <c r="Q117" i="12"/>
  <c r="AB645" i="5"/>
  <c r="P117" i="12"/>
  <c r="AA645" i="5" s="1"/>
  <c r="O117" i="12"/>
  <c r="Z645" i="5"/>
  <c r="N117" i="12"/>
  <c r="Y645" i="5"/>
  <c r="M117" i="12"/>
  <c r="X645" i="5"/>
  <c r="L119" i="12"/>
  <c r="AV119" i="12"/>
  <c r="BG647" i="5"/>
  <c r="AU119" i="12"/>
  <c r="BF647" i="5" s="1"/>
  <c r="AT119" i="12"/>
  <c r="BE647" i="5" s="1"/>
  <c r="AS119" i="12"/>
  <c r="BD647" i="5" s="1"/>
  <c r="AR119" i="12"/>
  <c r="BC647" i="5"/>
  <c r="AQ119" i="12"/>
  <c r="BB647" i="5" s="1"/>
  <c r="AP119" i="12"/>
  <c r="BA647" i="5" s="1"/>
  <c r="AO119" i="12"/>
  <c r="AZ647" i="5" s="1"/>
  <c r="AN119" i="12"/>
  <c r="AY647" i="5"/>
  <c r="AM119" i="12"/>
  <c r="AX647" i="5" s="1"/>
  <c r="AL119" i="12"/>
  <c r="AW647" i="5" s="1"/>
  <c r="AK119" i="12"/>
  <c r="AV647" i="5" s="1"/>
  <c r="AJ119" i="12"/>
  <c r="AU647" i="5"/>
  <c r="AI119" i="12"/>
  <c r="AT647" i="5" s="1"/>
  <c r="AH119" i="12"/>
  <c r="AS647" i="5" s="1"/>
  <c r="AG119" i="12"/>
  <c r="AR647" i="5" s="1"/>
  <c r="AF119" i="12"/>
  <c r="AQ647" i="5"/>
  <c r="AE119" i="12"/>
  <c r="AP647" i="5" s="1"/>
  <c r="AD119" i="12"/>
  <c r="AO647" i="5" s="1"/>
  <c r="AC119" i="12"/>
  <c r="AN647" i="5" s="1"/>
  <c r="AB119" i="12"/>
  <c r="AM647" i="5"/>
  <c r="AA119" i="12"/>
  <c r="AL647" i="5" s="1"/>
  <c r="Z119" i="12"/>
  <c r="AK647" i="5" s="1"/>
  <c r="Y119" i="12"/>
  <c r="AJ647" i="5" s="1"/>
  <c r="X119" i="12"/>
  <c r="AI647" i="5"/>
  <c r="W119" i="12"/>
  <c r="AH647" i="5" s="1"/>
  <c r="V119" i="12"/>
  <c r="AG647" i="5" s="1"/>
  <c r="U119" i="12"/>
  <c r="AF647" i="5" s="1"/>
  <c r="T119" i="12"/>
  <c r="AE647" i="5"/>
  <c r="S119" i="12"/>
  <c r="AD647" i="5" s="1"/>
  <c r="R119" i="12"/>
  <c r="AC647" i="5" s="1"/>
  <c r="Q119" i="12"/>
  <c r="AB647" i="5" s="1"/>
  <c r="P119" i="12"/>
  <c r="AA647" i="5"/>
  <c r="O119" i="12"/>
  <c r="Z647" i="5" s="1"/>
  <c r="N119" i="12"/>
  <c r="Y647" i="5" s="1"/>
  <c r="M119" i="12"/>
  <c r="X647" i="5" s="1"/>
  <c r="L120" i="12"/>
  <c r="AV120" i="12"/>
  <c r="BG648" i="5"/>
  <c r="AU120" i="12"/>
  <c r="BF648" i="5"/>
  <c r="AT120" i="12"/>
  <c r="BE648" i="5"/>
  <c r="AS120" i="12"/>
  <c r="BD648" i="5" s="1"/>
  <c r="AR120" i="12"/>
  <c r="BC648" i="5"/>
  <c r="AQ120" i="12"/>
  <c r="BB648" i="5"/>
  <c r="AP120" i="12"/>
  <c r="BA648" i="5"/>
  <c r="AO120" i="12"/>
  <c r="AZ648" i="5" s="1"/>
  <c r="AN120" i="12"/>
  <c r="AY648" i="5"/>
  <c r="AM120" i="12"/>
  <c r="AX648" i="5"/>
  <c r="AL120" i="12"/>
  <c r="AW648" i="5"/>
  <c r="AK120" i="12"/>
  <c r="AV648" i="5" s="1"/>
  <c r="AJ120" i="12"/>
  <c r="AU648" i="5"/>
  <c r="AI120" i="12"/>
  <c r="AT648" i="5"/>
  <c r="AH120" i="12"/>
  <c r="AS648" i="5"/>
  <c r="AG120" i="12"/>
  <c r="AR648" i="5" s="1"/>
  <c r="AF120" i="12"/>
  <c r="AQ648" i="5"/>
  <c r="AE120" i="12"/>
  <c r="AP648" i="5"/>
  <c r="AD120" i="12"/>
  <c r="AO648" i="5"/>
  <c r="AC120" i="12"/>
  <c r="AN648" i="5" s="1"/>
  <c r="AB120" i="12"/>
  <c r="AM648" i="5"/>
  <c r="AA120" i="12"/>
  <c r="AL648" i="5"/>
  <c r="Z120" i="12"/>
  <c r="AK648" i="5"/>
  <c r="Y120" i="12"/>
  <c r="AJ648" i="5" s="1"/>
  <c r="X120" i="12"/>
  <c r="AI648" i="5"/>
  <c r="W120" i="12"/>
  <c r="AH648" i="5"/>
  <c r="V120" i="12"/>
  <c r="AG648" i="5"/>
  <c r="U120" i="12"/>
  <c r="AF648" i="5" s="1"/>
  <c r="T120" i="12"/>
  <c r="AE648" i="5"/>
  <c r="S120" i="12"/>
  <c r="AD648" i="5"/>
  <c r="R120" i="12"/>
  <c r="AC648" i="5"/>
  <c r="Q120" i="12"/>
  <c r="AB648" i="5" s="1"/>
  <c r="P120" i="12"/>
  <c r="AA648" i="5"/>
  <c r="O120" i="12"/>
  <c r="Z648" i="5"/>
  <c r="N120" i="12"/>
  <c r="Y648" i="5"/>
  <c r="M120" i="12"/>
  <c r="X648" i="5" s="1"/>
  <c r="L122" i="12"/>
  <c r="AV122" i="12"/>
  <c r="BG650" i="5" s="1"/>
  <c r="AU122" i="12"/>
  <c r="BF650" i="5" s="1"/>
  <c r="AT122" i="12"/>
  <c r="BE650" i="5" s="1"/>
  <c r="AS122" i="12"/>
  <c r="BD650" i="5" s="1"/>
  <c r="AR122" i="12"/>
  <c r="BC650" i="5" s="1"/>
  <c r="AQ122" i="12"/>
  <c r="BB650" i="5" s="1"/>
  <c r="AP122" i="12"/>
  <c r="BA650" i="5" s="1"/>
  <c r="AO122" i="12"/>
  <c r="AZ650" i="5" s="1"/>
  <c r="AN122" i="12"/>
  <c r="AY650" i="5" s="1"/>
  <c r="AM122" i="12"/>
  <c r="AX650" i="5" s="1"/>
  <c r="AL122" i="12"/>
  <c r="AW650" i="5" s="1"/>
  <c r="AK122" i="12"/>
  <c r="AV650" i="5" s="1"/>
  <c r="AJ122" i="12"/>
  <c r="AU650" i="5" s="1"/>
  <c r="AI122" i="12"/>
  <c r="AT650" i="5" s="1"/>
  <c r="AH122" i="12"/>
  <c r="AS650" i="5" s="1"/>
  <c r="AG122" i="12"/>
  <c r="AR650" i="5" s="1"/>
  <c r="AF122" i="12"/>
  <c r="AQ650" i="5" s="1"/>
  <c r="AE122" i="12"/>
  <c r="AP650" i="5" s="1"/>
  <c r="AD122" i="12"/>
  <c r="AO650" i="5" s="1"/>
  <c r="AC122" i="12"/>
  <c r="AN650" i="5" s="1"/>
  <c r="AB122" i="12"/>
  <c r="AM650" i="5" s="1"/>
  <c r="AA122" i="12"/>
  <c r="AL650" i="5" s="1"/>
  <c r="Z122" i="12"/>
  <c r="AK650" i="5" s="1"/>
  <c r="Y122" i="12"/>
  <c r="AJ650" i="5" s="1"/>
  <c r="X122" i="12"/>
  <c r="AI650" i="5" s="1"/>
  <c r="W122" i="12"/>
  <c r="AH650" i="5" s="1"/>
  <c r="V122" i="12"/>
  <c r="AG650" i="5" s="1"/>
  <c r="U122" i="12"/>
  <c r="AF650" i="5" s="1"/>
  <c r="T122" i="12"/>
  <c r="AE650" i="5" s="1"/>
  <c r="S122" i="12"/>
  <c r="AD650" i="5" s="1"/>
  <c r="R122" i="12"/>
  <c r="AC650" i="5" s="1"/>
  <c r="Q122" i="12"/>
  <c r="AB650" i="5" s="1"/>
  <c r="P122" i="12"/>
  <c r="AA650" i="5" s="1"/>
  <c r="O122" i="12"/>
  <c r="Z650" i="5" s="1"/>
  <c r="N122" i="12"/>
  <c r="Y650" i="5" s="1"/>
  <c r="M122" i="12"/>
  <c r="X650" i="5" s="1"/>
  <c r="L123" i="12"/>
  <c r="AV123" i="12"/>
  <c r="BG651" i="5"/>
  <c r="AU123" i="12"/>
  <c r="BF651" i="5"/>
  <c r="AT123" i="12"/>
  <c r="BE651" i="5"/>
  <c r="AS123" i="12"/>
  <c r="BD651" i="5"/>
  <c r="AR123" i="12"/>
  <c r="BC651" i="5"/>
  <c r="AQ123" i="12"/>
  <c r="BB651" i="5"/>
  <c r="AP123" i="12"/>
  <c r="BA651" i="5"/>
  <c r="AO123" i="12"/>
  <c r="AZ651" i="5"/>
  <c r="AN123" i="12"/>
  <c r="AY651" i="5"/>
  <c r="AM123" i="12"/>
  <c r="AX651" i="5"/>
  <c r="AL123" i="12"/>
  <c r="AW651" i="5"/>
  <c r="AK123" i="12"/>
  <c r="AV651" i="5"/>
  <c r="AJ123" i="12"/>
  <c r="AU651" i="5"/>
  <c r="AI123" i="12"/>
  <c r="AT651" i="5"/>
  <c r="AH123" i="12"/>
  <c r="AS651" i="5" s="1"/>
  <c r="AG123" i="12"/>
  <c r="AR651" i="5"/>
  <c r="AF123" i="12"/>
  <c r="AQ651" i="5"/>
  <c r="AE123" i="12"/>
  <c r="AP651" i="5"/>
  <c r="AD123" i="12"/>
  <c r="AO651" i="5" s="1"/>
  <c r="AC123" i="12"/>
  <c r="AN651" i="5"/>
  <c r="AB123" i="12"/>
  <c r="AM651" i="5"/>
  <c r="AA123" i="12"/>
  <c r="AL651" i="5"/>
  <c r="Z123" i="12"/>
  <c r="AK651" i="5" s="1"/>
  <c r="Y123" i="12"/>
  <c r="AJ651" i="5"/>
  <c r="X123" i="12"/>
  <c r="AI651" i="5"/>
  <c r="W123" i="12"/>
  <c r="AH651" i="5"/>
  <c r="V123" i="12"/>
  <c r="AG651" i="5"/>
  <c r="U123" i="12"/>
  <c r="AF651" i="5"/>
  <c r="T123" i="12"/>
  <c r="AE651" i="5"/>
  <c r="S123" i="12"/>
  <c r="AD651" i="5"/>
  <c r="R123" i="12"/>
  <c r="AC651" i="5"/>
  <c r="Q123" i="12"/>
  <c r="AB651" i="5"/>
  <c r="P123" i="12"/>
  <c r="AA651" i="5"/>
  <c r="O123" i="12"/>
  <c r="Z651" i="5"/>
  <c r="N123" i="12"/>
  <c r="M123" i="12"/>
  <c r="L125" i="12"/>
  <c r="AV125" i="12"/>
  <c r="BG653" i="5" s="1"/>
  <c r="AU125" i="12"/>
  <c r="BF653" i="5" s="1"/>
  <c r="AT125" i="12"/>
  <c r="BE653" i="5" s="1"/>
  <c r="AS125" i="12"/>
  <c r="BD653" i="5"/>
  <c r="AR125" i="12"/>
  <c r="BC653" i="5" s="1"/>
  <c r="AQ125" i="12"/>
  <c r="BB653" i="5" s="1"/>
  <c r="AP125" i="12"/>
  <c r="BA653" i="5" s="1"/>
  <c r="AO125" i="12"/>
  <c r="AZ653" i="5"/>
  <c r="AN125" i="12"/>
  <c r="AY653" i="5" s="1"/>
  <c r="AM125" i="12"/>
  <c r="AX653" i="5" s="1"/>
  <c r="AL125" i="12"/>
  <c r="AW653" i="5" s="1"/>
  <c r="AK125" i="12"/>
  <c r="AV653" i="5"/>
  <c r="AJ125" i="12"/>
  <c r="AU653" i="5" s="1"/>
  <c r="AI125" i="12"/>
  <c r="AT653" i="5" s="1"/>
  <c r="AH125" i="12"/>
  <c r="AS653" i="5" s="1"/>
  <c r="AG125" i="12"/>
  <c r="AR653" i="5"/>
  <c r="AF125" i="12"/>
  <c r="AQ653" i="5" s="1"/>
  <c r="AE125" i="12"/>
  <c r="AP653" i="5" s="1"/>
  <c r="AD125" i="12"/>
  <c r="AO653" i="5" s="1"/>
  <c r="AC125" i="12"/>
  <c r="AN653" i="5"/>
  <c r="AB125" i="12"/>
  <c r="AM653" i="5" s="1"/>
  <c r="AA125" i="12"/>
  <c r="AL653" i="5" s="1"/>
  <c r="Z125" i="12"/>
  <c r="AK653" i="5" s="1"/>
  <c r="Y125" i="12"/>
  <c r="AJ653" i="5"/>
  <c r="X125" i="12"/>
  <c r="AI653" i="5" s="1"/>
  <c r="W125" i="12"/>
  <c r="AH653" i="5" s="1"/>
  <c r="V125" i="12"/>
  <c r="AG653" i="5" s="1"/>
  <c r="U125" i="12"/>
  <c r="AF653" i="5" s="1"/>
  <c r="T125" i="12"/>
  <c r="AE653" i="5" s="1"/>
  <c r="S125" i="12"/>
  <c r="AD653" i="5" s="1"/>
  <c r="R125" i="12"/>
  <c r="AC653" i="5" s="1"/>
  <c r="Q125" i="12"/>
  <c r="AB653" i="5" s="1"/>
  <c r="P125" i="12"/>
  <c r="AA653" i="5" s="1"/>
  <c r="O125" i="12"/>
  <c r="Z653" i="5" s="1"/>
  <c r="N125" i="12"/>
  <c r="M125" i="12"/>
  <c r="S47" i="20"/>
  <c r="S48" i="20"/>
  <c r="AR520" i="20" s="1"/>
  <c r="BC279" i="5" s="1"/>
  <c r="AV520" i="20"/>
  <c r="BG279" i="5" s="1"/>
  <c r="AT520" i="20"/>
  <c r="BE279" i="5" s="1"/>
  <c r="AN520" i="20"/>
  <c r="AY279" i="5" s="1"/>
  <c r="AL520" i="20"/>
  <c r="AW279" i="5" s="1"/>
  <c r="AF520" i="20"/>
  <c r="AQ279" i="5" s="1"/>
  <c r="AD520" i="20"/>
  <c r="AO279" i="5" s="1"/>
  <c r="X520" i="20"/>
  <c r="AI279" i="5" s="1"/>
  <c r="V520" i="20"/>
  <c r="AG279" i="5" s="1"/>
  <c r="P520" i="20"/>
  <c r="AA279" i="5"/>
  <c r="N520" i="20"/>
  <c r="Y279" i="5" s="1"/>
  <c r="L520" i="20"/>
  <c r="W279" i="5" s="1"/>
  <c r="AU519" i="20"/>
  <c r="BF278" i="5" s="1"/>
  <c r="AS519" i="20"/>
  <c r="BD278" i="5" s="1"/>
  <c r="AG519" i="20"/>
  <c r="AR278" i="5" s="1"/>
  <c r="P519" i="20"/>
  <c r="AA278" i="5"/>
  <c r="O519" i="20"/>
  <c r="Z278" i="5" s="1"/>
  <c r="M519" i="20"/>
  <c r="X278" i="5" s="1"/>
  <c r="L519" i="20"/>
  <c r="W278" i="5" s="1"/>
  <c r="AV518" i="20"/>
  <c r="BG277" i="5" s="1"/>
  <c r="AT518" i="20"/>
  <c r="BE277" i="5"/>
  <c r="AS518" i="20"/>
  <c r="BD277" i="5" s="1"/>
  <c r="AR518" i="20"/>
  <c r="BC277" i="5" s="1"/>
  <c r="AP518" i="20"/>
  <c r="BA277" i="5"/>
  <c r="AO518" i="20"/>
  <c r="AZ277" i="5"/>
  <c r="AN518" i="20"/>
  <c r="AY277" i="5" s="1"/>
  <c r="AL518" i="20"/>
  <c r="AW277" i="5" s="1"/>
  <c r="AK518" i="20"/>
  <c r="AV277" i="5" s="1"/>
  <c r="AJ518" i="20"/>
  <c r="AU277" i="5" s="1"/>
  <c r="AH518" i="20"/>
  <c r="AS277" i="5" s="1"/>
  <c r="AG518" i="20"/>
  <c r="AR277" i="5" s="1"/>
  <c r="AF518" i="20"/>
  <c r="AQ277" i="5" s="1"/>
  <c r="AD518" i="20"/>
  <c r="AO277" i="5"/>
  <c r="AC518" i="20"/>
  <c r="AN277" i="5" s="1"/>
  <c r="AB518" i="20"/>
  <c r="AM277" i="5" s="1"/>
  <c r="Z518" i="20"/>
  <c r="AK277" i="5" s="1"/>
  <c r="Y518" i="20"/>
  <c r="AJ277" i="5"/>
  <c r="X518" i="20"/>
  <c r="AI277" i="5" s="1"/>
  <c r="V518" i="20"/>
  <c r="AG277" i="5" s="1"/>
  <c r="U518" i="20"/>
  <c r="AF277" i="5" s="1"/>
  <c r="T518" i="20"/>
  <c r="AE277" i="5" s="1"/>
  <c r="R518" i="20"/>
  <c r="AC277" i="5" s="1"/>
  <c r="Q518" i="20"/>
  <c r="AB277" i="5" s="1"/>
  <c r="P518" i="20"/>
  <c r="AA277" i="5" s="1"/>
  <c r="N518" i="20"/>
  <c r="Y277" i="5"/>
  <c r="M518" i="20"/>
  <c r="X277" i="5" s="1"/>
  <c r="L518" i="20"/>
  <c r="W277" i="5" s="1"/>
  <c r="AU517" i="20"/>
  <c r="BF276" i="5" s="1"/>
  <c r="AT517" i="20"/>
  <c r="BE276" i="5"/>
  <c r="AS517" i="20"/>
  <c r="BD276" i="5" s="1"/>
  <c r="AQ517" i="20"/>
  <c r="BB276" i="5" s="1"/>
  <c r="AP517" i="20"/>
  <c r="BA276" i="5" s="1"/>
  <c r="AO517" i="20"/>
  <c r="AZ276" i="5" s="1"/>
  <c r="AM517" i="20"/>
  <c r="AX276" i="5" s="1"/>
  <c r="AL517" i="20"/>
  <c r="AW276" i="5" s="1"/>
  <c r="AK517" i="20"/>
  <c r="AV276" i="5" s="1"/>
  <c r="AI517" i="20"/>
  <c r="AT276" i="5"/>
  <c r="AH517" i="20"/>
  <c r="AS276" i="5" s="1"/>
  <c r="AG517" i="20"/>
  <c r="AR276" i="5" s="1"/>
  <c r="AE517" i="20"/>
  <c r="AP276" i="5" s="1"/>
  <c r="AD517" i="20"/>
  <c r="AO276" i="5"/>
  <c r="AC517" i="20"/>
  <c r="AN276" i="5" s="1"/>
  <c r="AA517" i="20"/>
  <c r="AL276" i="5" s="1"/>
  <c r="Z517" i="20"/>
  <c r="AK276" i="5" s="1"/>
  <c r="Y517" i="20"/>
  <c r="AJ276" i="5" s="1"/>
  <c r="W517" i="20"/>
  <c r="AH276" i="5" s="1"/>
  <c r="V517" i="20"/>
  <c r="AG276" i="5" s="1"/>
  <c r="U517" i="20"/>
  <c r="AF276" i="5" s="1"/>
  <c r="S517" i="20"/>
  <c r="AD276" i="5"/>
  <c r="R517" i="20"/>
  <c r="AC276" i="5" s="1"/>
  <c r="Q517" i="20"/>
  <c r="AB276" i="5" s="1"/>
  <c r="O517" i="20"/>
  <c r="Z276" i="5" s="1"/>
  <c r="N517" i="20"/>
  <c r="Y276" i="5"/>
  <c r="M517" i="20"/>
  <c r="X276" i="5" s="1"/>
  <c r="AS516" i="20"/>
  <c r="BD275" i="5" s="1"/>
  <c r="AN516" i="20"/>
  <c r="AY275" i="5"/>
  <c r="AK516" i="20"/>
  <c r="AV275" i="5" s="1"/>
  <c r="AJ516" i="20"/>
  <c r="AU275" i="5" s="1"/>
  <c r="Q516" i="20"/>
  <c r="AB275" i="5" s="1"/>
  <c r="M516" i="20"/>
  <c r="X275" i="5" s="1"/>
  <c r="AV515" i="20"/>
  <c r="BG274" i="5" s="1"/>
  <c r="AU515" i="20"/>
  <c r="BF274" i="5" s="1"/>
  <c r="AS515" i="20"/>
  <c r="BD274" i="5"/>
  <c r="AR515" i="20"/>
  <c r="BC274" i="5" s="1"/>
  <c r="AQ515" i="20"/>
  <c r="BB274" i="5" s="1"/>
  <c r="AO515" i="20"/>
  <c r="AZ274" i="5"/>
  <c r="AN515" i="20"/>
  <c r="AY274" i="5"/>
  <c r="AM515" i="20"/>
  <c r="AX274" i="5"/>
  <c r="AK515" i="20"/>
  <c r="AV274" i="5" s="1"/>
  <c r="AJ515" i="20"/>
  <c r="AU274" i="5" s="1"/>
  <c r="AI515" i="20"/>
  <c r="AT274" i="5" s="1"/>
  <c r="AG515" i="20"/>
  <c r="AR274" i="5"/>
  <c r="AF515" i="20"/>
  <c r="AQ274" i="5"/>
  <c r="AE515" i="20"/>
  <c r="AP274" i="5"/>
  <c r="AC515" i="20"/>
  <c r="AN274" i="5" s="1"/>
  <c r="AB515" i="20"/>
  <c r="AM274" i="5" s="1"/>
  <c r="AA515" i="20"/>
  <c r="AL274" i="5"/>
  <c r="Y515" i="20"/>
  <c r="AJ274" i="5"/>
  <c r="X515" i="20"/>
  <c r="AI274" i="5"/>
  <c r="W515" i="20"/>
  <c r="AH274" i="5"/>
  <c r="U515" i="20"/>
  <c r="AF274" i="5" s="1"/>
  <c r="T515" i="20"/>
  <c r="AE274" i="5" s="1"/>
  <c r="S515" i="20"/>
  <c r="AD274" i="5" s="1"/>
  <c r="Q515" i="20"/>
  <c r="AB274" i="5"/>
  <c r="P515" i="20"/>
  <c r="AA274" i="5"/>
  <c r="O515" i="20"/>
  <c r="Z274" i="5"/>
  <c r="M515" i="20"/>
  <c r="X274" i="5"/>
  <c r="L515" i="20"/>
  <c r="W274" i="5" s="1"/>
  <c r="AV514" i="20"/>
  <c r="BG273" i="5" s="1"/>
  <c r="AT514" i="20"/>
  <c r="BE273" i="5"/>
  <c r="CR276" i="5" s="1"/>
  <c r="AS514" i="20"/>
  <c r="BD273" i="5" s="1"/>
  <c r="AR514" i="20"/>
  <c r="BC273" i="5"/>
  <c r="AP514" i="20"/>
  <c r="BA273" i="5" s="1"/>
  <c r="AO514" i="20"/>
  <c r="AZ273" i="5" s="1"/>
  <c r="AN514" i="20"/>
  <c r="AY273" i="5" s="1"/>
  <c r="AL514" i="20"/>
  <c r="AW273" i="5"/>
  <c r="AK514" i="20"/>
  <c r="AV273" i="5"/>
  <c r="AJ514" i="20"/>
  <c r="AU273" i="5"/>
  <c r="AH514" i="20"/>
  <c r="AS273" i="5" s="1"/>
  <c r="AG514" i="20"/>
  <c r="AR273" i="5" s="1"/>
  <c r="AF514" i="20"/>
  <c r="AQ273" i="5" s="1"/>
  <c r="AD514" i="20"/>
  <c r="AO273" i="5"/>
  <c r="AC514" i="20"/>
  <c r="AN273" i="5"/>
  <c r="AB514" i="20"/>
  <c r="AM273" i="5"/>
  <c r="Z514" i="20"/>
  <c r="AK273" i="5" s="1"/>
  <c r="Y514" i="20"/>
  <c r="AJ273" i="5" s="1"/>
  <c r="X514" i="20"/>
  <c r="AI273" i="5" s="1"/>
  <c r="V514" i="20"/>
  <c r="AG273" i="5"/>
  <c r="BT276" i="5" s="1"/>
  <c r="U514" i="20"/>
  <c r="AF273" i="5"/>
  <c r="T514" i="20"/>
  <c r="AE273" i="5"/>
  <c r="R514" i="20"/>
  <c r="AC273" i="5"/>
  <c r="Q514" i="20"/>
  <c r="AB273" i="5" s="1"/>
  <c r="P514" i="20"/>
  <c r="AA273" i="5" s="1"/>
  <c r="N514" i="20"/>
  <c r="Y273" i="5"/>
  <c r="M514" i="20"/>
  <c r="X273" i="5"/>
  <c r="L514" i="20"/>
  <c r="W273" i="5"/>
  <c r="AU513" i="20"/>
  <c r="BF272" i="5" s="1"/>
  <c r="AS513" i="20"/>
  <c r="BD272" i="5" s="1"/>
  <c r="AO513" i="20"/>
  <c r="AZ272" i="5" s="1"/>
  <c r="AG513" i="20"/>
  <c r="AR272" i="5" s="1"/>
  <c r="Y513" i="20"/>
  <c r="AJ272" i="5" s="1"/>
  <c r="Q513" i="20"/>
  <c r="AB272" i="5" s="1"/>
  <c r="P513" i="20"/>
  <c r="AA272" i="5" s="1"/>
  <c r="O513" i="20"/>
  <c r="Z272" i="5" s="1"/>
  <c r="M513" i="20"/>
  <c r="X272" i="5" s="1"/>
  <c r="L513" i="20"/>
  <c r="W272" i="5" s="1"/>
  <c r="AV512" i="20"/>
  <c r="BG271" i="5"/>
  <c r="AU512" i="20"/>
  <c r="BF271" i="5"/>
  <c r="AT512" i="20"/>
  <c r="BE271" i="5"/>
  <c r="AS512" i="20"/>
  <c r="BD271" i="5"/>
  <c r="AR512" i="20"/>
  <c r="BC271" i="5"/>
  <c r="AQ512" i="20"/>
  <c r="BB271" i="5"/>
  <c r="AP512" i="20"/>
  <c r="BA271" i="5"/>
  <c r="CN272" i="5" s="1"/>
  <c r="AO512" i="20"/>
  <c r="AZ271" i="5"/>
  <c r="AN512" i="20"/>
  <c r="AY271" i="5"/>
  <c r="AM512" i="20"/>
  <c r="AX271" i="5"/>
  <c r="AL512" i="20"/>
  <c r="AW271" i="5"/>
  <c r="AK512" i="20"/>
  <c r="AV271" i="5"/>
  <c r="AJ512" i="20"/>
  <c r="AU271" i="5"/>
  <c r="AI512" i="20"/>
  <c r="AT271" i="5"/>
  <c r="AH512" i="20"/>
  <c r="AS271" i="5"/>
  <c r="AG512" i="20"/>
  <c r="AR271" i="5"/>
  <c r="AF512" i="20"/>
  <c r="AQ271" i="5"/>
  <c r="AE512" i="20"/>
  <c r="AP271" i="5"/>
  <c r="AD512" i="20"/>
  <c r="AO271" i="5"/>
  <c r="AC512" i="20"/>
  <c r="AN271" i="5"/>
  <c r="AB512" i="20"/>
  <c r="AM271" i="5"/>
  <c r="AA512" i="20"/>
  <c r="AL271" i="5"/>
  <c r="Z512" i="20"/>
  <c r="AK271" i="5"/>
  <c r="Y512" i="20"/>
  <c r="AJ271" i="5"/>
  <c r="X512" i="20"/>
  <c r="AI271" i="5"/>
  <c r="W512" i="20"/>
  <c r="AH271" i="5"/>
  <c r="V512" i="20"/>
  <c r="AG271" i="5"/>
  <c r="U512" i="20"/>
  <c r="AF271" i="5"/>
  <c r="T512" i="20"/>
  <c r="AE271" i="5"/>
  <c r="S512" i="20"/>
  <c r="AD271" i="5"/>
  <c r="R512" i="20"/>
  <c r="AC271" i="5"/>
  <c r="Q512" i="20"/>
  <c r="AB271" i="5"/>
  <c r="P512" i="20"/>
  <c r="AA271" i="5"/>
  <c r="O512" i="20"/>
  <c r="Z271" i="5"/>
  <c r="N512" i="20"/>
  <c r="Y271" i="5"/>
  <c r="M512" i="20"/>
  <c r="X271" i="5"/>
  <c r="L512" i="20"/>
  <c r="W271" i="5"/>
  <c r="AV511" i="20"/>
  <c r="BG270" i="5"/>
  <c r="AU511" i="20"/>
  <c r="BF270" i="5"/>
  <c r="AT511" i="20"/>
  <c r="BE270" i="5"/>
  <c r="AS511" i="20"/>
  <c r="BD270" i="5"/>
  <c r="AR511" i="20"/>
  <c r="BC270" i="5"/>
  <c r="AQ511" i="20"/>
  <c r="BB270" i="5"/>
  <c r="AP511" i="20"/>
  <c r="BA270" i="5"/>
  <c r="AO511" i="20"/>
  <c r="AZ270" i="5"/>
  <c r="AN511" i="20"/>
  <c r="AY270" i="5"/>
  <c r="AM511" i="20"/>
  <c r="AX270" i="5"/>
  <c r="AL511" i="20"/>
  <c r="AW270" i="5"/>
  <c r="AK511" i="20"/>
  <c r="AV270" i="5"/>
  <c r="AJ511" i="20"/>
  <c r="AU270" i="5"/>
  <c r="AI511" i="20"/>
  <c r="AT270" i="5"/>
  <c r="AH511" i="20"/>
  <c r="AS270" i="5"/>
  <c r="AG511" i="20"/>
  <c r="AR270" i="5"/>
  <c r="AF511" i="20"/>
  <c r="AQ270" i="5"/>
  <c r="AE511" i="20"/>
  <c r="AP270" i="5"/>
  <c r="AD511" i="20"/>
  <c r="AO270" i="5"/>
  <c r="AC511" i="20"/>
  <c r="AN270" i="5"/>
  <c r="AB511" i="20"/>
  <c r="AM270" i="5"/>
  <c r="AA511" i="20"/>
  <c r="AL270" i="5"/>
  <c r="Z511" i="20"/>
  <c r="AK270" i="5"/>
  <c r="Y511" i="20"/>
  <c r="AJ270" i="5"/>
  <c r="X511" i="20"/>
  <c r="AI270" i="5"/>
  <c r="W511" i="20"/>
  <c r="AH270" i="5"/>
  <c r="V511" i="20"/>
  <c r="AG270" i="5"/>
  <c r="U511" i="20"/>
  <c r="AF270" i="5"/>
  <c r="T511" i="20"/>
  <c r="AE270" i="5"/>
  <c r="S511" i="20"/>
  <c r="AD270" i="5"/>
  <c r="R511" i="20"/>
  <c r="AC270" i="5"/>
  <c r="Q511" i="20"/>
  <c r="AB270" i="5"/>
  <c r="P511" i="20"/>
  <c r="AA270" i="5"/>
  <c r="O511" i="20"/>
  <c r="Z270" i="5"/>
  <c r="N511" i="20"/>
  <c r="Y270" i="5"/>
  <c r="M511" i="20"/>
  <c r="X270" i="5"/>
  <c r="L511" i="20"/>
  <c r="W270" i="5"/>
  <c r="AV510" i="20"/>
  <c r="BG269" i="5" s="1"/>
  <c r="AR510" i="20"/>
  <c r="BC269" i="5" s="1"/>
  <c r="AQ510" i="20"/>
  <c r="BB269" i="5" s="1"/>
  <c r="AP510" i="20"/>
  <c r="BA269" i="5" s="1"/>
  <c r="AJ510" i="20"/>
  <c r="AU269" i="5" s="1"/>
  <c r="AI510" i="20"/>
  <c r="AT269" i="5" s="1"/>
  <c r="AG510" i="20"/>
  <c r="AR269" i="5"/>
  <c r="AB510" i="20"/>
  <c r="AM269" i="5" s="1"/>
  <c r="AA510" i="20"/>
  <c r="AL269" i="5" s="1"/>
  <c r="T510" i="20"/>
  <c r="AE269" i="5" s="1"/>
  <c r="S510" i="20"/>
  <c r="AD269" i="5" s="1"/>
  <c r="R510" i="20"/>
  <c r="AC269" i="5" s="1"/>
  <c r="P510" i="20"/>
  <c r="AA269" i="5" s="1"/>
  <c r="AV509" i="20"/>
  <c r="BG268" i="5"/>
  <c r="AU509" i="20"/>
  <c r="BF268" i="5"/>
  <c r="AT509" i="20"/>
  <c r="BE268" i="5"/>
  <c r="AS509" i="20"/>
  <c r="BD268" i="5"/>
  <c r="AR509" i="20"/>
  <c r="BC268" i="5"/>
  <c r="AQ509" i="20"/>
  <c r="BB268" i="5"/>
  <c r="AP509" i="20"/>
  <c r="BA268" i="5"/>
  <c r="AO509" i="20"/>
  <c r="AZ268" i="5"/>
  <c r="AN509" i="20"/>
  <c r="AY268" i="5"/>
  <c r="AM509" i="20"/>
  <c r="AX268" i="5"/>
  <c r="AL509" i="20"/>
  <c r="AW268" i="5"/>
  <c r="AK509" i="20"/>
  <c r="AV268" i="5"/>
  <c r="AJ509" i="20"/>
  <c r="AU268" i="5"/>
  <c r="AI509" i="20"/>
  <c r="AT268" i="5"/>
  <c r="AH509" i="20"/>
  <c r="AS268" i="5"/>
  <c r="AG509" i="20"/>
  <c r="AR268" i="5"/>
  <c r="AF509" i="20"/>
  <c r="AQ268" i="5"/>
  <c r="AE509" i="20"/>
  <c r="AP268" i="5"/>
  <c r="AD509" i="20"/>
  <c r="AO268" i="5"/>
  <c r="AC509" i="20"/>
  <c r="AN268" i="5"/>
  <c r="AB509" i="20"/>
  <c r="AM268" i="5"/>
  <c r="AA509" i="20"/>
  <c r="AL268" i="5" s="1"/>
  <c r="Z509" i="20"/>
  <c r="AK268" i="5"/>
  <c r="Y509" i="20"/>
  <c r="AJ268" i="5"/>
  <c r="X509" i="20"/>
  <c r="AI268" i="5"/>
  <c r="W509" i="20"/>
  <c r="AH268" i="5" s="1"/>
  <c r="V509" i="20"/>
  <c r="AG268" i="5"/>
  <c r="U509" i="20"/>
  <c r="AF268" i="5"/>
  <c r="T509" i="20"/>
  <c r="AE268" i="5"/>
  <c r="S509" i="20"/>
  <c r="AD268" i="5" s="1"/>
  <c r="R509" i="20"/>
  <c r="AC268" i="5"/>
  <c r="Q509" i="20"/>
  <c r="AB268" i="5"/>
  <c r="P509" i="20"/>
  <c r="AA268" i="5" s="1"/>
  <c r="O509" i="20"/>
  <c r="Z268" i="5" s="1"/>
  <c r="N509" i="20"/>
  <c r="Y268" i="5"/>
  <c r="M509" i="20"/>
  <c r="X268" i="5"/>
  <c r="L509" i="20"/>
  <c r="W268" i="5"/>
  <c r="AV508" i="20"/>
  <c r="BG267" i="5" s="1"/>
  <c r="AU508" i="20"/>
  <c r="BF267" i="5"/>
  <c r="AT508" i="20"/>
  <c r="BE267" i="5"/>
  <c r="AS508" i="20"/>
  <c r="BD267" i="5" s="1"/>
  <c r="AR508" i="20"/>
  <c r="BC267" i="5" s="1"/>
  <c r="AQ508" i="20"/>
  <c r="BB267" i="5"/>
  <c r="AP508" i="20"/>
  <c r="BA267" i="5"/>
  <c r="AO508" i="20"/>
  <c r="AZ267" i="5"/>
  <c r="AN508" i="20"/>
  <c r="AY267" i="5" s="1"/>
  <c r="AM508" i="20"/>
  <c r="AX267" i="5"/>
  <c r="AL508" i="20"/>
  <c r="AW267" i="5"/>
  <c r="AK508" i="20"/>
  <c r="AV267" i="5" s="1"/>
  <c r="AJ508" i="20"/>
  <c r="AU267" i="5" s="1"/>
  <c r="AI508" i="20"/>
  <c r="AT267" i="5"/>
  <c r="AH508" i="20"/>
  <c r="AS267" i="5"/>
  <c r="AG508" i="20"/>
  <c r="AR267" i="5"/>
  <c r="AF508" i="20"/>
  <c r="AQ267" i="5" s="1"/>
  <c r="AE508" i="20"/>
  <c r="AP267" i="5"/>
  <c r="AD508" i="20"/>
  <c r="AO267" i="5"/>
  <c r="AC508" i="20"/>
  <c r="AN267" i="5"/>
  <c r="AB508" i="20"/>
  <c r="AM267" i="5" s="1"/>
  <c r="AA508" i="20"/>
  <c r="AL267" i="5"/>
  <c r="Z508" i="20"/>
  <c r="AK267" i="5"/>
  <c r="Y508" i="20"/>
  <c r="AJ267" i="5"/>
  <c r="X508" i="20"/>
  <c r="AI267" i="5" s="1"/>
  <c r="W508" i="20"/>
  <c r="AH267" i="5"/>
  <c r="V508" i="20"/>
  <c r="AG267" i="5"/>
  <c r="U508" i="20"/>
  <c r="AF267" i="5" s="1"/>
  <c r="T508" i="20"/>
  <c r="AE267" i="5" s="1"/>
  <c r="S508" i="20"/>
  <c r="AD267" i="5" s="1"/>
  <c r="R508" i="20"/>
  <c r="AC267" i="5"/>
  <c r="Q508" i="20"/>
  <c r="AB267" i="5" s="1"/>
  <c r="P508" i="20"/>
  <c r="AA267" i="5" s="1"/>
  <c r="O508" i="20"/>
  <c r="Z267" i="5" s="1"/>
  <c r="N508" i="20"/>
  <c r="Y267" i="5"/>
  <c r="M508" i="20"/>
  <c r="X267" i="5" s="1"/>
  <c r="L508" i="20"/>
  <c r="W267" i="5" s="1"/>
  <c r="AV507" i="20"/>
  <c r="BG266" i="5" s="1"/>
  <c r="AU507" i="20"/>
  <c r="BF266" i="5" s="1"/>
  <c r="AT507" i="20"/>
  <c r="BE266" i="5" s="1"/>
  <c r="AS507" i="20"/>
  <c r="BD266" i="5" s="1"/>
  <c r="AN507" i="20"/>
  <c r="AY266" i="5" s="1"/>
  <c r="AM507" i="20"/>
  <c r="AX266" i="5" s="1"/>
  <c r="AL507" i="20"/>
  <c r="AW266" i="5" s="1"/>
  <c r="AK507" i="20"/>
  <c r="AV266" i="5" s="1"/>
  <c r="AF507" i="20"/>
  <c r="AQ266" i="5" s="1"/>
  <c r="AE507" i="20"/>
  <c r="AP266" i="5" s="1"/>
  <c r="AD507" i="20"/>
  <c r="AO266" i="5" s="1"/>
  <c r="X507" i="20"/>
  <c r="AI266" i="5" s="1"/>
  <c r="W507" i="20"/>
  <c r="AH266" i="5" s="1"/>
  <c r="P507" i="20"/>
  <c r="AA266" i="5" s="1"/>
  <c r="O507" i="20"/>
  <c r="Z266" i="5" s="1"/>
  <c r="N507" i="20"/>
  <c r="Y266" i="5" s="1"/>
  <c r="AV506" i="20"/>
  <c r="BG265" i="5"/>
  <c r="AU506" i="20"/>
  <c r="BF265" i="5"/>
  <c r="AT506" i="20"/>
  <c r="BE265" i="5" s="1"/>
  <c r="AS506" i="20"/>
  <c r="BD265" i="5"/>
  <c r="AR506" i="20"/>
  <c r="BC265" i="5"/>
  <c r="AQ506" i="20"/>
  <c r="BB265" i="5" s="1"/>
  <c r="AP506" i="20"/>
  <c r="BA265" i="5" s="1"/>
  <c r="AO506" i="20"/>
  <c r="AZ265" i="5"/>
  <c r="AN506" i="20"/>
  <c r="AY265" i="5"/>
  <c r="AM506" i="20"/>
  <c r="AX265" i="5"/>
  <c r="AL506" i="20"/>
  <c r="AW265" i="5" s="1"/>
  <c r="AK506" i="20"/>
  <c r="AV265" i="5"/>
  <c r="AJ506" i="20"/>
  <c r="AU265" i="5" s="1"/>
  <c r="AI506" i="20"/>
  <c r="AT265" i="5"/>
  <c r="AH506" i="20"/>
  <c r="AS265" i="5" s="1"/>
  <c r="AG506" i="20"/>
  <c r="AR265" i="5"/>
  <c r="AF506" i="20"/>
  <c r="AQ265" i="5" s="1"/>
  <c r="AE506" i="20"/>
  <c r="AP265" i="5"/>
  <c r="AD506" i="20"/>
  <c r="AO265" i="5" s="1"/>
  <c r="AC506" i="20"/>
  <c r="AN265" i="5"/>
  <c r="AB506" i="20"/>
  <c r="AM265" i="5" s="1"/>
  <c r="AA506" i="20"/>
  <c r="AL265" i="5"/>
  <c r="Z506" i="20"/>
  <c r="AK265" i="5" s="1"/>
  <c r="Y506" i="20"/>
  <c r="AJ265" i="5"/>
  <c r="X506" i="20"/>
  <c r="AI265" i="5" s="1"/>
  <c r="W506" i="20"/>
  <c r="AH265" i="5"/>
  <c r="V506" i="20"/>
  <c r="AG265" i="5" s="1"/>
  <c r="U506" i="20"/>
  <c r="AF265" i="5"/>
  <c r="T506" i="20"/>
  <c r="AE265" i="5" s="1"/>
  <c r="S506" i="20"/>
  <c r="AD265" i="5"/>
  <c r="R506" i="20"/>
  <c r="AC265" i="5" s="1"/>
  <c r="Q506" i="20"/>
  <c r="AB265" i="5"/>
  <c r="P506" i="20"/>
  <c r="AA265" i="5" s="1"/>
  <c r="O506" i="20"/>
  <c r="Z265" i="5"/>
  <c r="N506" i="20"/>
  <c r="Y265" i="5" s="1"/>
  <c r="M506" i="20"/>
  <c r="X265" i="5"/>
  <c r="L506" i="20"/>
  <c r="W265" i="5" s="1"/>
  <c r="AV505" i="20"/>
  <c r="BG264" i="5"/>
  <c r="AU505" i="20"/>
  <c r="BF264" i="5" s="1"/>
  <c r="AT505" i="20"/>
  <c r="BE264" i="5" s="1"/>
  <c r="AS505" i="20"/>
  <c r="BD264" i="5" s="1"/>
  <c r="AR505" i="20"/>
  <c r="BC264" i="5" s="1"/>
  <c r="AQ505" i="20"/>
  <c r="BB264" i="5" s="1"/>
  <c r="AP505" i="20"/>
  <c r="BA264" i="5" s="1"/>
  <c r="AO505" i="20"/>
  <c r="AZ264" i="5" s="1"/>
  <c r="AN505" i="20"/>
  <c r="AY264" i="5"/>
  <c r="AM505" i="20"/>
  <c r="AX264" i="5" s="1"/>
  <c r="AL505" i="20"/>
  <c r="AW264" i="5" s="1"/>
  <c r="AK505" i="20"/>
  <c r="AV264" i="5" s="1"/>
  <c r="AJ505" i="20"/>
  <c r="AU264" i="5" s="1"/>
  <c r="AI505" i="20"/>
  <c r="AT264" i="5" s="1"/>
  <c r="AH505" i="20"/>
  <c r="AS264" i="5" s="1"/>
  <c r="AG505" i="20"/>
  <c r="AR264" i="5" s="1"/>
  <c r="AF505" i="20"/>
  <c r="AQ264" i="5"/>
  <c r="AE505" i="20"/>
  <c r="AP264" i="5" s="1"/>
  <c r="AD505" i="20"/>
  <c r="AO264" i="5" s="1"/>
  <c r="AC505" i="20"/>
  <c r="AN264" i="5" s="1"/>
  <c r="AB505" i="20"/>
  <c r="AM264" i="5"/>
  <c r="AA505" i="20"/>
  <c r="AL264" i="5" s="1"/>
  <c r="Z505" i="20"/>
  <c r="AK264" i="5" s="1"/>
  <c r="Y505" i="20"/>
  <c r="AJ264" i="5" s="1"/>
  <c r="X505" i="20"/>
  <c r="AI264" i="5"/>
  <c r="W505" i="20"/>
  <c r="AH264" i="5" s="1"/>
  <c r="V505" i="20"/>
  <c r="AG264" i="5" s="1"/>
  <c r="U505" i="20"/>
  <c r="AF264" i="5" s="1"/>
  <c r="T505" i="20"/>
  <c r="AE264" i="5" s="1"/>
  <c r="S505" i="20"/>
  <c r="AD264" i="5" s="1"/>
  <c r="R505" i="20"/>
  <c r="AC264" i="5" s="1"/>
  <c r="Q505" i="20"/>
  <c r="AB264" i="5" s="1"/>
  <c r="P505" i="20"/>
  <c r="AA264" i="5"/>
  <c r="O505" i="20"/>
  <c r="Z264" i="5" s="1"/>
  <c r="N505" i="20"/>
  <c r="Y264" i="5" s="1"/>
  <c r="M505" i="20"/>
  <c r="X264" i="5" s="1"/>
  <c r="L505" i="20"/>
  <c r="W264" i="5" s="1"/>
  <c r="AV504" i="20"/>
  <c r="BG263" i="5" s="1"/>
  <c r="AR504" i="20"/>
  <c r="BC263" i="5" s="1"/>
  <c r="AQ504" i="20"/>
  <c r="BB263" i="5" s="1"/>
  <c r="AP504" i="20"/>
  <c r="BA263" i="5"/>
  <c r="AN504" i="20"/>
  <c r="AY263" i="5" s="1"/>
  <c r="AJ504" i="20"/>
  <c r="AU263" i="5" s="1"/>
  <c r="AI504" i="20"/>
  <c r="AT263" i="5" s="1"/>
  <c r="AH504" i="20"/>
  <c r="AS263" i="5" s="1"/>
  <c r="AG504" i="20"/>
  <c r="AR263" i="5" s="1"/>
  <c r="AB504" i="20"/>
  <c r="AM263" i="5" s="1"/>
  <c r="AA504" i="20"/>
  <c r="AL263" i="5" s="1"/>
  <c r="Z504" i="20"/>
  <c r="AK263" i="5" s="1"/>
  <c r="T504" i="20"/>
  <c r="AE263" i="5" s="1"/>
  <c r="S504" i="20"/>
  <c r="AD263" i="5" s="1"/>
  <c r="R504" i="20"/>
  <c r="AC263" i="5"/>
  <c r="P504" i="20"/>
  <c r="AA263" i="5" s="1"/>
  <c r="L504" i="20"/>
  <c r="W263" i="5" s="1"/>
  <c r="AV503" i="20"/>
  <c r="BG262" i="5"/>
  <c r="AU503" i="20"/>
  <c r="BF262" i="5"/>
  <c r="CS266" i="5" s="1"/>
  <c r="AT503" i="20"/>
  <c r="BE262" i="5"/>
  <c r="AS503" i="20"/>
  <c r="BD262" i="5"/>
  <c r="AR503" i="20"/>
  <c r="BC262" i="5"/>
  <c r="AQ503" i="20"/>
  <c r="BB262" i="5"/>
  <c r="CO266" i="5" s="1"/>
  <c r="AP503" i="20"/>
  <c r="BA262" i="5"/>
  <c r="AO503" i="20"/>
  <c r="AZ262" i="5"/>
  <c r="AN503" i="20"/>
  <c r="AY262" i="5"/>
  <c r="AM503" i="20"/>
  <c r="AX262" i="5"/>
  <c r="CK266" i="5" s="1"/>
  <c r="AL503" i="20"/>
  <c r="AW262" i="5" s="1"/>
  <c r="AK503" i="20"/>
  <c r="AV262" i="5" s="1"/>
  <c r="AJ503" i="20"/>
  <c r="AU262" i="5"/>
  <c r="AI503" i="20"/>
  <c r="AT262" i="5"/>
  <c r="CG266" i="5" s="1"/>
  <c r="AH503" i="20"/>
  <c r="AS262" i="5" s="1"/>
  <c r="AG503" i="20"/>
  <c r="AR262" i="5" s="1"/>
  <c r="AF503" i="20"/>
  <c r="AQ262" i="5"/>
  <c r="AE503" i="20"/>
  <c r="AP262" i="5"/>
  <c r="CC266" i="5" s="1"/>
  <c r="AD503" i="20"/>
  <c r="AO262" i="5"/>
  <c r="AC503" i="20"/>
  <c r="AN262" i="5" s="1"/>
  <c r="AB503" i="20"/>
  <c r="AM262" i="5"/>
  <c r="AA503" i="20"/>
  <c r="AL262" i="5"/>
  <c r="BY266" i="5" s="1"/>
  <c r="Z503" i="20"/>
  <c r="AK262" i="5" s="1"/>
  <c r="Y503" i="20"/>
  <c r="AJ262" i="5" s="1"/>
  <c r="X503" i="20"/>
  <c r="AI262" i="5"/>
  <c r="W503" i="20"/>
  <c r="AH262" i="5"/>
  <c r="V503" i="20"/>
  <c r="AG262" i="5"/>
  <c r="U503" i="20"/>
  <c r="AF262" i="5" s="1"/>
  <c r="T503" i="20"/>
  <c r="AE262" i="5"/>
  <c r="S503" i="20"/>
  <c r="AD262" i="5"/>
  <c r="R503" i="20"/>
  <c r="AC262" i="5"/>
  <c r="Q503" i="20"/>
  <c r="AB262" i="5" s="1"/>
  <c r="P503" i="20"/>
  <c r="AA262" i="5"/>
  <c r="O503" i="20"/>
  <c r="Z262" i="5"/>
  <c r="BM266" i="5" s="1"/>
  <c r="N503" i="20"/>
  <c r="Y262" i="5"/>
  <c r="M503" i="20"/>
  <c r="X262" i="5" s="1"/>
  <c r="L503" i="20"/>
  <c r="W262" i="5"/>
  <c r="BG261" i="5"/>
  <c r="BF261" i="5"/>
  <c r="BE261" i="5"/>
  <c r="BD261" i="5"/>
  <c r="BC261" i="5"/>
  <c r="BB261" i="5"/>
  <c r="BA261" i="5"/>
  <c r="AZ261" i="5"/>
  <c r="AY261" i="5"/>
  <c r="AX261" i="5"/>
  <c r="AW261" i="5"/>
  <c r="AV261" i="5"/>
  <c r="AU261" i="5"/>
  <c r="AT261" i="5"/>
  <c r="AS261" i="5"/>
  <c r="AR261" i="5"/>
  <c r="AQ261" i="5"/>
  <c r="AP261" i="5"/>
  <c r="AO261" i="5"/>
  <c r="AN261" i="5"/>
  <c r="AM261" i="5"/>
  <c r="AL261" i="5"/>
  <c r="AK261" i="5"/>
  <c r="AJ261" i="5"/>
  <c r="AI261" i="5"/>
  <c r="AH261" i="5"/>
  <c r="AG261" i="5"/>
  <c r="AF261" i="5"/>
  <c r="AE261" i="5"/>
  <c r="AD261" i="5"/>
  <c r="AC261" i="5"/>
  <c r="AB261" i="5"/>
  <c r="AA261" i="5"/>
  <c r="Z261" i="5"/>
  <c r="Y261" i="5"/>
  <c r="X261" i="5"/>
  <c r="W261" i="5"/>
  <c r="BG260" i="5"/>
  <c r="BF260" i="5"/>
  <c r="BE260" i="5"/>
  <c r="BD260" i="5"/>
  <c r="BC260" i="5"/>
  <c r="BB260" i="5"/>
  <c r="BA260" i="5"/>
  <c r="AZ260" i="5"/>
  <c r="AY260" i="5"/>
  <c r="AX260" i="5"/>
  <c r="AW260" i="5"/>
  <c r="AV260" i="5"/>
  <c r="AU260" i="5"/>
  <c r="AT260" i="5"/>
  <c r="AS260" i="5"/>
  <c r="AR260" i="5"/>
  <c r="AQ260" i="5"/>
  <c r="AP260" i="5"/>
  <c r="AO260" i="5"/>
  <c r="AN260" i="5"/>
  <c r="AM260" i="5"/>
  <c r="AL260" i="5"/>
  <c r="AK260" i="5"/>
  <c r="AJ260" i="5"/>
  <c r="AI260" i="5"/>
  <c r="AH260" i="5"/>
  <c r="AG260" i="5"/>
  <c r="AF260" i="5"/>
  <c r="AE260" i="5"/>
  <c r="AD260" i="5"/>
  <c r="AC260" i="5"/>
  <c r="AB260" i="5"/>
  <c r="AA260" i="5"/>
  <c r="Z260" i="5"/>
  <c r="Y260" i="5"/>
  <c r="X260" i="5"/>
  <c r="W260" i="5"/>
  <c r="BG259" i="5"/>
  <c r="BF259" i="5"/>
  <c r="BE259" i="5"/>
  <c r="BD259" i="5"/>
  <c r="BC259" i="5"/>
  <c r="BB259" i="5"/>
  <c r="BA259" i="5"/>
  <c r="AZ259" i="5"/>
  <c r="AY259" i="5"/>
  <c r="AX259" i="5"/>
  <c r="AW259" i="5"/>
  <c r="AV259" i="5"/>
  <c r="AU259" i="5"/>
  <c r="AT259" i="5"/>
  <c r="AS259" i="5"/>
  <c r="AR259" i="5"/>
  <c r="AQ259" i="5"/>
  <c r="AP259" i="5"/>
  <c r="AO259" i="5"/>
  <c r="AN259" i="5"/>
  <c r="AM259" i="5"/>
  <c r="AL259" i="5"/>
  <c r="AK259" i="5"/>
  <c r="AJ259" i="5"/>
  <c r="AI259" i="5"/>
  <c r="AH259" i="5"/>
  <c r="AG259" i="5"/>
  <c r="AF259" i="5"/>
  <c r="AE259" i="5"/>
  <c r="AD259" i="5"/>
  <c r="AC259" i="5"/>
  <c r="AB259" i="5"/>
  <c r="AA259" i="5"/>
  <c r="Z259" i="5"/>
  <c r="Y259" i="5"/>
  <c r="X259" i="5"/>
  <c r="W259" i="5"/>
  <c r="BG258" i="5"/>
  <c r="BF258" i="5"/>
  <c r="BE258" i="5"/>
  <c r="BD258" i="5"/>
  <c r="BC258" i="5"/>
  <c r="BB258" i="5"/>
  <c r="BA258" i="5"/>
  <c r="AZ258" i="5"/>
  <c r="AY258" i="5"/>
  <c r="AX258" i="5"/>
  <c r="AW258" i="5"/>
  <c r="AV258" i="5"/>
  <c r="AU258" i="5"/>
  <c r="AT258" i="5"/>
  <c r="AS258" i="5"/>
  <c r="AR258" i="5"/>
  <c r="AQ258" i="5"/>
  <c r="AP258" i="5"/>
  <c r="AO258" i="5"/>
  <c r="AN258" i="5"/>
  <c r="AM258" i="5"/>
  <c r="AL258" i="5"/>
  <c r="AK258" i="5"/>
  <c r="AJ258" i="5"/>
  <c r="AI258" i="5"/>
  <c r="AH258" i="5"/>
  <c r="AG258" i="5"/>
  <c r="AF258" i="5"/>
  <c r="AE258" i="5"/>
  <c r="AD258" i="5"/>
  <c r="AC258" i="5"/>
  <c r="AB258" i="5"/>
  <c r="AA258" i="5"/>
  <c r="Z258" i="5"/>
  <c r="Y258" i="5"/>
  <c r="X258" i="5"/>
  <c r="W258" i="5"/>
  <c r="BG257" i="5"/>
  <c r="BF257" i="5"/>
  <c r="BE257" i="5"/>
  <c r="BD257" i="5"/>
  <c r="BC257" i="5"/>
  <c r="BB257" i="5"/>
  <c r="BA257" i="5"/>
  <c r="AZ257" i="5"/>
  <c r="AY257" i="5"/>
  <c r="AX257" i="5"/>
  <c r="AW257" i="5"/>
  <c r="AV257" i="5"/>
  <c r="AU257" i="5"/>
  <c r="AT257" i="5"/>
  <c r="AS257" i="5"/>
  <c r="AR257" i="5"/>
  <c r="AQ257" i="5"/>
  <c r="AP257" i="5"/>
  <c r="AO257" i="5"/>
  <c r="AN257" i="5"/>
  <c r="AM257" i="5"/>
  <c r="AL257" i="5"/>
  <c r="AK257" i="5"/>
  <c r="AJ257" i="5"/>
  <c r="AI257" i="5"/>
  <c r="AH257" i="5"/>
  <c r="AG257" i="5"/>
  <c r="AF257" i="5"/>
  <c r="AE257" i="5"/>
  <c r="AD257" i="5"/>
  <c r="AC257" i="5"/>
  <c r="AB257" i="5"/>
  <c r="AA257" i="5"/>
  <c r="Z257" i="5"/>
  <c r="Y257" i="5"/>
  <c r="X257" i="5"/>
  <c r="W257" i="5"/>
  <c r="BG256" i="5"/>
  <c r="BF256" i="5"/>
  <c r="BE256" i="5"/>
  <c r="BD256" i="5"/>
  <c r="BC256" i="5"/>
  <c r="BB256" i="5"/>
  <c r="BA256" i="5"/>
  <c r="AZ256" i="5"/>
  <c r="AY256" i="5"/>
  <c r="AX256" i="5"/>
  <c r="AW256" i="5"/>
  <c r="AV256" i="5"/>
  <c r="AU256" i="5"/>
  <c r="AT256" i="5"/>
  <c r="AS256" i="5"/>
  <c r="AR256" i="5"/>
  <c r="AQ256" i="5"/>
  <c r="AP256" i="5"/>
  <c r="AO256" i="5"/>
  <c r="AN256" i="5"/>
  <c r="AM256" i="5"/>
  <c r="AL256" i="5"/>
  <c r="AK256" i="5"/>
  <c r="AJ256" i="5"/>
  <c r="AI256" i="5"/>
  <c r="AH256" i="5"/>
  <c r="AG256" i="5"/>
  <c r="AF256" i="5"/>
  <c r="AE256" i="5"/>
  <c r="AD256" i="5"/>
  <c r="AC256" i="5"/>
  <c r="AB256" i="5"/>
  <c r="AA256" i="5"/>
  <c r="Z256" i="5"/>
  <c r="Y256" i="5"/>
  <c r="X256" i="5"/>
  <c r="W256" i="5"/>
  <c r="BG255" i="5"/>
  <c r="BF255" i="5"/>
  <c r="BE255" i="5"/>
  <c r="BD255" i="5"/>
  <c r="BC255" i="5"/>
  <c r="BB255" i="5"/>
  <c r="BA255" i="5"/>
  <c r="AZ255" i="5"/>
  <c r="AY255" i="5"/>
  <c r="AX255" i="5"/>
  <c r="AW255" i="5"/>
  <c r="AV255" i="5"/>
  <c r="AU255" i="5"/>
  <c r="AT255" i="5"/>
  <c r="AS255" i="5"/>
  <c r="AR255" i="5"/>
  <c r="AQ255" i="5"/>
  <c r="AP255" i="5"/>
  <c r="AO255" i="5"/>
  <c r="AN255" i="5"/>
  <c r="AM255" i="5"/>
  <c r="AL255" i="5"/>
  <c r="AK255" i="5"/>
  <c r="AJ255" i="5"/>
  <c r="AI255" i="5"/>
  <c r="AH255" i="5"/>
  <c r="AG255" i="5"/>
  <c r="AF255" i="5"/>
  <c r="AE255" i="5"/>
  <c r="AD255" i="5"/>
  <c r="AC255" i="5"/>
  <c r="AB255" i="5"/>
  <c r="AA255" i="5"/>
  <c r="Z255" i="5"/>
  <c r="Y255" i="5"/>
  <c r="X255" i="5"/>
  <c r="W255" i="5"/>
  <c r="BG254" i="5"/>
  <c r="BF254" i="5"/>
  <c r="BE254" i="5"/>
  <c r="BD254" i="5"/>
  <c r="BC254" i="5"/>
  <c r="BB254" i="5"/>
  <c r="BA254" i="5"/>
  <c r="AZ254" i="5"/>
  <c r="AY254" i="5"/>
  <c r="AX254" i="5"/>
  <c r="AW254" i="5"/>
  <c r="AV254" i="5"/>
  <c r="AU254" i="5"/>
  <c r="AT254" i="5"/>
  <c r="AS254" i="5"/>
  <c r="AR254" i="5"/>
  <c r="AQ254" i="5"/>
  <c r="AP254" i="5"/>
  <c r="AO254" i="5"/>
  <c r="AN254" i="5"/>
  <c r="AM254" i="5"/>
  <c r="AL254" i="5"/>
  <c r="AK254" i="5"/>
  <c r="AJ254" i="5"/>
  <c r="AI254" i="5"/>
  <c r="AH254" i="5"/>
  <c r="AG254" i="5"/>
  <c r="AF254" i="5"/>
  <c r="AE254" i="5"/>
  <c r="AD254" i="5"/>
  <c r="AC254" i="5"/>
  <c r="AB254" i="5"/>
  <c r="AA254" i="5"/>
  <c r="Z254" i="5"/>
  <c r="Y254" i="5"/>
  <c r="X254" i="5"/>
  <c r="W254" i="5"/>
  <c r="BG253" i="5"/>
  <c r="BF253" i="5"/>
  <c r="BE253" i="5"/>
  <c r="BD253" i="5"/>
  <c r="BC253" i="5"/>
  <c r="BB253" i="5"/>
  <c r="BA253" i="5"/>
  <c r="AZ253" i="5"/>
  <c r="AY253" i="5"/>
  <c r="AX253" i="5"/>
  <c r="AW253" i="5"/>
  <c r="AV253" i="5"/>
  <c r="AU253" i="5"/>
  <c r="AT253" i="5"/>
  <c r="AS253" i="5"/>
  <c r="AR253" i="5"/>
  <c r="AQ253" i="5"/>
  <c r="AP253" i="5"/>
  <c r="AO253" i="5"/>
  <c r="AN253" i="5"/>
  <c r="AM253" i="5"/>
  <c r="AL253" i="5"/>
  <c r="AK253" i="5"/>
  <c r="AJ253" i="5"/>
  <c r="AI253" i="5"/>
  <c r="AH253" i="5"/>
  <c r="AG253" i="5"/>
  <c r="AF253" i="5"/>
  <c r="AE253" i="5"/>
  <c r="AD253" i="5"/>
  <c r="AC253" i="5"/>
  <c r="AB253" i="5"/>
  <c r="AA253" i="5"/>
  <c r="Z253" i="5"/>
  <c r="Y253" i="5"/>
  <c r="X253" i="5"/>
  <c r="W253" i="5"/>
  <c r="V254" i="5"/>
  <c r="L133" i="20"/>
  <c r="V278" i="5" s="1"/>
  <c r="L132" i="20"/>
  <c r="V275" i="5"/>
  <c r="L131" i="20"/>
  <c r="V272" i="5" s="1"/>
  <c r="L130" i="20"/>
  <c r="V269" i="5" s="1"/>
  <c r="L129" i="20"/>
  <c r="V266" i="5" s="1"/>
  <c r="L128" i="20"/>
  <c r="V263" i="5"/>
  <c r="BI268" i="5" s="1"/>
  <c r="V260" i="5"/>
  <c r="V257" i="5"/>
  <c r="L138" i="20"/>
  <c r="L139" i="20"/>
  <c r="L140" i="20"/>
  <c r="L141" i="20"/>
  <c r="L142" i="20"/>
  <c r="L143" i="20"/>
  <c r="S32" i="21"/>
  <c r="L119" i="21"/>
  <c r="AQ134" i="21"/>
  <c r="AP134" i="21"/>
  <c r="AO134" i="21"/>
  <c r="AI134" i="21"/>
  <c r="AH134" i="21"/>
  <c r="AG134" i="21"/>
  <c r="AA134" i="21"/>
  <c r="Z134" i="21"/>
  <c r="Y134" i="21"/>
  <c r="S134" i="21"/>
  <c r="R134" i="21"/>
  <c r="Q134" i="21"/>
  <c r="AU133" i="21"/>
  <c r="AT133" i="21"/>
  <c r="AS133" i="21"/>
  <c r="AM133" i="21"/>
  <c r="AL133" i="21"/>
  <c r="AK133" i="21"/>
  <c r="AE133" i="21"/>
  <c r="AD133" i="21"/>
  <c r="AC133" i="21"/>
  <c r="W133" i="21"/>
  <c r="V133" i="21"/>
  <c r="U133" i="21"/>
  <c r="O133" i="21"/>
  <c r="N133" i="21"/>
  <c r="M133" i="21"/>
  <c r="AQ132" i="21"/>
  <c r="AP132" i="21"/>
  <c r="AO132" i="21"/>
  <c r="AI132" i="21"/>
  <c r="AH132" i="21"/>
  <c r="AG132" i="21"/>
  <c r="AA132" i="21"/>
  <c r="Z132" i="21"/>
  <c r="Y132" i="21"/>
  <c r="S132" i="21"/>
  <c r="R132" i="21"/>
  <c r="Q132" i="21"/>
  <c r="AU131" i="21"/>
  <c r="AT131" i="21"/>
  <c r="AS131" i="21"/>
  <c r="AM131" i="21"/>
  <c r="AL131" i="21"/>
  <c r="AK131" i="21"/>
  <c r="AE131" i="21"/>
  <c r="AD131" i="21"/>
  <c r="AC131" i="21"/>
  <c r="W131" i="21"/>
  <c r="V131" i="21"/>
  <c r="U131" i="21"/>
  <c r="O131" i="21"/>
  <c r="N131" i="21"/>
  <c r="M131" i="21"/>
  <c r="AQ130" i="21"/>
  <c r="AP130" i="21"/>
  <c r="AO130" i="21"/>
  <c r="AI130" i="21"/>
  <c r="AH130" i="21"/>
  <c r="AG130" i="21"/>
  <c r="AA130" i="21"/>
  <c r="Z130" i="21"/>
  <c r="Y130" i="21"/>
  <c r="S130" i="21"/>
  <c r="R130" i="21"/>
  <c r="Q130" i="21"/>
  <c r="AU129" i="21"/>
  <c r="AT129" i="21"/>
  <c r="AS129" i="21"/>
  <c r="AM129" i="21"/>
  <c r="AL129" i="21"/>
  <c r="AK129" i="21"/>
  <c r="AE129" i="21"/>
  <c r="AD129" i="21"/>
  <c r="AC129" i="21"/>
  <c r="W129" i="21"/>
  <c r="V129" i="21"/>
  <c r="U129" i="21"/>
  <c r="O129" i="21"/>
  <c r="N129" i="21"/>
  <c r="M129" i="21"/>
  <c r="AQ128" i="21"/>
  <c r="AP128" i="21"/>
  <c r="AO128" i="21"/>
  <c r="AI128" i="21"/>
  <c r="AH128" i="21"/>
  <c r="AG128" i="21"/>
  <c r="AA128" i="21"/>
  <c r="Z128" i="21"/>
  <c r="Y128" i="21"/>
  <c r="S128" i="21"/>
  <c r="R128" i="21"/>
  <c r="Q128" i="21"/>
  <c r="AU127" i="21"/>
  <c r="AT127" i="21"/>
  <c r="AS127" i="21"/>
  <c r="AM127" i="21"/>
  <c r="AL127" i="21"/>
  <c r="AK127" i="21"/>
  <c r="AE127" i="21"/>
  <c r="AD127" i="21"/>
  <c r="AC127" i="21"/>
  <c r="W127" i="21"/>
  <c r="V127" i="21"/>
  <c r="U127" i="21"/>
  <c r="O127" i="21"/>
  <c r="N127" i="21"/>
  <c r="M127" i="21"/>
  <c r="AQ126" i="21"/>
  <c r="AP126" i="21"/>
  <c r="AO126" i="21"/>
  <c r="AI126" i="21"/>
  <c r="AH126" i="21"/>
  <c r="AG126" i="21"/>
  <c r="AA126" i="21"/>
  <c r="Z126" i="21"/>
  <c r="Y126" i="21"/>
  <c r="S126" i="21"/>
  <c r="R126" i="21"/>
  <c r="Q126" i="21"/>
  <c r="L128" i="21"/>
  <c r="L129" i="21"/>
  <c r="L130" i="21"/>
  <c r="N117" i="21"/>
  <c r="Y691" i="5"/>
  <c r="O117" i="21"/>
  <c r="Z691" i="5" s="1"/>
  <c r="S117" i="21"/>
  <c r="AD691" i="5"/>
  <c r="T117" i="21"/>
  <c r="AE691" i="5" s="1"/>
  <c r="X117" i="21"/>
  <c r="AI691" i="5" s="1"/>
  <c r="Y117" i="21"/>
  <c r="AJ691" i="5" s="1"/>
  <c r="AC117" i="21"/>
  <c r="AN691" i="5"/>
  <c r="AD117" i="21"/>
  <c r="AO691" i="5" s="1"/>
  <c r="AH117" i="21"/>
  <c r="AS691" i="5" s="1"/>
  <c r="AI117" i="21"/>
  <c r="AT691" i="5" s="1"/>
  <c r="AM117" i="21"/>
  <c r="AX691" i="5" s="1"/>
  <c r="AN117" i="21"/>
  <c r="AY691" i="5" s="1"/>
  <c r="AR117" i="21"/>
  <c r="BC691" i="5" s="1"/>
  <c r="AS117" i="21"/>
  <c r="BD691" i="5" s="1"/>
  <c r="N120" i="21"/>
  <c r="Y694" i="5" s="1"/>
  <c r="O120" i="21"/>
  <c r="Z694" i="5" s="1"/>
  <c r="S120" i="21"/>
  <c r="AD694" i="5"/>
  <c r="T120" i="21"/>
  <c r="AE694" i="5" s="1"/>
  <c r="X120" i="21"/>
  <c r="AI694" i="5"/>
  <c r="Y120" i="21"/>
  <c r="AJ694" i="5" s="1"/>
  <c r="AC120" i="21"/>
  <c r="AN694" i="5" s="1"/>
  <c r="AD120" i="21"/>
  <c r="AO694" i="5" s="1"/>
  <c r="AH120" i="21"/>
  <c r="AS694" i="5"/>
  <c r="AI120" i="21"/>
  <c r="AT694" i="5" s="1"/>
  <c r="AM120" i="21"/>
  <c r="AX694" i="5" s="1"/>
  <c r="AN120" i="21"/>
  <c r="AY694" i="5" s="1"/>
  <c r="AR120" i="21"/>
  <c r="BC694" i="5" s="1"/>
  <c r="AS120" i="21"/>
  <c r="BD694" i="5" s="1"/>
  <c r="N123" i="21"/>
  <c r="Y697" i="5" s="1"/>
  <c r="O123" i="21"/>
  <c r="Z697" i="5" s="1"/>
  <c r="S123" i="21"/>
  <c r="AD697" i="5" s="1"/>
  <c r="T123" i="21"/>
  <c r="AE697" i="5" s="1"/>
  <c r="X123" i="21"/>
  <c r="AI697" i="5"/>
  <c r="Y123" i="21"/>
  <c r="AJ697" i="5" s="1"/>
  <c r="AC123" i="21"/>
  <c r="AN697" i="5"/>
  <c r="AD123" i="21"/>
  <c r="AO697" i="5" s="1"/>
  <c r="AH123" i="21"/>
  <c r="AS697" i="5" s="1"/>
  <c r="AI123" i="21"/>
  <c r="AT697" i="5" s="1"/>
  <c r="AM123" i="21"/>
  <c r="AX697" i="5"/>
  <c r="AN123" i="21"/>
  <c r="AY697" i="5" s="1"/>
  <c r="AR123" i="21"/>
  <c r="BC697" i="5" s="1"/>
  <c r="AS123" i="21"/>
  <c r="BD697" i="5" s="1"/>
  <c r="L123" i="21"/>
  <c r="L120" i="21"/>
  <c r="L117" i="21"/>
  <c r="S33" i="21"/>
  <c r="S34" i="21" s="1"/>
  <c r="U216" i="21" s="1"/>
  <c r="AF683" i="5" s="1"/>
  <c r="P213" i="21"/>
  <c r="AA680" i="5" s="1"/>
  <c r="Z213" i="21"/>
  <c r="AK680" i="5" s="1"/>
  <c r="AE216" i="21"/>
  <c r="AP683" i="5" s="1"/>
  <c r="Z219" i="21"/>
  <c r="AK686" i="5" s="1"/>
  <c r="AJ219" i="21"/>
  <c r="AU686" i="5" s="1"/>
  <c r="AV219" i="21"/>
  <c r="BG686" i="5" s="1"/>
  <c r="AQ219" i="21"/>
  <c r="BB686" i="5" s="1"/>
  <c r="AL216" i="21"/>
  <c r="AW683" i="5" s="1"/>
  <c r="AV123" i="21"/>
  <c r="BG697" i="5" s="1"/>
  <c r="AG123" i="21"/>
  <c r="AR697" i="5" s="1"/>
  <c r="AB123" i="21"/>
  <c r="AM697" i="5" s="1"/>
  <c r="M123" i="21"/>
  <c r="AV120" i="21"/>
  <c r="BG694" i="5"/>
  <c r="AB120" i="21"/>
  <c r="AM694" i="5"/>
  <c r="AV117" i="21"/>
  <c r="BG691" i="5" s="1"/>
  <c r="AQ117" i="21"/>
  <c r="BB691" i="5" s="1"/>
  <c r="AB117" i="21"/>
  <c r="AM691" i="5"/>
  <c r="W117" i="21"/>
  <c r="AH691" i="5" s="1"/>
  <c r="L73" i="21"/>
  <c r="V686" i="5" s="1"/>
  <c r="L25" i="21"/>
  <c r="V694" i="5" s="1"/>
  <c r="AS212" i="21"/>
  <c r="BD679" i="5" s="1"/>
  <c r="U212" i="21"/>
  <c r="AF679" i="5" s="1"/>
  <c r="AV214" i="21"/>
  <c r="BG681" i="5" s="1"/>
  <c r="X214" i="21"/>
  <c r="AI681" i="5" s="1"/>
  <c r="P214" i="21"/>
  <c r="AA681" i="5" s="1"/>
  <c r="AA215" i="21"/>
  <c r="AL682" i="5" s="1"/>
  <c r="S215" i="21"/>
  <c r="AD682" i="5" s="1"/>
  <c r="AD217" i="21"/>
  <c r="AO684" i="5" s="1"/>
  <c r="V217" i="21"/>
  <c r="AG684" i="5" s="1"/>
  <c r="AG218" i="21"/>
  <c r="AR685" i="5" s="1"/>
  <c r="Y218" i="21"/>
  <c r="AJ685" i="5" s="1"/>
  <c r="AJ220" i="21"/>
  <c r="AU687" i="5" s="1"/>
  <c r="AB220" i="21"/>
  <c r="AM687" i="5" s="1"/>
  <c r="AV116" i="21"/>
  <c r="BG690" i="5"/>
  <c r="AU116" i="21"/>
  <c r="BF690" i="5" s="1"/>
  <c r="AR116" i="21"/>
  <c r="BC690" i="5"/>
  <c r="AQ116" i="21"/>
  <c r="BB690" i="5" s="1"/>
  <c r="AN116" i="21"/>
  <c r="AY690" i="5"/>
  <c r="AM116" i="21"/>
  <c r="AX690" i="5" s="1"/>
  <c r="AJ116" i="21"/>
  <c r="AU690" i="5" s="1"/>
  <c r="AI116" i="21"/>
  <c r="AT690" i="5" s="1"/>
  <c r="AF116" i="21"/>
  <c r="AQ690" i="5"/>
  <c r="AE116" i="21"/>
  <c r="AP690" i="5" s="1"/>
  <c r="AB116" i="21"/>
  <c r="AM690" i="5" s="1"/>
  <c r="AA116" i="21"/>
  <c r="AL690" i="5" s="1"/>
  <c r="X116" i="21"/>
  <c r="AI690" i="5" s="1"/>
  <c r="W116" i="21"/>
  <c r="AH690" i="5" s="1"/>
  <c r="T116" i="21"/>
  <c r="AE690" i="5" s="1"/>
  <c r="S116" i="21"/>
  <c r="AD690" i="5" s="1"/>
  <c r="P116" i="21"/>
  <c r="AA690" i="5"/>
  <c r="O116" i="21"/>
  <c r="Z690" i="5" s="1"/>
  <c r="AV118" i="21"/>
  <c r="BG692" i="5"/>
  <c r="AU118" i="21"/>
  <c r="BF692" i="5" s="1"/>
  <c r="AR118" i="21"/>
  <c r="BC692" i="5"/>
  <c r="AQ118" i="21"/>
  <c r="BB692" i="5" s="1"/>
  <c r="AN118" i="21"/>
  <c r="AY692" i="5" s="1"/>
  <c r="AM118" i="21"/>
  <c r="AX692" i="5" s="1"/>
  <c r="AJ118" i="21"/>
  <c r="AU692" i="5"/>
  <c r="AI118" i="21"/>
  <c r="AT692" i="5" s="1"/>
  <c r="AF118" i="21"/>
  <c r="AQ692" i="5" s="1"/>
  <c r="AE118" i="21"/>
  <c r="AP692" i="5" s="1"/>
  <c r="AB118" i="21"/>
  <c r="AM692" i="5" s="1"/>
  <c r="AA118" i="21"/>
  <c r="AL692" i="5" s="1"/>
  <c r="X118" i="21"/>
  <c r="AI692" i="5" s="1"/>
  <c r="W118" i="21"/>
  <c r="AH692" i="5" s="1"/>
  <c r="T118" i="21"/>
  <c r="AE692" i="5"/>
  <c r="S118" i="21"/>
  <c r="AD692" i="5" s="1"/>
  <c r="P118" i="21"/>
  <c r="AA692" i="5"/>
  <c r="O118" i="21"/>
  <c r="Z692" i="5" s="1"/>
  <c r="AU119" i="21"/>
  <c r="BF693" i="5" s="1"/>
  <c r="AQ119" i="21"/>
  <c r="BB693" i="5"/>
  <c r="AM119" i="21"/>
  <c r="AX693" i="5" s="1"/>
  <c r="AI119" i="21"/>
  <c r="AT693" i="5" s="1"/>
  <c r="AE119" i="21"/>
  <c r="AP693" i="5"/>
  <c r="AA119" i="21"/>
  <c r="AL693" i="5"/>
  <c r="W119" i="21"/>
  <c r="AH693" i="5" s="1"/>
  <c r="S119" i="21"/>
  <c r="AD693" i="5"/>
  <c r="O119" i="21"/>
  <c r="Z693" i="5" s="1"/>
  <c r="AU121" i="21"/>
  <c r="BF695" i="5"/>
  <c r="AQ121" i="21"/>
  <c r="BB695" i="5" s="1"/>
  <c r="AM121" i="21"/>
  <c r="AX695" i="5" s="1"/>
  <c r="AI121" i="21"/>
  <c r="AT695" i="5"/>
  <c r="AE121" i="21"/>
  <c r="AP695" i="5"/>
  <c r="AA121" i="21"/>
  <c r="AL695" i="5" s="1"/>
  <c r="W121" i="21"/>
  <c r="AH695" i="5"/>
  <c r="S121" i="21"/>
  <c r="AD695" i="5" s="1"/>
  <c r="O121" i="21"/>
  <c r="Z695" i="5"/>
  <c r="AU122" i="21"/>
  <c r="BF696" i="5" s="1"/>
  <c r="AQ122" i="21"/>
  <c r="BB696" i="5" s="1"/>
  <c r="AM122" i="21"/>
  <c r="AX696" i="5"/>
  <c r="AI122" i="21"/>
  <c r="AT696" i="5"/>
  <c r="AE122" i="21"/>
  <c r="AP696" i="5" s="1"/>
  <c r="AA122" i="21"/>
  <c r="AL696" i="5"/>
  <c r="W122" i="21"/>
  <c r="AH696" i="5" s="1"/>
  <c r="S122" i="21"/>
  <c r="AD696" i="5"/>
  <c r="O122" i="21"/>
  <c r="Z696" i="5" s="1"/>
  <c r="AU124" i="21"/>
  <c r="BF698" i="5" s="1"/>
  <c r="AQ124" i="21"/>
  <c r="BB698" i="5"/>
  <c r="AM124" i="21"/>
  <c r="AX698" i="5"/>
  <c r="AI124" i="21"/>
  <c r="AT698" i="5" s="1"/>
  <c r="AE124" i="21"/>
  <c r="AP698" i="5"/>
  <c r="AA124" i="21"/>
  <c r="AL698" i="5" s="1"/>
  <c r="W124" i="21"/>
  <c r="AH698" i="5"/>
  <c r="S124" i="21"/>
  <c r="AD698" i="5" s="1"/>
  <c r="O124" i="21"/>
  <c r="Z698" i="5" s="1"/>
  <c r="L75" i="21"/>
  <c r="L77" i="21"/>
  <c r="L76" i="21"/>
  <c r="S41" i="24"/>
  <c r="L103" i="24"/>
  <c r="S40" i="18"/>
  <c r="AQ112" i="18" s="1"/>
  <c r="AV112" i="18"/>
  <c r="AT112" i="18"/>
  <c r="AS112" i="18"/>
  <c r="AR112" i="18"/>
  <c r="AO112" i="18"/>
  <c r="AN112" i="18"/>
  <c r="AL112" i="18"/>
  <c r="AK112" i="18"/>
  <c r="AJ112" i="18"/>
  <c r="AG112" i="18"/>
  <c r="AF112" i="18"/>
  <c r="AD112" i="18"/>
  <c r="AC112" i="18"/>
  <c r="AB112" i="18"/>
  <c r="Y112" i="18"/>
  <c r="X112" i="18"/>
  <c r="V112" i="18"/>
  <c r="U112" i="18"/>
  <c r="T112" i="18"/>
  <c r="Q112" i="18"/>
  <c r="P112" i="18"/>
  <c r="N112" i="18"/>
  <c r="M112" i="18"/>
  <c r="AV111" i="18"/>
  <c r="AS111" i="18"/>
  <c r="AR111" i="18"/>
  <c r="AP111" i="18"/>
  <c r="AO111" i="18"/>
  <c r="AN111" i="18"/>
  <c r="AK111" i="18"/>
  <c r="AJ111" i="18"/>
  <c r="AH111" i="18"/>
  <c r="AG111" i="18"/>
  <c r="AF111" i="18"/>
  <c r="AC111" i="18"/>
  <c r="AB111" i="18"/>
  <c r="Z111" i="18"/>
  <c r="Y111" i="18"/>
  <c r="X111" i="18"/>
  <c r="U111" i="18"/>
  <c r="T111" i="18"/>
  <c r="R111" i="18"/>
  <c r="Q111" i="18"/>
  <c r="P111" i="18"/>
  <c r="M111" i="18"/>
  <c r="AV110" i="18"/>
  <c r="AT110" i="18"/>
  <c r="AS110" i="18"/>
  <c r="AR110" i="18"/>
  <c r="AO110" i="18"/>
  <c r="AN110" i="18"/>
  <c r="AL110" i="18"/>
  <c r="AK110" i="18"/>
  <c r="AJ110" i="18"/>
  <c r="AG110" i="18"/>
  <c r="AF110" i="18"/>
  <c r="AD110" i="18"/>
  <c r="AC110" i="18"/>
  <c r="AB110" i="18"/>
  <c r="Y110" i="18"/>
  <c r="X110" i="18"/>
  <c r="V110" i="18"/>
  <c r="U110" i="18"/>
  <c r="T110" i="18"/>
  <c r="Q110" i="18"/>
  <c r="P110" i="18"/>
  <c r="N110" i="18"/>
  <c r="M110" i="18"/>
  <c r="AV109" i="18"/>
  <c r="AS109" i="18"/>
  <c r="AR109" i="18"/>
  <c r="AP109" i="18"/>
  <c r="AO109" i="18"/>
  <c r="AN109" i="18"/>
  <c r="AK109" i="18"/>
  <c r="AJ109" i="18"/>
  <c r="AH109" i="18"/>
  <c r="AG109" i="18"/>
  <c r="AF109" i="18"/>
  <c r="AC109" i="18"/>
  <c r="AB109" i="18"/>
  <c r="Z109" i="18"/>
  <c r="Y109" i="18"/>
  <c r="X109" i="18"/>
  <c r="U109" i="18"/>
  <c r="T109" i="18"/>
  <c r="R109" i="18"/>
  <c r="Q109" i="18"/>
  <c r="P109" i="18"/>
  <c r="M109" i="18"/>
  <c r="AV108" i="18"/>
  <c r="AT108" i="18"/>
  <c r="AS108" i="18"/>
  <c r="AR108" i="18"/>
  <c r="AO108" i="18"/>
  <c r="AN108" i="18"/>
  <c r="AL108" i="18"/>
  <c r="AK108" i="18"/>
  <c r="AJ108" i="18"/>
  <c r="AG108" i="18"/>
  <c r="AF108" i="18"/>
  <c r="AD108" i="18"/>
  <c r="AC108" i="18"/>
  <c r="AB108" i="18"/>
  <c r="Y108" i="18"/>
  <c r="X108" i="18"/>
  <c r="V108" i="18"/>
  <c r="U108" i="18"/>
  <c r="T108" i="18"/>
  <c r="Q108" i="18"/>
  <c r="P108" i="18"/>
  <c r="N108" i="18"/>
  <c r="M108" i="18"/>
  <c r="AV107" i="18"/>
  <c r="AS107" i="18"/>
  <c r="AR107" i="18"/>
  <c r="AP107" i="18"/>
  <c r="AO107" i="18"/>
  <c r="AN107" i="18"/>
  <c r="AK107" i="18"/>
  <c r="AJ107" i="18"/>
  <c r="AH107" i="18"/>
  <c r="AG107" i="18"/>
  <c r="AF107" i="18"/>
  <c r="AC107" i="18"/>
  <c r="AB107" i="18"/>
  <c r="Z107" i="18"/>
  <c r="Y107" i="18"/>
  <c r="X107" i="18"/>
  <c r="U107" i="18"/>
  <c r="T107" i="18"/>
  <c r="R107" i="18"/>
  <c r="Q107" i="18"/>
  <c r="P107" i="18"/>
  <c r="M107" i="18"/>
  <c r="AV106" i="18"/>
  <c r="AT106" i="18"/>
  <c r="AS106" i="18"/>
  <c r="AR106" i="18"/>
  <c r="AO106" i="18"/>
  <c r="AN106" i="18"/>
  <c r="AL106" i="18"/>
  <c r="AK106" i="18"/>
  <c r="AJ106" i="18"/>
  <c r="AG106" i="18"/>
  <c r="AF106" i="18"/>
  <c r="AD106" i="18"/>
  <c r="AC106" i="18"/>
  <c r="AB106" i="18"/>
  <c r="Y106" i="18"/>
  <c r="X106" i="18"/>
  <c r="V106" i="18"/>
  <c r="U106" i="18"/>
  <c r="T106" i="18"/>
  <c r="Q106" i="18"/>
  <c r="P106" i="18"/>
  <c r="N106" i="18"/>
  <c r="M106" i="18"/>
  <c r="AV105" i="18"/>
  <c r="AS105" i="18"/>
  <c r="AR105" i="18"/>
  <c r="AP105" i="18"/>
  <c r="AO105" i="18"/>
  <c r="AN105" i="18"/>
  <c r="AL105" i="18"/>
  <c r="AK105" i="18"/>
  <c r="AJ105" i="18"/>
  <c r="AI105" i="18"/>
  <c r="AH105" i="18"/>
  <c r="AG105" i="18"/>
  <c r="AF105" i="18"/>
  <c r="AE105" i="18"/>
  <c r="AD105" i="18"/>
  <c r="AC105" i="18"/>
  <c r="AB105" i="18"/>
  <c r="AA105" i="18"/>
  <c r="Z105" i="18"/>
  <c r="Y105" i="18"/>
  <c r="X105" i="18"/>
  <c r="W105" i="18"/>
  <c r="V105" i="18"/>
  <c r="U105" i="18"/>
  <c r="T105" i="18"/>
  <c r="S105" i="18"/>
  <c r="R105" i="18"/>
  <c r="Q105" i="18"/>
  <c r="P105" i="18"/>
  <c r="O105" i="18"/>
  <c r="N105" i="18"/>
  <c r="M105" i="18"/>
  <c r="AV104" i="18"/>
  <c r="AU104" i="18"/>
  <c r="AT104" i="18"/>
  <c r="AS104" i="18"/>
  <c r="AR104" i="18"/>
  <c r="AQ104" i="18"/>
  <c r="AP104" i="18"/>
  <c r="AO104" i="18"/>
  <c r="AN104" i="18"/>
  <c r="AM104" i="18"/>
  <c r="AL104" i="18"/>
  <c r="AK104" i="18"/>
  <c r="AJ104" i="18"/>
  <c r="AI104" i="18"/>
  <c r="AH104" i="18"/>
  <c r="AG104" i="18"/>
  <c r="AF104" i="18"/>
  <c r="AE104" i="18"/>
  <c r="AD104" i="18"/>
  <c r="AC104" i="18"/>
  <c r="AB104" i="18"/>
  <c r="AA104" i="18"/>
  <c r="Z104" i="18"/>
  <c r="Y104" i="18"/>
  <c r="X104" i="18"/>
  <c r="W104" i="18"/>
  <c r="V104" i="18"/>
  <c r="U104" i="18"/>
  <c r="T104" i="18"/>
  <c r="S104" i="18"/>
  <c r="R104" i="18"/>
  <c r="Q104" i="18"/>
  <c r="P104" i="18"/>
  <c r="O104" i="18"/>
  <c r="N104" i="18"/>
  <c r="M104" i="18"/>
  <c r="L105" i="18"/>
  <c r="L106" i="18"/>
  <c r="L107" i="18"/>
  <c r="L108" i="18"/>
  <c r="L109" i="18"/>
  <c r="L110" i="18"/>
  <c r="L111" i="18"/>
  <c r="L112" i="18"/>
  <c r="L104" i="18"/>
  <c r="L25" i="18"/>
  <c r="L26" i="18"/>
  <c r="L24" i="18"/>
  <c r="L94" i="18"/>
  <c r="W219" i="5" s="1"/>
  <c r="M94" i="18"/>
  <c r="X219" i="5" s="1"/>
  <c r="N94" i="18"/>
  <c r="Y219" i="5" s="1"/>
  <c r="O94" i="18"/>
  <c r="Z219" i="5"/>
  <c r="P94" i="18"/>
  <c r="AA219" i="5"/>
  <c r="Q94" i="18"/>
  <c r="AB219" i="5" s="1"/>
  <c r="R94" i="18"/>
  <c r="AC219" i="5" s="1"/>
  <c r="S94" i="18"/>
  <c r="AD219" i="5" s="1"/>
  <c r="T94" i="18"/>
  <c r="AE219" i="5"/>
  <c r="U94" i="18"/>
  <c r="AF219" i="5" s="1"/>
  <c r="V94" i="18"/>
  <c r="AG219" i="5"/>
  <c r="W94" i="18"/>
  <c r="AH219" i="5" s="1"/>
  <c r="X94" i="18"/>
  <c r="AI219" i="5"/>
  <c r="Y94" i="18"/>
  <c r="AJ219" i="5" s="1"/>
  <c r="Z94" i="18"/>
  <c r="AK219" i="5" s="1"/>
  <c r="AA94" i="18"/>
  <c r="AL219" i="5" s="1"/>
  <c r="AB94" i="18"/>
  <c r="AM219" i="5" s="1"/>
  <c r="AC94" i="18"/>
  <c r="AN219" i="5" s="1"/>
  <c r="AD94" i="18"/>
  <c r="AO219" i="5"/>
  <c r="AE94" i="18"/>
  <c r="AP219" i="5"/>
  <c r="AF94" i="18"/>
  <c r="AQ219" i="5" s="1"/>
  <c r="AG94" i="18"/>
  <c r="AR219" i="5" s="1"/>
  <c r="AH94" i="18"/>
  <c r="AS219" i="5"/>
  <c r="AI94" i="18"/>
  <c r="AT219" i="5" s="1"/>
  <c r="AJ94" i="18"/>
  <c r="AU219" i="5" s="1"/>
  <c r="AK94" i="18"/>
  <c r="AV219" i="5" s="1"/>
  <c r="AL94" i="18"/>
  <c r="AW219" i="5"/>
  <c r="AM94" i="18"/>
  <c r="AX219" i="5"/>
  <c r="AN94" i="18"/>
  <c r="AY219" i="5" s="1"/>
  <c r="AO94" i="18"/>
  <c r="AZ219" i="5" s="1"/>
  <c r="AP94" i="18"/>
  <c r="BA219" i="5" s="1"/>
  <c r="AQ94" i="18"/>
  <c r="BB219" i="5"/>
  <c r="AR94" i="18"/>
  <c r="BC219" i="5"/>
  <c r="AS94" i="18"/>
  <c r="BD219" i="5" s="1"/>
  <c r="AT94" i="18"/>
  <c r="BE219" i="5" s="1"/>
  <c r="AU94" i="18"/>
  <c r="BF219" i="5" s="1"/>
  <c r="AV94" i="18"/>
  <c r="BG219" i="5"/>
  <c r="L95" i="18"/>
  <c r="W220" i="5" s="1"/>
  <c r="M95" i="18"/>
  <c r="X220" i="5"/>
  <c r="N95" i="18"/>
  <c r="Y220" i="5" s="1"/>
  <c r="O95" i="18"/>
  <c r="Z220" i="5" s="1"/>
  <c r="P95" i="18"/>
  <c r="AA220" i="5" s="1"/>
  <c r="Q95" i="18"/>
  <c r="AB220" i="5"/>
  <c r="R95" i="18"/>
  <c r="AC220" i="5"/>
  <c r="S95" i="18"/>
  <c r="AD220" i="5" s="1"/>
  <c r="T95" i="18"/>
  <c r="AE220" i="5" s="1"/>
  <c r="U95" i="18"/>
  <c r="AF220" i="5"/>
  <c r="V95" i="18"/>
  <c r="AG220" i="5"/>
  <c r="W95" i="18"/>
  <c r="AH220" i="5" s="1"/>
  <c r="X95" i="18"/>
  <c r="AI220" i="5" s="1"/>
  <c r="Y95" i="18"/>
  <c r="AJ220" i="5" s="1"/>
  <c r="Z95" i="18"/>
  <c r="AK220" i="5"/>
  <c r="AA95" i="18"/>
  <c r="AL220" i="5" s="1"/>
  <c r="AB95" i="18"/>
  <c r="AM220" i="5" s="1"/>
  <c r="AC95" i="18"/>
  <c r="AN220" i="5"/>
  <c r="AD95" i="18"/>
  <c r="AO220" i="5" s="1"/>
  <c r="AE95" i="18"/>
  <c r="AP220" i="5" s="1"/>
  <c r="AF95" i="18"/>
  <c r="AQ220" i="5" s="1"/>
  <c r="AG95" i="18"/>
  <c r="AR220" i="5"/>
  <c r="AH95" i="18"/>
  <c r="AS220" i="5"/>
  <c r="AI95" i="18"/>
  <c r="AT220" i="5" s="1"/>
  <c r="AJ95" i="18"/>
  <c r="AU220" i="5" s="1"/>
  <c r="AK95" i="18"/>
  <c r="AV220" i="5"/>
  <c r="AL95" i="18"/>
  <c r="AW220" i="5"/>
  <c r="AM95" i="18"/>
  <c r="AX220" i="5" s="1"/>
  <c r="AN95" i="18"/>
  <c r="AY220" i="5" s="1"/>
  <c r="AO95" i="18"/>
  <c r="AZ220" i="5" s="1"/>
  <c r="AP95" i="18"/>
  <c r="BA220" i="5"/>
  <c r="AQ95" i="18"/>
  <c r="BB220" i="5" s="1"/>
  <c r="AR95" i="18"/>
  <c r="BC220" i="5" s="1"/>
  <c r="AS95" i="18"/>
  <c r="BD220" i="5"/>
  <c r="AT95" i="18"/>
  <c r="BE220" i="5" s="1"/>
  <c r="AU95" i="18"/>
  <c r="BF220" i="5" s="1"/>
  <c r="AV95" i="18"/>
  <c r="BG220" i="5" s="1"/>
  <c r="L96" i="18"/>
  <c r="W221" i="5"/>
  <c r="M96" i="18"/>
  <c r="X221" i="5"/>
  <c r="N96" i="18"/>
  <c r="Y221" i="5" s="1"/>
  <c r="O96" i="18"/>
  <c r="Z221" i="5" s="1"/>
  <c r="P96" i="18"/>
  <c r="AA221" i="5"/>
  <c r="Q96" i="18"/>
  <c r="AB221" i="5"/>
  <c r="R96" i="18"/>
  <c r="AC221" i="5" s="1"/>
  <c r="S96" i="18"/>
  <c r="AD221" i="5" s="1"/>
  <c r="T96" i="18"/>
  <c r="AE221" i="5" s="1"/>
  <c r="U96" i="18"/>
  <c r="AF221" i="5" s="1"/>
  <c r="V96" i="18"/>
  <c r="AG221" i="5" s="1"/>
  <c r="W96" i="18"/>
  <c r="AH221" i="5" s="1"/>
  <c r="X96" i="18"/>
  <c r="AI221" i="5"/>
  <c r="Y96" i="18"/>
  <c r="AJ221" i="5" s="1"/>
  <c r="Z96" i="18"/>
  <c r="AK221" i="5" s="1"/>
  <c r="AA96" i="18"/>
  <c r="AL221" i="5" s="1"/>
  <c r="AB96" i="18"/>
  <c r="AM221" i="5"/>
  <c r="AC96" i="18"/>
  <c r="AN221" i="5"/>
  <c r="AD96" i="18"/>
  <c r="AO221" i="5" s="1"/>
  <c r="AE96" i="18"/>
  <c r="AP221" i="5" s="1"/>
  <c r="AF96" i="18"/>
  <c r="AQ221" i="5" s="1"/>
  <c r="AG96" i="18"/>
  <c r="AR221" i="5"/>
  <c r="AH96" i="18"/>
  <c r="AS221" i="5" s="1"/>
  <c r="AI96" i="18"/>
  <c r="AT221" i="5" s="1"/>
  <c r="AJ96" i="18"/>
  <c r="AU221" i="5" s="1"/>
  <c r="AK96" i="18"/>
  <c r="AV221" i="5" s="1"/>
  <c r="AL96" i="18"/>
  <c r="AW221" i="5" s="1"/>
  <c r="AM96" i="18"/>
  <c r="AX221" i="5" s="1"/>
  <c r="AN96" i="18"/>
  <c r="AY221" i="5"/>
  <c r="AO96" i="18"/>
  <c r="AZ221" i="5" s="1"/>
  <c r="AP96" i="18"/>
  <c r="BA221" i="5" s="1"/>
  <c r="AQ96" i="18"/>
  <c r="BB221" i="5" s="1"/>
  <c r="AR96" i="18"/>
  <c r="BC221" i="5"/>
  <c r="AS96" i="18"/>
  <c r="BD221" i="5"/>
  <c r="AT96" i="18"/>
  <c r="BE221" i="5" s="1"/>
  <c r="AU96" i="18"/>
  <c r="BF221" i="5" s="1"/>
  <c r="AV96" i="18"/>
  <c r="BG221" i="5"/>
  <c r="L97" i="18"/>
  <c r="W222" i="5" s="1"/>
  <c r="M97" i="18"/>
  <c r="X222" i="5" s="1"/>
  <c r="N97" i="18"/>
  <c r="Y222" i="5" s="1"/>
  <c r="O97" i="18"/>
  <c r="Z222" i="5" s="1"/>
  <c r="P97" i="18"/>
  <c r="AA222" i="5" s="1"/>
  <c r="Q97" i="18"/>
  <c r="AB222" i="5"/>
  <c r="R97" i="18"/>
  <c r="AC222" i="5"/>
  <c r="S97" i="18"/>
  <c r="AD222" i="5" s="1"/>
  <c r="T97" i="18"/>
  <c r="AE222" i="5" s="1"/>
  <c r="U97" i="18"/>
  <c r="AF222" i="5"/>
  <c r="V97" i="18"/>
  <c r="AG222" i="5" s="1"/>
  <c r="W97" i="18"/>
  <c r="AH222" i="5" s="1"/>
  <c r="X97" i="18"/>
  <c r="AI222" i="5" s="1"/>
  <c r="Y97" i="18"/>
  <c r="AJ222" i="5"/>
  <c r="Z97" i="18"/>
  <c r="AK222" i="5"/>
  <c r="AA97" i="18"/>
  <c r="AL222" i="5"/>
  <c r="AB97" i="18"/>
  <c r="AM222" i="5" s="1"/>
  <c r="AC97" i="18"/>
  <c r="AN222" i="5" s="1"/>
  <c r="AD97" i="18"/>
  <c r="AO222" i="5"/>
  <c r="AE97" i="18"/>
  <c r="AP222" i="5" s="1"/>
  <c r="AF97" i="18"/>
  <c r="AQ222" i="5" s="1"/>
  <c r="AG97" i="18"/>
  <c r="AR222" i="5" s="1"/>
  <c r="AH97" i="18"/>
  <c r="AS222" i="5" s="1"/>
  <c r="AI97" i="18"/>
  <c r="AT222" i="5"/>
  <c r="AJ97" i="18"/>
  <c r="AU222" i="5" s="1"/>
  <c r="AK97" i="18"/>
  <c r="AV222" i="5" s="1"/>
  <c r="AL97" i="18"/>
  <c r="AW222" i="5" s="1"/>
  <c r="AM97" i="18"/>
  <c r="AX222" i="5"/>
  <c r="AN97" i="18"/>
  <c r="AY222" i="5" s="1"/>
  <c r="AO97" i="18"/>
  <c r="AZ222" i="5"/>
  <c r="AP97" i="18"/>
  <c r="BA222" i="5" s="1"/>
  <c r="AQ97" i="18"/>
  <c r="BB222" i="5" s="1"/>
  <c r="AR97" i="18"/>
  <c r="BC222" i="5" s="1"/>
  <c r="AS97" i="18"/>
  <c r="BD222" i="5" s="1"/>
  <c r="AT97" i="18"/>
  <c r="BE222" i="5" s="1"/>
  <c r="AU97" i="18"/>
  <c r="BF222" i="5" s="1"/>
  <c r="AV97" i="18"/>
  <c r="BG222" i="5" s="1"/>
  <c r="L98" i="18"/>
  <c r="W223" i="5"/>
  <c r="M98" i="18"/>
  <c r="X223" i="5"/>
  <c r="N98" i="18"/>
  <c r="Y223" i="5" s="1"/>
  <c r="O98" i="18"/>
  <c r="Z223" i="5" s="1"/>
  <c r="P98" i="18"/>
  <c r="AA223" i="5"/>
  <c r="Q98" i="18"/>
  <c r="AB223" i="5" s="1"/>
  <c r="R98" i="18"/>
  <c r="AC223" i="5" s="1"/>
  <c r="S98" i="18"/>
  <c r="AD223" i="5" s="1"/>
  <c r="T98" i="18"/>
  <c r="AE223" i="5"/>
  <c r="U98" i="18"/>
  <c r="AF223" i="5"/>
  <c r="V98" i="18"/>
  <c r="AG223" i="5"/>
  <c r="W98" i="18"/>
  <c r="AH223" i="5" s="1"/>
  <c r="X98" i="18"/>
  <c r="AI223" i="5" s="1"/>
  <c r="Y98" i="18"/>
  <c r="AJ223" i="5" s="1"/>
  <c r="Z98" i="18"/>
  <c r="AK223" i="5" s="1"/>
  <c r="AA98" i="18"/>
  <c r="AL223" i="5" s="1"/>
  <c r="AB98" i="18"/>
  <c r="AM223" i="5" s="1"/>
  <c r="AC98" i="18"/>
  <c r="AN223" i="5"/>
  <c r="AD98" i="18"/>
  <c r="AO223" i="5"/>
  <c r="AE98" i="18"/>
  <c r="AP223" i="5" s="1"/>
  <c r="AF98" i="18"/>
  <c r="AQ223" i="5" s="1"/>
  <c r="AG98" i="18"/>
  <c r="AR223" i="5" s="1"/>
  <c r="AH98" i="18"/>
  <c r="AS223" i="5" s="1"/>
  <c r="AI98" i="18"/>
  <c r="AT223" i="5" s="1"/>
  <c r="AJ98" i="18"/>
  <c r="AU223" i="5" s="1"/>
  <c r="AK98" i="18"/>
  <c r="AV223" i="5" s="1"/>
  <c r="AL98" i="18"/>
  <c r="AW223" i="5" s="1"/>
  <c r="AM98" i="18"/>
  <c r="AX223" i="5" s="1"/>
  <c r="AN98" i="18"/>
  <c r="AY223" i="5"/>
  <c r="AO98" i="18"/>
  <c r="AZ223" i="5"/>
  <c r="AP98" i="18"/>
  <c r="BA223" i="5" s="1"/>
  <c r="AQ98" i="18"/>
  <c r="BB223" i="5" s="1"/>
  <c r="AR98" i="18"/>
  <c r="BC223" i="5" s="1"/>
  <c r="AS98" i="18"/>
  <c r="BD223" i="5" s="1"/>
  <c r="AT98" i="18"/>
  <c r="BE223" i="5" s="1"/>
  <c r="AU98" i="18"/>
  <c r="BF223" i="5" s="1"/>
  <c r="AV98" i="18"/>
  <c r="BG223" i="5"/>
  <c r="L99" i="18"/>
  <c r="W224" i="5"/>
  <c r="M99" i="18"/>
  <c r="X224" i="5"/>
  <c r="N99" i="18"/>
  <c r="Y224" i="5" s="1"/>
  <c r="O99" i="18"/>
  <c r="Z224" i="5" s="1"/>
  <c r="P99" i="18"/>
  <c r="AA224" i="5"/>
  <c r="Q99" i="18"/>
  <c r="AB224" i="5"/>
  <c r="R99" i="18"/>
  <c r="AC224" i="5" s="1"/>
  <c r="S99" i="18"/>
  <c r="AD224" i="5" s="1"/>
  <c r="T99" i="18"/>
  <c r="AE224" i="5" s="1"/>
  <c r="U99" i="18"/>
  <c r="AF224" i="5"/>
  <c r="V99" i="18"/>
  <c r="AG224" i="5" s="1"/>
  <c r="W99" i="18"/>
  <c r="AH224" i="5" s="1"/>
  <c r="X99" i="18"/>
  <c r="AI224" i="5"/>
  <c r="Y99" i="18"/>
  <c r="AJ224" i="5" s="1"/>
  <c r="Z99" i="18"/>
  <c r="AK224" i="5" s="1"/>
  <c r="AA99" i="18"/>
  <c r="AL224" i="5" s="1"/>
  <c r="AB99" i="18"/>
  <c r="AM224" i="5"/>
  <c r="AC99" i="18"/>
  <c r="AN224" i="5"/>
  <c r="AD99" i="18"/>
  <c r="AO224" i="5" s="1"/>
  <c r="AE99" i="18"/>
  <c r="AP224" i="5" s="1"/>
  <c r="AF99" i="18"/>
  <c r="AQ224" i="5"/>
  <c r="AG99" i="18"/>
  <c r="AR224" i="5"/>
  <c r="AH99" i="18"/>
  <c r="AS224" i="5" s="1"/>
  <c r="AI99" i="18"/>
  <c r="AT224" i="5" s="1"/>
  <c r="AJ99" i="18"/>
  <c r="AU224" i="5" s="1"/>
  <c r="AK99" i="18"/>
  <c r="AV224" i="5"/>
  <c r="AL99" i="18"/>
  <c r="AW224" i="5" s="1"/>
  <c r="AM99" i="18"/>
  <c r="AX224" i="5" s="1"/>
  <c r="AN99" i="18"/>
  <c r="AY224" i="5"/>
  <c r="AO99" i="18"/>
  <c r="AZ224" i="5" s="1"/>
  <c r="AP99" i="18"/>
  <c r="BA224" i="5" s="1"/>
  <c r="AQ99" i="18"/>
  <c r="BB224" i="5" s="1"/>
  <c r="AR99" i="18"/>
  <c r="BC224" i="5"/>
  <c r="AS99" i="18"/>
  <c r="BD224" i="5"/>
  <c r="AT99" i="18"/>
  <c r="BE224" i="5" s="1"/>
  <c r="AU99" i="18"/>
  <c r="BF224" i="5" s="1"/>
  <c r="AV99" i="18"/>
  <c r="BG224" i="5"/>
  <c r="L100" i="18"/>
  <c r="W225" i="5" s="1"/>
  <c r="M100" i="18"/>
  <c r="X225" i="5" s="1"/>
  <c r="N100" i="18"/>
  <c r="Y225" i="5"/>
  <c r="O100" i="18"/>
  <c r="Z225" i="5" s="1"/>
  <c r="P100" i="18"/>
  <c r="AA225" i="5" s="1"/>
  <c r="Q100" i="18"/>
  <c r="AB225" i="5" s="1"/>
  <c r="R100" i="18"/>
  <c r="AC225" i="5" s="1"/>
  <c r="S100" i="18"/>
  <c r="AD225" i="5" s="1"/>
  <c r="T100" i="18"/>
  <c r="AE225" i="5" s="1"/>
  <c r="U100" i="18"/>
  <c r="AF225" i="5"/>
  <c r="V100" i="18"/>
  <c r="AG225" i="5"/>
  <c r="W100" i="18"/>
  <c r="AH225" i="5"/>
  <c r="X100" i="18"/>
  <c r="AI225" i="5" s="1"/>
  <c r="Y100" i="18"/>
  <c r="AJ225" i="5" s="1"/>
  <c r="Z100" i="18"/>
  <c r="AK225" i="5" s="1"/>
  <c r="AA100" i="18"/>
  <c r="AL225" i="5" s="1"/>
  <c r="AB100" i="18"/>
  <c r="AM225" i="5" s="1"/>
  <c r="AC100" i="18"/>
  <c r="AN225" i="5" s="1"/>
  <c r="AD100" i="18"/>
  <c r="AO225" i="5"/>
  <c r="AE100" i="18"/>
  <c r="AP225" i="5"/>
  <c r="AF100" i="18"/>
  <c r="AQ225" i="5" s="1"/>
  <c r="AG100" i="18"/>
  <c r="AR225" i="5" s="1"/>
  <c r="AH100" i="18"/>
  <c r="AS225" i="5"/>
  <c r="AI100" i="18"/>
  <c r="AT225" i="5" s="1"/>
  <c r="AJ100" i="18"/>
  <c r="AU225" i="5" s="1"/>
  <c r="AK100" i="18"/>
  <c r="AV225" i="5" s="1"/>
  <c r="AL100" i="18"/>
  <c r="AW225" i="5" s="1"/>
  <c r="AM100" i="18"/>
  <c r="AX225" i="5"/>
  <c r="AN100" i="18"/>
  <c r="AY225" i="5" s="1"/>
  <c r="AO100" i="18"/>
  <c r="AZ225" i="5" s="1"/>
  <c r="AP100" i="18"/>
  <c r="BA225" i="5" s="1"/>
  <c r="AQ100" i="18"/>
  <c r="BB225" i="5" s="1"/>
  <c r="AR100" i="18"/>
  <c r="BC225" i="5" s="1"/>
  <c r="AS100" i="18"/>
  <c r="BD225" i="5" s="1"/>
  <c r="AT100" i="18"/>
  <c r="BE225" i="5" s="1"/>
  <c r="AU100" i="18"/>
  <c r="BF225" i="5" s="1"/>
  <c r="AV100" i="18"/>
  <c r="BG225" i="5" s="1"/>
  <c r="L101" i="18"/>
  <c r="W226" i="5" s="1"/>
  <c r="M101" i="18"/>
  <c r="X226" i="5" s="1"/>
  <c r="N101" i="18"/>
  <c r="Y226" i="5"/>
  <c r="O101" i="18"/>
  <c r="Z226" i="5" s="1"/>
  <c r="P101" i="18"/>
  <c r="AA226" i="5" s="1"/>
  <c r="Q101" i="18"/>
  <c r="AB226" i="5" s="1"/>
  <c r="R101" i="18"/>
  <c r="AC226" i="5" s="1"/>
  <c r="S101" i="18"/>
  <c r="AD226" i="5" s="1"/>
  <c r="T101" i="18"/>
  <c r="AE226" i="5" s="1"/>
  <c r="U101" i="18"/>
  <c r="AF226" i="5"/>
  <c r="V101" i="18"/>
  <c r="AG226" i="5" s="1"/>
  <c r="W101" i="18"/>
  <c r="AH226" i="5" s="1"/>
  <c r="X101" i="18"/>
  <c r="AI226" i="5" s="1"/>
  <c r="Y101" i="18"/>
  <c r="AJ226" i="5"/>
  <c r="Z101" i="18"/>
  <c r="AK226" i="5"/>
  <c r="AA101" i="18"/>
  <c r="AL226" i="5" s="1"/>
  <c r="AB101" i="18"/>
  <c r="AM226" i="5" s="1"/>
  <c r="AC101" i="18"/>
  <c r="AN226" i="5" s="1"/>
  <c r="AD101" i="18"/>
  <c r="AO226" i="5"/>
  <c r="AE101" i="18"/>
  <c r="AP226" i="5" s="1"/>
  <c r="AF101" i="18"/>
  <c r="AQ226" i="5" s="1"/>
  <c r="AG101" i="18"/>
  <c r="AR226" i="5" s="1"/>
  <c r="AH101" i="18"/>
  <c r="AS226" i="5" s="1"/>
  <c r="AI101" i="18"/>
  <c r="AT226" i="5" s="1"/>
  <c r="AJ101" i="18"/>
  <c r="AU226" i="5" s="1"/>
  <c r="AK101" i="18"/>
  <c r="AV226" i="5"/>
  <c r="AL101" i="18"/>
  <c r="AW226" i="5" s="1"/>
  <c r="AM101" i="18"/>
  <c r="AX226" i="5" s="1"/>
  <c r="AN101" i="18"/>
  <c r="AY226" i="5" s="1"/>
  <c r="AO101" i="18"/>
  <c r="AZ226" i="5"/>
  <c r="AP101" i="18"/>
  <c r="BA226" i="5"/>
  <c r="AQ101" i="18"/>
  <c r="BB226" i="5" s="1"/>
  <c r="AR101" i="18"/>
  <c r="BC226" i="5" s="1"/>
  <c r="AS101" i="18"/>
  <c r="BD226" i="5" s="1"/>
  <c r="AT101" i="18"/>
  <c r="BE226" i="5"/>
  <c r="AU101" i="18"/>
  <c r="BF226" i="5" s="1"/>
  <c r="AV101" i="18"/>
  <c r="BG226" i="5" s="1"/>
  <c r="L102" i="18"/>
  <c r="W227" i="5" s="1"/>
  <c r="M102" i="18"/>
  <c r="X227" i="5" s="1"/>
  <c r="N102" i="18"/>
  <c r="Y227" i="5" s="1"/>
  <c r="O102" i="18"/>
  <c r="Z227" i="5" s="1"/>
  <c r="P102" i="18"/>
  <c r="AA227" i="5"/>
  <c r="Q102" i="18"/>
  <c r="AB227" i="5" s="1"/>
  <c r="R102" i="18"/>
  <c r="AC227" i="5" s="1"/>
  <c r="S102" i="18"/>
  <c r="AD227" i="5" s="1"/>
  <c r="T102" i="18"/>
  <c r="AE227" i="5"/>
  <c r="U102" i="18"/>
  <c r="AF227" i="5"/>
  <c r="V102" i="18"/>
  <c r="AG227" i="5" s="1"/>
  <c r="W102" i="18"/>
  <c r="AH227" i="5" s="1"/>
  <c r="X102" i="18"/>
  <c r="AI227" i="5" s="1"/>
  <c r="Y102" i="18"/>
  <c r="AJ227" i="5"/>
  <c r="Z102" i="18"/>
  <c r="AK227" i="5" s="1"/>
  <c r="AA102" i="18"/>
  <c r="AL227" i="5" s="1"/>
  <c r="AB102" i="18"/>
  <c r="AM227" i="5" s="1"/>
  <c r="AC102" i="18"/>
  <c r="AN227" i="5" s="1"/>
  <c r="AD102" i="18"/>
  <c r="AO227" i="5" s="1"/>
  <c r="AE102" i="18"/>
  <c r="AP227" i="5" s="1"/>
  <c r="AF102" i="18"/>
  <c r="AQ227" i="5"/>
  <c r="AG102" i="18"/>
  <c r="AR227" i="5" s="1"/>
  <c r="AH102" i="18"/>
  <c r="AS227" i="5" s="1"/>
  <c r="AI102" i="18"/>
  <c r="AT227" i="5" s="1"/>
  <c r="AJ102" i="18"/>
  <c r="AU227" i="5"/>
  <c r="AK102" i="18"/>
  <c r="AV227" i="5"/>
  <c r="AL102" i="18"/>
  <c r="AW227" i="5" s="1"/>
  <c r="AM102" i="18"/>
  <c r="AX227" i="5" s="1"/>
  <c r="AN102" i="18"/>
  <c r="AY227" i="5" s="1"/>
  <c r="AO102" i="18"/>
  <c r="AZ227" i="5"/>
  <c r="AP102" i="18"/>
  <c r="BA227" i="5" s="1"/>
  <c r="AQ102" i="18"/>
  <c r="BB227" i="5" s="1"/>
  <c r="AR102" i="18"/>
  <c r="BC227" i="5" s="1"/>
  <c r="AS102" i="18"/>
  <c r="BD227" i="5" s="1"/>
  <c r="AT102" i="18"/>
  <c r="BE227" i="5" s="1"/>
  <c r="AU102" i="18"/>
  <c r="BF227" i="5" s="1"/>
  <c r="AV102" i="18"/>
  <c r="BG227" i="5"/>
  <c r="L20" i="18"/>
  <c r="V220" i="5" s="1"/>
  <c r="L21" i="18"/>
  <c r="V223" i="5" s="1"/>
  <c r="L22" i="18"/>
  <c r="V226" i="5" s="1"/>
  <c r="S32" i="9"/>
  <c r="L134" i="9" s="1"/>
  <c r="L135" i="9"/>
  <c r="M134" i="9"/>
  <c r="N130" i="9"/>
  <c r="N129" i="9"/>
  <c r="L129" i="9"/>
  <c r="Q125" i="9"/>
  <c r="AB608" i="5" s="1"/>
  <c r="X125" i="9"/>
  <c r="AI608" i="5"/>
  <c r="AC125" i="9"/>
  <c r="AN608" i="5" s="1"/>
  <c r="AJ125" i="9"/>
  <c r="AU608" i="5"/>
  <c r="AK125" i="9"/>
  <c r="AV608" i="5" s="1"/>
  <c r="AR125" i="9"/>
  <c r="BC608" i="5" s="1"/>
  <c r="O123" i="9"/>
  <c r="Z606" i="5"/>
  <c r="Z123" i="9"/>
  <c r="AK606" i="5"/>
  <c r="AE123" i="9"/>
  <c r="AP606" i="5"/>
  <c r="AP123" i="9"/>
  <c r="BA606" i="5"/>
  <c r="AU123" i="9"/>
  <c r="BF606" i="5"/>
  <c r="P122" i="9"/>
  <c r="AA605" i="5" s="1"/>
  <c r="Q122" i="9"/>
  <c r="AB605" i="5" s="1"/>
  <c r="R122" i="9"/>
  <c r="AC605" i="5" s="1"/>
  <c r="V122" i="9"/>
  <c r="AG605" i="5" s="1"/>
  <c r="W122" i="9"/>
  <c r="AH605" i="5" s="1"/>
  <c r="X122" i="9"/>
  <c r="AI605" i="5" s="1"/>
  <c r="AC122" i="9"/>
  <c r="AN605" i="5" s="1"/>
  <c r="AD122" i="9"/>
  <c r="AO605" i="5" s="1"/>
  <c r="AE122" i="9"/>
  <c r="AP605" i="5" s="1"/>
  <c r="AK122" i="9"/>
  <c r="AV605" i="5" s="1"/>
  <c r="AL122" i="9"/>
  <c r="AW605" i="5" s="1"/>
  <c r="AM122" i="9"/>
  <c r="AX605" i="5" s="1"/>
  <c r="AR122" i="9"/>
  <c r="BC605" i="5" s="1"/>
  <c r="AS122" i="9"/>
  <c r="BD605" i="5"/>
  <c r="N120" i="9"/>
  <c r="Y603" i="5"/>
  <c r="O120" i="9"/>
  <c r="Z603" i="5" s="1"/>
  <c r="U120" i="9"/>
  <c r="AF603" i="5" s="1"/>
  <c r="V120" i="9"/>
  <c r="AG603" i="5"/>
  <c r="AB120" i="9"/>
  <c r="AM603" i="5" s="1"/>
  <c r="AC120" i="9"/>
  <c r="AN603" i="5" s="1"/>
  <c r="AD120" i="9"/>
  <c r="AO603" i="5" s="1"/>
  <c r="AI120" i="9"/>
  <c r="AT603" i="5" s="1"/>
  <c r="AJ120" i="9"/>
  <c r="AU603" i="5" s="1"/>
  <c r="AK120" i="9"/>
  <c r="AV603" i="5" s="1"/>
  <c r="AP120" i="9"/>
  <c r="BA603" i="5"/>
  <c r="AQ120" i="9"/>
  <c r="BB603" i="5" s="1"/>
  <c r="L120" i="9"/>
  <c r="W603" i="5" s="1"/>
  <c r="N119" i="9"/>
  <c r="Y602" i="5"/>
  <c r="R119" i="9"/>
  <c r="AC602" i="5"/>
  <c r="V119" i="9"/>
  <c r="AG602" i="5"/>
  <c r="Z119" i="9"/>
  <c r="AK602" i="5"/>
  <c r="AD119" i="9"/>
  <c r="AO602" i="5"/>
  <c r="AH119" i="9"/>
  <c r="AS602" i="5"/>
  <c r="AL119" i="9"/>
  <c r="AW602" i="5"/>
  <c r="AP119" i="9"/>
  <c r="BA602" i="5"/>
  <c r="AT119" i="9"/>
  <c r="BE602" i="5"/>
  <c r="O117" i="9"/>
  <c r="Z600" i="5"/>
  <c r="S117" i="9"/>
  <c r="AD600" i="5"/>
  <c r="W117" i="9"/>
  <c r="AH600" i="5"/>
  <c r="AA117" i="9"/>
  <c r="AL600" i="5"/>
  <c r="AE117" i="9"/>
  <c r="AP600" i="5"/>
  <c r="AI117" i="9"/>
  <c r="AT600" i="5"/>
  <c r="AM117" i="9"/>
  <c r="AX600" i="5"/>
  <c r="AQ117" i="9"/>
  <c r="BB600" i="5"/>
  <c r="AU117" i="9"/>
  <c r="BF600" i="5"/>
  <c r="L28" i="9"/>
  <c r="R118" i="9"/>
  <c r="AC601" i="5"/>
  <c r="W118" i="9"/>
  <c r="AH601" i="5" s="1"/>
  <c r="AL118" i="9"/>
  <c r="AW601" i="5"/>
  <c r="AQ118" i="9"/>
  <c r="BB601" i="5" s="1"/>
  <c r="R121" i="9"/>
  <c r="AC604" i="5" s="1"/>
  <c r="W121" i="9"/>
  <c r="AH604" i="5" s="1"/>
  <c r="AB121" i="9"/>
  <c r="AM604" i="5" s="1"/>
  <c r="AG121" i="9"/>
  <c r="AR604" i="5" s="1"/>
  <c r="W124" i="9"/>
  <c r="AH607" i="5"/>
  <c r="AB124" i="9"/>
  <c r="AM607" i="5" s="1"/>
  <c r="AQ124" i="9"/>
  <c r="BB607" i="5"/>
  <c r="AV124" i="9"/>
  <c r="BG607" i="5" s="1"/>
  <c r="L24" i="9"/>
  <c r="V601" i="5"/>
  <c r="L121" i="9"/>
  <c r="W604" i="5" s="1"/>
  <c r="AU124" i="9"/>
  <c r="BF607" i="5" s="1"/>
  <c r="AR124" i="9"/>
  <c r="BC607" i="5"/>
  <c r="AP124" i="9"/>
  <c r="BA607" i="5" s="1"/>
  <c r="AM124" i="9"/>
  <c r="AX607" i="5"/>
  <c r="AK124" i="9"/>
  <c r="AV607" i="5" s="1"/>
  <c r="AH124" i="9"/>
  <c r="AS607" i="5"/>
  <c r="AF124" i="9"/>
  <c r="AQ607" i="5" s="1"/>
  <c r="AC124" i="9"/>
  <c r="AN607" i="5"/>
  <c r="AA124" i="9"/>
  <c r="AL607" i="5" s="1"/>
  <c r="X124" i="9"/>
  <c r="AI607" i="5"/>
  <c r="V124" i="9"/>
  <c r="AG607" i="5" s="1"/>
  <c r="S124" i="9"/>
  <c r="AD607" i="5"/>
  <c r="Q124" i="9"/>
  <c r="AB607" i="5" s="1"/>
  <c r="AU121" i="9"/>
  <c r="BF604" i="5" s="1"/>
  <c r="AT121" i="9"/>
  <c r="BE604" i="5" s="1"/>
  <c r="AS121" i="9"/>
  <c r="BD604" i="5" s="1"/>
  <c r="AR121" i="9"/>
  <c r="BC604" i="5" s="1"/>
  <c r="AM121" i="9"/>
  <c r="AX604" i="5" s="1"/>
  <c r="AK121" i="9"/>
  <c r="AV604" i="5" s="1"/>
  <c r="AJ121" i="9"/>
  <c r="AU604" i="5" s="1"/>
  <c r="AI121" i="9"/>
  <c r="AT604" i="5" s="1"/>
  <c r="AH121" i="9"/>
  <c r="AS604" i="5" s="1"/>
  <c r="AD121" i="9"/>
  <c r="AO604" i="5" s="1"/>
  <c r="AC121" i="9"/>
  <c r="AN604" i="5" s="1"/>
  <c r="AA121" i="9"/>
  <c r="AL604" i="5"/>
  <c r="Z121" i="9"/>
  <c r="AK604" i="5" s="1"/>
  <c r="U121" i="9"/>
  <c r="AF604" i="5" s="1"/>
  <c r="T121" i="9"/>
  <c r="AE604" i="5" s="1"/>
  <c r="S121" i="9"/>
  <c r="AD604" i="5" s="1"/>
  <c r="Q121" i="9"/>
  <c r="AB604" i="5" s="1"/>
  <c r="P121" i="9"/>
  <c r="AA604" i="5" s="1"/>
  <c r="AT118" i="9"/>
  <c r="BE601" i="5"/>
  <c r="AS118" i="9"/>
  <c r="BD601" i="5" s="1"/>
  <c r="AO118" i="9"/>
  <c r="AZ601" i="5"/>
  <c r="AN118" i="9"/>
  <c r="AY601" i="5" s="1"/>
  <c r="AJ118" i="9"/>
  <c r="AU601" i="5"/>
  <c r="AI118" i="9"/>
  <c r="AT601" i="5" s="1"/>
  <c r="AE118" i="9"/>
  <c r="AP601" i="5"/>
  <c r="AD118" i="9"/>
  <c r="AO601" i="5" s="1"/>
  <c r="Z118" i="9"/>
  <c r="AK601" i="5"/>
  <c r="Y118" i="9"/>
  <c r="AJ601" i="5" s="1"/>
  <c r="U118" i="9"/>
  <c r="AF601" i="5"/>
  <c r="T118" i="9"/>
  <c r="AE601" i="5" s="1"/>
  <c r="P118" i="9"/>
  <c r="AA601" i="5"/>
  <c r="O118" i="9"/>
  <c r="Z601" i="5" s="1"/>
  <c r="P127" i="9"/>
  <c r="Q127" i="9"/>
  <c r="R127" i="9"/>
  <c r="S127" i="9"/>
  <c r="T127" i="9"/>
  <c r="X127" i="9"/>
  <c r="Y127" i="9"/>
  <c r="Z127" i="9"/>
  <c r="AA127" i="9"/>
  <c r="AB127" i="9"/>
  <c r="AF127" i="9"/>
  <c r="AG127" i="9"/>
  <c r="AH127" i="9"/>
  <c r="AI127" i="9"/>
  <c r="AJ127" i="9"/>
  <c r="AN127" i="9"/>
  <c r="AO127" i="9"/>
  <c r="AP127" i="9"/>
  <c r="AQ127" i="9"/>
  <c r="AR127" i="9"/>
  <c r="AV127" i="9"/>
  <c r="O128" i="9"/>
  <c r="P128" i="9"/>
  <c r="Q128" i="9"/>
  <c r="R128" i="9"/>
  <c r="V128" i="9"/>
  <c r="W128" i="9"/>
  <c r="X128" i="9"/>
  <c r="Y128" i="9"/>
  <c r="Z128" i="9"/>
  <c r="AD128" i="9"/>
  <c r="AE128" i="9"/>
  <c r="AF128" i="9"/>
  <c r="AG128" i="9"/>
  <c r="AH128" i="9"/>
  <c r="AL128" i="9"/>
  <c r="AM128" i="9"/>
  <c r="AN128" i="9"/>
  <c r="AO128" i="9"/>
  <c r="AP128" i="9"/>
  <c r="AT128" i="9"/>
  <c r="AU128" i="9"/>
  <c r="AV128" i="9"/>
  <c r="O129" i="9"/>
  <c r="P129" i="9"/>
  <c r="T129" i="9"/>
  <c r="U129" i="9"/>
  <c r="V129" i="9"/>
  <c r="W129" i="9"/>
  <c r="X129" i="9"/>
  <c r="AB129" i="9"/>
  <c r="AC129" i="9"/>
  <c r="AD129" i="9"/>
  <c r="AE129" i="9"/>
  <c r="AF129" i="9"/>
  <c r="AJ129" i="9"/>
  <c r="AK129" i="9"/>
  <c r="AL129" i="9"/>
  <c r="AM129" i="9"/>
  <c r="AN129" i="9"/>
  <c r="AR129" i="9"/>
  <c r="AS129" i="9"/>
  <c r="AT129" i="9"/>
  <c r="AU129" i="9"/>
  <c r="AV129" i="9"/>
  <c r="R130" i="9"/>
  <c r="S130" i="9"/>
  <c r="T130" i="9"/>
  <c r="U130" i="9"/>
  <c r="V130" i="9"/>
  <c r="Z130" i="9"/>
  <c r="AA130" i="9"/>
  <c r="AB130" i="9"/>
  <c r="AC130" i="9"/>
  <c r="AD130" i="9"/>
  <c r="AH130" i="9"/>
  <c r="AI130" i="9"/>
  <c r="AJ130" i="9"/>
  <c r="AK130" i="9"/>
  <c r="AL130" i="9"/>
  <c r="AP130" i="9"/>
  <c r="AQ130" i="9"/>
  <c r="AR130" i="9"/>
  <c r="AS130" i="9"/>
  <c r="AT130" i="9"/>
  <c r="P131" i="9"/>
  <c r="Q131" i="9"/>
  <c r="R131" i="9"/>
  <c r="S131" i="9"/>
  <c r="T131" i="9"/>
  <c r="X131" i="9"/>
  <c r="Y131" i="9"/>
  <c r="Z131" i="9"/>
  <c r="AA131" i="9"/>
  <c r="AB131" i="9"/>
  <c r="AF131" i="9"/>
  <c r="AG131" i="9"/>
  <c r="AH131" i="9"/>
  <c r="AI131" i="9"/>
  <c r="AJ131" i="9"/>
  <c r="AM131" i="9"/>
  <c r="AN131" i="9"/>
  <c r="AO131" i="9"/>
  <c r="AP131" i="9"/>
  <c r="AQ131" i="9"/>
  <c r="AR131" i="9"/>
  <c r="AU131" i="9"/>
  <c r="AV131" i="9"/>
  <c r="O132" i="9"/>
  <c r="P132" i="9"/>
  <c r="Q132" i="9"/>
  <c r="R132" i="9"/>
  <c r="U132" i="9"/>
  <c r="V132" i="9"/>
  <c r="W132" i="9"/>
  <c r="X132" i="9"/>
  <c r="Y132" i="9"/>
  <c r="Z132" i="9"/>
  <c r="AC132" i="9"/>
  <c r="AD132" i="9"/>
  <c r="AE132" i="9"/>
  <c r="AF132" i="9"/>
  <c r="AG132" i="9"/>
  <c r="AH132" i="9"/>
  <c r="AK132" i="9"/>
  <c r="AL132" i="9"/>
  <c r="AM132" i="9"/>
  <c r="AN132" i="9"/>
  <c r="AO132" i="9"/>
  <c r="AP132" i="9"/>
  <c r="AS132" i="9"/>
  <c r="AT132" i="9"/>
  <c r="AU132" i="9"/>
  <c r="AV132" i="9"/>
  <c r="O133" i="9"/>
  <c r="P133" i="9"/>
  <c r="S133" i="9"/>
  <c r="T133" i="9"/>
  <c r="U133" i="9"/>
  <c r="V133" i="9"/>
  <c r="W133" i="9"/>
  <c r="X133" i="9"/>
  <c r="AA133" i="9"/>
  <c r="AB133" i="9"/>
  <c r="AC133" i="9"/>
  <c r="AD133" i="9"/>
  <c r="AE133" i="9"/>
  <c r="AF133" i="9"/>
  <c r="AI133" i="9"/>
  <c r="AJ133" i="9"/>
  <c r="AK133" i="9"/>
  <c r="AL133" i="9"/>
  <c r="AM133" i="9"/>
  <c r="AN133" i="9"/>
  <c r="AQ133" i="9"/>
  <c r="AR133" i="9"/>
  <c r="AS133" i="9"/>
  <c r="AT133" i="9"/>
  <c r="AU133" i="9"/>
  <c r="AV133" i="9"/>
  <c r="Q134" i="9"/>
  <c r="R134" i="9"/>
  <c r="S134" i="9"/>
  <c r="T134" i="9"/>
  <c r="U134" i="9"/>
  <c r="V134" i="9"/>
  <c r="Y134" i="9"/>
  <c r="Z134" i="9"/>
  <c r="AA134" i="9"/>
  <c r="AB134" i="9"/>
  <c r="AC134" i="9"/>
  <c r="AD134" i="9"/>
  <c r="AG134" i="9"/>
  <c r="AH134" i="9"/>
  <c r="AI134" i="9"/>
  <c r="AJ134" i="9"/>
  <c r="AK134" i="9"/>
  <c r="AL134" i="9"/>
  <c r="AO134" i="9"/>
  <c r="AP134" i="9"/>
  <c r="AQ134" i="9"/>
  <c r="AR134" i="9"/>
  <c r="AS134" i="9"/>
  <c r="AT134" i="9"/>
  <c r="O135" i="9"/>
  <c r="P135" i="9"/>
  <c r="Q135" i="9"/>
  <c r="R135" i="9"/>
  <c r="S135" i="9"/>
  <c r="T135" i="9"/>
  <c r="V135" i="9"/>
  <c r="W135" i="9"/>
  <c r="X135" i="9"/>
  <c r="Y135" i="9"/>
  <c r="Z135" i="9"/>
  <c r="AA135" i="9"/>
  <c r="AB135" i="9"/>
  <c r="AD135" i="9"/>
  <c r="AE135" i="9"/>
  <c r="AF135" i="9"/>
  <c r="AG135" i="9"/>
  <c r="AH135" i="9"/>
  <c r="AI135" i="9"/>
  <c r="AJ135" i="9"/>
  <c r="AL135" i="9"/>
  <c r="AM135" i="9"/>
  <c r="AN135" i="9"/>
  <c r="AO135" i="9"/>
  <c r="AP135" i="9"/>
  <c r="AQ135" i="9"/>
  <c r="AR135" i="9"/>
  <c r="AT135" i="9"/>
  <c r="AU135" i="9"/>
  <c r="AV135" i="9"/>
  <c r="S32" i="14"/>
  <c r="AT99" i="14" s="1"/>
  <c r="BE730" i="5" s="1"/>
  <c r="L24" i="14"/>
  <c r="V730" i="5"/>
  <c r="S33" i="14"/>
  <c r="S34" i="14" s="1"/>
  <c r="L75" i="14"/>
  <c r="M99" i="14"/>
  <c r="R99" i="14"/>
  <c r="AC730" i="5" s="1"/>
  <c r="AL99" i="14"/>
  <c r="AW730" i="5" s="1"/>
  <c r="L99" i="14"/>
  <c r="AR99" i="14"/>
  <c r="BC730" i="5"/>
  <c r="AM99" i="14"/>
  <c r="AX730" i="5"/>
  <c r="AH99" i="14"/>
  <c r="AS730" i="5"/>
  <c r="AC99" i="14"/>
  <c r="AN730" i="5"/>
  <c r="X99" i="14"/>
  <c r="AI730" i="5"/>
  <c r="S99" i="14"/>
  <c r="AD730" i="5"/>
  <c r="N99" i="14"/>
  <c r="L103" i="14"/>
  <c r="AV103" i="14"/>
  <c r="AP103" i="14"/>
  <c r="AO103" i="14"/>
  <c r="AN103" i="14"/>
  <c r="AM103" i="14"/>
  <c r="AH103" i="14"/>
  <c r="AG103" i="14"/>
  <c r="AF103" i="14"/>
  <c r="AE103" i="14"/>
  <c r="Z103" i="14"/>
  <c r="Y103" i="14"/>
  <c r="X103" i="14"/>
  <c r="W103" i="14"/>
  <c r="R103" i="14"/>
  <c r="Q103" i="14"/>
  <c r="P103" i="14"/>
  <c r="O103" i="14"/>
  <c r="L71" i="14" l="1"/>
  <c r="V725" i="5" s="1"/>
  <c r="AB141" i="14"/>
  <c r="AM725" i="5" s="1"/>
  <c r="AJ141" i="14"/>
  <c r="AU725" i="5" s="1"/>
  <c r="Z141" i="14"/>
  <c r="AK725" i="5" s="1"/>
  <c r="AG141" i="14"/>
  <c r="AR725" i="5" s="1"/>
  <c r="AU141" i="14"/>
  <c r="BF725" i="5" s="1"/>
  <c r="AP141" i="14"/>
  <c r="BA725" i="5" s="1"/>
  <c r="AK141" i="14"/>
  <c r="AV725" i="5" s="1"/>
  <c r="AF141" i="14"/>
  <c r="AQ725" i="5" s="1"/>
  <c r="AA141" i="14"/>
  <c r="AL725" i="5" s="1"/>
  <c r="Q141" i="14"/>
  <c r="AB725" i="5" s="1"/>
  <c r="AO141" i="14"/>
  <c r="AZ725" i="5" s="1"/>
  <c r="U141" i="14"/>
  <c r="AF725" i="5" s="1"/>
  <c r="AS141" i="14"/>
  <c r="BD725" i="5" s="1"/>
  <c r="AD141" i="14"/>
  <c r="AO725" i="5" s="1"/>
  <c r="T141" i="14"/>
  <c r="AE725" i="5" s="1"/>
  <c r="AV141" i="14"/>
  <c r="BG725" i="5" s="1"/>
  <c r="AT141" i="14"/>
  <c r="BE725" i="5" s="1"/>
  <c r="AE141" i="14"/>
  <c r="AP725" i="5" s="1"/>
  <c r="P141" i="14"/>
  <c r="AA725" i="5" s="1"/>
  <c r="W141" i="14"/>
  <c r="AH725" i="5" s="1"/>
  <c r="AI141" i="14"/>
  <c r="AT725" i="5" s="1"/>
  <c r="AQ141" i="14"/>
  <c r="BB725" i="5" s="1"/>
  <c r="AN141" i="14"/>
  <c r="AY725" i="5" s="1"/>
  <c r="Y141" i="14"/>
  <c r="AJ725" i="5" s="1"/>
  <c r="AL141" i="14"/>
  <c r="AW725" i="5" s="1"/>
  <c r="R141" i="14"/>
  <c r="AC725" i="5" s="1"/>
  <c r="AR141" i="14"/>
  <c r="BC725" i="5" s="1"/>
  <c r="AM141" i="14"/>
  <c r="AX725" i="5" s="1"/>
  <c r="AH141" i="14"/>
  <c r="AS725" i="5" s="1"/>
  <c r="AC141" i="14"/>
  <c r="AN725" i="5" s="1"/>
  <c r="X141" i="14"/>
  <c r="AI725" i="5" s="1"/>
  <c r="S141" i="14"/>
  <c r="AD725" i="5" s="1"/>
  <c r="V141" i="14"/>
  <c r="AG725" i="5" s="1"/>
  <c r="AG99" i="14"/>
  <c r="AR730" i="5" s="1"/>
  <c r="AS99" i="14"/>
  <c r="BD730" i="5" s="1"/>
  <c r="M103" i="14"/>
  <c r="U103" i="14"/>
  <c r="AK103" i="14"/>
  <c r="AS103" i="14"/>
  <c r="P99" i="14"/>
  <c r="AA730" i="5" s="1"/>
  <c r="U99" i="14"/>
  <c r="AF730" i="5" s="1"/>
  <c r="Z99" i="14"/>
  <c r="AK730" i="5" s="1"/>
  <c r="AE99" i="14"/>
  <c r="AP730" i="5" s="1"/>
  <c r="AJ99" i="14"/>
  <c r="AU730" i="5" s="1"/>
  <c r="AO99" i="14"/>
  <c r="AZ730" i="5" s="1"/>
  <c r="N103" i="14"/>
  <c r="V103" i="14"/>
  <c r="AD103" i="14"/>
  <c r="AL103" i="14"/>
  <c r="AT103" i="14"/>
  <c r="AQ99" i="14"/>
  <c r="BB730" i="5" s="1"/>
  <c r="W99" i="14"/>
  <c r="AH730" i="5" s="1"/>
  <c r="AS135" i="9"/>
  <c r="AK135" i="9"/>
  <c r="AC135" i="9"/>
  <c r="U135" i="9"/>
  <c r="AU134" i="9"/>
  <c r="AM134" i="9"/>
  <c r="AE134" i="9"/>
  <c r="W134" i="9"/>
  <c r="O134" i="9"/>
  <c r="AO133" i="9"/>
  <c r="AG133" i="9"/>
  <c r="Y133" i="9"/>
  <c r="Q133" i="9"/>
  <c r="AQ132" i="9"/>
  <c r="AI132" i="9"/>
  <c r="AA132" i="9"/>
  <c r="S132" i="9"/>
  <c r="AS131" i="9"/>
  <c r="AK131" i="9"/>
  <c r="AC131" i="9"/>
  <c r="U131" i="9"/>
  <c r="AU130" i="9"/>
  <c r="AM130" i="9"/>
  <c r="AE130" i="9"/>
  <c r="W130" i="9"/>
  <c r="O130" i="9"/>
  <c r="AO129" i="9"/>
  <c r="AG129" i="9"/>
  <c r="Y129" i="9"/>
  <c r="Q129" i="9"/>
  <c r="AQ128" i="9"/>
  <c r="AI128" i="9"/>
  <c r="AA128" i="9"/>
  <c r="S128" i="9"/>
  <c r="AS127" i="9"/>
  <c r="AK127" i="9"/>
  <c r="AC127" i="9"/>
  <c r="U127" i="9"/>
  <c r="N118" i="9"/>
  <c r="Y601" i="5" s="1"/>
  <c r="S118" i="9"/>
  <c r="AD601" i="5" s="1"/>
  <c r="X118" i="9"/>
  <c r="AI601" i="5" s="1"/>
  <c r="AC118" i="9"/>
  <c r="AN601" i="5" s="1"/>
  <c r="AH118" i="9"/>
  <c r="AS601" i="5" s="1"/>
  <c r="AM118" i="9"/>
  <c r="AX601" i="5" s="1"/>
  <c r="AR118" i="9"/>
  <c r="BC601" i="5" s="1"/>
  <c r="O121" i="9"/>
  <c r="Z604" i="5" s="1"/>
  <c r="Y121" i="9"/>
  <c r="AJ604" i="5" s="1"/>
  <c r="AF121" i="9"/>
  <c r="AQ604" i="5" s="1"/>
  <c r="AP121" i="9"/>
  <c r="BA604" i="5" s="1"/>
  <c r="P124" i="9"/>
  <c r="AA607" i="5" s="1"/>
  <c r="U124" i="9"/>
  <c r="AF607" i="5" s="1"/>
  <c r="Z124" i="9"/>
  <c r="AK607" i="5" s="1"/>
  <c r="AE124" i="9"/>
  <c r="AP607" i="5" s="1"/>
  <c r="AJ124" i="9"/>
  <c r="AU607" i="5" s="1"/>
  <c r="AO124" i="9"/>
  <c r="AZ607" i="5" s="1"/>
  <c r="AT124" i="9"/>
  <c r="BE607" i="5" s="1"/>
  <c r="AL121" i="9"/>
  <c r="AW604" i="5" s="1"/>
  <c r="AS120" i="9"/>
  <c r="BD603" i="5" s="1"/>
  <c r="AE120" i="9"/>
  <c r="AP603" i="5" s="1"/>
  <c r="X120" i="9"/>
  <c r="AI603" i="5" s="1"/>
  <c r="Q120" i="9"/>
  <c r="AB603" i="5" s="1"/>
  <c r="AU122" i="9"/>
  <c r="BF605" i="5" s="1"/>
  <c r="AN122" i="9"/>
  <c r="AY605" i="5" s="1"/>
  <c r="AG122" i="9"/>
  <c r="AR605" i="5" s="1"/>
  <c r="Z122" i="9"/>
  <c r="AK605" i="5" s="1"/>
  <c r="AS125" i="9"/>
  <c r="BD608" i="5" s="1"/>
  <c r="T125" i="9"/>
  <c r="AE608" i="5" s="1"/>
  <c r="L128" i="9"/>
  <c r="M133" i="9"/>
  <c r="AU103" i="14"/>
  <c r="Q99" i="14"/>
  <c r="AB730" i="5" s="1"/>
  <c r="V99" i="14"/>
  <c r="AG730" i="5" s="1"/>
  <c r="AA99" i="14"/>
  <c r="AL730" i="5" s="1"/>
  <c r="AF99" i="14"/>
  <c r="AQ730" i="5" s="1"/>
  <c r="AK99" i="14"/>
  <c r="AV730" i="5" s="1"/>
  <c r="AP99" i="14"/>
  <c r="BA730" i="5" s="1"/>
  <c r="AU99" i="14"/>
  <c r="BF730" i="5" s="1"/>
  <c r="AV117" i="9"/>
  <c r="BG600" i="5" s="1"/>
  <c r="AR117" i="9"/>
  <c r="BC600" i="5" s="1"/>
  <c r="AN117" i="9"/>
  <c r="AY600" i="5" s="1"/>
  <c r="AJ117" i="9"/>
  <c r="AU600" i="5" s="1"/>
  <c r="AF117" i="9"/>
  <c r="AQ600" i="5" s="1"/>
  <c r="AB117" i="9"/>
  <c r="AM600" i="5" s="1"/>
  <c r="X117" i="9"/>
  <c r="AI600" i="5" s="1"/>
  <c r="T117" i="9"/>
  <c r="AE600" i="5" s="1"/>
  <c r="P117" i="9"/>
  <c r="AA600" i="5" s="1"/>
  <c r="AU119" i="9"/>
  <c r="BF602" i="5" s="1"/>
  <c r="AQ119" i="9"/>
  <c r="BB602" i="5" s="1"/>
  <c r="AM119" i="9"/>
  <c r="AX602" i="5" s="1"/>
  <c r="AI119" i="9"/>
  <c r="AT602" i="5" s="1"/>
  <c r="AE119" i="9"/>
  <c r="AP602" i="5" s="1"/>
  <c r="AA119" i="9"/>
  <c r="AL602" i="5" s="1"/>
  <c r="W119" i="9"/>
  <c r="AH602" i="5" s="1"/>
  <c r="S119" i="9"/>
  <c r="AD602" i="5" s="1"/>
  <c r="O119" i="9"/>
  <c r="Z602" i="5" s="1"/>
  <c r="AR120" i="9"/>
  <c r="BC603" i="5" s="1"/>
  <c r="AL120" i="9"/>
  <c r="AW603" i="5" s="1"/>
  <c r="W120" i="9"/>
  <c r="AH603" i="5" s="1"/>
  <c r="P120" i="9"/>
  <c r="AA603" i="5" s="1"/>
  <c r="AT122" i="9"/>
  <c r="BE605" i="5" s="1"/>
  <c r="AF122" i="9"/>
  <c r="AQ605" i="5" s="1"/>
  <c r="Y122" i="9"/>
  <c r="AJ605" i="5" s="1"/>
  <c r="S122" i="9"/>
  <c r="AD605" i="5" s="1"/>
  <c r="AQ123" i="9"/>
  <c r="BB606" i="5" s="1"/>
  <c r="AL123" i="9"/>
  <c r="AW606" i="5" s="1"/>
  <c r="AA123" i="9"/>
  <c r="AL606" i="5" s="1"/>
  <c r="V123" i="9"/>
  <c r="AG606" i="5" s="1"/>
  <c r="AF125" i="9"/>
  <c r="AQ608" i="5" s="1"/>
  <c r="Y125" i="9"/>
  <c r="AJ608" i="5" s="1"/>
  <c r="N128" i="9"/>
  <c r="L104" i="24"/>
  <c r="L105" i="24"/>
  <c r="L106" i="24"/>
  <c r="L101" i="24"/>
  <c r="S42" i="24"/>
  <c r="L102" i="24"/>
  <c r="N133" i="9"/>
  <c r="L131" i="9"/>
  <c r="M128" i="9"/>
  <c r="N135" i="9"/>
  <c r="L133" i="9"/>
  <c r="M130" i="9"/>
  <c r="N127" i="9"/>
  <c r="M135" i="9"/>
  <c r="N132" i="9"/>
  <c r="L130" i="9"/>
  <c r="M127" i="9"/>
  <c r="R125" i="9"/>
  <c r="AC608" i="5" s="1"/>
  <c r="V125" i="9"/>
  <c r="AG608" i="5" s="1"/>
  <c r="Z125" i="9"/>
  <c r="AK608" i="5" s="1"/>
  <c r="AD125" i="9"/>
  <c r="AO608" i="5" s="1"/>
  <c r="AH125" i="9"/>
  <c r="AS608" i="5" s="1"/>
  <c r="AL125" i="9"/>
  <c r="AW608" i="5" s="1"/>
  <c r="AP125" i="9"/>
  <c r="BA608" i="5" s="1"/>
  <c r="AT125" i="9"/>
  <c r="BE608" i="5" s="1"/>
  <c r="P123" i="9"/>
  <c r="AA606" i="5" s="1"/>
  <c r="T123" i="9"/>
  <c r="AE606" i="5" s="1"/>
  <c r="X123" i="9"/>
  <c r="AI606" i="5" s="1"/>
  <c r="AB123" i="9"/>
  <c r="AM606" i="5" s="1"/>
  <c r="AF123" i="9"/>
  <c r="AQ606" i="5" s="1"/>
  <c r="AJ123" i="9"/>
  <c r="AU606" i="5" s="1"/>
  <c r="AN123" i="9"/>
  <c r="AY606" i="5" s="1"/>
  <c r="AR123" i="9"/>
  <c r="BC606" i="5" s="1"/>
  <c r="AV123" i="9"/>
  <c r="BG606" i="5" s="1"/>
  <c r="N134" i="9"/>
  <c r="L132" i="9"/>
  <c r="M129" i="9"/>
  <c r="O125" i="9"/>
  <c r="Z608" i="5" s="1"/>
  <c r="S125" i="9"/>
  <c r="AD608" i="5" s="1"/>
  <c r="W125" i="9"/>
  <c r="AH608" i="5" s="1"/>
  <c r="AA125" i="9"/>
  <c r="AL608" i="5" s="1"/>
  <c r="AE125" i="9"/>
  <c r="AP608" i="5" s="1"/>
  <c r="AI125" i="9"/>
  <c r="AT608" i="5" s="1"/>
  <c r="AM125" i="9"/>
  <c r="AX608" i="5" s="1"/>
  <c r="AQ125" i="9"/>
  <c r="BB608" i="5" s="1"/>
  <c r="AU125" i="9"/>
  <c r="BF608" i="5" s="1"/>
  <c r="Q123" i="9"/>
  <c r="AB606" i="5" s="1"/>
  <c r="U123" i="9"/>
  <c r="AF606" i="5" s="1"/>
  <c r="Y123" i="9"/>
  <c r="AJ606" i="5" s="1"/>
  <c r="AC123" i="9"/>
  <c r="AN606" i="5" s="1"/>
  <c r="AG123" i="9"/>
  <c r="AR606" i="5" s="1"/>
  <c r="AK123" i="9"/>
  <c r="AV606" i="5" s="1"/>
  <c r="AO123" i="9"/>
  <c r="AZ606" i="5" s="1"/>
  <c r="AS123" i="9"/>
  <c r="BD606" i="5" s="1"/>
  <c r="M122" i="9"/>
  <c r="X605" i="5" s="1"/>
  <c r="L26" i="9"/>
  <c r="V607" i="5" s="1"/>
  <c r="AL124" i="9"/>
  <c r="AW607" i="5" s="1"/>
  <c r="R124" i="9"/>
  <c r="AC607" i="5" s="1"/>
  <c r="M121" i="9"/>
  <c r="X604" i="5" s="1"/>
  <c r="AG118" i="9"/>
  <c r="AR601" i="5" s="1"/>
  <c r="L30" i="9"/>
  <c r="AT117" i="9"/>
  <c r="BE600" i="5" s="1"/>
  <c r="AP117" i="9"/>
  <c r="BA600" i="5" s="1"/>
  <c r="AL117" i="9"/>
  <c r="AW600" i="5" s="1"/>
  <c r="AH117" i="9"/>
  <c r="AS600" i="5" s="1"/>
  <c r="AD117" i="9"/>
  <c r="AO600" i="5" s="1"/>
  <c r="Z117" i="9"/>
  <c r="AK600" i="5" s="1"/>
  <c r="V117" i="9"/>
  <c r="AG600" i="5" s="1"/>
  <c r="R117" i="9"/>
  <c r="AC600" i="5" s="1"/>
  <c r="N117" i="9"/>
  <c r="Y600" i="5" s="1"/>
  <c r="AS119" i="9"/>
  <c r="BD602" i="5" s="1"/>
  <c r="AO119" i="9"/>
  <c r="AZ602" i="5" s="1"/>
  <c r="AK119" i="9"/>
  <c r="AV602" i="5" s="1"/>
  <c r="AG119" i="9"/>
  <c r="AR602" i="5" s="1"/>
  <c r="AC119" i="9"/>
  <c r="AN602" i="5" s="1"/>
  <c r="Y119" i="9"/>
  <c r="AJ602" i="5" s="1"/>
  <c r="U119" i="9"/>
  <c r="AF602" i="5" s="1"/>
  <c r="Q119" i="9"/>
  <c r="AB602" i="5" s="1"/>
  <c r="AV120" i="9"/>
  <c r="BG603" i="5" s="1"/>
  <c r="AO120" i="9"/>
  <c r="AZ603" i="5" s="1"/>
  <c r="AH120" i="9"/>
  <c r="AS603" i="5" s="1"/>
  <c r="AA120" i="9"/>
  <c r="AL603" i="5" s="1"/>
  <c r="T120" i="9"/>
  <c r="AE603" i="5" s="1"/>
  <c r="M120" i="9"/>
  <c r="X603" i="5" s="1"/>
  <c r="AQ122" i="9"/>
  <c r="BB605" i="5" s="1"/>
  <c r="AJ122" i="9"/>
  <c r="AU605" i="5" s="1"/>
  <c r="AB122" i="9"/>
  <c r="AM605" i="5" s="1"/>
  <c r="AT123" i="9"/>
  <c r="BE606" i="5" s="1"/>
  <c r="AI123" i="9"/>
  <c r="AT606" i="5" s="1"/>
  <c r="AD123" i="9"/>
  <c r="AO606" i="5" s="1"/>
  <c r="S123" i="9"/>
  <c r="AD606" i="5" s="1"/>
  <c r="AV125" i="9"/>
  <c r="BG608" i="5" s="1"/>
  <c r="AO125" i="9"/>
  <c r="AZ608" i="5" s="1"/>
  <c r="P125" i="9"/>
  <c r="AA608" i="5" s="1"/>
  <c r="M131" i="9"/>
  <c r="S103" i="14"/>
  <c r="AA103" i="14"/>
  <c r="AQ103" i="14"/>
  <c r="T99" i="14"/>
  <c r="AE730" i="5" s="1"/>
  <c r="AN99" i="14"/>
  <c r="AY730" i="5" s="1"/>
  <c r="L28" i="14"/>
  <c r="T103" i="14"/>
  <c r="AB103" i="14"/>
  <c r="AJ103" i="14"/>
  <c r="AV99" i="14"/>
  <c r="BG730" i="5" s="1"/>
  <c r="AB99" i="14"/>
  <c r="AM730" i="5" s="1"/>
  <c r="AE131" i="9"/>
  <c r="W131" i="9"/>
  <c r="O131" i="9"/>
  <c r="AO130" i="9"/>
  <c r="AG130" i="9"/>
  <c r="Y130" i="9"/>
  <c r="Q130" i="9"/>
  <c r="AQ129" i="9"/>
  <c r="AI129" i="9"/>
  <c r="AA129" i="9"/>
  <c r="S129" i="9"/>
  <c r="AS128" i="9"/>
  <c r="AK128" i="9"/>
  <c r="AC128" i="9"/>
  <c r="U128" i="9"/>
  <c r="AU127" i="9"/>
  <c r="AM127" i="9"/>
  <c r="AE127" i="9"/>
  <c r="W127" i="9"/>
  <c r="O127" i="9"/>
  <c r="Q118" i="9"/>
  <c r="AB601" i="5" s="1"/>
  <c r="V118" i="9"/>
  <c r="AG601" i="5" s="1"/>
  <c r="AA118" i="9"/>
  <c r="AL601" i="5" s="1"/>
  <c r="AF118" i="9"/>
  <c r="AQ601" i="5" s="1"/>
  <c r="AK118" i="9"/>
  <c r="AV601" i="5" s="1"/>
  <c r="AP118" i="9"/>
  <c r="BA601" i="5" s="1"/>
  <c r="AU118" i="9"/>
  <c r="BF601" i="5" s="1"/>
  <c r="V121" i="9"/>
  <c r="AG604" i="5" s="1"/>
  <c r="AE121" i="9"/>
  <c r="AP604" i="5" s="1"/>
  <c r="AN121" i="9"/>
  <c r="AY604" i="5" s="1"/>
  <c r="O124" i="9"/>
  <c r="Z607" i="5" s="1"/>
  <c r="T124" i="9"/>
  <c r="AE607" i="5" s="1"/>
  <c r="Y124" i="9"/>
  <c r="AJ607" i="5" s="1"/>
  <c r="AD124" i="9"/>
  <c r="AO607" i="5" s="1"/>
  <c r="AI124" i="9"/>
  <c r="AT607" i="5" s="1"/>
  <c r="AN124" i="9"/>
  <c r="AY607" i="5" s="1"/>
  <c r="AS124" i="9"/>
  <c r="BD607" i="5" s="1"/>
  <c r="AV121" i="9"/>
  <c r="BG604" i="5" s="1"/>
  <c r="L29" i="9"/>
  <c r="AU120" i="9"/>
  <c r="BF603" i="5" s="1"/>
  <c r="AN120" i="9"/>
  <c r="AY603" i="5" s="1"/>
  <c r="AG120" i="9"/>
  <c r="AR603" i="5" s="1"/>
  <c r="Z120" i="9"/>
  <c r="AK603" i="5" s="1"/>
  <c r="S120" i="9"/>
  <c r="AD603" i="5" s="1"/>
  <c r="L122" i="9"/>
  <c r="W605" i="5" s="1"/>
  <c r="AP122" i="9"/>
  <c r="BA605" i="5" s="1"/>
  <c r="AI122" i="9"/>
  <c r="AT605" i="5" s="1"/>
  <c r="U122" i="9"/>
  <c r="AF605" i="5" s="1"/>
  <c r="O122" i="9"/>
  <c r="Z605" i="5" s="1"/>
  <c r="AB125" i="9"/>
  <c r="AM608" i="5" s="1"/>
  <c r="U125" i="9"/>
  <c r="AF608" i="5" s="1"/>
  <c r="N131" i="9"/>
  <c r="AI103" i="14"/>
  <c r="O99" i="14"/>
  <c r="Y99" i="14"/>
  <c r="AJ730" i="5" s="1"/>
  <c r="AD99" i="14"/>
  <c r="AO730" i="5" s="1"/>
  <c r="AI99" i="14"/>
  <c r="AT730" i="5" s="1"/>
  <c r="AR103" i="14"/>
  <c r="AC103" i="14"/>
  <c r="AV134" i="9"/>
  <c r="AN134" i="9"/>
  <c r="AF134" i="9"/>
  <c r="X134" i="9"/>
  <c r="P134" i="9"/>
  <c r="AP133" i="9"/>
  <c r="AH133" i="9"/>
  <c r="Z133" i="9"/>
  <c r="R133" i="9"/>
  <c r="AR132" i="9"/>
  <c r="AJ132" i="9"/>
  <c r="AB132" i="9"/>
  <c r="T132" i="9"/>
  <c r="AT131" i="9"/>
  <c r="AL131" i="9"/>
  <c r="AD131" i="9"/>
  <c r="V131" i="9"/>
  <c r="AV130" i="9"/>
  <c r="AN130" i="9"/>
  <c r="AF130" i="9"/>
  <c r="X130" i="9"/>
  <c r="P130" i="9"/>
  <c r="AP129" i="9"/>
  <c r="AH129" i="9"/>
  <c r="Z129" i="9"/>
  <c r="R129" i="9"/>
  <c r="AR128" i="9"/>
  <c r="AJ128" i="9"/>
  <c r="AB128" i="9"/>
  <c r="T128" i="9"/>
  <c r="AT127" i="9"/>
  <c r="AL127" i="9"/>
  <c r="AD127" i="9"/>
  <c r="V127" i="9"/>
  <c r="N121" i="9"/>
  <c r="Y604" i="5" s="1"/>
  <c r="X121" i="9"/>
  <c r="AI604" i="5" s="1"/>
  <c r="AO121" i="9"/>
  <c r="AZ604" i="5" s="1"/>
  <c r="L25" i="9"/>
  <c r="V604" i="5" s="1"/>
  <c r="AG124" i="9"/>
  <c r="AR607" i="5" s="1"/>
  <c r="AQ121" i="9"/>
  <c r="BB604" i="5" s="1"/>
  <c r="AV118" i="9"/>
  <c r="BG601" i="5" s="1"/>
  <c r="AB118" i="9"/>
  <c r="AM601" i="5" s="1"/>
  <c r="AS117" i="9"/>
  <c r="BD600" i="5" s="1"/>
  <c r="AO117" i="9"/>
  <c r="AZ600" i="5" s="1"/>
  <c r="AK117" i="9"/>
  <c r="AV600" i="5" s="1"/>
  <c r="AG117" i="9"/>
  <c r="AR600" i="5" s="1"/>
  <c r="AC117" i="9"/>
  <c r="AN600" i="5" s="1"/>
  <c r="Y117" i="9"/>
  <c r="AJ600" i="5" s="1"/>
  <c r="U117" i="9"/>
  <c r="AF600" i="5" s="1"/>
  <c r="Q117" i="9"/>
  <c r="AB600" i="5" s="1"/>
  <c r="AV119" i="9"/>
  <c r="BG602" i="5" s="1"/>
  <c r="AR119" i="9"/>
  <c r="BC602" i="5" s="1"/>
  <c r="AN119" i="9"/>
  <c r="AY602" i="5" s="1"/>
  <c r="AJ119" i="9"/>
  <c r="AU602" i="5" s="1"/>
  <c r="AF119" i="9"/>
  <c r="AQ602" i="5" s="1"/>
  <c r="AB119" i="9"/>
  <c r="AM602" i="5" s="1"/>
  <c r="X119" i="9"/>
  <c r="AI602" i="5" s="1"/>
  <c r="T119" i="9"/>
  <c r="AE602" i="5" s="1"/>
  <c r="P119" i="9"/>
  <c r="AA602" i="5" s="1"/>
  <c r="AT120" i="9"/>
  <c r="BE603" i="5" s="1"/>
  <c r="AM120" i="9"/>
  <c r="AX603" i="5" s="1"/>
  <c r="AF120" i="9"/>
  <c r="AQ603" i="5" s="1"/>
  <c r="Y120" i="9"/>
  <c r="AJ603" i="5" s="1"/>
  <c r="R120" i="9"/>
  <c r="AC603" i="5" s="1"/>
  <c r="AV122" i="9"/>
  <c r="BG605" i="5" s="1"/>
  <c r="AO122" i="9"/>
  <c r="AZ605" i="5" s="1"/>
  <c r="AH122" i="9"/>
  <c r="AS605" i="5" s="1"/>
  <c r="AA122" i="9"/>
  <c r="AL605" i="5" s="1"/>
  <c r="T122" i="9"/>
  <c r="AE605" i="5" s="1"/>
  <c r="N122" i="9"/>
  <c r="Y605" i="5" s="1"/>
  <c r="AM123" i="9"/>
  <c r="AX606" i="5" s="1"/>
  <c r="AH123" i="9"/>
  <c r="AS606" i="5" s="1"/>
  <c r="W123" i="9"/>
  <c r="AH606" i="5" s="1"/>
  <c r="R123" i="9"/>
  <c r="AC606" i="5" s="1"/>
  <c r="AN125" i="9"/>
  <c r="AY608" i="5" s="1"/>
  <c r="AG125" i="9"/>
  <c r="AR608" i="5" s="1"/>
  <c r="L127" i="9"/>
  <c r="M132" i="9"/>
  <c r="N213" i="21"/>
  <c r="Y680" i="5" s="1"/>
  <c r="S213" i="21"/>
  <c r="AD680" i="5" s="1"/>
  <c r="X213" i="21"/>
  <c r="AI680" i="5" s="1"/>
  <c r="AC213" i="21"/>
  <c r="AN680" i="5" s="1"/>
  <c r="AH213" i="21"/>
  <c r="AS680" i="5" s="1"/>
  <c r="AM213" i="21"/>
  <c r="AX680" i="5" s="1"/>
  <c r="AR213" i="21"/>
  <c r="BC680" i="5" s="1"/>
  <c r="N216" i="21"/>
  <c r="Y683" i="5" s="1"/>
  <c r="S216" i="21"/>
  <c r="AD683" i="5" s="1"/>
  <c r="X216" i="21"/>
  <c r="AI683" i="5" s="1"/>
  <c r="AC216" i="21"/>
  <c r="AN683" i="5" s="1"/>
  <c r="AH216" i="21"/>
  <c r="AS683" i="5" s="1"/>
  <c r="AM216" i="21"/>
  <c r="AX683" i="5" s="1"/>
  <c r="AR216" i="21"/>
  <c r="BC683" i="5" s="1"/>
  <c r="N219" i="21"/>
  <c r="Y686" i="5" s="1"/>
  <c r="S219" i="21"/>
  <c r="AD686" i="5" s="1"/>
  <c r="X219" i="21"/>
  <c r="AI686" i="5" s="1"/>
  <c r="AC219" i="21"/>
  <c r="AN686" i="5" s="1"/>
  <c r="AH219" i="21"/>
  <c r="AS686" i="5" s="1"/>
  <c r="AM219" i="21"/>
  <c r="AX686" i="5" s="1"/>
  <c r="AR219" i="21"/>
  <c r="BC686" i="5" s="1"/>
  <c r="AU212" i="21"/>
  <c r="BF679" i="5" s="1"/>
  <c r="AQ212" i="21"/>
  <c r="BB679" i="5" s="1"/>
  <c r="AM212" i="21"/>
  <c r="AX679" i="5" s="1"/>
  <c r="AI212" i="21"/>
  <c r="AT679" i="5" s="1"/>
  <c r="AE212" i="21"/>
  <c r="AP679" i="5" s="1"/>
  <c r="AA212" i="21"/>
  <c r="AL679" i="5" s="1"/>
  <c r="W212" i="21"/>
  <c r="AH679" i="5" s="1"/>
  <c r="S212" i="21"/>
  <c r="AD679" i="5" s="1"/>
  <c r="O212" i="21"/>
  <c r="Z679" i="5" s="1"/>
  <c r="AT214" i="21"/>
  <c r="BE681" i="5" s="1"/>
  <c r="AP214" i="21"/>
  <c r="BA681" i="5" s="1"/>
  <c r="AL214" i="21"/>
  <c r="AW681" i="5" s="1"/>
  <c r="AH214" i="21"/>
  <c r="AS681" i="5" s="1"/>
  <c r="AD214" i="21"/>
  <c r="AO681" i="5" s="1"/>
  <c r="Z214" i="21"/>
  <c r="AK681" i="5" s="1"/>
  <c r="V214" i="21"/>
  <c r="AG681" i="5" s="1"/>
  <c r="R214" i="21"/>
  <c r="AC681" i="5" s="1"/>
  <c r="N214" i="21"/>
  <c r="Y681" i="5" s="1"/>
  <c r="AS215" i="21"/>
  <c r="BD682" i="5" s="1"/>
  <c r="AO215" i="21"/>
  <c r="AZ682" i="5" s="1"/>
  <c r="AK215" i="21"/>
  <c r="AV682" i="5" s="1"/>
  <c r="AG215" i="21"/>
  <c r="AR682" i="5" s="1"/>
  <c r="AC215" i="21"/>
  <c r="AN682" i="5" s="1"/>
  <c r="Y215" i="21"/>
  <c r="AJ682" i="5" s="1"/>
  <c r="U215" i="21"/>
  <c r="AF682" i="5" s="1"/>
  <c r="Q215" i="21"/>
  <c r="AB682" i="5" s="1"/>
  <c r="AV217" i="21"/>
  <c r="BG684" i="5" s="1"/>
  <c r="AR217" i="21"/>
  <c r="BC684" i="5" s="1"/>
  <c r="AN217" i="21"/>
  <c r="AY684" i="5" s="1"/>
  <c r="AJ217" i="21"/>
  <c r="AU684" i="5" s="1"/>
  <c r="AF217" i="21"/>
  <c r="AQ684" i="5" s="1"/>
  <c r="AB217" i="21"/>
  <c r="AM684" i="5" s="1"/>
  <c r="X217" i="21"/>
  <c r="AI684" i="5" s="1"/>
  <c r="T217" i="21"/>
  <c r="AE684" i="5" s="1"/>
  <c r="P217" i="21"/>
  <c r="AA684" i="5" s="1"/>
  <c r="AU218" i="21"/>
  <c r="BF685" i="5" s="1"/>
  <c r="AQ218" i="21"/>
  <c r="BB685" i="5" s="1"/>
  <c r="AM218" i="21"/>
  <c r="AX685" i="5" s="1"/>
  <c r="AI218" i="21"/>
  <c r="AT685" i="5" s="1"/>
  <c r="AE218" i="21"/>
  <c r="AP685" i="5" s="1"/>
  <c r="AA218" i="21"/>
  <c r="AL685" i="5" s="1"/>
  <c r="W218" i="21"/>
  <c r="AH685" i="5" s="1"/>
  <c r="S218" i="21"/>
  <c r="AD685" i="5" s="1"/>
  <c r="O218" i="21"/>
  <c r="Z685" i="5" s="1"/>
  <c r="AT220" i="21"/>
  <c r="BE687" i="5" s="1"/>
  <c r="AP220" i="21"/>
  <c r="BA687" i="5" s="1"/>
  <c r="AL220" i="21"/>
  <c r="AW687" i="5" s="1"/>
  <c r="AH220" i="21"/>
  <c r="AS687" i="5" s="1"/>
  <c r="AD220" i="21"/>
  <c r="AO687" i="5" s="1"/>
  <c r="Z220" i="21"/>
  <c r="AK687" i="5" s="1"/>
  <c r="V220" i="21"/>
  <c r="AG687" i="5" s="1"/>
  <c r="R220" i="21"/>
  <c r="AC687" i="5" s="1"/>
  <c r="N220" i="21"/>
  <c r="Y687" i="5" s="1"/>
  <c r="AG219" i="21"/>
  <c r="AR686" i="5" s="1"/>
  <c r="AV216" i="21"/>
  <c r="BG683" i="5" s="1"/>
  <c r="AB216" i="21"/>
  <c r="AM683" i="5" s="1"/>
  <c r="AQ213" i="21"/>
  <c r="BB680" i="5" s="1"/>
  <c r="W213" i="21"/>
  <c r="AH680" i="5" s="1"/>
  <c r="O213" i="21"/>
  <c r="Z680" i="5" s="1"/>
  <c r="T213" i="21"/>
  <c r="AE680" i="5" s="1"/>
  <c r="Y213" i="21"/>
  <c r="AJ680" i="5" s="1"/>
  <c r="AD213" i="21"/>
  <c r="AO680" i="5" s="1"/>
  <c r="AI213" i="21"/>
  <c r="AT680" i="5" s="1"/>
  <c r="AN213" i="21"/>
  <c r="AY680" i="5" s="1"/>
  <c r="AS213" i="21"/>
  <c r="BD680" i="5" s="1"/>
  <c r="O216" i="21"/>
  <c r="Z683" i="5" s="1"/>
  <c r="T216" i="21"/>
  <c r="AE683" i="5" s="1"/>
  <c r="Y216" i="21"/>
  <c r="AJ683" i="5" s="1"/>
  <c r="AD216" i="21"/>
  <c r="AO683" i="5" s="1"/>
  <c r="AI216" i="21"/>
  <c r="AT683" i="5" s="1"/>
  <c r="AN216" i="21"/>
  <c r="AY683" i="5" s="1"/>
  <c r="AS216" i="21"/>
  <c r="BD683" i="5" s="1"/>
  <c r="O219" i="21"/>
  <c r="Z686" i="5" s="1"/>
  <c r="T219" i="21"/>
  <c r="AE686" i="5" s="1"/>
  <c r="Y219" i="21"/>
  <c r="AJ686" i="5" s="1"/>
  <c r="AD219" i="21"/>
  <c r="AO686" i="5" s="1"/>
  <c r="AI219" i="21"/>
  <c r="AT686" i="5" s="1"/>
  <c r="AN219" i="21"/>
  <c r="AY686" i="5" s="1"/>
  <c r="AS219" i="21"/>
  <c r="BD686" i="5" s="1"/>
  <c r="L71" i="21"/>
  <c r="V680" i="5" s="1"/>
  <c r="AT212" i="21"/>
  <c r="BE679" i="5" s="1"/>
  <c r="AP212" i="21"/>
  <c r="BA679" i="5" s="1"/>
  <c r="AL212" i="21"/>
  <c r="AW679" i="5" s="1"/>
  <c r="AH212" i="21"/>
  <c r="AS679" i="5" s="1"/>
  <c r="AD212" i="21"/>
  <c r="AO679" i="5" s="1"/>
  <c r="Z212" i="21"/>
  <c r="AK679" i="5" s="1"/>
  <c r="V212" i="21"/>
  <c r="AG679" i="5" s="1"/>
  <c r="R212" i="21"/>
  <c r="AC679" i="5" s="1"/>
  <c r="N212" i="21"/>
  <c r="Y679" i="5" s="1"/>
  <c r="AS214" i="21"/>
  <c r="BD681" i="5" s="1"/>
  <c r="AO214" i="21"/>
  <c r="AZ681" i="5" s="1"/>
  <c r="AK214" i="21"/>
  <c r="AV681" i="5" s="1"/>
  <c r="AG214" i="21"/>
  <c r="AR681" i="5" s="1"/>
  <c r="AC214" i="21"/>
  <c r="AN681" i="5" s="1"/>
  <c r="Y214" i="21"/>
  <c r="AJ681" i="5" s="1"/>
  <c r="U214" i="21"/>
  <c r="AF681" i="5" s="1"/>
  <c r="Q214" i="21"/>
  <c r="AB681" i="5" s="1"/>
  <c r="AV215" i="21"/>
  <c r="BG682" i="5" s="1"/>
  <c r="AR215" i="21"/>
  <c r="BC682" i="5" s="1"/>
  <c r="AN215" i="21"/>
  <c r="AY682" i="5" s="1"/>
  <c r="AJ215" i="21"/>
  <c r="AU682" i="5" s="1"/>
  <c r="AF215" i="21"/>
  <c r="AQ682" i="5" s="1"/>
  <c r="AB215" i="21"/>
  <c r="AM682" i="5" s="1"/>
  <c r="X215" i="21"/>
  <c r="AI682" i="5" s="1"/>
  <c r="T215" i="21"/>
  <c r="AE682" i="5" s="1"/>
  <c r="P215" i="21"/>
  <c r="AA682" i="5" s="1"/>
  <c r="AU217" i="21"/>
  <c r="BF684" i="5" s="1"/>
  <c r="AQ217" i="21"/>
  <c r="BB684" i="5" s="1"/>
  <c r="AM217" i="21"/>
  <c r="AX684" i="5" s="1"/>
  <c r="AI217" i="21"/>
  <c r="AT684" i="5" s="1"/>
  <c r="AE217" i="21"/>
  <c r="AP684" i="5" s="1"/>
  <c r="AA217" i="21"/>
  <c r="AL684" i="5" s="1"/>
  <c r="W217" i="21"/>
  <c r="AH684" i="5" s="1"/>
  <c r="S217" i="21"/>
  <c r="AD684" i="5" s="1"/>
  <c r="O217" i="21"/>
  <c r="Z684" i="5" s="1"/>
  <c r="AT218" i="21"/>
  <c r="BE685" i="5" s="1"/>
  <c r="AP218" i="21"/>
  <c r="BA685" i="5" s="1"/>
  <c r="AL218" i="21"/>
  <c r="AW685" i="5" s="1"/>
  <c r="AH218" i="21"/>
  <c r="AS685" i="5" s="1"/>
  <c r="AD218" i="21"/>
  <c r="AO685" i="5" s="1"/>
  <c r="Z218" i="21"/>
  <c r="AK685" i="5" s="1"/>
  <c r="V218" i="21"/>
  <c r="AG685" i="5" s="1"/>
  <c r="R218" i="21"/>
  <c r="AC685" i="5" s="1"/>
  <c r="N218" i="21"/>
  <c r="Y685" i="5" s="1"/>
  <c r="AS220" i="21"/>
  <c r="BD687" i="5" s="1"/>
  <c r="AO220" i="21"/>
  <c r="AZ687" i="5" s="1"/>
  <c r="AK220" i="21"/>
  <c r="AV687" i="5" s="1"/>
  <c r="AG220" i="21"/>
  <c r="AR687" i="5" s="1"/>
  <c r="AC220" i="21"/>
  <c r="AN687" i="5" s="1"/>
  <c r="Y220" i="21"/>
  <c r="AJ687" i="5" s="1"/>
  <c r="U220" i="21"/>
  <c r="AF687" i="5" s="1"/>
  <c r="Q220" i="21"/>
  <c r="AB687" i="5" s="1"/>
  <c r="Q213" i="21"/>
  <c r="AB680" i="5" s="1"/>
  <c r="V213" i="21"/>
  <c r="AG680" i="5" s="1"/>
  <c r="AA213" i="21"/>
  <c r="AL680" i="5" s="1"/>
  <c r="AF213" i="21"/>
  <c r="AQ680" i="5" s="1"/>
  <c r="AK213" i="21"/>
  <c r="AV680" i="5" s="1"/>
  <c r="AP213" i="21"/>
  <c r="BA680" i="5" s="1"/>
  <c r="AU213" i="21"/>
  <c r="BF680" i="5" s="1"/>
  <c r="Q216" i="21"/>
  <c r="AB683" i="5" s="1"/>
  <c r="V216" i="21"/>
  <c r="AG683" i="5" s="1"/>
  <c r="AA216" i="21"/>
  <c r="AL683" i="5" s="1"/>
  <c r="AF216" i="21"/>
  <c r="AQ683" i="5" s="1"/>
  <c r="AK216" i="21"/>
  <c r="AV683" i="5" s="1"/>
  <c r="AP216" i="21"/>
  <c r="BA683" i="5" s="1"/>
  <c r="AU216" i="21"/>
  <c r="BF683" i="5" s="1"/>
  <c r="Q219" i="21"/>
  <c r="AB686" i="5" s="1"/>
  <c r="V219" i="21"/>
  <c r="AG686" i="5" s="1"/>
  <c r="AA219" i="21"/>
  <c r="AL686" i="5" s="1"/>
  <c r="AF219" i="21"/>
  <c r="AQ686" i="5" s="1"/>
  <c r="AK219" i="21"/>
  <c r="AV686" i="5" s="1"/>
  <c r="AP219" i="21"/>
  <c r="BA686" i="5" s="1"/>
  <c r="AU219" i="21"/>
  <c r="BF686" i="5" s="1"/>
  <c r="L72" i="21"/>
  <c r="V683" i="5" s="1"/>
  <c r="AV212" i="21"/>
  <c r="BG679" i="5" s="1"/>
  <c r="AR212" i="21"/>
  <c r="BC679" i="5" s="1"/>
  <c r="AN212" i="21"/>
  <c r="AY679" i="5" s="1"/>
  <c r="AJ212" i="21"/>
  <c r="AU679" i="5" s="1"/>
  <c r="AF212" i="21"/>
  <c r="AQ679" i="5" s="1"/>
  <c r="AB212" i="21"/>
  <c r="AM679" i="5" s="1"/>
  <c r="X212" i="21"/>
  <c r="AI679" i="5" s="1"/>
  <c r="T212" i="21"/>
  <c r="AE679" i="5" s="1"/>
  <c r="P212" i="21"/>
  <c r="AA679" i="5" s="1"/>
  <c r="AU214" i="21"/>
  <c r="BF681" i="5" s="1"/>
  <c r="AQ214" i="21"/>
  <c r="BB681" i="5" s="1"/>
  <c r="AM214" i="21"/>
  <c r="AX681" i="5" s="1"/>
  <c r="AI214" i="21"/>
  <c r="AT681" i="5" s="1"/>
  <c r="AE214" i="21"/>
  <c r="AP681" i="5" s="1"/>
  <c r="AA214" i="21"/>
  <c r="AL681" i="5" s="1"/>
  <c r="W214" i="21"/>
  <c r="AH681" i="5" s="1"/>
  <c r="S214" i="21"/>
  <c r="AD681" i="5" s="1"/>
  <c r="O214" i="21"/>
  <c r="Z681" i="5" s="1"/>
  <c r="AT215" i="21"/>
  <c r="BE682" i="5" s="1"/>
  <c r="AP215" i="21"/>
  <c r="BA682" i="5" s="1"/>
  <c r="AL215" i="21"/>
  <c r="AW682" i="5" s="1"/>
  <c r="AH215" i="21"/>
  <c r="AS682" i="5" s="1"/>
  <c r="AD215" i="21"/>
  <c r="AO682" i="5" s="1"/>
  <c r="Z215" i="21"/>
  <c r="AK682" i="5" s="1"/>
  <c r="V215" i="21"/>
  <c r="AG682" i="5" s="1"/>
  <c r="R215" i="21"/>
  <c r="AC682" i="5" s="1"/>
  <c r="N215" i="21"/>
  <c r="Y682" i="5" s="1"/>
  <c r="AS217" i="21"/>
  <c r="BD684" i="5" s="1"/>
  <c r="AO217" i="21"/>
  <c r="AZ684" i="5" s="1"/>
  <c r="AK217" i="21"/>
  <c r="AV684" i="5" s="1"/>
  <c r="AG217" i="21"/>
  <c r="AR684" i="5" s="1"/>
  <c r="AC217" i="21"/>
  <c r="AN684" i="5" s="1"/>
  <c r="Y217" i="21"/>
  <c r="AJ684" i="5" s="1"/>
  <c r="U217" i="21"/>
  <c r="AF684" i="5" s="1"/>
  <c r="Q217" i="21"/>
  <c r="AB684" i="5" s="1"/>
  <c r="AV218" i="21"/>
  <c r="BG685" i="5" s="1"/>
  <c r="AR218" i="21"/>
  <c r="BC685" i="5" s="1"/>
  <c r="AN218" i="21"/>
  <c r="AY685" i="5" s="1"/>
  <c r="AJ218" i="21"/>
  <c r="AU685" i="5" s="1"/>
  <c r="AF218" i="21"/>
  <c r="AQ685" i="5" s="1"/>
  <c r="AB218" i="21"/>
  <c r="AM685" i="5" s="1"/>
  <c r="X218" i="21"/>
  <c r="AI685" i="5" s="1"/>
  <c r="T218" i="21"/>
  <c r="AE685" i="5" s="1"/>
  <c r="P218" i="21"/>
  <c r="AA685" i="5" s="1"/>
  <c r="AU220" i="21"/>
  <c r="BF687" i="5" s="1"/>
  <c r="AQ220" i="21"/>
  <c r="BB687" i="5" s="1"/>
  <c r="AM220" i="21"/>
  <c r="AX687" i="5" s="1"/>
  <c r="AI220" i="21"/>
  <c r="AT687" i="5" s="1"/>
  <c r="AE220" i="21"/>
  <c r="AP687" i="5" s="1"/>
  <c r="AA220" i="21"/>
  <c r="AL687" i="5" s="1"/>
  <c r="W220" i="21"/>
  <c r="AH687" i="5" s="1"/>
  <c r="S220" i="21"/>
  <c r="AD687" i="5" s="1"/>
  <c r="O220" i="21"/>
  <c r="Z687" i="5" s="1"/>
  <c r="AL219" i="21"/>
  <c r="AW686" i="5" s="1"/>
  <c r="R219" i="21"/>
  <c r="AC686" i="5" s="1"/>
  <c r="AG216" i="21"/>
  <c r="AR683" i="5" s="1"/>
  <c r="AV213" i="21"/>
  <c r="BG680" i="5" s="1"/>
  <c r="AB213" i="21"/>
  <c r="AM680" i="5" s="1"/>
  <c r="AE213" i="21"/>
  <c r="AP680" i="5" s="1"/>
  <c r="AJ216" i="21"/>
  <c r="AU683" i="5" s="1"/>
  <c r="AO219" i="21"/>
  <c r="AZ686" i="5" s="1"/>
  <c r="AB219" i="21"/>
  <c r="AM686" i="5" s="1"/>
  <c r="R216" i="21"/>
  <c r="AC683" i="5" s="1"/>
  <c r="AO212" i="21"/>
  <c r="AZ679" i="5" s="1"/>
  <c r="AR214" i="21"/>
  <c r="BC681" i="5" s="1"/>
  <c r="AU215" i="21"/>
  <c r="BF682" i="5" s="1"/>
  <c r="O215" i="21"/>
  <c r="Z682" i="5" s="1"/>
  <c r="R217" i="21"/>
  <c r="AC684" i="5" s="1"/>
  <c r="U218" i="21"/>
  <c r="AF685" i="5" s="1"/>
  <c r="X220" i="21"/>
  <c r="AI687" i="5" s="1"/>
  <c r="AT213" i="21"/>
  <c r="BE680" i="5" s="1"/>
  <c r="P219" i="21"/>
  <c r="AA686" i="5" s="1"/>
  <c r="AL213" i="21"/>
  <c r="AW680" i="5" s="1"/>
  <c r="AC212" i="21"/>
  <c r="AN679" i="5" s="1"/>
  <c r="AF214" i="21"/>
  <c r="AQ681" i="5" s="1"/>
  <c r="AI215" i="21"/>
  <c r="AT682" i="5" s="1"/>
  <c r="AL217" i="21"/>
  <c r="AW684" i="5" s="1"/>
  <c r="AO218" i="21"/>
  <c r="AZ685" i="5" s="1"/>
  <c r="AR220" i="21"/>
  <c r="BC687" i="5" s="1"/>
  <c r="U213" i="21"/>
  <c r="AF680" i="5" s="1"/>
  <c r="Z216" i="21"/>
  <c r="AK683" i="5" s="1"/>
  <c r="AE219" i="21"/>
  <c r="AP686" i="5" s="1"/>
  <c r="W219" i="21"/>
  <c r="AH686" i="5" s="1"/>
  <c r="Q212" i="21"/>
  <c r="AB679" i="5" s="1"/>
  <c r="T214" i="21"/>
  <c r="AE681" i="5" s="1"/>
  <c r="W215" i="21"/>
  <c r="AH682" i="5" s="1"/>
  <c r="Z217" i="21"/>
  <c r="AK684" i="5" s="1"/>
  <c r="AC218" i="21"/>
  <c r="AN685" i="5" s="1"/>
  <c r="AF220" i="21"/>
  <c r="AQ687" i="5" s="1"/>
  <c r="AJ213" i="21"/>
  <c r="AU680" i="5" s="1"/>
  <c r="AO216" i="21"/>
  <c r="AZ683" i="5" s="1"/>
  <c r="AT219" i="21"/>
  <c r="BE686" i="5" s="1"/>
  <c r="AQ216" i="21"/>
  <c r="BB683" i="5" s="1"/>
  <c r="AG213" i="21"/>
  <c r="AR680" i="5" s="1"/>
  <c r="AK212" i="21"/>
  <c r="AV679" i="5" s="1"/>
  <c r="AN214" i="21"/>
  <c r="AY681" i="5" s="1"/>
  <c r="AQ215" i="21"/>
  <c r="BB682" i="5" s="1"/>
  <c r="AT217" i="21"/>
  <c r="BE684" i="5" s="1"/>
  <c r="N217" i="21"/>
  <c r="Y684" i="5" s="1"/>
  <c r="Q218" i="21"/>
  <c r="AB685" i="5" s="1"/>
  <c r="T220" i="21"/>
  <c r="AE687" i="5" s="1"/>
  <c r="P216" i="21"/>
  <c r="AA683" i="5" s="1"/>
  <c r="U219" i="21"/>
  <c r="AF686" i="5" s="1"/>
  <c r="R213" i="21"/>
  <c r="AC680" i="5" s="1"/>
  <c r="Y212" i="21"/>
  <c r="AJ679" i="5" s="1"/>
  <c r="AB214" i="21"/>
  <c r="AM681" i="5" s="1"/>
  <c r="AE215" i="21"/>
  <c r="AP682" i="5" s="1"/>
  <c r="AH217" i="21"/>
  <c r="AS684" i="5" s="1"/>
  <c r="AK218" i="21"/>
  <c r="AV685" i="5" s="1"/>
  <c r="AN220" i="21"/>
  <c r="AY687" i="5" s="1"/>
  <c r="AO213" i="21"/>
  <c r="AZ680" i="5" s="1"/>
  <c r="AT216" i="21"/>
  <c r="BE683" i="5" s="1"/>
  <c r="W216" i="21"/>
  <c r="AH683" i="5" s="1"/>
  <c r="AG212" i="21"/>
  <c r="AR679" i="5" s="1"/>
  <c r="AJ214" i="21"/>
  <c r="AU681" i="5" s="1"/>
  <c r="AM215" i="21"/>
  <c r="AX682" i="5" s="1"/>
  <c r="AP217" i="21"/>
  <c r="BA684" i="5" s="1"/>
  <c r="AS218" i="21"/>
  <c r="BD685" i="5" s="1"/>
  <c r="AV220" i="21"/>
  <c r="BG687" i="5" s="1"/>
  <c r="P220" i="21"/>
  <c r="AA687" i="5" s="1"/>
  <c r="AQ105" i="18"/>
  <c r="O106" i="18"/>
  <c r="W106" i="18"/>
  <c r="AE106" i="18"/>
  <c r="AM106" i="18"/>
  <c r="AU106" i="18"/>
  <c r="S107" i="18"/>
  <c r="AA107" i="18"/>
  <c r="AI107" i="18"/>
  <c r="AQ107" i="18"/>
  <c r="O108" i="18"/>
  <c r="W108" i="18"/>
  <c r="AE108" i="18"/>
  <c r="AM108" i="18"/>
  <c r="AU108" i="18"/>
  <c r="S109" i="18"/>
  <c r="AA109" i="18"/>
  <c r="AI109" i="18"/>
  <c r="AQ109" i="18"/>
  <c r="O110" i="18"/>
  <c r="W110" i="18"/>
  <c r="AE110" i="18"/>
  <c r="AM110" i="18"/>
  <c r="AU110" i="18"/>
  <c r="S111" i="18"/>
  <c r="AA111" i="18"/>
  <c r="AI111" i="18"/>
  <c r="AQ111" i="18"/>
  <c r="O112" i="18"/>
  <c r="W112" i="18"/>
  <c r="AE112" i="18"/>
  <c r="AM112" i="18"/>
  <c r="AU112" i="18"/>
  <c r="AT134" i="21"/>
  <c r="AL134" i="21"/>
  <c r="AD134" i="21"/>
  <c r="V134" i="21"/>
  <c r="N134" i="21"/>
  <c r="AP133" i="21"/>
  <c r="AH133" i="21"/>
  <c r="Z133" i="21"/>
  <c r="R133" i="21"/>
  <c r="AT132" i="21"/>
  <c r="AL132" i="21"/>
  <c r="AD132" i="21"/>
  <c r="V132" i="21"/>
  <c r="N132" i="21"/>
  <c r="AP131" i="21"/>
  <c r="AH131" i="21"/>
  <c r="Z131" i="21"/>
  <c r="R131" i="21"/>
  <c r="AT130" i="21"/>
  <c r="AL130" i="21"/>
  <c r="AD130" i="21"/>
  <c r="V130" i="21"/>
  <c r="N130" i="21"/>
  <c r="AP129" i="21"/>
  <c r="AH129" i="21"/>
  <c r="Z129" i="21"/>
  <c r="R129" i="21"/>
  <c r="AT128" i="21"/>
  <c r="AL128" i="21"/>
  <c r="AD128" i="21"/>
  <c r="V128" i="21"/>
  <c r="N128" i="21"/>
  <c r="AP127" i="21"/>
  <c r="AH127" i="21"/>
  <c r="Z127" i="21"/>
  <c r="R127" i="21"/>
  <c r="AT126" i="21"/>
  <c r="AL126" i="21"/>
  <c r="AD126" i="21"/>
  <c r="V126" i="21"/>
  <c r="N126" i="21"/>
  <c r="L133" i="21"/>
  <c r="L29" i="21"/>
  <c r="AL120" i="21"/>
  <c r="AW694" i="5" s="1"/>
  <c r="R120" i="21"/>
  <c r="AC694" i="5" s="1"/>
  <c r="L24" i="21"/>
  <c r="V691" i="5" s="1"/>
  <c r="AS119" i="21"/>
  <c r="BD693" i="5" s="1"/>
  <c r="AO119" i="21"/>
  <c r="AZ693" i="5" s="1"/>
  <c r="AK119" i="21"/>
  <c r="AV693" i="5" s="1"/>
  <c r="AG119" i="21"/>
  <c r="AR693" i="5" s="1"/>
  <c r="AC119" i="21"/>
  <c r="AN693" i="5" s="1"/>
  <c r="Y119" i="21"/>
  <c r="AJ693" i="5" s="1"/>
  <c r="U119" i="21"/>
  <c r="AF693" i="5" s="1"/>
  <c r="Q119" i="21"/>
  <c r="AB693" i="5" s="1"/>
  <c r="M119" i="21"/>
  <c r="AS121" i="21"/>
  <c r="BD695" i="5" s="1"/>
  <c r="AO121" i="21"/>
  <c r="AZ695" i="5" s="1"/>
  <c r="AK121" i="21"/>
  <c r="AV695" i="5" s="1"/>
  <c r="AG121" i="21"/>
  <c r="AR695" i="5" s="1"/>
  <c r="AC121" i="21"/>
  <c r="AN695" i="5" s="1"/>
  <c r="Y121" i="21"/>
  <c r="AJ695" i="5" s="1"/>
  <c r="U121" i="21"/>
  <c r="AF695" i="5" s="1"/>
  <c r="Q121" i="21"/>
  <c r="AB695" i="5" s="1"/>
  <c r="M121" i="21"/>
  <c r="AS122" i="21"/>
  <c r="BD696" i="5" s="1"/>
  <c r="AO122" i="21"/>
  <c r="AZ696" i="5" s="1"/>
  <c r="AK122" i="21"/>
  <c r="AV696" i="5" s="1"/>
  <c r="AG122" i="21"/>
  <c r="AR696" i="5" s="1"/>
  <c r="AC122" i="21"/>
  <c r="AN696" i="5" s="1"/>
  <c r="Y122" i="21"/>
  <c r="AJ696" i="5" s="1"/>
  <c r="U122" i="21"/>
  <c r="AF696" i="5" s="1"/>
  <c r="Q122" i="21"/>
  <c r="AB696" i="5" s="1"/>
  <c r="M122" i="21"/>
  <c r="AS124" i="21"/>
  <c r="BD698" i="5" s="1"/>
  <c r="AO124" i="21"/>
  <c r="AZ698" i="5" s="1"/>
  <c r="AK124" i="21"/>
  <c r="AV698" i="5" s="1"/>
  <c r="AG124" i="21"/>
  <c r="AR698" i="5" s="1"/>
  <c r="AC124" i="21"/>
  <c r="AN698" i="5" s="1"/>
  <c r="Y124" i="21"/>
  <c r="AJ698" i="5" s="1"/>
  <c r="U124" i="21"/>
  <c r="AF698" i="5" s="1"/>
  <c r="Q124" i="21"/>
  <c r="AB698" i="5" s="1"/>
  <c r="M124" i="21"/>
  <c r="AS134" i="21"/>
  <c r="AK134" i="21"/>
  <c r="AC134" i="21"/>
  <c r="U134" i="21"/>
  <c r="M134" i="21"/>
  <c r="AO133" i="21"/>
  <c r="AG133" i="21"/>
  <c r="Y133" i="21"/>
  <c r="Q133" i="21"/>
  <c r="AS132" i="21"/>
  <c r="AK132" i="21"/>
  <c r="AC132" i="21"/>
  <c r="U132" i="21"/>
  <c r="M132" i="21"/>
  <c r="AO131" i="21"/>
  <c r="AG131" i="21"/>
  <c r="Y131" i="21"/>
  <c r="Q131" i="21"/>
  <c r="AS130" i="21"/>
  <c r="AK130" i="21"/>
  <c r="AC130" i="21"/>
  <c r="U130" i="21"/>
  <c r="M130" i="21"/>
  <c r="AO129" i="21"/>
  <c r="AG129" i="21"/>
  <c r="Y129" i="21"/>
  <c r="Q129" i="21"/>
  <c r="AS128" i="21"/>
  <c r="AK128" i="21"/>
  <c r="AC128" i="21"/>
  <c r="U128" i="21"/>
  <c r="M128" i="21"/>
  <c r="AO127" i="21"/>
  <c r="AG127" i="21"/>
  <c r="Y127" i="21"/>
  <c r="Q127" i="21"/>
  <c r="AS126" i="21"/>
  <c r="AK126" i="21"/>
  <c r="AC126" i="21"/>
  <c r="U126" i="21"/>
  <c r="M126" i="21"/>
  <c r="L134" i="21"/>
  <c r="Q117" i="21"/>
  <c r="AB691" i="5" s="1"/>
  <c r="V117" i="21"/>
  <c r="AG691" i="5" s="1"/>
  <c r="AA117" i="21"/>
  <c r="AL691" i="5" s="1"/>
  <c r="AF117" i="21"/>
  <c r="AQ691" i="5" s="1"/>
  <c r="AK117" i="21"/>
  <c r="AV691" i="5" s="1"/>
  <c r="AP117" i="21"/>
  <c r="BA691" i="5" s="1"/>
  <c r="AU117" i="21"/>
  <c r="BF691" i="5" s="1"/>
  <c r="Q120" i="21"/>
  <c r="AB694" i="5" s="1"/>
  <c r="V120" i="21"/>
  <c r="AG694" i="5" s="1"/>
  <c r="AA120" i="21"/>
  <c r="AL694" i="5" s="1"/>
  <c r="AF120" i="21"/>
  <c r="AQ694" i="5" s="1"/>
  <c r="AK120" i="21"/>
  <c r="AV694" i="5" s="1"/>
  <c r="AP120" i="21"/>
  <c r="BA694" i="5" s="1"/>
  <c r="AU120" i="21"/>
  <c r="BF694" i="5" s="1"/>
  <c r="Q123" i="21"/>
  <c r="AB697" i="5" s="1"/>
  <c r="V123" i="21"/>
  <c r="AG697" i="5" s="1"/>
  <c r="AA123" i="21"/>
  <c r="AL697" i="5" s="1"/>
  <c r="AF123" i="21"/>
  <c r="AQ697" i="5" s="1"/>
  <c r="AK123" i="21"/>
  <c r="AV697" i="5" s="1"/>
  <c r="AP123" i="21"/>
  <c r="BA697" i="5" s="1"/>
  <c r="AU123" i="21"/>
  <c r="BF697" i="5" s="1"/>
  <c r="L30" i="21"/>
  <c r="AL123" i="21"/>
  <c r="AW697" i="5" s="1"/>
  <c r="R123" i="21"/>
  <c r="AC697" i="5" s="1"/>
  <c r="AG117" i="21"/>
  <c r="AR691" i="5" s="1"/>
  <c r="M117" i="21"/>
  <c r="AS116" i="21"/>
  <c r="BD690" i="5" s="1"/>
  <c r="AO116" i="21"/>
  <c r="AZ690" i="5" s="1"/>
  <c r="AK116" i="21"/>
  <c r="AV690" i="5" s="1"/>
  <c r="AG116" i="21"/>
  <c r="AR690" i="5" s="1"/>
  <c r="AC116" i="21"/>
  <c r="AN690" i="5" s="1"/>
  <c r="Y116" i="21"/>
  <c r="AJ690" i="5" s="1"/>
  <c r="U116" i="21"/>
  <c r="AF690" i="5" s="1"/>
  <c r="Q116" i="21"/>
  <c r="AB690" i="5" s="1"/>
  <c r="M116" i="21"/>
  <c r="AS118" i="21"/>
  <c r="BD692" i="5" s="1"/>
  <c r="AO118" i="21"/>
  <c r="AZ692" i="5" s="1"/>
  <c r="AK118" i="21"/>
  <c r="AV692" i="5" s="1"/>
  <c r="AG118" i="21"/>
  <c r="AR692" i="5" s="1"/>
  <c r="AC118" i="21"/>
  <c r="AN692" i="5" s="1"/>
  <c r="Y118" i="21"/>
  <c r="AJ692" i="5" s="1"/>
  <c r="U118" i="21"/>
  <c r="AF692" i="5" s="1"/>
  <c r="Q118" i="21"/>
  <c r="AB692" i="5" s="1"/>
  <c r="M118" i="21"/>
  <c r="L121" i="21"/>
  <c r="L122" i="21"/>
  <c r="L124" i="21"/>
  <c r="AR134" i="21"/>
  <c r="AJ134" i="21"/>
  <c r="AB134" i="21"/>
  <c r="T134" i="21"/>
  <c r="AV133" i="21"/>
  <c r="AN133" i="21"/>
  <c r="AF133" i="21"/>
  <c r="X133" i="21"/>
  <c r="P133" i="21"/>
  <c r="AR132" i="21"/>
  <c r="AJ132" i="21"/>
  <c r="AB132" i="21"/>
  <c r="T132" i="21"/>
  <c r="AV131" i="21"/>
  <c r="AN131" i="21"/>
  <c r="AF131" i="21"/>
  <c r="X131" i="21"/>
  <c r="P131" i="21"/>
  <c r="AR130" i="21"/>
  <c r="AJ130" i="21"/>
  <c r="AB130" i="21"/>
  <c r="T130" i="21"/>
  <c r="AV129" i="21"/>
  <c r="AN129" i="21"/>
  <c r="AF129" i="21"/>
  <c r="X129" i="21"/>
  <c r="P129" i="21"/>
  <c r="AR128" i="21"/>
  <c r="AJ128" i="21"/>
  <c r="AB128" i="21"/>
  <c r="T128" i="21"/>
  <c r="AV127" i="21"/>
  <c r="AN127" i="21"/>
  <c r="AF127" i="21"/>
  <c r="X127" i="21"/>
  <c r="P127" i="21"/>
  <c r="AR126" i="21"/>
  <c r="AJ126" i="21"/>
  <c r="AB126" i="21"/>
  <c r="T126" i="21"/>
  <c r="L127" i="21"/>
  <c r="L126" i="21"/>
  <c r="L28" i="21"/>
  <c r="AG120" i="21"/>
  <c r="AR694" i="5" s="1"/>
  <c r="M120" i="21"/>
  <c r="L26" i="21"/>
  <c r="V697" i="5" s="1"/>
  <c r="L116" i="21"/>
  <c r="L118" i="21"/>
  <c r="AV119" i="21"/>
  <c r="BG693" i="5" s="1"/>
  <c r="AR119" i="21"/>
  <c r="BC693" i="5" s="1"/>
  <c r="AN119" i="21"/>
  <c r="AY693" i="5" s="1"/>
  <c r="AJ119" i="21"/>
  <c r="AU693" i="5" s="1"/>
  <c r="AF119" i="21"/>
  <c r="AQ693" i="5" s="1"/>
  <c r="AB119" i="21"/>
  <c r="AM693" i="5" s="1"/>
  <c r="X119" i="21"/>
  <c r="AI693" i="5" s="1"/>
  <c r="T119" i="21"/>
  <c r="AE693" i="5" s="1"/>
  <c r="P119" i="21"/>
  <c r="AA693" i="5" s="1"/>
  <c r="AV121" i="21"/>
  <c r="BG695" i="5" s="1"/>
  <c r="AR121" i="21"/>
  <c r="BC695" i="5" s="1"/>
  <c r="AN121" i="21"/>
  <c r="AY695" i="5" s="1"/>
  <c r="AJ121" i="21"/>
  <c r="AU695" i="5" s="1"/>
  <c r="AF121" i="21"/>
  <c r="AQ695" i="5" s="1"/>
  <c r="AB121" i="21"/>
  <c r="AM695" i="5" s="1"/>
  <c r="X121" i="21"/>
  <c r="AI695" i="5" s="1"/>
  <c r="T121" i="21"/>
  <c r="AE695" i="5" s="1"/>
  <c r="P121" i="21"/>
  <c r="AA695" i="5" s="1"/>
  <c r="AV122" i="21"/>
  <c r="BG696" i="5" s="1"/>
  <c r="AR122" i="21"/>
  <c r="BC696" i="5" s="1"/>
  <c r="AN122" i="21"/>
  <c r="AY696" i="5" s="1"/>
  <c r="AJ122" i="21"/>
  <c r="AU696" i="5" s="1"/>
  <c r="AF122" i="21"/>
  <c r="AQ696" i="5" s="1"/>
  <c r="AB122" i="21"/>
  <c r="AM696" i="5" s="1"/>
  <c r="X122" i="21"/>
  <c r="AI696" i="5" s="1"/>
  <c r="T122" i="21"/>
  <c r="AE696" i="5" s="1"/>
  <c r="P122" i="21"/>
  <c r="AA696" i="5" s="1"/>
  <c r="AV124" i="21"/>
  <c r="BG698" i="5" s="1"/>
  <c r="AR124" i="21"/>
  <c r="BC698" i="5" s="1"/>
  <c r="AN124" i="21"/>
  <c r="AY698" i="5" s="1"/>
  <c r="AJ124" i="21"/>
  <c r="AU698" i="5" s="1"/>
  <c r="AF124" i="21"/>
  <c r="AQ698" i="5" s="1"/>
  <c r="AB124" i="21"/>
  <c r="AM698" i="5" s="1"/>
  <c r="X124" i="21"/>
  <c r="AI698" i="5" s="1"/>
  <c r="T124" i="21"/>
  <c r="AE698" i="5" s="1"/>
  <c r="P124" i="21"/>
  <c r="AA698" i="5" s="1"/>
  <c r="AV134" i="21"/>
  <c r="AN134" i="21"/>
  <c r="AF134" i="21"/>
  <c r="X134" i="21"/>
  <c r="P134" i="21"/>
  <c r="AR133" i="21"/>
  <c r="AJ133" i="21"/>
  <c r="AB133" i="21"/>
  <c r="T133" i="21"/>
  <c r="AV132" i="21"/>
  <c r="AN132" i="21"/>
  <c r="AF132" i="21"/>
  <c r="X132" i="21"/>
  <c r="P132" i="21"/>
  <c r="AR131" i="21"/>
  <c r="AJ131" i="21"/>
  <c r="AB131" i="21"/>
  <c r="T131" i="21"/>
  <c r="AV130" i="21"/>
  <c r="AN130" i="21"/>
  <c r="AF130" i="21"/>
  <c r="X130" i="21"/>
  <c r="P130" i="21"/>
  <c r="AR129" i="21"/>
  <c r="AJ129" i="21"/>
  <c r="AB129" i="21"/>
  <c r="T129" i="21"/>
  <c r="AV128" i="21"/>
  <c r="AN128" i="21"/>
  <c r="AF128" i="21"/>
  <c r="X128" i="21"/>
  <c r="P128" i="21"/>
  <c r="AR127" i="21"/>
  <c r="AJ127" i="21"/>
  <c r="AB127" i="21"/>
  <c r="T127" i="21"/>
  <c r="AV126" i="21"/>
  <c r="AN126" i="21"/>
  <c r="AF126" i="21"/>
  <c r="X126" i="21"/>
  <c r="P126" i="21"/>
  <c r="L131" i="21"/>
  <c r="AQ120" i="21"/>
  <c r="BB694" i="5" s="1"/>
  <c r="W120" i="21"/>
  <c r="AH694" i="5" s="1"/>
  <c r="AT119" i="21"/>
  <c r="BE693" i="5" s="1"/>
  <c r="AP119" i="21"/>
  <c r="BA693" i="5" s="1"/>
  <c r="AL119" i="21"/>
  <c r="AW693" i="5" s="1"/>
  <c r="AH119" i="21"/>
  <c r="AS693" i="5" s="1"/>
  <c r="AD119" i="21"/>
  <c r="AO693" i="5" s="1"/>
  <c r="Z119" i="21"/>
  <c r="AK693" i="5" s="1"/>
  <c r="V119" i="21"/>
  <c r="AG693" i="5" s="1"/>
  <c r="R119" i="21"/>
  <c r="AC693" i="5" s="1"/>
  <c r="N119" i="21"/>
  <c r="Y693" i="5" s="1"/>
  <c r="AT121" i="21"/>
  <c r="BE695" i="5" s="1"/>
  <c r="AP121" i="21"/>
  <c r="BA695" i="5" s="1"/>
  <c r="AL121" i="21"/>
  <c r="AW695" i="5" s="1"/>
  <c r="AH121" i="21"/>
  <c r="AS695" i="5" s="1"/>
  <c r="AD121" i="21"/>
  <c r="AO695" i="5" s="1"/>
  <c r="Z121" i="21"/>
  <c r="AK695" i="5" s="1"/>
  <c r="V121" i="21"/>
  <c r="AG695" i="5" s="1"/>
  <c r="R121" i="21"/>
  <c r="AC695" i="5" s="1"/>
  <c r="N121" i="21"/>
  <c r="Y695" i="5" s="1"/>
  <c r="AT122" i="21"/>
  <c r="BE696" i="5" s="1"/>
  <c r="AP122" i="21"/>
  <c r="BA696" i="5" s="1"/>
  <c r="AL122" i="21"/>
  <c r="AW696" i="5" s="1"/>
  <c r="AH122" i="21"/>
  <c r="AS696" i="5" s="1"/>
  <c r="AD122" i="21"/>
  <c r="AO696" i="5" s="1"/>
  <c r="Z122" i="21"/>
  <c r="AK696" i="5" s="1"/>
  <c r="V122" i="21"/>
  <c r="AG696" i="5" s="1"/>
  <c r="R122" i="21"/>
  <c r="AC696" i="5" s="1"/>
  <c r="N122" i="21"/>
  <c r="Y696" i="5" s="1"/>
  <c r="AT124" i="21"/>
  <c r="BE698" i="5" s="1"/>
  <c r="AP124" i="21"/>
  <c r="BA698" i="5" s="1"/>
  <c r="AL124" i="21"/>
  <c r="AW698" i="5" s="1"/>
  <c r="AH124" i="21"/>
  <c r="AS698" i="5" s="1"/>
  <c r="AD124" i="21"/>
  <c r="AO698" i="5" s="1"/>
  <c r="Z124" i="21"/>
  <c r="AK698" i="5" s="1"/>
  <c r="V124" i="21"/>
  <c r="AG698" i="5" s="1"/>
  <c r="R124" i="21"/>
  <c r="AC698" i="5" s="1"/>
  <c r="N124" i="21"/>
  <c r="Y698" i="5" s="1"/>
  <c r="AU134" i="21"/>
  <c r="AM134" i="21"/>
  <c r="AE134" i="21"/>
  <c r="W134" i="21"/>
  <c r="O134" i="21"/>
  <c r="AQ133" i="21"/>
  <c r="AI133" i="21"/>
  <c r="AA133" i="21"/>
  <c r="S133" i="21"/>
  <c r="AU132" i="21"/>
  <c r="AM132" i="21"/>
  <c r="AE132" i="21"/>
  <c r="W132" i="21"/>
  <c r="O132" i="21"/>
  <c r="AQ131" i="21"/>
  <c r="AI131" i="21"/>
  <c r="AA131" i="21"/>
  <c r="S131" i="21"/>
  <c r="AU130" i="21"/>
  <c r="AM130" i="21"/>
  <c r="AE130" i="21"/>
  <c r="W130" i="21"/>
  <c r="O130" i="21"/>
  <c r="AQ129" i="21"/>
  <c r="AI129" i="21"/>
  <c r="AA129" i="21"/>
  <c r="S129" i="21"/>
  <c r="AU128" i="21"/>
  <c r="AM128" i="21"/>
  <c r="AE128" i="21"/>
  <c r="W128" i="21"/>
  <c r="O128" i="21"/>
  <c r="AQ127" i="21"/>
  <c r="AI127" i="21"/>
  <c r="AA127" i="21"/>
  <c r="S127" i="21"/>
  <c r="AU126" i="21"/>
  <c r="AM126" i="21"/>
  <c r="AE126" i="21"/>
  <c r="W126" i="21"/>
  <c r="O126" i="21"/>
  <c r="L132" i="21"/>
  <c r="P117" i="21"/>
  <c r="AA691" i="5" s="1"/>
  <c r="U117" i="21"/>
  <c r="AF691" i="5" s="1"/>
  <c r="Z117" i="21"/>
  <c r="AK691" i="5" s="1"/>
  <c r="AE117" i="21"/>
  <c r="AP691" i="5" s="1"/>
  <c r="AJ117" i="21"/>
  <c r="AU691" i="5" s="1"/>
  <c r="AO117" i="21"/>
  <c r="AZ691" i="5" s="1"/>
  <c r="AT117" i="21"/>
  <c r="BE691" i="5" s="1"/>
  <c r="P120" i="21"/>
  <c r="AA694" i="5" s="1"/>
  <c r="U120" i="21"/>
  <c r="AF694" i="5" s="1"/>
  <c r="Z120" i="21"/>
  <c r="AK694" i="5" s="1"/>
  <c r="AE120" i="21"/>
  <c r="AP694" i="5" s="1"/>
  <c r="AJ120" i="21"/>
  <c r="AU694" i="5" s="1"/>
  <c r="AO120" i="21"/>
  <c r="AZ694" i="5" s="1"/>
  <c r="AT120" i="21"/>
  <c r="BE694" i="5" s="1"/>
  <c r="P123" i="21"/>
  <c r="AA697" i="5" s="1"/>
  <c r="U123" i="21"/>
  <c r="AF697" i="5" s="1"/>
  <c r="Z123" i="21"/>
  <c r="AK697" i="5" s="1"/>
  <c r="AE123" i="21"/>
  <c r="AP697" i="5" s="1"/>
  <c r="AJ123" i="21"/>
  <c r="AU697" i="5" s="1"/>
  <c r="AO123" i="21"/>
  <c r="AZ697" i="5" s="1"/>
  <c r="AT123" i="21"/>
  <c r="BE697" i="5" s="1"/>
  <c r="AQ123" i="21"/>
  <c r="BB697" i="5" s="1"/>
  <c r="W123" i="21"/>
  <c r="AH697" i="5" s="1"/>
  <c r="AL117" i="21"/>
  <c r="AW691" i="5" s="1"/>
  <c r="R117" i="21"/>
  <c r="AC691" i="5" s="1"/>
  <c r="AT116" i="21"/>
  <c r="BE690" i="5" s="1"/>
  <c r="AP116" i="21"/>
  <c r="BA690" i="5" s="1"/>
  <c r="AL116" i="21"/>
  <c r="AW690" i="5" s="1"/>
  <c r="AH116" i="21"/>
  <c r="AS690" i="5" s="1"/>
  <c r="AD116" i="21"/>
  <c r="AO690" i="5" s="1"/>
  <c r="Z116" i="21"/>
  <c r="AK690" i="5" s="1"/>
  <c r="V116" i="21"/>
  <c r="AG690" i="5" s="1"/>
  <c r="R116" i="21"/>
  <c r="AC690" i="5" s="1"/>
  <c r="N116" i="21"/>
  <c r="Y690" i="5" s="1"/>
  <c r="AT118" i="21"/>
  <c r="BE692" i="5" s="1"/>
  <c r="AP118" i="21"/>
  <c r="BA692" i="5" s="1"/>
  <c r="AL118" i="21"/>
  <c r="AW692" i="5" s="1"/>
  <c r="AH118" i="21"/>
  <c r="AS692" i="5" s="1"/>
  <c r="AD118" i="21"/>
  <c r="AO692" i="5" s="1"/>
  <c r="Z118" i="21"/>
  <c r="AK692" i="5" s="1"/>
  <c r="V118" i="21"/>
  <c r="AG692" i="5" s="1"/>
  <c r="R118" i="21"/>
  <c r="AC692" i="5" s="1"/>
  <c r="N118" i="21"/>
  <c r="Y692" i="5" s="1"/>
  <c r="AT105" i="18"/>
  <c r="R106" i="18"/>
  <c r="Z106" i="18"/>
  <c r="AH106" i="18"/>
  <c r="AP106" i="18"/>
  <c r="N107" i="18"/>
  <c r="V107" i="18"/>
  <c r="AD107" i="18"/>
  <c r="AL107" i="18"/>
  <c r="AT107" i="18"/>
  <c r="R108" i="18"/>
  <c r="Z108" i="18"/>
  <c r="AH108" i="18"/>
  <c r="AP108" i="18"/>
  <c r="N109" i="18"/>
  <c r="V109" i="18"/>
  <c r="AD109" i="18"/>
  <c r="AL109" i="18"/>
  <c r="AT109" i="18"/>
  <c r="R110" i="18"/>
  <c r="Z110" i="18"/>
  <c r="AH110" i="18"/>
  <c r="AP110" i="18"/>
  <c r="N111" i="18"/>
  <c r="V111" i="18"/>
  <c r="AD111" i="18"/>
  <c r="AL111" i="18"/>
  <c r="AT111" i="18"/>
  <c r="R112" i="18"/>
  <c r="Z112" i="18"/>
  <c r="AH112" i="18"/>
  <c r="AP112" i="18"/>
  <c r="BU266" i="5"/>
  <c r="BL276" i="5"/>
  <c r="AM105" i="18"/>
  <c r="AU105" i="18"/>
  <c r="S106" i="18"/>
  <c r="AA106" i="18"/>
  <c r="AI106" i="18"/>
  <c r="AQ106" i="18"/>
  <c r="O107" i="18"/>
  <c r="W107" i="18"/>
  <c r="AE107" i="18"/>
  <c r="AM107" i="18"/>
  <c r="AU107" i="18"/>
  <c r="S108" i="18"/>
  <c r="AA108" i="18"/>
  <c r="AI108" i="18"/>
  <c r="AQ108" i="18"/>
  <c r="O109" i="18"/>
  <c r="W109" i="18"/>
  <c r="AE109" i="18"/>
  <c r="AM109" i="18"/>
  <c r="AU109" i="18"/>
  <c r="S110" i="18"/>
  <c r="AA110" i="18"/>
  <c r="AI110" i="18"/>
  <c r="AQ110" i="18"/>
  <c r="O111" i="18"/>
  <c r="W111" i="18"/>
  <c r="AE111" i="18"/>
  <c r="AM111" i="18"/>
  <c r="AU111" i="18"/>
  <c r="S112" i="18"/>
  <c r="AA112" i="18"/>
  <c r="AI112" i="18"/>
  <c r="BQ266" i="5"/>
  <c r="BL272" i="5"/>
  <c r="BP272" i="5"/>
  <c r="BT272" i="5"/>
  <c r="BX272" i="5"/>
  <c r="CB272" i="5"/>
  <c r="CF272" i="5"/>
  <c r="CJ272" i="5"/>
  <c r="CR272" i="5"/>
  <c r="CB276" i="5"/>
  <c r="T520" i="20"/>
  <c r="AE279" i="5" s="1"/>
  <c r="AB520" i="20"/>
  <c r="AM279" i="5" s="1"/>
  <c r="AJ520" i="20"/>
  <c r="AU279" i="5" s="1"/>
  <c r="BJ266" i="5"/>
  <c r="BN266" i="5"/>
  <c r="BR266" i="5"/>
  <c r="BV266" i="5"/>
  <c r="BZ266" i="5"/>
  <c r="CD266" i="5"/>
  <c r="CH266" i="5"/>
  <c r="CL266" i="5"/>
  <c r="CP266" i="5"/>
  <c r="BK272" i="5"/>
  <c r="BO272" i="5"/>
  <c r="BS272" i="5"/>
  <c r="BW272" i="5"/>
  <c r="CA272" i="5"/>
  <c r="CE272" i="5"/>
  <c r="CI272" i="5"/>
  <c r="CM272" i="5"/>
  <c r="CQ272" i="5"/>
  <c r="CJ276" i="5"/>
  <c r="AU520" i="20"/>
  <c r="BF279" i="5" s="1"/>
  <c r="AQ520" i="20"/>
  <c r="BB279" i="5" s="1"/>
  <c r="AM520" i="20"/>
  <c r="AX279" i="5" s="1"/>
  <c r="AI520" i="20"/>
  <c r="AT279" i="5" s="1"/>
  <c r="AE520" i="20"/>
  <c r="AP279" i="5" s="1"/>
  <c r="AA520" i="20"/>
  <c r="AL279" i="5" s="1"/>
  <c r="W520" i="20"/>
  <c r="AH279" i="5" s="1"/>
  <c r="S520" i="20"/>
  <c r="AD279" i="5" s="1"/>
  <c r="O520" i="20"/>
  <c r="Z279" i="5" s="1"/>
  <c r="Y519" i="20"/>
  <c r="AJ278" i="5" s="1"/>
  <c r="AC516" i="20"/>
  <c r="AN275" i="5" s="1"/>
  <c r="AS520" i="20"/>
  <c r="BD279" i="5" s="1"/>
  <c r="AO520" i="20"/>
  <c r="AZ279" i="5" s="1"/>
  <c r="AK520" i="20"/>
  <c r="AV279" i="5" s="1"/>
  <c r="AG520" i="20"/>
  <c r="AR279" i="5" s="1"/>
  <c r="AC520" i="20"/>
  <c r="AN279" i="5" s="1"/>
  <c r="Y520" i="20"/>
  <c r="AJ279" i="5" s="1"/>
  <c r="U520" i="20"/>
  <c r="AF279" i="5" s="1"/>
  <c r="Q520" i="20"/>
  <c r="AB279" i="5" s="1"/>
  <c r="M520" i="20"/>
  <c r="X279" i="5" s="1"/>
  <c r="Q519" i="20"/>
  <c r="AB278" i="5" s="1"/>
  <c r="AU518" i="20"/>
  <c r="BF277" i="5" s="1"/>
  <c r="AQ518" i="20"/>
  <c r="BB277" i="5" s="1"/>
  <c r="AM518" i="20"/>
  <c r="AX277" i="5" s="1"/>
  <c r="AI518" i="20"/>
  <c r="AT277" i="5" s="1"/>
  <c r="AE518" i="20"/>
  <c r="AP277" i="5" s="1"/>
  <c r="AA518" i="20"/>
  <c r="AL277" i="5" s="1"/>
  <c r="W518" i="20"/>
  <c r="AH277" i="5" s="1"/>
  <c r="S518" i="20"/>
  <c r="AD277" i="5" s="1"/>
  <c r="O518" i="20"/>
  <c r="Z277" i="5" s="1"/>
  <c r="AV517" i="20"/>
  <c r="BG276" i="5" s="1"/>
  <c r="AR517" i="20"/>
  <c r="BC276" i="5" s="1"/>
  <c r="AN517" i="20"/>
  <c r="AY276" i="5" s="1"/>
  <c r="AJ517" i="20"/>
  <c r="AU276" i="5" s="1"/>
  <c r="AF517" i="20"/>
  <c r="AQ276" i="5" s="1"/>
  <c r="AB517" i="20"/>
  <c r="AM276" i="5" s="1"/>
  <c r="X517" i="20"/>
  <c r="AI276" i="5" s="1"/>
  <c r="T517" i="20"/>
  <c r="AE276" i="5" s="1"/>
  <c r="P517" i="20"/>
  <c r="AA276" i="5" s="1"/>
  <c r="L517" i="20"/>
  <c r="W276" i="5" s="1"/>
  <c r="U516" i="20"/>
  <c r="AF275" i="5" s="1"/>
  <c r="AT515" i="20"/>
  <c r="BE274" i="5" s="1"/>
  <c r="AP515" i="20"/>
  <c r="BA274" i="5" s="1"/>
  <c r="AL515" i="20"/>
  <c r="AW274" i="5" s="1"/>
  <c r="AH515" i="20"/>
  <c r="AS274" i="5" s="1"/>
  <c r="AD515" i="20"/>
  <c r="AO274" i="5" s="1"/>
  <c r="Z515" i="20"/>
  <c r="AK274" i="5" s="1"/>
  <c r="V515" i="20"/>
  <c r="AG274" i="5" s="1"/>
  <c r="R515" i="20"/>
  <c r="AC274" i="5" s="1"/>
  <c r="N515" i="20"/>
  <c r="Y274" i="5" s="1"/>
  <c r="AU514" i="20"/>
  <c r="BF273" i="5" s="1"/>
  <c r="AQ514" i="20"/>
  <c r="BB273" i="5" s="1"/>
  <c r="AM514" i="20"/>
  <c r="AX273" i="5" s="1"/>
  <c r="AI514" i="20"/>
  <c r="AT273" i="5" s="1"/>
  <c r="AE514" i="20"/>
  <c r="AP273" i="5" s="1"/>
  <c r="AA514" i="20"/>
  <c r="AL273" i="5" s="1"/>
  <c r="W514" i="20"/>
  <c r="AH273" i="5" s="1"/>
  <c r="S514" i="20"/>
  <c r="AD273" i="5" s="1"/>
  <c r="O514" i="20"/>
  <c r="Z273" i="5" s="1"/>
  <c r="AV513" i="20"/>
  <c r="BG272" i="5" s="1"/>
  <c r="R520" i="20"/>
  <c r="AC279" i="5" s="1"/>
  <c r="BP276" i="5" s="1"/>
  <c r="Z520" i="20"/>
  <c r="AK279" i="5" s="1"/>
  <c r="BX276" i="5" s="1"/>
  <c r="AH520" i="20"/>
  <c r="AS279" i="5" s="1"/>
  <c r="CF276" i="5" s="1"/>
  <c r="AP520" i="20"/>
  <c r="BA279" i="5" s="1"/>
  <c r="CN276" i="5" s="1"/>
  <c r="AU135" i="12"/>
  <c r="AM135" i="12"/>
  <c r="AE135" i="12"/>
  <c r="W135" i="12"/>
  <c r="O135" i="12"/>
  <c r="AQ134" i="12"/>
  <c r="AI134" i="12"/>
  <c r="AA134" i="12"/>
  <c r="S134" i="12"/>
  <c r="AU133" i="12"/>
  <c r="AM133" i="12"/>
  <c r="AE133" i="12"/>
  <c r="W133" i="12"/>
  <c r="O133" i="12"/>
  <c r="AQ132" i="12"/>
  <c r="AI132" i="12"/>
  <c r="AA132" i="12"/>
  <c r="S132" i="12"/>
  <c r="AU131" i="12"/>
  <c r="AM131" i="12"/>
  <c r="AE131" i="12"/>
  <c r="W131" i="12"/>
  <c r="O131" i="12"/>
  <c r="AQ130" i="12"/>
  <c r="AI130" i="12"/>
  <c r="AA130" i="12"/>
  <c r="S130" i="12"/>
  <c r="AU129" i="12"/>
  <c r="AM129" i="12"/>
  <c r="AE129" i="12"/>
  <c r="W129" i="12"/>
  <c r="O129" i="12"/>
  <c r="AQ128" i="12"/>
  <c r="AI128" i="12"/>
  <c r="AA128" i="12"/>
  <c r="S128" i="12"/>
  <c r="AU127" i="12"/>
  <c r="AM127" i="12"/>
  <c r="AE127" i="12"/>
  <c r="W127" i="12"/>
  <c r="O127" i="12"/>
  <c r="L133" i="12"/>
  <c r="N118" i="12"/>
  <c r="Y646" i="5" s="1"/>
  <c r="S118" i="12"/>
  <c r="AD646" i="5" s="1"/>
  <c r="X118" i="12"/>
  <c r="AI646" i="5" s="1"/>
  <c r="AC118" i="12"/>
  <c r="AN646" i="5" s="1"/>
  <c r="AH118" i="12"/>
  <c r="AS646" i="5" s="1"/>
  <c r="AM118" i="12"/>
  <c r="AX646" i="5" s="1"/>
  <c r="AR118" i="12"/>
  <c r="BC646" i="5" s="1"/>
  <c r="N121" i="12"/>
  <c r="Y649" i="5" s="1"/>
  <c r="S121" i="12"/>
  <c r="AD649" i="5" s="1"/>
  <c r="X121" i="12"/>
  <c r="AI649" i="5" s="1"/>
  <c r="AC121" i="12"/>
  <c r="AN649" i="5" s="1"/>
  <c r="AH121" i="12"/>
  <c r="AS649" i="5" s="1"/>
  <c r="AM121" i="12"/>
  <c r="AX649" i="5" s="1"/>
  <c r="AR121" i="12"/>
  <c r="BC649" i="5" s="1"/>
  <c r="N124" i="12"/>
  <c r="L121" i="12"/>
  <c r="AG124" i="12"/>
  <c r="AR652" i="5" s="1"/>
  <c r="M124" i="12"/>
  <c r="L30" i="12"/>
  <c r="L117" i="12"/>
  <c r="AS135" i="12"/>
  <c r="AK135" i="12"/>
  <c r="AC135" i="12"/>
  <c r="U135" i="12"/>
  <c r="M135" i="12"/>
  <c r="AO134" i="12"/>
  <c r="AG134" i="12"/>
  <c r="Y134" i="12"/>
  <c r="Q134" i="12"/>
  <c r="AS133" i="12"/>
  <c r="AK133" i="12"/>
  <c r="AC133" i="12"/>
  <c r="U133" i="12"/>
  <c r="M133" i="12"/>
  <c r="AO132" i="12"/>
  <c r="AG132" i="12"/>
  <c r="Y132" i="12"/>
  <c r="Q132" i="12"/>
  <c r="AS131" i="12"/>
  <c r="AK131" i="12"/>
  <c r="AC131" i="12"/>
  <c r="U131" i="12"/>
  <c r="M131" i="12"/>
  <c r="AO130" i="12"/>
  <c r="AG130" i="12"/>
  <c r="Y130" i="12"/>
  <c r="Q130" i="12"/>
  <c r="AS129" i="12"/>
  <c r="AK129" i="12"/>
  <c r="AC129" i="12"/>
  <c r="U129" i="12"/>
  <c r="M129" i="12"/>
  <c r="AO128" i="12"/>
  <c r="AG128" i="12"/>
  <c r="Y128" i="12"/>
  <c r="Q128" i="12"/>
  <c r="AS127" i="12"/>
  <c r="AK127" i="12"/>
  <c r="AC127" i="12"/>
  <c r="U127" i="12"/>
  <c r="M127" i="12"/>
  <c r="L135" i="12"/>
  <c r="O118" i="12"/>
  <c r="Z646" i="5" s="1"/>
  <c r="T118" i="12"/>
  <c r="AE646" i="5" s="1"/>
  <c r="Y118" i="12"/>
  <c r="AJ646" i="5" s="1"/>
  <c r="AD118" i="12"/>
  <c r="AO646" i="5" s="1"/>
  <c r="AI118" i="12"/>
  <c r="AT646" i="5" s="1"/>
  <c r="AN118" i="12"/>
  <c r="AY646" i="5" s="1"/>
  <c r="AS118" i="12"/>
  <c r="BD646" i="5" s="1"/>
  <c r="O121" i="12"/>
  <c r="Z649" i="5" s="1"/>
  <c r="T121" i="12"/>
  <c r="AE649" i="5" s="1"/>
  <c r="Y121" i="12"/>
  <c r="AJ649" i="5" s="1"/>
  <c r="AD121" i="12"/>
  <c r="AO649" i="5" s="1"/>
  <c r="AI121" i="12"/>
  <c r="AT649" i="5" s="1"/>
  <c r="AN121" i="12"/>
  <c r="AY649" i="5" s="1"/>
  <c r="AS121" i="12"/>
  <c r="BD649" i="5" s="1"/>
  <c r="AV124" i="12"/>
  <c r="BG652" i="5" s="1"/>
  <c r="AB124" i="12"/>
  <c r="AM652" i="5" s="1"/>
  <c r="AR135" i="12"/>
  <c r="AJ135" i="12"/>
  <c r="AB135" i="12"/>
  <c r="T135" i="12"/>
  <c r="AV134" i="12"/>
  <c r="AN134" i="12"/>
  <c r="AF134" i="12"/>
  <c r="X134" i="12"/>
  <c r="P134" i="12"/>
  <c r="AR133" i="12"/>
  <c r="AJ133" i="12"/>
  <c r="AB133" i="12"/>
  <c r="T133" i="12"/>
  <c r="AV132" i="12"/>
  <c r="AN132" i="12"/>
  <c r="AF132" i="12"/>
  <c r="X132" i="12"/>
  <c r="P132" i="12"/>
  <c r="AR131" i="12"/>
  <c r="AJ131" i="12"/>
  <c r="AB131" i="12"/>
  <c r="T131" i="12"/>
  <c r="AV130" i="12"/>
  <c r="AN130" i="12"/>
  <c r="AF130" i="12"/>
  <c r="X130" i="12"/>
  <c r="P130" i="12"/>
  <c r="AR129" i="12"/>
  <c r="AJ129" i="12"/>
  <c r="AB129" i="12"/>
  <c r="T129" i="12"/>
  <c r="AV128" i="12"/>
  <c r="AN128" i="12"/>
  <c r="AF128" i="12"/>
  <c r="X128" i="12"/>
  <c r="P128" i="12"/>
  <c r="AR127" i="12"/>
  <c r="AJ127" i="12"/>
  <c r="AB127" i="12"/>
  <c r="T127" i="12"/>
  <c r="L128" i="12"/>
  <c r="L127" i="12"/>
  <c r="AQ135" i="12"/>
  <c r="AI135" i="12"/>
  <c r="AA135" i="12"/>
  <c r="S135" i="12"/>
  <c r="AU134" i="12"/>
  <c r="AM134" i="12"/>
  <c r="AE134" i="12"/>
  <c r="W134" i="12"/>
  <c r="O134" i="12"/>
  <c r="AQ133" i="12"/>
  <c r="AI133" i="12"/>
  <c r="AA133" i="12"/>
  <c r="S133" i="12"/>
  <c r="AU132" i="12"/>
  <c r="AM132" i="12"/>
  <c r="AE132" i="12"/>
  <c r="W132" i="12"/>
  <c r="O132" i="12"/>
  <c r="AQ131" i="12"/>
  <c r="AI131" i="12"/>
  <c r="AA131" i="12"/>
  <c r="S131" i="12"/>
  <c r="AU130" i="12"/>
  <c r="AM130" i="12"/>
  <c r="AE130" i="12"/>
  <c r="W130" i="12"/>
  <c r="O130" i="12"/>
  <c r="AQ129" i="12"/>
  <c r="AI129" i="12"/>
  <c r="AA129" i="12"/>
  <c r="S129" i="12"/>
  <c r="AU128" i="12"/>
  <c r="AM128" i="12"/>
  <c r="AE128" i="12"/>
  <c r="W128" i="12"/>
  <c r="O128" i="12"/>
  <c r="AQ127" i="12"/>
  <c r="AI127" i="12"/>
  <c r="AA127" i="12"/>
  <c r="S127" i="12"/>
  <c r="L129" i="12"/>
  <c r="AP130" i="12"/>
  <c r="V131" i="12"/>
  <c r="AL131" i="12"/>
  <c r="R132" i="12"/>
  <c r="AH132" i="12"/>
  <c r="N133" i="12"/>
  <c r="AD133" i="12"/>
  <c r="AT133" i="12"/>
  <c r="Z134" i="12"/>
  <c r="AP134" i="12"/>
  <c r="V135" i="12"/>
  <c r="AL135" i="12"/>
  <c r="L131" i="12"/>
  <c r="Y127" i="12"/>
  <c r="AO127" i="12"/>
  <c r="U128" i="12"/>
  <c r="AK128" i="12"/>
  <c r="Q129" i="12"/>
  <c r="AG129" i="12"/>
  <c r="M130" i="12"/>
  <c r="AC130" i="12"/>
  <c r="AS130" i="12"/>
  <c r="Y131" i="12"/>
  <c r="AO131" i="12"/>
  <c r="U132" i="12"/>
  <c r="AK132" i="12"/>
  <c r="Q133" i="12"/>
  <c r="AG133" i="12"/>
  <c r="M134" i="12"/>
  <c r="AC134" i="12"/>
  <c r="AS134" i="12"/>
  <c r="Y135" i="12"/>
  <c r="AO135" i="12"/>
  <c r="L130" i="12"/>
  <c r="Z127" i="12"/>
  <c r="AP127" i="12"/>
  <c r="V128" i="12"/>
  <c r="AL128" i="12"/>
  <c r="R129" i="12"/>
  <c r="AH129" i="12"/>
  <c r="N130" i="12"/>
  <c r="AD130" i="12"/>
  <c r="AT130" i="12"/>
  <c r="Z131" i="12"/>
  <c r="AP131" i="12"/>
  <c r="V132" i="12"/>
  <c r="AL132" i="12"/>
  <c r="R133" i="12"/>
  <c r="AH133" i="12"/>
  <c r="N134" i="12"/>
  <c r="AD134" i="12"/>
  <c r="AT134" i="12"/>
  <c r="Z135" i="12"/>
  <c r="AP135" i="12"/>
  <c r="N127" i="12"/>
  <c r="AD127" i="12"/>
  <c r="AT127" i="12"/>
  <c r="Z128" i="12"/>
  <c r="AP128" i="12"/>
  <c r="V129" i="12"/>
  <c r="AL129" i="12"/>
  <c r="R130" i="12"/>
  <c r="AH130" i="12"/>
  <c r="N131" i="12"/>
  <c r="AD131" i="12"/>
  <c r="AT131" i="12"/>
  <c r="Z132" i="12"/>
  <c r="AP132" i="12"/>
  <c r="V133" i="12"/>
  <c r="AL133" i="12"/>
  <c r="R134" i="12"/>
  <c r="AH134" i="12"/>
  <c r="N135" i="12"/>
  <c r="AD135" i="12"/>
  <c r="AT135" i="12"/>
  <c r="L208" i="20"/>
  <c r="W283" i="5" s="1"/>
  <c r="T208" i="20"/>
  <c r="AE283" i="5" s="1"/>
  <c r="AB208" i="20"/>
  <c r="AM283" i="5" s="1"/>
  <c r="AJ208" i="20"/>
  <c r="AU283" i="5" s="1"/>
  <c r="AR208" i="20"/>
  <c r="BC283" i="5" s="1"/>
  <c r="O209" i="20"/>
  <c r="Z284" i="5" s="1"/>
  <c r="W209" i="20"/>
  <c r="AH284" i="5" s="1"/>
  <c r="AE209" i="20"/>
  <c r="AP284" i="5" s="1"/>
  <c r="AM209" i="20"/>
  <c r="AX284" i="5" s="1"/>
  <c r="AU209" i="20"/>
  <c r="BF284" i="5" s="1"/>
  <c r="R210" i="20"/>
  <c r="AC285" i="5" s="1"/>
  <c r="Z210" i="20"/>
  <c r="AK285" i="5" s="1"/>
  <c r="AH210" i="20"/>
  <c r="AS285" i="5" s="1"/>
  <c r="AP210" i="20"/>
  <c r="BA285" i="5" s="1"/>
  <c r="M211" i="20"/>
  <c r="X286" i="5" s="1"/>
  <c r="U211" i="20"/>
  <c r="AF286" i="5" s="1"/>
  <c r="AC211" i="20"/>
  <c r="AN286" i="5" s="1"/>
  <c r="AK211" i="20"/>
  <c r="AV286" i="5" s="1"/>
  <c r="AS211" i="20"/>
  <c r="BD286" i="5" s="1"/>
  <c r="P212" i="20"/>
  <c r="AA287" i="5" s="1"/>
  <c r="X212" i="20"/>
  <c r="AI287" i="5" s="1"/>
  <c r="AF212" i="20"/>
  <c r="AQ287" i="5" s="1"/>
  <c r="AN212" i="20"/>
  <c r="AY287" i="5" s="1"/>
  <c r="AV212" i="20"/>
  <c r="BG287" i="5" s="1"/>
  <c r="S213" i="20"/>
  <c r="AD288" i="5" s="1"/>
  <c r="AA213" i="20"/>
  <c r="AL288" i="5" s="1"/>
  <c r="AI213" i="20"/>
  <c r="AT288" i="5" s="1"/>
  <c r="AQ213" i="20"/>
  <c r="BB288" i="5" s="1"/>
  <c r="N214" i="20"/>
  <c r="Y289" i="5" s="1"/>
  <c r="V214" i="20"/>
  <c r="AG289" i="5" s="1"/>
  <c r="AD214" i="20"/>
  <c r="AO289" i="5" s="1"/>
  <c r="AL214" i="20"/>
  <c r="AW289" i="5" s="1"/>
  <c r="AT214" i="20"/>
  <c r="BE289" i="5" s="1"/>
  <c r="Q215" i="20"/>
  <c r="AB290" i="5" s="1"/>
  <c r="Y215" i="20"/>
  <c r="AJ290" i="5" s="1"/>
  <c r="AG215" i="20"/>
  <c r="AR290" i="5" s="1"/>
  <c r="AO215" i="20"/>
  <c r="AZ290" i="5" s="1"/>
  <c r="L216" i="20"/>
  <c r="W291" i="5" s="1"/>
  <c r="T216" i="20"/>
  <c r="AE291" i="5" s="1"/>
  <c r="AB216" i="20"/>
  <c r="AM291" i="5" s="1"/>
  <c r="AJ216" i="20"/>
  <c r="AU291" i="5" s="1"/>
  <c r="AR216" i="20"/>
  <c r="BC291" i="5" s="1"/>
  <c r="R215" i="20"/>
  <c r="AC290" i="5" s="1"/>
  <c r="AH215" i="20"/>
  <c r="AS290" i="5" s="1"/>
  <c r="M216" i="20"/>
  <c r="X291" i="5" s="1"/>
  <c r="AC216" i="20"/>
  <c r="AN291" i="5" s="1"/>
  <c r="AS216" i="20"/>
  <c r="BD291" i="5" s="1"/>
  <c r="AF214" i="20"/>
  <c r="AQ289" i="5" s="1"/>
  <c r="S215" i="20"/>
  <c r="AD290" i="5" s="1"/>
  <c r="AQ215" i="20"/>
  <c r="BB290" i="5" s="1"/>
  <c r="AD216" i="20"/>
  <c r="AO291" i="5" s="1"/>
  <c r="AT216" i="20"/>
  <c r="BE291" i="5" s="1"/>
  <c r="AU216" i="20"/>
  <c r="BF291" i="5" s="1"/>
  <c r="AE213" i="20"/>
  <c r="AP288" i="5" s="1"/>
  <c r="U215" i="20"/>
  <c r="AF290" i="5" s="1"/>
  <c r="X216" i="20"/>
  <c r="AI291" i="5" s="1"/>
  <c r="Q208" i="20"/>
  <c r="AB283" i="5" s="1"/>
  <c r="W210" i="20"/>
  <c r="AH285" i="5" s="1"/>
  <c r="U212" i="20"/>
  <c r="AF287" i="5" s="1"/>
  <c r="AV213" i="20"/>
  <c r="BG288" i="5" s="1"/>
  <c r="AL215" i="20"/>
  <c r="AW290" i="5" s="1"/>
  <c r="M208" i="20"/>
  <c r="X283" i="5" s="1"/>
  <c r="U208" i="20"/>
  <c r="AF283" i="5" s="1"/>
  <c r="AC208" i="20"/>
  <c r="AN283" i="5" s="1"/>
  <c r="AK208" i="20"/>
  <c r="AV283" i="5" s="1"/>
  <c r="AS208" i="20"/>
  <c r="BD283" i="5" s="1"/>
  <c r="P209" i="20"/>
  <c r="AA284" i="5" s="1"/>
  <c r="X209" i="20"/>
  <c r="AI284" i="5" s="1"/>
  <c r="AF209" i="20"/>
  <c r="AQ284" i="5" s="1"/>
  <c r="AN209" i="20"/>
  <c r="AY284" i="5" s="1"/>
  <c r="AV209" i="20"/>
  <c r="BG284" i="5" s="1"/>
  <c r="S210" i="20"/>
  <c r="AD285" i="5" s="1"/>
  <c r="AA210" i="20"/>
  <c r="AL285" i="5" s="1"/>
  <c r="AI210" i="20"/>
  <c r="AT285" i="5" s="1"/>
  <c r="AQ210" i="20"/>
  <c r="BB285" i="5" s="1"/>
  <c r="N211" i="20"/>
  <c r="Y286" i="5" s="1"/>
  <c r="V211" i="20"/>
  <c r="AG286" i="5" s="1"/>
  <c r="AD211" i="20"/>
  <c r="AO286" i="5" s="1"/>
  <c r="AL211" i="20"/>
  <c r="AW286" i="5" s="1"/>
  <c r="AT211" i="20"/>
  <c r="BE286" i="5" s="1"/>
  <c r="Q212" i="20"/>
  <c r="AB287" i="5" s="1"/>
  <c r="Y212" i="20"/>
  <c r="AJ287" i="5" s="1"/>
  <c r="AG212" i="20"/>
  <c r="AR287" i="5" s="1"/>
  <c r="AO212" i="20"/>
  <c r="AZ287" i="5" s="1"/>
  <c r="L213" i="20"/>
  <c r="W288" i="5" s="1"/>
  <c r="T213" i="20"/>
  <c r="AE288" i="5" s="1"/>
  <c r="AB213" i="20"/>
  <c r="AM288" i="5" s="1"/>
  <c r="AJ213" i="20"/>
  <c r="AU288" i="5" s="1"/>
  <c r="AR213" i="20"/>
  <c r="BC288" i="5" s="1"/>
  <c r="O214" i="20"/>
  <c r="Z289" i="5" s="1"/>
  <c r="W214" i="20"/>
  <c r="AH289" i="5" s="1"/>
  <c r="AE214" i="20"/>
  <c r="AP289" i="5" s="1"/>
  <c r="AM214" i="20"/>
  <c r="AX289" i="5" s="1"/>
  <c r="AU214" i="20"/>
  <c r="BF289" i="5" s="1"/>
  <c r="Z215" i="20"/>
  <c r="AK290" i="5" s="1"/>
  <c r="AP215" i="20"/>
  <c r="BA290" i="5" s="1"/>
  <c r="U216" i="20"/>
  <c r="AF291" i="5" s="1"/>
  <c r="AK216" i="20"/>
  <c r="AV291" i="5" s="1"/>
  <c r="AN214" i="20"/>
  <c r="AY289" i="5" s="1"/>
  <c r="AI215" i="20"/>
  <c r="AT290" i="5" s="1"/>
  <c r="V216" i="20"/>
  <c r="AG291" i="5" s="1"/>
  <c r="AE216" i="20"/>
  <c r="AP291" i="5" s="1"/>
  <c r="AM213" i="20"/>
  <c r="AX288" i="5" s="1"/>
  <c r="AK215" i="20"/>
  <c r="AV290" i="5" s="1"/>
  <c r="AG208" i="20"/>
  <c r="AR283" i="5" s="1"/>
  <c r="AR209" i="20"/>
  <c r="BC284" i="5" s="1"/>
  <c r="AH211" i="20"/>
  <c r="AS286" i="5" s="1"/>
  <c r="S214" i="20"/>
  <c r="AD289" i="5" s="1"/>
  <c r="AG216" i="20"/>
  <c r="AR291" i="5" s="1"/>
  <c r="N208" i="20"/>
  <c r="Y283" i="5" s="1"/>
  <c r="V208" i="20"/>
  <c r="AG283" i="5" s="1"/>
  <c r="AD208" i="20"/>
  <c r="AO283" i="5" s="1"/>
  <c r="AL208" i="20"/>
  <c r="AW283" i="5" s="1"/>
  <c r="AT208" i="20"/>
  <c r="BE283" i="5" s="1"/>
  <c r="Q209" i="20"/>
  <c r="AB284" i="5" s="1"/>
  <c r="Y209" i="20"/>
  <c r="AJ284" i="5" s="1"/>
  <c r="AG209" i="20"/>
  <c r="AR284" i="5" s="1"/>
  <c r="AO209" i="20"/>
  <c r="AZ284" i="5" s="1"/>
  <c r="L210" i="20"/>
  <c r="W285" i="5" s="1"/>
  <c r="T210" i="20"/>
  <c r="AE285" i="5" s="1"/>
  <c r="AB210" i="20"/>
  <c r="AM285" i="5" s="1"/>
  <c r="AJ210" i="20"/>
  <c r="AU285" i="5" s="1"/>
  <c r="AR210" i="20"/>
  <c r="BC285" i="5" s="1"/>
  <c r="O211" i="20"/>
  <c r="Z286" i="5" s="1"/>
  <c r="W211" i="20"/>
  <c r="AH286" i="5" s="1"/>
  <c r="AE211" i="20"/>
  <c r="AP286" i="5" s="1"/>
  <c r="AM211" i="20"/>
  <c r="AX286" i="5" s="1"/>
  <c r="AU211" i="20"/>
  <c r="BF286" i="5" s="1"/>
  <c r="R212" i="20"/>
  <c r="AC287" i="5" s="1"/>
  <c r="Z212" i="20"/>
  <c r="AK287" i="5" s="1"/>
  <c r="AH212" i="20"/>
  <c r="AS287" i="5" s="1"/>
  <c r="AP212" i="20"/>
  <c r="BA287" i="5" s="1"/>
  <c r="M213" i="20"/>
  <c r="X288" i="5" s="1"/>
  <c r="U213" i="20"/>
  <c r="AF288" i="5" s="1"/>
  <c r="AC213" i="20"/>
  <c r="AN288" i="5" s="1"/>
  <c r="AK213" i="20"/>
  <c r="AV288" i="5" s="1"/>
  <c r="AS213" i="20"/>
  <c r="BD288" i="5" s="1"/>
  <c r="P214" i="20"/>
  <c r="AA289" i="5" s="1"/>
  <c r="X214" i="20"/>
  <c r="AI289" i="5" s="1"/>
  <c r="AV214" i="20"/>
  <c r="BG289" i="5" s="1"/>
  <c r="AA215" i="20"/>
  <c r="AL290" i="5" s="1"/>
  <c r="N216" i="20"/>
  <c r="Y291" i="5" s="1"/>
  <c r="AL216" i="20"/>
  <c r="AW291" i="5" s="1"/>
  <c r="AM216" i="20"/>
  <c r="AX291" i="5" s="1"/>
  <c r="R214" i="20"/>
  <c r="AC289" i="5" s="1"/>
  <c r="M215" i="20"/>
  <c r="X290" i="5" s="1"/>
  <c r="P216" i="20"/>
  <c r="AA291" i="5" s="1"/>
  <c r="AV216" i="20"/>
  <c r="BG291" i="5" s="1"/>
  <c r="AO208" i="20"/>
  <c r="AZ283" i="5" s="1"/>
  <c r="AE210" i="20"/>
  <c r="AP285" i="5" s="1"/>
  <c r="M212" i="20"/>
  <c r="X287" i="5" s="1"/>
  <c r="AN213" i="20"/>
  <c r="AY288" i="5" s="1"/>
  <c r="AT215" i="20"/>
  <c r="BE290" i="5" s="1"/>
  <c r="O208" i="20"/>
  <c r="Z283" i="5" s="1"/>
  <c r="W208" i="20"/>
  <c r="AH283" i="5" s="1"/>
  <c r="AE208" i="20"/>
  <c r="AP283" i="5" s="1"/>
  <c r="AM208" i="20"/>
  <c r="AX283" i="5" s="1"/>
  <c r="AU208" i="20"/>
  <c r="BF283" i="5" s="1"/>
  <c r="R209" i="20"/>
  <c r="AC284" i="5" s="1"/>
  <c r="Z209" i="20"/>
  <c r="AK284" i="5" s="1"/>
  <c r="AH209" i="20"/>
  <c r="AS284" i="5" s="1"/>
  <c r="AP209" i="20"/>
  <c r="BA284" i="5" s="1"/>
  <c r="M210" i="20"/>
  <c r="X285" i="5" s="1"/>
  <c r="U210" i="20"/>
  <c r="AF285" i="5" s="1"/>
  <c r="AC210" i="20"/>
  <c r="AN285" i="5" s="1"/>
  <c r="AK210" i="20"/>
  <c r="AV285" i="5" s="1"/>
  <c r="AS210" i="20"/>
  <c r="BD285" i="5" s="1"/>
  <c r="P211" i="20"/>
  <c r="AA286" i="5" s="1"/>
  <c r="X211" i="20"/>
  <c r="AI286" i="5" s="1"/>
  <c r="AF211" i="20"/>
  <c r="AQ286" i="5" s="1"/>
  <c r="AN211" i="20"/>
  <c r="AY286" i="5" s="1"/>
  <c r="AV211" i="20"/>
  <c r="BG286" i="5" s="1"/>
  <c r="S212" i="20"/>
  <c r="AD287" i="5" s="1"/>
  <c r="AA212" i="20"/>
  <c r="AL287" i="5" s="1"/>
  <c r="AI212" i="20"/>
  <c r="AT287" i="5" s="1"/>
  <c r="AQ212" i="20"/>
  <c r="BB287" i="5" s="1"/>
  <c r="N213" i="20"/>
  <c r="Y288" i="5" s="1"/>
  <c r="V213" i="20"/>
  <c r="AG288" i="5" s="1"/>
  <c r="AD213" i="20"/>
  <c r="AO288" i="5" s="1"/>
  <c r="AL213" i="20"/>
  <c r="AW288" i="5" s="1"/>
  <c r="AT213" i="20"/>
  <c r="BE288" i="5" s="1"/>
  <c r="Q214" i="20"/>
  <c r="AB289" i="5" s="1"/>
  <c r="Y214" i="20"/>
  <c r="AJ289" i="5" s="1"/>
  <c r="AG214" i="20"/>
  <c r="AR289" i="5" s="1"/>
  <c r="AO214" i="20"/>
  <c r="AZ289" i="5" s="1"/>
  <c r="L215" i="20"/>
  <c r="W290" i="5" s="1"/>
  <c r="T215" i="20"/>
  <c r="AE290" i="5" s="1"/>
  <c r="AB215" i="20"/>
  <c r="AM290" i="5" s="1"/>
  <c r="AJ215" i="20"/>
  <c r="AU290" i="5" s="1"/>
  <c r="AR215" i="20"/>
  <c r="BC290" i="5" s="1"/>
  <c r="O216" i="20"/>
  <c r="Z291" i="5" s="1"/>
  <c r="W216" i="20"/>
  <c r="AH291" i="5" s="1"/>
  <c r="W213" i="20"/>
  <c r="AH288" i="5" s="1"/>
  <c r="AC215" i="20"/>
  <c r="AN290" i="5" s="1"/>
  <c r="AF216" i="20"/>
  <c r="AQ291" i="5" s="1"/>
  <c r="Y208" i="20"/>
  <c r="AJ283" i="5" s="1"/>
  <c r="O210" i="20"/>
  <c r="Z285" i="5" s="1"/>
  <c r="Z211" i="20"/>
  <c r="AK286" i="5" s="1"/>
  <c r="AS212" i="20"/>
  <c r="BD287" i="5" s="1"/>
  <c r="N215" i="20"/>
  <c r="Y290" i="5" s="1"/>
  <c r="AO216" i="20"/>
  <c r="AZ291" i="5" s="1"/>
  <c r="P208" i="20"/>
  <c r="AA283" i="5" s="1"/>
  <c r="X208" i="20"/>
  <c r="AI283" i="5" s="1"/>
  <c r="AF208" i="20"/>
  <c r="AQ283" i="5" s="1"/>
  <c r="AN208" i="20"/>
  <c r="AY283" i="5" s="1"/>
  <c r="AV208" i="20"/>
  <c r="BG283" i="5" s="1"/>
  <c r="S209" i="20"/>
  <c r="AD284" i="5" s="1"/>
  <c r="AA209" i="20"/>
  <c r="AL284" i="5" s="1"/>
  <c r="AI209" i="20"/>
  <c r="AT284" i="5" s="1"/>
  <c r="AQ209" i="20"/>
  <c r="BB284" i="5" s="1"/>
  <c r="N210" i="20"/>
  <c r="Y285" i="5" s="1"/>
  <c r="V210" i="20"/>
  <c r="AG285" i="5" s="1"/>
  <c r="AD210" i="20"/>
  <c r="AO285" i="5" s="1"/>
  <c r="AL210" i="20"/>
  <c r="AW285" i="5" s="1"/>
  <c r="AT210" i="20"/>
  <c r="BE285" i="5" s="1"/>
  <c r="Q211" i="20"/>
  <c r="AB286" i="5" s="1"/>
  <c r="Y211" i="20"/>
  <c r="AJ286" i="5" s="1"/>
  <c r="AG211" i="20"/>
  <c r="AR286" i="5" s="1"/>
  <c r="AO211" i="20"/>
  <c r="AZ286" i="5" s="1"/>
  <c r="L212" i="20"/>
  <c r="W287" i="5" s="1"/>
  <c r="T212" i="20"/>
  <c r="AE287" i="5" s="1"/>
  <c r="AB212" i="20"/>
  <c r="AM287" i="5" s="1"/>
  <c r="AJ212" i="20"/>
  <c r="AU287" i="5" s="1"/>
  <c r="AR212" i="20"/>
  <c r="BC287" i="5" s="1"/>
  <c r="O213" i="20"/>
  <c r="Z288" i="5" s="1"/>
  <c r="AU213" i="20"/>
  <c r="BF288" i="5" s="1"/>
  <c r="Z214" i="20"/>
  <c r="AK289" i="5" s="1"/>
  <c r="AH214" i="20"/>
  <c r="AS289" i="5" s="1"/>
  <c r="AP214" i="20"/>
  <c r="BA289" i="5" s="1"/>
  <c r="AS215" i="20"/>
  <c r="BD290" i="5" s="1"/>
  <c r="AN216" i="20"/>
  <c r="AY291" i="5" s="1"/>
  <c r="L209" i="20"/>
  <c r="W284" i="5" s="1"/>
  <c r="R211" i="20"/>
  <c r="AC286" i="5" s="1"/>
  <c r="P213" i="20"/>
  <c r="AA288" i="5" s="1"/>
  <c r="AI214" i="20"/>
  <c r="AT289" i="5" s="1"/>
  <c r="AD215" i="20"/>
  <c r="AO290" i="5" s="1"/>
  <c r="R208" i="20"/>
  <c r="AC283" i="5" s="1"/>
  <c r="Z208" i="20"/>
  <c r="AK283" i="5" s="1"/>
  <c r="AH208" i="20"/>
  <c r="AS283" i="5" s="1"/>
  <c r="AP208" i="20"/>
  <c r="BA283" i="5" s="1"/>
  <c r="M209" i="20"/>
  <c r="X284" i="5" s="1"/>
  <c r="U209" i="20"/>
  <c r="AF284" i="5" s="1"/>
  <c r="AC209" i="20"/>
  <c r="AN284" i="5" s="1"/>
  <c r="AK209" i="20"/>
  <c r="AV284" i="5" s="1"/>
  <c r="AS209" i="20"/>
  <c r="BD284" i="5" s="1"/>
  <c r="P210" i="20"/>
  <c r="AA285" i="5" s="1"/>
  <c r="X210" i="20"/>
  <c r="AI285" i="5" s="1"/>
  <c r="AF210" i="20"/>
  <c r="AQ285" i="5" s="1"/>
  <c r="AN210" i="20"/>
  <c r="AY285" i="5" s="1"/>
  <c r="AV210" i="20"/>
  <c r="BG285" i="5" s="1"/>
  <c r="S211" i="20"/>
  <c r="AD286" i="5" s="1"/>
  <c r="AA211" i="20"/>
  <c r="AL286" i="5" s="1"/>
  <c r="AI211" i="20"/>
  <c r="AT286" i="5" s="1"/>
  <c r="AQ211" i="20"/>
  <c r="BB286" i="5" s="1"/>
  <c r="N212" i="20"/>
  <c r="Y287" i="5" s="1"/>
  <c r="V212" i="20"/>
  <c r="AG287" i="5" s="1"/>
  <c r="AD212" i="20"/>
  <c r="AO287" i="5" s="1"/>
  <c r="AL212" i="20"/>
  <c r="AW287" i="5" s="1"/>
  <c r="AT212" i="20"/>
  <c r="BE287" i="5" s="1"/>
  <c r="Q213" i="20"/>
  <c r="AB288" i="5" s="1"/>
  <c r="Y213" i="20"/>
  <c r="AJ288" i="5" s="1"/>
  <c r="AG213" i="20"/>
  <c r="AR288" i="5" s="1"/>
  <c r="AO213" i="20"/>
  <c r="AZ288" i="5" s="1"/>
  <c r="L214" i="20"/>
  <c r="W289" i="5" s="1"/>
  <c r="T214" i="20"/>
  <c r="AE289" i="5" s="1"/>
  <c r="AB214" i="20"/>
  <c r="AM289" i="5" s="1"/>
  <c r="AJ214" i="20"/>
  <c r="AU289" i="5" s="1"/>
  <c r="AR214" i="20"/>
  <c r="BC289" i="5" s="1"/>
  <c r="O215" i="20"/>
  <c r="Z290" i="5" s="1"/>
  <c r="W215" i="20"/>
  <c r="AH290" i="5" s="1"/>
  <c r="AE215" i="20"/>
  <c r="AP290" i="5" s="1"/>
  <c r="AM215" i="20"/>
  <c r="AX290" i="5" s="1"/>
  <c r="AU215" i="20"/>
  <c r="BF290" i="5" s="1"/>
  <c r="R216" i="20"/>
  <c r="AC291" i="5" s="1"/>
  <c r="Z216" i="20"/>
  <c r="AK291" i="5" s="1"/>
  <c r="AH216" i="20"/>
  <c r="AS291" i="5" s="1"/>
  <c r="AP216" i="20"/>
  <c r="BA291" i="5" s="1"/>
  <c r="AB209" i="20"/>
  <c r="AM284" i="5" s="1"/>
  <c r="AU210" i="20"/>
  <c r="BF285" i="5" s="1"/>
  <c r="AP211" i="20"/>
  <c r="BA286" i="5" s="1"/>
  <c r="AK212" i="20"/>
  <c r="AV287" i="5" s="1"/>
  <c r="X213" i="20"/>
  <c r="AI288" i="5" s="1"/>
  <c r="AF213" i="20"/>
  <c r="AQ288" i="5" s="1"/>
  <c r="AQ214" i="20"/>
  <c r="BB289" i="5" s="1"/>
  <c r="V215" i="20"/>
  <c r="AG290" i="5" s="1"/>
  <c r="Q216" i="20"/>
  <c r="AB291" i="5" s="1"/>
  <c r="S208" i="20"/>
  <c r="AD283" i="5" s="1"/>
  <c r="AA208" i="20"/>
  <c r="AL283" i="5" s="1"/>
  <c r="AI208" i="20"/>
  <c r="AT283" i="5" s="1"/>
  <c r="AQ208" i="20"/>
  <c r="BB283" i="5" s="1"/>
  <c r="N209" i="20"/>
  <c r="Y284" i="5" s="1"/>
  <c r="V209" i="20"/>
  <c r="AG284" i="5" s="1"/>
  <c r="AD209" i="20"/>
  <c r="AO284" i="5" s="1"/>
  <c r="AL209" i="20"/>
  <c r="AW284" i="5" s="1"/>
  <c r="AT209" i="20"/>
  <c r="BE284" i="5" s="1"/>
  <c r="Q210" i="20"/>
  <c r="AB285" i="5" s="1"/>
  <c r="Y210" i="20"/>
  <c r="AJ285" i="5" s="1"/>
  <c r="AG210" i="20"/>
  <c r="AR285" i="5" s="1"/>
  <c r="AO210" i="20"/>
  <c r="AZ285" i="5" s="1"/>
  <c r="L211" i="20"/>
  <c r="W286" i="5" s="1"/>
  <c r="T211" i="20"/>
  <c r="AE286" i="5" s="1"/>
  <c r="AB211" i="20"/>
  <c r="AM286" i="5" s="1"/>
  <c r="AJ211" i="20"/>
  <c r="AU286" i="5" s="1"/>
  <c r="AR211" i="20"/>
  <c r="BC286" i="5" s="1"/>
  <c r="O212" i="20"/>
  <c r="Z287" i="5" s="1"/>
  <c r="W212" i="20"/>
  <c r="AH287" i="5" s="1"/>
  <c r="AE212" i="20"/>
  <c r="AP287" i="5" s="1"/>
  <c r="AM212" i="20"/>
  <c r="AX287" i="5" s="1"/>
  <c r="AU212" i="20"/>
  <c r="BF287" i="5" s="1"/>
  <c r="R213" i="20"/>
  <c r="AC288" i="5" s="1"/>
  <c r="Z213" i="20"/>
  <c r="AK288" i="5" s="1"/>
  <c r="AH213" i="20"/>
  <c r="AS288" i="5" s="1"/>
  <c r="AP213" i="20"/>
  <c r="BA288" i="5" s="1"/>
  <c r="M214" i="20"/>
  <c r="X289" i="5" s="1"/>
  <c r="U214" i="20"/>
  <c r="AF289" i="5" s="1"/>
  <c r="AC214" i="20"/>
  <c r="AN289" i="5" s="1"/>
  <c r="AK214" i="20"/>
  <c r="AV289" i="5" s="1"/>
  <c r="AS214" i="20"/>
  <c r="BD289" i="5" s="1"/>
  <c r="P215" i="20"/>
  <c r="AA290" i="5" s="1"/>
  <c r="X215" i="20"/>
  <c r="AI290" i="5" s="1"/>
  <c r="AF215" i="20"/>
  <c r="AQ290" i="5" s="1"/>
  <c r="AN215" i="20"/>
  <c r="AY290" i="5" s="1"/>
  <c r="AV215" i="20"/>
  <c r="BG290" i="5" s="1"/>
  <c r="S216" i="20"/>
  <c r="AD291" i="5" s="1"/>
  <c r="AA216" i="20"/>
  <c r="AL291" i="5" s="1"/>
  <c r="AI216" i="20"/>
  <c r="AT291" i="5" s="1"/>
  <c r="AQ216" i="20"/>
  <c r="BB291" i="5" s="1"/>
  <c r="T209" i="20"/>
  <c r="AE284" i="5" s="1"/>
  <c r="AJ209" i="20"/>
  <c r="AU284" i="5" s="1"/>
  <c r="AM210" i="20"/>
  <c r="AX285" i="5" s="1"/>
  <c r="AC212" i="20"/>
  <c r="AN287" i="5" s="1"/>
  <c r="AA214" i="20"/>
  <c r="AL289" i="5" s="1"/>
  <c r="Y216" i="20"/>
  <c r="AJ291" i="5" s="1"/>
  <c r="Y616" i="5"/>
  <c r="N102" i="9"/>
  <c r="AA619" i="5"/>
  <c r="P105" i="9"/>
  <c r="BG659" i="5"/>
  <c r="AV100" i="12"/>
  <c r="AF661" i="5"/>
  <c r="U102" i="12"/>
  <c r="AH103" i="12"/>
  <c r="AS662" i="5"/>
  <c r="AX664" i="5"/>
  <c r="AM105" i="12"/>
  <c r="O73" i="18"/>
  <c r="N145" i="18"/>
  <c r="N157" i="18" s="1"/>
  <c r="N169" i="18" s="1"/>
  <c r="P86" i="9"/>
  <c r="P114" i="24"/>
  <c r="O250" i="24"/>
  <c r="O271" i="24" s="1"/>
  <c r="O292" i="24" s="1"/>
  <c r="L51" i="10"/>
  <c r="M99" i="4"/>
  <c r="L213" i="4"/>
  <c r="L231" i="4" s="1"/>
  <c r="L249" i="4" s="1"/>
  <c r="S41" i="4"/>
  <c r="O53" i="4"/>
  <c r="T53" i="4"/>
  <c r="S53" i="4"/>
  <c r="R53" i="4"/>
  <c r="Q53" i="4"/>
  <c r="P53" i="4"/>
  <c r="S42" i="18"/>
  <c r="L64" i="18"/>
  <c r="L47" i="10"/>
  <c r="L45" i="10"/>
  <c r="L50" i="10"/>
  <c r="M176" i="10"/>
  <c r="L395" i="10"/>
  <c r="L428" i="10" s="1"/>
  <c r="L492" i="10" s="1"/>
  <c r="S36" i="12"/>
  <c r="R48" i="12"/>
  <c r="Z48" i="12"/>
  <c r="S48" i="12"/>
  <c r="AA48" i="12"/>
  <c r="T48" i="12"/>
  <c r="AB48" i="12"/>
  <c r="U48" i="12"/>
  <c r="AC48" i="12"/>
  <c r="V48" i="12"/>
  <c r="AD48" i="12"/>
  <c r="W48" i="12"/>
  <c r="O48" i="12"/>
  <c r="X48" i="12"/>
  <c r="Y48" i="12"/>
  <c r="P48" i="12"/>
  <c r="V97" i="12"/>
  <c r="AG656" i="5"/>
  <c r="O85" i="14"/>
  <c r="N127" i="14"/>
  <c r="N133" i="14" s="1"/>
  <c r="N139" i="14" s="1"/>
  <c r="P58" i="10"/>
  <c r="Q58" i="10"/>
  <c r="S46" i="10"/>
  <c r="R58" i="10"/>
  <c r="S58" i="10"/>
  <c r="W295" i="30"/>
  <c r="AE295" i="30"/>
  <c r="AM295" i="30"/>
  <c r="AU295" i="30"/>
  <c r="BC295" i="30"/>
  <c r="X255" i="20"/>
  <c r="AF513" i="20"/>
  <c r="AQ272" i="5" s="1"/>
  <c r="AN513" i="20"/>
  <c r="AY272" i="5" s="1"/>
  <c r="AV255" i="20"/>
  <c r="AA296" i="30"/>
  <c r="L101" i="12"/>
  <c r="W660" i="5"/>
  <c r="O86" i="12"/>
  <c r="N188" i="12"/>
  <c r="N200" i="12" s="1"/>
  <c r="N212" i="12" s="1"/>
  <c r="V231" i="30"/>
  <c r="AV232" i="30"/>
  <c r="AI231" i="30"/>
  <c r="W233" i="30"/>
  <c r="BA231" i="30"/>
  <c r="AO233" i="30"/>
  <c r="Y232" i="30"/>
  <c r="AY233" i="30"/>
  <c r="AH232" i="30"/>
  <c r="Y231" i="30"/>
  <c r="AY232" i="30"/>
  <c r="AP231" i="30"/>
  <c r="AD233" i="30"/>
  <c r="V232" i="30"/>
  <c r="AV233" i="30"/>
  <c r="AE233" i="30"/>
  <c r="AG232" i="30"/>
  <c r="AP232" i="30"/>
  <c r="BG232" i="30"/>
  <c r="AL233" i="30"/>
  <c r="BD233" i="30"/>
  <c r="X231" i="30"/>
  <c r="AC233" i="30"/>
  <c r="AL232" i="30"/>
  <c r="AW231" i="30"/>
  <c r="AB233" i="30"/>
  <c r="AJ232" i="30"/>
  <c r="X232" i="30"/>
  <c r="AV231" i="30"/>
  <c r="AJ231" i="30"/>
  <c r="AZ231" i="30"/>
  <c r="AD231" i="30"/>
  <c r="BD232" i="30"/>
  <c r="AQ231" i="30"/>
  <c r="W232" i="30"/>
  <c r="AW233" i="30"/>
  <c r="BG233" i="30"/>
  <c r="AG231" i="30"/>
  <c r="AX231" i="30"/>
  <c r="AD232" i="30"/>
  <c r="AX232" i="30"/>
  <c r="BF231" i="30"/>
  <c r="AT232" i="30"/>
  <c r="BE232" i="30"/>
  <c r="BC232" i="30"/>
  <c r="BA233" i="30"/>
  <c r="AL231" i="30"/>
  <c r="Z233" i="30"/>
  <c r="AY231" i="30"/>
  <c r="AM233" i="30"/>
  <c r="AE232" i="30"/>
  <c r="BE233" i="30"/>
  <c r="AO232" i="30"/>
  <c r="AO231" i="30"/>
  <c r="AT233" i="30"/>
  <c r="AF231" i="30"/>
  <c r="AB232" i="30"/>
  <c r="AE231" i="30"/>
  <c r="AS233" i="30"/>
  <c r="AK232" i="30"/>
  <c r="AA233" i="30"/>
  <c r="AR232" i="30"/>
  <c r="V233" i="30"/>
  <c r="AT231" i="30"/>
  <c r="AH233" i="30"/>
  <c r="BG231" i="30"/>
  <c r="AU233" i="30"/>
  <c r="AM232" i="30"/>
  <c r="W231" i="30"/>
  <c r="AW232" i="30"/>
  <c r="BF232" i="30"/>
  <c r="AK233" i="30"/>
  <c r="BB233" i="30"/>
  <c r="AN231" i="30"/>
  <c r="AB231" i="30"/>
  <c r="AC231" i="30"/>
  <c r="AM231" i="30"/>
  <c r="AA232" i="30"/>
  <c r="BB231" i="30"/>
  <c r="AP233" i="30"/>
  <c r="AC232" i="30"/>
  <c r="BC233" i="30"/>
  <c r="AU232" i="30"/>
  <c r="BE231" i="30"/>
  <c r="BB232" i="30"/>
  <c r="AX233" i="30"/>
  <c r="AJ233" i="30"/>
  <c r="X233" i="30"/>
  <c r="AF232" i="30"/>
  <c r="BF233" i="30"/>
  <c r="AS232" i="30"/>
  <c r="AK231" i="30"/>
  <c r="Y233" i="30"/>
  <c r="AU231" i="30"/>
  <c r="AI233" i="30"/>
  <c r="BD231" i="30"/>
  <c r="AR233" i="30"/>
  <c r="AI232" i="30"/>
  <c r="Z231" i="30"/>
  <c r="AZ232" i="30"/>
  <c r="AR231" i="30"/>
  <c r="AF233" i="30"/>
  <c r="AQ232" i="30"/>
  <c r="AN232" i="30"/>
  <c r="AA231" i="30"/>
  <c r="BA232" i="30"/>
  <c r="AS231" i="30"/>
  <c r="AG233" i="30"/>
  <c r="BC231" i="30"/>
  <c r="AQ233" i="30"/>
  <c r="Z232" i="30"/>
  <c r="AZ233" i="30"/>
  <c r="AH231" i="30"/>
  <c r="AN233" i="30"/>
  <c r="L170" i="18"/>
  <c r="W207" i="5" s="1"/>
  <c r="O58" i="10"/>
  <c r="Q151" i="20"/>
  <c r="P433" i="20"/>
  <c r="P463" i="20" s="1"/>
  <c r="P493" i="20" s="1"/>
  <c r="AJ43" i="24"/>
  <c r="S188" i="21"/>
  <c r="AO188" i="21"/>
  <c r="AJ189" i="21"/>
  <c r="AE190" i="21"/>
  <c r="Z191" i="21"/>
  <c r="U192" i="21"/>
  <c r="P193" i="21"/>
  <c r="AV193" i="21"/>
  <c r="AQ194" i="21"/>
  <c r="AL195" i="21"/>
  <c r="AG196" i="21"/>
  <c r="AD617" i="5"/>
  <c r="S103" i="9"/>
  <c r="AA99" i="12"/>
  <c r="AL658" i="5"/>
  <c r="V297" i="30"/>
  <c r="W129" i="14"/>
  <c r="AE129" i="14"/>
  <c r="AM129" i="14"/>
  <c r="AU129" i="14"/>
  <c r="T190" i="12"/>
  <c r="AB190" i="12"/>
  <c r="AJ190" i="12"/>
  <c r="AR190" i="12"/>
  <c r="P193" i="12"/>
  <c r="X193" i="12"/>
  <c r="AF193" i="12"/>
  <c r="AN193" i="12"/>
  <c r="AV193" i="12"/>
  <c r="Q416" i="25"/>
  <c r="X188" i="21"/>
  <c r="AV188" i="21"/>
  <c r="AQ189" i="21"/>
  <c r="AL190" i="21"/>
  <c r="AG191" i="21"/>
  <c r="AB192" i="21"/>
  <c r="W193" i="21"/>
  <c r="R194" i="21"/>
  <c r="M195" i="21"/>
  <c r="AS195" i="21"/>
  <c r="AN196" i="21"/>
  <c r="AF129" i="14"/>
  <c r="AN129" i="14"/>
  <c r="AV129" i="14"/>
  <c r="Y188" i="21"/>
  <c r="L189" i="21"/>
  <c r="AR189" i="21"/>
  <c r="AM190" i="21"/>
  <c r="AH191" i="21"/>
  <c r="AC192" i="21"/>
  <c r="X193" i="21"/>
  <c r="S194" i="21"/>
  <c r="N195" i="21"/>
  <c r="AT195" i="21"/>
  <c r="AO196" i="21"/>
  <c r="AQ619" i="5"/>
  <c r="AF105" i="9"/>
  <c r="AA659" i="5"/>
  <c r="P100" i="12"/>
  <c r="AQ460" i="20"/>
  <c r="V296" i="30"/>
  <c r="V190" i="12"/>
  <c r="AD190" i="12"/>
  <c r="AL190" i="12"/>
  <c r="AT190" i="12"/>
  <c r="R193" i="12"/>
  <c r="Z193" i="12"/>
  <c r="AH193" i="12"/>
  <c r="AP193" i="12"/>
  <c r="AA188" i="21"/>
  <c r="S189" i="21"/>
  <c r="N190" i="21"/>
  <c r="AT190" i="21"/>
  <c r="AO191" i="21"/>
  <c r="AJ192" i="21"/>
  <c r="AE193" i="21"/>
  <c r="Z194" i="21"/>
  <c r="U195" i="21"/>
  <c r="P196" i="21"/>
  <c r="M187" i="21"/>
  <c r="M199" i="21" s="1"/>
  <c r="M211" i="21" s="1"/>
  <c r="N85" i="21"/>
  <c r="AL97" i="12"/>
  <c r="AW656" i="5"/>
  <c r="AQ99" i="12"/>
  <c r="BB658" i="5"/>
  <c r="S44" i="25"/>
  <c r="L45" i="25" s="1"/>
  <c r="AR460" i="20"/>
  <c r="AU196" i="21"/>
  <c r="AM196" i="21"/>
  <c r="AE196" i="21"/>
  <c r="W196" i="21"/>
  <c r="O196" i="21"/>
  <c r="AR195" i="21"/>
  <c r="AJ195" i="21"/>
  <c r="AB195" i="21"/>
  <c r="T195" i="21"/>
  <c r="L195" i="21"/>
  <c r="AO194" i="21"/>
  <c r="AG194" i="21"/>
  <c r="Y194" i="21"/>
  <c r="Q194" i="21"/>
  <c r="AT193" i="21"/>
  <c r="AL193" i="21"/>
  <c r="AD193" i="21"/>
  <c r="V193" i="21"/>
  <c r="N193" i="21"/>
  <c r="AQ192" i="21"/>
  <c r="AI192" i="21"/>
  <c r="AA192" i="21"/>
  <c r="S192" i="21"/>
  <c r="AV191" i="21"/>
  <c r="AN191" i="21"/>
  <c r="AF191" i="21"/>
  <c r="X191" i="21"/>
  <c r="P191" i="21"/>
  <c r="AS190" i="21"/>
  <c r="AK190" i="21"/>
  <c r="AC190" i="21"/>
  <c r="U190" i="21"/>
  <c r="M190" i="21"/>
  <c r="AP189" i="21"/>
  <c r="AH189" i="21"/>
  <c r="Z189" i="21"/>
  <c r="R189" i="21"/>
  <c r="AU188" i="21"/>
  <c r="AM188" i="21"/>
  <c r="AE188" i="21"/>
  <c r="W188" i="21"/>
  <c r="O188" i="21"/>
  <c r="AT196" i="21"/>
  <c r="AL196" i="21"/>
  <c r="AD196" i="21"/>
  <c r="V196" i="21"/>
  <c r="N196" i="21"/>
  <c r="AQ195" i="21"/>
  <c r="AI195" i="21"/>
  <c r="AA195" i="21"/>
  <c r="S195" i="21"/>
  <c r="AV194" i="21"/>
  <c r="AN194" i="21"/>
  <c r="AF194" i="21"/>
  <c r="X194" i="21"/>
  <c r="P194" i="21"/>
  <c r="AS193" i="21"/>
  <c r="AK193" i="21"/>
  <c r="AC193" i="21"/>
  <c r="U193" i="21"/>
  <c r="M193" i="21"/>
  <c r="AP192" i="21"/>
  <c r="AH192" i="21"/>
  <c r="Z192" i="21"/>
  <c r="R192" i="21"/>
  <c r="AU191" i="21"/>
  <c r="AM191" i="21"/>
  <c r="AE191" i="21"/>
  <c r="W191" i="21"/>
  <c r="O191" i="21"/>
  <c r="AR190" i="21"/>
  <c r="AJ190" i="21"/>
  <c r="AB190" i="21"/>
  <c r="T190" i="21"/>
  <c r="L190" i="21"/>
  <c r="AO189" i="21"/>
  <c r="AG189" i="21"/>
  <c r="Y189" i="21"/>
  <c r="Q189" i="21"/>
  <c r="AT188" i="21"/>
  <c r="AL188" i="21"/>
  <c r="AD188" i="21"/>
  <c r="V188" i="21"/>
  <c r="N188" i="21"/>
  <c r="AS196" i="21"/>
  <c r="AK196" i="21"/>
  <c r="AC196" i="21"/>
  <c r="U196" i="21"/>
  <c r="M196" i="21"/>
  <c r="AP195" i="21"/>
  <c r="AH195" i="21"/>
  <c r="Z195" i="21"/>
  <c r="R195" i="21"/>
  <c r="AU194" i="21"/>
  <c r="AM194" i="21"/>
  <c r="AE194" i="21"/>
  <c r="W194" i="21"/>
  <c r="O194" i="21"/>
  <c r="AR193" i="21"/>
  <c r="AJ193" i="21"/>
  <c r="AB193" i="21"/>
  <c r="T193" i="21"/>
  <c r="L193" i="21"/>
  <c r="AO192" i="21"/>
  <c r="AG192" i="21"/>
  <c r="Y192" i="21"/>
  <c r="Q192" i="21"/>
  <c r="AT191" i="21"/>
  <c r="AL191" i="21"/>
  <c r="AD191" i="21"/>
  <c r="V191" i="21"/>
  <c r="N191" i="21"/>
  <c r="AQ190" i="21"/>
  <c r="AI190" i="21"/>
  <c r="AA190" i="21"/>
  <c r="S190" i="21"/>
  <c r="AV189" i="21"/>
  <c r="AN189" i="21"/>
  <c r="AF189" i="21"/>
  <c r="X189" i="21"/>
  <c r="P189" i="21"/>
  <c r="AS188" i="21"/>
  <c r="AK188" i="21"/>
  <c r="AC188" i="21"/>
  <c r="U188" i="21"/>
  <c r="M188" i="21"/>
  <c r="AR196" i="21"/>
  <c r="AJ196" i="21"/>
  <c r="AB196" i="21"/>
  <c r="T196" i="21"/>
  <c r="L196" i="21"/>
  <c r="AO195" i="21"/>
  <c r="AG195" i="21"/>
  <c r="Y195" i="21"/>
  <c r="Q195" i="21"/>
  <c r="AT194" i="21"/>
  <c r="AL194" i="21"/>
  <c r="AD194" i="21"/>
  <c r="V194" i="21"/>
  <c r="N194" i="21"/>
  <c r="AQ193" i="21"/>
  <c r="AI193" i="21"/>
  <c r="AA193" i="21"/>
  <c r="S193" i="21"/>
  <c r="AV192" i="21"/>
  <c r="AN192" i="21"/>
  <c r="AF192" i="21"/>
  <c r="X192" i="21"/>
  <c r="P192" i="21"/>
  <c r="AS191" i="21"/>
  <c r="AK191" i="21"/>
  <c r="AC191" i="21"/>
  <c r="U191" i="21"/>
  <c r="M191" i="21"/>
  <c r="AP190" i="21"/>
  <c r="AH190" i="21"/>
  <c r="Z190" i="21"/>
  <c r="R190" i="21"/>
  <c r="AU189" i="21"/>
  <c r="AM189" i="21"/>
  <c r="AE189" i="21"/>
  <c r="W189" i="21"/>
  <c r="O189" i="21"/>
  <c r="AR188" i="21"/>
  <c r="AJ188" i="21"/>
  <c r="AB188" i="21"/>
  <c r="T188" i="21"/>
  <c r="L188" i="21"/>
  <c r="AQ196" i="21"/>
  <c r="AI196" i="21"/>
  <c r="AA196" i="21"/>
  <c r="S196" i="21"/>
  <c r="AV195" i="21"/>
  <c r="AN195" i="21"/>
  <c r="AF195" i="21"/>
  <c r="X195" i="21"/>
  <c r="P195" i="21"/>
  <c r="AS194" i="21"/>
  <c r="AK194" i="21"/>
  <c r="AC194" i="21"/>
  <c r="U194" i="21"/>
  <c r="M194" i="21"/>
  <c r="AP193" i="21"/>
  <c r="AH193" i="21"/>
  <c r="Z193" i="21"/>
  <c r="R193" i="21"/>
  <c r="AU192" i="21"/>
  <c r="AM192" i="21"/>
  <c r="AE192" i="21"/>
  <c r="W192" i="21"/>
  <c r="O192" i="21"/>
  <c r="AR191" i="21"/>
  <c r="AJ191" i="21"/>
  <c r="AB191" i="21"/>
  <c r="T191" i="21"/>
  <c r="L191" i="21"/>
  <c r="AO190" i="21"/>
  <c r="AG190" i="21"/>
  <c r="Y190" i="21"/>
  <c r="Q190" i="21"/>
  <c r="AT189" i="21"/>
  <c r="AL189" i="21"/>
  <c r="AD189" i="21"/>
  <c r="V189" i="21"/>
  <c r="N189" i="21"/>
  <c r="AQ188" i="21"/>
  <c r="AP196" i="21"/>
  <c r="AH196" i="21"/>
  <c r="Z196" i="21"/>
  <c r="R196" i="21"/>
  <c r="AU195" i="21"/>
  <c r="AM195" i="21"/>
  <c r="AE195" i="21"/>
  <c r="W195" i="21"/>
  <c r="O195" i="21"/>
  <c r="AR194" i="21"/>
  <c r="AJ194" i="21"/>
  <c r="AB194" i="21"/>
  <c r="T194" i="21"/>
  <c r="L194" i="21"/>
  <c r="AO193" i="21"/>
  <c r="AG193" i="21"/>
  <c r="Y193" i="21"/>
  <c r="Q193" i="21"/>
  <c r="AT192" i="21"/>
  <c r="AL192" i="21"/>
  <c r="AD192" i="21"/>
  <c r="V192" i="21"/>
  <c r="N192" i="21"/>
  <c r="AQ191" i="21"/>
  <c r="AI191" i="21"/>
  <c r="AA191" i="21"/>
  <c r="S191" i="21"/>
  <c r="AV190" i="21"/>
  <c r="AN190" i="21"/>
  <c r="AF190" i="21"/>
  <c r="X190" i="21"/>
  <c r="P190" i="21"/>
  <c r="AS189" i="21"/>
  <c r="AK189" i="21"/>
  <c r="AC189" i="21"/>
  <c r="U189" i="21"/>
  <c r="M189" i="21"/>
  <c r="AP188" i="21"/>
  <c r="AH188" i="21"/>
  <c r="Z188" i="21"/>
  <c r="R188" i="21"/>
  <c r="BE616" i="5"/>
  <c r="AT102" i="9"/>
  <c r="AQ659" i="5"/>
  <c r="AF100" i="12"/>
  <c r="AK460" i="20"/>
  <c r="V295" i="30"/>
  <c r="AA129" i="14"/>
  <c r="AI129" i="14"/>
  <c r="X190" i="12"/>
  <c r="AF190" i="12"/>
  <c r="AN190" i="12"/>
  <c r="AV190" i="12"/>
  <c r="T193" i="12"/>
  <c r="AB193" i="12"/>
  <c r="AJ193" i="12"/>
  <c r="L414" i="25"/>
  <c r="T414" i="25"/>
  <c r="AB414" i="25"/>
  <c r="AJ414" i="25"/>
  <c r="AR414" i="25"/>
  <c r="O411" i="25"/>
  <c r="W411" i="25"/>
  <c r="AE411" i="25"/>
  <c r="AM411" i="25"/>
  <c r="AU411" i="25"/>
  <c r="R413" i="25"/>
  <c r="Z413" i="25"/>
  <c r="AH413" i="25"/>
  <c r="AP413" i="25"/>
  <c r="M408" i="25"/>
  <c r="U408" i="25"/>
  <c r="AC408" i="25"/>
  <c r="AK408" i="25"/>
  <c r="AS408" i="25"/>
  <c r="P405" i="25"/>
  <c r="X405" i="25"/>
  <c r="AF405" i="25"/>
  <c r="AN405" i="25"/>
  <c r="AV405" i="25"/>
  <c r="S402" i="25"/>
  <c r="AA402" i="25"/>
  <c r="AI402" i="25"/>
  <c r="AQ402" i="25"/>
  <c r="N399" i="25"/>
  <c r="V399" i="25"/>
  <c r="AD399" i="25"/>
  <c r="AL399" i="25"/>
  <c r="AT399" i="25"/>
  <c r="Q396" i="25"/>
  <c r="Y396" i="25"/>
  <c r="AG396" i="25"/>
  <c r="AO396" i="25"/>
  <c r="L393" i="25"/>
  <c r="T393" i="25"/>
  <c r="AB393" i="25"/>
  <c r="AJ393" i="25"/>
  <c r="AR393" i="25"/>
  <c r="O390" i="25"/>
  <c r="W390" i="25"/>
  <c r="AE390" i="25"/>
  <c r="AM390" i="25"/>
  <c r="AU390" i="25"/>
  <c r="R387" i="25"/>
  <c r="Z387" i="25"/>
  <c r="AH387" i="25"/>
  <c r="AP387" i="25"/>
  <c r="M414" i="25"/>
  <c r="U414" i="25"/>
  <c r="AC414" i="25"/>
  <c r="AK414" i="25"/>
  <c r="AS414" i="25"/>
  <c r="P411" i="25"/>
  <c r="X411" i="25"/>
  <c r="AF411" i="25"/>
  <c r="AN411" i="25"/>
  <c r="AV411" i="25"/>
  <c r="S413" i="25"/>
  <c r="AA413" i="25"/>
  <c r="AI413" i="25"/>
  <c r="AQ413" i="25"/>
  <c r="N408" i="25"/>
  <c r="V408" i="25"/>
  <c r="AD408" i="25"/>
  <c r="AL408" i="25"/>
  <c r="AT408" i="25"/>
  <c r="Q405" i="25"/>
  <c r="Y405" i="25"/>
  <c r="AG405" i="25"/>
  <c r="AO405" i="25"/>
  <c r="L402" i="25"/>
  <c r="T402" i="25"/>
  <c r="AB402" i="25"/>
  <c r="AJ402" i="25"/>
  <c r="AR402" i="25"/>
  <c r="O399" i="25"/>
  <c r="W399" i="25"/>
  <c r="AE399" i="25"/>
  <c r="AM399" i="25"/>
  <c r="AU399" i="25"/>
  <c r="R396" i="25"/>
  <c r="Z396" i="25"/>
  <c r="AH396" i="25"/>
  <c r="AP396" i="25"/>
  <c r="M393" i="25"/>
  <c r="U393" i="25"/>
  <c r="AC393" i="25"/>
  <c r="AK393" i="25"/>
  <c r="AS393" i="25"/>
  <c r="P390" i="25"/>
  <c r="X390" i="25"/>
  <c r="AF390" i="25"/>
  <c r="AN390" i="25"/>
  <c r="AV390" i="25"/>
  <c r="S387" i="25"/>
  <c r="AA387" i="25"/>
  <c r="AI387" i="25"/>
  <c r="AQ387" i="25"/>
  <c r="N414" i="25"/>
  <c r="V414" i="25"/>
  <c r="AD414" i="25"/>
  <c r="AL414" i="25"/>
  <c r="AT414" i="25"/>
  <c r="Q411" i="25"/>
  <c r="Y411" i="25"/>
  <c r="AG411" i="25"/>
  <c r="AO411" i="25"/>
  <c r="L413" i="25"/>
  <c r="T413" i="25"/>
  <c r="AB413" i="25"/>
  <c r="AJ413" i="25"/>
  <c r="AR413" i="25"/>
  <c r="O408" i="25"/>
  <c r="W408" i="25"/>
  <c r="AE408" i="25"/>
  <c r="AM408" i="25"/>
  <c r="AU408" i="25"/>
  <c r="R405" i="25"/>
  <c r="Z405" i="25"/>
  <c r="AH405" i="25"/>
  <c r="AP405" i="25"/>
  <c r="M402" i="25"/>
  <c r="U402" i="25"/>
  <c r="AC402" i="25"/>
  <c r="AK402" i="25"/>
  <c r="AS402" i="25"/>
  <c r="P399" i="25"/>
  <c r="X399" i="25"/>
  <c r="AF399" i="25"/>
  <c r="AN399" i="25"/>
  <c r="AV399" i="25"/>
  <c r="S396" i="25"/>
  <c r="AA396" i="25"/>
  <c r="AI396" i="25"/>
  <c r="AQ396" i="25"/>
  <c r="N393" i="25"/>
  <c r="V393" i="25"/>
  <c r="AD393" i="25"/>
  <c r="AL393" i="25"/>
  <c r="AT393" i="25"/>
  <c r="Q390" i="25"/>
  <c r="Y390" i="25"/>
  <c r="AG390" i="25"/>
  <c r="AO390" i="25"/>
  <c r="L387" i="25"/>
  <c r="T387" i="25"/>
  <c r="AB387" i="25"/>
  <c r="AJ387" i="25"/>
  <c r="AR387" i="25"/>
  <c r="O414" i="25"/>
  <c r="W414" i="25"/>
  <c r="AE414" i="25"/>
  <c r="AM414" i="25"/>
  <c r="AU414" i="25"/>
  <c r="R411" i="25"/>
  <c r="Z411" i="25"/>
  <c r="AH411" i="25"/>
  <c r="AP411" i="25"/>
  <c r="M413" i="25"/>
  <c r="U413" i="25"/>
  <c r="AC413" i="25"/>
  <c r="AK413" i="25"/>
  <c r="AS413" i="25"/>
  <c r="P408" i="25"/>
  <c r="X408" i="25"/>
  <c r="AF408" i="25"/>
  <c r="AN408" i="25"/>
  <c r="AV408" i="25"/>
  <c r="S405" i="25"/>
  <c r="AA405" i="25"/>
  <c r="AI405" i="25"/>
  <c r="AQ405" i="25"/>
  <c r="N402" i="25"/>
  <c r="V402" i="25"/>
  <c r="AD402" i="25"/>
  <c r="AL402" i="25"/>
  <c r="AT402" i="25"/>
  <c r="Q399" i="25"/>
  <c r="Y399" i="25"/>
  <c r="AG399" i="25"/>
  <c r="AO399" i="25"/>
  <c r="L396" i="25"/>
  <c r="T396" i="25"/>
  <c r="AB396" i="25"/>
  <c r="AJ396" i="25"/>
  <c r="AR396" i="25"/>
  <c r="O393" i="25"/>
  <c r="W393" i="25"/>
  <c r="AE393" i="25"/>
  <c r="AM393" i="25"/>
  <c r="AU393" i="25"/>
  <c r="R390" i="25"/>
  <c r="Z390" i="25"/>
  <c r="AH390" i="25"/>
  <c r="AP390" i="25"/>
  <c r="M387" i="25"/>
  <c r="U387" i="25"/>
  <c r="AC387" i="25"/>
  <c r="AK387" i="25"/>
  <c r="AS387" i="25"/>
  <c r="P414" i="25"/>
  <c r="X414" i="25"/>
  <c r="AF414" i="25"/>
  <c r="AN414" i="25"/>
  <c r="AV414" i="25"/>
  <c r="S411" i="25"/>
  <c r="AA411" i="25"/>
  <c r="AI411" i="25"/>
  <c r="AQ411" i="25"/>
  <c r="N413" i="25"/>
  <c r="V413" i="25"/>
  <c r="AD413" i="25"/>
  <c r="AL413" i="25"/>
  <c r="AT413" i="25"/>
  <c r="Q408" i="25"/>
  <c r="Y408" i="25"/>
  <c r="AG408" i="25"/>
  <c r="AO408" i="25"/>
  <c r="L405" i="25"/>
  <c r="T405" i="25"/>
  <c r="AB405" i="25"/>
  <c r="AJ405" i="25"/>
  <c r="AR405" i="25"/>
  <c r="O402" i="25"/>
  <c r="W402" i="25"/>
  <c r="AE402" i="25"/>
  <c r="AM402" i="25"/>
  <c r="AU402" i="25"/>
  <c r="R399" i="25"/>
  <c r="Z399" i="25"/>
  <c r="AH399" i="25"/>
  <c r="AP399" i="25"/>
  <c r="M396" i="25"/>
  <c r="U396" i="25"/>
  <c r="AC396" i="25"/>
  <c r="AK396" i="25"/>
  <c r="AS396" i="25"/>
  <c r="P393" i="25"/>
  <c r="X393" i="25"/>
  <c r="AF393" i="25"/>
  <c r="AN393" i="25"/>
  <c r="AV393" i="25"/>
  <c r="S390" i="25"/>
  <c r="AA390" i="25"/>
  <c r="AI390" i="25"/>
  <c r="AQ390" i="25"/>
  <c r="N387" i="25"/>
  <c r="V387" i="25"/>
  <c r="AD387" i="25"/>
  <c r="AL387" i="25"/>
  <c r="AT387" i="25"/>
  <c r="Q414" i="25"/>
  <c r="Y414" i="25"/>
  <c r="AG414" i="25"/>
  <c r="AO414" i="25"/>
  <c r="L411" i="25"/>
  <c r="T411" i="25"/>
  <c r="AB411" i="25"/>
  <c r="AJ411" i="25"/>
  <c r="AR411" i="25"/>
  <c r="O413" i="25"/>
  <c r="W413" i="25"/>
  <c r="AE413" i="25"/>
  <c r="AM413" i="25"/>
  <c r="AU413" i="25"/>
  <c r="R408" i="25"/>
  <c r="Z408" i="25"/>
  <c r="AH408" i="25"/>
  <c r="AP408" i="25"/>
  <c r="M405" i="25"/>
  <c r="U405" i="25"/>
  <c r="AC405" i="25"/>
  <c r="AK405" i="25"/>
  <c r="AS405" i="25"/>
  <c r="P402" i="25"/>
  <c r="X402" i="25"/>
  <c r="AF402" i="25"/>
  <c r="AN402" i="25"/>
  <c r="AV402" i="25"/>
  <c r="S399" i="25"/>
  <c r="AA399" i="25"/>
  <c r="AI399" i="25"/>
  <c r="AQ399" i="25"/>
  <c r="N396" i="25"/>
  <c r="V396" i="25"/>
  <c r="AD396" i="25"/>
  <c r="AL396" i="25"/>
  <c r="AT396" i="25"/>
  <c r="Q393" i="25"/>
  <c r="Y393" i="25"/>
  <c r="AG393" i="25"/>
  <c r="AO393" i="25"/>
  <c r="L390" i="25"/>
  <c r="T390" i="25"/>
  <c r="AB390" i="25"/>
  <c r="AJ390" i="25"/>
  <c r="AR390" i="25"/>
  <c r="O387" i="25"/>
  <c r="W387" i="25"/>
  <c r="AE387" i="25"/>
  <c r="AM387" i="25"/>
  <c r="AU387" i="25"/>
  <c r="R414" i="25"/>
  <c r="Z414" i="25"/>
  <c r="AH414" i="25"/>
  <c r="AP414" i="25"/>
  <c r="M411" i="25"/>
  <c r="U411" i="25"/>
  <c r="AC411" i="25"/>
  <c r="AK411" i="25"/>
  <c r="AS411" i="25"/>
  <c r="P413" i="25"/>
  <c r="X413" i="25"/>
  <c r="AF413" i="25"/>
  <c r="AN413" i="25"/>
  <c r="AV413" i="25"/>
  <c r="S408" i="25"/>
  <c r="AA408" i="25"/>
  <c r="AI408" i="25"/>
  <c r="AQ408" i="25"/>
  <c r="N405" i="25"/>
  <c r="V405" i="25"/>
  <c r="AD405" i="25"/>
  <c r="AL405" i="25"/>
  <c r="AT405" i="25"/>
  <c r="Q402" i="25"/>
  <c r="Y402" i="25"/>
  <c r="AG402" i="25"/>
  <c r="AO402" i="25"/>
  <c r="L399" i="25"/>
  <c r="T399" i="25"/>
  <c r="AB399" i="25"/>
  <c r="AJ399" i="25"/>
  <c r="AR399" i="25"/>
  <c r="O396" i="25"/>
  <c r="W396" i="25"/>
  <c r="AE396" i="25"/>
  <c r="AM396" i="25"/>
  <c r="AU396" i="25"/>
  <c r="R393" i="25"/>
  <c r="Z393" i="25"/>
  <c r="AH393" i="25"/>
  <c r="AP393" i="25"/>
  <c r="M390" i="25"/>
  <c r="U390" i="25"/>
  <c r="AC390" i="25"/>
  <c r="AK390" i="25"/>
  <c r="AS390" i="25"/>
  <c r="P387" i="25"/>
  <c r="X387" i="25"/>
  <c r="AF387" i="25"/>
  <c r="AN387" i="25"/>
  <c r="AV387" i="25"/>
  <c r="S414" i="25"/>
  <c r="AT411" i="25"/>
  <c r="AJ408" i="25"/>
  <c r="Z402" i="25"/>
  <c r="P396" i="25"/>
  <c r="AQ393" i="25"/>
  <c r="AG387" i="25"/>
  <c r="AC399" i="25"/>
  <c r="AA414" i="25"/>
  <c r="Q413" i="25"/>
  <c r="AR408" i="25"/>
  <c r="AH402" i="25"/>
  <c r="X396" i="25"/>
  <c r="N390" i="25"/>
  <c r="AO387" i="25"/>
  <c r="S393" i="25"/>
  <c r="AI414" i="25"/>
  <c r="Y413" i="25"/>
  <c r="O405" i="25"/>
  <c r="AP402" i="25"/>
  <c r="AF396" i="25"/>
  <c r="V390" i="25"/>
  <c r="AM405" i="25"/>
  <c r="AQ414" i="25"/>
  <c r="AG413" i="25"/>
  <c r="W405" i="25"/>
  <c r="M399" i="25"/>
  <c r="AN396" i="25"/>
  <c r="AD390" i="25"/>
  <c r="V411" i="25"/>
  <c r="N411" i="25"/>
  <c r="AO413" i="25"/>
  <c r="AE405" i="25"/>
  <c r="U399" i="25"/>
  <c r="AV396" i="25"/>
  <c r="AL390" i="25"/>
  <c r="L408" i="25"/>
  <c r="AD411" i="25"/>
  <c r="T408" i="25"/>
  <c r="AU405" i="25"/>
  <c r="AK399" i="25"/>
  <c r="AA393" i="25"/>
  <c r="Q387" i="25"/>
  <c r="AL411" i="25"/>
  <c r="AB408" i="25"/>
  <c r="R402" i="25"/>
  <c r="AS399" i="25"/>
  <c r="AI393" i="25"/>
  <c r="Y387" i="25"/>
  <c r="AT390" i="25"/>
  <c r="AG188" i="21"/>
  <c r="AA189" i="21"/>
  <c r="V190" i="21"/>
  <c r="Q191" i="21"/>
  <c r="L192" i="21"/>
  <c r="AR192" i="21"/>
  <c r="AM193" i="21"/>
  <c r="AH194" i="21"/>
  <c r="AC195" i="21"/>
  <c r="X196" i="21"/>
  <c r="X295" i="30"/>
  <c r="AF295" i="30"/>
  <c r="AN295" i="30"/>
  <c r="AV295" i="30"/>
  <c r="BD295" i="30"/>
  <c r="AB296" i="30"/>
  <c r="AJ296" i="30"/>
  <c r="AR296" i="30"/>
  <c r="AZ296" i="30"/>
  <c r="BA656" i="5"/>
  <c r="AK656" i="5"/>
  <c r="BF658" i="5"/>
  <c r="AP658" i="5"/>
  <c r="BE662" i="5"/>
  <c r="AT103" i="12"/>
  <c r="Y662" i="5"/>
  <c r="N103" i="12"/>
  <c r="S51" i="9"/>
  <c r="AC51" i="9"/>
  <c r="AE51" i="9"/>
  <c r="AI51" i="9"/>
  <c r="AH51" i="9"/>
  <c r="S36" i="9"/>
  <c r="AG51" i="9"/>
  <c r="AF51" i="9"/>
  <c r="W297" i="30"/>
  <c r="Y295" i="30"/>
  <c r="AG295" i="30"/>
  <c r="AO295" i="30"/>
  <c r="AW295" i="30"/>
  <c r="BE295" i="30"/>
  <c r="R255" i="20"/>
  <c r="Z227" i="20"/>
  <c r="AK302" i="5" s="1"/>
  <c r="AH255" i="20"/>
  <c r="AP255" i="20"/>
  <c r="AC296" i="30"/>
  <c r="AK296" i="30"/>
  <c r="AS296" i="30"/>
  <c r="BA296" i="30"/>
  <c r="N258" i="20"/>
  <c r="V258" i="20"/>
  <c r="AD258" i="20"/>
  <c r="AL258" i="20"/>
  <c r="AT258" i="20"/>
  <c r="Y297" i="30"/>
  <c r="AG297" i="30"/>
  <c r="AO297" i="30"/>
  <c r="AW297" i="30"/>
  <c r="BE297" i="30"/>
  <c r="R519" i="20"/>
  <c r="AC278" i="5" s="1"/>
  <c r="Z519" i="20"/>
  <c r="AK278" i="5" s="1"/>
  <c r="AH519" i="20"/>
  <c r="AS278" i="5" s="1"/>
  <c r="AP519" i="20"/>
  <c r="BA278" i="5" s="1"/>
  <c r="Z103" i="12"/>
  <c r="AK662" i="5"/>
  <c r="AP664" i="5"/>
  <c r="AE105" i="12"/>
  <c r="V384" i="30"/>
  <c r="W383" i="30"/>
  <c r="V383" i="30"/>
  <c r="W384" i="30"/>
  <c r="L293" i="24"/>
  <c r="W372" i="5" s="1"/>
  <c r="Z295" i="30"/>
  <c r="AH295" i="30"/>
  <c r="AP295" i="30"/>
  <c r="AX295" i="30"/>
  <c r="BF295" i="30"/>
  <c r="S227" i="20"/>
  <c r="AD302" i="5" s="1"/>
  <c r="AA227" i="20"/>
  <c r="AL302" i="5" s="1"/>
  <c r="AI227" i="20"/>
  <c r="AT302" i="5" s="1"/>
  <c r="AQ227" i="20"/>
  <c r="BB302" i="5" s="1"/>
  <c r="AD296" i="30"/>
  <c r="AL296" i="30"/>
  <c r="AT296" i="30"/>
  <c r="BB296" i="30"/>
  <c r="O516" i="20"/>
  <c r="Z275" i="5" s="1"/>
  <c r="W516" i="20"/>
  <c r="AH275" i="5" s="1"/>
  <c r="AE516" i="20"/>
  <c r="AP275" i="5" s="1"/>
  <c r="AM516" i="20"/>
  <c r="AX275" i="5" s="1"/>
  <c r="AU516" i="20"/>
  <c r="BF275" i="5" s="1"/>
  <c r="Z297" i="30"/>
  <c r="AH297" i="30"/>
  <c r="AP297" i="30"/>
  <c r="AX297" i="30"/>
  <c r="BF297" i="30"/>
  <c r="S233" i="20"/>
  <c r="AD308" i="5" s="1"/>
  <c r="AA233" i="20"/>
  <c r="AL308" i="5" s="1"/>
  <c r="AI233" i="20"/>
  <c r="AT308" i="5" s="1"/>
  <c r="AQ233" i="20"/>
  <c r="BB308" i="5" s="1"/>
  <c r="BE656" i="5"/>
  <c r="AO656" i="5"/>
  <c r="Y656" i="5"/>
  <c r="AT658" i="5"/>
  <c r="AD658" i="5"/>
  <c r="AW662" i="5"/>
  <c r="AL103" i="12"/>
  <c r="BB664" i="5"/>
  <c r="AQ105" i="12"/>
  <c r="AH664" i="5"/>
  <c r="W105" i="12"/>
  <c r="Z664" i="5"/>
  <c r="O105" i="12"/>
  <c r="L258" i="20"/>
  <c r="AA295" i="30"/>
  <c r="AI295" i="30"/>
  <c r="AQ295" i="30"/>
  <c r="AY295" i="30"/>
  <c r="BG295" i="30"/>
  <c r="T255" i="20"/>
  <c r="AB255" i="20"/>
  <c r="AJ255" i="20"/>
  <c r="AR255" i="20"/>
  <c r="AE296" i="30"/>
  <c r="AM296" i="30"/>
  <c r="AU296" i="30"/>
  <c r="AZ661" i="5"/>
  <c r="R103" i="12"/>
  <c r="AC662" i="5"/>
  <c r="W296" i="30"/>
  <c r="AB295" i="30"/>
  <c r="AJ295" i="30"/>
  <c r="AR295" i="30"/>
  <c r="AZ295" i="30"/>
  <c r="U227" i="20"/>
  <c r="AF302" i="5" s="1"/>
  <c r="AC227" i="20"/>
  <c r="AN302" i="5" s="1"/>
  <c r="AK255" i="20"/>
  <c r="AS227" i="20"/>
  <c r="BD302" i="5" s="1"/>
  <c r="X296" i="30"/>
  <c r="AF296" i="30"/>
  <c r="AN296" i="30"/>
  <c r="AV296" i="30"/>
  <c r="BD296" i="30"/>
  <c r="Q230" i="20"/>
  <c r="AB305" i="5" s="1"/>
  <c r="Y230" i="20"/>
  <c r="AJ305" i="5" s="1"/>
  <c r="AG230" i="20"/>
  <c r="AR305" i="5" s="1"/>
  <c r="AO230" i="20"/>
  <c r="AZ305" i="5" s="1"/>
  <c r="AB297" i="30"/>
  <c r="AJ297" i="30"/>
  <c r="AR297" i="30"/>
  <c r="AZ297" i="30"/>
  <c r="U261" i="20"/>
  <c r="AC233" i="20"/>
  <c r="AN308" i="5" s="1"/>
  <c r="AK233" i="20"/>
  <c r="AV308" i="5" s="1"/>
  <c r="AS261" i="20"/>
  <c r="AS656" i="5"/>
  <c r="AC656" i="5"/>
  <c r="AO662" i="5"/>
  <c r="AD103" i="12"/>
  <c r="AT664" i="5"/>
  <c r="AI105" i="12"/>
  <c r="AC295" i="30"/>
  <c r="AK295" i="30"/>
  <c r="AS295" i="30"/>
  <c r="BA295" i="30"/>
  <c r="N227" i="20"/>
  <c r="Y302" i="5" s="1"/>
  <c r="V227" i="20"/>
  <c r="AG302" i="5" s="1"/>
  <c r="AD227" i="20"/>
  <c r="AO302" i="5" s="1"/>
  <c r="AL227" i="20"/>
  <c r="AW302" i="5" s="1"/>
  <c r="AT227" i="20"/>
  <c r="BE302" i="5" s="1"/>
  <c r="Y296" i="30"/>
  <c r="AG296" i="30"/>
  <c r="AO296" i="30"/>
  <c r="W661" i="5"/>
  <c r="AB661" i="5"/>
  <c r="Q102" i="12"/>
  <c r="AP103" i="12"/>
  <c r="BA662" i="5"/>
  <c r="BF664" i="5"/>
  <c r="AU105" i="12"/>
  <c r="AD295" i="30"/>
  <c r="AL295" i="30"/>
  <c r="AT295" i="30"/>
  <c r="BB295" i="30"/>
  <c r="W255" i="20"/>
  <c r="AE513" i="20"/>
  <c r="AP272" i="5" s="1"/>
  <c r="AM255" i="20"/>
  <c r="AU255" i="20"/>
  <c r="Z296" i="30"/>
  <c r="AH296" i="30"/>
  <c r="AP296" i="30"/>
  <c r="AX296" i="30"/>
  <c r="AG662" i="5"/>
  <c r="V103" i="12"/>
  <c r="AL664" i="5"/>
  <c r="AA105" i="12"/>
  <c r="AD664" i="5"/>
  <c r="S105" i="12"/>
  <c r="W349" i="30"/>
  <c r="W348" i="30"/>
  <c r="V348" i="30"/>
  <c r="V349" i="30"/>
  <c r="M218" i="20"/>
  <c r="X293" i="5" s="1"/>
  <c r="U218" i="20"/>
  <c r="AF293" i="5" s="1"/>
  <c r="AC218" i="20"/>
  <c r="AN293" i="5" s="1"/>
  <c r="AK218" i="20"/>
  <c r="AV293" i="5" s="1"/>
  <c r="AS218" i="20"/>
  <c r="BD293" i="5" s="1"/>
  <c r="Q249" i="20"/>
  <c r="Y249" i="20"/>
  <c r="AG249" i="20"/>
  <c r="AO249" i="20"/>
  <c r="M252" i="20"/>
  <c r="U252" i="20"/>
  <c r="AC224" i="20"/>
  <c r="AN299" i="5" s="1"/>
  <c r="AK252" i="20"/>
  <c r="AS252" i="20"/>
  <c r="AW296" i="30"/>
  <c r="BE296" i="30"/>
  <c r="R258" i="20"/>
  <c r="Z230" i="20"/>
  <c r="AK305" i="5" s="1"/>
  <c r="AH230" i="20"/>
  <c r="AS305" i="5" s="1"/>
  <c r="AP230" i="20"/>
  <c r="BA305" i="5" s="1"/>
  <c r="AC297" i="30"/>
  <c r="AK297" i="30"/>
  <c r="AS297" i="30"/>
  <c r="BA297" i="30"/>
  <c r="N519" i="20"/>
  <c r="Y278" i="5" s="1"/>
  <c r="V519" i="20"/>
  <c r="AG278" i="5" s="1"/>
  <c r="AD519" i="20"/>
  <c r="AO278" i="5" s="1"/>
  <c r="AL519" i="20"/>
  <c r="AW278" i="5" s="1"/>
  <c r="AT519" i="20"/>
  <c r="BE278" i="5" s="1"/>
  <c r="CR274" i="5" s="1"/>
  <c r="L189" i="9"/>
  <c r="N191" i="9"/>
  <c r="M194" i="9"/>
  <c r="L197" i="9"/>
  <c r="L221" i="20"/>
  <c r="W296" i="5" s="1"/>
  <c r="N246" i="20"/>
  <c r="V246" i="20"/>
  <c r="AD246" i="20"/>
  <c r="AL246" i="20"/>
  <c r="AT246" i="20"/>
  <c r="R249" i="20"/>
  <c r="Z249" i="20"/>
  <c r="AH249" i="20"/>
  <c r="AP249" i="20"/>
  <c r="N252" i="20"/>
  <c r="V252" i="20"/>
  <c r="AD252" i="20"/>
  <c r="AL252" i="20"/>
  <c r="AT252" i="20"/>
  <c r="BF296" i="30"/>
  <c r="S258" i="20"/>
  <c r="AA516" i="20"/>
  <c r="AL275" i="5" s="1"/>
  <c r="AI258" i="20"/>
  <c r="AQ516" i="20"/>
  <c r="BB275" i="5" s="1"/>
  <c r="AD297" i="30"/>
  <c r="AL297" i="30"/>
  <c r="AT297" i="30"/>
  <c r="BB297" i="30"/>
  <c r="W519" i="20"/>
  <c r="AH278" i="5" s="1"/>
  <c r="AE519" i="20"/>
  <c r="AP278" i="5" s="1"/>
  <c r="AM233" i="20"/>
  <c r="AX308" i="5" s="1"/>
  <c r="AU233" i="20"/>
  <c r="BF308" i="5" s="1"/>
  <c r="M189" i="9"/>
  <c r="L192" i="9"/>
  <c r="N194" i="9"/>
  <c r="M197" i="9"/>
  <c r="CG543" i="25"/>
  <c r="O504" i="20"/>
  <c r="Z263" i="5" s="1"/>
  <c r="W504" i="20"/>
  <c r="AH263" i="5" s="1"/>
  <c r="AE504" i="20"/>
  <c r="AP263" i="5" s="1"/>
  <c r="AM504" i="20"/>
  <c r="AX263" i="5" s="1"/>
  <c r="AU504" i="20"/>
  <c r="BF263" i="5" s="1"/>
  <c r="S249" i="20"/>
  <c r="AA507" i="20"/>
  <c r="AL266" i="5" s="1"/>
  <c r="AI507" i="20"/>
  <c r="AT266" i="5" s="1"/>
  <c r="AQ507" i="20"/>
  <c r="BB266" i="5" s="1"/>
  <c r="O252" i="20"/>
  <c r="W252" i="20"/>
  <c r="AE252" i="20"/>
  <c r="AM252" i="20"/>
  <c r="AU252" i="20"/>
  <c r="AI296" i="30"/>
  <c r="AQ296" i="30"/>
  <c r="AY296" i="30"/>
  <c r="BG296" i="30"/>
  <c r="T230" i="20"/>
  <c r="AE305" i="5" s="1"/>
  <c r="AB230" i="20"/>
  <c r="AM305" i="5" s="1"/>
  <c r="AJ258" i="20"/>
  <c r="AR258" i="20"/>
  <c r="AE297" i="30"/>
  <c r="AM297" i="30"/>
  <c r="AU297" i="30"/>
  <c r="BC297" i="30"/>
  <c r="X233" i="20"/>
  <c r="AI308" i="5" s="1"/>
  <c r="AF233" i="20"/>
  <c r="AQ308" i="5" s="1"/>
  <c r="AN519" i="20"/>
  <c r="AY278" i="5" s="1"/>
  <c r="AV233" i="20"/>
  <c r="BG308" i="5" s="1"/>
  <c r="N189" i="9"/>
  <c r="M192" i="9"/>
  <c r="L195" i="9"/>
  <c r="N197" i="9"/>
  <c r="X218" i="20"/>
  <c r="AI293" i="5" s="1"/>
  <c r="AF504" i="20"/>
  <c r="AQ263" i="5" s="1"/>
  <c r="T221" i="20"/>
  <c r="AE296" i="5" s="1"/>
  <c r="AB221" i="20"/>
  <c r="AM296" i="5" s="1"/>
  <c r="AJ221" i="20"/>
  <c r="AU296" i="5" s="1"/>
  <c r="AR221" i="20"/>
  <c r="BC296" i="5" s="1"/>
  <c r="X224" i="20"/>
  <c r="AI299" i="5" s="1"/>
  <c r="AF252" i="20"/>
  <c r="AN510" i="20"/>
  <c r="AY269" i="5" s="1"/>
  <c r="CL268" i="5" s="1"/>
  <c r="AV224" i="20"/>
  <c r="BG299" i="5" s="1"/>
  <c r="X297" i="30"/>
  <c r="AF297" i="30"/>
  <c r="AN297" i="30"/>
  <c r="AV297" i="30"/>
  <c r="BD297" i="30"/>
  <c r="Y233" i="20"/>
  <c r="AJ308" i="5" s="1"/>
  <c r="AG233" i="20"/>
  <c r="AR308" i="5" s="1"/>
  <c r="AO261" i="20"/>
  <c r="CE144" i="24"/>
  <c r="Q246" i="20"/>
  <c r="Y218" i="20"/>
  <c r="AJ293" i="5" s="1"/>
  <c r="AG218" i="20"/>
  <c r="AR293" i="5" s="1"/>
  <c r="AO246" i="20"/>
  <c r="M221" i="20"/>
  <c r="X296" i="5" s="1"/>
  <c r="U221" i="20"/>
  <c r="AF296" i="5" s="1"/>
  <c r="AC221" i="20"/>
  <c r="AN296" i="5" s="1"/>
  <c r="AK221" i="20"/>
  <c r="AV296" i="5" s="1"/>
  <c r="AS221" i="20"/>
  <c r="BD296" i="5" s="1"/>
  <c r="Q510" i="20"/>
  <c r="AB269" i="5" s="1"/>
  <c r="Y510" i="20"/>
  <c r="AJ269" i="5" s="1"/>
  <c r="AG252" i="20"/>
  <c r="AO510" i="20"/>
  <c r="AZ269" i="5" s="1"/>
  <c r="O60" i="25"/>
  <c r="S45" i="25" s="1"/>
  <c r="W60" i="25"/>
  <c r="O65" i="25"/>
  <c r="R65" i="25"/>
  <c r="AA60" i="25"/>
  <c r="P60" i="25"/>
  <c r="X60" i="25"/>
  <c r="P65" i="25"/>
  <c r="AB60" i="25"/>
  <c r="Q60" i="25"/>
  <c r="Y60" i="25"/>
  <c r="Q65" i="25"/>
  <c r="Z60" i="25"/>
  <c r="AD60" i="25"/>
  <c r="R60" i="25"/>
  <c r="S65" i="25"/>
  <c r="S60" i="25"/>
  <c r="T60" i="25"/>
  <c r="U60" i="25"/>
  <c r="AC60" i="25"/>
  <c r="V60" i="25"/>
  <c r="CG179" i="25"/>
  <c r="Z246" i="20"/>
  <c r="V507" i="20"/>
  <c r="AG266" i="5" s="1"/>
  <c r="R224" i="20"/>
  <c r="AC299" i="5" s="1"/>
  <c r="Z224" i="20"/>
  <c r="AK299" i="5" s="1"/>
  <c r="AH224" i="20"/>
  <c r="AS299" i="5" s="1"/>
  <c r="AP224" i="20"/>
  <c r="BA299" i="5" s="1"/>
  <c r="L224" i="20"/>
  <c r="W299" i="5" s="1"/>
  <c r="BC296" i="30"/>
  <c r="P258" i="20"/>
  <c r="X258" i="20"/>
  <c r="AF258" i="20"/>
  <c r="AN258" i="20"/>
  <c r="AV258" i="20"/>
  <c r="AA297" i="30"/>
  <c r="AI297" i="30"/>
  <c r="AQ297" i="30"/>
  <c r="AY297" i="30"/>
  <c r="BG297" i="30"/>
  <c r="T261" i="20"/>
  <c r="AB261" i="20"/>
  <c r="AJ261" i="20"/>
  <c r="AR261" i="20"/>
  <c r="L191" i="9"/>
  <c r="N193" i="9"/>
  <c r="AV519" i="20"/>
  <c r="BG278" i="5" s="1"/>
  <c r="X519" i="20"/>
  <c r="AI278" i="5" s="1"/>
  <c r="AS233" i="20"/>
  <c r="BD308" i="5" s="1"/>
  <c r="AF261" i="20"/>
  <c r="AN233" i="20"/>
  <c r="AY308" i="5" s="1"/>
  <c r="AK519" i="20"/>
  <c r="AV278" i="5" s="1"/>
  <c r="AR516" i="20"/>
  <c r="BC275" i="5" s="1"/>
  <c r="AR230" i="20"/>
  <c r="BC305" i="5" s="1"/>
  <c r="AQ230" i="20"/>
  <c r="BB305" i="5" s="1"/>
  <c r="S230" i="20"/>
  <c r="AD305" i="5" s="1"/>
  <c r="AS255" i="20"/>
  <c r="AV227" i="20"/>
  <c r="BG302" i="5" s="1"/>
  <c r="AN255" i="20"/>
  <c r="AU227" i="20"/>
  <c r="BF302" i="5" s="1"/>
  <c r="AN224" i="20"/>
  <c r="AY299" i="5" s="1"/>
  <c r="AN252" i="20"/>
  <c r="X510" i="20"/>
  <c r="AI269" i="5" s="1"/>
  <c r="AF246" i="20"/>
  <c r="AO519" i="20"/>
  <c r="AZ278" i="5" s="1"/>
  <c r="CM274" i="5" s="1"/>
  <c r="AN261" i="20"/>
  <c r="AM519" i="20"/>
  <c r="AX278" i="5" s="1"/>
  <c r="AV261" i="20"/>
  <c r="AU261" i="20"/>
  <c r="S516" i="20"/>
  <c r="AD275" i="5" s="1"/>
  <c r="AA258" i="20"/>
  <c r="T516" i="20"/>
  <c r="AE275" i="5" s="1"/>
  <c r="AO516" i="20"/>
  <c r="AZ275" i="5" s="1"/>
  <c r="AJ230" i="20"/>
  <c r="AU305" i="5" s="1"/>
  <c r="AP516" i="20"/>
  <c r="BA275" i="5" s="1"/>
  <c r="AQ258" i="20"/>
  <c r="AI516" i="20"/>
  <c r="AT275" i="5" s="1"/>
  <c r="AO258" i="20"/>
  <c r="AN227" i="20"/>
  <c r="AY302" i="5" s="1"/>
  <c r="AM513" i="20"/>
  <c r="AX272" i="5" s="1"/>
  <c r="AF255" i="20"/>
  <c r="AM227" i="20"/>
  <c r="AX302" i="5" s="1"/>
  <c r="U255" i="20"/>
  <c r="AF510" i="20"/>
  <c r="AQ269" i="5" s="1"/>
  <c r="CD268" i="5" s="1"/>
  <c r="AP252" i="20"/>
  <c r="Z252" i="20"/>
  <c r="AH510" i="20"/>
  <c r="AS269" i="5" s="1"/>
  <c r="Z510" i="20"/>
  <c r="AK269" i="5" s="1"/>
  <c r="BX268" i="5" s="1"/>
  <c r="AV252" i="20"/>
  <c r="AH252" i="20"/>
  <c r="AF224" i="20"/>
  <c r="AQ299" i="5" s="1"/>
  <c r="AQ249" i="20"/>
  <c r="Y246" i="20"/>
  <c r="X246" i="20"/>
  <c r="X261" i="20"/>
  <c r="W261" i="20"/>
  <c r="W233" i="20"/>
  <c r="AH308" i="5" s="1"/>
  <c r="U519" i="20"/>
  <c r="AF278" i="5" s="1"/>
  <c r="U233" i="20"/>
  <c r="AF308" i="5" s="1"/>
  <c r="Z258" i="20"/>
  <c r="Y258" i="20"/>
  <c r="AA230" i="20"/>
  <c r="AL305" i="5" s="1"/>
  <c r="T258" i="20"/>
  <c r="Y516" i="20"/>
  <c r="AJ275" i="5" s="1"/>
  <c r="U513" i="20"/>
  <c r="AF272" i="5" s="1"/>
  <c r="BS274" i="5" s="1"/>
  <c r="V513" i="20"/>
  <c r="AG272" i="5" s="1"/>
  <c r="W227" i="20"/>
  <c r="AH302" i="5" s="1"/>
  <c r="W513" i="20"/>
  <c r="AH272" i="5" s="1"/>
  <c r="BU274" i="5" s="1"/>
  <c r="X513" i="20"/>
  <c r="AI272" i="5" s="1"/>
  <c r="W510" i="20"/>
  <c r="AH269" i="5" s="1"/>
  <c r="X252" i="20"/>
  <c r="S507" i="20"/>
  <c r="AD266" i="5" s="1"/>
  <c r="AA249" i="20"/>
  <c r="X504" i="20"/>
  <c r="AI263" i="5" s="1"/>
  <c r="BV268" i="5" s="1"/>
  <c r="AF519" i="20"/>
  <c r="AQ278" i="5" s="1"/>
  <c r="AK261" i="20"/>
  <c r="AC261" i="20"/>
  <c r="AC519" i="20"/>
  <c r="AN278" i="5" s="1"/>
  <c r="AE233" i="20"/>
  <c r="AP308" i="5" s="1"/>
  <c r="AE261" i="20"/>
  <c r="AB516" i="20"/>
  <c r="AM275" i="5" s="1"/>
  <c r="AI230" i="20"/>
  <c r="AT305" i="5" s="1"/>
  <c r="AG516" i="20"/>
  <c r="AR275" i="5" s="1"/>
  <c r="AG258" i="20"/>
  <c r="AK227" i="20"/>
  <c r="AV302" i="5" s="1"/>
  <c r="AE255" i="20"/>
  <c r="AF227" i="20"/>
  <c r="AQ302" i="5" s="1"/>
  <c r="AC513" i="20"/>
  <c r="AN272" i="5" s="1"/>
  <c r="AC255" i="20"/>
  <c r="AE227" i="20"/>
  <c r="AP302" i="5" s="1"/>
  <c r="AK513" i="20"/>
  <c r="AV272" i="5" s="1"/>
  <c r="S48" i="25"/>
  <c r="M166" i="25"/>
  <c r="L386" i="25"/>
  <c r="L419" i="25" s="1"/>
  <c r="L452" i="25" s="1"/>
  <c r="S257" i="25"/>
  <c r="AA257" i="25"/>
  <c r="AI257" i="25"/>
  <c r="AQ257" i="25"/>
  <c r="N254" i="25"/>
  <c r="V254" i="25"/>
  <c r="AD254" i="25"/>
  <c r="AL254" i="25"/>
  <c r="AT254" i="25"/>
  <c r="Q251" i="25"/>
  <c r="Y251" i="25"/>
  <c r="AG251" i="25"/>
  <c r="AO251" i="25"/>
  <c r="L248" i="25"/>
  <c r="T248" i="25"/>
  <c r="AB248" i="25"/>
  <c r="AJ248" i="25"/>
  <c r="AR248" i="25"/>
  <c r="O245" i="25"/>
  <c r="W245" i="25"/>
  <c r="AE245" i="25"/>
  <c r="AM245" i="25"/>
  <c r="AU245" i="25"/>
  <c r="R242" i="25"/>
  <c r="Z242" i="25"/>
  <c r="AH242" i="25"/>
  <c r="AP242" i="25"/>
  <c r="M239" i="25"/>
  <c r="U239" i="25"/>
  <c r="AC239" i="25"/>
  <c r="AK239" i="25"/>
  <c r="AS239" i="25"/>
  <c r="P236" i="25"/>
  <c r="X236" i="25"/>
  <c r="AF236" i="25"/>
  <c r="AN236" i="25"/>
  <c r="AV236" i="25"/>
  <c r="S233" i="25"/>
  <c r="AA233" i="25"/>
  <c r="AI233" i="25"/>
  <c r="AQ233" i="25"/>
  <c r="N230" i="25"/>
  <c r="V230" i="25"/>
  <c r="AD230" i="25"/>
  <c r="AL230" i="25"/>
  <c r="AT230" i="25"/>
  <c r="L257" i="25"/>
  <c r="T257" i="25"/>
  <c r="AB257" i="25"/>
  <c r="AJ257" i="25"/>
  <c r="AR257" i="25"/>
  <c r="O254" i="25"/>
  <c r="W254" i="25"/>
  <c r="AE254" i="25"/>
  <c r="AM254" i="25"/>
  <c r="AU254" i="25"/>
  <c r="R251" i="25"/>
  <c r="Z251" i="25"/>
  <c r="AH251" i="25"/>
  <c r="AP251" i="25"/>
  <c r="M248" i="25"/>
  <c r="U248" i="25"/>
  <c r="AC248" i="25"/>
  <c r="AK248" i="25"/>
  <c r="AS248" i="25"/>
  <c r="P245" i="25"/>
  <c r="O257" i="25"/>
  <c r="Y257" i="25"/>
  <c r="AK257" i="25"/>
  <c r="AU257" i="25"/>
  <c r="T254" i="25"/>
  <c r="AF254" i="25"/>
  <c r="AP254" i="25"/>
  <c r="O251" i="25"/>
  <c r="AA251" i="25"/>
  <c r="AK251" i="25"/>
  <c r="AU251" i="25"/>
  <c r="V248" i="25"/>
  <c r="AF248" i="25"/>
  <c r="AP248" i="25"/>
  <c r="Q245" i="25"/>
  <c r="Z245" i="25"/>
  <c r="AI245" i="25"/>
  <c r="AR245" i="25"/>
  <c r="P242" i="25"/>
  <c r="Y242" i="25"/>
  <c r="AI242" i="25"/>
  <c r="AR242" i="25"/>
  <c r="P239" i="25"/>
  <c r="Y239" i="25"/>
  <c r="AH239" i="25"/>
  <c r="AQ239" i="25"/>
  <c r="O236" i="25"/>
  <c r="Y236" i="25"/>
  <c r="AH236" i="25"/>
  <c r="AQ236" i="25"/>
  <c r="O233" i="25"/>
  <c r="X233" i="25"/>
  <c r="AG233" i="25"/>
  <c r="AP233" i="25"/>
  <c r="O230" i="25"/>
  <c r="X230" i="25"/>
  <c r="AG230" i="25"/>
  <c r="AP230" i="25"/>
  <c r="P257" i="25"/>
  <c r="Z257" i="25"/>
  <c r="AL257" i="25"/>
  <c r="AV257" i="25"/>
  <c r="U254" i="25"/>
  <c r="AG254" i="25"/>
  <c r="AQ254" i="25"/>
  <c r="P251" i="25"/>
  <c r="AB251" i="25"/>
  <c r="AL251" i="25"/>
  <c r="AV251" i="25"/>
  <c r="W248" i="25"/>
  <c r="AG248" i="25"/>
  <c r="AQ248" i="25"/>
  <c r="R245" i="25"/>
  <c r="AA245" i="25"/>
  <c r="AJ245" i="25"/>
  <c r="AS245" i="25"/>
  <c r="Q242" i="25"/>
  <c r="AA242" i="25"/>
  <c r="AJ242" i="25"/>
  <c r="AS242" i="25"/>
  <c r="Q239" i="25"/>
  <c r="Z239" i="25"/>
  <c r="AI239" i="25"/>
  <c r="AR239" i="25"/>
  <c r="Q236" i="25"/>
  <c r="Z236" i="25"/>
  <c r="AI236" i="25"/>
  <c r="AR236" i="25"/>
  <c r="P233" i="25"/>
  <c r="Y233" i="25"/>
  <c r="AH233" i="25"/>
  <c r="AR233" i="25"/>
  <c r="P230" i="25"/>
  <c r="Y230" i="25"/>
  <c r="AH230" i="25"/>
  <c r="AQ230" i="25"/>
  <c r="AD257" i="25"/>
  <c r="M254" i="25"/>
  <c r="AI254" i="25"/>
  <c r="T251" i="25"/>
  <c r="AN251" i="25"/>
  <c r="Y248" i="25"/>
  <c r="AU248" i="25"/>
  <c r="AC245" i="25"/>
  <c r="AV245" i="25"/>
  <c r="AL242" i="25"/>
  <c r="S239" i="25"/>
  <c r="AL239" i="25"/>
  <c r="S236" i="25"/>
  <c r="AK236" i="25"/>
  <c r="AB233" i="25"/>
  <c r="AT233" i="25"/>
  <c r="AJ230" i="25"/>
  <c r="AE257" i="25"/>
  <c r="Z254" i="25"/>
  <c r="AV254" i="25"/>
  <c r="AQ251" i="25"/>
  <c r="Z248" i="25"/>
  <c r="U245" i="25"/>
  <c r="AN245" i="25"/>
  <c r="U242" i="25"/>
  <c r="AM242" i="25"/>
  <c r="T239" i="25"/>
  <c r="Q257" i="25"/>
  <c r="AC257" i="25"/>
  <c r="AM257" i="25"/>
  <c r="L254" i="25"/>
  <c r="X254" i="25"/>
  <c r="AH254" i="25"/>
  <c r="AR254" i="25"/>
  <c r="S251" i="25"/>
  <c r="AC251" i="25"/>
  <c r="AM251" i="25"/>
  <c r="N248" i="25"/>
  <c r="X248" i="25"/>
  <c r="AH248" i="25"/>
  <c r="AT248" i="25"/>
  <c r="S245" i="25"/>
  <c r="AB245" i="25"/>
  <c r="AK245" i="25"/>
  <c r="AT245" i="25"/>
  <c r="S242" i="25"/>
  <c r="AB242" i="25"/>
  <c r="AK242" i="25"/>
  <c r="AT242" i="25"/>
  <c r="R239" i="25"/>
  <c r="AA239" i="25"/>
  <c r="AJ239" i="25"/>
  <c r="AT239" i="25"/>
  <c r="R236" i="25"/>
  <c r="AA236" i="25"/>
  <c r="AJ236" i="25"/>
  <c r="AS236" i="25"/>
  <c r="Q233" i="25"/>
  <c r="Z233" i="25"/>
  <c r="AJ233" i="25"/>
  <c r="AS233" i="25"/>
  <c r="Q230" i="25"/>
  <c r="Z230" i="25"/>
  <c r="AI230" i="25"/>
  <c r="AR230" i="25"/>
  <c r="R257" i="25"/>
  <c r="AN257" i="25"/>
  <c r="Y254" i="25"/>
  <c r="AS254" i="25"/>
  <c r="AD251" i="25"/>
  <c r="O248" i="25"/>
  <c r="AI248" i="25"/>
  <c r="T245" i="25"/>
  <c r="AL245" i="25"/>
  <c r="T242" i="25"/>
  <c r="AC242" i="25"/>
  <c r="AU242" i="25"/>
  <c r="AB239" i="25"/>
  <c r="AU239" i="25"/>
  <c r="AB236" i="25"/>
  <c r="AT236" i="25"/>
  <c r="R233" i="25"/>
  <c r="AK233" i="25"/>
  <c r="R230" i="25"/>
  <c r="AA230" i="25"/>
  <c r="AS230" i="25"/>
  <c r="U257" i="25"/>
  <c r="AO257" i="25"/>
  <c r="P254" i="25"/>
  <c r="AJ254" i="25"/>
  <c r="U251" i="25"/>
  <c r="AE251" i="25"/>
  <c r="P248" i="25"/>
  <c r="AL248" i="25"/>
  <c r="AV248" i="25"/>
  <c r="AD245" i="25"/>
  <c r="L242" i="25"/>
  <c r="AD242" i="25"/>
  <c r="AV242" i="25"/>
  <c r="AF257" i="25"/>
  <c r="S254" i="25"/>
  <c r="M251" i="25"/>
  <c r="AR251" i="25"/>
  <c r="AE248" i="25"/>
  <c r="X245" i="25"/>
  <c r="M242" i="25"/>
  <c r="AG242" i="25"/>
  <c r="W239" i="25"/>
  <c r="AO239" i="25"/>
  <c r="V236" i="25"/>
  <c r="AO236" i="25"/>
  <c r="V233" i="25"/>
  <c r="AN233" i="25"/>
  <c r="U230" i="25"/>
  <c r="AN230" i="25"/>
  <c r="V257" i="25"/>
  <c r="AG236" i="25"/>
  <c r="AF230" i="25"/>
  <c r="W257" i="25"/>
  <c r="T233" i="25"/>
  <c r="X257" i="25"/>
  <c r="V245" i="25"/>
  <c r="V239" i="25"/>
  <c r="U233" i="25"/>
  <c r="AM230" i="25"/>
  <c r="AG257" i="25"/>
  <c r="AA254" i="25"/>
  <c r="N251" i="25"/>
  <c r="AS251" i="25"/>
  <c r="AM248" i="25"/>
  <c r="Y245" i="25"/>
  <c r="N242" i="25"/>
  <c r="AN242" i="25"/>
  <c r="X239" i="25"/>
  <c r="AP239" i="25"/>
  <c r="W236" i="25"/>
  <c r="AP236" i="25"/>
  <c r="W233" i="25"/>
  <c r="AO233" i="25"/>
  <c r="W230" i="25"/>
  <c r="AO230" i="25"/>
  <c r="M257" i="25"/>
  <c r="AP257" i="25"/>
  <c r="AC254" i="25"/>
  <c r="W251" i="25"/>
  <c r="Q248" i="25"/>
  <c r="AO248" i="25"/>
  <c r="AG245" i="25"/>
  <c r="V242" i="25"/>
  <c r="AQ242" i="25"/>
  <c r="L236" i="25"/>
  <c r="AD236" i="25"/>
  <c r="AD233" i="25"/>
  <c r="AC230" i="25"/>
  <c r="N257" i="25"/>
  <c r="AS257" i="25"/>
  <c r="AK254" i="25"/>
  <c r="X251" i="25"/>
  <c r="R248" i="25"/>
  <c r="L245" i="25"/>
  <c r="AH245" i="25"/>
  <c r="L239" i="25"/>
  <c r="AF239" i="25"/>
  <c r="M233" i="25"/>
  <c r="AE230" i="25"/>
  <c r="AT257" i="25"/>
  <c r="AN254" i="25"/>
  <c r="AF251" i="25"/>
  <c r="S248" i="25"/>
  <c r="M245" i="25"/>
  <c r="AO245" i="25"/>
  <c r="X242" i="25"/>
  <c r="N239" i="25"/>
  <c r="N236" i="25"/>
  <c r="N233" i="25"/>
  <c r="M230" i="25"/>
  <c r="Q254" i="25"/>
  <c r="AO254" i="25"/>
  <c r="AI251" i="25"/>
  <c r="AA248" i="25"/>
  <c r="N245" i="25"/>
  <c r="AP245" i="25"/>
  <c r="AE242" i="25"/>
  <c r="O239" i="25"/>
  <c r="AM239" i="25"/>
  <c r="AL236" i="25"/>
  <c r="AL233" i="25"/>
  <c r="AK230" i="25"/>
  <c r="R254" i="25"/>
  <c r="L251" i="25"/>
  <c r="AJ251" i="25"/>
  <c r="AD248" i="25"/>
  <c r="AF242" i="25"/>
  <c r="U236" i="25"/>
  <c r="AM233" i="25"/>
  <c r="AH257" i="25"/>
  <c r="AB254" i="25"/>
  <c r="V251" i="25"/>
  <c r="AT251" i="25"/>
  <c r="AN248" i="25"/>
  <c r="AF245" i="25"/>
  <c r="O242" i="25"/>
  <c r="AO242" i="25"/>
  <c r="AD239" i="25"/>
  <c r="AV239" i="25"/>
  <c r="AC236" i="25"/>
  <c r="AU236" i="25"/>
  <c r="AC233" i="25"/>
  <c r="AU233" i="25"/>
  <c r="AB230" i="25"/>
  <c r="AU230" i="25"/>
  <c r="AE239" i="25"/>
  <c r="L233" i="25"/>
  <c r="AV233" i="25"/>
  <c r="AV230" i="25"/>
  <c r="W242" i="25"/>
  <c r="M236" i="25"/>
  <c r="AE236" i="25"/>
  <c r="AE233" i="25"/>
  <c r="L230" i="25"/>
  <c r="AG239" i="25"/>
  <c r="AF233" i="25"/>
  <c r="T236" i="25"/>
  <c r="S230" i="25"/>
  <c r="AQ245" i="25"/>
  <c r="AN239" i="25"/>
  <c r="AM236" i="25"/>
  <c r="T230" i="25"/>
  <c r="AU416" i="25"/>
  <c r="AM416" i="25"/>
  <c r="AE416" i="25"/>
  <c r="W416" i="25"/>
  <c r="O416" i="25"/>
  <c r="AQ415" i="25"/>
  <c r="AI415" i="25"/>
  <c r="AA415" i="25"/>
  <c r="S415" i="25"/>
  <c r="AQ412" i="25"/>
  <c r="AQ416" i="25"/>
  <c r="AI416" i="25"/>
  <c r="AA416" i="25"/>
  <c r="S416" i="25"/>
  <c r="AU415" i="25"/>
  <c r="AM415" i="25"/>
  <c r="AE415" i="25"/>
  <c r="W415" i="25"/>
  <c r="O415" i="25"/>
  <c r="AU412" i="25"/>
  <c r="AM412" i="25"/>
  <c r="AE412" i="25"/>
  <c r="W412" i="25"/>
  <c r="O412" i="25"/>
  <c r="AQ410" i="25"/>
  <c r="AI410" i="25"/>
  <c r="AA410" i="25"/>
  <c r="S410" i="25"/>
  <c r="AU409" i="25"/>
  <c r="AM409" i="25"/>
  <c r="AE409" i="25"/>
  <c r="W409" i="25"/>
  <c r="O409" i="25"/>
  <c r="AQ407" i="25"/>
  <c r="AI407" i="25"/>
  <c r="AA407" i="25"/>
  <c r="S407" i="25"/>
  <c r="AU406" i="25"/>
  <c r="AM406" i="25"/>
  <c r="AE406" i="25"/>
  <c r="W406" i="25"/>
  <c r="O406" i="25"/>
  <c r="AQ404" i="25"/>
  <c r="AI404" i="25"/>
  <c r="AP416" i="25"/>
  <c r="AF416" i="25"/>
  <c r="U416" i="25"/>
  <c r="AT415" i="25"/>
  <c r="AJ415" i="25"/>
  <c r="Y415" i="25"/>
  <c r="N415" i="25"/>
  <c r="AR412" i="25"/>
  <c r="AH412" i="25"/>
  <c r="Y412" i="25"/>
  <c r="P412" i="25"/>
  <c r="AP410" i="25"/>
  <c r="AG410" i="25"/>
  <c r="X410" i="25"/>
  <c r="O410" i="25"/>
  <c r="AP409" i="25"/>
  <c r="AG409" i="25"/>
  <c r="X409" i="25"/>
  <c r="N409" i="25"/>
  <c r="AO407" i="25"/>
  <c r="AF407" i="25"/>
  <c r="W407" i="25"/>
  <c r="N407" i="25"/>
  <c r="AO406" i="25"/>
  <c r="AF406" i="25"/>
  <c r="V406" i="25"/>
  <c r="M406" i="25"/>
  <c r="AN404" i="25"/>
  <c r="AE404" i="25"/>
  <c r="W404" i="25"/>
  <c r="O404" i="25"/>
  <c r="AQ403" i="25"/>
  <c r="AI403" i="25"/>
  <c r="AA403" i="25"/>
  <c r="S403" i="25"/>
  <c r="AU401" i="25"/>
  <c r="AM401" i="25"/>
  <c r="AE401" i="25"/>
  <c r="W401" i="25"/>
  <c r="O401" i="25"/>
  <c r="AQ400" i="25"/>
  <c r="AI400" i="25"/>
  <c r="AA400" i="25"/>
  <c r="S400" i="25"/>
  <c r="AU398" i="25"/>
  <c r="AM398" i="25"/>
  <c r="AE398" i="25"/>
  <c r="W398" i="25"/>
  <c r="O398" i="25"/>
  <c r="AQ397" i="25"/>
  <c r="AI397" i="25"/>
  <c r="AA397" i="25"/>
  <c r="S397" i="25"/>
  <c r="AU395" i="25"/>
  <c r="AM395" i="25"/>
  <c r="AE395" i="25"/>
  <c r="W395" i="25"/>
  <c r="O395" i="25"/>
  <c r="AQ394" i="25"/>
  <c r="AO416" i="25"/>
  <c r="AD416" i="25"/>
  <c r="T416" i="25"/>
  <c r="AS415" i="25"/>
  <c r="AH415" i="25"/>
  <c r="X415" i="25"/>
  <c r="M415" i="25"/>
  <c r="AP412" i="25"/>
  <c r="AG412" i="25"/>
  <c r="X412" i="25"/>
  <c r="N412" i="25"/>
  <c r="AO410" i="25"/>
  <c r="AF410" i="25"/>
  <c r="W410" i="25"/>
  <c r="N410" i="25"/>
  <c r="AO409" i="25"/>
  <c r="AF409" i="25"/>
  <c r="V409" i="25"/>
  <c r="M409" i="25"/>
  <c r="AN407" i="25"/>
  <c r="AE407" i="25"/>
  <c r="V407" i="25"/>
  <c r="M407" i="25"/>
  <c r="AN406" i="25"/>
  <c r="AD406" i="25"/>
  <c r="U406" i="25"/>
  <c r="AV404" i="25"/>
  <c r="AM404" i="25"/>
  <c r="AD404" i="25"/>
  <c r="V404" i="25"/>
  <c r="N404" i="25"/>
  <c r="AP403" i="25"/>
  <c r="AH403" i="25"/>
  <c r="Z403" i="25"/>
  <c r="R403" i="25"/>
  <c r="AT401" i="25"/>
  <c r="AL401" i="25"/>
  <c r="AD401" i="25"/>
  <c r="V401" i="25"/>
  <c r="N401" i="25"/>
  <c r="AP400" i="25"/>
  <c r="AH400" i="25"/>
  <c r="Z400" i="25"/>
  <c r="R400" i="25"/>
  <c r="AT398" i="25"/>
  <c r="AL398" i="25"/>
  <c r="AD398" i="25"/>
  <c r="V398" i="25"/>
  <c r="N398" i="25"/>
  <c r="AP397" i="25"/>
  <c r="AH397" i="25"/>
  <c r="Z397" i="25"/>
  <c r="R397" i="25"/>
  <c r="AT395" i="25"/>
  <c r="AL395" i="25"/>
  <c r="AD395" i="25"/>
  <c r="V395" i="25"/>
  <c r="N395" i="25"/>
  <c r="AP394" i="25"/>
  <c r="AH394" i="25"/>
  <c r="Z394" i="25"/>
  <c r="R394" i="25"/>
  <c r="AT392" i="25"/>
  <c r="AL392" i="25"/>
  <c r="AD392" i="25"/>
  <c r="V392" i="25"/>
  <c r="N392" i="25"/>
  <c r="AP391" i="25"/>
  <c r="AH391" i="25"/>
  <c r="Z391" i="25"/>
  <c r="R391" i="25"/>
  <c r="AT389" i="25"/>
  <c r="AL389" i="25"/>
  <c r="AD389" i="25"/>
  <c r="V389" i="25"/>
  <c r="N389" i="25"/>
  <c r="AP388" i="25"/>
  <c r="AH388" i="25"/>
  <c r="Z388" i="25"/>
  <c r="R388" i="25"/>
  <c r="L391" i="25"/>
  <c r="L403" i="25"/>
  <c r="L415" i="25"/>
  <c r="L92" i="25"/>
  <c r="L95" i="25"/>
  <c r="L406" i="25"/>
  <c r="L392" i="25"/>
  <c r="S388" i="25"/>
  <c r="AB388" i="25"/>
  <c r="AK388" i="25"/>
  <c r="AT388" i="25"/>
  <c r="S389" i="25"/>
  <c r="AB389" i="25"/>
  <c r="AK389" i="25"/>
  <c r="AU389" i="25"/>
  <c r="T391" i="25"/>
  <c r="AC391" i="25"/>
  <c r="AL391" i="25"/>
  <c r="AU391" i="25"/>
  <c r="T392" i="25"/>
  <c r="AC392" i="25"/>
  <c r="AM392" i="25"/>
  <c r="AV392" i="25"/>
  <c r="U394" i="25"/>
  <c r="AD394" i="25"/>
  <c r="AM394" i="25"/>
  <c r="M395" i="25"/>
  <c r="Y395" i="25"/>
  <c r="AI395" i="25"/>
  <c r="AS395" i="25"/>
  <c r="U397" i="25"/>
  <c r="AE397" i="25"/>
  <c r="AO397" i="25"/>
  <c r="Q398" i="25"/>
  <c r="AA398" i="25"/>
  <c r="AK398" i="25"/>
  <c r="M400" i="25"/>
  <c r="W400" i="25"/>
  <c r="AG400" i="25"/>
  <c r="AS400" i="25"/>
  <c r="S401" i="25"/>
  <c r="AC401" i="25"/>
  <c r="AO401" i="25"/>
  <c r="O403" i="25"/>
  <c r="Y403" i="25"/>
  <c r="AK403" i="25"/>
  <c r="AU403" i="25"/>
  <c r="U404" i="25"/>
  <c r="AG404" i="25"/>
  <c r="AS404" i="25"/>
  <c r="T406" i="25"/>
  <c r="AH406" i="25"/>
  <c r="AS406" i="25"/>
  <c r="U407" i="25"/>
  <c r="AH407" i="25"/>
  <c r="AT407" i="25"/>
  <c r="U409" i="25"/>
  <c r="AI409" i="25"/>
  <c r="AT409" i="25"/>
  <c r="V410" i="25"/>
  <c r="AJ410" i="25"/>
  <c r="AU410" i="25"/>
  <c r="V412" i="25"/>
  <c r="AJ412" i="25"/>
  <c r="T415" i="25"/>
  <c r="AG415" i="25"/>
  <c r="M416" i="25"/>
  <c r="Z416" i="25"/>
  <c r="AN416" i="25"/>
  <c r="L100" i="25"/>
  <c r="S47" i="25"/>
  <c r="L404" i="25"/>
  <c r="L389" i="25"/>
  <c r="T388" i="25"/>
  <c r="AC388" i="25"/>
  <c r="AL388" i="25"/>
  <c r="AU388" i="25"/>
  <c r="T389" i="25"/>
  <c r="AC389" i="25"/>
  <c r="AM389" i="25"/>
  <c r="AV389" i="25"/>
  <c r="U391" i="25"/>
  <c r="AD391" i="25"/>
  <c r="AM391" i="25"/>
  <c r="AV391" i="25"/>
  <c r="U392" i="25"/>
  <c r="AE392" i="25"/>
  <c r="AN392" i="25"/>
  <c r="M394" i="25"/>
  <c r="V394" i="25"/>
  <c r="AE394" i="25"/>
  <c r="AN394" i="25"/>
  <c r="P395" i="25"/>
  <c r="Z395" i="25"/>
  <c r="AJ395" i="25"/>
  <c r="AV395" i="25"/>
  <c r="V397" i="25"/>
  <c r="AF397" i="25"/>
  <c r="AR397" i="25"/>
  <c r="R398" i="25"/>
  <c r="AB398" i="25"/>
  <c r="AN398" i="25"/>
  <c r="N400" i="25"/>
  <c r="X400" i="25"/>
  <c r="AJ400" i="25"/>
  <c r="AT400" i="25"/>
  <c r="T401" i="25"/>
  <c r="AF401" i="25"/>
  <c r="AP401" i="25"/>
  <c r="P403" i="25"/>
  <c r="AB403" i="25"/>
  <c r="AL403" i="25"/>
  <c r="AV403" i="25"/>
  <c r="X404" i="25"/>
  <c r="AH404" i="25"/>
  <c r="AT404" i="25"/>
  <c r="X406" i="25"/>
  <c r="AI406" i="25"/>
  <c r="AT406" i="25"/>
  <c r="X407" i="25"/>
  <c r="AJ407" i="25"/>
  <c r="AU407" i="25"/>
  <c r="Y409" i="25"/>
  <c r="AJ409" i="25"/>
  <c r="AV409" i="25"/>
  <c r="Y410" i="25"/>
  <c r="AK410" i="25"/>
  <c r="AV410" i="25"/>
  <c r="Z412" i="25"/>
  <c r="AK412" i="25"/>
  <c r="U415" i="25"/>
  <c r="AK415" i="25"/>
  <c r="N416" i="25"/>
  <c r="AB416" i="25"/>
  <c r="AR416" i="25"/>
  <c r="L101" i="25"/>
  <c r="L416" i="25"/>
  <c r="L401" i="25"/>
  <c r="L388" i="25"/>
  <c r="U388" i="25"/>
  <c r="AD388" i="25"/>
  <c r="AM388" i="25"/>
  <c r="AV388" i="25"/>
  <c r="U389" i="25"/>
  <c r="AE389" i="25"/>
  <c r="AN389" i="25"/>
  <c r="M391" i="25"/>
  <c r="V391" i="25"/>
  <c r="AE391" i="25"/>
  <c r="AN391" i="25"/>
  <c r="M392" i="25"/>
  <c r="W392" i="25"/>
  <c r="AF392" i="25"/>
  <c r="AO392" i="25"/>
  <c r="N394" i="25"/>
  <c r="W394" i="25"/>
  <c r="AF394" i="25"/>
  <c r="AO394" i="25"/>
  <c r="Q395" i="25"/>
  <c r="AA395" i="25"/>
  <c r="AK395" i="25"/>
  <c r="M397" i="25"/>
  <c r="W397" i="25"/>
  <c r="AG397" i="25"/>
  <c r="AS397" i="25"/>
  <c r="S398" i="25"/>
  <c r="AC398" i="25"/>
  <c r="AO398" i="25"/>
  <c r="O400" i="25"/>
  <c r="Y400" i="25"/>
  <c r="AK400" i="25"/>
  <c r="AU400" i="25"/>
  <c r="U401" i="25"/>
  <c r="AG401" i="25"/>
  <c r="AQ401" i="25"/>
  <c r="Q403" i="25"/>
  <c r="AC403" i="25"/>
  <c r="AM403" i="25"/>
  <c r="M404" i="25"/>
  <c r="Y404" i="25"/>
  <c r="AJ404" i="25"/>
  <c r="AU404" i="25"/>
  <c r="Y406" i="25"/>
  <c r="AJ406" i="25"/>
  <c r="AV406" i="25"/>
  <c r="Y407" i="25"/>
  <c r="AK407" i="25"/>
  <c r="AV407" i="25"/>
  <c r="Z409" i="25"/>
  <c r="AK409" i="25"/>
  <c r="M410" i="25"/>
  <c r="Z410" i="25"/>
  <c r="AL410" i="25"/>
  <c r="M412" i="25"/>
  <c r="AA412" i="25"/>
  <c r="AL412" i="25"/>
  <c r="V415" i="25"/>
  <c r="AL415" i="25"/>
  <c r="P416" i="25"/>
  <c r="AC416" i="25"/>
  <c r="AS416" i="25"/>
  <c r="BY272" i="5"/>
  <c r="BM276" i="5"/>
  <c r="BQ276" i="5"/>
  <c r="BU276" i="5"/>
  <c r="BY276" i="5"/>
  <c r="CC276" i="5"/>
  <c r="CG276" i="5"/>
  <c r="CK276" i="5"/>
  <c r="CO276" i="5"/>
  <c r="CS276" i="5"/>
  <c r="BK276" i="5"/>
  <c r="BO276" i="5"/>
  <c r="BS276" i="5"/>
  <c r="BW276" i="5"/>
  <c r="CA276" i="5"/>
  <c r="CE276" i="5"/>
  <c r="CI276" i="5"/>
  <c r="CM276" i="5"/>
  <c r="CQ276" i="5"/>
  <c r="BM270" i="5"/>
  <c r="BQ270" i="5"/>
  <c r="BU270" i="5"/>
  <c r="BY270" i="5"/>
  <c r="CC270" i="5"/>
  <c r="CG270" i="5"/>
  <c r="CK270" i="5"/>
  <c r="CO270" i="5"/>
  <c r="CS270" i="5"/>
  <c r="CS272" i="5"/>
  <c r="BJ270" i="5"/>
  <c r="BN270" i="5"/>
  <c r="BR270" i="5"/>
  <c r="BV270" i="5"/>
  <c r="BZ270" i="5"/>
  <c r="CD270" i="5"/>
  <c r="CH270" i="5"/>
  <c r="CL270" i="5"/>
  <c r="CP270" i="5"/>
  <c r="CV274" i="5"/>
  <c r="CV276" i="5"/>
  <c r="CT270" i="5"/>
  <c r="CG272" i="5"/>
  <c r="BK266" i="5"/>
  <c r="BO266" i="5"/>
  <c r="BS266" i="5"/>
  <c r="BW266" i="5"/>
  <c r="CA266" i="5"/>
  <c r="CE266" i="5"/>
  <c r="CI266" i="5"/>
  <c r="CM266" i="5"/>
  <c r="CQ266" i="5"/>
  <c r="BJ272" i="5"/>
  <c r="BN272" i="5"/>
  <c r="BR272" i="5"/>
  <c r="BV272" i="5"/>
  <c r="BZ272" i="5"/>
  <c r="CD272" i="5"/>
  <c r="CH272" i="5"/>
  <c r="CL272" i="5"/>
  <c r="CP272" i="5"/>
  <c r="CZ266" i="5"/>
  <c r="CZ268" i="5"/>
  <c r="CT272" i="5"/>
  <c r="BJ276" i="5"/>
  <c r="BN276" i="5"/>
  <c r="BR276" i="5"/>
  <c r="BV276" i="5"/>
  <c r="BZ276" i="5"/>
  <c r="CD276" i="5"/>
  <c r="CH276" i="5"/>
  <c r="CL276" i="5"/>
  <c r="CP276" i="5"/>
  <c r="CZ276" i="5"/>
  <c r="CZ274" i="5"/>
  <c r="CT276" i="5"/>
  <c r="CV272" i="5"/>
  <c r="CV270" i="5"/>
  <c r="CC272" i="5"/>
  <c r="BK270" i="5"/>
  <c r="BO270" i="5"/>
  <c r="BS270" i="5"/>
  <c r="BW270" i="5"/>
  <c r="CA270" i="5"/>
  <c r="CE270" i="5"/>
  <c r="CI270" i="5"/>
  <c r="CM270" i="5"/>
  <c r="CQ270" i="5"/>
  <c r="CO272" i="5"/>
  <c r="BI274" i="5"/>
  <c r="BL266" i="5"/>
  <c r="BP266" i="5"/>
  <c r="BT266" i="5"/>
  <c r="BX266" i="5"/>
  <c r="CB266" i="5"/>
  <c r="CF266" i="5"/>
  <c r="CJ266" i="5"/>
  <c r="CN266" i="5"/>
  <c r="CR266" i="5"/>
  <c r="CV268" i="5"/>
  <c r="CV266" i="5"/>
  <c r="CT266" i="5"/>
  <c r="BM272" i="5"/>
  <c r="BQ272" i="5"/>
  <c r="BU272" i="5"/>
  <c r="CK272" i="5"/>
  <c r="BL270" i="5"/>
  <c r="BP270" i="5"/>
  <c r="BT270" i="5"/>
  <c r="BX270" i="5"/>
  <c r="CB270" i="5"/>
  <c r="CF270" i="5"/>
  <c r="CJ270" i="5"/>
  <c r="CN270" i="5"/>
  <c r="CR270" i="5"/>
  <c r="AA261" i="20"/>
  <c r="Z516" i="20"/>
  <c r="AK275" i="5" s="1"/>
  <c r="AH516" i="20"/>
  <c r="AS275" i="5" s="1"/>
  <c r="AP258" i="20"/>
  <c r="AV230" i="20"/>
  <c r="BG305" i="5" s="1"/>
  <c r="N513" i="20"/>
  <c r="Y272" i="5" s="1"/>
  <c r="BL274" i="5" s="1"/>
  <c r="AD513" i="20"/>
  <c r="AO272" i="5" s="1"/>
  <c r="CB274" i="5" s="1"/>
  <c r="T227" i="20"/>
  <c r="AE302" i="5" s="1"/>
  <c r="AT513" i="20"/>
  <c r="BE272" i="5" s="1"/>
  <c r="S255" i="20"/>
  <c r="N510" i="20"/>
  <c r="Y269" i="5" s="1"/>
  <c r="AT510" i="20"/>
  <c r="BE269" i="5" s="1"/>
  <c r="O510" i="20"/>
  <c r="Z269" i="5" s="1"/>
  <c r="BM268" i="5" s="1"/>
  <c r="AU510" i="20"/>
  <c r="BF269" i="5" s="1"/>
  <c r="CS268" i="5" s="1"/>
  <c r="Q224" i="20"/>
  <c r="AB299" i="5" s="1"/>
  <c r="AM510" i="20"/>
  <c r="AX269" i="5" s="1"/>
  <c r="CK268" i="5" s="1"/>
  <c r="Q252" i="20"/>
  <c r="AK249" i="20"/>
  <c r="S221" i="20"/>
  <c r="AD296" i="5" s="1"/>
  <c r="Y504" i="20"/>
  <c r="AJ263" i="5" s="1"/>
  <c r="BW268" i="5" s="1"/>
  <c r="Q504" i="20"/>
  <c r="AB263" i="5" s="1"/>
  <c r="BO268" i="5" s="1"/>
  <c r="AM218" i="20"/>
  <c r="AX293" i="5" s="1"/>
  <c r="AO504" i="20"/>
  <c r="AZ263" i="5" s="1"/>
  <c r="CM268" i="5" s="1"/>
  <c r="T233" i="20"/>
  <c r="AE308" i="5" s="1"/>
  <c r="AI261" i="20"/>
  <c r="S519" i="20"/>
  <c r="AD278" i="5" s="1"/>
  <c r="AA519" i="20"/>
  <c r="AL278" i="5" s="1"/>
  <c r="AI519" i="20"/>
  <c r="AT278" i="5" s="1"/>
  <c r="AQ519" i="20"/>
  <c r="BB278" i="5" s="1"/>
  <c r="AR233" i="20"/>
  <c r="BC308" i="5" s="1"/>
  <c r="S261" i="20"/>
  <c r="T519" i="20"/>
  <c r="AE278" i="5" s="1"/>
  <c r="AB519" i="20"/>
  <c r="AM278" i="5" s="1"/>
  <c r="AJ519" i="20"/>
  <c r="AU278" i="5" s="1"/>
  <c r="AR519" i="20"/>
  <c r="BC278" i="5" s="1"/>
  <c r="AQ261" i="20"/>
  <c r="AJ233" i="20"/>
  <c r="AU308" i="5" s="1"/>
  <c r="P516" i="20"/>
  <c r="AA275" i="5" s="1"/>
  <c r="AV516" i="20"/>
  <c r="BG275" i="5" s="1"/>
  <c r="CZ270" i="5" s="1"/>
  <c r="X516" i="20"/>
  <c r="AI275" i="5" s="1"/>
  <c r="AH258" i="20"/>
  <c r="P230" i="20"/>
  <c r="AA305" i="5" s="1"/>
  <c r="R516" i="20"/>
  <c r="AC275" i="5" s="1"/>
  <c r="X230" i="20"/>
  <c r="AI305" i="5" s="1"/>
  <c r="L516" i="20"/>
  <c r="W275" i="5" s="1"/>
  <c r="AF516" i="20"/>
  <c r="AQ275" i="5" s="1"/>
  <c r="AF230" i="20"/>
  <c r="AQ305" i="5" s="1"/>
  <c r="L230" i="20"/>
  <c r="W305" i="5" s="1"/>
  <c r="AQ255" i="20"/>
  <c r="AB227" i="20"/>
  <c r="AM302" i="5" s="1"/>
  <c r="AA255" i="20"/>
  <c r="AR227" i="20"/>
  <c r="BC302" i="5" s="1"/>
  <c r="AL513" i="20"/>
  <c r="AW272" i="5" s="1"/>
  <c r="CJ274" i="5" s="1"/>
  <c r="AI255" i="20"/>
  <c r="V510" i="20"/>
  <c r="AG269" i="5" s="1"/>
  <c r="Y252" i="20"/>
  <c r="Y224" i="20"/>
  <c r="AJ299" i="5" s="1"/>
  <c r="AD510" i="20"/>
  <c r="AO269" i="5" s="1"/>
  <c r="AU224" i="20"/>
  <c r="BF299" i="5" s="1"/>
  <c r="AM224" i="20"/>
  <c r="AX299" i="5" s="1"/>
  <c r="CE268" i="5"/>
  <c r="AE510" i="20"/>
  <c r="AP269" i="5" s="1"/>
  <c r="AL510" i="20"/>
  <c r="AW269" i="5" s="1"/>
  <c r="AE224" i="20"/>
  <c r="AP299" i="5" s="1"/>
  <c r="W224" i="20"/>
  <c r="AH299" i="5" s="1"/>
  <c r="O224" i="20"/>
  <c r="Z299" i="5" s="1"/>
  <c r="R507" i="20"/>
  <c r="AC266" i="5" s="1"/>
  <c r="R221" i="20"/>
  <c r="AC296" i="5" s="1"/>
  <c r="Z507" i="20"/>
  <c r="AK266" i="5" s="1"/>
  <c r="M249" i="20"/>
  <c r="AI221" i="20"/>
  <c r="AT296" i="5" s="1"/>
  <c r="Z221" i="20"/>
  <c r="AK296" i="5" s="1"/>
  <c r="AH507" i="20"/>
  <c r="AS266" i="5" s="1"/>
  <c r="M507" i="20"/>
  <c r="X266" i="5" s="1"/>
  <c r="AP507" i="20"/>
  <c r="BA266" i="5" s="1"/>
  <c r="AI249" i="20"/>
  <c r="AP221" i="20"/>
  <c r="BA296" i="5" s="1"/>
  <c r="AH221" i="20"/>
  <c r="AS296" i="5" s="1"/>
  <c r="U507" i="20"/>
  <c r="AF266" i="5" s="1"/>
  <c r="U249" i="20"/>
  <c r="AC507" i="20"/>
  <c r="AN266" i="5" s="1"/>
  <c r="AS249" i="20"/>
  <c r="Q218" i="20"/>
  <c r="AB293" i="5" s="1"/>
  <c r="O218" i="20"/>
  <c r="Z293" i="5" s="1"/>
  <c r="AO218" i="20"/>
  <c r="AZ293" i="5" s="1"/>
  <c r="W218" i="20"/>
  <c r="AH293" i="5" s="1"/>
  <c r="AE218" i="20"/>
  <c r="AP293" i="5" s="1"/>
  <c r="BM274" i="5"/>
  <c r="BW274" i="5"/>
  <c r="CS274" i="5"/>
  <c r="AP261" i="20"/>
  <c r="AH261" i="20"/>
  <c r="Z261" i="20"/>
  <c r="R261" i="20"/>
  <c r="BN274" i="5"/>
  <c r="CT274" i="5"/>
  <c r="BO274" i="5"/>
  <c r="BJ274" i="5"/>
  <c r="BT274" i="5"/>
  <c r="CC274" i="5"/>
  <c r="AT261" i="20"/>
  <c r="AL261" i="20"/>
  <c r="AD261" i="20"/>
  <c r="V261" i="20"/>
  <c r="N261" i="20"/>
  <c r="AT233" i="20"/>
  <c r="BE308" i="5" s="1"/>
  <c r="AP233" i="20"/>
  <c r="BA308" i="5" s="1"/>
  <c r="AL233" i="20"/>
  <c r="AW308" i="5" s="1"/>
  <c r="AH233" i="20"/>
  <c r="AS308" i="5" s="1"/>
  <c r="AD233" i="20"/>
  <c r="AO308" i="5" s="1"/>
  <c r="Z233" i="20"/>
  <c r="AK308" i="5" s="1"/>
  <c r="V233" i="20"/>
  <c r="AG308" i="5" s="1"/>
  <c r="R233" i="20"/>
  <c r="AC308" i="5" s="1"/>
  <c r="N233" i="20"/>
  <c r="Y308" i="5" s="1"/>
  <c r="BK274" i="5"/>
  <c r="CD274" i="5"/>
  <c r="CQ274" i="5"/>
  <c r="CL274" i="5"/>
  <c r="CE274" i="5"/>
  <c r="O230" i="20"/>
  <c r="Z305" i="5" s="1"/>
  <c r="AT230" i="20"/>
  <c r="BE305" i="5" s="1"/>
  <c r="AL230" i="20"/>
  <c r="AW305" i="5" s="1"/>
  <c r="AD230" i="20"/>
  <c r="AO305" i="5" s="1"/>
  <c r="V230" i="20"/>
  <c r="AG305" i="5" s="1"/>
  <c r="N230" i="20"/>
  <c r="Y305" i="5" s="1"/>
  <c r="AE230" i="20"/>
  <c r="AP305" i="5" s="1"/>
  <c r="W230" i="20"/>
  <c r="AH305" i="5" s="1"/>
  <c r="N516" i="20"/>
  <c r="Y275" i="5" s="1"/>
  <c r="V516" i="20"/>
  <c r="AG275" i="5" s="1"/>
  <c r="AD516" i="20"/>
  <c r="AO275" i="5" s="1"/>
  <c r="AL516" i="20"/>
  <c r="AW275" i="5" s="1"/>
  <c r="AT516" i="20"/>
  <c r="BE275" i="5" s="1"/>
  <c r="AU258" i="20"/>
  <c r="AM258" i="20"/>
  <c r="AE258" i="20"/>
  <c r="W258" i="20"/>
  <c r="O258" i="20"/>
  <c r="AU230" i="20"/>
  <c r="BF305" i="5" s="1"/>
  <c r="AM230" i="20"/>
  <c r="AX305" i="5" s="1"/>
  <c r="R513" i="20"/>
  <c r="AC272" i="5" s="1"/>
  <c r="BP274" i="5" s="1"/>
  <c r="Z513" i="20"/>
  <c r="AK272" i="5" s="1"/>
  <c r="BX274" i="5" s="1"/>
  <c r="AH513" i="20"/>
  <c r="AS272" i="5" s="1"/>
  <c r="CF274" i="5" s="1"/>
  <c r="AP513" i="20"/>
  <c r="BA272" i="5" s="1"/>
  <c r="CN274" i="5" s="1"/>
  <c r="AI513" i="20"/>
  <c r="AT272" i="5" s="1"/>
  <c r="AQ513" i="20"/>
  <c r="BB272" i="5" s="1"/>
  <c r="AT255" i="20"/>
  <c r="AL255" i="20"/>
  <c r="AD255" i="20"/>
  <c r="V255" i="20"/>
  <c r="N255" i="20"/>
  <c r="Z255" i="20"/>
  <c r="AA513" i="20"/>
  <c r="AL272" i="5" s="1"/>
  <c r="T513" i="20"/>
  <c r="AE272" i="5" s="1"/>
  <c r="AB513" i="20"/>
  <c r="AM272" i="5" s="1"/>
  <c r="AJ513" i="20"/>
  <c r="AU272" i="5" s="1"/>
  <c r="AR513" i="20"/>
  <c r="BC272" i="5" s="1"/>
  <c r="AP227" i="20"/>
  <c r="BA302" i="5" s="1"/>
  <c r="AH227" i="20"/>
  <c r="AS302" i="5" s="1"/>
  <c r="R227" i="20"/>
  <c r="AC302" i="5" s="1"/>
  <c r="S513" i="20"/>
  <c r="AD272" i="5" s="1"/>
  <c r="BN268" i="5"/>
  <c r="CT268" i="5"/>
  <c r="BU268" i="5"/>
  <c r="BP268" i="5"/>
  <c r="CF268" i="5"/>
  <c r="CN268" i="5"/>
  <c r="AT224" i="20"/>
  <c r="BE299" i="5" s="1"/>
  <c r="AL224" i="20"/>
  <c r="AW299" i="5" s="1"/>
  <c r="AD224" i="20"/>
  <c r="AO299" i="5" s="1"/>
  <c r="V224" i="20"/>
  <c r="AG299" i="5" s="1"/>
  <c r="N224" i="20"/>
  <c r="Y299" i="5" s="1"/>
  <c r="L510" i="20"/>
  <c r="W269" i="5" s="1"/>
  <c r="BJ268" i="5" s="1"/>
  <c r="CG268" i="5"/>
  <c r="AS224" i="20"/>
  <c r="BD299" i="5" s="1"/>
  <c r="AK224" i="20"/>
  <c r="AV299" i="5" s="1"/>
  <c r="U224" i="20"/>
  <c r="AF299" i="5" s="1"/>
  <c r="M224" i="20"/>
  <c r="X299" i="5" s="1"/>
  <c r="M510" i="20"/>
  <c r="X269" i="5" s="1"/>
  <c r="U510" i="20"/>
  <c r="AF269" i="5" s="1"/>
  <c r="AC510" i="20"/>
  <c r="AN269" i="5" s="1"/>
  <c r="AK510" i="20"/>
  <c r="AV269" i="5" s="1"/>
  <c r="AS510" i="20"/>
  <c r="BD269" i="5" s="1"/>
  <c r="AC252" i="20"/>
  <c r="BQ268" i="5"/>
  <c r="BY268" i="5"/>
  <c r="CO268" i="5"/>
  <c r="BR268" i="5"/>
  <c r="BZ268" i="5"/>
  <c r="CH268" i="5"/>
  <c r="CP268" i="5"/>
  <c r="Q507" i="20"/>
  <c r="AB266" i="5" s="1"/>
  <c r="Y507" i="20"/>
  <c r="AJ266" i="5" s="1"/>
  <c r="AG507" i="20"/>
  <c r="AR266" i="5" s="1"/>
  <c r="AO507" i="20"/>
  <c r="AZ266" i="5" s="1"/>
  <c r="AJ249" i="20"/>
  <c r="T249" i="20"/>
  <c r="L249" i="20"/>
  <c r="AO221" i="20"/>
  <c r="AZ296" i="5" s="1"/>
  <c r="AG221" i="20"/>
  <c r="AR296" i="5" s="1"/>
  <c r="Y221" i="20"/>
  <c r="AJ296" i="5" s="1"/>
  <c r="Q221" i="20"/>
  <c r="AB296" i="5" s="1"/>
  <c r="AR249" i="20"/>
  <c r="AB249" i="20"/>
  <c r="L507" i="20"/>
  <c r="W266" i="5" s="1"/>
  <c r="T507" i="20"/>
  <c r="AE266" i="5" s="1"/>
  <c r="AB507" i="20"/>
  <c r="AM266" i="5" s="1"/>
  <c r="AJ507" i="20"/>
  <c r="AU266" i="5" s="1"/>
  <c r="AR507" i="20"/>
  <c r="BC266" i="5" s="1"/>
  <c r="M504" i="20"/>
  <c r="X263" i="5" s="1"/>
  <c r="U504" i="20"/>
  <c r="AF263" i="5" s="1"/>
  <c r="AC504" i="20"/>
  <c r="AN263" i="5" s="1"/>
  <c r="AK504" i="20"/>
  <c r="AV263" i="5" s="1"/>
  <c r="AS504" i="20"/>
  <c r="BD263" i="5" s="1"/>
  <c r="AT218" i="20"/>
  <c r="BE293" i="5" s="1"/>
  <c r="AL218" i="20"/>
  <c r="AW293" i="5" s="1"/>
  <c r="AD218" i="20"/>
  <c r="AO293" i="5" s="1"/>
  <c r="V218" i="20"/>
  <c r="AG293" i="5" s="1"/>
  <c r="N218" i="20"/>
  <c r="Y293" i="5" s="1"/>
  <c r="N504" i="20"/>
  <c r="Y263" i="5" s="1"/>
  <c r="BL268" i="5" s="1"/>
  <c r="V504" i="20"/>
  <c r="AG263" i="5" s="1"/>
  <c r="AD504" i="20"/>
  <c r="AO263" i="5" s="1"/>
  <c r="AL504" i="20"/>
  <c r="AW263" i="5" s="1"/>
  <c r="AT504" i="20"/>
  <c r="BE263" i="5" s="1"/>
  <c r="AU246" i="20"/>
  <c r="AM246" i="20"/>
  <c r="AE246" i="20"/>
  <c r="W246" i="20"/>
  <c r="O246" i="20"/>
  <c r="AS246" i="20"/>
  <c r="AK246" i="20"/>
  <c r="AC246" i="20"/>
  <c r="U246" i="20"/>
  <c r="M246" i="20"/>
  <c r="G644" i="5"/>
  <c r="H4" i="5"/>
  <c r="H621" i="5" s="1"/>
  <c r="G599" i="5"/>
  <c r="G723" i="5"/>
  <c r="BQ491" i="5"/>
  <c r="DL483" i="5"/>
  <c r="BQ545" i="5"/>
  <c r="DL480" i="5"/>
  <c r="BQ497" i="5"/>
  <c r="BQ530" i="5"/>
  <c r="DL462" i="5"/>
  <c r="BQ536" i="5"/>
  <c r="BQ496" i="5"/>
  <c r="BQ472" i="5"/>
  <c r="DL534" i="5"/>
  <c r="DL474" i="5"/>
  <c r="DL478" i="5"/>
  <c r="DL461" i="5"/>
  <c r="BQ490" i="5"/>
  <c r="BQ499" i="5"/>
  <c r="BQ504" i="5"/>
  <c r="BQ505" i="5"/>
  <c r="BQ546" i="5"/>
  <c r="BQ544" i="5"/>
  <c r="BQ523" i="5"/>
  <c r="DL521" i="5"/>
  <c r="DL481" i="5"/>
  <c r="BQ475" i="5"/>
  <c r="DL468" i="5"/>
  <c r="BQ477" i="5"/>
  <c r="BQ506" i="5"/>
  <c r="BQ515" i="5"/>
  <c r="DL488" i="5"/>
  <c r="DL489" i="5"/>
  <c r="BQ527" i="5"/>
  <c r="DL528" i="5"/>
  <c r="BQ547" i="5"/>
  <c r="DL537" i="5"/>
  <c r="BQ483" i="5"/>
  <c r="BQ514" i="5"/>
  <c r="DL497" i="5"/>
  <c r="DL536" i="5"/>
  <c r="DL475" i="5"/>
  <c r="DL485" i="5"/>
  <c r="BQ479" i="5"/>
  <c r="BI454" i="5"/>
  <c r="DL490" i="5"/>
  <c r="DL499" i="5"/>
  <c r="DL500" i="5"/>
  <c r="DL501" i="5"/>
  <c r="DL531" i="5"/>
  <c r="DL540" i="5"/>
  <c r="DL543" i="5"/>
  <c r="DL549" i="5"/>
  <c r="DL470" i="5"/>
  <c r="BQ476" i="5"/>
  <c r="DL457" i="5"/>
  <c r="DL484" i="5"/>
  <c r="BQ495" i="5"/>
  <c r="BQ500" i="5"/>
  <c r="BQ501" i="5"/>
  <c r="BQ538" i="5"/>
  <c r="BQ540" i="5"/>
  <c r="DL542" i="5"/>
  <c r="BQ549" i="5"/>
  <c r="DL471" i="5"/>
  <c r="BQ484" i="5"/>
  <c r="DL496" i="5"/>
  <c r="DL535" i="5"/>
  <c r="BQ478" i="5"/>
  <c r="DK455" i="5"/>
  <c r="BQ457" i="5"/>
  <c r="BQ458" i="5"/>
  <c r="DL494" i="5"/>
  <c r="DL503" i="5"/>
  <c r="DL504" i="5"/>
  <c r="DL505" i="5"/>
  <c r="DL539" i="5"/>
  <c r="DL544" i="5"/>
  <c r="BQ521" i="5"/>
  <c r="DL476" i="5"/>
  <c r="DL495" i="5"/>
  <c r="DL523" i="5"/>
  <c r="DL545" i="5"/>
  <c r="DL482" i="5"/>
  <c r="BQ464" i="5"/>
  <c r="BQ473" i="5"/>
  <c r="BQ474" i="5"/>
  <c r="DL510" i="5"/>
  <c r="BQ488" i="5"/>
  <c r="BQ489" i="5"/>
  <c r="DL526" i="5"/>
  <c r="BQ528" i="5"/>
  <c r="BQ542" i="5"/>
  <c r="BQ537" i="5"/>
  <c r="BP455" i="5"/>
  <c r="H282" i="5"/>
  <c r="G173" i="5"/>
  <c r="G711" i="5"/>
  <c r="G551" i="5"/>
  <c r="G689" i="5"/>
  <c r="G633" i="5"/>
  <c r="G412" i="5"/>
  <c r="G282" i="5"/>
  <c r="G206" i="5"/>
  <c r="G432" i="5"/>
  <c r="G738" i="5"/>
  <c r="G733" i="5"/>
  <c r="G678" i="5"/>
  <c r="G610" i="5"/>
  <c r="G392" i="5"/>
  <c r="G252" i="5"/>
  <c r="G141" i="5"/>
  <c r="G455" i="5"/>
  <c r="G240" i="5"/>
  <c r="G655" i="5"/>
  <c r="G588" i="5"/>
  <c r="G621" i="5"/>
  <c r="G700" i="5"/>
  <c r="G371" i="5"/>
  <c r="G218" i="5"/>
  <c r="G666" i="5"/>
  <c r="G229" i="5"/>
  <c r="G728" i="5"/>
  <c r="G311" i="5"/>
  <c r="DL459" i="5"/>
  <c r="DD454" i="5"/>
  <c r="DL463" i="5"/>
  <c r="BQ468" i="5"/>
  <c r="DL472" i="5"/>
  <c r="DL479" i="5"/>
  <c r="BQ480" i="5"/>
  <c r="DL477" i="5"/>
  <c r="BQ510" i="5"/>
  <c r="DL514" i="5"/>
  <c r="DL491" i="5"/>
  <c r="BQ492" i="5"/>
  <c r="DL492" i="5"/>
  <c r="BQ493" i="5"/>
  <c r="DL493" i="5"/>
  <c r="BQ522" i="5"/>
  <c r="BQ535" i="5"/>
  <c r="BQ532" i="5"/>
  <c r="DL532" i="5"/>
  <c r="DL522" i="5"/>
  <c r="DL527" i="5"/>
  <c r="BQ541" i="5"/>
  <c r="DL541" i="5"/>
  <c r="BQ485" i="5"/>
  <c r="BQ482" i="5"/>
  <c r="BQ481" i="5"/>
  <c r="DL467" i="5"/>
  <c r="DL456" i="5"/>
  <c r="BQ461" i="5"/>
  <c r="DL465" i="5"/>
  <c r="BQ462" i="5"/>
  <c r="BQ494" i="5"/>
  <c r="DL498" i="5"/>
  <c r="BQ503" i="5"/>
  <c r="DL507" i="5"/>
  <c r="BQ508" i="5"/>
  <c r="DL508" i="5"/>
  <c r="BQ509" i="5"/>
  <c r="DL509" i="5"/>
  <c r="DL530" i="5"/>
  <c r="DL547" i="5"/>
  <c r="BQ548" i="5"/>
  <c r="DL548" i="5"/>
  <c r="BQ531" i="5"/>
  <c r="BQ525" i="5"/>
  <c r="DL525" i="5"/>
  <c r="BQ459" i="5"/>
  <c r="DL458" i="5"/>
  <c r="BQ463" i="5"/>
  <c r="BQ456" i="5"/>
  <c r="DL460" i="5"/>
  <c r="BQ465" i="5"/>
  <c r="DL469" i="5"/>
  <c r="BQ466" i="5"/>
  <c r="BQ498" i="5"/>
  <c r="DL502" i="5"/>
  <c r="BQ507" i="5"/>
  <c r="DL511" i="5"/>
  <c r="BQ512" i="5"/>
  <c r="DL512" i="5"/>
  <c r="BQ513" i="5"/>
  <c r="DL513" i="5"/>
  <c r="DL538" i="5"/>
  <c r="BQ520" i="5"/>
  <c r="DL520" i="5"/>
  <c r="BQ526" i="5"/>
  <c r="BQ539" i="5"/>
  <c r="BQ529" i="5"/>
  <c r="DL529" i="5"/>
  <c r="BQ471" i="5"/>
  <c r="DL466" i="5"/>
  <c r="BQ467" i="5"/>
  <c r="BQ460" i="5"/>
  <c r="DL464" i="5"/>
  <c r="BQ469" i="5"/>
  <c r="DL473" i="5"/>
  <c r="BQ470" i="5"/>
  <c r="BQ502" i="5"/>
  <c r="DL506" i="5"/>
  <c r="BQ511" i="5"/>
  <c r="DL515" i="5"/>
  <c r="BQ516" i="5"/>
  <c r="DL516" i="5"/>
  <c r="BQ517" i="5"/>
  <c r="DL517" i="5"/>
  <c r="DL546" i="5"/>
  <c r="BQ524" i="5"/>
  <c r="DL524" i="5"/>
  <c r="BQ534" i="5"/>
  <c r="BQ543" i="5"/>
  <c r="BQ533" i="5"/>
  <c r="V516" i="5" l="1"/>
  <c r="L56" i="25"/>
  <c r="BB497" i="5"/>
  <c r="AQ270" i="25"/>
  <c r="H738" i="5"/>
  <c r="AH500" i="5"/>
  <c r="W273" i="25"/>
  <c r="AY506" i="5"/>
  <c r="AN279" i="25"/>
  <c r="AO506" i="5"/>
  <c r="AD279" i="25"/>
  <c r="Z497" i="5"/>
  <c r="O270" i="25"/>
  <c r="AQ509" i="5"/>
  <c r="AF282" i="25"/>
  <c r="W503" i="5"/>
  <c r="L276" i="25"/>
  <c r="AO494" i="5"/>
  <c r="AD267" i="25"/>
  <c r="AN512" i="5"/>
  <c r="AC285" i="25"/>
  <c r="AH494" i="5"/>
  <c r="W267" i="25"/>
  <c r="Y509" i="5"/>
  <c r="N282" i="25"/>
  <c r="AP506" i="5"/>
  <c r="AE279" i="25"/>
  <c r="AO503" i="5"/>
  <c r="AD276" i="25"/>
  <c r="AZ515" i="5"/>
  <c r="AO288" i="25"/>
  <c r="AM494" i="5"/>
  <c r="AB267" i="25"/>
  <c r="AT506" i="5"/>
  <c r="AI279" i="25"/>
  <c r="AU494" i="5"/>
  <c r="AJ267" i="25"/>
  <c r="AV500" i="5"/>
  <c r="AK273" i="25"/>
  <c r="AS506" i="5"/>
  <c r="AH279" i="25"/>
  <c r="AI512" i="5"/>
  <c r="X285" i="25"/>
  <c r="AY503" i="5"/>
  <c r="AN276" i="25"/>
  <c r="AN503" i="5"/>
  <c r="AC276" i="25"/>
  <c r="BC494" i="5"/>
  <c r="AR267" i="25"/>
  <c r="BD500" i="5"/>
  <c r="AS273" i="25"/>
  <c r="BB506" i="5"/>
  <c r="AQ279" i="25"/>
  <c r="AR512" i="5"/>
  <c r="AG285" i="25"/>
  <c r="AJ494" i="5"/>
  <c r="Y267" i="25"/>
  <c r="AJ500" i="5"/>
  <c r="Y273" i="25"/>
  <c r="AG506" i="5"/>
  <c r="V279" i="25"/>
  <c r="BF515" i="5"/>
  <c r="AU288" i="25"/>
  <c r="AF506" i="5"/>
  <c r="U279" i="25"/>
  <c r="AP512" i="5"/>
  <c r="AE285" i="25"/>
  <c r="AN497" i="5"/>
  <c r="AC270" i="25"/>
  <c r="AX503" i="5"/>
  <c r="AM276" i="25"/>
  <c r="W506" i="5"/>
  <c r="L279" i="25"/>
  <c r="AG512" i="5"/>
  <c r="V285" i="25"/>
  <c r="CI274" i="5"/>
  <c r="CK274" i="5"/>
  <c r="P85" i="14"/>
  <c r="O127" i="14"/>
  <c r="O133" i="14" s="1"/>
  <c r="O139" i="14" s="1"/>
  <c r="O145" i="18"/>
  <c r="O157" i="18" s="1"/>
  <c r="O169" i="18" s="1"/>
  <c r="P73" i="18"/>
  <c r="BJ134" i="24"/>
  <c r="BJ126" i="24"/>
  <c r="BJ118" i="24"/>
  <c r="BJ109" i="24"/>
  <c r="O294" i="24"/>
  <c r="Z373" i="5" s="1"/>
  <c r="S294" i="24"/>
  <c r="AD373" i="5" s="1"/>
  <c r="W294" i="24"/>
  <c r="AH373" i="5" s="1"/>
  <c r="AA294" i="24"/>
  <c r="AL373" i="5" s="1"/>
  <c r="AE294" i="24"/>
  <c r="AP373" i="5" s="1"/>
  <c r="AI294" i="24"/>
  <c r="AT373" i="5" s="1"/>
  <c r="AM294" i="24"/>
  <c r="AX373" i="5" s="1"/>
  <c r="AQ294" i="24"/>
  <c r="BB373" i="5" s="1"/>
  <c r="AP295" i="24"/>
  <c r="BA374" i="5" s="1"/>
  <c r="AO296" i="24"/>
  <c r="AZ375" i="5" s="1"/>
  <c r="AU296" i="24"/>
  <c r="BF375" i="5" s="1"/>
  <c r="O297" i="24"/>
  <c r="Z376" i="5" s="1"/>
  <c r="S297" i="24"/>
  <c r="AD376" i="5" s="1"/>
  <c r="W297" i="24"/>
  <c r="AH376" i="5" s="1"/>
  <c r="AA297" i="24"/>
  <c r="AL376" i="5" s="1"/>
  <c r="AE297" i="24"/>
  <c r="AP376" i="5" s="1"/>
  <c r="AI297" i="24"/>
  <c r="AT376" i="5" s="1"/>
  <c r="AM297" i="24"/>
  <c r="AX376" i="5" s="1"/>
  <c r="AQ297" i="24"/>
  <c r="BB376" i="5" s="1"/>
  <c r="AP298" i="24"/>
  <c r="BA377" i="5" s="1"/>
  <c r="AO299" i="24"/>
  <c r="AZ378" i="5" s="1"/>
  <c r="AU299" i="24"/>
  <c r="BF378" i="5" s="1"/>
  <c r="O300" i="24"/>
  <c r="Z379" i="5" s="1"/>
  <c r="S300" i="24"/>
  <c r="AD379" i="5" s="1"/>
  <c r="W300" i="24"/>
  <c r="AH379" i="5" s="1"/>
  <c r="AA300" i="24"/>
  <c r="AL379" i="5" s="1"/>
  <c r="AE300" i="24"/>
  <c r="AP379" i="5" s="1"/>
  <c r="AI300" i="24"/>
  <c r="AT379" i="5" s="1"/>
  <c r="AM300" i="24"/>
  <c r="AX379" i="5" s="1"/>
  <c r="AQ300" i="24"/>
  <c r="BB379" i="5" s="1"/>
  <c r="AP301" i="24"/>
  <c r="BA380" i="5" s="1"/>
  <c r="AO302" i="24"/>
  <c r="AZ381" i="5" s="1"/>
  <c r="AU302" i="24"/>
  <c r="BF381" i="5" s="1"/>
  <c r="O303" i="24"/>
  <c r="Z382" i="5" s="1"/>
  <c r="S303" i="24"/>
  <c r="AD382" i="5" s="1"/>
  <c r="W303" i="24"/>
  <c r="AH382" i="5" s="1"/>
  <c r="AA303" i="24"/>
  <c r="AL382" i="5" s="1"/>
  <c r="AE303" i="24"/>
  <c r="AP382" i="5" s="1"/>
  <c r="AI303" i="24"/>
  <c r="AT382" i="5" s="1"/>
  <c r="AM303" i="24"/>
  <c r="AX382" i="5" s="1"/>
  <c r="AQ303" i="24"/>
  <c r="BB382" i="5" s="1"/>
  <c r="AP304" i="24"/>
  <c r="BA383" i="5" s="1"/>
  <c r="AO305" i="24"/>
  <c r="AZ384" i="5" s="1"/>
  <c r="AU305" i="24"/>
  <c r="BF384" i="5" s="1"/>
  <c r="BJ133" i="24"/>
  <c r="BJ125" i="24"/>
  <c r="BJ117" i="24"/>
  <c r="BJ6" i="24"/>
  <c r="BJ132" i="24"/>
  <c r="BJ124" i="24"/>
  <c r="BJ116" i="24"/>
  <c r="L294" i="24"/>
  <c r="W373" i="5" s="1"/>
  <c r="P294" i="24"/>
  <c r="AA373" i="5" s="1"/>
  <c r="T294" i="24"/>
  <c r="AE373" i="5" s="1"/>
  <c r="X294" i="24"/>
  <c r="AI373" i="5" s="1"/>
  <c r="AB294" i="24"/>
  <c r="AM373" i="5" s="1"/>
  <c r="AF294" i="24"/>
  <c r="AQ373" i="5" s="1"/>
  <c r="AJ294" i="24"/>
  <c r="AU373" i="5" s="1"/>
  <c r="AN294" i="24"/>
  <c r="AY373" i="5" s="1"/>
  <c r="AR294" i="24"/>
  <c r="BC373" i="5" s="1"/>
  <c r="AQ295" i="24"/>
  <c r="BB374" i="5" s="1"/>
  <c r="AP296" i="24"/>
  <c r="BA375" i="5" s="1"/>
  <c r="L297" i="24"/>
  <c r="W376" i="5" s="1"/>
  <c r="P297" i="24"/>
  <c r="AA376" i="5" s="1"/>
  <c r="T297" i="24"/>
  <c r="AE376" i="5" s="1"/>
  <c r="X297" i="24"/>
  <c r="AI376" i="5" s="1"/>
  <c r="AB297" i="24"/>
  <c r="AM376" i="5" s="1"/>
  <c r="AF297" i="24"/>
  <c r="AQ376" i="5" s="1"/>
  <c r="AJ297" i="24"/>
  <c r="AU376" i="5" s="1"/>
  <c r="AN297" i="24"/>
  <c r="AY376" i="5" s="1"/>
  <c r="AR297" i="24"/>
  <c r="BC376" i="5" s="1"/>
  <c r="AQ298" i="24"/>
  <c r="BB377" i="5" s="1"/>
  <c r="AP299" i="24"/>
  <c r="BA378" i="5" s="1"/>
  <c r="L300" i="24"/>
  <c r="W379" i="5" s="1"/>
  <c r="P300" i="24"/>
  <c r="AA379" i="5" s="1"/>
  <c r="T300" i="24"/>
  <c r="AE379" i="5" s="1"/>
  <c r="X300" i="24"/>
  <c r="AI379" i="5" s="1"/>
  <c r="AB300" i="24"/>
  <c r="AM379" i="5" s="1"/>
  <c r="AF300" i="24"/>
  <c r="AQ379" i="5" s="1"/>
  <c r="AJ300" i="24"/>
  <c r="AU379" i="5" s="1"/>
  <c r="AN300" i="24"/>
  <c r="AY379" i="5" s="1"/>
  <c r="AR300" i="24"/>
  <c r="BC379" i="5" s="1"/>
  <c r="AQ301" i="24"/>
  <c r="BB380" i="5" s="1"/>
  <c r="AP302" i="24"/>
  <c r="BA381" i="5" s="1"/>
  <c r="L303" i="24"/>
  <c r="W382" i="5" s="1"/>
  <c r="P303" i="24"/>
  <c r="AA382" i="5" s="1"/>
  <c r="T303" i="24"/>
  <c r="AE382" i="5" s="1"/>
  <c r="X303" i="24"/>
  <c r="AI382" i="5" s="1"/>
  <c r="AB303" i="24"/>
  <c r="AM382" i="5" s="1"/>
  <c r="AF303" i="24"/>
  <c r="AQ382" i="5" s="1"/>
  <c r="AJ303" i="24"/>
  <c r="AU382" i="5" s="1"/>
  <c r="AN303" i="24"/>
  <c r="AY382" i="5" s="1"/>
  <c r="BJ136" i="24"/>
  <c r="BJ128" i="24"/>
  <c r="BJ120" i="24"/>
  <c r="BJ111" i="24"/>
  <c r="N294" i="24"/>
  <c r="Y373" i="5" s="1"/>
  <c r="R294" i="24"/>
  <c r="AC373" i="5" s="1"/>
  <c r="V294" i="24"/>
  <c r="AG373" i="5" s="1"/>
  <c r="Z294" i="24"/>
  <c r="AK373" i="5" s="1"/>
  <c r="AD294" i="24"/>
  <c r="AO373" i="5" s="1"/>
  <c r="AH294" i="24"/>
  <c r="AS373" i="5" s="1"/>
  <c r="AL294" i="24"/>
  <c r="AW373" i="5" s="1"/>
  <c r="AP294" i="24"/>
  <c r="BA373" i="5" s="1"/>
  <c r="AO295" i="24"/>
  <c r="AZ374" i="5" s="1"/>
  <c r="AU295" i="24"/>
  <c r="BF374" i="5" s="1"/>
  <c r="AR296" i="24"/>
  <c r="BC375" i="5" s="1"/>
  <c r="N297" i="24"/>
  <c r="Y376" i="5" s="1"/>
  <c r="R297" i="24"/>
  <c r="AC376" i="5" s="1"/>
  <c r="V297" i="24"/>
  <c r="AG376" i="5" s="1"/>
  <c r="Z297" i="24"/>
  <c r="AK376" i="5" s="1"/>
  <c r="AD297" i="24"/>
  <c r="AO376" i="5" s="1"/>
  <c r="AH297" i="24"/>
  <c r="AS376" i="5" s="1"/>
  <c r="AL297" i="24"/>
  <c r="AW376" i="5" s="1"/>
  <c r="AP297" i="24"/>
  <c r="BA376" i="5" s="1"/>
  <c r="AO298" i="24"/>
  <c r="AZ377" i="5" s="1"/>
  <c r="AU298" i="24"/>
  <c r="BF377" i="5" s="1"/>
  <c r="AR299" i="24"/>
  <c r="BC378" i="5" s="1"/>
  <c r="N300" i="24"/>
  <c r="Y379" i="5" s="1"/>
  <c r="R300" i="24"/>
  <c r="AC379" i="5" s="1"/>
  <c r="V300" i="24"/>
  <c r="AG379" i="5" s="1"/>
  <c r="Z300" i="24"/>
  <c r="AK379" i="5" s="1"/>
  <c r="AD300" i="24"/>
  <c r="AO379" i="5" s="1"/>
  <c r="AH300" i="24"/>
  <c r="AS379" i="5" s="1"/>
  <c r="AL300" i="24"/>
  <c r="AW379" i="5" s="1"/>
  <c r="AP300" i="24"/>
  <c r="BA379" i="5" s="1"/>
  <c r="AO301" i="24"/>
  <c r="AZ380" i="5" s="1"/>
  <c r="AU301" i="24"/>
  <c r="BF380" i="5" s="1"/>
  <c r="AR302" i="24"/>
  <c r="BC381" i="5" s="1"/>
  <c r="N303" i="24"/>
  <c r="Y382" i="5" s="1"/>
  <c r="R303" i="24"/>
  <c r="AC382" i="5" s="1"/>
  <c r="V303" i="24"/>
  <c r="AG382" i="5" s="1"/>
  <c r="Z303" i="24"/>
  <c r="AK382" i="5" s="1"/>
  <c r="AD303" i="24"/>
  <c r="AO382" i="5" s="1"/>
  <c r="AH303" i="24"/>
  <c r="AS382" i="5" s="1"/>
  <c r="AL303" i="24"/>
  <c r="AW382" i="5" s="1"/>
  <c r="AP303" i="24"/>
  <c r="BA382" i="5" s="1"/>
  <c r="AO304" i="24"/>
  <c r="AZ383" i="5" s="1"/>
  <c r="AU304" i="24"/>
  <c r="BF383" i="5" s="1"/>
  <c r="AR305" i="24"/>
  <c r="BC384" i="5" s="1"/>
  <c r="N306" i="24"/>
  <c r="Y385" i="5" s="1"/>
  <c r="R306" i="24"/>
  <c r="AC385" i="5" s="1"/>
  <c r="V306" i="24"/>
  <c r="AG385" i="5" s="1"/>
  <c r="BJ135" i="24"/>
  <c r="BJ127" i="24"/>
  <c r="BJ119" i="24"/>
  <c r="BJ110" i="24"/>
  <c r="BJ130" i="24"/>
  <c r="AG294" i="24"/>
  <c r="AR373" i="5" s="1"/>
  <c r="U297" i="24"/>
  <c r="AF376" i="5" s="1"/>
  <c r="AQ299" i="24"/>
  <c r="BB378" i="5" s="1"/>
  <c r="AC303" i="24"/>
  <c r="AN382" i="5" s="1"/>
  <c r="W306" i="24"/>
  <c r="AH385" i="5" s="1"/>
  <c r="AA306" i="24"/>
  <c r="AL385" i="5" s="1"/>
  <c r="AE306" i="24"/>
  <c r="AP385" i="5" s="1"/>
  <c r="AI306" i="24"/>
  <c r="AT385" i="5" s="1"/>
  <c r="AM306" i="24"/>
  <c r="AX385" i="5" s="1"/>
  <c r="AQ306" i="24"/>
  <c r="BB385" i="5" s="1"/>
  <c r="M307" i="24"/>
  <c r="X386" i="5" s="1"/>
  <c r="Q307" i="24"/>
  <c r="AB386" i="5" s="1"/>
  <c r="U307" i="24"/>
  <c r="AF386" i="5" s="1"/>
  <c r="Y307" i="24"/>
  <c r="AJ386" i="5" s="1"/>
  <c r="AC307" i="24"/>
  <c r="AN386" i="5" s="1"/>
  <c r="AG307" i="24"/>
  <c r="AR386" i="5" s="1"/>
  <c r="AK307" i="24"/>
  <c r="AV386" i="5" s="1"/>
  <c r="AO307" i="24"/>
  <c r="AZ386" i="5" s="1"/>
  <c r="AU307" i="24"/>
  <c r="BF386" i="5" s="1"/>
  <c r="O308" i="24"/>
  <c r="Z387" i="5" s="1"/>
  <c r="S308" i="24"/>
  <c r="AD387" i="5" s="1"/>
  <c r="W308" i="24"/>
  <c r="AH387" i="5" s="1"/>
  <c r="AA308" i="24"/>
  <c r="AL387" i="5" s="1"/>
  <c r="AE308" i="24"/>
  <c r="AP387" i="5" s="1"/>
  <c r="AI308" i="24"/>
  <c r="AT387" i="5" s="1"/>
  <c r="AM308" i="24"/>
  <c r="AX387" i="5" s="1"/>
  <c r="AQ308" i="24"/>
  <c r="BB387" i="5" s="1"/>
  <c r="M309" i="24"/>
  <c r="X388" i="5" s="1"/>
  <c r="Q309" i="24"/>
  <c r="AB388" i="5" s="1"/>
  <c r="U309" i="24"/>
  <c r="AF388" i="5" s="1"/>
  <c r="Y309" i="24"/>
  <c r="AJ388" i="5" s="1"/>
  <c r="AC309" i="24"/>
  <c r="AN388" i="5" s="1"/>
  <c r="AG309" i="24"/>
  <c r="AR388" i="5" s="1"/>
  <c r="AK309" i="24"/>
  <c r="AV388" i="5" s="1"/>
  <c r="AO309" i="24"/>
  <c r="AZ388" i="5" s="1"/>
  <c r="AU309" i="24"/>
  <c r="BF388" i="5" s="1"/>
  <c r="O310" i="24"/>
  <c r="Z389" i="5" s="1"/>
  <c r="S310" i="24"/>
  <c r="AD389" i="5" s="1"/>
  <c r="W310" i="24"/>
  <c r="AH389" i="5" s="1"/>
  <c r="AA310" i="24"/>
  <c r="AL389" i="5" s="1"/>
  <c r="AE310" i="24"/>
  <c r="AP389" i="5" s="1"/>
  <c r="AI310" i="24"/>
  <c r="AT389" i="5" s="1"/>
  <c r="AM310" i="24"/>
  <c r="AX389" i="5" s="1"/>
  <c r="AQ310" i="24"/>
  <c r="BB389" i="5" s="1"/>
  <c r="AP293" i="24"/>
  <c r="BA372" i="5" s="1"/>
  <c r="L99" i="24"/>
  <c r="V388" i="5" s="1"/>
  <c r="L95" i="24"/>
  <c r="V376" i="5" s="1"/>
  <c r="AO10" i="24"/>
  <c r="AO18" i="24"/>
  <c r="AO26" i="24"/>
  <c r="AO34" i="24"/>
  <c r="BJ14" i="24"/>
  <c r="BJ22" i="24"/>
  <c r="BJ30" i="24"/>
  <c r="BJ38" i="24"/>
  <c r="BJ46" i="24"/>
  <c r="BJ54" i="24"/>
  <c r="BJ62" i="24"/>
  <c r="BJ70" i="24"/>
  <c r="BJ78" i="24"/>
  <c r="BJ86" i="24"/>
  <c r="BJ94" i="24"/>
  <c r="BJ102" i="24"/>
  <c r="P293" i="24"/>
  <c r="AA372" i="5" s="1"/>
  <c r="T293" i="24"/>
  <c r="AE372" i="5" s="1"/>
  <c r="X293" i="24"/>
  <c r="AI372" i="5" s="1"/>
  <c r="AB293" i="24"/>
  <c r="AM372" i="5" s="1"/>
  <c r="AF293" i="24"/>
  <c r="AQ372" i="5" s="1"/>
  <c r="AJ293" i="24"/>
  <c r="AU372" i="5" s="1"/>
  <c r="AN293" i="24"/>
  <c r="AY372" i="5" s="1"/>
  <c r="O295" i="24"/>
  <c r="Z374" i="5" s="1"/>
  <c r="S295" i="24"/>
  <c r="AD374" i="5" s="1"/>
  <c r="W295" i="24"/>
  <c r="AH374" i="5" s="1"/>
  <c r="AA295" i="24"/>
  <c r="AL374" i="5" s="1"/>
  <c r="AE295" i="24"/>
  <c r="AP374" i="5" s="1"/>
  <c r="AI295" i="24"/>
  <c r="AT374" i="5" s="1"/>
  <c r="AM295" i="24"/>
  <c r="AX374" i="5" s="1"/>
  <c r="N296" i="24"/>
  <c r="Y375" i="5" s="1"/>
  <c r="R296" i="24"/>
  <c r="AC375" i="5" s="1"/>
  <c r="V296" i="24"/>
  <c r="AG375" i="5" s="1"/>
  <c r="Z296" i="24"/>
  <c r="AK375" i="5" s="1"/>
  <c r="AD296" i="24"/>
  <c r="AO375" i="5" s="1"/>
  <c r="AH296" i="24"/>
  <c r="AS375" i="5" s="1"/>
  <c r="AL296" i="24"/>
  <c r="AW375" i="5" s="1"/>
  <c r="M298" i="24"/>
  <c r="X377" i="5" s="1"/>
  <c r="Q298" i="24"/>
  <c r="AB377" i="5" s="1"/>
  <c r="U298" i="24"/>
  <c r="AF377" i="5" s="1"/>
  <c r="Y298" i="24"/>
  <c r="AJ377" i="5" s="1"/>
  <c r="AC298" i="24"/>
  <c r="AN377" i="5" s="1"/>
  <c r="AG298" i="24"/>
  <c r="AR377" i="5" s="1"/>
  <c r="AK298" i="24"/>
  <c r="AV377" i="5" s="1"/>
  <c r="L299" i="24"/>
  <c r="W378" i="5" s="1"/>
  <c r="P299" i="24"/>
  <c r="AA378" i="5" s="1"/>
  <c r="T299" i="24"/>
  <c r="AE378" i="5" s="1"/>
  <c r="X299" i="24"/>
  <c r="AI378" i="5" s="1"/>
  <c r="AB299" i="24"/>
  <c r="AM378" i="5" s="1"/>
  <c r="AF299" i="24"/>
  <c r="AQ378" i="5" s="1"/>
  <c r="AJ299" i="24"/>
  <c r="AU378" i="5" s="1"/>
  <c r="AN299" i="24"/>
  <c r="AY378" i="5" s="1"/>
  <c r="O301" i="24"/>
  <c r="Z380" i="5" s="1"/>
  <c r="S301" i="24"/>
  <c r="AD380" i="5" s="1"/>
  <c r="W301" i="24"/>
  <c r="AH380" i="5" s="1"/>
  <c r="AA301" i="24"/>
  <c r="AL380" i="5" s="1"/>
  <c r="AE301" i="24"/>
  <c r="AP380" i="5" s="1"/>
  <c r="AI301" i="24"/>
  <c r="AT380" i="5" s="1"/>
  <c r="AM301" i="24"/>
  <c r="AX380" i="5" s="1"/>
  <c r="N302" i="24"/>
  <c r="Y381" i="5" s="1"/>
  <c r="R302" i="24"/>
  <c r="AC381" i="5" s="1"/>
  <c r="V302" i="24"/>
  <c r="AG381" i="5" s="1"/>
  <c r="Z302" i="24"/>
  <c r="AK381" i="5" s="1"/>
  <c r="AD302" i="24"/>
  <c r="AO381" i="5" s="1"/>
  <c r="AH302" i="24"/>
  <c r="AS381" i="5" s="1"/>
  <c r="AL302" i="24"/>
  <c r="AW381" i="5" s="1"/>
  <c r="M304" i="24"/>
  <c r="X383" i="5" s="1"/>
  <c r="Q304" i="24"/>
  <c r="AB383" i="5" s="1"/>
  <c r="U304" i="24"/>
  <c r="AF383" i="5" s="1"/>
  <c r="Y304" i="24"/>
  <c r="AJ383" i="5" s="1"/>
  <c r="AC304" i="24"/>
  <c r="AN383" i="5" s="1"/>
  <c r="AG304" i="24"/>
  <c r="AR383" i="5" s="1"/>
  <c r="AK304" i="24"/>
  <c r="AV383" i="5" s="1"/>
  <c r="L305" i="24"/>
  <c r="W384" i="5" s="1"/>
  <c r="P305" i="24"/>
  <c r="AA384" i="5" s="1"/>
  <c r="T305" i="24"/>
  <c r="AE384" i="5" s="1"/>
  <c r="X305" i="24"/>
  <c r="AI384" i="5" s="1"/>
  <c r="AB305" i="24"/>
  <c r="AM384" i="5" s="1"/>
  <c r="AF305" i="24"/>
  <c r="AQ384" i="5" s="1"/>
  <c r="AJ305" i="24"/>
  <c r="AU384" i="5" s="1"/>
  <c r="AN305" i="24"/>
  <c r="AY384" i="5" s="1"/>
  <c r="AS296" i="24"/>
  <c r="BD375" i="5" s="1"/>
  <c r="AS300" i="24"/>
  <c r="BD379" i="5" s="1"/>
  <c r="AS304" i="24"/>
  <c r="BD383" i="5" s="1"/>
  <c r="AS308" i="24"/>
  <c r="BD387" i="5" s="1"/>
  <c r="AT294" i="24"/>
  <c r="BE373" i="5" s="1"/>
  <c r="AT298" i="24"/>
  <c r="BE377" i="5" s="1"/>
  <c r="AT302" i="24"/>
  <c r="BE381" i="5" s="1"/>
  <c r="AT306" i="24"/>
  <c r="BE385" i="5" s="1"/>
  <c r="AT310" i="24"/>
  <c r="BE389" i="5" s="1"/>
  <c r="AV296" i="24"/>
  <c r="BG375" i="5" s="1"/>
  <c r="AV300" i="24"/>
  <c r="BG379" i="5" s="1"/>
  <c r="AV304" i="24"/>
  <c r="BG383" i="5" s="1"/>
  <c r="AV308" i="24"/>
  <c r="BG387" i="5" s="1"/>
  <c r="BJ129" i="24"/>
  <c r="M294" i="24"/>
  <c r="X373" i="5" s="1"/>
  <c r="AU294" i="24"/>
  <c r="BF373" i="5" s="1"/>
  <c r="AG297" i="24"/>
  <c r="AR376" i="5" s="1"/>
  <c r="U300" i="24"/>
  <c r="AF379" i="5" s="1"/>
  <c r="Q303" i="24"/>
  <c r="AB382" i="5" s="1"/>
  <c r="AQ304" i="24"/>
  <c r="BB383" i="5" s="1"/>
  <c r="AQ305" i="24"/>
  <c r="BB384" i="5" s="1"/>
  <c r="S306" i="24"/>
  <c r="AD385" i="5" s="1"/>
  <c r="AO11" i="24"/>
  <c r="AO19" i="24"/>
  <c r="AO27" i="24"/>
  <c r="AO35" i="24"/>
  <c r="BJ7" i="24"/>
  <c r="BJ15" i="24"/>
  <c r="BJ23" i="24"/>
  <c r="BJ31" i="24"/>
  <c r="BJ39" i="24"/>
  <c r="BJ47" i="24"/>
  <c r="BJ55" i="24"/>
  <c r="BJ63" i="24"/>
  <c r="BJ71" i="24"/>
  <c r="BJ79" i="24"/>
  <c r="BJ87" i="24"/>
  <c r="BJ95" i="24"/>
  <c r="BJ103" i="24"/>
  <c r="BJ123" i="24"/>
  <c r="Y294" i="24"/>
  <c r="AJ373" i="5" s="1"/>
  <c r="M297" i="24"/>
  <c r="X376" i="5" s="1"/>
  <c r="AU297" i="24"/>
  <c r="BF376" i="5" s="1"/>
  <c r="AG300" i="24"/>
  <c r="AR379" i="5" s="1"/>
  <c r="AO300" i="24"/>
  <c r="AZ379" i="5" s="1"/>
  <c r="AR301" i="24"/>
  <c r="BC380" i="5" s="1"/>
  <c r="AK303" i="24"/>
  <c r="AV382" i="5" s="1"/>
  <c r="O306" i="24"/>
  <c r="Z385" i="5" s="1"/>
  <c r="X306" i="24"/>
  <c r="AI385" i="5" s="1"/>
  <c r="AB306" i="24"/>
  <c r="AM385" i="5" s="1"/>
  <c r="AF306" i="24"/>
  <c r="AQ385" i="5" s="1"/>
  <c r="AJ306" i="24"/>
  <c r="AU385" i="5" s="1"/>
  <c r="AN306" i="24"/>
  <c r="AY385" i="5" s="1"/>
  <c r="AR306" i="24"/>
  <c r="BC385" i="5" s="1"/>
  <c r="N307" i="24"/>
  <c r="Y386" i="5" s="1"/>
  <c r="R307" i="24"/>
  <c r="AC386" i="5" s="1"/>
  <c r="V307" i="24"/>
  <c r="AG386" i="5" s="1"/>
  <c r="Z307" i="24"/>
  <c r="AK386" i="5" s="1"/>
  <c r="AD307" i="24"/>
  <c r="AO386" i="5" s="1"/>
  <c r="AH307" i="24"/>
  <c r="AS386" i="5" s="1"/>
  <c r="AL307" i="24"/>
  <c r="AW386" i="5" s="1"/>
  <c r="AP307" i="24"/>
  <c r="BA386" i="5" s="1"/>
  <c r="L308" i="24"/>
  <c r="W387" i="5" s="1"/>
  <c r="P308" i="24"/>
  <c r="AA387" i="5" s="1"/>
  <c r="T308" i="24"/>
  <c r="AE387" i="5" s="1"/>
  <c r="X308" i="24"/>
  <c r="AI387" i="5" s="1"/>
  <c r="AB308" i="24"/>
  <c r="AM387" i="5" s="1"/>
  <c r="AF308" i="24"/>
  <c r="AQ387" i="5" s="1"/>
  <c r="AJ308" i="24"/>
  <c r="AU387" i="5" s="1"/>
  <c r="AN308" i="24"/>
  <c r="AY387" i="5" s="1"/>
  <c r="AR308" i="24"/>
  <c r="BC387" i="5" s="1"/>
  <c r="N309" i="24"/>
  <c r="Y388" i="5" s="1"/>
  <c r="R309" i="24"/>
  <c r="AC388" i="5" s="1"/>
  <c r="V309" i="24"/>
  <c r="AG388" i="5" s="1"/>
  <c r="Z309" i="24"/>
  <c r="AK388" i="5" s="1"/>
  <c r="AD309" i="24"/>
  <c r="AO388" i="5" s="1"/>
  <c r="AH309" i="24"/>
  <c r="AS388" i="5" s="1"/>
  <c r="AL309" i="24"/>
  <c r="AW388" i="5" s="1"/>
  <c r="AP309" i="24"/>
  <c r="BA388" i="5" s="1"/>
  <c r="L310" i="24"/>
  <c r="W389" i="5" s="1"/>
  <c r="P310" i="24"/>
  <c r="AA389" i="5" s="1"/>
  <c r="T310" i="24"/>
  <c r="AE389" i="5" s="1"/>
  <c r="X310" i="24"/>
  <c r="AI389" i="5" s="1"/>
  <c r="AB310" i="24"/>
  <c r="AM389" i="5" s="1"/>
  <c r="AF310" i="24"/>
  <c r="AQ389" i="5" s="1"/>
  <c r="AJ310" i="24"/>
  <c r="AU389" i="5" s="1"/>
  <c r="AN310" i="24"/>
  <c r="AY389" i="5" s="1"/>
  <c r="AR310" i="24"/>
  <c r="BC389" i="5" s="1"/>
  <c r="AQ293" i="24"/>
  <c r="BB372" i="5" s="1"/>
  <c r="L98" i="24"/>
  <c r="V385" i="5" s="1"/>
  <c r="L94" i="24"/>
  <c r="V373" i="5" s="1"/>
  <c r="AO12" i="24"/>
  <c r="AO20" i="24"/>
  <c r="AO28" i="24"/>
  <c r="AO36" i="24"/>
  <c r="BJ8" i="24"/>
  <c r="BJ16" i="24"/>
  <c r="BJ24" i="24"/>
  <c r="BJ32" i="24"/>
  <c r="BJ40" i="24"/>
  <c r="BJ48" i="24"/>
  <c r="BJ56" i="24"/>
  <c r="BJ64" i="24"/>
  <c r="BJ72" i="24"/>
  <c r="BJ80" i="24"/>
  <c r="BJ88" i="24"/>
  <c r="BJ96" i="24"/>
  <c r="BJ104" i="24"/>
  <c r="M293" i="24"/>
  <c r="X372" i="5" s="1"/>
  <c r="Q293" i="24"/>
  <c r="AB372" i="5" s="1"/>
  <c r="U293" i="24"/>
  <c r="AF372" i="5" s="1"/>
  <c r="Y293" i="24"/>
  <c r="AJ372" i="5" s="1"/>
  <c r="AC293" i="24"/>
  <c r="AN372" i="5" s="1"/>
  <c r="AG293" i="24"/>
  <c r="AR372" i="5" s="1"/>
  <c r="AK293" i="24"/>
  <c r="AV372" i="5" s="1"/>
  <c r="L295" i="24"/>
  <c r="W374" i="5" s="1"/>
  <c r="P295" i="24"/>
  <c r="AA374" i="5" s="1"/>
  <c r="T295" i="24"/>
  <c r="AE374" i="5" s="1"/>
  <c r="X295" i="24"/>
  <c r="AI374" i="5" s="1"/>
  <c r="AB295" i="24"/>
  <c r="AM374" i="5" s="1"/>
  <c r="AF295" i="24"/>
  <c r="AQ374" i="5" s="1"/>
  <c r="AJ295" i="24"/>
  <c r="AU374" i="5" s="1"/>
  <c r="AN295" i="24"/>
  <c r="AY374" i="5" s="1"/>
  <c r="O296" i="24"/>
  <c r="Z375" i="5" s="1"/>
  <c r="S296" i="24"/>
  <c r="AD375" i="5" s="1"/>
  <c r="W296" i="24"/>
  <c r="AH375" i="5" s="1"/>
  <c r="AA296" i="24"/>
  <c r="AL375" i="5" s="1"/>
  <c r="AE296" i="24"/>
  <c r="AP375" i="5" s="1"/>
  <c r="AI296" i="24"/>
  <c r="AT375" i="5" s="1"/>
  <c r="AM296" i="24"/>
  <c r="AX375" i="5" s="1"/>
  <c r="N298" i="24"/>
  <c r="Y377" i="5" s="1"/>
  <c r="R298" i="24"/>
  <c r="AC377" i="5" s="1"/>
  <c r="V298" i="24"/>
  <c r="AG377" i="5" s="1"/>
  <c r="Z298" i="24"/>
  <c r="AK377" i="5" s="1"/>
  <c r="AD298" i="24"/>
  <c r="AO377" i="5" s="1"/>
  <c r="AH298" i="24"/>
  <c r="AS377" i="5" s="1"/>
  <c r="AL298" i="24"/>
  <c r="AW377" i="5" s="1"/>
  <c r="M299" i="24"/>
  <c r="X378" i="5" s="1"/>
  <c r="Q299" i="24"/>
  <c r="AB378" i="5" s="1"/>
  <c r="U299" i="24"/>
  <c r="AF378" i="5" s="1"/>
  <c r="Y299" i="24"/>
  <c r="AJ378" i="5" s="1"/>
  <c r="AC299" i="24"/>
  <c r="AN378" i="5" s="1"/>
  <c r="AG299" i="24"/>
  <c r="AR378" i="5" s="1"/>
  <c r="AK299" i="24"/>
  <c r="AV378" i="5" s="1"/>
  <c r="L301" i="24"/>
  <c r="W380" i="5" s="1"/>
  <c r="P301" i="24"/>
  <c r="AA380" i="5" s="1"/>
  <c r="T301" i="24"/>
  <c r="AE380" i="5" s="1"/>
  <c r="X301" i="24"/>
  <c r="AI380" i="5" s="1"/>
  <c r="AB301" i="24"/>
  <c r="AM380" i="5" s="1"/>
  <c r="AF301" i="24"/>
  <c r="AQ380" i="5" s="1"/>
  <c r="AJ301" i="24"/>
  <c r="AU380" i="5" s="1"/>
  <c r="AN301" i="24"/>
  <c r="AY380" i="5" s="1"/>
  <c r="O302" i="24"/>
  <c r="Z381" i="5" s="1"/>
  <c r="S302" i="24"/>
  <c r="AD381" i="5" s="1"/>
  <c r="W302" i="24"/>
  <c r="AH381" i="5" s="1"/>
  <c r="AA302" i="24"/>
  <c r="AL381" i="5" s="1"/>
  <c r="AE302" i="24"/>
  <c r="AP381" i="5" s="1"/>
  <c r="AI302" i="24"/>
  <c r="AT381" i="5" s="1"/>
  <c r="AM302" i="24"/>
  <c r="AX381" i="5" s="1"/>
  <c r="N304" i="24"/>
  <c r="Y383" i="5" s="1"/>
  <c r="R304" i="24"/>
  <c r="AC383" i="5" s="1"/>
  <c r="V304" i="24"/>
  <c r="AG383" i="5" s="1"/>
  <c r="Z304" i="24"/>
  <c r="AK383" i="5" s="1"/>
  <c r="AD304" i="24"/>
  <c r="AO383" i="5" s="1"/>
  <c r="AH304" i="24"/>
  <c r="AS383" i="5" s="1"/>
  <c r="AL304" i="24"/>
  <c r="AW383" i="5" s="1"/>
  <c r="M305" i="24"/>
  <c r="X384" i="5" s="1"/>
  <c r="Q305" i="24"/>
  <c r="AB384" i="5" s="1"/>
  <c r="U305" i="24"/>
  <c r="AF384" i="5" s="1"/>
  <c r="Y305" i="24"/>
  <c r="AJ384" i="5" s="1"/>
  <c r="AC305" i="24"/>
  <c r="AN384" i="5" s="1"/>
  <c r="AG305" i="24"/>
  <c r="AR384" i="5" s="1"/>
  <c r="AK305" i="24"/>
  <c r="AV384" i="5" s="1"/>
  <c r="AS293" i="24"/>
  <c r="BD372" i="5" s="1"/>
  <c r="AS297" i="24"/>
  <c r="BD376" i="5" s="1"/>
  <c r="AS301" i="24"/>
  <c r="BD380" i="5" s="1"/>
  <c r="AS305" i="24"/>
  <c r="BD384" i="5" s="1"/>
  <c r="AS309" i="24"/>
  <c r="BD388" i="5" s="1"/>
  <c r="AT295" i="24"/>
  <c r="BE374" i="5" s="1"/>
  <c r="AT299" i="24"/>
  <c r="BE378" i="5" s="1"/>
  <c r="AT303" i="24"/>
  <c r="BE382" i="5" s="1"/>
  <c r="AT307" i="24"/>
  <c r="BE386" i="5" s="1"/>
  <c r="AV293" i="24"/>
  <c r="BG372" i="5" s="1"/>
  <c r="AV297" i="24"/>
  <c r="BG376" i="5" s="1"/>
  <c r="AV301" i="24"/>
  <c r="BG380" i="5" s="1"/>
  <c r="AV305" i="24"/>
  <c r="BG384" i="5" s="1"/>
  <c r="AV309" i="24"/>
  <c r="BG388" i="5" s="1"/>
  <c r="BJ122" i="24"/>
  <c r="AK294" i="24"/>
  <c r="AV373" i="5" s="1"/>
  <c r="Y297" i="24"/>
  <c r="AJ376" i="5" s="1"/>
  <c r="M300" i="24"/>
  <c r="X379" i="5" s="1"/>
  <c r="Y303" i="24"/>
  <c r="AJ382" i="5" s="1"/>
  <c r="AR303" i="24"/>
  <c r="BC382" i="5" s="1"/>
  <c r="AR304" i="24"/>
  <c r="BC383" i="5" s="1"/>
  <c r="T306" i="24"/>
  <c r="AE385" i="5" s="1"/>
  <c r="AO13" i="24"/>
  <c r="AO21" i="24"/>
  <c r="AO29" i="24"/>
  <c r="AO37" i="24"/>
  <c r="BJ9" i="24"/>
  <c r="BJ17" i="24"/>
  <c r="BJ25" i="24"/>
  <c r="BJ33" i="24"/>
  <c r="BJ41" i="24"/>
  <c r="BJ49" i="24"/>
  <c r="BJ57" i="24"/>
  <c r="BJ65" i="24"/>
  <c r="BJ73" i="24"/>
  <c r="BJ81" i="24"/>
  <c r="BJ89" i="24"/>
  <c r="BJ97" i="24"/>
  <c r="BJ105" i="24"/>
  <c r="BJ121" i="24"/>
  <c r="Q294" i="24"/>
  <c r="AB373" i="5" s="1"/>
  <c r="AR295" i="24"/>
  <c r="BC374" i="5" s="1"/>
  <c r="AK297" i="24"/>
  <c r="AV376" i="5" s="1"/>
  <c r="Y300" i="24"/>
  <c r="AJ379" i="5" s="1"/>
  <c r="M303" i="24"/>
  <c r="X382" i="5" s="1"/>
  <c r="P306" i="24"/>
  <c r="AA385" i="5" s="1"/>
  <c r="Y306" i="24"/>
  <c r="AJ385" i="5" s="1"/>
  <c r="AC306" i="24"/>
  <c r="AN385" i="5" s="1"/>
  <c r="AG306" i="24"/>
  <c r="AR385" i="5" s="1"/>
  <c r="AK306" i="24"/>
  <c r="AV385" i="5" s="1"/>
  <c r="AO306" i="24"/>
  <c r="AZ385" i="5" s="1"/>
  <c r="AU306" i="24"/>
  <c r="BF385" i="5" s="1"/>
  <c r="O307" i="24"/>
  <c r="Z386" i="5" s="1"/>
  <c r="S307" i="24"/>
  <c r="AD386" i="5" s="1"/>
  <c r="W307" i="24"/>
  <c r="AH386" i="5" s="1"/>
  <c r="AA307" i="24"/>
  <c r="AL386" i="5" s="1"/>
  <c r="AE307" i="24"/>
  <c r="AP386" i="5" s="1"/>
  <c r="AI307" i="24"/>
  <c r="AT386" i="5" s="1"/>
  <c r="AM307" i="24"/>
  <c r="AX386" i="5" s="1"/>
  <c r="AQ307" i="24"/>
  <c r="BB386" i="5" s="1"/>
  <c r="M308" i="24"/>
  <c r="X387" i="5" s="1"/>
  <c r="Q308" i="24"/>
  <c r="AB387" i="5" s="1"/>
  <c r="U308" i="24"/>
  <c r="AF387" i="5" s="1"/>
  <c r="Y308" i="24"/>
  <c r="AJ387" i="5" s="1"/>
  <c r="AC308" i="24"/>
  <c r="AN387" i="5" s="1"/>
  <c r="AG308" i="24"/>
  <c r="AR387" i="5" s="1"/>
  <c r="AK308" i="24"/>
  <c r="AV387" i="5" s="1"/>
  <c r="AO308" i="24"/>
  <c r="AZ387" i="5" s="1"/>
  <c r="AU308" i="24"/>
  <c r="BF387" i="5" s="1"/>
  <c r="O309" i="24"/>
  <c r="Z388" i="5" s="1"/>
  <c r="S309" i="24"/>
  <c r="AD388" i="5" s="1"/>
  <c r="W309" i="24"/>
  <c r="AH388" i="5" s="1"/>
  <c r="AA309" i="24"/>
  <c r="AL388" i="5" s="1"/>
  <c r="AE309" i="24"/>
  <c r="AP388" i="5" s="1"/>
  <c r="AI309" i="24"/>
  <c r="AT388" i="5" s="1"/>
  <c r="AM309" i="24"/>
  <c r="AX388" i="5" s="1"/>
  <c r="AQ309" i="24"/>
  <c r="BB388" i="5" s="1"/>
  <c r="M310" i="24"/>
  <c r="X389" i="5" s="1"/>
  <c r="Q310" i="24"/>
  <c r="AB389" i="5" s="1"/>
  <c r="U310" i="24"/>
  <c r="AF389" i="5" s="1"/>
  <c r="Y310" i="24"/>
  <c r="AJ389" i="5" s="1"/>
  <c r="AC310" i="24"/>
  <c r="AN389" i="5" s="1"/>
  <c r="AG310" i="24"/>
  <c r="AR389" i="5" s="1"/>
  <c r="AK310" i="24"/>
  <c r="AV389" i="5" s="1"/>
  <c r="AO310" i="24"/>
  <c r="AZ389" i="5" s="1"/>
  <c r="AU310" i="24"/>
  <c r="BF389" i="5" s="1"/>
  <c r="AR293" i="24"/>
  <c r="BC372" i="5" s="1"/>
  <c r="L97" i="24"/>
  <c r="V382" i="5" s="1"/>
  <c r="AO6" i="24"/>
  <c r="AO14" i="24"/>
  <c r="AO22" i="24"/>
  <c r="AO30" i="24"/>
  <c r="AO38" i="24"/>
  <c r="BJ10" i="24"/>
  <c r="BJ18" i="24"/>
  <c r="BJ26" i="24"/>
  <c r="BJ34" i="24"/>
  <c r="BJ42" i="24"/>
  <c r="BJ50" i="24"/>
  <c r="BJ58" i="24"/>
  <c r="BJ66" i="24"/>
  <c r="BJ74" i="24"/>
  <c r="BJ82" i="24"/>
  <c r="BJ90" i="24"/>
  <c r="BJ98" i="24"/>
  <c r="BJ106" i="24"/>
  <c r="N293" i="24"/>
  <c r="Y372" i="5" s="1"/>
  <c r="R293" i="24"/>
  <c r="AC372" i="5" s="1"/>
  <c r="V293" i="24"/>
  <c r="AG372" i="5" s="1"/>
  <c r="Z293" i="24"/>
  <c r="AK372" i="5" s="1"/>
  <c r="AD293" i="24"/>
  <c r="AO372" i="5" s="1"/>
  <c r="AH293" i="24"/>
  <c r="AS372" i="5" s="1"/>
  <c r="AL293" i="24"/>
  <c r="AW372" i="5" s="1"/>
  <c r="M295" i="24"/>
  <c r="X374" i="5" s="1"/>
  <c r="Q295" i="24"/>
  <c r="AB374" i="5" s="1"/>
  <c r="U295" i="24"/>
  <c r="AF374" i="5" s="1"/>
  <c r="Y295" i="24"/>
  <c r="AJ374" i="5" s="1"/>
  <c r="AC295" i="24"/>
  <c r="AN374" i="5" s="1"/>
  <c r="AG295" i="24"/>
  <c r="AR374" i="5" s="1"/>
  <c r="AK295" i="24"/>
  <c r="AV374" i="5" s="1"/>
  <c r="L296" i="24"/>
  <c r="W375" i="5" s="1"/>
  <c r="P296" i="24"/>
  <c r="AA375" i="5" s="1"/>
  <c r="T296" i="24"/>
  <c r="AE375" i="5" s="1"/>
  <c r="X296" i="24"/>
  <c r="AI375" i="5" s="1"/>
  <c r="AB296" i="24"/>
  <c r="AM375" i="5" s="1"/>
  <c r="AF296" i="24"/>
  <c r="AQ375" i="5" s="1"/>
  <c r="AJ296" i="24"/>
  <c r="AU375" i="5" s="1"/>
  <c r="AN296" i="24"/>
  <c r="AY375" i="5" s="1"/>
  <c r="O298" i="24"/>
  <c r="Z377" i="5" s="1"/>
  <c r="S298" i="24"/>
  <c r="AD377" i="5" s="1"/>
  <c r="W298" i="24"/>
  <c r="AH377" i="5" s="1"/>
  <c r="AA298" i="24"/>
  <c r="AL377" i="5" s="1"/>
  <c r="AE298" i="24"/>
  <c r="AP377" i="5" s="1"/>
  <c r="AI298" i="24"/>
  <c r="AT377" i="5" s="1"/>
  <c r="AM298" i="24"/>
  <c r="AX377" i="5" s="1"/>
  <c r="N299" i="24"/>
  <c r="Y378" i="5" s="1"/>
  <c r="R299" i="24"/>
  <c r="AC378" i="5" s="1"/>
  <c r="V299" i="24"/>
  <c r="AG378" i="5" s="1"/>
  <c r="Z299" i="24"/>
  <c r="AK378" i="5" s="1"/>
  <c r="AD299" i="24"/>
  <c r="AO378" i="5" s="1"/>
  <c r="AH299" i="24"/>
  <c r="AS378" i="5" s="1"/>
  <c r="AL299" i="24"/>
  <c r="AW378" i="5" s="1"/>
  <c r="M301" i="24"/>
  <c r="X380" i="5" s="1"/>
  <c r="Q301" i="24"/>
  <c r="AB380" i="5" s="1"/>
  <c r="U301" i="24"/>
  <c r="AF380" i="5" s="1"/>
  <c r="Y301" i="24"/>
  <c r="AJ380" i="5" s="1"/>
  <c r="AC301" i="24"/>
  <c r="AN380" i="5" s="1"/>
  <c r="AG301" i="24"/>
  <c r="AR380" i="5" s="1"/>
  <c r="AK301" i="24"/>
  <c r="AV380" i="5" s="1"/>
  <c r="L302" i="24"/>
  <c r="W381" i="5" s="1"/>
  <c r="P302" i="24"/>
  <c r="AA381" i="5" s="1"/>
  <c r="T302" i="24"/>
  <c r="AE381" i="5" s="1"/>
  <c r="X302" i="24"/>
  <c r="AI381" i="5" s="1"/>
  <c r="AB302" i="24"/>
  <c r="AM381" i="5" s="1"/>
  <c r="AF302" i="24"/>
  <c r="AQ381" i="5" s="1"/>
  <c r="AJ302" i="24"/>
  <c r="AU381" i="5" s="1"/>
  <c r="AN302" i="24"/>
  <c r="AY381" i="5" s="1"/>
  <c r="O304" i="24"/>
  <c r="Z383" i="5" s="1"/>
  <c r="S304" i="24"/>
  <c r="AD383" i="5" s="1"/>
  <c r="W304" i="24"/>
  <c r="AH383" i="5" s="1"/>
  <c r="AA304" i="24"/>
  <c r="AL383" i="5" s="1"/>
  <c r="AE304" i="24"/>
  <c r="AP383" i="5" s="1"/>
  <c r="AI304" i="24"/>
  <c r="AT383" i="5" s="1"/>
  <c r="AM304" i="24"/>
  <c r="AX383" i="5" s="1"/>
  <c r="N305" i="24"/>
  <c r="Y384" i="5" s="1"/>
  <c r="R305" i="24"/>
  <c r="AC384" i="5" s="1"/>
  <c r="V305" i="24"/>
  <c r="AG384" i="5" s="1"/>
  <c r="Z305" i="24"/>
  <c r="AK384" i="5" s="1"/>
  <c r="AD305" i="24"/>
  <c r="AO384" i="5" s="1"/>
  <c r="AH305" i="24"/>
  <c r="AS384" i="5" s="1"/>
  <c r="AL305" i="24"/>
  <c r="AW384" i="5" s="1"/>
  <c r="AS294" i="24"/>
  <c r="BD373" i="5" s="1"/>
  <c r="AS298" i="24"/>
  <c r="BD377" i="5" s="1"/>
  <c r="AS302" i="24"/>
  <c r="BD381" i="5" s="1"/>
  <c r="AS306" i="24"/>
  <c r="BD385" i="5" s="1"/>
  <c r="AS310" i="24"/>
  <c r="BD389" i="5" s="1"/>
  <c r="AT296" i="24"/>
  <c r="BE375" i="5" s="1"/>
  <c r="AT300" i="24"/>
  <c r="BE379" i="5" s="1"/>
  <c r="AT304" i="24"/>
  <c r="BE383" i="5" s="1"/>
  <c r="AT308" i="24"/>
  <c r="BE387" i="5" s="1"/>
  <c r="AV294" i="24"/>
  <c r="BG373" i="5" s="1"/>
  <c r="AV298" i="24"/>
  <c r="BG377" i="5" s="1"/>
  <c r="AV302" i="24"/>
  <c r="BG381" i="5" s="1"/>
  <c r="AV306" i="24"/>
  <c r="BG385" i="5" s="1"/>
  <c r="AV310" i="24"/>
  <c r="BG389" i="5" s="1"/>
  <c r="BJ114" i="24"/>
  <c r="AO294" i="24"/>
  <c r="AZ373" i="5" s="1"/>
  <c r="AC297" i="24"/>
  <c r="AN376" i="5" s="1"/>
  <c r="Q300" i="24"/>
  <c r="AB379" i="5" s="1"/>
  <c r="AK300" i="24"/>
  <c r="AV379" i="5" s="1"/>
  <c r="AU300" i="24"/>
  <c r="BF379" i="5" s="1"/>
  <c r="U303" i="24"/>
  <c r="AF382" i="5" s="1"/>
  <c r="Q306" i="24"/>
  <c r="AB385" i="5" s="1"/>
  <c r="Z306" i="24"/>
  <c r="AK385" i="5" s="1"/>
  <c r="AD306" i="24"/>
  <c r="AO385" i="5" s="1"/>
  <c r="AH306" i="24"/>
  <c r="AS385" i="5" s="1"/>
  <c r="AL306" i="24"/>
  <c r="AW385" i="5" s="1"/>
  <c r="AP306" i="24"/>
  <c r="BA385" i="5" s="1"/>
  <c r="L307" i="24"/>
  <c r="W386" i="5" s="1"/>
  <c r="P307" i="24"/>
  <c r="AA386" i="5" s="1"/>
  <c r="T307" i="24"/>
  <c r="AE386" i="5" s="1"/>
  <c r="X307" i="24"/>
  <c r="AI386" i="5" s="1"/>
  <c r="AB307" i="24"/>
  <c r="AM386" i="5" s="1"/>
  <c r="AF307" i="24"/>
  <c r="AQ386" i="5" s="1"/>
  <c r="AJ307" i="24"/>
  <c r="AU386" i="5" s="1"/>
  <c r="AN307" i="24"/>
  <c r="AY386" i="5" s="1"/>
  <c r="AR307" i="24"/>
  <c r="BC386" i="5" s="1"/>
  <c r="N308" i="24"/>
  <c r="Y387" i="5" s="1"/>
  <c r="R308" i="24"/>
  <c r="AC387" i="5" s="1"/>
  <c r="V308" i="24"/>
  <c r="AG387" i="5" s="1"/>
  <c r="Z308" i="24"/>
  <c r="AK387" i="5" s="1"/>
  <c r="AD308" i="24"/>
  <c r="AO387" i="5" s="1"/>
  <c r="AH308" i="24"/>
  <c r="AS387" i="5" s="1"/>
  <c r="AL308" i="24"/>
  <c r="AW387" i="5" s="1"/>
  <c r="AP308" i="24"/>
  <c r="BA387" i="5" s="1"/>
  <c r="L309" i="24"/>
  <c r="W388" i="5" s="1"/>
  <c r="P309" i="24"/>
  <c r="AA388" i="5" s="1"/>
  <c r="T309" i="24"/>
  <c r="AE388" i="5" s="1"/>
  <c r="X309" i="24"/>
  <c r="AI388" i="5" s="1"/>
  <c r="AB309" i="24"/>
  <c r="AM388" i="5" s="1"/>
  <c r="AF309" i="24"/>
  <c r="AQ388" i="5" s="1"/>
  <c r="AJ309" i="24"/>
  <c r="AU388" i="5" s="1"/>
  <c r="AN309" i="24"/>
  <c r="AY388" i="5" s="1"/>
  <c r="AR309" i="24"/>
  <c r="BC388" i="5" s="1"/>
  <c r="N310" i="24"/>
  <c r="Y389" i="5" s="1"/>
  <c r="R310" i="24"/>
  <c r="AC389" i="5" s="1"/>
  <c r="V310" i="24"/>
  <c r="AG389" i="5" s="1"/>
  <c r="Z310" i="24"/>
  <c r="AK389" i="5" s="1"/>
  <c r="AD310" i="24"/>
  <c r="AO389" i="5" s="1"/>
  <c r="AH310" i="24"/>
  <c r="AS389" i="5" s="1"/>
  <c r="AL310" i="24"/>
  <c r="AW389" i="5" s="1"/>
  <c r="AP310" i="24"/>
  <c r="BA389" i="5" s="1"/>
  <c r="AO293" i="24"/>
  <c r="AZ372" i="5" s="1"/>
  <c r="AU293" i="24"/>
  <c r="BF372" i="5" s="1"/>
  <c r="L96" i="24"/>
  <c r="V379" i="5" s="1"/>
  <c r="AO8" i="24"/>
  <c r="AO16" i="24"/>
  <c r="AO24" i="24"/>
  <c r="AO32" i="24"/>
  <c r="AO40" i="24"/>
  <c r="BJ12" i="24"/>
  <c r="BJ20" i="24"/>
  <c r="BJ28" i="24"/>
  <c r="BJ36" i="24"/>
  <c r="BJ44" i="24"/>
  <c r="BJ52" i="24"/>
  <c r="BJ60" i="24"/>
  <c r="BJ68" i="24"/>
  <c r="BJ76" i="24"/>
  <c r="BJ84" i="24"/>
  <c r="BJ92" i="24"/>
  <c r="BJ100" i="24"/>
  <c r="BJ108" i="24"/>
  <c r="O293" i="24"/>
  <c r="Z372" i="5" s="1"/>
  <c r="S293" i="24"/>
  <c r="AD372" i="5" s="1"/>
  <c r="W293" i="24"/>
  <c r="AH372" i="5" s="1"/>
  <c r="AA293" i="24"/>
  <c r="AL372" i="5" s="1"/>
  <c r="AE293" i="24"/>
  <c r="AP372" i="5" s="1"/>
  <c r="AI293" i="24"/>
  <c r="AT372" i="5" s="1"/>
  <c r="AM293" i="24"/>
  <c r="AX372" i="5" s="1"/>
  <c r="N295" i="24"/>
  <c r="Y374" i="5" s="1"/>
  <c r="R295" i="24"/>
  <c r="AC374" i="5" s="1"/>
  <c r="V295" i="24"/>
  <c r="AG374" i="5" s="1"/>
  <c r="Z295" i="24"/>
  <c r="AK374" i="5" s="1"/>
  <c r="AD295" i="24"/>
  <c r="AO374" i="5" s="1"/>
  <c r="AH295" i="24"/>
  <c r="AS374" i="5" s="1"/>
  <c r="AL295" i="24"/>
  <c r="AW374" i="5" s="1"/>
  <c r="M296" i="24"/>
  <c r="X375" i="5" s="1"/>
  <c r="Q296" i="24"/>
  <c r="AB375" i="5" s="1"/>
  <c r="U296" i="24"/>
  <c r="AF375" i="5" s="1"/>
  <c r="Y296" i="24"/>
  <c r="AJ375" i="5" s="1"/>
  <c r="AC296" i="24"/>
  <c r="AN375" i="5" s="1"/>
  <c r="AG296" i="24"/>
  <c r="AR375" i="5" s="1"/>
  <c r="AK296" i="24"/>
  <c r="AV375" i="5" s="1"/>
  <c r="L298" i="24"/>
  <c r="W377" i="5" s="1"/>
  <c r="P298" i="24"/>
  <c r="AA377" i="5" s="1"/>
  <c r="T298" i="24"/>
  <c r="AE377" i="5" s="1"/>
  <c r="X298" i="24"/>
  <c r="AI377" i="5" s="1"/>
  <c r="AB298" i="24"/>
  <c r="AM377" i="5" s="1"/>
  <c r="AF298" i="24"/>
  <c r="AQ377" i="5" s="1"/>
  <c r="AJ298" i="24"/>
  <c r="AU377" i="5" s="1"/>
  <c r="AN298" i="24"/>
  <c r="AY377" i="5" s="1"/>
  <c r="O299" i="24"/>
  <c r="Z378" i="5" s="1"/>
  <c r="S299" i="24"/>
  <c r="AD378" i="5" s="1"/>
  <c r="W299" i="24"/>
  <c r="AH378" i="5" s="1"/>
  <c r="AA299" i="24"/>
  <c r="AL378" i="5" s="1"/>
  <c r="AE299" i="24"/>
  <c r="AP378" i="5" s="1"/>
  <c r="AI299" i="24"/>
  <c r="AT378" i="5" s="1"/>
  <c r="AM299" i="24"/>
  <c r="AX378" i="5" s="1"/>
  <c r="N301" i="24"/>
  <c r="Y380" i="5" s="1"/>
  <c r="R301" i="24"/>
  <c r="AC380" i="5" s="1"/>
  <c r="V301" i="24"/>
  <c r="AG380" i="5" s="1"/>
  <c r="Z301" i="24"/>
  <c r="AK380" i="5" s="1"/>
  <c r="AD301" i="24"/>
  <c r="AO380" i="5" s="1"/>
  <c r="AH301" i="24"/>
  <c r="AS380" i="5" s="1"/>
  <c r="AL301" i="24"/>
  <c r="AW380" i="5" s="1"/>
  <c r="M302" i="24"/>
  <c r="X381" i="5" s="1"/>
  <c r="Q302" i="24"/>
  <c r="AB381" i="5" s="1"/>
  <c r="U302" i="24"/>
  <c r="AF381" i="5" s="1"/>
  <c r="Y302" i="24"/>
  <c r="AJ381" i="5" s="1"/>
  <c r="AC302" i="24"/>
  <c r="AN381" i="5" s="1"/>
  <c r="AG302" i="24"/>
  <c r="AR381" i="5" s="1"/>
  <c r="AK302" i="24"/>
  <c r="AV381" i="5" s="1"/>
  <c r="L304" i="24"/>
  <c r="W383" i="5" s="1"/>
  <c r="P304" i="24"/>
  <c r="AA383" i="5" s="1"/>
  <c r="T304" i="24"/>
  <c r="AE383" i="5" s="1"/>
  <c r="X304" i="24"/>
  <c r="AI383" i="5" s="1"/>
  <c r="AB304" i="24"/>
  <c r="AM383" i="5" s="1"/>
  <c r="AF304" i="24"/>
  <c r="AQ383" i="5" s="1"/>
  <c r="AJ304" i="24"/>
  <c r="AU383" i="5" s="1"/>
  <c r="AN304" i="24"/>
  <c r="AY383" i="5" s="1"/>
  <c r="O305" i="24"/>
  <c r="Z384" i="5" s="1"/>
  <c r="S305" i="24"/>
  <c r="AD384" i="5" s="1"/>
  <c r="W305" i="24"/>
  <c r="AH384" i="5" s="1"/>
  <c r="AA305" i="24"/>
  <c r="AL384" i="5" s="1"/>
  <c r="AE305" i="24"/>
  <c r="AP384" i="5" s="1"/>
  <c r="AI305" i="24"/>
  <c r="AT384" i="5" s="1"/>
  <c r="AM305" i="24"/>
  <c r="AX384" i="5" s="1"/>
  <c r="AS295" i="24"/>
  <c r="BD374" i="5" s="1"/>
  <c r="AS299" i="24"/>
  <c r="BD378" i="5" s="1"/>
  <c r="AS303" i="24"/>
  <c r="BD382" i="5" s="1"/>
  <c r="AS307" i="24"/>
  <c r="BD386" i="5" s="1"/>
  <c r="AT293" i="24"/>
  <c r="BE372" i="5" s="1"/>
  <c r="AT297" i="24"/>
  <c r="BE376" i="5" s="1"/>
  <c r="AT301" i="24"/>
  <c r="BE380" i="5" s="1"/>
  <c r="AT305" i="24"/>
  <c r="BE384" i="5" s="1"/>
  <c r="AT309" i="24"/>
  <c r="BE388" i="5" s="1"/>
  <c r="AV295" i="24"/>
  <c r="BG374" i="5" s="1"/>
  <c r="AV299" i="24"/>
  <c r="BG378" i="5" s="1"/>
  <c r="AV303" i="24"/>
  <c r="BG382" i="5" s="1"/>
  <c r="AV307" i="24"/>
  <c r="BG386" i="5" s="1"/>
  <c r="Q297" i="24"/>
  <c r="AB376" i="5" s="1"/>
  <c r="AG303" i="24"/>
  <c r="AR382" i="5" s="1"/>
  <c r="L306" i="24"/>
  <c r="W385" i="5" s="1"/>
  <c r="AO31" i="24"/>
  <c r="BJ27" i="24"/>
  <c r="BJ59" i="24"/>
  <c r="BJ91" i="24"/>
  <c r="U294" i="24"/>
  <c r="AF373" i="5" s="1"/>
  <c r="AQ302" i="24"/>
  <c r="BB381" i="5" s="1"/>
  <c r="M306" i="24"/>
  <c r="X385" i="5" s="1"/>
  <c r="AO33" i="24"/>
  <c r="BJ29" i="24"/>
  <c r="BJ61" i="24"/>
  <c r="BJ93" i="24"/>
  <c r="BJ112" i="24"/>
  <c r="AC294" i="24"/>
  <c r="AN373" i="5" s="1"/>
  <c r="AO7" i="24"/>
  <c r="AO39" i="24"/>
  <c r="BJ35" i="24"/>
  <c r="BJ67" i="24"/>
  <c r="BJ99" i="24"/>
  <c r="BJ77" i="24"/>
  <c r="AC300" i="24"/>
  <c r="AN379" i="5" s="1"/>
  <c r="AO303" i="24"/>
  <c r="AZ382" i="5" s="1"/>
  <c r="AO9" i="24"/>
  <c r="BJ37" i="24"/>
  <c r="BJ69" i="24"/>
  <c r="BJ101" i="24"/>
  <c r="AU303" i="24"/>
  <c r="BF382" i="5" s="1"/>
  <c r="U306" i="24"/>
  <c r="AF385" i="5" s="1"/>
  <c r="AO15" i="24"/>
  <c r="BJ11" i="24"/>
  <c r="BJ43" i="24"/>
  <c r="BJ75" i="24"/>
  <c r="BJ107" i="24"/>
  <c r="BJ131" i="24"/>
  <c r="BJ13" i="24"/>
  <c r="BJ115" i="24"/>
  <c r="AR298" i="24"/>
  <c r="BC377" i="5" s="1"/>
  <c r="AO23" i="24"/>
  <c r="BJ19" i="24"/>
  <c r="BJ51" i="24"/>
  <c r="BJ83" i="24"/>
  <c r="AO17" i="24"/>
  <c r="BJ113" i="24"/>
  <c r="AQ296" i="24"/>
  <c r="BB375" i="5" s="1"/>
  <c r="AP305" i="24"/>
  <c r="BA384" i="5" s="1"/>
  <c r="AO25" i="24"/>
  <c r="BJ21" i="24"/>
  <c r="BJ53" i="24"/>
  <c r="BJ85" i="24"/>
  <c r="AO297" i="24"/>
  <c r="AZ376" i="5" s="1"/>
  <c r="BJ45" i="24"/>
  <c r="AV509" i="5"/>
  <c r="AK282" i="25"/>
  <c r="H141" i="5"/>
  <c r="AE494" i="5"/>
  <c r="T267" i="25"/>
  <c r="BF494" i="5"/>
  <c r="AU267" i="25"/>
  <c r="BE509" i="5"/>
  <c r="AT282" i="25"/>
  <c r="AU509" i="5"/>
  <c r="AJ282" i="25"/>
  <c r="AP500" i="5"/>
  <c r="AE273" i="25"/>
  <c r="AY512" i="5"/>
  <c r="AN285" i="25"/>
  <c r="AC506" i="5"/>
  <c r="R279" i="25"/>
  <c r="W494" i="5"/>
  <c r="L267" i="25"/>
  <c r="BA515" i="5"/>
  <c r="AP288" i="25"/>
  <c r="BA497" i="5"/>
  <c r="AP270" i="25"/>
  <c r="AL512" i="5"/>
  <c r="AA285" i="25"/>
  <c r="AH515" i="5"/>
  <c r="W288" i="25"/>
  <c r="AZ494" i="5"/>
  <c r="AO267" i="25"/>
  <c r="BC509" i="5"/>
  <c r="AR282" i="25"/>
  <c r="BG506" i="5"/>
  <c r="AV279" i="25"/>
  <c r="AF515" i="5"/>
  <c r="U288" i="25"/>
  <c r="BF497" i="5"/>
  <c r="AU270" i="25"/>
  <c r="Z506" i="5"/>
  <c r="O279" i="25"/>
  <c r="AL494" i="5"/>
  <c r="AA267" i="25"/>
  <c r="AM500" i="5"/>
  <c r="AB273" i="25"/>
  <c r="AI506" i="5"/>
  <c r="X279" i="25"/>
  <c r="W512" i="5"/>
  <c r="L285" i="25"/>
  <c r="AF503" i="5"/>
  <c r="U276" i="25"/>
  <c r="BF506" i="5"/>
  <c r="AU279" i="25"/>
  <c r="AT494" i="5"/>
  <c r="AI267" i="25"/>
  <c r="AU500" i="5"/>
  <c r="AJ273" i="25"/>
  <c r="AR506" i="5"/>
  <c r="AG279" i="25"/>
  <c r="AF512" i="5"/>
  <c r="U285" i="25"/>
  <c r="Z494" i="5"/>
  <c r="O267" i="25"/>
  <c r="AA500" i="5"/>
  <c r="P273" i="25"/>
  <c r="BF509" i="5"/>
  <c r="AU282" i="25"/>
  <c r="AV515" i="5"/>
  <c r="AK288" i="25"/>
  <c r="X506" i="5"/>
  <c r="M279" i="25"/>
  <c r="AH512" i="5"/>
  <c r="W285" i="25"/>
  <c r="BG494" i="5"/>
  <c r="AV267" i="25"/>
  <c r="AF497" i="5"/>
  <c r="U270" i="25"/>
  <c r="AP503" i="5"/>
  <c r="AE276" i="25"/>
  <c r="AZ509" i="5"/>
  <c r="AO282" i="25"/>
  <c r="Y512" i="5"/>
  <c r="N285" i="25"/>
  <c r="Q170" i="18"/>
  <c r="AB207" i="5" s="1"/>
  <c r="V170" i="18"/>
  <c r="AG207" i="5" s="1"/>
  <c r="AA170" i="18"/>
  <c r="AL207" i="5" s="1"/>
  <c r="AG170" i="18"/>
  <c r="AR207" i="5" s="1"/>
  <c r="AL170" i="18"/>
  <c r="AW207" i="5" s="1"/>
  <c r="AQ170" i="18"/>
  <c r="BB207" i="5" s="1"/>
  <c r="L171" i="18"/>
  <c r="W208" i="5" s="1"/>
  <c r="Q171" i="18"/>
  <c r="AB208" i="5" s="1"/>
  <c r="V171" i="18"/>
  <c r="AG208" i="5" s="1"/>
  <c r="AB171" i="18"/>
  <c r="AM208" i="5" s="1"/>
  <c r="AG171" i="18"/>
  <c r="AR208" i="5" s="1"/>
  <c r="AL171" i="18"/>
  <c r="AW208" i="5" s="1"/>
  <c r="AR171" i="18"/>
  <c r="BC208" i="5" s="1"/>
  <c r="L172" i="18"/>
  <c r="W209" i="5" s="1"/>
  <c r="Q172" i="18"/>
  <c r="AB209" i="5" s="1"/>
  <c r="W172" i="18"/>
  <c r="AH209" i="5" s="1"/>
  <c r="AB172" i="18"/>
  <c r="AM209" i="5" s="1"/>
  <c r="AG172" i="18"/>
  <c r="AR209" i="5" s="1"/>
  <c r="AM172" i="18"/>
  <c r="AX209" i="5" s="1"/>
  <c r="AR172" i="18"/>
  <c r="BC209" i="5" s="1"/>
  <c r="L173" i="18"/>
  <c r="W210" i="5" s="1"/>
  <c r="Q173" i="18"/>
  <c r="AB210" i="5" s="1"/>
  <c r="V173" i="18"/>
  <c r="AG210" i="5" s="1"/>
  <c r="AB173" i="18"/>
  <c r="AM210" i="5" s="1"/>
  <c r="AG173" i="18"/>
  <c r="AR210" i="5" s="1"/>
  <c r="AL173" i="18"/>
  <c r="AW210" i="5" s="1"/>
  <c r="AR173" i="18"/>
  <c r="BC210" i="5" s="1"/>
  <c r="L174" i="18"/>
  <c r="W211" i="5" s="1"/>
  <c r="Q174" i="18"/>
  <c r="AB211" i="5" s="1"/>
  <c r="W174" i="18"/>
  <c r="AH211" i="5" s="1"/>
  <c r="AB174" i="18"/>
  <c r="AM211" i="5" s="1"/>
  <c r="AG174" i="18"/>
  <c r="AR211" i="5" s="1"/>
  <c r="AM174" i="18"/>
  <c r="AX211" i="5" s="1"/>
  <c r="AR174" i="18"/>
  <c r="BC211" i="5" s="1"/>
  <c r="L175" i="18"/>
  <c r="W212" i="5" s="1"/>
  <c r="R175" i="18"/>
  <c r="AC212" i="5" s="1"/>
  <c r="W175" i="18"/>
  <c r="AH212" i="5" s="1"/>
  <c r="AB175" i="18"/>
  <c r="AM212" i="5" s="1"/>
  <c r="AH175" i="18"/>
  <c r="AS212" i="5" s="1"/>
  <c r="AM175" i="18"/>
  <c r="AX212" i="5" s="1"/>
  <c r="AR175" i="18"/>
  <c r="BC212" i="5" s="1"/>
  <c r="AA176" i="18"/>
  <c r="AL213" i="5" s="1"/>
  <c r="AQ176" i="18"/>
  <c r="BB213" i="5" s="1"/>
  <c r="V177" i="18"/>
  <c r="AG214" i="5" s="1"/>
  <c r="AL177" i="18"/>
  <c r="AW214" i="5" s="1"/>
  <c r="Q178" i="18"/>
  <c r="AB215" i="5" s="1"/>
  <c r="AG178" i="18"/>
  <c r="AR215" i="5" s="1"/>
  <c r="M170" i="18"/>
  <c r="X207" i="5" s="1"/>
  <c r="AB170" i="18"/>
  <c r="AM207" i="5" s="1"/>
  <c r="AR170" i="18"/>
  <c r="BC207" i="5" s="1"/>
  <c r="W171" i="18"/>
  <c r="AH208" i="5" s="1"/>
  <c r="AM171" i="18"/>
  <c r="AX208" i="5" s="1"/>
  <c r="R172" i="18"/>
  <c r="AC209" i="5" s="1"/>
  <c r="AH172" i="18"/>
  <c r="AS209" i="5" s="1"/>
  <c r="W173" i="18"/>
  <c r="AH210" i="5" s="1"/>
  <c r="AM173" i="18"/>
  <c r="AX210" i="5" s="1"/>
  <c r="R174" i="18"/>
  <c r="AC211" i="5" s="1"/>
  <c r="AH174" i="18"/>
  <c r="AS211" i="5" s="1"/>
  <c r="M175" i="18"/>
  <c r="X212" i="5" s="1"/>
  <c r="AC175" i="18"/>
  <c r="AN212" i="5" s="1"/>
  <c r="AS175" i="18"/>
  <c r="BD212" i="5" s="1"/>
  <c r="M176" i="18"/>
  <c r="X213" i="5" s="1"/>
  <c r="Q176" i="18"/>
  <c r="AB213" i="5" s="1"/>
  <c r="V176" i="18"/>
  <c r="AG213" i="5" s="1"/>
  <c r="AB176" i="18"/>
  <c r="AM213" i="5" s="1"/>
  <c r="AG176" i="18"/>
  <c r="AR213" i="5" s="1"/>
  <c r="AL176" i="18"/>
  <c r="AW213" i="5" s="1"/>
  <c r="AR176" i="18"/>
  <c r="BC213" i="5" s="1"/>
  <c r="L177" i="18"/>
  <c r="W214" i="5" s="1"/>
  <c r="Q177" i="18"/>
  <c r="AB214" i="5" s="1"/>
  <c r="W177" i="18"/>
  <c r="AH214" i="5" s="1"/>
  <c r="AB177" i="18"/>
  <c r="AM214" i="5" s="1"/>
  <c r="AG177" i="18"/>
  <c r="AR214" i="5" s="1"/>
  <c r="AM177" i="18"/>
  <c r="AX214" i="5" s="1"/>
  <c r="AR177" i="18"/>
  <c r="BC214" i="5" s="1"/>
  <c r="L178" i="18"/>
  <c r="W215" i="5" s="1"/>
  <c r="R178" i="18"/>
  <c r="AC215" i="5" s="1"/>
  <c r="W178" i="18"/>
  <c r="AH215" i="5" s="1"/>
  <c r="AB178" i="18"/>
  <c r="AM215" i="5" s="1"/>
  <c r="AH178" i="18"/>
  <c r="AS215" i="5" s="1"/>
  <c r="AM178" i="18"/>
  <c r="AX215" i="5" s="1"/>
  <c r="AR178" i="18"/>
  <c r="BC215" i="5" s="1"/>
  <c r="R170" i="18"/>
  <c r="AC207" i="5" s="1"/>
  <c r="W170" i="18"/>
  <c r="AH207" i="5" s="1"/>
  <c r="AC170" i="18"/>
  <c r="AN207" i="5" s="1"/>
  <c r="AH170" i="18"/>
  <c r="AS207" i="5" s="1"/>
  <c r="AM170" i="18"/>
  <c r="AX207" i="5" s="1"/>
  <c r="AS170" i="18"/>
  <c r="BD207" i="5" s="1"/>
  <c r="M171" i="18"/>
  <c r="X208" i="5" s="1"/>
  <c r="R171" i="18"/>
  <c r="AC208" i="5" s="1"/>
  <c r="X171" i="18"/>
  <c r="AI208" i="5" s="1"/>
  <c r="AC171" i="18"/>
  <c r="AN208" i="5" s="1"/>
  <c r="AH171" i="18"/>
  <c r="AS208" i="5" s="1"/>
  <c r="AN171" i="18"/>
  <c r="AY208" i="5" s="1"/>
  <c r="AS171" i="18"/>
  <c r="BD208" i="5" s="1"/>
  <c r="M172" i="18"/>
  <c r="X209" i="5" s="1"/>
  <c r="S172" i="18"/>
  <c r="AD209" i="5" s="1"/>
  <c r="X172" i="18"/>
  <c r="AI209" i="5" s="1"/>
  <c r="AC172" i="18"/>
  <c r="AN209" i="5" s="1"/>
  <c r="AI172" i="18"/>
  <c r="AT209" i="5" s="1"/>
  <c r="AN172" i="18"/>
  <c r="AY209" i="5" s="1"/>
  <c r="AS172" i="18"/>
  <c r="BD209" i="5" s="1"/>
  <c r="M173" i="18"/>
  <c r="X210" i="5" s="1"/>
  <c r="R173" i="18"/>
  <c r="AC210" i="5" s="1"/>
  <c r="X173" i="18"/>
  <c r="AI210" i="5" s="1"/>
  <c r="AC173" i="18"/>
  <c r="AN210" i="5" s="1"/>
  <c r="AH173" i="18"/>
  <c r="AS210" i="5" s="1"/>
  <c r="AN173" i="18"/>
  <c r="AY210" i="5" s="1"/>
  <c r="AS173" i="18"/>
  <c r="BD210" i="5" s="1"/>
  <c r="M174" i="18"/>
  <c r="X211" i="5" s="1"/>
  <c r="S174" i="18"/>
  <c r="AD211" i="5" s="1"/>
  <c r="X174" i="18"/>
  <c r="AI211" i="5" s="1"/>
  <c r="AC174" i="18"/>
  <c r="AN211" i="5" s="1"/>
  <c r="AI174" i="18"/>
  <c r="AT211" i="5" s="1"/>
  <c r="AN174" i="18"/>
  <c r="AY211" i="5" s="1"/>
  <c r="AS174" i="18"/>
  <c r="BD211" i="5" s="1"/>
  <c r="N175" i="18"/>
  <c r="Y212" i="5" s="1"/>
  <c r="N170" i="18"/>
  <c r="Y207" i="5" s="1"/>
  <c r="X170" i="18"/>
  <c r="AI207" i="5" s="1"/>
  <c r="AN170" i="18"/>
  <c r="AY207" i="5" s="1"/>
  <c r="S171" i="18"/>
  <c r="AD208" i="5" s="1"/>
  <c r="AI171" i="18"/>
  <c r="AT208" i="5" s="1"/>
  <c r="N172" i="18"/>
  <c r="Y209" i="5" s="1"/>
  <c r="AD172" i="18"/>
  <c r="AO209" i="5" s="1"/>
  <c r="AT172" i="18"/>
  <c r="BE209" i="5" s="1"/>
  <c r="S173" i="18"/>
  <c r="AD210" i="5" s="1"/>
  <c r="AI173" i="18"/>
  <c r="AT210" i="5" s="1"/>
  <c r="N174" i="18"/>
  <c r="Y211" i="5" s="1"/>
  <c r="AD174" i="18"/>
  <c r="AO211" i="5" s="1"/>
  <c r="AT174" i="18"/>
  <c r="BE211" i="5" s="1"/>
  <c r="Y175" i="18"/>
  <c r="AJ212" i="5" s="1"/>
  <c r="AO175" i="18"/>
  <c r="AZ212" i="5" s="1"/>
  <c r="N176" i="18"/>
  <c r="Y213" i="5" s="1"/>
  <c r="R176" i="18"/>
  <c r="AC213" i="5" s="1"/>
  <c r="X176" i="18"/>
  <c r="AI213" i="5" s="1"/>
  <c r="AC176" i="18"/>
  <c r="AN213" i="5" s="1"/>
  <c r="AH176" i="18"/>
  <c r="AS213" i="5" s="1"/>
  <c r="AN176" i="18"/>
  <c r="AY213" i="5" s="1"/>
  <c r="AS176" i="18"/>
  <c r="BD213" i="5" s="1"/>
  <c r="M177" i="18"/>
  <c r="X214" i="5" s="1"/>
  <c r="S177" i="18"/>
  <c r="AD214" i="5" s="1"/>
  <c r="X177" i="18"/>
  <c r="AI214" i="5" s="1"/>
  <c r="AC177" i="18"/>
  <c r="AN214" i="5" s="1"/>
  <c r="AI177" i="18"/>
  <c r="AT214" i="5" s="1"/>
  <c r="AN177" i="18"/>
  <c r="AY214" i="5" s="1"/>
  <c r="AS177" i="18"/>
  <c r="BD214" i="5" s="1"/>
  <c r="N178" i="18"/>
  <c r="Y215" i="5" s="1"/>
  <c r="S178" i="18"/>
  <c r="AD215" i="5" s="1"/>
  <c r="X178" i="18"/>
  <c r="AI215" i="5" s="1"/>
  <c r="AD178" i="18"/>
  <c r="AO215" i="5" s="1"/>
  <c r="AI178" i="18"/>
  <c r="AT215" i="5" s="1"/>
  <c r="AN178" i="18"/>
  <c r="AY215" i="5" s="1"/>
  <c r="AT178" i="18"/>
  <c r="BE215" i="5" s="1"/>
  <c r="S170" i="18"/>
  <c r="AD207" i="5" s="1"/>
  <c r="Y170" i="18"/>
  <c r="AJ207" i="5" s="1"/>
  <c r="AD170" i="18"/>
  <c r="AO207" i="5" s="1"/>
  <c r="AI170" i="18"/>
  <c r="AT207" i="5" s="1"/>
  <c r="AO170" i="18"/>
  <c r="AZ207" i="5" s="1"/>
  <c r="AT170" i="18"/>
  <c r="BE207" i="5" s="1"/>
  <c r="N171" i="18"/>
  <c r="Y208" i="5" s="1"/>
  <c r="T171" i="18"/>
  <c r="AE208" i="5" s="1"/>
  <c r="Y171" i="18"/>
  <c r="AJ208" i="5" s="1"/>
  <c r="AD171" i="18"/>
  <c r="AO208" i="5" s="1"/>
  <c r="AJ171" i="18"/>
  <c r="AU208" i="5" s="1"/>
  <c r="AO171" i="18"/>
  <c r="AZ208" i="5" s="1"/>
  <c r="AT171" i="18"/>
  <c r="BE208" i="5" s="1"/>
  <c r="O172" i="18"/>
  <c r="Z209" i="5" s="1"/>
  <c r="T172" i="18"/>
  <c r="AE209" i="5" s="1"/>
  <c r="Y172" i="18"/>
  <c r="AJ209" i="5" s="1"/>
  <c r="AE172" i="18"/>
  <c r="AP209" i="5" s="1"/>
  <c r="AJ172" i="18"/>
  <c r="AU209" i="5" s="1"/>
  <c r="AO172" i="18"/>
  <c r="AZ209" i="5" s="1"/>
  <c r="AU172" i="18"/>
  <c r="BF209" i="5" s="1"/>
  <c r="N173" i="18"/>
  <c r="Y210" i="5" s="1"/>
  <c r="T173" i="18"/>
  <c r="AE210" i="5" s="1"/>
  <c r="Y173" i="18"/>
  <c r="AJ210" i="5" s="1"/>
  <c r="AD173" i="18"/>
  <c r="AO210" i="5" s="1"/>
  <c r="AJ173" i="18"/>
  <c r="AU210" i="5" s="1"/>
  <c r="AO173" i="18"/>
  <c r="AZ210" i="5" s="1"/>
  <c r="AT173" i="18"/>
  <c r="BE210" i="5" s="1"/>
  <c r="O174" i="18"/>
  <c r="Z211" i="5" s="1"/>
  <c r="T174" i="18"/>
  <c r="AE211" i="5" s="1"/>
  <c r="Y174" i="18"/>
  <c r="AJ211" i="5" s="1"/>
  <c r="AE174" i="18"/>
  <c r="AP211" i="5" s="1"/>
  <c r="AJ174" i="18"/>
  <c r="AU211" i="5" s="1"/>
  <c r="AO174" i="18"/>
  <c r="AZ211" i="5" s="1"/>
  <c r="AU174" i="18"/>
  <c r="BF211" i="5" s="1"/>
  <c r="O175" i="18"/>
  <c r="Z212" i="5" s="1"/>
  <c r="T175" i="18"/>
  <c r="AE212" i="5" s="1"/>
  <c r="Z175" i="18"/>
  <c r="AK212" i="5" s="1"/>
  <c r="AE175" i="18"/>
  <c r="AP212" i="5" s="1"/>
  <c r="AJ175" i="18"/>
  <c r="AU212" i="5" s="1"/>
  <c r="AP175" i="18"/>
  <c r="BA212" i="5" s="1"/>
  <c r="AU175" i="18"/>
  <c r="BF212" i="5" s="1"/>
  <c r="S176" i="18"/>
  <c r="AD213" i="5" s="1"/>
  <c r="AI176" i="18"/>
  <c r="AT213" i="5" s="1"/>
  <c r="N177" i="18"/>
  <c r="Y214" i="5" s="1"/>
  <c r="AD177" i="18"/>
  <c r="AO214" i="5" s="1"/>
  <c r="AT177" i="18"/>
  <c r="BE214" i="5" s="1"/>
  <c r="Y178" i="18"/>
  <c r="AJ215" i="5" s="1"/>
  <c r="AO178" i="18"/>
  <c r="AZ215" i="5" s="1"/>
  <c r="P170" i="18"/>
  <c r="AA207" i="5" s="1"/>
  <c r="U170" i="18"/>
  <c r="AF207" i="5" s="1"/>
  <c r="Z170" i="18"/>
  <c r="AK207" i="5" s="1"/>
  <c r="AE170" i="18"/>
  <c r="AP207" i="5" s="1"/>
  <c r="AK170" i="18"/>
  <c r="AV207" i="5" s="1"/>
  <c r="AP170" i="18"/>
  <c r="BA207" i="5" s="1"/>
  <c r="AU170" i="18"/>
  <c r="BF207" i="5" s="1"/>
  <c r="P171" i="18"/>
  <c r="AA208" i="5" s="1"/>
  <c r="U171" i="18"/>
  <c r="AF208" i="5" s="1"/>
  <c r="Z171" i="18"/>
  <c r="AK208" i="5" s="1"/>
  <c r="AF171" i="18"/>
  <c r="AQ208" i="5" s="1"/>
  <c r="AK171" i="18"/>
  <c r="AV208" i="5" s="1"/>
  <c r="AP171" i="18"/>
  <c r="BA208" i="5" s="1"/>
  <c r="AV171" i="18"/>
  <c r="BG208" i="5" s="1"/>
  <c r="P172" i="18"/>
  <c r="AA209" i="5" s="1"/>
  <c r="U172" i="18"/>
  <c r="AF209" i="5" s="1"/>
  <c r="AA172" i="18"/>
  <c r="AL209" i="5" s="1"/>
  <c r="AF172" i="18"/>
  <c r="AQ209" i="5" s="1"/>
  <c r="AK172" i="18"/>
  <c r="AV209" i="5" s="1"/>
  <c r="AQ172" i="18"/>
  <c r="BB209" i="5" s="1"/>
  <c r="AV172" i="18"/>
  <c r="BG209" i="5" s="1"/>
  <c r="P173" i="18"/>
  <c r="AA210" i="5" s="1"/>
  <c r="U173" i="18"/>
  <c r="AF210" i="5" s="1"/>
  <c r="Z173" i="18"/>
  <c r="AK210" i="5" s="1"/>
  <c r="AF173" i="18"/>
  <c r="AQ210" i="5" s="1"/>
  <c r="AK173" i="18"/>
  <c r="AV210" i="5" s="1"/>
  <c r="AP173" i="18"/>
  <c r="BA210" i="5" s="1"/>
  <c r="AV173" i="18"/>
  <c r="BG210" i="5" s="1"/>
  <c r="P174" i="18"/>
  <c r="AA211" i="5" s="1"/>
  <c r="U174" i="18"/>
  <c r="AF211" i="5" s="1"/>
  <c r="AA174" i="18"/>
  <c r="AL211" i="5" s="1"/>
  <c r="AF174" i="18"/>
  <c r="AQ211" i="5" s="1"/>
  <c r="AK174" i="18"/>
  <c r="AV211" i="5" s="1"/>
  <c r="AQ174" i="18"/>
  <c r="BB211" i="5" s="1"/>
  <c r="AV174" i="18"/>
  <c r="BG211" i="5" s="1"/>
  <c r="P175" i="18"/>
  <c r="AA212" i="5" s="1"/>
  <c r="V175" i="18"/>
  <c r="AG212" i="5" s="1"/>
  <c r="AA175" i="18"/>
  <c r="AL212" i="5" s="1"/>
  <c r="AF175" i="18"/>
  <c r="AQ212" i="5" s="1"/>
  <c r="AL175" i="18"/>
  <c r="AW212" i="5" s="1"/>
  <c r="AQ175" i="18"/>
  <c r="BB212" i="5" s="1"/>
  <c r="AV175" i="18"/>
  <c r="BG212" i="5" s="1"/>
  <c r="AE176" i="18"/>
  <c r="AP213" i="5" s="1"/>
  <c r="AU176" i="18"/>
  <c r="BF213" i="5" s="1"/>
  <c r="Z177" i="18"/>
  <c r="AK214" i="5" s="1"/>
  <c r="AP177" i="18"/>
  <c r="BA214" i="5" s="1"/>
  <c r="U178" i="18"/>
  <c r="AF215" i="5" s="1"/>
  <c r="AK178" i="18"/>
  <c r="AV215" i="5" s="1"/>
  <c r="L60" i="18"/>
  <c r="V211" i="5" s="1"/>
  <c r="AE171" i="18"/>
  <c r="AP208" i="5" s="1"/>
  <c r="Z174" i="18"/>
  <c r="AK211" i="5" s="1"/>
  <c r="AN175" i="18"/>
  <c r="AY212" i="5" s="1"/>
  <c r="P176" i="18"/>
  <c r="AA213" i="5" s="1"/>
  <c r="AD176" i="18"/>
  <c r="AO213" i="5" s="1"/>
  <c r="U177" i="18"/>
  <c r="AF214" i="5" s="1"/>
  <c r="AJ177" i="18"/>
  <c r="AU214" i="5" s="1"/>
  <c r="M178" i="18"/>
  <c r="X215" i="5" s="1"/>
  <c r="AA178" i="18"/>
  <c r="AL215" i="5" s="1"/>
  <c r="AP178" i="18"/>
  <c r="BA215" i="5" s="1"/>
  <c r="L61" i="18"/>
  <c r="V214" i="5" s="1"/>
  <c r="AV170" i="18"/>
  <c r="BG207" i="5" s="1"/>
  <c r="AL172" i="18"/>
  <c r="AW209" i="5" s="1"/>
  <c r="AQ173" i="18"/>
  <c r="BB210" i="5" s="1"/>
  <c r="AF176" i="18"/>
  <c r="AQ213" i="5" s="1"/>
  <c r="AT176" i="18"/>
  <c r="BE213" i="5" s="1"/>
  <c r="AK177" i="18"/>
  <c r="AV214" i="5" s="1"/>
  <c r="O178" i="18"/>
  <c r="Z215" i="5" s="1"/>
  <c r="AC178" i="18"/>
  <c r="AN215" i="5" s="1"/>
  <c r="AQ178" i="18"/>
  <c r="BB215" i="5" s="1"/>
  <c r="U175" i="18"/>
  <c r="AF212" i="5" s="1"/>
  <c r="P177" i="18"/>
  <c r="AA214" i="5" s="1"/>
  <c r="AE177" i="18"/>
  <c r="AP214" i="5" s="1"/>
  <c r="O171" i="18"/>
  <c r="Z208" i="5" s="1"/>
  <c r="AP172" i="18"/>
  <c r="BA209" i="5" s="1"/>
  <c r="AU173" i="18"/>
  <c r="BF210" i="5" s="1"/>
  <c r="AD175" i="18"/>
  <c r="AO212" i="5" s="1"/>
  <c r="T176" i="18"/>
  <c r="AE213" i="5" s="1"/>
  <c r="AV176" i="18"/>
  <c r="BG213" i="5" s="1"/>
  <c r="Y177" i="18"/>
  <c r="AJ214" i="5" s="1"/>
  <c r="P178" i="18"/>
  <c r="AA215" i="5" s="1"/>
  <c r="AE178" i="18"/>
  <c r="AP215" i="5" s="1"/>
  <c r="AS178" i="18"/>
  <c r="BD215" i="5" s="1"/>
  <c r="L59" i="18"/>
  <c r="V208" i="5" s="1"/>
  <c r="AL174" i="18"/>
  <c r="AW211" i="5" s="1"/>
  <c r="AF170" i="18"/>
  <c r="AQ207" i="5" s="1"/>
  <c r="V172" i="18"/>
  <c r="AG209" i="5" s="1"/>
  <c r="AA173" i="18"/>
  <c r="AL210" i="5" s="1"/>
  <c r="Q175" i="18"/>
  <c r="AB212" i="5" s="1"/>
  <c r="AT175" i="18"/>
  <c r="BE212" i="5" s="1"/>
  <c r="U176" i="18"/>
  <c r="AF213" i="5" s="1"/>
  <c r="AJ176" i="18"/>
  <c r="AU213" i="5" s="1"/>
  <c r="AA177" i="18"/>
  <c r="AL214" i="5" s="1"/>
  <c r="AO177" i="18"/>
  <c r="AZ214" i="5" s="1"/>
  <c r="AF178" i="18"/>
  <c r="AQ215" i="5" s="1"/>
  <c r="AU178" i="18"/>
  <c r="BF215" i="5" s="1"/>
  <c r="L176" i="18"/>
  <c r="W213" i="5" s="1"/>
  <c r="O170" i="18"/>
  <c r="Z207" i="5" s="1"/>
  <c r="AJ170" i="18"/>
  <c r="AU207" i="5" s="1"/>
  <c r="Z172" i="18"/>
  <c r="AK209" i="5" s="1"/>
  <c r="AE173" i="18"/>
  <c r="AP210" i="5" s="1"/>
  <c r="S175" i="18"/>
  <c r="AD212" i="5" s="1"/>
  <c r="AG175" i="18"/>
  <c r="AR212" i="5" s="1"/>
  <c r="W176" i="18"/>
  <c r="AH213" i="5" s="1"/>
  <c r="AK176" i="18"/>
  <c r="AV213" i="5" s="1"/>
  <c r="O177" i="18"/>
  <c r="Z214" i="5" s="1"/>
  <c r="AQ177" i="18"/>
  <c r="BB214" i="5" s="1"/>
  <c r="T178" i="18"/>
  <c r="AE215" i="5" s="1"/>
  <c r="AV178" i="18"/>
  <c r="BG215" i="5" s="1"/>
  <c r="Y176" i="18"/>
  <c r="AJ213" i="5" s="1"/>
  <c r="T170" i="18"/>
  <c r="AE207" i="5" s="1"/>
  <c r="AU171" i="18"/>
  <c r="BF208" i="5" s="1"/>
  <c r="O173" i="18"/>
  <c r="Z210" i="5" s="1"/>
  <c r="AP174" i="18"/>
  <c r="BA211" i="5" s="1"/>
  <c r="AK175" i="18"/>
  <c r="AV212" i="5" s="1"/>
  <c r="Z176" i="18"/>
  <c r="AK213" i="5" s="1"/>
  <c r="AO176" i="18"/>
  <c r="AZ213" i="5" s="1"/>
  <c r="R177" i="18"/>
  <c r="AC214" i="5" s="1"/>
  <c r="AF177" i="18"/>
  <c r="AQ214" i="5" s="1"/>
  <c r="AU177" i="18"/>
  <c r="BF214" i="5" s="1"/>
  <c r="AL178" i="18"/>
  <c r="AW215" i="5" s="1"/>
  <c r="AQ171" i="18"/>
  <c r="BB208" i="5" s="1"/>
  <c r="AM176" i="18"/>
  <c r="AX213" i="5" s="1"/>
  <c r="AA171" i="18"/>
  <c r="AL208" i="5" s="1"/>
  <c r="V174" i="18"/>
  <c r="AG211" i="5" s="1"/>
  <c r="X175" i="18"/>
  <c r="AI212" i="5" s="1"/>
  <c r="O176" i="18"/>
  <c r="Z213" i="5" s="1"/>
  <c r="AP176" i="18"/>
  <c r="BA213" i="5" s="1"/>
  <c r="T177" i="18"/>
  <c r="AE214" i="5" s="1"/>
  <c r="AH177" i="18"/>
  <c r="AS214" i="5" s="1"/>
  <c r="AV177" i="18"/>
  <c r="BG214" i="5" s="1"/>
  <c r="Z178" i="18"/>
  <c r="AK215" i="5" s="1"/>
  <c r="AI175" i="18"/>
  <c r="AT212" i="5" s="1"/>
  <c r="V178" i="18"/>
  <c r="AG215" i="5" s="1"/>
  <c r="AJ178" i="18"/>
  <c r="AU215" i="5" s="1"/>
  <c r="W509" i="5"/>
  <c r="L282" i="25"/>
  <c r="X515" i="5"/>
  <c r="M288" i="25"/>
  <c r="AW506" i="5"/>
  <c r="AL279" i="25"/>
  <c r="AX515" i="5"/>
  <c r="AM288" i="25"/>
  <c r="BG515" i="5"/>
  <c r="AV288" i="25"/>
  <c r="AR509" i="5"/>
  <c r="AG282" i="25"/>
  <c r="M213" i="4"/>
  <c r="M231" i="4" s="1"/>
  <c r="M249" i="4" s="1"/>
  <c r="N99" i="4"/>
  <c r="AG509" i="5"/>
  <c r="V282" i="25"/>
  <c r="AI509" i="5"/>
  <c r="X282" i="25"/>
  <c r="AI497" i="5"/>
  <c r="X270" i="25"/>
  <c r="X509" i="5"/>
  <c r="M282" i="25"/>
  <c r="AC494" i="5"/>
  <c r="R267" i="25"/>
  <c r="AK506" i="5"/>
  <c r="Z279" i="25"/>
  <c r="AJ506" i="5"/>
  <c r="Y279" i="25"/>
  <c r="AH506" i="5"/>
  <c r="W279" i="25"/>
  <c r="BA509" i="5"/>
  <c r="AP282" i="25"/>
  <c r="AH503" i="5"/>
  <c r="W276" i="25"/>
  <c r="AR497" i="5"/>
  <c r="AG270" i="25"/>
  <c r="BG497" i="5"/>
  <c r="AV270" i="25"/>
  <c r="AM512" i="5"/>
  <c r="AB285" i="25"/>
  <c r="AC512" i="5"/>
  <c r="R285" i="25"/>
  <c r="Y503" i="5"/>
  <c r="N276" i="25"/>
  <c r="Y497" i="5"/>
  <c r="N270" i="25"/>
  <c r="AV512" i="5"/>
  <c r="AK285" i="25"/>
  <c r="AG500" i="5"/>
  <c r="V273" i="25"/>
  <c r="AY500" i="5"/>
  <c r="AN273" i="25"/>
  <c r="AR494" i="5"/>
  <c r="AG267" i="25"/>
  <c r="AZ497" i="5"/>
  <c r="AO270" i="25"/>
  <c r="AD512" i="5"/>
  <c r="S285" i="25"/>
  <c r="AA506" i="5"/>
  <c r="P279" i="25"/>
  <c r="BF500" i="5"/>
  <c r="AU273" i="25"/>
  <c r="BD512" i="5"/>
  <c r="AS285" i="25"/>
  <c r="BE497" i="5"/>
  <c r="AT270" i="25"/>
  <c r="BE503" i="5"/>
  <c r="AT276" i="25"/>
  <c r="AX509" i="5"/>
  <c r="AM282" i="25"/>
  <c r="AN515" i="5"/>
  <c r="AC288" i="25"/>
  <c r="BB509" i="5"/>
  <c r="AQ282" i="25"/>
  <c r="AD494" i="5"/>
  <c r="S267" i="25"/>
  <c r="AY509" i="5"/>
  <c r="AN282" i="25"/>
  <c r="AB494" i="5"/>
  <c r="Q267" i="25"/>
  <c r="AB500" i="5"/>
  <c r="Q273" i="25"/>
  <c r="BG509" i="5"/>
  <c r="AV282" i="25"/>
  <c r="AW515" i="5"/>
  <c r="AL288" i="25"/>
  <c r="AS497" i="5"/>
  <c r="AH270" i="25"/>
  <c r="AT503" i="5"/>
  <c r="AI276" i="25"/>
  <c r="AL509" i="5"/>
  <c r="AA282" i="25"/>
  <c r="Z515" i="5"/>
  <c r="O288" i="25"/>
  <c r="AS509" i="5"/>
  <c r="AH282" i="25"/>
  <c r="BC515" i="5"/>
  <c r="AR288" i="25"/>
  <c r="AQ494" i="5"/>
  <c r="AF267" i="25"/>
  <c r="BA500" i="5"/>
  <c r="AP273" i="25"/>
  <c r="Z503" i="5"/>
  <c r="O276" i="25"/>
  <c r="AJ509" i="5"/>
  <c r="Y282" i="25"/>
  <c r="AT515" i="5"/>
  <c r="AI288" i="25"/>
  <c r="O85" i="21"/>
  <c r="N187" i="21"/>
  <c r="N199" i="21" s="1"/>
  <c r="N211" i="21" s="1"/>
  <c r="AN494" i="5"/>
  <c r="AC267" i="25"/>
  <c r="Y494" i="5"/>
  <c r="N267" i="25"/>
  <c r="BB500" i="5"/>
  <c r="AQ273" i="25"/>
  <c r="AG494" i="5"/>
  <c r="V267" i="25"/>
  <c r="AM497" i="5"/>
  <c r="AB270" i="25"/>
  <c r="AD500" i="5"/>
  <c r="S273" i="25"/>
  <c r="AV494" i="5"/>
  <c r="AK267" i="25"/>
  <c r="AL500" i="5"/>
  <c r="AA273" i="25"/>
  <c r="AJ515" i="5"/>
  <c r="Y288" i="25"/>
  <c r="Z512" i="5"/>
  <c r="O285" i="25"/>
  <c r="X497" i="5"/>
  <c r="M270" i="25"/>
  <c r="BB515" i="5"/>
  <c r="AQ288" i="25"/>
  <c r="H733" i="5"/>
  <c r="CC268" i="5"/>
  <c r="AP497" i="5"/>
  <c r="AE270" i="25"/>
  <c r="AO497" i="5"/>
  <c r="AD270" i="25"/>
  <c r="AS515" i="5"/>
  <c r="AH288" i="25"/>
  <c r="AL506" i="5"/>
  <c r="AA279" i="25"/>
  <c r="AI500" i="5"/>
  <c r="X273" i="25"/>
  <c r="BD515" i="5"/>
  <c r="AS288" i="25"/>
  <c r="AR503" i="5"/>
  <c r="AG276" i="25"/>
  <c r="Y500" i="5"/>
  <c r="N273" i="25"/>
  <c r="AG515" i="5"/>
  <c r="V288" i="25"/>
  <c r="AH497" i="5"/>
  <c r="W270" i="25"/>
  <c r="AQ515" i="5"/>
  <c r="AF288" i="25"/>
  <c r="AP509" i="5"/>
  <c r="AE282" i="25"/>
  <c r="AN500" i="5"/>
  <c r="AC273" i="25"/>
  <c r="AJ512" i="5"/>
  <c r="Y285" i="25"/>
  <c r="AU497" i="5"/>
  <c r="AJ270" i="25"/>
  <c r="AV503" i="5"/>
  <c r="AK276" i="25"/>
  <c r="AN509" i="5"/>
  <c r="AC282" i="25"/>
  <c r="AB515" i="5"/>
  <c r="Q288" i="25"/>
  <c r="BG512" i="5"/>
  <c r="AV285" i="25"/>
  <c r="AW497" i="5"/>
  <c r="AL270" i="25"/>
  <c r="AE509" i="5"/>
  <c r="T282" i="25"/>
  <c r="BC497" i="5"/>
  <c r="AR270" i="25"/>
  <c r="BD503" i="5"/>
  <c r="AS276" i="25"/>
  <c r="AW509" i="5"/>
  <c r="AL282" i="25"/>
  <c r="AK515" i="5"/>
  <c r="Z288" i="25"/>
  <c r="AJ497" i="5"/>
  <c r="Y270" i="25"/>
  <c r="AK503" i="5"/>
  <c r="Z276" i="25"/>
  <c r="Z509" i="5"/>
  <c r="O282" i="25"/>
  <c r="AA503" i="5"/>
  <c r="P276" i="25"/>
  <c r="AK509" i="5"/>
  <c r="Z282" i="25"/>
  <c r="AU515" i="5"/>
  <c r="AJ288" i="25"/>
  <c r="AI494" i="5"/>
  <c r="X267" i="25"/>
  <c r="AS500" i="5"/>
  <c r="AH273" i="25"/>
  <c r="BC506" i="5"/>
  <c r="AR279" i="25"/>
  <c r="AB509" i="5"/>
  <c r="Q282" i="25"/>
  <c r="AL515" i="5"/>
  <c r="AA288" i="25"/>
  <c r="S33" i="9"/>
  <c r="S34" i="9" s="1"/>
  <c r="N176" i="10"/>
  <c r="M395" i="10"/>
  <c r="M428" i="10" s="1"/>
  <c r="M492" i="10" s="1"/>
  <c r="BA503" i="5"/>
  <c r="AP276" i="25"/>
  <c r="AR515" i="5"/>
  <c r="AG288" i="25"/>
  <c r="Y506" i="5"/>
  <c r="N279" i="25"/>
  <c r="AK494" i="5"/>
  <c r="Z267" i="25"/>
  <c r="BC503" i="5"/>
  <c r="AR276" i="25"/>
  <c r="AX494" i="5"/>
  <c r="AM267" i="25"/>
  <c r="AZ500" i="5"/>
  <c r="AO273" i="25"/>
  <c r="AT509" i="5"/>
  <c r="AI282" i="25"/>
  <c r="AZ503" i="5"/>
  <c r="AO276" i="25"/>
  <c r="AQ497" i="5"/>
  <c r="AF270" i="25"/>
  <c r="Y515" i="5"/>
  <c r="N288" i="25"/>
  <c r="AZ506" i="5"/>
  <c r="AO279" i="25"/>
  <c r="AJ503" i="5"/>
  <c r="Y276" i="25"/>
  <c r="AG497" i="5"/>
  <c r="V270" i="25"/>
  <c r="AR500" i="5"/>
  <c r="AG273" i="25"/>
  <c r="BG500" i="5"/>
  <c r="AV273" i="25"/>
  <c r="AF509" i="5"/>
  <c r="U282" i="25"/>
  <c r="AE500" i="5"/>
  <c r="T273" i="25"/>
  <c r="AY515" i="5"/>
  <c r="AN288" i="25"/>
  <c r="AL497" i="5"/>
  <c r="AA270" i="25"/>
  <c r="AM503" i="5"/>
  <c r="AB276" i="25"/>
  <c r="AD509" i="5"/>
  <c r="S282" i="25"/>
  <c r="AE497" i="5"/>
  <c r="T270" i="25"/>
  <c r="AK512" i="5"/>
  <c r="Z285" i="25"/>
  <c r="AD497" i="5"/>
  <c r="S270" i="25"/>
  <c r="AT512" i="5"/>
  <c r="AI285" i="25"/>
  <c r="AT497" i="5"/>
  <c r="AI270" i="25"/>
  <c r="AU503" i="5"/>
  <c r="AJ276" i="25"/>
  <c r="AM509" i="5"/>
  <c r="AB282" i="25"/>
  <c r="AA515" i="5"/>
  <c r="P288" i="25"/>
  <c r="AA497" i="5"/>
  <c r="P270" i="25"/>
  <c r="AB503" i="5"/>
  <c r="Q276" i="25"/>
  <c r="BA512" i="5"/>
  <c r="AP285" i="25"/>
  <c r="BD506" i="5"/>
  <c r="AS279" i="25"/>
  <c r="AC509" i="5"/>
  <c r="R282" i="25"/>
  <c r="AM515" i="5"/>
  <c r="AB288" i="25"/>
  <c r="AA494" i="5"/>
  <c r="P267" i="25"/>
  <c r="AK500" i="5"/>
  <c r="Z273" i="25"/>
  <c r="AU506" i="5"/>
  <c r="AJ279" i="25"/>
  <c r="BE512" i="5"/>
  <c r="AT285" i="25"/>
  <c r="AD515" i="5"/>
  <c r="S288" i="25"/>
  <c r="CA274" i="5"/>
  <c r="O188" i="12"/>
  <c r="O200" i="12" s="1"/>
  <c r="O212" i="12" s="1"/>
  <c r="P86" i="12"/>
  <c r="Q114" i="24"/>
  <c r="P250" i="24"/>
  <c r="P271" i="24" s="1"/>
  <c r="P292" i="24" s="1"/>
  <c r="AO509" i="5"/>
  <c r="AD282" i="25"/>
  <c r="H432" i="5"/>
  <c r="AY497" i="5"/>
  <c r="AN270" i="25"/>
  <c r="AP494" i="5"/>
  <c r="AE267" i="25"/>
  <c r="Z500" i="5"/>
  <c r="O273" i="25"/>
  <c r="AF494" i="5"/>
  <c r="U267" i="25"/>
  <c r="AW494" i="5"/>
  <c r="AL267" i="25"/>
  <c r="AZ512" i="5"/>
  <c r="AO285" i="25"/>
  <c r="X503" i="5"/>
  <c r="M276" i="25"/>
  <c r="W497" i="5"/>
  <c r="L270" i="25"/>
  <c r="AB506" i="5"/>
  <c r="Q279" i="25"/>
  <c r="AX506" i="5"/>
  <c r="AM279" i="25"/>
  <c r="AG503" i="5"/>
  <c r="V276" i="25"/>
  <c r="X500" i="5"/>
  <c r="M273" i="25"/>
  <c r="AO500" i="5"/>
  <c r="AD273" i="25"/>
  <c r="AU512" i="5"/>
  <c r="AJ285" i="25"/>
  <c r="AW503" i="5"/>
  <c r="AL276" i="25"/>
  <c r="AC515" i="5"/>
  <c r="R288" i="25"/>
  <c r="AC497" i="5"/>
  <c r="R270" i="25"/>
  <c r="AD503" i="5"/>
  <c r="S276" i="25"/>
  <c r="BC512" i="5"/>
  <c r="AR285" i="25"/>
  <c r="AX500" i="5"/>
  <c r="AM273" i="25"/>
  <c r="AP515" i="5"/>
  <c r="AE288" i="25"/>
  <c r="AW500" i="5"/>
  <c r="AL273" i="25"/>
  <c r="X512" i="5"/>
  <c r="M285" i="25"/>
  <c r="AK497" i="5"/>
  <c r="Z270" i="25"/>
  <c r="AL503" i="5"/>
  <c r="AA276" i="25"/>
  <c r="AA509" i="5"/>
  <c r="P282" i="25"/>
  <c r="BB494" i="5"/>
  <c r="AQ267" i="25"/>
  <c r="BC500" i="5"/>
  <c r="AR273" i="25"/>
  <c r="BA506" i="5"/>
  <c r="AP279" i="25"/>
  <c r="AQ512" i="5"/>
  <c r="AF285" i="25"/>
  <c r="AV506" i="5"/>
  <c r="AK279" i="25"/>
  <c r="BF512" i="5"/>
  <c r="AU285" i="25"/>
  <c r="AE515" i="5"/>
  <c r="T288" i="25"/>
  <c r="BD497" i="5"/>
  <c r="AS270" i="25"/>
  <c r="AC500" i="5"/>
  <c r="R273" i="25"/>
  <c r="AM506" i="5"/>
  <c r="AB279" i="25"/>
  <c r="AW512" i="5"/>
  <c r="AL285" i="25"/>
  <c r="BV274" i="5"/>
  <c r="R231" i="25"/>
  <c r="AP231" i="25"/>
  <c r="AV231" i="25"/>
  <c r="R232" i="25"/>
  <c r="AD232" i="25"/>
  <c r="AQ232" i="25"/>
  <c r="AV232" i="25"/>
  <c r="R234" i="25"/>
  <c r="W234" i="25"/>
  <c r="AC234" i="25"/>
  <c r="AI234" i="25"/>
  <c r="AU234" i="25"/>
  <c r="U235" i="25"/>
  <c r="AK235" i="25"/>
  <c r="M237" i="25"/>
  <c r="T237" i="25"/>
  <c r="Y237" i="25"/>
  <c r="AK237" i="25"/>
  <c r="AV237" i="25"/>
  <c r="R238" i="25"/>
  <c r="X238" i="25"/>
  <c r="AD238" i="25"/>
  <c r="AP238" i="25"/>
  <c r="AV238" i="25"/>
  <c r="Q240" i="25"/>
  <c r="AC240" i="25"/>
  <c r="AP240" i="25"/>
  <c r="AU240" i="25"/>
  <c r="R241" i="25"/>
  <c r="AC241" i="25"/>
  <c r="AT241" i="25"/>
  <c r="W243" i="25"/>
  <c r="AB243" i="25"/>
  <c r="AH243" i="25"/>
  <c r="AR243" i="25"/>
  <c r="N244" i="25"/>
  <c r="AB244" i="25"/>
  <c r="AG244" i="25"/>
  <c r="P246" i="25"/>
  <c r="U246" i="25"/>
  <c r="AK246" i="25"/>
  <c r="AV246" i="25"/>
  <c r="R247" i="25"/>
  <c r="AB247" i="25"/>
  <c r="M249" i="25"/>
  <c r="R249" i="25"/>
  <c r="X249" i="25"/>
  <c r="AD249" i="25"/>
  <c r="AI249" i="25"/>
  <c r="AO249" i="25"/>
  <c r="O250" i="25"/>
  <c r="U250" i="25"/>
  <c r="Z250" i="25"/>
  <c r="AK250" i="25"/>
  <c r="AQ250" i="25"/>
  <c r="M252" i="25"/>
  <c r="R252" i="25"/>
  <c r="X252" i="25"/>
  <c r="AE252" i="25"/>
  <c r="AJ252" i="25"/>
  <c r="AP252" i="25"/>
  <c r="AV252" i="25"/>
  <c r="R253" i="25"/>
  <c r="W253" i="25"/>
  <c r="AB253" i="25"/>
  <c r="AH253" i="25"/>
  <c r="AM253" i="25"/>
  <c r="AS253" i="25"/>
  <c r="X255" i="25"/>
  <c r="AD255" i="25"/>
  <c r="AI255" i="25"/>
  <c r="AO255" i="25"/>
  <c r="AT255" i="25"/>
  <c r="O256" i="25"/>
  <c r="U256" i="25"/>
  <c r="AL256" i="25"/>
  <c r="AQ256" i="25"/>
  <c r="Q258" i="25"/>
  <c r="AB258" i="25"/>
  <c r="AG258" i="25"/>
  <c r="AL258" i="25"/>
  <c r="AQ258" i="25"/>
  <c r="AV258" i="25"/>
  <c r="Q259" i="25"/>
  <c r="V259" i="25"/>
  <c r="AB259" i="25"/>
  <c r="AG259" i="25"/>
  <c r="AM259" i="25"/>
  <c r="L232" i="25"/>
  <c r="L240" i="25"/>
  <c r="L256" i="25"/>
  <c r="L37" i="25"/>
  <c r="M231" i="25"/>
  <c r="Y231" i="25"/>
  <c r="AE231" i="25"/>
  <c r="AK231" i="25"/>
  <c r="AQ231" i="25"/>
  <c r="S232" i="25"/>
  <c r="X232" i="25"/>
  <c r="AE232" i="25"/>
  <c r="AJ232" i="25"/>
  <c r="M234" i="25"/>
  <c r="X234" i="25"/>
  <c r="AD234" i="25"/>
  <c r="AJ234" i="25"/>
  <c r="AO234" i="25"/>
  <c r="P235" i="25"/>
  <c r="V235" i="25"/>
  <c r="AA235" i="25"/>
  <c r="AG235" i="25"/>
  <c r="AL235" i="25"/>
  <c r="AR235" i="25"/>
  <c r="N237" i="25"/>
  <c r="Z237" i="25"/>
  <c r="AF237" i="25"/>
  <c r="AL237" i="25"/>
  <c r="AQ237" i="25"/>
  <c r="M238" i="25"/>
  <c r="Y238" i="25"/>
  <c r="AK238" i="25"/>
  <c r="R240" i="25"/>
  <c r="X240" i="25"/>
  <c r="AD240" i="25"/>
  <c r="AJ240" i="25"/>
  <c r="AQ240" i="25"/>
  <c r="W241" i="25"/>
  <c r="AD241" i="25"/>
  <c r="AI241" i="25"/>
  <c r="AO241" i="25"/>
  <c r="AU241" i="25"/>
  <c r="Q243" i="25"/>
  <c r="X243" i="25"/>
  <c r="AC243" i="25"/>
  <c r="AI243" i="25"/>
  <c r="AN243" i="25"/>
  <c r="AS243" i="25"/>
  <c r="S244" i="25"/>
  <c r="X244" i="25"/>
  <c r="AC244" i="25"/>
  <c r="AL244" i="25"/>
  <c r="AQ244" i="25"/>
  <c r="AV244" i="25"/>
  <c r="Q246" i="25"/>
  <c r="V246" i="25"/>
  <c r="AA246" i="25"/>
  <c r="AF246" i="25"/>
  <c r="AL246" i="25"/>
  <c r="AQ246" i="25"/>
  <c r="M247" i="25"/>
  <c r="S247" i="25"/>
  <c r="X247" i="25"/>
  <c r="AC247" i="25"/>
  <c r="AH247" i="25"/>
  <c r="AM247" i="25"/>
  <c r="AR247" i="25"/>
  <c r="N249" i="25"/>
  <c r="S249" i="25"/>
  <c r="Y249" i="25"/>
  <c r="AJ249" i="25"/>
  <c r="AU249" i="25"/>
  <c r="P250" i="25"/>
  <c r="AF250" i="25"/>
  <c r="AL250" i="25"/>
  <c r="S252" i="25"/>
  <c r="Y252" i="25"/>
  <c r="AK252" i="25"/>
  <c r="AQ252" i="25"/>
  <c r="M253" i="25"/>
  <c r="X253" i="25"/>
  <c r="AC253" i="25"/>
  <c r="AN253" i="25"/>
  <c r="N255" i="25"/>
  <c r="S255" i="25"/>
  <c r="Y255" i="25"/>
  <c r="AJ255" i="25"/>
  <c r="AA256" i="25"/>
  <c r="AG256" i="25"/>
  <c r="AR256" i="25"/>
  <c r="M258" i="25"/>
  <c r="R258" i="25"/>
  <c r="W258" i="25"/>
  <c r="AH258" i="25"/>
  <c r="AR258" i="25"/>
  <c r="R259" i="25"/>
  <c r="W259" i="25"/>
  <c r="AH259" i="25"/>
  <c r="AN259" i="25"/>
  <c r="AS259" i="25"/>
  <c r="L241" i="25"/>
  <c r="L249" i="25"/>
  <c r="L258" i="25"/>
  <c r="N231" i="25"/>
  <c r="S231" i="25"/>
  <c r="Z231" i="25"/>
  <c r="AF231" i="25"/>
  <c r="AL231" i="25"/>
  <c r="AR231" i="25"/>
  <c r="M232" i="25"/>
  <c r="T232" i="25"/>
  <c r="Y232" i="25"/>
  <c r="AF232" i="25"/>
  <c r="AK232" i="25"/>
  <c r="AR232" i="25"/>
  <c r="N234" i="25"/>
  <c r="S234" i="25"/>
  <c r="AP234" i="25"/>
  <c r="AV234" i="25"/>
  <c r="Q235" i="25"/>
  <c r="W235" i="25"/>
  <c r="AH235" i="25"/>
  <c r="U237" i="25"/>
  <c r="AA237" i="25"/>
  <c r="AM237" i="25"/>
  <c r="N238" i="25"/>
  <c r="S238" i="25"/>
  <c r="Z238" i="25"/>
  <c r="AE238" i="25"/>
  <c r="AL238" i="25"/>
  <c r="AQ238" i="25"/>
  <c r="M240" i="25"/>
  <c r="S240" i="25"/>
  <c r="AE240" i="25"/>
  <c r="AK240" i="25"/>
  <c r="AV240" i="25"/>
  <c r="S241" i="25"/>
  <c r="X241" i="25"/>
  <c r="AJ241" i="25"/>
  <c r="AP241" i="25"/>
  <c r="AV241" i="25"/>
  <c r="R243" i="25"/>
  <c r="AD243" i="25"/>
  <c r="AJ243" i="25"/>
  <c r="AO243" i="25"/>
  <c r="AT243" i="25"/>
  <c r="O244" i="25"/>
  <c r="Y244" i="25"/>
  <c r="AH244" i="25"/>
  <c r="M246" i="25"/>
  <c r="AG246" i="25"/>
  <c r="N247" i="25"/>
  <c r="Y247" i="25"/>
  <c r="AN247" i="25"/>
  <c r="AS247" i="25"/>
  <c r="T249" i="25"/>
  <c r="AE249" i="25"/>
  <c r="AK249" i="25"/>
  <c r="AP249" i="25"/>
  <c r="Q250" i="25"/>
  <c r="V250" i="25"/>
  <c r="AA250" i="25"/>
  <c r="AG250" i="25"/>
  <c r="AM250" i="25"/>
  <c r="AR250" i="25"/>
  <c r="N252" i="25"/>
  <c r="Z252" i="25"/>
  <c r="AF252" i="25"/>
  <c r="AL252" i="25"/>
  <c r="AR252" i="25"/>
  <c r="S253" i="25"/>
  <c r="Y253" i="25"/>
  <c r="AI253" i="25"/>
  <c r="AO253" i="25"/>
  <c r="AT253" i="25"/>
  <c r="T255" i="25"/>
  <c r="AE255" i="25"/>
  <c r="AK255" i="25"/>
  <c r="AP255" i="25"/>
  <c r="AU255" i="25"/>
  <c r="P256" i="25"/>
  <c r="V256" i="25"/>
  <c r="AB256" i="25"/>
  <c r="AM256" i="25"/>
  <c r="X258" i="25"/>
  <c r="AC258" i="25"/>
  <c r="AM258" i="25"/>
  <c r="M259" i="25"/>
  <c r="X259" i="25"/>
  <c r="AC259" i="25"/>
  <c r="AI259" i="25"/>
  <c r="AT259" i="25"/>
  <c r="L234" i="25"/>
  <c r="L250" i="25"/>
  <c r="L259" i="25"/>
  <c r="O231" i="25"/>
  <c r="T231" i="25"/>
  <c r="AA231" i="25"/>
  <c r="N232" i="25"/>
  <c r="Z232" i="25"/>
  <c r="AL232" i="25"/>
  <c r="O234" i="25"/>
  <c r="Y234" i="25"/>
  <c r="AE234" i="25"/>
  <c r="AK234" i="25"/>
  <c r="R235" i="25"/>
  <c r="AB235" i="25"/>
  <c r="AM235" i="25"/>
  <c r="AS235" i="25"/>
  <c r="O237" i="25"/>
  <c r="V237" i="25"/>
  <c r="AB237" i="25"/>
  <c r="AG237" i="25"/>
  <c r="AR237" i="25"/>
  <c r="O238" i="25"/>
  <c r="AA238" i="25"/>
  <c r="AF238" i="25"/>
  <c r="AR238" i="25"/>
  <c r="N240" i="25"/>
  <c r="T240" i="25"/>
  <c r="Y240" i="25"/>
  <c r="AF240" i="25"/>
  <c r="AL240" i="25"/>
  <c r="AR240" i="25"/>
  <c r="M241" i="25"/>
  <c r="Y241" i="25"/>
  <c r="AE241" i="25"/>
  <c r="AK241" i="25"/>
  <c r="M243" i="25"/>
  <c r="Y243" i="25"/>
  <c r="T244" i="25"/>
  <c r="U231" i="25"/>
  <c r="AG231" i="25"/>
  <c r="AM231" i="25"/>
  <c r="AS231" i="25"/>
  <c r="U232" i="25"/>
  <c r="AG232" i="25"/>
  <c r="AM232" i="25"/>
  <c r="AS232" i="25"/>
  <c r="T234" i="25"/>
  <c r="Z234" i="25"/>
  <c r="AL234" i="25"/>
  <c r="AQ234" i="25"/>
  <c r="M235" i="25"/>
  <c r="X235" i="25"/>
  <c r="AC235" i="25"/>
  <c r="AI235" i="25"/>
  <c r="AN235" i="25"/>
  <c r="AT235" i="25"/>
  <c r="P237" i="25"/>
  <c r="AH237" i="25"/>
  <c r="AN237" i="25"/>
  <c r="AS237" i="25"/>
  <c r="T238" i="25"/>
  <c r="AG238" i="25"/>
  <c r="AM238" i="25"/>
  <c r="AS238" i="25"/>
  <c r="U240" i="25"/>
  <c r="Z240" i="25"/>
  <c r="N241" i="25"/>
  <c r="T241" i="25"/>
  <c r="Z241" i="25"/>
  <c r="AL241" i="25"/>
  <c r="AQ241" i="25"/>
  <c r="N243" i="25"/>
  <c r="S243" i="25"/>
  <c r="Z243" i="25"/>
  <c r="AE243" i="25"/>
  <c r="AK243" i="25"/>
  <c r="AP243" i="25"/>
  <c r="AU243" i="25"/>
  <c r="P244" i="25"/>
  <c r="U244" i="25"/>
  <c r="Z244" i="25"/>
  <c r="AI244" i="25"/>
  <c r="AS244" i="25"/>
  <c r="N246" i="25"/>
  <c r="AC246" i="25"/>
  <c r="AH246" i="25"/>
  <c r="AS246" i="25"/>
  <c r="U247" i="25"/>
  <c r="Z247" i="25"/>
  <c r="AE247" i="25"/>
  <c r="AT247" i="25"/>
  <c r="AA249" i="25"/>
  <c r="AF249" i="25"/>
  <c r="M250" i="25"/>
  <c r="R250" i="25"/>
  <c r="W250" i="25"/>
  <c r="AC250" i="25"/>
  <c r="AN250" i="25"/>
  <c r="AT250" i="25"/>
  <c r="U252" i="25"/>
  <c r="AA252" i="25"/>
  <c r="AM252" i="25"/>
  <c r="T253" i="25"/>
  <c r="Z253" i="25"/>
  <c r="AE253" i="25"/>
  <c r="AJ253" i="25"/>
  <c r="AP253" i="25"/>
  <c r="AU253" i="25"/>
  <c r="V255" i="25"/>
  <c r="AA255" i="25"/>
  <c r="AF255" i="25"/>
  <c r="AL255" i="25"/>
  <c r="AQ255" i="25"/>
  <c r="AV255" i="25"/>
  <c r="R256" i="25"/>
  <c r="AI256" i="25"/>
  <c r="T258" i="25"/>
  <c r="Y258" i="25"/>
  <c r="AD258" i="25"/>
  <c r="AJ258" i="25"/>
  <c r="T259" i="25"/>
  <c r="Y259" i="25"/>
  <c r="AU259" i="25"/>
  <c r="L244" i="25"/>
  <c r="L252" i="25"/>
  <c r="W231" i="25"/>
  <c r="AC231" i="25"/>
  <c r="AI231" i="25"/>
  <c r="AN231" i="25"/>
  <c r="AU231" i="25"/>
  <c r="P232" i="25"/>
  <c r="AB232" i="25"/>
  <c r="AO232" i="25"/>
  <c r="V234" i="25"/>
  <c r="AB234" i="25"/>
  <c r="AG234" i="25"/>
  <c r="AS234" i="25"/>
  <c r="T235" i="25"/>
  <c r="Y235" i="25"/>
  <c r="AE235" i="25"/>
  <c r="AJ235" i="25"/>
  <c r="AP235" i="25"/>
  <c r="R237" i="25"/>
  <c r="AD237" i="25"/>
  <c r="AI237" i="25"/>
  <c r="AO237" i="25"/>
  <c r="V238" i="25"/>
  <c r="AI238" i="25"/>
  <c r="AN238" i="25"/>
  <c r="AU238" i="25"/>
  <c r="AA240" i="25"/>
  <c r="AH240" i="25"/>
  <c r="AN240" i="25"/>
  <c r="AT240" i="25"/>
  <c r="P241" i="25"/>
  <c r="U241" i="25"/>
  <c r="AB241" i="25"/>
  <c r="AG241" i="25"/>
  <c r="AR241" i="25"/>
  <c r="U243" i="25"/>
  <c r="AA243" i="25"/>
  <c r="AQ243" i="25"/>
  <c r="AV243" i="25"/>
  <c r="AA244" i="25"/>
  <c r="AJ244" i="25"/>
  <c r="AO244" i="25"/>
  <c r="O246" i="25"/>
  <c r="Y246" i="25"/>
  <c r="AD246" i="25"/>
  <c r="AO246" i="25"/>
  <c r="AU246" i="25"/>
  <c r="Q247" i="25"/>
  <c r="AA247" i="25"/>
  <c r="AF247" i="25"/>
  <c r="AK247" i="25"/>
  <c r="Q249" i="25"/>
  <c r="AC249" i="25"/>
  <c r="AH249" i="25"/>
  <c r="AS249" i="25"/>
  <c r="N250" i="25"/>
  <c r="S250" i="25"/>
  <c r="Y250" i="25"/>
  <c r="AU250" i="25"/>
  <c r="Q252" i="25"/>
  <c r="AC252" i="25"/>
  <c r="AI252" i="25"/>
  <c r="AO252" i="25"/>
  <c r="P253" i="25"/>
  <c r="V253" i="25"/>
  <c r="AA253" i="25"/>
  <c r="AF253" i="25"/>
  <c r="AQ253" i="25"/>
  <c r="AV253" i="25"/>
  <c r="Q255" i="25"/>
  <c r="W255" i="25"/>
  <c r="AB255" i="25"/>
  <c r="AH255" i="25"/>
  <c r="AS255" i="25"/>
  <c r="N256" i="25"/>
  <c r="Y256" i="25"/>
  <c r="AE256" i="25"/>
  <c r="AP256" i="25"/>
  <c r="AU256" i="25"/>
  <c r="P258" i="25"/>
  <c r="U258" i="25"/>
  <c r="Z258" i="25"/>
  <c r="AF258" i="25"/>
  <c r="AK258" i="25"/>
  <c r="P259" i="25"/>
  <c r="U259" i="25"/>
  <c r="Z259" i="25"/>
  <c r="AF259" i="25"/>
  <c r="AQ259" i="25"/>
  <c r="L246" i="25"/>
  <c r="L43" i="25"/>
  <c r="L38" i="25"/>
  <c r="AB231" i="25"/>
  <c r="O232" i="25"/>
  <c r="AN232" i="25"/>
  <c r="AA234" i="25"/>
  <c r="N235" i="25"/>
  <c r="W237" i="25"/>
  <c r="AT237" i="25"/>
  <c r="AH238" i="25"/>
  <c r="V240" i="25"/>
  <c r="AS240" i="25"/>
  <c r="AF241" i="25"/>
  <c r="T243" i="25"/>
  <c r="AK244" i="25"/>
  <c r="AB246" i="25"/>
  <c r="AP246" i="25"/>
  <c r="V247" i="25"/>
  <c r="AI247" i="25"/>
  <c r="AV247" i="25"/>
  <c r="AB249" i="25"/>
  <c r="AQ249" i="25"/>
  <c r="T250" i="25"/>
  <c r="AI250" i="25"/>
  <c r="O252" i="25"/>
  <c r="AD252" i="25"/>
  <c r="AT252" i="25"/>
  <c r="AL253" i="25"/>
  <c r="P255" i="25"/>
  <c r="X256" i="25"/>
  <c r="AN256" i="25"/>
  <c r="AE258" i="25"/>
  <c r="AS258" i="25"/>
  <c r="AK259" i="25"/>
  <c r="L235" i="25"/>
  <c r="L255" i="25"/>
  <c r="L36" i="25"/>
  <c r="AD231" i="25"/>
  <c r="Q232" i="25"/>
  <c r="AP232" i="25"/>
  <c r="O235" i="25"/>
  <c r="X237" i="25"/>
  <c r="AU237" i="25"/>
  <c r="AJ238" i="25"/>
  <c r="W240" i="25"/>
  <c r="AH241" i="25"/>
  <c r="V243" i="25"/>
  <c r="AM244" i="25"/>
  <c r="AR246" i="25"/>
  <c r="W247" i="25"/>
  <c r="AJ247" i="25"/>
  <c r="O249" i="25"/>
  <c r="AR249" i="25"/>
  <c r="AJ250" i="25"/>
  <c r="P252" i="25"/>
  <c r="AG252" i="25"/>
  <c r="AU252" i="25"/>
  <c r="R255" i="25"/>
  <c r="AG255" i="25"/>
  <c r="Z256" i="25"/>
  <c r="AO256" i="25"/>
  <c r="S258" i="25"/>
  <c r="AT258" i="25"/>
  <c r="AL259" i="25"/>
  <c r="L237" i="25"/>
  <c r="AH231" i="25"/>
  <c r="V232" i="25"/>
  <c r="AT232" i="25"/>
  <c r="AF234" i="25"/>
  <c r="S235" i="25"/>
  <c r="AO235" i="25"/>
  <c r="AC237" i="25"/>
  <c r="P238" i="25"/>
  <c r="O241" i="25"/>
  <c r="AM241" i="25"/>
  <c r="AN244" i="25"/>
  <c r="R246" i="25"/>
  <c r="AE246" i="25"/>
  <c r="AT246" i="25"/>
  <c r="AL247" i="25"/>
  <c r="P249" i="25"/>
  <c r="AT249" i="25"/>
  <c r="X250" i="25"/>
  <c r="AH252" i="25"/>
  <c r="N253" i="25"/>
  <c r="U255" i="25"/>
  <c r="M256" i="25"/>
  <c r="AC256" i="25"/>
  <c r="AI258" i="25"/>
  <c r="AU258" i="25"/>
  <c r="AO259" i="25"/>
  <c r="L238" i="25"/>
  <c r="L44" i="25"/>
  <c r="BD327" i="25"/>
  <c r="AJ231" i="25"/>
  <c r="W232" i="25"/>
  <c r="AU232" i="25"/>
  <c r="AH234" i="25"/>
  <c r="AQ235" i="25"/>
  <c r="AE237" i="25"/>
  <c r="Q238" i="25"/>
  <c r="AO238" i="25"/>
  <c r="AB240" i="25"/>
  <c r="Q241" i="25"/>
  <c r="AN241" i="25"/>
  <c r="M244" i="25"/>
  <c r="AD244" i="25"/>
  <c r="AP244" i="25"/>
  <c r="S246" i="25"/>
  <c r="AO247" i="25"/>
  <c r="AG249" i="25"/>
  <c r="AV249" i="25"/>
  <c r="AO250" i="25"/>
  <c r="T252" i="25"/>
  <c r="O253" i="25"/>
  <c r="AD253" i="25"/>
  <c r="AR253" i="25"/>
  <c r="AD256" i="25"/>
  <c r="AS256" i="25"/>
  <c r="V258" i="25"/>
  <c r="N259" i="25"/>
  <c r="AA259" i="25"/>
  <c r="AP259" i="25"/>
  <c r="L243" i="25"/>
  <c r="L42" i="25"/>
  <c r="BD80" i="25"/>
  <c r="V231" i="25"/>
  <c r="AT231" i="25"/>
  <c r="AH232" i="25"/>
  <c r="U234" i="25"/>
  <c r="AR234" i="25"/>
  <c r="AD235" i="25"/>
  <c r="Q237" i="25"/>
  <c r="AB238" i="25"/>
  <c r="O240" i="25"/>
  <c r="AM240" i="25"/>
  <c r="AA241" i="25"/>
  <c r="O243" i="25"/>
  <c r="AL243" i="25"/>
  <c r="V244" i="25"/>
  <c r="AU244" i="25"/>
  <c r="X246" i="25"/>
  <c r="AM246" i="25"/>
  <c r="W249" i="25"/>
  <c r="AM249" i="25"/>
  <c r="AE250" i="25"/>
  <c r="U253" i="25"/>
  <c r="M255" i="25"/>
  <c r="T256" i="25"/>
  <c r="AJ256" i="25"/>
  <c r="N258" i="25"/>
  <c r="AA258" i="25"/>
  <c r="AO258" i="25"/>
  <c r="S259" i="25"/>
  <c r="AV259" i="25"/>
  <c r="L39" i="25"/>
  <c r="CG25" i="25"/>
  <c r="X231" i="25"/>
  <c r="AI232" i="25"/>
  <c r="AT234" i="25"/>
  <c r="AF235" i="25"/>
  <c r="S237" i="25"/>
  <c r="AP237" i="25"/>
  <c r="AC238" i="25"/>
  <c r="P240" i="25"/>
  <c r="AO240" i="25"/>
  <c r="P243" i="25"/>
  <c r="AM243" i="25"/>
  <c r="W244" i="25"/>
  <c r="Z246" i="25"/>
  <c r="AN246" i="25"/>
  <c r="T247" i="25"/>
  <c r="AG247" i="25"/>
  <c r="AU247" i="25"/>
  <c r="Z249" i="25"/>
  <c r="AN249" i="25"/>
  <c r="AH250" i="25"/>
  <c r="AV250" i="25"/>
  <c r="AB252" i="25"/>
  <c r="AS252" i="25"/>
  <c r="AK253" i="25"/>
  <c r="O255" i="25"/>
  <c r="AC255" i="25"/>
  <c r="AR255" i="25"/>
  <c r="W256" i="25"/>
  <c r="AK256" i="25"/>
  <c r="O258" i="25"/>
  <c r="AP258" i="25"/>
  <c r="AJ259" i="25"/>
  <c r="L231" i="25"/>
  <c r="L253" i="25"/>
  <c r="BD675" i="25"/>
  <c r="AA232" i="25"/>
  <c r="AU235" i="25"/>
  <c r="AG240" i="25"/>
  <c r="Q244" i="25"/>
  <c r="AI246" i="25"/>
  <c r="U249" i="25"/>
  <c r="AP250" i="25"/>
  <c r="Q256" i="25"/>
  <c r="AC232" i="25"/>
  <c r="AV235" i="25"/>
  <c r="AI240" i="25"/>
  <c r="R244" i="25"/>
  <c r="AJ246" i="25"/>
  <c r="V249" i="25"/>
  <c r="AS250" i="25"/>
  <c r="AG253" i="25"/>
  <c r="S256" i="25"/>
  <c r="AN258" i="25"/>
  <c r="L247" i="25"/>
  <c r="P234" i="25"/>
  <c r="AE244" i="25"/>
  <c r="O247" i="25"/>
  <c r="V252" i="25"/>
  <c r="AF256" i="25"/>
  <c r="O259" i="25"/>
  <c r="L41" i="25"/>
  <c r="Q234" i="25"/>
  <c r="AJ237" i="25"/>
  <c r="V241" i="25"/>
  <c r="AF244" i="25"/>
  <c r="P247" i="25"/>
  <c r="AL249" i="25"/>
  <c r="W252" i="25"/>
  <c r="AH256" i="25"/>
  <c r="L40" i="25"/>
  <c r="AT238" i="25"/>
  <c r="AF243" i="25"/>
  <c r="T246" i="25"/>
  <c r="AP247" i="25"/>
  <c r="AB250" i="25"/>
  <c r="Q253" i="25"/>
  <c r="AM255" i="25"/>
  <c r="AR259" i="25"/>
  <c r="CG471" i="25"/>
  <c r="AO231" i="25"/>
  <c r="Z235" i="25"/>
  <c r="AG243" i="25"/>
  <c r="W246" i="25"/>
  <c r="AQ247" i="25"/>
  <c r="AD250" i="25"/>
  <c r="AN255" i="25"/>
  <c r="CG332" i="25"/>
  <c r="P231" i="25"/>
  <c r="AR244" i="25"/>
  <c r="Q231" i="25"/>
  <c r="AT244" i="25"/>
  <c r="Z255" i="25"/>
  <c r="AM234" i="25"/>
  <c r="AT256" i="25"/>
  <c r="AN234" i="25"/>
  <c r="AD247" i="25"/>
  <c r="AV256" i="25"/>
  <c r="U238" i="25"/>
  <c r="AD259" i="25"/>
  <c r="BD583" i="25"/>
  <c r="W238" i="25"/>
  <c r="AS241" i="25"/>
  <c r="BD504" i="25"/>
  <c r="AE259" i="25"/>
  <c r="AN252" i="25"/>
  <c r="Q433" i="20"/>
  <c r="Q463" i="20" s="1"/>
  <c r="Q493" i="20" s="1"/>
  <c r="R151" i="20"/>
  <c r="S33" i="12"/>
  <c r="P188" i="9"/>
  <c r="P200" i="9" s="1"/>
  <c r="P212" i="9" s="1"/>
  <c r="Q86" i="9"/>
  <c r="BE515" i="5"/>
  <c r="AT288" i="25"/>
  <c r="AY494" i="5"/>
  <c r="AN267" i="25"/>
  <c r="H371" i="5"/>
  <c r="BB503" i="5"/>
  <c r="AQ276" i="25"/>
  <c r="X494" i="5"/>
  <c r="M267" i="25"/>
  <c r="AQ503" i="5"/>
  <c r="AF276" i="25"/>
  <c r="AQ500" i="5"/>
  <c r="AF273" i="25"/>
  <c r="AX497" i="5"/>
  <c r="AM270" i="25"/>
  <c r="AB512" i="5"/>
  <c r="Q285" i="25"/>
  <c r="AD506" i="5"/>
  <c r="S279" i="25"/>
  <c r="AS503" i="5"/>
  <c r="AH276" i="25"/>
  <c r="AH509" i="5"/>
  <c r="W282" i="25"/>
  <c r="BA494" i="5"/>
  <c r="AP267" i="25"/>
  <c r="BD509" i="5"/>
  <c r="AS282" i="25"/>
  <c r="AI515" i="5"/>
  <c r="X288" i="25"/>
  <c r="AI503" i="5"/>
  <c r="X276" i="25"/>
  <c r="W500" i="5"/>
  <c r="L273" i="25"/>
  <c r="AA512" i="5"/>
  <c r="P285" i="25"/>
  <c r="BE494" i="5"/>
  <c r="AT267" i="25"/>
  <c r="AE503" i="5"/>
  <c r="T276" i="25"/>
  <c r="BD494" i="5"/>
  <c r="AS267" i="25"/>
  <c r="BE500" i="5"/>
  <c r="AT273" i="25"/>
  <c r="BE506" i="5"/>
  <c r="AT279" i="25"/>
  <c r="AS512" i="5"/>
  <c r="AH285" i="25"/>
  <c r="AF500" i="5"/>
  <c r="U273" i="25"/>
  <c r="BG503" i="5"/>
  <c r="AV276" i="25"/>
  <c r="AO515" i="5"/>
  <c r="AD288" i="25"/>
  <c r="AB497" i="5"/>
  <c r="Q270" i="25"/>
  <c r="AC503" i="5"/>
  <c r="R276" i="25"/>
  <c r="BB512" i="5"/>
  <c r="AQ285" i="25"/>
  <c r="AS494" i="5"/>
  <c r="AH267" i="25"/>
  <c r="AT500" i="5"/>
  <c r="AI273" i="25"/>
  <c r="AQ506" i="5"/>
  <c r="AF279" i="25"/>
  <c r="AE512" i="5"/>
  <c r="T285" i="25"/>
  <c r="AN506" i="5"/>
  <c r="AC279" i="25"/>
  <c r="AX512" i="5"/>
  <c r="AM285" i="25"/>
  <c r="W515" i="5"/>
  <c r="L288" i="25"/>
  <c r="AV497" i="5"/>
  <c r="AK270" i="25"/>
  <c r="BF503" i="5"/>
  <c r="AU276" i="25"/>
  <c r="AE506" i="5"/>
  <c r="T279" i="25"/>
  <c r="AO512" i="5"/>
  <c r="AD285" i="25"/>
  <c r="R221" i="9"/>
  <c r="AC597" i="5" s="1"/>
  <c r="V221" i="9"/>
  <c r="AG597" i="5" s="1"/>
  <c r="Z221" i="9"/>
  <c r="AK597" i="5" s="1"/>
  <c r="AD221" i="9"/>
  <c r="AO597" i="5" s="1"/>
  <c r="AH221" i="9"/>
  <c r="AS597" i="5" s="1"/>
  <c r="AL221" i="9"/>
  <c r="AW597" i="5" s="1"/>
  <c r="AP221" i="9"/>
  <c r="BA597" i="5" s="1"/>
  <c r="AT221" i="9"/>
  <c r="BE597" i="5" s="1"/>
  <c r="P219" i="9"/>
  <c r="AA595" i="5" s="1"/>
  <c r="T219" i="9"/>
  <c r="AE595" i="5" s="1"/>
  <c r="X219" i="9"/>
  <c r="AI595" i="5" s="1"/>
  <c r="AB219" i="9"/>
  <c r="AM595" i="5" s="1"/>
  <c r="AF219" i="9"/>
  <c r="AQ595" i="5" s="1"/>
  <c r="AJ219" i="9"/>
  <c r="AU595" i="5" s="1"/>
  <c r="AN219" i="9"/>
  <c r="AY595" i="5" s="1"/>
  <c r="AR219" i="9"/>
  <c r="BC595" i="5" s="1"/>
  <c r="AV219" i="9"/>
  <c r="BG595" i="5" s="1"/>
  <c r="S218" i="9"/>
  <c r="AD594" i="5" s="1"/>
  <c r="AG218" i="9"/>
  <c r="AR594" i="5" s="1"/>
  <c r="AO218" i="9"/>
  <c r="AZ594" i="5" s="1"/>
  <c r="L218" i="9"/>
  <c r="W594" i="5" s="1"/>
  <c r="T216" i="9"/>
  <c r="AE592" i="5" s="1"/>
  <c r="AA216" i="9"/>
  <c r="AL592" i="5" s="1"/>
  <c r="AH216" i="9"/>
  <c r="AS592" i="5" s="1"/>
  <c r="AP216" i="9"/>
  <c r="BA592" i="5" s="1"/>
  <c r="N215" i="9"/>
  <c r="Y591" i="5" s="1"/>
  <c r="R215" i="9"/>
  <c r="AC591" i="5" s="1"/>
  <c r="V215" i="9"/>
  <c r="AG591" i="5" s="1"/>
  <c r="Z215" i="9"/>
  <c r="AK591" i="5" s="1"/>
  <c r="AD215" i="9"/>
  <c r="AO591" i="5" s="1"/>
  <c r="AH215" i="9"/>
  <c r="AS591" i="5" s="1"/>
  <c r="AL215" i="9"/>
  <c r="AW591" i="5" s="1"/>
  <c r="AP215" i="9"/>
  <c r="BA591" i="5" s="1"/>
  <c r="AT215" i="9"/>
  <c r="BE591" i="5" s="1"/>
  <c r="O213" i="9"/>
  <c r="Z589" i="5" s="1"/>
  <c r="S213" i="9"/>
  <c r="AD589" i="5" s="1"/>
  <c r="W213" i="9"/>
  <c r="AH589" i="5" s="1"/>
  <c r="AA213" i="9"/>
  <c r="AL589" i="5" s="1"/>
  <c r="AE213" i="9"/>
  <c r="AP589" i="5" s="1"/>
  <c r="AI213" i="9"/>
  <c r="AT589" i="5" s="1"/>
  <c r="AM213" i="9"/>
  <c r="AX589" i="5" s="1"/>
  <c r="AQ213" i="9"/>
  <c r="BB589" i="5" s="1"/>
  <c r="AU213" i="9"/>
  <c r="BF589" i="5" s="1"/>
  <c r="AB217" i="9"/>
  <c r="AM593" i="5" s="1"/>
  <c r="AR217" i="9"/>
  <c r="BC593" i="5" s="1"/>
  <c r="AI217" i="9"/>
  <c r="AT593" i="5" s="1"/>
  <c r="Q217" i="9"/>
  <c r="AB593" i="5" s="1"/>
  <c r="AS214" i="9"/>
  <c r="BD590" i="5" s="1"/>
  <c r="AN214" i="9"/>
  <c r="AY590" i="5" s="1"/>
  <c r="AI214" i="9"/>
  <c r="AT590" i="5" s="1"/>
  <c r="AD214" i="9"/>
  <c r="AO590" i="5" s="1"/>
  <c r="Y214" i="9"/>
  <c r="AJ590" i="5" s="1"/>
  <c r="T214" i="9"/>
  <c r="AE590" i="5" s="1"/>
  <c r="O214" i="9"/>
  <c r="Z590" i="5" s="1"/>
  <c r="AJ218" i="9"/>
  <c r="AU594" i="5" s="1"/>
  <c r="AK216" i="9"/>
  <c r="AV592" i="5" s="1"/>
  <c r="AV214" i="9"/>
  <c r="BG590" i="5" s="1"/>
  <c r="AN220" i="9"/>
  <c r="AY596" i="5" s="1"/>
  <c r="T220" i="9"/>
  <c r="AE596" i="5" s="1"/>
  <c r="AN217" i="9"/>
  <c r="AY593" i="5" s="1"/>
  <c r="N217" i="9"/>
  <c r="Y593" i="5" s="1"/>
  <c r="R219" i="9"/>
  <c r="AC595" i="5" s="1"/>
  <c r="AV217" i="9"/>
  <c r="BG593" i="5" s="1"/>
  <c r="AM217" i="9"/>
  <c r="AX593" i="5" s="1"/>
  <c r="V214" i="9"/>
  <c r="AG590" i="5" s="1"/>
  <c r="T218" i="9"/>
  <c r="AE594" i="5" s="1"/>
  <c r="AA218" i="9"/>
  <c r="AL594" i="5" s="1"/>
  <c r="AH218" i="9"/>
  <c r="AS594" i="5" s="1"/>
  <c r="AP218" i="9"/>
  <c r="BA594" i="5" s="1"/>
  <c r="M216" i="9"/>
  <c r="X592" i="5" s="1"/>
  <c r="U216" i="9"/>
  <c r="AF592" i="5" s="1"/>
  <c r="AB216" i="9"/>
  <c r="AM592" i="5" s="1"/>
  <c r="AI216" i="9"/>
  <c r="AT592" i="5" s="1"/>
  <c r="AQ216" i="9"/>
  <c r="BB592" i="5" s="1"/>
  <c r="W214" i="9"/>
  <c r="AH590" i="5" s="1"/>
  <c r="AQ214" i="9"/>
  <c r="BB590" i="5" s="1"/>
  <c r="AG217" i="9"/>
  <c r="AR593" i="5" s="1"/>
  <c r="AB220" i="9"/>
  <c r="AM596" i="5" s="1"/>
  <c r="AV220" i="9"/>
  <c r="BG596" i="5" s="1"/>
  <c r="AT220" i="9"/>
  <c r="BE596" i="5" s="1"/>
  <c r="AO220" i="9"/>
  <c r="AZ596" i="5" s="1"/>
  <c r="AJ220" i="9"/>
  <c r="AU596" i="5" s="1"/>
  <c r="AE220" i="9"/>
  <c r="AP596" i="5" s="1"/>
  <c r="Z220" i="9"/>
  <c r="AK596" i="5" s="1"/>
  <c r="U220" i="9"/>
  <c r="AF596" i="5" s="1"/>
  <c r="P220" i="9"/>
  <c r="AA596" i="5" s="1"/>
  <c r="AP217" i="9"/>
  <c r="BA593" i="5" s="1"/>
  <c r="AH217" i="9"/>
  <c r="AS593" i="5" s="1"/>
  <c r="Z217" i="9"/>
  <c r="AK593" i="5" s="1"/>
  <c r="P217" i="9"/>
  <c r="AA593" i="5" s="1"/>
  <c r="AC218" i="9"/>
  <c r="AN594" i="5" s="1"/>
  <c r="L72" i="9"/>
  <c r="V593" i="5" s="1"/>
  <c r="Z219" i="9"/>
  <c r="AK595" i="5" s="1"/>
  <c r="AK214" i="9"/>
  <c r="AV590" i="5" s="1"/>
  <c r="AL218" i="9"/>
  <c r="AW594" i="5" s="1"/>
  <c r="AU216" i="9"/>
  <c r="BF592" i="5" s="1"/>
  <c r="AG214" i="9"/>
  <c r="AR590" i="5" s="1"/>
  <c r="O221" i="9"/>
  <c r="Z597" i="5" s="1"/>
  <c r="S221" i="9"/>
  <c r="AD597" i="5" s="1"/>
  <c r="W221" i="9"/>
  <c r="AH597" i="5" s="1"/>
  <c r="AA221" i="9"/>
  <c r="AL597" i="5" s="1"/>
  <c r="AE221" i="9"/>
  <c r="AP597" i="5" s="1"/>
  <c r="AI221" i="9"/>
  <c r="AT597" i="5" s="1"/>
  <c r="AM221" i="9"/>
  <c r="AX597" i="5" s="1"/>
  <c r="AQ221" i="9"/>
  <c r="BB597" i="5" s="1"/>
  <c r="AU221" i="9"/>
  <c r="BF597" i="5" s="1"/>
  <c r="Q219" i="9"/>
  <c r="AB595" i="5" s="1"/>
  <c r="U219" i="9"/>
  <c r="AF595" i="5" s="1"/>
  <c r="Y219" i="9"/>
  <c r="AJ595" i="5" s="1"/>
  <c r="AC219" i="9"/>
  <c r="AN595" i="5" s="1"/>
  <c r="AG219" i="9"/>
  <c r="AR595" i="5" s="1"/>
  <c r="AK219" i="9"/>
  <c r="AV595" i="5" s="1"/>
  <c r="AO219" i="9"/>
  <c r="AZ595" i="5" s="1"/>
  <c r="AS219" i="9"/>
  <c r="BD595" i="5" s="1"/>
  <c r="M218" i="9"/>
  <c r="X594" i="5" s="1"/>
  <c r="U218" i="9"/>
  <c r="AF594" i="5" s="1"/>
  <c r="AB218" i="9"/>
  <c r="AM594" i="5" s="1"/>
  <c r="AI218" i="9"/>
  <c r="AT594" i="5" s="1"/>
  <c r="AQ218" i="9"/>
  <c r="BB594" i="5" s="1"/>
  <c r="N216" i="9"/>
  <c r="Y592" i="5" s="1"/>
  <c r="V216" i="9"/>
  <c r="AG592" i="5" s="1"/>
  <c r="AC216" i="9"/>
  <c r="AN592" i="5" s="1"/>
  <c r="AJ216" i="9"/>
  <c r="AU592" i="5" s="1"/>
  <c r="AR216" i="9"/>
  <c r="BC592" i="5" s="1"/>
  <c r="O215" i="9"/>
  <c r="Z591" i="5" s="1"/>
  <c r="S215" i="9"/>
  <c r="AD591" i="5" s="1"/>
  <c r="W215" i="9"/>
  <c r="AH591" i="5" s="1"/>
  <c r="AA215" i="9"/>
  <c r="AL591" i="5" s="1"/>
  <c r="AE215" i="9"/>
  <c r="AP591" i="5" s="1"/>
  <c r="AI215" i="9"/>
  <c r="AT591" i="5" s="1"/>
  <c r="AM215" i="9"/>
  <c r="AX591" i="5" s="1"/>
  <c r="AQ215" i="9"/>
  <c r="BB591" i="5" s="1"/>
  <c r="AU215" i="9"/>
  <c r="BF591" i="5" s="1"/>
  <c r="P213" i="9"/>
  <c r="AA589" i="5" s="1"/>
  <c r="T213" i="9"/>
  <c r="AE589" i="5" s="1"/>
  <c r="X213" i="9"/>
  <c r="AI589" i="5" s="1"/>
  <c r="AB213" i="9"/>
  <c r="AM589" i="5" s="1"/>
  <c r="AF213" i="9"/>
  <c r="AQ589" i="5" s="1"/>
  <c r="AJ213" i="9"/>
  <c r="AU589" i="5" s="1"/>
  <c r="AN213" i="9"/>
  <c r="AY589" i="5" s="1"/>
  <c r="AR213" i="9"/>
  <c r="BC589" i="5" s="1"/>
  <c r="AV213" i="9"/>
  <c r="BG589" i="5" s="1"/>
  <c r="AL217" i="9"/>
  <c r="AW593" i="5" s="1"/>
  <c r="AO217" i="9"/>
  <c r="AZ593" i="5" s="1"/>
  <c r="AF217" i="9"/>
  <c r="AQ593" i="5" s="1"/>
  <c r="Y217" i="9"/>
  <c r="AJ593" i="5" s="1"/>
  <c r="O217" i="9"/>
  <c r="Z593" i="5" s="1"/>
  <c r="AR214" i="9"/>
  <c r="BC590" i="5" s="1"/>
  <c r="AM214" i="9"/>
  <c r="AX590" i="5" s="1"/>
  <c r="AH214" i="9"/>
  <c r="AS590" i="5" s="1"/>
  <c r="AC214" i="9"/>
  <c r="AN590" i="5" s="1"/>
  <c r="X214" i="9"/>
  <c r="AI590" i="5" s="1"/>
  <c r="S214" i="9"/>
  <c r="AD590" i="5" s="1"/>
  <c r="N214" i="9"/>
  <c r="Y590" i="5" s="1"/>
  <c r="V218" i="9"/>
  <c r="AG594" i="5" s="1"/>
  <c r="W216" i="9"/>
  <c r="AH592" i="5" s="1"/>
  <c r="AS216" i="9"/>
  <c r="BD592" i="5" s="1"/>
  <c r="AB214" i="9"/>
  <c r="AM590" i="5" s="1"/>
  <c r="AS220" i="9"/>
  <c r="BD596" i="5" s="1"/>
  <c r="AI220" i="9"/>
  <c r="AT596" i="5" s="1"/>
  <c r="Y220" i="9"/>
  <c r="AJ596" i="5" s="1"/>
  <c r="O220" i="9"/>
  <c r="Z596" i="5" s="1"/>
  <c r="X217" i="9"/>
  <c r="AI593" i="5" s="1"/>
  <c r="AT219" i="9"/>
  <c r="BE595" i="5" s="1"/>
  <c r="X218" i="9"/>
  <c r="AI594" i="5" s="1"/>
  <c r="L73" i="9"/>
  <c r="V596" i="5" s="1"/>
  <c r="AC220" i="9"/>
  <c r="AN596" i="5" s="1"/>
  <c r="AU217" i="9"/>
  <c r="BF593" i="5" s="1"/>
  <c r="N218" i="9"/>
  <c r="Y594" i="5" s="1"/>
  <c r="O216" i="9"/>
  <c r="Z592" i="5" s="1"/>
  <c r="AD216" i="9"/>
  <c r="AO592" i="5" s="1"/>
  <c r="AG220" i="9"/>
  <c r="AR596" i="5" s="1"/>
  <c r="AD220" i="9"/>
  <c r="AO596" i="5" s="1"/>
  <c r="AK218" i="9"/>
  <c r="AV594" i="5" s="1"/>
  <c r="AU214" i="9"/>
  <c r="BF590" i="5" s="1"/>
  <c r="P218" i="9"/>
  <c r="AA594" i="5" s="1"/>
  <c r="Y216" i="9"/>
  <c r="AJ592" i="5" s="1"/>
  <c r="AM216" i="9"/>
  <c r="AX592" i="5" s="1"/>
  <c r="L76" i="9"/>
  <c r="AH220" i="9"/>
  <c r="AS596" i="5" s="1"/>
  <c r="U217" i="9"/>
  <c r="AF593" i="5" s="1"/>
  <c r="P221" i="9"/>
  <c r="AA597" i="5" s="1"/>
  <c r="T221" i="9"/>
  <c r="AE597" i="5" s="1"/>
  <c r="X221" i="9"/>
  <c r="AI597" i="5" s="1"/>
  <c r="AB221" i="9"/>
  <c r="AM597" i="5" s="1"/>
  <c r="AF221" i="9"/>
  <c r="AQ597" i="5" s="1"/>
  <c r="AJ221" i="9"/>
  <c r="AU597" i="5" s="1"/>
  <c r="AN221" i="9"/>
  <c r="AY597" i="5" s="1"/>
  <c r="AR221" i="9"/>
  <c r="BC597" i="5" s="1"/>
  <c r="AV221" i="9"/>
  <c r="BG597" i="5" s="1"/>
  <c r="V219" i="9"/>
  <c r="AG595" i="5" s="1"/>
  <c r="AH219" i="9"/>
  <c r="AS595" i="5" s="1"/>
  <c r="AP219" i="9"/>
  <c r="BA595" i="5" s="1"/>
  <c r="O218" i="9"/>
  <c r="Z594" i="5" s="1"/>
  <c r="W218" i="9"/>
  <c r="AH594" i="5" s="1"/>
  <c r="AD218" i="9"/>
  <c r="AO594" i="5" s="1"/>
  <c r="AS218" i="9"/>
  <c r="BD594" i="5" s="1"/>
  <c r="P216" i="9"/>
  <c r="AA592" i="5" s="1"/>
  <c r="X216" i="9"/>
  <c r="AI592" i="5" s="1"/>
  <c r="AE216" i="9"/>
  <c r="AP592" i="5" s="1"/>
  <c r="AL216" i="9"/>
  <c r="AW592" i="5" s="1"/>
  <c r="AT216" i="9"/>
  <c r="BE592" i="5" s="1"/>
  <c r="P215" i="9"/>
  <c r="AA591" i="5" s="1"/>
  <c r="T215" i="9"/>
  <c r="AE591" i="5" s="1"/>
  <c r="X215" i="9"/>
  <c r="AI591" i="5" s="1"/>
  <c r="AB215" i="9"/>
  <c r="AM591" i="5" s="1"/>
  <c r="AF215" i="9"/>
  <c r="AQ591" i="5" s="1"/>
  <c r="AJ215" i="9"/>
  <c r="AU591" i="5" s="1"/>
  <c r="AN215" i="9"/>
  <c r="AY591" i="5" s="1"/>
  <c r="AR215" i="9"/>
  <c r="BC591" i="5" s="1"/>
  <c r="AV215" i="9"/>
  <c r="BG591" i="5" s="1"/>
  <c r="Q213" i="9"/>
  <c r="AB589" i="5" s="1"/>
  <c r="U213" i="9"/>
  <c r="AF589" i="5" s="1"/>
  <c r="Y213" i="9"/>
  <c r="AJ589" i="5" s="1"/>
  <c r="AC213" i="9"/>
  <c r="AN589" i="5" s="1"/>
  <c r="AG213" i="9"/>
  <c r="AR589" i="5" s="1"/>
  <c r="AK213" i="9"/>
  <c r="AV589" i="5" s="1"/>
  <c r="AO213" i="9"/>
  <c r="AZ589" i="5" s="1"/>
  <c r="AS213" i="9"/>
  <c r="BD589" i="5" s="1"/>
  <c r="AE217" i="9"/>
  <c r="AP593" i="5" s="1"/>
  <c r="AP214" i="9"/>
  <c r="BA590" i="5" s="1"/>
  <c r="AF214" i="9"/>
  <c r="AQ590" i="5" s="1"/>
  <c r="AA214" i="9"/>
  <c r="AL590" i="5" s="1"/>
  <c r="AF216" i="9"/>
  <c r="AQ592" i="5" s="1"/>
  <c r="R220" i="9"/>
  <c r="AC596" i="5" s="1"/>
  <c r="AR220" i="9"/>
  <c r="BC596" i="5" s="1"/>
  <c r="X220" i="9"/>
  <c r="AI596" i="5" s="1"/>
  <c r="AD217" i="9"/>
  <c r="AO593" i="5" s="1"/>
  <c r="Q221" i="9"/>
  <c r="AB597" i="5" s="1"/>
  <c r="U221" i="9"/>
  <c r="AF597" i="5" s="1"/>
  <c r="Y221" i="9"/>
  <c r="AJ597" i="5" s="1"/>
  <c r="AC221" i="9"/>
  <c r="AN597" i="5" s="1"/>
  <c r="AG221" i="9"/>
  <c r="AR597" i="5" s="1"/>
  <c r="AK221" i="9"/>
  <c r="AV597" i="5" s="1"/>
  <c r="AO221" i="9"/>
  <c r="AZ597" i="5" s="1"/>
  <c r="AS221" i="9"/>
  <c r="BD597" i="5" s="1"/>
  <c r="O219" i="9"/>
  <c r="Z595" i="5" s="1"/>
  <c r="S219" i="9"/>
  <c r="AD595" i="5" s="1"/>
  <c r="W219" i="9"/>
  <c r="AH595" i="5" s="1"/>
  <c r="AA219" i="9"/>
  <c r="AL595" i="5" s="1"/>
  <c r="AE219" i="9"/>
  <c r="AP595" i="5" s="1"/>
  <c r="AI219" i="9"/>
  <c r="AT595" i="5" s="1"/>
  <c r="AM219" i="9"/>
  <c r="AX595" i="5" s="1"/>
  <c r="AQ219" i="9"/>
  <c r="BB595" i="5" s="1"/>
  <c r="AU219" i="9"/>
  <c r="BF595" i="5" s="1"/>
  <c r="Q218" i="9"/>
  <c r="AB594" i="5" s="1"/>
  <c r="Y218" i="9"/>
  <c r="AJ594" i="5" s="1"/>
  <c r="AE218" i="9"/>
  <c r="AP594" i="5" s="1"/>
  <c r="AM218" i="9"/>
  <c r="AX594" i="5" s="1"/>
  <c r="AU218" i="9"/>
  <c r="BF594" i="5" s="1"/>
  <c r="R216" i="9"/>
  <c r="AC592" i="5" s="1"/>
  <c r="AG216" i="9"/>
  <c r="AR592" i="5" s="1"/>
  <c r="AN216" i="9"/>
  <c r="AY592" i="5" s="1"/>
  <c r="AV216" i="9"/>
  <c r="BG592" i="5" s="1"/>
  <c r="Q215" i="9"/>
  <c r="AB591" i="5" s="1"/>
  <c r="U215" i="9"/>
  <c r="AF591" i="5" s="1"/>
  <c r="Y215" i="9"/>
  <c r="AJ591" i="5" s="1"/>
  <c r="AC215" i="9"/>
  <c r="AN591" i="5" s="1"/>
  <c r="AG215" i="9"/>
  <c r="AR591" i="5" s="1"/>
  <c r="AK215" i="9"/>
  <c r="AV591" i="5" s="1"/>
  <c r="AO215" i="9"/>
  <c r="AZ591" i="5" s="1"/>
  <c r="AS215" i="9"/>
  <c r="BD591" i="5" s="1"/>
  <c r="N213" i="9"/>
  <c r="Y589" i="5" s="1"/>
  <c r="R213" i="9"/>
  <c r="AC589" i="5" s="1"/>
  <c r="V213" i="9"/>
  <c r="AG589" i="5" s="1"/>
  <c r="Z213" i="9"/>
  <c r="AK589" i="5" s="1"/>
  <c r="AD213" i="9"/>
  <c r="AO589" i="5" s="1"/>
  <c r="AH213" i="9"/>
  <c r="AS589" i="5" s="1"/>
  <c r="AL213" i="9"/>
  <c r="AW589" i="5" s="1"/>
  <c r="AP213" i="9"/>
  <c r="BA589" i="5" s="1"/>
  <c r="AT213" i="9"/>
  <c r="BE589" i="5" s="1"/>
  <c r="L77" i="9"/>
  <c r="R217" i="9"/>
  <c r="AC593" i="5" s="1"/>
  <c r="L217" i="9"/>
  <c r="W593" i="5" s="1"/>
  <c r="AT217" i="9"/>
  <c r="BE593" i="5" s="1"/>
  <c r="AC217" i="9"/>
  <c r="AN593" i="5" s="1"/>
  <c r="T217" i="9"/>
  <c r="AE593" i="5" s="1"/>
  <c r="AT214" i="9"/>
  <c r="BE590" i="5" s="1"/>
  <c r="AO214" i="9"/>
  <c r="AZ590" i="5" s="1"/>
  <c r="AJ214" i="9"/>
  <c r="AU590" i="5" s="1"/>
  <c r="AE214" i="9"/>
  <c r="AP590" i="5" s="1"/>
  <c r="Z214" i="9"/>
  <c r="AK590" i="5" s="1"/>
  <c r="U214" i="9"/>
  <c r="AF590" i="5" s="1"/>
  <c r="P214" i="9"/>
  <c r="AA590" i="5" s="1"/>
  <c r="AD219" i="9"/>
  <c r="AO595" i="5" s="1"/>
  <c r="L75" i="9"/>
  <c r="Q214" i="9"/>
  <c r="AB590" i="5" s="1"/>
  <c r="Q216" i="9"/>
  <c r="AB592" i="5" s="1"/>
  <c r="M217" i="9"/>
  <c r="X593" i="5" s="1"/>
  <c r="AM220" i="9"/>
  <c r="AX596" i="5" s="1"/>
  <c r="S220" i="9"/>
  <c r="AD596" i="5" s="1"/>
  <c r="AK217" i="9"/>
  <c r="AV593" i="5" s="1"/>
  <c r="R218" i="9"/>
  <c r="AC594" i="5" s="1"/>
  <c r="Z218" i="9"/>
  <c r="AK594" i="5" s="1"/>
  <c r="AF218" i="9"/>
  <c r="AQ594" i="5" s="1"/>
  <c r="AN218" i="9"/>
  <c r="AY594" i="5" s="1"/>
  <c r="AV218" i="9"/>
  <c r="BG594" i="5" s="1"/>
  <c r="S216" i="9"/>
  <c r="AD592" i="5" s="1"/>
  <c r="Z216" i="9"/>
  <c r="AK592" i="5" s="1"/>
  <c r="AO216" i="9"/>
  <c r="AZ592" i="5" s="1"/>
  <c r="L216" i="9"/>
  <c r="W592" i="5" s="1"/>
  <c r="R214" i="9"/>
  <c r="AC590" i="5" s="1"/>
  <c r="AL214" i="9"/>
  <c r="AW590" i="5" s="1"/>
  <c r="W217" i="9"/>
  <c r="AH593" i="5" s="1"/>
  <c r="W220" i="9"/>
  <c r="AH596" i="5" s="1"/>
  <c r="AQ220" i="9"/>
  <c r="BB596" i="5" s="1"/>
  <c r="L71" i="9"/>
  <c r="V590" i="5" s="1"/>
  <c r="AU220" i="9"/>
  <c r="BF596" i="5" s="1"/>
  <c r="AP220" i="9"/>
  <c r="BA596" i="5" s="1"/>
  <c r="AK220" i="9"/>
  <c r="AV596" i="5" s="1"/>
  <c r="AF220" i="9"/>
  <c r="AQ596" i="5" s="1"/>
  <c r="AA220" i="9"/>
  <c r="AL596" i="5" s="1"/>
  <c r="V220" i="9"/>
  <c r="AG596" i="5" s="1"/>
  <c r="Q220" i="9"/>
  <c r="AB596" i="5" s="1"/>
  <c r="AS217" i="9"/>
  <c r="BD593" i="5" s="1"/>
  <c r="AJ217" i="9"/>
  <c r="AU593" i="5" s="1"/>
  <c r="AA217" i="9"/>
  <c r="AL593" i="5" s="1"/>
  <c r="S217" i="9"/>
  <c r="AD593" i="5" s="1"/>
  <c r="AR218" i="9"/>
  <c r="BC594" i="5" s="1"/>
  <c r="AQ217" i="9"/>
  <c r="BB593" i="5" s="1"/>
  <c r="AL219" i="9"/>
  <c r="AW595" i="5" s="1"/>
  <c r="V217" i="9"/>
  <c r="AG593" i="5" s="1"/>
  <c r="AT218" i="9"/>
  <c r="BE594" i="5" s="1"/>
  <c r="AL220" i="9"/>
  <c r="AW596" i="5" s="1"/>
  <c r="S43" i="10"/>
  <c r="L161" i="10" s="1"/>
  <c r="S38" i="4"/>
  <c r="CB268" i="5"/>
  <c r="BR274" i="5"/>
  <c r="BQ274" i="5"/>
  <c r="BT268" i="5"/>
  <c r="CH274" i="5"/>
  <c r="AS264" i="25"/>
  <c r="BD491" i="5"/>
  <c r="AT264" i="25"/>
  <c r="BE491" i="5"/>
  <c r="X261" i="25"/>
  <c r="AI488" i="5"/>
  <c r="AT261" i="25"/>
  <c r="BE488" i="5"/>
  <c r="AV261" i="25"/>
  <c r="BG488" i="5"/>
  <c r="N264" i="25"/>
  <c r="Y491" i="5"/>
  <c r="Z261" i="25"/>
  <c r="AK488" i="5"/>
  <c r="AB264" i="25"/>
  <c r="AM491" i="5"/>
  <c r="AH261" i="25"/>
  <c r="AS488" i="5"/>
  <c r="O261" i="25"/>
  <c r="Z488" i="5"/>
  <c r="AL261" i="25"/>
  <c r="AW488" i="5"/>
  <c r="L264" i="25"/>
  <c r="W491" i="5"/>
  <c r="AM261" i="25"/>
  <c r="AX488" i="5"/>
  <c r="AA261" i="25"/>
  <c r="AL488" i="5"/>
  <c r="S261" i="25"/>
  <c r="AD488" i="5"/>
  <c r="AC264" i="25"/>
  <c r="AN491" i="5"/>
  <c r="M261" i="25"/>
  <c r="X488" i="5"/>
  <c r="T264" i="25"/>
  <c r="AE491" i="5"/>
  <c r="V264" i="25"/>
  <c r="AG491" i="5"/>
  <c r="AI261" i="25"/>
  <c r="AT488" i="5"/>
  <c r="AQ261" i="25"/>
  <c r="BB488" i="5"/>
  <c r="S264" i="25"/>
  <c r="AD491" i="5"/>
  <c r="L154" i="25"/>
  <c r="AF264" i="25"/>
  <c r="AQ491" i="5"/>
  <c r="AV264" i="25"/>
  <c r="BG491" i="5"/>
  <c r="AF261" i="25"/>
  <c r="AQ488" i="5"/>
  <c r="AS261" i="25"/>
  <c r="BD488" i="5"/>
  <c r="Q261" i="25"/>
  <c r="AB488" i="5"/>
  <c r="Y261" i="25"/>
  <c r="AJ488" i="5"/>
  <c r="AP264" i="25"/>
  <c r="BA491" i="5"/>
  <c r="AD261" i="25"/>
  <c r="AO488" i="5"/>
  <c r="AE261" i="25"/>
  <c r="AP488" i="5"/>
  <c r="U264" i="25"/>
  <c r="AF491" i="5"/>
  <c r="AR264" i="25"/>
  <c r="BC491" i="5"/>
  <c r="AE264" i="25"/>
  <c r="AP491" i="5"/>
  <c r="AU261" i="25"/>
  <c r="BF488" i="5"/>
  <c r="AM264" i="25"/>
  <c r="AX491" i="5"/>
  <c r="AL264" i="25"/>
  <c r="AW491" i="5"/>
  <c r="AO264" i="25"/>
  <c r="AZ491" i="5"/>
  <c r="AN261" i="25"/>
  <c r="AY488" i="5"/>
  <c r="AK264" i="25"/>
  <c r="AV491" i="5"/>
  <c r="Z264" i="25"/>
  <c r="AK491" i="5"/>
  <c r="AH264" i="25"/>
  <c r="AS491" i="5"/>
  <c r="O264" i="25"/>
  <c r="Z491" i="5"/>
  <c r="AQ264" i="25"/>
  <c r="BB491" i="5"/>
  <c r="AO261" i="25"/>
  <c r="AZ488" i="5"/>
  <c r="AG264" i="25"/>
  <c r="AR491" i="5"/>
  <c r="V261" i="25"/>
  <c r="AG488" i="5"/>
  <c r="T261" i="25"/>
  <c r="AE488" i="5"/>
  <c r="AK261" i="25"/>
  <c r="AV488" i="5"/>
  <c r="R261" i="25"/>
  <c r="AC488" i="5"/>
  <c r="AB261" i="25"/>
  <c r="AM488" i="5"/>
  <c r="AC261" i="25"/>
  <c r="AN488" i="5"/>
  <c r="W264" i="25"/>
  <c r="AH491" i="5"/>
  <c r="U261" i="25"/>
  <c r="AF488" i="5"/>
  <c r="R264" i="25"/>
  <c r="AC491" i="5"/>
  <c r="Q264" i="25"/>
  <c r="AB491" i="5"/>
  <c r="Y264" i="25"/>
  <c r="AJ491" i="5"/>
  <c r="AP261" i="25"/>
  <c r="BA488" i="5"/>
  <c r="AI264" i="25"/>
  <c r="AT491" i="5"/>
  <c r="P261" i="25"/>
  <c r="AA488" i="5"/>
  <c r="L261" i="25"/>
  <c r="W488" i="5"/>
  <c r="M264" i="25"/>
  <c r="X491" i="5"/>
  <c r="W261" i="25"/>
  <c r="AH488" i="5"/>
  <c r="AJ264" i="25"/>
  <c r="AU491" i="5"/>
  <c r="X264" i="25"/>
  <c r="AI491" i="5"/>
  <c r="N261" i="25"/>
  <c r="Y488" i="5"/>
  <c r="AU264" i="25"/>
  <c r="BF491" i="5"/>
  <c r="AD264" i="25"/>
  <c r="AO491" i="5"/>
  <c r="AN264" i="25"/>
  <c r="AY491" i="5"/>
  <c r="AR261" i="25"/>
  <c r="BC488" i="5"/>
  <c r="AJ261" i="25"/>
  <c r="AU488" i="5"/>
  <c r="P264" i="25"/>
  <c r="AA491" i="5"/>
  <c r="AG261" i="25"/>
  <c r="AR488" i="5"/>
  <c r="AA264" i="25"/>
  <c r="AL491" i="5"/>
  <c r="N166" i="25"/>
  <c r="M386" i="25"/>
  <c r="M419" i="25" s="1"/>
  <c r="M452" i="25" s="1"/>
  <c r="CR268" i="5"/>
  <c r="CZ272" i="5"/>
  <c r="H655" i="5"/>
  <c r="H229" i="5"/>
  <c r="H311" i="5"/>
  <c r="CO274" i="5"/>
  <c r="H588" i="5"/>
  <c r="H599" i="5"/>
  <c r="H633" i="5"/>
  <c r="H340" i="5"/>
  <c r="H218" i="5"/>
  <c r="BK268" i="5"/>
  <c r="H700" i="5"/>
  <c r="H392" i="5"/>
  <c r="H206" i="5"/>
  <c r="I4" i="5"/>
  <c r="I728" i="5" s="1"/>
  <c r="H711" i="5"/>
  <c r="H644" i="5"/>
  <c r="H610" i="5"/>
  <c r="BY274" i="5"/>
  <c r="CG274" i="5"/>
  <c r="CA268" i="5"/>
  <c r="CP274" i="5"/>
  <c r="BZ274" i="5"/>
  <c r="CJ268" i="5"/>
  <c r="CI268" i="5"/>
  <c r="BS268" i="5"/>
  <c r="CQ268" i="5"/>
  <c r="H240" i="5"/>
  <c r="H723" i="5"/>
  <c r="H678" i="5"/>
  <c r="H666" i="5"/>
  <c r="H689" i="5"/>
  <c r="H252" i="5"/>
  <c r="H173" i="5"/>
  <c r="H551" i="5"/>
  <c r="H412" i="5"/>
  <c r="H728" i="5"/>
  <c r="H455" i="5"/>
  <c r="I733" i="5"/>
  <c r="AP517" i="5" l="1"/>
  <c r="AE290" i="25"/>
  <c r="AO505" i="5"/>
  <c r="AD278" i="25"/>
  <c r="AA489" i="5"/>
  <c r="P262" i="25"/>
  <c r="AZ489" i="5"/>
  <c r="AO262" i="25"/>
  <c r="AQ501" i="5"/>
  <c r="AF274" i="25"/>
  <c r="AG499" i="5"/>
  <c r="V272" i="25"/>
  <c r="AP502" i="5"/>
  <c r="AE275" i="25"/>
  <c r="AU504" i="5"/>
  <c r="AJ277" i="25"/>
  <c r="AT504" i="5"/>
  <c r="AI277" i="25"/>
  <c r="AU517" i="5"/>
  <c r="AJ290" i="25"/>
  <c r="AK284" i="25"/>
  <c r="AV511" i="5"/>
  <c r="AR505" i="5"/>
  <c r="AG278" i="25"/>
  <c r="AA498" i="5"/>
  <c r="P271" i="25"/>
  <c r="AE514" i="5"/>
  <c r="T287" i="25"/>
  <c r="BF502" i="5"/>
  <c r="AU275" i="25"/>
  <c r="AB495" i="5"/>
  <c r="Q268" i="25"/>
  <c r="V507" i="5"/>
  <c r="L53" i="25"/>
  <c r="BC511" i="5"/>
  <c r="AR284" i="25"/>
  <c r="AD504" i="5"/>
  <c r="S277" i="25"/>
  <c r="AB496" i="5"/>
  <c r="Q269" i="25"/>
  <c r="V513" i="5"/>
  <c r="L55" i="25"/>
  <c r="N284" i="25"/>
  <c r="Y511" i="5"/>
  <c r="AC504" i="5"/>
  <c r="R277" i="25"/>
  <c r="AQ492" i="5"/>
  <c r="AF265" i="25"/>
  <c r="AO287" i="25"/>
  <c r="AZ514" i="5"/>
  <c r="BC507" i="5"/>
  <c r="AR280" i="25"/>
  <c r="AH498" i="5"/>
  <c r="W271" i="25"/>
  <c r="V489" i="5"/>
  <c r="L47" i="25"/>
  <c r="P286" i="25"/>
  <c r="AA513" i="5"/>
  <c r="AM507" i="5"/>
  <c r="AB280" i="25"/>
  <c r="AQ499" i="5"/>
  <c r="AF272" i="25"/>
  <c r="AY490" i="5"/>
  <c r="AN263" i="25"/>
  <c r="AK517" i="5"/>
  <c r="Z290" i="25"/>
  <c r="BF514" i="5"/>
  <c r="AU287" i="25"/>
  <c r="W286" i="25"/>
  <c r="AH513" i="5"/>
  <c r="AO283" i="25"/>
  <c r="AZ510" i="5"/>
  <c r="BD507" i="5"/>
  <c r="AS280" i="25"/>
  <c r="AU277" i="25"/>
  <c r="BF504" i="5"/>
  <c r="BG501" i="5"/>
  <c r="AV274" i="25"/>
  <c r="AA499" i="5"/>
  <c r="P272" i="25"/>
  <c r="AG496" i="5"/>
  <c r="V269" i="25"/>
  <c r="AJ493" i="5"/>
  <c r="Y266" i="25"/>
  <c r="AA490" i="5"/>
  <c r="P263" i="25"/>
  <c r="BF517" i="5"/>
  <c r="AU290" i="25"/>
  <c r="AC514" i="5"/>
  <c r="R287" i="25"/>
  <c r="BA511" i="5"/>
  <c r="AP284" i="25"/>
  <c r="AT281" i="25"/>
  <c r="BE508" i="5"/>
  <c r="BE505" i="5"/>
  <c r="AT278" i="25"/>
  <c r="BD502" i="5"/>
  <c r="AS275" i="25"/>
  <c r="AP501" i="5"/>
  <c r="AE274" i="25"/>
  <c r="Y499" i="5"/>
  <c r="N272" i="25"/>
  <c r="AY495" i="5"/>
  <c r="AN268" i="25"/>
  <c r="X493" i="5"/>
  <c r="M266" i="25"/>
  <c r="AF490" i="5"/>
  <c r="U263" i="25"/>
  <c r="AV499" i="5"/>
  <c r="AK272" i="25"/>
  <c r="AE498" i="5"/>
  <c r="T271" i="25"/>
  <c r="AM495" i="5"/>
  <c r="AB268" i="25"/>
  <c r="AP492" i="5"/>
  <c r="AE265" i="25"/>
  <c r="O262" i="25"/>
  <c r="Z489" i="5"/>
  <c r="AY492" i="5"/>
  <c r="AN265" i="25"/>
  <c r="BE496" i="5"/>
  <c r="AT269" i="25"/>
  <c r="AU495" i="5"/>
  <c r="AJ268" i="25"/>
  <c r="AA492" i="5"/>
  <c r="P265" i="25"/>
  <c r="AC502" i="5"/>
  <c r="R275" i="25"/>
  <c r="AB502" i="5"/>
  <c r="Q275" i="25"/>
  <c r="BA516" i="5"/>
  <c r="AP289" i="25"/>
  <c r="BD510" i="5"/>
  <c r="AS283" i="25"/>
  <c r="AE505" i="5"/>
  <c r="T278" i="25"/>
  <c r="AN496" i="5"/>
  <c r="AC269" i="25"/>
  <c r="V498" i="5"/>
  <c r="L50" i="25"/>
  <c r="X513" i="5"/>
  <c r="M286" i="25"/>
  <c r="AG502" i="5"/>
  <c r="V275" i="25"/>
  <c r="AO493" i="5"/>
  <c r="AD266" i="25"/>
  <c r="W501" i="5"/>
  <c r="L274" i="25"/>
  <c r="AO511" i="5"/>
  <c r="AD284" i="25"/>
  <c r="BA502" i="5"/>
  <c r="AP275" i="25"/>
  <c r="AP495" i="5"/>
  <c r="AE268" i="25"/>
  <c r="W496" i="5"/>
  <c r="L269" i="25"/>
  <c r="AS510" i="5"/>
  <c r="AH283" i="25"/>
  <c r="AY502" i="5"/>
  <c r="AN275" i="25"/>
  <c r="BE490" i="5"/>
  <c r="AT263" i="25"/>
  <c r="AK514" i="5"/>
  <c r="Z287" i="25"/>
  <c r="Z507" i="5"/>
  <c r="O280" i="25"/>
  <c r="AU496" i="5"/>
  <c r="AJ269" i="25"/>
  <c r="W513" i="5"/>
  <c r="L286" i="25"/>
  <c r="AW511" i="5"/>
  <c r="AL284" i="25"/>
  <c r="BG505" i="5"/>
  <c r="AV278" i="25"/>
  <c r="BD498" i="5"/>
  <c r="AS271" i="25"/>
  <c r="Z490" i="5"/>
  <c r="O263" i="25"/>
  <c r="AF517" i="5"/>
  <c r="U290" i="25"/>
  <c r="AP287" i="25"/>
  <c r="BA514" i="5"/>
  <c r="AB513" i="5"/>
  <c r="Q286" i="25"/>
  <c r="AT510" i="5"/>
  <c r="AI283" i="25"/>
  <c r="AH280" i="25"/>
  <c r="AS507" i="5"/>
  <c r="AZ504" i="5"/>
  <c r="AO277" i="25"/>
  <c r="AQ274" i="25"/>
  <c r="BB501" i="5"/>
  <c r="AT271" i="25"/>
  <c r="BE498" i="5"/>
  <c r="AZ495" i="5"/>
  <c r="AO268" i="25"/>
  <c r="AE493" i="5"/>
  <c r="T266" i="25"/>
  <c r="AU262" i="25"/>
  <c r="BF489" i="5"/>
  <c r="AJ517" i="5"/>
  <c r="Y290" i="25"/>
  <c r="R86" i="9"/>
  <c r="Q188" i="9"/>
  <c r="Q200" i="9" s="1"/>
  <c r="Q212" i="9" s="1"/>
  <c r="BD499" i="5"/>
  <c r="AS272" i="25"/>
  <c r="BE514" i="5"/>
  <c r="AT287" i="25"/>
  <c r="AY513" i="5"/>
  <c r="AN286" i="25"/>
  <c r="BC517" i="5"/>
  <c r="AR290" i="25"/>
  <c r="V501" i="5"/>
  <c r="L51" i="25"/>
  <c r="AB492" i="5"/>
  <c r="Q265" i="25"/>
  <c r="W505" i="5"/>
  <c r="L278" i="25"/>
  <c r="AT498" i="5"/>
  <c r="AI271" i="25"/>
  <c r="AR498" i="5"/>
  <c r="AG271" i="25"/>
  <c r="Z516" i="5"/>
  <c r="O289" i="25"/>
  <c r="AM510" i="5"/>
  <c r="AB283" i="25"/>
  <c r="AY504" i="5"/>
  <c r="AN277" i="25"/>
  <c r="BA495" i="5"/>
  <c r="AP268" i="25"/>
  <c r="BG517" i="5"/>
  <c r="AV290" i="25"/>
  <c r="AF511" i="5"/>
  <c r="U284" i="25"/>
  <c r="AW501" i="5"/>
  <c r="AL274" i="25"/>
  <c r="BC492" i="5"/>
  <c r="AR265" i="25"/>
  <c r="BA517" i="5"/>
  <c r="AP290" i="25"/>
  <c r="Z511" i="5"/>
  <c r="O284" i="25"/>
  <c r="AO502" i="5"/>
  <c r="AD275" i="25"/>
  <c r="BB493" i="5"/>
  <c r="AQ266" i="25"/>
  <c r="AO290" i="25"/>
  <c r="AZ517" i="5"/>
  <c r="AI508" i="5"/>
  <c r="X281" i="25"/>
  <c r="AX499" i="5"/>
  <c r="AM272" i="25"/>
  <c r="AG490" i="5"/>
  <c r="V263" i="25"/>
  <c r="AR513" i="5"/>
  <c r="AG286" i="25"/>
  <c r="AU505" i="5"/>
  <c r="AJ278" i="25"/>
  <c r="BF495" i="5"/>
  <c r="AU268" i="25"/>
  <c r="W493" i="5"/>
  <c r="L266" i="25"/>
  <c r="BE510" i="5"/>
  <c r="AT283" i="25"/>
  <c r="AI278" i="25"/>
  <c r="AT505" i="5"/>
  <c r="AG498" i="5"/>
  <c r="V271" i="25"/>
  <c r="AM489" i="5"/>
  <c r="AB262" i="25"/>
  <c r="P290" i="25"/>
  <c r="AA517" i="5"/>
  <c r="AP514" i="5"/>
  <c r="AE287" i="25"/>
  <c r="BG511" i="5"/>
  <c r="AV284" i="25"/>
  <c r="AN510" i="5"/>
  <c r="AC283" i="25"/>
  <c r="AC280" i="25"/>
  <c r="AN507" i="5"/>
  <c r="AO504" i="5"/>
  <c r="AD277" i="25"/>
  <c r="AA274" i="25"/>
  <c r="AL501" i="5"/>
  <c r="AY498" i="5"/>
  <c r="AN271" i="25"/>
  <c r="AT495" i="5"/>
  <c r="AI268" i="25"/>
  <c r="BD492" i="5"/>
  <c r="AS265" i="25"/>
  <c r="AY489" i="5"/>
  <c r="AN262" i="25"/>
  <c r="T290" i="25"/>
  <c r="AE517" i="5"/>
  <c r="AH496" i="5"/>
  <c r="W269" i="25"/>
  <c r="AX492" i="5"/>
  <c r="AM265" i="25"/>
  <c r="AO508" i="5"/>
  <c r="AD281" i="25"/>
  <c r="AX513" i="5"/>
  <c r="AM286" i="25"/>
  <c r="AS514" i="5"/>
  <c r="AH287" i="25"/>
  <c r="V504" i="5"/>
  <c r="L52" i="25"/>
  <c r="AY516" i="5"/>
  <c r="AN289" i="25"/>
  <c r="BG493" i="5"/>
  <c r="AV266" i="25"/>
  <c r="AU266" i="25"/>
  <c r="BF493" i="5"/>
  <c r="AV514" i="5"/>
  <c r="AK287" i="25"/>
  <c r="BG508" i="5"/>
  <c r="AV281" i="25"/>
  <c r="AK504" i="5"/>
  <c r="Z277" i="25"/>
  <c r="AD495" i="5"/>
  <c r="S268" i="25"/>
  <c r="AD517" i="5"/>
  <c r="S290" i="25"/>
  <c r="AP508" i="5"/>
  <c r="AE281" i="25"/>
  <c r="O274" i="25"/>
  <c r="Z501" i="5"/>
  <c r="AF492" i="5"/>
  <c r="U265" i="25"/>
  <c r="AL517" i="5"/>
  <c r="AA290" i="25"/>
  <c r="AE510" i="5"/>
  <c r="T283" i="25"/>
  <c r="X502" i="5"/>
  <c r="M275" i="25"/>
  <c r="AS492" i="5"/>
  <c r="AH265" i="25"/>
  <c r="BF516" i="5"/>
  <c r="AU289" i="25"/>
  <c r="BE507" i="5"/>
  <c r="AT280" i="25"/>
  <c r="Z499" i="5"/>
  <c r="O272" i="25"/>
  <c r="AS489" i="5"/>
  <c r="AH262" i="25"/>
  <c r="AC513" i="5"/>
  <c r="R286" i="25"/>
  <c r="AH505" i="5"/>
  <c r="W278" i="25"/>
  <c r="AI495" i="5"/>
  <c r="X268" i="25"/>
  <c r="AV517" i="5"/>
  <c r="AK290" i="25"/>
  <c r="AO510" i="5"/>
  <c r="AD283" i="25"/>
  <c r="AG505" i="5"/>
  <c r="V278" i="25"/>
  <c r="AS496" i="5"/>
  <c r="AH269" i="25"/>
  <c r="V495" i="5"/>
  <c r="L49" i="25"/>
  <c r="AK289" i="25"/>
  <c r="AV516" i="5"/>
  <c r="AJ514" i="5"/>
  <c r="Y287" i="25"/>
  <c r="BB511" i="5"/>
  <c r="AQ284" i="25"/>
  <c r="AB510" i="5"/>
  <c r="Q283" i="25"/>
  <c r="AB507" i="5"/>
  <c r="Q280" i="25"/>
  <c r="AJ504" i="5"/>
  <c r="Y277" i="25"/>
  <c r="AF501" i="5"/>
  <c r="U274" i="25"/>
  <c r="AS498" i="5"/>
  <c r="AH271" i="25"/>
  <c r="AO495" i="5"/>
  <c r="AD268" i="25"/>
  <c r="AR492" i="5"/>
  <c r="AG265" i="25"/>
  <c r="AT489" i="5"/>
  <c r="AI262" i="25"/>
  <c r="AJ289" i="25"/>
  <c r="AU516" i="5"/>
  <c r="AW513" i="5"/>
  <c r="AL286" i="25"/>
  <c r="AK511" i="5"/>
  <c r="Z284" i="25"/>
  <c r="S44" i="10"/>
  <c r="L162" i="10"/>
  <c r="L166" i="10"/>
  <c r="L164" i="10"/>
  <c r="L167" i="10"/>
  <c r="L165" i="10"/>
  <c r="L168" i="10"/>
  <c r="L159" i="10"/>
  <c r="L160" i="10"/>
  <c r="S34" i="12"/>
  <c r="L77" i="12"/>
  <c r="L75" i="12"/>
  <c r="L76" i="12"/>
  <c r="AK513" i="5"/>
  <c r="Z286" i="25"/>
  <c r="BB505" i="5"/>
  <c r="AQ278" i="25"/>
  <c r="AB511" i="5"/>
  <c r="Q284" i="25"/>
  <c r="AH510" i="5"/>
  <c r="W283" i="25"/>
  <c r="Z517" i="5"/>
  <c r="O290" i="25"/>
  <c r="S287" i="25"/>
  <c r="AD514" i="5"/>
  <c r="AN490" i="5"/>
  <c r="AC263" i="25"/>
  <c r="AL490" i="5"/>
  <c r="AA263" i="25"/>
  <c r="AH514" i="5"/>
  <c r="W287" i="25"/>
  <c r="AH281" i="25"/>
  <c r="AS508" i="5"/>
  <c r="AH502" i="5"/>
  <c r="W275" i="25"/>
  <c r="AQ493" i="5"/>
  <c r="AF266" i="25"/>
  <c r="AO289" i="25"/>
  <c r="AZ516" i="5"/>
  <c r="AX507" i="5"/>
  <c r="AM280" i="25"/>
  <c r="AL499" i="5"/>
  <c r="AA272" i="25"/>
  <c r="AS490" i="5"/>
  <c r="AH263" i="25"/>
  <c r="N290" i="25"/>
  <c r="Y517" i="5"/>
  <c r="AZ508" i="5"/>
  <c r="AO281" i="25"/>
  <c r="AY499" i="5"/>
  <c r="AN272" i="25"/>
  <c r="BF490" i="5"/>
  <c r="AU263" i="25"/>
  <c r="AT516" i="5"/>
  <c r="AI289" i="25"/>
  <c r="AA507" i="5"/>
  <c r="P280" i="25"/>
  <c r="AA496" i="5"/>
  <c r="P269" i="25"/>
  <c r="L268" i="25"/>
  <c r="W495" i="5"/>
  <c r="BF510" i="5"/>
  <c r="AU283" i="25"/>
  <c r="BC504" i="5"/>
  <c r="AR277" i="25"/>
  <c r="Z493" i="5"/>
  <c r="O266" i="25"/>
  <c r="BD516" i="5"/>
  <c r="AS289" i="25"/>
  <c r="Z510" i="5"/>
  <c r="O283" i="25"/>
  <c r="BA504" i="5"/>
  <c r="AP277" i="25"/>
  <c r="BE495" i="5"/>
  <c r="AT268" i="25"/>
  <c r="V510" i="5"/>
  <c r="L54" i="25"/>
  <c r="AF289" i="25"/>
  <c r="AQ516" i="5"/>
  <c r="Y514" i="5"/>
  <c r="N287" i="25"/>
  <c r="AQ511" i="5"/>
  <c r="AF284" i="25"/>
  <c r="BF508" i="5"/>
  <c r="AU281" i="25"/>
  <c r="AV505" i="5"/>
  <c r="AK278" i="25"/>
  <c r="O277" i="25"/>
  <c r="Z504" i="5"/>
  <c r="BC499" i="5"/>
  <c r="AR272" i="25"/>
  <c r="AL498" i="5"/>
  <c r="AA271" i="25"/>
  <c r="AC495" i="5"/>
  <c r="R268" i="25"/>
  <c r="AM492" i="5"/>
  <c r="AB265" i="25"/>
  <c r="L163" i="10"/>
  <c r="R433" i="20"/>
  <c r="R463" i="20" s="1"/>
  <c r="R493" i="20" s="1"/>
  <c r="S151" i="20"/>
  <c r="AO517" i="5"/>
  <c r="AD290" i="25"/>
  <c r="BE502" i="5"/>
  <c r="AT275" i="25"/>
  <c r="W277" i="25"/>
  <c r="AH504" i="5"/>
  <c r="AM508" i="5"/>
  <c r="AB281" i="25"/>
  <c r="AW507" i="5"/>
  <c r="AL280" i="25"/>
  <c r="AQ514" i="5"/>
  <c r="AF287" i="25"/>
  <c r="AR511" i="5"/>
  <c r="AG284" i="25"/>
  <c r="AB514" i="5"/>
  <c r="Q287" i="25"/>
  <c r="BC513" i="5"/>
  <c r="AR286" i="25"/>
  <c r="AY507" i="5"/>
  <c r="AN280" i="25"/>
  <c r="AX501" i="5"/>
  <c r="AM274" i="25"/>
  <c r="BE492" i="5"/>
  <c r="AT265" i="25"/>
  <c r="AL516" i="5"/>
  <c r="AA289" i="25"/>
  <c r="AH507" i="5"/>
  <c r="W280" i="25"/>
  <c r="AX498" i="5"/>
  <c r="AM271" i="25"/>
  <c r="BE489" i="5"/>
  <c r="AT262" i="25"/>
  <c r="AG516" i="5"/>
  <c r="V289" i="25"/>
  <c r="BG507" i="5"/>
  <c r="AV280" i="25"/>
  <c r="AB499" i="5"/>
  <c r="Q272" i="25"/>
  <c r="AH490" i="5"/>
  <c r="W263" i="25"/>
  <c r="AN514" i="5"/>
  <c r="AC287" i="25"/>
  <c r="AW505" i="5"/>
  <c r="AL278" i="25"/>
  <c r="AN495" i="5"/>
  <c r="AC268" i="25"/>
  <c r="AW517" i="5"/>
  <c r="AL290" i="25"/>
  <c r="AR510" i="5"/>
  <c r="AG283" i="25"/>
  <c r="AX502" i="5"/>
  <c r="AM275" i="25"/>
  <c r="BA490" i="5"/>
  <c r="AP263" i="25"/>
  <c r="AP516" i="5"/>
  <c r="AE289" i="25"/>
  <c r="AT508" i="5"/>
  <c r="AI281" i="25"/>
  <c r="AM504" i="5"/>
  <c r="AB277" i="25"/>
  <c r="AH495" i="5"/>
  <c r="W268" i="25"/>
  <c r="W504" i="5"/>
  <c r="L277" i="25"/>
  <c r="AK516" i="5"/>
  <c r="Z289" i="25"/>
  <c r="AS286" i="25"/>
  <c r="BD513" i="5"/>
  <c r="AL511" i="5"/>
  <c r="AA284" i="25"/>
  <c r="AJ508" i="5"/>
  <c r="Y281" i="25"/>
  <c r="AQ505" i="5"/>
  <c r="AF278" i="25"/>
  <c r="AZ502" i="5"/>
  <c r="AO275" i="25"/>
  <c r="AR499" i="5"/>
  <c r="AG272" i="25"/>
  <c r="AU269" i="25"/>
  <c r="BF496" i="5"/>
  <c r="BA493" i="5"/>
  <c r="AP266" i="25"/>
  <c r="S39" i="4"/>
  <c r="L89" i="4"/>
  <c r="L88" i="4"/>
  <c r="L91" i="4"/>
  <c r="L87" i="4"/>
  <c r="L90" i="4"/>
  <c r="AF496" i="5"/>
  <c r="U269" i="25"/>
  <c r="AB489" i="5"/>
  <c r="Q262" i="25"/>
  <c r="AR501" i="5"/>
  <c r="AG274" i="25"/>
  <c r="BA505" i="5"/>
  <c r="AP278" i="25"/>
  <c r="AA505" i="5"/>
  <c r="P278" i="25"/>
  <c r="V283" i="25"/>
  <c r="AG510" i="5"/>
  <c r="BD508" i="5"/>
  <c r="AS281" i="25"/>
  <c r="BA508" i="5"/>
  <c r="AP281" i="25"/>
  <c r="W511" i="5"/>
  <c r="L284" i="25"/>
  <c r="AN513" i="5"/>
  <c r="AC286" i="25"/>
  <c r="AK507" i="5"/>
  <c r="Z280" i="25"/>
  <c r="AA501" i="5"/>
  <c r="P274" i="25"/>
  <c r="AT490" i="5"/>
  <c r="AI263" i="25"/>
  <c r="Y516" i="5"/>
  <c r="N289" i="25"/>
  <c r="AM277" i="25"/>
  <c r="AX504" i="5"/>
  <c r="Z498" i="5"/>
  <c r="O271" i="25"/>
  <c r="AG489" i="5"/>
  <c r="V262" i="25"/>
  <c r="BD514" i="5"/>
  <c r="AS287" i="25"/>
  <c r="AR507" i="5"/>
  <c r="AG280" i="25"/>
  <c r="AM498" i="5"/>
  <c r="AB271" i="25"/>
  <c r="AU489" i="5"/>
  <c r="AJ262" i="25"/>
  <c r="X514" i="5"/>
  <c r="M287" i="25"/>
  <c r="BE504" i="5"/>
  <c r="AT277" i="25"/>
  <c r="AZ493" i="5"/>
  <c r="AO266" i="25"/>
  <c r="BE516" i="5"/>
  <c r="AT289" i="25"/>
  <c r="AA510" i="5"/>
  <c r="P283" i="25"/>
  <c r="AG501" i="5"/>
  <c r="V274" i="25"/>
  <c r="AB490" i="5"/>
  <c r="Q263" i="25"/>
  <c r="AY514" i="5"/>
  <c r="AN287" i="25"/>
  <c r="AE508" i="5"/>
  <c r="T281" i="25"/>
  <c r="AV502" i="5"/>
  <c r="AK275" i="25"/>
  <c r="Y493" i="5"/>
  <c r="N266" i="25"/>
  <c r="BB517" i="5"/>
  <c r="AQ290" i="25"/>
  <c r="AF516" i="5"/>
  <c r="U289" i="25"/>
  <c r="AH286" i="25"/>
  <c r="AS513" i="5"/>
  <c r="V284" i="25"/>
  <c r="AG511" i="5"/>
  <c r="AD508" i="5"/>
  <c r="S281" i="25"/>
  <c r="AA278" i="25"/>
  <c r="AL505" i="5"/>
  <c r="AU502" i="5"/>
  <c r="AJ275" i="25"/>
  <c r="AM499" i="5"/>
  <c r="AB272" i="25"/>
  <c r="AY496" i="5"/>
  <c r="AN269" i="25"/>
  <c r="AU493" i="5"/>
  <c r="AJ266" i="25"/>
  <c r="AZ490" i="5"/>
  <c r="AO263" i="25"/>
  <c r="W510" i="5"/>
  <c r="L283" i="25"/>
  <c r="T289" i="25"/>
  <c r="AE516" i="5"/>
  <c r="V286" i="25"/>
  <c r="AG513" i="5"/>
  <c r="AL510" i="5"/>
  <c r="AA283" i="25"/>
  <c r="AQ507" i="5"/>
  <c r="AF280" i="25"/>
  <c r="AN504" i="5"/>
  <c r="AC277" i="25"/>
  <c r="BA501" i="5"/>
  <c r="AP274" i="25"/>
  <c r="AK499" i="5"/>
  <c r="Z272" i="25"/>
  <c r="AE496" i="5"/>
  <c r="T269" i="25"/>
  <c r="AN493" i="5"/>
  <c r="AC266" i="25"/>
  <c r="AX490" i="5"/>
  <c r="AM263" i="25"/>
  <c r="AJ501" i="5"/>
  <c r="Y274" i="25"/>
  <c r="AQ498" i="5"/>
  <c r="AF271" i="25"/>
  <c r="BC495" i="5"/>
  <c r="AR268" i="25"/>
  <c r="AC493" i="5"/>
  <c r="R266" i="25"/>
  <c r="AL489" i="5"/>
  <c r="AA262" i="25"/>
  <c r="AN517" i="5"/>
  <c r="AC290" i="25"/>
  <c r="AG514" i="5"/>
  <c r="V287" i="25"/>
  <c r="AO284" i="25"/>
  <c r="AZ511" i="5"/>
  <c r="Y510" i="5"/>
  <c r="N283" i="25"/>
  <c r="AV507" i="5"/>
  <c r="AK280" i="25"/>
  <c r="M277" i="25"/>
  <c r="X504" i="5"/>
  <c r="AC501" i="5"/>
  <c r="R274" i="25"/>
  <c r="AP498" i="5"/>
  <c r="AE271" i="25"/>
  <c r="Y496" i="5"/>
  <c r="N269" i="25"/>
  <c r="BA492" i="5"/>
  <c r="AP265" i="25"/>
  <c r="X490" i="5"/>
  <c r="M263" i="25"/>
  <c r="W507" i="5"/>
  <c r="L280" i="25"/>
  <c r="AH289" i="25"/>
  <c r="AS516" i="5"/>
  <c r="AJ513" i="5"/>
  <c r="Y286" i="25"/>
  <c r="AK283" i="25"/>
  <c r="AV510" i="5"/>
  <c r="AJ507" i="5"/>
  <c r="Y280" i="25"/>
  <c r="AD505" i="5"/>
  <c r="S278" i="25"/>
  <c r="BG502" i="5"/>
  <c r="AV275" i="25"/>
  <c r="AT501" i="5"/>
  <c r="AI274" i="25"/>
  <c r="AH499" i="5"/>
  <c r="W272" i="25"/>
  <c r="X496" i="5"/>
  <c r="M269" i="25"/>
  <c r="AR493" i="5"/>
  <c r="AG266" i="25"/>
  <c r="X492" i="5"/>
  <c r="M265" i="25"/>
  <c r="AJ489" i="5"/>
  <c r="Y262" i="25"/>
  <c r="AM517" i="5"/>
  <c r="AB290" i="25"/>
  <c r="AB516" i="5"/>
  <c r="Q289" i="25"/>
  <c r="AO513" i="5"/>
  <c r="AD286" i="25"/>
  <c r="BG510" i="5"/>
  <c r="AV283" i="25"/>
  <c r="AV508" i="5"/>
  <c r="AK281" i="25"/>
  <c r="AC507" i="5"/>
  <c r="R280" i="25"/>
  <c r="AR502" i="5"/>
  <c r="AG275" i="25"/>
  <c r="AN499" i="5"/>
  <c r="AC272" i="25"/>
  <c r="AO496" i="5"/>
  <c r="AD269" i="25"/>
  <c r="AV493" i="5"/>
  <c r="AK266" i="25"/>
  <c r="BB490" i="5"/>
  <c r="AQ263" i="25"/>
  <c r="AY510" i="5"/>
  <c r="AN283" i="25"/>
  <c r="BG514" i="5"/>
  <c r="AV287" i="25"/>
  <c r="BC502" i="5"/>
  <c r="AR275" i="25"/>
  <c r="AK493" i="5"/>
  <c r="Z266" i="25"/>
  <c r="AE504" i="5"/>
  <c r="T277" i="25"/>
  <c r="AQ502" i="5"/>
  <c r="AF275" i="25"/>
  <c r="Z505" i="5"/>
  <c r="O278" i="25"/>
  <c r="AG507" i="5"/>
  <c r="V280" i="25"/>
  <c r="AF507" i="5"/>
  <c r="U280" i="25"/>
  <c r="W489" i="5"/>
  <c r="L262" i="25"/>
  <c r="Z513" i="5"/>
  <c r="O286" i="25"/>
  <c r="AU278" i="25"/>
  <c r="BF505" i="5"/>
  <c r="AZ498" i="5"/>
  <c r="AO271" i="25"/>
  <c r="AI489" i="5"/>
  <c r="X262" i="25"/>
  <c r="AU514" i="5"/>
  <c r="AJ287" i="25"/>
  <c r="AI504" i="5"/>
  <c r="X277" i="25"/>
  <c r="AM496" i="5"/>
  <c r="AB269" i="25"/>
  <c r="AO514" i="5"/>
  <c r="AD287" i="25"/>
  <c r="AZ505" i="5"/>
  <c r="AO278" i="25"/>
  <c r="AZ496" i="5"/>
  <c r="AO269" i="25"/>
  <c r="AF513" i="5"/>
  <c r="U286" i="25"/>
  <c r="AP504" i="5"/>
  <c r="AE277" i="25"/>
  <c r="AD493" i="5"/>
  <c r="S266" i="25"/>
  <c r="AD516" i="5"/>
  <c r="S289" i="25"/>
  <c r="AU508" i="5"/>
  <c r="AJ281" i="25"/>
  <c r="AS499" i="5"/>
  <c r="AH272" i="25"/>
  <c r="AO489" i="5"/>
  <c r="AD262" i="25"/>
  <c r="AI514" i="5"/>
  <c r="X287" i="25"/>
  <c r="AQ280" i="25"/>
  <c r="BB507" i="5"/>
  <c r="AE501" i="5"/>
  <c r="T274" i="25"/>
  <c r="AL492" i="5"/>
  <c r="AA265" i="25"/>
  <c r="AF290" i="25"/>
  <c r="AQ517" i="5"/>
  <c r="P289" i="25"/>
  <c r="AA516" i="5"/>
  <c r="AM513" i="5"/>
  <c r="AB286" i="25"/>
  <c r="AA511" i="5"/>
  <c r="P284" i="25"/>
  <c r="N281" i="25"/>
  <c r="Y508" i="5"/>
  <c r="AB505" i="5"/>
  <c r="Q278" i="25"/>
  <c r="AA275" i="25"/>
  <c r="AL502" i="5"/>
  <c r="AF499" i="5"/>
  <c r="U272" i="25"/>
  <c r="AT496" i="5"/>
  <c r="AI269" i="25"/>
  <c r="AP493" i="5"/>
  <c r="AE266" i="25"/>
  <c r="AM490" i="5"/>
  <c r="AB263" i="25"/>
  <c r="W502" i="5"/>
  <c r="L275" i="25"/>
  <c r="AT514" i="5"/>
  <c r="AI287" i="25"/>
  <c r="AU284" i="25"/>
  <c r="BF511" i="5"/>
  <c r="AF510" i="5"/>
  <c r="U283" i="25"/>
  <c r="AL507" i="5"/>
  <c r="AA280" i="25"/>
  <c r="Y504" i="5"/>
  <c r="N277" i="25"/>
  <c r="AV501" i="5"/>
  <c r="AK274" i="25"/>
  <c r="T272" i="25"/>
  <c r="AE499" i="5"/>
  <c r="BD495" i="5"/>
  <c r="AS268" i="25"/>
  <c r="X266" i="25"/>
  <c r="AI493" i="5"/>
  <c r="AR490" i="5"/>
  <c r="AG263" i="25"/>
  <c r="X501" i="5"/>
  <c r="M274" i="25"/>
  <c r="AJ498" i="5"/>
  <c r="Y271" i="25"/>
  <c r="AR495" i="5"/>
  <c r="AG268" i="25"/>
  <c r="AV492" i="5"/>
  <c r="AK265" i="25"/>
  <c r="AE489" i="5"/>
  <c r="T262" i="25"/>
  <c r="X290" i="25"/>
  <c r="AI517" i="5"/>
  <c r="AA514" i="5"/>
  <c r="P287" i="25"/>
  <c r="AT511" i="5"/>
  <c r="AI284" i="25"/>
  <c r="BC508" i="5"/>
  <c r="AR281" i="25"/>
  <c r="AE280" i="25"/>
  <c r="AP507" i="5"/>
  <c r="AS502" i="5"/>
  <c r="AH275" i="25"/>
  <c r="BG499" i="5"/>
  <c r="AV272" i="25"/>
  <c r="AD498" i="5"/>
  <c r="S271" i="25"/>
  <c r="AX495" i="5"/>
  <c r="AM268" i="25"/>
  <c r="S265" i="25"/>
  <c r="AD492" i="5"/>
  <c r="BC489" i="5"/>
  <c r="AR262" i="25"/>
  <c r="W499" i="5"/>
  <c r="L272" i="25"/>
  <c r="AH516" i="5"/>
  <c r="W289" i="25"/>
  <c r="AD513" i="5"/>
  <c r="S286" i="25"/>
  <c r="AJ510" i="5"/>
  <c r="Y283" i="25"/>
  <c r="AD507" i="5"/>
  <c r="S280" i="25"/>
  <c r="X505" i="5"/>
  <c r="M278" i="25"/>
  <c r="BB502" i="5"/>
  <c r="AQ275" i="25"/>
  <c r="AN501" i="5"/>
  <c r="AC274" i="25"/>
  <c r="BB498" i="5"/>
  <c r="AQ271" i="25"/>
  <c r="AQ268" i="25"/>
  <c r="BB495" i="5"/>
  <c r="AL493" i="5"/>
  <c r="AA266" i="25"/>
  <c r="AU490" i="5"/>
  <c r="AJ263" i="25"/>
  <c r="X489" i="5"/>
  <c r="M262" i="25"/>
  <c r="AG517" i="5"/>
  <c r="V290" i="25"/>
  <c r="BB514" i="5"/>
  <c r="AQ287" i="25"/>
  <c r="AI513" i="5"/>
  <c r="X286" i="25"/>
  <c r="BA510" i="5"/>
  <c r="AP283" i="25"/>
  <c r="Z281" i="25"/>
  <c r="AK508" i="5"/>
  <c r="X507" i="5"/>
  <c r="M280" i="25"/>
  <c r="AM502" i="5"/>
  <c r="AB275" i="25"/>
  <c r="AC499" i="5"/>
  <c r="R272" i="25"/>
  <c r="AI496" i="5"/>
  <c r="X269" i="25"/>
  <c r="AF493" i="5"/>
  <c r="U266" i="25"/>
  <c r="AO490" i="5"/>
  <c r="AD263" i="25"/>
  <c r="X517" i="5"/>
  <c r="M290" i="25"/>
  <c r="AU286" i="25"/>
  <c r="BF513" i="5"/>
  <c r="AJ511" i="5"/>
  <c r="Y284" i="25"/>
  <c r="AX508" i="5"/>
  <c r="AM281" i="25"/>
  <c r="AE507" i="5"/>
  <c r="T280" i="25"/>
  <c r="AJ502" i="5"/>
  <c r="Y275" i="25"/>
  <c r="BA499" i="5"/>
  <c r="AP272" i="25"/>
  <c r="X498" i="5"/>
  <c r="M271" i="25"/>
  <c r="AL495" i="5"/>
  <c r="AA268" i="25"/>
  <c r="Y492" i="5"/>
  <c r="N265" i="25"/>
  <c r="AW489" i="5"/>
  <c r="AL262" i="25"/>
  <c r="BD517" i="5"/>
  <c r="AS290" i="25"/>
  <c r="R289" i="25"/>
  <c r="AC516" i="5"/>
  <c r="Y513" i="5"/>
  <c r="N286" i="25"/>
  <c r="AD510" i="5"/>
  <c r="S283" i="25"/>
  <c r="Y507" i="5"/>
  <c r="N280" i="25"/>
  <c r="BB504" i="5"/>
  <c r="AQ277" i="25"/>
  <c r="AW502" i="5"/>
  <c r="AL275" i="25"/>
  <c r="AI501" i="5"/>
  <c r="X274" i="25"/>
  <c r="AU498" i="5"/>
  <c r="AJ271" i="25"/>
  <c r="AW495" i="5"/>
  <c r="AL268" i="25"/>
  <c r="AG493" i="5"/>
  <c r="V266" i="25"/>
  <c r="AP490" i="5"/>
  <c r="AE263" i="25"/>
  <c r="V492" i="5"/>
  <c r="L48" i="25"/>
  <c r="AB517" i="5"/>
  <c r="Q290" i="25"/>
  <c r="AW514" i="5"/>
  <c r="AL287" i="25"/>
  <c r="BD511" i="5"/>
  <c r="AS284" i="25"/>
  <c r="AU510" i="5"/>
  <c r="AJ283" i="25"/>
  <c r="AF508" i="5"/>
  <c r="U281" i="25"/>
  <c r="AM505" i="5"/>
  <c r="AB278" i="25"/>
  <c r="Y502" i="5"/>
  <c r="N275" i="25"/>
  <c r="BF498" i="5"/>
  <c r="AU271" i="25"/>
  <c r="AC496" i="5"/>
  <c r="R269" i="25"/>
  <c r="BF492" i="5"/>
  <c r="AU265" i="25"/>
  <c r="AC490" i="5"/>
  <c r="R263" i="25"/>
  <c r="BG513" i="5"/>
  <c r="AV286" i="25"/>
  <c r="AU511" i="5"/>
  <c r="AJ284" i="25"/>
  <c r="AY508" i="5"/>
  <c r="AN281" i="25"/>
  <c r="AE278" i="25"/>
  <c r="AP505" i="5"/>
  <c r="AI275" i="25"/>
  <c r="AT502" i="5"/>
  <c r="AK501" i="5"/>
  <c r="Z274" i="25"/>
  <c r="AK498" i="5"/>
  <c r="Z271" i="25"/>
  <c r="AS495" i="5"/>
  <c r="AH268" i="25"/>
  <c r="BB492" i="5"/>
  <c r="AQ265" i="25"/>
  <c r="BD489" i="5"/>
  <c r="AS262" i="25"/>
  <c r="AP499" i="5"/>
  <c r="AE272" i="25"/>
  <c r="Y498" i="5"/>
  <c r="N271" i="25"/>
  <c r="AG495" i="5"/>
  <c r="V268" i="25"/>
  <c r="AJ492" i="5"/>
  <c r="Y265" i="25"/>
  <c r="W517" i="5"/>
  <c r="L290" i="25"/>
  <c r="AX516" i="5"/>
  <c r="AM289" i="25"/>
  <c r="BA513" i="5"/>
  <c r="AP286" i="25"/>
  <c r="S284" i="25"/>
  <c r="AD511" i="5"/>
  <c r="AR508" i="5"/>
  <c r="AG281" i="25"/>
  <c r="AS278" i="25"/>
  <c r="BD505" i="5"/>
  <c r="Z502" i="5"/>
  <c r="O275" i="25"/>
  <c r="AU499" i="5"/>
  <c r="AJ272" i="25"/>
  <c r="BB496" i="5"/>
  <c r="AQ269" i="25"/>
  <c r="AF495" i="5"/>
  <c r="U268" i="25"/>
  <c r="BC490" i="5"/>
  <c r="AR263" i="25"/>
  <c r="AQ489" i="5"/>
  <c r="AF262" i="25"/>
  <c r="AY517" i="5"/>
  <c r="AN290" i="25"/>
  <c r="X516" i="5"/>
  <c r="M289" i="25"/>
  <c r="AY511" i="5"/>
  <c r="AN284" i="25"/>
  <c r="AW508" i="5"/>
  <c r="AL281" i="25"/>
  <c r="BC505" i="5"/>
  <c r="AR278" i="25"/>
  <c r="AW504" i="5"/>
  <c r="AL277" i="25"/>
  <c r="AC275" i="25"/>
  <c r="AN502" i="5"/>
  <c r="AB501" i="5"/>
  <c r="Q274" i="25"/>
  <c r="AO498" i="5"/>
  <c r="AD271" i="25"/>
  <c r="AQ495" i="5"/>
  <c r="AF268" i="25"/>
  <c r="AA493" i="5"/>
  <c r="P266" i="25"/>
  <c r="AI490" i="5"/>
  <c r="X263" i="25"/>
  <c r="W514" i="5"/>
  <c r="L287" i="25"/>
  <c r="BG516" i="5"/>
  <c r="AV289" i="25"/>
  <c r="AF514" i="5"/>
  <c r="U287" i="25"/>
  <c r="AX511" i="5"/>
  <c r="AM284" i="25"/>
  <c r="AP510" i="5"/>
  <c r="AE283" i="25"/>
  <c r="Z508" i="5"/>
  <c r="O281" i="25"/>
  <c r="AC505" i="5"/>
  <c r="R278" i="25"/>
  <c r="BC501" i="5"/>
  <c r="AR274" i="25"/>
  <c r="BA498" i="5"/>
  <c r="AP271" i="25"/>
  <c r="BG495" i="5"/>
  <c r="AV268" i="25"/>
  <c r="AT492" i="5"/>
  <c r="AI265" i="25"/>
  <c r="BG489" i="5"/>
  <c r="AV262" i="25"/>
  <c r="Q85" i="14"/>
  <c r="P127" i="14"/>
  <c r="P133" i="14" s="1"/>
  <c r="P139" i="14" s="1"/>
  <c r="BB513" i="5"/>
  <c r="AQ286" i="25"/>
  <c r="AE284" i="25"/>
  <c r="AP511" i="5"/>
  <c r="AN508" i="5"/>
  <c r="AC281" i="25"/>
  <c r="AK505" i="5"/>
  <c r="Z278" i="25"/>
  <c r="AK502" i="5"/>
  <c r="Z275" i="25"/>
  <c r="AD501" i="5"/>
  <c r="S274" i="25"/>
  <c r="AF498" i="5"/>
  <c r="U271" i="25"/>
  <c r="AA495" i="5"/>
  <c r="P268" i="25"/>
  <c r="AW492" i="5"/>
  <c r="AL265" i="25"/>
  <c r="AM262" i="25"/>
  <c r="AX489" i="5"/>
  <c r="AJ499" i="5"/>
  <c r="Y272" i="25"/>
  <c r="BC496" i="5"/>
  <c r="AR269" i="25"/>
  <c r="Z495" i="5"/>
  <c r="O268" i="25"/>
  <c r="Z492" i="5"/>
  <c r="O265" i="25"/>
  <c r="W508" i="5"/>
  <c r="L281" i="25"/>
  <c r="AC289" i="25"/>
  <c r="AN516" i="5"/>
  <c r="AK286" i="25"/>
  <c r="AV513" i="5"/>
  <c r="BC510" i="5"/>
  <c r="AR283" i="25"/>
  <c r="AL508" i="5"/>
  <c r="AA281" i="25"/>
  <c r="AY505" i="5"/>
  <c r="AN278" i="25"/>
  <c r="BE501" i="5"/>
  <c r="AT274" i="25"/>
  <c r="AI499" i="5"/>
  <c r="X272" i="25"/>
  <c r="AW496" i="5"/>
  <c r="AL269" i="25"/>
  <c r="AS493" i="5"/>
  <c r="AH266" i="25"/>
  <c r="AV490" i="5"/>
  <c r="AK263" i="25"/>
  <c r="AK489" i="5"/>
  <c r="Z262" i="25"/>
  <c r="AS517" i="5"/>
  <c r="AH290" i="25"/>
  <c r="BC514" i="5"/>
  <c r="AR287" i="25"/>
  <c r="AN511" i="5"/>
  <c r="AC284" i="25"/>
  <c r="AQ508" i="5"/>
  <c r="AF281" i="25"/>
  <c r="AX505" i="5"/>
  <c r="AM278" i="25"/>
  <c r="AQ504" i="5"/>
  <c r="AF277" i="25"/>
  <c r="AI502" i="5"/>
  <c r="X275" i="25"/>
  <c r="BF499" i="5"/>
  <c r="AU272" i="25"/>
  <c r="AI498" i="5"/>
  <c r="X271" i="25"/>
  <c r="AK495" i="5"/>
  <c r="Z268" i="25"/>
  <c r="AZ492" i="5"/>
  <c r="AO265" i="25"/>
  <c r="AD490" i="5"/>
  <c r="S263" i="25"/>
  <c r="W498" i="5"/>
  <c r="L271" i="25"/>
  <c r="BB516" i="5"/>
  <c r="AQ289" i="25"/>
  <c r="Z514" i="5"/>
  <c r="O287" i="25"/>
  <c r="AS511" i="5"/>
  <c r="AH284" i="25"/>
  <c r="AI510" i="5"/>
  <c r="X283" i="25"/>
  <c r="AZ507" i="5"/>
  <c r="AO280" i="25"/>
  <c r="BG504" i="5"/>
  <c r="AV277" i="25"/>
  <c r="AS501" i="5"/>
  <c r="AH274" i="25"/>
  <c r="AN498" i="5"/>
  <c r="AC271" i="25"/>
  <c r="AV495" i="5"/>
  <c r="AK268" i="25"/>
  <c r="AN492" i="5"/>
  <c r="AC265" i="25"/>
  <c r="BA489" i="5"/>
  <c r="AP262" i="25"/>
  <c r="O176" i="10"/>
  <c r="N395" i="10"/>
  <c r="N428" i="10" s="1"/>
  <c r="N492" i="10" s="1"/>
  <c r="AH508" i="5"/>
  <c r="W281" i="25"/>
  <c r="AF505" i="5"/>
  <c r="U278" i="25"/>
  <c r="AF502" i="5"/>
  <c r="U275" i="25"/>
  <c r="Y501" i="5"/>
  <c r="N274" i="25"/>
  <c r="BD496" i="5"/>
  <c r="AS269" i="25"/>
  <c r="BE493" i="5"/>
  <c r="AT266" i="25"/>
  <c r="AK492" i="5"/>
  <c r="Z265" i="25"/>
  <c r="AR489" i="5"/>
  <c r="AG262" i="25"/>
  <c r="X499" i="5"/>
  <c r="M272" i="25"/>
  <c r="AQ496" i="5"/>
  <c r="AF269" i="25"/>
  <c r="BD493" i="5"/>
  <c r="AS266" i="25"/>
  <c r="AW490" i="5"/>
  <c r="AL263" i="25"/>
  <c r="W492" i="5"/>
  <c r="L265" i="25"/>
  <c r="X289" i="25"/>
  <c r="AI516" i="5"/>
  <c r="AE286" i="25"/>
  <c r="AP513" i="5"/>
  <c r="AL283" i="25"/>
  <c r="AW510" i="5"/>
  <c r="V281" i="25"/>
  <c r="AG508" i="5"/>
  <c r="AJ505" i="5"/>
  <c r="Y278" i="25"/>
  <c r="AO274" i="25"/>
  <c r="AZ501" i="5"/>
  <c r="S272" i="25"/>
  <c r="AD499" i="5"/>
  <c r="AP496" i="5"/>
  <c r="AE269" i="25"/>
  <c r="W266" i="25"/>
  <c r="AH493" i="5"/>
  <c r="AQ490" i="5"/>
  <c r="AF263" i="25"/>
  <c r="AD489" i="5"/>
  <c r="S262" i="25"/>
  <c r="AH517" i="5"/>
  <c r="W290" i="25"/>
  <c r="AR514" i="5"/>
  <c r="AG287" i="25"/>
  <c r="AI511" i="5"/>
  <c r="X284" i="25"/>
  <c r="AA508" i="5"/>
  <c r="P281" i="25"/>
  <c r="AS505" i="5"/>
  <c r="AH278" i="25"/>
  <c r="AL504" i="5"/>
  <c r="AA277" i="25"/>
  <c r="AD502" i="5"/>
  <c r="S275" i="25"/>
  <c r="AZ499" i="5"/>
  <c r="AO272" i="25"/>
  <c r="AC498" i="5"/>
  <c r="R271" i="25"/>
  <c r="Y495" i="5"/>
  <c r="N268" i="25"/>
  <c r="AU492" i="5"/>
  <c r="AJ265" i="25"/>
  <c r="BB489" i="5"/>
  <c r="AQ262" i="25"/>
  <c r="W490" i="5"/>
  <c r="L263" i="25"/>
  <c r="AW516" i="5"/>
  <c r="AL289" i="25"/>
  <c r="BE513" i="5"/>
  <c r="AT286" i="25"/>
  <c r="AM511" i="5"/>
  <c r="AB284" i="25"/>
  <c r="AC510" i="5"/>
  <c r="R283" i="25"/>
  <c r="AT507" i="5"/>
  <c r="AI280" i="25"/>
  <c r="AV504" i="5"/>
  <c r="AK277" i="25"/>
  <c r="AM501" i="5"/>
  <c r="AB274" i="25"/>
  <c r="AB498" i="5"/>
  <c r="Q271" i="25"/>
  <c r="AJ495" i="5"/>
  <c r="Y268" i="25"/>
  <c r="AH492" i="5"/>
  <c r="W265" i="25"/>
  <c r="AC489" i="5"/>
  <c r="R262" i="25"/>
  <c r="R114" i="24"/>
  <c r="Q250" i="24"/>
  <c r="Q271" i="24" s="1"/>
  <c r="Q292" i="24" s="1"/>
  <c r="Q73" i="18"/>
  <c r="P145" i="18"/>
  <c r="P157" i="18" s="1"/>
  <c r="P169" i="18" s="1"/>
  <c r="AN489" i="5"/>
  <c r="AC262" i="25"/>
  <c r="AO516" i="5"/>
  <c r="AD289" i="25"/>
  <c r="AQ513" i="5"/>
  <c r="AF286" i="25"/>
  <c r="AE511" i="5"/>
  <c r="T284" i="25"/>
  <c r="R281" i="25"/>
  <c r="AC508" i="5"/>
  <c r="BD504" i="5"/>
  <c r="AS277" i="25"/>
  <c r="AA502" i="5"/>
  <c r="P275" i="25"/>
  <c r="AQ272" i="25"/>
  <c r="BB499" i="5"/>
  <c r="AM269" i="25"/>
  <c r="AX496" i="5"/>
  <c r="AY493" i="5"/>
  <c r="AN266" i="25"/>
  <c r="AE492" i="5"/>
  <c r="T265" i="25"/>
  <c r="AF489" i="5"/>
  <c r="U262" i="25"/>
  <c r="BC498" i="5"/>
  <c r="AR271" i="25"/>
  <c r="AL496" i="5"/>
  <c r="AA269" i="25"/>
  <c r="AX493" i="5"/>
  <c r="AM266" i="25"/>
  <c r="AK490" i="5"/>
  <c r="Z263" i="25"/>
  <c r="AT290" i="25"/>
  <c r="BE517" i="5"/>
  <c r="AX514" i="5"/>
  <c r="AM287" i="25"/>
  <c r="AE513" i="5"/>
  <c r="T286" i="25"/>
  <c r="AQ510" i="5"/>
  <c r="AF283" i="25"/>
  <c r="Q281" i="25"/>
  <c r="AB508" i="5"/>
  <c r="Y505" i="5"/>
  <c r="N278" i="25"/>
  <c r="AU501" i="5"/>
  <c r="AJ274" i="25"/>
  <c r="BG498" i="5"/>
  <c r="AV271" i="25"/>
  <c r="AK496" i="5"/>
  <c r="Z269" i="25"/>
  <c r="AB493" i="5"/>
  <c r="Q266" i="25"/>
  <c r="AJ490" i="5"/>
  <c r="Y263" i="25"/>
  <c r="Y489" i="5"/>
  <c r="N262" i="25"/>
  <c r="AC517" i="5"/>
  <c r="R290" i="25"/>
  <c r="AL514" i="5"/>
  <c r="AA287" i="25"/>
  <c r="X511" i="5"/>
  <c r="M284" i="25"/>
  <c r="BF507" i="5"/>
  <c r="AU280" i="25"/>
  <c r="AC278" i="25"/>
  <c r="AN505" i="5"/>
  <c r="AG504" i="5"/>
  <c r="V277" i="25"/>
  <c r="BD501" i="5"/>
  <c r="AS274" i="25"/>
  <c r="AT499" i="5"/>
  <c r="AI272" i="25"/>
  <c r="AV496" i="5"/>
  <c r="AK269" i="25"/>
  <c r="BC493" i="5"/>
  <c r="AR266" i="25"/>
  <c r="AO492" i="5"/>
  <c r="AD265" i="25"/>
  <c r="AV489" i="5"/>
  <c r="AK262" i="25"/>
  <c r="AX517" i="5"/>
  <c r="AM290" i="25"/>
  <c r="AR516" i="5"/>
  <c r="AG289" i="25"/>
  <c r="AZ513" i="5"/>
  <c r="AO286" i="25"/>
  <c r="AH511" i="5"/>
  <c r="W284" i="25"/>
  <c r="X510" i="5"/>
  <c r="M283" i="25"/>
  <c r="AO507" i="5"/>
  <c r="AD280" i="25"/>
  <c r="AF504" i="5"/>
  <c r="U277" i="25"/>
  <c r="AH501" i="5"/>
  <c r="W274" i="25"/>
  <c r="BG496" i="5"/>
  <c r="AV269" i="25"/>
  <c r="AE495" i="5"/>
  <c r="T268" i="25"/>
  <c r="AC492" i="5"/>
  <c r="R265" i="25"/>
  <c r="Q86" i="12"/>
  <c r="P188" i="12"/>
  <c r="P200" i="12" s="1"/>
  <c r="P212" i="12" s="1"/>
  <c r="O99" i="4"/>
  <c r="N213" i="4"/>
  <c r="N231" i="4" s="1"/>
  <c r="N249" i="4" s="1"/>
  <c r="V265" i="25"/>
  <c r="AG492" i="5"/>
  <c r="AH489" i="5"/>
  <c r="W262" i="25"/>
  <c r="Y289" i="25"/>
  <c r="AJ516" i="5"/>
  <c r="AA286" i="25"/>
  <c r="AL513" i="5"/>
  <c r="AX510" i="5"/>
  <c r="AM283" i="25"/>
  <c r="M281" i="25"/>
  <c r="X508" i="5"/>
  <c r="AS504" i="5"/>
  <c r="AH277" i="25"/>
  <c r="AU274" i="25"/>
  <c r="BF501" i="5"/>
  <c r="AW499" i="5"/>
  <c r="AL272" i="25"/>
  <c r="AR496" i="5"/>
  <c r="AG269" i="25"/>
  <c r="AT493" i="5"/>
  <c r="AI266" i="25"/>
  <c r="BD490" i="5"/>
  <c r="AS263" i="25"/>
  <c r="AE502" i="5"/>
  <c r="T275" i="25"/>
  <c r="AW498" i="5"/>
  <c r="AL271" i="25"/>
  <c r="O269" i="25"/>
  <c r="Z496" i="5"/>
  <c r="AM493" i="5"/>
  <c r="AB266" i="25"/>
  <c r="Y490" i="5"/>
  <c r="N263" i="25"/>
  <c r="AT517" i="5"/>
  <c r="AI290" i="25"/>
  <c r="AM514" i="5"/>
  <c r="AB287" i="25"/>
  <c r="AT284" i="25"/>
  <c r="BE511" i="5"/>
  <c r="Z283" i="25"/>
  <c r="AK510" i="5"/>
  <c r="BA507" i="5"/>
  <c r="AP280" i="25"/>
  <c r="AG277" i="25"/>
  <c r="AR504" i="5"/>
  <c r="AO501" i="5"/>
  <c r="AD274" i="25"/>
  <c r="AV498" i="5"/>
  <c r="AK271" i="25"/>
  <c r="AD496" i="5"/>
  <c r="S269" i="25"/>
  <c r="BG492" i="5"/>
  <c r="AV265" i="25"/>
  <c r="AE490" i="5"/>
  <c r="T263" i="25"/>
  <c r="W516" i="5"/>
  <c r="L289" i="25"/>
  <c r="AR289" i="25"/>
  <c r="BC516" i="5"/>
  <c r="AU513" i="5"/>
  <c r="AJ286" i="25"/>
  <c r="BB510" i="5"/>
  <c r="AQ283" i="25"/>
  <c r="AU507" i="5"/>
  <c r="AJ280" i="25"/>
  <c r="AI505" i="5"/>
  <c r="X278" i="25"/>
  <c r="Q277" i="25"/>
  <c r="AB504" i="5"/>
  <c r="AY501" i="5"/>
  <c r="AN274" i="25"/>
  <c r="AO499" i="5"/>
  <c r="AD272" i="25"/>
  <c r="AJ496" i="5"/>
  <c r="Y269" i="25"/>
  <c r="AW493" i="5"/>
  <c r="AL266" i="25"/>
  <c r="AI492" i="5"/>
  <c r="X265" i="25"/>
  <c r="AP489" i="5"/>
  <c r="AE262" i="25"/>
  <c r="AG290" i="25"/>
  <c r="AR517" i="5"/>
  <c r="AM516" i="5"/>
  <c r="AB289" i="25"/>
  <c r="AT513" i="5"/>
  <c r="AI286" i="25"/>
  <c r="AC511" i="5"/>
  <c r="R284" i="25"/>
  <c r="BB508" i="5"/>
  <c r="AQ281" i="25"/>
  <c r="AI507" i="5"/>
  <c r="X280" i="25"/>
  <c r="AA504" i="5"/>
  <c r="P277" i="25"/>
  <c r="BE499" i="5"/>
  <c r="AT272" i="25"/>
  <c r="BA496" i="5"/>
  <c r="AP269" i="25"/>
  <c r="X495" i="5"/>
  <c r="M268" i="25"/>
  <c r="BG490" i="5"/>
  <c r="AV263" i="25"/>
  <c r="O187" i="21"/>
  <c r="O199" i="21" s="1"/>
  <c r="O211" i="21" s="1"/>
  <c r="P85" i="21"/>
  <c r="AO44" i="24"/>
  <c r="AO42" i="24"/>
  <c r="AO43" i="24"/>
  <c r="O166" i="25"/>
  <c r="N386" i="25"/>
  <c r="N419" i="25" s="1"/>
  <c r="N452" i="25" s="1"/>
  <c r="S46" i="25"/>
  <c r="L150" i="25"/>
  <c r="L156" i="25"/>
  <c r="L152" i="25"/>
  <c r="L158" i="25"/>
  <c r="L151" i="25"/>
  <c r="L149" i="25"/>
  <c r="L157" i="25"/>
  <c r="L153" i="25"/>
  <c r="L155" i="25"/>
  <c r="I711" i="5"/>
  <c r="I551" i="5"/>
  <c r="I588" i="5"/>
  <c r="I282" i="5"/>
  <c r="I412" i="5"/>
  <c r="I599" i="5"/>
  <c r="I655" i="5"/>
  <c r="I666" i="5"/>
  <c r="I678" i="5"/>
  <c r="I689" i="5"/>
  <c r="I206" i="5"/>
  <c r="I738" i="5"/>
  <c r="I240" i="5"/>
  <c r="I644" i="5"/>
  <c r="I610" i="5"/>
  <c r="I218" i="5"/>
  <c r="I311" i="5"/>
  <c r="I371" i="5"/>
  <c r="J4" i="5"/>
  <c r="J610" i="5" s="1"/>
  <c r="I141" i="5"/>
  <c r="I229" i="5"/>
  <c r="I392" i="5"/>
  <c r="I723" i="5"/>
  <c r="I700" i="5"/>
  <c r="I252" i="5"/>
  <c r="I621" i="5"/>
  <c r="I455" i="5"/>
  <c r="I173" i="5"/>
  <c r="I340" i="5"/>
  <c r="I432" i="5"/>
  <c r="I633" i="5"/>
  <c r="J738" i="5" l="1"/>
  <c r="O395" i="10"/>
  <c r="O428" i="10" s="1"/>
  <c r="O492" i="10" s="1"/>
  <c r="P176" i="10"/>
  <c r="S213" i="12"/>
  <c r="AD634" i="5" s="1"/>
  <c r="O214" i="12"/>
  <c r="Z635" i="5" s="1"/>
  <c r="AU214" i="12"/>
  <c r="BF635" i="5" s="1"/>
  <c r="AQ215" i="12"/>
  <c r="BB636" i="5" s="1"/>
  <c r="AM216" i="12"/>
  <c r="AX637" i="5" s="1"/>
  <c r="AI217" i="12"/>
  <c r="AT638" i="5" s="1"/>
  <c r="AE218" i="12"/>
  <c r="AP639" i="5" s="1"/>
  <c r="AC219" i="12"/>
  <c r="AN640" i="5" s="1"/>
  <c r="AA220" i="12"/>
  <c r="AL641" i="5" s="1"/>
  <c r="Y221" i="12"/>
  <c r="AJ642" i="5" s="1"/>
  <c r="X213" i="12"/>
  <c r="AI634" i="5" s="1"/>
  <c r="T214" i="12"/>
  <c r="AE635" i="5" s="1"/>
  <c r="P215" i="12"/>
  <c r="AA636" i="5" s="1"/>
  <c r="AV215" i="12"/>
  <c r="BG636" i="5" s="1"/>
  <c r="AR216" i="12"/>
  <c r="BC637" i="5" s="1"/>
  <c r="AN217" i="12"/>
  <c r="AY638" i="5" s="1"/>
  <c r="AJ218" i="12"/>
  <c r="AU639" i="5" s="1"/>
  <c r="AH219" i="12"/>
  <c r="AS640" i="5" s="1"/>
  <c r="AF220" i="12"/>
  <c r="AQ641" i="5" s="1"/>
  <c r="AD221" i="12"/>
  <c r="AO642" i="5" s="1"/>
  <c r="U213" i="12"/>
  <c r="AF634" i="5" s="1"/>
  <c r="Q214" i="12"/>
  <c r="AB635" i="5" s="1"/>
  <c r="M215" i="12"/>
  <c r="X636" i="5" s="1"/>
  <c r="AS215" i="12"/>
  <c r="BD636" i="5" s="1"/>
  <c r="AO216" i="12"/>
  <c r="AZ637" i="5" s="1"/>
  <c r="AK217" i="12"/>
  <c r="AV638" i="5" s="1"/>
  <c r="P219" i="12"/>
  <c r="AA640" i="5" s="1"/>
  <c r="AA221" i="12"/>
  <c r="AL642" i="5" s="1"/>
  <c r="N214" i="12"/>
  <c r="Y635" i="5" s="1"/>
  <c r="AP215" i="12"/>
  <c r="BA636" i="5" s="1"/>
  <c r="AH217" i="12"/>
  <c r="AS638" i="5" s="1"/>
  <c r="AG218" i="12"/>
  <c r="AR639" i="5" s="1"/>
  <c r="AT220" i="12"/>
  <c r="BE641" i="5" s="1"/>
  <c r="S219" i="12"/>
  <c r="AD640" i="5" s="1"/>
  <c r="AH214" i="12"/>
  <c r="AS635" i="5" s="1"/>
  <c r="Z216" i="12"/>
  <c r="AK637" i="5" s="1"/>
  <c r="AC218" i="12"/>
  <c r="AN639" i="5" s="1"/>
  <c r="Q218" i="12"/>
  <c r="AB639" i="5" s="1"/>
  <c r="AN219" i="12"/>
  <c r="AY640" i="5" s="1"/>
  <c r="Q220" i="12"/>
  <c r="AB641" i="5" s="1"/>
  <c r="T221" i="12"/>
  <c r="AE642" i="5" s="1"/>
  <c r="W213" i="12"/>
  <c r="AH634" i="5" s="1"/>
  <c r="S214" i="12"/>
  <c r="AD635" i="5" s="1"/>
  <c r="O215" i="12"/>
  <c r="Z636" i="5" s="1"/>
  <c r="AU215" i="12"/>
  <c r="BF636" i="5" s="1"/>
  <c r="AQ216" i="12"/>
  <c r="BB637" i="5" s="1"/>
  <c r="AM217" i="12"/>
  <c r="AX638" i="5" s="1"/>
  <c r="AI218" i="12"/>
  <c r="AT639" i="5" s="1"/>
  <c r="AG219" i="12"/>
  <c r="AR640" i="5" s="1"/>
  <c r="AE220" i="12"/>
  <c r="AP641" i="5" s="1"/>
  <c r="AC221" i="12"/>
  <c r="AN642" i="5" s="1"/>
  <c r="AB213" i="12"/>
  <c r="AM634" i="5" s="1"/>
  <c r="X214" i="12"/>
  <c r="AI635" i="5" s="1"/>
  <c r="T215" i="12"/>
  <c r="AE636" i="5" s="1"/>
  <c r="P216" i="12"/>
  <c r="AA637" i="5" s="1"/>
  <c r="AV216" i="12"/>
  <c r="BG637" i="5" s="1"/>
  <c r="AR217" i="12"/>
  <c r="BC638" i="5" s="1"/>
  <c r="AN218" i="12"/>
  <c r="AY639" i="5" s="1"/>
  <c r="AL219" i="12"/>
  <c r="AW640" i="5" s="1"/>
  <c r="AJ220" i="12"/>
  <c r="AU641" i="5" s="1"/>
  <c r="AH221" i="12"/>
  <c r="AS642" i="5" s="1"/>
  <c r="Y213" i="12"/>
  <c r="AJ634" i="5" s="1"/>
  <c r="U214" i="12"/>
  <c r="AF635" i="5" s="1"/>
  <c r="Q215" i="12"/>
  <c r="AB636" i="5" s="1"/>
  <c r="M216" i="12"/>
  <c r="X637" i="5" s="1"/>
  <c r="AS216" i="12"/>
  <c r="BD637" i="5" s="1"/>
  <c r="AO217" i="12"/>
  <c r="AZ638" i="5" s="1"/>
  <c r="W219" i="12"/>
  <c r="AH640" i="5" s="1"/>
  <c r="AF221" i="12"/>
  <c r="AQ642" i="5" s="1"/>
  <c r="V214" i="12"/>
  <c r="AG635" i="5" s="1"/>
  <c r="N216" i="12"/>
  <c r="Y637" i="5" s="1"/>
  <c r="AP217" i="12"/>
  <c r="BA638" i="5" s="1"/>
  <c r="X219" i="12"/>
  <c r="AI640" i="5" s="1"/>
  <c r="W221" i="12"/>
  <c r="AH642" i="5" s="1"/>
  <c r="N213" i="12"/>
  <c r="Y634" i="5" s="1"/>
  <c r="AP214" i="12"/>
  <c r="BA635" i="5" s="1"/>
  <c r="AH216" i="12"/>
  <c r="AS637" i="5" s="1"/>
  <c r="T219" i="12"/>
  <c r="AE640" i="5" s="1"/>
  <c r="AP218" i="12"/>
  <c r="BA639" i="5" s="1"/>
  <c r="O221" i="12"/>
  <c r="Z642" i="5" s="1"/>
  <c r="AL220" i="12"/>
  <c r="AW641" i="5" s="1"/>
  <c r="AA213" i="12"/>
  <c r="AL634" i="5" s="1"/>
  <c r="W214" i="12"/>
  <c r="AH635" i="5" s="1"/>
  <c r="S215" i="12"/>
  <c r="AD636" i="5" s="1"/>
  <c r="O216" i="12"/>
  <c r="Z637" i="5" s="1"/>
  <c r="AU216" i="12"/>
  <c r="BF637" i="5" s="1"/>
  <c r="AQ217" i="12"/>
  <c r="BB638" i="5" s="1"/>
  <c r="AM218" i="12"/>
  <c r="AX639" i="5" s="1"/>
  <c r="AK219" i="12"/>
  <c r="AV640" i="5" s="1"/>
  <c r="AI220" i="12"/>
  <c r="AT641" i="5" s="1"/>
  <c r="AG221" i="12"/>
  <c r="AR642" i="5" s="1"/>
  <c r="AF213" i="12"/>
  <c r="AQ634" i="5" s="1"/>
  <c r="AB214" i="12"/>
  <c r="AM635" i="5" s="1"/>
  <c r="X215" i="12"/>
  <c r="AI636" i="5" s="1"/>
  <c r="T216" i="12"/>
  <c r="AE637" i="5" s="1"/>
  <c r="P217" i="12"/>
  <c r="AA638" i="5" s="1"/>
  <c r="AV217" i="12"/>
  <c r="BG638" i="5" s="1"/>
  <c r="AR218" i="12"/>
  <c r="BC639" i="5" s="1"/>
  <c r="AP219" i="12"/>
  <c r="BA640" i="5" s="1"/>
  <c r="AN220" i="12"/>
  <c r="AY641" i="5" s="1"/>
  <c r="AL221" i="12"/>
  <c r="AW642" i="5" s="1"/>
  <c r="AC213" i="12"/>
  <c r="AN634" i="5" s="1"/>
  <c r="Y214" i="12"/>
  <c r="AJ635" i="5" s="1"/>
  <c r="U215" i="12"/>
  <c r="AF636" i="5" s="1"/>
  <c r="Q216" i="12"/>
  <c r="AB637" i="5" s="1"/>
  <c r="M217" i="12"/>
  <c r="X638" i="5" s="1"/>
  <c r="AD218" i="12"/>
  <c r="AO639" i="5" s="1"/>
  <c r="AU219" i="12"/>
  <c r="BF640" i="5" s="1"/>
  <c r="AQ221" i="12"/>
  <c r="BB642" i="5" s="1"/>
  <c r="AD214" i="12"/>
  <c r="AO635" i="5" s="1"/>
  <c r="V216" i="12"/>
  <c r="AG637" i="5" s="1"/>
  <c r="M218" i="12"/>
  <c r="X639" i="5" s="1"/>
  <c r="AE219" i="12"/>
  <c r="AP640" i="5" s="1"/>
  <c r="AB221" i="12"/>
  <c r="AM642" i="5" s="1"/>
  <c r="V213" i="12"/>
  <c r="AG634" i="5" s="1"/>
  <c r="N215" i="12"/>
  <c r="Y636" i="5" s="1"/>
  <c r="AP216" i="12"/>
  <c r="BA637" i="5" s="1"/>
  <c r="AA219" i="12"/>
  <c r="AL640" i="5" s="1"/>
  <c r="V220" i="12"/>
  <c r="AG641" i="5" s="1"/>
  <c r="AJ221" i="12"/>
  <c r="AU642" i="5" s="1"/>
  <c r="AU221" i="12"/>
  <c r="BF642" i="5" s="1"/>
  <c r="AE213" i="12"/>
  <c r="AP634" i="5" s="1"/>
  <c r="AA214" i="12"/>
  <c r="AL635" i="5" s="1"/>
  <c r="W215" i="12"/>
  <c r="AH636" i="5" s="1"/>
  <c r="S216" i="12"/>
  <c r="AD637" i="5" s="1"/>
  <c r="O217" i="12"/>
  <c r="Z638" i="5" s="1"/>
  <c r="AU217" i="12"/>
  <c r="BF638" i="5" s="1"/>
  <c r="AQ218" i="12"/>
  <c r="BB639" i="5" s="1"/>
  <c r="AO219" i="12"/>
  <c r="AZ640" i="5" s="1"/>
  <c r="AM220" i="12"/>
  <c r="AX641" i="5" s="1"/>
  <c r="AK221" i="12"/>
  <c r="AV642" i="5" s="1"/>
  <c r="AJ213" i="12"/>
  <c r="AU634" i="5" s="1"/>
  <c r="AF214" i="12"/>
  <c r="AQ635" i="5" s="1"/>
  <c r="AB215" i="12"/>
  <c r="AM636" i="5" s="1"/>
  <c r="X216" i="12"/>
  <c r="AI637" i="5" s="1"/>
  <c r="T217" i="12"/>
  <c r="AE638" i="5" s="1"/>
  <c r="P218" i="12"/>
  <c r="AA639" i="5" s="1"/>
  <c r="AV218" i="12"/>
  <c r="BG639" i="5" s="1"/>
  <c r="AT219" i="12"/>
  <c r="BE640" i="5" s="1"/>
  <c r="AR220" i="12"/>
  <c r="BC641" i="5" s="1"/>
  <c r="AP221" i="12"/>
  <c r="BA642" i="5" s="1"/>
  <c r="AG213" i="12"/>
  <c r="AR634" i="5" s="1"/>
  <c r="AC214" i="12"/>
  <c r="AN635" i="5" s="1"/>
  <c r="Y215" i="12"/>
  <c r="AJ636" i="5" s="1"/>
  <c r="U216" i="12"/>
  <c r="AF637" i="5" s="1"/>
  <c r="Q217" i="12"/>
  <c r="AB638" i="5" s="1"/>
  <c r="AK218" i="12"/>
  <c r="AV639" i="5" s="1"/>
  <c r="R220" i="12"/>
  <c r="AC641" i="5" s="1"/>
  <c r="AV221" i="12"/>
  <c r="BG642" i="5" s="1"/>
  <c r="AL214" i="12"/>
  <c r="AW635" i="5" s="1"/>
  <c r="AD216" i="12"/>
  <c r="AO637" i="5" s="1"/>
  <c r="AL218" i="12"/>
  <c r="AW639" i="5" s="1"/>
  <c r="AQ219" i="12"/>
  <c r="BB640" i="5" s="1"/>
  <c r="AM221" i="12"/>
  <c r="AX642" i="5" s="1"/>
  <c r="AD213" i="12"/>
  <c r="AO634" i="5" s="1"/>
  <c r="V215" i="12"/>
  <c r="AG636" i="5" s="1"/>
  <c r="N217" i="12"/>
  <c r="Y638" i="5" s="1"/>
  <c r="AO218" i="12"/>
  <c r="AZ639" i="5" s="1"/>
  <c r="AE221" i="12"/>
  <c r="AP642" i="5" s="1"/>
  <c r="AS217" i="12"/>
  <c r="BD638" i="5" s="1"/>
  <c r="L73" i="12"/>
  <c r="V641" i="5" s="1"/>
  <c r="AI213" i="12"/>
  <c r="AT634" i="5" s="1"/>
  <c r="AE214" i="12"/>
  <c r="AP635" i="5" s="1"/>
  <c r="AA215" i="12"/>
  <c r="AL636" i="5" s="1"/>
  <c r="W216" i="12"/>
  <c r="AH637" i="5" s="1"/>
  <c r="S217" i="12"/>
  <c r="AD638" i="5" s="1"/>
  <c r="O218" i="12"/>
  <c r="Z639" i="5" s="1"/>
  <c r="AU218" i="12"/>
  <c r="BF639" i="5" s="1"/>
  <c r="AS219" i="12"/>
  <c r="BD640" i="5" s="1"/>
  <c r="AQ220" i="12"/>
  <c r="BB641" i="5" s="1"/>
  <c r="AO221" i="12"/>
  <c r="AZ642" i="5" s="1"/>
  <c r="AN213" i="12"/>
  <c r="AY634" i="5" s="1"/>
  <c r="AJ214" i="12"/>
  <c r="AU635" i="5" s="1"/>
  <c r="AF215" i="12"/>
  <c r="AQ636" i="5" s="1"/>
  <c r="AB216" i="12"/>
  <c r="AM637" i="5" s="1"/>
  <c r="X217" i="12"/>
  <c r="AI638" i="5" s="1"/>
  <c r="T218" i="12"/>
  <c r="AE639" i="5" s="1"/>
  <c r="R219" i="12"/>
  <c r="AC640" i="5" s="1"/>
  <c r="P220" i="12"/>
  <c r="AA641" i="5" s="1"/>
  <c r="AV220" i="12"/>
  <c r="BG641" i="5" s="1"/>
  <c r="AT221" i="12"/>
  <c r="BE642" i="5" s="1"/>
  <c r="AK213" i="12"/>
  <c r="AV634" i="5" s="1"/>
  <c r="AG214" i="12"/>
  <c r="AR635" i="5" s="1"/>
  <c r="AC215" i="12"/>
  <c r="AN636" i="5" s="1"/>
  <c r="Y216" i="12"/>
  <c r="AJ637" i="5" s="1"/>
  <c r="U217" i="12"/>
  <c r="AF638" i="5" s="1"/>
  <c r="AB219" i="12"/>
  <c r="AM640" i="5" s="1"/>
  <c r="AC220" i="12"/>
  <c r="AN641" i="5" s="1"/>
  <c r="R213" i="12"/>
  <c r="AC634" i="5" s="1"/>
  <c r="AT214" i="12"/>
  <c r="BE635" i="5" s="1"/>
  <c r="AL216" i="12"/>
  <c r="AW637" i="5" s="1"/>
  <c r="AS218" i="12"/>
  <c r="BD639" i="5" s="1"/>
  <c r="AV219" i="12"/>
  <c r="BG640" i="5" s="1"/>
  <c r="AR221" i="12"/>
  <c r="BC642" i="5" s="1"/>
  <c r="AL213" i="12"/>
  <c r="AW634" i="5" s="1"/>
  <c r="AD215" i="12"/>
  <c r="AO636" i="5" s="1"/>
  <c r="V217" i="12"/>
  <c r="AG638" i="5" s="1"/>
  <c r="AF219" i="12"/>
  <c r="AQ640" i="5" s="1"/>
  <c r="AM219" i="12"/>
  <c r="AX640" i="5" s="1"/>
  <c r="AH218" i="12"/>
  <c r="AS639" i="5" s="1"/>
  <c r="AR219" i="12"/>
  <c r="BC640" i="5" s="1"/>
  <c r="AM213" i="12"/>
  <c r="AX634" i="5" s="1"/>
  <c r="AI214" i="12"/>
  <c r="AT635" i="5" s="1"/>
  <c r="AE215" i="12"/>
  <c r="AP636" i="5" s="1"/>
  <c r="AA216" i="12"/>
  <c r="AL637" i="5" s="1"/>
  <c r="W217" i="12"/>
  <c r="AH638" i="5" s="1"/>
  <c r="S218" i="12"/>
  <c r="AD639" i="5" s="1"/>
  <c r="Q219" i="12"/>
  <c r="AB640" i="5" s="1"/>
  <c r="O220" i="12"/>
  <c r="Z641" i="5" s="1"/>
  <c r="AU220" i="12"/>
  <c r="BF641" i="5" s="1"/>
  <c r="AS221" i="12"/>
  <c r="BD642" i="5" s="1"/>
  <c r="AR213" i="12"/>
  <c r="BC634" i="5" s="1"/>
  <c r="AN214" i="12"/>
  <c r="AY635" i="5" s="1"/>
  <c r="AJ215" i="12"/>
  <c r="AU636" i="5" s="1"/>
  <c r="AF216" i="12"/>
  <c r="AQ637" i="5" s="1"/>
  <c r="AB217" i="12"/>
  <c r="AM638" i="5" s="1"/>
  <c r="X218" i="12"/>
  <c r="AI639" i="5" s="1"/>
  <c r="V219" i="12"/>
  <c r="AG640" i="5" s="1"/>
  <c r="T220" i="12"/>
  <c r="AE641" i="5" s="1"/>
  <c r="R221" i="12"/>
  <c r="AC642" i="5" s="1"/>
  <c r="L72" i="12"/>
  <c r="V638" i="5" s="1"/>
  <c r="AO213" i="12"/>
  <c r="AZ634" i="5" s="1"/>
  <c r="AK214" i="12"/>
  <c r="AV635" i="5" s="1"/>
  <c r="AG215" i="12"/>
  <c r="AR636" i="5" s="1"/>
  <c r="AC216" i="12"/>
  <c r="AN637" i="5" s="1"/>
  <c r="Y217" i="12"/>
  <c r="AJ638" i="5" s="1"/>
  <c r="AI219" i="12"/>
  <c r="AT640" i="5" s="1"/>
  <c r="AH220" i="12"/>
  <c r="AS641" i="5" s="1"/>
  <c r="Z213" i="12"/>
  <c r="AK634" i="5" s="1"/>
  <c r="R215" i="12"/>
  <c r="AC636" i="5" s="1"/>
  <c r="AT216" i="12"/>
  <c r="BE637" i="5" s="1"/>
  <c r="AJ219" i="12"/>
  <c r="AU640" i="5" s="1"/>
  <c r="Y220" i="12"/>
  <c r="AJ641" i="5" s="1"/>
  <c r="N218" i="12"/>
  <c r="Y639" i="5" s="1"/>
  <c r="AT213" i="12"/>
  <c r="BE634" i="5" s="1"/>
  <c r="AL215" i="12"/>
  <c r="AW636" i="5" s="1"/>
  <c r="AD217" i="12"/>
  <c r="AO638" i="5" s="1"/>
  <c r="U220" i="12"/>
  <c r="AF641" i="5" s="1"/>
  <c r="Z220" i="12"/>
  <c r="AK641" i="5" s="1"/>
  <c r="AK220" i="12"/>
  <c r="AV641" i="5" s="1"/>
  <c r="AG220" i="12"/>
  <c r="AR641" i="5" s="1"/>
  <c r="AQ213" i="12"/>
  <c r="BB634" i="5" s="1"/>
  <c r="AM214" i="12"/>
  <c r="AX635" i="5" s="1"/>
  <c r="AI215" i="12"/>
  <c r="AT636" i="5" s="1"/>
  <c r="AE216" i="12"/>
  <c r="AP637" i="5" s="1"/>
  <c r="AA217" i="12"/>
  <c r="AL638" i="5" s="1"/>
  <c r="W218" i="12"/>
  <c r="AH639" i="5" s="1"/>
  <c r="U219" i="12"/>
  <c r="AF640" i="5" s="1"/>
  <c r="S220" i="12"/>
  <c r="AD641" i="5" s="1"/>
  <c r="Q221" i="12"/>
  <c r="AB642" i="5" s="1"/>
  <c r="P213" i="12"/>
  <c r="AA634" i="5" s="1"/>
  <c r="AV213" i="12"/>
  <c r="BG634" i="5" s="1"/>
  <c r="AR214" i="12"/>
  <c r="BC635" i="5" s="1"/>
  <c r="AN215" i="12"/>
  <c r="AY636" i="5" s="1"/>
  <c r="AJ216" i="12"/>
  <c r="AU637" i="5" s="1"/>
  <c r="AF217" i="12"/>
  <c r="AQ638" i="5" s="1"/>
  <c r="AB218" i="12"/>
  <c r="AM639" i="5" s="1"/>
  <c r="Z219" i="12"/>
  <c r="AK640" i="5" s="1"/>
  <c r="X220" i="12"/>
  <c r="AI641" i="5" s="1"/>
  <c r="V221" i="12"/>
  <c r="AG642" i="5" s="1"/>
  <c r="M213" i="12"/>
  <c r="X634" i="5" s="1"/>
  <c r="AS213" i="12"/>
  <c r="BD634" i="5" s="1"/>
  <c r="AO214" i="12"/>
  <c r="AZ635" i="5" s="1"/>
  <c r="AK215" i="12"/>
  <c r="AV636" i="5" s="1"/>
  <c r="AG216" i="12"/>
  <c r="AR637" i="5" s="1"/>
  <c r="AC217" i="12"/>
  <c r="AN638" i="5" s="1"/>
  <c r="R218" i="12"/>
  <c r="AC639" i="5" s="1"/>
  <c r="AS220" i="12"/>
  <c r="BD641" i="5" s="1"/>
  <c r="AH213" i="12"/>
  <c r="AS634" i="5" s="1"/>
  <c r="Z215" i="12"/>
  <c r="AK636" i="5" s="1"/>
  <c r="R217" i="12"/>
  <c r="AC638" i="5" s="1"/>
  <c r="AD220" i="12"/>
  <c r="AO641" i="5" s="1"/>
  <c r="U218" i="12"/>
  <c r="AF639" i="5" s="1"/>
  <c r="R214" i="12"/>
  <c r="AC635" i="5" s="1"/>
  <c r="AT215" i="12"/>
  <c r="BE636" i="5" s="1"/>
  <c r="AL217" i="12"/>
  <c r="AW638" i="5" s="1"/>
  <c r="AP220" i="12"/>
  <c r="BA641" i="5" s="1"/>
  <c r="AI221" i="12"/>
  <c r="AT642" i="5" s="1"/>
  <c r="X221" i="12"/>
  <c r="AI642" i="5" s="1"/>
  <c r="AN221" i="12"/>
  <c r="AY642" i="5" s="1"/>
  <c r="AA218" i="12"/>
  <c r="AL639" i="5" s="1"/>
  <c r="AN216" i="12"/>
  <c r="AY637" i="5" s="1"/>
  <c r="AS214" i="12"/>
  <c r="BD635" i="5" s="1"/>
  <c r="Z217" i="12"/>
  <c r="AK638" i="5" s="1"/>
  <c r="O219" i="12"/>
  <c r="Z640" i="5" s="1"/>
  <c r="Y219" i="12"/>
  <c r="AJ640" i="5" s="1"/>
  <c r="AJ217" i="12"/>
  <c r="AU638" i="5" s="1"/>
  <c r="AO215" i="12"/>
  <c r="AZ636" i="5" s="1"/>
  <c r="Z218" i="12"/>
  <c r="AK639" i="5" s="1"/>
  <c r="AT217" i="12"/>
  <c r="BE638" i="5" s="1"/>
  <c r="O213" i="12"/>
  <c r="Z634" i="5" s="1"/>
  <c r="W220" i="12"/>
  <c r="AH641" i="5" s="1"/>
  <c r="AF218" i="12"/>
  <c r="AQ639" i="5" s="1"/>
  <c r="AK216" i="12"/>
  <c r="AV637" i="5" s="1"/>
  <c r="AO220" i="12"/>
  <c r="AZ641" i="5" s="1"/>
  <c r="S221" i="12"/>
  <c r="AD642" i="5" s="1"/>
  <c r="AU213" i="12"/>
  <c r="BF634" i="5" s="1"/>
  <c r="U221" i="12"/>
  <c r="AF642" i="5" s="1"/>
  <c r="AD219" i="12"/>
  <c r="AO640" i="5" s="1"/>
  <c r="AG217" i="12"/>
  <c r="AR638" i="5" s="1"/>
  <c r="AT218" i="12"/>
  <c r="BE639" i="5" s="1"/>
  <c r="AQ214" i="12"/>
  <c r="BB635" i="5" s="1"/>
  <c r="T213" i="12"/>
  <c r="AE634" i="5" s="1"/>
  <c r="AB220" i="12"/>
  <c r="AM641" i="5" s="1"/>
  <c r="Y218" i="12"/>
  <c r="AJ639" i="5" s="1"/>
  <c r="Z214" i="12"/>
  <c r="AK635" i="5" s="1"/>
  <c r="AM215" i="12"/>
  <c r="AX636" i="5" s="1"/>
  <c r="P214" i="12"/>
  <c r="AA635" i="5" s="1"/>
  <c r="Z221" i="12"/>
  <c r="AK642" i="5" s="1"/>
  <c r="P221" i="12"/>
  <c r="AA642" i="5" s="1"/>
  <c r="R216" i="12"/>
  <c r="AC637" i="5" s="1"/>
  <c r="AI216" i="12"/>
  <c r="AT637" i="5" s="1"/>
  <c r="AV214" i="12"/>
  <c r="BG635" i="5" s="1"/>
  <c r="Q213" i="12"/>
  <c r="AB634" i="5" s="1"/>
  <c r="AP213" i="12"/>
  <c r="BA634" i="5" s="1"/>
  <c r="V218" i="12"/>
  <c r="AG639" i="5" s="1"/>
  <c r="AE217" i="12"/>
  <c r="AP638" i="5" s="1"/>
  <c r="AR215" i="12"/>
  <c r="BC636" i="5" s="1"/>
  <c r="M214" i="12"/>
  <c r="X635" i="5" s="1"/>
  <c r="AH215" i="12"/>
  <c r="AS636" i="5" s="1"/>
  <c r="L71" i="12"/>
  <c r="V635" i="5" s="1"/>
  <c r="Q85" i="21"/>
  <c r="P187" i="21"/>
  <c r="P199" i="21" s="1"/>
  <c r="P211" i="21" s="1"/>
  <c r="O213" i="4"/>
  <c r="O231" i="4" s="1"/>
  <c r="O249" i="4" s="1"/>
  <c r="P99" i="4"/>
  <c r="AO163" i="30"/>
  <c r="BA161" i="30"/>
  <c r="AA160" i="30"/>
  <c r="AM158" i="30"/>
  <c r="AY156" i="30"/>
  <c r="Y155" i="30"/>
  <c r="AM163" i="30"/>
  <c r="AY161" i="30"/>
  <c r="Y160" i="30"/>
  <c r="AK158" i="30"/>
  <c r="AW156" i="30"/>
  <c r="W155" i="30"/>
  <c r="AD163" i="30"/>
  <c r="AP161" i="30"/>
  <c r="BB159" i="30"/>
  <c r="AB158" i="30"/>
  <c r="AN156" i="30"/>
  <c r="AZ154" i="30"/>
  <c r="BG162" i="30"/>
  <c r="AG161" i="30"/>
  <c r="AS159" i="30"/>
  <c r="BE157" i="30"/>
  <c r="AE156" i="30"/>
  <c r="AQ154" i="30"/>
  <c r="AX162" i="30"/>
  <c r="X161" i="30"/>
  <c r="AJ159" i="30"/>
  <c r="AV157" i="30"/>
  <c r="V156" i="30"/>
  <c r="AH154" i="30"/>
  <c r="AV162" i="30"/>
  <c r="V161" i="30"/>
  <c r="AH159" i="30"/>
  <c r="AT157" i="30"/>
  <c r="BF155" i="30"/>
  <c r="AF154" i="30"/>
  <c r="AT158" i="30"/>
  <c r="BC161" i="30"/>
  <c r="AA155" i="30"/>
  <c r="AF159" i="30"/>
  <c r="BC157" i="30"/>
  <c r="AA159" i="30"/>
  <c r="AF163" i="30"/>
  <c r="AP156" i="30"/>
  <c r="AM161" i="30"/>
  <c r="AW154" i="30"/>
  <c r="V158" i="30"/>
  <c r="W157" i="30"/>
  <c r="AA493" i="10"/>
  <c r="AL77" i="5" s="1"/>
  <c r="W494" i="10"/>
  <c r="AH78" i="5" s="1"/>
  <c r="S495" i="10"/>
  <c r="AD79" i="5" s="1"/>
  <c r="Q496" i="10"/>
  <c r="AB80" i="5" s="1"/>
  <c r="S498" i="10"/>
  <c r="AD82" i="5" s="1"/>
  <c r="AU499" i="10"/>
  <c r="BF83" i="5" s="1"/>
  <c r="AR500" i="10"/>
  <c r="BC84" i="5" s="1"/>
  <c r="AN501" i="10"/>
  <c r="AY85" i="5" s="1"/>
  <c r="AJ502" i="10"/>
  <c r="AU86" i="5" s="1"/>
  <c r="AF503" i="10"/>
  <c r="AQ87" i="5" s="1"/>
  <c r="Q495" i="10"/>
  <c r="AB79" i="5" s="1"/>
  <c r="Q497" i="10"/>
  <c r="AB81" i="5" s="1"/>
  <c r="N499" i="10"/>
  <c r="Y83" i="5" s="1"/>
  <c r="AR493" i="10"/>
  <c r="BC77" i="5" s="1"/>
  <c r="N496" i="10"/>
  <c r="Y80" i="5" s="1"/>
  <c r="AR497" i="10"/>
  <c r="BC81" i="5" s="1"/>
  <c r="AS499" i="10"/>
  <c r="BD83" i="5" s="1"/>
  <c r="U502" i="10"/>
  <c r="AF86" i="5" s="1"/>
  <c r="AU503" i="10"/>
  <c r="BF87" i="5" s="1"/>
  <c r="AQ504" i="10"/>
  <c r="BB88" i="5" s="1"/>
  <c r="AM505" i="10"/>
  <c r="AX89" i="5" s="1"/>
  <c r="AO493" i="10"/>
  <c r="AZ77" i="5" s="1"/>
  <c r="R496" i="10"/>
  <c r="AC80" i="5" s="1"/>
  <c r="AU497" i="10"/>
  <c r="BF81" i="5" s="1"/>
  <c r="AV499" i="10"/>
  <c r="BG83" i="5" s="1"/>
  <c r="AG494" i="10"/>
  <c r="AR78" i="5" s="1"/>
  <c r="N497" i="10"/>
  <c r="Y81" i="5" s="1"/>
  <c r="AL498" i="10"/>
  <c r="AW82" i="5" s="1"/>
  <c r="AA501" i="10"/>
  <c r="AL85" i="5" s="1"/>
  <c r="AK503" i="10"/>
  <c r="AV87" i="5" s="1"/>
  <c r="AG504" i="10"/>
  <c r="AR88" i="5" s="1"/>
  <c r="AC505" i="10"/>
  <c r="AN89" i="5" s="1"/>
  <c r="Y506" i="10"/>
  <c r="AJ90" i="5" s="1"/>
  <c r="U507" i="10"/>
  <c r="AF91" i="5" s="1"/>
  <c r="Q508" i="10"/>
  <c r="AB92" i="5" s="1"/>
  <c r="AG493" i="10"/>
  <c r="AR77" i="5" s="1"/>
  <c r="AC497" i="10"/>
  <c r="AN81" i="5" s="1"/>
  <c r="O501" i="10"/>
  <c r="Z85" i="5" s="1"/>
  <c r="P505" i="10"/>
  <c r="AA89" i="5" s="1"/>
  <c r="U496" i="10"/>
  <c r="AF80" i="5" s="1"/>
  <c r="AE497" i="10"/>
  <c r="AP81" i="5" s="1"/>
  <c r="AC501" i="10"/>
  <c r="AN85" i="5" s="1"/>
  <c r="AF504" i="10"/>
  <c r="AQ88" i="5" s="1"/>
  <c r="AK495" i="10"/>
  <c r="AV79" i="5" s="1"/>
  <c r="AF499" i="10"/>
  <c r="AQ83" i="5" s="1"/>
  <c r="Y503" i="10"/>
  <c r="AJ87" i="5" s="1"/>
  <c r="AC494" i="10"/>
  <c r="AN78" i="5" s="1"/>
  <c r="AR498" i="10"/>
  <c r="BC82" i="5" s="1"/>
  <c r="AE502" i="10"/>
  <c r="AP86" i="5" s="1"/>
  <c r="AA506" i="10"/>
  <c r="AL90" i="5" s="1"/>
  <c r="AC496" i="10"/>
  <c r="AN80" i="5" s="1"/>
  <c r="N500" i="10"/>
  <c r="Y84" i="5" s="1"/>
  <c r="Z502" i="10"/>
  <c r="AK86" i="5" s="1"/>
  <c r="N506" i="10"/>
  <c r="Y90" i="5" s="1"/>
  <c r="AN493" i="10"/>
  <c r="AY77" i="5" s="1"/>
  <c r="Y497" i="10"/>
  <c r="AJ81" i="5" s="1"/>
  <c r="AG502" i="10"/>
  <c r="AR86" i="5" s="1"/>
  <c r="T505" i="10"/>
  <c r="AE89" i="5" s="1"/>
  <c r="AA500" i="10"/>
  <c r="AL84" i="5" s="1"/>
  <c r="AF508" i="10"/>
  <c r="AQ92" i="5" s="1"/>
  <c r="V503" i="10"/>
  <c r="AG87" i="5" s="1"/>
  <c r="AB508" i="10"/>
  <c r="AM92" i="5" s="1"/>
  <c r="AH509" i="10"/>
  <c r="AS93" i="5" s="1"/>
  <c r="AD510" i="10"/>
  <c r="AO94" i="5" s="1"/>
  <c r="Z511" i="10"/>
  <c r="AK95" i="5" s="1"/>
  <c r="V512" i="10"/>
  <c r="AG96" i="5" s="1"/>
  <c r="R513" i="10"/>
  <c r="AC97" i="5" s="1"/>
  <c r="N514" i="10"/>
  <c r="Y98" i="5" s="1"/>
  <c r="AT514" i="10"/>
  <c r="BE98" i="5" s="1"/>
  <c r="AP515" i="10"/>
  <c r="BA99" i="5" s="1"/>
  <c r="AL516" i="10"/>
  <c r="AW100" i="5" s="1"/>
  <c r="AH517" i="10"/>
  <c r="AS101" i="5" s="1"/>
  <c r="AD518" i="10"/>
  <c r="AO102" i="5" s="1"/>
  <c r="Z519" i="10"/>
  <c r="AK103" i="5" s="1"/>
  <c r="V520" i="10"/>
  <c r="AG104" i="5" s="1"/>
  <c r="R521" i="10"/>
  <c r="AC105" i="5" s="1"/>
  <c r="N522" i="10"/>
  <c r="Y106" i="5" s="1"/>
  <c r="AG163" i="30"/>
  <c r="AS161" i="30"/>
  <c r="BE159" i="30"/>
  <c r="AE158" i="30"/>
  <c r="AQ156" i="30"/>
  <c r="BC154" i="30"/>
  <c r="AE163" i="30"/>
  <c r="AQ161" i="30"/>
  <c r="BC159" i="30"/>
  <c r="AC158" i="30"/>
  <c r="AO156" i="30"/>
  <c r="BA154" i="30"/>
  <c r="V163" i="30"/>
  <c r="AH161" i="30"/>
  <c r="AT159" i="30"/>
  <c r="BF157" i="30"/>
  <c r="AF156" i="30"/>
  <c r="AR154" i="30"/>
  <c r="AY162" i="30"/>
  <c r="Y161" i="30"/>
  <c r="AK159" i="30"/>
  <c r="AW157" i="30"/>
  <c r="W156" i="30"/>
  <c r="AI154" i="30"/>
  <c r="AP162" i="30"/>
  <c r="BB160" i="30"/>
  <c r="AB159" i="30"/>
  <c r="AN157" i="30"/>
  <c r="AZ155" i="30"/>
  <c r="Z154" i="30"/>
  <c r="AN162" i="30"/>
  <c r="AZ160" i="30"/>
  <c r="Z159" i="30"/>
  <c r="AL157" i="30"/>
  <c r="AX155" i="30"/>
  <c r="X154" i="30"/>
  <c r="AZ157" i="30"/>
  <c r="W161" i="30"/>
  <c r="AG154" i="30"/>
  <c r="AL158" i="30"/>
  <c r="AC156" i="30"/>
  <c r="AG158" i="30"/>
  <c r="AL162" i="30"/>
  <c r="AV155" i="30"/>
  <c r="AS160" i="30"/>
  <c r="BD163" i="30"/>
  <c r="AB157" i="30"/>
  <c r="AI155" i="30"/>
  <c r="AE493" i="10"/>
  <c r="AP77" i="5" s="1"/>
  <c r="AA494" i="10"/>
  <c r="AL78" i="5" s="1"/>
  <c r="W495" i="10"/>
  <c r="AH79" i="5" s="1"/>
  <c r="Y496" i="10"/>
  <c r="AJ80" i="5" s="1"/>
  <c r="AB498" i="10"/>
  <c r="AM82" i="5" s="1"/>
  <c r="P500" i="10"/>
  <c r="AA84" i="5" s="1"/>
  <c r="AV500" i="10"/>
  <c r="BG84" i="5" s="1"/>
  <c r="AR501" i="10"/>
  <c r="BC85" i="5" s="1"/>
  <c r="AN502" i="10"/>
  <c r="AY86" i="5" s="1"/>
  <c r="P493" i="10"/>
  <c r="AA77" i="5" s="1"/>
  <c r="Z495" i="10"/>
  <c r="AK79" i="5" s="1"/>
  <c r="W497" i="10"/>
  <c r="AH81" i="5" s="1"/>
  <c r="V499" i="10"/>
  <c r="AG83" i="5" s="1"/>
  <c r="Q494" i="10"/>
  <c r="AB78" i="5" s="1"/>
  <c r="W496" i="10"/>
  <c r="AH80" i="5" s="1"/>
  <c r="O498" i="10"/>
  <c r="Z82" i="5" s="1"/>
  <c r="O500" i="10"/>
  <c r="Z84" i="5" s="1"/>
  <c r="AD502" i="10"/>
  <c r="AO86" i="5" s="1"/>
  <c r="O504" i="10"/>
  <c r="Z88" i="5" s="1"/>
  <c r="AU504" i="10"/>
  <c r="BF88" i="5" s="1"/>
  <c r="L152" i="10"/>
  <c r="V90" i="5" s="1"/>
  <c r="N494" i="10"/>
  <c r="Y78" i="5" s="1"/>
  <c r="AA496" i="10"/>
  <c r="AL80" i="5" s="1"/>
  <c r="AA498" i="10"/>
  <c r="AL82" i="5" s="1"/>
  <c r="Q500" i="10"/>
  <c r="AB84" i="5" s="1"/>
  <c r="AP494" i="10"/>
  <c r="BA78" i="5" s="1"/>
  <c r="U497" i="10"/>
  <c r="AF81" i="5" s="1"/>
  <c r="S499" i="10"/>
  <c r="AD83" i="5" s="1"/>
  <c r="AO501" i="10"/>
  <c r="AZ85" i="5" s="1"/>
  <c r="AO503" i="10"/>
  <c r="AZ87" i="5" s="1"/>
  <c r="AK504" i="10"/>
  <c r="AV88" i="5" s="1"/>
  <c r="AG505" i="10"/>
  <c r="AR89" i="5" s="1"/>
  <c r="AC506" i="10"/>
  <c r="AN90" i="5" s="1"/>
  <c r="Y507" i="10"/>
  <c r="AJ91" i="5" s="1"/>
  <c r="U508" i="10"/>
  <c r="AF92" i="5" s="1"/>
  <c r="AP493" i="10"/>
  <c r="BA77" i="5" s="1"/>
  <c r="AM498" i="10"/>
  <c r="AX82" i="5" s="1"/>
  <c r="AT501" i="10"/>
  <c r="BE85" i="5" s="1"/>
  <c r="AF505" i="10"/>
  <c r="AQ89" i="5" s="1"/>
  <c r="P497" i="10"/>
  <c r="AA81" i="5" s="1"/>
  <c r="AE498" i="10"/>
  <c r="AP82" i="5" s="1"/>
  <c r="AI501" i="10"/>
  <c r="AT85" i="5" s="1"/>
  <c r="AV504" i="10"/>
  <c r="BG88" i="5" s="1"/>
  <c r="AT495" i="10"/>
  <c r="BE79" i="5" s="1"/>
  <c r="AT499" i="10"/>
  <c r="BE83" i="5" s="1"/>
  <c r="AE503" i="10"/>
  <c r="AP87" i="5" s="1"/>
  <c r="AL494" i="10"/>
  <c r="AW78" i="5" s="1"/>
  <c r="T499" i="10"/>
  <c r="AE83" i="5" s="1"/>
  <c r="AQ502" i="10"/>
  <c r="BB86" i="5" s="1"/>
  <c r="AJ506" i="10"/>
  <c r="AU90" i="5" s="1"/>
  <c r="AR496" i="10"/>
  <c r="BC80" i="5" s="1"/>
  <c r="W500" i="10"/>
  <c r="AH84" i="5" s="1"/>
  <c r="AL502" i="10"/>
  <c r="AW86" i="5" s="1"/>
  <c r="W506" i="10"/>
  <c r="AH90" i="5" s="1"/>
  <c r="M494" i="10"/>
  <c r="X78" i="5" s="1"/>
  <c r="AJ498" i="10"/>
  <c r="AU82" i="5" s="1"/>
  <c r="AS502" i="10"/>
  <c r="BD86" i="5" s="1"/>
  <c r="AJ505" i="10"/>
  <c r="AU89" i="5" s="1"/>
  <c r="AC502" i="10"/>
  <c r="AN86" i="5" s="1"/>
  <c r="L500" i="10"/>
  <c r="W84" i="5" s="1"/>
  <c r="AD504" i="10"/>
  <c r="AO88" i="5" s="1"/>
  <c r="AP508" i="10"/>
  <c r="BA92" i="5" s="1"/>
  <c r="AL509" i="10"/>
  <c r="AW93" i="5" s="1"/>
  <c r="AH510" i="10"/>
  <c r="AS94" i="5" s="1"/>
  <c r="AD511" i="10"/>
  <c r="AO95" i="5" s="1"/>
  <c r="Z512" i="10"/>
  <c r="AK96" i="5" s="1"/>
  <c r="V513" i="10"/>
  <c r="AG97" i="5" s="1"/>
  <c r="R514" i="10"/>
  <c r="AC98" i="5" s="1"/>
  <c r="N515" i="10"/>
  <c r="Y99" i="5" s="1"/>
  <c r="AT515" i="10"/>
  <c r="BE99" i="5" s="1"/>
  <c r="AP516" i="10"/>
  <c r="BA100" i="5" s="1"/>
  <c r="AL517" i="10"/>
  <c r="AW101" i="5" s="1"/>
  <c r="AH518" i="10"/>
  <c r="AS102" i="5" s="1"/>
  <c r="AD519" i="10"/>
  <c r="AO103" i="5" s="1"/>
  <c r="Z520" i="10"/>
  <c r="AK104" i="5" s="1"/>
  <c r="V521" i="10"/>
  <c r="AG105" i="5" s="1"/>
  <c r="R522" i="10"/>
  <c r="AC106" i="5" s="1"/>
  <c r="L495" i="10"/>
  <c r="W79" i="5" s="1"/>
  <c r="V506" i="10"/>
  <c r="AG90" i="5" s="1"/>
  <c r="X508" i="10"/>
  <c r="AI92" i="5" s="1"/>
  <c r="P496" i="10"/>
  <c r="AA80" i="5" s="1"/>
  <c r="AL507" i="10"/>
  <c r="AW91" i="5" s="1"/>
  <c r="W509" i="10"/>
  <c r="AH93" i="5" s="1"/>
  <c r="S510" i="10"/>
  <c r="AD94" i="5" s="1"/>
  <c r="O511" i="10"/>
  <c r="Z95" i="5" s="1"/>
  <c r="AU511" i="10"/>
  <c r="BF95" i="5" s="1"/>
  <c r="AQ512" i="10"/>
  <c r="BB96" i="5" s="1"/>
  <c r="AM513" i="10"/>
  <c r="AX97" i="5" s="1"/>
  <c r="AI514" i="10"/>
  <c r="AT98" i="5" s="1"/>
  <c r="AE515" i="10"/>
  <c r="AP99" i="5" s="1"/>
  <c r="AA516" i="10"/>
  <c r="AL100" i="5" s="1"/>
  <c r="W517" i="10"/>
  <c r="AH101" i="5" s="1"/>
  <c r="S518" i="10"/>
  <c r="AD102" i="5" s="1"/>
  <c r="O519" i="10"/>
  <c r="Z103" i="5" s="1"/>
  <c r="AU519" i="10"/>
  <c r="BF103" i="5" s="1"/>
  <c r="AQ520" i="10"/>
  <c r="BB104" i="5" s="1"/>
  <c r="AM521" i="10"/>
  <c r="AX105" i="5" s="1"/>
  <c r="AI522" i="10"/>
  <c r="AT106" i="5" s="1"/>
  <c r="Q502" i="10"/>
  <c r="AB86" i="5" s="1"/>
  <c r="AH507" i="10"/>
  <c r="AS91" i="5" s="1"/>
  <c r="AH503" i="10"/>
  <c r="AS87" i="5" s="1"/>
  <c r="AI508" i="10"/>
  <c r="AT92" i="5" s="1"/>
  <c r="AJ509" i="10"/>
  <c r="AU93" i="5" s="1"/>
  <c r="AF510" i="10"/>
  <c r="AQ94" i="5" s="1"/>
  <c r="AB511" i="10"/>
  <c r="AM95" i="5" s="1"/>
  <c r="X512" i="10"/>
  <c r="AI96" i="5" s="1"/>
  <c r="T513" i="10"/>
  <c r="AE97" i="5" s="1"/>
  <c r="P514" i="10"/>
  <c r="AA98" i="5" s="1"/>
  <c r="AV514" i="10"/>
  <c r="BG98" i="5" s="1"/>
  <c r="AR515" i="10"/>
  <c r="BC99" i="5" s="1"/>
  <c r="AN516" i="10"/>
  <c r="AY100" i="5" s="1"/>
  <c r="AJ517" i="10"/>
  <c r="AU101" i="5" s="1"/>
  <c r="AF518" i="10"/>
  <c r="AQ102" i="5" s="1"/>
  <c r="AB519" i="10"/>
  <c r="AM103" i="5" s="1"/>
  <c r="X520" i="10"/>
  <c r="AI104" i="5" s="1"/>
  <c r="T521" i="10"/>
  <c r="AE105" i="5" s="1"/>
  <c r="P522" i="10"/>
  <c r="AA106" i="5" s="1"/>
  <c r="AV522" i="10"/>
  <c r="BG106" i="5" s="1"/>
  <c r="AH506" i="10"/>
  <c r="AS90" i="5" s="1"/>
  <c r="L503" i="10"/>
  <c r="W87" i="5" s="1"/>
  <c r="AG509" i="10"/>
  <c r="AR93" i="5" s="1"/>
  <c r="AK516" i="10"/>
  <c r="AV100" i="5" s="1"/>
  <c r="AO521" i="10"/>
  <c r="AZ105" i="5" s="1"/>
  <c r="AC511" i="10"/>
  <c r="AN95" i="5" s="1"/>
  <c r="AG518" i="10"/>
  <c r="AR102" i="5" s="1"/>
  <c r="AC512" i="10"/>
  <c r="AN96" i="5" s="1"/>
  <c r="AG519" i="10"/>
  <c r="AR103" i="5" s="1"/>
  <c r="L512" i="10"/>
  <c r="W96" i="5" s="1"/>
  <c r="Y514" i="10"/>
  <c r="AJ98" i="5" s="1"/>
  <c r="L522" i="10"/>
  <c r="W106" i="5" s="1"/>
  <c r="AG513" i="10"/>
  <c r="AR97" i="5" s="1"/>
  <c r="U520" i="10"/>
  <c r="AF104" i="5" s="1"/>
  <c r="AP505" i="10"/>
  <c r="BA89" i="5" s="1"/>
  <c r="AO513" i="10"/>
  <c r="AZ97" i="5" s="1"/>
  <c r="Y520" i="10"/>
  <c r="AJ104" i="5" s="1"/>
  <c r="AM501" i="10"/>
  <c r="AX85" i="5" s="1"/>
  <c r="AS513" i="10"/>
  <c r="BD97" i="5" s="1"/>
  <c r="L510" i="10"/>
  <c r="W94" i="5" s="1"/>
  <c r="AC515" i="10"/>
  <c r="AN99" i="5" s="1"/>
  <c r="M519" i="10"/>
  <c r="X103" i="5" s="1"/>
  <c r="Y163" i="30"/>
  <c r="AK161" i="30"/>
  <c r="AW159" i="30"/>
  <c r="W158" i="30"/>
  <c r="AI156" i="30"/>
  <c r="AU154" i="30"/>
  <c r="W163" i="30"/>
  <c r="AI161" i="30"/>
  <c r="AU159" i="30"/>
  <c r="BG157" i="30"/>
  <c r="AG156" i="30"/>
  <c r="AS154" i="30"/>
  <c r="AZ162" i="30"/>
  <c r="Z161" i="30"/>
  <c r="AL159" i="30"/>
  <c r="AX157" i="30"/>
  <c r="X156" i="30"/>
  <c r="AJ154" i="30"/>
  <c r="AQ162" i="30"/>
  <c r="BC160" i="30"/>
  <c r="AC159" i="30"/>
  <c r="AO157" i="30"/>
  <c r="BA155" i="30"/>
  <c r="AA154" i="30"/>
  <c r="AH162" i="30"/>
  <c r="AT160" i="30"/>
  <c r="BF158" i="30"/>
  <c r="AF157" i="30"/>
  <c r="AR155" i="30"/>
  <c r="BF163" i="30"/>
  <c r="AF162" i="30"/>
  <c r="AR160" i="30"/>
  <c r="BD158" i="30"/>
  <c r="AD157" i="30"/>
  <c r="AP155" i="30"/>
  <c r="AV163" i="30"/>
  <c r="BF156" i="30"/>
  <c r="AC160" i="30"/>
  <c r="Y162" i="30"/>
  <c r="AR157" i="30"/>
  <c r="AO154" i="30"/>
  <c r="AM157" i="30"/>
  <c r="AR161" i="30"/>
  <c r="BB154" i="30"/>
  <c r="AY159" i="30"/>
  <c r="X163" i="30"/>
  <c r="AH156" i="30"/>
  <c r="L157" i="10"/>
  <c r="V105" i="5" s="1"/>
  <c r="AI493" i="10"/>
  <c r="AT77" i="5" s="1"/>
  <c r="AE494" i="10"/>
  <c r="AP78" i="5" s="1"/>
  <c r="AA495" i="10"/>
  <c r="AL79" i="5" s="1"/>
  <c r="AL496" i="10"/>
  <c r="AW80" i="5" s="1"/>
  <c r="AK498" i="10"/>
  <c r="AV82" i="5" s="1"/>
  <c r="T500" i="10"/>
  <c r="AE84" i="5" s="1"/>
  <c r="P501" i="10"/>
  <c r="AA85" i="5" s="1"/>
  <c r="AV501" i="10"/>
  <c r="BG85" i="5" s="1"/>
  <c r="AR502" i="10"/>
  <c r="BC86" i="5" s="1"/>
  <c r="Y493" i="10"/>
  <c r="AJ77" i="5" s="1"/>
  <c r="AN495" i="10"/>
  <c r="AY79" i="5" s="1"/>
  <c r="AD497" i="10"/>
  <c r="AO81" i="5" s="1"/>
  <c r="AK499" i="10"/>
  <c r="AV83" i="5" s="1"/>
  <c r="Z494" i="10"/>
  <c r="AK78" i="5" s="1"/>
  <c r="AE496" i="10"/>
  <c r="AP80" i="5" s="1"/>
  <c r="T498" i="10"/>
  <c r="AE82" i="5" s="1"/>
  <c r="AC500" i="10"/>
  <c r="AN84" i="5" s="1"/>
  <c r="AM502" i="10"/>
  <c r="AX86" i="5" s="1"/>
  <c r="S504" i="10"/>
  <c r="AD88" i="5" s="1"/>
  <c r="O505" i="10"/>
  <c r="Z89" i="5" s="1"/>
  <c r="Q493" i="10"/>
  <c r="AB77" i="5" s="1"/>
  <c r="AB494" i="10"/>
  <c r="AM78" i="5" s="1"/>
  <c r="AH496" i="10"/>
  <c r="AS80" i="5" s="1"/>
  <c r="AF498" i="10"/>
  <c r="AQ82" i="5" s="1"/>
  <c r="Z500" i="10"/>
  <c r="AK84" i="5" s="1"/>
  <c r="T495" i="10"/>
  <c r="AE79" i="5" s="1"/>
  <c r="AB497" i="10"/>
  <c r="AM81" i="5" s="1"/>
  <c r="Z499" i="10"/>
  <c r="AK83" i="5" s="1"/>
  <c r="N502" i="10"/>
  <c r="Y86" i="5" s="1"/>
  <c r="AS503" i="10"/>
  <c r="BD87" i="5" s="1"/>
  <c r="AO504" i="10"/>
  <c r="AZ88" i="5" s="1"/>
  <c r="AK505" i="10"/>
  <c r="AV89" i="5" s="1"/>
  <c r="AG506" i="10"/>
  <c r="AR90" i="5" s="1"/>
  <c r="AC507" i="10"/>
  <c r="AN91" i="5" s="1"/>
  <c r="Y508" i="10"/>
  <c r="AJ92" i="5" s="1"/>
  <c r="P495" i="10"/>
  <c r="AA79" i="5" s="1"/>
  <c r="M499" i="10"/>
  <c r="X83" i="5" s="1"/>
  <c r="V502" i="10"/>
  <c r="AG86" i="5" s="1"/>
  <c r="L150" i="10"/>
  <c r="V84" i="5" s="1"/>
  <c r="X493" i="10"/>
  <c r="AI77" i="5" s="1"/>
  <c r="AO498" i="10"/>
  <c r="AZ82" i="5" s="1"/>
  <c r="AU501" i="10"/>
  <c r="BF85" i="5" s="1"/>
  <c r="AB505" i="10"/>
  <c r="AM89" i="5" s="1"/>
  <c r="Z496" i="10"/>
  <c r="AK80" i="5" s="1"/>
  <c r="U500" i="10"/>
  <c r="AF84" i="5" s="1"/>
  <c r="AP503" i="10"/>
  <c r="BA87" i="5" s="1"/>
  <c r="AV495" i="10"/>
  <c r="BG79" i="5" s="1"/>
  <c r="AI499" i="10"/>
  <c r="AT83" i="5" s="1"/>
  <c r="AV503" i="10"/>
  <c r="BG87" i="5" s="1"/>
  <c r="N507" i="10"/>
  <c r="Y91" i="5" s="1"/>
  <c r="AJ497" i="10"/>
  <c r="AU81" i="5" s="1"/>
  <c r="AD500" i="10"/>
  <c r="AO84" i="5" s="1"/>
  <c r="N503" i="10"/>
  <c r="Y87" i="5" s="1"/>
  <c r="AF506" i="10"/>
  <c r="AQ90" i="5" s="1"/>
  <c r="V494" i="10"/>
  <c r="AG78" i="5" s="1"/>
  <c r="AU498" i="10"/>
  <c r="BF82" i="5" s="1"/>
  <c r="O503" i="10"/>
  <c r="Z87" i="5" s="1"/>
  <c r="AT505" i="10"/>
  <c r="BE89" i="5" s="1"/>
  <c r="Z504" i="10"/>
  <c r="AK88" i="5" s="1"/>
  <c r="L504" i="10"/>
  <c r="W88" i="5" s="1"/>
  <c r="AQ505" i="10"/>
  <c r="BB89" i="5" s="1"/>
  <c r="AT508" i="10"/>
  <c r="BE92" i="5" s="1"/>
  <c r="AP509" i="10"/>
  <c r="BA93" i="5" s="1"/>
  <c r="AL510" i="10"/>
  <c r="AW94" i="5" s="1"/>
  <c r="AH511" i="10"/>
  <c r="AS95" i="5" s="1"/>
  <c r="AD512" i="10"/>
  <c r="AO96" i="5" s="1"/>
  <c r="Z513" i="10"/>
  <c r="AK97" i="5" s="1"/>
  <c r="V514" i="10"/>
  <c r="AG98" i="5" s="1"/>
  <c r="R515" i="10"/>
  <c r="AC99" i="5" s="1"/>
  <c r="N516" i="10"/>
  <c r="Y100" i="5" s="1"/>
  <c r="AT516" i="10"/>
  <c r="BE100" i="5" s="1"/>
  <c r="AP517" i="10"/>
  <c r="BA101" i="5" s="1"/>
  <c r="AL518" i="10"/>
  <c r="AW102" i="5" s="1"/>
  <c r="AH519" i="10"/>
  <c r="AS103" i="5" s="1"/>
  <c r="AD520" i="10"/>
  <c r="AO104" i="5" s="1"/>
  <c r="Z521" i="10"/>
  <c r="AK105" i="5" s="1"/>
  <c r="V522" i="10"/>
  <c r="AG106" i="5" s="1"/>
  <c r="R498" i="10"/>
  <c r="AC82" i="5" s="1"/>
  <c r="AD506" i="10"/>
  <c r="AO90" i="5" s="1"/>
  <c r="AL508" i="10"/>
  <c r="AW92" i="5" s="1"/>
  <c r="Z498" i="10"/>
  <c r="AK82" i="5" s="1"/>
  <c r="AU507" i="10"/>
  <c r="BF91" i="5" s="1"/>
  <c r="AA509" i="10"/>
  <c r="AL93" i="5" s="1"/>
  <c r="W510" i="10"/>
  <c r="AH94" i="5" s="1"/>
  <c r="S511" i="10"/>
  <c r="AD95" i="5" s="1"/>
  <c r="O512" i="10"/>
  <c r="Z96" i="5" s="1"/>
  <c r="AU512" i="10"/>
  <c r="BF96" i="5" s="1"/>
  <c r="AQ513" i="10"/>
  <c r="BB97" i="5" s="1"/>
  <c r="AM514" i="10"/>
  <c r="AX98" i="5" s="1"/>
  <c r="AI515" i="10"/>
  <c r="AT99" i="5" s="1"/>
  <c r="AE516" i="10"/>
  <c r="AP100" i="5" s="1"/>
  <c r="AA517" i="10"/>
  <c r="AL101" i="5" s="1"/>
  <c r="W518" i="10"/>
  <c r="AH102" i="5" s="1"/>
  <c r="S519" i="10"/>
  <c r="AD103" i="5" s="1"/>
  <c r="O520" i="10"/>
  <c r="Z104" i="5" s="1"/>
  <c r="AU520" i="10"/>
  <c r="BF104" i="5" s="1"/>
  <c r="AQ521" i="10"/>
  <c r="BB105" i="5" s="1"/>
  <c r="AM522" i="10"/>
  <c r="AX106" i="5" s="1"/>
  <c r="AO502" i="10"/>
  <c r="AZ86" i="5" s="1"/>
  <c r="AQ507" i="10"/>
  <c r="BB91" i="5" s="1"/>
  <c r="Z505" i="10"/>
  <c r="AK89" i="5" s="1"/>
  <c r="AR508" i="10"/>
  <c r="BC92" i="5" s="1"/>
  <c r="AN509" i="10"/>
  <c r="AY93" i="5" s="1"/>
  <c r="AJ510" i="10"/>
  <c r="AU94" i="5" s="1"/>
  <c r="AF511" i="10"/>
  <c r="AQ95" i="5" s="1"/>
  <c r="AB512" i="10"/>
  <c r="AM96" i="5" s="1"/>
  <c r="X513" i="10"/>
  <c r="AI97" i="5" s="1"/>
  <c r="T514" i="10"/>
  <c r="AE98" i="5" s="1"/>
  <c r="P515" i="10"/>
  <c r="AA99" i="5" s="1"/>
  <c r="AV515" i="10"/>
  <c r="BG99" i="5" s="1"/>
  <c r="AR516" i="10"/>
  <c r="BC100" i="5" s="1"/>
  <c r="AN517" i="10"/>
  <c r="AY101" i="5" s="1"/>
  <c r="AJ518" i="10"/>
  <c r="AU102" i="5" s="1"/>
  <c r="AF519" i="10"/>
  <c r="AQ103" i="5" s="1"/>
  <c r="AB520" i="10"/>
  <c r="AM104" i="5" s="1"/>
  <c r="X521" i="10"/>
  <c r="AI105" i="5" s="1"/>
  <c r="T522" i="10"/>
  <c r="AE106" i="5" s="1"/>
  <c r="L498" i="10"/>
  <c r="W82" i="5" s="1"/>
  <c r="AN506" i="10"/>
  <c r="AY90" i="5" s="1"/>
  <c r="L507" i="10"/>
  <c r="W91" i="5" s="1"/>
  <c r="AC510" i="10"/>
  <c r="AN94" i="5" s="1"/>
  <c r="AG517" i="10"/>
  <c r="AR101" i="5" s="1"/>
  <c r="U522" i="10"/>
  <c r="AF106" i="5" s="1"/>
  <c r="Y512" i="10"/>
  <c r="AJ96" i="5" s="1"/>
  <c r="AC519" i="10"/>
  <c r="AN103" i="5" s="1"/>
  <c r="Y513" i="10"/>
  <c r="AJ97" i="5" s="1"/>
  <c r="Q520" i="10"/>
  <c r="AB104" i="5" s="1"/>
  <c r="L520" i="10"/>
  <c r="W104" i="5" s="1"/>
  <c r="U515" i="10"/>
  <c r="AF99" i="5" s="1"/>
  <c r="AT504" i="10"/>
  <c r="BE88" i="5" s="1"/>
  <c r="AC514" i="10"/>
  <c r="AN98" i="5" s="1"/>
  <c r="AK520" i="10"/>
  <c r="AV104" i="5" s="1"/>
  <c r="Z507" i="10"/>
  <c r="AK91" i="5" s="1"/>
  <c r="AK514" i="10"/>
  <c r="AV98" i="5" s="1"/>
  <c r="AO520" i="10"/>
  <c r="AZ104" i="5" s="1"/>
  <c r="AV505" i="10"/>
  <c r="BG89" i="5" s="1"/>
  <c r="AO514" i="10"/>
  <c r="AZ98" i="5" s="1"/>
  <c r="L518" i="10"/>
  <c r="W102" i="5" s="1"/>
  <c r="U509" i="10"/>
  <c r="AF93" i="5" s="1"/>
  <c r="BC162" i="30"/>
  <c r="AC161" i="30"/>
  <c r="AO159" i="30"/>
  <c r="BA157" i="30"/>
  <c r="AA156" i="30"/>
  <c r="AM154" i="30"/>
  <c r="BA162" i="30"/>
  <c r="AA161" i="30"/>
  <c r="AM159" i="30"/>
  <c r="AY157" i="30"/>
  <c r="Y156" i="30"/>
  <c r="AK154" i="30"/>
  <c r="AR162" i="30"/>
  <c r="BD160" i="30"/>
  <c r="AD159" i="30"/>
  <c r="AP157" i="30"/>
  <c r="BB155" i="30"/>
  <c r="AB154" i="30"/>
  <c r="AI162" i="30"/>
  <c r="AU160" i="30"/>
  <c r="BG158" i="30"/>
  <c r="AG157" i="30"/>
  <c r="AS155" i="30"/>
  <c r="AZ163" i="30"/>
  <c r="Z162" i="30"/>
  <c r="AL160" i="30"/>
  <c r="AX158" i="30"/>
  <c r="X157" i="30"/>
  <c r="AJ155" i="30"/>
  <c r="AX163" i="30"/>
  <c r="X162" i="30"/>
  <c r="AJ160" i="30"/>
  <c r="AV158" i="30"/>
  <c r="V157" i="30"/>
  <c r="AH155" i="30"/>
  <c r="BB162" i="30"/>
  <c r="Z156" i="30"/>
  <c r="AI159" i="30"/>
  <c r="AN163" i="30"/>
  <c r="AX156" i="30"/>
  <c r="AI163" i="30"/>
  <c r="AS156" i="30"/>
  <c r="AX160" i="30"/>
  <c r="V154" i="30"/>
  <c r="BE158" i="30"/>
  <c r="AD162" i="30"/>
  <c r="AN155" i="30"/>
  <c r="L153" i="10"/>
  <c r="V93" i="5" s="1"/>
  <c r="AM493" i="10"/>
  <c r="AX77" i="5" s="1"/>
  <c r="AI494" i="10"/>
  <c r="AT78" i="5" s="1"/>
  <c r="AE495" i="10"/>
  <c r="AP79" i="5" s="1"/>
  <c r="AS496" i="10"/>
  <c r="BD80" i="5" s="1"/>
  <c r="AT498" i="10"/>
  <c r="BE82" i="5" s="1"/>
  <c r="X500" i="10"/>
  <c r="AI84" i="5" s="1"/>
  <c r="T501" i="10"/>
  <c r="AE85" i="5" s="1"/>
  <c r="P502" i="10"/>
  <c r="AA86" i="5" s="1"/>
  <c r="AV502" i="10"/>
  <c r="BG86" i="5" s="1"/>
  <c r="AH493" i="10"/>
  <c r="AS77" i="5" s="1"/>
  <c r="M496" i="10"/>
  <c r="X80" i="5" s="1"/>
  <c r="AK497" i="10"/>
  <c r="AV81" i="5" s="1"/>
  <c r="AR499" i="10"/>
  <c r="BC83" i="5" s="1"/>
  <c r="AN494" i="10"/>
  <c r="AY78" i="5" s="1"/>
  <c r="AM496" i="10"/>
  <c r="AX80" i="5" s="1"/>
  <c r="Y498" i="10"/>
  <c r="AJ82" i="5" s="1"/>
  <c r="AL500" i="10"/>
  <c r="AW84" i="5" s="1"/>
  <c r="Q503" i="10"/>
  <c r="AB87" i="5" s="1"/>
  <c r="W504" i="10"/>
  <c r="AH88" i="5" s="1"/>
  <c r="S505" i="10"/>
  <c r="AD89" i="5" s="1"/>
  <c r="Z493" i="10"/>
  <c r="AK77" i="5" s="1"/>
  <c r="AK494" i="10"/>
  <c r="AV78" i="5" s="1"/>
  <c r="AP496" i="10"/>
  <c r="BA80" i="5" s="1"/>
  <c r="AQ498" i="10"/>
  <c r="BB82" i="5" s="1"/>
  <c r="N493" i="10"/>
  <c r="Y77" i="5" s="1"/>
  <c r="AC495" i="10"/>
  <c r="AN79" i="5" s="1"/>
  <c r="AH497" i="10"/>
  <c r="AS81" i="5" s="1"/>
  <c r="M500" i="10"/>
  <c r="X84" i="5" s="1"/>
  <c r="W502" i="10"/>
  <c r="AH86" i="5" s="1"/>
  <c r="M504" i="10"/>
  <c r="X88" i="5" s="1"/>
  <c r="AS504" i="10"/>
  <c r="BD88" i="5" s="1"/>
  <c r="AO505" i="10"/>
  <c r="AZ89" i="5" s="1"/>
  <c r="AK506" i="10"/>
  <c r="AV90" i="5" s="1"/>
  <c r="AG507" i="10"/>
  <c r="AR91" i="5" s="1"/>
  <c r="AC508" i="10"/>
  <c r="AN92" i="5" s="1"/>
  <c r="Y495" i="10"/>
  <c r="AJ79" i="5" s="1"/>
  <c r="AA499" i="10"/>
  <c r="AL83" i="5" s="1"/>
  <c r="AH502" i="10"/>
  <c r="AS86" i="5" s="1"/>
  <c r="V493" i="10"/>
  <c r="AG77" i="5" s="1"/>
  <c r="AJ494" i="10"/>
  <c r="AU78" i="5" s="1"/>
  <c r="Q499" i="10"/>
  <c r="AB83" i="5" s="1"/>
  <c r="AP502" i="10"/>
  <c r="BA86" i="5" s="1"/>
  <c r="M493" i="10"/>
  <c r="X77" i="5" s="1"/>
  <c r="AO496" i="10"/>
  <c r="AZ80" i="5" s="1"/>
  <c r="AI500" i="10"/>
  <c r="AT84" i="5" s="1"/>
  <c r="V504" i="10"/>
  <c r="AG88" i="5" s="1"/>
  <c r="AB496" i="10"/>
  <c r="AM80" i="5" s="1"/>
  <c r="AP500" i="10"/>
  <c r="BA84" i="5" s="1"/>
  <c r="AB504" i="10"/>
  <c r="AM88" i="5" s="1"/>
  <c r="W507" i="10"/>
  <c r="AH91" i="5" s="1"/>
  <c r="M498" i="10"/>
  <c r="X82" i="5" s="1"/>
  <c r="AK500" i="10"/>
  <c r="AV84" i="5" s="1"/>
  <c r="AL503" i="10"/>
  <c r="AW87" i="5" s="1"/>
  <c r="AT506" i="10"/>
  <c r="BE90" i="5" s="1"/>
  <c r="AF495" i="10"/>
  <c r="AQ79" i="5" s="1"/>
  <c r="X499" i="10"/>
  <c r="AI83" i="5" s="1"/>
  <c r="U503" i="10"/>
  <c r="AF87" i="5" s="1"/>
  <c r="S506" i="10"/>
  <c r="AD90" i="5" s="1"/>
  <c r="AI506" i="10"/>
  <c r="AT90" i="5" s="1"/>
  <c r="L508" i="10"/>
  <c r="W92" i="5" s="1"/>
  <c r="O506" i="10"/>
  <c r="Z90" i="5" s="1"/>
  <c r="N509" i="10"/>
  <c r="Y93" i="5" s="1"/>
  <c r="AT509" i="10"/>
  <c r="BE93" i="5" s="1"/>
  <c r="AP510" i="10"/>
  <c r="BA94" i="5" s="1"/>
  <c r="AL511" i="10"/>
  <c r="AW95" i="5" s="1"/>
  <c r="AH512" i="10"/>
  <c r="AS96" i="5" s="1"/>
  <c r="AD513" i="10"/>
  <c r="AO97" i="5" s="1"/>
  <c r="Z514" i="10"/>
  <c r="AK98" i="5" s="1"/>
  <c r="V515" i="10"/>
  <c r="AG99" i="5" s="1"/>
  <c r="R516" i="10"/>
  <c r="AC100" i="5" s="1"/>
  <c r="N517" i="10"/>
  <c r="Y101" i="5" s="1"/>
  <c r="AT517" i="10"/>
  <c r="BE101" i="5" s="1"/>
  <c r="AP518" i="10"/>
  <c r="BA102" i="5" s="1"/>
  <c r="AL519" i="10"/>
  <c r="AW103" i="5" s="1"/>
  <c r="AH520" i="10"/>
  <c r="AS104" i="5" s="1"/>
  <c r="AD521" i="10"/>
  <c r="AO105" i="5" s="1"/>
  <c r="Z522" i="10"/>
  <c r="AK106" i="5" s="1"/>
  <c r="AC499" i="10"/>
  <c r="AN83" i="5" s="1"/>
  <c r="AL506" i="10"/>
  <c r="AW90" i="5" s="1"/>
  <c r="L501" i="10"/>
  <c r="W85" i="5" s="1"/>
  <c r="AM499" i="10"/>
  <c r="AX83" i="5" s="1"/>
  <c r="T508" i="10"/>
  <c r="AE92" i="5" s="1"/>
  <c r="AE509" i="10"/>
  <c r="AP93" i="5" s="1"/>
  <c r="AA510" i="10"/>
  <c r="AL94" i="5" s="1"/>
  <c r="W511" i="10"/>
  <c r="AH95" i="5" s="1"/>
  <c r="S512" i="10"/>
  <c r="AD96" i="5" s="1"/>
  <c r="O513" i="10"/>
  <c r="Z97" i="5" s="1"/>
  <c r="AU513" i="10"/>
  <c r="BF97" i="5" s="1"/>
  <c r="AQ514" i="10"/>
  <c r="BB98" i="5" s="1"/>
  <c r="AM515" i="10"/>
  <c r="AX99" i="5" s="1"/>
  <c r="AI516" i="10"/>
  <c r="AT100" i="5" s="1"/>
  <c r="AE517" i="10"/>
  <c r="AP101" i="5" s="1"/>
  <c r="AA518" i="10"/>
  <c r="AL102" i="5" s="1"/>
  <c r="W519" i="10"/>
  <c r="AH103" i="5" s="1"/>
  <c r="S520" i="10"/>
  <c r="AD104" i="5" s="1"/>
  <c r="O521" i="10"/>
  <c r="Z105" i="5" s="1"/>
  <c r="AU521" i="10"/>
  <c r="BF105" i="5" s="1"/>
  <c r="AQ522" i="10"/>
  <c r="BB106" i="5" s="1"/>
  <c r="V505" i="10"/>
  <c r="AG89" i="5" s="1"/>
  <c r="P508" i="10"/>
  <c r="AA92" i="5" s="1"/>
  <c r="AU505" i="10"/>
  <c r="BF89" i="5" s="1"/>
  <c r="AV508" i="10"/>
  <c r="BG92" i="5" s="1"/>
  <c r="AR509" i="10"/>
  <c r="BC93" i="5" s="1"/>
  <c r="AN510" i="10"/>
  <c r="AY94" i="5" s="1"/>
  <c r="AJ511" i="10"/>
  <c r="AU95" i="5" s="1"/>
  <c r="AF512" i="10"/>
  <c r="AQ96" i="5" s="1"/>
  <c r="AB513" i="10"/>
  <c r="AM97" i="5" s="1"/>
  <c r="X514" i="10"/>
  <c r="AI98" i="5" s="1"/>
  <c r="T515" i="10"/>
  <c r="AE99" i="5" s="1"/>
  <c r="P516" i="10"/>
  <c r="AA100" i="5" s="1"/>
  <c r="AV516" i="10"/>
  <c r="BG100" i="5" s="1"/>
  <c r="AR517" i="10"/>
  <c r="BC101" i="5" s="1"/>
  <c r="AN518" i="10"/>
  <c r="AY102" i="5" s="1"/>
  <c r="AJ519" i="10"/>
  <c r="AU103" i="5" s="1"/>
  <c r="AF520" i="10"/>
  <c r="AQ104" i="5" s="1"/>
  <c r="AB521" i="10"/>
  <c r="AM105" i="5" s="1"/>
  <c r="X522" i="10"/>
  <c r="AI106" i="5" s="1"/>
  <c r="AO494" i="10"/>
  <c r="AZ78" i="5" s="1"/>
  <c r="AV506" i="10"/>
  <c r="BG90" i="5" s="1"/>
  <c r="L511" i="10"/>
  <c r="W95" i="5" s="1"/>
  <c r="Y511" i="10"/>
  <c r="AJ95" i="5" s="1"/>
  <c r="AC518" i="10"/>
  <c r="AN102" i="5" s="1"/>
  <c r="AK522" i="10"/>
  <c r="AV106" i="5" s="1"/>
  <c r="U513" i="10"/>
  <c r="AF97" i="5" s="1"/>
  <c r="L502" i="10"/>
  <c r="W86" i="5" s="1"/>
  <c r="U514" i="10"/>
  <c r="AF98" i="5" s="1"/>
  <c r="AG520" i="10"/>
  <c r="AR104" i="5" s="1"/>
  <c r="M509" i="10"/>
  <c r="X93" i="5" s="1"/>
  <c r="Q516" i="10"/>
  <c r="AB100" i="5" s="1"/>
  <c r="R508" i="10"/>
  <c r="AC92" i="5" s="1"/>
  <c r="Y515" i="10"/>
  <c r="AJ99" i="5" s="1"/>
  <c r="Q521" i="10"/>
  <c r="AB105" i="5" s="1"/>
  <c r="AA508" i="10"/>
  <c r="AL92" i="5" s="1"/>
  <c r="AG515" i="10"/>
  <c r="AR99" i="5" s="1"/>
  <c r="U521" i="10"/>
  <c r="AF105" i="5" s="1"/>
  <c r="AE507" i="10"/>
  <c r="AP91" i="5" s="1"/>
  <c r="AK515" i="10"/>
  <c r="AV99" i="5" s="1"/>
  <c r="Y500" i="10"/>
  <c r="AJ84" i="5" s="1"/>
  <c r="Y516" i="10"/>
  <c r="AJ100" i="5" s="1"/>
  <c r="AU162" i="30"/>
  <c r="BG160" i="30"/>
  <c r="AG159" i="30"/>
  <c r="AS157" i="30"/>
  <c r="BE155" i="30"/>
  <c r="AE154" i="30"/>
  <c r="AS162" i="30"/>
  <c r="BE160" i="30"/>
  <c r="AE159" i="30"/>
  <c r="AQ157" i="30"/>
  <c r="BC155" i="30"/>
  <c r="AC154" i="30"/>
  <c r="AJ162" i="30"/>
  <c r="AV160" i="30"/>
  <c r="V159" i="30"/>
  <c r="AH157" i="30"/>
  <c r="AT155" i="30"/>
  <c r="BA163" i="30"/>
  <c r="AA162" i="30"/>
  <c r="AM160" i="30"/>
  <c r="AY158" i="30"/>
  <c r="Y157" i="30"/>
  <c r="AK155" i="30"/>
  <c r="AR163" i="30"/>
  <c r="BD161" i="30"/>
  <c r="AD160" i="30"/>
  <c r="AP158" i="30"/>
  <c r="BB156" i="30"/>
  <c r="AB155" i="30"/>
  <c r="AP163" i="30"/>
  <c r="BB161" i="30"/>
  <c r="AB160" i="30"/>
  <c r="AN158" i="30"/>
  <c r="AZ156" i="30"/>
  <c r="Z155" i="30"/>
  <c r="V162" i="30"/>
  <c r="AF155" i="30"/>
  <c r="AO158" i="30"/>
  <c r="AT162" i="30"/>
  <c r="BD155" i="30"/>
  <c r="AO162" i="30"/>
  <c r="AY155" i="30"/>
  <c r="BD159" i="30"/>
  <c r="BE162" i="30"/>
  <c r="Y158" i="30"/>
  <c r="AJ161" i="30"/>
  <c r="AT154" i="30"/>
  <c r="L149" i="10"/>
  <c r="V81" i="5" s="1"/>
  <c r="AQ493" i="10"/>
  <c r="BB77" i="5" s="1"/>
  <c r="AM494" i="10"/>
  <c r="AX78" i="5" s="1"/>
  <c r="AI495" i="10"/>
  <c r="AT79" i="5" s="1"/>
  <c r="AF497" i="10"/>
  <c r="AQ81" i="5" s="1"/>
  <c r="O499" i="10"/>
  <c r="Z83" i="5" s="1"/>
  <c r="AB500" i="10"/>
  <c r="AM84" i="5" s="1"/>
  <c r="X501" i="10"/>
  <c r="AI85" i="5" s="1"/>
  <c r="T502" i="10"/>
  <c r="AE86" i="5" s="1"/>
  <c r="P503" i="10"/>
  <c r="AA87" i="5" s="1"/>
  <c r="AV493" i="10"/>
  <c r="BG77" i="5" s="1"/>
  <c r="V496" i="10"/>
  <c r="AG80" i="5" s="1"/>
  <c r="AQ497" i="10"/>
  <c r="BB81" i="5" s="1"/>
  <c r="S500" i="10"/>
  <c r="AD84" i="5" s="1"/>
  <c r="M495" i="10"/>
  <c r="X79" i="5" s="1"/>
  <c r="AU496" i="10"/>
  <c r="BF80" i="5" s="1"/>
  <c r="AD498" i="10"/>
  <c r="AO82" i="5" s="1"/>
  <c r="AU500" i="10"/>
  <c r="BF84" i="5" s="1"/>
  <c r="Z503" i="10"/>
  <c r="AK87" i="5" s="1"/>
  <c r="AA504" i="10"/>
  <c r="AL88" i="5" s="1"/>
  <c r="W505" i="10"/>
  <c r="AH89" i="5" s="1"/>
  <c r="L156" i="10"/>
  <c r="V102" i="5" s="1"/>
  <c r="AT494" i="10"/>
  <c r="BE78" i="5" s="1"/>
  <c r="T497" i="10"/>
  <c r="AE81" i="5" s="1"/>
  <c r="AV498" i="10"/>
  <c r="BG82" i="5" s="1"/>
  <c r="AB493" i="10"/>
  <c r="AM77" i="5" s="1"/>
  <c r="AL495" i="10"/>
  <c r="AW79" i="5" s="1"/>
  <c r="AO497" i="10"/>
  <c r="AZ81" i="5" s="1"/>
  <c r="V500" i="10"/>
  <c r="AG84" i="5" s="1"/>
  <c r="AK502" i="10"/>
  <c r="AV86" i="5" s="1"/>
  <c r="Q504" i="10"/>
  <c r="AB88" i="5" s="1"/>
  <c r="M505" i="10"/>
  <c r="X89" i="5" s="1"/>
  <c r="AS505" i="10"/>
  <c r="BD89" i="5" s="1"/>
  <c r="AO506" i="10"/>
  <c r="AZ90" i="5" s="1"/>
  <c r="AK507" i="10"/>
  <c r="AV91" i="5" s="1"/>
  <c r="AG508" i="10"/>
  <c r="AR92" i="5" s="1"/>
  <c r="AH495" i="10"/>
  <c r="AS79" i="5" s="1"/>
  <c r="AP499" i="10"/>
  <c r="BA83" i="5" s="1"/>
  <c r="AC503" i="10"/>
  <c r="AN87" i="5" s="1"/>
  <c r="P494" i="10"/>
  <c r="AA78" i="5" s="1"/>
  <c r="AS494" i="10"/>
  <c r="BD78" i="5" s="1"/>
  <c r="AE499" i="10"/>
  <c r="AP83" i="5" s="1"/>
  <c r="R503" i="10"/>
  <c r="AC87" i="5" s="1"/>
  <c r="AJ493" i="10"/>
  <c r="AU77" i="5" s="1"/>
  <c r="S497" i="10"/>
  <c r="AD81" i="5" s="1"/>
  <c r="AD501" i="10"/>
  <c r="AO85" i="5" s="1"/>
  <c r="AL504" i="10"/>
  <c r="AW88" i="5" s="1"/>
  <c r="V497" i="10"/>
  <c r="AG81" i="5" s="1"/>
  <c r="AK501" i="10"/>
  <c r="AV85" i="5" s="1"/>
  <c r="AR504" i="10"/>
  <c r="BC88" i="5" s="1"/>
  <c r="AL493" i="10"/>
  <c r="AW77" i="5" s="1"/>
  <c r="X498" i="10"/>
  <c r="AI82" i="5" s="1"/>
  <c r="AQ500" i="10"/>
  <c r="BB84" i="5" s="1"/>
  <c r="R504" i="10"/>
  <c r="AC88" i="5" s="1"/>
  <c r="S507" i="10"/>
  <c r="AD91" i="5" s="1"/>
  <c r="AO495" i="10"/>
  <c r="AZ79" i="5" s="1"/>
  <c r="AL499" i="10"/>
  <c r="AW83" i="5" s="1"/>
  <c r="AA503" i="10"/>
  <c r="AL87" i="5" s="1"/>
  <c r="AB506" i="10"/>
  <c r="AM90" i="5" s="1"/>
  <c r="AQ506" i="10"/>
  <c r="BB90" i="5" s="1"/>
  <c r="P498" i="10"/>
  <c r="AA82" i="5" s="1"/>
  <c r="AA507" i="10"/>
  <c r="AL91" i="5" s="1"/>
  <c r="R509" i="10"/>
  <c r="AC93" i="5" s="1"/>
  <c r="N510" i="10"/>
  <c r="Y94" i="5" s="1"/>
  <c r="AT510" i="10"/>
  <c r="BE94" i="5" s="1"/>
  <c r="AP511" i="10"/>
  <c r="BA95" i="5" s="1"/>
  <c r="AL512" i="10"/>
  <c r="AW96" i="5" s="1"/>
  <c r="AH513" i="10"/>
  <c r="AS97" i="5" s="1"/>
  <c r="AD514" i="10"/>
  <c r="AO98" i="5" s="1"/>
  <c r="Z515" i="10"/>
  <c r="AK99" i="5" s="1"/>
  <c r="V516" i="10"/>
  <c r="AG100" i="5" s="1"/>
  <c r="R517" i="10"/>
  <c r="AC101" i="5" s="1"/>
  <c r="N518" i="10"/>
  <c r="Y102" i="5" s="1"/>
  <c r="AT518" i="10"/>
  <c r="BE102" i="5" s="1"/>
  <c r="AP519" i="10"/>
  <c r="BA103" i="5" s="1"/>
  <c r="AL520" i="10"/>
  <c r="AW104" i="5" s="1"/>
  <c r="AH521" i="10"/>
  <c r="AS105" i="5" s="1"/>
  <c r="AD522" i="10"/>
  <c r="AO106" i="5" s="1"/>
  <c r="AH500" i="10"/>
  <c r="AS84" i="5" s="1"/>
  <c r="AR506" i="10"/>
  <c r="BC90" i="5" s="1"/>
  <c r="L505" i="10"/>
  <c r="W89" i="5" s="1"/>
  <c r="O502" i="10"/>
  <c r="Z86" i="5" s="1"/>
  <c r="AH508" i="10"/>
  <c r="AS92" i="5" s="1"/>
  <c r="AI509" i="10"/>
  <c r="AT93" i="5" s="1"/>
  <c r="AE510" i="10"/>
  <c r="AP94" i="5" s="1"/>
  <c r="AA511" i="10"/>
  <c r="AL95" i="5" s="1"/>
  <c r="W512" i="10"/>
  <c r="AH96" i="5" s="1"/>
  <c r="S513" i="10"/>
  <c r="AD97" i="5" s="1"/>
  <c r="O514" i="10"/>
  <c r="Z98" i="5" s="1"/>
  <c r="AU514" i="10"/>
  <c r="BF98" i="5" s="1"/>
  <c r="AQ515" i="10"/>
  <c r="BB99" i="5" s="1"/>
  <c r="AM516" i="10"/>
  <c r="AX100" i="5" s="1"/>
  <c r="AI517" i="10"/>
  <c r="AT101" i="5" s="1"/>
  <c r="AE518" i="10"/>
  <c r="AP102" i="5" s="1"/>
  <c r="AA519" i="10"/>
  <c r="AL103" i="5" s="1"/>
  <c r="W520" i="10"/>
  <c r="AH104" i="5" s="1"/>
  <c r="S521" i="10"/>
  <c r="AD105" i="5" s="1"/>
  <c r="O522" i="10"/>
  <c r="Z106" i="5" s="1"/>
  <c r="AU522" i="10"/>
  <c r="BF106" i="5" s="1"/>
  <c r="AL505" i="10"/>
  <c r="AW89" i="5" s="1"/>
  <c r="AD508" i="10"/>
  <c r="AO92" i="5" s="1"/>
  <c r="R507" i="10"/>
  <c r="AC91" i="5" s="1"/>
  <c r="P509" i="10"/>
  <c r="AA93" i="5" s="1"/>
  <c r="AV509" i="10"/>
  <c r="BG93" i="5" s="1"/>
  <c r="AR510" i="10"/>
  <c r="BC94" i="5" s="1"/>
  <c r="AN511" i="10"/>
  <c r="AY95" i="5" s="1"/>
  <c r="AJ512" i="10"/>
  <c r="AU96" i="5" s="1"/>
  <c r="AF513" i="10"/>
  <c r="AQ97" i="5" s="1"/>
  <c r="AB514" i="10"/>
  <c r="AM98" i="5" s="1"/>
  <c r="X515" i="10"/>
  <c r="AI99" i="5" s="1"/>
  <c r="T516" i="10"/>
  <c r="AE100" i="5" s="1"/>
  <c r="P517" i="10"/>
  <c r="AA101" i="5" s="1"/>
  <c r="AV517" i="10"/>
  <c r="BG101" i="5" s="1"/>
  <c r="AR518" i="10"/>
  <c r="BC102" i="5" s="1"/>
  <c r="AN519" i="10"/>
  <c r="AY103" i="5" s="1"/>
  <c r="AJ520" i="10"/>
  <c r="AU104" i="5" s="1"/>
  <c r="AF521" i="10"/>
  <c r="AQ105" i="5" s="1"/>
  <c r="AB522" i="10"/>
  <c r="AM106" i="5" s="1"/>
  <c r="Z497" i="10"/>
  <c r="AK81" i="5" s="1"/>
  <c r="AI507" i="10"/>
  <c r="AT91" i="5" s="1"/>
  <c r="L515" i="10"/>
  <c r="W99" i="5" s="1"/>
  <c r="U512" i="10"/>
  <c r="AF96" i="5" s="1"/>
  <c r="Y519" i="10"/>
  <c r="AJ103" i="5" s="1"/>
  <c r="L499" i="10"/>
  <c r="W83" i="5" s="1"/>
  <c r="Q514" i="10"/>
  <c r="AB98" i="5" s="1"/>
  <c r="N495" i="10"/>
  <c r="Y79" i="5" s="1"/>
  <c r="Q515" i="10"/>
  <c r="AB99" i="5" s="1"/>
  <c r="M521" i="10"/>
  <c r="X105" i="5" s="1"/>
  <c r="AS509" i="10"/>
  <c r="BD93" i="5" s="1"/>
  <c r="M517" i="10"/>
  <c r="X101" i="5" s="1"/>
  <c r="Q509" i="10"/>
  <c r="AB93" i="5" s="1"/>
  <c r="U516" i="10"/>
  <c r="AF100" i="5" s="1"/>
  <c r="AG521" i="10"/>
  <c r="AR105" i="5" s="1"/>
  <c r="Y509" i="10"/>
  <c r="AJ93" i="5" s="1"/>
  <c r="AC516" i="10"/>
  <c r="AN100" i="5" s="1"/>
  <c r="AK521" i="10"/>
  <c r="AV105" i="5" s="1"/>
  <c r="AC509" i="10"/>
  <c r="AN93" i="5" s="1"/>
  <c r="AG516" i="10"/>
  <c r="AR100" i="5" s="1"/>
  <c r="AO512" i="10"/>
  <c r="AZ96" i="5" s="1"/>
  <c r="Q510" i="10"/>
  <c r="AB94" i="5" s="1"/>
  <c r="AM162" i="30"/>
  <c r="AY160" i="30"/>
  <c r="Y159" i="30"/>
  <c r="AK157" i="30"/>
  <c r="AW155" i="30"/>
  <c r="W154" i="30"/>
  <c r="AK162" i="30"/>
  <c r="AW160" i="30"/>
  <c r="W159" i="30"/>
  <c r="AI157" i="30"/>
  <c r="AU155" i="30"/>
  <c r="BB163" i="30"/>
  <c r="AB162" i="30"/>
  <c r="AN160" i="30"/>
  <c r="AZ158" i="30"/>
  <c r="Z157" i="30"/>
  <c r="AL155" i="30"/>
  <c r="AS163" i="30"/>
  <c r="BE161" i="30"/>
  <c r="AE160" i="30"/>
  <c r="AQ158" i="30"/>
  <c r="BC156" i="30"/>
  <c r="AC155" i="30"/>
  <c r="AJ163" i="30"/>
  <c r="AV161" i="30"/>
  <c r="V160" i="30"/>
  <c r="AH158" i="30"/>
  <c r="AT156" i="30"/>
  <c r="BF154" i="30"/>
  <c r="AH163" i="30"/>
  <c r="AT161" i="30"/>
  <c r="BF159" i="30"/>
  <c r="AF158" i="30"/>
  <c r="AR156" i="30"/>
  <c r="BD154" i="30"/>
  <c r="AB161" i="30"/>
  <c r="AL154" i="30"/>
  <c r="AU157" i="30"/>
  <c r="AZ161" i="30"/>
  <c r="X155" i="30"/>
  <c r="AU161" i="30"/>
  <c r="BE154" i="30"/>
  <c r="X159" i="30"/>
  <c r="BG163" i="30"/>
  <c r="AE157" i="30"/>
  <c r="AP160" i="30"/>
  <c r="AY163" i="30"/>
  <c r="O493" i="10"/>
  <c r="Z77" i="5" s="1"/>
  <c r="AU493" i="10"/>
  <c r="BF77" i="5" s="1"/>
  <c r="AQ494" i="10"/>
  <c r="BB78" i="5" s="1"/>
  <c r="AM495" i="10"/>
  <c r="AX79" i="5" s="1"/>
  <c r="AM497" i="10"/>
  <c r="AX81" i="5" s="1"/>
  <c r="AB499" i="10"/>
  <c r="AM83" i="5" s="1"/>
  <c r="AF500" i="10"/>
  <c r="AQ84" i="5" s="1"/>
  <c r="AB501" i="10"/>
  <c r="AM85" i="5" s="1"/>
  <c r="X502" i="10"/>
  <c r="AI86" i="5" s="1"/>
  <c r="T503" i="10"/>
  <c r="AE87" i="5" s="1"/>
  <c r="U494" i="10"/>
  <c r="AF78" i="5" s="1"/>
  <c r="AD496" i="10"/>
  <c r="AO80" i="5" s="1"/>
  <c r="AI498" i="10"/>
  <c r="AT82" i="5" s="1"/>
  <c r="L148" i="10"/>
  <c r="V78" i="5" s="1"/>
  <c r="V495" i="10"/>
  <c r="AG79" i="5" s="1"/>
  <c r="R497" i="10"/>
  <c r="AC81" i="5" s="1"/>
  <c r="P499" i="10"/>
  <c r="AA83" i="5" s="1"/>
  <c r="Y501" i="10"/>
  <c r="AJ85" i="5" s="1"/>
  <c r="AI503" i="10"/>
  <c r="AT87" i="5" s="1"/>
  <c r="AE504" i="10"/>
  <c r="AP88" i="5" s="1"/>
  <c r="AA505" i="10"/>
  <c r="AL89" i="5" s="1"/>
  <c r="L151" i="10"/>
  <c r="V87" i="5" s="1"/>
  <c r="X495" i="10"/>
  <c r="AI79" i="5" s="1"/>
  <c r="AA497" i="10"/>
  <c r="AL81" i="5" s="1"/>
  <c r="R499" i="10"/>
  <c r="AC83" i="5" s="1"/>
  <c r="AK493" i="10"/>
  <c r="AV77" i="5" s="1"/>
  <c r="S496" i="10"/>
  <c r="AD80" i="5" s="1"/>
  <c r="Q498" i="10"/>
  <c r="AB82" i="5" s="1"/>
  <c r="AE500" i="10"/>
  <c r="AP84" i="5" s="1"/>
  <c r="AT502" i="10"/>
  <c r="BE86" i="5" s="1"/>
  <c r="U504" i="10"/>
  <c r="AF88" i="5" s="1"/>
  <c r="Q505" i="10"/>
  <c r="AB89" i="5" s="1"/>
  <c r="M506" i="10"/>
  <c r="X90" i="5" s="1"/>
  <c r="AS506" i="10"/>
  <c r="BD90" i="5" s="1"/>
  <c r="AO507" i="10"/>
  <c r="AZ91" i="5" s="1"/>
  <c r="AK508" i="10"/>
  <c r="AV92" i="5" s="1"/>
  <c r="T496" i="10"/>
  <c r="AE80" i="5" s="1"/>
  <c r="R500" i="10"/>
  <c r="AC84" i="5" s="1"/>
  <c r="AN503" i="10"/>
  <c r="AY87" i="5" s="1"/>
  <c r="Y494" i="10"/>
  <c r="AJ78" i="5" s="1"/>
  <c r="R495" i="10"/>
  <c r="AC79" i="5" s="1"/>
  <c r="AO500" i="10"/>
  <c r="AZ84" i="5" s="1"/>
  <c r="AD503" i="10"/>
  <c r="AO87" i="5" s="1"/>
  <c r="AS493" i="10"/>
  <c r="BD77" i="5" s="1"/>
  <c r="AT497" i="10"/>
  <c r="BE81" i="5" s="1"/>
  <c r="AP501" i="10"/>
  <c r="BA85" i="5" s="1"/>
  <c r="R505" i="10"/>
  <c r="AC89" i="5" s="1"/>
  <c r="AI497" i="10"/>
  <c r="AT81" i="5" s="1"/>
  <c r="M502" i="10"/>
  <c r="X86" i="5" s="1"/>
  <c r="X505" i="10"/>
  <c r="AI89" i="5" s="1"/>
  <c r="AV494" i="10"/>
  <c r="BG78" i="5" s="1"/>
  <c r="AH498" i="10"/>
  <c r="AS82" i="5" s="1"/>
  <c r="M501" i="10"/>
  <c r="X85" i="5" s="1"/>
  <c r="AH504" i="10"/>
  <c r="AS88" i="5" s="1"/>
  <c r="AB507" i="10"/>
  <c r="AM91" i="5" s="1"/>
  <c r="O496" i="10"/>
  <c r="Z80" i="5" s="1"/>
  <c r="N501" i="10"/>
  <c r="Y85" i="5" s="1"/>
  <c r="AR503" i="10"/>
  <c r="BC87" i="5" s="1"/>
  <c r="AP506" i="10"/>
  <c r="BA90" i="5" s="1"/>
  <c r="AJ507" i="10"/>
  <c r="AU91" i="5" s="1"/>
  <c r="Y499" i="10"/>
  <c r="AJ83" i="5" s="1"/>
  <c r="AF507" i="10"/>
  <c r="AQ91" i="5" s="1"/>
  <c r="V509" i="10"/>
  <c r="AG93" i="5" s="1"/>
  <c r="R510" i="10"/>
  <c r="AC94" i="5" s="1"/>
  <c r="N511" i="10"/>
  <c r="Y95" i="5" s="1"/>
  <c r="AT511" i="10"/>
  <c r="BE95" i="5" s="1"/>
  <c r="AP512" i="10"/>
  <c r="BA96" i="5" s="1"/>
  <c r="AL513" i="10"/>
  <c r="AW97" i="5" s="1"/>
  <c r="AH514" i="10"/>
  <c r="AS98" i="5" s="1"/>
  <c r="AD515" i="10"/>
  <c r="AO99" i="5" s="1"/>
  <c r="Z516" i="10"/>
  <c r="AK100" i="5" s="1"/>
  <c r="V517" i="10"/>
  <c r="AG101" i="5" s="1"/>
  <c r="R518" i="10"/>
  <c r="AC102" i="5" s="1"/>
  <c r="N519" i="10"/>
  <c r="Y103" i="5" s="1"/>
  <c r="AT519" i="10"/>
  <c r="BE103" i="5" s="1"/>
  <c r="AP520" i="10"/>
  <c r="BA104" i="5" s="1"/>
  <c r="AL521" i="10"/>
  <c r="AW105" i="5" s="1"/>
  <c r="AH522" i="10"/>
  <c r="AS106" i="5" s="1"/>
  <c r="V501" i="10"/>
  <c r="AG85" i="5" s="1"/>
  <c r="P507" i="10"/>
  <c r="AA91" i="5" s="1"/>
  <c r="L509" i="10"/>
  <c r="W93" i="5" s="1"/>
  <c r="N504" i="10"/>
  <c r="Y88" i="5" s="1"/>
  <c r="AQ508" i="10"/>
  <c r="BB92" i="5" s="1"/>
  <c r="AM509" i="10"/>
  <c r="AX93" i="5" s="1"/>
  <c r="AI510" i="10"/>
  <c r="AT94" i="5" s="1"/>
  <c r="AE511" i="10"/>
  <c r="AP95" i="5" s="1"/>
  <c r="AA512" i="10"/>
  <c r="AL96" i="5" s="1"/>
  <c r="W513" i="10"/>
  <c r="AH97" i="5" s="1"/>
  <c r="S514" i="10"/>
  <c r="AD98" i="5" s="1"/>
  <c r="O515" i="10"/>
  <c r="Z99" i="5" s="1"/>
  <c r="AU515" i="10"/>
  <c r="BF99" i="5" s="1"/>
  <c r="AQ516" i="10"/>
  <c r="BB100" i="5" s="1"/>
  <c r="AM517" i="10"/>
  <c r="AX101" i="5" s="1"/>
  <c r="AI518" i="10"/>
  <c r="AT102" i="5" s="1"/>
  <c r="AE519" i="10"/>
  <c r="AP103" i="5" s="1"/>
  <c r="AA520" i="10"/>
  <c r="AL104" i="5" s="1"/>
  <c r="W521" i="10"/>
  <c r="AH105" i="5" s="1"/>
  <c r="S522" i="10"/>
  <c r="AD106" i="5" s="1"/>
  <c r="L496" i="10"/>
  <c r="W80" i="5" s="1"/>
  <c r="AE506" i="10"/>
  <c r="AP90" i="5" s="1"/>
  <c r="AM508" i="10"/>
  <c r="AX92" i="5" s="1"/>
  <c r="AD507" i="10"/>
  <c r="AO91" i="5" s="1"/>
  <c r="T509" i="10"/>
  <c r="AE93" i="5" s="1"/>
  <c r="P510" i="10"/>
  <c r="AA94" i="5" s="1"/>
  <c r="AV510" i="10"/>
  <c r="BG94" i="5" s="1"/>
  <c r="AR511" i="10"/>
  <c r="BC95" i="5" s="1"/>
  <c r="AN512" i="10"/>
  <c r="AY96" i="5" s="1"/>
  <c r="AJ513" i="10"/>
  <c r="AU97" i="5" s="1"/>
  <c r="AF514" i="10"/>
  <c r="AQ98" i="5" s="1"/>
  <c r="AB515" i="10"/>
  <c r="AM99" i="5" s="1"/>
  <c r="X516" i="10"/>
  <c r="AI100" i="5" s="1"/>
  <c r="T517" i="10"/>
  <c r="AE101" i="5" s="1"/>
  <c r="P518" i="10"/>
  <c r="AA102" i="5" s="1"/>
  <c r="AV518" i="10"/>
  <c r="BG102" i="5" s="1"/>
  <c r="AR519" i="10"/>
  <c r="BC103" i="5" s="1"/>
  <c r="AN520" i="10"/>
  <c r="AY104" i="5" s="1"/>
  <c r="AJ521" i="10"/>
  <c r="AU105" i="5" s="1"/>
  <c r="AF522" i="10"/>
  <c r="AQ106" i="5" s="1"/>
  <c r="AT500" i="10"/>
  <c r="BE84" i="5" s="1"/>
  <c r="AR507" i="10"/>
  <c r="BC91" i="5" s="1"/>
  <c r="L519" i="10"/>
  <c r="W103" i="5" s="1"/>
  <c r="Q513" i="10"/>
  <c r="AB97" i="5" s="1"/>
  <c r="M520" i="10"/>
  <c r="X104" i="5" s="1"/>
  <c r="L154" i="10"/>
  <c r="V96" i="5" s="1"/>
  <c r="M515" i="10"/>
  <c r="X99" i="5" s="1"/>
  <c r="AS508" i="10"/>
  <c r="BD92" i="5" s="1"/>
  <c r="M516" i="10"/>
  <c r="X100" i="5" s="1"/>
  <c r="AC521" i="10"/>
  <c r="AN105" i="5" s="1"/>
  <c r="AO510" i="10"/>
  <c r="AZ94" i="5" s="1"/>
  <c r="AS517" i="10"/>
  <c r="BD101" i="5" s="1"/>
  <c r="M510" i="10"/>
  <c r="X94" i="5" s="1"/>
  <c r="Q517" i="10"/>
  <c r="AB101" i="5" s="1"/>
  <c r="M522" i="10"/>
  <c r="X106" i="5" s="1"/>
  <c r="U510" i="10"/>
  <c r="AF94" i="5" s="1"/>
  <c r="Y517" i="10"/>
  <c r="AJ101" i="5" s="1"/>
  <c r="Q522" i="10"/>
  <c r="AB106" i="5" s="1"/>
  <c r="Y510" i="10"/>
  <c r="AJ94" i="5" s="1"/>
  <c r="AC517" i="10"/>
  <c r="AN101" i="5" s="1"/>
  <c r="AK513" i="10"/>
  <c r="AV97" i="5" s="1"/>
  <c r="U517" i="10"/>
  <c r="AF101" i="5" s="1"/>
  <c r="BE163" i="30"/>
  <c r="AE162" i="30"/>
  <c r="AQ160" i="30"/>
  <c r="BC158" i="30"/>
  <c r="AC157" i="30"/>
  <c r="AO155" i="30"/>
  <c r="BC163" i="30"/>
  <c r="AC162" i="30"/>
  <c r="AO160" i="30"/>
  <c r="BA158" i="30"/>
  <c r="AA157" i="30"/>
  <c r="AM155" i="30"/>
  <c r="AT163" i="30"/>
  <c r="BF161" i="30"/>
  <c r="AF160" i="30"/>
  <c r="AR158" i="30"/>
  <c r="BD156" i="30"/>
  <c r="AD155" i="30"/>
  <c r="AK163" i="30"/>
  <c r="AW161" i="30"/>
  <c r="W160" i="30"/>
  <c r="AI158" i="30"/>
  <c r="AU156" i="30"/>
  <c r="BG154" i="30"/>
  <c r="AB163" i="30"/>
  <c r="AN161" i="30"/>
  <c r="AZ159" i="30"/>
  <c r="Z158" i="30"/>
  <c r="AL156" i="30"/>
  <c r="AX154" i="30"/>
  <c r="Z163" i="30"/>
  <c r="AL161" i="30"/>
  <c r="AX159" i="30"/>
  <c r="X158" i="30"/>
  <c r="AJ156" i="30"/>
  <c r="AV154" i="30"/>
  <c r="AH160" i="30"/>
  <c r="AQ163" i="30"/>
  <c r="BA156" i="30"/>
  <c r="BF160" i="30"/>
  <c r="AD154" i="30"/>
  <c r="BA160" i="30"/>
  <c r="Y154" i="30"/>
  <c r="AD158" i="30"/>
  <c r="AA163" i="30"/>
  <c r="AK156" i="30"/>
  <c r="AV159" i="30"/>
  <c r="AK160" i="30"/>
  <c r="S493" i="10"/>
  <c r="AD77" i="5" s="1"/>
  <c r="O494" i="10"/>
  <c r="Z78" i="5" s="1"/>
  <c r="AU494" i="10"/>
  <c r="BF78" i="5" s="1"/>
  <c r="AQ495" i="10"/>
  <c r="BB79" i="5" s="1"/>
  <c r="AS497" i="10"/>
  <c r="BD81" i="5" s="1"/>
  <c r="AH499" i="10"/>
  <c r="AS83" i="5" s="1"/>
  <c r="AJ500" i="10"/>
  <c r="AU84" i="5" s="1"/>
  <c r="AF501" i="10"/>
  <c r="AQ85" i="5" s="1"/>
  <c r="AB502" i="10"/>
  <c r="AM86" i="5" s="1"/>
  <c r="X503" i="10"/>
  <c r="AI87" i="5" s="1"/>
  <c r="AD494" i="10"/>
  <c r="AO78" i="5" s="1"/>
  <c r="AK496" i="10"/>
  <c r="AV80" i="5" s="1"/>
  <c r="AN498" i="10"/>
  <c r="AY82" i="5" s="1"/>
  <c r="U493" i="10"/>
  <c r="AF77" i="5" s="1"/>
  <c r="AJ495" i="10"/>
  <c r="AU79" i="5" s="1"/>
  <c r="X497" i="10"/>
  <c r="AI81" i="5" s="1"/>
  <c r="W499" i="10"/>
  <c r="AH83" i="5" s="1"/>
  <c r="AH501" i="10"/>
  <c r="AS85" i="5" s="1"/>
  <c r="AM503" i="10"/>
  <c r="AX87" i="5" s="1"/>
  <c r="AI504" i="10"/>
  <c r="AT88" i="5" s="1"/>
  <c r="AE505" i="10"/>
  <c r="AP89" i="5" s="1"/>
  <c r="R493" i="10"/>
  <c r="AC77" i="5" s="1"/>
  <c r="AG495" i="10"/>
  <c r="AR79" i="5" s="1"/>
  <c r="AG497" i="10"/>
  <c r="AR81" i="5" s="1"/>
  <c r="AG499" i="10"/>
  <c r="AR83" i="5" s="1"/>
  <c r="AT493" i="10"/>
  <c r="BE77" i="5" s="1"/>
  <c r="AI496" i="10"/>
  <c r="AT80" i="5" s="1"/>
  <c r="V498" i="10"/>
  <c r="AG82" i="5" s="1"/>
  <c r="AS500" i="10"/>
  <c r="BD84" i="5" s="1"/>
  <c r="S503" i="10"/>
  <c r="AD87" i="5" s="1"/>
  <c r="Y504" i="10"/>
  <c r="AJ88" i="5" s="1"/>
  <c r="U505" i="10"/>
  <c r="AF89" i="5" s="1"/>
  <c r="Q506" i="10"/>
  <c r="AB90" i="5" s="1"/>
  <c r="M507" i="10"/>
  <c r="X91" i="5" s="1"/>
  <c r="AS507" i="10"/>
  <c r="BD91" i="5" s="1"/>
  <c r="AO508" i="10"/>
  <c r="AZ92" i="5" s="1"/>
  <c r="AJ496" i="10"/>
  <c r="AU80" i="5" s="1"/>
  <c r="AG500" i="10"/>
  <c r="AR84" i="5" s="1"/>
  <c r="T504" i="10"/>
  <c r="AE88" i="5" s="1"/>
  <c r="AH494" i="10"/>
  <c r="AS78" i="5" s="1"/>
  <c r="X496" i="10"/>
  <c r="AI80" i="5" s="1"/>
  <c r="Q501" i="10"/>
  <c r="AB85" i="5" s="1"/>
  <c r="AJ503" i="10"/>
  <c r="AU87" i="5" s="1"/>
  <c r="R494" i="10"/>
  <c r="AC78" i="5" s="1"/>
  <c r="U498" i="10"/>
  <c r="AF82" i="5" s="1"/>
  <c r="R502" i="10"/>
  <c r="AC86" i="5" s="1"/>
  <c r="AH505" i="10"/>
  <c r="AS89" i="5" s="1"/>
  <c r="AV497" i="10"/>
  <c r="BG81" i="5" s="1"/>
  <c r="S502" i="10"/>
  <c r="AD86" i="5" s="1"/>
  <c r="AN505" i="10"/>
  <c r="AY89" i="5" s="1"/>
  <c r="U495" i="10"/>
  <c r="AF79" i="5" s="1"/>
  <c r="U499" i="10"/>
  <c r="AF83" i="5" s="1"/>
  <c r="S501" i="10"/>
  <c r="AD85" i="5" s="1"/>
  <c r="N505" i="10"/>
  <c r="Y89" i="5" s="1"/>
  <c r="L155" i="10"/>
  <c r="V99" i="5" s="1"/>
  <c r="AF496" i="10"/>
  <c r="AQ80" i="5" s="1"/>
  <c r="Z501" i="10"/>
  <c r="AK85" i="5" s="1"/>
  <c r="X504" i="10"/>
  <c r="AI88" i="5" s="1"/>
  <c r="O507" i="10"/>
  <c r="Z91" i="5" s="1"/>
  <c r="N508" i="10"/>
  <c r="Y92" i="5" s="1"/>
  <c r="U501" i="10"/>
  <c r="AF85" i="5" s="1"/>
  <c r="AT507" i="10"/>
  <c r="BE91" i="5" s="1"/>
  <c r="Z509" i="10"/>
  <c r="AK93" i="5" s="1"/>
  <c r="V510" i="10"/>
  <c r="AG94" i="5" s="1"/>
  <c r="R511" i="10"/>
  <c r="AC95" i="5" s="1"/>
  <c r="N512" i="10"/>
  <c r="Y96" i="5" s="1"/>
  <c r="AT512" i="10"/>
  <c r="BE96" i="5" s="1"/>
  <c r="AP513" i="10"/>
  <c r="BA97" i="5" s="1"/>
  <c r="AL514" i="10"/>
  <c r="AW98" i="5" s="1"/>
  <c r="AH515" i="10"/>
  <c r="AS99" i="5" s="1"/>
  <c r="AD516" i="10"/>
  <c r="AO100" i="5" s="1"/>
  <c r="Z517" i="10"/>
  <c r="AK101" i="5" s="1"/>
  <c r="V518" i="10"/>
  <c r="AG102" i="5" s="1"/>
  <c r="R519" i="10"/>
  <c r="AC103" i="5" s="1"/>
  <c r="N520" i="10"/>
  <c r="Y104" i="5" s="1"/>
  <c r="AT520" i="10"/>
  <c r="BE104" i="5" s="1"/>
  <c r="AP521" i="10"/>
  <c r="BA105" i="5" s="1"/>
  <c r="AL522" i="10"/>
  <c r="AW106" i="5" s="1"/>
  <c r="AI502" i="10"/>
  <c r="AT86" i="5" s="1"/>
  <c r="V507" i="10"/>
  <c r="AG91" i="5" s="1"/>
  <c r="L513" i="10"/>
  <c r="W97" i="5" s="1"/>
  <c r="AR505" i="10"/>
  <c r="BC89" i="5" s="1"/>
  <c r="AU508" i="10"/>
  <c r="BF92" i="5" s="1"/>
  <c r="AQ509" i="10"/>
  <c r="BB93" i="5" s="1"/>
  <c r="AM510" i="10"/>
  <c r="AX94" i="5" s="1"/>
  <c r="AI511" i="10"/>
  <c r="AT95" i="5" s="1"/>
  <c r="AE512" i="10"/>
  <c r="AP96" i="5" s="1"/>
  <c r="AA513" i="10"/>
  <c r="AL97" i="5" s="1"/>
  <c r="W514" i="10"/>
  <c r="AH98" i="5" s="1"/>
  <c r="S515" i="10"/>
  <c r="AD99" i="5" s="1"/>
  <c r="O516" i="10"/>
  <c r="Z100" i="5" s="1"/>
  <c r="AU516" i="10"/>
  <c r="BF100" i="5" s="1"/>
  <c r="AQ517" i="10"/>
  <c r="BB101" i="5" s="1"/>
  <c r="AM518" i="10"/>
  <c r="AX102" i="5" s="1"/>
  <c r="AI519" i="10"/>
  <c r="AT103" i="5" s="1"/>
  <c r="AE520" i="10"/>
  <c r="AP104" i="5" s="1"/>
  <c r="AA521" i="10"/>
  <c r="AL105" i="5" s="1"/>
  <c r="W522" i="10"/>
  <c r="AH106" i="5" s="1"/>
  <c r="AG496" i="10"/>
  <c r="AR80" i="5" s="1"/>
  <c r="AM506" i="10"/>
  <c r="AX90" i="5" s="1"/>
  <c r="AF494" i="10"/>
  <c r="AQ78" i="5" s="1"/>
  <c r="AM507" i="10"/>
  <c r="AX91" i="5" s="1"/>
  <c r="X509" i="10"/>
  <c r="AI93" i="5" s="1"/>
  <c r="T510" i="10"/>
  <c r="AE94" i="5" s="1"/>
  <c r="P511" i="10"/>
  <c r="AA95" i="5" s="1"/>
  <c r="AV511" i="10"/>
  <c r="BG95" i="5" s="1"/>
  <c r="AR512" i="10"/>
  <c r="BC96" i="5" s="1"/>
  <c r="AN513" i="10"/>
  <c r="AY97" i="5" s="1"/>
  <c r="AJ514" i="10"/>
  <c r="AU98" i="5" s="1"/>
  <c r="AF515" i="10"/>
  <c r="AQ99" i="5" s="1"/>
  <c r="AB516" i="10"/>
  <c r="AM100" i="5" s="1"/>
  <c r="X517" i="10"/>
  <c r="AI101" i="5" s="1"/>
  <c r="T518" i="10"/>
  <c r="AE102" i="5" s="1"/>
  <c r="P519" i="10"/>
  <c r="AA103" i="5" s="1"/>
  <c r="AV519" i="10"/>
  <c r="BG103" i="5" s="1"/>
  <c r="AR520" i="10"/>
  <c r="BC104" i="5" s="1"/>
  <c r="AN521" i="10"/>
  <c r="AY105" i="5" s="1"/>
  <c r="AJ522" i="10"/>
  <c r="AU106" i="5" s="1"/>
  <c r="AU502" i="10"/>
  <c r="BF86" i="5" s="1"/>
  <c r="V508" i="10"/>
  <c r="AG92" i="5" s="1"/>
  <c r="AA502" i="10"/>
  <c r="AL86" i="5" s="1"/>
  <c r="M514" i="10"/>
  <c r="X98" i="5" s="1"/>
  <c r="AC520" i="10"/>
  <c r="AN104" i="5" s="1"/>
  <c r="AN507" i="10"/>
  <c r="AY91" i="5" s="1"/>
  <c r="AS515" i="10"/>
  <c r="BD99" i="5" s="1"/>
  <c r="AO509" i="10"/>
  <c r="AZ93" i="5" s="1"/>
  <c r="AS516" i="10"/>
  <c r="BD100" i="5" s="1"/>
  <c r="AS521" i="10"/>
  <c r="BD105" i="5" s="1"/>
  <c r="AK511" i="10"/>
  <c r="AV95" i="5" s="1"/>
  <c r="AO518" i="10"/>
  <c r="AZ102" i="5" s="1"/>
  <c r="AS510" i="10"/>
  <c r="BD94" i="5" s="1"/>
  <c r="M518" i="10"/>
  <c r="X102" i="5" s="1"/>
  <c r="AC522" i="10"/>
  <c r="AN106" i="5" s="1"/>
  <c r="Q511" i="10"/>
  <c r="AB95" i="5" s="1"/>
  <c r="U518" i="10"/>
  <c r="AF102" i="5" s="1"/>
  <c r="AG522" i="10"/>
  <c r="AR106" i="5" s="1"/>
  <c r="U511" i="10"/>
  <c r="AF95" i="5" s="1"/>
  <c r="Y518" i="10"/>
  <c r="AJ102" i="5" s="1"/>
  <c r="T507" i="10"/>
  <c r="AE91" i="5" s="1"/>
  <c r="M511" i="10"/>
  <c r="X95" i="5" s="1"/>
  <c r="AW163" i="30"/>
  <c r="AG160" i="30"/>
  <c r="AV156" i="30"/>
  <c r="BF162" i="30"/>
  <c r="AP159" i="30"/>
  <c r="AE161" i="30"/>
  <c r="W493" i="10"/>
  <c r="AH77" i="5" s="1"/>
  <c r="AF502" i="10"/>
  <c r="AQ86" i="5" s="1"/>
  <c r="AD499" i="10"/>
  <c r="AO83" i="5" s="1"/>
  <c r="AN499" i="10"/>
  <c r="AY83" i="5" s="1"/>
  <c r="U506" i="10"/>
  <c r="AF90" i="5" s="1"/>
  <c r="AN496" i="10"/>
  <c r="AY80" i="5" s="1"/>
  <c r="Y502" i="10"/>
  <c r="AJ86" i="5" s="1"/>
  <c r="AL501" i="10"/>
  <c r="AW85" i="5" s="1"/>
  <c r="V511" i="10"/>
  <c r="AG95" i="5" s="1"/>
  <c r="Z518" i="10"/>
  <c r="AK102" i="5" s="1"/>
  <c r="AT503" i="10"/>
  <c r="BE87" i="5" s="1"/>
  <c r="S509" i="10"/>
  <c r="AD93" i="5" s="1"/>
  <c r="AM512" i="10"/>
  <c r="AX96" i="5" s="1"/>
  <c r="W516" i="10"/>
  <c r="AH100" i="5" s="1"/>
  <c r="AQ519" i="10"/>
  <c r="BB103" i="5" s="1"/>
  <c r="AQ499" i="10"/>
  <c r="BB83" i="5" s="1"/>
  <c r="AF509" i="10"/>
  <c r="AQ93" i="5" s="1"/>
  <c r="P513" i="10"/>
  <c r="AA97" i="5" s="1"/>
  <c r="AJ516" i="10"/>
  <c r="AU100" i="5" s="1"/>
  <c r="T520" i="10"/>
  <c r="AE104" i="5" s="1"/>
  <c r="Z506" i="10"/>
  <c r="AK90" i="5" s="1"/>
  <c r="Y521" i="10"/>
  <c r="AJ105" i="5" s="1"/>
  <c r="AK518" i="10"/>
  <c r="AV102" i="5" s="1"/>
  <c r="AK512" i="10"/>
  <c r="AV96" i="5" s="1"/>
  <c r="AS519" i="10"/>
  <c r="BD103" i="5" s="1"/>
  <c r="L493" i="10"/>
  <c r="W77" i="5" s="1"/>
  <c r="W162" i="30"/>
  <c r="AS158" i="30"/>
  <c r="V155" i="30"/>
  <c r="AF161" i="30"/>
  <c r="BB157" i="30"/>
  <c r="BG159" i="30"/>
  <c r="S494" i="10"/>
  <c r="AD78" i="5" s="1"/>
  <c r="AB503" i="10"/>
  <c r="AM87" i="5" s="1"/>
  <c r="AQ501" i="10"/>
  <c r="BB85" i="5" s="1"/>
  <c r="X494" i="10"/>
  <c r="AI78" i="5" s="1"/>
  <c r="Q507" i="10"/>
  <c r="AB91" i="5" s="1"/>
  <c r="W501" i="10"/>
  <c r="AH85" i="5" s="1"/>
  <c r="R506" i="10"/>
  <c r="AC90" i="5" s="1"/>
  <c r="AN504" i="10"/>
  <c r="AY88" i="5" s="1"/>
  <c r="R512" i="10"/>
  <c r="AC96" i="5" s="1"/>
  <c r="V519" i="10"/>
  <c r="AG103" i="5" s="1"/>
  <c r="AP507" i="10"/>
  <c r="BA91" i="5" s="1"/>
  <c r="AU509" i="10"/>
  <c r="BF93" i="5" s="1"/>
  <c r="AE513" i="10"/>
  <c r="AP97" i="5" s="1"/>
  <c r="O517" i="10"/>
  <c r="Z101" i="5" s="1"/>
  <c r="AI520" i="10"/>
  <c r="AT104" i="5" s="1"/>
  <c r="AU506" i="10"/>
  <c r="BF90" i="5" s="1"/>
  <c r="X510" i="10"/>
  <c r="AI94" i="5" s="1"/>
  <c r="AR513" i="10"/>
  <c r="BC97" i="5" s="1"/>
  <c r="AB517" i="10"/>
  <c r="AM101" i="5" s="1"/>
  <c r="AV520" i="10"/>
  <c r="BG104" i="5" s="1"/>
  <c r="AE508" i="10"/>
  <c r="AP92" i="5" s="1"/>
  <c r="AK509" i="10"/>
  <c r="AV93" i="5" s="1"/>
  <c r="Y522" i="10"/>
  <c r="AJ106" i="5" s="1"/>
  <c r="AS518" i="10"/>
  <c r="BD102" i="5" s="1"/>
  <c r="L494" i="10"/>
  <c r="W78" i="5" s="1"/>
  <c r="Q518" i="10"/>
  <c r="AB102" i="5" s="1"/>
  <c r="AI160" i="30"/>
  <c r="BE156" i="30"/>
  <c r="AC163" i="30"/>
  <c r="AR159" i="30"/>
  <c r="AB156" i="30"/>
  <c r="AQ159" i="30"/>
  <c r="O495" i="10"/>
  <c r="Z79" i="5" s="1"/>
  <c r="AR494" i="10"/>
  <c r="BC78" i="5" s="1"/>
  <c r="AQ503" i="10"/>
  <c r="BB87" i="5" s="1"/>
  <c r="AQ496" i="10"/>
  <c r="BB80" i="5" s="1"/>
  <c r="M508" i="10"/>
  <c r="X92" i="5" s="1"/>
  <c r="P504" i="10"/>
  <c r="AA88" i="5" s="1"/>
  <c r="AD495" i="10"/>
  <c r="AO79" i="5" s="1"/>
  <c r="AP497" i="10"/>
  <c r="BA81" i="5" s="1"/>
  <c r="N513" i="10"/>
  <c r="Y97" i="5" s="1"/>
  <c r="R520" i="10"/>
  <c r="AC104" i="5" s="1"/>
  <c r="O508" i="10"/>
  <c r="Z92" i="5" s="1"/>
  <c r="O510" i="10"/>
  <c r="Z94" i="5" s="1"/>
  <c r="AI513" i="10"/>
  <c r="AT97" i="5" s="1"/>
  <c r="S517" i="10"/>
  <c r="AD101" i="5" s="1"/>
  <c r="AM520" i="10"/>
  <c r="AX104" i="5" s="1"/>
  <c r="X507" i="10"/>
  <c r="AI91" i="5" s="1"/>
  <c r="AB510" i="10"/>
  <c r="AM94" i="5" s="1"/>
  <c r="AV513" i="10"/>
  <c r="BG97" i="5" s="1"/>
  <c r="AF517" i="10"/>
  <c r="AQ101" i="5" s="1"/>
  <c r="P521" i="10"/>
  <c r="AA105" i="5" s="1"/>
  <c r="AN508" i="10"/>
  <c r="AY92" i="5" s="1"/>
  <c r="AG510" i="10"/>
  <c r="AR94" i="5" s="1"/>
  <c r="AO522" i="10"/>
  <c r="AZ106" i="5" s="1"/>
  <c r="AO519" i="10"/>
  <c r="AZ103" i="5" s="1"/>
  <c r="L516" i="10"/>
  <c r="W100" i="5" s="1"/>
  <c r="AS511" i="10"/>
  <c r="BD95" i="5" s="1"/>
  <c r="AU158" i="30"/>
  <c r="AE155" i="30"/>
  <c r="AO161" i="30"/>
  <c r="BD157" i="30"/>
  <c r="AN154" i="30"/>
  <c r="AJ157" i="30"/>
  <c r="AU495" i="10"/>
  <c r="BF79" i="5" s="1"/>
  <c r="AT496" i="10"/>
  <c r="BE80" i="5" s="1"/>
  <c r="AM504" i="10"/>
  <c r="AX88" i="5" s="1"/>
  <c r="AG498" i="10"/>
  <c r="AR82" i="5" s="1"/>
  <c r="T493" i="10"/>
  <c r="AE77" i="5" s="1"/>
  <c r="AB495" i="10"/>
  <c r="AM79" i="5" s="1"/>
  <c r="AJ499" i="10"/>
  <c r="AU83" i="5" s="1"/>
  <c r="W508" i="10"/>
  <c r="AH92" i="5" s="1"/>
  <c r="AT513" i="10"/>
  <c r="BE97" i="5" s="1"/>
  <c r="N521" i="10"/>
  <c r="Y105" i="5" s="1"/>
  <c r="L517" i="10"/>
  <c r="W101" i="5" s="1"/>
  <c r="AQ510" i="10"/>
  <c r="BB94" i="5" s="1"/>
  <c r="AA514" i="10"/>
  <c r="AL98" i="5" s="1"/>
  <c r="AU517" i="10"/>
  <c r="BF101" i="5" s="1"/>
  <c r="AE521" i="10"/>
  <c r="AP105" i="5" s="1"/>
  <c r="M497" i="10"/>
  <c r="X81" i="5" s="1"/>
  <c r="T511" i="10"/>
  <c r="AE95" i="5" s="1"/>
  <c r="AN514" i="10"/>
  <c r="AY98" i="5" s="1"/>
  <c r="X518" i="10"/>
  <c r="AI102" i="5" s="1"/>
  <c r="AR521" i="10"/>
  <c r="BC105" i="5" s="1"/>
  <c r="T506" i="10"/>
  <c r="AE90" i="5" s="1"/>
  <c r="AO516" i="10"/>
  <c r="AZ100" i="5" s="1"/>
  <c r="AG512" i="10"/>
  <c r="AR96" i="5" s="1"/>
  <c r="AS522" i="10"/>
  <c r="BD106" i="5" s="1"/>
  <c r="Q512" i="10"/>
  <c r="AB96" i="5" s="1"/>
  <c r="BG156" i="30"/>
  <c r="AL163" i="30"/>
  <c r="BA159" i="30"/>
  <c r="AD156" i="30"/>
  <c r="AN159" i="30"/>
  <c r="AG162" i="30"/>
  <c r="N498" i="10"/>
  <c r="Y82" i="5" s="1"/>
  <c r="AS498" i="10"/>
  <c r="BD82" i="5" s="1"/>
  <c r="AI505" i="10"/>
  <c r="AT89" i="5" s="1"/>
  <c r="R501" i="10"/>
  <c r="AC85" i="5" s="1"/>
  <c r="O497" i="10"/>
  <c r="Z81" i="5" s="1"/>
  <c r="AP498" i="10"/>
  <c r="BA82" i="5" s="1"/>
  <c r="AE501" i="10"/>
  <c r="AP85" i="5" s="1"/>
  <c r="AS501" i="10"/>
  <c r="BD85" i="5" s="1"/>
  <c r="AP514" i="10"/>
  <c r="BA98" i="5" s="1"/>
  <c r="AT521" i="10"/>
  <c r="BE105" i="5" s="1"/>
  <c r="L521" i="10"/>
  <c r="W105" i="5" s="1"/>
  <c r="AU510" i="10"/>
  <c r="BF94" i="5" s="1"/>
  <c r="AE514" i="10"/>
  <c r="AP98" i="5" s="1"/>
  <c r="O518" i="10"/>
  <c r="Z102" i="5" s="1"/>
  <c r="AI521" i="10"/>
  <c r="AT105" i="5" s="1"/>
  <c r="AG501" i="10"/>
  <c r="AR85" i="5" s="1"/>
  <c r="X511" i="10"/>
  <c r="AI95" i="5" s="1"/>
  <c r="AR514" i="10"/>
  <c r="BC98" i="5" s="1"/>
  <c r="AB518" i="10"/>
  <c r="AM102" i="5" s="1"/>
  <c r="AV521" i="10"/>
  <c r="BG105" i="5" s="1"/>
  <c r="AJ508" i="10"/>
  <c r="AU92" i="5" s="1"/>
  <c r="AK517" i="10"/>
  <c r="AV101" i="5" s="1"/>
  <c r="AC513" i="10"/>
  <c r="AN97" i="5" s="1"/>
  <c r="L506" i="10"/>
  <c r="W90" i="5" s="1"/>
  <c r="M513" i="10"/>
  <c r="X97" i="5" s="1"/>
  <c r="AG155" i="30"/>
  <c r="AX161" i="30"/>
  <c r="AA158" i="30"/>
  <c r="AP154" i="30"/>
  <c r="AW162" i="30"/>
  <c r="AQ155" i="30"/>
  <c r="AO499" i="10"/>
  <c r="AZ83" i="5" s="1"/>
  <c r="AD493" i="10"/>
  <c r="AO77" i="5" s="1"/>
  <c r="AF493" i="10"/>
  <c r="AQ77" i="5" s="1"/>
  <c r="AG503" i="10"/>
  <c r="AR87" i="5" s="1"/>
  <c r="AM500" i="10"/>
  <c r="AX84" i="5" s="1"/>
  <c r="M503" i="10"/>
  <c r="X87" i="5" s="1"/>
  <c r="AD505" i="10"/>
  <c r="AO89" i="5" s="1"/>
  <c r="S508" i="10"/>
  <c r="AD92" i="5" s="1"/>
  <c r="AL515" i="10"/>
  <c r="AW99" i="5" s="1"/>
  <c r="AP522" i="10"/>
  <c r="BA106" i="5" s="1"/>
  <c r="P506" i="10"/>
  <c r="AA90" i="5" s="1"/>
  <c r="AM511" i="10"/>
  <c r="AX95" i="5" s="1"/>
  <c r="W515" i="10"/>
  <c r="AH99" i="5" s="1"/>
  <c r="AQ518" i="10"/>
  <c r="BB102" i="5" s="1"/>
  <c r="AA522" i="10"/>
  <c r="AL106" i="5" s="1"/>
  <c r="AV507" i="10"/>
  <c r="BG91" i="5" s="1"/>
  <c r="P512" i="10"/>
  <c r="AA96" i="5" s="1"/>
  <c r="AJ515" i="10"/>
  <c r="AU99" i="5" s="1"/>
  <c r="T519" i="10"/>
  <c r="AE103" i="5" s="1"/>
  <c r="AN522" i="10"/>
  <c r="AY106" i="5" s="1"/>
  <c r="AS514" i="10"/>
  <c r="BD98" i="5" s="1"/>
  <c r="AK510" i="10"/>
  <c r="AV94" i="5" s="1"/>
  <c r="AK519" i="10"/>
  <c r="AV103" i="5" s="1"/>
  <c r="M512" i="10"/>
  <c r="X96" i="5" s="1"/>
  <c r="U519" i="10"/>
  <c r="AF103" i="5" s="1"/>
  <c r="AU163" i="30"/>
  <c r="X160" i="30"/>
  <c r="AM156" i="30"/>
  <c r="BD162" i="30"/>
  <c r="BG155" i="30"/>
  <c r="BB158" i="30"/>
  <c r="AN500" i="10"/>
  <c r="AY84" i="5" s="1"/>
  <c r="AS495" i="10"/>
  <c r="BD79" i="5" s="1"/>
  <c r="AP495" i="10"/>
  <c r="BA79" i="5" s="1"/>
  <c r="AC504" i="10"/>
  <c r="AN88" i="5" s="1"/>
  <c r="AJ504" i="10"/>
  <c r="AU88" i="5" s="1"/>
  <c r="T494" i="10"/>
  <c r="AE78" i="5" s="1"/>
  <c r="AC493" i="10"/>
  <c r="AN77" i="5" s="1"/>
  <c r="AD509" i="10"/>
  <c r="AO93" i="5" s="1"/>
  <c r="AH516" i="10"/>
  <c r="AS100" i="5" s="1"/>
  <c r="AT522" i="10"/>
  <c r="BE106" i="5" s="1"/>
  <c r="X506" i="10"/>
  <c r="AI90" i="5" s="1"/>
  <c r="AQ511" i="10"/>
  <c r="BB95" i="5" s="1"/>
  <c r="AA515" i="10"/>
  <c r="AL99" i="5" s="1"/>
  <c r="AU518" i="10"/>
  <c r="BF102" i="5" s="1"/>
  <c r="AE522" i="10"/>
  <c r="AP106" i="5" s="1"/>
  <c r="Z508" i="10"/>
  <c r="AK92" i="5" s="1"/>
  <c r="T512" i="10"/>
  <c r="AE96" i="5" s="1"/>
  <c r="AN515" i="10"/>
  <c r="AY99" i="5" s="1"/>
  <c r="X519" i="10"/>
  <c r="AI103" i="5" s="1"/>
  <c r="AR522" i="10"/>
  <c r="BC106" i="5" s="1"/>
  <c r="AO515" i="10"/>
  <c r="AZ99" i="5" s="1"/>
  <c r="AG511" i="10"/>
  <c r="AR95" i="5" s="1"/>
  <c r="L514" i="10"/>
  <c r="W98" i="5" s="1"/>
  <c r="AS512" i="10"/>
  <c r="BD96" i="5" s="1"/>
  <c r="L497" i="10"/>
  <c r="W81" i="5" s="1"/>
  <c r="BG161" i="30"/>
  <c r="AJ158" i="30"/>
  <c r="AY154" i="30"/>
  <c r="AD161" i="30"/>
  <c r="Z160" i="30"/>
  <c r="AW158" i="30"/>
  <c r="AJ501" i="10"/>
  <c r="AU85" i="5" s="1"/>
  <c r="AL497" i="10"/>
  <c r="AW81" i="5" s="1"/>
  <c r="AN497" i="10"/>
  <c r="AY81" i="5" s="1"/>
  <c r="Y505" i="10"/>
  <c r="AJ89" i="5" s="1"/>
  <c r="AR495" i="10"/>
  <c r="BC79" i="5" s="1"/>
  <c r="W498" i="10"/>
  <c r="AH82" i="5" s="1"/>
  <c r="AV496" i="10"/>
  <c r="BG80" i="5" s="1"/>
  <c r="Z510" i="10"/>
  <c r="AK94" i="5" s="1"/>
  <c r="AD517" i="10"/>
  <c r="AO101" i="5" s="1"/>
  <c r="W503" i="10"/>
  <c r="AH87" i="5" s="1"/>
  <c r="O509" i="10"/>
  <c r="Z93" i="5" s="1"/>
  <c r="AI512" i="10"/>
  <c r="AT96" i="5" s="1"/>
  <c r="S516" i="10"/>
  <c r="AD100" i="5" s="1"/>
  <c r="AM519" i="10"/>
  <c r="AX103" i="5" s="1"/>
  <c r="AC498" i="10"/>
  <c r="AN82" i="5" s="1"/>
  <c r="AB509" i="10"/>
  <c r="AM93" i="5" s="1"/>
  <c r="AV512" i="10"/>
  <c r="BG96" i="5" s="1"/>
  <c r="AF516" i="10"/>
  <c r="AQ100" i="5" s="1"/>
  <c r="P520" i="10"/>
  <c r="AA104" i="5" s="1"/>
  <c r="AP504" i="10"/>
  <c r="BA88" i="5" s="1"/>
  <c r="AS520" i="10"/>
  <c r="BD104" i="5" s="1"/>
  <c r="AO517" i="10"/>
  <c r="AZ101" i="5" s="1"/>
  <c r="AO511" i="10"/>
  <c r="AZ95" i="5" s="1"/>
  <c r="Q519" i="10"/>
  <c r="AB103" i="5" s="1"/>
  <c r="AG514" i="10"/>
  <c r="AR98" i="5" s="1"/>
  <c r="Q188" i="12"/>
  <c r="Q200" i="12" s="1"/>
  <c r="Q212" i="12" s="1"/>
  <c r="R86" i="12"/>
  <c r="R73" i="18"/>
  <c r="Q145" i="18"/>
  <c r="Q157" i="18" s="1"/>
  <c r="Q169" i="18" s="1"/>
  <c r="AS42" i="30"/>
  <c r="AA42" i="30"/>
  <c r="BE42" i="30"/>
  <c r="AD42" i="30"/>
  <c r="Z41" i="30"/>
  <c r="AL39" i="30"/>
  <c r="AU42" i="30"/>
  <c r="AM40" i="30"/>
  <c r="AY38" i="30"/>
  <c r="W42" i="30"/>
  <c r="AD40" i="30"/>
  <c r="AP38" i="30"/>
  <c r="W39" i="30"/>
  <c r="AS40" i="30"/>
  <c r="BE38" i="30"/>
  <c r="AM42" i="30"/>
  <c r="AJ40" i="30"/>
  <c r="AV38" i="30"/>
  <c r="AS41" i="30"/>
  <c r="BE39" i="30"/>
  <c r="AE38" i="30"/>
  <c r="BF40" i="30"/>
  <c r="AF39" i="30"/>
  <c r="AQ41" i="30"/>
  <c r="AG250" i="4"/>
  <c r="AR5" i="5" s="1"/>
  <c r="AC251" i="4"/>
  <c r="AN6" i="5" s="1"/>
  <c r="Y252" i="4"/>
  <c r="AJ7" i="5" s="1"/>
  <c r="U253" i="4"/>
  <c r="AF8" i="5" s="1"/>
  <c r="Q254" i="4"/>
  <c r="AB9" i="5" s="1"/>
  <c r="M255" i="4"/>
  <c r="X10" i="5" s="1"/>
  <c r="AS255" i="4"/>
  <c r="BD10" i="5" s="1"/>
  <c r="AO256" i="4"/>
  <c r="AZ11" i="5" s="1"/>
  <c r="AK257" i="4"/>
  <c r="AV12" i="5" s="1"/>
  <c r="AG258" i="4"/>
  <c r="AR13" i="5" s="1"/>
  <c r="AC259" i="4"/>
  <c r="AN14" i="5" s="1"/>
  <c r="Y260" i="4"/>
  <c r="AJ15" i="5" s="1"/>
  <c r="U261" i="4"/>
  <c r="AF16" i="5" s="1"/>
  <c r="Q262" i="4"/>
  <c r="AB17" i="5" s="1"/>
  <c r="M263" i="4"/>
  <c r="X18" i="5" s="1"/>
  <c r="Z250" i="4"/>
  <c r="AK5" i="5" s="1"/>
  <c r="AJ252" i="4"/>
  <c r="AU7" i="5" s="1"/>
  <c r="O255" i="4"/>
  <c r="Z10" i="5" s="1"/>
  <c r="AD257" i="4"/>
  <c r="AO12" i="5" s="1"/>
  <c r="AN259" i="4"/>
  <c r="AY14" i="5" s="1"/>
  <c r="S262" i="4"/>
  <c r="AD17" i="5" s="1"/>
  <c r="N264" i="4"/>
  <c r="Y19" i="5" s="1"/>
  <c r="AT264" i="4"/>
  <c r="BE19" i="5" s="1"/>
  <c r="AN250" i="4"/>
  <c r="AY5" i="5" s="1"/>
  <c r="S253" i="4"/>
  <c r="AD8" i="5" s="1"/>
  <c r="AH255" i="4"/>
  <c r="AS10" i="5" s="1"/>
  <c r="AR257" i="4"/>
  <c r="BC12" i="5" s="1"/>
  <c r="W260" i="4"/>
  <c r="AH15" i="5" s="1"/>
  <c r="AL262" i="4"/>
  <c r="AW17" i="5" s="1"/>
  <c r="W251" i="4"/>
  <c r="AH6" i="5" s="1"/>
  <c r="AL253" i="4"/>
  <c r="AW8" i="5" s="1"/>
  <c r="AV255" i="4"/>
  <c r="BG10" i="5" s="1"/>
  <c r="AA258" i="4"/>
  <c r="AL13" i="5" s="1"/>
  <c r="AP260" i="4"/>
  <c r="BA15" i="5" s="1"/>
  <c r="P263" i="4"/>
  <c r="AA18" i="5" s="1"/>
  <c r="AA264" i="4"/>
  <c r="AL19" i="5" s="1"/>
  <c r="L261" i="4"/>
  <c r="W16" i="5" s="1"/>
  <c r="AQ251" i="4"/>
  <c r="BB6" i="5" s="1"/>
  <c r="V254" i="4"/>
  <c r="AG9" i="5" s="1"/>
  <c r="AF256" i="4"/>
  <c r="AQ11" i="5" s="1"/>
  <c r="AU258" i="4"/>
  <c r="BF13" i="5" s="1"/>
  <c r="Z261" i="4"/>
  <c r="AK16" i="5" s="1"/>
  <c r="AL251" i="4"/>
  <c r="AW6" i="5" s="1"/>
  <c r="AN255" i="4"/>
  <c r="AY10" i="5" s="1"/>
  <c r="AQ260" i="4"/>
  <c r="BB15" i="5" s="1"/>
  <c r="T250" i="4"/>
  <c r="AE5" i="5" s="1"/>
  <c r="W255" i="4"/>
  <c r="AH10" i="5" s="1"/>
  <c r="Z260" i="4"/>
  <c r="AK15" i="5" s="1"/>
  <c r="AJ263" i="4"/>
  <c r="AU18" i="5" s="1"/>
  <c r="V252" i="4"/>
  <c r="AG7" i="5" s="1"/>
  <c r="X256" i="4"/>
  <c r="AI11" i="5" s="1"/>
  <c r="AA261" i="4"/>
  <c r="AL16" i="5" s="1"/>
  <c r="W250" i="4"/>
  <c r="AH5" i="5" s="1"/>
  <c r="Z255" i="4"/>
  <c r="AK10" i="5" s="1"/>
  <c r="AB259" i="4"/>
  <c r="AM14" i="5" s="1"/>
  <c r="AB264" i="4"/>
  <c r="AM19" i="5" s="1"/>
  <c r="P253" i="4"/>
  <c r="AA8" i="5" s="1"/>
  <c r="S258" i="4"/>
  <c r="AD13" i="5" s="1"/>
  <c r="AM262" i="4"/>
  <c r="AX17" i="5" s="1"/>
  <c r="Z252" i="4"/>
  <c r="AK7" i="5" s="1"/>
  <c r="AB256" i="4"/>
  <c r="AM11" i="5" s="1"/>
  <c r="AE261" i="4"/>
  <c r="AP16" i="5" s="1"/>
  <c r="AJ264" i="4"/>
  <c r="AU19" i="5" s="1"/>
  <c r="X264" i="4"/>
  <c r="AI19" i="5" s="1"/>
  <c r="AR251" i="4"/>
  <c r="BC6" i="5" s="1"/>
  <c r="AU252" i="4"/>
  <c r="BF7" i="5" s="1"/>
  <c r="S255" i="4"/>
  <c r="AD10" i="5" s="1"/>
  <c r="AE260" i="4"/>
  <c r="AP15" i="5" s="1"/>
  <c r="W258" i="4"/>
  <c r="AH13" i="5" s="1"/>
  <c r="S251" i="4"/>
  <c r="AD6" i="5" s="1"/>
  <c r="AK42" i="30"/>
  <c r="BE41" i="30"/>
  <c r="AW42" i="30"/>
  <c r="V42" i="30"/>
  <c r="BD40" i="30"/>
  <c r="AD39" i="30"/>
  <c r="X42" i="30"/>
  <c r="AE40" i="30"/>
  <c r="AQ38" i="30"/>
  <c r="AV41" i="30"/>
  <c r="V40" i="30"/>
  <c r="AH38" i="30"/>
  <c r="AN42" i="30"/>
  <c r="AK40" i="30"/>
  <c r="AW38" i="30"/>
  <c r="BC41" i="30"/>
  <c r="AB40" i="30"/>
  <c r="AN38" i="30"/>
  <c r="AK41" i="30"/>
  <c r="AW39" i="30"/>
  <c r="W38" i="30"/>
  <c r="AX40" i="30"/>
  <c r="X39" i="30"/>
  <c r="AW40" i="30"/>
  <c r="AK250" i="4"/>
  <c r="AV5" i="5" s="1"/>
  <c r="AG251" i="4"/>
  <c r="AR6" i="5" s="1"/>
  <c r="AC252" i="4"/>
  <c r="AN7" i="5" s="1"/>
  <c r="Y253" i="4"/>
  <c r="AJ8" i="5" s="1"/>
  <c r="U254" i="4"/>
  <c r="AF9" i="5" s="1"/>
  <c r="Q255" i="4"/>
  <c r="AB10" i="5" s="1"/>
  <c r="M256" i="4"/>
  <c r="X11" i="5" s="1"/>
  <c r="AS256" i="4"/>
  <c r="BD11" i="5" s="1"/>
  <c r="AO257" i="4"/>
  <c r="AZ12" i="5" s="1"/>
  <c r="AK258" i="4"/>
  <c r="AV13" i="5" s="1"/>
  <c r="AG259" i="4"/>
  <c r="AR14" i="5" s="1"/>
  <c r="AC260" i="4"/>
  <c r="AN15" i="5" s="1"/>
  <c r="Y261" i="4"/>
  <c r="AJ16" i="5" s="1"/>
  <c r="U262" i="4"/>
  <c r="AF17" i="5" s="1"/>
  <c r="Q263" i="4"/>
  <c r="AB18" i="5" s="1"/>
  <c r="AI250" i="4"/>
  <c r="AT5" i="5" s="1"/>
  <c r="N253" i="4"/>
  <c r="Y8" i="5" s="1"/>
  <c r="X255" i="4"/>
  <c r="AI10" i="5" s="1"/>
  <c r="AM257" i="4"/>
  <c r="AX12" i="5" s="1"/>
  <c r="R260" i="4"/>
  <c r="AC15" i="5" s="1"/>
  <c r="AB262" i="4"/>
  <c r="AM17" i="5" s="1"/>
  <c r="R264" i="4"/>
  <c r="AC19" i="5" s="1"/>
  <c r="L252" i="4"/>
  <c r="W7" i="5" s="1"/>
  <c r="R251" i="4"/>
  <c r="AC6" i="5" s="1"/>
  <c r="AB253" i="4"/>
  <c r="AM8" i="5" s="1"/>
  <c r="AQ255" i="4"/>
  <c r="BB10" i="5" s="1"/>
  <c r="V258" i="4"/>
  <c r="AG13" i="5" s="1"/>
  <c r="AF260" i="4"/>
  <c r="AQ15" i="5" s="1"/>
  <c r="AU262" i="4"/>
  <c r="BF17" i="5" s="1"/>
  <c r="AF251" i="4"/>
  <c r="AQ6" i="5" s="1"/>
  <c r="AU253" i="4"/>
  <c r="BF8" i="5" s="1"/>
  <c r="Z256" i="4"/>
  <c r="AK11" i="5" s="1"/>
  <c r="AJ258" i="4"/>
  <c r="AU13" i="5" s="1"/>
  <c r="O261" i="4"/>
  <c r="Z16" i="5" s="1"/>
  <c r="AD263" i="4"/>
  <c r="AO18" i="5" s="1"/>
  <c r="AE264" i="4"/>
  <c r="AP19" i="5" s="1"/>
  <c r="L250" i="4"/>
  <c r="W5" i="5" s="1"/>
  <c r="P252" i="4"/>
  <c r="AA7" i="5" s="1"/>
  <c r="AE254" i="4"/>
  <c r="AP9" i="5" s="1"/>
  <c r="AT256" i="4"/>
  <c r="BE11" i="5" s="1"/>
  <c r="T259" i="4"/>
  <c r="AE14" i="5" s="1"/>
  <c r="AI261" i="4"/>
  <c r="AT16" i="5" s="1"/>
  <c r="AU251" i="4"/>
  <c r="BF6" i="5" s="1"/>
  <c r="N257" i="4"/>
  <c r="Y12" i="5" s="1"/>
  <c r="P261" i="4"/>
  <c r="AA16" i="5" s="1"/>
  <c r="AD251" i="4"/>
  <c r="AO6" i="5" s="1"/>
  <c r="AF255" i="4"/>
  <c r="AQ10" i="5" s="1"/>
  <c r="AI260" i="4"/>
  <c r="AT15" i="5" s="1"/>
  <c r="M264" i="4"/>
  <c r="X19" i="5" s="1"/>
  <c r="AE252" i="4"/>
  <c r="AP7" i="5" s="1"/>
  <c r="AH257" i="4"/>
  <c r="AS12" i="5" s="1"/>
  <c r="AJ261" i="4"/>
  <c r="AU16" i="5" s="1"/>
  <c r="AF250" i="4"/>
  <c r="AQ5" i="5" s="1"/>
  <c r="AI255" i="4"/>
  <c r="AT10" i="5" s="1"/>
  <c r="AL260" i="4"/>
  <c r="AW15" i="5" s="1"/>
  <c r="L255" i="4"/>
  <c r="W10" i="5" s="1"/>
  <c r="Z254" i="4"/>
  <c r="AK9" i="5" s="1"/>
  <c r="AB258" i="4"/>
  <c r="AM13" i="5" s="1"/>
  <c r="AS263" i="4"/>
  <c r="BD18" i="5" s="1"/>
  <c r="AI252" i="4"/>
  <c r="AT7" i="5" s="1"/>
  <c r="AL257" i="4"/>
  <c r="AW12" i="5" s="1"/>
  <c r="AN261" i="4"/>
  <c r="AY16" i="5" s="1"/>
  <c r="L263" i="4"/>
  <c r="W18" i="5" s="1"/>
  <c r="L251" i="4"/>
  <c r="W6" i="5" s="1"/>
  <c r="AT254" i="4"/>
  <c r="BE9" i="5" s="1"/>
  <c r="AV254" i="4"/>
  <c r="BG9" i="5" s="1"/>
  <c r="T257" i="4"/>
  <c r="AE12" i="5" s="1"/>
  <c r="AF262" i="4"/>
  <c r="AQ17" i="5" s="1"/>
  <c r="AD254" i="4"/>
  <c r="AO9" i="5" s="1"/>
  <c r="V256" i="4"/>
  <c r="AG11" i="5" s="1"/>
  <c r="AC42" i="30"/>
  <c r="BF42" i="30"/>
  <c r="AO42" i="30"/>
  <c r="AZ41" i="30"/>
  <c r="AV40" i="30"/>
  <c r="V39" i="30"/>
  <c r="AW41" i="30"/>
  <c r="W40" i="30"/>
  <c r="AI38" i="30"/>
  <c r="AN41" i="30"/>
  <c r="AZ39" i="30"/>
  <c r="Z38" i="30"/>
  <c r="BF41" i="30"/>
  <c r="AC40" i="30"/>
  <c r="AO38" i="30"/>
  <c r="AT41" i="30"/>
  <c r="BF39" i="30"/>
  <c r="AF38" i="30"/>
  <c r="AC41" i="30"/>
  <c r="AO39" i="30"/>
  <c r="BC42" i="30"/>
  <c r="AP40" i="30"/>
  <c r="BB38" i="30"/>
  <c r="Y40" i="30"/>
  <c r="L84" i="4"/>
  <c r="V15" i="5" s="1"/>
  <c r="AO250" i="4"/>
  <c r="AZ5" i="5" s="1"/>
  <c r="AK251" i="4"/>
  <c r="AV6" i="5" s="1"/>
  <c r="AG252" i="4"/>
  <c r="AR7" i="5" s="1"/>
  <c r="AC253" i="4"/>
  <c r="AN8" i="5" s="1"/>
  <c r="Y254" i="4"/>
  <c r="AJ9" i="5" s="1"/>
  <c r="U255" i="4"/>
  <c r="AF10" i="5" s="1"/>
  <c r="Q256" i="4"/>
  <c r="AB11" i="5" s="1"/>
  <c r="M257" i="4"/>
  <c r="X12" i="5" s="1"/>
  <c r="AS257" i="4"/>
  <c r="BD12" i="5" s="1"/>
  <c r="AO258" i="4"/>
  <c r="AZ13" i="5" s="1"/>
  <c r="AK259" i="4"/>
  <c r="AV14" i="5" s="1"/>
  <c r="AG260" i="4"/>
  <c r="AR15" i="5" s="1"/>
  <c r="AC261" i="4"/>
  <c r="AN16" i="5" s="1"/>
  <c r="Y262" i="4"/>
  <c r="AJ17" i="5" s="1"/>
  <c r="U263" i="4"/>
  <c r="AF18" i="5" s="1"/>
  <c r="AR250" i="4"/>
  <c r="BC5" i="5" s="1"/>
  <c r="W253" i="4"/>
  <c r="AH8" i="5" s="1"/>
  <c r="AL255" i="4"/>
  <c r="AW10" i="5" s="1"/>
  <c r="AV257" i="4"/>
  <c r="BG12" i="5" s="1"/>
  <c r="AA260" i="4"/>
  <c r="AL15" i="5" s="1"/>
  <c r="AP262" i="4"/>
  <c r="BA17" i="5" s="1"/>
  <c r="V264" i="4"/>
  <c r="AG19" i="5" s="1"/>
  <c r="L256" i="4"/>
  <c r="W11" i="5" s="1"/>
  <c r="AA251" i="4"/>
  <c r="AL6" i="5" s="1"/>
  <c r="AP253" i="4"/>
  <c r="BA8" i="5" s="1"/>
  <c r="P256" i="4"/>
  <c r="AA11" i="5" s="1"/>
  <c r="AE258" i="4"/>
  <c r="AP13" i="5" s="1"/>
  <c r="AT260" i="4"/>
  <c r="BE15" i="5" s="1"/>
  <c r="T263" i="4"/>
  <c r="AE18" i="5" s="1"/>
  <c r="AT251" i="4"/>
  <c r="BE6" i="5" s="1"/>
  <c r="T254" i="4"/>
  <c r="AE9" i="5" s="1"/>
  <c r="AI256" i="4"/>
  <c r="AT11" i="5" s="1"/>
  <c r="N259" i="4"/>
  <c r="Y14" i="5" s="1"/>
  <c r="X261" i="4"/>
  <c r="AI16" i="5" s="1"/>
  <c r="AM263" i="4"/>
  <c r="AX18" i="5" s="1"/>
  <c r="AI264" i="4"/>
  <c r="AT19" i="5" s="1"/>
  <c r="O250" i="4"/>
  <c r="Z5" i="5" s="1"/>
  <c r="AD252" i="4"/>
  <c r="AO7" i="5" s="1"/>
  <c r="AN254" i="4"/>
  <c r="AY9" i="5" s="1"/>
  <c r="S257" i="4"/>
  <c r="AD12" i="5" s="1"/>
  <c r="AH259" i="4"/>
  <c r="AS14" i="5" s="1"/>
  <c r="AR261" i="4"/>
  <c r="BC16" i="5" s="1"/>
  <c r="T252" i="4"/>
  <c r="AE7" i="5" s="1"/>
  <c r="W257" i="4"/>
  <c r="AH12" i="5" s="1"/>
  <c r="Z262" i="4"/>
  <c r="AK17" i="5" s="1"/>
  <c r="AM251" i="4"/>
  <c r="AX6" i="5" s="1"/>
  <c r="AP256" i="4"/>
  <c r="BA11" i="5" s="1"/>
  <c r="AR260" i="4"/>
  <c r="BC15" i="5" s="1"/>
  <c r="T264" i="4"/>
  <c r="AE19" i="5" s="1"/>
  <c r="AN252" i="4"/>
  <c r="AY7" i="5" s="1"/>
  <c r="AQ257" i="4"/>
  <c r="BB12" i="5" s="1"/>
  <c r="AJ262" i="4"/>
  <c r="AU17" i="5" s="1"/>
  <c r="AP251" i="4"/>
  <c r="BA6" i="5" s="1"/>
  <c r="AR255" i="4"/>
  <c r="BC10" i="5" s="1"/>
  <c r="AU260" i="4"/>
  <c r="BF15" i="5" s="1"/>
  <c r="L262" i="4"/>
  <c r="W17" i="5" s="1"/>
  <c r="AI254" i="4"/>
  <c r="AT9" i="5" s="1"/>
  <c r="AL259" i="4"/>
  <c r="AW14" i="5" s="1"/>
  <c r="P264" i="4"/>
  <c r="AA19" i="5" s="1"/>
  <c r="AR252" i="4"/>
  <c r="BC7" i="5" s="1"/>
  <c r="AU257" i="4"/>
  <c r="BF12" i="5" s="1"/>
  <c r="AT262" i="4"/>
  <c r="BE17" i="5" s="1"/>
  <c r="AI251" i="4"/>
  <c r="AT6" i="5" s="1"/>
  <c r="AL252" i="4"/>
  <c r="AW7" i="5" s="1"/>
  <c r="AU256" i="4"/>
  <c r="BF11" i="5" s="1"/>
  <c r="N258" i="4"/>
  <c r="Y13" i="5" s="1"/>
  <c r="V260" i="4"/>
  <c r="AG15" i="5" s="1"/>
  <c r="Q264" i="4"/>
  <c r="AB19" i="5" s="1"/>
  <c r="AF258" i="4"/>
  <c r="AQ13" i="5" s="1"/>
  <c r="BG41" i="30"/>
  <c r="AX42" i="30"/>
  <c r="AG42" i="30"/>
  <c r="AV42" i="30"/>
  <c r="AN40" i="30"/>
  <c r="AZ38" i="30"/>
  <c r="AO41" i="30"/>
  <c r="BA39" i="30"/>
  <c r="AA38" i="30"/>
  <c r="AF41" i="30"/>
  <c r="AR39" i="30"/>
  <c r="AY41" i="30"/>
  <c r="AU41" i="30"/>
  <c r="BG39" i="30"/>
  <c r="AG38" i="30"/>
  <c r="AL41" i="30"/>
  <c r="AX39" i="30"/>
  <c r="X38" i="30"/>
  <c r="BG40" i="30"/>
  <c r="AG39" i="30"/>
  <c r="AF42" i="30"/>
  <c r="AH40" i="30"/>
  <c r="AT38" i="30"/>
  <c r="AE39" i="30"/>
  <c r="M250" i="4"/>
  <c r="X5" i="5" s="1"/>
  <c r="AS250" i="4"/>
  <c r="BD5" i="5" s="1"/>
  <c r="AO251" i="4"/>
  <c r="AZ6" i="5" s="1"/>
  <c r="AK252" i="4"/>
  <c r="AV7" i="5" s="1"/>
  <c r="AG253" i="4"/>
  <c r="AR8" i="5" s="1"/>
  <c r="AC254" i="4"/>
  <c r="AN9" i="5" s="1"/>
  <c r="Y255" i="4"/>
  <c r="AJ10" i="5" s="1"/>
  <c r="U256" i="4"/>
  <c r="AF11" i="5" s="1"/>
  <c r="Q257" i="4"/>
  <c r="AB12" i="5" s="1"/>
  <c r="M258" i="4"/>
  <c r="X13" i="5" s="1"/>
  <c r="AS258" i="4"/>
  <c r="BD13" i="5" s="1"/>
  <c r="AO259" i="4"/>
  <c r="AZ14" i="5" s="1"/>
  <c r="AK260" i="4"/>
  <c r="AV15" i="5" s="1"/>
  <c r="AG261" i="4"/>
  <c r="AR16" i="5" s="1"/>
  <c r="AC262" i="4"/>
  <c r="AN17" i="5" s="1"/>
  <c r="Y263" i="4"/>
  <c r="AJ18" i="5" s="1"/>
  <c r="V251" i="4"/>
  <c r="AG6" i="5" s="1"/>
  <c r="AF253" i="4"/>
  <c r="AQ8" i="5" s="1"/>
  <c r="AU255" i="4"/>
  <c r="BF10" i="5" s="1"/>
  <c r="Z258" i="4"/>
  <c r="AK13" i="5" s="1"/>
  <c r="AJ260" i="4"/>
  <c r="AU15" i="5" s="1"/>
  <c r="O263" i="4"/>
  <c r="Z18" i="5" s="1"/>
  <c r="Z264" i="4"/>
  <c r="AK19" i="5" s="1"/>
  <c r="L260" i="4"/>
  <c r="W15" i="5" s="1"/>
  <c r="AJ251" i="4"/>
  <c r="AU6" i="5" s="1"/>
  <c r="O254" i="4"/>
  <c r="Z9" i="5" s="1"/>
  <c r="AD256" i="4"/>
  <c r="AO11" i="5" s="1"/>
  <c r="AN258" i="4"/>
  <c r="AY13" i="5" s="1"/>
  <c r="S261" i="4"/>
  <c r="AD16" i="5" s="1"/>
  <c r="AH263" i="4"/>
  <c r="AS18" i="5" s="1"/>
  <c r="S252" i="4"/>
  <c r="AD7" i="5" s="1"/>
  <c r="AH254" i="4"/>
  <c r="AS9" i="5" s="1"/>
  <c r="AR256" i="4"/>
  <c r="BC11" i="5" s="1"/>
  <c r="W259" i="4"/>
  <c r="AH14" i="5" s="1"/>
  <c r="AL261" i="4"/>
  <c r="AW16" i="5" s="1"/>
  <c r="AQ263" i="4"/>
  <c r="BB18" i="5" s="1"/>
  <c r="AM264" i="4"/>
  <c r="AX19" i="5" s="1"/>
  <c r="X250" i="4"/>
  <c r="AI5" i="5" s="1"/>
  <c r="AM252" i="4"/>
  <c r="AX7" i="5" s="1"/>
  <c r="R255" i="4"/>
  <c r="AC10" i="5" s="1"/>
  <c r="AB257" i="4"/>
  <c r="AM12" i="5" s="1"/>
  <c r="AQ259" i="4"/>
  <c r="BB14" i="5" s="1"/>
  <c r="V262" i="4"/>
  <c r="AG17" i="5" s="1"/>
  <c r="AD253" i="4"/>
  <c r="AO8" i="5" s="1"/>
  <c r="AF257" i="4"/>
  <c r="AQ12" i="5" s="1"/>
  <c r="AI262" i="4"/>
  <c r="AT17" i="5" s="1"/>
  <c r="AV251" i="4"/>
  <c r="BG6" i="5" s="1"/>
  <c r="O257" i="4"/>
  <c r="Z12" i="5" s="1"/>
  <c r="R262" i="4"/>
  <c r="AC17" i="5" s="1"/>
  <c r="AS264" i="4"/>
  <c r="BD19" i="5" s="1"/>
  <c r="N254" i="4"/>
  <c r="Y9" i="5" s="1"/>
  <c r="P258" i="4"/>
  <c r="AA13" i="5" s="1"/>
  <c r="AR262" i="4"/>
  <c r="BC17" i="5" s="1"/>
  <c r="O252" i="4"/>
  <c r="Z7" i="5" s="1"/>
  <c r="R257" i="4"/>
  <c r="AC12" i="5" s="1"/>
  <c r="T261" i="4"/>
  <c r="AE16" i="5" s="1"/>
  <c r="AP250" i="4"/>
  <c r="BA5" i="5" s="1"/>
  <c r="AR254" i="4"/>
  <c r="BC9" i="5" s="1"/>
  <c r="AU259" i="4"/>
  <c r="BF14" i="5" s="1"/>
  <c r="AO264" i="4"/>
  <c r="AZ19" i="5" s="1"/>
  <c r="R254" i="4"/>
  <c r="AC9" i="5" s="1"/>
  <c r="T258" i="4"/>
  <c r="AE13" i="5" s="1"/>
  <c r="R263" i="4"/>
  <c r="AC18" i="5" s="1"/>
  <c r="AJ253" i="4"/>
  <c r="AU8" i="5" s="1"/>
  <c r="AM254" i="4"/>
  <c r="AX9" i="5" s="1"/>
  <c r="AV258" i="4"/>
  <c r="BG13" i="5" s="1"/>
  <c r="O260" i="4"/>
  <c r="Z15" i="5" s="1"/>
  <c r="W262" i="4"/>
  <c r="AH17" i="5" s="1"/>
  <c r="AE256" i="4"/>
  <c r="AP11" i="5" s="1"/>
  <c r="AB251" i="4"/>
  <c r="AM6" i="5" s="1"/>
  <c r="BG42" i="30"/>
  <c r="AP42" i="30"/>
  <c r="Y42" i="30"/>
  <c r="AB42" i="30"/>
  <c r="AF40" i="30"/>
  <c r="AR38" i="30"/>
  <c r="AG41" i="30"/>
  <c r="AS39" i="30"/>
  <c r="AA41" i="30"/>
  <c r="X41" i="30"/>
  <c r="AJ39" i="30"/>
  <c r="AI41" i="30"/>
  <c r="AM41" i="30"/>
  <c r="AY39" i="30"/>
  <c r="Y38" i="30"/>
  <c r="AD41" i="30"/>
  <c r="AP39" i="30"/>
  <c r="BA38" i="30"/>
  <c r="AY40" i="30"/>
  <c r="Y39" i="30"/>
  <c r="BA41" i="30"/>
  <c r="Z40" i="30"/>
  <c r="AL38" i="30"/>
  <c r="AS38" i="30"/>
  <c r="Q250" i="4"/>
  <c r="AB5" i="5" s="1"/>
  <c r="M251" i="4"/>
  <c r="X6" i="5" s="1"/>
  <c r="AS251" i="4"/>
  <c r="BD6" i="5" s="1"/>
  <c r="AO252" i="4"/>
  <c r="AZ7" i="5" s="1"/>
  <c r="AK253" i="4"/>
  <c r="AV8" i="5" s="1"/>
  <c r="AG254" i="4"/>
  <c r="AR9" i="5" s="1"/>
  <c r="AC255" i="4"/>
  <c r="AN10" i="5" s="1"/>
  <c r="Y256" i="4"/>
  <c r="AJ11" i="5" s="1"/>
  <c r="U257" i="4"/>
  <c r="AF12" i="5" s="1"/>
  <c r="Q258" i="4"/>
  <c r="AB13" i="5" s="1"/>
  <c r="M259" i="4"/>
  <c r="X14" i="5" s="1"/>
  <c r="AS259" i="4"/>
  <c r="BD14" i="5" s="1"/>
  <c r="AO260" i="4"/>
  <c r="AZ15" i="5" s="1"/>
  <c r="AK261" i="4"/>
  <c r="AV16" i="5" s="1"/>
  <c r="AG262" i="4"/>
  <c r="AR17" i="5" s="1"/>
  <c r="AC263" i="4"/>
  <c r="AN18" i="5" s="1"/>
  <c r="AE251" i="4"/>
  <c r="AP6" i="5" s="1"/>
  <c r="AT253" i="4"/>
  <c r="BE8" i="5" s="1"/>
  <c r="T256" i="4"/>
  <c r="AE11" i="5" s="1"/>
  <c r="AI258" i="4"/>
  <c r="AT13" i="5" s="1"/>
  <c r="N261" i="4"/>
  <c r="Y16" i="5" s="1"/>
  <c r="X263" i="4"/>
  <c r="AI18" i="5" s="1"/>
  <c r="AD264" i="4"/>
  <c r="AO19" i="5" s="1"/>
  <c r="L264" i="4"/>
  <c r="W19" i="5" s="1"/>
  <c r="N252" i="4"/>
  <c r="Y7" i="5" s="1"/>
  <c r="X254" i="4"/>
  <c r="AI9" i="5" s="1"/>
  <c r="AM256" i="4"/>
  <c r="AX11" i="5" s="1"/>
  <c r="R259" i="4"/>
  <c r="AC14" i="5" s="1"/>
  <c r="AB261" i="4"/>
  <c r="AM16" i="5" s="1"/>
  <c r="R250" i="4"/>
  <c r="AC5" i="5" s="1"/>
  <c r="AB252" i="4"/>
  <c r="AM7" i="5" s="1"/>
  <c r="AQ254" i="4"/>
  <c r="BB9" i="5" s="1"/>
  <c r="V257" i="4"/>
  <c r="AG12" i="5" s="1"/>
  <c r="AF259" i="4"/>
  <c r="AQ14" i="5" s="1"/>
  <c r="AU261" i="4"/>
  <c r="BF16" i="5" s="1"/>
  <c r="AU263" i="4"/>
  <c r="BF18" i="5" s="1"/>
  <c r="AQ264" i="4"/>
  <c r="BB19" i="5" s="1"/>
  <c r="AL250" i="4"/>
  <c r="AW5" i="5" s="1"/>
  <c r="AV252" i="4"/>
  <c r="BG7" i="5" s="1"/>
  <c r="AA255" i="4"/>
  <c r="AL10" i="5" s="1"/>
  <c r="AP257" i="4"/>
  <c r="BA12" i="5" s="1"/>
  <c r="P260" i="4"/>
  <c r="AA15" i="5" s="1"/>
  <c r="AE262" i="4"/>
  <c r="AP17" i="5" s="1"/>
  <c r="AM253" i="4"/>
  <c r="AX8" i="5" s="1"/>
  <c r="AP258" i="4"/>
  <c r="BA13" i="5" s="1"/>
  <c r="Y264" i="4"/>
  <c r="AJ19" i="5" s="1"/>
  <c r="V253" i="4"/>
  <c r="AG8" i="5" s="1"/>
  <c r="X257" i="4"/>
  <c r="AI12" i="5" s="1"/>
  <c r="AA262" i="4"/>
  <c r="AL17" i="5" s="1"/>
  <c r="L254" i="4"/>
  <c r="W9" i="5" s="1"/>
  <c r="W254" i="4"/>
  <c r="AH9" i="5" s="1"/>
  <c r="Z259" i="4"/>
  <c r="AK14" i="5" s="1"/>
  <c r="AR263" i="4"/>
  <c r="BC18" i="5" s="1"/>
  <c r="X252" i="4"/>
  <c r="AI7" i="5" s="1"/>
  <c r="AA257" i="4"/>
  <c r="AL12" i="5" s="1"/>
  <c r="AD262" i="4"/>
  <c r="AO17" i="5" s="1"/>
  <c r="O251" i="4"/>
  <c r="Z6" i="5" s="1"/>
  <c r="R256" i="4"/>
  <c r="AC11" i="5" s="1"/>
  <c r="T260" i="4"/>
  <c r="AE15" i="5" s="1"/>
  <c r="AV264" i="4"/>
  <c r="BG19" i="5" s="1"/>
  <c r="AA254" i="4"/>
  <c r="AL9" i="5" s="1"/>
  <c r="AD259" i="4"/>
  <c r="AO14" i="5" s="1"/>
  <c r="Z263" i="4"/>
  <c r="AK18" i="5" s="1"/>
  <c r="AL256" i="4"/>
  <c r="AW11" i="5" s="1"/>
  <c r="AN256" i="4"/>
  <c r="AY11" i="5" s="1"/>
  <c r="N262" i="4"/>
  <c r="Y17" i="5" s="1"/>
  <c r="P262" i="4"/>
  <c r="AA17" i="5" s="1"/>
  <c r="Z251" i="4"/>
  <c r="AK6" i="5" s="1"/>
  <c r="T253" i="4"/>
  <c r="AE8" i="5" s="1"/>
  <c r="AA263" i="4"/>
  <c r="AL18" i="5" s="1"/>
  <c r="AY42" i="30"/>
  <c r="AH42" i="30"/>
  <c r="BB42" i="30"/>
  <c r="AX41" i="30"/>
  <c r="X40" i="30"/>
  <c r="AJ38" i="30"/>
  <c r="Y41" i="30"/>
  <c r="AK39" i="30"/>
  <c r="BC39" i="30"/>
  <c r="BB40" i="30"/>
  <c r="AB39" i="30"/>
  <c r="AO40" i="30"/>
  <c r="AE41" i="30"/>
  <c r="AQ39" i="30"/>
  <c r="BE40" i="30"/>
  <c r="V41" i="30"/>
  <c r="AH39" i="30"/>
  <c r="BD42" i="30"/>
  <c r="AQ40" i="30"/>
  <c r="BC38" i="30"/>
  <c r="AR41" i="30"/>
  <c r="BD39" i="30"/>
  <c r="AD38" i="30"/>
  <c r="U250" i="4"/>
  <c r="AF5" i="5" s="1"/>
  <c r="Q251" i="4"/>
  <c r="AB6" i="5" s="1"/>
  <c r="M252" i="4"/>
  <c r="X7" i="5" s="1"/>
  <c r="AS252" i="4"/>
  <c r="BD7" i="5" s="1"/>
  <c r="AO253" i="4"/>
  <c r="AZ8" i="5" s="1"/>
  <c r="AK254" i="4"/>
  <c r="AV9" i="5" s="1"/>
  <c r="AG255" i="4"/>
  <c r="AR10" i="5" s="1"/>
  <c r="AC256" i="4"/>
  <c r="AN11" i="5" s="1"/>
  <c r="Y257" i="4"/>
  <c r="AJ12" i="5" s="1"/>
  <c r="U258" i="4"/>
  <c r="AF13" i="5" s="1"/>
  <c r="Q259" i="4"/>
  <c r="AB14" i="5" s="1"/>
  <c r="M260" i="4"/>
  <c r="X15" i="5" s="1"/>
  <c r="AS260" i="4"/>
  <c r="BD15" i="5" s="1"/>
  <c r="AO261" i="4"/>
  <c r="AZ16" i="5" s="1"/>
  <c r="AK262" i="4"/>
  <c r="AV17" i="5" s="1"/>
  <c r="AG263" i="4"/>
  <c r="AR18" i="5" s="1"/>
  <c r="AN251" i="4"/>
  <c r="AY6" i="5" s="1"/>
  <c r="S254" i="4"/>
  <c r="AD9" i="5" s="1"/>
  <c r="AH256" i="4"/>
  <c r="AS11" i="5" s="1"/>
  <c r="AR258" i="4"/>
  <c r="BC13" i="5" s="1"/>
  <c r="W261" i="4"/>
  <c r="AH16" i="5" s="1"/>
  <c r="AL263" i="4"/>
  <c r="AW18" i="5" s="1"/>
  <c r="AH264" i="4"/>
  <c r="AS19" i="5" s="1"/>
  <c r="L85" i="4"/>
  <c r="V18" i="5" s="1"/>
  <c r="W252" i="4"/>
  <c r="AH7" i="5" s="1"/>
  <c r="AL254" i="4"/>
  <c r="AW9" i="5" s="1"/>
  <c r="AV256" i="4"/>
  <c r="BG11" i="5" s="1"/>
  <c r="AA259" i="4"/>
  <c r="AL14" i="5" s="1"/>
  <c r="AP261" i="4"/>
  <c r="BA16" i="5" s="1"/>
  <c r="AA250" i="4"/>
  <c r="AL5" i="5" s="1"/>
  <c r="AP252" i="4"/>
  <c r="BA7" i="5" s="1"/>
  <c r="P255" i="4"/>
  <c r="AA10" i="5" s="1"/>
  <c r="AE257" i="4"/>
  <c r="AP12" i="5" s="1"/>
  <c r="AT259" i="4"/>
  <c r="BE14" i="5" s="1"/>
  <c r="T262" i="4"/>
  <c r="AE17" i="5" s="1"/>
  <c r="O264" i="4"/>
  <c r="Z19" i="5" s="1"/>
  <c r="AU264" i="4"/>
  <c r="BF19" i="5" s="1"/>
  <c r="AU250" i="4"/>
  <c r="BF5" i="5" s="1"/>
  <c r="Z253" i="4"/>
  <c r="AK8" i="5" s="1"/>
  <c r="AJ255" i="4"/>
  <c r="AU10" i="5" s="1"/>
  <c r="O258" i="4"/>
  <c r="Z13" i="5" s="1"/>
  <c r="AD260" i="4"/>
  <c r="AO15" i="5" s="1"/>
  <c r="L83" i="4"/>
  <c r="V12" i="5" s="1"/>
  <c r="AV253" i="4"/>
  <c r="BG8" i="5" s="1"/>
  <c r="O259" i="4"/>
  <c r="Z14" i="5" s="1"/>
  <c r="AF264" i="4"/>
  <c r="AQ19" i="5" s="1"/>
  <c r="AE253" i="4"/>
  <c r="AP8" i="5" s="1"/>
  <c r="AH258" i="4"/>
  <c r="AS13" i="5" s="1"/>
  <c r="N263" i="4"/>
  <c r="Y18" i="5" s="1"/>
  <c r="AD250" i="4"/>
  <c r="AO5" i="5" s="1"/>
  <c r="AF254" i="4"/>
  <c r="AQ9" i="5" s="1"/>
  <c r="AI259" i="4"/>
  <c r="AT14" i="5" s="1"/>
  <c r="AG264" i="4"/>
  <c r="AR19" i="5" s="1"/>
  <c r="AH253" i="4"/>
  <c r="AS8" i="5" s="1"/>
  <c r="AJ257" i="4"/>
  <c r="AU12" i="5" s="1"/>
  <c r="W263" i="4"/>
  <c r="AH18" i="5" s="1"/>
  <c r="X251" i="4"/>
  <c r="AI6" i="5" s="1"/>
  <c r="AA256" i="4"/>
  <c r="AL11" i="5" s="1"/>
  <c r="AD261" i="4"/>
  <c r="AO16" i="5" s="1"/>
  <c r="AH250" i="4"/>
  <c r="AS5" i="5" s="1"/>
  <c r="AJ254" i="4"/>
  <c r="AU9" i="5" s="1"/>
  <c r="AM259" i="4"/>
  <c r="AX14" i="5" s="1"/>
  <c r="AF263" i="4"/>
  <c r="AQ18" i="5" s="1"/>
  <c r="AM258" i="4"/>
  <c r="AX13" i="5" s="1"/>
  <c r="AP259" i="4"/>
  <c r="BA14" i="5" s="1"/>
  <c r="AV262" i="4"/>
  <c r="BG17" i="5" s="1"/>
  <c r="AO263" i="4"/>
  <c r="AZ18" i="5" s="1"/>
  <c r="AA253" i="4"/>
  <c r="AL8" i="5" s="1"/>
  <c r="AK264" i="4"/>
  <c r="AV19" i="5" s="1"/>
  <c r="X260" i="4"/>
  <c r="AI15" i="5" s="1"/>
  <c r="AQ42" i="30"/>
  <c r="Z42" i="30"/>
  <c r="AT42" i="30"/>
  <c r="AP41" i="30"/>
  <c r="BB39" i="30"/>
  <c r="AB38" i="30"/>
  <c r="BC40" i="30"/>
  <c r="AC39" i="30"/>
  <c r="AK38" i="30"/>
  <c r="AT40" i="30"/>
  <c r="BF38" i="30"/>
  <c r="AG40" i="30"/>
  <c r="W41" i="30"/>
  <c r="AI39" i="30"/>
  <c r="AU39" i="30"/>
  <c r="AZ40" i="30"/>
  <c r="Z39" i="30"/>
  <c r="AJ42" i="30"/>
  <c r="AI40" i="30"/>
  <c r="AU38" i="30"/>
  <c r="AJ41" i="30"/>
  <c r="AV39" i="30"/>
  <c r="V38" i="30"/>
  <c r="Y250" i="4"/>
  <c r="AJ5" i="5" s="1"/>
  <c r="U251" i="4"/>
  <c r="AF6" i="5" s="1"/>
  <c r="Q252" i="4"/>
  <c r="AB7" i="5" s="1"/>
  <c r="M253" i="4"/>
  <c r="X8" i="5" s="1"/>
  <c r="AS253" i="4"/>
  <c r="BD8" i="5" s="1"/>
  <c r="AO254" i="4"/>
  <c r="AZ9" i="5" s="1"/>
  <c r="AK255" i="4"/>
  <c r="AV10" i="5" s="1"/>
  <c r="AG256" i="4"/>
  <c r="AR11" i="5" s="1"/>
  <c r="AC257" i="4"/>
  <c r="AN12" i="5" s="1"/>
  <c r="Y258" i="4"/>
  <c r="AJ13" i="5" s="1"/>
  <c r="U259" i="4"/>
  <c r="AF14" i="5" s="1"/>
  <c r="Q260" i="4"/>
  <c r="AB15" i="5" s="1"/>
  <c r="M261" i="4"/>
  <c r="X16" i="5" s="1"/>
  <c r="AS261" i="4"/>
  <c r="BD16" i="5" s="1"/>
  <c r="AO262" i="4"/>
  <c r="AZ17" i="5" s="1"/>
  <c r="AK263" i="4"/>
  <c r="AV18" i="5" s="1"/>
  <c r="R252" i="4"/>
  <c r="AC7" i="5" s="1"/>
  <c r="AB254" i="4"/>
  <c r="AM9" i="5" s="1"/>
  <c r="AQ256" i="4"/>
  <c r="BB11" i="5" s="1"/>
  <c r="V259" i="4"/>
  <c r="AG14" i="5" s="1"/>
  <c r="AF261" i="4"/>
  <c r="AQ16" i="5" s="1"/>
  <c r="AP263" i="4"/>
  <c r="BA18" i="5" s="1"/>
  <c r="AL264" i="4"/>
  <c r="AW19" i="5" s="1"/>
  <c r="V250" i="4"/>
  <c r="AG5" i="5" s="1"/>
  <c r="AF252" i="4"/>
  <c r="AQ7" i="5" s="1"/>
  <c r="AU254" i="4"/>
  <c r="BF9" i="5" s="1"/>
  <c r="Z257" i="4"/>
  <c r="AK12" i="5" s="1"/>
  <c r="AJ259" i="4"/>
  <c r="AU14" i="5" s="1"/>
  <c r="O262" i="4"/>
  <c r="Z17" i="5" s="1"/>
  <c r="AJ250" i="4"/>
  <c r="AU5" i="5" s="1"/>
  <c r="O253" i="4"/>
  <c r="Z8" i="5" s="1"/>
  <c r="AD255" i="4"/>
  <c r="AO10" i="5" s="1"/>
  <c r="AN257" i="4"/>
  <c r="AY12" i="5" s="1"/>
  <c r="S260" i="4"/>
  <c r="AD15" i="5" s="1"/>
  <c r="AH262" i="4"/>
  <c r="AS17" i="5" s="1"/>
  <c r="S264" i="4"/>
  <c r="AD19" i="5" s="1"/>
  <c r="L253" i="4"/>
  <c r="W8" i="5" s="1"/>
  <c r="T251" i="4"/>
  <c r="AE6" i="5" s="1"/>
  <c r="AI253" i="4"/>
  <c r="AT8" i="5" s="1"/>
  <c r="N256" i="4"/>
  <c r="Y11" i="5" s="1"/>
  <c r="X258" i="4"/>
  <c r="AI13" i="5" s="1"/>
  <c r="AM260" i="4"/>
  <c r="AX15" i="5" s="1"/>
  <c r="S250" i="4"/>
  <c r="AD5" i="5" s="1"/>
  <c r="V255" i="4"/>
  <c r="AG10" i="5" s="1"/>
  <c r="X259" i="4"/>
  <c r="AI14" i="5" s="1"/>
  <c r="L259" i="4"/>
  <c r="W14" i="5" s="1"/>
  <c r="AN253" i="4"/>
  <c r="AY8" i="5" s="1"/>
  <c r="AQ258" i="4"/>
  <c r="BB13" i="5" s="1"/>
  <c r="V263" i="4"/>
  <c r="AG18" i="5" s="1"/>
  <c r="AM250" i="4"/>
  <c r="AX5" i="5" s="1"/>
  <c r="AP255" i="4"/>
  <c r="BA10" i="5" s="1"/>
  <c r="AR259" i="4"/>
  <c r="BC14" i="5" s="1"/>
  <c r="AN264" i="4"/>
  <c r="AY19" i="5" s="1"/>
  <c r="AQ253" i="4"/>
  <c r="BB8" i="5" s="1"/>
  <c r="AT258" i="4"/>
  <c r="BE13" i="5" s="1"/>
  <c r="AE263" i="4"/>
  <c r="AP18" i="5" s="1"/>
  <c r="AH252" i="4"/>
  <c r="AS7" i="5" s="1"/>
  <c r="AJ256" i="4"/>
  <c r="AU11" i="5" s="1"/>
  <c r="AM261" i="4"/>
  <c r="AX16" i="5" s="1"/>
  <c r="AQ250" i="4"/>
  <c r="BB5" i="5" s="1"/>
  <c r="AT255" i="4"/>
  <c r="BE10" i="5" s="1"/>
  <c r="AV259" i="4"/>
  <c r="BG14" i="5" s="1"/>
  <c r="AN263" i="4"/>
  <c r="AY18" i="5" s="1"/>
  <c r="AN260" i="4"/>
  <c r="AY15" i="5" s="1"/>
  <c r="AQ261" i="4"/>
  <c r="BB16" i="5" s="1"/>
  <c r="L258" i="4"/>
  <c r="W13" i="5" s="1"/>
  <c r="P250" i="4"/>
  <c r="AA5" i="5" s="1"/>
  <c r="AB255" i="4"/>
  <c r="AM10" i="5" s="1"/>
  <c r="AH261" i="4"/>
  <c r="AS16" i="5" s="1"/>
  <c r="S263" i="4"/>
  <c r="AD18" i="5" s="1"/>
  <c r="BA42" i="30"/>
  <c r="AI42" i="30"/>
  <c r="BD41" i="30"/>
  <c r="AL42" i="30"/>
  <c r="AH41" i="30"/>
  <c r="AT39" i="30"/>
  <c r="AZ42" i="30"/>
  <c r="AU40" i="30"/>
  <c r="BG38" i="30"/>
  <c r="AR42" i="30"/>
  <c r="AL40" i="30"/>
  <c r="AX38" i="30"/>
  <c r="AM39" i="30"/>
  <c r="BA40" i="30"/>
  <c r="AA39" i="30"/>
  <c r="AC38" i="30"/>
  <c r="AR40" i="30"/>
  <c r="BD38" i="30"/>
  <c r="BB41" i="30"/>
  <c r="AA40" i="30"/>
  <c r="AM38" i="30"/>
  <c r="AB41" i="30"/>
  <c r="AN39" i="30"/>
  <c r="AE42" i="30"/>
  <c r="AC250" i="4"/>
  <c r="AN5" i="5" s="1"/>
  <c r="Y251" i="4"/>
  <c r="AJ6" i="5" s="1"/>
  <c r="U252" i="4"/>
  <c r="AF7" i="5" s="1"/>
  <c r="Q253" i="4"/>
  <c r="AB8" i="5" s="1"/>
  <c r="M254" i="4"/>
  <c r="X9" i="5" s="1"/>
  <c r="AS254" i="4"/>
  <c r="BD9" i="5" s="1"/>
  <c r="AO255" i="4"/>
  <c r="AZ10" i="5" s="1"/>
  <c r="AK256" i="4"/>
  <c r="AV11" i="5" s="1"/>
  <c r="AG257" i="4"/>
  <c r="AR12" i="5" s="1"/>
  <c r="AC258" i="4"/>
  <c r="AN13" i="5" s="1"/>
  <c r="Y259" i="4"/>
  <c r="AJ14" i="5" s="1"/>
  <c r="U260" i="4"/>
  <c r="AF15" i="5" s="1"/>
  <c r="Q261" i="4"/>
  <c r="AB16" i="5" s="1"/>
  <c r="M262" i="4"/>
  <c r="X17" i="5" s="1"/>
  <c r="AS262" i="4"/>
  <c r="BD17" i="5" s="1"/>
  <c r="L81" i="4"/>
  <c r="V6" i="5" s="1"/>
  <c r="AA252" i="4"/>
  <c r="AL7" i="5" s="1"/>
  <c r="AP254" i="4"/>
  <c r="BA9" i="5" s="1"/>
  <c r="P257" i="4"/>
  <c r="AA12" i="5" s="1"/>
  <c r="AE259" i="4"/>
  <c r="AP14" i="5" s="1"/>
  <c r="AT261" i="4"/>
  <c r="BE16" i="5" s="1"/>
  <c r="AT263" i="4"/>
  <c r="BE18" i="5" s="1"/>
  <c r="AP264" i="4"/>
  <c r="BA19" i="5" s="1"/>
  <c r="AE250" i="4"/>
  <c r="AP5" i="5" s="1"/>
  <c r="AT252" i="4"/>
  <c r="BE7" i="5" s="1"/>
  <c r="T255" i="4"/>
  <c r="AE10" i="5" s="1"/>
  <c r="AI257" i="4"/>
  <c r="AT12" i="5" s="1"/>
  <c r="N260" i="4"/>
  <c r="Y15" i="5" s="1"/>
  <c r="X262" i="4"/>
  <c r="AI17" i="5" s="1"/>
  <c r="N251" i="4"/>
  <c r="Y6" i="5" s="1"/>
  <c r="X253" i="4"/>
  <c r="AI8" i="5" s="1"/>
  <c r="AM255" i="4"/>
  <c r="AX10" i="5" s="1"/>
  <c r="R258" i="4"/>
  <c r="AC13" i="5" s="1"/>
  <c r="AB260" i="4"/>
  <c r="AM15" i="5" s="1"/>
  <c r="AQ262" i="4"/>
  <c r="BB17" i="5" s="1"/>
  <c r="W264" i="4"/>
  <c r="AH19" i="5" s="1"/>
  <c r="L257" i="4"/>
  <c r="W12" i="5" s="1"/>
  <c r="AH251" i="4"/>
  <c r="AS6" i="5" s="1"/>
  <c r="AR253" i="4"/>
  <c r="BC8" i="5" s="1"/>
  <c r="W256" i="4"/>
  <c r="AH11" i="5" s="1"/>
  <c r="AL258" i="4"/>
  <c r="AW13" i="5" s="1"/>
  <c r="AV260" i="4"/>
  <c r="BG15" i="5" s="1"/>
  <c r="AB250" i="4"/>
  <c r="AM5" i="5" s="1"/>
  <c r="AE255" i="4"/>
  <c r="AP10" i="5" s="1"/>
  <c r="AH260" i="4"/>
  <c r="AS15" i="5" s="1"/>
  <c r="L82" i="4"/>
  <c r="V9" i="5" s="1"/>
  <c r="N255" i="4"/>
  <c r="Y10" i="5" s="1"/>
  <c r="P259" i="4"/>
  <c r="AA14" i="5" s="1"/>
  <c r="AB263" i="4"/>
  <c r="AM18" i="5" s="1"/>
  <c r="AV250" i="4"/>
  <c r="BG5" i="5" s="1"/>
  <c r="O256" i="4"/>
  <c r="Z11" i="5" s="1"/>
  <c r="R261" i="4"/>
  <c r="AC16" i="5" s="1"/>
  <c r="N250" i="4"/>
  <c r="Y5" i="5" s="1"/>
  <c r="P254" i="4"/>
  <c r="AA9" i="5" s="1"/>
  <c r="S259" i="4"/>
  <c r="AD14" i="5" s="1"/>
  <c r="U264" i="4"/>
  <c r="AF19" i="5" s="1"/>
  <c r="AQ252" i="4"/>
  <c r="BB7" i="5" s="1"/>
  <c r="AT257" i="4"/>
  <c r="BE12" i="5" s="1"/>
  <c r="AV261" i="4"/>
  <c r="BG16" i="5" s="1"/>
  <c r="P251" i="4"/>
  <c r="AA6" i="5" s="1"/>
  <c r="S256" i="4"/>
  <c r="AD11" i="5" s="1"/>
  <c r="V261" i="4"/>
  <c r="AG16" i="5" s="1"/>
  <c r="AC264" i="4"/>
  <c r="AN19" i="5" s="1"/>
  <c r="AN262" i="4"/>
  <c r="AY17" i="5" s="1"/>
  <c r="AI263" i="4"/>
  <c r="AT18" i="5" s="1"/>
  <c r="AT250" i="4"/>
  <c r="BE5" i="5" s="1"/>
  <c r="R253" i="4"/>
  <c r="AC8" i="5" s="1"/>
  <c r="AD258" i="4"/>
  <c r="AO13" i="5" s="1"/>
  <c r="AR264" i="4"/>
  <c r="BC19" i="5" s="1"/>
  <c r="AV263" i="4"/>
  <c r="BG18" i="5" s="1"/>
  <c r="R188" i="9"/>
  <c r="R200" i="9" s="1"/>
  <c r="R212" i="9" s="1"/>
  <c r="S86" i="9"/>
  <c r="T151" i="20"/>
  <c r="S433" i="20"/>
  <c r="S463" i="20" s="1"/>
  <c r="S493" i="20" s="1"/>
  <c r="S114" i="24"/>
  <c r="R250" i="24"/>
  <c r="R271" i="24" s="1"/>
  <c r="R292" i="24" s="1"/>
  <c r="R85" i="14"/>
  <c r="Q127" i="14"/>
  <c r="Q133" i="14" s="1"/>
  <c r="Q139" i="14" s="1"/>
  <c r="L480" i="25"/>
  <c r="W579" i="5" s="1"/>
  <c r="T480" i="25"/>
  <c r="AE579" i="5" s="1"/>
  <c r="AB480" i="25"/>
  <c r="AM579" i="5" s="1"/>
  <c r="AJ480" i="25"/>
  <c r="AU579" i="5" s="1"/>
  <c r="AR480" i="25"/>
  <c r="BC579" i="5" s="1"/>
  <c r="O477" i="25"/>
  <c r="Z576" i="5" s="1"/>
  <c r="W477" i="25"/>
  <c r="AH576" i="5" s="1"/>
  <c r="AE477" i="25"/>
  <c r="AP576" i="5" s="1"/>
  <c r="AM477" i="25"/>
  <c r="AX576" i="5" s="1"/>
  <c r="AU477" i="25"/>
  <c r="BF576" i="5" s="1"/>
  <c r="R474" i="25"/>
  <c r="AC573" i="5" s="1"/>
  <c r="Z474" i="25"/>
  <c r="AK573" i="5" s="1"/>
  <c r="AH474" i="25"/>
  <c r="AS573" i="5" s="1"/>
  <c r="AP474" i="25"/>
  <c r="BA573" i="5" s="1"/>
  <c r="M471" i="25"/>
  <c r="X570" i="5" s="1"/>
  <c r="U471" i="25"/>
  <c r="AF570" i="5" s="1"/>
  <c r="AC471" i="25"/>
  <c r="AN570" i="5" s="1"/>
  <c r="AK471" i="25"/>
  <c r="AV570" i="5" s="1"/>
  <c r="AS471" i="25"/>
  <c r="BD570" i="5" s="1"/>
  <c r="P468" i="25"/>
  <c r="AA567" i="5" s="1"/>
  <c r="X468" i="25"/>
  <c r="AI567" i="5" s="1"/>
  <c r="AF468" i="25"/>
  <c r="AQ567" i="5" s="1"/>
  <c r="AN468" i="25"/>
  <c r="AY567" i="5" s="1"/>
  <c r="AV468" i="25"/>
  <c r="BG567" i="5" s="1"/>
  <c r="S465" i="25"/>
  <c r="AD564" i="5" s="1"/>
  <c r="AA465" i="25"/>
  <c r="AL564" i="5" s="1"/>
  <c r="AI465" i="25"/>
  <c r="AT564" i="5" s="1"/>
  <c r="AQ465" i="25"/>
  <c r="BB564" i="5" s="1"/>
  <c r="N462" i="25"/>
  <c r="Y561" i="5" s="1"/>
  <c r="V462" i="25"/>
  <c r="AG561" i="5" s="1"/>
  <c r="AD462" i="25"/>
  <c r="AO561" i="5" s="1"/>
  <c r="AL462" i="25"/>
  <c r="AW561" i="5" s="1"/>
  <c r="AT462" i="25"/>
  <c r="BE561" i="5" s="1"/>
  <c r="Q459" i="25"/>
  <c r="AB558" i="5" s="1"/>
  <c r="Y459" i="25"/>
  <c r="AJ558" i="5" s="1"/>
  <c r="AG459" i="25"/>
  <c r="AR558" i="5" s="1"/>
  <c r="AO459" i="25"/>
  <c r="AZ558" i="5" s="1"/>
  <c r="L456" i="25"/>
  <c r="W555" i="5" s="1"/>
  <c r="T456" i="25"/>
  <c r="AE555" i="5" s="1"/>
  <c r="AB456" i="25"/>
  <c r="AM555" i="5" s="1"/>
  <c r="AJ456" i="25"/>
  <c r="AU555" i="5" s="1"/>
  <c r="AR456" i="25"/>
  <c r="BC555" i="5" s="1"/>
  <c r="O453" i="25"/>
  <c r="Z552" i="5" s="1"/>
  <c r="W453" i="25"/>
  <c r="AH552" i="5" s="1"/>
  <c r="AE453" i="25"/>
  <c r="AP552" i="5" s="1"/>
  <c r="AM453" i="25"/>
  <c r="AX552" i="5" s="1"/>
  <c r="AU453" i="25"/>
  <c r="BF552" i="5" s="1"/>
  <c r="M480" i="25"/>
  <c r="X579" i="5" s="1"/>
  <c r="U480" i="25"/>
  <c r="AF579" i="5" s="1"/>
  <c r="AC480" i="25"/>
  <c r="AN579" i="5" s="1"/>
  <c r="AK480" i="25"/>
  <c r="AV579" i="5" s="1"/>
  <c r="AS480" i="25"/>
  <c r="BD579" i="5" s="1"/>
  <c r="P477" i="25"/>
  <c r="AA576" i="5" s="1"/>
  <c r="X477" i="25"/>
  <c r="AI576" i="5" s="1"/>
  <c r="AF477" i="25"/>
  <c r="AQ576" i="5" s="1"/>
  <c r="AN477" i="25"/>
  <c r="AY576" i="5" s="1"/>
  <c r="AV477" i="25"/>
  <c r="BG576" i="5" s="1"/>
  <c r="S474" i="25"/>
  <c r="AD573" i="5" s="1"/>
  <c r="AA474" i="25"/>
  <c r="AL573" i="5" s="1"/>
  <c r="AI474" i="25"/>
  <c r="AT573" i="5" s="1"/>
  <c r="AQ474" i="25"/>
  <c r="BB573" i="5" s="1"/>
  <c r="N471" i="25"/>
  <c r="Y570" i="5" s="1"/>
  <c r="V471" i="25"/>
  <c r="AG570" i="5" s="1"/>
  <c r="AD471" i="25"/>
  <c r="AO570" i="5" s="1"/>
  <c r="AL471" i="25"/>
  <c r="AW570" i="5" s="1"/>
  <c r="AT471" i="25"/>
  <c r="BE570" i="5" s="1"/>
  <c r="Q468" i="25"/>
  <c r="AB567" i="5" s="1"/>
  <c r="Y468" i="25"/>
  <c r="AJ567" i="5" s="1"/>
  <c r="AG468" i="25"/>
  <c r="AR567" i="5" s="1"/>
  <c r="AO468" i="25"/>
  <c r="AZ567" i="5" s="1"/>
  <c r="L465" i="25"/>
  <c r="W564" i="5" s="1"/>
  <c r="T465" i="25"/>
  <c r="AE564" i="5" s="1"/>
  <c r="AB465" i="25"/>
  <c r="AM564" i="5" s="1"/>
  <c r="AJ465" i="25"/>
  <c r="AU564" i="5" s="1"/>
  <c r="AR465" i="25"/>
  <c r="BC564" i="5" s="1"/>
  <c r="O462" i="25"/>
  <c r="Z561" i="5" s="1"/>
  <c r="W462" i="25"/>
  <c r="AH561" i="5" s="1"/>
  <c r="AE462" i="25"/>
  <c r="AP561" i="5" s="1"/>
  <c r="AM462" i="25"/>
  <c r="AX561" i="5" s="1"/>
  <c r="AU462" i="25"/>
  <c r="BF561" i="5" s="1"/>
  <c r="R459" i="25"/>
  <c r="AC558" i="5" s="1"/>
  <c r="Z459" i="25"/>
  <c r="AK558" i="5" s="1"/>
  <c r="AH459" i="25"/>
  <c r="AS558" i="5" s="1"/>
  <c r="AP459" i="25"/>
  <c r="BA558" i="5" s="1"/>
  <c r="M456" i="25"/>
  <c r="X555" i="5" s="1"/>
  <c r="U456" i="25"/>
  <c r="AF555" i="5" s="1"/>
  <c r="AC456" i="25"/>
  <c r="AN555" i="5" s="1"/>
  <c r="AK456" i="25"/>
  <c r="AV555" i="5" s="1"/>
  <c r="AS456" i="25"/>
  <c r="BD555" i="5" s="1"/>
  <c r="P453" i="25"/>
  <c r="AA552" i="5" s="1"/>
  <c r="X453" i="25"/>
  <c r="AI552" i="5" s="1"/>
  <c r="AF453" i="25"/>
  <c r="AQ552" i="5" s="1"/>
  <c r="AN453" i="25"/>
  <c r="AY552" i="5" s="1"/>
  <c r="AV453" i="25"/>
  <c r="BG552" i="5" s="1"/>
  <c r="N480" i="25"/>
  <c r="Y579" i="5" s="1"/>
  <c r="V480" i="25"/>
  <c r="AG579" i="5" s="1"/>
  <c r="AD480" i="25"/>
  <c r="AO579" i="5" s="1"/>
  <c r="AL480" i="25"/>
  <c r="AW579" i="5" s="1"/>
  <c r="AT480" i="25"/>
  <c r="BE579" i="5" s="1"/>
  <c r="Q477" i="25"/>
  <c r="AB576" i="5" s="1"/>
  <c r="Y477" i="25"/>
  <c r="AJ576" i="5" s="1"/>
  <c r="AG477" i="25"/>
  <c r="AR576" i="5" s="1"/>
  <c r="AO477" i="25"/>
  <c r="AZ576" i="5" s="1"/>
  <c r="L474" i="25"/>
  <c r="W573" i="5" s="1"/>
  <c r="T474" i="25"/>
  <c r="AE573" i="5" s="1"/>
  <c r="AB474" i="25"/>
  <c r="AM573" i="5" s="1"/>
  <c r="AJ474" i="25"/>
  <c r="AU573" i="5" s="1"/>
  <c r="AR474" i="25"/>
  <c r="BC573" i="5" s="1"/>
  <c r="O471" i="25"/>
  <c r="Z570" i="5" s="1"/>
  <c r="W471" i="25"/>
  <c r="AH570" i="5" s="1"/>
  <c r="AE471" i="25"/>
  <c r="AP570" i="5" s="1"/>
  <c r="AM471" i="25"/>
  <c r="AX570" i="5" s="1"/>
  <c r="AU471" i="25"/>
  <c r="BF570" i="5" s="1"/>
  <c r="R468" i="25"/>
  <c r="AC567" i="5" s="1"/>
  <c r="Z468" i="25"/>
  <c r="AK567" i="5" s="1"/>
  <c r="AH468" i="25"/>
  <c r="AS567" i="5" s="1"/>
  <c r="AP468" i="25"/>
  <c r="BA567" i="5" s="1"/>
  <c r="M465" i="25"/>
  <c r="X564" i="5" s="1"/>
  <c r="U465" i="25"/>
  <c r="AF564" i="5" s="1"/>
  <c r="AC465" i="25"/>
  <c r="AN564" i="5" s="1"/>
  <c r="AK465" i="25"/>
  <c r="AV564" i="5" s="1"/>
  <c r="AS465" i="25"/>
  <c r="BD564" i="5" s="1"/>
  <c r="P462" i="25"/>
  <c r="AA561" i="5" s="1"/>
  <c r="X462" i="25"/>
  <c r="AI561" i="5" s="1"/>
  <c r="AF462" i="25"/>
  <c r="AQ561" i="5" s="1"/>
  <c r="AN462" i="25"/>
  <c r="AY561" i="5" s="1"/>
  <c r="AV462" i="25"/>
  <c r="BG561" i="5" s="1"/>
  <c r="S459" i="25"/>
  <c r="AD558" i="5" s="1"/>
  <c r="AA459" i="25"/>
  <c r="AL558" i="5" s="1"/>
  <c r="AI459" i="25"/>
  <c r="AT558" i="5" s="1"/>
  <c r="AQ459" i="25"/>
  <c r="BB558" i="5" s="1"/>
  <c r="N456" i="25"/>
  <c r="Y555" i="5" s="1"/>
  <c r="V456" i="25"/>
  <c r="AG555" i="5" s="1"/>
  <c r="AD456" i="25"/>
  <c r="AO555" i="5" s="1"/>
  <c r="AL456" i="25"/>
  <c r="AW555" i="5" s="1"/>
  <c r="AT456" i="25"/>
  <c r="BE555" i="5" s="1"/>
  <c r="Q453" i="25"/>
  <c r="AB552" i="5" s="1"/>
  <c r="Y453" i="25"/>
  <c r="AJ552" i="5" s="1"/>
  <c r="AG453" i="25"/>
  <c r="AR552" i="5" s="1"/>
  <c r="AO453" i="25"/>
  <c r="AZ552" i="5" s="1"/>
  <c r="O480" i="25"/>
  <c r="Z579" i="5" s="1"/>
  <c r="W480" i="25"/>
  <c r="AH579" i="5" s="1"/>
  <c r="AE480" i="25"/>
  <c r="AP579" i="5" s="1"/>
  <c r="AM480" i="25"/>
  <c r="AX579" i="5" s="1"/>
  <c r="AU480" i="25"/>
  <c r="BF579" i="5" s="1"/>
  <c r="R477" i="25"/>
  <c r="AC576" i="5" s="1"/>
  <c r="Z477" i="25"/>
  <c r="AK576" i="5" s="1"/>
  <c r="AH477" i="25"/>
  <c r="AS576" i="5" s="1"/>
  <c r="AP477" i="25"/>
  <c r="BA576" i="5" s="1"/>
  <c r="M474" i="25"/>
  <c r="X573" i="5" s="1"/>
  <c r="U474" i="25"/>
  <c r="AF573" i="5" s="1"/>
  <c r="AC474" i="25"/>
  <c r="AN573" i="5" s="1"/>
  <c r="AK474" i="25"/>
  <c r="AV573" i="5" s="1"/>
  <c r="AS474" i="25"/>
  <c r="BD573" i="5" s="1"/>
  <c r="P471" i="25"/>
  <c r="AA570" i="5" s="1"/>
  <c r="X471" i="25"/>
  <c r="AI570" i="5" s="1"/>
  <c r="AF471" i="25"/>
  <c r="AQ570" i="5" s="1"/>
  <c r="AN471" i="25"/>
  <c r="AY570" i="5" s="1"/>
  <c r="AV471" i="25"/>
  <c r="BG570" i="5" s="1"/>
  <c r="S468" i="25"/>
  <c r="AD567" i="5" s="1"/>
  <c r="AA468" i="25"/>
  <c r="AL567" i="5" s="1"/>
  <c r="AI468" i="25"/>
  <c r="AT567" i="5" s="1"/>
  <c r="AQ468" i="25"/>
  <c r="BB567" i="5" s="1"/>
  <c r="N465" i="25"/>
  <c r="Y564" i="5" s="1"/>
  <c r="V465" i="25"/>
  <c r="AG564" i="5" s="1"/>
  <c r="AD465" i="25"/>
  <c r="AO564" i="5" s="1"/>
  <c r="AL465" i="25"/>
  <c r="AW564" i="5" s="1"/>
  <c r="AT465" i="25"/>
  <c r="BE564" i="5" s="1"/>
  <c r="Q462" i="25"/>
  <c r="AB561" i="5" s="1"/>
  <c r="Y462" i="25"/>
  <c r="AJ561" i="5" s="1"/>
  <c r="AG462" i="25"/>
  <c r="AR561" i="5" s="1"/>
  <c r="AO462" i="25"/>
  <c r="AZ561" i="5" s="1"/>
  <c r="L459" i="25"/>
  <c r="W558" i="5" s="1"/>
  <c r="T459" i="25"/>
  <c r="AE558" i="5" s="1"/>
  <c r="AB459" i="25"/>
  <c r="AM558" i="5" s="1"/>
  <c r="AJ459" i="25"/>
  <c r="AU558" i="5" s="1"/>
  <c r="AR459" i="25"/>
  <c r="BC558" i="5" s="1"/>
  <c r="O456" i="25"/>
  <c r="Z555" i="5" s="1"/>
  <c r="W456" i="25"/>
  <c r="AH555" i="5" s="1"/>
  <c r="AE456" i="25"/>
  <c r="AP555" i="5" s="1"/>
  <c r="AM456" i="25"/>
  <c r="AX555" i="5" s="1"/>
  <c r="AU456" i="25"/>
  <c r="BF555" i="5" s="1"/>
  <c r="R453" i="25"/>
  <c r="AC552" i="5" s="1"/>
  <c r="Z453" i="25"/>
  <c r="AK552" i="5" s="1"/>
  <c r="AH453" i="25"/>
  <c r="AS552" i="5" s="1"/>
  <c r="AP453" i="25"/>
  <c r="BA552" i="5" s="1"/>
  <c r="P480" i="25"/>
  <c r="AA579" i="5" s="1"/>
  <c r="X480" i="25"/>
  <c r="AI579" i="5" s="1"/>
  <c r="AF480" i="25"/>
  <c r="AQ579" i="5" s="1"/>
  <c r="AN480" i="25"/>
  <c r="AY579" i="5" s="1"/>
  <c r="AV480" i="25"/>
  <c r="BG579" i="5" s="1"/>
  <c r="S477" i="25"/>
  <c r="AD576" i="5" s="1"/>
  <c r="AA477" i="25"/>
  <c r="AL576" i="5" s="1"/>
  <c r="AI477" i="25"/>
  <c r="AT576" i="5" s="1"/>
  <c r="AQ477" i="25"/>
  <c r="BB576" i="5" s="1"/>
  <c r="N474" i="25"/>
  <c r="Y573" i="5" s="1"/>
  <c r="V474" i="25"/>
  <c r="AG573" i="5" s="1"/>
  <c r="AD474" i="25"/>
  <c r="AO573" i="5" s="1"/>
  <c r="AL474" i="25"/>
  <c r="AW573" i="5" s="1"/>
  <c r="AT474" i="25"/>
  <c r="BE573" i="5" s="1"/>
  <c r="AG471" i="25"/>
  <c r="AR570" i="5" s="1"/>
  <c r="L468" i="25"/>
  <c r="W567" i="5" s="1"/>
  <c r="T468" i="25"/>
  <c r="AE567" i="5" s="1"/>
  <c r="AB468" i="25"/>
  <c r="AM567" i="5" s="1"/>
  <c r="AJ468" i="25"/>
  <c r="AU567" i="5" s="1"/>
  <c r="AR468" i="25"/>
  <c r="BC567" i="5" s="1"/>
  <c r="O465" i="25"/>
  <c r="Z564" i="5" s="1"/>
  <c r="W465" i="25"/>
  <c r="AH564" i="5" s="1"/>
  <c r="AE465" i="25"/>
  <c r="AP564" i="5" s="1"/>
  <c r="AM465" i="25"/>
  <c r="AX564" i="5" s="1"/>
  <c r="AU465" i="25"/>
  <c r="BF564" i="5" s="1"/>
  <c r="R462" i="25"/>
  <c r="AC561" i="5" s="1"/>
  <c r="Z462" i="25"/>
  <c r="AK561" i="5" s="1"/>
  <c r="AH462" i="25"/>
  <c r="AS561" i="5" s="1"/>
  <c r="AP462" i="25"/>
  <c r="BA561" i="5" s="1"/>
  <c r="M459" i="25"/>
  <c r="X558" i="5" s="1"/>
  <c r="U459" i="25"/>
  <c r="AF558" i="5" s="1"/>
  <c r="AC459" i="25"/>
  <c r="AN558" i="5" s="1"/>
  <c r="AK459" i="25"/>
  <c r="AV558" i="5" s="1"/>
  <c r="AS459" i="25"/>
  <c r="BD558" i="5" s="1"/>
  <c r="P456" i="25"/>
  <c r="AA555" i="5" s="1"/>
  <c r="X456" i="25"/>
  <c r="AI555" i="5" s="1"/>
  <c r="AF456" i="25"/>
  <c r="AQ555" i="5" s="1"/>
  <c r="AN456" i="25"/>
  <c r="AY555" i="5" s="1"/>
  <c r="AV456" i="25"/>
  <c r="BG555" i="5" s="1"/>
  <c r="Q480" i="25"/>
  <c r="AB579" i="5" s="1"/>
  <c r="AI480" i="25"/>
  <c r="AT579" i="5" s="1"/>
  <c r="U477" i="25"/>
  <c r="AF576" i="5" s="1"/>
  <c r="AR477" i="25"/>
  <c r="BC576" i="5" s="1"/>
  <c r="Y474" i="25"/>
  <c r="AJ573" i="5" s="1"/>
  <c r="AV474" i="25"/>
  <c r="BG573" i="5" s="1"/>
  <c r="AA471" i="25"/>
  <c r="AL570" i="5" s="1"/>
  <c r="AR471" i="25"/>
  <c r="BC570" i="5" s="1"/>
  <c r="AD468" i="25"/>
  <c r="AO567" i="5" s="1"/>
  <c r="P465" i="25"/>
  <c r="AA564" i="5" s="1"/>
  <c r="AH465" i="25"/>
  <c r="AS564" i="5" s="1"/>
  <c r="T462" i="25"/>
  <c r="AE561" i="5" s="1"/>
  <c r="AQ462" i="25"/>
  <c r="BB561" i="5" s="1"/>
  <c r="X459" i="25"/>
  <c r="AI558" i="5" s="1"/>
  <c r="AU459" i="25"/>
  <c r="BF558" i="5" s="1"/>
  <c r="AG456" i="25"/>
  <c r="AR555" i="5" s="1"/>
  <c r="N453" i="25"/>
  <c r="Y552" i="5" s="1"/>
  <c r="AD453" i="25"/>
  <c r="AO552" i="5" s="1"/>
  <c r="AT453" i="25"/>
  <c r="BE552" i="5" s="1"/>
  <c r="AM468" i="25"/>
  <c r="AX567" i="5" s="1"/>
  <c r="AJ477" i="25"/>
  <c r="AU576" i="5" s="1"/>
  <c r="W474" i="25"/>
  <c r="AH573" i="5" s="1"/>
  <c r="AJ462" i="25"/>
  <c r="AU561" i="5" s="1"/>
  <c r="AB453" i="25"/>
  <c r="AM552" i="5" s="1"/>
  <c r="T477" i="25"/>
  <c r="AE576" i="5" s="1"/>
  <c r="AU468" i="25"/>
  <c r="BF567" i="5" s="1"/>
  <c r="AT459" i="25"/>
  <c r="BE558" i="5" s="1"/>
  <c r="AC453" i="25"/>
  <c r="AN552" i="5" s="1"/>
  <c r="R480" i="25"/>
  <c r="AC579" i="5" s="1"/>
  <c r="AO480" i="25"/>
  <c r="AZ579" i="5" s="1"/>
  <c r="V477" i="25"/>
  <c r="AG576" i="5" s="1"/>
  <c r="AS477" i="25"/>
  <c r="BD576" i="5" s="1"/>
  <c r="AE474" i="25"/>
  <c r="AP573" i="5" s="1"/>
  <c r="L471" i="25"/>
  <c r="W570" i="5" s="1"/>
  <c r="AB471" i="25"/>
  <c r="AM570" i="5" s="1"/>
  <c r="M468" i="25"/>
  <c r="X567" i="5" s="1"/>
  <c r="AE468" i="25"/>
  <c r="AP567" i="5" s="1"/>
  <c r="Q465" i="25"/>
  <c r="AB564" i="5" s="1"/>
  <c r="AN465" i="25"/>
  <c r="AY564" i="5" s="1"/>
  <c r="U462" i="25"/>
  <c r="AF561" i="5" s="1"/>
  <c r="AR462" i="25"/>
  <c r="BC561" i="5" s="1"/>
  <c r="AD459" i="25"/>
  <c r="AO558" i="5" s="1"/>
  <c r="AV459" i="25"/>
  <c r="BG558" i="5" s="1"/>
  <c r="AH456" i="25"/>
  <c r="AS555" i="5" s="1"/>
  <c r="S453" i="25"/>
  <c r="AD552" i="5" s="1"/>
  <c r="AI453" i="25"/>
  <c r="AT552" i="5" s="1"/>
  <c r="AL459" i="25"/>
  <c r="AW558" i="5" s="1"/>
  <c r="Q474" i="25"/>
  <c r="AB573" i="5" s="1"/>
  <c r="AK477" i="25"/>
  <c r="AV576" i="5" s="1"/>
  <c r="AF465" i="25"/>
  <c r="AQ564" i="5" s="1"/>
  <c r="Z456" i="25"/>
  <c r="AK555" i="5" s="1"/>
  <c r="AL477" i="25"/>
  <c r="AW576" i="5" s="1"/>
  <c r="AK462" i="25"/>
  <c r="AV561" i="5" s="1"/>
  <c r="AS453" i="25"/>
  <c r="BD552" i="5" s="1"/>
  <c r="S480" i="25"/>
  <c r="AD579" i="5" s="1"/>
  <c r="AP480" i="25"/>
  <c r="BA579" i="5" s="1"/>
  <c r="AB477" i="25"/>
  <c r="AM576" i="5" s="1"/>
  <c r="AT477" i="25"/>
  <c r="BE576" i="5" s="1"/>
  <c r="AF474" i="25"/>
  <c r="AQ573" i="5" s="1"/>
  <c r="Q471" i="25"/>
  <c r="AB570" i="5" s="1"/>
  <c r="AH471" i="25"/>
  <c r="AS570" i="5" s="1"/>
  <c r="N468" i="25"/>
  <c r="Y567" i="5" s="1"/>
  <c r="AK468" i="25"/>
  <c r="AV567" i="5" s="1"/>
  <c r="R465" i="25"/>
  <c r="AC564" i="5" s="1"/>
  <c r="AO465" i="25"/>
  <c r="AZ564" i="5" s="1"/>
  <c r="AA462" i="25"/>
  <c r="AL561" i="5" s="1"/>
  <c r="AS462" i="25"/>
  <c r="BD561" i="5" s="1"/>
  <c r="AE459" i="25"/>
  <c r="AP558" i="5" s="1"/>
  <c r="Q456" i="25"/>
  <c r="AB555" i="5" s="1"/>
  <c r="AI456" i="25"/>
  <c r="AT555" i="5" s="1"/>
  <c r="T453" i="25"/>
  <c r="AE552" i="5" s="1"/>
  <c r="AJ453" i="25"/>
  <c r="AU552" i="5" s="1"/>
  <c r="L477" i="25"/>
  <c r="W576" i="5" s="1"/>
  <c r="M477" i="25"/>
  <c r="X576" i="5" s="1"/>
  <c r="N477" i="25"/>
  <c r="Y576" i="5" s="1"/>
  <c r="AT468" i="25"/>
  <c r="BE567" i="5" s="1"/>
  <c r="AN459" i="25"/>
  <c r="AY558" i="5" s="1"/>
  <c r="AR453" i="25"/>
  <c r="BC552" i="5" s="1"/>
  <c r="X474" i="25"/>
  <c r="AI573" i="5" s="1"/>
  <c r="S462" i="25"/>
  <c r="AD561" i="5" s="1"/>
  <c r="AA456" i="25"/>
  <c r="AL555" i="5" s="1"/>
  <c r="Y480" i="25"/>
  <c r="AJ579" i="5" s="1"/>
  <c r="AQ480" i="25"/>
  <c r="BB579" i="5" s="1"/>
  <c r="AC477" i="25"/>
  <c r="AN576" i="5" s="1"/>
  <c r="O474" i="25"/>
  <c r="Z573" i="5" s="1"/>
  <c r="AG474" i="25"/>
  <c r="AR573" i="5" s="1"/>
  <c r="R471" i="25"/>
  <c r="AC570" i="5" s="1"/>
  <c r="AI471" i="25"/>
  <c r="AT570" i="5" s="1"/>
  <c r="O468" i="25"/>
  <c r="Z567" i="5" s="1"/>
  <c r="AL468" i="25"/>
  <c r="AW567" i="5" s="1"/>
  <c r="X465" i="25"/>
  <c r="AI564" i="5" s="1"/>
  <c r="AP465" i="25"/>
  <c r="BA564" i="5" s="1"/>
  <c r="AB462" i="25"/>
  <c r="AM561" i="5" s="1"/>
  <c r="N459" i="25"/>
  <c r="Y558" i="5" s="1"/>
  <c r="AF459" i="25"/>
  <c r="AQ558" i="5" s="1"/>
  <c r="R456" i="25"/>
  <c r="AC555" i="5" s="1"/>
  <c r="AO456" i="25"/>
  <c r="AZ555" i="5" s="1"/>
  <c r="U453" i="25"/>
  <c r="AF552" i="5" s="1"/>
  <c r="AK453" i="25"/>
  <c r="AV552" i="5" s="1"/>
  <c r="Z480" i="25"/>
  <c r="AK579" i="5" s="1"/>
  <c r="AD477" i="25"/>
  <c r="AO576" i="5" s="1"/>
  <c r="P474" i="25"/>
  <c r="AA573" i="5" s="1"/>
  <c r="AM474" i="25"/>
  <c r="AX573" i="5" s="1"/>
  <c r="S471" i="25"/>
  <c r="AD570" i="5" s="1"/>
  <c r="AJ471" i="25"/>
  <c r="AU570" i="5" s="1"/>
  <c r="U468" i="25"/>
  <c r="AF567" i="5" s="1"/>
  <c r="Y465" i="25"/>
  <c r="AJ564" i="5" s="1"/>
  <c r="AV465" i="25"/>
  <c r="BG564" i="5" s="1"/>
  <c r="AC462" i="25"/>
  <c r="AN561" i="5" s="1"/>
  <c r="O459" i="25"/>
  <c r="Z558" i="5" s="1"/>
  <c r="S456" i="25"/>
  <c r="AD555" i="5" s="1"/>
  <c r="AP456" i="25"/>
  <c r="BA555" i="5" s="1"/>
  <c r="V453" i="25"/>
  <c r="AG552" i="5" s="1"/>
  <c r="AL453" i="25"/>
  <c r="AW552" i="5" s="1"/>
  <c r="AA480" i="25"/>
  <c r="AL579" i="5" s="1"/>
  <c r="AN474" i="25"/>
  <c r="AY573" i="5" s="1"/>
  <c r="T471" i="25"/>
  <c r="AE570" i="5" s="1"/>
  <c r="AO471" i="25"/>
  <c r="AZ570" i="5" s="1"/>
  <c r="V468" i="25"/>
  <c r="AG567" i="5" s="1"/>
  <c r="AS468" i="25"/>
  <c r="BD567" i="5" s="1"/>
  <c r="Z465" i="25"/>
  <c r="AK564" i="5" s="1"/>
  <c r="L462" i="25"/>
  <c r="W561" i="5" s="1"/>
  <c r="AI462" i="25"/>
  <c r="AT561" i="5" s="1"/>
  <c r="P459" i="25"/>
  <c r="AA558" i="5" s="1"/>
  <c r="AM459" i="25"/>
  <c r="AX558" i="5" s="1"/>
  <c r="Y456" i="25"/>
  <c r="AJ555" i="5" s="1"/>
  <c r="AQ456" i="25"/>
  <c r="BB555" i="5" s="1"/>
  <c r="AA453" i="25"/>
  <c r="AL552" i="5" s="1"/>
  <c r="AQ453" i="25"/>
  <c r="BB552" i="5" s="1"/>
  <c r="AG480" i="25"/>
  <c r="AR579" i="5" s="1"/>
  <c r="AO474" i="25"/>
  <c r="AZ573" i="5" s="1"/>
  <c r="Y471" i="25"/>
  <c r="AJ570" i="5" s="1"/>
  <c r="AP471" i="25"/>
  <c r="BA570" i="5" s="1"/>
  <c r="W468" i="25"/>
  <c r="AH567" i="5" s="1"/>
  <c r="M462" i="25"/>
  <c r="X561" i="5" s="1"/>
  <c r="V459" i="25"/>
  <c r="AG558" i="5" s="1"/>
  <c r="L453" i="25"/>
  <c r="W552" i="5" s="1"/>
  <c r="AH480" i="25"/>
  <c r="AS579" i="5" s="1"/>
  <c r="AU474" i="25"/>
  <c r="BF573" i="5" s="1"/>
  <c r="Z471" i="25"/>
  <c r="AK570" i="5" s="1"/>
  <c r="AQ471" i="25"/>
  <c r="BB570" i="5" s="1"/>
  <c r="AC468" i="25"/>
  <c r="AN567" i="5" s="1"/>
  <c r="AG465" i="25"/>
  <c r="AR564" i="5" s="1"/>
  <c r="W459" i="25"/>
  <c r="AH558" i="5" s="1"/>
  <c r="M453" i="25"/>
  <c r="X552" i="5" s="1"/>
  <c r="CJ73" i="25"/>
  <c r="CJ467" i="25"/>
  <c r="CJ277" i="25"/>
  <c r="CJ504" i="25"/>
  <c r="CJ511" i="25"/>
  <c r="CJ169" i="25"/>
  <c r="CJ523" i="25"/>
  <c r="CJ366" i="25"/>
  <c r="CJ134" i="25"/>
  <c r="CJ274" i="25"/>
  <c r="CJ452" i="25"/>
  <c r="CJ361" i="25"/>
  <c r="CJ558" i="25"/>
  <c r="CJ186" i="25"/>
  <c r="CJ553" i="25"/>
  <c r="CJ440" i="25"/>
  <c r="CJ593" i="25"/>
  <c r="CJ178" i="25"/>
  <c r="CJ45" i="25"/>
  <c r="CJ625" i="25"/>
  <c r="CJ263" i="25"/>
  <c r="CJ648" i="25"/>
  <c r="CJ320" i="25"/>
  <c r="CJ510" i="25"/>
  <c r="CJ441" i="25"/>
  <c r="CJ44" i="25"/>
  <c r="CJ557" i="25"/>
  <c r="CJ105" i="25"/>
  <c r="CJ631" i="25"/>
  <c r="CJ489" i="25"/>
  <c r="CJ184" i="25"/>
  <c r="CJ507" i="25"/>
  <c r="CJ328" i="25"/>
  <c r="CJ6" i="25"/>
  <c r="CJ50" i="25"/>
  <c r="CJ337" i="25"/>
  <c r="CJ640" i="25"/>
  <c r="CJ464" i="25"/>
  <c r="CJ570" i="25"/>
  <c r="CJ39" i="25"/>
  <c r="CJ127" i="25"/>
  <c r="CJ141" i="25"/>
  <c r="CJ152" i="25"/>
  <c r="CJ520" i="25"/>
  <c r="CJ571" i="25"/>
  <c r="CJ552" i="25"/>
  <c r="CJ102" i="25"/>
  <c r="CJ612" i="25"/>
  <c r="CJ418" i="25"/>
  <c r="CJ79" i="25"/>
  <c r="CJ551" i="25"/>
  <c r="CJ528" i="25"/>
  <c r="CJ27" i="25"/>
  <c r="CJ7" i="25"/>
  <c r="CJ636" i="25"/>
  <c r="CJ547" i="25"/>
  <c r="CJ70" i="25"/>
  <c r="CJ347" i="25"/>
  <c r="CJ233" i="25"/>
  <c r="CJ554" i="25"/>
  <c r="AV482" i="25"/>
  <c r="BG581" i="5" s="1"/>
  <c r="P482" i="25"/>
  <c r="AA581" i="5" s="1"/>
  <c r="U481" i="25"/>
  <c r="AF580" i="5" s="1"/>
  <c r="Z479" i="25"/>
  <c r="AK578" i="5" s="1"/>
  <c r="AE478" i="25"/>
  <c r="AP577" i="5" s="1"/>
  <c r="AJ476" i="25"/>
  <c r="AU575" i="5" s="1"/>
  <c r="AO475" i="25"/>
  <c r="AZ574" i="5" s="1"/>
  <c r="AT473" i="25"/>
  <c r="BE572" i="5" s="1"/>
  <c r="N473" i="25"/>
  <c r="Y572" i="5" s="1"/>
  <c r="CJ213" i="25"/>
  <c r="CJ81" i="25"/>
  <c r="CJ240" i="25"/>
  <c r="CJ406" i="25"/>
  <c r="CJ64" i="25"/>
  <c r="CJ259" i="25"/>
  <c r="CJ345" i="25"/>
  <c r="CJ651" i="25"/>
  <c r="CJ35" i="25"/>
  <c r="CJ37" i="25"/>
  <c r="CJ144" i="25"/>
  <c r="CJ421" i="25"/>
  <c r="CJ436" i="25"/>
  <c r="CJ84" i="25"/>
  <c r="CJ397" i="25"/>
  <c r="CJ652" i="25"/>
  <c r="CJ26" i="25"/>
  <c r="CJ98" i="25"/>
  <c r="CJ416" i="25"/>
  <c r="CJ627" i="25"/>
  <c r="CJ110" i="25"/>
  <c r="CJ569" i="25"/>
  <c r="CJ525" i="25"/>
  <c r="CJ262" i="25"/>
  <c r="CJ470" i="25"/>
  <c r="CJ317" i="25"/>
  <c r="CJ610" i="25"/>
  <c r="CJ281" i="25"/>
  <c r="CJ568" i="25"/>
  <c r="CJ642" i="25"/>
  <c r="CJ400" i="25"/>
  <c r="CJ662" i="25"/>
  <c r="CJ457" i="25"/>
  <c r="CJ172" i="25"/>
  <c r="CJ189" i="25"/>
  <c r="CJ629" i="25"/>
  <c r="CJ463" i="25"/>
  <c r="CJ338" i="25"/>
  <c r="CJ433" i="25"/>
  <c r="CJ75" i="25"/>
  <c r="CJ43" i="25"/>
  <c r="CJ429" i="25"/>
  <c r="CJ492" i="25"/>
  <c r="CJ579" i="25"/>
  <c r="CJ663" i="25"/>
  <c r="CJ287" i="25"/>
  <c r="CJ222" i="25"/>
  <c r="CJ572" i="25"/>
  <c r="CJ148" i="25"/>
  <c r="CJ348" i="25"/>
  <c r="CJ437" i="25"/>
  <c r="CJ497" i="25"/>
  <c r="CJ82" i="25"/>
  <c r="CJ71" i="25"/>
  <c r="CJ270" i="25"/>
  <c r="CJ660" i="25"/>
  <c r="CJ207" i="25"/>
  <c r="CJ618" i="25"/>
  <c r="CJ282" i="25"/>
  <c r="CJ373" i="25"/>
  <c r="AR482" i="25"/>
  <c r="BC581" i="5" s="1"/>
  <c r="L482" i="25"/>
  <c r="W581" i="5" s="1"/>
  <c r="Q481" i="25"/>
  <c r="AB580" i="5" s="1"/>
  <c r="V479" i="25"/>
  <c r="AG578" i="5" s="1"/>
  <c r="AA478" i="25"/>
  <c r="AL577" i="5" s="1"/>
  <c r="AF476" i="25"/>
  <c r="AQ575" i="5" s="1"/>
  <c r="AK475" i="25"/>
  <c r="AV574" i="5" s="1"/>
  <c r="AP473" i="25"/>
  <c r="BA572" i="5" s="1"/>
  <c r="AU472" i="25"/>
  <c r="BF571" i="5" s="1"/>
  <c r="CJ101" i="25"/>
  <c r="CJ603" i="25"/>
  <c r="CJ226" i="25"/>
  <c r="CJ229" i="25"/>
  <c r="CJ573" i="25"/>
  <c r="CJ450" i="25"/>
  <c r="CJ241" i="25"/>
  <c r="CJ653" i="25"/>
  <c r="CJ301" i="25"/>
  <c r="CJ177" i="25"/>
  <c r="CJ145" i="25"/>
  <c r="CJ137" i="25"/>
  <c r="CJ67" i="25"/>
  <c r="CJ355" i="25"/>
  <c r="CJ104" i="25"/>
  <c r="CJ318" i="25"/>
  <c r="CJ310" i="25"/>
  <c r="CJ146" i="25"/>
  <c r="CJ279" i="25"/>
  <c r="CJ384" i="25"/>
  <c r="CJ363" i="25"/>
  <c r="CJ566" i="25"/>
  <c r="CJ445" i="25"/>
  <c r="CJ537" i="25"/>
  <c r="CJ344" i="25"/>
  <c r="CJ212" i="25"/>
  <c r="CJ285" i="25"/>
  <c r="CJ88" i="25"/>
  <c r="CJ527" i="25"/>
  <c r="CJ167" i="25"/>
  <c r="CJ227" i="25"/>
  <c r="CJ230" i="25"/>
  <c r="CJ267" i="25"/>
  <c r="CJ206" i="25"/>
  <c r="CJ10" i="25"/>
  <c r="CJ286" i="25"/>
  <c r="CJ342" i="25"/>
  <c r="CJ670" i="25"/>
  <c r="CJ74" i="25"/>
  <c r="CJ182" i="25"/>
  <c r="CJ315" i="25"/>
  <c r="CJ431" i="25"/>
  <c r="CJ508" i="25"/>
  <c r="CJ667" i="25"/>
  <c r="CJ48" i="25"/>
  <c r="CJ585" i="25"/>
  <c r="CJ383" i="25"/>
  <c r="CJ77" i="25"/>
  <c r="CJ532" i="25"/>
  <c r="CJ531" i="25"/>
  <c r="CJ106" i="25"/>
  <c r="CJ216" i="25"/>
  <c r="CJ191" i="25"/>
  <c r="CJ193" i="25"/>
  <c r="CJ166" i="25"/>
  <c r="CJ290" i="25"/>
  <c r="CJ89" i="25"/>
  <c r="CJ214" i="25"/>
  <c r="AF482" i="25"/>
  <c r="AQ581" i="5" s="1"/>
  <c r="AK481" i="25"/>
  <c r="AV580" i="5" s="1"/>
  <c r="AP479" i="25"/>
  <c r="BA578" i="5" s="1"/>
  <c r="AU478" i="25"/>
  <c r="BF577" i="5" s="1"/>
  <c r="O478" i="25"/>
  <c r="Z577" i="5" s="1"/>
  <c r="T476" i="25"/>
  <c r="AE575" i="5" s="1"/>
  <c r="Y475" i="25"/>
  <c r="AJ574" i="5" s="1"/>
  <c r="AD473" i="25"/>
  <c r="AO572" i="5" s="1"/>
  <c r="AI472" i="25"/>
  <c r="AT571" i="5" s="1"/>
  <c r="CJ300" i="25"/>
  <c r="CJ606" i="25"/>
  <c r="CJ90" i="25"/>
  <c r="CJ25" i="25"/>
  <c r="CJ59" i="25"/>
  <c r="CJ298" i="25"/>
  <c r="CJ396" i="25"/>
  <c r="CJ86" i="25"/>
  <c r="CJ159" i="25"/>
  <c r="CJ194" i="25"/>
  <c r="CJ138" i="25"/>
  <c r="CJ139" i="25"/>
  <c r="CJ302" i="25"/>
  <c r="CJ296" i="25"/>
  <c r="CJ32" i="25"/>
  <c r="CJ611" i="25"/>
  <c r="CJ358" i="25"/>
  <c r="CJ126" i="25"/>
  <c r="CJ349" i="25"/>
  <c r="CJ488" i="25"/>
  <c r="CJ411" i="25"/>
  <c r="CJ501" i="25"/>
  <c r="CJ594" i="25"/>
  <c r="CJ111" i="25"/>
  <c r="CJ91" i="25"/>
  <c r="CJ254" i="25"/>
  <c r="CJ295" i="25"/>
  <c r="CJ173" i="25"/>
  <c r="CJ461" i="25"/>
  <c r="CJ232" i="25"/>
  <c r="CJ372" i="25"/>
  <c r="CJ76" i="25"/>
  <c r="CJ157" i="25"/>
  <c r="CJ586" i="25"/>
  <c r="CJ449" i="25"/>
  <c r="CJ556" i="25"/>
  <c r="CJ414" i="25"/>
  <c r="CJ132" i="25"/>
  <c r="CJ109" i="25"/>
  <c r="CJ563" i="25"/>
  <c r="CJ524" i="25"/>
  <c r="CJ392" i="25"/>
  <c r="CJ125" i="25"/>
  <c r="CJ357" i="25"/>
  <c r="CJ15" i="25"/>
  <c r="CJ439" i="25"/>
  <c r="CJ203" i="25"/>
  <c r="CJ649" i="25"/>
  <c r="CJ661" i="25"/>
  <c r="CJ471" i="25"/>
  <c r="CJ55" i="25"/>
  <c r="CJ271" i="25"/>
  <c r="CJ589" i="25"/>
  <c r="CJ540" i="25"/>
  <c r="CJ136" i="25"/>
  <c r="CJ30" i="25"/>
  <c r="CJ304" i="25"/>
  <c r="CJ482" i="25"/>
  <c r="AB482" i="25"/>
  <c r="AM581" i="5" s="1"/>
  <c r="AG481" i="25"/>
  <c r="AR580" i="5" s="1"/>
  <c r="AL479" i="25"/>
  <c r="AW578" i="5" s="1"/>
  <c r="AQ478" i="25"/>
  <c r="BB577" i="5" s="1"/>
  <c r="AV476" i="25"/>
  <c r="BG575" i="5" s="1"/>
  <c r="P476" i="25"/>
  <c r="AA575" i="5" s="1"/>
  <c r="U475" i="25"/>
  <c r="AF574" i="5" s="1"/>
  <c r="Z473" i="25"/>
  <c r="AK572" i="5" s="1"/>
  <c r="AE472" i="25"/>
  <c r="AP571" i="5" s="1"/>
  <c r="CJ200" i="25"/>
  <c r="CJ8" i="25"/>
  <c r="CJ245" i="25"/>
  <c r="CJ325" i="25"/>
  <c r="CJ87" i="25"/>
  <c r="CJ632" i="25"/>
  <c r="CJ638" i="25"/>
  <c r="CJ22" i="25"/>
  <c r="CJ250" i="25"/>
  <c r="CJ316" i="25"/>
  <c r="CJ42" i="25"/>
  <c r="CJ581" i="25"/>
  <c r="CJ359" i="25"/>
  <c r="CJ68" i="25"/>
  <c r="CJ639" i="25"/>
  <c r="CJ503" i="25"/>
  <c r="CJ11" i="25"/>
  <c r="CJ124" i="25"/>
  <c r="CJ83" i="25"/>
  <c r="CJ622" i="25"/>
  <c r="CJ142" i="25"/>
  <c r="CJ555" i="25"/>
  <c r="CJ455" i="25"/>
  <c r="CJ368" i="25"/>
  <c r="CJ448" i="25"/>
  <c r="CJ36" i="25"/>
  <c r="CJ605" i="25"/>
  <c r="CJ164" i="25"/>
  <c r="CJ276" i="25"/>
  <c r="CJ404" i="25"/>
  <c r="CJ179" i="25"/>
  <c r="CJ483" i="25"/>
  <c r="CJ428" i="25"/>
  <c r="CJ114" i="25"/>
  <c r="CJ420" i="25"/>
  <c r="CJ620" i="25"/>
  <c r="CJ273" i="25"/>
  <c r="CJ269" i="25"/>
  <c r="CJ244" i="25"/>
  <c r="CJ329" i="25"/>
  <c r="CJ543" i="25"/>
  <c r="CJ530" i="25"/>
  <c r="CJ294" i="25"/>
  <c r="CJ426" i="25"/>
  <c r="CJ472" i="25"/>
  <c r="CJ533" i="25"/>
  <c r="CJ299" i="25"/>
  <c r="CJ131" i="25"/>
  <c r="CJ249" i="25"/>
  <c r="CJ266" i="25"/>
  <c r="CJ175" i="25"/>
  <c r="CJ442" i="25"/>
  <c r="CJ515" i="25"/>
  <c r="CJ390" i="25"/>
  <c r="CJ398" i="25"/>
  <c r="CJ314" i="25"/>
  <c r="CJ387" i="25"/>
  <c r="CJ475" i="25"/>
  <c r="CJ92" i="25"/>
  <c r="CJ446" i="25"/>
  <c r="CJ536" i="25"/>
  <c r="X482" i="25"/>
  <c r="AI581" i="5" s="1"/>
  <c r="AC481" i="25"/>
  <c r="AN580" i="5" s="1"/>
  <c r="AH479" i="25"/>
  <c r="AS578" i="5" s="1"/>
  <c r="AM478" i="25"/>
  <c r="AX577" i="5" s="1"/>
  <c r="AR476" i="25"/>
  <c r="BC575" i="5" s="1"/>
  <c r="L476" i="25"/>
  <c r="W575" i="5" s="1"/>
  <c r="Q475" i="25"/>
  <c r="AB574" i="5" s="1"/>
  <c r="V473" i="25"/>
  <c r="AG572" i="5" s="1"/>
  <c r="AA472" i="25"/>
  <c r="AL571" i="5" s="1"/>
  <c r="AF470" i="25"/>
  <c r="AQ569" i="5" s="1"/>
  <c r="AK469" i="25"/>
  <c r="AV568" i="5" s="1"/>
  <c r="AP467" i="25"/>
  <c r="BA566" i="5" s="1"/>
  <c r="AU466" i="25"/>
  <c r="BF565" i="5" s="1"/>
  <c r="O466" i="25"/>
  <c r="Z565" i="5" s="1"/>
  <c r="CJ591" i="25"/>
  <c r="CJ615" i="25"/>
  <c r="CJ410" i="25"/>
  <c r="CJ403" i="25"/>
  <c r="CJ236" i="25"/>
  <c r="CJ460" i="25"/>
  <c r="M482" i="25"/>
  <c r="X581" i="5" s="1"/>
  <c r="AT478" i="25"/>
  <c r="BE577" i="5" s="1"/>
  <c r="AE475" i="25"/>
  <c r="AP574" i="5" s="1"/>
  <c r="CJ116" i="25"/>
  <c r="CJ545" i="25"/>
  <c r="CJ646" i="25"/>
  <c r="CJ123" i="25"/>
  <c r="CJ255" i="25"/>
  <c r="CJ371" i="25"/>
  <c r="CJ162" i="25"/>
  <c r="CJ343" i="25"/>
  <c r="CJ491" i="25"/>
  <c r="CJ313" i="25"/>
  <c r="CJ99" i="25"/>
  <c r="CJ205" i="25"/>
  <c r="CJ235" i="25"/>
  <c r="CJ305" i="25"/>
  <c r="CJ567" i="25"/>
  <c r="CJ621" i="25"/>
  <c r="CJ502" i="25"/>
  <c r="CJ41" i="25"/>
  <c r="CJ395" i="25"/>
  <c r="CJ444" i="25"/>
  <c r="CJ49" i="25"/>
  <c r="CJ619" i="25"/>
  <c r="CJ673" i="25"/>
  <c r="AT479" i="25"/>
  <c r="BE578" i="5" s="1"/>
  <c r="AB476" i="25"/>
  <c r="AM575" i="5" s="1"/>
  <c r="R473" i="25"/>
  <c r="AC572" i="5" s="1"/>
  <c r="AN470" i="25"/>
  <c r="AY569" i="5" s="1"/>
  <c r="AO469" i="25"/>
  <c r="AZ568" i="5" s="1"/>
  <c r="AL467" i="25"/>
  <c r="AW566" i="5" s="1"/>
  <c r="AM466" i="25"/>
  <c r="AX565" i="5" s="1"/>
  <c r="AN464" i="25"/>
  <c r="AY563" i="5" s="1"/>
  <c r="CJ602" i="25"/>
  <c r="CJ135" i="25"/>
  <c r="CJ435" i="25"/>
  <c r="CJ562" i="25"/>
  <c r="CJ381" i="25"/>
  <c r="CJ432" i="25"/>
  <c r="R481" i="25"/>
  <c r="AC580" i="5" s="1"/>
  <c r="AG476" i="25"/>
  <c r="AR575" i="5" s="1"/>
  <c r="AG473" i="25"/>
  <c r="AR572" i="5" s="1"/>
  <c r="AB472" i="25"/>
  <c r="AM571" i="5" s="1"/>
  <c r="V470" i="25"/>
  <c r="AG569" i="5" s="1"/>
  <c r="P469" i="25"/>
  <c r="AA568" i="5" s="1"/>
  <c r="AV466" i="25"/>
  <c r="BG565" i="5" s="1"/>
  <c r="AP464" i="25"/>
  <c r="BA563" i="5" s="1"/>
  <c r="Z463" i="25"/>
  <c r="AK562" i="5" s="1"/>
  <c r="Y461" i="25"/>
  <c r="AJ560" i="5" s="1"/>
  <c r="AD460" i="25"/>
  <c r="AO559" i="5" s="1"/>
  <c r="AI458" i="25"/>
  <c r="AT557" i="5" s="1"/>
  <c r="AN457" i="25"/>
  <c r="AY556" i="5" s="1"/>
  <c r="CJ415" i="25"/>
  <c r="CJ484" i="25"/>
  <c r="R482" i="25"/>
  <c r="AC581" i="5" s="1"/>
  <c r="AN478" i="25"/>
  <c r="AY577" i="5" s="1"/>
  <c r="AJ475" i="25"/>
  <c r="AU574" i="5" s="1"/>
  <c r="CJ430" i="25"/>
  <c r="CJ654" i="25"/>
  <c r="V482" i="25"/>
  <c r="AG581" i="5" s="1"/>
  <c r="AR478" i="25"/>
  <c r="BC577" i="5" s="1"/>
  <c r="AN475" i="25"/>
  <c r="AY574" i="5" s="1"/>
  <c r="T473" i="25"/>
  <c r="AE572" i="5" s="1"/>
  <c r="N472" i="25"/>
  <c r="Y571" i="5" s="1"/>
  <c r="AT469" i="25"/>
  <c r="BE568" i="5" s="1"/>
  <c r="AN467" i="25"/>
  <c r="AY566" i="5" s="1"/>
  <c r="AH466" i="25"/>
  <c r="AS565" i="5" s="1"/>
  <c r="AC464" i="25"/>
  <c r="AN563" i="5" s="1"/>
  <c r="AQ461" i="25"/>
  <c r="BB560" i="5" s="1"/>
  <c r="AV460" i="25"/>
  <c r="BG559" i="5" s="1"/>
  <c r="P460" i="25"/>
  <c r="AA559" i="5" s="1"/>
  <c r="U458" i="25"/>
  <c r="AF557" i="5" s="1"/>
  <c r="CJ607" i="25"/>
  <c r="CJ408" i="25"/>
  <c r="CJ674" i="25"/>
  <c r="AR479" i="25"/>
  <c r="BC578" i="5" s="1"/>
  <c r="AC476" i="25"/>
  <c r="AN575" i="5" s="1"/>
  <c r="AO463" i="25"/>
  <c r="AZ562" i="5" s="1"/>
  <c r="CJ514" i="25"/>
  <c r="AP481" i="25"/>
  <c r="BA580" i="5" s="1"/>
  <c r="W475" i="25"/>
  <c r="AH574" i="5" s="1"/>
  <c r="AU470" i="25"/>
  <c r="BF569" i="5" s="1"/>
  <c r="L467" i="25"/>
  <c r="W566" i="5" s="1"/>
  <c r="AJ461" i="25"/>
  <c r="AU560" i="5" s="1"/>
  <c r="CJ425" i="25"/>
  <c r="CJ590" i="25"/>
  <c r="Y478" i="25"/>
  <c r="AJ577" i="5" s="1"/>
  <c r="AN463" i="25"/>
  <c r="AY562" i="5" s="1"/>
  <c r="U460" i="25"/>
  <c r="AF559" i="5" s="1"/>
  <c r="R457" i="25"/>
  <c r="AC556" i="5" s="1"/>
  <c r="W455" i="25"/>
  <c r="AH554" i="5" s="1"/>
  <c r="AB454" i="25"/>
  <c r="AM553" i="5" s="1"/>
  <c r="CJ354" i="25"/>
  <c r="CJ323" i="25"/>
  <c r="AQ476" i="25"/>
  <c r="BB575" i="5" s="1"/>
  <c r="AK472" i="25"/>
  <c r="AV571" i="5" s="1"/>
  <c r="Z469" i="25"/>
  <c r="AK568" i="5" s="1"/>
  <c r="AL463" i="25"/>
  <c r="AW562" i="5" s="1"/>
  <c r="AO457" i="25"/>
  <c r="AZ556" i="5" s="1"/>
  <c r="CJ658" i="25"/>
  <c r="T479" i="25"/>
  <c r="AE578" i="5" s="1"/>
  <c r="AJ466" i="25"/>
  <c r="AU565" i="5" s="1"/>
  <c r="AF461" i="25"/>
  <c r="AQ560" i="5" s="1"/>
  <c r="AF457" i="25"/>
  <c r="AQ556" i="5" s="1"/>
  <c r="AK455" i="25"/>
  <c r="AV554" i="5" s="1"/>
  <c r="AP454" i="25"/>
  <c r="BA553" i="5" s="1"/>
  <c r="L146" i="25"/>
  <c r="CJ534" i="25"/>
  <c r="AC479" i="25"/>
  <c r="AN578" i="5" s="1"/>
  <c r="AG466" i="25"/>
  <c r="AR565" i="5" s="1"/>
  <c r="AI460" i="25"/>
  <c r="AT559" i="5" s="1"/>
  <c r="Z482" i="25"/>
  <c r="AK581" i="5" s="1"/>
  <c r="AM469" i="25"/>
  <c r="AX568" i="5" s="1"/>
  <c r="R458" i="25"/>
  <c r="AC557" i="5" s="1"/>
  <c r="N455" i="25"/>
  <c r="Y554" i="5" s="1"/>
  <c r="BG365" i="25"/>
  <c r="BG537" i="25"/>
  <c r="BG331" i="25"/>
  <c r="BG206" i="25"/>
  <c r="BG196" i="25"/>
  <c r="BG666" i="25"/>
  <c r="BG213" i="25"/>
  <c r="BG308" i="25"/>
  <c r="BG328" i="25"/>
  <c r="BG162" i="25"/>
  <c r="CJ335" i="25"/>
  <c r="O454" i="25"/>
  <c r="Z553" i="5" s="1"/>
  <c r="BG408" i="25"/>
  <c r="BG372" i="25"/>
  <c r="CJ168" i="25"/>
  <c r="AF475" i="25"/>
  <c r="AQ574" i="5" s="1"/>
  <c r="M460" i="25"/>
  <c r="X559" i="5" s="1"/>
  <c r="BG603" i="25"/>
  <c r="BG307" i="25"/>
  <c r="BG264" i="25"/>
  <c r="BG348" i="25"/>
  <c r="BG345" i="25"/>
  <c r="BG461" i="25"/>
  <c r="BG141" i="25"/>
  <c r="BG40" i="25"/>
  <c r="BG47" i="25"/>
  <c r="BG560" i="25"/>
  <c r="Q479" i="25"/>
  <c r="AB578" i="5" s="1"/>
  <c r="BG559" i="25"/>
  <c r="BG303" i="25"/>
  <c r="CJ220" i="25"/>
  <c r="W470" i="25"/>
  <c r="AH569" i="5" s="1"/>
  <c r="AE457" i="25"/>
  <c r="AP556" i="5" s="1"/>
  <c r="AO454" i="25"/>
  <c r="AZ553" i="5" s="1"/>
  <c r="BG610" i="25"/>
  <c r="BG645" i="25"/>
  <c r="CJ154" i="25"/>
  <c r="CJ156" i="25"/>
  <c r="CJ650" i="25"/>
  <c r="CJ308" i="25"/>
  <c r="CJ628" i="25"/>
  <c r="CJ419" i="25"/>
  <c r="CJ23" i="25"/>
  <c r="CJ143" i="25"/>
  <c r="CJ665" i="25"/>
  <c r="CJ218" i="25"/>
  <c r="CJ424" i="25"/>
  <c r="CJ560" i="25"/>
  <c r="CJ188" i="25"/>
  <c r="CJ217" i="25"/>
  <c r="CJ494" i="25"/>
  <c r="CJ181" i="25"/>
  <c r="CJ405" i="25"/>
  <c r="CJ151" i="25"/>
  <c r="CJ564" i="25"/>
  <c r="CJ29" i="25"/>
  <c r="CJ192" i="25"/>
  <c r="CJ128" i="25"/>
  <c r="AN482" i="25"/>
  <c r="AY581" i="5" s="1"/>
  <c r="AD479" i="25"/>
  <c r="AO578" i="5" s="1"/>
  <c r="X476" i="25"/>
  <c r="AI575" i="5" s="1"/>
  <c r="AQ472" i="25"/>
  <c r="BB571" i="5" s="1"/>
  <c r="AJ470" i="25"/>
  <c r="AU569" i="5" s="1"/>
  <c r="AG469" i="25"/>
  <c r="AR568" i="5" s="1"/>
  <c r="AH467" i="25"/>
  <c r="AS566" i="5" s="1"/>
  <c r="AI466" i="25"/>
  <c r="AT565" i="5" s="1"/>
  <c r="AJ464" i="25"/>
  <c r="AU563" i="5" s="1"/>
  <c r="CJ604" i="25"/>
  <c r="CJ364" i="25"/>
  <c r="CJ561" i="25"/>
  <c r="CJ31" i="25"/>
  <c r="CJ306" i="25"/>
  <c r="CJ468" i="25"/>
  <c r="AV479" i="25"/>
  <c r="BG578" i="5" s="1"/>
  <c r="Z476" i="25"/>
  <c r="AK575" i="5" s="1"/>
  <c r="AB473" i="25"/>
  <c r="AM572" i="5" s="1"/>
  <c r="V472" i="25"/>
  <c r="AG571" i="5" s="1"/>
  <c r="Q470" i="25"/>
  <c r="AB569" i="5" s="1"/>
  <c r="AV467" i="25"/>
  <c r="BG566" i="5" s="1"/>
  <c r="AP466" i="25"/>
  <c r="BA565" i="5" s="1"/>
  <c r="AK464" i="25"/>
  <c r="AV563" i="5" s="1"/>
  <c r="U463" i="25"/>
  <c r="AF562" i="5" s="1"/>
  <c r="U461" i="25"/>
  <c r="AF560" i="5" s="1"/>
  <c r="Z460" i="25"/>
  <c r="AK559" i="5" s="1"/>
  <c r="AE458" i="25"/>
  <c r="AP557" i="5" s="1"/>
  <c r="CJ18" i="25"/>
  <c r="CJ352" i="25"/>
  <c r="CJ565" i="25"/>
  <c r="AV481" i="25"/>
  <c r="BG580" i="5" s="1"/>
  <c r="AG478" i="25"/>
  <c r="AR577" i="5" s="1"/>
  <c r="R475" i="25"/>
  <c r="AC574" i="5" s="1"/>
  <c r="CJ479" i="25"/>
  <c r="CJ513" i="25"/>
  <c r="O482" i="25"/>
  <c r="Z581" i="5" s="1"/>
  <c r="AK478" i="25"/>
  <c r="AV577" i="5" s="1"/>
  <c r="V475" i="25"/>
  <c r="AG574" i="5" s="1"/>
  <c r="O473" i="25"/>
  <c r="Z572" i="5" s="1"/>
  <c r="AT470" i="25"/>
  <c r="BE569" i="5" s="1"/>
  <c r="AN469" i="25"/>
  <c r="AY568" i="5" s="1"/>
  <c r="AI467" i="25"/>
  <c r="AT566" i="5" s="1"/>
  <c r="AC466" i="25"/>
  <c r="AN565" i="5" s="1"/>
  <c r="W464" i="25"/>
  <c r="AH563" i="5" s="1"/>
  <c r="AM461" i="25"/>
  <c r="AX560" i="5" s="1"/>
  <c r="AR460" i="25"/>
  <c r="BC559" i="5" s="1"/>
  <c r="L460" i="25"/>
  <c r="W559" i="5" s="1"/>
  <c r="Q458" i="25"/>
  <c r="AB557" i="5" s="1"/>
  <c r="CJ33" i="25"/>
  <c r="CJ496" i="25"/>
  <c r="AO482" i="25"/>
  <c r="AZ581" i="5" s="1"/>
  <c r="AK479" i="25"/>
  <c r="AV578" i="5" s="1"/>
  <c r="V476" i="25"/>
  <c r="AG575" i="5" s="1"/>
  <c r="AF463" i="25"/>
  <c r="AQ562" i="5" s="1"/>
  <c r="CJ499" i="25"/>
  <c r="AB481" i="25"/>
  <c r="AM580" i="5" s="1"/>
  <c r="AV473" i="25"/>
  <c r="BG572" i="5" s="1"/>
  <c r="AK470" i="25"/>
  <c r="AV569" i="5" s="1"/>
  <c r="AO466" i="25"/>
  <c r="AZ565" i="5" s="1"/>
  <c r="AU460" i="25"/>
  <c r="BF559" i="5" s="1"/>
  <c r="CJ153" i="25"/>
  <c r="CJ505" i="25"/>
  <c r="AK476" i="25"/>
  <c r="AV575" i="5" s="1"/>
  <c r="AG463" i="25"/>
  <c r="AR562" i="5" s="1"/>
  <c r="AF458" i="25"/>
  <c r="AQ557" i="5" s="1"/>
  <c r="N457" i="25"/>
  <c r="Y556" i="5" s="1"/>
  <c r="S455" i="25"/>
  <c r="AD554" i="5" s="1"/>
  <c r="X454" i="25"/>
  <c r="AI553" i="5" s="1"/>
  <c r="CJ13" i="25"/>
  <c r="AK482" i="25"/>
  <c r="AV581" i="5" s="1"/>
  <c r="R476" i="25"/>
  <c r="AC575" i="5" s="1"/>
  <c r="Z472" i="25"/>
  <c r="AK571" i="5" s="1"/>
  <c r="O469" i="25"/>
  <c r="Z568" i="5" s="1"/>
  <c r="AD463" i="25"/>
  <c r="AO562" i="5" s="1"/>
  <c r="CJ596" i="25"/>
  <c r="CJ69" i="25"/>
  <c r="AF478" i="25"/>
  <c r="AQ577" i="5" s="1"/>
  <c r="AL464" i="25"/>
  <c r="AW563" i="5" s="1"/>
  <c r="AQ460" i="25"/>
  <c r="BB559" i="5" s="1"/>
  <c r="AB457" i="25"/>
  <c r="AM556" i="5" s="1"/>
  <c r="AG455" i="25"/>
  <c r="AR554" i="5" s="1"/>
  <c r="AL454" i="25"/>
  <c r="AW553" i="5" s="1"/>
  <c r="L142" i="25"/>
  <c r="CJ453" i="25"/>
  <c r="AO478" i="25"/>
  <c r="AZ577" i="5" s="1"/>
  <c r="Y466" i="25"/>
  <c r="AJ565" i="5" s="1"/>
  <c r="AC460" i="25"/>
  <c r="AN559" i="5" s="1"/>
  <c r="Z481" i="25"/>
  <c r="AK580" i="5" s="1"/>
  <c r="L469" i="25"/>
  <c r="W568" i="5" s="1"/>
  <c r="AG457" i="25"/>
  <c r="AR556" i="5" s="1"/>
  <c r="AQ454" i="25"/>
  <c r="BB553" i="5" s="1"/>
  <c r="BG517" i="25"/>
  <c r="BG647" i="25"/>
  <c r="BG501" i="25"/>
  <c r="BG597" i="25"/>
  <c r="BG135" i="25"/>
  <c r="BG623" i="25"/>
  <c r="BG261" i="25"/>
  <c r="BG117" i="25"/>
  <c r="BG127" i="25"/>
  <c r="BG146" i="25"/>
  <c r="AT482" i="25"/>
  <c r="BE581" i="5" s="1"/>
  <c r="BG504" i="25"/>
  <c r="BG193" i="25"/>
  <c r="BG673" i="25"/>
  <c r="CJ272" i="25"/>
  <c r="AN473" i="25"/>
  <c r="AY572" i="5" s="1"/>
  <c r="AC454" i="25"/>
  <c r="AN553" i="5" s="1"/>
  <c r="BG620" i="25"/>
  <c r="BG653" i="25"/>
  <c r="BG395" i="25"/>
  <c r="BG397" i="25"/>
  <c r="BG465" i="25"/>
  <c r="BG369" i="25"/>
  <c r="BG366" i="25"/>
  <c r="BG401" i="25"/>
  <c r="BG9" i="25"/>
  <c r="BG267" i="25"/>
  <c r="M472" i="25"/>
  <c r="X571" i="5" s="1"/>
  <c r="BG463" i="25"/>
  <c r="BG58" i="25"/>
  <c r="CJ521" i="25"/>
  <c r="AH469" i="25"/>
  <c r="AS568" i="5" s="1"/>
  <c r="W457" i="25"/>
  <c r="AH556" i="5" s="1"/>
  <c r="AI454" i="25"/>
  <c r="AT553" i="5" s="1"/>
  <c r="BG615" i="25"/>
  <c r="BG667" i="25"/>
  <c r="CJ85" i="25"/>
  <c r="CJ190" i="25"/>
  <c r="CJ311" i="25"/>
  <c r="CJ54" i="25"/>
  <c r="CJ63" i="25"/>
  <c r="CJ307" i="25"/>
  <c r="CJ122" i="25"/>
  <c r="CJ237" i="25"/>
  <c r="CJ391" i="25"/>
  <c r="CJ422" i="25"/>
  <c r="CJ34" i="25"/>
  <c r="CJ480" i="25"/>
  <c r="CJ268" i="25"/>
  <c r="CJ617" i="25"/>
  <c r="CJ336" i="25"/>
  <c r="CJ413" i="25"/>
  <c r="CJ183" i="25"/>
  <c r="CJ672" i="25"/>
  <c r="CJ623" i="25"/>
  <c r="CJ512" i="25"/>
  <c r="CJ210" i="25"/>
  <c r="CJ297" i="25"/>
  <c r="CJ331" i="25"/>
  <c r="AS481" i="25"/>
  <c r="BD580" i="5" s="1"/>
  <c r="AI478" i="25"/>
  <c r="AT577" i="5" s="1"/>
  <c r="AC475" i="25"/>
  <c r="AN574" i="5" s="1"/>
  <c r="S472" i="25"/>
  <c r="AD571" i="5" s="1"/>
  <c r="T470" i="25"/>
  <c r="AE569" i="5" s="1"/>
  <c r="U469" i="25"/>
  <c r="AF568" i="5" s="1"/>
  <c r="V467" i="25"/>
  <c r="AG566" i="5" s="1"/>
  <c r="W466" i="25"/>
  <c r="AH565" i="5" s="1"/>
  <c r="X464" i="25"/>
  <c r="AI563" i="5" s="1"/>
  <c r="CJ247" i="25"/>
  <c r="CJ529" i="25"/>
  <c r="CJ666" i="25"/>
  <c r="CJ95" i="25"/>
  <c r="CJ389" i="25"/>
  <c r="AL482" i="25"/>
  <c r="AW581" i="5" s="1"/>
  <c r="P479" i="25"/>
  <c r="AA578" i="5" s="1"/>
  <c r="X475" i="25"/>
  <c r="AI574" i="5" s="1"/>
  <c r="L473" i="25"/>
  <c r="W572" i="5" s="1"/>
  <c r="AQ470" i="25"/>
  <c r="BB569" i="5" s="1"/>
  <c r="AL469" i="25"/>
  <c r="AW568" i="5" s="1"/>
  <c r="AF467" i="25"/>
  <c r="AQ566" i="5" s="1"/>
  <c r="Z466" i="25"/>
  <c r="AK565" i="5" s="1"/>
  <c r="U464" i="25"/>
  <c r="AF563" i="5" s="1"/>
  <c r="AO461" i="25"/>
  <c r="AZ560" i="5" s="1"/>
  <c r="AT460" i="25"/>
  <c r="BE559" i="5" s="1"/>
  <c r="N460" i="25"/>
  <c r="Y559" i="5" s="1"/>
  <c r="S458" i="25"/>
  <c r="AD557" i="5" s="1"/>
  <c r="CJ198" i="25"/>
  <c r="CJ546" i="25"/>
  <c r="CJ456" i="25"/>
  <c r="P481" i="25"/>
  <c r="AA580" i="5" s="1"/>
  <c r="AL476" i="25"/>
  <c r="AW575" i="5" s="1"/>
  <c r="CJ321" i="25"/>
  <c r="CJ155" i="25"/>
  <c r="CJ485" i="25"/>
  <c r="T481" i="25"/>
  <c r="AE580" i="5" s="1"/>
  <c r="AP476" i="25"/>
  <c r="BA575" i="5" s="1"/>
  <c r="AO473" i="25"/>
  <c r="AZ572" i="5" s="1"/>
  <c r="AJ472" i="25"/>
  <c r="AU571" i="5" s="1"/>
  <c r="AD470" i="25"/>
  <c r="AO569" i="5" s="1"/>
  <c r="X469" i="25"/>
  <c r="AI568" i="5" s="1"/>
  <c r="S467" i="25"/>
  <c r="AD566" i="5" s="1"/>
  <c r="M466" i="25"/>
  <c r="X565" i="5" s="1"/>
  <c r="AK463" i="25"/>
  <c r="AV562" i="5" s="1"/>
  <c r="AA461" i="25"/>
  <c r="AL560" i="5" s="1"/>
  <c r="AF460" i="25"/>
  <c r="AQ559" i="5" s="1"/>
  <c r="AK458" i="25"/>
  <c r="AV557" i="5" s="1"/>
  <c r="AP457" i="25"/>
  <c r="BA556" i="5" s="1"/>
  <c r="CJ454" i="25"/>
  <c r="CJ465" i="25"/>
  <c r="AT481" i="25"/>
  <c r="BE580" i="5" s="1"/>
  <c r="AP478" i="25"/>
  <c r="BA577" i="5" s="1"/>
  <c r="AA475" i="25"/>
  <c r="AL574" i="5" s="1"/>
  <c r="CJ334" i="25"/>
  <c r="AL478" i="25"/>
  <c r="AW577" i="5" s="1"/>
  <c r="P473" i="25"/>
  <c r="AA572" i="5" s="1"/>
  <c r="AP469" i="25"/>
  <c r="BA568" i="5" s="1"/>
  <c r="S464" i="25"/>
  <c r="AD563" i="5" s="1"/>
  <c r="AT458" i="25"/>
  <c r="BE557" i="5" s="1"/>
  <c r="CJ340" i="25"/>
  <c r="AN481" i="25"/>
  <c r="AY580" i="5" s="1"/>
  <c r="AB467" i="25"/>
  <c r="AM566" i="5" s="1"/>
  <c r="AV461" i="25"/>
  <c r="BG560" i="5" s="1"/>
  <c r="AH457" i="25"/>
  <c r="AS556" i="5" s="1"/>
  <c r="AM455" i="25"/>
  <c r="AX554" i="5" s="1"/>
  <c r="AR454" i="25"/>
  <c r="BC553" i="5" s="1"/>
  <c r="L454" i="25"/>
  <c r="W553" i="5" s="1"/>
  <c r="CJ332" i="25"/>
  <c r="AU479" i="25"/>
  <c r="BF578" i="5" s="1"/>
  <c r="AQ473" i="25"/>
  <c r="BB572" i="5" s="1"/>
  <c r="AE470" i="25"/>
  <c r="AP569" i="5" s="1"/>
  <c r="AB466" i="25"/>
  <c r="AM565" i="5" s="1"/>
  <c r="AE460" i="25"/>
  <c r="AP559" i="5" s="1"/>
  <c r="CJ252" i="25"/>
  <c r="AI482" i="25"/>
  <c r="AT581" i="5" s="1"/>
  <c r="AP475" i="25"/>
  <c r="BA574" i="5" s="1"/>
  <c r="AC463" i="25"/>
  <c r="AN562" i="5" s="1"/>
  <c r="AP458" i="25"/>
  <c r="BA557" i="5" s="1"/>
  <c r="P457" i="25"/>
  <c r="AA556" i="5" s="1"/>
  <c r="U455" i="25"/>
  <c r="AF554" i="5" s="1"/>
  <c r="Z454" i="25"/>
  <c r="AK553" i="5" s="1"/>
  <c r="CJ350" i="25"/>
  <c r="AG482" i="25"/>
  <c r="AR581" i="5" s="1"/>
  <c r="N476" i="25"/>
  <c r="Y575" i="5" s="1"/>
  <c r="AA463" i="25"/>
  <c r="AL562" i="5" s="1"/>
  <c r="CJ121" i="25"/>
  <c r="AH476" i="25"/>
  <c r="AS575" i="5" s="1"/>
  <c r="AU463" i="25"/>
  <c r="BF562" i="5" s="1"/>
  <c r="AT455" i="25"/>
  <c r="BE554" i="5" s="1"/>
  <c r="BG531" i="25"/>
  <c r="BG336" i="25"/>
  <c r="BG481" i="25"/>
  <c r="BG503" i="25"/>
  <c r="BG520" i="25"/>
  <c r="BG16" i="25"/>
  <c r="BG181" i="25"/>
  <c r="BG77" i="25"/>
  <c r="BG600" i="25"/>
  <c r="BG6" i="25"/>
  <c r="BG509" i="25"/>
  <c r="AD466" i="25"/>
  <c r="AO565" i="5" s="1"/>
  <c r="BG599" i="25"/>
  <c r="BG466" i="25"/>
  <c r="BG111" i="25"/>
  <c r="U482" i="25"/>
  <c r="AF581" i="5" s="1"/>
  <c r="AR467" i="25"/>
  <c r="BC566" i="5" s="1"/>
  <c r="BG577" i="25"/>
  <c r="BG649" i="25"/>
  <c r="BG388" i="25"/>
  <c r="BG490" i="25"/>
  <c r="BG392" i="25"/>
  <c r="BG288" i="25"/>
  <c r="BG332" i="25"/>
  <c r="BG246" i="25"/>
  <c r="BG448" i="25"/>
  <c r="BG96" i="25"/>
  <c r="BG459" i="25"/>
  <c r="BG562" i="25"/>
  <c r="BG526" i="25"/>
  <c r="BG176" i="25"/>
  <c r="V478" i="25"/>
  <c r="AG577" i="5" s="1"/>
  <c r="AQ463" i="25"/>
  <c r="BB562" i="5" s="1"/>
  <c r="AJ455" i="25"/>
  <c r="AU554" i="5" s="1"/>
  <c r="BG516" i="25"/>
  <c r="BG541" i="25"/>
  <c r="BG534" i="25"/>
  <c r="BG591" i="25"/>
  <c r="BG226" i="25"/>
  <c r="BG391" i="25"/>
  <c r="BG485" i="25"/>
  <c r="BG22" i="25"/>
  <c r="BG243" i="25"/>
  <c r="BG83" i="25"/>
  <c r="BG229" i="25"/>
  <c r="AT464" i="25"/>
  <c r="BE563" i="5" s="1"/>
  <c r="BG530" i="25"/>
  <c r="BG650" i="25"/>
  <c r="CJ21" i="25"/>
  <c r="CJ133" i="25"/>
  <c r="CJ238" i="25"/>
  <c r="CJ12" i="25"/>
  <c r="CJ120" i="25"/>
  <c r="CJ487" i="25"/>
  <c r="CJ14" i="25"/>
  <c r="CJ443" i="25"/>
  <c r="CJ264" i="25"/>
  <c r="CJ288" i="25"/>
  <c r="CJ284" i="25"/>
  <c r="CJ538" i="25"/>
  <c r="CJ219" i="25"/>
  <c r="CJ539" i="25"/>
  <c r="CJ327" i="25"/>
  <c r="CJ196" i="25"/>
  <c r="CJ675" i="25"/>
  <c r="CJ209" i="25"/>
  <c r="CJ575" i="25"/>
  <c r="CJ253" i="25"/>
  <c r="CJ17" i="25"/>
  <c r="CJ655" i="25"/>
  <c r="AO481" i="25"/>
  <c r="AZ580" i="5" s="1"/>
  <c r="W478" i="25"/>
  <c r="AH577" i="5" s="1"/>
  <c r="M475" i="25"/>
  <c r="X574" i="5" s="1"/>
  <c r="O472" i="25"/>
  <c r="Z571" i="5" s="1"/>
  <c r="P470" i="25"/>
  <c r="AA569" i="5" s="1"/>
  <c r="Q469" i="25"/>
  <c r="AB568" i="5" s="1"/>
  <c r="R467" i="25"/>
  <c r="AC566" i="5" s="1"/>
  <c r="S466" i="25"/>
  <c r="AD565" i="5" s="1"/>
  <c r="CJ65" i="25"/>
  <c r="CJ147" i="25"/>
  <c r="CJ234" i="25"/>
  <c r="CJ668" i="25"/>
  <c r="CJ242" i="25"/>
  <c r="CJ341" i="25"/>
  <c r="AE482" i="25"/>
  <c r="AP581" i="5" s="1"/>
  <c r="AB478" i="25"/>
  <c r="AM577" i="5" s="1"/>
  <c r="L475" i="25"/>
  <c r="W574" i="5" s="1"/>
  <c r="AR472" i="25"/>
  <c r="BC571" i="5" s="1"/>
  <c r="AL470" i="25"/>
  <c r="AW569" i="5" s="1"/>
  <c r="AF469" i="25"/>
  <c r="AQ568" i="5" s="1"/>
  <c r="AA467" i="25"/>
  <c r="AL566" i="5" s="1"/>
  <c r="U466" i="25"/>
  <c r="AF565" i="5" s="1"/>
  <c r="P464" i="25"/>
  <c r="AA563" i="5" s="1"/>
  <c r="AK461" i="25"/>
  <c r="AV560" i="5" s="1"/>
  <c r="AP460" i="25"/>
  <c r="BA559" i="5" s="1"/>
  <c r="AU458" i="25"/>
  <c r="BF557" i="5" s="1"/>
  <c r="O458" i="25"/>
  <c r="Z557" i="5" s="1"/>
  <c r="CJ53" i="25"/>
  <c r="CJ574" i="25"/>
  <c r="CJ289" i="25"/>
  <c r="AI479" i="25"/>
  <c r="AT578" i="5" s="1"/>
  <c r="AE476" i="25"/>
  <c r="AP575" i="5" s="1"/>
  <c r="CJ367" i="25"/>
  <c r="CJ118" i="25"/>
  <c r="CJ671" i="25"/>
  <c r="AM479" i="25"/>
  <c r="AX578" i="5" s="1"/>
  <c r="AI476" i="25"/>
  <c r="AT575" i="5" s="1"/>
  <c r="AJ473" i="25"/>
  <c r="AU572" i="5" s="1"/>
  <c r="AD472" i="25"/>
  <c r="AO571" i="5" s="1"/>
  <c r="Y470" i="25"/>
  <c r="AJ569" i="5" s="1"/>
  <c r="S469" i="25"/>
  <c r="AD568" i="5" s="1"/>
  <c r="M467" i="25"/>
  <c r="X566" i="5" s="1"/>
  <c r="AS464" i="25"/>
  <c r="BD563" i="5" s="1"/>
  <c r="AB463" i="25"/>
  <c r="AM562" i="5" s="1"/>
  <c r="W461" i="25"/>
  <c r="AH560" i="5" s="1"/>
  <c r="AB460" i="25"/>
  <c r="AM559" i="5" s="1"/>
  <c r="AG458" i="25"/>
  <c r="AR557" i="5" s="1"/>
  <c r="CJ592" i="25"/>
  <c r="CJ199" i="25"/>
  <c r="CJ312" i="25"/>
  <c r="AM481" i="25"/>
  <c r="AX580" i="5" s="1"/>
  <c r="X478" i="25"/>
  <c r="AI577" i="5" s="1"/>
  <c r="T475" i="25"/>
  <c r="AE574" i="5" s="1"/>
  <c r="CJ256" i="25"/>
  <c r="CJ669" i="25"/>
  <c r="M478" i="25"/>
  <c r="X577" i="5" s="1"/>
  <c r="AP472" i="25"/>
  <c r="BA571" i="5" s="1"/>
  <c r="AE469" i="25"/>
  <c r="AP568" i="5" s="1"/>
  <c r="AV463" i="25"/>
  <c r="BG562" i="5" s="1"/>
  <c r="T458" i="25"/>
  <c r="AE557" i="5" s="1"/>
  <c r="CJ645" i="25"/>
  <c r="O481" i="25"/>
  <c r="Z580" i="5" s="1"/>
  <c r="T467" i="25"/>
  <c r="AE566" i="5" s="1"/>
  <c r="V461" i="25"/>
  <c r="AG560" i="5" s="1"/>
  <c r="AD457" i="25"/>
  <c r="AO556" i="5" s="1"/>
  <c r="AI455" i="25"/>
  <c r="AT554" i="5" s="1"/>
  <c r="AN454" i="25"/>
  <c r="AY553" i="5" s="1"/>
  <c r="L144" i="25"/>
  <c r="CJ583" i="25"/>
  <c r="AG479" i="25"/>
  <c r="AR578" i="5" s="1"/>
  <c r="AF473" i="25"/>
  <c r="AQ572" i="5" s="1"/>
  <c r="U470" i="25"/>
  <c r="AF569" i="5" s="1"/>
  <c r="T466" i="25"/>
  <c r="AE565" i="5" s="1"/>
  <c r="Y460" i="25"/>
  <c r="AJ559" i="5" s="1"/>
  <c r="CJ16" i="25"/>
  <c r="AU481" i="25"/>
  <c r="BF580" i="5" s="1"/>
  <c r="AB475" i="25"/>
  <c r="AM574" i="5" s="1"/>
  <c r="V463" i="25"/>
  <c r="AG562" i="5" s="1"/>
  <c r="P458" i="25"/>
  <c r="AA557" i="5" s="1"/>
  <c r="L457" i="25"/>
  <c r="W556" i="5" s="1"/>
  <c r="Q455" i="25"/>
  <c r="AB554" i="5" s="1"/>
  <c r="V454" i="25"/>
  <c r="AG553" i="5" s="1"/>
  <c r="CJ330" i="25"/>
  <c r="S482" i="25"/>
  <c r="AD581" i="5" s="1"/>
  <c r="Z475" i="25"/>
  <c r="AK574" i="5" s="1"/>
  <c r="T463" i="25"/>
  <c r="AE562" i="5" s="1"/>
  <c r="CJ616" i="25"/>
  <c r="AM475" i="25"/>
  <c r="AX574" i="5" s="1"/>
  <c r="AT461" i="25"/>
  <c r="BE560" i="5" s="1"/>
  <c r="AL455" i="25"/>
  <c r="AW554" i="5" s="1"/>
  <c r="BG573" i="25"/>
  <c r="BG648" i="25"/>
  <c r="BG437" i="25"/>
  <c r="BG472" i="25"/>
  <c r="BG424" i="25"/>
  <c r="BG547" i="25"/>
  <c r="BG163" i="25"/>
  <c r="BG357" i="25"/>
  <c r="BG406" i="25"/>
  <c r="BG21" i="25"/>
  <c r="BG216" i="25"/>
  <c r="AM463" i="25"/>
  <c r="AX562" i="5" s="1"/>
  <c r="BG592" i="25"/>
  <c r="BG389" i="25"/>
  <c r="BG631" i="25"/>
  <c r="X481" i="25"/>
  <c r="AI580" i="5" s="1"/>
  <c r="W467" i="25"/>
  <c r="AH566" i="5" s="1"/>
  <c r="BG585" i="25"/>
  <c r="BG665" i="25"/>
  <c r="BG245" i="25"/>
  <c r="BG81" i="25"/>
  <c r="BG464" i="25"/>
  <c r="BG368" i="25"/>
  <c r="BG300" i="25"/>
  <c r="BG24" i="25"/>
  <c r="BG86" i="25"/>
  <c r="BG129" i="25"/>
  <c r="BG212" i="25"/>
  <c r="BG164" i="25"/>
  <c r="BG478" i="25"/>
  <c r="BG327" i="25"/>
  <c r="AA476" i="25"/>
  <c r="AL575" i="5" s="1"/>
  <c r="X463" i="25"/>
  <c r="AI562" i="5" s="1"/>
  <c r="AB455" i="25"/>
  <c r="AM554" i="5" s="1"/>
  <c r="BG657" i="25"/>
  <c r="BG644" i="25"/>
  <c r="BG456" i="25"/>
  <c r="BG251" i="25"/>
  <c r="BG182" i="25"/>
  <c r="BG429" i="25"/>
  <c r="BG322" i="25"/>
  <c r="BG28" i="25"/>
  <c r="BG411" i="25"/>
  <c r="BG190" i="25"/>
  <c r="BG80" i="25"/>
  <c r="L458" i="25"/>
  <c r="W557" i="5" s="1"/>
  <c r="BG452" i="25"/>
  <c r="BG169" i="25"/>
  <c r="AR481" i="25"/>
  <c r="BC580" i="5" s="1"/>
  <c r="CJ176" i="25"/>
  <c r="CJ382" i="25"/>
  <c r="CJ451" i="25"/>
  <c r="CJ597" i="25"/>
  <c r="CJ130" i="25"/>
  <c r="CJ641" i="25"/>
  <c r="CJ231" i="25"/>
  <c r="CJ150" i="25"/>
  <c r="CJ201" i="25"/>
  <c r="CJ19" i="25"/>
  <c r="CJ129" i="25"/>
  <c r="CJ185" i="25"/>
  <c r="CJ516" i="25"/>
  <c r="CJ204" i="25"/>
  <c r="CJ257" i="25"/>
  <c r="CJ117" i="25"/>
  <c r="CJ399" i="25"/>
  <c r="CJ40" i="25"/>
  <c r="CJ158" i="25"/>
  <c r="CJ549" i="25"/>
  <c r="CJ635" i="25"/>
  <c r="CJ66" i="25"/>
  <c r="CJ380" i="25"/>
  <c r="Y481" i="25"/>
  <c r="AJ580" i="5" s="1"/>
  <c r="S478" i="25"/>
  <c r="AD577" i="5" s="1"/>
  <c r="AL473" i="25"/>
  <c r="AW572" i="5" s="1"/>
  <c r="AV470" i="25"/>
  <c r="BG569" i="5" s="1"/>
  <c r="L470" i="25"/>
  <c r="W569" i="5" s="1"/>
  <c r="M469" i="25"/>
  <c r="X568" i="5" s="1"/>
  <c r="N467" i="25"/>
  <c r="Y566" i="5" s="1"/>
  <c r="AV464" i="25"/>
  <c r="BG563" i="5" s="1"/>
  <c r="CJ61" i="25"/>
  <c r="CJ228" i="25"/>
  <c r="CJ407" i="25"/>
  <c r="CJ466" i="25"/>
  <c r="CJ500" i="25"/>
  <c r="CJ388" i="25"/>
  <c r="AQ481" i="25"/>
  <c r="BB580" i="5" s="1"/>
  <c r="U478" i="25"/>
  <c r="AF577" i="5" s="1"/>
  <c r="AR473" i="25"/>
  <c r="BC572" i="5" s="1"/>
  <c r="AL472" i="25"/>
  <c r="AW571" i="5" s="1"/>
  <c r="AG470" i="25"/>
  <c r="AR569" i="5" s="1"/>
  <c r="AA469" i="25"/>
  <c r="AL568" i="5" s="1"/>
  <c r="U467" i="25"/>
  <c r="AF566" i="5" s="1"/>
  <c r="P466" i="25"/>
  <c r="AA565" i="5" s="1"/>
  <c r="AR463" i="25"/>
  <c r="BC562" i="5" s="1"/>
  <c r="AG461" i="25"/>
  <c r="AR560" i="5" s="1"/>
  <c r="AL460" i="25"/>
  <c r="AW559" i="5" s="1"/>
  <c r="AQ458" i="25"/>
  <c r="BB557" i="5" s="1"/>
  <c r="AV457" i="25"/>
  <c r="BG556" i="5" s="1"/>
  <c r="CJ56" i="25"/>
  <c r="CJ548" i="25"/>
  <c r="AQ482" i="25"/>
  <c r="BB581" i="5" s="1"/>
  <c r="AB479" i="25"/>
  <c r="AM578" i="5" s="1"/>
  <c r="M476" i="25"/>
  <c r="X575" i="5" s="1"/>
  <c r="CJ108" i="25"/>
  <c r="CJ60" i="25"/>
  <c r="AU482" i="25"/>
  <c r="BF581" i="5" s="1"/>
  <c r="AF479" i="25"/>
  <c r="AQ578" i="5" s="1"/>
  <c r="Q476" i="25"/>
  <c r="AB575" i="5" s="1"/>
  <c r="AE473" i="25"/>
  <c r="AP572" i="5" s="1"/>
  <c r="Y472" i="25"/>
  <c r="AJ571" i="5" s="1"/>
  <c r="S470" i="25"/>
  <c r="AD569" i="5" s="1"/>
  <c r="N469" i="25"/>
  <c r="Y568" i="5" s="1"/>
  <c r="AS466" i="25"/>
  <c r="BD565" i="5" s="1"/>
  <c r="AM464" i="25"/>
  <c r="AX563" i="5" s="1"/>
  <c r="S463" i="25"/>
  <c r="AD562" i="5" s="1"/>
  <c r="S461" i="25"/>
  <c r="AD560" i="5" s="1"/>
  <c r="X460" i="25"/>
  <c r="AI559" i="5" s="1"/>
  <c r="AC458" i="25"/>
  <c r="AN557" i="5" s="1"/>
  <c r="CJ599" i="25"/>
  <c r="CJ541" i="25"/>
  <c r="CJ517" i="25"/>
  <c r="AF481" i="25"/>
  <c r="AQ580" i="5" s="1"/>
  <c r="Q478" i="25"/>
  <c r="AB577" i="5" s="1"/>
  <c r="R464" i="25"/>
  <c r="AC563" i="5" s="1"/>
  <c r="CJ544" i="25"/>
  <c r="CJ417" i="25"/>
  <c r="Y476" i="25"/>
  <c r="AJ575" i="5" s="1"/>
  <c r="AF472" i="25"/>
  <c r="AQ571" i="5" s="1"/>
  <c r="T469" i="25"/>
  <c r="AE568" i="5" s="1"/>
  <c r="AH463" i="25"/>
  <c r="AS562" i="5" s="1"/>
  <c r="N458" i="25"/>
  <c r="Y557" i="5" s="1"/>
  <c r="CJ265" i="25"/>
  <c r="AA479" i="25"/>
  <c r="AL578" i="5" s="1"/>
  <c r="V466" i="25"/>
  <c r="AG565" i="5" s="1"/>
  <c r="P461" i="25"/>
  <c r="AA560" i="5" s="1"/>
  <c r="Z457" i="25"/>
  <c r="AK556" i="5" s="1"/>
  <c r="AE455" i="25"/>
  <c r="AP554" i="5" s="1"/>
  <c r="AJ454" i="25"/>
  <c r="AU553" i="5" s="1"/>
  <c r="L140" i="25"/>
  <c r="CJ291" i="25"/>
  <c r="AS478" i="25"/>
  <c r="BD577" i="5" s="1"/>
  <c r="U473" i="25"/>
  <c r="AF572" i="5" s="1"/>
  <c r="AU469" i="25"/>
  <c r="BF568" i="5" s="1"/>
  <c r="V464" i="25"/>
  <c r="AG563" i="5" s="1"/>
  <c r="AJ458" i="25"/>
  <c r="AU557" i="5" s="1"/>
  <c r="CJ292" i="25"/>
  <c r="V481" i="25"/>
  <c r="AG580" i="5" s="1"/>
  <c r="AO467" i="25"/>
  <c r="AZ566" i="5" s="1"/>
  <c r="O463" i="25"/>
  <c r="Z562" i="5" s="1"/>
  <c r="AU457" i="25"/>
  <c r="BF556" i="5" s="1"/>
  <c r="AS455" i="25"/>
  <c r="BD554" i="5" s="1"/>
  <c r="M455" i="25"/>
  <c r="X554" i="5" s="1"/>
  <c r="R454" i="25"/>
  <c r="AC553" i="5" s="1"/>
  <c r="CJ378" i="25"/>
  <c r="AE481" i="25"/>
  <c r="AP580" i="5" s="1"/>
  <c r="AM467" i="25"/>
  <c r="AX566" i="5" s="1"/>
  <c r="AD461" i="25"/>
  <c r="AO560" i="5" s="1"/>
  <c r="CJ309" i="25"/>
  <c r="M473" i="25"/>
  <c r="X572" i="5" s="1"/>
  <c r="AB461" i="25"/>
  <c r="AM560" i="5" s="1"/>
  <c r="AD455" i="25"/>
  <c r="AO554" i="5" s="1"/>
  <c r="BG593" i="25"/>
  <c r="BG614" i="25"/>
  <c r="BG257" i="25"/>
  <c r="BG532" i="25"/>
  <c r="BG324" i="25"/>
  <c r="BG161" i="25"/>
  <c r="BG121" i="25"/>
  <c r="BG256" i="25"/>
  <c r="BG280" i="25"/>
  <c r="BG18" i="25"/>
  <c r="BG115" i="25"/>
  <c r="AN461" i="25"/>
  <c r="AY560" i="5" s="1"/>
  <c r="BG575" i="25"/>
  <c r="BG428" i="25"/>
  <c r="BG495" i="25"/>
  <c r="X479" i="25"/>
  <c r="AI578" i="5" s="1"/>
  <c r="AS463" i="25"/>
  <c r="BD562" i="5" s="1"/>
  <c r="BG231" i="25"/>
  <c r="BG528" i="25"/>
  <c r="BG320" i="25"/>
  <c r="BG197" i="25"/>
  <c r="BG473" i="25"/>
  <c r="BG421" i="25"/>
  <c r="BG298" i="25"/>
  <c r="BG672" i="25"/>
  <c r="BG50" i="25"/>
  <c r="BG313" i="25"/>
  <c r="BG198" i="25"/>
  <c r="BG590" i="25"/>
  <c r="BG367" i="25"/>
  <c r="CJ211" i="25"/>
  <c r="AI473" i="25"/>
  <c r="AT572" i="5" s="1"/>
  <c r="AS460" i="25"/>
  <c r="BD559" i="5" s="1"/>
  <c r="T455" i="25"/>
  <c r="AE554" i="5" s="1"/>
  <c r="BG355" i="25"/>
  <c r="BG480" i="25"/>
  <c r="BG373" i="25"/>
  <c r="BG449" i="25"/>
  <c r="BG116" i="25"/>
  <c r="BG202" i="25"/>
  <c r="BG295" i="25"/>
  <c r="BG36" i="25"/>
  <c r="BG122" i="25"/>
  <c r="BG338" i="25"/>
  <c r="BG441" i="25"/>
  <c r="BG431" i="25"/>
  <c r="BG578" i="25"/>
  <c r="BG10" i="25"/>
  <c r="U476" i="25"/>
  <c r="AF575" i="5" s="1"/>
  <c r="AM460" i="25"/>
  <c r="AX559" i="5" s="1"/>
  <c r="Z455" i="25"/>
  <c r="AK554" i="5" s="1"/>
  <c r="BG432" i="25"/>
  <c r="BG656" i="25"/>
  <c r="BG381" i="25"/>
  <c r="BG278" i="25"/>
  <c r="BG342" i="25"/>
  <c r="BG232" i="25"/>
  <c r="CJ52" i="25"/>
  <c r="CJ58" i="25"/>
  <c r="CJ80" i="25"/>
  <c r="CJ385" i="25"/>
  <c r="CJ170" i="25"/>
  <c r="CJ526" i="25"/>
  <c r="CJ401" i="25"/>
  <c r="CJ559" i="25"/>
  <c r="T482" i="25"/>
  <c r="AE581" i="5" s="1"/>
  <c r="AM472" i="25"/>
  <c r="AX571" i="5" s="1"/>
  <c r="AT467" i="25"/>
  <c r="BE566" i="5" s="1"/>
  <c r="AB464" i="25"/>
  <c r="AM563" i="5" s="1"/>
  <c r="CJ493" i="25"/>
  <c r="CJ224" i="25"/>
  <c r="AL475" i="25"/>
  <c r="AW574" i="5" s="1"/>
  <c r="AV469" i="25"/>
  <c r="BG568" i="5" s="1"/>
  <c r="AU464" i="25"/>
  <c r="BF563" i="5" s="1"/>
  <c r="M461" i="25"/>
  <c r="X560" i="5" s="1"/>
  <c r="CJ57" i="25"/>
  <c r="Y482" i="25"/>
  <c r="AJ581" i="5" s="1"/>
  <c r="CJ598" i="25"/>
  <c r="AH481" i="25"/>
  <c r="AS580" i="5" s="1"/>
  <c r="Y473" i="25"/>
  <c r="AJ572" i="5" s="1"/>
  <c r="AD469" i="25"/>
  <c r="AO568" i="5" s="1"/>
  <c r="N464" i="25"/>
  <c r="Y563" i="5" s="1"/>
  <c r="T460" i="25"/>
  <c r="AE559" i="5" s="1"/>
  <c r="CJ324" i="25"/>
  <c r="S479" i="25"/>
  <c r="AD578" i="5" s="1"/>
  <c r="CJ351" i="25"/>
  <c r="AA473" i="25"/>
  <c r="AL572" i="5" s="1"/>
  <c r="AO460" i="25"/>
  <c r="AZ559" i="5" s="1"/>
  <c r="M479" i="25"/>
  <c r="X578" i="5" s="1"/>
  <c r="AL457" i="25"/>
  <c r="AW556" i="5" s="1"/>
  <c r="T454" i="25"/>
  <c r="AE553" i="5" s="1"/>
  <c r="T478" i="25"/>
  <c r="AE577" i="5" s="1"/>
  <c r="Y467" i="25"/>
  <c r="AJ566" i="5" s="1"/>
  <c r="CJ462" i="25"/>
  <c r="AL461" i="25"/>
  <c r="AW560" i="5" s="1"/>
  <c r="Y455" i="25"/>
  <c r="AJ554" i="5" s="1"/>
  <c r="CJ584" i="25"/>
  <c r="X461" i="25"/>
  <c r="AI560" i="5" s="1"/>
  <c r="Q466" i="25"/>
  <c r="AB565" i="5" s="1"/>
  <c r="BG172" i="25"/>
  <c r="BG266" i="25"/>
  <c r="BG297" i="25"/>
  <c r="BG114" i="25"/>
  <c r="AB458" i="25"/>
  <c r="AM557" i="5" s="1"/>
  <c r="BG617" i="25"/>
  <c r="W454" i="25"/>
  <c r="AH553" i="5" s="1"/>
  <c r="BG279" i="25"/>
  <c r="BG140" i="25"/>
  <c r="BG639" i="25"/>
  <c r="CJ624" i="25"/>
  <c r="BG51" i="25"/>
  <c r="O457" i="25"/>
  <c r="Z556" i="5" s="1"/>
  <c r="BG422" i="25"/>
  <c r="BG670" i="25"/>
  <c r="BG274" i="25"/>
  <c r="BG260" i="25"/>
  <c r="BG510" i="25"/>
  <c r="BG90" i="25"/>
  <c r="BG512" i="25"/>
  <c r="BG30" i="25"/>
  <c r="AC473" i="25"/>
  <c r="AN572" i="5" s="1"/>
  <c r="AK457" i="25"/>
  <c r="AV556" i="5" s="1"/>
  <c r="AG454" i="25"/>
  <c r="AR553" i="5" s="1"/>
  <c r="BG643" i="25"/>
  <c r="BG402" i="25"/>
  <c r="BG281" i="25"/>
  <c r="BG486" i="25"/>
  <c r="BG384" i="25"/>
  <c r="BG43" i="25"/>
  <c r="BG165" i="25"/>
  <c r="BG150" i="25"/>
  <c r="BG180" i="25"/>
  <c r="CJ280" i="25"/>
  <c r="V458" i="25"/>
  <c r="AG557" i="5" s="1"/>
  <c r="BG605" i="25"/>
  <c r="BG413" i="25"/>
  <c r="BG284" i="25"/>
  <c r="BG489" i="25"/>
  <c r="BG137" i="25"/>
  <c r="BG545" i="25"/>
  <c r="X473" i="25"/>
  <c r="AI572" i="5" s="1"/>
  <c r="R461" i="25"/>
  <c r="AC560" i="5" s="1"/>
  <c r="BG527" i="25"/>
  <c r="BG635" i="25"/>
  <c r="BG236" i="25"/>
  <c r="BG240" i="25"/>
  <c r="BG91" i="25"/>
  <c r="BG619" i="25"/>
  <c r="BG136" i="25"/>
  <c r="BG35" i="25"/>
  <c r="BG399" i="25"/>
  <c r="BG187" i="25"/>
  <c r="CJ609" i="25"/>
  <c r="AN455" i="25"/>
  <c r="AY554" i="5" s="1"/>
  <c r="BG662" i="25"/>
  <c r="BG492" i="25"/>
  <c r="BG168" i="25"/>
  <c r="BG210" i="25"/>
  <c r="BG120" i="25"/>
  <c r="BG407" i="25"/>
  <c r="BG13" i="25"/>
  <c r="BG447" i="25"/>
  <c r="BG173" i="25"/>
  <c r="BG291" i="25"/>
  <c r="BG536" i="25"/>
  <c r="BG57" i="25"/>
  <c r="BG41" i="25"/>
  <c r="BG273" i="25"/>
  <c r="BG255" i="25"/>
  <c r="BG587" i="25"/>
  <c r="BG640" i="25"/>
  <c r="BG215" i="25"/>
  <c r="BG488" i="25"/>
  <c r="BG311" i="25"/>
  <c r="BG53" i="25"/>
  <c r="CJ578" i="25"/>
  <c r="CJ630" i="25"/>
  <c r="CJ78" i="25"/>
  <c r="CJ51" i="25"/>
  <c r="CJ376" i="25"/>
  <c r="CJ187" i="25"/>
  <c r="CJ9" i="25"/>
  <c r="CJ163" i="25"/>
  <c r="M481" i="25"/>
  <c r="X580" i="5" s="1"/>
  <c r="W472" i="25"/>
  <c r="AH571" i="5" s="1"/>
  <c r="AD467" i="25"/>
  <c r="AO566" i="5" s="1"/>
  <c r="CJ601" i="25"/>
  <c r="CJ293" i="25"/>
  <c r="CJ473" i="25"/>
  <c r="AM473" i="25"/>
  <c r="AX572" i="5" s="1"/>
  <c r="AQ469" i="25"/>
  <c r="BB568" i="5" s="1"/>
  <c r="AE464" i="25"/>
  <c r="AP563" i="5" s="1"/>
  <c r="AH460" i="25"/>
  <c r="AS559" i="5" s="1"/>
  <c r="CJ469" i="25"/>
  <c r="AD481" i="25"/>
  <c r="AO580" i="5" s="1"/>
  <c r="CJ278" i="25"/>
  <c r="AA481" i="25"/>
  <c r="AL580" i="5" s="1"/>
  <c r="AT472" i="25"/>
  <c r="BE571" i="5" s="1"/>
  <c r="AS467" i="25"/>
  <c r="BD566" i="5" s="1"/>
  <c r="AP463" i="25"/>
  <c r="BA562" i="5" s="1"/>
  <c r="AS458" i="25"/>
  <c r="BD557" i="5" s="1"/>
  <c r="CJ637" i="25"/>
  <c r="L479" i="25"/>
  <c r="W578" i="5" s="1"/>
  <c r="CJ326" i="25"/>
  <c r="U472" i="25"/>
  <c r="AF571" i="5" s="1"/>
  <c r="O460" i="25"/>
  <c r="Z559" i="5" s="1"/>
  <c r="W476" i="25"/>
  <c r="AH575" i="5" s="1"/>
  <c r="V457" i="25"/>
  <c r="AG556" i="5" s="1"/>
  <c r="P454" i="25"/>
  <c r="AA553" i="5" s="1"/>
  <c r="AD475" i="25"/>
  <c r="AO574" i="5" s="1"/>
  <c r="O464" i="25"/>
  <c r="Z563" i="5" s="1"/>
  <c r="L138" i="25"/>
  <c r="AK460" i="25"/>
  <c r="AV559" i="5" s="1"/>
  <c r="AT454" i="25"/>
  <c r="BE553" i="5" s="1"/>
  <c r="CJ365" i="25"/>
  <c r="AN458" i="25"/>
  <c r="AY557" i="5" s="1"/>
  <c r="L461" i="25"/>
  <c r="W560" i="5" s="1"/>
  <c r="BG579" i="25"/>
  <c r="BG663" i="25"/>
  <c r="BG93" i="25"/>
  <c r="BG64" i="25"/>
  <c r="BG511" i="25"/>
  <c r="BG289" i="25"/>
  <c r="BG546" i="25"/>
  <c r="BG419" i="25"/>
  <c r="BG474" i="25"/>
  <c r="BG595" i="25"/>
  <c r="AR458" i="25"/>
  <c r="BC557" i="5" s="1"/>
  <c r="CJ93" i="25"/>
  <c r="AR455" i="25"/>
  <c r="BC554" i="5" s="1"/>
  <c r="BG646" i="25"/>
  <c r="BG636" i="25"/>
  <c r="BG108" i="25"/>
  <c r="BG124" i="25"/>
  <c r="BG220" i="25"/>
  <c r="BG45" i="25"/>
  <c r="BG564" i="25"/>
  <c r="BG542" i="25"/>
  <c r="AS470" i="25"/>
  <c r="BD569" i="5" s="1"/>
  <c r="AC457" i="25"/>
  <c r="AN556" i="5" s="1"/>
  <c r="AA454" i="25"/>
  <c r="AL553" i="5" s="1"/>
  <c r="BG491" i="25"/>
  <c r="BG189" i="25"/>
  <c r="BG445" i="25"/>
  <c r="BG143" i="25"/>
  <c r="BG349" i="25"/>
  <c r="BG157" i="25"/>
  <c r="BG52" i="25"/>
  <c r="BG152" i="25"/>
  <c r="BG612" i="25"/>
  <c r="AT476" i="25"/>
  <c r="BE575" i="5" s="1"/>
  <c r="AI457" i="25"/>
  <c r="AT556" i="5" s="1"/>
  <c r="BG507" i="25"/>
  <c r="BG487" i="25"/>
  <c r="BG205" i="25"/>
  <c r="BG221" i="25"/>
  <c r="BG73" i="25"/>
  <c r="BG265" i="25"/>
  <c r="AH472" i="25"/>
  <c r="AS571" i="5" s="1"/>
  <c r="X458" i="25"/>
  <c r="AI557" i="5" s="1"/>
  <c r="BG606" i="25"/>
  <c r="BG628" i="25"/>
  <c r="BG446" i="25"/>
  <c r="BG555" i="25"/>
  <c r="BG87" i="25"/>
  <c r="BG325" i="25"/>
  <c r="BG207" i="25"/>
  <c r="BG105" i="25"/>
  <c r="BG363" i="25"/>
  <c r="BG222" i="25"/>
  <c r="CJ393" i="25"/>
  <c r="X455" i="25"/>
  <c r="AI554" i="5" s="1"/>
  <c r="BG661" i="25"/>
  <c r="BG624" i="25"/>
  <c r="BG497" i="25"/>
  <c r="BG598" i="25"/>
  <c r="BG99" i="25"/>
  <c r="BG125" i="25"/>
  <c r="BG27" i="25"/>
  <c r="CJ659" i="25"/>
  <c r="BG468" i="25"/>
  <c r="BG238" i="25"/>
  <c r="AR469" i="25"/>
  <c r="BC568" i="5" s="1"/>
  <c r="BG132" i="25"/>
  <c r="BG286" i="25"/>
  <c r="BG269" i="25"/>
  <c r="BG209" i="25"/>
  <c r="BG321" i="25"/>
  <c r="BG557" i="25"/>
  <c r="BG242" i="25"/>
  <c r="BG460" i="25"/>
  <c r="BG270" i="25"/>
  <c r="BG19" i="25"/>
  <c r="CJ643" i="25"/>
  <c r="CJ339" i="25"/>
  <c r="CJ246" i="25"/>
  <c r="CJ223" i="25"/>
  <c r="CJ283" i="25"/>
  <c r="CJ633" i="25"/>
  <c r="CJ459" i="25"/>
  <c r="CJ535" i="25"/>
  <c r="R479" i="25"/>
  <c r="AC578" i="5" s="1"/>
  <c r="AR470" i="25"/>
  <c r="BC569" i="5" s="1"/>
  <c r="Z467" i="25"/>
  <c r="AK566" i="5" s="1"/>
  <c r="CJ197" i="25"/>
  <c r="CJ577" i="25"/>
  <c r="AS482" i="25"/>
  <c r="BD581" i="5" s="1"/>
  <c r="W473" i="25"/>
  <c r="AH572" i="5" s="1"/>
  <c r="V469" i="25"/>
  <c r="AG568" i="5" s="1"/>
  <c r="Z464" i="25"/>
  <c r="AK563" i="5" s="1"/>
  <c r="V460" i="25"/>
  <c r="AG559" i="5" s="1"/>
  <c r="CJ458" i="25"/>
  <c r="W481" i="25"/>
  <c r="AH580" i="5" s="1"/>
  <c r="CJ303" i="25"/>
  <c r="Y479" i="25"/>
  <c r="AJ578" i="5" s="1"/>
  <c r="AO472" i="25"/>
  <c r="AZ571" i="5" s="1"/>
  <c r="AC467" i="25"/>
  <c r="AN566" i="5" s="1"/>
  <c r="AU461" i="25"/>
  <c r="BF560" i="5" s="1"/>
  <c r="AO458" i="25"/>
  <c r="AZ557" i="5" s="1"/>
  <c r="CJ377" i="25"/>
  <c r="AU476" i="25"/>
  <c r="BF575" i="5" s="1"/>
  <c r="CJ353" i="25"/>
  <c r="Z470" i="25"/>
  <c r="AK569" i="5" s="1"/>
  <c r="AI475" i="25"/>
  <c r="AT574" i="5" s="1"/>
  <c r="AU455" i="25"/>
  <c r="BF554" i="5" s="1"/>
  <c r="CJ221" i="25"/>
  <c r="P475" i="25"/>
  <c r="AA574" i="5" s="1"/>
  <c r="Z461" i="25"/>
  <c r="AK560" i="5" s="1"/>
  <c r="AS479" i="25"/>
  <c r="BD578" i="5" s="1"/>
  <c r="AQ479" i="25"/>
  <c r="BB578" i="5" s="1"/>
  <c r="AH458" i="25"/>
  <c r="AS557" i="5" s="1"/>
  <c r="BG658" i="25"/>
  <c r="BG583" i="25"/>
  <c r="BG235" i="25"/>
  <c r="BG33" i="25"/>
  <c r="BG601" i="25"/>
  <c r="CJ486" i="25"/>
  <c r="BG622" i="25"/>
  <c r="BG409" i="25"/>
  <c r="BG272" i="25"/>
  <c r="BG586" i="25"/>
  <c r="U454" i="25"/>
  <c r="AF553" i="5" s="1"/>
  <c r="N482" i="25"/>
  <c r="Y581" i="5" s="1"/>
  <c r="L455" i="25"/>
  <c r="W554" i="5" s="1"/>
  <c r="BG376" i="25"/>
  <c r="BG329" i="25"/>
  <c r="U457" i="25"/>
  <c r="AF556" i="5" s="1"/>
  <c r="BG100" i="25"/>
  <c r="S457" i="25"/>
  <c r="AD556" i="5" s="1"/>
  <c r="AM454" i="25"/>
  <c r="AX553" i="5" s="1"/>
  <c r="BG101" i="25"/>
  <c r="BG72" i="25"/>
  <c r="BG158" i="25"/>
  <c r="CJ582" i="25"/>
  <c r="O470" i="25"/>
  <c r="Z569" i="5" s="1"/>
  <c r="P478" i="25"/>
  <c r="AA577" i="5" s="1"/>
  <c r="BG496" i="25"/>
  <c r="BG248" i="25"/>
  <c r="BG25" i="25"/>
  <c r="BG469" i="25"/>
  <c r="BG337" i="25"/>
  <c r="AV455" i="25"/>
  <c r="BG554" i="5" s="1"/>
  <c r="CJ62" i="25"/>
  <c r="BG634" i="25"/>
  <c r="BG249" i="25"/>
  <c r="BG118" i="25"/>
  <c r="BG404" i="25"/>
  <c r="BG375" i="25"/>
  <c r="CJ107" i="25"/>
  <c r="CJ409" i="25"/>
  <c r="CJ402" i="25"/>
  <c r="CJ519" i="25"/>
  <c r="CJ140" i="25"/>
  <c r="CJ72" i="25"/>
  <c r="CJ474" i="25"/>
  <c r="CJ656" i="25"/>
  <c r="CJ509" i="25"/>
  <c r="AN476" i="25"/>
  <c r="AY575" i="5" s="1"/>
  <c r="X470" i="25"/>
  <c r="AI569" i="5" s="1"/>
  <c r="AE466" i="25"/>
  <c r="AP565" i="5" s="1"/>
  <c r="CJ113" i="25"/>
  <c r="CJ346" i="25"/>
  <c r="AO479" i="25"/>
  <c r="AZ578" i="5" s="1"/>
  <c r="AG472" i="25"/>
  <c r="AR571" i="5" s="1"/>
  <c r="AK467" i="25"/>
  <c r="AV566" i="5" s="1"/>
  <c r="L463" i="25"/>
  <c r="W562" i="5" s="1"/>
  <c r="AM458" i="25"/>
  <c r="AX557" i="5" s="1"/>
  <c r="CJ438" i="25"/>
  <c r="Z478" i="25"/>
  <c r="AK577" i="5" s="1"/>
  <c r="CJ386" i="25"/>
  <c r="L478" i="25"/>
  <c r="W577" i="5" s="1"/>
  <c r="AO470" i="25"/>
  <c r="AZ569" i="5" s="1"/>
  <c r="AN466" i="25"/>
  <c r="AY565" i="5" s="1"/>
  <c r="AE461" i="25"/>
  <c r="AP560" i="5" s="1"/>
  <c r="M458" i="25"/>
  <c r="X557" i="5" s="1"/>
  <c r="CJ360" i="25"/>
  <c r="AH475" i="25"/>
  <c r="AS574" i="5" s="1"/>
  <c r="AN479" i="25"/>
  <c r="AY578" i="5" s="1"/>
  <c r="AU467" i="25"/>
  <c r="BF566" i="5" s="1"/>
  <c r="CJ626" i="25"/>
  <c r="Y463" i="25"/>
  <c r="AJ562" i="5" s="1"/>
  <c r="AA455" i="25"/>
  <c r="AL554" i="5" s="1"/>
  <c r="CJ275" i="25"/>
  <c r="P472" i="25"/>
  <c r="AA571" i="5" s="1"/>
  <c r="AD458" i="25"/>
  <c r="AO557" i="5" s="1"/>
  <c r="AD476" i="25"/>
  <c r="AO575" i="5" s="1"/>
  <c r="X457" i="25"/>
  <c r="AI556" i="5" s="1"/>
  <c r="N454" i="25"/>
  <c r="Y553" i="5" s="1"/>
  <c r="AM476" i="25"/>
  <c r="AX575" i="5" s="1"/>
  <c r="AE479" i="25"/>
  <c r="AP578" i="5" s="1"/>
  <c r="V455" i="25"/>
  <c r="AG554" i="5" s="1"/>
  <c r="BG608" i="25"/>
  <c r="BG340" i="25"/>
  <c r="BG167" i="25"/>
  <c r="BG175" i="25"/>
  <c r="BG364" i="25"/>
  <c r="AC478" i="25"/>
  <c r="AN577" i="5" s="1"/>
  <c r="BG613" i="25"/>
  <c r="BG347" i="25"/>
  <c r="BG383" i="25"/>
  <c r="BG119" i="25"/>
  <c r="BG195" i="25"/>
  <c r="AS472" i="25"/>
  <c r="BD571" i="5" s="1"/>
  <c r="L139" i="25"/>
  <c r="BG227" i="25"/>
  <c r="BG219" i="25"/>
  <c r="BG616" i="25"/>
  <c r="BG471" i="25"/>
  <c r="BG153" i="25"/>
  <c r="CJ24" i="25"/>
  <c r="BG550" i="25"/>
  <c r="CJ319" i="25"/>
  <c r="O467" i="25"/>
  <c r="Z566" i="5" s="1"/>
  <c r="AP455" i="25"/>
  <c r="BA554" i="5" s="1"/>
  <c r="BG361" i="25"/>
  <c r="BG498" i="25"/>
  <c r="BG390" i="25"/>
  <c r="BG642" i="25"/>
  <c r="BG31" i="25"/>
  <c r="BG462" i="25"/>
  <c r="BG282" i="25"/>
  <c r="BG356" i="25"/>
  <c r="BG17" i="25"/>
  <c r="BG154" i="25"/>
  <c r="R469" i="25"/>
  <c r="AC568" i="5" s="1"/>
  <c r="AF455" i="25"/>
  <c r="AQ554" i="5" s="1"/>
  <c r="BG561" i="25"/>
  <c r="BG252" i="25"/>
  <c r="BG435" i="25"/>
  <c r="BG12" i="25"/>
  <c r="BG66" i="25"/>
  <c r="CJ370" i="25"/>
  <c r="AO464" i="25"/>
  <c r="AZ563" i="5" s="1"/>
  <c r="L143" i="25"/>
  <c r="BG584" i="25"/>
  <c r="BG538" i="25"/>
  <c r="BG378" i="25"/>
  <c r="BG522" i="25"/>
  <c r="BG386" i="25"/>
  <c r="BG581" i="25"/>
  <c r="BG14" i="25"/>
  <c r="BG130" i="25"/>
  <c r="BG49" i="25"/>
  <c r="BG292" i="25"/>
  <c r="AC472" i="25"/>
  <c r="AN571" i="5" s="1"/>
  <c r="BG543" i="25"/>
  <c r="BG156" i="25"/>
  <c r="BG56" i="25"/>
  <c r="BG204" i="25"/>
  <c r="BG75" i="25"/>
  <c r="S473" i="25"/>
  <c r="AD572" i="5" s="1"/>
  <c r="BG318" i="25"/>
  <c r="BG675" i="25"/>
  <c r="BG476" i="25"/>
  <c r="BG499" i="25"/>
  <c r="BG244" i="25"/>
  <c r="BG317" i="25"/>
  <c r="BG217" i="25"/>
  <c r="BG417" i="25"/>
  <c r="BG32" i="25"/>
  <c r="BG106" i="25"/>
  <c r="AJ478" i="25"/>
  <c r="AU577" i="5" s="1"/>
  <c r="BG319" i="25"/>
  <c r="CJ356" i="25"/>
  <c r="BG174" i="25"/>
  <c r="BG354" i="25"/>
  <c r="BG109" i="25"/>
  <c r="CJ28" i="25"/>
  <c r="CJ260" i="25"/>
  <c r="CJ261" i="25"/>
  <c r="AF464" i="25"/>
  <c r="AQ563" i="5" s="1"/>
  <c r="AA470" i="25"/>
  <c r="AL569" i="5" s="1"/>
  <c r="AR457" i="25"/>
  <c r="BC556" i="5" s="1"/>
  <c r="N463" i="25"/>
  <c r="Y562" i="5" s="1"/>
  <c r="AG467" i="25"/>
  <c r="AR566" i="5" s="1"/>
  <c r="AL466" i="25"/>
  <c r="AW565" i="5" s="1"/>
  <c r="AB469" i="25"/>
  <c r="AM568" i="5" s="1"/>
  <c r="BG126" i="25"/>
  <c r="AM457" i="25"/>
  <c r="AX556" i="5" s="1"/>
  <c r="BG276" i="25"/>
  <c r="Q467" i="25"/>
  <c r="AB566" i="5" s="1"/>
  <c r="AU454" i="25"/>
  <c r="BF553" i="5" s="1"/>
  <c r="BG552" i="25"/>
  <c r="BG166" i="25"/>
  <c r="BG63" i="25"/>
  <c r="BG576" i="25"/>
  <c r="BG71" i="25"/>
  <c r="BG385" i="25"/>
  <c r="BG633" i="25"/>
  <c r="BG218" i="25"/>
  <c r="BG149" i="25"/>
  <c r="BG572" i="25"/>
  <c r="BG304" i="25"/>
  <c r="BG263" i="25"/>
  <c r="BG343" i="25"/>
  <c r="BG482" i="25"/>
  <c r="BG334" i="25"/>
  <c r="BG223" i="25"/>
  <c r="AH454" i="25"/>
  <c r="AS553" i="5" s="1"/>
  <c r="BG188" i="25"/>
  <c r="BG565" i="25"/>
  <c r="R470" i="25"/>
  <c r="AC569" i="5" s="1"/>
  <c r="BG455" i="25"/>
  <c r="BG518" i="25"/>
  <c r="BG104" i="25"/>
  <c r="BG568" i="25"/>
  <c r="BG159" i="25"/>
  <c r="M470" i="25"/>
  <c r="X569" i="5" s="1"/>
  <c r="BG398" i="25"/>
  <c r="BG540" i="25"/>
  <c r="BG371" i="25"/>
  <c r="BG549" i="25"/>
  <c r="BG253" i="25"/>
  <c r="BG651" i="25"/>
  <c r="BG571" i="25"/>
  <c r="BG669" i="25"/>
  <c r="BG107" i="25"/>
  <c r="CJ647" i="25"/>
  <c r="CJ550" i="25"/>
  <c r="N479" i="25"/>
  <c r="Y578" i="5" s="1"/>
  <c r="CJ174" i="25"/>
  <c r="AQ467" i="25"/>
  <c r="BB566" i="5" s="1"/>
  <c r="U479" i="25"/>
  <c r="AF578" i="5" s="1"/>
  <c r="T472" i="25"/>
  <c r="AE571" i="5" s="1"/>
  <c r="CJ657" i="25"/>
  <c r="CJ47" i="25"/>
  <c r="CJ251" i="25"/>
  <c r="R478" i="25"/>
  <c r="AC577" i="5" s="1"/>
  <c r="CJ248" i="25"/>
  <c r="BG290" i="25"/>
  <c r="BG494" i="25"/>
  <c r="S481" i="25"/>
  <c r="AD580" i="5" s="1"/>
  <c r="BG230" i="25"/>
  <c r="BG513" i="25"/>
  <c r="M457" i="25"/>
  <c r="X556" i="5" s="1"/>
  <c r="BG147" i="25"/>
  <c r="BG637" i="25"/>
  <c r="AM470" i="25"/>
  <c r="AX569" i="5" s="1"/>
  <c r="BG484" i="25"/>
  <c r="W469" i="25"/>
  <c r="AH568" i="5" s="1"/>
  <c r="BG515" i="25"/>
  <c r="BG76" i="25"/>
  <c r="BG293" i="25"/>
  <c r="BG539" i="25"/>
  <c r="BG183" i="25"/>
  <c r="BG133" i="25"/>
  <c r="BG400" i="25"/>
  <c r="AG460" i="25"/>
  <c r="AR559" i="5" s="1"/>
  <c r="BG638" i="25"/>
  <c r="CJ94" i="25"/>
  <c r="CJ46" i="25"/>
  <c r="CJ379" i="25"/>
  <c r="CJ423" i="25"/>
  <c r="CJ161" i="25"/>
  <c r="CJ375" i="25"/>
  <c r="CJ477" i="25"/>
  <c r="CJ490" i="25"/>
  <c r="CJ160" i="25"/>
  <c r="AS475" i="25"/>
  <c r="BD574" i="5" s="1"/>
  <c r="AS469" i="25"/>
  <c r="BD568" i="5" s="1"/>
  <c r="AA466" i="25"/>
  <c r="AL565" i="5" s="1"/>
  <c r="CJ369" i="25"/>
  <c r="CJ112" i="25"/>
  <c r="W479" i="25"/>
  <c r="AH578" i="5" s="1"/>
  <c r="Q472" i="25"/>
  <c r="AB571" i="5" s="1"/>
  <c r="P467" i="25"/>
  <c r="AA566" i="5" s="1"/>
  <c r="AS461" i="25"/>
  <c r="BD560" i="5" s="1"/>
  <c r="AA458" i="25"/>
  <c r="AL557" i="5" s="1"/>
  <c r="CJ412" i="25"/>
  <c r="AS476" i="25"/>
  <c r="BD575" i="5" s="1"/>
  <c r="CJ495" i="25"/>
  <c r="AU475" i="25"/>
  <c r="BF574" i="5" s="1"/>
  <c r="AI470" i="25"/>
  <c r="AT569" i="5" s="1"/>
  <c r="X466" i="25"/>
  <c r="AI565" i="5" s="1"/>
  <c r="O461" i="25"/>
  <c r="Z560" i="5" s="1"/>
  <c r="AT457" i="25"/>
  <c r="BE556" i="5" s="1"/>
  <c r="AH482" i="25"/>
  <c r="AS581" i="5" s="1"/>
  <c r="AT463" i="25"/>
  <c r="BE562" i="5" s="1"/>
  <c r="O479" i="25"/>
  <c r="Z578" i="5" s="1"/>
  <c r="AQ464" i="25"/>
  <c r="BB563" i="5" s="1"/>
  <c r="CJ478" i="25"/>
  <c r="R463" i="25"/>
  <c r="AC562" i="5" s="1"/>
  <c r="O455" i="25"/>
  <c r="Z554" i="5" s="1"/>
  <c r="CJ476" i="25"/>
  <c r="AP470" i="25"/>
  <c r="BA569" i="5" s="1"/>
  <c r="CJ180" i="25"/>
  <c r="AR466" i="25"/>
  <c r="BC565" i="5" s="1"/>
  <c r="T457" i="25"/>
  <c r="AE556" i="5" s="1"/>
  <c r="CJ239" i="25"/>
  <c r="AE467" i="25"/>
  <c r="AP566" i="5" s="1"/>
  <c r="AH478" i="25"/>
  <c r="AS577" i="5" s="1"/>
  <c r="Q454" i="25"/>
  <c r="AB553" i="5" s="1"/>
  <c r="BG69" i="25"/>
  <c r="BG65" i="25"/>
  <c r="BG570" i="25"/>
  <c r="BG88" i="25"/>
  <c r="BG533" i="25"/>
  <c r="R472" i="25"/>
  <c r="AC571" i="5" s="1"/>
  <c r="BG654" i="25"/>
  <c r="BG285" i="25"/>
  <c r="BG70" i="25"/>
  <c r="BG346" i="25"/>
  <c r="BG254" i="25"/>
  <c r="L466" i="25"/>
  <c r="W565" i="5" s="1"/>
  <c r="BG548" i="25"/>
  <c r="BG451" i="25"/>
  <c r="BG412" i="25"/>
  <c r="BG110" i="25"/>
  <c r="BG185" i="25"/>
  <c r="BG139" i="25"/>
  <c r="CJ576" i="25"/>
  <c r="BG377" i="25"/>
  <c r="CJ202" i="25"/>
  <c r="T464" i="25"/>
  <c r="AE563" i="5" s="1"/>
  <c r="AH455" i="25"/>
  <c r="AS554" i="5" s="1"/>
  <c r="BG594" i="25"/>
  <c r="BG563" i="25"/>
  <c r="BG302" i="25"/>
  <c r="BG525" i="25"/>
  <c r="BG393" i="25"/>
  <c r="BG171" i="25"/>
  <c r="BG370" i="25"/>
  <c r="BG475" i="25"/>
  <c r="BG8" i="25"/>
  <c r="BG84" i="25"/>
  <c r="AT466" i="25"/>
  <c r="BE565" i="5" s="1"/>
  <c r="P455" i="25"/>
  <c r="AA554" i="5" s="1"/>
  <c r="BG374" i="25"/>
  <c r="BG350" i="25"/>
  <c r="BG262" i="25"/>
  <c r="BG144" i="25"/>
  <c r="BG15" i="25"/>
  <c r="CJ447" i="25"/>
  <c r="Q464" i="25"/>
  <c r="AB563" i="5" s="1"/>
  <c r="BG566" i="25"/>
  <c r="BG604" i="25"/>
  <c r="BG436" i="25"/>
  <c r="BG61" i="25"/>
  <c r="BG224" i="25"/>
  <c r="BG326" i="25"/>
  <c r="BG330" i="25"/>
  <c r="BG296" i="25"/>
  <c r="BG142" i="25"/>
  <c r="BG60" i="25"/>
  <c r="BG55" i="25"/>
  <c r="AL458" i="25"/>
  <c r="AW557" i="5" s="1"/>
  <c r="BG580" i="25"/>
  <c r="BG102" i="25"/>
  <c r="BG396" i="25"/>
  <c r="BG134" i="25"/>
  <c r="BG186" i="25"/>
  <c r="AG464" i="25"/>
  <c r="AR563" i="5" s="1"/>
  <c r="BG588" i="25"/>
  <c r="BG483" i="25"/>
  <c r="BG92" i="25"/>
  <c r="BG602" i="25"/>
  <c r="BG148" i="25"/>
  <c r="BG39" i="25"/>
  <c r="AH470" i="25"/>
  <c r="AS569" i="5" s="1"/>
  <c r="BG314" i="25"/>
  <c r="BG103" i="25"/>
  <c r="BG444" i="25"/>
  <c r="AK454" i="25"/>
  <c r="AV553" i="5" s="1"/>
  <c r="BG258" i="25"/>
  <c r="AO476" i="25"/>
  <c r="AZ575" i="5" s="1"/>
  <c r="BG37" i="25"/>
  <c r="BG59" i="25"/>
  <c r="BG29" i="25"/>
  <c r="CJ374" i="25"/>
  <c r="CJ97" i="25"/>
  <c r="CJ600" i="25"/>
  <c r="AH473" i="25"/>
  <c r="AS572" i="5" s="1"/>
  <c r="CJ542" i="25"/>
  <c r="S476" i="25"/>
  <c r="AD575" i="5" s="1"/>
  <c r="Q461" i="25"/>
  <c r="AB560" i="5" s="1"/>
  <c r="CJ38" i="25"/>
  <c r="AU473" i="25"/>
  <c r="BF572" i="5" s="1"/>
  <c r="AH464" i="25"/>
  <c r="AS563" i="5" s="1"/>
  <c r="N481" i="25"/>
  <c r="Y580" i="5" s="1"/>
  <c r="AP461" i="25"/>
  <c r="BA560" i="5" s="1"/>
  <c r="Z458" i="25"/>
  <c r="AK557" i="5" s="1"/>
  <c r="AI481" i="25"/>
  <c r="AT580" i="5" s="1"/>
  <c r="AJ463" i="25"/>
  <c r="AU562" i="5" s="1"/>
  <c r="CJ333" i="25"/>
  <c r="BG315" i="25"/>
  <c r="BG112" i="25"/>
  <c r="BG450" i="25"/>
  <c r="BG554" i="25"/>
  <c r="BG42" i="25"/>
  <c r="BG589" i="25"/>
  <c r="BG439" i="25"/>
  <c r="BG89" i="25"/>
  <c r="AM482" i="25"/>
  <c r="AX581" i="5" s="1"/>
  <c r="BG234" i="25"/>
  <c r="BG362" i="25"/>
  <c r="BG178" i="25"/>
  <c r="BG505" i="25"/>
  <c r="BG403" i="25"/>
  <c r="BG423" i="25"/>
  <c r="AH461" i="25"/>
  <c r="AS560" i="5" s="1"/>
  <c r="BG508" i="25"/>
  <c r="BG502" i="25"/>
  <c r="BG191" i="25"/>
  <c r="AA457" i="25"/>
  <c r="AL556" i="5" s="1"/>
  <c r="BG479" i="25"/>
  <c r="BG82" i="25"/>
  <c r="BG621" i="25"/>
  <c r="AQ457" i="25"/>
  <c r="BB556" i="5" s="1"/>
  <c r="Q460" i="25"/>
  <c r="AB559" i="5" s="1"/>
  <c r="AE454" i="25"/>
  <c r="AP553" i="5" s="1"/>
  <c r="Y457" i="25"/>
  <c r="AJ556" i="5" s="1"/>
  <c r="BG85" i="25"/>
  <c r="BG611" i="25"/>
  <c r="BG299" i="25"/>
  <c r="BG519" i="25"/>
  <c r="BG170" i="25"/>
  <c r="BG194" i="25"/>
  <c r="BG493" i="25"/>
  <c r="BG664" i="25"/>
  <c r="BG247" i="25"/>
  <c r="AL481" i="25"/>
  <c r="AW580" i="5" s="1"/>
  <c r="BG523" i="25"/>
  <c r="BG160" i="25"/>
  <c r="BG353" i="25"/>
  <c r="BG420" i="25"/>
  <c r="BG309" i="25"/>
  <c r="BG155" i="25"/>
  <c r="CJ587" i="25"/>
  <c r="CJ481" i="25"/>
  <c r="CJ215" i="25"/>
  <c r="AQ466" i="25"/>
  <c r="BB565" i="5" s="1"/>
  <c r="AJ481" i="25"/>
  <c r="AU580" i="5" s="1"/>
  <c r="AI463" i="25"/>
  <c r="AT562" i="5" s="1"/>
  <c r="CJ634" i="25"/>
  <c r="AI461" i="25"/>
  <c r="AT560" i="5" s="1"/>
  <c r="O476" i="25"/>
  <c r="Z575" i="5" s="1"/>
  <c r="N466" i="25"/>
  <c r="Y565" i="5" s="1"/>
  <c r="AV472" i="25"/>
  <c r="BG571" i="5" s="1"/>
  <c r="AJ457" i="25"/>
  <c r="AU556" i="5" s="1"/>
  <c r="Q457" i="25"/>
  <c r="AB556" i="5" s="1"/>
  <c r="BG237" i="25"/>
  <c r="CJ208" i="25"/>
  <c r="BG410" i="25"/>
  <c r="BG233" i="25"/>
  <c r="BG7" i="25"/>
  <c r="CJ149" i="25"/>
  <c r="BG671" i="25"/>
  <c r="BG74" i="25"/>
  <c r="BG250" i="25"/>
  <c r="BG553" i="25"/>
  <c r="BG192" i="25"/>
  <c r="BG415" i="25"/>
  <c r="BG214" i="25"/>
  <c r="BG138" i="25"/>
  <c r="S454" i="25"/>
  <c r="AD553" i="5" s="1"/>
  <c r="BG312" i="25"/>
  <c r="AJ479" i="25"/>
  <c r="AU578" i="5" s="1"/>
  <c r="BG360" i="25"/>
  <c r="BG98" i="25"/>
  <c r="BG23" i="25"/>
  <c r="BG574" i="25"/>
  <c r="CJ115" i="25"/>
  <c r="CJ608" i="25"/>
  <c r="CJ96" i="25"/>
  <c r="CJ362" i="25"/>
  <c r="CJ664" i="25"/>
  <c r="CJ322" i="25"/>
  <c r="CJ506" i="25"/>
  <c r="CJ100" i="25"/>
  <c r="CJ518" i="25"/>
  <c r="AG475" i="25"/>
  <c r="AR574" i="5" s="1"/>
  <c r="AC469" i="25"/>
  <c r="AN568" i="5" s="1"/>
  <c r="AR464" i="25"/>
  <c r="BC563" i="5" s="1"/>
  <c r="CJ225" i="25"/>
  <c r="CJ434" i="25"/>
  <c r="N478" i="25"/>
  <c r="Y577" i="5" s="1"/>
  <c r="L472" i="25"/>
  <c r="W571" i="5" s="1"/>
  <c r="AK466" i="25"/>
  <c r="AV565" i="5" s="1"/>
  <c r="AC461" i="25"/>
  <c r="AN560" i="5" s="1"/>
  <c r="W458" i="25"/>
  <c r="AH557" i="5" s="1"/>
  <c r="CJ498" i="25"/>
  <c r="AQ475" i="25"/>
  <c r="BB574" i="5" s="1"/>
  <c r="CJ580" i="25"/>
  <c r="O475" i="25"/>
  <c r="Z574" i="5" s="1"/>
  <c r="N470" i="25"/>
  <c r="Y569" i="5" s="1"/>
  <c r="R466" i="25"/>
  <c r="AC565" i="5" s="1"/>
  <c r="AN460" i="25"/>
  <c r="AY559" i="5" s="1"/>
  <c r="CJ195" i="25"/>
  <c r="AA482" i="25"/>
  <c r="AL581" i="5" s="1"/>
  <c r="W463" i="25"/>
  <c r="AH562" i="5" s="1"/>
  <c r="AV475" i="25"/>
  <c r="BG574" i="5" s="1"/>
  <c r="AI464" i="25"/>
  <c r="AT563" i="5" s="1"/>
  <c r="AP482" i="25"/>
  <c r="BA581" i="5" s="1"/>
  <c r="AA460" i="25"/>
  <c r="AL559" i="5" s="1"/>
  <c r="AV454" i="25"/>
  <c r="BG553" i="5" s="1"/>
  <c r="W482" i="25"/>
  <c r="AH581" i="5" s="1"/>
  <c r="AJ469" i="25"/>
  <c r="AU568" i="5" s="1"/>
  <c r="CJ258" i="25"/>
  <c r="AD464" i="25"/>
  <c r="AO563" i="5" s="1"/>
  <c r="AO455" i="25"/>
  <c r="AZ554" i="5" s="1"/>
  <c r="CJ103" i="25"/>
  <c r="AA464" i="25"/>
  <c r="AL563" i="5" s="1"/>
  <c r="X472" i="25"/>
  <c r="AI571" i="5" s="1"/>
  <c r="L147" i="25"/>
  <c r="BG544" i="25"/>
  <c r="BG335" i="25"/>
  <c r="BG95" i="25"/>
  <c r="AN472" i="25"/>
  <c r="AY571" i="5" s="1"/>
  <c r="BG382" i="25"/>
  <c r="AC470" i="25"/>
  <c r="AN569" i="5" s="1"/>
  <c r="BG567" i="25"/>
  <c r="BG145" i="25"/>
  <c r="BG341" i="25"/>
  <c r="BG405" i="25"/>
  <c r="BG199" i="25"/>
  <c r="Y464" i="25"/>
  <c r="AJ563" i="5" s="1"/>
  <c r="BG556" i="25"/>
  <c r="BG151" i="25"/>
  <c r="BG287" i="25"/>
  <c r="BG629" i="25"/>
  <c r="BG352" i="25"/>
  <c r="BG97" i="25"/>
  <c r="L481" i="25"/>
  <c r="W580" i="5" s="1"/>
  <c r="BG359" i="25"/>
  <c r="CJ427" i="25"/>
  <c r="Q463" i="25"/>
  <c r="AB562" i="5" s="1"/>
  <c r="R455" i="25"/>
  <c r="AC554" i="5" s="1"/>
  <c r="BG457" i="25"/>
  <c r="BG443" i="25"/>
  <c r="BG454" i="25"/>
  <c r="BG418" i="25"/>
  <c r="BG200" i="25"/>
  <c r="BG301" i="25"/>
  <c r="BG344" i="25"/>
  <c r="BG294" i="25"/>
  <c r="BG440" i="25"/>
  <c r="BG48" i="25"/>
  <c r="M463" i="25"/>
  <c r="X562" i="5" s="1"/>
  <c r="Y454" i="25"/>
  <c r="AJ553" i="5" s="1"/>
  <c r="BG394" i="25"/>
  <c r="BG416" i="25"/>
  <c r="BG68" i="25"/>
  <c r="BG652" i="25"/>
  <c r="BG228" i="25"/>
  <c r="AV478" i="25"/>
  <c r="BG577" i="5" s="1"/>
  <c r="P463" i="25"/>
  <c r="AA562" i="5" s="1"/>
  <c r="BG569" i="25"/>
  <c r="BG627" i="25"/>
  <c r="BG453" i="25"/>
  <c r="BG674" i="25"/>
  <c r="BG271" i="25"/>
  <c r="BG426" i="25"/>
  <c r="BG425" i="25"/>
  <c r="BG310" i="25"/>
  <c r="BG208" i="25"/>
  <c r="BG26" i="25"/>
  <c r="BG203" i="25"/>
  <c r="AS457" i="25"/>
  <c r="BD556" i="5" s="1"/>
  <c r="BG632" i="25"/>
  <c r="BG458" i="25"/>
  <c r="BG323" i="25"/>
  <c r="BG62" i="25"/>
  <c r="BG113" i="25"/>
  <c r="BG582" i="25"/>
  <c r="BG535" i="25"/>
  <c r="BG67" i="25"/>
  <c r="BG668" i="25"/>
  <c r="BG506" i="25"/>
  <c r="BG201" i="25"/>
  <c r="AR475" i="25"/>
  <c r="BC574" i="5" s="1"/>
  <c r="AE463" i="25"/>
  <c r="AP562" i="5" s="1"/>
  <c r="BG177" i="25"/>
  <c r="BG430" i="25"/>
  <c r="BG34" i="25"/>
  <c r="BG558" i="25"/>
  <c r="BG470" i="25"/>
  <c r="N461" i="25"/>
  <c r="Y560" i="5" s="1"/>
  <c r="BG434" i="25"/>
  <c r="BG521" i="25"/>
  <c r="CJ614" i="25"/>
  <c r="CJ595" i="25"/>
  <c r="AJ482" i="25"/>
  <c r="AU581" i="5" s="1"/>
  <c r="Y469" i="25"/>
  <c r="AJ568" i="5" s="1"/>
  <c r="CJ394" i="25"/>
  <c r="AF466" i="25"/>
  <c r="AQ565" i="5" s="1"/>
  <c r="CJ588" i="25"/>
  <c r="AC482" i="25"/>
  <c r="AN581" i="5" s="1"/>
  <c r="AI469" i="25"/>
  <c r="AT568" i="5" s="1"/>
  <c r="AJ460" i="25"/>
  <c r="AU559" i="5" s="1"/>
  <c r="CJ243" i="25"/>
  <c r="AK473" i="25"/>
  <c r="AV572" i="5" s="1"/>
  <c r="Q482" i="25"/>
  <c r="AB581" i="5" s="1"/>
  <c r="AF454" i="25"/>
  <c r="AQ553" i="5" s="1"/>
  <c r="CJ20" i="25"/>
  <c r="AC455" i="25"/>
  <c r="AN554" i="5" s="1"/>
  <c r="L464" i="25"/>
  <c r="W563" i="5" s="1"/>
  <c r="BG433" i="25"/>
  <c r="BG241" i="25"/>
  <c r="AR461" i="25"/>
  <c r="BC560" i="5" s="1"/>
  <c r="BG500" i="25"/>
  <c r="BG467" i="25"/>
  <c r="BG38" i="25"/>
  <c r="BG179" i="25"/>
  <c r="BG259" i="25"/>
  <c r="W460" i="25"/>
  <c r="AH559" i="5" s="1"/>
  <c r="BG414" i="25"/>
  <c r="BG529" i="25"/>
  <c r="BG131" i="25"/>
  <c r="S460" i="25"/>
  <c r="AD559" i="5" s="1"/>
  <c r="BG609" i="25"/>
  <c r="BG660" i="25"/>
  <c r="S475" i="25"/>
  <c r="AD574" i="5" s="1"/>
  <c r="BG625" i="25"/>
  <c r="BG607" i="25"/>
  <c r="BG239" i="25"/>
  <c r="BG11" i="25"/>
  <c r="BG618" i="25"/>
  <c r="BG427" i="25"/>
  <c r="BG659" i="25"/>
  <c r="BG78" i="25"/>
  <c r="BG438" i="25"/>
  <c r="BG94" i="25"/>
  <c r="BG655" i="25"/>
  <c r="BG275" i="25"/>
  <c r="AV458" i="25"/>
  <c r="BG557" i="5" s="1"/>
  <c r="BG630" i="25"/>
  <c r="BG79" i="25"/>
  <c r="BG316" i="25"/>
  <c r="BG524" i="25"/>
  <c r="BG641" i="25"/>
  <c r="BG379" i="25"/>
  <c r="AT475" i="25"/>
  <c r="BE574" i="5" s="1"/>
  <c r="BG225" i="25"/>
  <c r="CJ165" i="25"/>
  <c r="BG626" i="25"/>
  <c r="BG551" i="25"/>
  <c r="BG339" i="25"/>
  <c r="AS454" i="25"/>
  <c r="BD553" i="5" s="1"/>
  <c r="BG477" i="25"/>
  <c r="BG54" i="25"/>
  <c r="M464" i="25"/>
  <c r="X563" i="5" s="1"/>
  <c r="BG358" i="25"/>
  <c r="BG211" i="25"/>
  <c r="BG306" i="25"/>
  <c r="AS473" i="25"/>
  <c r="BD572" i="5" s="1"/>
  <c r="CJ644" i="25"/>
  <c r="CJ119" i="25"/>
  <c r="CJ522" i="25"/>
  <c r="AB470" i="25"/>
  <c r="AM569" i="5" s="1"/>
  <c r="CJ613" i="25"/>
  <c r="Q473" i="25"/>
  <c r="AB572" i="5" s="1"/>
  <c r="R460" i="25"/>
  <c r="AC559" i="5" s="1"/>
  <c r="AD478" i="25"/>
  <c r="AO577" i="5" s="1"/>
  <c r="X467" i="25"/>
  <c r="AI566" i="5" s="1"/>
  <c r="Y458" i="25"/>
  <c r="AJ557" i="5" s="1"/>
  <c r="AD482" i="25"/>
  <c r="AO581" i="5" s="1"/>
  <c r="AQ455" i="25"/>
  <c r="BB554" i="5" s="1"/>
  <c r="T461" i="25"/>
  <c r="AE560" i="5" s="1"/>
  <c r="AD454" i="25"/>
  <c r="AO553" i="5" s="1"/>
  <c r="BG596" i="25"/>
  <c r="BG184" i="25"/>
  <c r="BG514" i="25"/>
  <c r="BG277" i="25"/>
  <c r="L145" i="25"/>
  <c r="BG387" i="25"/>
  <c r="BG128" i="25"/>
  <c r="AJ467" i="25"/>
  <c r="AU566" i="5" s="1"/>
  <c r="BG333" i="25"/>
  <c r="BG283" i="25"/>
  <c r="BG46" i="25"/>
  <c r="BG44" i="25"/>
  <c r="BG305" i="25"/>
  <c r="M454" i="25"/>
  <c r="X553" i="5" s="1"/>
  <c r="BG442" i="25"/>
  <c r="BG123" i="25"/>
  <c r="N475" i="25"/>
  <c r="Y574" i="5" s="1"/>
  <c r="BG351" i="25"/>
  <c r="BG268" i="25"/>
  <c r="L141" i="25"/>
  <c r="BG380" i="25"/>
  <c r="CJ171" i="25"/>
  <c r="BG20" i="25"/>
  <c r="P166" i="25"/>
  <c r="O386" i="25"/>
  <c r="O419" i="25" s="1"/>
  <c r="O452" i="25" s="1"/>
  <c r="J311" i="5"/>
  <c r="J733" i="5"/>
  <c r="J371" i="5"/>
  <c r="J711" i="5"/>
  <c r="J206" i="5"/>
  <c r="J432" i="5"/>
  <c r="J551" i="5"/>
  <c r="J229" i="5"/>
  <c r="J666" i="5"/>
  <c r="J689" i="5"/>
  <c r="J252" i="5"/>
  <c r="J282" i="5"/>
  <c r="J728" i="5"/>
  <c r="J455" i="5"/>
  <c r="J723" i="5"/>
  <c r="J340" i="5"/>
  <c r="J644" i="5"/>
  <c r="J655" i="5"/>
  <c r="J141" i="5"/>
  <c r="J621" i="5"/>
  <c r="J700" i="5"/>
  <c r="J240" i="5"/>
  <c r="J173" i="5"/>
  <c r="J412" i="5"/>
  <c r="J392" i="5"/>
  <c r="J599" i="5"/>
  <c r="J588" i="5"/>
  <c r="J633" i="5"/>
  <c r="J218" i="5"/>
  <c r="J678" i="5"/>
  <c r="K4" i="5"/>
  <c r="K432" i="5" s="1"/>
  <c r="K206" i="5"/>
  <c r="T86" i="9" l="1"/>
  <c r="S188" i="9"/>
  <c r="S200" i="9" s="1"/>
  <c r="S212" i="9" s="1"/>
  <c r="P213" i="4"/>
  <c r="P231" i="4" s="1"/>
  <c r="P249" i="4" s="1"/>
  <c r="Q99" i="4"/>
  <c r="R145" i="18"/>
  <c r="R157" i="18" s="1"/>
  <c r="R169" i="18" s="1"/>
  <c r="S73" i="18"/>
  <c r="R188" i="12"/>
  <c r="R200" i="12" s="1"/>
  <c r="R212" i="12" s="1"/>
  <c r="S86" i="12"/>
  <c r="R127" i="14"/>
  <c r="R133" i="14" s="1"/>
  <c r="R139" i="14" s="1"/>
  <c r="S85" i="14"/>
  <c r="R85" i="21"/>
  <c r="Q187" i="21"/>
  <c r="Q199" i="21" s="1"/>
  <c r="Q211" i="21" s="1"/>
  <c r="S250" i="24"/>
  <c r="S271" i="24" s="1"/>
  <c r="S292" i="24" s="1"/>
  <c r="T114" i="24"/>
  <c r="Q176" i="10"/>
  <c r="P395" i="10"/>
  <c r="P428" i="10" s="1"/>
  <c r="P492" i="10" s="1"/>
  <c r="U151" i="20"/>
  <c r="T433" i="20"/>
  <c r="T463" i="20" s="1"/>
  <c r="T493" i="20" s="1"/>
  <c r="V553" i="5"/>
  <c r="N138" i="25"/>
  <c r="V568" i="5"/>
  <c r="N143" i="25"/>
  <c r="V577" i="5"/>
  <c r="N146" i="25"/>
  <c r="V559" i="5"/>
  <c r="N140" i="25"/>
  <c r="V565" i="5"/>
  <c r="N142" i="25"/>
  <c r="V574" i="5"/>
  <c r="N145" i="25"/>
  <c r="V580" i="5"/>
  <c r="N147" i="25"/>
  <c r="V556" i="5"/>
  <c r="N139" i="25"/>
  <c r="V571" i="5"/>
  <c r="N144" i="25"/>
  <c r="V562" i="5"/>
  <c r="N141" i="25"/>
  <c r="Q166" i="25"/>
  <c r="P386" i="25"/>
  <c r="P419" i="25" s="1"/>
  <c r="P452" i="25" s="1"/>
  <c r="K633" i="5"/>
  <c r="K689" i="5"/>
  <c r="K551" i="5"/>
  <c r="K738" i="5"/>
  <c r="K141" i="5"/>
  <c r="K655" i="5"/>
  <c r="K392" i="5"/>
  <c r="K700" i="5"/>
  <c r="K173" i="5"/>
  <c r="K218" i="5"/>
  <c r="K678" i="5"/>
  <c r="K733" i="5"/>
  <c r="K340" i="5"/>
  <c r="K588" i="5"/>
  <c r="K311" i="5"/>
  <c r="K599" i="5"/>
  <c r="K229" i="5"/>
  <c r="K240" i="5"/>
  <c r="K282" i="5"/>
  <c r="K252" i="5"/>
  <c r="K644" i="5"/>
  <c r="K610" i="5"/>
  <c r="K666" i="5"/>
  <c r="K711" i="5"/>
  <c r="K455" i="5"/>
  <c r="L4" i="5"/>
  <c r="L218" i="5" s="1"/>
  <c r="K412" i="5"/>
  <c r="K728" i="5"/>
  <c r="K621" i="5"/>
  <c r="K371" i="5"/>
  <c r="K723" i="5"/>
  <c r="Q395" i="10" l="1"/>
  <c r="Q428" i="10" s="1"/>
  <c r="Q492" i="10" s="1"/>
  <c r="R176" i="10"/>
  <c r="U114" i="24"/>
  <c r="T250" i="24"/>
  <c r="T271" i="24" s="1"/>
  <c r="T292" i="24" s="1"/>
  <c r="T73" i="18"/>
  <c r="S145" i="18"/>
  <c r="S157" i="18" s="1"/>
  <c r="S169" i="18" s="1"/>
  <c r="R99" i="4"/>
  <c r="Q213" i="4"/>
  <c r="Q231" i="4" s="1"/>
  <c r="Q249" i="4" s="1"/>
  <c r="S85" i="21"/>
  <c r="R187" i="21"/>
  <c r="R199" i="21" s="1"/>
  <c r="R211" i="21" s="1"/>
  <c r="S127" i="14"/>
  <c r="S133" i="14" s="1"/>
  <c r="S139" i="14" s="1"/>
  <c r="T85" i="14"/>
  <c r="T86" i="12"/>
  <c r="S188" i="12"/>
  <c r="S200" i="12" s="1"/>
  <c r="S212" i="12" s="1"/>
  <c r="V151" i="20"/>
  <c r="U433" i="20"/>
  <c r="U463" i="20" s="1"/>
  <c r="U493" i="20" s="1"/>
  <c r="U86" i="9"/>
  <c r="T188" i="9"/>
  <c r="T200" i="9" s="1"/>
  <c r="T212" i="9" s="1"/>
  <c r="Q386" i="25"/>
  <c r="Q419" i="25" s="1"/>
  <c r="Q452" i="25" s="1"/>
  <c r="R166" i="25"/>
  <c r="L432" i="5"/>
  <c r="L229" i="5"/>
  <c r="L633" i="5"/>
  <c r="L733" i="5"/>
  <c r="L412" i="5"/>
  <c r="L340" i="5"/>
  <c r="L551" i="5"/>
  <c r="L206" i="5"/>
  <c r="L689" i="5"/>
  <c r="L599" i="5"/>
  <c r="L141" i="5"/>
  <c r="L738" i="5"/>
  <c r="M4" i="5"/>
  <c r="M206" i="5" s="1"/>
  <c r="L728" i="5"/>
  <c r="L700" i="5"/>
  <c r="L711" i="5"/>
  <c r="L240" i="5"/>
  <c r="L311" i="5"/>
  <c r="L588" i="5"/>
  <c r="L723" i="5"/>
  <c r="L610" i="5"/>
  <c r="L392" i="5"/>
  <c r="L621" i="5"/>
  <c r="L371" i="5"/>
  <c r="L644" i="5"/>
  <c r="L282" i="5"/>
  <c r="L655" i="5"/>
  <c r="L455" i="5"/>
  <c r="L666" i="5"/>
  <c r="L678" i="5"/>
  <c r="L173" i="5"/>
  <c r="L252" i="5"/>
  <c r="R213" i="4" l="1"/>
  <c r="R231" i="4" s="1"/>
  <c r="R249" i="4" s="1"/>
  <c r="S99" i="4"/>
  <c r="U73" i="18"/>
  <c r="T145" i="18"/>
  <c r="T157" i="18" s="1"/>
  <c r="T169" i="18" s="1"/>
  <c r="U86" i="12"/>
  <c r="T188" i="12"/>
  <c r="T200" i="12" s="1"/>
  <c r="T212" i="12" s="1"/>
  <c r="U250" i="24"/>
  <c r="U271" i="24" s="1"/>
  <c r="U292" i="24" s="1"/>
  <c r="V114" i="24"/>
  <c r="T127" i="14"/>
  <c r="T133" i="14" s="1"/>
  <c r="T139" i="14" s="1"/>
  <c r="U85" i="14"/>
  <c r="S176" i="10"/>
  <c r="R395" i="10"/>
  <c r="R428" i="10" s="1"/>
  <c r="R492" i="10" s="1"/>
  <c r="W151" i="20"/>
  <c r="V433" i="20"/>
  <c r="V463" i="20" s="1"/>
  <c r="V493" i="20" s="1"/>
  <c r="U188" i="9"/>
  <c r="U200" i="9" s="1"/>
  <c r="U212" i="9" s="1"/>
  <c r="V86" i="9"/>
  <c r="T85" i="21"/>
  <c r="S187" i="21"/>
  <c r="S199" i="21" s="1"/>
  <c r="S211" i="21" s="1"/>
  <c r="R386" i="25"/>
  <c r="R419" i="25" s="1"/>
  <c r="R452" i="25" s="1"/>
  <c r="S166" i="25"/>
  <c r="M733" i="5"/>
  <c r="M588" i="5"/>
  <c r="M340" i="5"/>
  <c r="M240" i="5"/>
  <c r="M432" i="5"/>
  <c r="M633" i="5"/>
  <c r="M599" i="5"/>
  <c r="M621" i="5"/>
  <c r="M738" i="5"/>
  <c r="M551" i="5"/>
  <c r="M728" i="5"/>
  <c r="M311" i="5"/>
  <c r="M141" i="5"/>
  <c r="M455" i="5"/>
  <c r="M412" i="5"/>
  <c r="M610" i="5"/>
  <c r="N4" i="5"/>
  <c r="N141" i="5" s="1"/>
  <c r="M666" i="5"/>
  <c r="M252" i="5"/>
  <c r="M700" i="5"/>
  <c r="M218" i="5"/>
  <c r="M173" i="5"/>
  <c r="M723" i="5"/>
  <c r="M371" i="5"/>
  <c r="M678" i="5"/>
  <c r="M392" i="5"/>
  <c r="M689" i="5"/>
  <c r="M282" i="5"/>
  <c r="M711" i="5"/>
  <c r="M229" i="5"/>
  <c r="M644" i="5"/>
  <c r="M655" i="5"/>
  <c r="N412" i="5"/>
  <c r="N173" i="5"/>
  <c r="V86" i="12" l="1"/>
  <c r="U188" i="12"/>
  <c r="U200" i="12" s="1"/>
  <c r="U212" i="12" s="1"/>
  <c r="W433" i="20"/>
  <c r="W463" i="20" s="1"/>
  <c r="W493" i="20" s="1"/>
  <c r="X151" i="20"/>
  <c r="V73" i="18"/>
  <c r="U145" i="18"/>
  <c r="U157" i="18" s="1"/>
  <c r="U169" i="18" s="1"/>
  <c r="V250" i="24"/>
  <c r="V271" i="24" s="1"/>
  <c r="V292" i="24" s="1"/>
  <c r="W114" i="24"/>
  <c r="U127" i="14"/>
  <c r="U133" i="14" s="1"/>
  <c r="U139" i="14" s="1"/>
  <c r="V85" i="14"/>
  <c r="T99" i="4"/>
  <c r="S213" i="4"/>
  <c r="S231" i="4" s="1"/>
  <c r="S249" i="4" s="1"/>
  <c r="V188" i="9"/>
  <c r="V200" i="9" s="1"/>
  <c r="V212" i="9" s="1"/>
  <c r="W86" i="9"/>
  <c r="T176" i="10"/>
  <c r="S395" i="10"/>
  <c r="S428" i="10" s="1"/>
  <c r="S492" i="10" s="1"/>
  <c r="U85" i="21"/>
  <c r="T187" i="21"/>
  <c r="T199" i="21" s="1"/>
  <c r="T211" i="21" s="1"/>
  <c r="S386" i="25"/>
  <c r="S419" i="25" s="1"/>
  <c r="S452" i="25" s="1"/>
  <c r="T166" i="25"/>
  <c r="N371" i="5"/>
  <c r="N340" i="5"/>
  <c r="N728" i="5"/>
  <c r="N723" i="5"/>
  <c r="N311" i="5"/>
  <c r="N738" i="5"/>
  <c r="N551" i="5"/>
  <c r="N229" i="5"/>
  <c r="N252" i="5"/>
  <c r="N455" i="5"/>
  <c r="N206" i="5"/>
  <c r="N711" i="5"/>
  <c r="N644" i="5"/>
  <c r="N700" i="5"/>
  <c r="N633" i="5"/>
  <c r="N282" i="5"/>
  <c r="N432" i="5"/>
  <c r="N599" i="5"/>
  <c r="N666" i="5"/>
  <c r="N218" i="5"/>
  <c r="N689" i="5"/>
  <c r="O4" i="5"/>
  <c r="O218" i="5" s="1"/>
  <c r="N240" i="5"/>
  <c r="N588" i="5"/>
  <c r="N392" i="5"/>
  <c r="N678" i="5"/>
  <c r="N621" i="5"/>
  <c r="N610" i="5"/>
  <c r="N733" i="5"/>
  <c r="N655" i="5"/>
  <c r="O738" i="5"/>
  <c r="O633" i="5"/>
  <c r="O340" i="5"/>
  <c r="U176" i="10" l="1"/>
  <c r="T395" i="10"/>
  <c r="T428" i="10" s="1"/>
  <c r="T492" i="10" s="1"/>
  <c r="X86" i="9"/>
  <c r="W188" i="9"/>
  <c r="W200" i="9" s="1"/>
  <c r="W212" i="9" s="1"/>
  <c r="W73" i="18"/>
  <c r="V145" i="18"/>
  <c r="V157" i="18" s="1"/>
  <c r="V169" i="18" s="1"/>
  <c r="Y151" i="20"/>
  <c r="X433" i="20"/>
  <c r="X463" i="20" s="1"/>
  <c r="X493" i="20" s="1"/>
  <c r="X114" i="24"/>
  <c r="W250" i="24"/>
  <c r="W271" i="24" s="1"/>
  <c r="W292" i="24" s="1"/>
  <c r="T213" i="4"/>
  <c r="T231" i="4" s="1"/>
  <c r="T249" i="4" s="1"/>
  <c r="U99" i="4"/>
  <c r="W85" i="14"/>
  <c r="V127" i="14"/>
  <c r="V133" i="14" s="1"/>
  <c r="V139" i="14" s="1"/>
  <c r="U187" i="21"/>
  <c r="U199" i="21" s="1"/>
  <c r="U211" i="21" s="1"/>
  <c r="V85" i="21"/>
  <c r="W86" i="12"/>
  <c r="V188" i="12"/>
  <c r="V200" i="12" s="1"/>
  <c r="V212" i="12" s="1"/>
  <c r="U166" i="25"/>
  <c r="T386" i="25"/>
  <c r="T419" i="25" s="1"/>
  <c r="T452" i="25" s="1"/>
  <c r="O689" i="5"/>
  <c r="O252" i="5"/>
  <c r="O412" i="5"/>
  <c r="O599" i="5"/>
  <c r="O206" i="5"/>
  <c r="O282" i="5"/>
  <c r="O621" i="5"/>
  <c r="O728" i="5"/>
  <c r="O733" i="5"/>
  <c r="O229" i="5"/>
  <c r="O240" i="5"/>
  <c r="O392" i="5"/>
  <c r="O551" i="5"/>
  <c r="O432" i="5"/>
  <c r="O610" i="5"/>
  <c r="O711" i="5"/>
  <c r="O455" i="5"/>
  <c r="O311" i="5"/>
  <c r="O141" i="5"/>
  <c r="O700" i="5"/>
  <c r="O588" i="5"/>
  <c r="P4" i="5"/>
  <c r="P340" i="5" s="1"/>
  <c r="O666" i="5"/>
  <c r="O644" i="5"/>
  <c r="O371" i="5"/>
  <c r="O723" i="5"/>
  <c r="O655" i="5"/>
  <c r="O678" i="5"/>
  <c r="O173" i="5"/>
  <c r="P738" i="5"/>
  <c r="P392" i="5"/>
  <c r="Y433" i="20" l="1"/>
  <c r="Y463" i="20" s="1"/>
  <c r="Y493" i="20" s="1"/>
  <c r="Z151" i="20"/>
  <c r="X85" i="14"/>
  <c r="W127" i="14"/>
  <c r="W133" i="14" s="1"/>
  <c r="W139" i="14" s="1"/>
  <c r="W145" i="18"/>
  <c r="W157" i="18" s="1"/>
  <c r="W169" i="18" s="1"/>
  <c r="X73" i="18"/>
  <c r="U213" i="4"/>
  <c r="U231" i="4" s="1"/>
  <c r="U249" i="4" s="1"/>
  <c r="V99" i="4"/>
  <c r="W85" i="21"/>
  <c r="V187" i="21"/>
  <c r="V199" i="21" s="1"/>
  <c r="V211" i="21" s="1"/>
  <c r="X188" i="9"/>
  <c r="X200" i="9" s="1"/>
  <c r="X212" i="9" s="1"/>
  <c r="Y86" i="9"/>
  <c r="W188" i="12"/>
  <c r="W200" i="12" s="1"/>
  <c r="W212" i="12" s="1"/>
  <c r="X86" i="12"/>
  <c r="Y114" i="24"/>
  <c r="X250" i="24"/>
  <c r="X271" i="24" s="1"/>
  <c r="X292" i="24" s="1"/>
  <c r="V176" i="10"/>
  <c r="U395" i="10"/>
  <c r="U428" i="10" s="1"/>
  <c r="U492" i="10" s="1"/>
  <c r="V166" i="25"/>
  <c r="U386" i="25"/>
  <c r="U419" i="25" s="1"/>
  <c r="U452" i="25" s="1"/>
  <c r="P432" i="5"/>
  <c r="P689" i="5"/>
  <c r="P678" i="5"/>
  <c r="P644" i="5"/>
  <c r="P588" i="5"/>
  <c r="P282" i="5"/>
  <c r="P733" i="5"/>
  <c r="P371" i="5"/>
  <c r="P229" i="5"/>
  <c r="P206" i="5"/>
  <c r="P551" i="5"/>
  <c r="P455" i="5"/>
  <c r="P610" i="5"/>
  <c r="P700" i="5"/>
  <c r="P173" i="5"/>
  <c r="P621" i="5"/>
  <c r="P599" i="5"/>
  <c r="P711" i="5"/>
  <c r="P252" i="5"/>
  <c r="P655" i="5"/>
  <c r="P240" i="5"/>
  <c r="P723" i="5"/>
  <c r="P141" i="5"/>
  <c r="P728" i="5"/>
  <c r="P666" i="5"/>
  <c r="P218" i="5"/>
  <c r="P311" i="5"/>
  <c r="Q4" i="5"/>
  <c r="Q252" i="5" s="1"/>
  <c r="P633" i="5"/>
  <c r="P412" i="5"/>
  <c r="V213" i="4" l="1"/>
  <c r="V231" i="4" s="1"/>
  <c r="V249" i="4" s="1"/>
  <c r="W99" i="4"/>
  <c r="Z114" i="24"/>
  <c r="Y250" i="24"/>
  <c r="Y271" i="24" s="1"/>
  <c r="Y292" i="24" s="1"/>
  <c r="Y86" i="12"/>
  <c r="X188" i="12"/>
  <c r="X200" i="12" s="1"/>
  <c r="X212" i="12" s="1"/>
  <c r="Y73" i="18"/>
  <c r="X145" i="18"/>
  <c r="X157" i="18" s="1"/>
  <c r="X169" i="18" s="1"/>
  <c r="Y85" i="14"/>
  <c r="X127" i="14"/>
  <c r="X133" i="14" s="1"/>
  <c r="X139" i="14" s="1"/>
  <c r="Z433" i="20"/>
  <c r="Z463" i="20" s="1"/>
  <c r="Z493" i="20" s="1"/>
  <c r="AA151" i="20"/>
  <c r="R4" i="5"/>
  <c r="V4" i="5" s="1"/>
  <c r="Y188" i="9"/>
  <c r="Y200" i="9" s="1"/>
  <c r="Y212" i="9" s="1"/>
  <c r="Z86" i="9"/>
  <c r="Q711" i="5"/>
  <c r="V395" i="10"/>
  <c r="V428" i="10" s="1"/>
  <c r="V492" i="10" s="1"/>
  <c r="W176" i="10"/>
  <c r="W187" i="21"/>
  <c r="W199" i="21" s="1"/>
  <c r="W211" i="21" s="1"/>
  <c r="X85" i="21"/>
  <c r="W166" i="25"/>
  <c r="V386" i="25"/>
  <c r="V419" i="25" s="1"/>
  <c r="V452" i="25" s="1"/>
  <c r="Q455" i="5"/>
  <c r="Q621" i="5"/>
  <c r="Q282" i="5"/>
  <c r="Q610" i="5"/>
  <c r="Q218" i="5"/>
  <c r="Q432" i="5"/>
  <c r="Q412" i="5"/>
  <c r="Q240" i="5"/>
  <c r="Q599" i="5"/>
  <c r="Q728" i="5"/>
  <c r="Q588" i="5"/>
  <c r="Q723" i="5"/>
  <c r="Q141" i="5"/>
  <c r="Q644" i="5"/>
  <c r="Q173" i="5"/>
  <c r="Q551" i="5"/>
  <c r="Q371" i="5"/>
  <c r="Q689" i="5"/>
  <c r="Q340" i="5"/>
  <c r="Q633" i="5"/>
  <c r="Q392" i="5"/>
  <c r="Q229" i="5"/>
  <c r="Q655" i="5"/>
  <c r="Q738" i="5"/>
  <c r="Q733" i="5"/>
  <c r="Q700" i="5"/>
  <c r="Q678" i="5"/>
  <c r="Q206" i="5"/>
  <c r="Q666" i="5"/>
  <c r="Q311" i="5"/>
  <c r="R340" i="5"/>
  <c r="R733" i="5"/>
  <c r="R455" i="5"/>
  <c r="R432" i="5"/>
  <c r="R371" i="5"/>
  <c r="R711" i="5"/>
  <c r="R551" i="5"/>
  <c r="R723" i="5"/>
  <c r="R252" i="5"/>
  <c r="R229" i="5"/>
  <c r="R240" i="5"/>
  <c r="R728" i="5"/>
  <c r="R678" i="5"/>
  <c r="R141" i="5"/>
  <c r="R738" i="5"/>
  <c r="R588" i="5"/>
  <c r="R700" i="5"/>
  <c r="R689" i="5"/>
  <c r="R655" i="5"/>
  <c r="R206" i="5"/>
  <c r="R610" i="5"/>
  <c r="R633" i="5"/>
  <c r="R392" i="5"/>
  <c r="R412" i="5"/>
  <c r="R218" i="5"/>
  <c r="R311" i="5"/>
  <c r="R666" i="5"/>
  <c r="R644" i="5"/>
  <c r="R173" i="5"/>
  <c r="R599" i="5"/>
  <c r="R621" i="5"/>
  <c r="R282" i="5"/>
  <c r="AA86" i="9" l="1"/>
  <c r="Z188" i="9"/>
  <c r="Z200" i="9" s="1"/>
  <c r="Z212" i="9" s="1"/>
  <c r="Y145" i="18"/>
  <c r="Y157" i="18" s="1"/>
  <c r="Y169" i="18" s="1"/>
  <c r="Z73" i="18"/>
  <c r="Y188" i="12"/>
  <c r="Y200" i="12" s="1"/>
  <c r="Y212" i="12" s="1"/>
  <c r="Z86" i="12"/>
  <c r="X187" i="21"/>
  <c r="X199" i="21" s="1"/>
  <c r="X211" i="21" s="1"/>
  <c r="Y85" i="21"/>
  <c r="AB151" i="20"/>
  <c r="AA433" i="20"/>
  <c r="AA463" i="20" s="1"/>
  <c r="AA493" i="20" s="1"/>
  <c r="AA114" i="24"/>
  <c r="Z250" i="24"/>
  <c r="Z271" i="24" s="1"/>
  <c r="Z292" i="24" s="1"/>
  <c r="X176" i="10"/>
  <c r="W395" i="10"/>
  <c r="W428" i="10" s="1"/>
  <c r="W492" i="10" s="1"/>
  <c r="W213" i="4"/>
  <c r="W231" i="4" s="1"/>
  <c r="W249" i="4" s="1"/>
  <c r="X99" i="4"/>
  <c r="Z85" i="14"/>
  <c r="Y127" i="14"/>
  <c r="Y133" i="14" s="1"/>
  <c r="Y139" i="14" s="1"/>
  <c r="X166" i="25"/>
  <c r="W386" i="25"/>
  <c r="W419" i="25" s="1"/>
  <c r="W452" i="25" s="1"/>
  <c r="W4" i="5"/>
  <c r="V412" i="5"/>
  <c r="V252" i="5"/>
  <c r="V666" i="5"/>
  <c r="V218" i="5"/>
  <c r="V621" i="5"/>
  <c r="V432" i="5"/>
  <c r="V733" i="5"/>
  <c r="V599" i="5"/>
  <c r="V141" i="5"/>
  <c r="V371" i="5"/>
  <c r="V738" i="5"/>
  <c r="V206" i="5"/>
  <c r="V240" i="5"/>
  <c r="V644" i="5"/>
  <c r="V588" i="5"/>
  <c r="V723" i="5"/>
  <c r="V700" i="5"/>
  <c r="V282" i="5"/>
  <c r="V173" i="5"/>
  <c r="V311" i="5"/>
  <c r="V711" i="5"/>
  <c r="V229" i="5"/>
  <c r="V455" i="5"/>
  <c r="V728" i="5"/>
  <c r="V610" i="5"/>
  <c r="V655" i="5"/>
  <c r="V340" i="5"/>
  <c r="V689" i="5"/>
  <c r="V678" i="5"/>
  <c r="V633" i="5"/>
  <c r="V551" i="5"/>
  <c r="V392" i="5"/>
  <c r="AA86" i="12" l="1"/>
  <c r="Z188" i="12"/>
  <c r="Z200" i="12" s="1"/>
  <c r="Z212" i="12" s="1"/>
  <c r="AA73" i="18"/>
  <c r="Z145" i="18"/>
  <c r="Z157" i="18" s="1"/>
  <c r="Z169" i="18" s="1"/>
  <c r="AA250" i="24"/>
  <c r="AA271" i="24" s="1"/>
  <c r="AA292" i="24" s="1"/>
  <c r="AB114" i="24"/>
  <c r="X213" i="4"/>
  <c r="X231" i="4" s="1"/>
  <c r="X249" i="4" s="1"/>
  <c r="Y99" i="4"/>
  <c r="Y176" i="10"/>
  <c r="X395" i="10"/>
  <c r="X428" i="10" s="1"/>
  <c r="X492" i="10" s="1"/>
  <c r="Z85" i="21"/>
  <c r="Y187" i="21"/>
  <c r="Y199" i="21" s="1"/>
  <c r="Y211" i="21" s="1"/>
  <c r="Z127" i="14"/>
  <c r="Z133" i="14" s="1"/>
  <c r="Z139" i="14" s="1"/>
  <c r="AA85" i="14"/>
  <c r="AC151" i="20"/>
  <c r="AB433" i="20"/>
  <c r="AB463" i="20" s="1"/>
  <c r="AB493" i="20" s="1"/>
  <c r="AB86" i="9"/>
  <c r="AA188" i="9"/>
  <c r="AA200" i="9" s="1"/>
  <c r="AA212" i="9" s="1"/>
  <c r="Y166" i="25"/>
  <c r="X386" i="25"/>
  <c r="X419" i="25" s="1"/>
  <c r="X452" i="25" s="1"/>
  <c r="W733" i="5"/>
  <c r="W655" i="5"/>
  <c r="W728" i="5"/>
  <c r="W711" i="5"/>
  <c r="W455" i="5"/>
  <c r="W666" i="5"/>
  <c r="W173" i="5"/>
  <c r="W311" i="5"/>
  <c r="W700" i="5"/>
  <c r="X4" i="5"/>
  <c r="W678" i="5"/>
  <c r="W392" i="5"/>
  <c r="W610" i="5"/>
  <c r="W282" i="5"/>
  <c r="W689" i="5"/>
  <c r="W588" i="5"/>
  <c r="W218" i="5"/>
  <c r="W738" i="5"/>
  <c r="W621" i="5"/>
  <c r="W599" i="5"/>
  <c r="W206" i="5"/>
  <c r="W371" i="5"/>
  <c r="W723" i="5"/>
  <c r="W432" i="5"/>
  <c r="W229" i="5"/>
  <c r="W551" i="5"/>
  <c r="W252" i="5"/>
  <c r="W340" i="5"/>
  <c r="W412" i="5"/>
  <c r="W644" i="5"/>
  <c r="W141" i="5"/>
  <c r="W633" i="5"/>
  <c r="W240" i="5"/>
  <c r="AD151" i="20" l="1"/>
  <c r="AC433" i="20"/>
  <c r="AC463" i="20" s="1"/>
  <c r="AC493" i="20" s="1"/>
  <c r="AC114" i="24"/>
  <c r="AB250" i="24"/>
  <c r="AB271" i="24" s="1"/>
  <c r="AB292" i="24" s="1"/>
  <c r="AA127" i="14"/>
  <c r="AA133" i="14" s="1"/>
  <c r="AA139" i="14" s="1"/>
  <c r="AB85" i="14"/>
  <c r="AA85" i="21"/>
  <c r="Z187" i="21"/>
  <c r="Z199" i="21" s="1"/>
  <c r="Z211" i="21" s="1"/>
  <c r="AB73" i="18"/>
  <c r="AA145" i="18"/>
  <c r="AA157" i="18" s="1"/>
  <c r="AA169" i="18" s="1"/>
  <c r="Z99" i="4"/>
  <c r="Y213" i="4"/>
  <c r="Y231" i="4" s="1"/>
  <c r="Y249" i="4" s="1"/>
  <c r="AC86" i="9"/>
  <c r="AB188" i="9"/>
  <c r="AB200" i="9" s="1"/>
  <c r="AB212" i="9" s="1"/>
  <c r="Y395" i="10"/>
  <c r="Y428" i="10" s="1"/>
  <c r="Y492" i="10" s="1"/>
  <c r="Z176" i="10"/>
  <c r="AB86" i="12"/>
  <c r="AA188" i="12"/>
  <c r="AA200" i="12" s="1"/>
  <c r="AA212" i="12" s="1"/>
  <c r="Y386" i="25"/>
  <c r="Y419" i="25" s="1"/>
  <c r="Y452" i="25" s="1"/>
  <c r="Z166" i="25"/>
  <c r="X340" i="5"/>
  <c r="X711" i="5"/>
  <c r="X633" i="5"/>
  <c r="X610" i="5"/>
  <c r="Y4" i="5"/>
  <c r="X689" i="5"/>
  <c r="X700" i="5"/>
  <c r="X311" i="5"/>
  <c r="X551" i="5"/>
  <c r="X371" i="5"/>
  <c r="X599" i="5"/>
  <c r="X229" i="5"/>
  <c r="X455" i="5"/>
  <c r="X432" i="5"/>
  <c r="X252" i="5"/>
  <c r="X412" i="5"/>
  <c r="X666" i="5"/>
  <c r="X678" i="5"/>
  <c r="X218" i="5"/>
  <c r="X728" i="5"/>
  <c r="X282" i="5"/>
  <c r="X723" i="5"/>
  <c r="X644" i="5"/>
  <c r="X588" i="5"/>
  <c r="X392" i="5"/>
  <c r="X141" i="5"/>
  <c r="X206" i="5"/>
  <c r="X733" i="5"/>
  <c r="X621" i="5"/>
  <c r="X240" i="5"/>
  <c r="X738" i="5"/>
  <c r="X173" i="5"/>
  <c r="X655" i="5"/>
  <c r="AB85" i="21" l="1"/>
  <c r="AA187" i="21"/>
  <c r="AA199" i="21" s="1"/>
  <c r="AA211" i="21" s="1"/>
  <c r="AB127" i="14"/>
  <c r="AB133" i="14" s="1"/>
  <c r="AB139" i="14" s="1"/>
  <c r="AC85" i="14"/>
  <c r="AD86" i="9"/>
  <c r="AC188" i="9"/>
  <c r="AC200" i="9" s="1"/>
  <c r="AC212" i="9" s="1"/>
  <c r="AA176" i="10"/>
  <c r="Z395" i="10"/>
  <c r="Z428" i="10" s="1"/>
  <c r="Z492" i="10" s="1"/>
  <c r="Z213" i="4"/>
  <c r="Z231" i="4" s="1"/>
  <c r="Z249" i="4" s="1"/>
  <c r="AA99" i="4"/>
  <c r="AC250" i="24"/>
  <c r="AC271" i="24" s="1"/>
  <c r="AC292" i="24" s="1"/>
  <c r="AD114" i="24"/>
  <c r="AC86" i="12"/>
  <c r="AB188" i="12"/>
  <c r="AB200" i="12" s="1"/>
  <c r="AB212" i="12" s="1"/>
  <c r="AC73" i="18"/>
  <c r="AB145" i="18"/>
  <c r="AB157" i="18" s="1"/>
  <c r="AB169" i="18" s="1"/>
  <c r="AE151" i="20"/>
  <c r="AD433" i="20"/>
  <c r="AD463" i="20" s="1"/>
  <c r="AD493" i="20" s="1"/>
  <c r="Z386" i="25"/>
  <c r="Z419" i="25" s="1"/>
  <c r="Z452" i="25" s="1"/>
  <c r="AA166" i="25"/>
  <c r="Y723" i="5"/>
  <c r="Y655" i="5"/>
  <c r="Y141" i="5"/>
  <c r="Y240" i="5"/>
  <c r="Y711" i="5"/>
  <c r="Y733" i="5"/>
  <c r="Y282" i="5"/>
  <c r="Y340" i="5"/>
  <c r="Y206" i="5"/>
  <c r="Y633" i="5"/>
  <c r="Y738" i="5"/>
  <c r="Y432" i="5"/>
  <c r="Y218" i="5"/>
  <c r="Y728" i="5"/>
  <c r="Y689" i="5"/>
  <c r="Y700" i="5"/>
  <c r="Y621" i="5"/>
  <c r="Y599" i="5"/>
  <c r="Y588" i="5"/>
  <c r="Z4" i="5"/>
  <c r="Y551" i="5"/>
  <c r="Y371" i="5"/>
  <c r="Y412" i="5"/>
  <c r="Y678" i="5"/>
  <c r="Y455" i="5"/>
  <c r="Y666" i="5"/>
  <c r="Y610" i="5"/>
  <c r="Y173" i="5"/>
  <c r="Y392" i="5"/>
  <c r="Y644" i="5"/>
  <c r="Y311" i="5"/>
  <c r="Y229" i="5"/>
  <c r="Y252" i="5"/>
  <c r="AD73" i="18" l="1"/>
  <c r="AC145" i="18"/>
  <c r="AC157" i="18" s="1"/>
  <c r="AC169" i="18" s="1"/>
  <c r="AA395" i="10"/>
  <c r="AA428" i="10" s="1"/>
  <c r="AA492" i="10" s="1"/>
  <c r="AB176" i="10"/>
  <c r="AD86" i="12"/>
  <c r="AC188" i="12"/>
  <c r="AC200" i="12" s="1"/>
  <c r="AC212" i="12" s="1"/>
  <c r="AE86" i="9"/>
  <c r="AD188" i="9"/>
  <c r="AD200" i="9" s="1"/>
  <c r="AD212" i="9" s="1"/>
  <c r="AE114" i="24"/>
  <c r="AD250" i="24"/>
  <c r="AD271" i="24" s="1"/>
  <c r="AD292" i="24" s="1"/>
  <c r="AC127" i="14"/>
  <c r="AC133" i="14" s="1"/>
  <c r="AC139" i="14" s="1"/>
  <c r="AD85" i="14"/>
  <c r="AA213" i="4"/>
  <c r="AA231" i="4" s="1"/>
  <c r="AA249" i="4" s="1"/>
  <c r="AB99" i="4"/>
  <c r="AE433" i="20"/>
  <c r="AE463" i="20" s="1"/>
  <c r="AE493" i="20" s="1"/>
  <c r="AF151" i="20"/>
  <c r="AC85" i="21"/>
  <c r="AB187" i="21"/>
  <c r="AB199" i="21" s="1"/>
  <c r="AB211" i="21" s="1"/>
  <c r="AB166" i="25"/>
  <c r="AA386" i="25"/>
  <c r="AA419" i="25" s="1"/>
  <c r="AA452" i="25" s="1"/>
  <c r="Z455" i="5"/>
  <c r="Z340" i="5"/>
  <c r="Z678" i="5"/>
  <c r="Z252" i="5"/>
  <c r="Z655" i="5"/>
  <c r="Z621" i="5"/>
  <c r="Z311" i="5"/>
  <c r="Z206" i="5"/>
  <c r="Z173" i="5"/>
  <c r="AA4" i="5"/>
  <c r="Z733" i="5"/>
  <c r="Z588" i="5"/>
  <c r="Z633" i="5"/>
  <c r="Z412" i="5"/>
  <c r="Z371" i="5"/>
  <c r="Z689" i="5"/>
  <c r="Z723" i="5"/>
  <c r="Z728" i="5"/>
  <c r="Z599" i="5"/>
  <c r="Z282" i="5"/>
  <c r="Z666" i="5"/>
  <c r="Z218" i="5"/>
  <c r="Z610" i="5"/>
  <c r="Z229" i="5"/>
  <c r="Z711" i="5"/>
  <c r="Z141" i="5"/>
  <c r="Z738" i="5"/>
  <c r="Z551" i="5"/>
  <c r="Z700" i="5"/>
  <c r="Z240" i="5"/>
  <c r="Z432" i="5"/>
  <c r="Z644" i="5"/>
  <c r="Z392" i="5"/>
  <c r="AF86" i="9" l="1"/>
  <c r="AE188" i="9"/>
  <c r="AE200" i="9" s="1"/>
  <c r="AE212" i="9" s="1"/>
  <c r="AB213" i="4"/>
  <c r="AB231" i="4" s="1"/>
  <c r="AB249" i="4" s="1"/>
  <c r="AC99" i="4"/>
  <c r="AE86" i="12"/>
  <c r="AD188" i="12"/>
  <c r="AD200" i="12" s="1"/>
  <c r="AD212" i="12" s="1"/>
  <c r="AG151" i="20"/>
  <c r="AF433" i="20"/>
  <c r="AF463" i="20" s="1"/>
  <c r="AF493" i="20" s="1"/>
  <c r="AE85" i="14"/>
  <c r="AD127" i="14"/>
  <c r="AD133" i="14" s="1"/>
  <c r="AD139" i="14" s="1"/>
  <c r="AC176" i="10"/>
  <c r="AB395" i="10"/>
  <c r="AB428" i="10" s="1"/>
  <c r="AB492" i="10" s="1"/>
  <c r="AC187" i="21"/>
  <c r="AC199" i="21" s="1"/>
  <c r="AC211" i="21" s="1"/>
  <c r="AD85" i="21"/>
  <c r="AF114" i="24"/>
  <c r="AE250" i="24"/>
  <c r="AE271" i="24" s="1"/>
  <c r="AE292" i="24" s="1"/>
  <c r="AE73" i="18"/>
  <c r="AD145" i="18"/>
  <c r="AD157" i="18" s="1"/>
  <c r="AD169" i="18" s="1"/>
  <c r="AC166" i="25"/>
  <c r="AB386" i="25"/>
  <c r="AB419" i="25" s="1"/>
  <c r="AB452" i="25" s="1"/>
  <c r="AA173" i="5"/>
  <c r="AA738" i="5"/>
  <c r="AA655" i="5"/>
  <c r="AA252" i="5"/>
  <c r="AA666" i="5"/>
  <c r="AA711" i="5"/>
  <c r="AA229" i="5"/>
  <c r="AA206" i="5"/>
  <c r="AA633" i="5"/>
  <c r="AB4" i="5"/>
  <c r="AA728" i="5"/>
  <c r="AA455" i="5"/>
  <c r="AA588" i="5"/>
  <c r="AA240" i="5"/>
  <c r="AA551" i="5"/>
  <c r="AA432" i="5"/>
  <c r="AA141" i="5"/>
  <c r="AA678" i="5"/>
  <c r="AA610" i="5"/>
  <c r="AA282" i="5"/>
  <c r="AA689" i="5"/>
  <c r="AA621" i="5"/>
  <c r="AA340" i="5"/>
  <c r="AA700" i="5"/>
  <c r="AA392" i="5"/>
  <c r="AA218" i="5"/>
  <c r="AA371" i="5"/>
  <c r="AA412" i="5"/>
  <c r="AA733" i="5"/>
  <c r="AA644" i="5"/>
  <c r="AA311" i="5"/>
  <c r="AA723" i="5"/>
  <c r="AA599" i="5"/>
  <c r="AG433" i="20" l="1"/>
  <c r="AG463" i="20" s="1"/>
  <c r="AG493" i="20" s="1"/>
  <c r="AH151" i="20"/>
  <c r="AE188" i="12"/>
  <c r="AE200" i="12" s="1"/>
  <c r="AE212" i="12" s="1"/>
  <c r="AF86" i="12"/>
  <c r="AD99" i="4"/>
  <c r="AC213" i="4"/>
  <c r="AC231" i="4" s="1"/>
  <c r="AC249" i="4" s="1"/>
  <c r="AD176" i="10"/>
  <c r="AC395" i="10"/>
  <c r="AC428" i="10" s="1"/>
  <c r="AC492" i="10" s="1"/>
  <c r="AE85" i="21"/>
  <c r="AD187" i="21"/>
  <c r="AD199" i="21" s="1"/>
  <c r="AD211" i="21" s="1"/>
  <c r="AG114" i="24"/>
  <c r="AF250" i="24"/>
  <c r="AF271" i="24" s="1"/>
  <c r="AF292" i="24" s="1"/>
  <c r="AE145" i="18"/>
  <c r="AE157" i="18" s="1"/>
  <c r="AE169" i="18" s="1"/>
  <c r="AF73" i="18"/>
  <c r="AF85" i="14"/>
  <c r="AE127" i="14"/>
  <c r="AE133" i="14" s="1"/>
  <c r="AE139" i="14" s="1"/>
  <c r="AG86" i="9"/>
  <c r="AF188" i="9"/>
  <c r="AF200" i="9" s="1"/>
  <c r="AF212" i="9" s="1"/>
  <c r="AD166" i="25"/>
  <c r="AC386" i="25"/>
  <c r="AC419" i="25" s="1"/>
  <c r="AC452" i="25" s="1"/>
  <c r="AB666" i="5"/>
  <c r="AB633" i="5"/>
  <c r="AB728" i="5"/>
  <c r="AB218" i="5"/>
  <c r="AB432" i="5"/>
  <c r="AB655" i="5"/>
  <c r="AB252" i="5"/>
  <c r="AB644" i="5"/>
  <c r="AB455" i="5"/>
  <c r="AB340" i="5"/>
  <c r="AB588" i="5"/>
  <c r="AB551" i="5"/>
  <c r="AB141" i="5"/>
  <c r="AB206" i="5"/>
  <c r="AB173" i="5"/>
  <c r="AB282" i="5"/>
  <c r="AB311" i="5"/>
  <c r="AB711" i="5"/>
  <c r="AB229" i="5"/>
  <c r="AB723" i="5"/>
  <c r="AB599" i="5"/>
  <c r="AC4" i="5"/>
  <c r="AB733" i="5"/>
  <c r="AB412" i="5"/>
  <c r="AB371" i="5"/>
  <c r="AB392" i="5"/>
  <c r="AB700" i="5"/>
  <c r="AB240" i="5"/>
  <c r="AB678" i="5"/>
  <c r="AB621" i="5"/>
  <c r="AB689" i="5"/>
  <c r="AB610" i="5"/>
  <c r="AB738" i="5"/>
  <c r="AG85" i="14" l="1"/>
  <c r="AF127" i="14"/>
  <c r="AF133" i="14" s="1"/>
  <c r="AF139" i="14" s="1"/>
  <c r="AD395" i="10"/>
  <c r="AD428" i="10" s="1"/>
  <c r="AD492" i="10" s="1"/>
  <c r="AE176" i="10"/>
  <c r="AD213" i="4"/>
  <c r="AD231" i="4" s="1"/>
  <c r="AD249" i="4" s="1"/>
  <c r="AE99" i="4"/>
  <c r="AG86" i="12"/>
  <c r="AF188" i="12"/>
  <c r="AF200" i="12" s="1"/>
  <c r="AF212" i="12" s="1"/>
  <c r="AH114" i="24"/>
  <c r="AG250" i="24"/>
  <c r="AG271" i="24" s="1"/>
  <c r="AG292" i="24" s="1"/>
  <c r="AI151" i="20"/>
  <c r="AH433" i="20"/>
  <c r="AH463" i="20" s="1"/>
  <c r="AH493" i="20" s="1"/>
  <c r="AG73" i="18"/>
  <c r="AF145" i="18"/>
  <c r="AF157" i="18" s="1"/>
  <c r="AF169" i="18" s="1"/>
  <c r="AG188" i="9"/>
  <c r="AG200" i="9" s="1"/>
  <c r="AG212" i="9" s="1"/>
  <c r="AH86" i="9"/>
  <c r="AE187" i="21"/>
  <c r="AE199" i="21" s="1"/>
  <c r="AE211" i="21" s="1"/>
  <c r="AF85" i="21"/>
  <c r="AE166" i="25"/>
  <c r="AD386" i="25"/>
  <c r="AD419" i="25" s="1"/>
  <c r="AD452" i="25" s="1"/>
  <c r="AC723" i="5"/>
  <c r="AC173" i="5"/>
  <c r="AC206" i="5"/>
  <c r="AC588" i="5"/>
  <c r="AC621" i="5"/>
  <c r="AC610" i="5"/>
  <c r="AC392" i="5"/>
  <c r="AC455" i="5"/>
  <c r="AC666" i="5"/>
  <c r="AC689" i="5"/>
  <c r="AC728" i="5"/>
  <c r="AC141" i="5"/>
  <c r="AC551" i="5"/>
  <c r="AC282" i="5"/>
  <c r="AC633" i="5"/>
  <c r="AC655" i="5"/>
  <c r="AC599" i="5"/>
  <c r="AD4" i="5"/>
  <c r="AC733" i="5"/>
  <c r="AC229" i="5"/>
  <c r="AC371" i="5"/>
  <c r="AC678" i="5"/>
  <c r="AC340" i="5"/>
  <c r="AC738" i="5"/>
  <c r="AC252" i="5"/>
  <c r="AC432" i="5"/>
  <c r="AC711" i="5"/>
  <c r="AC311" i="5"/>
  <c r="AC240" i="5"/>
  <c r="AC700" i="5"/>
  <c r="AC644" i="5"/>
  <c r="AC412" i="5"/>
  <c r="AC218" i="5"/>
  <c r="AG188" i="12" l="1"/>
  <c r="AG200" i="12" s="1"/>
  <c r="AG212" i="12" s="1"/>
  <c r="AH86" i="12"/>
  <c r="AE213" i="4"/>
  <c r="AE231" i="4" s="1"/>
  <c r="AE249" i="4" s="1"/>
  <c r="AF99" i="4"/>
  <c r="AI86" i="9"/>
  <c r="AH188" i="9"/>
  <c r="AH200" i="9" s="1"/>
  <c r="AH212" i="9" s="1"/>
  <c r="AE395" i="10"/>
  <c r="AE428" i="10" s="1"/>
  <c r="AE492" i="10" s="1"/>
  <c r="AF176" i="10"/>
  <c r="AJ151" i="20"/>
  <c r="AI433" i="20"/>
  <c r="AI463" i="20" s="1"/>
  <c r="AI493" i="20" s="1"/>
  <c r="AG145" i="18"/>
  <c r="AG157" i="18" s="1"/>
  <c r="AG169" i="18" s="1"/>
  <c r="AH73" i="18"/>
  <c r="AG85" i="21"/>
  <c r="AF187" i="21"/>
  <c r="AF199" i="21" s="1"/>
  <c r="AF211" i="21" s="1"/>
  <c r="AI114" i="24"/>
  <c r="AH250" i="24"/>
  <c r="AH271" i="24" s="1"/>
  <c r="AH292" i="24" s="1"/>
  <c r="AH85" i="14"/>
  <c r="AG127" i="14"/>
  <c r="AG133" i="14" s="1"/>
  <c r="AG139" i="14" s="1"/>
  <c r="AE386" i="25"/>
  <c r="AE419" i="25" s="1"/>
  <c r="AE452" i="25" s="1"/>
  <c r="AF166" i="25"/>
  <c r="AD723" i="5"/>
  <c r="AD700" i="5"/>
  <c r="AE4" i="5"/>
  <c r="AD633" i="5"/>
  <c r="AD455" i="5"/>
  <c r="AD371" i="5"/>
  <c r="AD733" i="5"/>
  <c r="AD392" i="5"/>
  <c r="AD311" i="5"/>
  <c r="AD711" i="5"/>
  <c r="AD610" i="5"/>
  <c r="AD252" i="5"/>
  <c r="AD551" i="5"/>
  <c r="AD689" i="5"/>
  <c r="AD738" i="5"/>
  <c r="AD240" i="5"/>
  <c r="AD412" i="5"/>
  <c r="AD599" i="5"/>
  <c r="AD621" i="5"/>
  <c r="AD644" i="5"/>
  <c r="AD666" i="5"/>
  <c r="AD229" i="5"/>
  <c r="AD678" i="5"/>
  <c r="AD141" i="5"/>
  <c r="AD218" i="5"/>
  <c r="AD282" i="5"/>
  <c r="AD728" i="5"/>
  <c r="AD588" i="5"/>
  <c r="AD432" i="5"/>
  <c r="AD655" i="5"/>
  <c r="AD206" i="5"/>
  <c r="AD340" i="5"/>
  <c r="AD173" i="5"/>
  <c r="AI250" i="24" l="1"/>
  <c r="AI271" i="24" s="1"/>
  <c r="AI292" i="24" s="1"/>
  <c r="AJ114" i="24"/>
  <c r="AH85" i="21"/>
  <c r="AG187" i="21"/>
  <c r="AG199" i="21" s="1"/>
  <c r="AG211" i="21" s="1"/>
  <c r="AJ86" i="9"/>
  <c r="AI188" i="9"/>
  <c r="AI200" i="9" s="1"/>
  <c r="AI212" i="9" s="1"/>
  <c r="AH145" i="18"/>
  <c r="AH157" i="18" s="1"/>
  <c r="AH169" i="18" s="1"/>
  <c r="AI73" i="18"/>
  <c r="AF213" i="4"/>
  <c r="AF231" i="4" s="1"/>
  <c r="AF249" i="4" s="1"/>
  <c r="AG99" i="4"/>
  <c r="AF395" i="10"/>
  <c r="AF428" i="10" s="1"/>
  <c r="AF492" i="10" s="1"/>
  <c r="AG176" i="10"/>
  <c r="AH188" i="12"/>
  <c r="AH200" i="12" s="1"/>
  <c r="AH212" i="12" s="1"/>
  <c r="AI86" i="12"/>
  <c r="AH127" i="14"/>
  <c r="AH133" i="14" s="1"/>
  <c r="AH139" i="14" s="1"/>
  <c r="AI85" i="14"/>
  <c r="AK151" i="20"/>
  <c r="AJ433" i="20"/>
  <c r="AJ463" i="20" s="1"/>
  <c r="AJ493" i="20" s="1"/>
  <c r="AF386" i="25"/>
  <c r="AF419" i="25" s="1"/>
  <c r="AF452" i="25" s="1"/>
  <c r="AG166" i="25"/>
  <c r="AE551" i="5"/>
  <c r="AE173" i="5"/>
  <c r="AE240" i="5"/>
  <c r="AE738" i="5"/>
  <c r="AE432" i="5"/>
  <c r="AE678" i="5"/>
  <c r="AE588" i="5"/>
  <c r="AE455" i="5"/>
  <c r="AF4" i="5"/>
  <c r="AE644" i="5"/>
  <c r="AE311" i="5"/>
  <c r="AE733" i="5"/>
  <c r="AE633" i="5"/>
  <c r="AE282" i="5"/>
  <c r="AE252" i="5"/>
  <c r="AE711" i="5"/>
  <c r="AE218" i="5"/>
  <c r="AE412" i="5"/>
  <c r="AE728" i="5"/>
  <c r="AE610" i="5"/>
  <c r="AE621" i="5"/>
  <c r="AE206" i="5"/>
  <c r="AE229" i="5"/>
  <c r="AE723" i="5"/>
  <c r="AE141" i="5"/>
  <c r="AE689" i="5"/>
  <c r="AE700" i="5"/>
  <c r="AE666" i="5"/>
  <c r="AE599" i="5"/>
  <c r="AE371" i="5"/>
  <c r="AE655" i="5"/>
  <c r="AE340" i="5"/>
  <c r="AE392" i="5"/>
  <c r="AJ188" i="9" l="1"/>
  <c r="AJ200" i="9" s="1"/>
  <c r="AJ212" i="9" s="1"/>
  <c r="AK86" i="9"/>
  <c r="AJ73" i="18"/>
  <c r="AI145" i="18"/>
  <c r="AI157" i="18" s="1"/>
  <c r="AI169" i="18" s="1"/>
  <c r="AG395" i="10"/>
  <c r="AG428" i="10" s="1"/>
  <c r="AG492" i="10" s="1"/>
  <c r="AH176" i="10"/>
  <c r="AJ86" i="12"/>
  <c r="AI188" i="12"/>
  <c r="AI200" i="12" s="1"/>
  <c r="AI212" i="12" s="1"/>
  <c r="AI85" i="21"/>
  <c r="AH187" i="21"/>
  <c r="AH199" i="21" s="1"/>
  <c r="AH211" i="21" s="1"/>
  <c r="AG213" i="4"/>
  <c r="AG231" i="4" s="1"/>
  <c r="AG249" i="4" s="1"/>
  <c r="AH99" i="4"/>
  <c r="AK114" i="24"/>
  <c r="AJ250" i="24"/>
  <c r="AJ271" i="24" s="1"/>
  <c r="AJ292" i="24" s="1"/>
  <c r="AI127" i="14"/>
  <c r="AI133" i="14" s="1"/>
  <c r="AI139" i="14" s="1"/>
  <c r="AJ85" i="14"/>
  <c r="AL151" i="20"/>
  <c r="AK433" i="20"/>
  <c r="AK463" i="20" s="1"/>
  <c r="AK493" i="20" s="1"/>
  <c r="AG386" i="25"/>
  <c r="AG419" i="25" s="1"/>
  <c r="AG452" i="25" s="1"/>
  <c r="AH166" i="25"/>
  <c r="AF689" i="5"/>
  <c r="AF588" i="5"/>
  <c r="AF282" i="5"/>
  <c r="AF621" i="5"/>
  <c r="AF728" i="5"/>
  <c r="AF733" i="5"/>
  <c r="AF700" i="5"/>
  <c r="AF432" i="5"/>
  <c r="AF644" i="5"/>
  <c r="AF412" i="5"/>
  <c r="AF218" i="5"/>
  <c r="AF340" i="5"/>
  <c r="AF252" i="5"/>
  <c r="AF206" i="5"/>
  <c r="AF455" i="5"/>
  <c r="AF371" i="5"/>
  <c r="AF711" i="5"/>
  <c r="AF610" i="5"/>
  <c r="AF551" i="5"/>
  <c r="AF738" i="5"/>
  <c r="AF655" i="5"/>
  <c r="AF311" i="5"/>
  <c r="AG4" i="5"/>
  <c r="AF633" i="5"/>
  <c r="AF666" i="5"/>
  <c r="AF141" i="5"/>
  <c r="AF229" i="5"/>
  <c r="AF392" i="5"/>
  <c r="AF723" i="5"/>
  <c r="AF599" i="5"/>
  <c r="AF678" i="5"/>
  <c r="AF173" i="5"/>
  <c r="AF240" i="5"/>
  <c r="AK86" i="12" l="1"/>
  <c r="AJ188" i="12"/>
  <c r="AJ200" i="12" s="1"/>
  <c r="AJ212" i="12" s="1"/>
  <c r="AI176" i="10"/>
  <c r="AH395" i="10"/>
  <c r="AH428" i="10" s="1"/>
  <c r="AH492" i="10" s="1"/>
  <c r="AJ127" i="14"/>
  <c r="AJ133" i="14" s="1"/>
  <c r="AJ139" i="14" s="1"/>
  <c r="AK85" i="14"/>
  <c r="AK250" i="24"/>
  <c r="AK271" i="24" s="1"/>
  <c r="AK292" i="24" s="1"/>
  <c r="AL114" i="24"/>
  <c r="AI99" i="4"/>
  <c r="AH213" i="4"/>
  <c r="AH231" i="4" s="1"/>
  <c r="AH249" i="4" s="1"/>
  <c r="AK73" i="18"/>
  <c r="AJ145" i="18"/>
  <c r="AJ157" i="18" s="1"/>
  <c r="AJ169" i="18" s="1"/>
  <c r="AL86" i="9"/>
  <c r="AK188" i="9"/>
  <c r="AK200" i="9" s="1"/>
  <c r="AK212" i="9" s="1"/>
  <c r="AM151" i="20"/>
  <c r="AL433" i="20"/>
  <c r="AL463" i="20" s="1"/>
  <c r="AL493" i="20" s="1"/>
  <c r="AJ85" i="21"/>
  <c r="AI187" i="21"/>
  <c r="AI199" i="21" s="1"/>
  <c r="AI211" i="21" s="1"/>
  <c r="AI166" i="25"/>
  <c r="AH386" i="25"/>
  <c r="AH419" i="25" s="1"/>
  <c r="AH452" i="25" s="1"/>
  <c r="AG455" i="5"/>
  <c r="AG173" i="5"/>
  <c r="AG678" i="5"/>
  <c r="AG412" i="5"/>
  <c r="AG252" i="5"/>
  <c r="AG240" i="5"/>
  <c r="AH4" i="5"/>
  <c r="AG392" i="5"/>
  <c r="AG282" i="5"/>
  <c r="AG723" i="5"/>
  <c r="AG340" i="5"/>
  <c r="AG711" i="5"/>
  <c r="AG551" i="5"/>
  <c r="AG218" i="5"/>
  <c r="AG666" i="5"/>
  <c r="AG432" i="5"/>
  <c r="AG206" i="5"/>
  <c r="AG700" i="5"/>
  <c r="AG610" i="5"/>
  <c r="AG655" i="5"/>
  <c r="AG728" i="5"/>
  <c r="AG311" i="5"/>
  <c r="AG621" i="5"/>
  <c r="AG644" i="5"/>
  <c r="AG599" i="5"/>
  <c r="AG229" i="5"/>
  <c r="AG588" i="5"/>
  <c r="AG689" i="5"/>
  <c r="AG633" i="5"/>
  <c r="AG141" i="5"/>
  <c r="AG733" i="5"/>
  <c r="AG371" i="5"/>
  <c r="AG738" i="5"/>
  <c r="AM433" i="20" l="1"/>
  <c r="AM463" i="20" s="1"/>
  <c r="AM493" i="20" s="1"/>
  <c r="AN151" i="20"/>
  <c r="AK127" i="14"/>
  <c r="AK133" i="14" s="1"/>
  <c r="AK139" i="14" s="1"/>
  <c r="AL85" i="14"/>
  <c r="AL188" i="9"/>
  <c r="AL200" i="9" s="1"/>
  <c r="AL212" i="9" s="1"/>
  <c r="AM86" i="9"/>
  <c r="AL250" i="24"/>
  <c r="AL271" i="24" s="1"/>
  <c r="AL292" i="24" s="1"/>
  <c r="AM114" i="24"/>
  <c r="AL73" i="18"/>
  <c r="AK145" i="18"/>
  <c r="AK157" i="18" s="1"/>
  <c r="AK169" i="18" s="1"/>
  <c r="AJ176" i="10"/>
  <c r="AI395" i="10"/>
  <c r="AI428" i="10" s="1"/>
  <c r="AI492" i="10" s="1"/>
  <c r="AK85" i="21"/>
  <c r="AJ187" i="21"/>
  <c r="AJ199" i="21" s="1"/>
  <c r="AJ211" i="21" s="1"/>
  <c r="AI213" i="4"/>
  <c r="AI231" i="4" s="1"/>
  <c r="AI249" i="4" s="1"/>
  <c r="AJ99" i="4"/>
  <c r="AL86" i="12"/>
  <c r="AK188" i="12"/>
  <c r="AK200" i="12" s="1"/>
  <c r="AK212" i="12" s="1"/>
  <c r="AI386" i="25"/>
  <c r="AI419" i="25" s="1"/>
  <c r="AI452" i="25" s="1"/>
  <c r="AJ166" i="25"/>
  <c r="AH738" i="5"/>
  <c r="AH633" i="5"/>
  <c r="AH700" i="5"/>
  <c r="AH412" i="5"/>
  <c r="AH711" i="5"/>
  <c r="AH240" i="5"/>
  <c r="AH311" i="5"/>
  <c r="AH252" i="5"/>
  <c r="AH282" i="5"/>
  <c r="AH678" i="5"/>
  <c r="AH610" i="5"/>
  <c r="AH689" i="5"/>
  <c r="AH340" i="5"/>
  <c r="AH723" i="5"/>
  <c r="AH206" i="5"/>
  <c r="AI4" i="5"/>
  <c r="AH655" i="5"/>
  <c r="AH599" i="5"/>
  <c r="AH432" i="5"/>
  <c r="AH733" i="5"/>
  <c r="AH141" i="5"/>
  <c r="AH551" i="5"/>
  <c r="AH588" i="5"/>
  <c r="AH392" i="5"/>
  <c r="AH218" i="5"/>
  <c r="AH644" i="5"/>
  <c r="AH229" i="5"/>
  <c r="AH455" i="5"/>
  <c r="AH371" i="5"/>
  <c r="AH728" i="5"/>
  <c r="AH173" i="5"/>
  <c r="AH666" i="5"/>
  <c r="AH621" i="5"/>
  <c r="AM188" i="9" l="1"/>
  <c r="AM200" i="9" s="1"/>
  <c r="AM212" i="9" s="1"/>
  <c r="AN86" i="9"/>
  <c r="AK187" i="21"/>
  <c r="AK199" i="21" s="1"/>
  <c r="AK211" i="21" s="1"/>
  <c r="AL85" i="21"/>
  <c r="AN114" i="24"/>
  <c r="AM250" i="24"/>
  <c r="AM271" i="24" s="1"/>
  <c r="AM292" i="24" s="1"/>
  <c r="AM85" i="14"/>
  <c r="AL127" i="14"/>
  <c r="AL133" i="14" s="1"/>
  <c r="AL139" i="14" s="1"/>
  <c r="AK176" i="10"/>
  <c r="AJ395" i="10"/>
  <c r="AJ428" i="10" s="1"/>
  <c r="AJ492" i="10" s="1"/>
  <c r="AO151" i="20"/>
  <c r="AN433" i="20"/>
  <c r="AN463" i="20" s="1"/>
  <c r="AN493" i="20" s="1"/>
  <c r="AJ213" i="4"/>
  <c r="AJ231" i="4" s="1"/>
  <c r="AJ249" i="4" s="1"/>
  <c r="AK99" i="4"/>
  <c r="AM86" i="12"/>
  <c r="AL188" i="12"/>
  <c r="AL200" i="12" s="1"/>
  <c r="AL212" i="12" s="1"/>
  <c r="AM73" i="18"/>
  <c r="AL145" i="18"/>
  <c r="AL157" i="18" s="1"/>
  <c r="AL169" i="18" s="1"/>
  <c r="AK166" i="25"/>
  <c r="AJ386" i="25"/>
  <c r="AJ419" i="25" s="1"/>
  <c r="AJ452" i="25" s="1"/>
  <c r="AI678" i="5"/>
  <c r="AI666" i="5"/>
  <c r="AI711" i="5"/>
  <c r="AI392" i="5"/>
  <c r="AI240" i="5"/>
  <c r="AI728" i="5"/>
  <c r="AI689" i="5"/>
  <c r="AI141" i="5"/>
  <c r="AI455" i="5"/>
  <c r="AI588" i="5"/>
  <c r="AI252" i="5"/>
  <c r="AI311" i="5"/>
  <c r="AI432" i="5"/>
  <c r="AI655" i="5"/>
  <c r="AI599" i="5"/>
  <c r="AI738" i="5"/>
  <c r="AI733" i="5"/>
  <c r="AI229" i="5"/>
  <c r="AI610" i="5"/>
  <c r="AJ4" i="5"/>
  <c r="AI206" i="5"/>
  <c r="AI621" i="5"/>
  <c r="AI218" i="5"/>
  <c r="AI700" i="5"/>
  <c r="AI371" i="5"/>
  <c r="AI282" i="5"/>
  <c r="AI723" i="5"/>
  <c r="AI644" i="5"/>
  <c r="AI340" i="5"/>
  <c r="AI173" i="5"/>
  <c r="AI633" i="5"/>
  <c r="AI551" i="5"/>
  <c r="AI412" i="5"/>
  <c r="AM188" i="12" l="1"/>
  <c r="AM200" i="12" s="1"/>
  <c r="AM212" i="12" s="1"/>
  <c r="AN86" i="12"/>
  <c r="AN85" i="14"/>
  <c r="AM127" i="14"/>
  <c r="AM133" i="14" s="1"/>
  <c r="AM139" i="14" s="1"/>
  <c r="AO114" i="24"/>
  <c r="AN250" i="24"/>
  <c r="AN271" i="24" s="1"/>
  <c r="AN292" i="24" s="1"/>
  <c r="AM85" i="21"/>
  <c r="AL187" i="21"/>
  <c r="AL199" i="21" s="1"/>
  <c r="AL211" i="21" s="1"/>
  <c r="AK213" i="4"/>
  <c r="AK231" i="4" s="1"/>
  <c r="AK249" i="4" s="1"/>
  <c r="AL99" i="4"/>
  <c r="AO433" i="20"/>
  <c r="AO463" i="20" s="1"/>
  <c r="AO493" i="20" s="1"/>
  <c r="AP151" i="20"/>
  <c r="AO86" i="9"/>
  <c r="AN188" i="9"/>
  <c r="AN200" i="9" s="1"/>
  <c r="AN212" i="9" s="1"/>
  <c r="AM145" i="18"/>
  <c r="AM157" i="18" s="1"/>
  <c r="AM169" i="18" s="1"/>
  <c r="AN73" i="18"/>
  <c r="AL176" i="10"/>
  <c r="AK395" i="10"/>
  <c r="AK428" i="10" s="1"/>
  <c r="AK492" i="10" s="1"/>
  <c r="AL166" i="25"/>
  <c r="AK386" i="25"/>
  <c r="AK419" i="25" s="1"/>
  <c r="AK452" i="25" s="1"/>
  <c r="AJ711" i="5"/>
  <c r="AJ141" i="5"/>
  <c r="AJ206" i="5"/>
  <c r="AJ218" i="5"/>
  <c r="AJ173" i="5"/>
  <c r="AJ621" i="5"/>
  <c r="AJ644" i="5"/>
  <c r="AJ229" i="5"/>
  <c r="AJ455" i="5"/>
  <c r="AJ340" i="5"/>
  <c r="AJ738" i="5"/>
  <c r="AJ599" i="5"/>
  <c r="AJ689" i="5"/>
  <c r="AK4" i="5"/>
  <c r="AJ412" i="5"/>
  <c r="AJ240" i="5"/>
  <c r="AJ610" i="5"/>
  <c r="AJ371" i="5"/>
  <c r="AJ733" i="5"/>
  <c r="AJ728" i="5"/>
  <c r="AJ700" i="5"/>
  <c r="AJ252" i="5"/>
  <c r="AJ666" i="5"/>
  <c r="AJ311" i="5"/>
  <c r="AJ392" i="5"/>
  <c r="AJ655" i="5"/>
  <c r="AJ282" i="5"/>
  <c r="AJ678" i="5"/>
  <c r="AJ551" i="5"/>
  <c r="AJ633" i="5"/>
  <c r="AJ432" i="5"/>
  <c r="AJ723" i="5"/>
  <c r="AJ588" i="5"/>
  <c r="AM187" i="21" l="1"/>
  <c r="AM199" i="21" s="1"/>
  <c r="AM211" i="21" s="1"/>
  <c r="AN85" i="21"/>
  <c r="AP114" i="24"/>
  <c r="AO250" i="24"/>
  <c r="AO271" i="24" s="1"/>
  <c r="AO292" i="24" s="1"/>
  <c r="AP433" i="20"/>
  <c r="AP463" i="20" s="1"/>
  <c r="AP493" i="20" s="1"/>
  <c r="AQ151" i="20"/>
  <c r="AO85" i="14"/>
  <c r="AN127" i="14"/>
  <c r="AN133" i="14" s="1"/>
  <c r="AN139" i="14" s="1"/>
  <c r="AP86" i="9"/>
  <c r="AO188" i="9"/>
  <c r="AO200" i="9" s="1"/>
  <c r="AO212" i="9" s="1"/>
  <c r="AL213" i="4"/>
  <c r="AL231" i="4" s="1"/>
  <c r="AL249" i="4" s="1"/>
  <c r="AM99" i="4"/>
  <c r="AO86" i="12"/>
  <c r="AN188" i="12"/>
  <c r="AN200" i="12" s="1"/>
  <c r="AN212" i="12" s="1"/>
  <c r="AO73" i="18"/>
  <c r="AN145" i="18"/>
  <c r="AN157" i="18" s="1"/>
  <c r="AN169" i="18" s="1"/>
  <c r="AM176" i="10"/>
  <c r="AL395" i="10"/>
  <c r="AL428" i="10" s="1"/>
  <c r="AL492" i="10" s="1"/>
  <c r="AM166" i="25"/>
  <c r="AL386" i="25"/>
  <c r="AL419" i="25" s="1"/>
  <c r="AL452" i="25" s="1"/>
  <c r="AK432" i="5"/>
  <c r="AK610" i="5"/>
  <c r="AK311" i="5"/>
  <c r="AK218" i="5"/>
  <c r="AK723" i="5"/>
  <c r="AK282" i="5"/>
  <c r="AK229" i="5"/>
  <c r="AK588" i="5"/>
  <c r="AK666" i="5"/>
  <c r="AK173" i="5"/>
  <c r="AK689" i="5"/>
  <c r="AK141" i="5"/>
  <c r="AK206" i="5"/>
  <c r="AK700" i="5"/>
  <c r="AK644" i="5"/>
  <c r="AK392" i="5"/>
  <c r="AK455" i="5"/>
  <c r="AK655" i="5"/>
  <c r="AK599" i="5"/>
  <c r="AK252" i="5"/>
  <c r="AK733" i="5"/>
  <c r="AK621" i="5"/>
  <c r="AK551" i="5"/>
  <c r="AK412" i="5"/>
  <c r="AK711" i="5"/>
  <c r="AK728" i="5"/>
  <c r="AK678" i="5"/>
  <c r="AK371" i="5"/>
  <c r="AL4" i="5"/>
  <c r="AK340" i="5"/>
  <c r="AK633" i="5"/>
  <c r="AK738" i="5"/>
  <c r="AK240" i="5"/>
  <c r="AO145" i="18" l="1"/>
  <c r="AO157" i="18" s="1"/>
  <c r="AO169" i="18" s="1"/>
  <c r="AP73" i="18"/>
  <c r="AP85" i="14"/>
  <c r="AO127" i="14"/>
  <c r="AO133" i="14" s="1"/>
  <c r="AO139" i="14" s="1"/>
  <c r="AR151" i="20"/>
  <c r="AQ433" i="20"/>
  <c r="AQ463" i="20" s="1"/>
  <c r="AQ493" i="20" s="1"/>
  <c r="AO188" i="12"/>
  <c r="AO200" i="12" s="1"/>
  <c r="AO212" i="12" s="1"/>
  <c r="AP86" i="12"/>
  <c r="AQ114" i="24"/>
  <c r="AP250" i="24"/>
  <c r="AP271" i="24" s="1"/>
  <c r="AP292" i="24" s="1"/>
  <c r="AN99" i="4"/>
  <c r="AM213" i="4"/>
  <c r="AM231" i="4" s="1"/>
  <c r="AM249" i="4" s="1"/>
  <c r="AO85" i="21"/>
  <c r="AN187" i="21"/>
  <c r="AN199" i="21" s="1"/>
  <c r="AN211" i="21" s="1"/>
  <c r="AM395" i="10"/>
  <c r="AM428" i="10" s="1"/>
  <c r="AM492" i="10" s="1"/>
  <c r="AN176" i="10"/>
  <c r="AQ86" i="9"/>
  <c r="AP188" i="9"/>
  <c r="AP200" i="9" s="1"/>
  <c r="AP212" i="9" s="1"/>
  <c r="AN166" i="25"/>
  <c r="AM386" i="25"/>
  <c r="AM419" i="25" s="1"/>
  <c r="AM452" i="25" s="1"/>
  <c r="AL432" i="5"/>
  <c r="AL621" i="5"/>
  <c r="AL173" i="5"/>
  <c r="AL240" i="5"/>
  <c r="AL666" i="5"/>
  <c r="AL644" i="5"/>
  <c r="AL412" i="5"/>
  <c r="AL252" i="5"/>
  <c r="AL733" i="5"/>
  <c r="AL610" i="5"/>
  <c r="AL206" i="5"/>
  <c r="AL689" i="5"/>
  <c r="AL738" i="5"/>
  <c r="AL282" i="5"/>
  <c r="AL340" i="5"/>
  <c r="AL728" i="5"/>
  <c r="AL229" i="5"/>
  <c r="AL455" i="5"/>
  <c r="AL723" i="5"/>
  <c r="AL311" i="5"/>
  <c r="AL655" i="5"/>
  <c r="AL588" i="5"/>
  <c r="AL711" i="5"/>
  <c r="AL392" i="5"/>
  <c r="AL633" i="5"/>
  <c r="AL599" i="5"/>
  <c r="AM4" i="5"/>
  <c r="AL678" i="5"/>
  <c r="AL551" i="5"/>
  <c r="AL141" i="5"/>
  <c r="AL700" i="5"/>
  <c r="AL371" i="5"/>
  <c r="AL218" i="5"/>
  <c r="AS151" i="20" l="1"/>
  <c r="AR433" i="20"/>
  <c r="AR463" i="20" s="1"/>
  <c r="AR493" i="20" s="1"/>
  <c r="AO176" i="10"/>
  <c r="AN395" i="10"/>
  <c r="AN428" i="10" s="1"/>
  <c r="AN492" i="10" s="1"/>
  <c r="AP188" i="12"/>
  <c r="AP200" i="12" s="1"/>
  <c r="AP212" i="12" s="1"/>
  <c r="AQ86" i="12"/>
  <c r="AP127" i="14"/>
  <c r="AP133" i="14" s="1"/>
  <c r="AP139" i="14" s="1"/>
  <c r="AQ85" i="14"/>
  <c r="AP145" i="18"/>
  <c r="AP157" i="18" s="1"/>
  <c r="AP169" i="18" s="1"/>
  <c r="AQ73" i="18"/>
  <c r="AP85" i="21"/>
  <c r="AO187" i="21"/>
  <c r="AO199" i="21" s="1"/>
  <c r="AO211" i="21" s="1"/>
  <c r="AN213" i="4"/>
  <c r="AN231" i="4" s="1"/>
  <c r="AN249" i="4" s="1"/>
  <c r="AO99" i="4"/>
  <c r="AQ188" i="9"/>
  <c r="AQ200" i="9" s="1"/>
  <c r="AQ212" i="9" s="1"/>
  <c r="AR86" i="9"/>
  <c r="AQ250" i="24"/>
  <c r="AQ271" i="24" s="1"/>
  <c r="AQ292" i="24" s="1"/>
  <c r="AR114" i="24"/>
  <c r="AN386" i="25"/>
  <c r="AN419" i="25" s="1"/>
  <c r="AN452" i="25" s="1"/>
  <c r="AO166" i="25"/>
  <c r="AM455" i="5"/>
  <c r="AM689" i="5"/>
  <c r="AM392" i="5"/>
  <c r="AM252" i="5"/>
  <c r="AM229" i="5"/>
  <c r="AM432" i="5"/>
  <c r="AM282" i="5"/>
  <c r="AM206" i="5"/>
  <c r="AM655" i="5"/>
  <c r="AM240" i="5"/>
  <c r="AM644" i="5"/>
  <c r="AM551" i="5"/>
  <c r="AM711" i="5"/>
  <c r="AN4" i="5"/>
  <c r="AM599" i="5"/>
  <c r="AM621" i="5"/>
  <c r="AM723" i="5"/>
  <c r="AM173" i="5"/>
  <c r="AM340" i="5"/>
  <c r="AM588" i="5"/>
  <c r="AM633" i="5"/>
  <c r="AM311" i="5"/>
  <c r="AM141" i="5"/>
  <c r="AM733" i="5"/>
  <c r="AM700" i="5"/>
  <c r="AM678" i="5"/>
  <c r="AM610" i="5"/>
  <c r="AM728" i="5"/>
  <c r="AM371" i="5"/>
  <c r="AM738" i="5"/>
  <c r="AM666" i="5"/>
  <c r="AM218" i="5"/>
  <c r="AM412" i="5"/>
  <c r="AR188" i="9" l="1"/>
  <c r="AR200" i="9" s="1"/>
  <c r="AR212" i="9" s="1"/>
  <c r="AS86" i="9"/>
  <c r="AQ127" i="14"/>
  <c r="AQ133" i="14" s="1"/>
  <c r="AQ139" i="14" s="1"/>
  <c r="AR85" i="14"/>
  <c r="AO213" i="4"/>
  <c r="AO231" i="4" s="1"/>
  <c r="AO249" i="4" s="1"/>
  <c r="AP99" i="4"/>
  <c r="AR86" i="12"/>
  <c r="AQ188" i="12"/>
  <c r="AQ200" i="12" s="1"/>
  <c r="AQ212" i="12" s="1"/>
  <c r="AQ85" i="21"/>
  <c r="AP187" i="21"/>
  <c r="AP199" i="21" s="1"/>
  <c r="AP211" i="21" s="1"/>
  <c r="AO395" i="10"/>
  <c r="AO428" i="10" s="1"/>
  <c r="AO492" i="10" s="1"/>
  <c r="AP176" i="10"/>
  <c r="AS114" i="24"/>
  <c r="AR250" i="24"/>
  <c r="AR271" i="24" s="1"/>
  <c r="AR292" i="24" s="1"/>
  <c r="AR73" i="18"/>
  <c r="AQ145" i="18"/>
  <c r="AQ157" i="18" s="1"/>
  <c r="AQ169" i="18" s="1"/>
  <c r="AT151" i="20"/>
  <c r="AS433" i="20"/>
  <c r="AS463" i="20" s="1"/>
  <c r="AS493" i="20" s="1"/>
  <c r="AO386" i="25"/>
  <c r="AO419" i="25" s="1"/>
  <c r="AO452" i="25" s="1"/>
  <c r="AP166" i="25"/>
  <c r="AN432" i="5"/>
  <c r="AN252" i="5"/>
  <c r="AN644" i="5"/>
  <c r="AN173" i="5"/>
  <c r="AN666" i="5"/>
  <c r="AN240" i="5"/>
  <c r="AN218" i="5"/>
  <c r="AN311" i="5"/>
  <c r="AO4" i="5"/>
  <c r="AN689" i="5"/>
  <c r="AN723" i="5"/>
  <c r="AN610" i="5"/>
  <c r="AN392" i="5"/>
  <c r="AN738" i="5"/>
  <c r="AN633" i="5"/>
  <c r="AN599" i="5"/>
  <c r="AN700" i="5"/>
  <c r="AN621" i="5"/>
  <c r="AN551" i="5"/>
  <c r="AN141" i="5"/>
  <c r="AN412" i="5"/>
  <c r="AN733" i="5"/>
  <c r="AN588" i="5"/>
  <c r="AN678" i="5"/>
  <c r="AN340" i="5"/>
  <c r="AN229" i="5"/>
  <c r="AN655" i="5"/>
  <c r="AN371" i="5"/>
  <c r="AN282" i="5"/>
  <c r="AN711" i="5"/>
  <c r="AN206" i="5"/>
  <c r="AN728" i="5"/>
  <c r="AN455" i="5"/>
  <c r="AS73" i="18" l="1"/>
  <c r="AR145" i="18"/>
  <c r="AR157" i="18" s="1"/>
  <c r="AR169" i="18" s="1"/>
  <c r="AS86" i="12"/>
  <c r="AR188" i="12"/>
  <c r="AR200" i="12" s="1"/>
  <c r="AR212" i="12" s="1"/>
  <c r="AP213" i="4"/>
  <c r="AP231" i="4" s="1"/>
  <c r="AP249" i="4" s="1"/>
  <c r="AQ99" i="4"/>
  <c r="AS250" i="24"/>
  <c r="AS271" i="24" s="1"/>
  <c r="AS292" i="24" s="1"/>
  <c r="AT114" i="24"/>
  <c r="AR127" i="14"/>
  <c r="AR133" i="14" s="1"/>
  <c r="AR139" i="14" s="1"/>
  <c r="AS85" i="14"/>
  <c r="AQ176" i="10"/>
  <c r="AP395" i="10"/>
  <c r="AP428" i="10" s="1"/>
  <c r="AP492" i="10" s="1"/>
  <c r="AS188" i="9"/>
  <c r="AS200" i="9" s="1"/>
  <c r="AS212" i="9" s="1"/>
  <c r="AT86" i="9"/>
  <c r="AU151" i="20"/>
  <c r="AT433" i="20"/>
  <c r="AT463" i="20" s="1"/>
  <c r="AT493" i="20" s="1"/>
  <c r="AR85" i="21"/>
  <c r="AQ187" i="21"/>
  <c r="AQ199" i="21" s="1"/>
  <c r="AQ211" i="21" s="1"/>
  <c r="AQ166" i="25"/>
  <c r="AP386" i="25"/>
  <c r="AP419" i="25" s="1"/>
  <c r="AP452" i="25" s="1"/>
  <c r="AO340" i="5"/>
  <c r="AO206" i="5"/>
  <c r="AO610" i="5"/>
  <c r="AO229" i="5"/>
  <c r="AO711" i="5"/>
  <c r="AO551" i="5"/>
  <c r="AO282" i="5"/>
  <c r="AO218" i="5"/>
  <c r="AO371" i="5"/>
  <c r="AO738" i="5"/>
  <c r="AO666" i="5"/>
  <c r="AO412" i="5"/>
  <c r="AO588" i="5"/>
  <c r="AO655" i="5"/>
  <c r="AO455" i="5"/>
  <c r="AO728" i="5"/>
  <c r="AO432" i="5"/>
  <c r="AO252" i="5"/>
  <c r="AO678" i="5"/>
  <c r="AO733" i="5"/>
  <c r="AO700" i="5"/>
  <c r="AO633" i="5"/>
  <c r="AO311" i="5"/>
  <c r="AO644" i="5"/>
  <c r="AO599" i="5"/>
  <c r="AO173" i="5"/>
  <c r="AO689" i="5"/>
  <c r="AO621" i="5"/>
  <c r="AO392" i="5"/>
  <c r="AP4" i="5"/>
  <c r="AO723" i="5"/>
  <c r="AO240" i="5"/>
  <c r="AO141" i="5"/>
  <c r="AU433" i="20" l="1"/>
  <c r="AU463" i="20" s="1"/>
  <c r="AU493" i="20" s="1"/>
  <c r="AV151" i="20"/>
  <c r="AV433" i="20" s="1"/>
  <c r="AV463" i="20" s="1"/>
  <c r="AV493" i="20" s="1"/>
  <c r="AQ395" i="10"/>
  <c r="AQ428" i="10" s="1"/>
  <c r="AQ492" i="10" s="1"/>
  <c r="AR176" i="10"/>
  <c r="AT86" i="12"/>
  <c r="AS188" i="12"/>
  <c r="AS200" i="12" s="1"/>
  <c r="AS212" i="12" s="1"/>
  <c r="AU86" i="9"/>
  <c r="AT188" i="9"/>
  <c r="AT200" i="9" s="1"/>
  <c r="AT212" i="9" s="1"/>
  <c r="AS127" i="14"/>
  <c r="AS133" i="14" s="1"/>
  <c r="AS139" i="14" s="1"/>
  <c r="AT85" i="14"/>
  <c r="AU114" i="24"/>
  <c r="AT250" i="24"/>
  <c r="AT271" i="24" s="1"/>
  <c r="AT292" i="24" s="1"/>
  <c r="AR99" i="4"/>
  <c r="AQ213" i="4"/>
  <c r="AQ231" i="4" s="1"/>
  <c r="AQ249" i="4" s="1"/>
  <c r="AS85" i="21"/>
  <c r="AR187" i="21"/>
  <c r="AR199" i="21" s="1"/>
  <c r="AR211" i="21" s="1"/>
  <c r="AT73" i="18"/>
  <c r="AS145" i="18"/>
  <c r="AS157" i="18" s="1"/>
  <c r="AS169" i="18" s="1"/>
  <c r="AQ386" i="25"/>
  <c r="AQ419" i="25" s="1"/>
  <c r="AQ452" i="25" s="1"/>
  <c r="AR166" i="25"/>
  <c r="AP551" i="5"/>
  <c r="AP282" i="5"/>
  <c r="AP206" i="5"/>
  <c r="AP371" i="5"/>
  <c r="AP173" i="5"/>
  <c r="AP141" i="5"/>
  <c r="AP218" i="5"/>
  <c r="AP621" i="5"/>
  <c r="AP311" i="5"/>
  <c r="AP229" i="5"/>
  <c r="AP412" i="5"/>
  <c r="AP455" i="5"/>
  <c r="AP666" i="5"/>
  <c r="AP392" i="5"/>
  <c r="AP678" i="5"/>
  <c r="AP588" i="5"/>
  <c r="AP711" i="5"/>
  <c r="AP633" i="5"/>
  <c r="AP733" i="5"/>
  <c r="AP610" i="5"/>
  <c r="AP738" i="5"/>
  <c r="AP252" i="5"/>
  <c r="AP655" i="5"/>
  <c r="AP723" i="5"/>
  <c r="AP599" i="5"/>
  <c r="AP340" i="5"/>
  <c r="AP689" i="5"/>
  <c r="AP432" i="5"/>
  <c r="AQ4" i="5"/>
  <c r="AP240" i="5"/>
  <c r="AP644" i="5"/>
  <c r="AP728" i="5"/>
  <c r="AP700" i="5"/>
  <c r="AS187" i="21" l="1"/>
  <c r="AS199" i="21" s="1"/>
  <c r="AS211" i="21" s="1"/>
  <c r="AT85" i="21"/>
  <c r="AU188" i="9"/>
  <c r="AU200" i="9" s="1"/>
  <c r="AU212" i="9" s="1"/>
  <c r="AV86" i="9"/>
  <c r="AV188" i="9" s="1"/>
  <c r="AV200" i="9" s="1"/>
  <c r="AV212" i="9" s="1"/>
  <c r="AU86" i="12"/>
  <c r="AT188" i="12"/>
  <c r="AT200" i="12" s="1"/>
  <c r="AT212" i="12" s="1"/>
  <c r="AS176" i="10"/>
  <c r="AR395" i="10"/>
  <c r="AR428" i="10" s="1"/>
  <c r="AR492" i="10" s="1"/>
  <c r="AV114" i="24"/>
  <c r="AV250" i="24" s="1"/>
  <c r="AV271" i="24" s="1"/>
  <c r="AV292" i="24" s="1"/>
  <c r="AU250" i="24"/>
  <c r="AU271" i="24" s="1"/>
  <c r="AU292" i="24" s="1"/>
  <c r="AU85" i="14"/>
  <c r="AT127" i="14"/>
  <c r="AT133" i="14" s="1"/>
  <c r="AT139" i="14" s="1"/>
  <c r="AR213" i="4"/>
  <c r="AR231" i="4" s="1"/>
  <c r="AR249" i="4" s="1"/>
  <c r="AS99" i="4"/>
  <c r="AU73" i="18"/>
  <c r="AT145" i="18"/>
  <c r="AT157" i="18" s="1"/>
  <c r="AT169" i="18" s="1"/>
  <c r="AS166" i="25"/>
  <c r="AR386" i="25"/>
  <c r="AR419" i="25" s="1"/>
  <c r="AR452" i="25" s="1"/>
  <c r="AQ455" i="5"/>
  <c r="AQ240" i="5"/>
  <c r="AQ599" i="5"/>
  <c r="AQ218" i="5"/>
  <c r="AQ551" i="5"/>
  <c r="AQ723" i="5"/>
  <c r="AQ644" i="5"/>
  <c r="AQ733" i="5"/>
  <c r="AQ738" i="5"/>
  <c r="AQ689" i="5"/>
  <c r="AQ610" i="5"/>
  <c r="AQ141" i="5"/>
  <c r="AQ173" i="5"/>
  <c r="AQ588" i="5"/>
  <c r="AQ311" i="5"/>
  <c r="AQ621" i="5"/>
  <c r="AQ412" i="5"/>
  <c r="AQ252" i="5"/>
  <c r="AQ678" i="5"/>
  <c r="AQ340" i="5"/>
  <c r="AQ633" i="5"/>
  <c r="AR4" i="5"/>
  <c r="AQ655" i="5"/>
  <c r="AQ229" i="5"/>
  <c r="AQ666" i="5"/>
  <c r="AQ432" i="5"/>
  <c r="AQ371" i="5"/>
  <c r="AQ282" i="5"/>
  <c r="AQ711" i="5"/>
  <c r="AQ206" i="5"/>
  <c r="AQ392" i="5"/>
  <c r="AQ700" i="5"/>
  <c r="AQ728" i="5"/>
  <c r="AU145" i="18" l="1"/>
  <c r="AU157" i="18" s="1"/>
  <c r="AU169" i="18" s="1"/>
  <c r="AV73" i="18"/>
  <c r="AV145" i="18" s="1"/>
  <c r="AV157" i="18" s="1"/>
  <c r="AV169" i="18" s="1"/>
  <c r="AT176" i="10"/>
  <c r="AS395" i="10"/>
  <c r="AS428" i="10" s="1"/>
  <c r="AS492" i="10" s="1"/>
  <c r="AU188" i="12"/>
  <c r="AU200" i="12" s="1"/>
  <c r="AU212" i="12" s="1"/>
  <c r="AV86" i="12"/>
  <c r="AV188" i="12" s="1"/>
  <c r="AV200" i="12" s="1"/>
  <c r="AV212" i="12" s="1"/>
  <c r="AS213" i="4"/>
  <c r="AS231" i="4" s="1"/>
  <c r="AS249" i="4" s="1"/>
  <c r="AT99" i="4"/>
  <c r="AV85" i="14"/>
  <c r="AU127" i="14"/>
  <c r="AU85" i="21"/>
  <c r="AT187" i="21"/>
  <c r="AT199" i="21" s="1"/>
  <c r="AT211" i="21" s="1"/>
  <c r="AT166" i="25"/>
  <c r="AS386" i="25"/>
  <c r="AS419" i="25" s="1"/>
  <c r="AS452" i="25" s="1"/>
  <c r="AR455" i="5"/>
  <c r="AR340" i="5"/>
  <c r="AR700" i="5"/>
  <c r="AR252" i="5"/>
  <c r="AR644" i="5"/>
  <c r="AR551" i="5"/>
  <c r="AS4" i="5"/>
  <c r="AR412" i="5"/>
  <c r="AR588" i="5"/>
  <c r="AR432" i="5"/>
  <c r="AR666" i="5"/>
  <c r="AR392" i="5"/>
  <c r="AR723" i="5"/>
  <c r="AR173" i="5"/>
  <c r="AR229" i="5"/>
  <c r="AR218" i="5"/>
  <c r="AR738" i="5"/>
  <c r="AR206" i="5"/>
  <c r="AR733" i="5"/>
  <c r="AR655" i="5"/>
  <c r="AR282" i="5"/>
  <c r="AR240" i="5"/>
  <c r="AR689" i="5"/>
  <c r="AR633" i="5"/>
  <c r="AR678" i="5"/>
  <c r="AR311" i="5"/>
  <c r="AR371" i="5"/>
  <c r="AR711" i="5"/>
  <c r="AR141" i="5"/>
  <c r="AR728" i="5"/>
  <c r="AR621" i="5"/>
  <c r="AR610" i="5"/>
  <c r="AR599" i="5"/>
  <c r="AT213" i="4" l="1"/>
  <c r="AT231" i="4" s="1"/>
  <c r="AT249" i="4" s="1"/>
  <c r="AU99" i="4"/>
  <c r="AU187" i="21"/>
  <c r="AU199" i="21" s="1"/>
  <c r="AU211" i="21" s="1"/>
  <c r="AV85" i="21"/>
  <c r="AV187" i="21" s="1"/>
  <c r="AV199" i="21" s="1"/>
  <c r="AV211" i="21" s="1"/>
  <c r="AU176" i="10"/>
  <c r="AT395" i="10"/>
  <c r="AT428" i="10" s="1"/>
  <c r="AT492" i="10" s="1"/>
  <c r="AU133" i="14"/>
  <c r="AV127" i="14"/>
  <c r="AU166" i="25"/>
  <c r="AT386" i="25"/>
  <c r="AT419" i="25" s="1"/>
  <c r="AT452" i="25" s="1"/>
  <c r="AS666" i="5"/>
  <c r="AS733" i="5"/>
  <c r="AS599" i="5"/>
  <c r="AS412" i="5"/>
  <c r="AS173" i="5"/>
  <c r="AS551" i="5"/>
  <c r="AS371" i="5"/>
  <c r="AS633" i="5"/>
  <c r="AS252" i="5"/>
  <c r="AS723" i="5"/>
  <c r="AS610" i="5"/>
  <c r="AS588" i="5"/>
  <c r="AS644" i="5"/>
  <c r="AS282" i="5"/>
  <c r="AS689" i="5"/>
  <c r="AS711" i="5"/>
  <c r="AS229" i="5"/>
  <c r="AS455" i="5"/>
  <c r="AS700" i="5"/>
  <c r="AS340" i="5"/>
  <c r="AS218" i="5"/>
  <c r="AS311" i="5"/>
  <c r="AS432" i="5"/>
  <c r="AS728" i="5"/>
  <c r="AS738" i="5"/>
  <c r="AS392" i="5"/>
  <c r="AS240" i="5"/>
  <c r="AS655" i="5"/>
  <c r="AS206" i="5"/>
  <c r="AS621" i="5"/>
  <c r="AS678" i="5"/>
  <c r="AS141" i="5"/>
  <c r="AT4" i="5"/>
  <c r="AU139" i="14" l="1"/>
  <c r="AV139" i="14" s="1"/>
  <c r="AV133" i="14"/>
  <c r="AU395" i="10"/>
  <c r="AU428" i="10" s="1"/>
  <c r="AU492" i="10" s="1"/>
  <c r="AV176" i="10"/>
  <c r="AV395" i="10" s="1"/>
  <c r="AV428" i="10" s="1"/>
  <c r="AV492" i="10" s="1"/>
  <c r="AU213" i="4"/>
  <c r="AU231" i="4" s="1"/>
  <c r="AU249" i="4" s="1"/>
  <c r="AV99" i="4"/>
  <c r="AV213" i="4" s="1"/>
  <c r="AV231" i="4" s="1"/>
  <c r="AV249" i="4" s="1"/>
  <c r="AU386" i="25"/>
  <c r="AU419" i="25" s="1"/>
  <c r="AU452" i="25" s="1"/>
  <c r="AV166" i="25"/>
  <c r="AV386" i="25" s="1"/>
  <c r="AV419" i="25" s="1"/>
  <c r="AV452" i="25" s="1"/>
  <c r="AT655" i="5"/>
  <c r="AT644" i="5"/>
  <c r="AT229" i="5"/>
  <c r="AT711" i="5"/>
  <c r="AT551" i="5"/>
  <c r="AT733" i="5"/>
  <c r="AT392" i="5"/>
  <c r="AT678" i="5"/>
  <c r="AT206" i="5"/>
  <c r="AT371" i="5"/>
  <c r="AT412" i="5"/>
  <c r="AT252" i="5"/>
  <c r="AT666" i="5"/>
  <c r="AT240" i="5"/>
  <c r="AT700" i="5"/>
  <c r="AT282" i="5"/>
  <c r="AT455" i="5"/>
  <c r="AT173" i="5"/>
  <c r="AT633" i="5"/>
  <c r="AT689" i="5"/>
  <c r="AT141" i="5"/>
  <c r="AT723" i="5"/>
  <c r="AT599" i="5"/>
  <c r="AT728" i="5"/>
  <c r="AT738" i="5"/>
  <c r="AT218" i="5"/>
  <c r="AT311" i="5"/>
  <c r="AT621" i="5"/>
  <c r="AU4" i="5"/>
  <c r="AT610" i="5"/>
  <c r="AT340" i="5"/>
  <c r="AT588" i="5"/>
  <c r="AT432" i="5"/>
  <c r="AU723" i="5" l="1"/>
  <c r="AV4" i="5"/>
  <c r="AU700" i="5"/>
  <c r="AU728" i="5"/>
  <c r="AU689" i="5"/>
  <c r="AU282" i="5"/>
  <c r="AU392" i="5"/>
  <c r="AU240" i="5"/>
  <c r="AU432" i="5"/>
  <c r="AU599" i="5"/>
  <c r="AU218" i="5"/>
  <c r="AU711" i="5"/>
  <c r="AU621" i="5"/>
  <c r="AU666" i="5"/>
  <c r="AU738" i="5"/>
  <c r="AU141" i="5"/>
  <c r="AU371" i="5"/>
  <c r="AU655" i="5"/>
  <c r="AU610" i="5"/>
  <c r="AU678" i="5"/>
  <c r="AU644" i="5"/>
  <c r="AU633" i="5"/>
  <c r="AU252" i="5"/>
  <c r="AU551" i="5"/>
  <c r="AU173" i="5"/>
  <c r="AU206" i="5"/>
  <c r="AU412" i="5"/>
  <c r="AU340" i="5"/>
  <c r="AU455" i="5"/>
  <c r="AU733" i="5"/>
  <c r="AU588" i="5"/>
  <c r="AU229" i="5"/>
  <c r="AU311" i="5"/>
  <c r="AV432" i="5" l="1"/>
  <c r="AV655" i="5"/>
  <c r="AV633" i="5"/>
  <c r="AV455" i="5"/>
  <c r="AV666" i="5"/>
  <c r="AV599" i="5"/>
  <c r="AV311" i="5"/>
  <c r="AV700" i="5"/>
  <c r="AW4" i="5"/>
  <c r="AV240" i="5"/>
  <c r="AV733" i="5"/>
  <c r="AV218" i="5"/>
  <c r="AV141" i="5"/>
  <c r="AV621" i="5"/>
  <c r="AV252" i="5"/>
  <c r="AV206" i="5"/>
  <c r="AV371" i="5"/>
  <c r="AV282" i="5"/>
  <c r="AV644" i="5"/>
  <c r="AV551" i="5"/>
  <c r="AV610" i="5"/>
  <c r="AV678" i="5"/>
  <c r="AV229" i="5"/>
  <c r="AV723" i="5"/>
  <c r="AV728" i="5"/>
  <c r="AV340" i="5"/>
  <c r="AV738" i="5"/>
  <c r="AV588" i="5"/>
  <c r="AV689" i="5"/>
  <c r="AV392" i="5"/>
  <c r="AV711" i="5"/>
  <c r="AV173" i="5"/>
  <c r="AV412" i="5"/>
  <c r="AW240" i="5" l="1"/>
  <c r="AW206" i="5"/>
  <c r="AW633" i="5"/>
  <c r="AW412" i="5"/>
  <c r="AW371" i="5"/>
  <c r="AW432" i="5"/>
  <c r="AW655" i="5"/>
  <c r="AW282" i="5"/>
  <c r="AW340" i="5"/>
  <c r="AW700" i="5"/>
  <c r="AW218" i="5"/>
  <c r="AW678" i="5"/>
  <c r="AW733" i="5"/>
  <c r="AW599" i="5"/>
  <c r="AW711" i="5"/>
  <c r="AW229" i="5"/>
  <c r="AW252" i="5"/>
  <c r="AW455" i="5"/>
  <c r="AW728" i="5"/>
  <c r="AW588" i="5"/>
  <c r="AW689" i="5"/>
  <c r="AW723" i="5"/>
  <c r="AW738" i="5"/>
  <c r="AW311" i="5"/>
  <c r="AW551" i="5"/>
  <c r="AX4" i="5"/>
  <c r="AW621" i="5"/>
  <c r="AW610" i="5"/>
  <c r="AW392" i="5"/>
  <c r="AW141" i="5"/>
  <c r="AW173" i="5"/>
  <c r="AW666" i="5"/>
  <c r="AW644" i="5"/>
  <c r="AX371" i="5" l="1"/>
  <c r="AX173" i="5"/>
  <c r="AX689" i="5"/>
  <c r="AX206" i="5"/>
  <c r="AX621" i="5"/>
  <c r="AX723" i="5"/>
  <c r="AX141" i="5"/>
  <c r="AX644" i="5"/>
  <c r="AX633" i="5"/>
  <c r="AX700" i="5"/>
  <c r="AX738" i="5"/>
  <c r="AX610" i="5"/>
  <c r="AX588" i="5"/>
  <c r="AX728" i="5"/>
  <c r="AX412" i="5"/>
  <c r="AX252" i="5"/>
  <c r="AX678" i="5"/>
  <c r="AX218" i="5"/>
  <c r="AX311" i="5"/>
  <c r="AX340" i="5"/>
  <c r="AX240" i="5"/>
  <c r="AX655" i="5"/>
  <c r="AX392" i="5"/>
  <c r="AX229" i="5"/>
  <c r="AX432" i="5"/>
  <c r="AX551" i="5"/>
  <c r="AX733" i="5"/>
  <c r="AX711" i="5"/>
  <c r="AX455" i="5"/>
  <c r="AX282" i="5"/>
  <c r="AX666" i="5"/>
  <c r="AX599" i="5"/>
  <c r="AY4" i="5"/>
  <c r="AY551" i="5" l="1"/>
  <c r="AY588" i="5"/>
  <c r="AY655" i="5"/>
  <c r="AY392" i="5"/>
  <c r="AY432" i="5"/>
  <c r="AY711" i="5"/>
  <c r="AY141" i="5"/>
  <c r="AY633" i="5"/>
  <c r="AY455" i="5"/>
  <c r="AY340" i="5"/>
  <c r="AY371" i="5"/>
  <c r="AY678" i="5"/>
  <c r="AY412" i="5"/>
  <c r="AY252" i="5"/>
  <c r="AY700" i="5"/>
  <c r="AY728" i="5"/>
  <c r="AY610" i="5"/>
  <c r="AY733" i="5"/>
  <c r="AY240" i="5"/>
  <c r="AY621" i="5"/>
  <c r="AY666" i="5"/>
  <c r="AY644" i="5"/>
  <c r="AY206" i="5"/>
  <c r="AY311" i="5"/>
  <c r="AY229" i="5"/>
  <c r="AY738" i="5"/>
  <c r="AY282" i="5"/>
  <c r="AY723" i="5"/>
  <c r="AY689" i="5"/>
  <c r="AY218" i="5"/>
  <c r="AY173" i="5"/>
  <c r="AZ4" i="5"/>
  <c r="AY599" i="5"/>
  <c r="AZ711" i="5" l="1"/>
  <c r="AZ621" i="5"/>
  <c r="AZ588" i="5"/>
  <c r="AZ610" i="5"/>
  <c r="AZ738" i="5"/>
  <c r="AZ728" i="5"/>
  <c r="AZ412" i="5"/>
  <c r="AZ229" i="5"/>
  <c r="AZ455" i="5"/>
  <c r="AZ551" i="5"/>
  <c r="AZ371" i="5"/>
  <c r="AZ666" i="5"/>
  <c r="AZ700" i="5"/>
  <c r="AZ340" i="5"/>
  <c r="AZ633" i="5"/>
  <c r="AZ655" i="5"/>
  <c r="AZ678" i="5"/>
  <c r="AZ689" i="5"/>
  <c r="AZ432" i="5"/>
  <c r="AZ311" i="5"/>
  <c r="AZ240" i="5"/>
  <c r="AZ173" i="5"/>
  <c r="AZ723" i="5"/>
  <c r="AZ733" i="5"/>
  <c r="AZ218" i="5"/>
  <c r="AZ252" i="5"/>
  <c r="AZ141" i="5"/>
  <c r="AZ392" i="5"/>
  <c r="AZ599" i="5"/>
  <c r="AZ282" i="5"/>
  <c r="AZ644" i="5"/>
  <c r="AZ206" i="5"/>
  <c r="BA4" i="5"/>
  <c r="BA551" i="5" l="1"/>
  <c r="BA282" i="5"/>
  <c r="BA206" i="5"/>
  <c r="BA678" i="5"/>
  <c r="BA711" i="5"/>
  <c r="BA599" i="5"/>
  <c r="BA633" i="5"/>
  <c r="BA412" i="5"/>
  <c r="BA666" i="5"/>
  <c r="BA252" i="5"/>
  <c r="BA371" i="5"/>
  <c r="BA218" i="5"/>
  <c r="BA700" i="5"/>
  <c r="BA392" i="5"/>
  <c r="BA141" i="5"/>
  <c r="BA738" i="5"/>
  <c r="BA229" i="5"/>
  <c r="BA689" i="5"/>
  <c r="BA723" i="5"/>
  <c r="BA588" i="5"/>
  <c r="BA240" i="5"/>
  <c r="BA733" i="5"/>
  <c r="BA610" i="5"/>
  <c r="BA621" i="5"/>
  <c r="BB4" i="5"/>
  <c r="BA644" i="5"/>
  <c r="BA455" i="5"/>
  <c r="BA728" i="5"/>
  <c r="BA173" i="5"/>
  <c r="BA340" i="5"/>
  <c r="BA432" i="5"/>
  <c r="BA655" i="5"/>
  <c r="BA311" i="5"/>
  <c r="BB551" i="5" l="1"/>
  <c r="BB711" i="5"/>
  <c r="BB392" i="5"/>
  <c r="BB588" i="5"/>
  <c r="BB610" i="5"/>
  <c r="BB432" i="5"/>
  <c r="BB733" i="5"/>
  <c r="BB311" i="5"/>
  <c r="BB633" i="5"/>
  <c r="BB738" i="5"/>
  <c r="BB644" i="5"/>
  <c r="BB252" i="5"/>
  <c r="BB723" i="5"/>
  <c r="BB412" i="5"/>
  <c r="BB728" i="5"/>
  <c r="BC4" i="5"/>
  <c r="BB218" i="5"/>
  <c r="BB700" i="5"/>
  <c r="BB689" i="5"/>
  <c r="BB229" i="5"/>
  <c r="BB173" i="5"/>
  <c r="BB340" i="5"/>
  <c r="BB621" i="5"/>
  <c r="BB371" i="5"/>
  <c r="BB455" i="5"/>
  <c r="BB599" i="5"/>
  <c r="BB678" i="5"/>
  <c r="BB666" i="5"/>
  <c r="BB141" i="5"/>
  <c r="BB240" i="5"/>
  <c r="BB206" i="5"/>
  <c r="BB282" i="5"/>
  <c r="BB655" i="5"/>
  <c r="BC621" i="5" l="1"/>
  <c r="BC678" i="5"/>
  <c r="BC311" i="5"/>
  <c r="BC432" i="5"/>
  <c r="BC666" i="5"/>
  <c r="BC689" i="5"/>
  <c r="BC610" i="5"/>
  <c r="BC141" i="5"/>
  <c r="BC644" i="5"/>
  <c r="BC588" i="5"/>
  <c r="BC206" i="5"/>
  <c r="BC240" i="5"/>
  <c r="BC551" i="5"/>
  <c r="BC282" i="5"/>
  <c r="BC723" i="5"/>
  <c r="BC738" i="5"/>
  <c r="BC229" i="5"/>
  <c r="BC700" i="5"/>
  <c r="BC392" i="5"/>
  <c r="BC455" i="5"/>
  <c r="BC711" i="5"/>
  <c r="BC173" i="5"/>
  <c r="BC633" i="5"/>
  <c r="BC252" i="5"/>
  <c r="BC412" i="5"/>
  <c r="BC655" i="5"/>
  <c r="BC599" i="5"/>
  <c r="BC340" i="5"/>
  <c r="BC371" i="5"/>
  <c r="BC733" i="5"/>
  <c r="BC728" i="5"/>
  <c r="BD4" i="5"/>
  <c r="BC218" i="5"/>
  <c r="BD723" i="5" l="1"/>
  <c r="BD655" i="5"/>
  <c r="BD610" i="5"/>
  <c r="BD412" i="5"/>
  <c r="BE4" i="5"/>
  <c r="BD728" i="5"/>
  <c r="BD551" i="5"/>
  <c r="BD311" i="5"/>
  <c r="BD141" i="5"/>
  <c r="BD340" i="5"/>
  <c r="BD733" i="5"/>
  <c r="BD218" i="5"/>
  <c r="BD599" i="5"/>
  <c r="BD678" i="5"/>
  <c r="BD621" i="5"/>
  <c r="BD252" i="5"/>
  <c r="BD392" i="5"/>
  <c r="BD588" i="5"/>
  <c r="BD738" i="5"/>
  <c r="BD689" i="5"/>
  <c r="BD455" i="5"/>
  <c r="BD206" i="5"/>
  <c r="BD700" i="5"/>
  <c r="BD282" i="5"/>
  <c r="BD666" i="5"/>
  <c r="BD633" i="5"/>
  <c r="BD371" i="5"/>
  <c r="BD240" i="5"/>
  <c r="BD229" i="5"/>
  <c r="BD432" i="5"/>
  <c r="BD644" i="5"/>
  <c r="BD711" i="5"/>
  <c r="BD173" i="5"/>
  <c r="BN477" i="5" l="1"/>
  <c r="BN478" i="5"/>
  <c r="BE432" i="5"/>
  <c r="BE689" i="5"/>
  <c r="BE700" i="5"/>
  <c r="BE551" i="5"/>
  <c r="BE728" i="5"/>
  <c r="BE206" i="5"/>
  <c r="BE218" i="5"/>
  <c r="BE229" i="5"/>
  <c r="BE621" i="5"/>
  <c r="BE282" i="5"/>
  <c r="BE588" i="5"/>
  <c r="BE455" i="5"/>
  <c r="BE173" i="5"/>
  <c r="BE678" i="5"/>
  <c r="BE610" i="5"/>
  <c r="BE412" i="5"/>
  <c r="BF4" i="5"/>
  <c r="BE240" i="5"/>
  <c r="BE371" i="5"/>
  <c r="BE738" i="5"/>
  <c r="BE733" i="5"/>
  <c r="BE392" i="5"/>
  <c r="BE711" i="5"/>
  <c r="BE599" i="5"/>
  <c r="BE723" i="5"/>
  <c r="BE141" i="5"/>
  <c r="BE340" i="5"/>
  <c r="BE252" i="5"/>
  <c r="BE644" i="5"/>
  <c r="BE655" i="5"/>
  <c r="BE666" i="5"/>
  <c r="BE633" i="5"/>
  <c r="BE311" i="5"/>
  <c r="BF340" i="5" l="1"/>
  <c r="BF633" i="5"/>
  <c r="BF371" i="5"/>
  <c r="BF655" i="5"/>
  <c r="BF173" i="5"/>
  <c r="BF723" i="5"/>
  <c r="BF392" i="5"/>
  <c r="BF733" i="5"/>
  <c r="BF728" i="5"/>
  <c r="BF240" i="5"/>
  <c r="BF206" i="5"/>
  <c r="BF551" i="5"/>
  <c r="BF599" i="5"/>
  <c r="BF141" i="5"/>
  <c r="BF711" i="5"/>
  <c r="BF432" i="5"/>
  <c r="BF700" i="5"/>
  <c r="BF282" i="5"/>
  <c r="BG4" i="5"/>
  <c r="BF610" i="5"/>
  <c r="BF678" i="5"/>
  <c r="BF666" i="5"/>
  <c r="BF455" i="5"/>
  <c r="BF229" i="5"/>
  <c r="BF689" i="5"/>
  <c r="BF588" i="5"/>
  <c r="BF621" i="5"/>
  <c r="BF218" i="5"/>
  <c r="BF252" i="5"/>
  <c r="BF311" i="5"/>
  <c r="BF738" i="5"/>
  <c r="BF412" i="5"/>
  <c r="BF644" i="5"/>
  <c r="BG621" i="5" l="1"/>
  <c r="BG666" i="5"/>
  <c r="BG733" i="5"/>
  <c r="BG633" i="5"/>
  <c r="BG678" i="5"/>
  <c r="BG689" i="5"/>
  <c r="BG723" i="5"/>
  <c r="BG218" i="5"/>
  <c r="BG700" i="5"/>
  <c r="BG588" i="5"/>
  <c r="BG141" i="5"/>
  <c r="BG173" i="5"/>
  <c r="BG610" i="5"/>
  <c r="BG728" i="5"/>
  <c r="BG282" i="5"/>
  <c r="BG412" i="5"/>
  <c r="BG711" i="5"/>
  <c r="BG455" i="5"/>
  <c r="BG551" i="5"/>
  <c r="BG644" i="5"/>
  <c r="BG340" i="5"/>
  <c r="BP478" i="5" s="1"/>
  <c r="BG655" i="5"/>
  <c r="BG392" i="5"/>
  <c r="BG240" i="5"/>
  <c r="BG371" i="5"/>
  <c r="BG311" i="5"/>
  <c r="BG432" i="5"/>
  <c r="BG738" i="5"/>
  <c r="BG252" i="5"/>
  <c r="BG599" i="5"/>
  <c r="BG229" i="5"/>
  <c r="BG206" i="5"/>
</calcChain>
</file>

<file path=xl/sharedStrings.xml><?xml version="1.0" encoding="utf-8"?>
<sst xmlns="http://schemas.openxmlformats.org/spreadsheetml/2006/main" count="7706" uniqueCount="995">
  <si>
    <t>Year</t>
  </si>
  <si>
    <t>Financial Assumptions:</t>
  </si>
  <si>
    <t>Inflation Rate</t>
  </si>
  <si>
    <t>Nuclear</t>
  </si>
  <si>
    <t>Hydropower</t>
  </si>
  <si>
    <t>Outage Rates (%)</t>
  </si>
  <si>
    <t>Load (%)</t>
  </si>
  <si>
    <t>Forced</t>
  </si>
  <si>
    <t>Planned</t>
  </si>
  <si>
    <t>SO2</t>
  </si>
  <si>
    <t>NOx</t>
  </si>
  <si>
    <t>CO2</t>
  </si>
  <si>
    <t>Geothermal</t>
  </si>
  <si>
    <t>New</t>
  </si>
  <si>
    <t>Y</t>
  </si>
  <si>
    <t>N</t>
  </si>
  <si>
    <t xml:space="preserve">Take me to: </t>
  </si>
  <si>
    <t>Current Costs</t>
  </si>
  <si>
    <t>Future Projections</t>
  </si>
  <si>
    <t>TRG 1</t>
  </si>
  <si>
    <t>TRG 2</t>
  </si>
  <si>
    <t>TRG 4</t>
  </si>
  <si>
    <t>TRG 3</t>
  </si>
  <si>
    <t>TRG 5</t>
  </si>
  <si>
    <t>Construction Financing Cost ($/kW)</t>
  </si>
  <si>
    <t>Grid Feature Cost ($/kW)</t>
  </si>
  <si>
    <t>Spur Line Cost ($/kW)</t>
  </si>
  <si>
    <t>Grid Connection Costs</t>
  </si>
  <si>
    <t>Overnight Capital Cost ($/kW)</t>
  </si>
  <si>
    <t>Inputs</t>
  </si>
  <si>
    <t>Annual Energy Production (kWh/kW)</t>
  </si>
  <si>
    <t>Available Capacity (GW)</t>
  </si>
  <si>
    <t>Finance</t>
  </si>
  <si>
    <t>LCOE</t>
  </si>
  <si>
    <t>Levelized Cost of Energy ($/MWh)</t>
  </si>
  <si>
    <t>Calculated</t>
  </si>
  <si>
    <t>Basis Year:</t>
  </si>
  <si>
    <t>Techno-Economic Cost and Performance Parameters</t>
  </si>
  <si>
    <t>Land-Based Wind Inputs</t>
  </si>
  <si>
    <t>Net Capacity Factor (%)</t>
  </si>
  <si>
    <t xml:space="preserve"> Average </t>
  </si>
  <si>
    <t>Wind Speed (m/s)</t>
  </si>
  <si>
    <t>Weighted</t>
  </si>
  <si>
    <t>Weighted Average Cost of Capital (WACC) (Nominal) (%)</t>
  </si>
  <si>
    <t>TRG 1 - Low</t>
  </si>
  <si>
    <t>TRG 1 - Mid</t>
  </si>
  <si>
    <t>TRG 1 - High</t>
  </si>
  <si>
    <t>TRG 2 - Low</t>
  </si>
  <si>
    <t>TRG 2 - Mid</t>
  </si>
  <si>
    <t>TRG 2 - High</t>
  </si>
  <si>
    <t>TRG 3 - Low</t>
  </si>
  <si>
    <t>TRG 3 - Mid</t>
  </si>
  <si>
    <t>TRG 3 - High</t>
  </si>
  <si>
    <t>TRG 4 - Low</t>
  </si>
  <si>
    <t>TRG 4 - Mid</t>
  </si>
  <si>
    <t>TRG 4 - High</t>
  </si>
  <si>
    <t>TRG 5 - Low</t>
  </si>
  <si>
    <t>TRG 5 - Mid</t>
  </si>
  <si>
    <t>TRG 5 - High</t>
  </si>
  <si>
    <t>Debt Fraction</t>
  </si>
  <si>
    <t>Interest During Construction</t>
  </si>
  <si>
    <t>Annual</t>
  </si>
  <si>
    <t>Fraction</t>
  </si>
  <si>
    <t>Capital Recovery Factor (CRF) - Nominal</t>
  </si>
  <si>
    <t>Capital Recovery Factor (CRF) - Real</t>
  </si>
  <si>
    <t>WACC - Nominal</t>
  </si>
  <si>
    <t>WACC - Real</t>
  </si>
  <si>
    <t>Overnight Levelized Cost of Energy ($/MWh)</t>
  </si>
  <si>
    <t>Capacity</t>
  </si>
  <si>
    <t>hg</t>
  </si>
  <si>
    <t>Coal Inputs</t>
  </si>
  <si>
    <t>Coal Technologies</t>
  </si>
  <si>
    <t>Pulverized with sulfur dioxide (SO2) scrubbers and biomass co-firing</t>
  </si>
  <si>
    <t>Advanced super critical with SO2 and Nox controls</t>
  </si>
  <si>
    <t>Integrated gasification combined cycle (IGCC)</t>
  </si>
  <si>
    <t>Technology-Specific Variables</t>
  </si>
  <si>
    <t xml:space="preserve">Heat Rate </t>
  </si>
  <si>
    <t>(Btu/kWh)</t>
  </si>
  <si>
    <t>Minimum</t>
  </si>
  <si>
    <t>Plant</t>
  </si>
  <si>
    <t>Emissions (lbs/MMBtu)</t>
  </si>
  <si>
    <t>Quick Start</t>
  </si>
  <si>
    <t>(%)</t>
  </si>
  <si>
    <t>Cost</t>
  </si>
  <si>
    <t>($/MW)</t>
  </si>
  <si>
    <t>Spinning</t>
  </si>
  <si>
    <t>Reserve</t>
  </si>
  <si>
    <t>Capability</t>
  </si>
  <si>
    <t>CCS (Y/N)</t>
  </si>
  <si>
    <t>Install (Y/N)</t>
  </si>
  <si>
    <t>X</t>
  </si>
  <si>
    <t>Offshore Wind Inputs</t>
  </si>
  <si>
    <t xml:space="preserve"> </t>
  </si>
  <si>
    <t>Offshore shallow TRG1</t>
  </si>
  <si>
    <t>Offshore shallow TRG2</t>
  </si>
  <si>
    <t>Offshore shallow TRG3</t>
  </si>
  <si>
    <t>Offshore shallow TRG4</t>
  </si>
  <si>
    <t>Offshore mid TRG5</t>
  </si>
  <si>
    <t>Offshore mid TRG6</t>
  </si>
  <si>
    <t>Offshore mid TRG7</t>
  </si>
  <si>
    <t>Offshore deep TRG8</t>
  </si>
  <si>
    <t>Offshore deep TRG9</t>
  </si>
  <si>
    <t>Offshore deep TRG10</t>
  </si>
  <si>
    <t>TRG 6 - Low</t>
  </si>
  <si>
    <t>TRG 6 - Mid</t>
  </si>
  <si>
    <t>TRG 6 - High</t>
  </si>
  <si>
    <t>TRG 7 - Low</t>
  </si>
  <si>
    <t>TRG 7 - Mid</t>
  </si>
  <si>
    <t>TRG 7 - High</t>
  </si>
  <si>
    <t>TRG 8 - Low</t>
  </si>
  <si>
    <t>TRG 8 - Mid</t>
  </si>
  <si>
    <t>TRG 8 - High</t>
  </si>
  <si>
    <t>TRG 9 - Low</t>
  </si>
  <si>
    <t>TRG 9 - Mid</t>
  </si>
  <si>
    <t>TRG 9 - High</t>
  </si>
  <si>
    <t>TRG 10 - Low</t>
  </si>
  <si>
    <t>TRG 10 - Mid</t>
  </si>
  <si>
    <t>TRG 10 - High</t>
  </si>
  <si>
    <t>Land-Based Wind</t>
  </si>
  <si>
    <t>Offshore Wind</t>
  </si>
  <si>
    <t>Natural Gas Technologies</t>
  </si>
  <si>
    <t>IGCC with carbon capture &amp; sequestration (CCS) options</t>
  </si>
  <si>
    <t>Combined Cycle with carbon capture sequestration</t>
  </si>
  <si>
    <t>CofireOld</t>
  </si>
  <si>
    <t>Coal-new</t>
  </si>
  <si>
    <t>CofireNew</t>
  </si>
  <si>
    <t>Coal-IGCC</t>
  </si>
  <si>
    <t>Coal-CCS</t>
  </si>
  <si>
    <t>Gas-CT</t>
  </si>
  <si>
    <t>Gas-CC</t>
  </si>
  <si>
    <t>Gas-CC-CCS</t>
  </si>
  <si>
    <t>Conventional Combustion Turbine</t>
  </si>
  <si>
    <t>Conventional Combined Cycle</t>
  </si>
  <si>
    <t>Variable Operating Expenses ($/MWh)</t>
  </si>
  <si>
    <t>Nuclear Technologies</t>
  </si>
  <si>
    <t>Nuclear Inputs</t>
  </si>
  <si>
    <t>Advanced super critical with SO2 &amp; Nox controls &amp; biomass co-firing</t>
  </si>
  <si>
    <t>Gas Inputs</t>
  </si>
  <si>
    <t>-</t>
  </si>
  <si>
    <t>Advanced Nuclear</t>
  </si>
  <si>
    <t>Fuel Costs ($/mmBtu)</t>
  </si>
  <si>
    <t>Fuel Costs ($/Mcf)</t>
  </si>
  <si>
    <t>*</t>
  </si>
  <si>
    <t>Nuclear - Low</t>
  </si>
  <si>
    <t>Nuclear - Mid</t>
  </si>
  <si>
    <t>Nuclear - High</t>
  </si>
  <si>
    <t>CofireOld - Low</t>
  </si>
  <si>
    <t>CofireOld - Mid</t>
  </si>
  <si>
    <t>Coal-new - High</t>
  </si>
  <si>
    <t>CofireOld - High</t>
  </si>
  <si>
    <t>Coal-new - Low</t>
  </si>
  <si>
    <t>Coal-new - Mid</t>
  </si>
  <si>
    <t>CofireNew - Low</t>
  </si>
  <si>
    <t>CofireNew - Mid</t>
  </si>
  <si>
    <t>CofireNew - High</t>
  </si>
  <si>
    <t>Coal-IGCC - Low</t>
  </si>
  <si>
    <t>Coal-IGCC - Mid</t>
  </si>
  <si>
    <t>Coal-IGCC - High</t>
  </si>
  <si>
    <t>Coal-CCS - Low</t>
  </si>
  <si>
    <t>Coal-CCS - Mid</t>
  </si>
  <si>
    <t>Coal-CCS - High</t>
  </si>
  <si>
    <t>*Overnight Capital Cost used here is the Capital Cost taken from AEO (which is an Overnight Capital Cost plus a defined transmission cost).</t>
  </si>
  <si>
    <t>Overnight Capital Cost ($/kW) *</t>
  </si>
  <si>
    <t>Gas-CT - Low</t>
  </si>
  <si>
    <t>Gas-CT - Mid</t>
  </si>
  <si>
    <t>Gas-CT - High</t>
  </si>
  <si>
    <t>Gas-CC - Low</t>
  </si>
  <si>
    <t>Gas-CC-CCS - Low</t>
  </si>
  <si>
    <t>Gas-CC - Mid</t>
  </si>
  <si>
    <t>Gas-CC-CCS - Mid</t>
  </si>
  <si>
    <t>Gas-CC - High</t>
  </si>
  <si>
    <t>Gas-CC-CCS - High</t>
  </si>
  <si>
    <t>Solar PV Inputs</t>
  </si>
  <si>
    <t>Solar CSP Inputs</t>
  </si>
  <si>
    <t>Concentrating Solar Power</t>
  </si>
  <si>
    <t>Biopower Inputs</t>
  </si>
  <si>
    <t>Biopower Technologies</t>
  </si>
  <si>
    <t>Dedicated</t>
  </si>
  <si>
    <t>Dedicated biomass plant</t>
  </si>
  <si>
    <t>Dedicated - Low</t>
  </si>
  <si>
    <t>Dedicated - Mid</t>
  </si>
  <si>
    <t>Dedicated - High</t>
  </si>
  <si>
    <t>Geothermal Inputs</t>
  </si>
  <si>
    <t>Site Name</t>
  </si>
  <si>
    <t>Clifton Hot Springs</t>
  </si>
  <si>
    <t>Gillard (Morenci) Hot Springs</t>
  </si>
  <si>
    <t>Coso area</t>
  </si>
  <si>
    <t>North Brawley</t>
  </si>
  <si>
    <t>East Brawley</t>
  </si>
  <si>
    <t>Salton Sea area</t>
  </si>
  <si>
    <t>Medicine Lake (Glass Mt.)</t>
  </si>
  <si>
    <t>Heber Deep</t>
  </si>
  <si>
    <t>East Mesa (Deep)</t>
  </si>
  <si>
    <t>South Brawley (Mesquite)</t>
  </si>
  <si>
    <t>East Mesa (Shallow)</t>
  </si>
  <si>
    <t>Clear Lake (Sulphur Bank mine)</t>
  </si>
  <si>
    <t>Wilbur Springs</t>
  </si>
  <si>
    <t>Lake City Hot Springs</t>
  </si>
  <si>
    <t>Long Valley caldera - deep</t>
  </si>
  <si>
    <t>Dunes</t>
  </si>
  <si>
    <t>Carson River</t>
  </si>
  <si>
    <t>Calistoga HS</t>
  </si>
  <si>
    <t>Mt. Signal</t>
  </si>
  <si>
    <t>Heber Shallow</t>
  </si>
  <si>
    <t>West Valley Reservoir</t>
  </si>
  <si>
    <t>Wendel</t>
  </si>
  <si>
    <t>Leonards Hot Sps./Seyferth HS</t>
  </si>
  <si>
    <t>Amedee</t>
  </si>
  <si>
    <t>Sespe HS</t>
  </si>
  <si>
    <t>Canby (I'SOT)</t>
  </si>
  <si>
    <t>Tecopa HS</t>
  </si>
  <si>
    <t>Fort Bidwell</t>
  </si>
  <si>
    <t>Kelly HS</t>
  </si>
  <si>
    <t>Arrowhead HS</t>
  </si>
  <si>
    <t>Surprise Valley HS</t>
  </si>
  <si>
    <t>Boyes HS</t>
  </si>
  <si>
    <t>Sonoma Mission Inn</t>
  </si>
  <si>
    <t>Kellog HS</t>
  </si>
  <si>
    <t>Waunita Hot Springs</t>
  </si>
  <si>
    <t>Routt</t>
  </si>
  <si>
    <t>Raft River</t>
  </si>
  <si>
    <t>Big Creek Hot Springs</t>
  </si>
  <si>
    <t>Crane Creek-Cove Creek area</t>
  </si>
  <si>
    <t>Squaw Hot Springs area</t>
  </si>
  <si>
    <t>Wayland (Battle Creek) Hot Springs</t>
  </si>
  <si>
    <t>Deer Creek Hot Spring (old 97)</t>
  </si>
  <si>
    <t>Vulcan Hot Springs</t>
  </si>
  <si>
    <t>Magic Reservoir area</t>
  </si>
  <si>
    <t>White Licks Hot Springs</t>
  </si>
  <si>
    <t>Sharkey Hot Springs</t>
  </si>
  <si>
    <t>Latty Hot Springs</t>
  </si>
  <si>
    <t>Owl Creek Hot Springs</t>
  </si>
  <si>
    <t>Ennis (Thexton) Hot Springs</t>
  </si>
  <si>
    <t>Silver Star (Barkel's) Hot Springs</t>
  </si>
  <si>
    <t>Gregson (Fairmont) Hot Springs</t>
  </si>
  <si>
    <t>Valles Caldera - Redondo</t>
  </si>
  <si>
    <t>Valles Caldera - Sulphur Springs</t>
  </si>
  <si>
    <t>Jemez Springs (Ojos Calientes)</t>
  </si>
  <si>
    <t>Lightning Dock</t>
  </si>
  <si>
    <t>Dixie Valley Power Partners</t>
  </si>
  <si>
    <t>Humboldt House - Rye Patch</t>
  </si>
  <si>
    <t>Blue Mountain</t>
  </si>
  <si>
    <t>Dixie Valley Geothermal Field</t>
  </si>
  <si>
    <t>San Emidio Desert area</t>
  </si>
  <si>
    <t>Fish Lake Valley</t>
  </si>
  <si>
    <t>Great Boiling Springs (Gerlach)</t>
  </si>
  <si>
    <t>Brady HS</t>
  </si>
  <si>
    <t>Soda Lake area</t>
  </si>
  <si>
    <t>Stillwater area</t>
  </si>
  <si>
    <t>Hot Sulphur Springs - Tuscarora</t>
  </si>
  <si>
    <t>Beowawe HS</t>
  </si>
  <si>
    <t>Fallon Naval Air Station</t>
  </si>
  <si>
    <t>Desert Peak</t>
  </si>
  <si>
    <t>Sulphur Hot Springs (Ruby Valley)</t>
  </si>
  <si>
    <t>Lee Hot Springs</t>
  </si>
  <si>
    <t>Emigrant</t>
  </si>
  <si>
    <t>Fernley area (Patua HS/Hazen)</t>
  </si>
  <si>
    <t>Baltazor Hot Springs</t>
  </si>
  <si>
    <t>Pinto Hot Springs</t>
  </si>
  <si>
    <t>Reese River</t>
  </si>
  <si>
    <t>Dann Ranch Hot Spring</t>
  </si>
  <si>
    <t>Wedell Hot Spring (Gabbs)</t>
  </si>
  <si>
    <t>Railroad Valley</t>
  </si>
  <si>
    <t>Black Warrior</t>
  </si>
  <si>
    <t>Darrough Hot Springs</t>
  </si>
  <si>
    <t>The Needles (Needle Rocks, Pyramid Lake)</t>
  </si>
  <si>
    <t>Tungsten Mountain</t>
  </si>
  <si>
    <t>Carson Lake Corral</t>
  </si>
  <si>
    <t>Hot Springs Ranch (Pumpernickel Valley)</t>
  </si>
  <si>
    <t>Smith Creek Valley area</t>
  </si>
  <si>
    <t>McLeod 88 (Big Smokey Valley)</t>
  </si>
  <si>
    <t>Double Hot Springs area</t>
  </si>
  <si>
    <t>Black Rock Point area</t>
  </si>
  <si>
    <t>Leach HS</t>
  </si>
  <si>
    <t>Colado area</t>
  </si>
  <si>
    <t>Dixie Hot Springs</t>
  </si>
  <si>
    <t>Wabuska Hot Springs</t>
  </si>
  <si>
    <t>Butte Springs (Trego)</t>
  </si>
  <si>
    <t>Rowland Hot Springs</t>
  </si>
  <si>
    <t>Dyke Hot Springs area</t>
  </si>
  <si>
    <t>Newberry Caldera</t>
  </si>
  <si>
    <t>Mickey HS</t>
  </si>
  <si>
    <t>Neal HS</t>
  </si>
  <si>
    <t>Crump's HS</t>
  </si>
  <si>
    <t>Hot (Borax) Lake</t>
  </si>
  <si>
    <t>Lakeview area (Hunters and Barry Ranch Hot Springs)</t>
  </si>
  <si>
    <t>Alvord HS</t>
  </si>
  <si>
    <t>Little Valley area</t>
  </si>
  <si>
    <t>Maazama Well (Crater Lake)</t>
  </si>
  <si>
    <t>Breitenbush Hot Springs</t>
  </si>
  <si>
    <t>Mitchell Butte</t>
  </si>
  <si>
    <t>Trout Creek</t>
  </si>
  <si>
    <t>Kahneetah Hot Springs</t>
  </si>
  <si>
    <t>Summer Lake Hot Springs</t>
  </si>
  <si>
    <t>Olene Hot Springs</t>
  </si>
  <si>
    <t>Clark Ranch</t>
  </si>
  <si>
    <t>Roosevelt HS</t>
  </si>
  <si>
    <t>Cove Fort - Sulphurdale - Liquid</t>
  </si>
  <si>
    <t>Thermo Hot Springs</t>
  </si>
  <si>
    <t>Newcastle area</t>
  </si>
  <si>
    <t>Cove Fort - Sulphurdale - Vapor</t>
  </si>
  <si>
    <t>Baker Hot Spring</t>
  </si>
  <si>
    <t>Huckleberry Hot Springs</t>
  </si>
  <si>
    <t>Undiscovered &lt;140 - AZ</t>
  </si>
  <si>
    <t>Undiscovered &lt;140 - CA</t>
  </si>
  <si>
    <t>Undiscovered &lt;140 - CO</t>
  </si>
  <si>
    <t>Undiscovered &lt;140 - ID</t>
  </si>
  <si>
    <t>Undiscovered &lt;140 - MT</t>
  </si>
  <si>
    <t>Undiscovered &lt;140 - NM</t>
  </si>
  <si>
    <t>Undiscovered &lt;140 - NV</t>
  </si>
  <si>
    <t>Undiscovered &lt;140 - OR</t>
  </si>
  <si>
    <t>Undiscovered &lt;140 - UT</t>
  </si>
  <si>
    <t>Undiscovered &lt;140 - WA</t>
  </si>
  <si>
    <t>Undiscovered &lt;140 - WY</t>
  </si>
  <si>
    <t>Undiscovered &gt;=140, &lt;=190 - CA</t>
  </si>
  <si>
    <t>Undiscovered &gt;=140, &lt;=190 - ID</t>
  </si>
  <si>
    <t>Undiscovered &gt;=140, &lt;=190 - NV</t>
  </si>
  <si>
    <t>Undiscovered &gt;=140, &lt;=190 - OR</t>
  </si>
  <si>
    <t>Undiscovered &gt;=140, &lt;=190 - UT</t>
  </si>
  <si>
    <t>Undiscovered &gt;190 - CA</t>
  </si>
  <si>
    <t>Undiscovered &gt;190 - NM</t>
  </si>
  <si>
    <t>Undiscovered &gt;190 - NV</t>
  </si>
  <si>
    <t>Undiscovered &gt;190 - OR</t>
  </si>
  <si>
    <t>Undiscovered &gt;190 - UT</t>
  </si>
  <si>
    <t>Conventional - Coal</t>
  </si>
  <si>
    <t>Conventional - Gas</t>
  </si>
  <si>
    <t>Current Costs:</t>
  </si>
  <si>
    <t>Future Projections Costs:</t>
  </si>
  <si>
    <t>Hot Springs Cove</t>
  </si>
  <si>
    <t>Upper Division Hot Spring</t>
  </si>
  <si>
    <t>Bradfield Canal Hot Spring</t>
  </si>
  <si>
    <t>Dulbi</t>
  </si>
  <si>
    <t>Tolvana</t>
  </si>
  <si>
    <t>Bell Island HS</t>
  </si>
  <si>
    <t>Sitka Hot Spring</t>
  </si>
  <si>
    <t>Bailey Bay Hot Springs</t>
  </si>
  <si>
    <t>Great Sitkin Island</t>
  </si>
  <si>
    <t>Hot Springs Bay (Akutan Island)</t>
  </si>
  <si>
    <t>Goddard Hot Springs</t>
  </si>
  <si>
    <t>Pilgrim Hot Springs</t>
  </si>
  <si>
    <t>Serpentine (Arctic) Springs</t>
  </si>
  <si>
    <t>Adak</t>
  </si>
  <si>
    <t>Korovin - Atka Island</t>
  </si>
  <si>
    <t>Geyser Bight</t>
  </si>
  <si>
    <t>West Ukinrek Maar</t>
  </si>
  <si>
    <t>Makushin</t>
  </si>
  <si>
    <t>Kluichef - Atka Island</t>
  </si>
  <si>
    <t>Milky River - Atka Island</t>
  </si>
  <si>
    <t>Akutan Fumaroles</t>
  </si>
  <si>
    <t>Puna Geothermal Venture</t>
  </si>
  <si>
    <t>ReEDS minimum CF 14%</t>
  </si>
  <si>
    <t>Utility Scale Solar Photovoltiac</t>
  </si>
  <si>
    <t>ReEDS average CF 20%</t>
  </si>
  <si>
    <t>ReEDS maximum CF 28%</t>
  </si>
  <si>
    <t>Utility PV - 14%</t>
  </si>
  <si>
    <t>Utility PV - 20%</t>
  </si>
  <si>
    <t>Utility PV - 28%</t>
  </si>
  <si>
    <t>Utility PV - 14% - Low</t>
  </si>
  <si>
    <t>Utility PV - 14% - Mid</t>
  </si>
  <si>
    <t>Utility PV - 14% - High</t>
  </si>
  <si>
    <t>Utility PV - 20% - Low</t>
  </si>
  <si>
    <t>Utility PV - 20% - Mid</t>
  </si>
  <si>
    <t>Utility PV - 20% - High</t>
  </si>
  <si>
    <t>Utility PV - 28% - Low</t>
  </si>
  <si>
    <t>Utility PV - 28% - Mid</t>
  </si>
  <si>
    <t>Utility PV - 28% - High</t>
  </si>
  <si>
    <t>Radiation Levels</t>
  </si>
  <si>
    <t>7.75 - 8.06 kW/m2/day</t>
  </si>
  <si>
    <t>&lt; 190° C</t>
  </si>
  <si>
    <t>&gt; 190° C</t>
  </si>
  <si>
    <t>Generation</t>
  </si>
  <si>
    <t>(GWh)</t>
  </si>
  <si>
    <t>(GW)</t>
  </si>
  <si>
    <t>Available</t>
  </si>
  <si>
    <t>Offshore Wind Techno-Resource Groups (TRG)</t>
  </si>
  <si>
    <t>Land-Based Wind Techno-Resource Groups (TRG)</t>
  </si>
  <si>
    <t>GEO-Hydro Flash example</t>
  </si>
  <si>
    <t>GEO-Hydro Binary example</t>
  </si>
  <si>
    <t>GEO-NF EGS Flash example</t>
  </si>
  <si>
    <t>GEO-NF EGS Binary example</t>
  </si>
  <si>
    <t>GEO-Deep EGS Flash example</t>
  </si>
  <si>
    <t>GEO-Deep EGS Binary example</t>
  </si>
  <si>
    <t>(m)</t>
  </si>
  <si>
    <t>(MW)</t>
  </si>
  <si>
    <t>(kg/s)</t>
  </si>
  <si>
    <t>$/kW net</t>
  </si>
  <si>
    <t>$/kWh</t>
  </si>
  <si>
    <t>$/kW</t>
  </si>
  <si>
    <t>Undiscovered &lt;140 - AK</t>
  </si>
  <si>
    <t>Undiscovered &gt;=140, &lt;=190 - AK</t>
  </si>
  <si>
    <t>Undiscovered &gt;190 - AK</t>
  </si>
  <si>
    <t>Undiscovered &gt;190 - HI</t>
  </si>
  <si>
    <t>ReEDS</t>
  </si>
  <si>
    <t>PCR</t>
  </si>
  <si>
    <t>Reservoir</t>
  </si>
  <si>
    <t>(°C)</t>
  </si>
  <si>
    <t>Depth</t>
  </si>
  <si>
    <t>Sales</t>
  </si>
  <si>
    <t>Flow Rate</t>
  </si>
  <si>
    <t>Well</t>
  </si>
  <si>
    <t>O&amp;M</t>
  </si>
  <si>
    <t>Costs</t>
  </si>
  <si>
    <t>Capital</t>
  </si>
  <si>
    <t>median</t>
  </si>
  <si>
    <t>average</t>
  </si>
  <si>
    <t>GEO-Hydro Flash</t>
  </si>
  <si>
    <t>($/MWh)</t>
  </si>
  <si>
    <t>GEO-Hydro Binary</t>
  </si>
  <si>
    <t>Temp</t>
  </si>
  <si>
    <t>GEO-NF EGS Flash</t>
  </si>
  <si>
    <t>GEO-NF EGS Binary</t>
  </si>
  <si>
    <t>GEO-Deep EGS Flash</t>
  </si>
  <si>
    <t>GEO-Deep EGS Binary</t>
  </si>
  <si>
    <t>4k-150C</t>
  </si>
  <si>
    <t>5k-150C</t>
  </si>
  <si>
    <t>6k-150C</t>
  </si>
  <si>
    <t>7k-150C</t>
  </si>
  <si>
    <t>8k-150C</t>
  </si>
  <si>
    <t>9k-150C</t>
  </si>
  <si>
    <t>10k-150C</t>
  </si>
  <si>
    <t>4k-200C</t>
  </si>
  <si>
    <t>5k-200C</t>
  </si>
  <si>
    <t>6k-200C</t>
  </si>
  <si>
    <t>7k-200C</t>
  </si>
  <si>
    <t>8k-200C</t>
  </si>
  <si>
    <t>9k-200C</t>
  </si>
  <si>
    <t>10k-200C</t>
  </si>
  <si>
    <t>4k-250C</t>
  </si>
  <si>
    <t>5k-250C</t>
  </si>
  <si>
    <t>6k-250C</t>
  </si>
  <si>
    <t>7k-250C</t>
  </si>
  <si>
    <t>8k-250C</t>
  </si>
  <si>
    <t>9k-250C</t>
  </si>
  <si>
    <t>10k-250C</t>
  </si>
  <si>
    <t>4k-300C</t>
  </si>
  <si>
    <t>5k-300C</t>
  </si>
  <si>
    <t>6k-300C</t>
  </si>
  <si>
    <t>7k-300C</t>
  </si>
  <si>
    <t>8k-300C</t>
  </si>
  <si>
    <t>9k-300C</t>
  </si>
  <si>
    <t>10k-300C</t>
  </si>
  <si>
    <t>4k-350C</t>
  </si>
  <si>
    <t>5k-350C</t>
  </si>
  <si>
    <t>6k-350C</t>
  </si>
  <si>
    <t>7k-350C</t>
  </si>
  <si>
    <t>8k-350C</t>
  </si>
  <si>
    <t>9k-350C</t>
  </si>
  <si>
    <t>10k-350C</t>
  </si>
  <si>
    <t xml:space="preserve">Bradfield Canal Hot Spring </t>
  </si>
  <si>
    <t xml:space="preserve">Hot Springs Cove </t>
  </si>
  <si>
    <t xml:space="preserve">Bailey Bay Hot Springs </t>
  </si>
  <si>
    <t xml:space="preserve">Lake City Hot Springs </t>
  </si>
  <si>
    <t>Steamboat Springs</t>
  </si>
  <si>
    <t>Long Valley shallow</t>
  </si>
  <si>
    <t xml:space="preserve">Geyser Bight </t>
  </si>
  <si>
    <t>Steamboat Hills</t>
  </si>
  <si>
    <t>Geysers</t>
  </si>
  <si>
    <t>Geysers Hi T Reservoir</t>
  </si>
  <si>
    <t>The Geysers 1</t>
  </si>
  <si>
    <t>The Geysers 2</t>
  </si>
  <si>
    <t>The Geysers 3</t>
  </si>
  <si>
    <t>The Geysers 4</t>
  </si>
  <si>
    <t>The Geysers 5</t>
  </si>
  <si>
    <t>The Geysers 6</t>
  </si>
  <si>
    <t>Long Valley (Mammoth)</t>
    <phoneticPr fontId="0" type="noConversion"/>
  </si>
  <si>
    <t>Coso 1</t>
  </si>
  <si>
    <t>Coso 2</t>
  </si>
  <si>
    <t>Coso 3</t>
  </si>
  <si>
    <t>Coso 4</t>
  </si>
  <si>
    <t>Salton Sea area 1</t>
  </si>
  <si>
    <t>Salton Sea area 2</t>
  </si>
  <si>
    <t>Salton Sea area 3</t>
  </si>
  <si>
    <t>Salton Sea area 4</t>
  </si>
  <si>
    <t>East Mesa</t>
    <phoneticPr fontId="0" type="noConversion"/>
  </si>
  <si>
    <t>Heber</t>
    <phoneticPr fontId="0" type="noConversion"/>
  </si>
  <si>
    <t>Dixie Valley</t>
    <phoneticPr fontId="0" type="noConversion"/>
  </si>
  <si>
    <t>Steamboat</t>
    <phoneticPr fontId="0" type="noConversion"/>
  </si>
  <si>
    <t>Fallon Area</t>
    <phoneticPr fontId="0" type="noConversion"/>
  </si>
  <si>
    <t>Cove Fort - Sulphurdale</t>
    <phoneticPr fontId="0" type="noConversion"/>
  </si>
  <si>
    <t>10th percentile</t>
  </si>
  <si>
    <t>Hydropower Inputs</t>
  </si>
  <si>
    <t>CapRegMult</t>
  </si>
  <si>
    <t>Capital Regional Multiplier</t>
  </si>
  <si>
    <t>ProFinFactor</t>
  </si>
  <si>
    <t>ProFinFactor = (1 - TR * PVD) / (1 - TR)</t>
  </si>
  <si>
    <t>ConFinFactor</t>
  </si>
  <si>
    <r>
      <t>AI</t>
    </r>
    <r>
      <rPr>
        <vertAlign val="subscript"/>
        <sz val="12"/>
        <color theme="1"/>
        <rFont val="Calibri"/>
        <family val="2"/>
        <scheme val="minor"/>
      </rPr>
      <t>y</t>
    </r>
    <r>
      <rPr>
        <sz val="11"/>
        <color theme="1"/>
        <rFont val="Calibri"/>
        <family val="2"/>
        <scheme val="minor"/>
      </rPr>
      <t xml:space="preserve"> =1 + (1 - TR) * ((1 + IDC)</t>
    </r>
    <r>
      <rPr>
        <vertAlign val="superscript"/>
        <sz val="12"/>
        <color theme="1"/>
        <rFont val="Calibri"/>
        <family val="2"/>
        <scheme val="minor"/>
      </rPr>
      <t>(year+0.5)</t>
    </r>
    <r>
      <rPr>
        <sz val="11"/>
        <color theme="1"/>
        <rFont val="Calibri"/>
        <family val="2"/>
        <scheme val="minor"/>
      </rPr>
      <t xml:space="preserve"> - 1) </t>
    </r>
  </si>
  <si>
    <t>IDC</t>
  </si>
  <si>
    <t>y</t>
  </si>
  <si>
    <t>year index, starting at 0</t>
  </si>
  <si>
    <t>C</t>
  </si>
  <si>
    <t>OCC</t>
  </si>
  <si>
    <t>GCC</t>
  </si>
  <si>
    <t>GCC = GF + OnSpurCost + Off SpurCost</t>
  </si>
  <si>
    <t>GF</t>
  </si>
  <si>
    <t>TR</t>
  </si>
  <si>
    <t>FOM</t>
  </si>
  <si>
    <t>Fixed Operating Expenses</t>
  </si>
  <si>
    <t>VOM</t>
  </si>
  <si>
    <t>Variable Operating Expenses</t>
  </si>
  <si>
    <t>ICC</t>
  </si>
  <si>
    <t>WACC</t>
  </si>
  <si>
    <t>DF</t>
  </si>
  <si>
    <t>RROE</t>
  </si>
  <si>
    <t>i</t>
  </si>
  <si>
    <t>IR</t>
  </si>
  <si>
    <t>PVD</t>
  </si>
  <si>
    <t>M</t>
  </si>
  <si>
    <t>d</t>
  </si>
  <si>
    <t>nominal discount rate (8.9%)</t>
  </si>
  <si>
    <t>CRF</t>
  </si>
  <si>
    <t>t</t>
  </si>
  <si>
    <t>Economic Lifetime (years)</t>
  </si>
  <si>
    <t>Length of time for paying off assets (20 years for all technologies in ReEDS)</t>
  </si>
  <si>
    <t>Fraction of capital financed with debt.  1-DF is assumed financed with equity. (50% for all technologies in ReEDS)</t>
  </si>
  <si>
    <t>Rate of Return on Equity (real)</t>
  </si>
  <si>
    <t>Assumed rate of return on the share of assets financed with equity. (10% for all technologies in ReEDS, 13% nominal)</t>
  </si>
  <si>
    <t>Interest Rate (real)</t>
  </si>
  <si>
    <t>Assumed interest rate on debt. (5.4% for all technologies in ReEDS, 8% nominal)</t>
  </si>
  <si>
    <t>Assumed inflation rate based on historical data. (2.5% in ReEDS)</t>
  </si>
  <si>
    <t>Tax Rate</t>
  </si>
  <si>
    <t>Combined state and federal tax rate (40%)</t>
  </si>
  <si>
    <t>Depreciation period (years)</t>
  </si>
  <si>
    <t>Number of years in MACRS depreciation schedule.</t>
  </si>
  <si>
    <t>FD</t>
  </si>
  <si>
    <t>Depreciation Fraction</t>
  </si>
  <si>
    <t>Fraction of capital depreciated in each year, 1 to M.</t>
  </si>
  <si>
    <t>Capital Recovery Factor</t>
  </si>
  <si>
    <t>The ratio of a constant annuity to the present value of receiving that annuity for a given length of time. (Default in ReEDS is 8.89% real); CRF is a function of WACC and t.</t>
  </si>
  <si>
    <t>Weighted Average Cost of Capital (real)</t>
  </si>
  <si>
    <t>The average expected rate that is paid to finance assets. (Default in ReEDS is 6.2% real); WACC is a function of DF, RROE, IR, i, and TR.</t>
  </si>
  <si>
    <t>Project Finance factor</t>
  </si>
  <si>
    <t>Technology-specific financial multiplier to account for any applicable differences in depreciation schedule, and tax policies. ProFinFactor is a function of TR, WACC, i, M, and FD</t>
  </si>
  <si>
    <t>Overnight Capital Cost ($/MW)</t>
  </si>
  <si>
    <t>Capital cost multipliers to account for regional variations that affect plant costs, e.g. labor rates, etc. Separate multipliers are applied to land-based and offshore wind plants, PV, CSP, coal, gas, nuclear, etc. No multipliers for geothermal or hydropower due to site specific nature of plant cost estimates.</t>
  </si>
  <si>
    <t>Construction Duration</t>
  </si>
  <si>
    <t>Number of years in construction period</t>
  </si>
  <si>
    <t>FC</t>
  </si>
  <si>
    <t>Capital Fraction</t>
  </si>
  <si>
    <t>Fraction of capital spent in each year of construction, 1 to C.</t>
  </si>
  <si>
    <t>Interest rate for financing project during construction period.</t>
  </si>
  <si>
    <t>Fixed Operation and Maintenance Expenses ($/MW-year)</t>
  </si>
  <si>
    <t>Annual expenditures to operate and maintain equipment that are not incurred on a per-unit-energy basis.</t>
  </si>
  <si>
    <t>Variable Operation and Maintenance Expenses ($/MWh)</t>
  </si>
  <si>
    <t xml:space="preserve">Operating and maintenance costs incurred on a per-unit-energy basis. </t>
  </si>
  <si>
    <t>CF</t>
  </si>
  <si>
    <t>Capacity Factor (%)</t>
  </si>
  <si>
    <t xml:space="preserve">Generally defined as the ratio of actual annual output to output at rated capacity for an entire year.  </t>
  </si>
  <si>
    <t>Installed Capital Cost ($/MW)</t>
  </si>
  <si>
    <t>Total capital expenditure to achieve commercial operation up to the plant gate. This intermediate value is used only in presentation of technology cost assumptions with historic market data.  It is not required to calculate LCOE.</t>
  </si>
  <si>
    <t>Construction Finance Factor</t>
  </si>
  <si>
    <t>Portion of all-in capital cost associated with construction period financing.  ConFinFactor is a function of C, FC, and IDC.</t>
  </si>
  <si>
    <t>Grid Feature</t>
  </si>
  <si>
    <t>Point of interconnection at the high voltage transmission network, including substation, transmission lines, load center, or BA center. (Default in ReEDS is $0/kW for substation and load center and $14/kW for others)</t>
  </si>
  <si>
    <t>OnDist</t>
  </si>
  <si>
    <t>Onshore Distance</t>
  </si>
  <si>
    <t>Total onshore distance covered by the onshore transmission spur lines</t>
  </si>
  <si>
    <t>OffDist</t>
  </si>
  <si>
    <t>Offshore Distance</t>
  </si>
  <si>
    <t>Total offshore distance covered by the offshore export cables</t>
  </si>
  <si>
    <t>OnTransCost</t>
  </si>
  <si>
    <t>Onshore Transmission Costs (for spur line)</t>
  </si>
  <si>
    <t>Base onshore transmission line costs (Default in ReEDS is $3922/MW-mile)</t>
  </si>
  <si>
    <t>OnRegTransMult</t>
  </si>
  <si>
    <t>Onshore Regional Transmission Multiplier</t>
  </si>
  <si>
    <t>Transmission cost multipliers to account for regional variations that affect onshore transmission line costs, e.g. labor rates, terrain, siting, etc.</t>
  </si>
  <si>
    <t>OnSpurCost</t>
  </si>
  <si>
    <t>Onshore Spur Line Costs</t>
  </si>
  <si>
    <t>Cost for onshore transmission lines from the plant gate to the grid feature; OnSpurCost is a function of OnDist, OnTransCost, and OnRegTransMult.</t>
  </si>
  <si>
    <t>OffSpurCost</t>
  </si>
  <si>
    <t>Offshore (underwater) Spur Line Costs</t>
  </si>
  <si>
    <t>LCOE = ((CRF * ProFinFactor * ConFinFactor * (OCC * CapRegMult + GCC) + FOM) * 1000 / (CF * 8760)) + VOM + Fuel</t>
  </si>
  <si>
    <r>
      <t>f</t>
    </r>
    <r>
      <rPr>
        <vertAlign val="subscript"/>
        <sz val="11"/>
        <color theme="1"/>
        <rFont val="Calibri"/>
        <family val="2"/>
        <scheme val="minor"/>
      </rPr>
      <t>y</t>
    </r>
    <r>
      <rPr>
        <sz val="11"/>
        <color theme="1"/>
        <rFont val="Calibri"/>
        <family val="2"/>
        <scheme val="minor"/>
      </rPr>
      <t xml:space="preserve"> = 1/d</t>
    </r>
    <r>
      <rPr>
        <vertAlign val="superscript"/>
        <sz val="12"/>
        <color theme="1"/>
        <rFont val="Calibri"/>
        <family val="2"/>
        <scheme val="minor"/>
      </rPr>
      <t>y</t>
    </r>
  </si>
  <si>
    <t>d = WACC * i</t>
  </si>
  <si>
    <r>
      <t>ConFinFactor = summation from y=0 to y=C-1 of  (FC</t>
    </r>
    <r>
      <rPr>
        <vertAlign val="subscript"/>
        <sz val="12"/>
        <color theme="1"/>
        <rFont val="Calibri"/>
        <family val="2"/>
        <scheme val="minor"/>
      </rPr>
      <t>y</t>
    </r>
    <r>
      <rPr>
        <sz val="11"/>
        <color theme="1"/>
        <rFont val="Calibri"/>
        <family val="2"/>
        <scheme val="minor"/>
      </rPr>
      <t xml:space="preserve"> * AI</t>
    </r>
    <r>
      <rPr>
        <vertAlign val="subscript"/>
        <sz val="11"/>
        <color theme="1"/>
        <rFont val="Calibri"/>
        <family val="2"/>
        <scheme val="minor"/>
      </rPr>
      <t>y</t>
    </r>
    <r>
      <rPr>
        <sz val="11"/>
        <color theme="1"/>
        <rFont val="Calibri"/>
        <family val="2"/>
        <scheme val="minor"/>
      </rPr>
      <t>)</t>
    </r>
  </si>
  <si>
    <t>Off SpurCost</t>
  </si>
  <si>
    <t>FOM = input in $/kW</t>
  </si>
  <si>
    <t>OCC = input in $/kW</t>
  </si>
  <si>
    <t>Overnight Capital Cost</t>
  </si>
  <si>
    <t>VOM = input in $/MWh</t>
  </si>
  <si>
    <t>Fuel</t>
  </si>
  <si>
    <t>Fuel = input in $/MWh</t>
  </si>
  <si>
    <t>Capacity Factor</t>
  </si>
  <si>
    <t>conversion factor from $/kW inputs to $/MWh output</t>
  </si>
  <si>
    <t>* 8760</t>
  </si>
  <si>
    <t>conversion factor for hours per year</t>
  </si>
  <si>
    <t>* 1000</t>
  </si>
  <si>
    <t>CF = input as %</t>
  </si>
  <si>
    <t>Definitions:</t>
  </si>
  <si>
    <t>M = # years in MACRS depreciation schedule</t>
  </si>
  <si>
    <t>fuel cost ($/MWh)</t>
  </si>
  <si>
    <r>
      <t>FD</t>
    </r>
    <r>
      <rPr>
        <vertAlign val="subscript"/>
        <sz val="11"/>
        <color theme="1"/>
        <rFont val="Calibri"/>
        <family val="2"/>
        <scheme val="minor"/>
      </rPr>
      <t>y</t>
    </r>
    <r>
      <rPr>
        <sz val="11"/>
        <color theme="1"/>
        <rFont val="Calibri"/>
        <family val="2"/>
        <scheme val="minor"/>
      </rPr>
      <t xml:space="preserve"> = fraction of capital depreciated in year y</t>
    </r>
  </si>
  <si>
    <t>TR = combined state/federal tax rate</t>
  </si>
  <si>
    <r>
      <t>f</t>
    </r>
    <r>
      <rPr>
        <vertAlign val="subscript"/>
        <sz val="12"/>
        <color theme="1"/>
        <rFont val="Calibri"/>
        <family val="2"/>
        <scheme val="minor"/>
      </rPr>
      <t>y</t>
    </r>
    <r>
      <rPr>
        <sz val="12"/>
        <color theme="1"/>
        <rFont val="Calibri"/>
        <family val="2"/>
        <scheme val="minor"/>
      </rPr>
      <t xml:space="preserve"> = depreciation factor in year y</t>
    </r>
  </si>
  <si>
    <t>d = nominal discount rate (8.9%)</t>
  </si>
  <si>
    <t>i = inflation rate</t>
  </si>
  <si>
    <t>f</t>
  </si>
  <si>
    <t>Depreciation Factor</t>
  </si>
  <si>
    <t>Present Value of Depreciation</t>
  </si>
  <si>
    <t>Accumulated Interest</t>
  </si>
  <si>
    <t>AI</t>
  </si>
  <si>
    <t>PVD is a function of FD, f and y.</t>
  </si>
  <si>
    <t>Fuel costs are converted to $/MWh from various units.</t>
  </si>
  <si>
    <t>The discount rate is a function of the WACC and inflation.</t>
  </si>
  <si>
    <t>The depreciation factor is a function of the discount rate.</t>
  </si>
  <si>
    <t>Accumulated interest is a function of the interest during construction and the tax rate.</t>
  </si>
  <si>
    <t>DF = debt fraction</t>
  </si>
  <si>
    <t>RROE = rate of return on equity (real) = 10.24%</t>
  </si>
  <si>
    <t>IR = interest rate (real) = 5.4%</t>
  </si>
  <si>
    <r>
      <t>FC</t>
    </r>
    <r>
      <rPr>
        <vertAlign val="subscript"/>
        <sz val="11"/>
        <color theme="1"/>
        <rFont val="Calibri"/>
        <family val="2"/>
        <scheme val="minor"/>
      </rPr>
      <t>y</t>
    </r>
    <r>
      <rPr>
        <sz val="11"/>
        <color theme="1"/>
        <rFont val="Calibri"/>
        <family val="2"/>
        <scheme val="minor"/>
      </rPr>
      <t xml:space="preserve"> = fraction of capital spent in year y</t>
    </r>
  </si>
  <si>
    <t>IDC = interest during construction</t>
  </si>
  <si>
    <t>y = year index, starting at 0</t>
  </si>
  <si>
    <t>C = construction duration (years)</t>
  </si>
  <si>
    <r>
      <t>*ReEDS uses: AI</t>
    </r>
    <r>
      <rPr>
        <vertAlign val="subscript"/>
        <sz val="12"/>
        <color theme="1"/>
        <rFont val="Calibri"/>
        <family val="2"/>
        <scheme val="minor"/>
      </rPr>
      <t>y</t>
    </r>
    <r>
      <rPr>
        <sz val="11"/>
        <color theme="1"/>
        <rFont val="Calibri"/>
        <family val="2"/>
        <scheme val="minor"/>
      </rPr>
      <t xml:space="preserve"> =1 + (1 - TR) * (IDC</t>
    </r>
    <r>
      <rPr>
        <vertAlign val="superscript"/>
        <sz val="12"/>
        <color theme="1"/>
        <rFont val="Calibri"/>
        <family val="2"/>
        <scheme val="minor"/>
      </rPr>
      <t>(year+0.5)</t>
    </r>
    <r>
      <rPr>
        <sz val="11"/>
        <color theme="1"/>
        <rFont val="Calibri"/>
        <family val="2"/>
        <scheme val="minor"/>
      </rPr>
      <t xml:space="preserve"> - 1) </t>
    </r>
  </si>
  <si>
    <t>Calculated Interest Rate - Real</t>
  </si>
  <si>
    <t>Calculated Rate of Return on Equity - Real</t>
  </si>
  <si>
    <t>Rate of Return on Equity - Nominal</t>
  </si>
  <si>
    <t>Interest Rate - Nominal</t>
  </si>
  <si>
    <t>Tax Rate (Federal and State)</t>
  </si>
  <si>
    <t>but uses an IDC that is equal to 1 + the interest rate</t>
  </si>
  <si>
    <t>CRF = WACC / (1 - (1 / (1 + WACC)^t))       note: WACC real</t>
  </si>
  <si>
    <t>*ReEDS uses: CRF = (WACC - 1) / (1 - (1 / WACC)^t)</t>
  </si>
  <si>
    <t>*ReEDS uses: WACC = (1 + ((1 - DF)*(RROE*i - 1)) + (DF*(IR*i - 1)*(1-TR))) / i</t>
  </si>
  <si>
    <t>Economic Lifetime (Years)</t>
  </si>
  <si>
    <t>Fixed Operation and Maintenance Expenses ($/kW)</t>
  </si>
  <si>
    <r>
      <t>PVD = present value of depreciation = summation from y=1 to y=M+1 of (FD</t>
    </r>
    <r>
      <rPr>
        <vertAlign val="subscript"/>
        <sz val="12"/>
        <color rgb="FF000000"/>
        <rFont val="Calibri"/>
        <family val="2"/>
        <scheme val="minor"/>
      </rPr>
      <t>y</t>
    </r>
    <r>
      <rPr>
        <sz val="11"/>
        <color rgb="FF000000"/>
        <rFont val="Calibri"/>
        <family val="2"/>
        <scheme val="minor"/>
      </rPr>
      <t xml:space="preserve"> * f</t>
    </r>
    <r>
      <rPr>
        <vertAlign val="subscript"/>
        <sz val="12"/>
        <color rgb="FF000000"/>
        <rFont val="Calibri"/>
        <family val="2"/>
        <scheme val="minor"/>
      </rPr>
      <t>y</t>
    </r>
    <r>
      <rPr>
        <sz val="12"/>
        <color rgb="FF000000"/>
        <rFont val="Calibri"/>
        <family val="2"/>
        <scheme val="minor"/>
      </rPr>
      <t>)</t>
    </r>
  </si>
  <si>
    <t>Interest During Construction  - Nominal</t>
  </si>
  <si>
    <t>but uses a WACC that is equal to 1 + the WACC rate, and returns a CRF that is 1+CRF</t>
  </si>
  <si>
    <t>but uses RROE, i, and IR that are equal to 1 + the rates, and returns a WACC that is 1+WACC</t>
  </si>
  <si>
    <t>WACC = ((1+((1-DF)*((1+RROE)*(1+i)-1)) + (DF*((1+IR)*(1+i)-1)*(1-TR))) / (1+i)) - 1</t>
  </si>
  <si>
    <t>Accumulated</t>
  </si>
  <si>
    <t>Interest</t>
  </si>
  <si>
    <t>Project Finance Factor</t>
  </si>
  <si>
    <t>Index</t>
  </si>
  <si>
    <t>MACRS yr</t>
  </si>
  <si>
    <t>Factor</t>
  </si>
  <si>
    <t>Depreciation</t>
  </si>
  <si>
    <t>Construction Duration yrs</t>
  </si>
  <si>
    <t>Onshore Spur Line Costs ($/kW)</t>
  </si>
  <si>
    <t>Grid Feature Costs ($/kW)</t>
  </si>
  <si>
    <t>Grid Connection Costs (GCC) ($/kW)</t>
  </si>
  <si>
    <t>Overnight Capital Cost (OCC) ($/kW)</t>
  </si>
  <si>
    <t>Offshore Spur Line Costs ($/kW)</t>
  </si>
  <si>
    <t>ReEDS ID</t>
  </si>
  <si>
    <t>PCA_REG</t>
  </si>
  <si>
    <t># NPDs</t>
  </si>
  <si>
    <t>TotalMW</t>
  </si>
  <si>
    <t>hydclass1</t>
  </si>
  <si>
    <t>hydclass2</t>
  </si>
  <si>
    <t>hydclass3</t>
  </si>
  <si>
    <t>hydclass4</t>
  </si>
  <si>
    <t>hydclass5</t>
  </si>
  <si>
    <t>NPD Potential (MW)</t>
  </si>
  <si>
    <t>Hydro Supply Cost by Hydclass ($/kW)</t>
  </si>
  <si>
    <t>Capacity Factors</t>
  </si>
  <si>
    <t>Spring</t>
  </si>
  <si>
    <t>Summer</t>
  </si>
  <si>
    <t>Fall</t>
  </si>
  <si>
    <t>Winter</t>
  </si>
  <si>
    <t>NSD Potential (MW)</t>
  </si>
  <si>
    <t># NSDs</t>
  </si>
  <si>
    <t>Total MW</t>
  </si>
  <si>
    <t>Solar PV</t>
  </si>
  <si>
    <t>Solar CSP</t>
  </si>
  <si>
    <t>Conventional - Biopower</t>
  </si>
  <si>
    <t>Conventional - Nuclear</t>
  </si>
  <si>
    <t>Net Capacity Factor  (%)</t>
  </si>
  <si>
    <t>Gas</t>
  </si>
  <si>
    <t xml:space="preserve"> Gas</t>
  </si>
  <si>
    <t xml:space="preserve"> Levelized Cost of Energy ($/MWh)</t>
  </si>
  <si>
    <t>Current</t>
  </si>
  <si>
    <t>Only one input so far</t>
  </si>
  <si>
    <t>CAPEX ($/kW)</t>
  </si>
  <si>
    <t xml:space="preserve">CAPEX ($/kW) </t>
  </si>
  <si>
    <t>* this is similar to the LCOE used in the TCDB (Transparent Cost Database)</t>
  </si>
  <si>
    <t>Notes:</t>
  </si>
  <si>
    <t>CapRegMult = 1</t>
  </si>
  <si>
    <t>GCC = 0</t>
  </si>
  <si>
    <t>CAPEX</t>
  </si>
  <si>
    <t>Investment Tax Credit (ITC)*</t>
  </si>
  <si>
    <t>Production Tax Credit (PTC)*</t>
  </si>
  <si>
    <t>* not currently included in LCOE calculation</t>
  </si>
  <si>
    <t>=((OCC*CRF*(1-TR*PVD))/(8760*CF*(1-TR))+FOM/(8760*CF))*1000)+VOM</t>
  </si>
  <si>
    <t>Overnight LCOE</t>
  </si>
  <si>
    <t>This is similar to the LCOE used in the TCDB (Transparent Cost Database)</t>
  </si>
  <si>
    <t>Coal</t>
  </si>
  <si>
    <t xml:space="preserve"> Coal</t>
  </si>
  <si>
    <t>Bio</t>
  </si>
  <si>
    <t>Fixed Operation and Maintenance Expenses ($/kW</t>
  </si>
  <si>
    <t>Utility Solar PV</t>
  </si>
  <si>
    <t>May need to check axis once data is plugged in</t>
  </si>
  <si>
    <t>5.00 - 6.25 kW/m2/day</t>
  </si>
  <si>
    <t>7.25 - 7.5 kW/m2/day</t>
  </si>
  <si>
    <t>No TES at Solar Class 1</t>
  </si>
  <si>
    <t>No TES at Solar Class 3</t>
  </si>
  <si>
    <t>No TES at Solar Class 5</t>
  </si>
  <si>
    <t xml:space="preserve">6 hrs TES at Solar Class 1  </t>
  </si>
  <si>
    <t xml:space="preserve">6 hrs TES at Solar Class 3  </t>
  </si>
  <si>
    <t xml:space="preserve">6 hrs TES at Solar Class 5  </t>
  </si>
  <si>
    <t xml:space="preserve">12 hrs TES at Solar Class 1  </t>
  </si>
  <si>
    <t xml:space="preserve">12 hrs TES at Solar Class 3  </t>
  </si>
  <si>
    <t xml:space="preserve">12 hrs TES at Solar Class 5  </t>
  </si>
  <si>
    <t>CSP - no TES - Class 1</t>
  </si>
  <si>
    <t>CSP - no TES - Class 3</t>
  </si>
  <si>
    <t>CSP - no TES - Class 5</t>
  </si>
  <si>
    <t>CSP - 6 hrs TES - Class 1</t>
  </si>
  <si>
    <t>CSP - 6 hrs TES - Class 3</t>
  </si>
  <si>
    <t>CSP - 6 hrs TES - Class 5</t>
  </si>
  <si>
    <t>CSP - 12 hrs TES - Class 1</t>
  </si>
  <si>
    <t>CSP - 12 hrs TES - Class 3</t>
  </si>
  <si>
    <t>CSP - 12 hrs TES - Class 5</t>
  </si>
  <si>
    <t>Storage Capital Cost ($/kWh)</t>
  </si>
  <si>
    <t>Field Capital Cost ($/kW)</t>
  </si>
  <si>
    <t>Fixed Operation and Maintenance Expenses ($/MW)</t>
  </si>
  <si>
    <t>Turbine CC</t>
  </si>
  <si>
    <t>Storage CC</t>
  </si>
  <si>
    <t>Field CC</t>
  </si>
  <si>
    <t>OCC=(turbine capacity*turbine cost+storage capacity*storage cost+field capacity*field cost)/turbine capacity</t>
  </si>
  <si>
    <t>storage capacity = turbine capacity*TES</t>
  </si>
  <si>
    <t>i = inflation rate = 2.5%</t>
  </si>
  <si>
    <t>Inputs in ATB are in $/kW, in ReEDS they are $/MW</t>
  </si>
  <si>
    <t>Electricity Generation Technology LCOE equation for Standard Scenarios – ReEDS Model Inputs and Annual Technology Baseline presentation of technology assumptions.</t>
  </si>
  <si>
    <t>Representative plant is Single Axis tracking with capacity of 100 MW</t>
  </si>
  <si>
    <t xml:space="preserve">Overnight Capital Cost, Fixed O&amp;M, and Variable O&amp;M costs represent $/kW DC; </t>
  </si>
  <si>
    <t>PV Low projection = 75% SunShot Vision scenario</t>
  </si>
  <si>
    <t>PV Mid projection = 62.5% SunShot Vision scenario</t>
  </si>
  <si>
    <t>PV High projection = 50% SunShot Vision scenario</t>
  </si>
  <si>
    <t>Capacity factors chosen here to reflect range across the continental U.S. in ReEDS.</t>
  </si>
  <si>
    <t>CSP technology is Trough before 2025, then Tower after 2025</t>
  </si>
  <si>
    <t>Representative plant without storage is 100-MW AC, solar multiple of 1.4.</t>
  </si>
  <si>
    <t>Representative plant with Thermal Electric Storage (TES) is 100-MW AC</t>
  </si>
  <si>
    <t>CSP Low projection = 75% SunShot Vision scenario</t>
  </si>
  <si>
    <t>CSP Mid projection = 62.5% SunShot Vision scenario</t>
  </si>
  <si>
    <t>CSP High projection = 50% SunShot Vision scenario</t>
  </si>
  <si>
    <t>Fuel Costs ($/MWh)</t>
  </si>
  <si>
    <t>Fraction*</t>
  </si>
  <si>
    <t xml:space="preserve">Capacity </t>
  </si>
  <si>
    <t xml:space="preserve"> Factors</t>
  </si>
  <si>
    <t>Avg Cost</t>
  </si>
  <si>
    <t>Avg CF</t>
  </si>
  <si>
    <t>NSD 1</t>
  </si>
  <si>
    <t>NSD 3</t>
  </si>
  <si>
    <t>NSD 5</t>
  </si>
  <si>
    <t xml:space="preserve"> NSD 4</t>
  </si>
  <si>
    <t>NSD 2</t>
  </si>
  <si>
    <t>Hydro</t>
  </si>
  <si>
    <t>Class</t>
  </si>
  <si>
    <t>$/MWh</t>
  </si>
  <si>
    <t>Non-powered Dam Resource Assessment</t>
  </si>
  <si>
    <t>Non-powered Dam Resource Assessment (cost-ordered)</t>
  </si>
  <si>
    <t>New Stream-reach Development (NSD) Resource Assessment (cost-ordered)</t>
  </si>
  <si>
    <t>Heat Rate  (MMBtu/MWh)</t>
  </si>
  <si>
    <t>Fuel Costs ($/MMBtu)</t>
  </si>
  <si>
    <t>NSD 1 - low</t>
  </si>
  <si>
    <t>NSD 2 - low</t>
  </si>
  <si>
    <t>NSD 3 - low</t>
  </si>
  <si>
    <t>NSD 5 - low</t>
  </si>
  <si>
    <t>NSD 1 - mid</t>
  </si>
  <si>
    <t>NSD 2 - mid</t>
  </si>
  <si>
    <t>NSD 3 - mid</t>
  </si>
  <si>
    <t>NSD 5 - mid</t>
  </si>
  <si>
    <t>NSD 1 - high</t>
  </si>
  <si>
    <t>NSD 2 - high</t>
  </si>
  <si>
    <t>NSD 3 - high</t>
  </si>
  <si>
    <t>NSD 5 - high</t>
  </si>
  <si>
    <t>Heat Rate (MMBtu/MWh)</t>
  </si>
  <si>
    <t>NPD 1 - low</t>
  </si>
  <si>
    <t>NPD 1 - mid</t>
  </si>
  <si>
    <t>NPD 1 - high</t>
  </si>
  <si>
    <t>NPD 2 - low</t>
  </si>
  <si>
    <t>NPD 2 - mid</t>
  </si>
  <si>
    <t>NPD 2 - high</t>
  </si>
  <si>
    <t>NPD 3 - low</t>
  </si>
  <si>
    <t>NPD 3 - mid</t>
  </si>
  <si>
    <t>NPD 3 - high</t>
  </si>
  <si>
    <t>NPD 4 - low</t>
  </si>
  <si>
    <t>NPD 4 - mid</t>
  </si>
  <si>
    <t>NPD 4 - high</t>
  </si>
  <si>
    <t>NPD 5 - low</t>
  </si>
  <si>
    <t>NPD 5 - mid</t>
  </si>
  <si>
    <t>NPD 5 - high</t>
  </si>
  <si>
    <t>NPD 1</t>
  </si>
  <si>
    <t>NPD 2</t>
  </si>
  <si>
    <t>NPD 3</t>
  </si>
  <si>
    <t>NPD 4</t>
  </si>
  <si>
    <t>NPD 5</t>
  </si>
  <si>
    <t>Capital Cost ($/kW)</t>
  </si>
  <si>
    <t>Fixed Operation and Maintenance Expenses ($/kW/yr)</t>
  </si>
  <si>
    <t>**</t>
  </si>
  <si>
    <t>Investment Tax Credit (ITC)***</t>
  </si>
  <si>
    <t>Production Tax Credit (PTC)***</t>
  </si>
  <si>
    <t>*** not currently included in LCOE calculation</t>
  </si>
  <si>
    <t>*2013 annual Capacity Factor taken from EIA Electric Power Annual/Monthly (http://www.eia.gov/electricity/monthly/epm_table_grapher.cfm?t=epmt_6_07_a)</t>
  </si>
  <si>
    <t>The same CF is assumed for all coal technologies</t>
  </si>
  <si>
    <t>**Overnight Capital Cost used here is the Capital Cost taken from AEO (which is an Overnight Capital Cost plus a defined transmission cost).</t>
  </si>
  <si>
    <t>The same CF is assumed for Gas-CC and Gas-CC-CCS technologies</t>
  </si>
  <si>
    <t>The same CF is assumed for all biomass technologies.</t>
  </si>
  <si>
    <t>MW in bin</t>
  </si>
  <si>
    <t>Capacity and</t>
  </si>
  <si>
    <t>Overnight</t>
  </si>
  <si>
    <t>cost</t>
  </si>
  <si>
    <t>Future annual Capacity Factor uses 2013 value taken from EIA Electric Power Annual/Monthly (http://www.eia.gov/electricity/monthly/epm_table_grapher.cfm?t=epmt_6_07_a)</t>
  </si>
  <si>
    <t>2013 annual Capacity Factor taken from EIA Electric Power Annual/Monthly (http://www.eia.gov/electricity/monthly/epm_table_grapher.cfm?t=epmt_6_07_a)</t>
  </si>
  <si>
    <t>Dedicated Biopower data is from Table 8.2 in Electricity Market Module in Assumptions to AEO 2014 (converted to 2013$). CoFire from Capital cost projections for ReEDS for AEO 2014.xlsx.</t>
  </si>
  <si>
    <t>Capital cost projections for ReEDS for AEO 2014.xlsx as downloaded from https://github.nrel.gov/ReEDS/ReEDS_input_data_sources/tree/master/AEO%202014%20Update on 10/7/14. The material cost index costs from EIA data have been removed.</t>
  </si>
  <si>
    <t>Hydro / Flash - low</t>
  </si>
  <si>
    <t>Hydro / Flash - mid</t>
  </si>
  <si>
    <t>Hydro / Flash - high</t>
  </si>
  <si>
    <t>Hydro / Binary - low</t>
  </si>
  <si>
    <t>Hydro / Binary - mid</t>
  </si>
  <si>
    <t>Hydro / Binary - high</t>
  </si>
  <si>
    <t>NF EGS / Flash - low</t>
  </si>
  <si>
    <t>NF EGS / Flash - mid</t>
  </si>
  <si>
    <t>NF EGS / Flash - high</t>
  </si>
  <si>
    <t>NF EGS / Binary - low</t>
  </si>
  <si>
    <t>NF EGS / Binary - mid</t>
  </si>
  <si>
    <t>NF EGS / Binary - high</t>
  </si>
  <si>
    <t>Deep EGS / Flash - low</t>
  </si>
  <si>
    <t>Deep EGS / Flash - mid</t>
  </si>
  <si>
    <t>Deep EGS / Flash - high</t>
  </si>
  <si>
    <t>Deep EGS / Binary - low</t>
  </si>
  <si>
    <t>Deep EGS / Binary - mid</t>
  </si>
  <si>
    <t>Deep EGS / Binary - high</t>
  </si>
  <si>
    <t>No TES - Class 1 - low</t>
  </si>
  <si>
    <t>No TES - Class 1 - mid</t>
  </si>
  <si>
    <t>No TES - Class 1 - high</t>
  </si>
  <si>
    <t>No TES - Class 3 - low</t>
  </si>
  <si>
    <t>No TES - Class 3 - mid</t>
  </si>
  <si>
    <t>No TES - Class 3 - high</t>
  </si>
  <si>
    <t>No TES - Class 5 - low</t>
  </si>
  <si>
    <t>No TES - Class 5 - mid</t>
  </si>
  <si>
    <t>No TES - Class 5 - high</t>
  </si>
  <si>
    <t>6 hrs TES - Class 1 - low</t>
  </si>
  <si>
    <t>6 hrs TES - Class 1 - mid</t>
  </si>
  <si>
    <t>6 hrs TES - Class 1 - high</t>
  </si>
  <si>
    <t>6 hrs TES - Class 3 - low</t>
  </si>
  <si>
    <t>6 hrs TES - Class 3 - mid</t>
  </si>
  <si>
    <t>6 hrs TES - Class 3 - high</t>
  </si>
  <si>
    <t>6 hrs TES - Class 5 - low</t>
  </si>
  <si>
    <t>6 hrs TES - Class 5 - mid</t>
  </si>
  <si>
    <t>6 hrs TES - Class 5 - high</t>
  </si>
  <si>
    <t>12 hrs TES - Class 1 - low</t>
  </si>
  <si>
    <t>12 hrs TES - Class 1 - mid</t>
  </si>
  <si>
    <t>12 hrs TES - Class 1 - high</t>
  </si>
  <si>
    <t>12 hrs TES - Class 3 - low</t>
  </si>
  <si>
    <t>12 hrs TES - Class 3 - mid</t>
  </si>
  <si>
    <t>12 hrs TES - Class 3 - high</t>
  </si>
  <si>
    <t>12 hrs TES - Class 5 - low</t>
  </si>
  <si>
    <t>12 hrs TES - Class 5 - mid</t>
  </si>
  <si>
    <t>12 hrs TES - Class 5 - high</t>
  </si>
  <si>
    <t>NSD 4 - low</t>
  </si>
  <si>
    <t>NSD 4 - mid</t>
  </si>
  <si>
    <t>NSD 4 - high</t>
  </si>
  <si>
    <t>LCOE = ((FCR * CAPEX + FOM)*1000/(CF * 8760)) + VOM + Fuel</t>
  </si>
  <si>
    <t>Fixed Charge Rate</t>
  </si>
  <si>
    <t>FCR = CRF * ProFinFactor</t>
  </si>
  <si>
    <t>Amount of revenue per dollar of investment required that must be collected annually from customers to pay the carrying charges on that investment.</t>
  </si>
  <si>
    <t>CAPEX = ConFinFActor * (OCC * CapRegMult + GCC)</t>
  </si>
  <si>
    <t>Capital expenditures required to achieve commercial operation of the generation plant</t>
  </si>
  <si>
    <t>CapRegMult = 1  for ATB</t>
  </si>
  <si>
    <t>grid feature = 0 for ATB</t>
  </si>
  <si>
    <t>Onshore Spur Line Costs = 0 for ATB</t>
  </si>
  <si>
    <t>This is similar to the LCOE used in the TCDB (Transparent Cost database)</t>
  </si>
  <si>
    <t>ATB assumes that all plants represent typical equipment costs and do not include regionally specific labor or material cost increments.</t>
  </si>
  <si>
    <t>Data Sources for Default Inputs</t>
  </si>
  <si>
    <t>Graphics</t>
  </si>
  <si>
    <t>New Stream-reach Development (NSD) Resource Assessment (reach capacity with environmental attributes)</t>
  </si>
  <si>
    <t>N/A</t>
  </si>
  <si>
    <t>Fixed Operating Expenses ($/kW)</t>
  </si>
  <si>
    <t>Fuel cost listed is an average of the range of fuel prices across the United States.</t>
  </si>
  <si>
    <t>Example projects are representative of the range of</t>
  </si>
  <si>
    <t>costs from the supply curves shown in the columns</t>
  </si>
  <si>
    <t>to the right.</t>
  </si>
  <si>
    <t>Non-Power Dams (NPD 1)</t>
  </si>
  <si>
    <t>Non-Power Dams (NPD 2)</t>
  </si>
  <si>
    <t>Non-Power Dams (NPD 3)</t>
  </si>
  <si>
    <t>Non-Power Dams (NPD 4)</t>
  </si>
  <si>
    <t>Non-Power Dams (NPD 5)</t>
  </si>
  <si>
    <t>New Stream-Reach Development (NSD 1)</t>
  </si>
  <si>
    <t>New Stream-Reach Development (NSD 2)</t>
  </si>
  <si>
    <t>New Stream-Reach Development (NSD 3)</t>
  </si>
  <si>
    <t>New Stream-Reach Development (NSD 4)</t>
  </si>
  <si>
    <t>New Stream-Reach Development (NSD 5)</t>
  </si>
  <si>
    <t>Grid Connection Cost ($/kW)</t>
  </si>
  <si>
    <t>Example projects are representative base scenarios.</t>
  </si>
  <si>
    <t>CAPEX and O&amp;M supply curves shown at right.</t>
  </si>
  <si>
    <t>Depreciation Period</t>
  </si>
  <si>
    <t xml:space="preserve">Depreciation Period  </t>
  </si>
  <si>
    <t>Weighted Average Cost of Capital (WACC) (Nominal) %</t>
  </si>
  <si>
    <t>6 hrs TES uses solar multiple of 2.0 / 12 hrs TES uses solar multiple of 2.5</t>
  </si>
  <si>
    <t>field capacity = turbine capacity * solar multiple</t>
  </si>
  <si>
    <t>solar multiple of 2.5 for 12 hrs TES, 2.0 for 6 hrs TES</t>
  </si>
  <si>
    <t>DOE Wind Vision, anticipated publication 2015: Wind Cost Appendix: Table 10</t>
  </si>
  <si>
    <t>DOE Wind Vision, anticipated publication 2015: PHASE 4 WV Wind Inputs 091714 OCC 2013$.xlsx</t>
  </si>
  <si>
    <t>DOE Wind Vision, anticipated publication 2015: Wind Cost Appendix: Table 3</t>
  </si>
  <si>
    <t>National Renewable Energy Laboratory. Regional Energy Deployment System (ReEDS).</t>
  </si>
  <si>
    <t>National Renewable Energy Laboratory. Regional Energy Deployment System (ReEDS). Representative of national range of capacity factors.</t>
  </si>
  <si>
    <t>National Renewable Energy Laboratory. Regional Energy Deployment System (ReEDS). Representative range of capacity factors across the continental U.S. for three classes of solar insolation.</t>
  </si>
  <si>
    <t>NREL: Regional Energy Deployment System (ReEDS). No TES - Black and Veatch, 6 and 12 hr TES - SunShot Vision Study. NREL Report No. BK5200-47927. Hybrid projection 62.5% by 2020 / 75% by 2040.</t>
  </si>
  <si>
    <t>Electricity Market Module in Assumptions to AEO 2014: Table 8.2 (converted to 2013$).</t>
  </si>
  <si>
    <t>US DOE Geothermal Energy Technology Evaluation Model (GETEM). http://www4.eere.energy.gov/geothermal/projects/1096 and http://www4.eere.energy.gov/geothermal/sites/default/files/documents/mines_getem_peer2013.pdf.</t>
  </si>
  <si>
    <t>Pacificorp, August 2010. “Power Generation, Geothermal Resource Study.” Final Report, prepared by Black and Veatch. (p. 7-3)</t>
  </si>
  <si>
    <t>AEO 2014 nuclear fuel prices</t>
  </si>
  <si>
    <t>AEO 2014 Natural Gas Prices and Consumption - Electricity Sector   1.023 MMBtu per 1,000 Cubic Feet (Mcf)</t>
  </si>
  <si>
    <t xml:space="preserve">AEO 2014 updated Coal Prices. </t>
  </si>
  <si>
    <t>U.S. Renewable Energy Technical Potentials - A GIS-Based Analysis 2012</t>
  </si>
  <si>
    <t>Capacity factor includes a conversion to AC. Therefore LCOE reflects $/MWh AC.</t>
  </si>
  <si>
    <t>NPD and NSD:  Hall et al. (2003). Estimation of Economic Parameters of U.S. Hydropower Resources. Idaho National Laboratory. http://www1.eere.energy.gov/water/pdfs/doewater-00662.pdf.</t>
  </si>
  <si>
    <t>NPD:  Hadjerioua et al. (2012); NSD:  Kao et al. (2014)</t>
  </si>
  <si>
    <t>6 hrs Class 1 to 5 mid</t>
  </si>
  <si>
    <t>6 hrs Class 1 to 5 high</t>
  </si>
  <si>
    <t>6 hrs Class 1 to 5 low</t>
  </si>
  <si>
    <t>12 hrs Class 1 to 5 low</t>
  </si>
  <si>
    <t>12 hrs Class 1 to 5 mid</t>
  </si>
  <si>
    <t>12 hrs Class 1 to 5 high</t>
  </si>
  <si>
    <t>ATB assumes that base plant cost includes small spur line to connect with grid for all technologies in overnight capital cost.  An exception is made for offshore wind plants where the export cable and construction-period transit costs based on a 30 km distance from shore are represented in GCC.  Specific transmission lines based on geographically determined distances between ReEDS regions and existing transmission features for wind and solar are not included in ATB.</t>
  </si>
  <si>
    <t>Incremental capital expenditure for offshore wind plant export cable length between landfall and offshore wind plant site and construction-period transit costs between port and offshore wind plant site. Assumed HVAC for cables that are &lt;70 km and HVDC otherwise. ($8.10/kW-km for AC cables and $13.49/kW-km for DC cables)</t>
  </si>
  <si>
    <t>Offshore Distance Factor</t>
  </si>
  <si>
    <t>OffDistFactor</t>
  </si>
  <si>
    <t>Cost for offshore (underwater) export cables from the offshore turbines to land including incremental construction-period transit costs; OffSpurCost is a function of OffDist and OffDistFactor.</t>
  </si>
  <si>
    <t>Capital expenditures excluding construction period financing.  Includes onsite electrical equipment (e.g., switchyard), a nominal-distance spur line (&lt;1 mi), and necessary upgrades at a transmission substation.</t>
  </si>
  <si>
    <t>Distance-based costs of spur lines over land, offshore wind plant export cable costs and construction-period transit costs</t>
  </si>
  <si>
    <t>Offshore (underwater) Spur Line Costs, represent distance of 30 km for ATB</t>
  </si>
  <si>
    <t>Annual Technology Baseline Goals
 - Develop consistent and normalized technology cost and performance assumptions
 - Mature the tracking and sourcing of input assumptions
 - Enable consistency in assumptions across analysis projects (and modeling).
 - Reduce the lead time for validating the consistency of analysis projects.
 - Expand beyond the initial electric sector focus.</t>
  </si>
  <si>
    <t>6 hrs Class 1 to 5 low 2050 min</t>
  </si>
  <si>
    <t>6 hrs Class 1 to 5 low 2050 max</t>
  </si>
  <si>
    <t>6 hrs Class 1 to 5 mid 2050 min</t>
  </si>
  <si>
    <t>6 hrs Class 1 to 5 mid 2050 max</t>
  </si>
  <si>
    <t>6 hrs Class 1 to 5 high 2050 min</t>
  </si>
  <si>
    <t>6 hrs Class 1 to 5 high 2050 max</t>
  </si>
  <si>
    <t>12 hrs Class 1 to 5 low 2050 min</t>
  </si>
  <si>
    <t>12 hrs Class 1 to 5 low 2050 max</t>
  </si>
  <si>
    <t>12 hrs Class 1 to 5 mid 2050 min</t>
  </si>
  <si>
    <t>12 hrs Class 1 to 5 mid 2050 max</t>
  </si>
  <si>
    <t>12 hrs Class 1 to 5 high 2050 min</t>
  </si>
  <si>
    <t>12 hrs Class 1 to 5 high 2050 max</t>
  </si>
  <si>
    <t>*** NOTE: Geothermal project costs and performance parameters are location specific. Numbers in this section are example cases. Location specific data are located to the right.</t>
  </si>
  <si>
    <t>*** NOTE: Hydropower project costs and performance parameters are location specific. Numbers in this section are example cases. Location specific data are located to the right.</t>
  </si>
  <si>
    <t>***Note: For future projections, low, mid, and high refer to low, mid, and high LCOE projections.</t>
  </si>
  <si>
    <t>TRG 1 - shallow</t>
  </si>
  <si>
    <t>TRG 2 - shallow</t>
  </si>
  <si>
    <t>TRG 3 - shallow</t>
  </si>
  <si>
    <t>TRG 4 - shallow</t>
  </si>
  <si>
    <t>TRG 5 - mid-depth</t>
  </si>
  <si>
    <t>TRG 6 - mid-depth</t>
  </si>
  <si>
    <t>TRG 7 - mid-depth</t>
  </si>
  <si>
    <t>TRG 8 - deep</t>
  </si>
  <si>
    <t>TRG 9 - deep</t>
  </si>
  <si>
    <t>TRG 10 - deep</t>
  </si>
  <si>
    <t>DOE Wind Vision 2015: Wind Cost Appendix: Table 6</t>
  </si>
  <si>
    <t>DOE Wind Vision 2015: PHASE 4 WV Wind Inputs 091714 OCC 2013$.xlsx</t>
  </si>
  <si>
    <t xml:space="preserve">US Department of Energy. SunShot Vision Study: February 2012. NREL Report No. BK5200-47927. Low case from the 75% projection, mid case from the 62.5% by 2020 / 75% by 2030 projection, high case from the 50% projection </t>
  </si>
  <si>
    <t>US Department of Energy, 2012. SunShot Vision Study: February 2012. NREL Report No. BK5200-47927. Hybrid analysis 62.5% by 2020 / 75% by 2030 projection</t>
  </si>
  <si>
    <t>US Department of Energy, 2012. SunShot Vision Study: February 2012. NREL Report No. BK5200-47927. Hybrid projection 62.5% by 2020 / 75% by 2030.</t>
  </si>
  <si>
    <t>Depreciation Period*</t>
  </si>
  <si>
    <t>*Gas technologies may also have 20-year depciation periods</t>
  </si>
  <si>
    <t>Note: Costs associated with a given year are for systems that come online in that year.  For example, the overnight capital cost (OCC) for a technology in 2020 represents the OCC of a system that came online in 2020.</t>
  </si>
  <si>
    <t>Land-Based Wind Program Goal</t>
  </si>
  <si>
    <t>TRG 1 - Program Goal</t>
  </si>
  <si>
    <t>TRG 2 - Program Goal</t>
  </si>
  <si>
    <t>TRG 3 - Program Goal</t>
  </si>
  <si>
    <t>TRG 4 - Program Goal</t>
  </si>
  <si>
    <t>TRG 5 - Program Goal</t>
  </si>
  <si>
    <t>Land-based wind program goals inputs from file: PHASE 4 WV Wind Inputs 091714 OCC 2013$.xlsx</t>
  </si>
  <si>
    <t>File location: \\nrel.gov\shared\Wind\Public\Projects\Projects T-Z\TAMA\WindVision\SupplyCurveData-Sep2014\</t>
  </si>
  <si>
    <t>From program goal tab</t>
  </si>
  <si>
    <t>Offshore Wind Program Goal</t>
  </si>
  <si>
    <t>TRG 6 - Program Goal</t>
  </si>
  <si>
    <t>TRG 7 - Program Goal</t>
  </si>
  <si>
    <t>TRG 8 - Program Goal</t>
  </si>
  <si>
    <t>TRG 9 - Program Goal</t>
  </si>
  <si>
    <t>TRG 10 - Program Goal</t>
  </si>
  <si>
    <t>Offshore wind program goals inputs from file: PHASE 4 WV Wind Inputs 091714 OCC 2013$.xlsx</t>
  </si>
  <si>
    <t>Solar PV Program Goal</t>
  </si>
  <si>
    <t>Utility PV - 14% - Program Goal</t>
  </si>
  <si>
    <t>Utility PV - 20% - Program Goal</t>
  </si>
  <si>
    <t>Utility PV - 28% - Program Goal</t>
  </si>
  <si>
    <t>Program goal is the low case</t>
  </si>
  <si>
    <t>Solar CSP Program Goal</t>
  </si>
  <si>
    <t>12 hrs TES - Class 1 - Program Goal</t>
  </si>
  <si>
    <t>12 hrs TES - Class 3 - Program Goal</t>
  </si>
  <si>
    <t>12 hrs TES - Class 5 - Program Goal</t>
  </si>
  <si>
    <t>Geothermal Program Goal</t>
  </si>
  <si>
    <t>Hydro / Flash - Program Goal</t>
  </si>
  <si>
    <t>Hydro / Binary - Program Goal</t>
  </si>
  <si>
    <t>NF EGS / Flash - Program Goal</t>
  </si>
  <si>
    <t>NF EGS / Binary - Program Goal</t>
  </si>
  <si>
    <t>Deep EGS / Flash - Program Goal</t>
  </si>
  <si>
    <t>Deep EGS / Binary - Program Goal</t>
  </si>
  <si>
    <t>Geothermal data from ATB spreadsheet version: 2014.10.24_Model Inputs_ldp_from REEDS folder.xlsm</t>
  </si>
  <si>
    <t>File location: Y:\6A20\Public\Gelman\ATA Annual Technology Assessment</t>
  </si>
  <si>
    <t>Targets from low case</t>
  </si>
  <si>
    <t>NREL: Regional Energy Deployment System (ReEDS). SunShot Vision Study. NREL Report No. BK5200-47927. Hybrid projection 62.5% by 2020 / 75% by 2040.</t>
  </si>
  <si>
    <t>NREL: Regional Energy Deployment System (ReEDS).  SunShot Vision Study. NREL Report No. BK5200-47927. Hybrid projection 62.5% by 2020 / 75% by 2040.</t>
  </si>
  <si>
    <t xml:space="preserve">Note: Since the draft version of this product was posted, current and projected overnight capital cost values for the ATB mid-case Solar PV projection have been modified downward to reflect the significant change in solar market prices that has occurred over the last year. The 2014 overnight capital cost for utility-scale PV has been lowered to $1.90/W, a 20% reduction from the earlier draft, to be in line with the most recent quarterly solar market report available. In turn, these lower costs in 2014 have increased our confidence that the SunShot target of $1.00/W will be achieved earlier. As such, the mid-case projection reduces the 2014 cost to $1.50/W by 2020 (same as earlier draft), and assumes the SunShot target is reached by 2030 instead of 2040 previously (reducing projected costs beyond 2020 by 10-20% from the earlier draft).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</si>
</sst>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0.00_-;\-* #,##0.00_-;_-* &quot;-&quot;??_-;_-@_-"/>
    <numFmt numFmtId="164" formatCode="&quot;$&quot;#,##0_);\(&quot;$&quot;#,##0\)"/>
    <numFmt numFmtId="165" formatCode="&quot;$&quot;#,##0.00_);\(&quot;$&quot;#,##0.00\)"/>
    <numFmt numFmtId="166" formatCode="_(&quot;$&quot;* #,##0.00_);_(&quot;$&quot;* \(#,##0.00\);_(&quot;$&quot;* &quot;-&quot;??_);_(@_)"/>
    <numFmt numFmtId="167" formatCode="_(* #,##0.00_);_(* \(#,##0.00\);_(* &quot;-&quot;??_);_(@_)"/>
    <numFmt numFmtId="168" formatCode="#,##0.000_);\(#,##0.000\)"/>
    <numFmt numFmtId="169" formatCode="0.0%"/>
    <numFmt numFmtId="170" formatCode="&quot;$&quot;#,##0.0_);\(&quot;$&quot;#,##0.0\)"/>
    <numFmt numFmtId="171" formatCode="#,##0.0000_);\(#,##0.0000\)"/>
    <numFmt numFmtId="172" formatCode="#,##0.0_);\(#,##0.0\)"/>
    <numFmt numFmtId="173" formatCode="&quot;$&quot;#,##0"/>
    <numFmt numFmtId="174" formatCode="_(* #,##0_);_(* \(#,##0\);_(* &quot;-&quot;??_);_(@_)"/>
    <numFmt numFmtId="175" formatCode="&quot;$&quot;#,##0.000_);\(&quot;$&quot;#,##0.000\)"/>
    <numFmt numFmtId="176" formatCode="&quot;$&quot;#,##0.000"/>
    <numFmt numFmtId="177" formatCode="0.000"/>
    <numFmt numFmtId="178" formatCode="0.0000"/>
    <numFmt numFmtId="179" formatCode="0.0"/>
    <numFmt numFmtId="180" formatCode="0.0000000"/>
    <numFmt numFmtId="181" formatCode="&quot;$&quot;#,##0.00"/>
  </numFmts>
  <fonts count="59">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b/>
      <sz val="10"/>
      <color theme="1"/>
      <name val="Arial"/>
      <family val="2"/>
    </font>
    <font>
      <sz val="10"/>
      <color theme="1"/>
      <name val="Arial"/>
      <family val="2"/>
    </font>
    <font>
      <b/>
      <sz val="12"/>
      <color theme="1"/>
      <name val="Arial"/>
      <family val="2"/>
    </font>
    <font>
      <sz val="10"/>
      <color theme="0"/>
      <name val="Arial"/>
      <family val="2"/>
    </font>
    <font>
      <b/>
      <sz val="10"/>
      <color theme="0"/>
      <name val="Arial"/>
      <family val="2"/>
    </font>
    <font>
      <b/>
      <sz val="10"/>
      <name val="Arial"/>
      <family val="2"/>
    </font>
    <font>
      <i/>
      <sz val="8"/>
      <color theme="1"/>
      <name val="Arial"/>
      <family val="2"/>
    </font>
    <font>
      <sz val="12"/>
      <color theme="1"/>
      <name val="Times New Roman"/>
      <family val="1"/>
    </font>
    <font>
      <i/>
      <sz val="10"/>
      <color theme="1"/>
      <name val="Arial"/>
      <family val="2"/>
    </font>
    <font>
      <b/>
      <sz val="14"/>
      <color theme="1"/>
      <name val="Arial"/>
      <family val="2"/>
    </font>
    <font>
      <b/>
      <sz val="10"/>
      <color rgb="FF000000"/>
      <name val="Arial"/>
      <family val="2"/>
    </font>
    <font>
      <u/>
      <sz val="11"/>
      <color theme="10"/>
      <name val="Calibri"/>
      <family val="2"/>
      <scheme val="minor"/>
    </font>
    <font>
      <u/>
      <sz val="11"/>
      <color theme="11"/>
      <name val="Calibri"/>
      <family val="2"/>
      <scheme val="minor"/>
    </font>
    <font>
      <sz val="10"/>
      <color rgb="FF000000"/>
      <name val="Arial"/>
      <family val="2"/>
    </font>
    <font>
      <sz val="11"/>
      <color theme="1"/>
      <name val="Calibri"/>
      <family val="2"/>
      <scheme val="minor"/>
    </font>
    <font>
      <sz val="11"/>
      <color rgb="FF000000"/>
      <name val="Calibri"/>
      <family val="2"/>
      <scheme val="minor"/>
    </font>
    <font>
      <sz val="10"/>
      <name val="Arial"/>
      <family val="2"/>
    </font>
    <font>
      <b/>
      <sz val="12"/>
      <color theme="1"/>
      <name val="Calibri"/>
      <family val="2"/>
      <scheme val="minor"/>
    </font>
    <font>
      <sz val="9"/>
      <name val="Arial"/>
      <family val="2"/>
    </font>
    <font>
      <vertAlign val="subscript"/>
      <sz val="12"/>
      <color theme="1"/>
      <name val="Calibri"/>
      <family val="2"/>
      <scheme val="minor"/>
    </font>
    <font>
      <vertAlign val="superscript"/>
      <sz val="12"/>
      <color theme="1"/>
      <name val="Calibri"/>
      <family val="2"/>
      <scheme val="minor"/>
    </font>
    <font>
      <vertAlign val="subscript"/>
      <sz val="11"/>
      <color theme="1"/>
      <name val="Calibri"/>
      <family val="2"/>
      <scheme val="minor"/>
    </font>
    <font>
      <sz val="12"/>
      <color rgb="FF000000"/>
      <name val="Calibri"/>
      <family val="2"/>
      <scheme val="minor"/>
    </font>
    <font>
      <vertAlign val="subscript"/>
      <sz val="12"/>
      <color rgb="FF000000"/>
      <name val="Calibri"/>
      <family val="2"/>
      <scheme val="minor"/>
    </font>
    <font>
      <sz val="11"/>
      <color rgb="FFFF0000"/>
      <name val="Calibri"/>
      <family val="2"/>
      <scheme val="minor"/>
    </font>
    <font>
      <b/>
      <sz val="10"/>
      <color rgb="FFFF0000"/>
      <name val="Arial"/>
      <family val="2"/>
    </font>
    <font>
      <b/>
      <sz val="11"/>
      <color rgb="FFFF0000"/>
      <name val="Calibri"/>
      <family val="2"/>
      <scheme val="minor"/>
    </font>
    <font>
      <sz val="8"/>
      <name val="Calibri"/>
      <family val="2"/>
      <scheme val="minor"/>
    </font>
    <font>
      <sz val="10"/>
      <color rgb="FFFFFFFF"/>
      <name val="Arial"/>
      <family val="2"/>
    </font>
    <font>
      <b/>
      <sz val="11"/>
      <color rgb="FF000000"/>
      <name val="Calibri"/>
      <family val="2"/>
    </font>
    <font>
      <b/>
      <u/>
      <sz val="11"/>
      <color theme="1"/>
      <name val="Calibri"/>
      <family val="2"/>
      <scheme val="minor"/>
    </font>
    <font>
      <sz val="10"/>
      <color theme="0" tint="-0.14999847407452621"/>
      <name val="Arial"/>
      <family val="2"/>
    </font>
    <font>
      <b/>
      <sz val="18"/>
      <color theme="3"/>
      <name val="Cambria"/>
      <family val="2"/>
      <scheme val="major"/>
    </font>
    <font>
      <sz val="11"/>
      <color theme="1"/>
      <name val="Times New Roman"/>
      <family val="2"/>
    </font>
    <font>
      <b/>
      <sz val="10"/>
      <color rgb="FF00B050"/>
      <name val="Helvetica Neue"/>
    </font>
    <font>
      <b/>
      <sz val="10"/>
      <color theme="9"/>
      <name val="Helvetica Neue"/>
    </font>
    <font>
      <b/>
      <sz val="13"/>
      <color theme="3"/>
      <name val="Times New Roman"/>
      <family val="2"/>
    </font>
    <font>
      <b/>
      <sz val="10"/>
      <color theme="6"/>
      <name val="Helvetica Neue"/>
    </font>
    <font>
      <u/>
      <sz val="12"/>
      <color theme="10"/>
      <name val="Calibri"/>
      <family val="2"/>
      <scheme val="minor"/>
    </font>
    <font>
      <u/>
      <sz val="10"/>
      <color theme="10"/>
      <name val="Arial"/>
      <family val="2"/>
    </font>
    <font>
      <u/>
      <sz val="12"/>
      <color theme="10"/>
      <name val="Calibri"/>
      <family val="2"/>
    </font>
    <font>
      <u/>
      <sz val="10"/>
      <color indexed="12"/>
      <name val="Arial"/>
      <family val="2"/>
    </font>
    <font>
      <b/>
      <sz val="10"/>
      <color theme="7"/>
      <name val="Helvetica Neue"/>
    </font>
    <font>
      <b/>
      <sz val="10"/>
      <color rgb="FF00B0F0"/>
      <name val="Helvetica Neue"/>
    </font>
    <font>
      <sz val="10"/>
      <name val="Helvetica Neue"/>
    </font>
    <font>
      <sz val="10"/>
      <color theme="1"/>
      <name val="Calibri"/>
      <family val="2"/>
      <scheme val="minor"/>
    </font>
    <font>
      <b/>
      <sz val="10"/>
      <color rgb="FFFF0000"/>
      <name val="Helvetica Neue"/>
    </font>
    <font>
      <b/>
      <sz val="10"/>
      <color theme="1"/>
      <name val="Helvetica Neue"/>
    </font>
    <font>
      <b/>
      <sz val="10"/>
      <color theme="5"/>
      <name val="Helvetica Neue"/>
    </font>
    <font>
      <b/>
      <sz val="10"/>
      <color rgb="FF7F7F7F"/>
      <name val="Helvetica Neue"/>
    </font>
    <font>
      <sz val="11"/>
      <color theme="1"/>
      <name val="Calibri"/>
      <family val="2"/>
    </font>
    <font>
      <b/>
      <sz val="10"/>
      <color rgb="FFFFFFFF"/>
      <name val="Arial"/>
      <family val="2"/>
    </font>
    <font>
      <sz val="11"/>
      <name val="Calibri"/>
      <family val="2"/>
      <scheme val="minor"/>
    </font>
    <font>
      <b/>
      <sz val="11"/>
      <color theme="0"/>
      <name val="Calibri"/>
      <family val="2"/>
      <scheme val="minor"/>
    </font>
    <font>
      <sz val="10"/>
      <color rgb="FFFF0000"/>
      <name val="Arial"/>
      <family val="2"/>
    </font>
  </fonts>
  <fills count="35">
    <fill>
      <patternFill patternType="none"/>
    </fill>
    <fill>
      <patternFill patternType="gray125"/>
    </fill>
    <fill>
      <patternFill patternType="solid">
        <fgColor theme="0" tint="-0.14999847407452621"/>
        <bgColor indexed="64"/>
      </patternFill>
    </fill>
    <fill>
      <patternFill patternType="solid">
        <fgColor rgb="FF002060"/>
        <bgColor indexed="64"/>
      </patternFill>
    </fill>
    <fill>
      <patternFill patternType="solid">
        <fgColor theme="6"/>
        <bgColor indexed="64"/>
      </patternFill>
    </fill>
    <fill>
      <patternFill patternType="solid">
        <fgColor rgb="FF0070C0"/>
        <bgColor indexed="64"/>
      </patternFill>
    </fill>
    <fill>
      <patternFill patternType="solid">
        <fgColor theme="5"/>
        <bgColor indexed="64"/>
      </patternFill>
    </fill>
    <fill>
      <patternFill patternType="solid">
        <fgColor theme="8"/>
        <bgColor indexed="64"/>
      </patternFill>
    </fill>
    <fill>
      <patternFill patternType="solid">
        <fgColor theme="9"/>
        <bgColor indexed="64"/>
      </patternFill>
    </fill>
    <fill>
      <patternFill patternType="solid">
        <fgColor theme="8" tint="0.59999389629810485"/>
        <bgColor indexed="64"/>
      </patternFill>
    </fill>
    <fill>
      <patternFill patternType="solid">
        <fgColor rgb="FFFFFF00"/>
        <bgColor indexed="64"/>
      </patternFill>
    </fill>
    <fill>
      <patternFill patternType="solid">
        <fgColor rgb="FF9BBB59"/>
        <bgColor indexed="64"/>
      </patternFill>
    </fill>
    <fill>
      <patternFill patternType="solid">
        <fgColor rgb="FFF79646"/>
        <bgColor indexed="64"/>
      </patternFill>
    </fill>
    <fill>
      <patternFill patternType="solid">
        <fgColor theme="9" tint="0.59999389629810485"/>
        <bgColor indexed="64"/>
      </patternFill>
    </fill>
    <fill>
      <patternFill patternType="solid">
        <fgColor theme="2" tint="-9.9978637043366805E-2"/>
        <bgColor indexed="64"/>
      </patternFill>
    </fill>
    <fill>
      <patternFill patternType="lightUp">
        <bgColor theme="9"/>
      </patternFill>
    </fill>
    <fill>
      <patternFill patternType="gray0625">
        <bgColor theme="9"/>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rgb="FF000000"/>
      </patternFill>
    </fill>
    <fill>
      <patternFill patternType="solid">
        <fgColor theme="9" tint="0.79998168889431442"/>
        <bgColor rgb="FF000000"/>
      </patternFill>
    </fill>
    <fill>
      <patternFill patternType="solid">
        <fgColor theme="7" tint="0.79998168889431442"/>
        <bgColor rgb="FF000000"/>
      </patternFill>
    </fill>
    <fill>
      <patternFill patternType="solid">
        <fgColor theme="6" tint="0.79998168889431442"/>
        <bgColor rgb="FF000000"/>
      </patternFill>
    </fill>
    <fill>
      <patternFill patternType="solid">
        <fgColor theme="5" tint="0.79998168889431442"/>
        <bgColor rgb="FF000000"/>
      </patternFill>
    </fill>
    <fill>
      <patternFill patternType="solid">
        <fgColor theme="0" tint="-0.14996795556505021"/>
        <bgColor indexed="64"/>
      </patternFill>
    </fill>
    <fill>
      <patternFill patternType="solid">
        <fgColor rgb="FF0070C0"/>
        <bgColor rgb="FF000000"/>
      </patternFill>
    </fill>
    <fill>
      <patternFill patternType="solid">
        <fgColor theme="3"/>
        <bgColor indexed="64"/>
      </patternFill>
    </fill>
  </fills>
  <borders count="148">
    <border>
      <left/>
      <right/>
      <top/>
      <bottom/>
      <diagonal/>
    </border>
    <border>
      <left/>
      <right/>
      <top style="thin">
        <color auto="1"/>
      </top>
      <bottom/>
      <diagonal/>
    </border>
    <border>
      <left/>
      <right/>
      <top style="thin">
        <color theme="0"/>
      </top>
      <bottom style="thin">
        <color theme="0"/>
      </bottom>
      <diagonal/>
    </border>
    <border>
      <left style="medium">
        <color theme="0" tint="-0.24994659260841701"/>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style="thin">
        <color auto="1"/>
      </top>
      <bottom/>
      <diagonal/>
    </border>
    <border>
      <left/>
      <right style="medium">
        <color theme="0" tint="-0.24994659260841701"/>
      </right>
      <top style="thin">
        <color auto="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style="medium">
        <color theme="0" tint="-0.24994659260841701"/>
      </right>
      <top/>
      <bottom style="medium">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style="thin">
        <color theme="0"/>
      </bottom>
      <diagonal/>
    </border>
    <border>
      <left style="thin">
        <color theme="0" tint="-0.14996795556505021"/>
      </left>
      <right/>
      <top/>
      <bottom/>
      <diagonal/>
    </border>
    <border>
      <left/>
      <right style="thin">
        <color theme="0" tint="-0.14996795556505021"/>
      </right>
      <top style="thin">
        <color theme="0"/>
      </top>
      <bottom style="thin">
        <color theme="0"/>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style="thin">
        <color theme="0"/>
      </top>
      <bottom style="thin">
        <color theme="0" tint="-0.14996795556505021"/>
      </bottom>
      <diagonal/>
    </border>
    <border>
      <left/>
      <right/>
      <top style="medium">
        <color theme="0" tint="-0.24994659260841701"/>
      </top>
      <bottom/>
      <diagonal/>
    </border>
    <border>
      <left/>
      <right/>
      <top/>
      <bottom style="medium">
        <color theme="0" tint="-0.24994659260841701"/>
      </bottom>
      <diagonal/>
    </border>
    <border>
      <left/>
      <right/>
      <top/>
      <bottom style="mediumDashed">
        <color theme="0" tint="-0.24994659260841701"/>
      </bottom>
      <diagonal/>
    </border>
    <border>
      <left/>
      <right/>
      <top style="mediumDashed">
        <color theme="0" tint="-0.24994659260841701"/>
      </top>
      <bottom/>
      <diagonal/>
    </border>
    <border>
      <left style="hair">
        <color theme="0" tint="-0.24994659260841701"/>
      </left>
      <right/>
      <top style="hair">
        <color theme="0" tint="-0.24994659260841701"/>
      </top>
      <bottom/>
      <diagonal/>
    </border>
    <border>
      <left/>
      <right/>
      <top style="hair">
        <color theme="0" tint="-0.24994659260841701"/>
      </top>
      <bottom/>
      <diagonal/>
    </border>
    <border>
      <left/>
      <right style="hair">
        <color theme="0" tint="-0.24994659260841701"/>
      </right>
      <top style="hair">
        <color theme="0" tint="-0.24994659260841701"/>
      </top>
      <bottom/>
      <diagonal/>
    </border>
    <border>
      <left style="hair">
        <color theme="0" tint="-0.24994659260841701"/>
      </left>
      <right/>
      <top/>
      <bottom/>
      <diagonal/>
    </border>
    <border>
      <left/>
      <right style="hair">
        <color theme="0" tint="-0.24994659260841701"/>
      </right>
      <top/>
      <bottom/>
      <diagonal/>
    </border>
    <border>
      <left style="hair">
        <color theme="0" tint="-0.24994659260841701"/>
      </left>
      <right/>
      <top/>
      <bottom style="hair">
        <color theme="0" tint="-0.24994659260841701"/>
      </bottom>
      <diagonal/>
    </border>
    <border>
      <left/>
      <right/>
      <top/>
      <bottom style="hair">
        <color theme="0" tint="-0.24994659260841701"/>
      </bottom>
      <diagonal/>
    </border>
    <border>
      <left/>
      <right style="hair">
        <color theme="0" tint="-0.24994659260841701"/>
      </right>
      <top/>
      <bottom style="hair">
        <color theme="0" tint="-0.24994659260841701"/>
      </bottom>
      <diagonal/>
    </border>
    <border>
      <left style="medium">
        <color theme="0" tint="-0.24994659260841701"/>
      </left>
      <right/>
      <top style="medium">
        <color theme="0" tint="-0.24994659260841701"/>
      </top>
      <bottom style="medium">
        <color theme="0" tint="-0.24994659260841701"/>
      </bottom>
      <diagonal/>
    </border>
    <border>
      <left/>
      <right/>
      <top style="medium">
        <color theme="0" tint="-0.24994659260841701"/>
      </top>
      <bottom style="medium">
        <color theme="0" tint="-0.24994659260841701"/>
      </bottom>
      <diagonal/>
    </border>
    <border>
      <left/>
      <right style="medium">
        <color theme="0" tint="-0.24994659260841701"/>
      </right>
      <top style="medium">
        <color theme="0" tint="-0.24994659260841701"/>
      </top>
      <bottom style="medium">
        <color theme="0" tint="-0.24994659260841701"/>
      </bottom>
      <diagonal/>
    </border>
    <border>
      <left/>
      <right/>
      <top style="thin">
        <color theme="0" tint="-0.14996795556505021"/>
      </top>
      <bottom style="thin">
        <color theme="0"/>
      </bottom>
      <diagonal/>
    </border>
    <border>
      <left/>
      <right/>
      <top style="thin">
        <color theme="0"/>
      </top>
      <bottom style="thin">
        <color theme="0" tint="-0.14996795556505021"/>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auto="1"/>
      </bottom>
      <diagonal/>
    </border>
    <border>
      <left/>
      <right style="medium">
        <color theme="0" tint="-0.24994659260841701"/>
      </right>
      <top style="thin">
        <color auto="1"/>
      </top>
      <bottom style="thin">
        <color theme="0"/>
      </bottom>
      <diagonal/>
    </border>
    <border>
      <left/>
      <right style="medium">
        <color theme="0" tint="-0.24994659260841701"/>
      </right>
      <top style="thin">
        <color theme="0"/>
      </top>
      <bottom style="thin">
        <color theme="0"/>
      </bottom>
      <diagonal/>
    </border>
    <border>
      <left/>
      <right style="medium">
        <color theme="0" tint="-0.24994659260841701"/>
      </right>
      <top style="thin">
        <color theme="0"/>
      </top>
      <bottom style="medium">
        <color theme="0" tint="-0.24994659260841701"/>
      </bottom>
      <diagonal/>
    </border>
    <border>
      <left/>
      <right/>
      <top/>
      <bottom style="thin">
        <color theme="0"/>
      </bottom>
      <diagonal/>
    </border>
    <border>
      <left/>
      <right/>
      <top style="thin">
        <color theme="0"/>
      </top>
      <bottom/>
      <diagonal/>
    </border>
    <border>
      <left/>
      <right/>
      <top style="thin">
        <color theme="0"/>
      </top>
      <bottom style="thick">
        <color theme="0"/>
      </bottom>
      <diagonal/>
    </border>
    <border>
      <left/>
      <right/>
      <top style="thick">
        <color theme="0"/>
      </top>
      <bottom style="thin">
        <color theme="0"/>
      </bottom>
      <diagonal/>
    </border>
    <border>
      <left/>
      <right/>
      <top style="thin">
        <color auto="1"/>
      </top>
      <bottom style="thin">
        <color theme="0"/>
      </bottom>
      <diagonal/>
    </border>
    <border>
      <left/>
      <right/>
      <top style="thin">
        <color theme="0"/>
      </top>
      <bottom style="medium">
        <color theme="0" tint="-0.24994659260841701"/>
      </bottom>
      <diagonal/>
    </border>
    <border>
      <left style="medium">
        <color theme="0" tint="-0.24994659260841701"/>
      </left>
      <right/>
      <top/>
      <bottom style="thin">
        <color theme="0"/>
      </bottom>
      <diagonal/>
    </border>
    <border>
      <left style="medium">
        <color theme="0" tint="-0.24994659260841701"/>
      </left>
      <right/>
      <top style="thin">
        <color theme="0"/>
      </top>
      <bottom style="medium">
        <color theme="0" tint="-0.24994659260841701"/>
      </bottom>
      <diagonal/>
    </border>
    <border>
      <left style="medium">
        <color theme="0" tint="-0.24994659260841701"/>
      </left>
      <right/>
      <top style="thin">
        <color auto="1"/>
      </top>
      <bottom style="thin">
        <color theme="0" tint="-0.14996795556505021"/>
      </bottom>
      <diagonal/>
    </border>
    <border>
      <left/>
      <right/>
      <top style="thin">
        <color auto="1"/>
      </top>
      <bottom style="thin">
        <color theme="0" tint="-0.14996795556505021"/>
      </bottom>
      <diagonal/>
    </border>
    <border>
      <left style="medium">
        <color theme="0" tint="-0.2499465926084170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medium">
        <color theme="0" tint="-0.24994659260841701"/>
      </left>
      <right/>
      <top style="thin">
        <color theme="0" tint="-0.14996795556505021"/>
      </top>
      <bottom style="medium">
        <color theme="0" tint="-0.24994659260841701"/>
      </bottom>
      <diagonal/>
    </border>
    <border>
      <left/>
      <right/>
      <top style="thin">
        <color theme="0" tint="-0.14996795556505021"/>
      </top>
      <bottom style="medium">
        <color theme="0" tint="-0.24994659260841701"/>
      </bottom>
      <diagonal/>
    </border>
    <border>
      <left/>
      <right style="hair">
        <color theme="0" tint="-0.24994659260841701"/>
      </right>
      <top style="medium">
        <color theme="0" tint="-0.24994659260841701"/>
      </top>
      <bottom/>
      <diagonal/>
    </border>
    <border>
      <left/>
      <right style="thin">
        <color theme="0" tint="-0.14996795556505021"/>
      </right>
      <top style="thin">
        <color theme="0"/>
      </top>
      <bottom/>
      <diagonal/>
    </border>
    <border>
      <left style="thin">
        <color auto="1"/>
      </left>
      <right/>
      <top style="thin">
        <color auto="1"/>
      </top>
      <bottom style="thin">
        <color theme="0"/>
      </bottom>
      <diagonal/>
    </border>
    <border>
      <left style="thin">
        <color auto="1"/>
      </left>
      <right/>
      <top style="thin">
        <color theme="0"/>
      </top>
      <bottom style="thin">
        <color theme="0"/>
      </bottom>
      <diagonal/>
    </border>
    <border>
      <left style="thin">
        <color auto="1"/>
      </left>
      <right/>
      <top style="thin">
        <color theme="0"/>
      </top>
      <bottom style="medium">
        <color theme="0" tint="-0.24994659260841701"/>
      </bottom>
      <diagonal/>
    </border>
    <border>
      <left/>
      <right/>
      <top style="thin">
        <color rgb="FFD9D9D9"/>
      </top>
      <bottom/>
      <diagonal/>
    </border>
    <border>
      <left/>
      <right/>
      <top/>
      <bottom style="thin">
        <color rgb="FFD9D9D9"/>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right/>
      <top/>
      <bottom style="thin">
        <color auto="1"/>
      </bottom>
      <diagonal/>
    </border>
    <border>
      <left style="medium">
        <color theme="0" tint="-0.24994659260841701"/>
      </left>
      <right/>
      <top style="medium">
        <color theme="0" tint="-0.24994659260841701"/>
      </top>
      <bottom style="thin">
        <color auto="1"/>
      </bottom>
      <diagonal/>
    </border>
    <border>
      <left/>
      <right/>
      <top style="medium">
        <color theme="0" tint="-0.24994659260841701"/>
      </top>
      <bottom style="thin">
        <color auto="1"/>
      </bottom>
      <diagonal/>
    </border>
    <border>
      <left/>
      <right style="medium">
        <color theme="0" tint="-0.24994659260841701"/>
      </right>
      <top style="medium">
        <color theme="0" tint="-0.24994659260841701"/>
      </top>
      <bottom style="thin">
        <color auto="1"/>
      </bottom>
      <diagonal/>
    </border>
    <border>
      <left/>
      <right style="medium">
        <color theme="0" tint="-0.24994659260841701"/>
      </right>
      <top/>
      <bottom style="thin">
        <color auto="1"/>
      </bottom>
      <diagonal/>
    </border>
    <border>
      <left style="hair">
        <color theme="0" tint="-0.24994659260841701"/>
      </left>
      <right/>
      <top/>
      <bottom style="mediumDashed">
        <color theme="0" tint="-0.24994659260841701"/>
      </bottom>
      <diagonal/>
    </border>
    <border>
      <left style="hair">
        <color theme="0" tint="-0.24994659260841701"/>
      </left>
      <right/>
      <top style="mediumDashed">
        <color theme="0" tint="-0.24994659260841701"/>
      </top>
      <bottom/>
      <diagonal/>
    </border>
    <border>
      <left/>
      <right style="hair">
        <color theme="0" tint="-0.24994659260841701"/>
      </right>
      <top/>
      <bottom style="mediumDashed">
        <color theme="0" tint="-0.24994659260841701"/>
      </bottom>
      <diagonal/>
    </border>
    <border>
      <left/>
      <right style="hair">
        <color theme="0" tint="-0.24994659260841701"/>
      </right>
      <top style="mediumDashed">
        <color theme="0" tint="-0.24994659260841701"/>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hair">
        <color theme="0" tint="-0.24994659260841701"/>
      </right>
      <top style="thin">
        <color theme="0" tint="-0.14996795556505021"/>
      </top>
      <bottom style="thin">
        <color theme="0"/>
      </bottom>
      <diagonal/>
    </border>
    <border>
      <left/>
      <right style="hair">
        <color theme="0" tint="-0.24994659260841701"/>
      </right>
      <top style="thin">
        <color theme="0"/>
      </top>
      <bottom style="thin">
        <color theme="0"/>
      </bottom>
      <diagonal/>
    </border>
    <border>
      <left/>
      <right style="hair">
        <color theme="0" tint="-0.24994659260841701"/>
      </right>
      <top style="thick">
        <color theme="0"/>
      </top>
      <bottom style="thin">
        <color theme="0"/>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theme="0" tint="-0.24994659260841701"/>
      </left>
      <right style="medium">
        <color theme="0" tint="-0.24994659260841701"/>
      </right>
      <top style="thin">
        <color auto="1"/>
      </top>
      <bottom style="thin">
        <color theme="0"/>
      </bottom>
      <diagonal/>
    </border>
    <border>
      <left style="medium">
        <color theme="0" tint="-0.24994659260841701"/>
      </left>
      <right style="medium">
        <color theme="0" tint="-0.24994659260841701"/>
      </right>
      <top style="thin">
        <color theme="0"/>
      </top>
      <bottom style="thin">
        <color theme="0"/>
      </bottom>
      <diagonal/>
    </border>
    <border>
      <left style="medium">
        <color theme="0" tint="-0.24994659260841701"/>
      </left>
      <right style="medium">
        <color theme="0" tint="-0.24994659260841701"/>
      </right>
      <top style="thin">
        <color theme="0"/>
      </top>
      <bottom style="medium">
        <color theme="0" tint="-0.24994659260841701"/>
      </bottom>
      <diagonal/>
    </border>
    <border>
      <left style="medium">
        <color theme="0" tint="-0.24994659260841701"/>
      </left>
      <right style="medium">
        <color theme="0" tint="-0.24994659260841701"/>
      </right>
      <top style="thin">
        <color auto="1"/>
      </top>
      <bottom/>
      <diagonal/>
    </border>
    <border>
      <left style="medium">
        <color theme="0" tint="-0.24994659260841701"/>
      </left>
      <right style="medium">
        <color theme="0" tint="-0.24994659260841701"/>
      </right>
      <top/>
      <bottom style="medium">
        <color theme="0" tint="-0.24994659260841701"/>
      </bottom>
      <diagonal/>
    </border>
    <border>
      <left style="medium">
        <color theme="0" tint="-0.24994659260841701"/>
      </left>
      <right style="medium">
        <color theme="0" tint="-0.24994659260841701"/>
      </right>
      <top/>
      <bottom/>
      <diagonal/>
    </border>
    <border>
      <left/>
      <right style="hair">
        <color rgb="FFBFBFBF"/>
      </right>
      <top/>
      <bottom/>
      <diagonal/>
    </border>
    <border>
      <left style="medium">
        <color theme="0" tint="-0.24994659260841701"/>
      </left>
      <right style="medium">
        <color theme="0" tint="-0.24994659260841701"/>
      </right>
      <top style="medium">
        <color theme="0" tint="-0.24994659260841701"/>
      </top>
      <bottom/>
      <diagonal/>
    </border>
    <border>
      <left style="medium">
        <color theme="0" tint="-0.24994659260841701"/>
      </left>
      <right style="hair">
        <color theme="0" tint="-0.24994659260841701"/>
      </right>
      <top/>
      <bottom/>
      <diagonal/>
    </border>
    <border>
      <left/>
      <right style="hair">
        <color theme="0" tint="-0.24994659260841701"/>
      </right>
      <top/>
      <bottom style="medium">
        <color theme="0" tint="-0.24994659260841701"/>
      </bottom>
      <diagonal/>
    </border>
    <border>
      <left style="thin">
        <color auto="1"/>
      </left>
      <right/>
      <top style="thin">
        <color auto="1"/>
      </top>
      <bottom/>
      <diagonal/>
    </border>
    <border>
      <left/>
      <right style="thin">
        <color auto="1"/>
      </right>
      <top style="thin">
        <color auto="1"/>
      </top>
      <bottom/>
      <diagonal/>
    </border>
    <border>
      <left style="thin">
        <color auto="1"/>
      </left>
      <right/>
      <top style="thin">
        <color theme="0"/>
      </top>
      <bottom/>
      <diagonal/>
    </border>
    <border>
      <left/>
      <right style="thin">
        <color auto="1"/>
      </right>
      <top style="thin">
        <color theme="0"/>
      </top>
      <bottom/>
      <diagonal/>
    </border>
    <border>
      <left style="thin">
        <color auto="1"/>
      </left>
      <right/>
      <top/>
      <bottom/>
      <diagonal/>
    </border>
    <border>
      <left/>
      <right style="thin">
        <color auto="1"/>
      </right>
      <top/>
      <bottom/>
      <diagonal/>
    </border>
    <border>
      <left style="hair">
        <color rgb="FFBFBFBF"/>
      </left>
      <right/>
      <top/>
      <bottom/>
      <diagonal/>
    </border>
    <border>
      <left style="hair">
        <color rgb="FFBFBFBF"/>
      </left>
      <right/>
      <top/>
      <bottom style="hair">
        <color rgb="FFBFBFBF"/>
      </bottom>
      <diagonal/>
    </border>
    <border>
      <left/>
      <right/>
      <top/>
      <bottom style="hair">
        <color rgb="FFBFBFBF"/>
      </bottom>
      <diagonal/>
    </border>
    <border>
      <left/>
      <right style="thin">
        <color theme="0"/>
      </right>
      <top style="medium">
        <color theme="0" tint="-0.24994659260841701"/>
      </top>
      <bottom/>
      <diagonal/>
    </border>
    <border>
      <left/>
      <right style="thin">
        <color theme="0"/>
      </right>
      <top/>
      <bottom style="medium">
        <color theme="0" tint="-0.24994659260841701"/>
      </bottom>
      <diagonal/>
    </border>
    <border>
      <left style="thin">
        <color theme="0"/>
      </left>
      <right style="medium">
        <color theme="0" tint="-0.24994659260841701"/>
      </right>
      <top style="medium">
        <color theme="0" tint="-0.24994659260841701"/>
      </top>
      <bottom/>
      <diagonal/>
    </border>
    <border>
      <left style="thin">
        <color theme="0"/>
      </left>
      <right style="medium">
        <color theme="0" tint="-0.24994659260841701"/>
      </right>
      <top/>
      <bottom style="medium">
        <color theme="0" tint="-0.24994659260841701"/>
      </bottom>
      <diagonal/>
    </border>
    <border>
      <left/>
      <right style="thin">
        <color theme="0"/>
      </right>
      <top style="thin">
        <color auto="1"/>
      </top>
      <bottom/>
      <diagonal/>
    </border>
    <border>
      <left style="thin">
        <color theme="0"/>
      </left>
      <right style="thin">
        <color theme="0"/>
      </right>
      <top style="thin">
        <color auto="1"/>
      </top>
      <bottom/>
      <diagonal/>
    </border>
    <border>
      <left style="thin">
        <color theme="0"/>
      </left>
      <right style="medium">
        <color theme="0" tint="-0.24994659260841701"/>
      </right>
      <top style="thin">
        <color auto="1"/>
      </top>
      <bottom/>
      <diagonal/>
    </border>
    <border>
      <left/>
      <right style="thin">
        <color auto="1"/>
      </right>
      <top style="thin">
        <color auto="1"/>
      </top>
      <bottom style="thin">
        <color auto="1"/>
      </bottom>
      <diagonal/>
    </border>
    <border>
      <left style="medium">
        <color auto="1"/>
      </left>
      <right/>
      <top/>
      <bottom/>
      <diagonal/>
    </border>
    <border>
      <left style="medium">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style="medium">
        <color theme="0" tint="-0.24994659260841701"/>
      </left>
      <right/>
      <top style="medium">
        <color theme="0" tint="-0.24994659260841701"/>
      </top>
      <bottom style="thin">
        <color theme="0" tint="-0.14996795556505021"/>
      </bottom>
      <diagonal/>
    </border>
    <border>
      <left/>
      <right/>
      <top style="medium">
        <color theme="0" tint="-0.24994659260841701"/>
      </top>
      <bottom style="thin">
        <color theme="0" tint="-0.14996795556505021"/>
      </bottom>
      <diagonal/>
    </border>
    <border>
      <left/>
      <right style="medium">
        <color theme="0" tint="-0.24994659260841701"/>
      </right>
      <top style="medium">
        <color theme="0" tint="-0.24994659260841701"/>
      </top>
      <bottom style="thin">
        <color theme="0"/>
      </bottom>
      <diagonal/>
    </border>
    <border>
      <left/>
      <right style="thin">
        <color theme="0" tint="-0.14996795556505021"/>
      </right>
      <top/>
      <bottom style="thin">
        <color theme="0"/>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bottom style="thin">
        <color theme="0"/>
      </bottom>
      <diagonal/>
    </border>
    <border>
      <left style="thin">
        <color theme="0" tint="-0.14996795556505021"/>
      </left>
      <right style="thin">
        <color theme="0" tint="-0.14996795556505021"/>
      </right>
      <top style="thin">
        <color theme="0"/>
      </top>
      <bottom style="thin">
        <color theme="0"/>
      </bottom>
      <diagonal/>
    </border>
    <border>
      <left style="thin">
        <color theme="0" tint="-0.14996795556505021"/>
      </left>
      <right style="thin">
        <color theme="0" tint="-0.14996795556505021"/>
      </right>
      <top style="thin">
        <color theme="0"/>
      </top>
      <bottom style="thin">
        <color theme="0" tint="-0.14996795556505021"/>
      </bottom>
      <diagonal/>
    </border>
    <border>
      <left/>
      <right/>
      <top/>
      <bottom style="mediumDashed">
        <color theme="0" tint="-0.14996795556505021"/>
      </bottom>
      <diagonal/>
    </border>
    <border>
      <left/>
      <right/>
      <top style="medium">
        <color theme="0" tint="-0.24994659260841701"/>
      </top>
      <bottom style="mediumDashed">
        <color theme="0" tint="-0.24994659260841701"/>
      </bottom>
      <diagonal/>
    </border>
    <border>
      <left/>
      <right/>
      <top/>
      <bottom style="thick">
        <color theme="4" tint="0.499984740745262"/>
      </bottom>
      <diagonal/>
    </border>
    <border>
      <left style="thin">
        <color theme="6" tint="-0.24994659260841701"/>
      </left>
      <right style="thin">
        <color theme="6" tint="-0.24994659260841701"/>
      </right>
      <top style="thin">
        <color theme="6" tint="-0.24994659260841701"/>
      </top>
      <bottom style="thin">
        <color theme="6" tint="-0.24994659260841701"/>
      </bottom>
      <diagonal/>
    </border>
    <border>
      <left/>
      <right/>
      <top style="medium">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top style="thin">
        <color theme="0" tint="-0.14993743705557422"/>
      </top>
      <bottom style="medium">
        <color theme="0" tint="-0.14993743705557422"/>
      </bottom>
      <diagonal/>
    </border>
    <border>
      <left/>
      <right style="hair">
        <color theme="0" tint="-0.24994659260841701"/>
      </right>
      <top style="thin">
        <color theme="0"/>
      </top>
      <bottom style="thick">
        <color theme="0"/>
      </bottom>
      <diagonal/>
    </border>
    <border>
      <left/>
      <right style="hair">
        <color theme="0" tint="-0.24994659260841701"/>
      </right>
      <top style="thin">
        <color theme="0"/>
      </top>
      <bottom/>
      <diagonal/>
    </border>
    <border>
      <left/>
      <right style="hair">
        <color theme="0" tint="-0.24994659260841701"/>
      </right>
      <top/>
      <bottom style="thin">
        <color theme="0"/>
      </bottom>
      <diagonal/>
    </border>
    <border>
      <left/>
      <right style="hair">
        <color theme="0" tint="-0.24994659260841701"/>
      </right>
      <top style="thin">
        <color theme="0"/>
      </top>
      <bottom style="thin">
        <color theme="0" tint="-0.14996795556505021"/>
      </bottom>
      <diagonal/>
    </border>
    <border>
      <left/>
      <right style="hair">
        <color theme="0" tint="-0.14996795556505021"/>
      </right>
      <top style="thin">
        <color theme="0" tint="-0.14996795556505021"/>
      </top>
      <bottom/>
      <diagonal/>
    </border>
    <border>
      <left/>
      <right style="hair">
        <color theme="0" tint="-0.14996795556505021"/>
      </right>
      <top style="thin">
        <color theme="0"/>
      </top>
      <bottom style="thin">
        <color theme="0"/>
      </bottom>
      <diagonal/>
    </border>
    <border>
      <left/>
      <right style="hair">
        <color theme="0" tint="-0.14996795556505021"/>
      </right>
      <top/>
      <bottom style="hair">
        <color theme="0" tint="-0.24994659260841701"/>
      </bottom>
      <diagonal/>
    </border>
    <border>
      <left/>
      <right style="hair">
        <color theme="0" tint="-0.24994659260841701"/>
      </right>
      <top style="thin">
        <color theme="0" tint="-0.14996795556505021"/>
      </top>
      <bottom/>
      <diagonal/>
    </border>
    <border>
      <left/>
      <right style="hair">
        <color theme="0" tint="-0.24994659260841701"/>
      </right>
      <top/>
      <bottom style="thin">
        <color theme="0" tint="-0.14996795556505021"/>
      </bottom>
      <diagonal/>
    </border>
    <border>
      <left/>
      <right style="hair">
        <color theme="0" tint="-0.14996795556505021"/>
      </right>
      <top/>
      <bottom style="thin">
        <color theme="0" tint="-0.14996795556505021"/>
      </bottom>
      <diagonal/>
    </border>
    <border>
      <left/>
      <right style="hair">
        <color theme="0" tint="-0.14996795556505021"/>
      </right>
      <top/>
      <bottom/>
      <diagonal/>
    </border>
    <border>
      <left/>
      <right style="hair">
        <color theme="0" tint="-0.14996795556505021"/>
      </right>
      <top style="thin">
        <color theme="0" tint="-0.14996795556505021"/>
      </top>
      <bottom style="thin">
        <color theme="0"/>
      </bottom>
      <diagonal/>
    </border>
    <border>
      <left style="medium">
        <color rgb="FFBFBFBF"/>
      </left>
      <right/>
      <top style="thin">
        <color theme="0" tint="-0.14996795556505021"/>
      </top>
      <bottom style="thin">
        <color theme="0" tint="-0.14996795556505021"/>
      </bottom>
      <diagonal/>
    </border>
    <border>
      <left style="medium">
        <color theme="0" tint="-0.24994659260841701"/>
      </left>
      <right/>
      <top style="thin">
        <color theme="0"/>
      </top>
      <bottom/>
      <diagonal/>
    </border>
    <border>
      <left/>
      <right/>
      <top style="thin">
        <color theme="0" tint="-0.14996795556505021"/>
      </top>
      <bottom style="thin">
        <color theme="0" tint="-0.14993743705557422"/>
      </bottom>
      <diagonal/>
    </border>
    <border>
      <left/>
      <right style="thin">
        <color theme="0" tint="-0.499984740745262"/>
      </right>
      <top style="medium">
        <color theme="0" tint="-0.24994659260841701"/>
      </top>
      <bottom/>
      <diagonal/>
    </border>
    <border>
      <left style="thin">
        <color theme="0"/>
      </left>
      <right style="thin">
        <color theme="0" tint="-0.499984740745262"/>
      </right>
      <top style="thin">
        <color auto="1"/>
      </top>
      <bottom/>
      <diagonal/>
    </border>
    <border>
      <left/>
      <right style="thin">
        <color theme="0" tint="-0.499984740745262"/>
      </right>
      <top/>
      <bottom style="medium">
        <color theme="0" tint="-0.24994659260841701"/>
      </bottom>
      <diagonal/>
    </border>
    <border>
      <left style="thin">
        <color theme="0" tint="-0.499984740745262"/>
      </left>
      <right/>
      <top/>
      <bottom/>
      <diagonal/>
    </border>
  </borders>
  <cellStyleXfs count="4743">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167" fontId="18" fillId="0" borderId="0" applyFon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2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22"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37" fillId="23" borderId="0" applyNumberFormat="0" applyBorder="0" applyAlignment="0" applyProtection="0"/>
    <xf numFmtId="0" fontId="2" fillId="23" borderId="0" applyNumberFormat="0" applyBorder="0" applyAlignment="0" applyProtection="0"/>
    <xf numFmtId="0" fontId="37" fillId="24" borderId="0" applyNumberFormat="0" applyBorder="0" applyAlignment="0" applyProtection="0"/>
    <xf numFmtId="0" fontId="2" fillId="24" borderId="0" applyNumberFormat="0" applyBorder="0" applyAlignment="0" applyProtection="0"/>
    <xf numFmtId="0" fontId="37" fillId="25" borderId="0" applyNumberFormat="0" applyBorder="0" applyAlignment="0" applyProtection="0"/>
    <xf numFmtId="0" fontId="2" fillId="25" borderId="0" applyNumberFormat="0" applyBorder="0" applyAlignment="0" applyProtection="0"/>
    <xf numFmtId="0" fontId="37" fillId="26" borderId="0" applyNumberFormat="0" applyBorder="0" applyAlignment="0" applyProtection="0"/>
    <xf numFmtId="0" fontId="2" fillId="26" borderId="0" applyNumberFormat="0" applyBorder="0" applyAlignment="0" applyProtection="0"/>
    <xf numFmtId="177" fontId="38" fillId="0" borderId="0" applyFill="0" applyProtection="0">
      <alignment horizontal="right" vertical="center"/>
    </xf>
    <xf numFmtId="167" fontId="2" fillId="0" borderId="0" applyFont="0" applyFill="0" applyBorder="0" applyAlignment="0" applyProtection="0"/>
    <xf numFmtId="167" fontId="18" fillId="0" borderId="0" applyFont="0" applyFill="0" applyBorder="0" applyAlignment="0" applyProtection="0"/>
    <xf numFmtId="43" fontId="18" fillId="0" borderId="0" applyFont="0" applyFill="0" applyBorder="0" applyAlignment="0" applyProtection="0"/>
    <xf numFmtId="167" fontId="2" fillId="0" borderId="0" applyFont="0" applyFill="0" applyBorder="0" applyAlignment="0" applyProtection="0"/>
    <xf numFmtId="167" fontId="18" fillId="0" borderId="0" applyFont="0" applyFill="0" applyBorder="0" applyAlignment="0" applyProtection="0"/>
    <xf numFmtId="167" fontId="2"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 fillId="0" borderId="0" applyFont="0" applyFill="0" applyBorder="0" applyAlignment="0" applyProtection="0"/>
    <xf numFmtId="49" fontId="39" fillId="0" borderId="0" applyFill="0" applyBorder="0" applyProtection="0">
      <alignment horizontal="right" vertical="center"/>
    </xf>
    <xf numFmtId="0" fontId="40" fillId="0" borderId="124" applyNumberFormat="0" applyFill="0" applyAlignment="0" applyProtection="0"/>
    <xf numFmtId="0" fontId="41" fillId="0" borderId="0" applyFill="0" applyBorder="0" applyProtection="0">
      <alignment horizontal="right" vertical="center"/>
    </xf>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4" fillId="0" borderId="0" applyNumberFormat="0" applyFill="0" applyBorder="0" applyAlignment="0" applyProtection="0">
      <alignment vertical="top"/>
      <protection locked="0"/>
    </xf>
    <xf numFmtId="0" fontId="42" fillId="0" borderId="0" applyNumberFormat="0" applyFill="0" applyBorder="0" applyAlignment="0" applyProtection="0"/>
    <xf numFmtId="0" fontId="42" fillId="0" borderId="0" applyNumberFormat="0" applyFill="0" applyBorder="0" applyAlignment="0" applyProtection="0"/>
    <xf numFmtId="0" fontId="45" fillId="0" borderId="0" applyNumberFormat="0" applyFill="0" applyBorder="0" applyAlignment="0" applyProtection="0">
      <alignment vertical="top"/>
      <protection locked="0"/>
    </xf>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177" fontId="46" fillId="0" borderId="0" applyFill="0" applyProtection="0">
      <alignment horizontal="right" vertical="center"/>
    </xf>
    <xf numFmtId="177" fontId="47" fillId="0" borderId="0" applyFill="0" applyProtection="0">
      <alignment horizontal="right" vertical="center"/>
    </xf>
    <xf numFmtId="0" fontId="2" fillId="0" borderId="0"/>
    <xf numFmtId="0" fontId="20" fillId="0" borderId="0"/>
    <xf numFmtId="0" fontId="18" fillId="0" borderId="0"/>
    <xf numFmtId="0" fontId="48" fillId="0" borderId="0">
      <alignment horizontal="right" vertical="center"/>
    </xf>
    <xf numFmtId="0" fontId="2" fillId="0" borderId="0"/>
    <xf numFmtId="0" fontId="18" fillId="0" borderId="0"/>
    <xf numFmtId="0" fontId="20" fillId="0" borderId="0"/>
    <xf numFmtId="0" fontId="49" fillId="0" borderId="0"/>
    <xf numFmtId="9" fontId="2"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8" fillId="0" borderId="0" applyFont="0" applyFill="0" applyBorder="0" applyAlignment="0" applyProtection="0"/>
    <xf numFmtId="9" fontId="20" fillId="0" borderId="0" applyFont="0" applyFill="0" applyBorder="0" applyAlignment="0" applyProtection="0"/>
    <xf numFmtId="177" fontId="50" fillId="0" borderId="0" applyFill="0" applyProtection="0">
      <alignment horizontal="right" vertical="center"/>
    </xf>
    <xf numFmtId="0" fontId="36" fillId="0" borderId="0" applyNumberFormat="0" applyFill="0" applyBorder="0" applyAlignment="0" applyProtection="0"/>
    <xf numFmtId="0" fontId="51" fillId="0" borderId="0" applyFill="0" applyBorder="0" applyProtection="0">
      <alignment horizontal="right" vertical="center"/>
    </xf>
    <xf numFmtId="0" fontId="52" fillId="0" borderId="0" applyFill="0" applyBorder="0" applyProtection="0">
      <alignment horizontal="right" vertical="center"/>
    </xf>
    <xf numFmtId="0" fontId="18" fillId="21" borderId="125"/>
    <xf numFmtId="0" fontId="53" fillId="0" borderId="0" applyFill="0" applyBorder="0" applyProtection="0">
      <alignment horizontal="right" vertical="center"/>
    </xf>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8" fillId="0" borderId="0" applyFont="0" applyFill="0" applyBorder="0" applyAlignment="0" applyProtection="0"/>
  </cellStyleXfs>
  <cellXfs count="877">
    <xf numFmtId="0" fontId="0" fillId="0" borderId="0" xfId="0"/>
    <xf numFmtId="0" fontId="3" fillId="0" borderId="0" xfId="0" applyFont="1"/>
    <xf numFmtId="0" fontId="0" fillId="0" borderId="1" xfId="0" applyBorder="1"/>
    <xf numFmtId="0" fontId="4" fillId="0" borderId="0" xfId="0" applyFont="1"/>
    <xf numFmtId="0" fontId="5" fillId="0" borderId="0" xfId="0" applyFont="1"/>
    <xf numFmtId="0" fontId="6" fillId="0" borderId="0" xfId="0" applyFont="1"/>
    <xf numFmtId="0" fontId="5" fillId="0" borderId="1" xfId="0" applyFont="1" applyBorder="1"/>
    <xf numFmtId="0" fontId="5" fillId="0" borderId="7" xfId="0" applyFont="1" applyBorder="1"/>
    <xf numFmtId="0" fontId="4" fillId="0" borderId="12" xfId="0" applyFont="1" applyBorder="1" applyAlignment="1">
      <alignment horizontal="right"/>
    </xf>
    <xf numFmtId="0" fontId="4" fillId="0" borderId="0" xfId="0" applyFont="1" applyAlignment="1">
      <alignment horizontal="right"/>
    </xf>
    <xf numFmtId="0" fontId="4" fillId="0" borderId="17" xfId="0" applyFont="1" applyBorder="1" applyAlignment="1">
      <alignment horizontal="right"/>
    </xf>
    <xf numFmtId="0" fontId="5" fillId="0" borderId="21" xfId="0" applyFont="1" applyBorder="1"/>
    <xf numFmtId="0" fontId="5" fillId="0" borderId="22" xfId="0" applyFont="1" applyBorder="1"/>
    <xf numFmtId="0" fontId="8" fillId="5" borderId="0" xfId="0" applyFont="1" applyFill="1" applyAlignment="1">
      <alignment horizontal="centerContinuous"/>
    </xf>
    <xf numFmtId="0" fontId="7" fillId="5" borderId="0" xfId="0" applyFont="1" applyFill="1" applyAlignment="1">
      <alignment horizontal="centerContinuous"/>
    </xf>
    <xf numFmtId="0" fontId="5" fillId="0" borderId="0" xfId="0" applyFont="1" applyAlignment="1">
      <alignment horizontal="center"/>
    </xf>
    <xf numFmtId="0" fontId="5" fillId="0" borderId="23" xfId="0" applyFont="1" applyBorder="1"/>
    <xf numFmtId="0" fontId="5" fillId="0" borderId="24" xfId="0" applyFont="1" applyBorder="1"/>
    <xf numFmtId="0" fontId="5" fillId="0" borderId="25" xfId="0" applyFont="1" applyBorder="1"/>
    <xf numFmtId="0" fontId="5" fillId="0" borderId="26" xfId="0" applyFont="1" applyBorder="1"/>
    <xf numFmtId="0" fontId="5" fillId="0" borderId="27" xfId="0" applyFont="1" applyBorder="1"/>
    <xf numFmtId="0" fontId="5" fillId="0" borderId="28" xfId="0" applyFont="1" applyBorder="1"/>
    <xf numFmtId="0" fontId="5" fillId="0" borderId="29" xfId="0" applyFont="1" applyBorder="1"/>
    <xf numFmtId="0" fontId="5" fillId="0" borderId="30" xfId="0" applyFont="1" applyBorder="1"/>
    <xf numFmtId="0" fontId="4" fillId="0" borderId="0" xfId="0" applyFont="1" applyAlignment="1">
      <alignment horizontal="center"/>
    </xf>
    <xf numFmtId="9" fontId="5" fillId="9" borderId="13" xfId="0" applyNumberFormat="1" applyFont="1" applyFill="1" applyBorder="1"/>
    <xf numFmtId="9" fontId="5" fillId="9" borderId="15" xfId="0" applyNumberFormat="1" applyFont="1" applyFill="1" applyBorder="1"/>
    <xf numFmtId="9" fontId="5" fillId="9" borderId="18" xfId="0" applyNumberFormat="1" applyFont="1" applyFill="1" applyBorder="1"/>
    <xf numFmtId="164" fontId="5" fillId="9" borderId="13" xfId="0" applyNumberFormat="1" applyFont="1" applyFill="1" applyBorder="1"/>
    <xf numFmtId="164" fontId="5" fillId="9" borderId="15" xfId="0" applyNumberFormat="1" applyFont="1" applyFill="1" applyBorder="1"/>
    <xf numFmtId="164" fontId="5" fillId="9" borderId="18" xfId="0" applyNumberFormat="1" applyFont="1" applyFill="1" applyBorder="1"/>
    <xf numFmtId="37" fontId="5" fillId="9" borderId="2" xfId="0" applyNumberFormat="1" applyFont="1" applyFill="1" applyBorder="1"/>
    <xf numFmtId="9" fontId="5" fillId="9" borderId="34" xfId="0" applyNumberFormat="1" applyFont="1" applyFill="1" applyBorder="1"/>
    <xf numFmtId="9" fontId="5" fillId="9" borderId="2" xfId="0" applyNumberFormat="1" applyFont="1" applyFill="1" applyBorder="1"/>
    <xf numFmtId="9" fontId="5" fillId="9" borderId="35" xfId="0" applyNumberFormat="1" applyFont="1" applyFill="1" applyBorder="1"/>
    <xf numFmtId="164" fontId="5" fillId="9" borderId="34" xfId="0" applyNumberFormat="1" applyFont="1" applyFill="1" applyBorder="1"/>
    <xf numFmtId="164" fontId="5" fillId="9" borderId="2" xfId="0" applyNumberFormat="1" applyFont="1" applyFill="1" applyBorder="1"/>
    <xf numFmtId="164" fontId="5" fillId="9" borderId="35" xfId="0" applyNumberFormat="1" applyFont="1" applyFill="1" applyBorder="1"/>
    <xf numFmtId="37" fontId="5" fillId="2" borderId="34" xfId="0" applyNumberFormat="1" applyFont="1" applyFill="1" applyBorder="1"/>
    <xf numFmtId="37" fontId="5" fillId="2" borderId="2" xfId="0" applyNumberFormat="1" applyFont="1" applyFill="1" applyBorder="1"/>
    <xf numFmtId="37" fontId="5" fillId="2" borderId="35" xfId="0" applyNumberFormat="1" applyFont="1" applyFill="1" applyBorder="1"/>
    <xf numFmtId="164" fontId="5" fillId="2" borderId="34" xfId="0" applyNumberFormat="1" applyFont="1" applyFill="1" applyBorder="1"/>
    <xf numFmtId="164" fontId="5" fillId="2" borderId="2" xfId="0" applyNumberFormat="1" applyFont="1" applyFill="1" applyBorder="1"/>
    <xf numFmtId="164" fontId="5" fillId="2" borderId="35" xfId="0" applyNumberFormat="1" applyFont="1" applyFill="1" applyBorder="1"/>
    <xf numFmtId="37" fontId="5" fillId="2" borderId="13" xfId="0" applyNumberFormat="1" applyFont="1" applyFill="1" applyBorder="1"/>
    <xf numFmtId="37" fontId="5" fillId="2" borderId="15" xfId="0" applyNumberFormat="1" applyFont="1" applyFill="1" applyBorder="1"/>
    <xf numFmtId="37" fontId="5" fillId="2" borderId="18" xfId="0" applyNumberFormat="1" applyFont="1" applyFill="1" applyBorder="1"/>
    <xf numFmtId="164" fontId="5" fillId="2" borderId="13" xfId="0" applyNumberFormat="1" applyFont="1" applyFill="1" applyBorder="1"/>
    <xf numFmtId="164" fontId="5" fillId="2" borderId="15" xfId="0" applyNumberFormat="1" applyFont="1" applyFill="1" applyBorder="1"/>
    <xf numFmtId="164" fontId="5" fillId="2" borderId="18" xfId="0" applyNumberFormat="1" applyFont="1" applyFill="1" applyBorder="1"/>
    <xf numFmtId="0" fontId="5" fillId="9" borderId="36" xfId="0" applyFont="1" applyFill="1" applyBorder="1" applyAlignment="1">
      <alignment horizontal="center"/>
    </xf>
    <xf numFmtId="0" fontId="5" fillId="2" borderId="37" xfId="0" applyFont="1" applyFill="1" applyBorder="1" applyAlignment="1">
      <alignment horizontal="center"/>
    </xf>
    <xf numFmtId="0" fontId="10" fillId="0" borderId="0" xfId="0" applyFont="1"/>
    <xf numFmtId="169" fontId="5" fillId="2" borderId="13" xfId="0" applyNumberFormat="1" applyFont="1" applyFill="1" applyBorder="1"/>
    <xf numFmtId="169" fontId="5" fillId="2" borderId="15" xfId="0" applyNumberFormat="1" applyFont="1" applyFill="1" applyBorder="1"/>
    <xf numFmtId="169" fontId="5" fillId="2" borderId="18" xfId="0" applyNumberFormat="1" applyFont="1" applyFill="1" applyBorder="1"/>
    <xf numFmtId="169" fontId="5" fillId="2" borderId="34" xfId="0" applyNumberFormat="1" applyFont="1" applyFill="1" applyBorder="1"/>
    <xf numFmtId="169" fontId="5" fillId="2" borderId="2" xfId="0" applyNumberFormat="1" applyFont="1" applyFill="1" applyBorder="1"/>
    <xf numFmtId="169" fontId="5" fillId="2" borderId="35" xfId="0" applyNumberFormat="1" applyFont="1" applyFill="1" applyBorder="1"/>
    <xf numFmtId="169" fontId="5" fillId="9" borderId="39" xfId="0" applyNumberFormat="1" applyFont="1" applyFill="1" applyBorder="1"/>
    <xf numFmtId="169" fontId="5" fillId="9" borderId="38" xfId="0" applyNumberFormat="1" applyFont="1" applyFill="1" applyBorder="1"/>
    <xf numFmtId="169" fontId="5" fillId="2" borderId="39" xfId="0" applyNumberFormat="1" applyFont="1" applyFill="1" applyBorder="1"/>
    <xf numFmtId="0" fontId="4" fillId="0" borderId="12" xfId="0" applyFont="1" applyBorder="1"/>
    <xf numFmtId="0" fontId="4" fillId="0" borderId="17" xfId="0" applyFont="1" applyBorder="1"/>
    <xf numFmtId="9" fontId="5" fillId="9" borderId="42" xfId="0" applyNumberFormat="1" applyFont="1" applyFill="1" applyBorder="1"/>
    <xf numFmtId="37" fontId="5" fillId="2" borderId="43" xfId="0" applyNumberFormat="1" applyFont="1" applyFill="1" applyBorder="1"/>
    <xf numFmtId="37" fontId="5" fillId="2" borderId="44" xfId="0" applyNumberFormat="1" applyFont="1" applyFill="1" applyBorder="1"/>
    <xf numFmtId="9" fontId="5" fillId="9" borderId="43" xfId="0" applyNumberFormat="1" applyFont="1" applyFill="1" applyBorder="1"/>
    <xf numFmtId="9" fontId="5" fillId="9" borderId="44" xfId="0" applyNumberFormat="1" applyFont="1" applyFill="1" applyBorder="1"/>
    <xf numFmtId="37" fontId="5" fillId="2" borderId="42" xfId="0" applyNumberFormat="1" applyFont="1" applyFill="1" applyBorder="1"/>
    <xf numFmtId="37" fontId="5" fillId="2" borderId="41" xfId="0" applyNumberFormat="1" applyFont="1" applyFill="1" applyBorder="1"/>
    <xf numFmtId="0" fontId="5" fillId="0" borderId="43" xfId="0" applyFont="1" applyBorder="1"/>
    <xf numFmtId="0" fontId="5" fillId="0" borderId="44" xfId="0" applyFont="1" applyBorder="1"/>
    <xf numFmtId="164" fontId="5" fillId="9" borderId="43" xfId="0" applyNumberFormat="1" applyFont="1" applyFill="1" applyBorder="1"/>
    <xf numFmtId="164" fontId="5" fillId="9" borderId="44" xfId="0" applyNumberFormat="1" applyFont="1" applyFill="1" applyBorder="1"/>
    <xf numFmtId="169" fontId="5" fillId="2" borderId="43" xfId="0" applyNumberFormat="1" applyFont="1" applyFill="1" applyBorder="1"/>
    <xf numFmtId="169" fontId="5" fillId="2" borderId="44" xfId="0" applyNumberFormat="1" applyFont="1" applyFill="1" applyBorder="1"/>
    <xf numFmtId="164" fontId="5" fillId="2" borderId="43" xfId="0" applyNumberFormat="1" applyFont="1" applyFill="1" applyBorder="1"/>
    <xf numFmtId="164" fontId="5" fillId="2" borderId="44" xfId="0" applyNumberFormat="1" applyFont="1" applyFill="1" applyBorder="1"/>
    <xf numFmtId="164" fontId="5" fillId="2" borderId="42" xfId="0" applyNumberFormat="1" applyFont="1" applyFill="1" applyBorder="1"/>
    <xf numFmtId="37" fontId="5" fillId="9" borderId="39" xfId="0" applyNumberFormat="1" applyFont="1" applyFill="1" applyBorder="1" applyAlignment="1">
      <alignment horizontal="right"/>
    </xf>
    <xf numFmtId="0" fontId="5" fillId="0" borderId="1" xfId="0" applyFont="1" applyBorder="1" applyAlignment="1">
      <alignment horizontal="center"/>
    </xf>
    <xf numFmtId="0" fontId="5" fillId="0" borderId="5" xfId="0" applyFont="1" applyBorder="1" applyAlignment="1">
      <alignment horizontal="center"/>
    </xf>
    <xf numFmtId="0" fontId="5" fillId="0" borderId="8" xfId="0" applyFont="1" applyBorder="1" applyAlignment="1">
      <alignment horizontal="center"/>
    </xf>
    <xf numFmtId="9" fontId="5" fillId="9" borderId="45" xfId="0" applyNumberFormat="1" applyFont="1" applyFill="1" applyBorder="1"/>
    <xf numFmtId="9" fontId="5" fillId="9" borderId="46" xfId="0" applyNumberFormat="1" applyFont="1" applyFill="1" applyBorder="1"/>
    <xf numFmtId="168" fontId="5" fillId="2" borderId="38" xfId="0" applyNumberFormat="1" applyFont="1" applyFill="1" applyBorder="1"/>
    <xf numFmtId="168" fontId="5" fillId="2" borderId="40" xfId="0" applyNumberFormat="1" applyFont="1" applyFill="1" applyBorder="1"/>
    <xf numFmtId="168" fontId="5" fillId="2" borderId="39" xfId="0" applyNumberFormat="1" applyFont="1" applyFill="1" applyBorder="1"/>
    <xf numFmtId="169" fontId="5" fillId="2" borderId="40" xfId="0" applyNumberFormat="1" applyFont="1" applyFill="1" applyBorder="1"/>
    <xf numFmtId="0" fontId="11" fillId="0" borderId="0" xfId="0" applyFont="1"/>
    <xf numFmtId="0" fontId="12" fillId="0" borderId="3" xfId="0" applyFont="1" applyBorder="1" applyAlignment="1">
      <alignment horizontal="center"/>
    </xf>
    <xf numFmtId="0" fontId="5" fillId="0" borderId="7" xfId="0" applyFont="1" applyBorder="1" applyAlignment="1">
      <alignment horizontal="left"/>
    </xf>
    <xf numFmtId="0" fontId="5" fillId="0" borderId="19" xfId="0" applyFont="1" applyBorder="1"/>
    <xf numFmtId="0" fontId="5" fillId="0" borderId="55" xfId="0" applyFont="1" applyBorder="1"/>
    <xf numFmtId="9" fontId="5" fillId="9" borderId="56" xfId="0" applyNumberFormat="1" applyFont="1" applyFill="1" applyBorder="1"/>
    <xf numFmtId="169" fontId="5" fillId="2" borderId="56" xfId="0" applyNumberFormat="1" applyFont="1" applyFill="1" applyBorder="1"/>
    <xf numFmtId="0" fontId="5" fillId="0" borderId="5" xfId="0" applyFont="1" applyBorder="1"/>
    <xf numFmtId="0" fontId="5" fillId="0" borderId="6" xfId="0" applyFont="1" applyBorder="1"/>
    <xf numFmtId="0" fontId="5" fillId="0" borderId="8" xfId="0" applyFont="1" applyBorder="1"/>
    <xf numFmtId="0" fontId="4" fillId="0" borderId="7" xfId="0" applyFont="1" applyBorder="1"/>
    <xf numFmtId="0" fontId="4" fillId="0" borderId="9" xfId="0" applyFont="1" applyBorder="1"/>
    <xf numFmtId="0" fontId="5" fillId="9" borderId="57" xfId="0" applyFont="1" applyFill="1" applyBorder="1" applyAlignment="1">
      <alignment horizontal="center"/>
    </xf>
    <xf numFmtId="0" fontId="5" fillId="9" borderId="58" xfId="0" applyFont="1" applyFill="1" applyBorder="1" applyAlignment="1">
      <alignment horizontal="center"/>
    </xf>
    <xf numFmtId="0" fontId="5" fillId="9" borderId="59" xfId="0" applyFont="1" applyFill="1" applyBorder="1" applyAlignment="1">
      <alignment horizontal="center"/>
    </xf>
    <xf numFmtId="37" fontId="5" fillId="9" borderId="45" xfId="0" applyNumberFormat="1" applyFont="1" applyFill="1" applyBorder="1"/>
    <xf numFmtId="37" fontId="5" fillId="9" borderId="46" xfId="0" applyNumberFormat="1" applyFont="1" applyFill="1" applyBorder="1"/>
    <xf numFmtId="168" fontId="5" fillId="9" borderId="45" xfId="0" applyNumberFormat="1" applyFont="1" applyFill="1" applyBorder="1"/>
    <xf numFmtId="168" fontId="5" fillId="9" borderId="2" xfId="0" applyNumberFormat="1" applyFont="1" applyFill="1" applyBorder="1"/>
    <xf numFmtId="168" fontId="5" fillId="9" borderId="46" xfId="0" applyNumberFormat="1" applyFont="1" applyFill="1" applyBorder="1"/>
    <xf numFmtId="11" fontId="5" fillId="9" borderId="45" xfId="0" applyNumberFormat="1" applyFont="1" applyFill="1" applyBorder="1"/>
    <xf numFmtId="11" fontId="5" fillId="9" borderId="2" xfId="0" applyNumberFormat="1" applyFont="1" applyFill="1" applyBorder="1"/>
    <xf numFmtId="11" fontId="5" fillId="9" borderId="46" xfId="0" applyNumberFormat="1" applyFont="1" applyFill="1" applyBorder="1"/>
    <xf numFmtId="172" fontId="5" fillId="9" borderId="45" xfId="0" applyNumberFormat="1" applyFont="1" applyFill="1" applyBorder="1"/>
    <xf numFmtId="172" fontId="5" fillId="9" borderId="2" xfId="0" applyNumberFormat="1" applyFont="1" applyFill="1" applyBorder="1"/>
    <xf numFmtId="172" fontId="5" fillId="9" borderId="46" xfId="0" applyNumberFormat="1" applyFont="1" applyFill="1" applyBorder="1"/>
    <xf numFmtId="0" fontId="5" fillId="9" borderId="38" xfId="0" applyFont="1" applyFill="1" applyBorder="1" applyAlignment="1">
      <alignment horizontal="centerContinuous"/>
    </xf>
    <xf numFmtId="0" fontId="5" fillId="9" borderId="39" xfId="0" applyFont="1" applyFill="1" applyBorder="1" applyAlignment="1">
      <alignment horizontal="centerContinuous"/>
    </xf>
    <xf numFmtId="0" fontId="5" fillId="9" borderId="40" xfId="0" applyFont="1" applyFill="1" applyBorder="1" applyAlignment="1">
      <alignment horizontal="centerContinuous"/>
    </xf>
    <xf numFmtId="0" fontId="14" fillId="0" borderId="60" xfId="0" applyFont="1" applyBorder="1" applyAlignment="1">
      <alignment horizontal="right"/>
    </xf>
    <xf numFmtId="0" fontId="14" fillId="0" borderId="0" xfId="0" applyFont="1" applyAlignment="1">
      <alignment horizontal="right"/>
    </xf>
    <xf numFmtId="0" fontId="14" fillId="0" borderId="61" xfId="0" applyFont="1" applyBorder="1" applyAlignment="1">
      <alignment horizontal="right"/>
    </xf>
    <xf numFmtId="164" fontId="5" fillId="0" borderId="0" xfId="0" applyNumberFormat="1" applyFont="1"/>
    <xf numFmtId="173" fontId="5" fillId="2" borderId="34" xfId="0" applyNumberFormat="1" applyFont="1" applyFill="1" applyBorder="1"/>
    <xf numFmtId="173" fontId="5" fillId="2" borderId="2" xfId="0" applyNumberFormat="1" applyFont="1" applyFill="1" applyBorder="1"/>
    <xf numFmtId="173" fontId="5" fillId="2" borderId="43" xfId="0" applyNumberFormat="1" applyFont="1" applyFill="1" applyBorder="1"/>
    <xf numFmtId="173" fontId="5" fillId="2" borderId="44" xfId="0" applyNumberFormat="1" applyFont="1" applyFill="1" applyBorder="1"/>
    <xf numFmtId="173" fontId="5" fillId="2" borderId="42" xfId="0" applyNumberFormat="1" applyFont="1" applyFill="1" applyBorder="1"/>
    <xf numFmtId="173" fontId="5" fillId="2" borderId="41" xfId="0" applyNumberFormat="1" applyFont="1" applyFill="1" applyBorder="1"/>
    <xf numFmtId="173" fontId="5" fillId="2" borderId="35" xfId="0" applyNumberFormat="1" applyFont="1" applyFill="1" applyBorder="1"/>
    <xf numFmtId="164" fontId="5" fillId="9" borderId="41" xfId="0" applyNumberFormat="1" applyFont="1" applyFill="1" applyBorder="1"/>
    <xf numFmtId="1" fontId="5" fillId="9" borderId="45" xfId="0" applyNumberFormat="1" applyFont="1" applyFill="1" applyBorder="1"/>
    <xf numFmtId="1" fontId="5" fillId="9" borderId="2" xfId="0" applyNumberFormat="1" applyFont="1" applyFill="1" applyBorder="1"/>
    <xf numFmtId="0" fontId="5" fillId="0" borderId="20" xfId="0" applyFont="1" applyBorder="1"/>
    <xf numFmtId="0" fontId="17" fillId="0" borderId="0" xfId="0" applyFont="1"/>
    <xf numFmtId="0" fontId="13" fillId="0" borderId="63" xfId="0" applyFont="1" applyBorder="1" applyAlignment="1">
      <alignment horizontal="center"/>
    </xf>
    <xf numFmtId="0" fontId="8" fillId="0" borderId="17" xfId="0" applyFont="1" applyBorder="1" applyAlignment="1">
      <alignment horizontal="center" vertical="center" wrapText="1"/>
    </xf>
    <xf numFmtId="1" fontId="5" fillId="9" borderId="46" xfId="0" applyNumberFormat="1" applyFont="1" applyFill="1" applyBorder="1"/>
    <xf numFmtId="0" fontId="5" fillId="0" borderId="67" xfId="0" applyFont="1" applyBorder="1" applyAlignment="1">
      <alignment horizontal="center"/>
    </xf>
    <xf numFmtId="0" fontId="5" fillId="9" borderId="6" xfId="0" applyFont="1" applyFill="1" applyBorder="1" applyAlignment="1">
      <alignment horizontal="center"/>
    </xf>
    <xf numFmtId="0" fontId="5" fillId="0" borderId="68" xfId="0" applyFont="1" applyBorder="1"/>
    <xf numFmtId="0" fontId="5" fillId="0" borderId="69" xfId="0" applyFont="1" applyBorder="1"/>
    <xf numFmtId="174" fontId="5" fillId="9" borderId="0" xfId="197" applyNumberFormat="1" applyFont="1" applyFill="1"/>
    <xf numFmtId="174" fontId="5" fillId="9" borderId="2" xfId="197" applyNumberFormat="1" applyFont="1" applyFill="1" applyBorder="1"/>
    <xf numFmtId="0" fontId="5" fillId="0" borderId="70" xfId="0" applyFont="1" applyBorder="1"/>
    <xf numFmtId="165" fontId="5" fillId="9" borderId="13" xfId="0" applyNumberFormat="1" applyFont="1" applyFill="1" applyBorder="1"/>
    <xf numFmtId="0" fontId="5" fillId="0" borderId="0" xfId="0" quotePrefix="1" applyFont="1"/>
    <xf numFmtId="0" fontId="7" fillId="5" borderId="0" xfId="0" applyFont="1" applyFill="1" applyAlignment="1">
      <alignment horizontal="center"/>
    </xf>
    <xf numFmtId="0" fontId="5" fillId="0" borderId="71" xfId="0" applyFont="1" applyBorder="1"/>
    <xf numFmtId="9" fontId="5" fillId="9" borderId="41" xfId="0" applyNumberFormat="1" applyFont="1" applyFill="1" applyBorder="1"/>
    <xf numFmtId="9" fontId="5" fillId="9" borderId="12" xfId="0" applyNumberFormat="1" applyFont="1" applyFill="1" applyBorder="1"/>
    <xf numFmtId="0" fontId="9" fillId="8" borderId="0" xfId="0" applyFont="1" applyFill="1" applyAlignment="1">
      <alignment horizontal="center" vertical="center" textRotation="90" wrapText="1"/>
    </xf>
    <xf numFmtId="164" fontId="5" fillId="2" borderId="12" xfId="0" applyNumberFormat="1" applyFont="1" applyFill="1" applyBorder="1"/>
    <xf numFmtId="164" fontId="5" fillId="9" borderId="12" xfId="0" applyNumberFormat="1" applyFont="1" applyFill="1" applyBorder="1"/>
    <xf numFmtId="0" fontId="4" fillId="0" borderId="12" xfId="0" applyFont="1" applyBorder="1" applyAlignment="1">
      <alignment horizontal="right" vertical="center"/>
    </xf>
    <xf numFmtId="0" fontId="4" fillId="0" borderId="0" xfId="0" applyFont="1" applyAlignment="1">
      <alignment horizontal="right" vertical="center"/>
    </xf>
    <xf numFmtId="0" fontId="4" fillId="0" borderId="17" xfId="0" applyFont="1" applyBorder="1" applyAlignment="1">
      <alignment horizontal="right" vertical="center"/>
    </xf>
    <xf numFmtId="0" fontId="5" fillId="0" borderId="0" xfId="0" applyFont="1" applyAlignment="1">
      <alignment vertical="center"/>
    </xf>
    <xf numFmtId="0" fontId="5" fillId="0" borderId="21" xfId="0" applyFont="1" applyBorder="1" applyAlignment="1">
      <alignment vertical="center"/>
    </xf>
    <xf numFmtId="0" fontId="5" fillId="0" borderId="22" xfId="0" applyFont="1" applyBorder="1" applyAlignment="1">
      <alignment vertical="center"/>
    </xf>
    <xf numFmtId="170" fontId="5" fillId="0" borderId="0" xfId="0" applyNumberFormat="1" applyFont="1"/>
    <xf numFmtId="1" fontId="5" fillId="0" borderId="0" xfId="0" applyNumberFormat="1" applyFont="1"/>
    <xf numFmtId="165" fontId="5" fillId="0" borderId="0" xfId="0" applyNumberFormat="1" applyFont="1"/>
    <xf numFmtId="37" fontId="5" fillId="0" borderId="34" xfId="0" applyNumberFormat="1" applyFont="1" applyBorder="1"/>
    <xf numFmtId="173" fontId="5" fillId="9" borderId="34" xfId="0" applyNumberFormat="1" applyFont="1" applyFill="1" applyBorder="1"/>
    <xf numFmtId="173" fontId="5" fillId="9" borderId="2" xfId="0" applyNumberFormat="1" applyFont="1" applyFill="1" applyBorder="1"/>
    <xf numFmtId="173" fontId="5" fillId="9" borderId="43" xfId="0" applyNumberFormat="1" applyFont="1" applyFill="1" applyBorder="1"/>
    <xf numFmtId="0" fontId="7" fillId="5" borderId="27" xfId="0" applyFont="1" applyFill="1" applyBorder="1" applyAlignment="1">
      <alignment horizontal="centerContinuous"/>
    </xf>
    <xf numFmtId="0" fontId="4" fillId="0" borderId="27" xfId="0" applyFont="1" applyBorder="1" applyAlignment="1">
      <alignment horizontal="center"/>
    </xf>
    <xf numFmtId="37" fontId="5" fillId="0" borderId="75" xfId="0" applyNumberFormat="1" applyFont="1" applyBorder="1"/>
    <xf numFmtId="0" fontId="5" fillId="0" borderId="0" xfId="0" applyFont="1" applyAlignment="1">
      <alignment horizontal="left"/>
    </xf>
    <xf numFmtId="173" fontId="5" fillId="2" borderId="15" xfId="0" applyNumberFormat="1" applyFont="1" applyFill="1" applyBorder="1"/>
    <xf numFmtId="0" fontId="5" fillId="0" borderId="29" xfId="0" applyFont="1" applyBorder="1" applyAlignment="1">
      <alignment horizontal="center"/>
    </xf>
    <xf numFmtId="0" fontId="5" fillId="0" borderId="26" xfId="0" applyFont="1" applyBorder="1" applyAlignment="1">
      <alignment horizontal="center"/>
    </xf>
    <xf numFmtId="1" fontId="5" fillId="0" borderId="0" xfId="0" applyNumberFormat="1" applyFont="1" applyAlignment="1">
      <alignment horizontal="center"/>
    </xf>
    <xf numFmtId="0" fontId="20" fillId="0" borderId="0" xfId="0" applyFont="1"/>
    <xf numFmtId="169" fontId="5" fillId="0" borderId="0" xfId="0" applyNumberFormat="1" applyFont="1"/>
    <xf numFmtId="1" fontId="5" fillId="2" borderId="15" xfId="0" applyNumberFormat="1" applyFont="1" applyFill="1" applyBorder="1"/>
    <xf numFmtId="0" fontId="4" fillId="0" borderId="8" xfId="0" applyFont="1" applyBorder="1" applyAlignment="1">
      <alignment horizontal="center"/>
    </xf>
    <xf numFmtId="0" fontId="5" fillId="0" borderId="14" xfId="0" applyFont="1" applyBorder="1"/>
    <xf numFmtId="174" fontId="5" fillId="0" borderId="8" xfId="197" applyNumberFormat="1" applyFont="1" applyFill="1" applyBorder="1" applyAlignment="1">
      <alignment horizontal="center"/>
    </xf>
    <xf numFmtId="174" fontId="5" fillId="0" borderId="10" xfId="197" applyNumberFormat="1" applyFont="1" applyFill="1" applyBorder="1" applyAlignment="1">
      <alignment horizontal="center"/>
    </xf>
    <xf numFmtId="174" fontId="5" fillId="0" borderId="4" xfId="197" applyNumberFormat="1" applyFont="1" applyFill="1" applyBorder="1" applyAlignment="1">
      <alignment horizontal="center"/>
    </xf>
    <xf numFmtId="0" fontId="8" fillId="0" borderId="0" xfId="0" applyFont="1" applyAlignment="1">
      <alignment horizontal="centerContinuous"/>
    </xf>
    <xf numFmtId="0" fontId="7" fillId="0" borderId="0" xfId="0" applyFont="1" applyAlignment="1">
      <alignment horizontal="centerContinuous"/>
    </xf>
    <xf numFmtId="0" fontId="13" fillId="0" borderId="63" xfId="0" applyFont="1" applyBorder="1"/>
    <xf numFmtId="0" fontId="5" fillId="0" borderId="7" xfId="0" applyFont="1" applyBorder="1" applyAlignment="1">
      <alignment horizontal="center"/>
    </xf>
    <xf numFmtId="0" fontId="5" fillId="0" borderId="27" xfId="0" applyFont="1" applyBorder="1" applyAlignment="1">
      <alignment horizontal="left"/>
    </xf>
    <xf numFmtId="37" fontId="5" fillId="0" borderId="80" xfId="0" applyNumberFormat="1" applyFont="1" applyBorder="1"/>
    <xf numFmtId="37" fontId="5" fillId="0" borderId="81" xfId="0" applyNumberFormat="1" applyFont="1" applyBorder="1"/>
    <xf numFmtId="37" fontId="5" fillId="0" borderId="82" xfId="0" applyNumberFormat="1" applyFont="1" applyBorder="1"/>
    <xf numFmtId="37" fontId="5" fillId="0" borderId="6" xfId="0" applyNumberFormat="1" applyFont="1" applyBorder="1"/>
    <xf numFmtId="37" fontId="5" fillId="0" borderId="8" xfId="0" applyNumberFormat="1" applyFont="1" applyBorder="1"/>
    <xf numFmtId="37" fontId="5" fillId="0" borderId="10" xfId="0" applyNumberFormat="1" applyFont="1" applyBorder="1"/>
    <xf numFmtId="174" fontId="5" fillId="0" borderId="6" xfId="197" applyNumberFormat="1" applyFont="1" applyFill="1" applyBorder="1"/>
    <xf numFmtId="174" fontId="5" fillId="0" borderId="8" xfId="197" applyNumberFormat="1" applyFont="1" applyFill="1" applyBorder="1"/>
    <xf numFmtId="174" fontId="5" fillId="0" borderId="10" xfId="197" applyNumberFormat="1" applyFont="1" applyFill="1" applyBorder="1"/>
    <xf numFmtId="0" fontId="20" fillId="0" borderId="6" xfId="0" applyFont="1" applyBorder="1"/>
    <xf numFmtId="0" fontId="20" fillId="0" borderId="8" xfId="0" applyFont="1" applyBorder="1"/>
    <xf numFmtId="0" fontId="20" fillId="0" borderId="10" xfId="0" applyFont="1" applyBorder="1"/>
    <xf numFmtId="37" fontId="5" fillId="0" borderId="85" xfId="0" applyNumberFormat="1" applyFont="1" applyBorder="1" applyAlignment="1">
      <alignment horizontal="center"/>
    </xf>
    <xf numFmtId="37" fontId="5" fillId="0" borderId="84" xfId="0" applyNumberFormat="1" applyFont="1" applyBorder="1" applyAlignment="1">
      <alignment horizontal="center"/>
    </xf>
    <xf numFmtId="0" fontId="17" fillId="0" borderId="86" xfId="0" applyFont="1" applyBorder="1"/>
    <xf numFmtId="0" fontId="5" fillId="0" borderId="0" xfId="0" applyFont="1" applyAlignment="1">
      <alignment vertical="top"/>
    </xf>
    <xf numFmtId="0" fontId="5" fillId="0" borderId="26" xfId="0" applyFont="1" applyBorder="1" applyAlignment="1">
      <alignment vertical="top"/>
    </xf>
    <xf numFmtId="0" fontId="4" fillId="0" borderId="0" xfId="0" applyFont="1" applyAlignment="1">
      <alignment horizontal="center" vertical="top"/>
    </xf>
    <xf numFmtId="0" fontId="5" fillId="0" borderId="89" xfId="0" applyFont="1" applyBorder="1"/>
    <xf numFmtId="0" fontId="7" fillId="5" borderId="27" xfId="0" applyFont="1" applyFill="1" applyBorder="1" applyAlignment="1">
      <alignment horizontal="center"/>
    </xf>
    <xf numFmtId="0" fontId="5" fillId="0" borderId="0" xfId="0" applyFont="1" applyAlignment="1">
      <alignment horizontal="center" vertical="center"/>
    </xf>
    <xf numFmtId="1" fontId="20" fillId="0" borderId="0" xfId="0" applyNumberFormat="1" applyFont="1"/>
    <xf numFmtId="173" fontId="5" fillId="0" borderId="0" xfId="0" applyNumberFormat="1" applyFont="1" applyAlignment="1">
      <alignment horizontal="center"/>
    </xf>
    <xf numFmtId="176" fontId="5" fillId="0" borderId="0" xfId="0" applyNumberFormat="1" applyFont="1" applyAlignment="1">
      <alignment horizontal="center"/>
    </xf>
    <xf numFmtId="1" fontId="20" fillId="0" borderId="0" xfId="0" applyNumberFormat="1" applyFont="1" applyAlignment="1">
      <alignment horizontal="center"/>
    </xf>
    <xf numFmtId="1" fontId="0" fillId="0" borderId="0" xfId="0" applyNumberFormat="1" applyAlignment="1">
      <alignment horizontal="center"/>
    </xf>
    <xf numFmtId="173" fontId="0" fillId="0" borderId="0" xfId="0" applyNumberFormat="1" applyAlignment="1">
      <alignment horizontal="center"/>
    </xf>
    <xf numFmtId="176" fontId="0" fillId="0" borderId="0" xfId="0" applyNumberFormat="1" applyAlignment="1">
      <alignment horizontal="center"/>
    </xf>
    <xf numFmtId="0" fontId="20" fillId="9" borderId="1" xfId="0" applyFont="1" applyFill="1" applyBorder="1"/>
    <xf numFmtId="1" fontId="20" fillId="9" borderId="1" xfId="0" applyNumberFormat="1" applyFont="1" applyFill="1" applyBorder="1"/>
    <xf numFmtId="0" fontId="20" fillId="2" borderId="42" xfId="0" applyFont="1" applyFill="1" applyBorder="1"/>
    <xf numFmtId="9" fontId="20" fillId="2" borderId="42" xfId="0" applyNumberFormat="1" applyFont="1" applyFill="1" applyBorder="1" applyAlignment="1">
      <alignment horizontal="center" vertical="center"/>
    </xf>
    <xf numFmtId="1" fontId="20" fillId="2" borderId="42" xfId="0" applyNumberFormat="1" applyFont="1" applyFill="1" applyBorder="1" applyAlignment="1">
      <alignment horizontal="center" vertical="center"/>
    </xf>
    <xf numFmtId="0" fontId="9" fillId="9" borderId="90" xfId="0" applyFont="1" applyFill="1" applyBorder="1" applyAlignment="1">
      <alignment horizontal="left"/>
    </xf>
    <xf numFmtId="0" fontId="20" fillId="9" borderId="91" xfId="0" applyFont="1" applyFill="1" applyBorder="1"/>
    <xf numFmtId="0" fontId="20" fillId="2" borderId="92" xfId="0" applyFont="1" applyFill="1" applyBorder="1"/>
    <xf numFmtId="0" fontId="20" fillId="2" borderId="93" xfId="0" applyFont="1" applyFill="1" applyBorder="1"/>
    <xf numFmtId="0" fontId="20" fillId="2" borderId="94" xfId="0" applyFont="1" applyFill="1" applyBorder="1" applyAlignment="1">
      <alignment horizontal="center" vertical="center"/>
    </xf>
    <xf numFmtId="9" fontId="20" fillId="2" borderId="0" xfId="0" applyNumberFormat="1" applyFont="1" applyFill="1" applyAlignment="1">
      <alignment horizontal="center" vertical="center"/>
    </xf>
    <xf numFmtId="1" fontId="20" fillId="2" borderId="0" xfId="0" applyNumberFormat="1" applyFont="1" applyFill="1" applyAlignment="1">
      <alignment horizontal="center" vertical="center"/>
    </xf>
    <xf numFmtId="0" fontId="20" fillId="2" borderId="95" xfId="0" applyFont="1" applyFill="1" applyBorder="1" applyAlignment="1">
      <alignment horizontal="center"/>
    </xf>
    <xf numFmtId="0" fontId="20" fillId="2" borderId="72" xfId="0" applyFont="1" applyFill="1" applyBorder="1" applyAlignment="1">
      <alignment horizontal="center" vertical="center"/>
    </xf>
    <xf numFmtId="9" fontId="20" fillId="2" borderId="63" xfId="0" applyNumberFormat="1" applyFont="1" applyFill="1" applyBorder="1" applyAlignment="1">
      <alignment horizontal="center" vertical="center"/>
    </xf>
    <xf numFmtId="1" fontId="20" fillId="2" borderId="63" xfId="0" applyNumberFormat="1" applyFont="1" applyFill="1" applyBorder="1" applyAlignment="1">
      <alignment horizontal="center" vertical="center"/>
    </xf>
    <xf numFmtId="0" fontId="20" fillId="2" borderId="73" xfId="0" applyFont="1" applyFill="1" applyBorder="1" applyAlignment="1">
      <alignment horizontal="center"/>
    </xf>
    <xf numFmtId="0" fontId="5" fillId="2" borderId="42" xfId="0" applyFont="1" applyFill="1" applyBorder="1"/>
    <xf numFmtId="0" fontId="5" fillId="2" borderId="92" xfId="0" applyFont="1" applyFill="1" applyBorder="1"/>
    <xf numFmtId="9" fontId="5" fillId="0" borderId="0" xfId="0" applyNumberFormat="1" applyFont="1"/>
    <xf numFmtId="37" fontId="5" fillId="0" borderId="0" xfId="0" applyNumberFormat="1" applyFont="1"/>
    <xf numFmtId="164" fontId="5" fillId="0" borderId="0" xfId="0" applyNumberFormat="1" applyFont="1" applyAlignment="1">
      <alignment horizontal="center"/>
    </xf>
    <xf numFmtId="175" fontId="5" fillId="0" borderId="0" xfId="0" applyNumberFormat="1" applyFont="1" applyAlignment="1">
      <alignment horizontal="center"/>
    </xf>
    <xf numFmtId="0" fontId="5" fillId="0" borderId="30" xfId="0" applyFont="1" applyBorder="1" applyAlignment="1">
      <alignment horizontal="center"/>
    </xf>
    <xf numFmtId="164" fontId="0" fillId="0" borderId="0" xfId="0" applyNumberFormat="1" applyAlignment="1">
      <alignment horizontal="center"/>
    </xf>
    <xf numFmtId="175" fontId="0" fillId="0" borderId="0" xfId="0" applyNumberFormat="1" applyAlignment="1">
      <alignment horizontal="center"/>
    </xf>
    <xf numFmtId="173" fontId="5" fillId="0" borderId="27" xfId="0" applyNumberFormat="1" applyFont="1" applyBorder="1" applyAlignment="1">
      <alignment horizontal="center"/>
    </xf>
    <xf numFmtId="164" fontId="5" fillId="0" borderId="27" xfId="0" applyNumberFormat="1" applyFont="1" applyBorder="1" applyAlignment="1">
      <alignment horizontal="center"/>
    </xf>
    <xf numFmtId="173" fontId="5" fillId="0" borderId="27" xfId="0" applyNumberFormat="1" applyFont="1" applyBorder="1"/>
    <xf numFmtId="173" fontId="5" fillId="0" borderId="30" xfId="0" applyNumberFormat="1" applyFont="1" applyBorder="1"/>
    <xf numFmtId="175" fontId="5" fillId="0" borderId="0" xfId="0" applyNumberFormat="1" applyFont="1"/>
    <xf numFmtId="173" fontId="5" fillId="0" borderId="0" xfId="0" applyNumberFormat="1" applyFont="1"/>
    <xf numFmtId="176" fontId="5" fillId="0" borderId="0" xfId="0" applyNumberFormat="1" applyFont="1"/>
    <xf numFmtId="0" fontId="20" fillId="0" borderId="0" xfId="0" applyFont="1" applyAlignment="1">
      <alignment horizontal="center"/>
    </xf>
    <xf numFmtId="0" fontId="20" fillId="0" borderId="0" xfId="0" applyFont="1" applyAlignment="1">
      <alignment horizontal="left"/>
    </xf>
    <xf numFmtId="0" fontId="17" fillId="0" borderId="96" xfId="0" applyFont="1" applyBorder="1"/>
    <xf numFmtId="1" fontId="17" fillId="0" borderId="0" xfId="0" applyNumberFormat="1" applyFont="1" applyAlignment="1">
      <alignment horizontal="center"/>
    </xf>
    <xf numFmtId="0" fontId="17" fillId="0" borderId="97" xfId="0" applyFont="1" applyBorder="1"/>
    <xf numFmtId="1" fontId="17" fillId="0" borderId="0" xfId="0" applyNumberFormat="1" applyFont="1" applyAlignment="1">
      <alignment horizontal="left"/>
    </xf>
    <xf numFmtId="173" fontId="20" fillId="0" borderId="0" xfId="0" applyNumberFormat="1" applyFont="1" applyAlignment="1">
      <alignment horizontal="center"/>
    </xf>
    <xf numFmtId="173" fontId="20" fillId="0" borderId="0" xfId="1683" applyNumberFormat="1" applyFont="1" applyAlignment="1">
      <alignment horizontal="center"/>
    </xf>
    <xf numFmtId="173" fontId="20" fillId="0" borderId="0" xfId="0" applyNumberFormat="1" applyFont="1"/>
    <xf numFmtId="173" fontId="20" fillId="0" borderId="0" xfId="1683" applyNumberFormat="1" applyFont="1"/>
    <xf numFmtId="173" fontId="17" fillId="0" borderId="0" xfId="0" applyNumberFormat="1" applyFont="1"/>
    <xf numFmtId="1" fontId="17" fillId="0" borderId="98" xfId="0" applyNumberFormat="1" applyFont="1" applyBorder="1" applyAlignment="1">
      <alignment horizontal="center"/>
    </xf>
    <xf numFmtId="176" fontId="20" fillId="0" borderId="0" xfId="0" applyNumberFormat="1" applyFont="1" applyAlignment="1">
      <alignment horizontal="center"/>
    </xf>
    <xf numFmtId="1" fontId="5" fillId="0" borderId="0" xfId="197" applyNumberFormat="1" applyFont="1" applyAlignment="1">
      <alignment horizontal="center"/>
    </xf>
    <xf numFmtId="1" fontId="20" fillId="0" borderId="0" xfId="197" applyNumberFormat="1" applyFont="1" applyAlignment="1">
      <alignment horizontal="center"/>
    </xf>
    <xf numFmtId="3" fontId="20" fillId="0" borderId="0" xfId="197" applyNumberFormat="1" applyFont="1" applyAlignment="1">
      <alignment horizontal="center"/>
    </xf>
    <xf numFmtId="3" fontId="20" fillId="0" borderId="0" xfId="197" applyNumberFormat="1" applyFont="1" applyFill="1" applyAlignment="1">
      <alignment horizontal="center"/>
    </xf>
    <xf numFmtId="3" fontId="5" fillId="0" borderId="0" xfId="197" applyNumberFormat="1" applyFont="1" applyFill="1" applyAlignment="1">
      <alignment horizontal="center"/>
    </xf>
    <xf numFmtId="3" fontId="5" fillId="0" borderId="0" xfId="197" applyNumberFormat="1" applyFont="1" applyAlignment="1">
      <alignment horizontal="center"/>
    </xf>
    <xf numFmtId="3" fontId="18" fillId="0" borderId="0" xfId="197" applyNumberFormat="1" applyAlignment="1">
      <alignment horizontal="center"/>
    </xf>
    <xf numFmtId="3" fontId="5" fillId="0" borderId="29" xfId="0" applyNumberFormat="1" applyFont="1" applyBorder="1"/>
    <xf numFmtId="3" fontId="5" fillId="0" borderId="0" xfId="197" applyNumberFormat="1" applyFont="1" applyBorder="1" applyAlignment="1">
      <alignment horizontal="center"/>
    </xf>
    <xf numFmtId="3" fontId="5" fillId="0" borderId="29" xfId="0" applyNumberFormat="1" applyFont="1" applyBorder="1" applyAlignment="1">
      <alignment horizontal="center"/>
    </xf>
    <xf numFmtId="173" fontId="5" fillId="0" borderId="1" xfId="0" applyNumberFormat="1" applyFont="1" applyBorder="1"/>
    <xf numFmtId="0" fontId="20" fillId="0" borderId="0" xfId="1683" applyFont="1"/>
    <xf numFmtId="3" fontId="20" fillId="0" borderId="0" xfId="197" applyNumberFormat="1" applyFont="1" applyAlignment="1"/>
    <xf numFmtId="3" fontId="5" fillId="0" borderId="0" xfId="0" applyNumberFormat="1" applyFont="1"/>
    <xf numFmtId="1" fontId="20" fillId="0" borderId="0" xfId="1683" applyNumberFormat="1" applyFont="1"/>
    <xf numFmtId="3" fontId="5" fillId="0" borderId="0" xfId="197" applyNumberFormat="1" applyFont="1" applyAlignment="1"/>
    <xf numFmtId="176" fontId="20" fillId="0" borderId="0" xfId="0" applyNumberFormat="1" applyFont="1"/>
    <xf numFmtId="3" fontId="20" fillId="0" borderId="0" xfId="197" applyNumberFormat="1" applyFont="1" applyBorder="1" applyAlignment="1"/>
    <xf numFmtId="3" fontId="20" fillId="0" borderId="0" xfId="197" applyNumberFormat="1" applyFont="1" applyFill="1" applyAlignment="1"/>
    <xf numFmtId="3" fontId="5" fillId="0" borderId="0" xfId="197" applyNumberFormat="1" applyFont="1" applyFill="1" applyAlignment="1"/>
    <xf numFmtId="1" fontId="17" fillId="0" borderId="0" xfId="0" applyNumberFormat="1" applyFont="1"/>
    <xf numFmtId="3" fontId="17" fillId="0" borderId="0" xfId="197" applyNumberFormat="1" applyFont="1" applyAlignment="1"/>
    <xf numFmtId="176" fontId="17" fillId="0" borderId="0" xfId="0" applyNumberFormat="1" applyFont="1"/>
    <xf numFmtId="1" fontId="17" fillId="0" borderId="98" xfId="0" applyNumberFormat="1" applyFont="1" applyBorder="1"/>
    <xf numFmtId="3" fontId="17" fillId="0" borderId="98" xfId="197" applyNumberFormat="1" applyFont="1" applyBorder="1" applyAlignment="1"/>
    <xf numFmtId="0" fontId="17" fillId="0" borderId="98" xfId="0" applyFont="1" applyBorder="1"/>
    <xf numFmtId="9" fontId="20" fillId="2" borderId="42" xfId="0" applyNumberFormat="1" applyFont="1" applyFill="1" applyBorder="1" applyAlignment="1">
      <alignment vertical="center"/>
    </xf>
    <xf numFmtId="9" fontId="20" fillId="2" borderId="0" xfId="0" applyNumberFormat="1" applyFont="1" applyFill="1" applyAlignment="1">
      <alignment vertical="center"/>
    </xf>
    <xf numFmtId="9" fontId="20" fillId="2" borderId="63" xfId="0" applyNumberFormat="1" applyFont="1" applyFill="1" applyBorder="1" applyAlignment="1">
      <alignment vertical="center"/>
    </xf>
    <xf numFmtId="3" fontId="5" fillId="0" borderId="6" xfId="197" applyNumberFormat="1" applyFont="1" applyFill="1" applyBorder="1" applyAlignment="1">
      <alignment horizontal="center"/>
    </xf>
    <xf numFmtId="3" fontId="5" fillId="0" borderId="8" xfId="197" applyNumberFormat="1" applyFont="1" applyFill="1" applyBorder="1" applyAlignment="1">
      <alignment horizontal="center"/>
    </xf>
    <xf numFmtId="3" fontId="5" fillId="0" borderId="84" xfId="197" applyNumberFormat="1" applyFont="1" applyFill="1" applyBorder="1" applyAlignment="1">
      <alignment horizontal="center"/>
    </xf>
    <xf numFmtId="0" fontId="5" fillId="0" borderId="6" xfId="0" applyFont="1" applyBorder="1" applyAlignment="1">
      <alignment horizontal="center"/>
    </xf>
    <xf numFmtId="0" fontId="5" fillId="0" borderId="9" xfId="0" applyFont="1" applyBorder="1" applyAlignment="1">
      <alignment horizontal="center"/>
    </xf>
    <xf numFmtId="0" fontId="5" fillId="0" borderId="19" xfId="0" applyFont="1" applyBorder="1" applyAlignment="1">
      <alignment horizontal="center"/>
    </xf>
    <xf numFmtId="0" fontId="5" fillId="0" borderId="4" xfId="0" applyFont="1" applyBorder="1" applyAlignment="1">
      <alignment horizontal="center"/>
    </xf>
    <xf numFmtId="0" fontId="0" fillId="0" borderId="91" xfId="0" applyBorder="1"/>
    <xf numFmtId="0" fontId="19" fillId="0" borderId="0" xfId="0" applyFont="1"/>
    <xf numFmtId="0" fontId="5" fillId="0" borderId="88" xfId="0" applyFont="1" applyBorder="1"/>
    <xf numFmtId="171" fontId="5" fillId="2" borderId="100" xfId="0" applyNumberFormat="1" applyFont="1" applyFill="1" applyBorder="1" applyAlignment="1">
      <alignment horizontal="center" vertical="center"/>
    </xf>
    <xf numFmtId="171" fontId="5" fillId="2" borderId="102" xfId="0" applyNumberFormat="1" applyFont="1" applyFill="1" applyBorder="1" applyAlignment="1">
      <alignment horizontal="center" vertical="center"/>
    </xf>
    <xf numFmtId="171" fontId="5" fillId="2" borderId="99" xfId="0" applyNumberFormat="1" applyFont="1" applyFill="1" applyBorder="1"/>
    <xf numFmtId="171" fontId="5" fillId="2" borderId="101" xfId="0" applyNumberFormat="1" applyFont="1" applyFill="1" applyBorder="1"/>
    <xf numFmtId="37" fontId="5" fillId="0" borderId="5" xfId="0" applyNumberFormat="1" applyFont="1" applyBorder="1" applyAlignment="1">
      <alignment horizontal="center"/>
    </xf>
    <xf numFmtId="37" fontId="5" fillId="0" borderId="47" xfId="0" applyNumberFormat="1" applyFont="1" applyBorder="1" applyAlignment="1">
      <alignment horizontal="center"/>
    </xf>
    <xf numFmtId="37" fontId="5" fillId="0" borderId="48" xfId="0" applyNumberFormat="1" applyFont="1" applyBorder="1" applyAlignment="1">
      <alignment horizontal="center"/>
    </xf>
    <xf numFmtId="0" fontId="5" fillId="0" borderId="3" xfId="0" applyFont="1" applyBorder="1" applyAlignment="1">
      <alignment horizontal="center" vertical="center" wrapText="1"/>
    </xf>
    <xf numFmtId="0" fontId="5" fillId="0" borderId="9" xfId="0" applyFont="1" applyBorder="1" applyAlignment="1">
      <alignment horizontal="center" vertical="center" wrapText="1"/>
    </xf>
    <xf numFmtId="171" fontId="5" fillId="9" borderId="100" xfId="0" applyNumberFormat="1" applyFont="1" applyFill="1" applyBorder="1"/>
    <xf numFmtId="171" fontId="5" fillId="9" borderId="102" xfId="0" applyNumberFormat="1" applyFont="1" applyFill="1" applyBorder="1"/>
    <xf numFmtId="171" fontId="5" fillId="9" borderId="103" xfId="0" applyNumberFormat="1" applyFont="1" applyFill="1" applyBorder="1"/>
    <xf numFmtId="171" fontId="5" fillId="9" borderId="104" xfId="0" applyNumberFormat="1" applyFont="1" applyFill="1" applyBorder="1"/>
    <xf numFmtId="171" fontId="5" fillId="9" borderId="105" xfId="0" applyNumberFormat="1" applyFont="1" applyFill="1" applyBorder="1"/>
    <xf numFmtId="0" fontId="4" fillId="9" borderId="66" xfId="0" applyFont="1" applyFill="1" applyBorder="1" applyAlignment="1">
      <alignment horizontal="center"/>
    </xf>
    <xf numFmtId="168" fontId="5" fillId="2" borderId="45" xfId="0" applyNumberFormat="1" applyFont="1" applyFill="1" applyBorder="1"/>
    <xf numFmtId="168" fontId="5" fillId="2" borderId="2" xfId="0" applyNumberFormat="1" applyFont="1" applyFill="1" applyBorder="1"/>
    <xf numFmtId="173" fontId="5" fillId="0" borderId="21" xfId="0" applyNumberFormat="1" applyFont="1" applyBorder="1"/>
    <xf numFmtId="168" fontId="5" fillId="2" borderId="46" xfId="0" applyNumberFormat="1" applyFont="1" applyFill="1" applyBorder="1"/>
    <xf numFmtId="2" fontId="0" fillId="14" borderId="0" xfId="0" applyNumberFormat="1" applyFill="1" applyAlignment="1">
      <alignment horizontal="left"/>
    </xf>
    <xf numFmtId="2" fontId="0" fillId="14" borderId="95" xfId="0" applyNumberFormat="1" applyFill="1" applyBorder="1" applyAlignment="1">
      <alignment horizontal="left"/>
    </xf>
    <xf numFmtId="2" fontId="0" fillId="14" borderId="90" xfId="0" applyNumberFormat="1" applyFill="1" applyBorder="1" applyAlignment="1">
      <alignment horizontal="left"/>
    </xf>
    <xf numFmtId="2" fontId="0" fillId="14" borderId="1" xfId="0" applyNumberFormat="1" applyFill="1" applyBorder="1" applyAlignment="1">
      <alignment horizontal="left"/>
    </xf>
    <xf numFmtId="2" fontId="0" fillId="14" borderId="91" xfId="0" applyNumberFormat="1" applyFill="1" applyBorder="1" applyAlignment="1">
      <alignment horizontal="left"/>
    </xf>
    <xf numFmtId="2" fontId="0" fillId="14" borderId="94" xfId="0" applyNumberFormat="1" applyFill="1" applyBorder="1" applyAlignment="1">
      <alignment horizontal="left"/>
    </xf>
    <xf numFmtId="2" fontId="0" fillId="14" borderId="72" xfId="0" applyNumberFormat="1" applyFill="1" applyBorder="1" applyAlignment="1">
      <alignment horizontal="left"/>
    </xf>
    <xf numFmtId="2" fontId="0" fillId="14" borderId="63" xfId="0" applyNumberFormat="1" applyFill="1" applyBorder="1" applyAlignment="1">
      <alignment horizontal="left"/>
    </xf>
    <xf numFmtId="2" fontId="0" fillId="14" borderId="73" xfId="0" applyNumberFormat="1" applyFill="1" applyBorder="1" applyAlignment="1">
      <alignment horizontal="left"/>
    </xf>
    <xf numFmtId="0" fontId="3" fillId="2" borderId="107" xfId="0" applyFont="1" applyFill="1" applyBorder="1" applyAlignment="1">
      <alignment horizontal="left"/>
    </xf>
    <xf numFmtId="0" fontId="3" fillId="2" borderId="0" xfId="0" applyFont="1" applyFill="1" applyAlignment="1">
      <alignment horizontal="left"/>
    </xf>
    <xf numFmtId="0" fontId="3" fillId="2" borderId="95" xfId="0" applyFont="1" applyFill="1" applyBorder="1" applyAlignment="1">
      <alignment horizontal="left"/>
    </xf>
    <xf numFmtId="0" fontId="5" fillId="2" borderId="109" xfId="0" applyFont="1" applyFill="1" applyBorder="1"/>
    <xf numFmtId="0" fontId="3" fillId="2" borderId="110" xfId="0" applyFont="1" applyFill="1" applyBorder="1" applyAlignment="1">
      <alignment horizontal="left" vertical="center" wrapText="1"/>
    </xf>
    <xf numFmtId="0" fontId="3" fillId="2" borderId="110" xfId="0" applyFont="1" applyFill="1" applyBorder="1" applyAlignment="1">
      <alignment horizontal="left"/>
    </xf>
    <xf numFmtId="0" fontId="0" fillId="0" borderId="110" xfId="0" applyBorder="1" applyAlignment="1">
      <alignment horizontal="left"/>
    </xf>
    <xf numFmtId="0" fontId="0" fillId="0" borderId="111" xfId="0" applyBorder="1" applyAlignment="1">
      <alignment horizontal="left"/>
    </xf>
    <xf numFmtId="0" fontId="0" fillId="14" borderId="90" xfId="0" applyFill="1" applyBorder="1" applyAlignment="1">
      <alignment horizontal="left"/>
    </xf>
    <xf numFmtId="0" fontId="0" fillId="14" borderId="94" xfId="0" applyFill="1" applyBorder="1" applyAlignment="1">
      <alignment horizontal="left"/>
    </xf>
    <xf numFmtId="0" fontId="0" fillId="14" borderId="72" xfId="0" applyFill="1" applyBorder="1" applyAlignment="1">
      <alignment horizontal="left"/>
    </xf>
    <xf numFmtId="0" fontId="3" fillId="2" borderId="111" xfId="0" applyFont="1" applyFill="1" applyBorder="1" applyAlignment="1">
      <alignment horizontal="left"/>
    </xf>
    <xf numFmtId="0" fontId="3" fillId="2" borderId="112" xfId="0" applyFont="1" applyFill="1" applyBorder="1" applyAlignment="1">
      <alignment horizontal="left"/>
    </xf>
    <xf numFmtId="0" fontId="3" fillId="2" borderId="63" xfId="0" applyFont="1" applyFill="1" applyBorder="1" applyAlignment="1">
      <alignment horizontal="left"/>
    </xf>
    <xf numFmtId="0" fontId="3" fillId="2" borderId="73" xfId="0" applyFont="1" applyFill="1" applyBorder="1" applyAlignment="1">
      <alignment horizontal="left"/>
    </xf>
    <xf numFmtId="0" fontId="3" fillId="2" borderId="72" xfId="0" applyFont="1" applyFill="1" applyBorder="1" applyAlignment="1">
      <alignment horizontal="left"/>
    </xf>
    <xf numFmtId="2" fontId="0" fillId="13" borderId="0" xfId="0" applyNumberFormat="1" applyFill="1" applyAlignment="1">
      <alignment horizontal="left"/>
    </xf>
    <xf numFmtId="2" fontId="0" fillId="13" borderId="95" xfId="0" applyNumberFormat="1" applyFill="1" applyBorder="1" applyAlignment="1">
      <alignment horizontal="left"/>
    </xf>
    <xf numFmtId="2" fontId="0" fillId="13" borderId="94" xfId="0" applyNumberFormat="1" applyFill="1" applyBorder="1" applyAlignment="1">
      <alignment horizontal="left"/>
    </xf>
    <xf numFmtId="0" fontId="0" fillId="2" borderId="109" xfId="0" applyFill="1" applyBorder="1"/>
    <xf numFmtId="0" fontId="0" fillId="13" borderId="90" xfId="0" applyFill="1" applyBorder="1" applyAlignment="1">
      <alignment horizontal="left"/>
    </xf>
    <xf numFmtId="2" fontId="0" fillId="13" borderId="1" xfId="0" applyNumberFormat="1" applyFill="1" applyBorder="1" applyAlignment="1">
      <alignment horizontal="left"/>
    </xf>
    <xf numFmtId="2" fontId="0" fillId="13" borderId="91" xfId="0" applyNumberFormat="1" applyFill="1" applyBorder="1" applyAlignment="1">
      <alignment horizontal="left"/>
    </xf>
    <xf numFmtId="2" fontId="0" fillId="13" borderId="90" xfId="0" applyNumberFormat="1" applyFill="1" applyBorder="1" applyAlignment="1">
      <alignment horizontal="left"/>
    </xf>
    <xf numFmtId="0" fontId="0" fillId="13" borderId="94" xfId="0" applyFill="1" applyBorder="1" applyAlignment="1">
      <alignment horizontal="left"/>
    </xf>
    <xf numFmtId="0" fontId="0" fillId="13" borderId="72" xfId="0" applyFill="1" applyBorder="1" applyAlignment="1">
      <alignment horizontal="left"/>
    </xf>
    <xf numFmtId="2" fontId="0" fillId="13" borderId="63" xfId="0" applyNumberFormat="1" applyFill="1" applyBorder="1" applyAlignment="1">
      <alignment horizontal="left"/>
    </xf>
    <xf numFmtId="2" fontId="0" fillId="13" borderId="73" xfId="0" applyNumberFormat="1" applyFill="1" applyBorder="1" applyAlignment="1">
      <alignment horizontal="left"/>
    </xf>
    <xf numFmtId="2" fontId="0" fillId="13" borderId="72" xfId="0" applyNumberFormat="1" applyFill="1" applyBorder="1" applyAlignment="1">
      <alignment horizontal="left"/>
    </xf>
    <xf numFmtId="9" fontId="5" fillId="2" borderId="2" xfId="0" applyNumberFormat="1" applyFont="1" applyFill="1" applyBorder="1"/>
    <xf numFmtId="9" fontId="5" fillId="2" borderId="34" xfId="0" applyNumberFormat="1" applyFont="1" applyFill="1" applyBorder="1"/>
    <xf numFmtId="9" fontId="5" fillId="2" borderId="13" xfId="0" applyNumberFormat="1" applyFont="1" applyFill="1" applyBorder="1"/>
    <xf numFmtId="9" fontId="5" fillId="2" borderId="43" xfId="0" applyNumberFormat="1" applyFont="1" applyFill="1" applyBorder="1"/>
    <xf numFmtId="9" fontId="5" fillId="2" borderId="44" xfId="0" applyNumberFormat="1" applyFont="1" applyFill="1" applyBorder="1"/>
    <xf numFmtId="9" fontId="5" fillId="2" borderId="35" xfId="0" applyNumberFormat="1" applyFont="1" applyFill="1" applyBorder="1"/>
    <xf numFmtId="0" fontId="4" fillId="10" borderId="0" xfId="0" applyFont="1" applyFill="1" applyAlignment="1">
      <alignment horizontal="center"/>
    </xf>
    <xf numFmtId="0" fontId="3" fillId="10" borderId="0" xfId="0" applyFont="1" applyFill="1"/>
    <xf numFmtId="0" fontId="28" fillId="0" borderId="0" xfId="0" applyFont="1"/>
    <xf numFmtId="0" fontId="29" fillId="0" borderId="0" xfId="0" applyFont="1" applyAlignment="1">
      <alignment horizontal="center"/>
    </xf>
    <xf numFmtId="0" fontId="30" fillId="0" borderId="0" xfId="0" applyFont="1"/>
    <xf numFmtId="2" fontId="5" fillId="0" borderId="0" xfId="0" applyNumberFormat="1" applyFont="1"/>
    <xf numFmtId="169" fontId="5" fillId="9" borderId="115" xfId="0" applyNumberFormat="1" applyFont="1" applyFill="1" applyBorder="1"/>
    <xf numFmtId="169" fontId="5" fillId="9" borderId="40" xfId="0" applyNumberFormat="1" applyFont="1" applyFill="1" applyBorder="1"/>
    <xf numFmtId="0" fontId="0" fillId="0" borderId="14" xfId="0" applyBorder="1"/>
    <xf numFmtId="0" fontId="3" fillId="17" borderId="0" xfId="0" applyFont="1" applyFill="1"/>
    <xf numFmtId="0" fontId="5" fillId="0" borderId="9" xfId="0" applyFont="1" applyBorder="1" applyAlignment="1">
      <alignment horizontal="left"/>
    </xf>
    <xf numFmtId="0" fontId="5" fillId="0" borderId="87" xfId="0" applyFont="1" applyBorder="1" applyAlignment="1">
      <alignment horizontal="left"/>
    </xf>
    <xf numFmtId="0" fontId="5" fillId="0" borderId="85" xfId="0" applyFont="1" applyBorder="1" applyAlignment="1">
      <alignment horizontal="left"/>
    </xf>
    <xf numFmtId="0" fontId="5" fillId="0" borderId="84" xfId="0" applyFont="1" applyBorder="1" applyAlignment="1">
      <alignment horizontal="left"/>
    </xf>
    <xf numFmtId="0" fontId="5" fillId="0" borderId="65" xfId="0" applyFont="1" applyBorder="1" applyAlignment="1">
      <alignment horizontal="center"/>
    </xf>
    <xf numFmtId="171" fontId="5" fillId="9" borderId="10" xfId="0" applyNumberFormat="1" applyFont="1" applyFill="1" applyBorder="1"/>
    <xf numFmtId="171" fontId="5" fillId="2" borderId="4" xfId="0" applyNumberFormat="1" applyFont="1" applyFill="1" applyBorder="1"/>
    <xf numFmtId="171" fontId="5" fillId="2" borderId="10" xfId="0" applyNumberFormat="1" applyFont="1" applyFill="1" applyBorder="1" applyAlignment="1">
      <alignment horizontal="center" vertical="center"/>
    </xf>
    <xf numFmtId="0" fontId="4" fillId="9" borderId="4" xfId="0" applyFont="1" applyFill="1" applyBorder="1" applyAlignment="1">
      <alignment horizontal="center"/>
    </xf>
    <xf numFmtId="37" fontId="5" fillId="0" borderId="7" xfId="0" applyNumberFormat="1" applyFont="1" applyBorder="1" applyAlignment="1">
      <alignment horizontal="center"/>
    </xf>
    <xf numFmtId="37" fontId="5" fillId="0" borderId="9" xfId="0" applyNumberFormat="1" applyFont="1" applyBorder="1" applyAlignment="1">
      <alignment horizontal="center"/>
    </xf>
    <xf numFmtId="37" fontId="5" fillId="0" borderId="0" xfId="0" applyNumberFormat="1" applyFont="1" applyAlignment="1">
      <alignment horizontal="center"/>
    </xf>
    <xf numFmtId="168" fontId="5" fillId="0" borderId="0" xfId="0" applyNumberFormat="1" applyFont="1"/>
    <xf numFmtId="164" fontId="5" fillId="2" borderId="0" xfId="0" applyNumberFormat="1" applyFont="1" applyFill="1"/>
    <xf numFmtId="9" fontId="5" fillId="2" borderId="0" xfId="0" applyNumberFormat="1" applyFont="1" applyFill="1"/>
    <xf numFmtId="0" fontId="5" fillId="0" borderId="113" xfId="0" applyFont="1" applyBorder="1"/>
    <xf numFmtId="0" fontId="5" fillId="0" borderId="114" xfId="0" applyFont="1" applyBorder="1"/>
    <xf numFmtId="0" fontId="5" fillId="0" borderId="53" xfId="0" applyFont="1" applyBorder="1"/>
    <xf numFmtId="0" fontId="5" fillId="0" borderId="54" xfId="0" applyFont="1" applyBorder="1"/>
    <xf numFmtId="164" fontId="5" fillId="9" borderId="116" xfId="0" applyNumberFormat="1" applyFont="1" applyFill="1" applyBorder="1"/>
    <xf numFmtId="164" fontId="5" fillId="2" borderId="116" xfId="0" applyNumberFormat="1" applyFont="1" applyFill="1" applyBorder="1"/>
    <xf numFmtId="164" fontId="5" fillId="9" borderId="34" xfId="0" applyNumberFormat="1" applyFont="1" applyFill="1" applyBorder="1" applyAlignment="1">
      <alignment horizontal="center"/>
    </xf>
    <xf numFmtId="164" fontId="5" fillId="9" borderId="2" xfId="0" applyNumberFormat="1" applyFont="1" applyFill="1" applyBorder="1" applyAlignment="1">
      <alignment horizontal="center"/>
    </xf>
    <xf numFmtId="164" fontId="5" fillId="9" borderId="43" xfId="0" applyNumberFormat="1" applyFont="1" applyFill="1" applyBorder="1" applyAlignment="1">
      <alignment horizontal="center"/>
    </xf>
    <xf numFmtId="164" fontId="5" fillId="9" borderId="44" xfId="0" applyNumberFormat="1" applyFont="1" applyFill="1" applyBorder="1" applyAlignment="1">
      <alignment horizontal="center"/>
    </xf>
    <xf numFmtId="164" fontId="5" fillId="9" borderId="35" xfId="0" applyNumberFormat="1" applyFont="1" applyFill="1" applyBorder="1" applyAlignment="1">
      <alignment horizontal="center"/>
    </xf>
    <xf numFmtId="1" fontId="5" fillId="0" borderId="117" xfId="0" applyNumberFormat="1" applyFont="1" applyBorder="1" applyAlignment="1">
      <alignment horizontal="center"/>
    </xf>
    <xf numFmtId="0" fontId="5" fillId="0" borderId="117" xfId="0" applyFont="1" applyBorder="1" applyAlignment="1">
      <alignment horizontal="center"/>
    </xf>
    <xf numFmtId="2" fontId="5" fillId="0" borderId="117" xfId="0" applyNumberFormat="1" applyFont="1" applyBorder="1" applyAlignment="1">
      <alignment horizontal="center"/>
    </xf>
    <xf numFmtId="1" fontId="5" fillId="0" borderId="118" xfId="0" applyNumberFormat="1" applyFont="1" applyBorder="1" applyAlignment="1">
      <alignment horizontal="center"/>
    </xf>
    <xf numFmtId="0" fontId="5" fillId="0" borderId="118" xfId="0" applyFont="1" applyBorder="1" applyAlignment="1">
      <alignment horizontal="center"/>
    </xf>
    <xf numFmtId="2" fontId="5" fillId="0" borderId="118" xfId="0" applyNumberFormat="1" applyFont="1" applyBorder="1" applyAlignment="1">
      <alignment horizontal="center"/>
    </xf>
    <xf numFmtId="164" fontId="5" fillId="9" borderId="119" xfId="0" applyNumberFormat="1" applyFont="1" applyFill="1" applyBorder="1"/>
    <xf numFmtId="164" fontId="5" fillId="9" borderId="120" xfId="0" applyNumberFormat="1" applyFont="1" applyFill="1" applyBorder="1"/>
    <xf numFmtId="164" fontId="5" fillId="9" borderId="121" xfId="0" applyNumberFormat="1" applyFont="1" applyFill="1" applyBorder="1"/>
    <xf numFmtId="0" fontId="4" fillId="0" borderId="8" xfId="0" applyFont="1" applyBorder="1"/>
    <xf numFmtId="0" fontId="4" fillId="0" borderId="87" xfId="0" applyFont="1" applyBorder="1" applyAlignment="1">
      <alignment horizontal="center"/>
    </xf>
    <xf numFmtId="0" fontId="4" fillId="0" borderId="85" xfId="0" applyFont="1" applyBorder="1" applyAlignment="1">
      <alignment horizontal="center"/>
    </xf>
    <xf numFmtId="0" fontId="20" fillId="0" borderId="4" xfId="0" applyFont="1" applyBorder="1"/>
    <xf numFmtId="0" fontId="20" fillId="0" borderId="20" xfId="0" applyFont="1" applyBorder="1"/>
    <xf numFmtId="0" fontId="4" fillId="0" borderId="19" xfId="0" applyFont="1" applyBorder="1" applyAlignment="1">
      <alignment horizontal="center"/>
    </xf>
    <xf numFmtId="0" fontId="14" fillId="0" borderId="3" xfId="0" applyFont="1" applyBorder="1"/>
    <xf numFmtId="0" fontId="4" fillId="0" borderId="4" xfId="0" applyFont="1" applyBorder="1" applyAlignment="1">
      <alignment horizontal="center"/>
    </xf>
    <xf numFmtId="0" fontId="14" fillId="0" borderId="7" xfId="0" applyFont="1" applyBorder="1"/>
    <xf numFmtId="0" fontId="14" fillId="0" borderId="9" xfId="0" applyFont="1" applyBorder="1"/>
    <xf numFmtId="0" fontId="4" fillId="0" borderId="20" xfId="0" applyFont="1" applyBorder="1" applyAlignment="1">
      <alignment horizontal="left"/>
    </xf>
    <xf numFmtId="0" fontId="4" fillId="0" borderId="10" xfId="0" applyFont="1" applyBorder="1" applyAlignment="1">
      <alignment horizontal="left"/>
    </xf>
    <xf numFmtId="0" fontId="29" fillId="0" borderId="0" xfId="0" applyFont="1" applyAlignment="1">
      <alignment wrapText="1"/>
    </xf>
    <xf numFmtId="3" fontId="5" fillId="2" borderId="15" xfId="0" applyNumberFormat="1" applyFont="1" applyFill="1" applyBorder="1"/>
    <xf numFmtId="0" fontId="8" fillId="5" borderId="0" xfId="0" applyFont="1" applyFill="1" applyAlignment="1">
      <alignment horizontal="center"/>
    </xf>
    <xf numFmtId="0" fontId="5" fillId="0" borderId="20" xfId="0" applyFont="1" applyBorder="1" applyAlignment="1">
      <alignment horizontal="left"/>
    </xf>
    <xf numFmtId="0" fontId="5" fillId="0" borderId="63" xfId="0" applyFont="1" applyBorder="1" applyAlignment="1">
      <alignment horizontal="center"/>
    </xf>
    <xf numFmtId="0" fontId="35" fillId="0" borderId="0" xfId="0" applyFont="1"/>
    <xf numFmtId="11" fontId="5" fillId="0" borderId="0" xfId="0" applyNumberFormat="1" applyFont="1"/>
    <xf numFmtId="172" fontId="5" fillId="0" borderId="0" xfId="0" applyNumberFormat="1" applyFont="1"/>
    <xf numFmtId="0" fontId="5" fillId="0" borderId="0" xfId="0" applyFont="1" applyAlignment="1">
      <alignment horizontal="centerContinuous"/>
    </xf>
    <xf numFmtId="0" fontId="5" fillId="0" borderId="122" xfId="0" applyFont="1" applyBorder="1"/>
    <xf numFmtId="175" fontId="5" fillId="2" borderId="12" xfId="0" applyNumberFormat="1" applyFont="1" applyFill="1" applyBorder="1"/>
    <xf numFmtId="0" fontId="5" fillId="9" borderId="39" xfId="0" applyFont="1" applyFill="1" applyBorder="1" applyAlignment="1">
      <alignment horizontal="center"/>
    </xf>
    <xf numFmtId="0" fontId="5" fillId="9" borderId="40" xfId="0" applyFont="1" applyFill="1" applyBorder="1" applyAlignment="1">
      <alignment horizontal="center"/>
    </xf>
    <xf numFmtId="173" fontId="5" fillId="2" borderId="12" xfId="0" applyNumberFormat="1" applyFont="1" applyFill="1" applyBorder="1"/>
    <xf numFmtId="165" fontId="5" fillId="9" borderId="12" xfId="0" applyNumberFormat="1" applyFont="1" applyFill="1" applyBorder="1"/>
    <xf numFmtId="165" fontId="5" fillId="9" borderId="2" xfId="0" applyNumberFormat="1" applyFont="1" applyFill="1" applyBorder="1"/>
    <xf numFmtId="169" fontId="17" fillId="0" borderId="0" xfId="0" applyNumberFormat="1" applyFont="1"/>
    <xf numFmtId="0" fontId="0" fillId="0" borderId="94" xfId="0" applyBorder="1" applyAlignment="1">
      <alignment horizontal="left"/>
    </xf>
    <xf numFmtId="0" fontId="0" fillId="0" borderId="90" xfId="0" applyBorder="1" applyAlignment="1">
      <alignment horizontal="left"/>
    </xf>
    <xf numFmtId="2" fontId="20" fillId="2" borderId="42" xfId="0" applyNumberFormat="1" applyFont="1" applyFill="1" applyBorder="1" applyAlignment="1">
      <alignment horizontal="center" vertical="center"/>
    </xf>
    <xf numFmtId="0" fontId="3" fillId="2" borderId="110" xfId="0" applyFont="1" applyFill="1" applyBorder="1" applyAlignment="1">
      <alignment horizontal="center" vertical="center" wrapText="1"/>
    </xf>
    <xf numFmtId="0" fontId="3" fillId="2" borderId="110" xfId="0" applyFont="1" applyFill="1" applyBorder="1" applyAlignment="1">
      <alignment horizontal="center"/>
    </xf>
    <xf numFmtId="0" fontId="3" fillId="2" borderId="110" xfId="0" applyFont="1" applyFill="1" applyBorder="1" applyAlignment="1">
      <alignment horizontal="center" vertical="center"/>
    </xf>
    <xf numFmtId="0" fontId="3" fillId="2" borderId="111" xfId="0" applyFont="1" applyFill="1" applyBorder="1" applyAlignment="1">
      <alignment horizontal="center" vertical="center"/>
    </xf>
    <xf numFmtId="9" fontId="9" fillId="2" borderId="109" xfId="0" applyNumberFormat="1" applyFont="1" applyFill="1" applyBorder="1" applyAlignment="1">
      <alignment horizontal="center" vertical="center"/>
    </xf>
    <xf numFmtId="0" fontId="9" fillId="2" borderId="109" xfId="0" applyFont="1" applyFill="1" applyBorder="1" applyAlignment="1">
      <alignment horizontal="center" vertical="center"/>
    </xf>
    <xf numFmtId="0" fontId="3" fillId="2" borderId="94" xfId="0" applyFont="1" applyFill="1" applyBorder="1" applyAlignment="1">
      <alignment horizontal="center" vertical="center" wrapText="1"/>
    </xf>
    <xf numFmtId="0" fontId="3" fillId="2" borderId="94" xfId="0" applyFont="1" applyFill="1" applyBorder="1" applyAlignment="1">
      <alignment horizontal="center" vertical="center"/>
    </xf>
    <xf numFmtId="9" fontId="9" fillId="2" borderId="91" xfId="0" applyNumberFormat="1" applyFont="1" applyFill="1" applyBorder="1" applyAlignment="1">
      <alignment horizontal="center" vertical="center"/>
    </xf>
    <xf numFmtId="0" fontId="3" fillId="2" borderId="95" xfId="0" applyFont="1" applyFill="1" applyBorder="1" applyAlignment="1">
      <alignment horizontal="center" vertical="center"/>
    </xf>
    <xf numFmtId="2" fontId="3" fillId="2" borderId="73" xfId="0" applyNumberFormat="1" applyFont="1" applyFill="1" applyBorder="1" applyAlignment="1">
      <alignment horizontal="center" vertical="center"/>
    </xf>
    <xf numFmtId="0" fontId="3" fillId="2" borderId="109" xfId="0" applyFont="1" applyFill="1" applyBorder="1" applyAlignment="1">
      <alignment horizontal="center" vertical="center"/>
    </xf>
    <xf numFmtId="2" fontId="0" fillId="18" borderId="109" xfId="0" applyNumberFormat="1" applyFill="1" applyBorder="1" applyAlignment="1">
      <alignment horizontal="left"/>
    </xf>
    <xf numFmtId="2" fontId="0" fillId="18" borderId="110" xfId="0" applyNumberFormat="1" applyFill="1" applyBorder="1" applyAlignment="1">
      <alignment horizontal="left"/>
    </xf>
    <xf numFmtId="2" fontId="0" fillId="19" borderId="110" xfId="0" applyNumberFormat="1" applyFill="1" applyBorder="1" applyAlignment="1">
      <alignment horizontal="left"/>
    </xf>
    <xf numFmtId="2" fontId="0" fillId="20" borderId="110" xfId="0" applyNumberFormat="1" applyFill="1" applyBorder="1" applyAlignment="1">
      <alignment horizontal="left"/>
    </xf>
    <xf numFmtId="2" fontId="0" fillId="21" borderId="110" xfId="0" applyNumberFormat="1" applyFill="1" applyBorder="1" applyAlignment="1">
      <alignment horizontal="left"/>
    </xf>
    <xf numFmtId="177" fontId="0" fillId="21" borderId="110" xfId="0" applyNumberFormat="1" applyFill="1" applyBorder="1" applyAlignment="1">
      <alignment horizontal="left"/>
    </xf>
    <xf numFmtId="177" fontId="0" fillId="22" borderId="110" xfId="0" applyNumberFormat="1" applyFill="1" applyBorder="1" applyAlignment="1">
      <alignment horizontal="left"/>
    </xf>
    <xf numFmtId="2" fontId="0" fillId="22" borderId="110" xfId="0" applyNumberFormat="1" applyFill="1" applyBorder="1" applyAlignment="1">
      <alignment horizontal="left"/>
    </xf>
    <xf numFmtId="178" fontId="0" fillId="22" borderId="110" xfId="0" applyNumberFormat="1" applyFill="1" applyBorder="1" applyAlignment="1">
      <alignment horizontal="left"/>
    </xf>
    <xf numFmtId="2" fontId="0" fillId="2" borderId="110" xfId="0" applyNumberFormat="1" applyFill="1" applyBorder="1" applyAlignment="1">
      <alignment horizontal="left"/>
    </xf>
    <xf numFmtId="2" fontId="0" fillId="2" borderId="111" xfId="0" applyNumberFormat="1" applyFill="1" applyBorder="1" applyAlignment="1">
      <alignment horizontal="left"/>
    </xf>
    <xf numFmtId="164" fontId="0" fillId="20" borderId="110" xfId="0" applyNumberFormat="1" applyFill="1" applyBorder="1" applyAlignment="1">
      <alignment horizontal="left"/>
    </xf>
    <xf numFmtId="164" fontId="0" fillId="21" borderId="110" xfId="0" applyNumberFormat="1" applyFill="1" applyBorder="1" applyAlignment="1">
      <alignment horizontal="left"/>
    </xf>
    <xf numFmtId="1" fontId="0" fillId="22" borderId="110" xfId="0" applyNumberFormat="1" applyFill="1" applyBorder="1" applyAlignment="1">
      <alignment horizontal="left"/>
    </xf>
    <xf numFmtId="3" fontId="9" fillId="2" borderId="109" xfId="197" applyNumberFormat="1" applyFont="1" applyFill="1" applyBorder="1" applyAlignment="1">
      <alignment horizontal="center" vertical="center"/>
    </xf>
    <xf numFmtId="3" fontId="3" fillId="2" borderId="110" xfId="197" applyNumberFormat="1" applyFont="1" applyFill="1" applyBorder="1" applyAlignment="1">
      <alignment horizontal="center" vertical="center" wrapText="1"/>
    </xf>
    <xf numFmtId="3" fontId="3" fillId="2" borderId="111" xfId="197" applyNumberFormat="1" applyFont="1" applyFill="1" applyBorder="1" applyAlignment="1">
      <alignment horizontal="center" vertical="center"/>
    </xf>
    <xf numFmtId="3" fontId="0" fillId="20" borderId="110" xfId="197" applyNumberFormat="1" applyFont="1" applyFill="1" applyBorder="1" applyAlignment="1">
      <alignment horizontal="left"/>
    </xf>
    <xf numFmtId="39" fontId="5" fillId="9" borderId="15" xfId="197" applyNumberFormat="1" applyFont="1" applyFill="1" applyBorder="1"/>
    <xf numFmtId="39" fontId="5" fillId="9" borderId="42" xfId="0" applyNumberFormat="1" applyFont="1" applyFill="1" applyBorder="1"/>
    <xf numFmtId="39" fontId="5" fillId="9" borderId="2" xfId="0" applyNumberFormat="1" applyFont="1" applyFill="1" applyBorder="1"/>
    <xf numFmtId="39" fontId="5" fillId="9" borderId="41" xfId="0" applyNumberFormat="1" applyFont="1" applyFill="1" applyBorder="1"/>
    <xf numFmtId="167" fontId="5" fillId="9" borderId="2" xfId="197" applyFont="1" applyFill="1" applyBorder="1"/>
    <xf numFmtId="39" fontId="5" fillId="9" borderId="34" xfId="0" applyNumberFormat="1" applyFont="1" applyFill="1" applyBorder="1"/>
    <xf numFmtId="39" fontId="5" fillId="9" borderId="43" xfId="0" applyNumberFormat="1" applyFont="1" applyFill="1" applyBorder="1"/>
    <xf numFmtId="39" fontId="5" fillId="9" borderId="44" xfId="0" applyNumberFormat="1" applyFont="1" applyFill="1" applyBorder="1"/>
    <xf numFmtId="179" fontId="5" fillId="0" borderId="83" xfId="0" applyNumberFormat="1" applyFont="1" applyBorder="1" applyAlignment="1">
      <alignment horizontal="center"/>
    </xf>
    <xf numFmtId="179" fontId="5" fillId="0" borderId="85" xfId="0" applyNumberFormat="1" applyFont="1" applyBorder="1" applyAlignment="1">
      <alignment horizontal="center"/>
    </xf>
    <xf numFmtId="172" fontId="5" fillId="0" borderId="85" xfId="0" applyNumberFormat="1" applyFont="1" applyBorder="1" applyAlignment="1">
      <alignment horizontal="center"/>
    </xf>
    <xf numFmtId="172" fontId="5" fillId="0" borderId="84" xfId="0" applyNumberFormat="1" applyFont="1" applyBorder="1" applyAlignment="1">
      <alignment horizontal="center"/>
    </xf>
    <xf numFmtId="3" fontId="5" fillId="0" borderId="10" xfId="197" applyNumberFormat="1" applyFont="1" applyFill="1" applyBorder="1" applyAlignment="1">
      <alignment horizontal="center"/>
    </xf>
    <xf numFmtId="173" fontId="5" fillId="2" borderId="0" xfId="0" applyNumberFormat="1" applyFont="1" applyFill="1"/>
    <xf numFmtId="0" fontId="9" fillId="0" borderId="0" xfId="0" applyFont="1" applyAlignment="1">
      <alignment horizontal="right"/>
    </xf>
    <xf numFmtId="173" fontId="5" fillId="9" borderId="44" xfId="0" applyNumberFormat="1" applyFont="1" applyFill="1" applyBorder="1"/>
    <xf numFmtId="173" fontId="5" fillId="9" borderId="0" xfId="0" applyNumberFormat="1" applyFont="1" applyFill="1"/>
    <xf numFmtId="173" fontId="5" fillId="9" borderId="76" xfId="0" applyNumberFormat="1" applyFont="1" applyFill="1" applyBorder="1"/>
    <xf numFmtId="173" fontId="5" fillId="9" borderId="77" xfId="0" applyNumberFormat="1" applyFont="1" applyFill="1" applyBorder="1"/>
    <xf numFmtId="0" fontId="8" fillId="3" borderId="14" xfId="0" applyFont="1" applyFill="1" applyBorder="1" applyAlignment="1">
      <alignment horizontal="center" vertical="center" wrapText="1"/>
    </xf>
    <xf numFmtId="14" fontId="35" fillId="0" borderId="0" xfId="0" applyNumberFormat="1" applyFont="1"/>
    <xf numFmtId="0" fontId="5" fillId="0" borderId="123" xfId="0" applyFont="1" applyBorder="1"/>
    <xf numFmtId="3" fontId="9" fillId="2" borderId="109" xfId="197" applyNumberFormat="1" applyFont="1" applyFill="1" applyBorder="1" applyAlignment="1">
      <alignment horizontal="center" vertical="center" wrapText="1"/>
    </xf>
    <xf numFmtId="3" fontId="54" fillId="27" borderId="110" xfId="197" applyNumberFormat="1" applyFont="1" applyFill="1" applyBorder="1" applyAlignment="1">
      <alignment horizontal="left"/>
    </xf>
    <xf numFmtId="3" fontId="54" fillId="28" borderId="110" xfId="197" applyNumberFormat="1" applyFont="1" applyFill="1" applyBorder="1" applyAlignment="1">
      <alignment horizontal="left"/>
    </xf>
    <xf numFmtId="3" fontId="54" fillId="29" borderId="110" xfId="197" applyNumberFormat="1" applyFont="1" applyFill="1" applyBorder="1" applyAlignment="1">
      <alignment horizontal="left"/>
    </xf>
    <xf numFmtId="3" fontId="54" fillId="30" borderId="110" xfId="197" applyNumberFormat="1" applyFont="1" applyFill="1" applyBorder="1" applyAlignment="1">
      <alignment horizontal="left"/>
    </xf>
    <xf numFmtId="3" fontId="54" fillId="31" borderId="110" xfId="197" applyNumberFormat="1" applyFont="1" applyFill="1" applyBorder="1" applyAlignment="1">
      <alignment horizontal="left"/>
    </xf>
    <xf numFmtId="0" fontId="0" fillId="2" borderId="94" xfId="0" applyFill="1" applyBorder="1" applyAlignment="1">
      <alignment horizontal="left"/>
    </xf>
    <xf numFmtId="0" fontId="0" fillId="2" borderId="72" xfId="0" applyFill="1" applyBorder="1" applyAlignment="1">
      <alignment horizontal="left"/>
    </xf>
    <xf numFmtId="164" fontId="5" fillId="9" borderId="15" xfId="0" applyNumberFormat="1" applyFont="1" applyFill="1" applyBorder="1" applyAlignment="1">
      <alignment vertical="center"/>
    </xf>
    <xf numFmtId="1" fontId="0" fillId="18" borderId="110" xfId="0" applyNumberFormat="1" applyFill="1" applyBorder="1" applyAlignment="1">
      <alignment horizontal="right"/>
    </xf>
    <xf numFmtId="1" fontId="0" fillId="18" borderId="110" xfId="0" applyNumberFormat="1" applyFill="1" applyBorder="1" applyAlignment="1">
      <alignment horizontal="left"/>
    </xf>
    <xf numFmtId="1" fontId="0" fillId="19" borderId="110" xfId="0" applyNumberFormat="1" applyFill="1" applyBorder="1" applyAlignment="1">
      <alignment horizontal="left"/>
    </xf>
    <xf numFmtId="1" fontId="0" fillId="19" borderId="110" xfId="0" applyNumberFormat="1" applyFill="1" applyBorder="1" applyAlignment="1">
      <alignment horizontal="right"/>
    </xf>
    <xf numFmtId="1" fontId="0" fillId="20" borderId="110" xfId="0" applyNumberFormat="1" applyFill="1" applyBorder="1" applyAlignment="1">
      <alignment horizontal="left"/>
    </xf>
    <xf numFmtId="1" fontId="0" fillId="20" borderId="110" xfId="0" applyNumberFormat="1" applyFill="1" applyBorder="1" applyAlignment="1">
      <alignment horizontal="right"/>
    </xf>
    <xf numFmtId="1" fontId="0" fillId="21" borderId="110" xfId="0" applyNumberFormat="1" applyFill="1" applyBorder="1" applyAlignment="1">
      <alignment horizontal="left"/>
    </xf>
    <xf numFmtId="1" fontId="0" fillId="21" borderId="110" xfId="0" applyNumberFormat="1" applyFill="1" applyBorder="1" applyAlignment="1">
      <alignment horizontal="right"/>
    </xf>
    <xf numFmtId="1" fontId="0" fillId="22" borderId="110" xfId="0" applyNumberFormat="1" applyFill="1" applyBorder="1" applyAlignment="1">
      <alignment horizontal="right"/>
    </xf>
    <xf numFmtId="172" fontId="5" fillId="0" borderId="83" xfId="0" applyNumberFormat="1" applyFont="1" applyBorder="1" applyAlignment="1">
      <alignment horizontal="center"/>
    </xf>
    <xf numFmtId="164" fontId="5" fillId="2" borderId="41" xfId="0" applyNumberFormat="1" applyFont="1" applyFill="1" applyBorder="1"/>
    <xf numFmtId="0" fontId="4" fillId="0" borderId="126" xfId="0" applyFont="1" applyBorder="1" applyAlignment="1">
      <alignment horizontal="right"/>
    </xf>
    <xf numFmtId="0" fontId="4" fillId="0" borderId="127" xfId="0" applyFont="1" applyBorder="1" applyAlignment="1">
      <alignment horizontal="right"/>
    </xf>
    <xf numFmtId="0" fontId="4" fillId="0" borderId="128" xfId="0" applyFont="1" applyBorder="1" applyAlignment="1">
      <alignment horizontal="right"/>
    </xf>
    <xf numFmtId="9" fontId="5" fillId="32" borderId="34" xfId="0" applyNumberFormat="1" applyFont="1" applyFill="1" applyBorder="1"/>
    <xf numFmtId="9" fontId="5" fillId="32" borderId="2" xfId="0" applyNumberFormat="1" applyFont="1" applyFill="1" applyBorder="1"/>
    <xf numFmtId="9" fontId="5" fillId="32" borderId="43" xfId="0" applyNumberFormat="1" applyFont="1" applyFill="1" applyBorder="1"/>
    <xf numFmtId="164" fontId="5" fillId="32" borderId="34" xfId="0" applyNumberFormat="1" applyFont="1" applyFill="1" applyBorder="1"/>
    <xf numFmtId="9" fontId="5" fillId="2" borderId="41" xfId="0" applyNumberFormat="1" applyFont="1" applyFill="1" applyBorder="1"/>
    <xf numFmtId="9" fontId="5" fillId="2" borderId="42" xfId="0" applyNumberFormat="1" applyFont="1" applyFill="1" applyBorder="1"/>
    <xf numFmtId="164" fontId="4" fillId="0" borderId="0" xfId="0" applyNumberFormat="1" applyFont="1" applyAlignment="1">
      <alignment horizontal="right"/>
    </xf>
    <xf numFmtId="173" fontId="4" fillId="0" borderId="0" xfId="0" applyNumberFormat="1" applyFont="1" applyAlignment="1">
      <alignment horizontal="right"/>
    </xf>
    <xf numFmtId="0" fontId="9" fillId="0" borderId="0" xfId="0" applyFont="1" applyAlignment="1">
      <alignment horizontal="center" vertical="center"/>
    </xf>
    <xf numFmtId="0" fontId="55" fillId="33" borderId="0" xfId="0" applyFont="1" applyFill="1" applyAlignment="1">
      <alignment horizontal="center"/>
    </xf>
    <xf numFmtId="3" fontId="5" fillId="0" borderId="0" xfId="197" applyNumberFormat="1" applyFont="1" applyFill="1" applyBorder="1" applyAlignment="1">
      <alignment horizontal="center"/>
    </xf>
    <xf numFmtId="0" fontId="32" fillId="0" borderId="0" xfId="0" applyFont="1" applyAlignment="1">
      <alignment horizontal="center"/>
    </xf>
    <xf numFmtId="171" fontId="5" fillId="0" borderId="0" xfId="0" applyNumberFormat="1" applyFont="1"/>
    <xf numFmtId="171" fontId="5" fillId="0" borderId="0" xfId="0" applyNumberFormat="1" applyFont="1" applyAlignment="1">
      <alignment horizontal="center" vertical="center"/>
    </xf>
    <xf numFmtId="0" fontId="20" fillId="0" borderId="1" xfId="0" applyFont="1" applyBorder="1"/>
    <xf numFmtId="0" fontId="5" fillId="5" borderId="0" xfId="0" applyFont="1" applyFill="1"/>
    <xf numFmtId="0" fontId="3" fillId="0" borderId="0" xfId="0" applyFont="1" applyAlignment="1">
      <alignment horizontal="center"/>
    </xf>
    <xf numFmtId="0" fontId="3" fillId="0" borderId="0" xfId="0" applyFont="1" applyAlignment="1">
      <alignment horizontal="center" vertical="center" wrapText="1"/>
    </xf>
    <xf numFmtId="0" fontId="3" fillId="0" borderId="0" xfId="0" applyFont="1" applyAlignment="1">
      <alignment horizontal="left"/>
    </xf>
    <xf numFmtId="2" fontId="0" fillId="0" borderId="0" xfId="0" applyNumberFormat="1" applyAlignment="1">
      <alignment horizontal="left"/>
    </xf>
    <xf numFmtId="0" fontId="0" fillId="0" borderId="109" xfId="0" applyBorder="1" applyAlignment="1">
      <alignment horizontal="left"/>
    </xf>
    <xf numFmtId="0" fontId="3" fillId="2" borderId="109" xfId="0" applyFont="1" applyFill="1" applyBorder="1" applyAlignment="1">
      <alignment horizontal="left"/>
    </xf>
    <xf numFmtId="173" fontId="9" fillId="2" borderId="109" xfId="0" applyNumberFormat="1" applyFont="1" applyFill="1" applyBorder="1" applyAlignment="1">
      <alignment horizontal="center" vertical="center"/>
    </xf>
    <xf numFmtId="173" fontId="3" fillId="2" borderId="110" xfId="0" applyNumberFormat="1" applyFont="1" applyFill="1" applyBorder="1" applyAlignment="1">
      <alignment horizontal="center" vertical="center" wrapText="1"/>
    </xf>
    <xf numFmtId="173" fontId="3" fillId="2" borderId="111" xfId="0" applyNumberFormat="1" applyFont="1" applyFill="1" applyBorder="1" applyAlignment="1">
      <alignment horizontal="center" vertical="center"/>
    </xf>
    <xf numFmtId="2" fontId="0" fillId="18" borderId="1" xfId="0" applyNumberFormat="1" applyFill="1" applyBorder="1" applyAlignment="1">
      <alignment horizontal="left"/>
    </xf>
    <xf numFmtId="173" fontId="0" fillId="18" borderId="109" xfId="0" applyNumberFormat="1" applyFill="1" applyBorder="1" applyAlignment="1">
      <alignment horizontal="left"/>
    </xf>
    <xf numFmtId="2" fontId="0" fillId="18" borderId="0" xfId="0" applyNumberFormat="1" applyFill="1" applyAlignment="1">
      <alignment horizontal="left"/>
    </xf>
    <xf numFmtId="173" fontId="0" fillId="18" borderId="110" xfId="0" applyNumberFormat="1" applyFill="1" applyBorder="1" applyAlignment="1">
      <alignment horizontal="left"/>
    </xf>
    <xf numFmtId="2" fontId="0" fillId="19" borderId="0" xfId="0" applyNumberFormat="1" applyFill="1" applyAlignment="1">
      <alignment horizontal="left"/>
    </xf>
    <xf numFmtId="173" fontId="0" fillId="19" borderId="110" xfId="0" applyNumberFormat="1" applyFill="1" applyBorder="1" applyAlignment="1">
      <alignment horizontal="left"/>
    </xf>
    <xf numFmtId="2" fontId="0" fillId="20" borderId="0" xfId="0" applyNumberFormat="1" applyFill="1" applyAlignment="1">
      <alignment horizontal="left"/>
    </xf>
    <xf numFmtId="173" fontId="0" fillId="20" borderId="110" xfId="0" applyNumberFormat="1" applyFill="1" applyBorder="1" applyAlignment="1">
      <alignment horizontal="left"/>
    </xf>
    <xf numFmtId="2" fontId="0" fillId="21" borderId="0" xfId="0" applyNumberFormat="1" applyFill="1" applyAlignment="1">
      <alignment horizontal="left"/>
    </xf>
    <xf numFmtId="173" fontId="0" fillId="21" borderId="110" xfId="0" applyNumberFormat="1" applyFill="1" applyBorder="1" applyAlignment="1">
      <alignment horizontal="left"/>
    </xf>
    <xf numFmtId="2" fontId="0" fillId="22" borderId="0" xfId="0" applyNumberFormat="1" applyFill="1" applyAlignment="1">
      <alignment horizontal="left"/>
    </xf>
    <xf numFmtId="173" fontId="0" fillId="22" borderId="110" xfId="0" applyNumberFormat="1" applyFill="1" applyBorder="1" applyAlignment="1">
      <alignment horizontal="left"/>
    </xf>
    <xf numFmtId="180" fontId="0" fillId="22" borderId="111" xfId="0" applyNumberFormat="1" applyFill="1" applyBorder="1" applyAlignment="1">
      <alignment horizontal="left"/>
    </xf>
    <xf numFmtId="2" fontId="0" fillId="22" borderId="111" xfId="0" applyNumberFormat="1" applyFill="1" applyBorder="1" applyAlignment="1">
      <alignment horizontal="left"/>
    </xf>
    <xf numFmtId="173" fontId="0" fillId="22" borderId="111" xfId="0" applyNumberFormat="1" applyFill="1" applyBorder="1" applyAlignment="1">
      <alignment horizontal="left"/>
    </xf>
    <xf numFmtId="1" fontId="0" fillId="19" borderId="0" xfId="0" applyNumberFormat="1" applyFill="1" applyAlignment="1">
      <alignment horizontal="left"/>
    </xf>
    <xf numFmtId="1" fontId="0" fillId="20" borderId="0" xfId="0" applyNumberFormat="1" applyFill="1" applyAlignment="1">
      <alignment horizontal="left"/>
    </xf>
    <xf numFmtId="1" fontId="0" fillId="21" borderId="0" xfId="0" applyNumberFormat="1" applyFill="1" applyAlignment="1">
      <alignment horizontal="left"/>
    </xf>
    <xf numFmtId="1" fontId="0" fillId="22" borderId="111" xfId="0" applyNumberFormat="1" applyFill="1" applyBorder="1" applyAlignment="1">
      <alignment horizontal="left"/>
    </xf>
    <xf numFmtId="1" fontId="0" fillId="22" borderId="63" xfId="0" applyNumberFormat="1" applyFill="1" applyBorder="1" applyAlignment="1">
      <alignment horizontal="left"/>
    </xf>
    <xf numFmtId="1" fontId="0" fillId="18" borderId="0" xfId="0" applyNumberFormat="1" applyFill="1" applyAlignment="1">
      <alignment horizontal="left"/>
    </xf>
    <xf numFmtId="0" fontId="3" fillId="0" borderId="95" xfId="0" applyFont="1" applyBorder="1" applyAlignment="1">
      <alignment horizontal="center" vertical="center" wrapText="1"/>
    </xf>
    <xf numFmtId="0" fontId="3" fillId="0" borderId="95" xfId="0" applyFont="1" applyBorder="1" applyAlignment="1">
      <alignment horizontal="left"/>
    </xf>
    <xf numFmtId="0" fontId="3" fillId="0" borderId="1" xfId="0" applyFont="1" applyBorder="1" applyAlignment="1">
      <alignment horizontal="center"/>
    </xf>
    <xf numFmtId="0" fontId="3" fillId="2" borderId="109" xfId="0" applyFont="1" applyFill="1" applyBorder="1" applyAlignment="1">
      <alignment horizontal="center" vertical="center" wrapText="1"/>
    </xf>
    <xf numFmtId="2" fontId="0" fillId="0" borderId="94" xfId="0" applyNumberFormat="1" applyBorder="1" applyAlignment="1">
      <alignment horizontal="left"/>
    </xf>
    <xf numFmtId="2" fontId="3" fillId="2" borderId="95" xfId="0" applyNumberFormat="1" applyFont="1" applyFill="1" applyBorder="1" applyAlignment="1">
      <alignment horizontal="center" vertical="center"/>
    </xf>
    <xf numFmtId="3" fontId="3" fillId="2" borderId="110" xfId="197" applyNumberFormat="1" applyFont="1" applyFill="1" applyBorder="1" applyAlignment="1">
      <alignment horizontal="center" vertical="center"/>
    </xf>
    <xf numFmtId="2" fontId="0" fillId="2" borderId="0" xfId="0" applyNumberFormat="1" applyFill="1" applyAlignment="1">
      <alignment horizontal="left"/>
    </xf>
    <xf numFmtId="2" fontId="0" fillId="2" borderId="63" xfId="0" applyNumberFormat="1" applyFill="1" applyBorder="1" applyAlignment="1">
      <alignment horizontal="left"/>
    </xf>
    <xf numFmtId="180" fontId="0" fillId="2" borderId="0" xfId="0" applyNumberFormat="1" applyFill="1" applyAlignment="1">
      <alignment horizontal="left"/>
    </xf>
    <xf numFmtId="1" fontId="0" fillId="22" borderId="0" xfId="0" applyNumberFormat="1" applyFill="1" applyAlignment="1">
      <alignment horizontal="left"/>
    </xf>
    <xf numFmtId="1" fontId="0" fillId="22" borderId="0" xfId="0" applyNumberFormat="1" applyFill="1" applyAlignment="1">
      <alignment horizontal="right"/>
    </xf>
    <xf numFmtId="1" fontId="0" fillId="21" borderId="0" xfId="0" applyNumberFormat="1" applyFill="1" applyAlignment="1">
      <alignment horizontal="right"/>
    </xf>
    <xf numFmtId="1" fontId="0" fillId="20" borderId="0" xfId="0" applyNumberFormat="1" applyFill="1" applyAlignment="1">
      <alignment horizontal="right"/>
    </xf>
    <xf numFmtId="0" fontId="5" fillId="21" borderId="0" xfId="0" applyFont="1" applyFill="1"/>
    <xf numFmtId="0" fontId="5" fillId="20" borderId="0" xfId="0" applyFont="1" applyFill="1"/>
    <xf numFmtId="1" fontId="0" fillId="19" borderId="0" xfId="0" applyNumberFormat="1" applyFill="1" applyAlignment="1">
      <alignment horizontal="right"/>
    </xf>
    <xf numFmtId="1" fontId="0" fillId="18" borderId="0" xfId="0" applyNumberFormat="1" applyFill="1" applyAlignment="1">
      <alignment horizontal="right"/>
    </xf>
    <xf numFmtId="0" fontId="21" fillId="0" borderId="0" xfId="0" applyFont="1" applyAlignment="1">
      <alignment horizontal="left" vertical="center"/>
    </xf>
    <xf numFmtId="0" fontId="0" fillId="0" borderId="0" xfId="0" applyAlignment="1">
      <alignment horizontal="left" vertical="center"/>
    </xf>
    <xf numFmtId="0" fontId="8" fillId="5" borderId="27" xfId="0" applyFont="1" applyFill="1" applyBorder="1" applyAlignment="1">
      <alignment horizontal="center"/>
    </xf>
    <xf numFmtId="0" fontId="5" fillId="0" borderId="32" xfId="0" applyFont="1" applyBorder="1"/>
    <xf numFmtId="0" fontId="0" fillId="0" borderId="0" xfId="0" quotePrefix="1" applyAlignment="1">
      <alignment horizontal="left" vertical="center"/>
    </xf>
    <xf numFmtId="0" fontId="0" fillId="0" borderId="0" xfId="0" quotePrefix="1" applyAlignment="1">
      <alignment horizontal="left" vertical="center" wrapText="1"/>
    </xf>
    <xf numFmtId="0" fontId="3" fillId="0" borderId="0" xfId="0" applyFont="1" applyAlignment="1">
      <alignment horizontal="left" vertical="center"/>
    </xf>
    <xf numFmtId="0" fontId="19" fillId="0" borderId="0" xfId="0" applyFont="1" applyAlignment="1">
      <alignment horizontal="left" vertical="center"/>
    </xf>
    <xf numFmtId="0" fontId="3" fillId="0" borderId="0" xfId="0" quotePrefix="1" applyFont="1" applyAlignment="1">
      <alignment horizontal="left" vertical="center"/>
    </xf>
    <xf numFmtId="0" fontId="5" fillId="0" borderId="0" xfId="0" quotePrefix="1" applyFont="1" applyAlignment="1">
      <alignment horizontal="left" vertical="center"/>
    </xf>
    <xf numFmtId="0" fontId="0" fillId="0" borderId="14" xfId="0" applyBorder="1" applyAlignment="1">
      <alignment horizontal="left" vertical="center" wrapText="1"/>
    </xf>
    <xf numFmtId="0" fontId="34" fillId="0" borderId="0" xfId="0" quotePrefix="1" applyFont="1" applyAlignment="1">
      <alignment horizontal="left" vertical="center"/>
    </xf>
    <xf numFmtId="0" fontId="34" fillId="0" borderId="0" xfId="0" applyFont="1" applyAlignment="1">
      <alignment horizontal="left" vertical="center"/>
    </xf>
    <xf numFmtId="0" fontId="5" fillId="0" borderId="63" xfId="0" applyFont="1" applyBorder="1"/>
    <xf numFmtId="0" fontId="0" fillId="5" borderId="0" xfId="0" applyFill="1"/>
    <xf numFmtId="0" fontId="9" fillId="0" borderId="12" xfId="0" applyFont="1" applyBorder="1" applyAlignment="1">
      <alignment horizontal="right" vertical="center"/>
    </xf>
    <xf numFmtId="0" fontId="56" fillId="0" borderId="0" xfId="0" applyFont="1"/>
    <xf numFmtId="167" fontId="5" fillId="9" borderId="2" xfId="0" applyNumberFormat="1" applyFont="1" applyFill="1" applyBorder="1"/>
    <xf numFmtId="167" fontId="5" fillId="9" borderId="12" xfId="0" applyNumberFormat="1" applyFont="1" applyFill="1" applyBorder="1"/>
    <xf numFmtId="0" fontId="4" fillId="0" borderId="27" xfId="0" applyFont="1" applyBorder="1" applyAlignment="1">
      <alignment horizontal="center" vertical="top"/>
    </xf>
    <xf numFmtId="9" fontId="5" fillId="9" borderId="75" xfId="0" applyNumberFormat="1" applyFont="1" applyFill="1" applyBorder="1"/>
    <xf numFmtId="9" fontId="5" fillId="9" borderId="76" xfId="0" applyNumberFormat="1" applyFont="1" applyFill="1" applyBorder="1"/>
    <xf numFmtId="9" fontId="5" fillId="9" borderId="129" xfId="0" applyNumberFormat="1" applyFont="1" applyFill="1" applyBorder="1"/>
    <xf numFmtId="9" fontId="5" fillId="9" borderId="77" xfId="0" applyNumberFormat="1" applyFont="1" applyFill="1" applyBorder="1"/>
    <xf numFmtId="9" fontId="5" fillId="9" borderId="130" xfId="0" applyNumberFormat="1" applyFont="1" applyFill="1" applyBorder="1"/>
    <xf numFmtId="37" fontId="5" fillId="2" borderId="75" xfId="0" applyNumberFormat="1" applyFont="1" applyFill="1" applyBorder="1"/>
    <xf numFmtId="37" fontId="5" fillId="2" borderId="76" xfId="0" applyNumberFormat="1" applyFont="1" applyFill="1" applyBorder="1"/>
    <xf numFmtId="37" fontId="5" fillId="2" borderId="129" xfId="0" applyNumberFormat="1" applyFont="1" applyFill="1" applyBorder="1"/>
    <xf numFmtId="37" fontId="5" fillId="2" borderId="77" xfId="0" applyNumberFormat="1" applyFont="1" applyFill="1" applyBorder="1"/>
    <xf numFmtId="37" fontId="5" fillId="2" borderId="130" xfId="0" applyNumberFormat="1" applyFont="1" applyFill="1" applyBorder="1"/>
    <xf numFmtId="37" fontId="5" fillId="2" borderId="131" xfId="0" applyNumberFormat="1" applyFont="1" applyFill="1" applyBorder="1"/>
    <xf numFmtId="37" fontId="5" fillId="2" borderId="132" xfId="0" applyNumberFormat="1" applyFont="1" applyFill="1" applyBorder="1"/>
    <xf numFmtId="173" fontId="5" fillId="2" borderId="75" xfId="0" applyNumberFormat="1" applyFont="1" applyFill="1" applyBorder="1"/>
    <xf numFmtId="173" fontId="5" fillId="2" borderId="76" xfId="0" applyNumberFormat="1" applyFont="1" applyFill="1" applyBorder="1"/>
    <xf numFmtId="173" fontId="5" fillId="2" borderId="129" xfId="0" applyNumberFormat="1" applyFont="1" applyFill="1" applyBorder="1"/>
    <xf numFmtId="173" fontId="5" fillId="2" borderId="77" xfId="0" applyNumberFormat="1" applyFont="1" applyFill="1" applyBorder="1"/>
    <xf numFmtId="173" fontId="5" fillId="2" borderId="130" xfId="0" applyNumberFormat="1" applyFont="1" applyFill="1" applyBorder="1"/>
    <xf numFmtId="173" fontId="5" fillId="2" borderId="131" xfId="0" applyNumberFormat="1" applyFont="1" applyFill="1" applyBorder="1"/>
    <xf numFmtId="173" fontId="5" fillId="2" borderId="132" xfId="0" applyNumberFormat="1" applyFont="1" applyFill="1" applyBorder="1"/>
    <xf numFmtId="164" fontId="5" fillId="9" borderId="75" xfId="0" applyNumberFormat="1" applyFont="1" applyFill="1" applyBorder="1"/>
    <xf numFmtId="164" fontId="5" fillId="9" borderId="76" xfId="0" applyNumberFormat="1" applyFont="1" applyFill="1" applyBorder="1"/>
    <xf numFmtId="164" fontId="5" fillId="9" borderId="129" xfId="0" applyNumberFormat="1" applyFont="1" applyFill="1" applyBorder="1"/>
    <xf numFmtId="164" fontId="5" fillId="9" borderId="77" xfId="0" applyNumberFormat="1" applyFont="1" applyFill="1" applyBorder="1"/>
    <xf numFmtId="164" fontId="5" fillId="9" borderId="132" xfId="0" applyNumberFormat="1" applyFont="1" applyFill="1" applyBorder="1"/>
    <xf numFmtId="167" fontId="5" fillId="9" borderId="76" xfId="0" applyNumberFormat="1" applyFont="1" applyFill="1" applyBorder="1"/>
    <xf numFmtId="169" fontId="5" fillId="2" borderId="75" xfId="0" applyNumberFormat="1" applyFont="1" applyFill="1" applyBorder="1"/>
    <xf numFmtId="169" fontId="5" fillId="2" borderId="76" xfId="0" applyNumberFormat="1" applyFont="1" applyFill="1" applyBorder="1"/>
    <xf numFmtId="169" fontId="5" fillId="2" borderId="129" xfId="0" applyNumberFormat="1" applyFont="1" applyFill="1" applyBorder="1"/>
    <xf numFmtId="169" fontId="5" fillId="2" borderId="77" xfId="0" applyNumberFormat="1" applyFont="1" applyFill="1" applyBorder="1"/>
    <xf numFmtId="169" fontId="5" fillId="2" borderId="132" xfId="0" applyNumberFormat="1" applyFont="1" applyFill="1" applyBorder="1"/>
    <xf numFmtId="164" fontId="5" fillId="2" borderId="75" xfId="0" applyNumberFormat="1" applyFont="1" applyFill="1" applyBorder="1"/>
    <xf numFmtId="164" fontId="5" fillId="2" borderId="76" xfId="0" applyNumberFormat="1" applyFont="1" applyFill="1" applyBorder="1"/>
    <xf numFmtId="164" fontId="5" fillId="2" borderId="129" xfId="0" applyNumberFormat="1" applyFont="1" applyFill="1" applyBorder="1"/>
    <xf numFmtId="164" fontId="5" fillId="2" borderId="77" xfId="0" applyNumberFormat="1" applyFont="1" applyFill="1" applyBorder="1"/>
    <xf numFmtId="164" fontId="5" fillId="2" borderId="132" xfId="0" applyNumberFormat="1" applyFont="1" applyFill="1" applyBorder="1"/>
    <xf numFmtId="164" fontId="5" fillId="2" borderId="130" xfId="0" applyNumberFormat="1" applyFont="1" applyFill="1" applyBorder="1"/>
    <xf numFmtId="164" fontId="5" fillId="9" borderId="131" xfId="0" applyNumberFormat="1" applyFont="1" applyFill="1" applyBorder="1"/>
    <xf numFmtId="9" fontId="5" fillId="9" borderId="132" xfId="0" applyNumberFormat="1" applyFont="1" applyFill="1" applyBorder="1"/>
    <xf numFmtId="164" fontId="5" fillId="9" borderId="75" xfId="0" applyNumberFormat="1" applyFont="1" applyFill="1" applyBorder="1" applyAlignment="1">
      <alignment horizontal="center"/>
    </xf>
    <xf numFmtId="164" fontId="5" fillId="9" borderId="76" xfId="0" applyNumberFormat="1" applyFont="1" applyFill="1" applyBorder="1" applyAlignment="1">
      <alignment horizontal="center"/>
    </xf>
    <xf numFmtId="164" fontId="5" fillId="9" borderId="129" xfId="0" applyNumberFormat="1" applyFont="1" applyFill="1" applyBorder="1" applyAlignment="1">
      <alignment horizontal="center"/>
    </xf>
    <xf numFmtId="164" fontId="5" fillId="9" borderId="77" xfId="0" applyNumberFormat="1" applyFont="1" applyFill="1" applyBorder="1" applyAlignment="1">
      <alignment horizontal="center"/>
    </xf>
    <xf numFmtId="164" fontId="5" fillId="9" borderId="132" xfId="0" applyNumberFormat="1" applyFont="1" applyFill="1" applyBorder="1" applyAlignment="1">
      <alignment horizontal="center"/>
    </xf>
    <xf numFmtId="9" fontId="5" fillId="9" borderId="131" xfId="0" applyNumberFormat="1" applyFont="1" applyFill="1" applyBorder="1"/>
    <xf numFmtId="39" fontId="5" fillId="9" borderId="75" xfId="0" applyNumberFormat="1" applyFont="1" applyFill="1" applyBorder="1"/>
    <xf numFmtId="39" fontId="5" fillId="9" borderId="76" xfId="0" applyNumberFormat="1" applyFont="1" applyFill="1" applyBorder="1"/>
    <xf numFmtId="39" fontId="5" fillId="9" borderId="129" xfId="0" applyNumberFormat="1" applyFont="1" applyFill="1" applyBorder="1"/>
    <xf numFmtId="39" fontId="5" fillId="9" borderId="77" xfId="0" applyNumberFormat="1" applyFont="1" applyFill="1" applyBorder="1"/>
    <xf numFmtId="39" fontId="5" fillId="9" borderId="130" xfId="0" applyNumberFormat="1" applyFont="1" applyFill="1" applyBorder="1"/>
    <xf numFmtId="39" fontId="5" fillId="9" borderId="131" xfId="0" applyNumberFormat="1" applyFont="1" applyFill="1" applyBorder="1"/>
    <xf numFmtId="164" fontId="5" fillId="0" borderId="76" xfId="0" applyNumberFormat="1" applyFont="1" applyBorder="1"/>
    <xf numFmtId="173" fontId="5" fillId="9" borderId="27" xfId="0" applyNumberFormat="1" applyFont="1" applyFill="1" applyBorder="1"/>
    <xf numFmtId="173" fontId="5" fillId="2" borderId="27" xfId="0" applyNumberFormat="1" applyFont="1" applyFill="1" applyBorder="1"/>
    <xf numFmtId="173" fontId="5" fillId="9" borderId="75" xfId="0" applyNumberFormat="1" applyFont="1" applyFill="1" applyBorder="1"/>
    <xf numFmtId="173" fontId="5" fillId="9" borderId="129" xfId="0" applyNumberFormat="1" applyFont="1" applyFill="1" applyBorder="1"/>
    <xf numFmtId="173" fontId="5" fillId="2" borderId="133" xfId="0" applyNumberFormat="1" applyFont="1" applyFill="1" applyBorder="1"/>
    <xf numFmtId="173" fontId="5" fillId="2" borderId="134" xfId="0" applyNumberFormat="1" applyFont="1" applyFill="1" applyBorder="1"/>
    <xf numFmtId="0" fontId="5" fillId="0" borderId="135" xfId="0" applyFont="1" applyBorder="1"/>
    <xf numFmtId="167" fontId="5" fillId="9" borderId="136" xfId="0" applyNumberFormat="1" applyFont="1" applyFill="1" applyBorder="1"/>
    <xf numFmtId="0" fontId="4" fillId="0" borderId="137" xfId="0" applyFont="1" applyBorder="1" applyAlignment="1">
      <alignment horizontal="center"/>
    </xf>
    <xf numFmtId="181" fontId="5" fillId="9" borderId="76" xfId="0" applyNumberFormat="1" applyFont="1" applyFill="1" applyBorder="1"/>
    <xf numFmtId="0" fontId="5" fillId="0" borderId="139" xfId="0" applyFont="1" applyBorder="1"/>
    <xf numFmtId="0" fontId="4" fillId="0" borderId="139" xfId="0" applyFont="1" applyBorder="1" applyAlignment="1">
      <alignment horizontal="center"/>
    </xf>
    <xf numFmtId="9" fontId="5" fillId="9" borderId="133" xfId="0" applyNumberFormat="1" applyFont="1" applyFill="1" applyBorder="1"/>
    <xf numFmtId="9" fontId="5" fillId="9" borderId="134" xfId="0" applyNumberFormat="1" applyFont="1" applyFill="1" applyBorder="1"/>
    <xf numFmtId="37" fontId="5" fillId="2" borderId="140" xfId="0" applyNumberFormat="1" applyFont="1" applyFill="1" applyBorder="1"/>
    <xf numFmtId="37" fontId="5" fillId="2" borderId="134" xfId="0" applyNumberFormat="1" applyFont="1" applyFill="1" applyBorder="1"/>
    <xf numFmtId="164" fontId="5" fillId="2" borderId="134" xfId="0" applyNumberFormat="1" applyFont="1" applyFill="1" applyBorder="1"/>
    <xf numFmtId="174" fontId="5" fillId="9" borderId="139" xfId="197" applyNumberFormat="1" applyFont="1" applyFill="1" applyBorder="1"/>
    <xf numFmtId="167" fontId="5" fillId="9" borderId="134" xfId="197" applyFont="1" applyFill="1" applyBorder="1"/>
    <xf numFmtId="174" fontId="5" fillId="9" borderId="134" xfId="197" applyNumberFormat="1" applyFont="1" applyFill="1" applyBorder="1"/>
    <xf numFmtId="164" fontId="5" fillId="2" borderId="133" xfId="0" applyNumberFormat="1" applyFont="1" applyFill="1" applyBorder="1"/>
    <xf numFmtId="164" fontId="5" fillId="9" borderId="133" xfId="0" applyNumberFormat="1" applyFont="1" applyFill="1" applyBorder="1"/>
    <xf numFmtId="164" fontId="5" fillId="9" borderId="134" xfId="0" applyNumberFormat="1" applyFont="1" applyFill="1" applyBorder="1"/>
    <xf numFmtId="0" fontId="5" fillId="0" borderId="138" xfId="0" applyFont="1" applyBorder="1"/>
    <xf numFmtId="169" fontId="5" fillId="2" borderId="134" xfId="0" applyNumberFormat="1" applyFont="1" applyFill="1" applyBorder="1"/>
    <xf numFmtId="0" fontId="4" fillId="0" borderId="7" xfId="0" applyFont="1" applyBorder="1" applyAlignment="1">
      <alignment horizontal="left"/>
    </xf>
    <xf numFmtId="173" fontId="5" fillId="9" borderId="13" xfId="0" applyNumberFormat="1" applyFont="1" applyFill="1" applyBorder="1"/>
    <xf numFmtId="173" fontId="5" fillId="9" borderId="15" xfId="0" applyNumberFormat="1" applyFont="1" applyFill="1" applyBorder="1"/>
    <xf numFmtId="173" fontId="5" fillId="9" borderId="18" xfId="0" applyNumberFormat="1" applyFont="1" applyFill="1" applyBorder="1"/>
    <xf numFmtId="173" fontId="5" fillId="9" borderId="35" xfId="0" applyNumberFormat="1" applyFont="1" applyFill="1" applyBorder="1"/>
    <xf numFmtId="173" fontId="5" fillId="9" borderId="132" xfId="0" applyNumberFormat="1" applyFont="1" applyFill="1" applyBorder="1"/>
    <xf numFmtId="173" fontId="5" fillId="9" borderId="56" xfId="0" applyNumberFormat="1" applyFont="1" applyFill="1" applyBorder="1"/>
    <xf numFmtId="37" fontId="5" fillId="0" borderId="142" xfId="0" applyNumberFormat="1" applyFont="1" applyBorder="1" applyAlignment="1">
      <alignment horizontal="center"/>
    </xf>
    <xf numFmtId="9" fontId="5" fillId="9" borderId="20" xfId="0" applyNumberFormat="1" applyFont="1" applyFill="1" applyBorder="1"/>
    <xf numFmtId="168" fontId="5" fillId="2" borderId="10" xfId="0" applyNumberFormat="1" applyFont="1" applyFill="1" applyBorder="1"/>
    <xf numFmtId="0" fontId="5" fillId="0" borderId="66" xfId="0" applyFont="1" applyBorder="1" applyAlignment="1">
      <alignment horizontal="center"/>
    </xf>
    <xf numFmtId="0" fontId="5" fillId="0" borderId="79" xfId="0" applyFont="1" applyBorder="1"/>
    <xf numFmtId="0" fontId="5" fillId="0" borderId="74" xfId="0" applyFont="1" applyBorder="1"/>
    <xf numFmtId="0" fontId="5" fillId="0" borderId="106" xfId="0" applyFont="1" applyBorder="1"/>
    <xf numFmtId="0" fontId="26" fillId="0" borderId="0" xfId="0" applyFont="1" applyAlignment="1">
      <alignment horizontal="left" vertical="center"/>
    </xf>
    <xf numFmtId="0" fontId="26" fillId="0" borderId="0" xfId="0" applyFont="1"/>
    <xf numFmtId="0" fontId="4" fillId="0" borderId="63" xfId="0" applyFont="1" applyBorder="1" applyAlignment="1">
      <alignment horizontal="left" vertical="center"/>
    </xf>
    <xf numFmtId="0" fontId="4" fillId="0" borderId="10" xfId="0" applyFont="1" applyBorder="1" applyAlignment="1">
      <alignment horizontal="center"/>
    </xf>
    <xf numFmtId="3" fontId="4" fillId="0" borderId="62" xfId="0" applyNumberFormat="1" applyFont="1" applyBorder="1" applyAlignment="1">
      <alignment horizontal="center"/>
    </xf>
    <xf numFmtId="37" fontId="5" fillId="0" borderId="19" xfId="0" applyNumberFormat="1" applyFont="1" applyBorder="1" applyAlignment="1">
      <alignment horizontal="center"/>
    </xf>
    <xf numFmtId="37" fontId="5" fillId="0" borderId="20" xfId="0" applyNumberFormat="1" applyFont="1" applyBorder="1" applyAlignment="1">
      <alignment horizontal="center"/>
    </xf>
    <xf numFmtId="0" fontId="0" fillId="0" borderId="78" xfId="0" applyBorder="1" applyAlignment="1">
      <alignment horizontal="left" vertical="center"/>
    </xf>
    <xf numFmtId="0" fontId="0" fillId="0" borderId="78" xfId="0" applyBorder="1" applyAlignment="1">
      <alignment horizontal="left" vertical="center" wrapText="1"/>
    </xf>
    <xf numFmtId="0" fontId="0" fillId="0" borderId="78" xfId="0" quotePrefix="1" applyBorder="1" applyAlignment="1">
      <alignment horizontal="left" vertical="center"/>
    </xf>
    <xf numFmtId="0" fontId="57" fillId="34" borderId="0" xfId="0" applyFont="1" applyFill="1"/>
    <xf numFmtId="0" fontId="4" fillId="0" borderId="143" xfId="0" applyFont="1" applyBorder="1"/>
    <xf numFmtId="0" fontId="4" fillId="0" borderId="143" xfId="0" applyFont="1" applyBorder="1" applyAlignment="1">
      <alignment horizontal="right"/>
    </xf>
    <xf numFmtId="181" fontId="5" fillId="2" borderId="15" xfId="0" applyNumberFormat="1" applyFont="1" applyFill="1" applyBorder="1"/>
    <xf numFmtId="164" fontId="0" fillId="0" borderId="0" xfId="0" applyNumberFormat="1"/>
    <xf numFmtId="0" fontId="0" fillId="0" borderId="0" xfId="0" applyAlignment="1">
      <alignment horizontal="left" vertical="center" wrapText="1"/>
    </xf>
    <xf numFmtId="169" fontId="5" fillId="0" borderId="0" xfId="4742" applyNumberFormat="1" applyFont="1" applyBorder="1"/>
    <xf numFmtId="0" fontId="5" fillId="0" borderId="144" xfId="0" applyFont="1" applyBorder="1" applyAlignment="1">
      <alignment horizontal="center"/>
    </xf>
    <xf numFmtId="171" fontId="5" fillId="9" borderId="145" xfId="0" applyNumberFormat="1" applyFont="1" applyFill="1" applyBorder="1"/>
    <xf numFmtId="171" fontId="5" fillId="9" borderId="146" xfId="0" applyNumberFormat="1" applyFont="1" applyFill="1" applyBorder="1"/>
    <xf numFmtId="171" fontId="5" fillId="2" borderId="144" xfId="0" applyNumberFormat="1" applyFont="1" applyFill="1" applyBorder="1"/>
    <xf numFmtId="171" fontId="5" fillId="2" borderId="146" xfId="0" applyNumberFormat="1" applyFont="1" applyFill="1" applyBorder="1" applyAlignment="1">
      <alignment horizontal="center" vertical="center"/>
    </xf>
    <xf numFmtId="0" fontId="5" fillId="0" borderId="147" xfId="0" applyFont="1" applyBorder="1"/>
    <xf numFmtId="0" fontId="0" fillId="34" borderId="0" xfId="0" applyFill="1"/>
    <xf numFmtId="0" fontId="28" fillId="34" borderId="0" xfId="0" applyFont="1" applyFill="1"/>
    <xf numFmtId="173" fontId="5" fillId="9" borderId="41" xfId="0" applyNumberFormat="1" applyFont="1" applyFill="1" applyBorder="1"/>
    <xf numFmtId="0" fontId="29" fillId="34" borderId="0" xfId="0" applyFont="1" applyFill="1"/>
    <xf numFmtId="0" fontId="57" fillId="0" borderId="0" xfId="0" applyFont="1"/>
    <xf numFmtId="0" fontId="29" fillId="0" borderId="0" xfId="0" applyFont="1"/>
    <xf numFmtId="164" fontId="5" fillId="9" borderId="42" xfId="0" applyNumberFormat="1" applyFont="1" applyFill="1" applyBorder="1"/>
    <xf numFmtId="0" fontId="0" fillId="0" borderId="0" xfId="0" applyAlignment="1">
      <alignment horizontal="left" vertical="center" wrapText="1"/>
    </xf>
    <xf numFmtId="0" fontId="0" fillId="0" borderId="0" xfId="0" applyAlignment="1">
      <alignment wrapText="1"/>
    </xf>
    <xf numFmtId="0" fontId="0" fillId="0" borderId="0" xfId="0"/>
    <xf numFmtId="0" fontId="3" fillId="0" borderId="0" xfId="0" quotePrefix="1" applyFont="1" applyAlignment="1">
      <alignment horizontal="left" vertical="center"/>
    </xf>
    <xf numFmtId="0" fontId="21" fillId="12" borderId="0" xfId="0" applyFont="1" applyFill="1" applyAlignment="1">
      <alignment horizontal="left" vertical="center"/>
    </xf>
    <xf numFmtId="0" fontId="3" fillId="0" borderId="0" xfId="0" applyFont="1" applyAlignment="1">
      <alignment horizontal="left" vertical="center"/>
    </xf>
    <xf numFmtId="0" fontId="5" fillId="0" borderId="79" xfId="0" applyFont="1" applyBorder="1"/>
    <xf numFmtId="0" fontId="5" fillId="0" borderId="74" xfId="0" applyFont="1" applyBorder="1"/>
    <xf numFmtId="0" fontId="5" fillId="0" borderId="106" xfId="0" applyFont="1" applyBorder="1"/>
    <xf numFmtId="0" fontId="4" fillId="0" borderId="63" xfId="0" applyFont="1" applyBorder="1" applyAlignment="1">
      <alignment horizontal="left" vertical="center"/>
    </xf>
    <xf numFmtId="0" fontId="5" fillId="0" borderId="51" xfId="0" applyFont="1" applyBorder="1"/>
    <xf numFmtId="0" fontId="5" fillId="0" borderId="52" xfId="0" applyFont="1" applyBorder="1"/>
    <xf numFmtId="0" fontId="8" fillId="5" borderId="26" xfId="0" applyFont="1" applyFill="1" applyBorder="1" applyAlignment="1">
      <alignment horizontal="center"/>
    </xf>
    <xf numFmtId="0" fontId="8" fillId="5" borderId="0" xfId="0" applyFont="1" applyFill="1" applyAlignment="1">
      <alignment horizontal="center"/>
    </xf>
    <xf numFmtId="0" fontId="5" fillId="0" borderId="0" xfId="0" applyFont="1"/>
    <xf numFmtId="0" fontId="8" fillId="3" borderId="11" xfId="0" applyFont="1" applyFill="1" applyBorder="1" applyAlignment="1">
      <alignment horizontal="center" vertical="center" wrapText="1"/>
    </xf>
    <xf numFmtId="0" fontId="8" fillId="3" borderId="14" xfId="0" applyFont="1" applyFill="1" applyBorder="1" applyAlignment="1">
      <alignment horizontal="center" vertical="center" wrapText="1"/>
    </xf>
    <xf numFmtId="0" fontId="8" fillId="3" borderId="16" xfId="0" applyFont="1" applyFill="1" applyBorder="1" applyAlignment="1">
      <alignment horizontal="center" vertical="center" wrapText="1"/>
    </xf>
    <xf numFmtId="0" fontId="9" fillId="8" borderId="0" xfId="0" applyFont="1" applyFill="1" applyAlignment="1">
      <alignment horizontal="center" vertical="center" textRotation="90" wrapText="1"/>
    </xf>
    <xf numFmtId="0" fontId="4" fillId="6" borderId="0" xfId="0" applyFont="1" applyFill="1" applyAlignment="1">
      <alignment horizontal="center" vertical="center" textRotation="90"/>
    </xf>
    <xf numFmtId="0" fontId="5" fillId="0" borderId="1" xfId="0" applyFont="1" applyBorder="1"/>
    <xf numFmtId="0" fontId="5" fillId="0" borderId="63" xfId="0" applyFont="1" applyBorder="1"/>
    <xf numFmtId="0" fontId="4" fillId="0" borderId="19" xfId="0" applyFont="1" applyBorder="1" applyAlignment="1">
      <alignment horizontal="center"/>
    </xf>
    <xf numFmtId="0" fontId="4" fillId="0" borderId="4" xfId="0" applyFont="1" applyBorder="1" applyAlignment="1">
      <alignment horizontal="center"/>
    </xf>
    <xf numFmtId="0" fontId="4" fillId="0" borderId="0" xfId="0" applyFont="1" applyAlignment="1">
      <alignment horizontal="center"/>
    </xf>
    <xf numFmtId="0" fontId="4" fillId="0" borderId="8" xfId="0" applyFont="1" applyBorder="1" applyAlignment="1">
      <alignment horizontal="center"/>
    </xf>
    <xf numFmtId="0" fontId="4" fillId="0" borderId="63" xfId="0" applyFont="1" applyBorder="1" applyAlignment="1">
      <alignment horizontal="center"/>
    </xf>
    <xf numFmtId="0" fontId="4" fillId="0" borderId="67" xfId="0" applyFont="1" applyBorder="1" applyAlignment="1">
      <alignment horizontal="center"/>
    </xf>
    <xf numFmtId="0" fontId="5" fillId="0" borderId="1" xfId="0" applyFont="1" applyBorder="1" applyAlignment="1">
      <alignment horizontal="center"/>
    </xf>
    <xf numFmtId="0" fontId="5" fillId="0" borderId="6" xfId="0" applyFont="1" applyBorder="1" applyAlignment="1">
      <alignment horizontal="center"/>
    </xf>
    <xf numFmtId="0" fontId="5" fillId="0" borderId="0" xfId="0" applyFont="1" applyAlignment="1">
      <alignment horizontal="center"/>
    </xf>
    <xf numFmtId="0" fontId="5" fillId="0" borderId="8" xfId="0" applyFont="1" applyBorder="1" applyAlignment="1">
      <alignment horizontal="center"/>
    </xf>
    <xf numFmtId="0" fontId="5" fillId="0" borderId="20" xfId="0" applyFont="1" applyBorder="1" applyAlignment="1">
      <alignment horizontal="center"/>
    </xf>
    <xf numFmtId="0" fontId="5" fillId="0" borderId="10" xfId="0" applyFont="1" applyBorder="1" applyAlignment="1">
      <alignment horizontal="center"/>
    </xf>
    <xf numFmtId="0" fontId="5" fillId="0" borderId="5" xfId="0" applyFont="1" applyBorder="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0" xfId="0" applyFont="1" applyAlignment="1">
      <alignment horizontal="left"/>
    </xf>
    <xf numFmtId="0" fontId="5" fillId="0" borderId="9" xfId="0" applyFont="1" applyBorder="1" applyAlignment="1">
      <alignment horizontal="left"/>
    </xf>
    <xf numFmtId="0" fontId="5" fillId="0" borderId="20" xfId="0" applyFont="1" applyBorder="1" applyAlignment="1">
      <alignment horizontal="left"/>
    </xf>
    <xf numFmtId="2" fontId="5" fillId="0" borderId="51" xfId="0" applyNumberFormat="1" applyFont="1" applyBorder="1"/>
    <xf numFmtId="2" fontId="5" fillId="0" borderId="52" xfId="0" applyNumberFormat="1" applyFont="1" applyBorder="1"/>
    <xf numFmtId="0" fontId="4" fillId="0" borderId="64" xfId="0" applyFont="1" applyBorder="1" applyAlignment="1">
      <alignment horizontal="left"/>
    </xf>
    <xf numFmtId="0" fontId="4" fillId="0" borderId="65" xfId="0" applyFont="1" applyBorder="1" applyAlignment="1">
      <alignment horizontal="left"/>
    </xf>
    <xf numFmtId="0" fontId="5" fillId="0" borderId="1" xfId="0" applyFont="1" applyBorder="1" applyAlignment="1">
      <alignment horizontal="left" vertical="center"/>
    </xf>
    <xf numFmtId="0" fontId="4" fillId="0" borderId="64" xfId="0" applyFont="1" applyBorder="1" applyAlignment="1">
      <alignment horizontal="center"/>
    </xf>
    <xf numFmtId="0" fontId="4" fillId="0" borderId="65" xfId="0" applyFont="1" applyBorder="1" applyAlignment="1">
      <alignment horizontal="center"/>
    </xf>
    <xf numFmtId="0" fontId="4" fillId="0" borderId="66" xfId="0" applyFont="1" applyBorder="1" applyAlignment="1">
      <alignment horizontal="center"/>
    </xf>
    <xf numFmtId="0" fontId="13" fillId="0" borderId="63" xfId="0" applyFont="1" applyBorder="1"/>
    <xf numFmtId="2" fontId="5" fillId="0" borderId="53" xfId="0" applyNumberFormat="1" applyFont="1" applyBorder="1"/>
    <xf numFmtId="2" fontId="5" fillId="0" borderId="54" xfId="0" applyNumberFormat="1" applyFont="1" applyBorder="1"/>
    <xf numFmtId="0" fontId="5" fillId="0" borderId="62" xfId="0" applyFont="1" applyBorder="1"/>
    <xf numFmtId="0" fontId="32" fillId="33" borderId="31" xfId="0" applyFont="1" applyFill="1" applyBorder="1" applyAlignment="1">
      <alignment horizontal="center"/>
    </xf>
    <xf numFmtId="0" fontId="32" fillId="33" borderId="32" xfId="0" applyFont="1" applyFill="1" applyBorder="1" applyAlignment="1">
      <alignment horizontal="center"/>
    </xf>
    <xf numFmtId="0" fontId="32" fillId="33" borderId="33" xfId="0" applyFont="1" applyFill="1" applyBorder="1" applyAlignment="1">
      <alignment horizontal="center"/>
    </xf>
    <xf numFmtId="0" fontId="4" fillId="2" borderId="31" xfId="0" applyFont="1" applyFill="1" applyBorder="1" applyAlignment="1">
      <alignment horizontal="center"/>
    </xf>
    <xf numFmtId="0" fontId="4" fillId="2" borderId="32" xfId="0" applyFont="1" applyFill="1" applyBorder="1" applyAlignment="1">
      <alignment horizontal="center"/>
    </xf>
    <xf numFmtId="0" fontId="4" fillId="2" borderId="33" xfId="0" applyFont="1" applyFill="1" applyBorder="1" applyAlignment="1">
      <alignment horizontal="center"/>
    </xf>
    <xf numFmtId="0" fontId="9" fillId="12" borderId="0" xfId="0" applyFont="1" applyFill="1" applyAlignment="1">
      <alignment horizontal="center" vertical="center" textRotation="90" wrapText="1"/>
    </xf>
    <xf numFmtId="0" fontId="5" fillId="0" borderId="49" xfId="0" applyFont="1" applyBorder="1"/>
    <xf numFmtId="0" fontId="5" fillId="0" borderId="50" xfId="0" applyFont="1" applyBorder="1"/>
    <xf numFmtId="0" fontId="5" fillId="0" borderId="113" xfId="0" applyFont="1" applyBorder="1"/>
    <xf numFmtId="0" fontId="5" fillId="0" borderId="114" xfId="0" applyFont="1" applyBorder="1"/>
    <xf numFmtId="0" fontId="5" fillId="0" borderId="53" xfId="0" applyFont="1" applyBorder="1"/>
    <xf numFmtId="0" fontId="5" fillId="0" borderId="54" xfId="0" applyFont="1" applyBorder="1"/>
    <xf numFmtId="0" fontId="0" fillId="0" borderId="14" xfId="0" applyBorder="1" applyAlignment="1">
      <alignment horizontal="center"/>
    </xf>
    <xf numFmtId="0" fontId="0" fillId="0" borderId="0" xfId="0" applyAlignment="1">
      <alignment horizontal="center"/>
    </xf>
    <xf numFmtId="0" fontId="4" fillId="4" borderId="0" xfId="0" applyFont="1" applyFill="1" applyAlignment="1">
      <alignment horizontal="center" vertical="center" textRotation="90"/>
    </xf>
    <xf numFmtId="0" fontId="4" fillId="7" borderId="0" xfId="0" applyFont="1" applyFill="1" applyAlignment="1">
      <alignment horizontal="center" vertical="center" textRotation="90"/>
    </xf>
    <xf numFmtId="0" fontId="5" fillId="0" borderId="78" xfId="0" applyFont="1" applyBorder="1"/>
    <xf numFmtId="0" fontId="17" fillId="0" borderId="79" xfId="0" applyFont="1" applyBorder="1"/>
    <xf numFmtId="0" fontId="17" fillId="0" borderId="74" xfId="0" applyFont="1" applyBorder="1"/>
    <xf numFmtId="0" fontId="17" fillId="0" borderId="106" xfId="0" applyFont="1" applyBorder="1"/>
    <xf numFmtId="0" fontId="55" fillId="33" borderId="96" xfId="0" applyFont="1" applyFill="1" applyBorder="1" applyAlignment="1">
      <alignment horizontal="center"/>
    </xf>
    <xf numFmtId="0" fontId="55" fillId="33" borderId="0" xfId="0" applyFont="1" applyFill="1" applyAlignment="1">
      <alignment horizontal="center"/>
    </xf>
    <xf numFmtId="0" fontId="4" fillId="11" borderId="0" xfId="0" applyFont="1" applyFill="1" applyAlignment="1">
      <alignment horizontal="center" vertical="center" textRotation="90"/>
    </xf>
    <xf numFmtId="0" fontId="4" fillId="0" borderId="0" xfId="0" applyFont="1" applyAlignment="1">
      <alignment horizontal="left" vertical="center"/>
    </xf>
    <xf numFmtId="0" fontId="5" fillId="0" borderId="0" xfId="0" applyFont="1" applyAlignment="1">
      <alignment horizontal="left" vertical="center"/>
    </xf>
    <xf numFmtId="0" fontId="5" fillId="0" borderId="31" xfId="0" applyFont="1" applyBorder="1"/>
    <xf numFmtId="0" fontId="5" fillId="0" borderId="33" xfId="0" applyFont="1" applyBorder="1"/>
    <xf numFmtId="0" fontId="29" fillId="0" borderId="0" xfId="0" applyFont="1" applyAlignment="1">
      <alignment horizontal="center" wrapText="1"/>
    </xf>
    <xf numFmtId="0" fontId="8" fillId="3" borderId="12"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7" xfId="0" applyFont="1" applyFill="1" applyBorder="1" applyAlignment="1">
      <alignment horizontal="center" vertical="center" wrapText="1"/>
    </xf>
    <xf numFmtId="0" fontId="17" fillId="0" borderId="141" xfId="0" applyFont="1" applyBorder="1"/>
    <xf numFmtId="0" fontId="17" fillId="0" borderId="52" xfId="0" applyFont="1" applyBorder="1"/>
    <xf numFmtId="49" fontId="58" fillId="0" borderId="0" xfId="0" applyNumberFormat="1" applyFont="1" applyAlignment="1">
      <alignment wrapText="1"/>
    </xf>
    <xf numFmtId="49" fontId="0" fillId="0" borderId="0" xfId="0" applyNumberFormat="1" applyAlignment="1">
      <alignment wrapText="1"/>
    </xf>
    <xf numFmtId="0" fontId="5" fillId="0" borderId="19" xfId="0" applyFont="1" applyBorder="1" applyAlignment="1">
      <alignment horizontal="center"/>
    </xf>
    <xf numFmtId="0" fontId="5" fillId="0" borderId="3" xfId="0" applyFont="1" applyBorder="1"/>
    <xf numFmtId="0" fontId="5" fillId="0" borderId="19" xfId="0" applyFont="1" applyBorder="1"/>
    <xf numFmtId="0" fontId="5" fillId="0" borderId="8" xfId="0" applyFont="1" applyBorder="1" applyAlignment="1">
      <alignment horizontal="left"/>
    </xf>
    <xf numFmtId="0" fontId="4" fillId="0" borderId="87" xfId="0" applyFont="1" applyBorder="1" applyAlignment="1">
      <alignment horizontal="left"/>
    </xf>
    <xf numFmtId="0" fontId="4" fillId="0" borderId="85" xfId="0" applyFont="1" applyBorder="1" applyAlignment="1">
      <alignment horizontal="left"/>
    </xf>
    <xf numFmtId="0" fontId="4" fillId="0" borderId="9" xfId="0" applyFont="1" applyBorder="1" applyAlignment="1">
      <alignment horizontal="left"/>
    </xf>
    <xf numFmtId="0" fontId="4" fillId="0" borderId="20" xfId="0" applyFont="1" applyBorder="1" applyAlignment="1">
      <alignment horizontal="left"/>
    </xf>
    <xf numFmtId="0" fontId="4" fillId="0" borderId="10" xfId="0" applyFont="1" applyBorder="1" applyAlignment="1">
      <alignment horizontal="left"/>
    </xf>
    <xf numFmtId="0" fontId="5" fillId="0" borderId="7" xfId="0" applyFont="1" applyBorder="1"/>
    <xf numFmtId="0" fontId="5" fillId="0" borderId="9" xfId="0" applyFont="1" applyBorder="1"/>
    <xf numFmtId="0" fontId="5" fillId="0" borderId="20" xfId="0" applyFont="1" applyBorder="1"/>
    <xf numFmtId="0" fontId="5" fillId="0" borderId="4" xfId="0" applyFont="1" applyBorder="1"/>
    <xf numFmtId="0" fontId="5" fillId="0" borderId="8" xfId="0" applyFont="1" applyBorder="1"/>
    <xf numFmtId="0" fontId="5" fillId="0" borderId="10" xfId="0" applyFont="1" applyBorder="1"/>
    <xf numFmtId="0" fontId="5" fillId="0" borderId="9" xfId="0" applyFont="1" applyBorder="1" applyAlignment="1">
      <alignment horizontal="center"/>
    </xf>
    <xf numFmtId="0" fontId="5" fillId="0" borderId="27" xfId="0" applyFont="1" applyBorder="1" applyAlignment="1">
      <alignment horizontal="center"/>
    </xf>
    <xf numFmtId="0" fontId="5" fillId="0" borderId="27" xfId="0" applyFont="1" applyBorder="1"/>
    <xf numFmtId="0" fontId="4" fillId="0" borderId="7" xfId="0" applyFont="1" applyBorder="1" applyAlignment="1">
      <alignment horizontal="center" wrapText="1"/>
    </xf>
    <xf numFmtId="0" fontId="4" fillId="0" borderId="7" xfId="0" applyFont="1" applyBorder="1" applyAlignment="1">
      <alignment horizontal="center"/>
    </xf>
    <xf numFmtId="0" fontId="20" fillId="0" borderId="5" xfId="0" applyFont="1" applyBorder="1"/>
    <xf numFmtId="0" fontId="20" fillId="0" borderId="1" xfId="0" applyFont="1" applyBorder="1"/>
    <xf numFmtId="0" fontId="20" fillId="0" borderId="7" xfId="0" applyFont="1" applyBorder="1"/>
    <xf numFmtId="0" fontId="20" fillId="0" borderId="0" xfId="0" applyFont="1"/>
    <xf numFmtId="0" fontId="5" fillId="0" borderId="79" xfId="0" applyFont="1" applyBorder="1" applyAlignment="1">
      <alignment horizontal="left"/>
    </xf>
    <xf numFmtId="0" fontId="5" fillId="0" borderId="74" xfId="0" applyFont="1" applyBorder="1" applyAlignment="1">
      <alignment horizontal="left"/>
    </xf>
    <xf numFmtId="0" fontId="5" fillId="0" borderId="106" xfId="0" applyFont="1" applyBorder="1" applyAlignment="1">
      <alignment horizontal="left"/>
    </xf>
    <xf numFmtId="0" fontId="9" fillId="0" borderId="0" xfId="0" applyFont="1" applyAlignment="1">
      <alignment horizontal="center" vertical="center"/>
    </xf>
    <xf numFmtId="0" fontId="9" fillId="0" borderId="27" xfId="0" applyFont="1" applyBorder="1" applyAlignment="1">
      <alignment horizontal="center" vertical="center"/>
    </xf>
    <xf numFmtId="0" fontId="5" fillId="0" borderId="6" xfId="0" applyFont="1" applyBorder="1" applyAlignment="1">
      <alignment horizontal="left"/>
    </xf>
    <xf numFmtId="0" fontId="9" fillId="0" borderId="0" xfId="0" applyFont="1" applyAlignment="1">
      <alignment vertical="center"/>
    </xf>
    <xf numFmtId="0" fontId="3" fillId="9" borderId="79" xfId="0" applyFont="1" applyFill="1" applyBorder="1" applyAlignment="1">
      <alignment horizontal="center"/>
    </xf>
    <xf numFmtId="0" fontId="3" fillId="9" borderId="74" xfId="0" applyFont="1" applyFill="1" applyBorder="1" applyAlignment="1">
      <alignment horizontal="center"/>
    </xf>
    <xf numFmtId="173" fontId="3" fillId="9" borderId="106" xfId="0" applyNumberFormat="1" applyFont="1" applyFill="1" applyBorder="1" applyAlignment="1">
      <alignment horizontal="center"/>
    </xf>
    <xf numFmtId="0" fontId="3" fillId="9" borderId="106" xfId="0" applyFont="1" applyFill="1" applyBorder="1" applyAlignment="1">
      <alignment horizontal="center"/>
    </xf>
    <xf numFmtId="0" fontId="3" fillId="2" borderId="79" xfId="0" applyFont="1" applyFill="1" applyBorder="1" applyAlignment="1">
      <alignment horizontal="center"/>
    </xf>
    <xf numFmtId="0" fontId="3" fillId="2" borderId="74" xfId="0" applyFont="1" applyFill="1" applyBorder="1" applyAlignment="1">
      <alignment horizontal="center"/>
    </xf>
    <xf numFmtId="0" fontId="3" fillId="2" borderId="106" xfId="0" applyFont="1" applyFill="1" applyBorder="1" applyAlignment="1">
      <alignment horizontal="center"/>
    </xf>
    <xf numFmtId="0" fontId="3" fillId="2" borderId="108"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3" fillId="2" borderId="91" xfId="0" applyFont="1" applyFill="1" applyBorder="1" applyAlignment="1">
      <alignment horizontal="center" vertical="center" wrapText="1"/>
    </xf>
    <xf numFmtId="0" fontId="3" fillId="2" borderId="0" xfId="0" applyFont="1" applyFill="1" applyAlignment="1">
      <alignment horizontal="center" vertical="center" wrapText="1"/>
    </xf>
    <xf numFmtId="0" fontId="3" fillId="2" borderId="90" xfId="0" applyFont="1" applyFill="1" applyBorder="1" applyAlignment="1">
      <alignment horizontal="center" vertical="center" wrapText="1"/>
    </xf>
    <xf numFmtId="0" fontId="4" fillId="4" borderId="0" xfId="0" applyFont="1" applyFill="1" applyAlignment="1">
      <alignment horizontal="center" vertical="center" textRotation="90" wrapText="1"/>
    </xf>
    <xf numFmtId="0" fontId="5" fillId="0" borderId="63" xfId="0" applyFont="1" applyBorder="1" applyAlignment="1">
      <alignment horizontal="center"/>
    </xf>
    <xf numFmtId="0" fontId="5" fillId="0" borderId="73" xfId="0" applyFont="1" applyBorder="1" applyAlignment="1">
      <alignment horizontal="center"/>
    </xf>
    <xf numFmtId="0" fontId="5" fillId="0" borderId="10" xfId="0" applyFont="1" applyBorder="1" applyAlignment="1">
      <alignment horizontal="left"/>
    </xf>
    <xf numFmtId="0" fontId="4" fillId="0" borderId="3" xfId="0" applyFont="1" applyBorder="1" applyAlignment="1">
      <alignment horizontal="left"/>
    </xf>
    <xf numFmtId="0" fontId="4" fillId="0" borderId="19" xfId="0" applyFont="1" applyBorder="1" applyAlignment="1">
      <alignment horizontal="left"/>
    </xf>
    <xf numFmtId="0" fontId="5" fillId="0" borderId="74" xfId="0" applyFont="1" applyBorder="1" applyAlignment="1">
      <alignment horizontal="center"/>
    </xf>
    <xf numFmtId="169" fontId="5" fillId="0" borderId="0" xfId="0" applyNumberFormat="1" applyFont="1"/>
    <xf numFmtId="0" fontId="4" fillId="2" borderId="31" xfId="0" applyFont="1" applyFill="1" applyBorder="1" applyAlignment="1">
      <alignment horizontal="center" vertical="center"/>
    </xf>
    <xf numFmtId="0" fontId="4" fillId="2" borderId="32" xfId="0" applyFont="1" applyFill="1" applyBorder="1" applyAlignment="1">
      <alignment horizontal="center" vertical="center"/>
    </xf>
    <xf numFmtId="0" fontId="4" fillId="2" borderId="33" xfId="0" applyFont="1" applyFill="1" applyBorder="1" applyAlignment="1">
      <alignment horizontal="center" vertical="center"/>
    </xf>
    <xf numFmtId="0" fontId="5" fillId="0" borderId="72" xfId="0" applyFont="1" applyBorder="1" applyAlignment="1">
      <alignment horizontal="center"/>
    </xf>
    <xf numFmtId="169" fontId="5" fillId="0" borderId="0" xfId="0" applyNumberFormat="1" applyFont="1" applyAlignment="1">
      <alignment horizontal="left"/>
    </xf>
    <xf numFmtId="0" fontId="5" fillId="0" borderId="32" xfId="0" applyFont="1" applyBorder="1"/>
    <xf numFmtId="0" fontId="5" fillId="0" borderId="3" xfId="0" applyFont="1" applyBorder="1" applyAlignment="1">
      <alignment horizontal="left"/>
    </xf>
    <xf numFmtId="0" fontId="5" fillId="0" borderId="19" xfId="0" applyFont="1" applyBorder="1" applyAlignment="1">
      <alignment horizontal="left"/>
    </xf>
    <xf numFmtId="0" fontId="5" fillId="0" borderId="4" xfId="0" applyFont="1" applyBorder="1" applyAlignment="1">
      <alignment horizontal="left"/>
    </xf>
    <xf numFmtId="0" fontId="13" fillId="0" borderId="63" xfId="0" applyFont="1" applyBorder="1" applyAlignment="1">
      <alignment horizontal="center"/>
    </xf>
    <xf numFmtId="0" fontId="5" fillId="0" borderId="7" xfId="0" applyFont="1" applyBorder="1" applyAlignment="1">
      <alignment horizontal="center"/>
    </xf>
    <xf numFmtId="0" fontId="7" fillId="5" borderId="0" xfId="0" applyFont="1" applyFill="1" applyAlignment="1">
      <alignment horizontal="center"/>
    </xf>
    <xf numFmtId="0" fontId="4" fillId="8" borderId="0" xfId="0" applyFont="1" applyFill="1" applyAlignment="1">
      <alignment horizontal="center" vertical="center" textRotation="90" wrapText="1"/>
    </xf>
    <xf numFmtId="0" fontId="28" fillId="0" borderId="0" xfId="0" applyFont="1" applyAlignment="1">
      <alignment horizontal="center" wrapText="1"/>
    </xf>
    <xf numFmtId="0" fontId="4" fillId="7" borderId="0" xfId="0" applyFont="1" applyFill="1" applyAlignment="1">
      <alignment horizontal="center" vertical="center" textRotation="90" wrapText="1"/>
    </xf>
    <xf numFmtId="0" fontId="4" fillId="16" borderId="0" xfId="0" applyFont="1" applyFill="1" applyAlignment="1">
      <alignment horizontal="center" vertical="center" textRotation="90"/>
    </xf>
    <xf numFmtId="0" fontId="4" fillId="15" borderId="0" xfId="0" applyFont="1" applyFill="1" applyAlignment="1">
      <alignment horizontal="center" vertical="center" textRotation="90"/>
    </xf>
    <xf numFmtId="0" fontId="4" fillId="8" borderId="0" xfId="0" applyFont="1" applyFill="1" applyAlignment="1">
      <alignment horizontal="center" vertical="center" textRotation="90"/>
    </xf>
  </cellXfs>
  <cellStyles count="4743">
    <cellStyle name="20% - Accent1 2" xfId="4014" xr:uid="{00000000-0005-0000-0000-000000000000}"/>
    <cellStyle name="20% - Accent1 2 2" xfId="4015" xr:uid="{00000000-0005-0000-0000-000001000000}"/>
    <cellStyle name="20% - Accent1 2 2 2" xfId="4731" xr:uid="{00000000-0005-0000-0000-000002000000}"/>
    <cellStyle name="20% - Accent2 2" xfId="4016" xr:uid="{00000000-0005-0000-0000-000003000000}"/>
    <cellStyle name="20% - Accent2 2 2" xfId="4017" xr:uid="{00000000-0005-0000-0000-000004000000}"/>
    <cellStyle name="20% - Accent2 2 2 2" xfId="4732" xr:uid="{00000000-0005-0000-0000-000005000000}"/>
    <cellStyle name="20% - Accent3 2" xfId="4018" xr:uid="{00000000-0005-0000-0000-000006000000}"/>
    <cellStyle name="20% - Accent3 2 2" xfId="4019" xr:uid="{00000000-0005-0000-0000-000007000000}"/>
    <cellStyle name="20% - Accent3 2 2 2" xfId="4733" xr:uid="{00000000-0005-0000-0000-000008000000}"/>
    <cellStyle name="20% - Accent4 2" xfId="4020" xr:uid="{00000000-0005-0000-0000-000009000000}"/>
    <cellStyle name="20% - Accent4 2 2" xfId="4021" xr:uid="{00000000-0005-0000-0000-00000A000000}"/>
    <cellStyle name="20% - Accent4 2 2 2" xfId="4734" xr:uid="{00000000-0005-0000-0000-00000B000000}"/>
    <cellStyle name="Calculated" xfId="4022" xr:uid="{00000000-0005-0000-0000-00000C000000}"/>
    <cellStyle name="Comma" xfId="197" builtinId="3"/>
    <cellStyle name="Comma 10" xfId="4023" xr:uid="{00000000-0005-0000-0000-00000E000000}"/>
    <cellStyle name="Comma 10 2" xfId="4735" xr:uid="{00000000-0005-0000-0000-00000F000000}"/>
    <cellStyle name="Comma 11" xfId="4024" xr:uid="{00000000-0005-0000-0000-000010000000}"/>
    <cellStyle name="Comma 2" xfId="4025" xr:uid="{00000000-0005-0000-0000-000011000000}"/>
    <cellStyle name="Comma 2 2" xfId="4026" xr:uid="{00000000-0005-0000-0000-000012000000}"/>
    <cellStyle name="Comma 2 2 2" xfId="4736" xr:uid="{00000000-0005-0000-0000-000013000000}"/>
    <cellStyle name="Comma 3" xfId="4027" xr:uid="{00000000-0005-0000-0000-000014000000}"/>
    <cellStyle name="Comma 3 2" xfId="4028" xr:uid="{00000000-0005-0000-0000-000015000000}"/>
    <cellStyle name="Comma 3 2 2" xfId="4737" xr:uid="{00000000-0005-0000-0000-000016000000}"/>
    <cellStyle name="Comma 4" xfId="4029" xr:uid="{00000000-0005-0000-0000-000017000000}"/>
    <cellStyle name="Comma 5" xfId="4030" xr:uid="{00000000-0005-0000-0000-000018000000}"/>
    <cellStyle name="Comma 6" xfId="4031" xr:uid="{00000000-0005-0000-0000-000019000000}"/>
    <cellStyle name="Comma 7" xfId="4032" xr:uid="{00000000-0005-0000-0000-00001A000000}"/>
    <cellStyle name="Comma 8" xfId="4033" xr:uid="{00000000-0005-0000-0000-00001B000000}"/>
    <cellStyle name="Comma 9" xfId="4034" xr:uid="{00000000-0005-0000-0000-00001C000000}"/>
    <cellStyle name="Currency 2" xfId="4035" xr:uid="{00000000-0005-0000-0000-00001D000000}"/>
    <cellStyle name="Currency 3" xfId="4036" xr:uid="{00000000-0005-0000-0000-00001E000000}"/>
    <cellStyle name="Currency 4" xfId="4037" xr:uid="{00000000-0005-0000-0000-00001F000000}"/>
    <cellStyle name="Currency 5" xfId="4038" xr:uid="{00000000-0005-0000-0000-000020000000}"/>
    <cellStyle name="Currency 6" xfId="4039" xr:uid="{00000000-0005-0000-0000-000021000000}"/>
    <cellStyle name="Currency 7" xfId="4040" xr:uid="{00000000-0005-0000-0000-000022000000}"/>
    <cellStyle name="Currency 8" xfId="4041" xr:uid="{00000000-0005-0000-0000-000023000000}"/>
    <cellStyle name="Currency 8 2" xfId="4738" xr:uid="{00000000-0005-0000-0000-00002400000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75" builtinId="9" hidden="1"/>
    <cellStyle name="Followed Hyperlink" xfId="677" builtinId="9" hidden="1"/>
    <cellStyle name="Followed Hyperlink" xfId="679" builtinId="9" hidden="1"/>
    <cellStyle name="Followed Hyperlink" xfId="681" builtinId="9" hidden="1"/>
    <cellStyle name="Followed Hyperlink" xfId="68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1" builtinId="9" hidden="1"/>
    <cellStyle name="Followed Hyperlink" xfId="733" builtinId="9" hidden="1"/>
    <cellStyle name="Followed Hyperlink" xfId="735" builtinId="9" hidden="1"/>
    <cellStyle name="Followed Hyperlink" xfId="737" builtinId="9" hidden="1"/>
    <cellStyle name="Followed Hyperlink" xfId="739" builtinId="9" hidden="1"/>
    <cellStyle name="Followed Hyperlink" xfId="741" builtinId="9" hidden="1"/>
    <cellStyle name="Followed Hyperlink" xfId="743" builtinId="9" hidden="1"/>
    <cellStyle name="Followed Hyperlink" xfId="745" builtinId="9" hidden="1"/>
    <cellStyle name="Followed Hyperlink" xfId="747" builtinId="9" hidden="1"/>
    <cellStyle name="Followed Hyperlink" xfId="749" builtinId="9" hidden="1"/>
    <cellStyle name="Followed Hyperlink" xfId="751" builtinId="9" hidden="1"/>
    <cellStyle name="Followed Hyperlink" xfId="753" builtinId="9" hidden="1"/>
    <cellStyle name="Followed Hyperlink" xfId="755" builtinId="9" hidden="1"/>
    <cellStyle name="Followed Hyperlink" xfId="757" builtinId="9" hidden="1"/>
    <cellStyle name="Followed Hyperlink" xfId="759" builtinId="9" hidden="1"/>
    <cellStyle name="Followed Hyperlink" xfId="761" builtinId="9" hidden="1"/>
    <cellStyle name="Followed Hyperlink" xfId="763" builtinId="9" hidden="1"/>
    <cellStyle name="Followed Hyperlink" xfId="765" builtinId="9" hidden="1"/>
    <cellStyle name="Followed Hyperlink" xfId="767" builtinId="9" hidden="1"/>
    <cellStyle name="Followed Hyperlink" xfId="769" builtinId="9" hidden="1"/>
    <cellStyle name="Followed Hyperlink" xfId="771" builtinId="9" hidden="1"/>
    <cellStyle name="Followed Hyperlink" xfId="773" builtinId="9" hidden="1"/>
    <cellStyle name="Followed Hyperlink" xfId="775" builtinId="9" hidden="1"/>
    <cellStyle name="Followed Hyperlink" xfId="777" builtinId="9" hidden="1"/>
    <cellStyle name="Followed Hyperlink" xfId="779" builtinId="9" hidden="1"/>
    <cellStyle name="Followed Hyperlink" xfId="781" builtinId="9" hidden="1"/>
    <cellStyle name="Followed Hyperlink" xfId="783" builtinId="9" hidden="1"/>
    <cellStyle name="Followed Hyperlink" xfId="785" builtinId="9" hidden="1"/>
    <cellStyle name="Followed Hyperlink" xfId="787" builtinId="9" hidden="1"/>
    <cellStyle name="Followed Hyperlink" xfId="789" builtinId="9" hidden="1"/>
    <cellStyle name="Followed Hyperlink" xfId="791" builtinId="9" hidden="1"/>
    <cellStyle name="Followed Hyperlink" xfId="793" builtinId="9" hidden="1"/>
    <cellStyle name="Followed Hyperlink" xfId="795" builtinId="9" hidden="1"/>
    <cellStyle name="Followed Hyperlink" xfId="797" builtinId="9" hidden="1"/>
    <cellStyle name="Followed Hyperlink" xfId="799" builtinId="9" hidden="1"/>
    <cellStyle name="Followed Hyperlink" xfId="801" builtinId="9" hidden="1"/>
    <cellStyle name="Followed Hyperlink" xfId="803" builtinId="9" hidden="1"/>
    <cellStyle name="Followed Hyperlink" xfId="805" builtinId="9" hidden="1"/>
    <cellStyle name="Followed Hyperlink" xfId="807" builtinId="9" hidden="1"/>
    <cellStyle name="Followed Hyperlink" xfId="809" builtinId="9" hidden="1"/>
    <cellStyle name="Followed Hyperlink" xfId="811" builtinId="9" hidden="1"/>
    <cellStyle name="Followed Hyperlink" xfId="813" builtinId="9" hidden="1"/>
    <cellStyle name="Followed Hyperlink" xfId="815" builtinId="9" hidden="1"/>
    <cellStyle name="Followed Hyperlink" xfId="817" builtinId="9" hidden="1"/>
    <cellStyle name="Followed Hyperlink" xfId="819" builtinId="9" hidden="1"/>
    <cellStyle name="Followed Hyperlink" xfId="821" builtinId="9" hidden="1"/>
    <cellStyle name="Followed Hyperlink" xfId="823" builtinId="9" hidden="1"/>
    <cellStyle name="Followed Hyperlink" xfId="825" builtinId="9" hidden="1"/>
    <cellStyle name="Followed Hyperlink" xfId="827" builtinId="9" hidden="1"/>
    <cellStyle name="Followed Hyperlink" xfId="829" builtinId="9" hidden="1"/>
    <cellStyle name="Followed Hyperlink" xfId="831" builtinId="9" hidden="1"/>
    <cellStyle name="Followed Hyperlink" xfId="833" builtinId="9" hidden="1"/>
    <cellStyle name="Followed Hyperlink" xfId="835" builtinId="9" hidden="1"/>
    <cellStyle name="Followed Hyperlink" xfId="837" builtinId="9" hidden="1"/>
    <cellStyle name="Followed Hyperlink" xfId="839" builtinId="9" hidden="1"/>
    <cellStyle name="Followed Hyperlink" xfId="841" builtinId="9" hidden="1"/>
    <cellStyle name="Followed Hyperlink" xfId="843" builtinId="9" hidden="1"/>
    <cellStyle name="Followed Hyperlink" xfId="845" builtinId="9" hidden="1"/>
    <cellStyle name="Followed Hyperlink" xfId="847" builtinId="9" hidden="1"/>
    <cellStyle name="Followed Hyperlink" xfId="849" builtinId="9" hidden="1"/>
    <cellStyle name="Followed Hyperlink" xfId="851" builtinId="9" hidden="1"/>
    <cellStyle name="Followed Hyperlink" xfId="853" builtinId="9" hidden="1"/>
    <cellStyle name="Followed Hyperlink" xfId="855" builtinId="9" hidden="1"/>
    <cellStyle name="Followed Hyperlink" xfId="857" builtinId="9" hidden="1"/>
    <cellStyle name="Followed Hyperlink" xfId="859" builtinId="9" hidden="1"/>
    <cellStyle name="Followed Hyperlink" xfId="861" builtinId="9" hidden="1"/>
    <cellStyle name="Followed Hyperlink" xfId="863" builtinId="9" hidden="1"/>
    <cellStyle name="Followed Hyperlink" xfId="865" builtinId="9" hidden="1"/>
    <cellStyle name="Followed Hyperlink" xfId="867" builtinId="9" hidden="1"/>
    <cellStyle name="Followed Hyperlink" xfId="869" builtinId="9" hidden="1"/>
    <cellStyle name="Followed Hyperlink" xfId="871" builtinId="9" hidden="1"/>
    <cellStyle name="Followed Hyperlink" xfId="873" builtinId="9" hidden="1"/>
    <cellStyle name="Followed Hyperlink" xfId="875" builtinId="9" hidden="1"/>
    <cellStyle name="Followed Hyperlink" xfId="877" builtinId="9" hidden="1"/>
    <cellStyle name="Followed Hyperlink" xfId="879" builtinId="9" hidden="1"/>
    <cellStyle name="Followed Hyperlink" xfId="881" builtinId="9" hidden="1"/>
    <cellStyle name="Followed Hyperlink" xfId="883" builtinId="9" hidden="1"/>
    <cellStyle name="Followed Hyperlink" xfId="885" builtinId="9" hidden="1"/>
    <cellStyle name="Followed Hyperlink" xfId="887" builtinId="9" hidden="1"/>
    <cellStyle name="Followed Hyperlink" xfId="889" builtinId="9" hidden="1"/>
    <cellStyle name="Followed Hyperlink" xfId="891" builtinId="9" hidden="1"/>
    <cellStyle name="Followed Hyperlink" xfId="893" builtinId="9" hidden="1"/>
    <cellStyle name="Followed Hyperlink" xfId="895" builtinId="9" hidden="1"/>
    <cellStyle name="Followed Hyperlink" xfId="897" builtinId="9" hidden="1"/>
    <cellStyle name="Followed Hyperlink" xfId="899" builtinId="9" hidden="1"/>
    <cellStyle name="Followed Hyperlink" xfId="901" builtinId="9" hidden="1"/>
    <cellStyle name="Followed Hyperlink" xfId="903" builtinId="9" hidden="1"/>
    <cellStyle name="Followed Hyperlink" xfId="905" builtinId="9" hidden="1"/>
    <cellStyle name="Followed Hyperlink" xfId="907" builtinId="9" hidden="1"/>
    <cellStyle name="Followed Hyperlink" xfId="909" builtinId="9" hidden="1"/>
    <cellStyle name="Followed Hyperlink" xfId="911" builtinId="9" hidden="1"/>
    <cellStyle name="Followed Hyperlink" xfId="913" builtinId="9" hidden="1"/>
    <cellStyle name="Followed Hyperlink" xfId="915" builtinId="9" hidden="1"/>
    <cellStyle name="Followed Hyperlink" xfId="917" builtinId="9" hidden="1"/>
    <cellStyle name="Followed Hyperlink" xfId="919" builtinId="9" hidden="1"/>
    <cellStyle name="Followed Hyperlink" xfId="921" builtinId="9" hidden="1"/>
    <cellStyle name="Followed Hyperlink" xfId="923" builtinId="9" hidden="1"/>
    <cellStyle name="Followed Hyperlink" xfId="925" builtinId="9" hidden="1"/>
    <cellStyle name="Followed Hyperlink" xfId="927" builtinId="9" hidden="1"/>
    <cellStyle name="Followed Hyperlink" xfId="929" builtinId="9" hidden="1"/>
    <cellStyle name="Followed Hyperlink" xfId="931" builtinId="9" hidden="1"/>
    <cellStyle name="Followed Hyperlink" xfId="933" builtinId="9" hidden="1"/>
    <cellStyle name="Followed Hyperlink" xfId="935" builtinId="9" hidden="1"/>
    <cellStyle name="Followed Hyperlink" xfId="937" builtinId="9" hidden="1"/>
    <cellStyle name="Followed Hyperlink" xfId="939" builtinId="9" hidden="1"/>
    <cellStyle name="Followed Hyperlink" xfId="941" builtinId="9" hidden="1"/>
    <cellStyle name="Followed Hyperlink" xfId="943" builtinId="9" hidden="1"/>
    <cellStyle name="Followed Hyperlink" xfId="945" builtinId="9" hidden="1"/>
    <cellStyle name="Followed Hyperlink" xfId="947" builtinId="9" hidden="1"/>
    <cellStyle name="Followed Hyperlink" xfId="949" builtinId="9" hidden="1"/>
    <cellStyle name="Followed Hyperlink" xfId="951" builtinId="9" hidden="1"/>
    <cellStyle name="Followed Hyperlink" xfId="953" builtinId="9" hidden="1"/>
    <cellStyle name="Followed Hyperlink" xfId="955" builtinId="9" hidden="1"/>
    <cellStyle name="Followed Hyperlink" xfId="957" builtinId="9" hidden="1"/>
    <cellStyle name="Followed Hyperlink" xfId="959" builtinId="9" hidden="1"/>
    <cellStyle name="Followed Hyperlink" xfId="961" builtinId="9" hidden="1"/>
    <cellStyle name="Followed Hyperlink" xfId="963" builtinId="9" hidden="1"/>
    <cellStyle name="Followed Hyperlink" xfId="965" builtinId="9" hidden="1"/>
    <cellStyle name="Followed Hyperlink" xfId="967" builtinId="9" hidden="1"/>
    <cellStyle name="Followed Hyperlink" xfId="969" builtinId="9" hidden="1"/>
    <cellStyle name="Followed Hyperlink" xfId="971"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0" builtinId="9" hidden="1"/>
    <cellStyle name="Followed Hyperlink" xfId="3171" builtinId="9" hidden="1"/>
    <cellStyle name="Followed Hyperlink" xfId="3172" builtinId="9" hidden="1"/>
    <cellStyle name="Followed Hyperlink" xfId="3173" builtinId="9" hidden="1"/>
    <cellStyle name="Followed Hyperlink" xfId="3174" builtinId="9" hidden="1"/>
    <cellStyle name="Followed Hyperlink" xfId="3175" builtinId="9" hidden="1"/>
    <cellStyle name="Followed Hyperlink" xfId="3176"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Followed Hyperlink" xfId="3655" builtinId="9" hidden="1"/>
    <cellStyle name="Followed Hyperlink" xfId="3657" builtinId="9" hidden="1"/>
    <cellStyle name="Followed Hyperlink" xfId="3659" builtinId="9" hidden="1"/>
    <cellStyle name="Followed Hyperlink" xfId="3661" builtinId="9" hidden="1"/>
    <cellStyle name="Followed Hyperlink" xfId="3663" builtinId="9" hidden="1"/>
    <cellStyle name="Followed Hyperlink" xfId="3665" builtinId="9" hidden="1"/>
    <cellStyle name="Followed Hyperlink" xfId="3667" builtinId="9" hidden="1"/>
    <cellStyle name="Followed Hyperlink" xfId="3669" builtinId="9" hidden="1"/>
    <cellStyle name="Followed Hyperlink" xfId="3671" builtinId="9" hidden="1"/>
    <cellStyle name="Followed Hyperlink" xfId="3673" builtinId="9" hidden="1"/>
    <cellStyle name="Followed Hyperlink" xfId="3675" builtinId="9" hidden="1"/>
    <cellStyle name="Followed Hyperlink" xfId="3677" builtinId="9" hidden="1"/>
    <cellStyle name="Followed Hyperlink" xfId="3679" builtinId="9" hidden="1"/>
    <cellStyle name="Followed Hyperlink" xfId="3681" builtinId="9" hidden="1"/>
    <cellStyle name="Followed Hyperlink" xfId="3683" builtinId="9" hidden="1"/>
    <cellStyle name="Followed Hyperlink" xfId="3685" builtinId="9" hidden="1"/>
    <cellStyle name="Followed Hyperlink" xfId="3687" builtinId="9" hidden="1"/>
    <cellStyle name="Followed Hyperlink" xfId="3689" builtinId="9" hidden="1"/>
    <cellStyle name="Followed Hyperlink" xfId="3691" builtinId="9" hidden="1"/>
    <cellStyle name="Followed Hyperlink" xfId="3693" builtinId="9" hidden="1"/>
    <cellStyle name="Followed Hyperlink" xfId="3695" builtinId="9" hidden="1"/>
    <cellStyle name="Followed Hyperlink" xfId="3697" builtinId="9" hidden="1"/>
    <cellStyle name="Followed Hyperlink" xfId="3699" builtinId="9" hidden="1"/>
    <cellStyle name="Followed Hyperlink" xfId="3701" builtinId="9" hidden="1"/>
    <cellStyle name="Followed Hyperlink" xfId="3703" builtinId="9" hidden="1"/>
    <cellStyle name="Followed Hyperlink" xfId="3705" builtinId="9" hidden="1"/>
    <cellStyle name="Followed Hyperlink" xfId="3707" builtinId="9" hidden="1"/>
    <cellStyle name="Followed Hyperlink" xfId="3709" builtinId="9" hidden="1"/>
    <cellStyle name="Followed Hyperlink" xfId="3711" builtinId="9" hidden="1"/>
    <cellStyle name="Followed Hyperlink" xfId="3713" builtinId="9" hidden="1"/>
    <cellStyle name="Followed Hyperlink" xfId="3715" builtinId="9" hidden="1"/>
    <cellStyle name="Followed Hyperlink" xfId="3717" builtinId="9" hidden="1"/>
    <cellStyle name="Followed Hyperlink" xfId="3719" builtinId="9" hidden="1"/>
    <cellStyle name="Followed Hyperlink" xfId="3721" builtinId="9" hidden="1"/>
    <cellStyle name="Followed Hyperlink" xfId="3723" builtinId="9" hidden="1"/>
    <cellStyle name="Followed Hyperlink" xfId="3725" builtinId="9" hidden="1"/>
    <cellStyle name="Followed Hyperlink" xfId="3727" builtinId="9" hidden="1"/>
    <cellStyle name="Followed Hyperlink" xfId="3729" builtinId="9" hidden="1"/>
    <cellStyle name="Followed Hyperlink" xfId="3731" builtinId="9" hidden="1"/>
    <cellStyle name="Followed Hyperlink" xfId="3733" builtinId="9" hidden="1"/>
    <cellStyle name="Followed Hyperlink" xfId="3735" builtinId="9" hidden="1"/>
    <cellStyle name="Followed Hyperlink" xfId="3737" builtinId="9" hidden="1"/>
    <cellStyle name="Followed Hyperlink" xfId="3739" builtinId="9" hidden="1"/>
    <cellStyle name="Followed Hyperlink" xfId="3741" builtinId="9" hidden="1"/>
    <cellStyle name="Followed Hyperlink" xfId="3743" builtinId="9" hidden="1"/>
    <cellStyle name="Followed Hyperlink" xfId="3745" builtinId="9" hidden="1"/>
    <cellStyle name="Followed Hyperlink" xfId="3747" builtinId="9" hidden="1"/>
    <cellStyle name="Followed Hyperlink" xfId="3749" builtinId="9" hidden="1"/>
    <cellStyle name="Followed Hyperlink" xfId="3751" builtinId="9" hidden="1"/>
    <cellStyle name="Followed Hyperlink" xfId="3753" builtinId="9" hidden="1"/>
    <cellStyle name="Followed Hyperlink" xfId="3755" builtinId="9" hidden="1"/>
    <cellStyle name="Followed Hyperlink" xfId="3757" builtinId="9" hidden="1"/>
    <cellStyle name="Followed Hyperlink" xfId="3759" builtinId="9" hidden="1"/>
    <cellStyle name="Followed Hyperlink" xfId="3761" builtinId="9" hidden="1"/>
    <cellStyle name="Followed Hyperlink" xfId="3763" builtinId="9" hidden="1"/>
    <cellStyle name="Followed Hyperlink" xfId="3765" builtinId="9" hidden="1"/>
    <cellStyle name="Followed Hyperlink" xfId="3767" builtinId="9" hidden="1"/>
    <cellStyle name="Followed Hyperlink" xfId="3769" builtinId="9" hidden="1"/>
    <cellStyle name="Followed Hyperlink" xfId="3771" builtinId="9" hidden="1"/>
    <cellStyle name="Followed Hyperlink" xfId="3773" builtinId="9" hidden="1"/>
    <cellStyle name="Followed Hyperlink" xfId="3775" builtinId="9" hidden="1"/>
    <cellStyle name="Followed Hyperlink" xfId="3777" builtinId="9" hidden="1"/>
    <cellStyle name="Followed Hyperlink" xfId="3779" builtinId="9" hidden="1"/>
    <cellStyle name="Followed Hyperlink" xfId="3781" builtinId="9" hidden="1"/>
    <cellStyle name="Followed Hyperlink" xfId="3783" builtinId="9" hidden="1"/>
    <cellStyle name="Followed Hyperlink" xfId="3785" builtinId="9" hidden="1"/>
    <cellStyle name="Followed Hyperlink" xfId="3787" builtinId="9" hidden="1"/>
    <cellStyle name="Followed Hyperlink" xfId="3789" builtinId="9" hidden="1"/>
    <cellStyle name="Followed Hyperlink" xfId="3791" builtinId="9" hidden="1"/>
    <cellStyle name="Followed Hyperlink" xfId="3793" builtinId="9" hidden="1"/>
    <cellStyle name="Followed Hyperlink" xfId="3795" builtinId="9" hidden="1"/>
    <cellStyle name="Followed Hyperlink" xfId="3797" builtinId="9" hidden="1"/>
    <cellStyle name="Followed Hyperlink" xfId="3799" builtinId="9" hidden="1"/>
    <cellStyle name="Followed Hyperlink" xfId="3801" builtinId="9" hidden="1"/>
    <cellStyle name="Followed Hyperlink" xfId="3803" builtinId="9" hidden="1"/>
    <cellStyle name="Followed Hyperlink" xfId="3805" builtinId="9" hidden="1"/>
    <cellStyle name="Followed Hyperlink" xfId="3807" builtinId="9" hidden="1"/>
    <cellStyle name="Followed Hyperlink" xfId="3809" builtinId="9" hidden="1"/>
    <cellStyle name="Followed Hyperlink" xfId="3811" builtinId="9" hidden="1"/>
    <cellStyle name="Followed Hyperlink" xfId="3813" builtinId="9" hidden="1"/>
    <cellStyle name="Followed Hyperlink" xfId="3815" builtinId="9" hidden="1"/>
    <cellStyle name="Followed Hyperlink" xfId="3817" builtinId="9" hidden="1"/>
    <cellStyle name="Followed Hyperlink" xfId="3819" builtinId="9" hidden="1"/>
    <cellStyle name="Followed Hyperlink" xfId="3821" builtinId="9" hidden="1"/>
    <cellStyle name="Followed Hyperlink" xfId="3823" builtinId="9" hidden="1"/>
    <cellStyle name="Followed Hyperlink" xfId="3825" builtinId="9" hidden="1"/>
    <cellStyle name="Followed Hyperlink" xfId="3827" builtinId="9" hidden="1"/>
    <cellStyle name="Followed Hyperlink" xfId="3829" builtinId="9" hidden="1"/>
    <cellStyle name="Followed Hyperlink" xfId="3831" builtinId="9" hidden="1"/>
    <cellStyle name="Followed Hyperlink" xfId="3833" builtinId="9" hidden="1"/>
    <cellStyle name="Followed Hyperlink" xfId="3835" builtinId="9" hidden="1"/>
    <cellStyle name="Followed Hyperlink" xfId="3837" builtinId="9" hidden="1"/>
    <cellStyle name="Followed Hyperlink" xfId="3839" builtinId="9" hidden="1"/>
    <cellStyle name="Followed Hyperlink" xfId="3841" builtinId="9" hidden="1"/>
    <cellStyle name="Followed Hyperlink" xfId="3843" builtinId="9" hidden="1"/>
    <cellStyle name="Followed Hyperlink" xfId="3845" builtinId="9" hidden="1"/>
    <cellStyle name="Followed Hyperlink" xfId="3847" builtinId="9" hidden="1"/>
    <cellStyle name="Followed Hyperlink" xfId="3849" builtinId="9" hidden="1"/>
    <cellStyle name="Followed Hyperlink" xfId="3851" builtinId="9" hidden="1"/>
    <cellStyle name="Followed Hyperlink" xfId="3853" builtinId="9" hidden="1"/>
    <cellStyle name="Followed Hyperlink" xfId="3855" builtinId="9" hidden="1"/>
    <cellStyle name="Followed Hyperlink" xfId="3857" builtinId="9" hidden="1"/>
    <cellStyle name="Followed Hyperlink" xfId="3859" builtinId="9" hidden="1"/>
    <cellStyle name="Followed Hyperlink" xfId="3861" builtinId="9" hidden="1"/>
    <cellStyle name="Followed Hyperlink" xfId="3863" builtinId="9" hidden="1"/>
    <cellStyle name="Followed Hyperlink" xfId="3865" builtinId="9" hidden="1"/>
    <cellStyle name="Followed Hyperlink" xfId="3867" builtinId="9" hidden="1"/>
    <cellStyle name="Followed Hyperlink" xfId="3869" builtinId="9" hidden="1"/>
    <cellStyle name="Followed Hyperlink" xfId="3871" builtinId="9" hidden="1"/>
    <cellStyle name="Followed Hyperlink" xfId="3873" builtinId="9" hidden="1"/>
    <cellStyle name="Followed Hyperlink" xfId="3875" builtinId="9" hidden="1"/>
    <cellStyle name="Followed Hyperlink" xfId="3877" builtinId="9" hidden="1"/>
    <cellStyle name="Followed Hyperlink" xfId="3879" builtinId="9" hidden="1"/>
    <cellStyle name="Followed Hyperlink" xfId="3881" builtinId="9" hidden="1"/>
    <cellStyle name="Followed Hyperlink" xfId="3883" builtinId="9" hidden="1"/>
    <cellStyle name="Followed Hyperlink" xfId="3885" builtinId="9" hidden="1"/>
    <cellStyle name="Followed Hyperlink" xfId="3887" builtinId="9" hidden="1"/>
    <cellStyle name="Followed Hyperlink" xfId="3889" builtinId="9" hidden="1"/>
    <cellStyle name="Followed Hyperlink" xfId="3891" builtinId="9" hidden="1"/>
    <cellStyle name="Followed Hyperlink" xfId="3893" builtinId="9" hidden="1"/>
    <cellStyle name="Followed Hyperlink" xfId="3895" builtinId="9" hidden="1"/>
    <cellStyle name="Followed Hyperlink" xfId="3897" builtinId="9" hidden="1"/>
    <cellStyle name="Followed Hyperlink" xfId="3899" builtinId="9" hidden="1"/>
    <cellStyle name="Followed Hyperlink" xfId="3901" builtinId="9" hidden="1"/>
    <cellStyle name="Followed Hyperlink" xfId="3903" builtinId="9" hidden="1"/>
    <cellStyle name="Followed Hyperlink" xfId="3905" builtinId="9" hidden="1"/>
    <cellStyle name="Followed Hyperlink" xfId="3907" builtinId="9" hidden="1"/>
    <cellStyle name="Followed Hyperlink" xfId="3909" builtinId="9" hidden="1"/>
    <cellStyle name="Followed Hyperlink" xfId="3911" builtinId="9" hidden="1"/>
    <cellStyle name="Followed Hyperlink" xfId="3913" builtinId="9" hidden="1"/>
    <cellStyle name="Followed Hyperlink" xfId="3915" builtinId="9" hidden="1"/>
    <cellStyle name="Followed Hyperlink" xfId="3917" builtinId="9" hidden="1"/>
    <cellStyle name="Followed Hyperlink" xfId="3919" builtinId="9" hidden="1"/>
    <cellStyle name="Followed Hyperlink" xfId="3921" builtinId="9" hidden="1"/>
    <cellStyle name="Followed Hyperlink" xfId="3923" builtinId="9" hidden="1"/>
    <cellStyle name="Followed Hyperlink" xfId="3925" builtinId="9" hidden="1"/>
    <cellStyle name="Followed Hyperlink" xfId="3927" builtinId="9" hidden="1"/>
    <cellStyle name="Followed Hyperlink" xfId="3929" builtinId="9" hidden="1"/>
    <cellStyle name="Followed Hyperlink" xfId="3931" builtinId="9" hidden="1"/>
    <cellStyle name="Followed Hyperlink" xfId="3933" builtinId="9" hidden="1"/>
    <cellStyle name="Followed Hyperlink" xfId="3935" builtinId="9" hidden="1"/>
    <cellStyle name="Followed Hyperlink" xfId="3937" builtinId="9" hidden="1"/>
    <cellStyle name="Followed Hyperlink" xfId="3939" builtinId="9" hidden="1"/>
    <cellStyle name="Followed Hyperlink" xfId="3941" builtinId="9" hidden="1"/>
    <cellStyle name="Followed Hyperlink" xfId="3943" builtinId="9" hidden="1"/>
    <cellStyle name="Followed Hyperlink" xfId="3945" builtinId="9" hidden="1"/>
    <cellStyle name="Followed Hyperlink" xfId="3947" builtinId="9" hidden="1"/>
    <cellStyle name="Followed Hyperlink" xfId="3949" builtinId="9" hidden="1"/>
    <cellStyle name="Followed Hyperlink" xfId="3951" builtinId="9" hidden="1"/>
    <cellStyle name="Followed Hyperlink" xfId="3953" builtinId="9" hidden="1"/>
    <cellStyle name="Followed Hyperlink" xfId="3955" builtinId="9" hidden="1"/>
    <cellStyle name="Followed Hyperlink" xfId="3957" builtinId="9" hidden="1"/>
    <cellStyle name="Followed Hyperlink" xfId="3959" builtinId="9" hidden="1"/>
    <cellStyle name="Followed Hyperlink" xfId="3961" builtinId="9" hidden="1"/>
    <cellStyle name="Followed Hyperlink" xfId="3963" builtinId="9" hidden="1"/>
    <cellStyle name="Followed Hyperlink" xfId="3965" builtinId="9" hidden="1"/>
    <cellStyle name="Followed Hyperlink" xfId="3967" builtinId="9" hidden="1"/>
    <cellStyle name="Followed Hyperlink" xfId="3969" builtinId="9" hidden="1"/>
    <cellStyle name="Followed Hyperlink" xfId="3971" builtinId="9" hidden="1"/>
    <cellStyle name="Followed Hyperlink" xfId="3973" builtinId="9" hidden="1"/>
    <cellStyle name="Followed Hyperlink" xfId="3975" builtinId="9" hidden="1"/>
    <cellStyle name="Followed Hyperlink" xfId="3977" builtinId="9" hidden="1"/>
    <cellStyle name="Followed Hyperlink" xfId="3979" builtinId="9" hidden="1"/>
    <cellStyle name="Followed Hyperlink" xfId="3981" builtinId="9" hidden="1"/>
    <cellStyle name="Followed Hyperlink" xfId="3983" builtinId="9" hidden="1"/>
    <cellStyle name="Followed Hyperlink" xfId="3985" builtinId="9" hidden="1"/>
    <cellStyle name="Followed Hyperlink" xfId="3987" builtinId="9" hidden="1"/>
    <cellStyle name="Followed Hyperlink" xfId="3989" builtinId="9" hidden="1"/>
    <cellStyle name="Followed Hyperlink" xfId="3991" builtinId="9" hidden="1"/>
    <cellStyle name="Followed Hyperlink" xfId="3993" builtinId="9" hidden="1"/>
    <cellStyle name="Followed Hyperlink" xfId="3995" builtinId="9" hidden="1"/>
    <cellStyle name="Followed Hyperlink" xfId="3997" builtinId="9" hidden="1"/>
    <cellStyle name="Followed Hyperlink" xfId="3999" builtinId="9" hidden="1"/>
    <cellStyle name="Followed Hyperlink" xfId="4001" builtinId="9" hidden="1"/>
    <cellStyle name="Followed Hyperlink" xfId="4003" builtinId="9" hidden="1"/>
    <cellStyle name="Followed Hyperlink" xfId="4005" builtinId="9" hidden="1"/>
    <cellStyle name="Followed Hyperlink" xfId="4007" builtinId="9" hidden="1"/>
    <cellStyle name="Followed Hyperlink" xfId="4009" builtinId="9" hidden="1"/>
    <cellStyle name="Followed Hyperlink" xfId="4011" builtinId="9" hidden="1"/>
    <cellStyle name="Followed Hyperlink" xfId="4013" builtinId="9" hidden="1"/>
    <cellStyle name="Followed Hyperlink" xfId="4150" builtinId="9" hidden="1"/>
    <cellStyle name="Followed Hyperlink" xfId="4152" builtinId="9" hidden="1"/>
    <cellStyle name="Followed Hyperlink" xfId="4154" builtinId="9" hidden="1"/>
    <cellStyle name="Followed Hyperlink" xfId="4156" builtinId="9" hidden="1"/>
    <cellStyle name="Followed Hyperlink" xfId="4158" builtinId="9" hidden="1"/>
    <cellStyle name="Followed Hyperlink" xfId="4160" builtinId="9" hidden="1"/>
    <cellStyle name="Followed Hyperlink" xfId="4162" builtinId="9" hidden="1"/>
    <cellStyle name="Followed Hyperlink" xfId="4164" builtinId="9" hidden="1"/>
    <cellStyle name="Followed Hyperlink" xfId="4166" builtinId="9" hidden="1"/>
    <cellStyle name="Followed Hyperlink" xfId="4168" builtinId="9" hidden="1"/>
    <cellStyle name="Followed Hyperlink" xfId="4170" builtinId="9" hidden="1"/>
    <cellStyle name="Followed Hyperlink" xfId="4172" builtinId="9" hidden="1"/>
    <cellStyle name="Followed Hyperlink" xfId="4174" builtinId="9" hidden="1"/>
    <cellStyle name="Followed Hyperlink" xfId="4176" builtinId="9" hidden="1"/>
    <cellStyle name="Followed Hyperlink" xfId="4178" builtinId="9" hidden="1"/>
    <cellStyle name="Followed Hyperlink" xfId="4180" builtinId="9" hidden="1"/>
    <cellStyle name="Followed Hyperlink" xfId="4182" builtinId="9" hidden="1"/>
    <cellStyle name="Followed Hyperlink" xfId="4184" builtinId="9" hidden="1"/>
    <cellStyle name="Followed Hyperlink" xfId="4186" builtinId="9" hidden="1"/>
    <cellStyle name="Followed Hyperlink" xfId="4188" builtinId="9" hidden="1"/>
    <cellStyle name="Followed Hyperlink" xfId="4190" builtinId="9" hidden="1"/>
    <cellStyle name="Followed Hyperlink" xfId="4192" builtinId="9" hidden="1"/>
    <cellStyle name="Followed Hyperlink" xfId="4194" builtinId="9" hidden="1"/>
    <cellStyle name="Followed Hyperlink" xfId="4196" builtinId="9" hidden="1"/>
    <cellStyle name="Followed Hyperlink" xfId="4198" builtinId="9" hidden="1"/>
    <cellStyle name="Followed Hyperlink" xfId="4200" builtinId="9" hidden="1"/>
    <cellStyle name="Followed Hyperlink" xfId="4202" builtinId="9" hidden="1"/>
    <cellStyle name="Followed Hyperlink" xfId="4204" builtinId="9" hidden="1"/>
    <cellStyle name="Followed Hyperlink" xfId="4206" builtinId="9" hidden="1"/>
    <cellStyle name="Followed Hyperlink" xfId="4208" builtinId="9" hidden="1"/>
    <cellStyle name="Followed Hyperlink" xfId="4210" builtinId="9" hidden="1"/>
    <cellStyle name="Followed Hyperlink" xfId="4212" builtinId="9" hidden="1"/>
    <cellStyle name="Followed Hyperlink" xfId="4214" builtinId="9" hidden="1"/>
    <cellStyle name="Followed Hyperlink" xfId="4216" builtinId="9" hidden="1"/>
    <cellStyle name="Followed Hyperlink" xfId="4218" builtinId="9" hidden="1"/>
    <cellStyle name="Followed Hyperlink" xfId="4220" builtinId="9" hidden="1"/>
    <cellStyle name="Followed Hyperlink" xfId="4222" builtinId="9" hidden="1"/>
    <cellStyle name="Followed Hyperlink" xfId="4224" builtinId="9" hidden="1"/>
    <cellStyle name="Followed Hyperlink" xfId="4226" builtinId="9" hidden="1"/>
    <cellStyle name="Followed Hyperlink" xfId="4228" builtinId="9" hidden="1"/>
    <cellStyle name="Followed Hyperlink" xfId="4230" builtinId="9" hidden="1"/>
    <cellStyle name="Followed Hyperlink" xfId="4232" builtinId="9" hidden="1"/>
    <cellStyle name="Followed Hyperlink" xfId="4234" builtinId="9" hidden="1"/>
    <cellStyle name="Followed Hyperlink" xfId="4236" builtinId="9" hidden="1"/>
    <cellStyle name="Followed Hyperlink" xfId="4238" builtinId="9" hidden="1"/>
    <cellStyle name="Followed Hyperlink" xfId="4240" builtinId="9" hidden="1"/>
    <cellStyle name="Followed Hyperlink" xfId="4242" builtinId="9" hidden="1"/>
    <cellStyle name="Followed Hyperlink" xfId="4244" builtinId="9" hidden="1"/>
    <cellStyle name="Followed Hyperlink" xfId="4246" builtinId="9" hidden="1"/>
    <cellStyle name="Followed Hyperlink" xfId="4248" builtinId="9" hidden="1"/>
    <cellStyle name="Followed Hyperlink" xfId="4250" builtinId="9" hidden="1"/>
    <cellStyle name="Followed Hyperlink" xfId="4252" builtinId="9" hidden="1"/>
    <cellStyle name="Followed Hyperlink" xfId="4254" builtinId="9" hidden="1"/>
    <cellStyle name="Followed Hyperlink" xfId="4256" builtinId="9" hidden="1"/>
    <cellStyle name="Followed Hyperlink" xfId="4258" builtinId="9" hidden="1"/>
    <cellStyle name="Followed Hyperlink" xfId="4260" builtinId="9" hidden="1"/>
    <cellStyle name="Followed Hyperlink" xfId="4262" builtinId="9" hidden="1"/>
    <cellStyle name="Followed Hyperlink" xfId="4264" builtinId="9" hidden="1"/>
    <cellStyle name="Followed Hyperlink" xfId="4266" builtinId="9" hidden="1"/>
    <cellStyle name="Followed Hyperlink" xfId="4268" builtinId="9" hidden="1"/>
    <cellStyle name="Followed Hyperlink" xfId="4270" builtinId="9" hidden="1"/>
    <cellStyle name="Followed Hyperlink" xfId="4272" builtinId="9" hidden="1"/>
    <cellStyle name="Followed Hyperlink" xfId="4274" builtinId="9" hidden="1"/>
    <cellStyle name="Followed Hyperlink" xfId="4276" builtinId="9" hidden="1"/>
    <cellStyle name="Followed Hyperlink" xfId="4278" builtinId="9" hidden="1"/>
    <cellStyle name="Followed Hyperlink" xfId="4280" builtinId="9" hidden="1"/>
    <cellStyle name="Followed Hyperlink" xfId="4282" builtinId="9" hidden="1"/>
    <cellStyle name="Followed Hyperlink" xfId="4284" builtinId="9" hidden="1"/>
    <cellStyle name="Followed Hyperlink" xfId="4286" builtinId="9" hidden="1"/>
    <cellStyle name="Followed Hyperlink" xfId="4288" builtinId="9" hidden="1"/>
    <cellStyle name="Followed Hyperlink" xfId="4290" builtinId="9" hidden="1"/>
    <cellStyle name="Followed Hyperlink" xfId="4292" builtinId="9" hidden="1"/>
    <cellStyle name="Followed Hyperlink" xfId="4294" builtinId="9" hidden="1"/>
    <cellStyle name="Followed Hyperlink" xfId="4296" builtinId="9" hidden="1"/>
    <cellStyle name="Followed Hyperlink" xfId="4298" builtinId="9" hidden="1"/>
    <cellStyle name="Followed Hyperlink" xfId="4300" builtinId="9" hidden="1"/>
    <cellStyle name="Followed Hyperlink" xfId="4302" builtinId="9" hidden="1"/>
    <cellStyle name="Followed Hyperlink" xfId="4304" builtinId="9" hidden="1"/>
    <cellStyle name="Followed Hyperlink" xfId="4306" builtinId="9" hidden="1"/>
    <cellStyle name="Followed Hyperlink" xfId="4308" builtinId="9" hidden="1"/>
    <cellStyle name="Followed Hyperlink" xfId="4310" builtinId="9" hidden="1"/>
    <cellStyle name="Followed Hyperlink" xfId="4312" builtinId="9" hidden="1"/>
    <cellStyle name="Followed Hyperlink" xfId="4314" builtinId="9" hidden="1"/>
    <cellStyle name="Followed Hyperlink" xfId="4316" builtinId="9" hidden="1"/>
    <cellStyle name="Followed Hyperlink" xfId="4318" builtinId="9" hidden="1"/>
    <cellStyle name="Followed Hyperlink" xfId="4320" builtinId="9" hidden="1"/>
    <cellStyle name="Followed Hyperlink" xfId="4322" builtinId="9" hidden="1"/>
    <cellStyle name="Followed Hyperlink" xfId="4324" builtinId="9" hidden="1"/>
    <cellStyle name="Followed Hyperlink" xfId="4326" builtinId="9" hidden="1"/>
    <cellStyle name="Followed Hyperlink" xfId="4328" builtinId="9" hidden="1"/>
    <cellStyle name="Followed Hyperlink" xfId="4330" builtinId="9" hidden="1"/>
    <cellStyle name="Followed Hyperlink" xfId="4332" builtinId="9" hidden="1"/>
    <cellStyle name="Followed Hyperlink" xfId="4334" builtinId="9" hidden="1"/>
    <cellStyle name="Followed Hyperlink" xfId="4336" builtinId="9" hidden="1"/>
    <cellStyle name="Followed Hyperlink" xfId="4338" builtinId="9" hidden="1"/>
    <cellStyle name="Followed Hyperlink" xfId="4340" builtinId="9" hidden="1"/>
    <cellStyle name="Followed Hyperlink" xfId="4342" builtinId="9" hidden="1"/>
    <cellStyle name="Followed Hyperlink" xfId="4344" builtinId="9" hidden="1"/>
    <cellStyle name="Followed Hyperlink" xfId="4346" builtinId="9" hidden="1"/>
    <cellStyle name="Followed Hyperlink" xfId="4348" builtinId="9" hidden="1"/>
    <cellStyle name="Followed Hyperlink" xfId="4350" builtinId="9" hidden="1"/>
    <cellStyle name="Followed Hyperlink" xfId="4352" builtinId="9" hidden="1"/>
    <cellStyle name="Followed Hyperlink" xfId="4354" builtinId="9" hidden="1"/>
    <cellStyle name="Followed Hyperlink" xfId="4356" builtinId="9" hidden="1"/>
    <cellStyle name="Followed Hyperlink" xfId="4358" builtinId="9" hidden="1"/>
    <cellStyle name="Followed Hyperlink" xfId="4360" builtinId="9" hidden="1"/>
    <cellStyle name="Followed Hyperlink" xfId="4362" builtinId="9" hidden="1"/>
    <cellStyle name="Followed Hyperlink" xfId="4364" builtinId="9" hidden="1"/>
    <cellStyle name="Followed Hyperlink" xfId="4366" builtinId="9" hidden="1"/>
    <cellStyle name="Followed Hyperlink" xfId="4368" builtinId="9" hidden="1"/>
    <cellStyle name="Followed Hyperlink" xfId="4370" builtinId="9" hidden="1"/>
    <cellStyle name="Followed Hyperlink" xfId="4372" builtinId="9" hidden="1"/>
    <cellStyle name="Followed Hyperlink" xfId="4374" builtinId="9" hidden="1"/>
    <cellStyle name="Followed Hyperlink" xfId="4376" builtinId="9" hidden="1"/>
    <cellStyle name="Followed Hyperlink" xfId="4378" builtinId="9" hidden="1"/>
    <cellStyle name="Followed Hyperlink" xfId="4380" builtinId="9" hidden="1"/>
    <cellStyle name="Followed Hyperlink" xfId="4382" builtinId="9" hidden="1"/>
    <cellStyle name="Followed Hyperlink" xfId="4384" builtinId="9" hidden="1"/>
    <cellStyle name="Followed Hyperlink" xfId="4386" builtinId="9" hidden="1"/>
    <cellStyle name="Followed Hyperlink" xfId="4388" builtinId="9" hidden="1"/>
    <cellStyle name="Followed Hyperlink" xfId="4390" builtinId="9" hidden="1"/>
    <cellStyle name="Followed Hyperlink" xfId="4392" builtinId="9" hidden="1"/>
    <cellStyle name="Followed Hyperlink" xfId="4394" builtinId="9" hidden="1"/>
    <cellStyle name="Followed Hyperlink" xfId="4396" builtinId="9" hidden="1"/>
    <cellStyle name="Followed Hyperlink" xfId="4398" builtinId="9" hidden="1"/>
    <cellStyle name="Followed Hyperlink" xfId="4400" builtinId="9" hidden="1"/>
    <cellStyle name="Followed Hyperlink" xfId="4402" builtinId="9" hidden="1"/>
    <cellStyle name="Followed Hyperlink" xfId="4404" builtinId="9" hidden="1"/>
    <cellStyle name="Followed Hyperlink" xfId="4406" builtinId="9" hidden="1"/>
    <cellStyle name="Followed Hyperlink" xfId="4408" builtinId="9" hidden="1"/>
    <cellStyle name="Followed Hyperlink" xfId="4410" builtinId="9" hidden="1"/>
    <cellStyle name="Followed Hyperlink" xfId="4412" builtinId="9" hidden="1"/>
    <cellStyle name="Followed Hyperlink" xfId="4414" builtinId="9" hidden="1"/>
    <cellStyle name="Followed Hyperlink" xfId="4416" builtinId="9" hidden="1"/>
    <cellStyle name="Followed Hyperlink" xfId="4418" builtinId="9" hidden="1"/>
    <cellStyle name="Followed Hyperlink" xfId="4420" builtinId="9" hidden="1"/>
    <cellStyle name="Followed Hyperlink" xfId="4422" builtinId="9" hidden="1"/>
    <cellStyle name="Followed Hyperlink" xfId="4424" builtinId="9" hidden="1"/>
    <cellStyle name="Followed Hyperlink" xfId="4426" builtinId="9" hidden="1"/>
    <cellStyle name="Followed Hyperlink" xfId="4428" builtinId="9" hidden="1"/>
    <cellStyle name="Followed Hyperlink" xfId="4430" builtinId="9" hidden="1"/>
    <cellStyle name="Followed Hyperlink" xfId="4432" builtinId="9" hidden="1"/>
    <cellStyle name="Followed Hyperlink" xfId="4434" builtinId="9" hidden="1"/>
    <cellStyle name="Followed Hyperlink" xfId="4436" builtinId="9" hidden="1"/>
    <cellStyle name="Followed Hyperlink" xfId="4438" builtinId="9" hidden="1"/>
    <cellStyle name="Followed Hyperlink" xfId="4440" builtinId="9" hidden="1"/>
    <cellStyle name="Followed Hyperlink" xfId="4442" builtinId="9" hidden="1"/>
    <cellStyle name="Followed Hyperlink" xfId="4444" builtinId="9" hidden="1"/>
    <cellStyle name="Followed Hyperlink" xfId="4446" builtinId="9" hidden="1"/>
    <cellStyle name="Followed Hyperlink" xfId="4448" builtinId="9" hidden="1"/>
    <cellStyle name="Followed Hyperlink" xfId="4450" builtinId="9" hidden="1"/>
    <cellStyle name="Followed Hyperlink" xfId="4452" builtinId="9" hidden="1"/>
    <cellStyle name="Followed Hyperlink" xfId="4454" builtinId="9" hidden="1"/>
    <cellStyle name="Followed Hyperlink" xfId="4456" builtinId="9" hidden="1"/>
    <cellStyle name="Followed Hyperlink" xfId="4458" builtinId="9" hidden="1"/>
    <cellStyle name="Followed Hyperlink" xfId="4460" builtinId="9" hidden="1"/>
    <cellStyle name="Followed Hyperlink" xfId="4462" builtinId="9" hidden="1"/>
    <cellStyle name="Followed Hyperlink" xfId="4464" builtinId="9" hidden="1"/>
    <cellStyle name="Followed Hyperlink" xfId="4466" builtinId="9" hidden="1"/>
    <cellStyle name="Followed Hyperlink" xfId="4468" builtinId="9" hidden="1"/>
    <cellStyle name="Followed Hyperlink" xfId="4470" builtinId="9" hidden="1"/>
    <cellStyle name="Followed Hyperlink" xfId="4472" builtinId="9" hidden="1"/>
    <cellStyle name="Followed Hyperlink" xfId="4474" builtinId="9" hidden="1"/>
    <cellStyle name="Followed Hyperlink" xfId="4476" builtinId="9" hidden="1"/>
    <cellStyle name="Followed Hyperlink" xfId="4478" builtinId="9" hidden="1"/>
    <cellStyle name="Followed Hyperlink" xfId="4480" builtinId="9" hidden="1"/>
    <cellStyle name="Followed Hyperlink" xfId="4482" builtinId="9" hidden="1"/>
    <cellStyle name="Followed Hyperlink" xfId="4484" builtinId="9" hidden="1"/>
    <cellStyle name="Followed Hyperlink" xfId="4486" builtinId="9" hidden="1"/>
    <cellStyle name="Followed Hyperlink" xfId="4488" builtinId="9" hidden="1"/>
    <cellStyle name="Followed Hyperlink" xfId="4490" builtinId="9" hidden="1"/>
    <cellStyle name="Followed Hyperlink" xfId="4492" builtinId="9" hidden="1"/>
    <cellStyle name="Followed Hyperlink" xfId="4494" builtinId="9" hidden="1"/>
    <cellStyle name="Followed Hyperlink" xfId="4496" builtinId="9" hidden="1"/>
    <cellStyle name="Followed Hyperlink" xfId="4498" builtinId="9" hidden="1"/>
    <cellStyle name="Followed Hyperlink" xfId="4500" builtinId="9" hidden="1"/>
    <cellStyle name="Followed Hyperlink" xfId="4502" builtinId="9" hidden="1"/>
    <cellStyle name="Followed Hyperlink" xfId="4504" builtinId="9" hidden="1"/>
    <cellStyle name="Followed Hyperlink" xfId="4506" builtinId="9" hidden="1"/>
    <cellStyle name="Followed Hyperlink" xfId="4508" builtinId="9" hidden="1"/>
    <cellStyle name="Followed Hyperlink" xfId="4510" builtinId="9" hidden="1"/>
    <cellStyle name="Followed Hyperlink" xfId="4512" builtinId="9" hidden="1"/>
    <cellStyle name="Followed Hyperlink" xfId="4514" builtinId="9" hidden="1"/>
    <cellStyle name="Followed Hyperlink" xfId="4516" builtinId="9" hidden="1"/>
    <cellStyle name="Followed Hyperlink" xfId="4518" builtinId="9" hidden="1"/>
    <cellStyle name="Followed Hyperlink" xfId="4520" builtinId="9" hidden="1"/>
    <cellStyle name="Followed Hyperlink" xfId="4522" builtinId="9" hidden="1"/>
    <cellStyle name="Followed Hyperlink" xfId="4524" builtinId="9" hidden="1"/>
    <cellStyle name="Followed Hyperlink" xfId="4526" builtinId="9" hidden="1"/>
    <cellStyle name="Followed Hyperlink" xfId="4528" builtinId="9" hidden="1"/>
    <cellStyle name="Followed Hyperlink" xfId="4530" builtinId="9" hidden="1"/>
    <cellStyle name="Followed Hyperlink" xfId="4532" builtinId="9" hidden="1"/>
    <cellStyle name="Followed Hyperlink" xfId="4534" builtinId="9" hidden="1"/>
    <cellStyle name="Followed Hyperlink" xfId="4536" builtinId="9" hidden="1"/>
    <cellStyle name="Followed Hyperlink" xfId="4538" builtinId="9" hidden="1"/>
    <cellStyle name="Followed Hyperlink" xfId="4540" builtinId="9" hidden="1"/>
    <cellStyle name="Followed Hyperlink" xfId="4542" builtinId="9" hidden="1"/>
    <cellStyle name="Followed Hyperlink" xfId="4544" builtinId="9" hidden="1"/>
    <cellStyle name="Followed Hyperlink" xfId="4546" builtinId="9" hidden="1"/>
    <cellStyle name="Followed Hyperlink" xfId="4548" builtinId="9" hidden="1"/>
    <cellStyle name="Followed Hyperlink" xfId="4550" builtinId="9" hidden="1"/>
    <cellStyle name="Followed Hyperlink" xfId="4552" builtinId="9" hidden="1"/>
    <cellStyle name="Followed Hyperlink" xfId="4554" builtinId="9" hidden="1"/>
    <cellStyle name="Followed Hyperlink" xfId="4556" builtinId="9" hidden="1"/>
    <cellStyle name="Followed Hyperlink" xfId="4558" builtinId="9" hidden="1"/>
    <cellStyle name="Followed Hyperlink" xfId="4560" builtinId="9" hidden="1"/>
    <cellStyle name="Followed Hyperlink" xfId="4562" builtinId="9" hidden="1"/>
    <cellStyle name="Followed Hyperlink" xfId="4564" builtinId="9" hidden="1"/>
    <cellStyle name="Followed Hyperlink" xfId="4566" builtinId="9" hidden="1"/>
    <cellStyle name="Followed Hyperlink" xfId="4568" builtinId="9" hidden="1"/>
    <cellStyle name="Followed Hyperlink" xfId="4570" builtinId="9" hidden="1"/>
    <cellStyle name="Followed Hyperlink" xfId="4572" builtinId="9" hidden="1"/>
    <cellStyle name="Followed Hyperlink" xfId="4574" builtinId="9" hidden="1"/>
    <cellStyle name="Followed Hyperlink" xfId="4576" builtinId="9" hidden="1"/>
    <cellStyle name="Followed Hyperlink" xfId="4578" builtinId="9" hidden="1"/>
    <cellStyle name="Followed Hyperlink" xfId="4580" builtinId="9" hidden="1"/>
    <cellStyle name="Followed Hyperlink" xfId="4582" builtinId="9" hidden="1"/>
    <cellStyle name="Followed Hyperlink" xfId="4584" builtinId="9" hidden="1"/>
    <cellStyle name="Followed Hyperlink" xfId="4586" builtinId="9" hidden="1"/>
    <cellStyle name="Followed Hyperlink" xfId="4588" builtinId="9" hidden="1"/>
    <cellStyle name="Followed Hyperlink" xfId="4590" builtinId="9" hidden="1"/>
    <cellStyle name="Followed Hyperlink" xfId="4592" builtinId="9" hidden="1"/>
    <cellStyle name="Followed Hyperlink" xfId="4594" builtinId="9" hidden="1"/>
    <cellStyle name="Followed Hyperlink" xfId="4596" builtinId="9" hidden="1"/>
    <cellStyle name="Followed Hyperlink" xfId="4598" builtinId="9" hidden="1"/>
    <cellStyle name="Followed Hyperlink" xfId="4600" builtinId="9" hidden="1"/>
    <cellStyle name="Followed Hyperlink" xfId="4602" builtinId="9" hidden="1"/>
    <cellStyle name="Followed Hyperlink" xfId="4604" builtinId="9" hidden="1"/>
    <cellStyle name="Followed Hyperlink" xfId="4606" builtinId="9" hidden="1"/>
    <cellStyle name="Followed Hyperlink" xfId="4608" builtinId="9" hidden="1"/>
    <cellStyle name="Followed Hyperlink" xfId="4610" builtinId="9" hidden="1"/>
    <cellStyle name="Followed Hyperlink" xfId="4612" builtinId="9" hidden="1"/>
    <cellStyle name="Followed Hyperlink" xfId="4614" builtinId="9" hidden="1"/>
    <cellStyle name="Followed Hyperlink" xfId="4616" builtinId="9" hidden="1"/>
    <cellStyle name="Followed Hyperlink" xfId="4618" builtinId="9" hidden="1"/>
    <cellStyle name="Followed Hyperlink" xfId="4620" builtinId="9" hidden="1"/>
    <cellStyle name="Followed Hyperlink" xfId="4622" builtinId="9" hidden="1"/>
    <cellStyle name="Followed Hyperlink" xfId="4624" builtinId="9" hidden="1"/>
    <cellStyle name="Followed Hyperlink" xfId="4626" builtinId="9" hidden="1"/>
    <cellStyle name="Followed Hyperlink" xfId="4628" builtinId="9" hidden="1"/>
    <cellStyle name="Followed Hyperlink" xfId="4630" builtinId="9" hidden="1"/>
    <cellStyle name="Followed Hyperlink" xfId="4632" builtinId="9" hidden="1"/>
    <cellStyle name="Followed Hyperlink" xfId="4634" builtinId="9" hidden="1"/>
    <cellStyle name="Followed Hyperlink" xfId="4636" builtinId="9" hidden="1"/>
    <cellStyle name="Followed Hyperlink" xfId="4638" builtinId="9" hidden="1"/>
    <cellStyle name="Followed Hyperlink" xfId="4640" builtinId="9" hidden="1"/>
    <cellStyle name="Followed Hyperlink" xfId="4642" builtinId="9" hidden="1"/>
    <cellStyle name="Followed Hyperlink" xfId="4644" builtinId="9" hidden="1"/>
    <cellStyle name="Followed Hyperlink" xfId="4646" builtinId="9" hidden="1"/>
    <cellStyle name="Followed Hyperlink" xfId="4648" builtinId="9" hidden="1"/>
    <cellStyle name="Followed Hyperlink" xfId="4650" builtinId="9" hidden="1"/>
    <cellStyle name="Followed Hyperlink" xfId="4652" builtinId="9" hidden="1"/>
    <cellStyle name="Followed Hyperlink" xfId="4654" builtinId="9" hidden="1"/>
    <cellStyle name="Followed Hyperlink" xfId="4656" builtinId="9" hidden="1"/>
    <cellStyle name="Followed Hyperlink" xfId="4658" builtinId="9" hidden="1"/>
    <cellStyle name="Followed Hyperlink" xfId="4660" builtinId="9" hidden="1"/>
    <cellStyle name="Followed Hyperlink" xfId="4662" builtinId="9" hidden="1"/>
    <cellStyle name="Followed Hyperlink" xfId="4664" builtinId="9" hidden="1"/>
    <cellStyle name="Followed Hyperlink" xfId="4666" builtinId="9" hidden="1"/>
    <cellStyle name="Followed Hyperlink" xfId="4668" builtinId="9" hidden="1"/>
    <cellStyle name="Followed Hyperlink" xfId="4670" builtinId="9" hidden="1"/>
    <cellStyle name="Followed Hyperlink" xfId="4672" builtinId="9" hidden="1"/>
    <cellStyle name="Followed Hyperlink" xfId="4674" builtinId="9" hidden="1"/>
    <cellStyle name="Followed Hyperlink" xfId="4676" builtinId="9" hidden="1"/>
    <cellStyle name="Followed Hyperlink" xfId="4678" builtinId="9" hidden="1"/>
    <cellStyle name="Followed Hyperlink" xfId="4680" builtinId="9" hidden="1"/>
    <cellStyle name="Followed Hyperlink" xfId="4682" builtinId="9" hidden="1"/>
    <cellStyle name="Followed Hyperlink" xfId="4684" builtinId="9" hidden="1"/>
    <cellStyle name="Followed Hyperlink" xfId="4686" builtinId="9" hidden="1"/>
    <cellStyle name="Followed Hyperlink" xfId="4688" builtinId="9" hidden="1"/>
    <cellStyle name="Followed Hyperlink" xfId="4690" builtinId="9" hidden="1"/>
    <cellStyle name="Followed Hyperlink" xfId="4692" builtinId="9" hidden="1"/>
    <cellStyle name="Followed Hyperlink" xfId="4694" builtinId="9" hidden="1"/>
    <cellStyle name="Followed Hyperlink" xfId="4696" builtinId="9" hidden="1"/>
    <cellStyle name="Followed Hyperlink" xfId="4698" builtinId="9" hidden="1"/>
    <cellStyle name="Followed Hyperlink" xfId="4700" builtinId="9" hidden="1"/>
    <cellStyle name="Followed Hyperlink" xfId="4702" builtinId="9" hidden="1"/>
    <cellStyle name="Followed Hyperlink" xfId="4704" builtinId="9" hidden="1"/>
    <cellStyle name="Followed Hyperlink" xfId="4706" builtinId="9" hidden="1"/>
    <cellStyle name="Followed Hyperlink" xfId="4708" builtinId="9" hidden="1"/>
    <cellStyle name="Followed Hyperlink" xfId="4710" builtinId="9" hidden="1"/>
    <cellStyle name="Followed Hyperlink" xfId="4712" builtinId="9" hidden="1"/>
    <cellStyle name="Followed Hyperlink" xfId="4714" builtinId="9" hidden="1"/>
    <cellStyle name="Followed Hyperlink" xfId="4716" builtinId="9" hidden="1"/>
    <cellStyle name="Followed Hyperlink" xfId="4718" builtinId="9" hidden="1"/>
    <cellStyle name="Followed Hyperlink" xfId="4720" builtinId="9" hidden="1"/>
    <cellStyle name="Followed Hyperlink" xfId="4722" builtinId="9" hidden="1"/>
    <cellStyle name="Followed Hyperlink" xfId="4724" builtinId="9" hidden="1"/>
    <cellStyle name="Followed Hyperlink" xfId="4726" builtinId="9" hidden="1"/>
    <cellStyle name="Followed Hyperlink" xfId="4728" builtinId="9" hidden="1"/>
    <cellStyle name="Followed Hyperlink" xfId="4730" builtinId="9" hidden="1"/>
    <cellStyle name="Heading" xfId="4042" xr:uid="{00000000-0005-0000-0000-00003E090000}"/>
    <cellStyle name="Heading 2 2" xfId="4043" xr:uid="{00000000-0005-0000-0000-00003F090000}"/>
    <cellStyle name="Heading2" xfId="4044" xr:uid="{00000000-0005-0000-0000-000040090000}"/>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74" builtinId="8" hidden="1"/>
    <cellStyle name="Hyperlink" xfId="676" builtinId="8" hidden="1"/>
    <cellStyle name="Hyperlink" xfId="678" builtinId="8" hidden="1"/>
    <cellStyle name="Hyperlink" xfId="680" builtinId="8" hidden="1"/>
    <cellStyle name="Hyperlink" xfId="68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0" builtinId="8" hidden="1"/>
    <cellStyle name="Hyperlink" xfId="732" builtinId="8" hidden="1"/>
    <cellStyle name="Hyperlink" xfId="734" builtinId="8" hidden="1"/>
    <cellStyle name="Hyperlink" xfId="736" builtinId="8" hidden="1"/>
    <cellStyle name="Hyperlink" xfId="738" builtinId="8" hidden="1"/>
    <cellStyle name="Hyperlink" xfId="740" builtinId="8" hidden="1"/>
    <cellStyle name="Hyperlink" xfId="742" builtinId="8" hidden="1"/>
    <cellStyle name="Hyperlink" xfId="744" builtinId="8" hidden="1"/>
    <cellStyle name="Hyperlink" xfId="746" builtinId="8" hidden="1"/>
    <cellStyle name="Hyperlink" xfId="748" builtinId="8" hidden="1"/>
    <cellStyle name="Hyperlink" xfId="750" builtinId="8" hidden="1"/>
    <cellStyle name="Hyperlink" xfId="752" builtinId="8" hidden="1"/>
    <cellStyle name="Hyperlink" xfId="754" builtinId="8" hidden="1"/>
    <cellStyle name="Hyperlink" xfId="756" builtinId="8" hidden="1"/>
    <cellStyle name="Hyperlink" xfId="758" builtinId="8" hidden="1"/>
    <cellStyle name="Hyperlink" xfId="760" builtinId="8" hidden="1"/>
    <cellStyle name="Hyperlink" xfId="762" builtinId="8" hidden="1"/>
    <cellStyle name="Hyperlink" xfId="764" builtinId="8" hidden="1"/>
    <cellStyle name="Hyperlink" xfId="766" builtinId="8" hidden="1"/>
    <cellStyle name="Hyperlink" xfId="768" builtinId="8" hidden="1"/>
    <cellStyle name="Hyperlink" xfId="770" builtinId="8" hidden="1"/>
    <cellStyle name="Hyperlink" xfId="772" builtinId="8" hidden="1"/>
    <cellStyle name="Hyperlink" xfId="774" builtinId="8" hidden="1"/>
    <cellStyle name="Hyperlink" xfId="776" builtinId="8" hidden="1"/>
    <cellStyle name="Hyperlink" xfId="778" builtinId="8" hidden="1"/>
    <cellStyle name="Hyperlink" xfId="780" builtinId="8" hidden="1"/>
    <cellStyle name="Hyperlink" xfId="782" builtinId="8" hidden="1"/>
    <cellStyle name="Hyperlink" xfId="784" builtinId="8" hidden="1"/>
    <cellStyle name="Hyperlink" xfId="786" builtinId="8" hidden="1"/>
    <cellStyle name="Hyperlink" xfId="788" builtinId="8" hidden="1"/>
    <cellStyle name="Hyperlink" xfId="790" builtinId="8" hidden="1"/>
    <cellStyle name="Hyperlink" xfId="792" builtinId="8" hidden="1"/>
    <cellStyle name="Hyperlink" xfId="794" builtinId="8" hidden="1"/>
    <cellStyle name="Hyperlink" xfId="796" builtinId="8" hidden="1"/>
    <cellStyle name="Hyperlink" xfId="798" builtinId="8" hidden="1"/>
    <cellStyle name="Hyperlink" xfId="800" builtinId="8" hidden="1"/>
    <cellStyle name="Hyperlink" xfId="802" builtinId="8" hidden="1"/>
    <cellStyle name="Hyperlink" xfId="804" builtinId="8" hidden="1"/>
    <cellStyle name="Hyperlink" xfId="806" builtinId="8" hidden="1"/>
    <cellStyle name="Hyperlink" xfId="808" builtinId="8" hidden="1"/>
    <cellStyle name="Hyperlink" xfId="810" builtinId="8" hidden="1"/>
    <cellStyle name="Hyperlink" xfId="812" builtinId="8" hidden="1"/>
    <cellStyle name="Hyperlink" xfId="814" builtinId="8" hidden="1"/>
    <cellStyle name="Hyperlink" xfId="816" builtinId="8" hidden="1"/>
    <cellStyle name="Hyperlink" xfId="818" builtinId="8" hidden="1"/>
    <cellStyle name="Hyperlink" xfId="820" builtinId="8" hidden="1"/>
    <cellStyle name="Hyperlink" xfId="822" builtinId="8" hidden="1"/>
    <cellStyle name="Hyperlink" xfId="824" builtinId="8" hidden="1"/>
    <cellStyle name="Hyperlink" xfId="826" builtinId="8" hidden="1"/>
    <cellStyle name="Hyperlink" xfId="828" builtinId="8" hidden="1"/>
    <cellStyle name="Hyperlink" xfId="830" builtinId="8" hidden="1"/>
    <cellStyle name="Hyperlink" xfId="832" builtinId="8" hidden="1"/>
    <cellStyle name="Hyperlink" xfId="834" builtinId="8" hidden="1"/>
    <cellStyle name="Hyperlink" xfId="836" builtinId="8" hidden="1"/>
    <cellStyle name="Hyperlink" xfId="838" builtinId="8" hidden="1"/>
    <cellStyle name="Hyperlink" xfId="840" builtinId="8" hidden="1"/>
    <cellStyle name="Hyperlink" xfId="842" builtinId="8" hidden="1"/>
    <cellStyle name="Hyperlink" xfId="844" builtinId="8" hidden="1"/>
    <cellStyle name="Hyperlink" xfId="846" builtinId="8" hidden="1"/>
    <cellStyle name="Hyperlink" xfId="848" builtinId="8" hidden="1"/>
    <cellStyle name="Hyperlink" xfId="850" builtinId="8" hidden="1"/>
    <cellStyle name="Hyperlink" xfId="852" builtinId="8" hidden="1"/>
    <cellStyle name="Hyperlink" xfId="854" builtinId="8" hidden="1"/>
    <cellStyle name="Hyperlink" xfId="856" builtinId="8" hidden="1"/>
    <cellStyle name="Hyperlink" xfId="858" builtinId="8" hidden="1"/>
    <cellStyle name="Hyperlink" xfId="860" builtinId="8" hidden="1"/>
    <cellStyle name="Hyperlink" xfId="862" builtinId="8" hidden="1"/>
    <cellStyle name="Hyperlink" xfId="864" builtinId="8" hidden="1"/>
    <cellStyle name="Hyperlink" xfId="866" builtinId="8" hidden="1"/>
    <cellStyle name="Hyperlink" xfId="868" builtinId="8" hidden="1"/>
    <cellStyle name="Hyperlink" xfId="870" builtinId="8" hidden="1"/>
    <cellStyle name="Hyperlink" xfId="872" builtinId="8" hidden="1"/>
    <cellStyle name="Hyperlink" xfId="874" builtinId="8" hidden="1"/>
    <cellStyle name="Hyperlink" xfId="876" builtinId="8" hidden="1"/>
    <cellStyle name="Hyperlink" xfId="878" builtinId="8" hidden="1"/>
    <cellStyle name="Hyperlink" xfId="880" builtinId="8" hidden="1"/>
    <cellStyle name="Hyperlink" xfId="882" builtinId="8" hidden="1"/>
    <cellStyle name="Hyperlink" xfId="884" builtinId="8" hidden="1"/>
    <cellStyle name="Hyperlink" xfId="886" builtinId="8" hidden="1"/>
    <cellStyle name="Hyperlink" xfId="888" builtinId="8" hidden="1"/>
    <cellStyle name="Hyperlink" xfId="890" builtinId="8" hidden="1"/>
    <cellStyle name="Hyperlink" xfId="892" builtinId="8" hidden="1"/>
    <cellStyle name="Hyperlink" xfId="894" builtinId="8" hidden="1"/>
    <cellStyle name="Hyperlink" xfId="896" builtinId="8" hidden="1"/>
    <cellStyle name="Hyperlink" xfId="898" builtinId="8" hidden="1"/>
    <cellStyle name="Hyperlink" xfId="900" builtinId="8" hidden="1"/>
    <cellStyle name="Hyperlink" xfId="902" builtinId="8" hidden="1"/>
    <cellStyle name="Hyperlink" xfId="904" builtinId="8" hidden="1"/>
    <cellStyle name="Hyperlink" xfId="906" builtinId="8" hidden="1"/>
    <cellStyle name="Hyperlink" xfId="908" builtinId="8" hidden="1"/>
    <cellStyle name="Hyperlink" xfId="910" builtinId="8" hidden="1"/>
    <cellStyle name="Hyperlink" xfId="912" builtinId="8" hidden="1"/>
    <cellStyle name="Hyperlink" xfId="914" builtinId="8" hidden="1"/>
    <cellStyle name="Hyperlink" xfId="916" builtinId="8" hidden="1"/>
    <cellStyle name="Hyperlink" xfId="918" builtinId="8" hidden="1"/>
    <cellStyle name="Hyperlink" xfId="920" builtinId="8" hidden="1"/>
    <cellStyle name="Hyperlink" xfId="922" builtinId="8" hidden="1"/>
    <cellStyle name="Hyperlink" xfId="924" builtinId="8" hidden="1"/>
    <cellStyle name="Hyperlink" xfId="926" builtinId="8" hidden="1"/>
    <cellStyle name="Hyperlink" xfId="928" builtinId="8" hidden="1"/>
    <cellStyle name="Hyperlink" xfId="930" builtinId="8" hidden="1"/>
    <cellStyle name="Hyperlink" xfId="932" builtinId="8" hidden="1"/>
    <cellStyle name="Hyperlink" xfId="934" builtinId="8" hidden="1"/>
    <cellStyle name="Hyperlink" xfId="936" builtinId="8" hidden="1"/>
    <cellStyle name="Hyperlink" xfId="938" builtinId="8" hidden="1"/>
    <cellStyle name="Hyperlink" xfId="940" builtinId="8" hidden="1"/>
    <cellStyle name="Hyperlink" xfId="942" builtinId="8" hidden="1"/>
    <cellStyle name="Hyperlink" xfId="944" builtinId="8" hidden="1"/>
    <cellStyle name="Hyperlink" xfId="946" builtinId="8" hidden="1"/>
    <cellStyle name="Hyperlink" xfId="948" builtinId="8" hidden="1"/>
    <cellStyle name="Hyperlink" xfId="950" builtinId="8" hidden="1"/>
    <cellStyle name="Hyperlink" xfId="952" builtinId="8" hidden="1"/>
    <cellStyle name="Hyperlink" xfId="954" builtinId="8" hidden="1"/>
    <cellStyle name="Hyperlink" xfId="956" builtinId="8" hidden="1"/>
    <cellStyle name="Hyperlink" xfId="958" builtinId="8" hidden="1"/>
    <cellStyle name="Hyperlink" xfId="960" builtinId="8" hidden="1"/>
    <cellStyle name="Hyperlink" xfId="962" builtinId="8" hidden="1"/>
    <cellStyle name="Hyperlink" xfId="964" builtinId="8" hidden="1"/>
    <cellStyle name="Hyperlink" xfId="966" builtinId="8" hidden="1"/>
    <cellStyle name="Hyperlink" xfId="968" builtinId="8" hidden="1"/>
    <cellStyle name="Hyperlink" xfId="970"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Hyperlink" xfId="3654" builtinId="8" hidden="1"/>
    <cellStyle name="Hyperlink" xfId="3656" builtinId="8" hidden="1"/>
    <cellStyle name="Hyperlink" xfId="3658" builtinId="8" hidden="1"/>
    <cellStyle name="Hyperlink" xfId="3660" builtinId="8" hidden="1"/>
    <cellStyle name="Hyperlink" xfId="3662" builtinId="8" hidden="1"/>
    <cellStyle name="Hyperlink" xfId="3664" builtinId="8" hidden="1"/>
    <cellStyle name="Hyperlink" xfId="3666" builtinId="8" hidden="1"/>
    <cellStyle name="Hyperlink" xfId="3668" builtinId="8" hidden="1"/>
    <cellStyle name="Hyperlink" xfId="3670" builtinId="8" hidden="1"/>
    <cellStyle name="Hyperlink" xfId="3672" builtinId="8" hidden="1"/>
    <cellStyle name="Hyperlink" xfId="3674" builtinId="8" hidden="1"/>
    <cellStyle name="Hyperlink" xfId="3676" builtinId="8" hidden="1"/>
    <cellStyle name="Hyperlink" xfId="3678" builtinId="8" hidden="1"/>
    <cellStyle name="Hyperlink" xfId="3680" builtinId="8" hidden="1"/>
    <cellStyle name="Hyperlink" xfId="3682" builtinId="8" hidden="1"/>
    <cellStyle name="Hyperlink" xfId="3684" builtinId="8" hidden="1"/>
    <cellStyle name="Hyperlink" xfId="3686" builtinId="8" hidden="1"/>
    <cellStyle name="Hyperlink" xfId="3688" builtinId="8" hidden="1"/>
    <cellStyle name="Hyperlink" xfId="3690" builtinId="8" hidden="1"/>
    <cellStyle name="Hyperlink" xfId="3692" builtinId="8" hidden="1"/>
    <cellStyle name="Hyperlink" xfId="3694" builtinId="8" hidden="1"/>
    <cellStyle name="Hyperlink" xfId="3696" builtinId="8" hidden="1"/>
    <cellStyle name="Hyperlink" xfId="3698" builtinId="8" hidden="1"/>
    <cellStyle name="Hyperlink" xfId="3700" builtinId="8" hidden="1"/>
    <cellStyle name="Hyperlink" xfId="3702" builtinId="8" hidden="1"/>
    <cellStyle name="Hyperlink" xfId="3704" builtinId="8" hidden="1"/>
    <cellStyle name="Hyperlink" xfId="3706" builtinId="8" hidden="1"/>
    <cellStyle name="Hyperlink" xfId="3708" builtinId="8" hidden="1"/>
    <cellStyle name="Hyperlink" xfId="3710" builtinId="8" hidden="1"/>
    <cellStyle name="Hyperlink" xfId="3712" builtinId="8" hidden="1"/>
    <cellStyle name="Hyperlink" xfId="3714" builtinId="8" hidden="1"/>
    <cellStyle name="Hyperlink" xfId="3716" builtinId="8" hidden="1"/>
    <cellStyle name="Hyperlink" xfId="3718" builtinId="8" hidden="1"/>
    <cellStyle name="Hyperlink" xfId="3720" builtinId="8" hidden="1"/>
    <cellStyle name="Hyperlink" xfId="3722" builtinId="8" hidden="1"/>
    <cellStyle name="Hyperlink" xfId="3724" builtinId="8" hidden="1"/>
    <cellStyle name="Hyperlink" xfId="3726" builtinId="8" hidden="1"/>
    <cellStyle name="Hyperlink" xfId="3728" builtinId="8" hidden="1"/>
    <cellStyle name="Hyperlink" xfId="3730" builtinId="8" hidden="1"/>
    <cellStyle name="Hyperlink" xfId="3732" builtinId="8" hidden="1"/>
    <cellStyle name="Hyperlink" xfId="3734" builtinId="8" hidden="1"/>
    <cellStyle name="Hyperlink" xfId="3736" builtinId="8" hidden="1"/>
    <cellStyle name="Hyperlink" xfId="3738" builtinId="8" hidden="1"/>
    <cellStyle name="Hyperlink" xfId="3740" builtinId="8" hidden="1"/>
    <cellStyle name="Hyperlink" xfId="3742" builtinId="8" hidden="1"/>
    <cellStyle name="Hyperlink" xfId="3744" builtinId="8" hidden="1"/>
    <cellStyle name="Hyperlink" xfId="3746" builtinId="8" hidden="1"/>
    <cellStyle name="Hyperlink" xfId="3748" builtinId="8" hidden="1"/>
    <cellStyle name="Hyperlink" xfId="3750" builtinId="8" hidden="1"/>
    <cellStyle name="Hyperlink" xfId="3752" builtinId="8" hidden="1"/>
    <cellStyle name="Hyperlink" xfId="3754" builtinId="8" hidden="1"/>
    <cellStyle name="Hyperlink" xfId="3756" builtinId="8" hidden="1"/>
    <cellStyle name="Hyperlink" xfId="3758" builtinId="8" hidden="1"/>
    <cellStyle name="Hyperlink" xfId="3760" builtinId="8" hidden="1"/>
    <cellStyle name="Hyperlink" xfId="3762" builtinId="8" hidden="1"/>
    <cellStyle name="Hyperlink" xfId="3764" builtinId="8" hidden="1"/>
    <cellStyle name="Hyperlink" xfId="3766" builtinId="8" hidden="1"/>
    <cellStyle name="Hyperlink" xfId="3768" builtinId="8" hidden="1"/>
    <cellStyle name="Hyperlink" xfId="3770" builtinId="8" hidden="1"/>
    <cellStyle name="Hyperlink" xfId="3772" builtinId="8" hidden="1"/>
    <cellStyle name="Hyperlink" xfId="3774" builtinId="8" hidden="1"/>
    <cellStyle name="Hyperlink" xfId="3776" builtinId="8" hidden="1"/>
    <cellStyle name="Hyperlink" xfId="3778" builtinId="8" hidden="1"/>
    <cellStyle name="Hyperlink" xfId="3780" builtinId="8" hidden="1"/>
    <cellStyle name="Hyperlink" xfId="3782" builtinId="8" hidden="1"/>
    <cellStyle name="Hyperlink" xfId="3784" builtinId="8" hidden="1"/>
    <cellStyle name="Hyperlink" xfId="3786" builtinId="8" hidden="1"/>
    <cellStyle name="Hyperlink" xfId="3788" builtinId="8" hidden="1"/>
    <cellStyle name="Hyperlink" xfId="3790" builtinId="8" hidden="1"/>
    <cellStyle name="Hyperlink" xfId="3792" builtinId="8" hidden="1"/>
    <cellStyle name="Hyperlink" xfId="3794" builtinId="8" hidden="1"/>
    <cellStyle name="Hyperlink" xfId="3796" builtinId="8" hidden="1"/>
    <cellStyle name="Hyperlink" xfId="3798" builtinId="8" hidden="1"/>
    <cellStyle name="Hyperlink" xfId="3800" builtinId="8" hidden="1"/>
    <cellStyle name="Hyperlink" xfId="3802" builtinId="8" hidden="1"/>
    <cellStyle name="Hyperlink" xfId="3804" builtinId="8" hidden="1"/>
    <cellStyle name="Hyperlink" xfId="3806" builtinId="8" hidden="1"/>
    <cellStyle name="Hyperlink" xfId="3808" builtinId="8" hidden="1"/>
    <cellStyle name="Hyperlink" xfId="3810" builtinId="8" hidden="1"/>
    <cellStyle name="Hyperlink" xfId="3812" builtinId="8" hidden="1"/>
    <cellStyle name="Hyperlink" xfId="3814" builtinId="8" hidden="1"/>
    <cellStyle name="Hyperlink" xfId="3816" builtinId="8" hidden="1"/>
    <cellStyle name="Hyperlink" xfId="3818" builtinId="8" hidden="1"/>
    <cellStyle name="Hyperlink" xfId="3820" builtinId="8" hidden="1"/>
    <cellStyle name="Hyperlink" xfId="3822" builtinId="8" hidden="1"/>
    <cellStyle name="Hyperlink" xfId="3824" builtinId="8" hidden="1"/>
    <cellStyle name="Hyperlink" xfId="3826" builtinId="8" hidden="1"/>
    <cellStyle name="Hyperlink" xfId="3828" builtinId="8" hidden="1"/>
    <cellStyle name="Hyperlink" xfId="3830" builtinId="8" hidden="1"/>
    <cellStyle name="Hyperlink" xfId="3832" builtinId="8" hidden="1"/>
    <cellStyle name="Hyperlink" xfId="3834" builtinId="8" hidden="1"/>
    <cellStyle name="Hyperlink" xfId="3836" builtinId="8" hidden="1"/>
    <cellStyle name="Hyperlink" xfId="3838" builtinId="8" hidden="1"/>
    <cellStyle name="Hyperlink" xfId="3840" builtinId="8" hidden="1"/>
    <cellStyle name="Hyperlink" xfId="3842" builtinId="8" hidden="1"/>
    <cellStyle name="Hyperlink" xfId="3844" builtinId="8" hidden="1"/>
    <cellStyle name="Hyperlink" xfId="3846" builtinId="8" hidden="1"/>
    <cellStyle name="Hyperlink" xfId="3848" builtinId="8" hidden="1"/>
    <cellStyle name="Hyperlink" xfId="3850" builtinId="8" hidden="1"/>
    <cellStyle name="Hyperlink" xfId="3852" builtinId="8" hidden="1"/>
    <cellStyle name="Hyperlink" xfId="3854" builtinId="8" hidden="1"/>
    <cellStyle name="Hyperlink" xfId="3856" builtinId="8" hidden="1"/>
    <cellStyle name="Hyperlink" xfId="3858" builtinId="8" hidden="1"/>
    <cellStyle name="Hyperlink" xfId="3860" builtinId="8" hidden="1"/>
    <cellStyle name="Hyperlink" xfId="3862" builtinId="8" hidden="1"/>
    <cellStyle name="Hyperlink" xfId="3864" builtinId="8" hidden="1"/>
    <cellStyle name="Hyperlink" xfId="3866" builtinId="8" hidden="1"/>
    <cellStyle name="Hyperlink" xfId="3868" builtinId="8" hidden="1"/>
    <cellStyle name="Hyperlink" xfId="3870" builtinId="8" hidden="1"/>
    <cellStyle name="Hyperlink" xfId="3872" builtinId="8" hidden="1"/>
    <cellStyle name="Hyperlink" xfId="3874" builtinId="8" hidden="1"/>
    <cellStyle name="Hyperlink" xfId="3876" builtinId="8" hidden="1"/>
    <cellStyle name="Hyperlink" xfId="3878" builtinId="8" hidden="1"/>
    <cellStyle name="Hyperlink" xfId="3880" builtinId="8" hidden="1"/>
    <cellStyle name="Hyperlink" xfId="3882" builtinId="8" hidden="1"/>
    <cellStyle name="Hyperlink" xfId="3884" builtinId="8" hidden="1"/>
    <cellStyle name="Hyperlink" xfId="3886" builtinId="8" hidden="1"/>
    <cellStyle name="Hyperlink" xfId="3888" builtinId="8" hidden="1"/>
    <cellStyle name="Hyperlink" xfId="3890" builtinId="8" hidden="1"/>
    <cellStyle name="Hyperlink" xfId="3892" builtinId="8" hidden="1"/>
    <cellStyle name="Hyperlink" xfId="3894" builtinId="8" hidden="1"/>
    <cellStyle name="Hyperlink" xfId="3896" builtinId="8" hidden="1"/>
    <cellStyle name="Hyperlink" xfId="3898" builtinId="8" hidden="1"/>
    <cellStyle name="Hyperlink" xfId="3900" builtinId="8" hidden="1"/>
    <cellStyle name="Hyperlink" xfId="3902" builtinId="8" hidden="1"/>
    <cellStyle name="Hyperlink" xfId="3904" builtinId="8" hidden="1"/>
    <cellStyle name="Hyperlink" xfId="3906" builtinId="8" hidden="1"/>
    <cellStyle name="Hyperlink" xfId="3908" builtinId="8" hidden="1"/>
    <cellStyle name="Hyperlink" xfId="3910" builtinId="8" hidden="1"/>
    <cellStyle name="Hyperlink" xfId="3912" builtinId="8" hidden="1"/>
    <cellStyle name="Hyperlink" xfId="3914" builtinId="8" hidden="1"/>
    <cellStyle name="Hyperlink" xfId="3916" builtinId="8" hidden="1"/>
    <cellStyle name="Hyperlink" xfId="3918" builtinId="8" hidden="1"/>
    <cellStyle name="Hyperlink" xfId="3920" builtinId="8" hidden="1"/>
    <cellStyle name="Hyperlink" xfId="3922" builtinId="8" hidden="1"/>
    <cellStyle name="Hyperlink" xfId="3924" builtinId="8" hidden="1"/>
    <cellStyle name="Hyperlink" xfId="3926" builtinId="8" hidden="1"/>
    <cellStyle name="Hyperlink" xfId="3928" builtinId="8" hidden="1"/>
    <cellStyle name="Hyperlink" xfId="3930" builtinId="8" hidden="1"/>
    <cellStyle name="Hyperlink" xfId="3932" builtinId="8" hidden="1"/>
    <cellStyle name="Hyperlink" xfId="3934" builtinId="8" hidden="1"/>
    <cellStyle name="Hyperlink" xfId="3936" builtinId="8" hidden="1"/>
    <cellStyle name="Hyperlink" xfId="3938" builtinId="8" hidden="1"/>
    <cellStyle name="Hyperlink" xfId="3940" builtinId="8" hidden="1"/>
    <cellStyle name="Hyperlink" xfId="3942" builtinId="8" hidden="1"/>
    <cellStyle name="Hyperlink" xfId="3944" builtinId="8" hidden="1"/>
    <cellStyle name="Hyperlink" xfId="3946" builtinId="8" hidden="1"/>
    <cellStyle name="Hyperlink" xfId="3948" builtinId="8" hidden="1"/>
    <cellStyle name="Hyperlink" xfId="3950" builtinId="8" hidden="1"/>
    <cellStyle name="Hyperlink" xfId="3952" builtinId="8" hidden="1"/>
    <cellStyle name="Hyperlink" xfId="3954" builtinId="8" hidden="1"/>
    <cellStyle name="Hyperlink" xfId="3956" builtinId="8" hidden="1"/>
    <cellStyle name="Hyperlink" xfId="3958" builtinId="8" hidden="1"/>
    <cellStyle name="Hyperlink" xfId="3960" builtinId="8" hidden="1"/>
    <cellStyle name="Hyperlink" xfId="3962" builtinId="8" hidden="1"/>
    <cellStyle name="Hyperlink" xfId="3964" builtinId="8" hidden="1"/>
    <cellStyle name="Hyperlink" xfId="3966" builtinId="8" hidden="1"/>
    <cellStyle name="Hyperlink" xfId="3968" builtinId="8" hidden="1"/>
    <cellStyle name="Hyperlink" xfId="3970" builtinId="8" hidden="1"/>
    <cellStyle name="Hyperlink" xfId="3972" builtinId="8" hidden="1"/>
    <cellStyle name="Hyperlink" xfId="3974" builtinId="8" hidden="1"/>
    <cellStyle name="Hyperlink" xfId="3976" builtinId="8" hidden="1"/>
    <cellStyle name="Hyperlink" xfId="3978" builtinId="8" hidden="1"/>
    <cellStyle name="Hyperlink" xfId="3980" builtinId="8" hidden="1"/>
    <cellStyle name="Hyperlink" xfId="3982" builtinId="8" hidden="1"/>
    <cellStyle name="Hyperlink" xfId="3984" builtinId="8" hidden="1"/>
    <cellStyle name="Hyperlink" xfId="3986" builtinId="8" hidden="1"/>
    <cellStyle name="Hyperlink" xfId="3988" builtinId="8" hidden="1"/>
    <cellStyle name="Hyperlink" xfId="3990" builtinId="8" hidden="1"/>
    <cellStyle name="Hyperlink" xfId="3992" builtinId="8" hidden="1"/>
    <cellStyle name="Hyperlink" xfId="3994" builtinId="8" hidden="1"/>
    <cellStyle name="Hyperlink" xfId="3996" builtinId="8" hidden="1"/>
    <cellStyle name="Hyperlink" xfId="3998" builtinId="8" hidden="1"/>
    <cellStyle name="Hyperlink" xfId="4000" builtinId="8" hidden="1"/>
    <cellStyle name="Hyperlink" xfId="4002" builtinId="8" hidden="1"/>
    <cellStyle name="Hyperlink" xfId="4004" builtinId="8" hidden="1"/>
    <cellStyle name="Hyperlink" xfId="4006" builtinId="8" hidden="1"/>
    <cellStyle name="Hyperlink" xfId="4008" builtinId="8" hidden="1"/>
    <cellStyle name="Hyperlink" xfId="4010" builtinId="8" hidden="1"/>
    <cellStyle name="Hyperlink" xfId="4012" builtinId="8" hidden="1"/>
    <cellStyle name="Hyperlink" xfId="4149" builtinId="8" hidden="1"/>
    <cellStyle name="Hyperlink" xfId="4151" builtinId="8" hidden="1"/>
    <cellStyle name="Hyperlink" xfId="4153" builtinId="8" hidden="1"/>
    <cellStyle name="Hyperlink" xfId="4155" builtinId="8" hidden="1"/>
    <cellStyle name="Hyperlink" xfId="4157" builtinId="8" hidden="1"/>
    <cellStyle name="Hyperlink" xfId="4159" builtinId="8" hidden="1"/>
    <cellStyle name="Hyperlink" xfId="4161" builtinId="8" hidden="1"/>
    <cellStyle name="Hyperlink" xfId="4163" builtinId="8" hidden="1"/>
    <cellStyle name="Hyperlink" xfId="4165" builtinId="8" hidden="1"/>
    <cellStyle name="Hyperlink" xfId="4167" builtinId="8" hidden="1"/>
    <cellStyle name="Hyperlink" xfId="4169" builtinId="8" hidden="1"/>
    <cellStyle name="Hyperlink" xfId="4171" builtinId="8" hidden="1"/>
    <cellStyle name="Hyperlink" xfId="4173" builtinId="8" hidden="1"/>
    <cellStyle name="Hyperlink" xfId="4175" builtinId="8" hidden="1"/>
    <cellStyle name="Hyperlink" xfId="4177" builtinId="8" hidden="1"/>
    <cellStyle name="Hyperlink" xfId="4179" builtinId="8" hidden="1"/>
    <cellStyle name="Hyperlink" xfId="4181" builtinId="8" hidden="1"/>
    <cellStyle name="Hyperlink" xfId="4183" builtinId="8" hidden="1"/>
    <cellStyle name="Hyperlink" xfId="4185" builtinId="8" hidden="1"/>
    <cellStyle name="Hyperlink" xfId="4187" builtinId="8" hidden="1"/>
    <cellStyle name="Hyperlink" xfId="4189" builtinId="8" hidden="1"/>
    <cellStyle name="Hyperlink" xfId="4191" builtinId="8" hidden="1"/>
    <cellStyle name="Hyperlink" xfId="4193" builtinId="8" hidden="1"/>
    <cellStyle name="Hyperlink" xfId="4195" builtinId="8" hidden="1"/>
    <cellStyle name="Hyperlink" xfId="4197" builtinId="8" hidden="1"/>
    <cellStyle name="Hyperlink" xfId="4199" builtinId="8" hidden="1"/>
    <cellStyle name="Hyperlink" xfId="4201" builtinId="8" hidden="1"/>
    <cellStyle name="Hyperlink" xfId="4203" builtinId="8" hidden="1"/>
    <cellStyle name="Hyperlink" xfId="4205" builtinId="8" hidden="1"/>
    <cellStyle name="Hyperlink" xfId="4207" builtinId="8" hidden="1"/>
    <cellStyle name="Hyperlink" xfId="4209" builtinId="8" hidden="1"/>
    <cellStyle name="Hyperlink" xfId="4211" builtinId="8" hidden="1"/>
    <cellStyle name="Hyperlink" xfId="4213" builtinId="8" hidden="1"/>
    <cellStyle name="Hyperlink" xfId="4215" builtinId="8" hidden="1"/>
    <cellStyle name="Hyperlink" xfId="4217" builtinId="8" hidden="1"/>
    <cellStyle name="Hyperlink" xfId="4219" builtinId="8" hidden="1"/>
    <cellStyle name="Hyperlink" xfId="4221" builtinId="8" hidden="1"/>
    <cellStyle name="Hyperlink" xfId="4223" builtinId="8" hidden="1"/>
    <cellStyle name="Hyperlink" xfId="4225" builtinId="8" hidden="1"/>
    <cellStyle name="Hyperlink" xfId="4227" builtinId="8" hidden="1"/>
    <cellStyle name="Hyperlink" xfId="4229" builtinId="8" hidden="1"/>
    <cellStyle name="Hyperlink" xfId="4231" builtinId="8" hidden="1"/>
    <cellStyle name="Hyperlink" xfId="4233" builtinId="8" hidden="1"/>
    <cellStyle name="Hyperlink" xfId="4235" builtinId="8" hidden="1"/>
    <cellStyle name="Hyperlink" xfId="4237" builtinId="8" hidden="1"/>
    <cellStyle name="Hyperlink" xfId="4239" builtinId="8" hidden="1"/>
    <cellStyle name="Hyperlink" xfId="4241" builtinId="8" hidden="1"/>
    <cellStyle name="Hyperlink" xfId="4243" builtinId="8" hidden="1"/>
    <cellStyle name="Hyperlink" xfId="4245" builtinId="8" hidden="1"/>
    <cellStyle name="Hyperlink" xfId="4247" builtinId="8" hidden="1"/>
    <cellStyle name="Hyperlink" xfId="4249" builtinId="8" hidden="1"/>
    <cellStyle name="Hyperlink" xfId="4251" builtinId="8" hidden="1"/>
    <cellStyle name="Hyperlink" xfId="4253" builtinId="8" hidden="1"/>
    <cellStyle name="Hyperlink" xfId="4255" builtinId="8" hidden="1"/>
    <cellStyle name="Hyperlink" xfId="4257" builtinId="8" hidden="1"/>
    <cellStyle name="Hyperlink" xfId="4259" builtinId="8" hidden="1"/>
    <cellStyle name="Hyperlink" xfId="4261" builtinId="8" hidden="1"/>
    <cellStyle name="Hyperlink" xfId="4263" builtinId="8" hidden="1"/>
    <cellStyle name="Hyperlink" xfId="4265" builtinId="8" hidden="1"/>
    <cellStyle name="Hyperlink" xfId="4267" builtinId="8" hidden="1"/>
    <cellStyle name="Hyperlink" xfId="4269" builtinId="8" hidden="1"/>
    <cellStyle name="Hyperlink" xfId="4271" builtinId="8" hidden="1"/>
    <cellStyle name="Hyperlink" xfId="4273" builtinId="8" hidden="1"/>
    <cellStyle name="Hyperlink" xfId="4275" builtinId="8" hidden="1"/>
    <cellStyle name="Hyperlink" xfId="4277" builtinId="8" hidden="1"/>
    <cellStyle name="Hyperlink" xfId="4279" builtinId="8" hidden="1"/>
    <cellStyle name="Hyperlink" xfId="4281" builtinId="8" hidden="1"/>
    <cellStyle name="Hyperlink" xfId="4283" builtinId="8" hidden="1"/>
    <cellStyle name="Hyperlink" xfId="4285" builtinId="8" hidden="1"/>
    <cellStyle name="Hyperlink" xfId="4287" builtinId="8" hidden="1"/>
    <cellStyle name="Hyperlink" xfId="4289" builtinId="8" hidden="1"/>
    <cellStyle name="Hyperlink" xfId="4291" builtinId="8" hidden="1"/>
    <cellStyle name="Hyperlink" xfId="4293" builtinId="8" hidden="1"/>
    <cellStyle name="Hyperlink" xfId="4295" builtinId="8" hidden="1"/>
    <cellStyle name="Hyperlink" xfId="4297" builtinId="8" hidden="1"/>
    <cellStyle name="Hyperlink" xfId="4299" builtinId="8" hidden="1"/>
    <cellStyle name="Hyperlink" xfId="4301" builtinId="8" hidden="1"/>
    <cellStyle name="Hyperlink" xfId="4303" builtinId="8" hidden="1"/>
    <cellStyle name="Hyperlink" xfId="4305" builtinId="8" hidden="1"/>
    <cellStyle name="Hyperlink" xfId="4307" builtinId="8" hidden="1"/>
    <cellStyle name="Hyperlink" xfId="4309" builtinId="8" hidden="1"/>
    <cellStyle name="Hyperlink" xfId="4311" builtinId="8" hidden="1"/>
    <cellStyle name="Hyperlink" xfId="4313" builtinId="8" hidden="1"/>
    <cellStyle name="Hyperlink" xfId="4315" builtinId="8" hidden="1"/>
    <cellStyle name="Hyperlink" xfId="4317" builtinId="8" hidden="1"/>
    <cellStyle name="Hyperlink" xfId="4319" builtinId="8" hidden="1"/>
    <cellStyle name="Hyperlink" xfId="4321" builtinId="8" hidden="1"/>
    <cellStyle name="Hyperlink" xfId="4323" builtinId="8" hidden="1"/>
    <cellStyle name="Hyperlink" xfId="4325" builtinId="8" hidden="1"/>
    <cellStyle name="Hyperlink" xfId="4327" builtinId="8" hidden="1"/>
    <cellStyle name="Hyperlink" xfId="4329" builtinId="8" hidden="1"/>
    <cellStyle name="Hyperlink" xfId="4331" builtinId="8" hidden="1"/>
    <cellStyle name="Hyperlink" xfId="4333" builtinId="8" hidden="1"/>
    <cellStyle name="Hyperlink" xfId="4335" builtinId="8" hidden="1"/>
    <cellStyle name="Hyperlink" xfId="4337" builtinId="8" hidden="1"/>
    <cellStyle name="Hyperlink" xfId="4339" builtinId="8" hidden="1"/>
    <cellStyle name="Hyperlink" xfId="4341" builtinId="8" hidden="1"/>
    <cellStyle name="Hyperlink" xfId="4343" builtinId="8" hidden="1"/>
    <cellStyle name="Hyperlink" xfId="4345" builtinId="8" hidden="1"/>
    <cellStyle name="Hyperlink" xfId="4347" builtinId="8" hidden="1"/>
    <cellStyle name="Hyperlink" xfId="4349" builtinId="8" hidden="1"/>
    <cellStyle name="Hyperlink" xfId="4351" builtinId="8" hidden="1"/>
    <cellStyle name="Hyperlink" xfId="4353" builtinId="8" hidden="1"/>
    <cellStyle name="Hyperlink" xfId="4355" builtinId="8" hidden="1"/>
    <cellStyle name="Hyperlink" xfId="4357" builtinId="8" hidden="1"/>
    <cellStyle name="Hyperlink" xfId="4359" builtinId="8" hidden="1"/>
    <cellStyle name="Hyperlink" xfId="4361" builtinId="8" hidden="1"/>
    <cellStyle name="Hyperlink" xfId="4363" builtinId="8" hidden="1"/>
    <cellStyle name="Hyperlink" xfId="4365" builtinId="8" hidden="1"/>
    <cellStyle name="Hyperlink" xfId="4367" builtinId="8" hidden="1"/>
    <cellStyle name="Hyperlink" xfId="4369" builtinId="8" hidden="1"/>
    <cellStyle name="Hyperlink" xfId="4371" builtinId="8" hidden="1"/>
    <cellStyle name="Hyperlink" xfId="4373" builtinId="8" hidden="1"/>
    <cellStyle name="Hyperlink" xfId="4375" builtinId="8" hidden="1"/>
    <cellStyle name="Hyperlink" xfId="4377" builtinId="8" hidden="1"/>
    <cellStyle name="Hyperlink" xfId="4379" builtinId="8" hidden="1"/>
    <cellStyle name="Hyperlink" xfId="4381" builtinId="8" hidden="1"/>
    <cellStyle name="Hyperlink" xfId="4383" builtinId="8" hidden="1"/>
    <cellStyle name="Hyperlink" xfId="4385" builtinId="8" hidden="1"/>
    <cellStyle name="Hyperlink" xfId="4387" builtinId="8" hidden="1"/>
    <cellStyle name="Hyperlink" xfId="4389" builtinId="8" hidden="1"/>
    <cellStyle name="Hyperlink" xfId="4391" builtinId="8" hidden="1"/>
    <cellStyle name="Hyperlink" xfId="4393" builtinId="8" hidden="1"/>
    <cellStyle name="Hyperlink" xfId="4395" builtinId="8" hidden="1"/>
    <cellStyle name="Hyperlink" xfId="4397" builtinId="8" hidden="1"/>
    <cellStyle name="Hyperlink" xfId="4399" builtinId="8" hidden="1"/>
    <cellStyle name="Hyperlink" xfId="4401" builtinId="8" hidden="1"/>
    <cellStyle name="Hyperlink" xfId="4403" builtinId="8" hidden="1"/>
    <cellStyle name="Hyperlink" xfId="4405" builtinId="8" hidden="1"/>
    <cellStyle name="Hyperlink" xfId="4407" builtinId="8" hidden="1"/>
    <cellStyle name="Hyperlink" xfId="4409" builtinId="8" hidden="1"/>
    <cellStyle name="Hyperlink" xfId="4411" builtinId="8" hidden="1"/>
    <cellStyle name="Hyperlink" xfId="4413" builtinId="8" hidden="1"/>
    <cellStyle name="Hyperlink" xfId="4415" builtinId="8" hidden="1"/>
    <cellStyle name="Hyperlink" xfId="4417" builtinId="8" hidden="1"/>
    <cellStyle name="Hyperlink" xfId="4419" builtinId="8" hidden="1"/>
    <cellStyle name="Hyperlink" xfId="4421" builtinId="8" hidden="1"/>
    <cellStyle name="Hyperlink" xfId="4423" builtinId="8" hidden="1"/>
    <cellStyle name="Hyperlink" xfId="4425" builtinId="8" hidden="1"/>
    <cellStyle name="Hyperlink" xfId="4427" builtinId="8" hidden="1"/>
    <cellStyle name="Hyperlink" xfId="4429" builtinId="8" hidden="1"/>
    <cellStyle name="Hyperlink" xfId="4431" builtinId="8" hidden="1"/>
    <cellStyle name="Hyperlink" xfId="4433" builtinId="8" hidden="1"/>
    <cellStyle name="Hyperlink" xfId="4435" builtinId="8" hidden="1"/>
    <cellStyle name="Hyperlink" xfId="4437" builtinId="8" hidden="1"/>
    <cellStyle name="Hyperlink" xfId="4439" builtinId="8" hidden="1"/>
    <cellStyle name="Hyperlink" xfId="4441" builtinId="8" hidden="1"/>
    <cellStyle name="Hyperlink" xfId="4443" builtinId="8" hidden="1"/>
    <cellStyle name="Hyperlink" xfId="4445" builtinId="8" hidden="1"/>
    <cellStyle name="Hyperlink" xfId="4447" builtinId="8" hidden="1"/>
    <cellStyle name="Hyperlink" xfId="4449" builtinId="8" hidden="1"/>
    <cellStyle name="Hyperlink" xfId="4451" builtinId="8" hidden="1"/>
    <cellStyle name="Hyperlink" xfId="4453" builtinId="8" hidden="1"/>
    <cellStyle name="Hyperlink" xfId="4455" builtinId="8" hidden="1"/>
    <cellStyle name="Hyperlink" xfId="4457" builtinId="8" hidden="1"/>
    <cellStyle name="Hyperlink" xfId="4459" builtinId="8" hidden="1"/>
    <cellStyle name="Hyperlink" xfId="4461" builtinId="8" hidden="1"/>
    <cellStyle name="Hyperlink" xfId="4463" builtinId="8" hidden="1"/>
    <cellStyle name="Hyperlink" xfId="4465" builtinId="8" hidden="1"/>
    <cellStyle name="Hyperlink" xfId="4467" builtinId="8" hidden="1"/>
    <cellStyle name="Hyperlink" xfId="4469" builtinId="8" hidden="1"/>
    <cellStyle name="Hyperlink" xfId="4471" builtinId="8" hidden="1"/>
    <cellStyle name="Hyperlink" xfId="4473" builtinId="8" hidden="1"/>
    <cellStyle name="Hyperlink" xfId="4475" builtinId="8" hidden="1"/>
    <cellStyle name="Hyperlink" xfId="4477" builtinId="8" hidden="1"/>
    <cellStyle name="Hyperlink" xfId="4479" builtinId="8" hidden="1"/>
    <cellStyle name="Hyperlink" xfId="4481" builtinId="8" hidden="1"/>
    <cellStyle name="Hyperlink" xfId="4483" builtinId="8" hidden="1"/>
    <cellStyle name="Hyperlink" xfId="4485" builtinId="8" hidden="1"/>
    <cellStyle name="Hyperlink" xfId="4487" builtinId="8" hidden="1"/>
    <cellStyle name="Hyperlink" xfId="4489" builtinId="8" hidden="1"/>
    <cellStyle name="Hyperlink" xfId="4491" builtinId="8" hidden="1"/>
    <cellStyle name="Hyperlink" xfId="4493" builtinId="8" hidden="1"/>
    <cellStyle name="Hyperlink" xfId="4495" builtinId="8" hidden="1"/>
    <cellStyle name="Hyperlink" xfId="4497" builtinId="8" hidden="1"/>
    <cellStyle name="Hyperlink" xfId="4499" builtinId="8" hidden="1"/>
    <cellStyle name="Hyperlink" xfId="4501" builtinId="8" hidden="1"/>
    <cellStyle name="Hyperlink" xfId="4503" builtinId="8" hidden="1"/>
    <cellStyle name="Hyperlink" xfId="4505" builtinId="8" hidden="1"/>
    <cellStyle name="Hyperlink" xfId="4507" builtinId="8" hidden="1"/>
    <cellStyle name="Hyperlink" xfId="4509" builtinId="8" hidden="1"/>
    <cellStyle name="Hyperlink" xfId="4511" builtinId="8" hidden="1"/>
    <cellStyle name="Hyperlink" xfId="4513" builtinId="8" hidden="1"/>
    <cellStyle name="Hyperlink" xfId="4515" builtinId="8" hidden="1"/>
    <cellStyle name="Hyperlink" xfId="4517" builtinId="8" hidden="1"/>
    <cellStyle name="Hyperlink" xfId="4519" builtinId="8" hidden="1"/>
    <cellStyle name="Hyperlink" xfId="4521" builtinId="8" hidden="1"/>
    <cellStyle name="Hyperlink" xfId="4523" builtinId="8" hidden="1"/>
    <cellStyle name="Hyperlink" xfId="4525" builtinId="8" hidden="1"/>
    <cellStyle name="Hyperlink" xfId="4527" builtinId="8" hidden="1"/>
    <cellStyle name="Hyperlink" xfId="4529" builtinId="8" hidden="1"/>
    <cellStyle name="Hyperlink" xfId="4531" builtinId="8" hidden="1"/>
    <cellStyle name="Hyperlink" xfId="4533" builtinId="8" hidden="1"/>
    <cellStyle name="Hyperlink" xfId="4535" builtinId="8" hidden="1"/>
    <cellStyle name="Hyperlink" xfId="4537" builtinId="8" hidden="1"/>
    <cellStyle name="Hyperlink" xfId="4539" builtinId="8" hidden="1"/>
    <cellStyle name="Hyperlink" xfId="4541" builtinId="8" hidden="1"/>
    <cellStyle name="Hyperlink" xfId="4543" builtinId="8" hidden="1"/>
    <cellStyle name="Hyperlink" xfId="4545" builtinId="8" hidden="1"/>
    <cellStyle name="Hyperlink" xfId="4547" builtinId="8" hidden="1"/>
    <cellStyle name="Hyperlink" xfId="4549" builtinId="8" hidden="1"/>
    <cellStyle name="Hyperlink" xfId="4551" builtinId="8" hidden="1"/>
    <cellStyle name="Hyperlink" xfId="4553" builtinId="8" hidden="1"/>
    <cellStyle name="Hyperlink" xfId="4555" builtinId="8" hidden="1"/>
    <cellStyle name="Hyperlink" xfId="4557" builtinId="8" hidden="1"/>
    <cellStyle name="Hyperlink" xfId="4559" builtinId="8" hidden="1"/>
    <cellStyle name="Hyperlink" xfId="4561" builtinId="8" hidden="1"/>
    <cellStyle name="Hyperlink" xfId="4563" builtinId="8" hidden="1"/>
    <cellStyle name="Hyperlink" xfId="4565" builtinId="8" hidden="1"/>
    <cellStyle name="Hyperlink" xfId="4567" builtinId="8" hidden="1"/>
    <cellStyle name="Hyperlink" xfId="4569" builtinId="8" hidden="1"/>
    <cellStyle name="Hyperlink" xfId="4571" builtinId="8" hidden="1"/>
    <cellStyle name="Hyperlink" xfId="4573" builtinId="8" hidden="1"/>
    <cellStyle name="Hyperlink" xfId="4575" builtinId="8" hidden="1"/>
    <cellStyle name="Hyperlink" xfId="4577" builtinId="8" hidden="1"/>
    <cellStyle name="Hyperlink" xfId="4579" builtinId="8" hidden="1"/>
    <cellStyle name="Hyperlink" xfId="4581" builtinId="8" hidden="1"/>
    <cellStyle name="Hyperlink" xfId="4583" builtinId="8" hidden="1"/>
    <cellStyle name="Hyperlink" xfId="4585" builtinId="8" hidden="1"/>
    <cellStyle name="Hyperlink" xfId="4587" builtinId="8" hidden="1"/>
    <cellStyle name="Hyperlink" xfId="4589" builtinId="8" hidden="1"/>
    <cellStyle name="Hyperlink" xfId="4591" builtinId="8" hidden="1"/>
    <cellStyle name="Hyperlink" xfId="4593" builtinId="8" hidden="1"/>
    <cellStyle name="Hyperlink" xfId="4595" builtinId="8" hidden="1"/>
    <cellStyle name="Hyperlink" xfId="4597" builtinId="8" hidden="1"/>
    <cellStyle name="Hyperlink" xfId="4599" builtinId="8" hidden="1"/>
    <cellStyle name="Hyperlink" xfId="4601" builtinId="8" hidden="1"/>
    <cellStyle name="Hyperlink" xfId="4603" builtinId="8" hidden="1"/>
    <cellStyle name="Hyperlink" xfId="4605" builtinId="8" hidden="1"/>
    <cellStyle name="Hyperlink" xfId="4607" builtinId="8" hidden="1"/>
    <cellStyle name="Hyperlink" xfId="4609" builtinId="8" hidden="1"/>
    <cellStyle name="Hyperlink" xfId="4611" builtinId="8" hidden="1"/>
    <cellStyle name="Hyperlink" xfId="4613" builtinId="8" hidden="1"/>
    <cellStyle name="Hyperlink" xfId="4615" builtinId="8" hidden="1"/>
    <cellStyle name="Hyperlink" xfId="4617" builtinId="8" hidden="1"/>
    <cellStyle name="Hyperlink" xfId="4619" builtinId="8" hidden="1"/>
    <cellStyle name="Hyperlink" xfId="4621" builtinId="8" hidden="1"/>
    <cellStyle name="Hyperlink" xfId="4623" builtinId="8" hidden="1"/>
    <cellStyle name="Hyperlink" xfId="4625" builtinId="8" hidden="1"/>
    <cellStyle name="Hyperlink" xfId="4627" builtinId="8" hidden="1"/>
    <cellStyle name="Hyperlink" xfId="4629" builtinId="8" hidden="1"/>
    <cellStyle name="Hyperlink" xfId="4631" builtinId="8" hidden="1"/>
    <cellStyle name="Hyperlink" xfId="4633" builtinId="8" hidden="1"/>
    <cellStyle name="Hyperlink" xfId="4635" builtinId="8" hidden="1"/>
    <cellStyle name="Hyperlink" xfId="4637" builtinId="8" hidden="1"/>
    <cellStyle name="Hyperlink" xfId="4639" builtinId="8" hidden="1"/>
    <cellStyle name="Hyperlink" xfId="4641" builtinId="8" hidden="1"/>
    <cellStyle name="Hyperlink" xfId="4643" builtinId="8" hidden="1"/>
    <cellStyle name="Hyperlink" xfId="4645" builtinId="8" hidden="1"/>
    <cellStyle name="Hyperlink" xfId="4647" builtinId="8" hidden="1"/>
    <cellStyle name="Hyperlink" xfId="4649" builtinId="8" hidden="1"/>
    <cellStyle name="Hyperlink" xfId="4651" builtinId="8" hidden="1"/>
    <cellStyle name="Hyperlink" xfId="4653" builtinId="8" hidden="1"/>
    <cellStyle name="Hyperlink" xfId="4655" builtinId="8" hidden="1"/>
    <cellStyle name="Hyperlink" xfId="4657" builtinId="8" hidden="1"/>
    <cellStyle name="Hyperlink" xfId="4659" builtinId="8" hidden="1"/>
    <cellStyle name="Hyperlink" xfId="4661" builtinId="8" hidden="1"/>
    <cellStyle name="Hyperlink" xfId="4663" builtinId="8" hidden="1"/>
    <cellStyle name="Hyperlink" xfId="4665" builtinId="8" hidden="1"/>
    <cellStyle name="Hyperlink" xfId="4667" builtinId="8" hidden="1"/>
    <cellStyle name="Hyperlink" xfId="4669" builtinId="8" hidden="1"/>
    <cellStyle name="Hyperlink" xfId="4671" builtinId="8" hidden="1"/>
    <cellStyle name="Hyperlink" xfId="4673" builtinId="8" hidden="1"/>
    <cellStyle name="Hyperlink" xfId="4675" builtinId="8" hidden="1"/>
    <cellStyle name="Hyperlink" xfId="4677" builtinId="8" hidden="1"/>
    <cellStyle name="Hyperlink" xfId="4679" builtinId="8" hidden="1"/>
    <cellStyle name="Hyperlink" xfId="4681" builtinId="8" hidden="1"/>
    <cellStyle name="Hyperlink" xfId="4683" builtinId="8" hidden="1"/>
    <cellStyle name="Hyperlink" xfId="4685" builtinId="8" hidden="1"/>
    <cellStyle name="Hyperlink" xfId="4687" builtinId="8" hidden="1"/>
    <cellStyle name="Hyperlink" xfId="4689" builtinId="8" hidden="1"/>
    <cellStyle name="Hyperlink" xfId="4691" builtinId="8" hidden="1"/>
    <cellStyle name="Hyperlink" xfId="4693" builtinId="8" hidden="1"/>
    <cellStyle name="Hyperlink" xfId="4695" builtinId="8" hidden="1"/>
    <cellStyle name="Hyperlink" xfId="4697" builtinId="8" hidden="1"/>
    <cellStyle name="Hyperlink" xfId="4699" builtinId="8" hidden="1"/>
    <cellStyle name="Hyperlink" xfId="4701" builtinId="8" hidden="1"/>
    <cellStyle name="Hyperlink" xfId="4703" builtinId="8" hidden="1"/>
    <cellStyle name="Hyperlink" xfId="4705" builtinId="8" hidden="1"/>
    <cellStyle name="Hyperlink" xfId="4707" builtinId="8" hidden="1"/>
    <cellStyle name="Hyperlink" xfId="4709" builtinId="8" hidden="1"/>
    <cellStyle name="Hyperlink" xfId="4711" builtinId="8" hidden="1"/>
    <cellStyle name="Hyperlink" xfId="4713" builtinId="8" hidden="1"/>
    <cellStyle name="Hyperlink" xfId="4715" builtinId="8" hidden="1"/>
    <cellStyle name="Hyperlink" xfId="4717" builtinId="8" hidden="1"/>
    <cellStyle name="Hyperlink" xfId="4719" builtinId="8" hidden="1"/>
    <cellStyle name="Hyperlink" xfId="4721" builtinId="8" hidden="1"/>
    <cellStyle name="Hyperlink" xfId="4723" builtinId="8" hidden="1"/>
    <cellStyle name="Hyperlink" xfId="4725" builtinId="8" hidden="1"/>
    <cellStyle name="Hyperlink" xfId="4727" builtinId="8" hidden="1"/>
    <cellStyle name="Hyperlink" xfId="4729" builtinId="8" hidden="1"/>
    <cellStyle name="Hyperlink 10" xfId="4045" xr:uid="{00000000-0005-0000-0000-000018120000}"/>
    <cellStyle name="Hyperlink 10 2" xfId="4046" xr:uid="{00000000-0005-0000-0000-000019120000}"/>
    <cellStyle name="Hyperlink 10 3" xfId="4047" xr:uid="{00000000-0005-0000-0000-00001A120000}"/>
    <cellStyle name="Hyperlink 11" xfId="4048" xr:uid="{00000000-0005-0000-0000-00001B120000}"/>
    <cellStyle name="Hyperlink 11 2" xfId="4049" xr:uid="{00000000-0005-0000-0000-00001C120000}"/>
    <cellStyle name="Hyperlink 11 3" xfId="4050" xr:uid="{00000000-0005-0000-0000-00001D120000}"/>
    <cellStyle name="Hyperlink 12" xfId="4051" xr:uid="{00000000-0005-0000-0000-00001E120000}"/>
    <cellStyle name="Hyperlink 12 2" xfId="4052" xr:uid="{00000000-0005-0000-0000-00001F120000}"/>
    <cellStyle name="Hyperlink 12 3" xfId="4053" xr:uid="{00000000-0005-0000-0000-000020120000}"/>
    <cellStyle name="Hyperlink 13" xfId="4054" xr:uid="{00000000-0005-0000-0000-000021120000}"/>
    <cellStyle name="Hyperlink 13 2" xfId="4055" xr:uid="{00000000-0005-0000-0000-000022120000}"/>
    <cellStyle name="Hyperlink 13 3" xfId="4056" xr:uid="{00000000-0005-0000-0000-000023120000}"/>
    <cellStyle name="Hyperlink 14" xfId="4057" xr:uid="{00000000-0005-0000-0000-000024120000}"/>
    <cellStyle name="Hyperlink 14 2" xfId="4058" xr:uid="{00000000-0005-0000-0000-000025120000}"/>
    <cellStyle name="Hyperlink 14 3" xfId="4059" xr:uid="{00000000-0005-0000-0000-000026120000}"/>
    <cellStyle name="Hyperlink 15" xfId="4060" xr:uid="{00000000-0005-0000-0000-000027120000}"/>
    <cellStyle name="Hyperlink 15 2" xfId="4061" xr:uid="{00000000-0005-0000-0000-000028120000}"/>
    <cellStyle name="Hyperlink 15 3" xfId="4062" xr:uid="{00000000-0005-0000-0000-000029120000}"/>
    <cellStyle name="Hyperlink 16" xfId="4063" xr:uid="{00000000-0005-0000-0000-00002A120000}"/>
    <cellStyle name="Hyperlink 16 2" xfId="4064" xr:uid="{00000000-0005-0000-0000-00002B120000}"/>
    <cellStyle name="Hyperlink 16 3" xfId="4065" xr:uid="{00000000-0005-0000-0000-00002C120000}"/>
    <cellStyle name="Hyperlink 17" xfId="4066" xr:uid="{00000000-0005-0000-0000-00002D120000}"/>
    <cellStyle name="Hyperlink 17 2" xfId="4067" xr:uid="{00000000-0005-0000-0000-00002E120000}"/>
    <cellStyle name="Hyperlink 17 3" xfId="4068" xr:uid="{00000000-0005-0000-0000-00002F120000}"/>
    <cellStyle name="Hyperlink 18" xfId="4069" xr:uid="{00000000-0005-0000-0000-000030120000}"/>
    <cellStyle name="Hyperlink 18 2" xfId="4070" xr:uid="{00000000-0005-0000-0000-000031120000}"/>
    <cellStyle name="Hyperlink 18 3" xfId="4071" xr:uid="{00000000-0005-0000-0000-000032120000}"/>
    <cellStyle name="Hyperlink 19" xfId="4072" xr:uid="{00000000-0005-0000-0000-000033120000}"/>
    <cellStyle name="Hyperlink 19 2" xfId="4073" xr:uid="{00000000-0005-0000-0000-000034120000}"/>
    <cellStyle name="Hyperlink 19 3" xfId="4074" xr:uid="{00000000-0005-0000-0000-000035120000}"/>
    <cellStyle name="Hyperlink 2" xfId="4075" xr:uid="{00000000-0005-0000-0000-000036120000}"/>
    <cellStyle name="Hyperlink 2 2" xfId="4076" xr:uid="{00000000-0005-0000-0000-000037120000}"/>
    <cellStyle name="Hyperlink 2 3" xfId="4077" xr:uid="{00000000-0005-0000-0000-000038120000}"/>
    <cellStyle name="Hyperlink 20" xfId="4078" xr:uid="{00000000-0005-0000-0000-000039120000}"/>
    <cellStyle name="Hyperlink 20 2" xfId="4079" xr:uid="{00000000-0005-0000-0000-00003A120000}"/>
    <cellStyle name="Hyperlink 20 3" xfId="4080" xr:uid="{00000000-0005-0000-0000-00003B120000}"/>
    <cellStyle name="Hyperlink 21" xfId="4081" xr:uid="{00000000-0005-0000-0000-00003C120000}"/>
    <cellStyle name="Hyperlink 21 2" xfId="4082" xr:uid="{00000000-0005-0000-0000-00003D120000}"/>
    <cellStyle name="Hyperlink 21 3" xfId="4083" xr:uid="{00000000-0005-0000-0000-00003E120000}"/>
    <cellStyle name="Hyperlink 22" xfId="4084" xr:uid="{00000000-0005-0000-0000-00003F120000}"/>
    <cellStyle name="Hyperlink 22 2" xfId="4085" xr:uid="{00000000-0005-0000-0000-000040120000}"/>
    <cellStyle name="Hyperlink 22 3" xfId="4086" xr:uid="{00000000-0005-0000-0000-000041120000}"/>
    <cellStyle name="Hyperlink 23" xfId="4087" xr:uid="{00000000-0005-0000-0000-000042120000}"/>
    <cellStyle name="Hyperlink 23 2" xfId="4088" xr:uid="{00000000-0005-0000-0000-000043120000}"/>
    <cellStyle name="Hyperlink 23 3" xfId="4089" xr:uid="{00000000-0005-0000-0000-000044120000}"/>
    <cellStyle name="Hyperlink 24" xfId="4090" xr:uid="{00000000-0005-0000-0000-000045120000}"/>
    <cellStyle name="Hyperlink 25" xfId="4091" xr:uid="{00000000-0005-0000-0000-000046120000}"/>
    <cellStyle name="Hyperlink 26" xfId="4092" xr:uid="{00000000-0005-0000-0000-000047120000}"/>
    <cellStyle name="Hyperlink 27" xfId="4093" xr:uid="{00000000-0005-0000-0000-000048120000}"/>
    <cellStyle name="Hyperlink 28" xfId="4094" xr:uid="{00000000-0005-0000-0000-000049120000}"/>
    <cellStyle name="Hyperlink 29" xfId="4095" xr:uid="{00000000-0005-0000-0000-00004A120000}"/>
    <cellStyle name="Hyperlink 3" xfId="4096" xr:uid="{00000000-0005-0000-0000-00004B120000}"/>
    <cellStyle name="Hyperlink 3 2" xfId="4097" xr:uid="{00000000-0005-0000-0000-00004C120000}"/>
    <cellStyle name="Hyperlink 3 3" xfId="4098" xr:uid="{00000000-0005-0000-0000-00004D120000}"/>
    <cellStyle name="Hyperlink 30" xfId="4099" xr:uid="{00000000-0005-0000-0000-00004E120000}"/>
    <cellStyle name="Hyperlink 31" xfId="4100" xr:uid="{00000000-0005-0000-0000-00004F120000}"/>
    <cellStyle name="Hyperlink 32" xfId="4101" xr:uid="{00000000-0005-0000-0000-000050120000}"/>
    <cellStyle name="Hyperlink 33" xfId="4102" xr:uid="{00000000-0005-0000-0000-000051120000}"/>
    <cellStyle name="Hyperlink 33 2" xfId="4103" xr:uid="{00000000-0005-0000-0000-000052120000}"/>
    <cellStyle name="Hyperlink 33 3" xfId="4104" xr:uid="{00000000-0005-0000-0000-000053120000}"/>
    <cellStyle name="Hyperlink 34" xfId="4105" xr:uid="{00000000-0005-0000-0000-000054120000}"/>
    <cellStyle name="Hyperlink 34 2" xfId="4106" xr:uid="{00000000-0005-0000-0000-000055120000}"/>
    <cellStyle name="Hyperlink 34 3" xfId="4107" xr:uid="{00000000-0005-0000-0000-000056120000}"/>
    <cellStyle name="Hyperlink 34 4" xfId="4108" xr:uid="{00000000-0005-0000-0000-000057120000}"/>
    <cellStyle name="Hyperlink 34 5" xfId="4109" xr:uid="{00000000-0005-0000-0000-000058120000}"/>
    <cellStyle name="Hyperlink 4" xfId="4110" xr:uid="{00000000-0005-0000-0000-000059120000}"/>
    <cellStyle name="Hyperlink 4 2" xfId="4111" xr:uid="{00000000-0005-0000-0000-00005A120000}"/>
    <cellStyle name="Hyperlink 4 3" xfId="4112" xr:uid="{00000000-0005-0000-0000-00005B120000}"/>
    <cellStyle name="Hyperlink 5" xfId="4113" xr:uid="{00000000-0005-0000-0000-00005C120000}"/>
    <cellStyle name="Hyperlink 5 2" xfId="4114" xr:uid="{00000000-0005-0000-0000-00005D120000}"/>
    <cellStyle name="Hyperlink 5 3" xfId="4115" xr:uid="{00000000-0005-0000-0000-00005E120000}"/>
    <cellStyle name="Hyperlink 6" xfId="4116" xr:uid="{00000000-0005-0000-0000-00005F120000}"/>
    <cellStyle name="Hyperlink 6 2" xfId="4117" xr:uid="{00000000-0005-0000-0000-000060120000}"/>
    <cellStyle name="Hyperlink 6 3" xfId="4118" xr:uid="{00000000-0005-0000-0000-000061120000}"/>
    <cellStyle name="Hyperlink 7" xfId="4119" xr:uid="{00000000-0005-0000-0000-000062120000}"/>
    <cellStyle name="Hyperlink 7 2" xfId="4120" xr:uid="{00000000-0005-0000-0000-000063120000}"/>
    <cellStyle name="Hyperlink 7 3" xfId="4121" xr:uid="{00000000-0005-0000-0000-000064120000}"/>
    <cellStyle name="Hyperlink 8" xfId="4122" xr:uid="{00000000-0005-0000-0000-000065120000}"/>
    <cellStyle name="Hyperlink 8 2" xfId="4123" xr:uid="{00000000-0005-0000-0000-000066120000}"/>
    <cellStyle name="Hyperlink 8 3" xfId="4124" xr:uid="{00000000-0005-0000-0000-000067120000}"/>
    <cellStyle name="Hyperlink 9" xfId="4125" xr:uid="{00000000-0005-0000-0000-000068120000}"/>
    <cellStyle name="Hyperlink 9 2" xfId="4126" xr:uid="{00000000-0005-0000-0000-000069120000}"/>
    <cellStyle name="Hyperlink 9 3" xfId="4127" xr:uid="{00000000-0005-0000-0000-00006A120000}"/>
    <cellStyle name="Input 2" xfId="4128" xr:uid="{00000000-0005-0000-0000-00006B120000}"/>
    <cellStyle name="Linked" xfId="4129" xr:uid="{00000000-0005-0000-0000-00006C120000}"/>
    <cellStyle name="Normal" xfId="0" builtinId="0"/>
    <cellStyle name="Normal 2" xfId="1683" xr:uid="{00000000-0005-0000-0000-00006E120000}"/>
    <cellStyle name="Normal 2 2" xfId="1344" xr:uid="{00000000-0005-0000-0000-00006F120000}"/>
    <cellStyle name="Normal 2 2 2" xfId="4130" xr:uid="{00000000-0005-0000-0000-000070120000}"/>
    <cellStyle name="Normal 2 2 2 2" xfId="4739" xr:uid="{00000000-0005-0000-0000-000071120000}"/>
    <cellStyle name="Normal 3" xfId="4131" xr:uid="{00000000-0005-0000-0000-000072120000}"/>
    <cellStyle name="Normal 4" xfId="4132" xr:uid="{00000000-0005-0000-0000-000073120000}"/>
    <cellStyle name="Normal 5" xfId="4133" xr:uid="{00000000-0005-0000-0000-000074120000}"/>
    <cellStyle name="Normal 6" xfId="4134" xr:uid="{00000000-0005-0000-0000-000075120000}"/>
    <cellStyle name="Normal 6 2" xfId="4740" xr:uid="{00000000-0005-0000-0000-000076120000}"/>
    <cellStyle name="Normal 7" xfId="4135" xr:uid="{00000000-0005-0000-0000-000077120000}"/>
    <cellStyle name="Normal 8" xfId="4136" xr:uid="{00000000-0005-0000-0000-000078120000}"/>
    <cellStyle name="Normal Small" xfId="4137" xr:uid="{00000000-0005-0000-0000-000079120000}"/>
    <cellStyle name="Percent" xfId="4742" builtinId="5"/>
    <cellStyle name="Percent 2" xfId="4138" xr:uid="{00000000-0005-0000-0000-00007B120000}"/>
    <cellStyle name="Percent 2 2" xfId="4139" xr:uid="{00000000-0005-0000-0000-00007C120000}"/>
    <cellStyle name="Percent 2 3" xfId="4140" xr:uid="{00000000-0005-0000-0000-00007D120000}"/>
    <cellStyle name="Percent 2 4" xfId="4741" xr:uid="{00000000-0005-0000-0000-00007E120000}"/>
    <cellStyle name="Percent 3" xfId="4141" xr:uid="{00000000-0005-0000-0000-00007F120000}"/>
    <cellStyle name="Percent 3 2" xfId="4142" xr:uid="{00000000-0005-0000-0000-000080120000}"/>
    <cellStyle name="Results" xfId="4143" xr:uid="{00000000-0005-0000-0000-000081120000}"/>
    <cellStyle name="Title 2" xfId="4144" xr:uid="{00000000-0005-0000-0000-000082120000}"/>
    <cellStyle name="Title 3" xfId="4145" xr:uid="{00000000-0005-0000-0000-000083120000}"/>
    <cellStyle name="Unit" xfId="4146" xr:uid="{00000000-0005-0000-0000-000084120000}"/>
    <cellStyle name="UserInput" xfId="4147" xr:uid="{00000000-0005-0000-0000-000085120000}"/>
    <cellStyle name="Variable" xfId="4148" xr:uid="{00000000-0005-0000-0000-000086120000}"/>
  </cellStyles>
  <dxfs count="0"/>
  <tableStyles count="0" defaultTableStyle="TableStyleMedium2" defaultPivotStyle="PivotStyleLight16"/>
  <colors>
    <mruColors>
      <color rgb="FFE46C0A"/>
      <color rgb="FF215968"/>
      <color rgb="FF31859C"/>
      <color rgb="FF4BACC6"/>
      <color rgb="FF93CDDD"/>
      <color rgb="FFB7DEE8"/>
      <color rgb="FF984807"/>
      <color rgb="FFF79646"/>
      <color rgb="FFFAC090"/>
      <color rgb="FFFCD5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26.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8.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30.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31.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26.xml.rels><?xml version="1.0" encoding="UTF-8" standalone="yes"?>
<Relationships xmlns="http://schemas.openxmlformats.org/package/2006/relationships"><Relationship Id="rId1" Type="http://schemas.openxmlformats.org/officeDocument/2006/relationships/chartUserShapes" Target="../drawings/drawing34.xml"/></Relationships>
</file>

<file path=xl/charts/_rels/chart27.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28.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_rels/chart30.xml.rels><?xml version="1.0" encoding="UTF-8" standalone="yes"?>
<Relationships xmlns="http://schemas.openxmlformats.org/package/2006/relationships"><Relationship Id="rId1" Type="http://schemas.openxmlformats.org/officeDocument/2006/relationships/chartUserShapes" Target="../drawings/drawing39.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40.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41.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43.xml"/></Relationships>
</file>

<file path=xl/charts/_rels/chart34.xml.rels><?xml version="1.0" encoding="UTF-8" standalone="yes"?>
<Relationships xmlns="http://schemas.openxmlformats.org/package/2006/relationships"><Relationship Id="rId1" Type="http://schemas.openxmlformats.org/officeDocument/2006/relationships/chartUserShapes" Target="../drawings/drawing44.xml"/></Relationships>
</file>

<file path=xl/charts/_rels/chart35.xml.rels><?xml version="1.0" encoding="UTF-8" standalone="yes"?>
<Relationships xmlns="http://schemas.openxmlformats.org/package/2006/relationships"><Relationship Id="rId1" Type="http://schemas.openxmlformats.org/officeDocument/2006/relationships/chartUserShapes" Target="../drawings/drawing45.xml"/></Relationships>
</file>

<file path=xl/charts/_rels/chart36.xml.rels><?xml version="1.0" encoding="UTF-8" standalone="yes"?>
<Relationships xmlns="http://schemas.openxmlformats.org/package/2006/relationships"><Relationship Id="rId1" Type="http://schemas.openxmlformats.org/officeDocument/2006/relationships/chartUserShapes" Target="../drawings/drawing46.xml"/></Relationships>
</file>

<file path=xl/charts/_rels/chart37.xml.rels><?xml version="1.0" encoding="UTF-8" standalone="yes"?>
<Relationships xmlns="http://schemas.openxmlformats.org/package/2006/relationships"><Relationship Id="rId1" Type="http://schemas.openxmlformats.org/officeDocument/2006/relationships/chartUserShapes" Target="../drawings/drawing48.xml"/></Relationships>
</file>

<file path=xl/charts/_rels/chart38.xml.rels><?xml version="1.0" encoding="UTF-8" standalone="yes"?>
<Relationships xmlns="http://schemas.openxmlformats.org/package/2006/relationships"><Relationship Id="rId1" Type="http://schemas.openxmlformats.org/officeDocument/2006/relationships/chartUserShapes" Target="../drawings/drawing49.xml"/></Relationships>
</file>

<file path=xl/charts/_rels/chart39.xml.rels><?xml version="1.0" encoding="UTF-8" standalone="yes"?>
<Relationships xmlns="http://schemas.openxmlformats.org/package/2006/relationships"><Relationship Id="rId1" Type="http://schemas.openxmlformats.org/officeDocument/2006/relationships/chartUserShapes" Target="../drawings/drawing50.xml"/></Relationships>
</file>

<file path=xl/charts/_rels/chart40.xml.rels><?xml version="1.0" encoding="UTF-8" standalone="yes"?>
<Relationships xmlns="http://schemas.openxmlformats.org/package/2006/relationships"><Relationship Id="rId1" Type="http://schemas.openxmlformats.org/officeDocument/2006/relationships/chartUserShapes" Target="../drawings/drawing51.xml"/></Relationships>
</file>

<file path=xl/charts/_rels/chart41.xml.rels><?xml version="1.0" encoding="UTF-8" standalone="yes"?>
<Relationships xmlns="http://schemas.openxmlformats.org/package/2006/relationships"><Relationship Id="rId1" Type="http://schemas.openxmlformats.org/officeDocument/2006/relationships/chartUserShapes" Target="../drawings/drawing53.xml"/></Relationships>
</file>

<file path=xl/charts/_rels/chart42.xml.rels><?xml version="1.0" encoding="UTF-8" standalone="yes"?>
<Relationships xmlns="http://schemas.openxmlformats.org/package/2006/relationships"><Relationship Id="rId1" Type="http://schemas.openxmlformats.org/officeDocument/2006/relationships/chartUserShapes" Target="../drawings/drawing54.xml"/></Relationships>
</file>

<file path=xl/charts/_rels/chart43.xml.rels><?xml version="1.0" encoding="UTF-8" standalone="yes"?>
<Relationships xmlns="http://schemas.openxmlformats.org/package/2006/relationships"><Relationship Id="rId1" Type="http://schemas.openxmlformats.org/officeDocument/2006/relationships/chartUserShapes" Target="../drawings/drawing55.xml"/></Relationships>
</file>

<file path=xl/charts/_rels/chart44.xml.rels><?xml version="1.0" encoding="UTF-8" standalone="yes"?>
<Relationships xmlns="http://schemas.openxmlformats.org/package/2006/relationships"><Relationship Id="rId1" Type="http://schemas.openxmlformats.org/officeDocument/2006/relationships/chartUserShapes" Target="../drawings/drawing56.xml"/></Relationships>
</file>

<file path=xl/charts/_rels/chart45.xml.rels><?xml version="1.0" encoding="UTF-8" standalone="yes"?>
<Relationships xmlns="http://schemas.openxmlformats.org/package/2006/relationships"><Relationship Id="rId1" Type="http://schemas.openxmlformats.org/officeDocument/2006/relationships/chartUserShapes" Target="../drawings/drawing57.xml"/></Relationships>
</file>

<file path=xl/charts/_rels/chart46.xml.rels><?xml version="1.0" encoding="UTF-8" standalone="yes"?>
<Relationships xmlns="http://schemas.openxmlformats.org/package/2006/relationships"><Relationship Id="rId1" Type="http://schemas.openxmlformats.org/officeDocument/2006/relationships/chartUserShapes" Target="../drawings/drawing58.xml"/></Relationships>
</file>

<file path=xl/charts/_rels/chart47.xml.rels><?xml version="1.0" encoding="UTF-8" standalone="yes"?>
<Relationships xmlns="http://schemas.openxmlformats.org/package/2006/relationships"><Relationship Id="rId1" Type="http://schemas.openxmlformats.org/officeDocument/2006/relationships/chartUserShapes" Target="../drawings/drawing59.xml"/></Relationships>
</file>

<file path=xl/charts/_rels/chart48.xml.rels><?xml version="1.0" encoding="UTF-8" standalone="yes"?>
<Relationships xmlns="http://schemas.openxmlformats.org/package/2006/relationships"><Relationship Id="rId1" Type="http://schemas.openxmlformats.org/officeDocument/2006/relationships/chartUserShapes" Target="../drawings/drawing6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19848962295"/>
          <c:y val="9.6154479849738003E-2"/>
          <c:w val="0.84515474940395396"/>
          <c:h val="0.81318821339193104"/>
        </c:manualLayout>
      </c:layout>
      <c:lineChart>
        <c:grouping val="standard"/>
        <c:varyColors val="0"/>
        <c:ser>
          <c:idx val="0"/>
          <c:order val="0"/>
          <c:tx>
            <c:strRef>
              <c:f>'Graphics Input'!$E$40</c:f>
              <c:strCache>
                <c:ptCount val="1"/>
                <c:pt idx="0">
                  <c:v>TRG 1 - Low</c:v>
                </c:pt>
              </c:strCache>
            </c:strRef>
          </c:tx>
          <c:spPr>
            <a:ln>
              <a:solidFill>
                <a:schemeClr val="accent6"/>
              </a:solidFill>
              <a:prstDash val="sysDot"/>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Input'!$S$40:$BG$40</c:f>
              <c:numCache>
                <c:formatCode>"$"#,##0_);\("$"#,##0\)</c:formatCode>
                <c:ptCount val="41"/>
                <c:pt idx="4" formatCode="0%">
                  <c:v>0.5115685106238268</c:v>
                </c:pt>
                <c:pt idx="5" formatCode="0%">
                  <c:v>0.53621273558777482</c:v>
                </c:pt>
                <c:pt idx="6" formatCode="0%">
                  <c:v>0.54726619422759704</c:v>
                </c:pt>
                <c:pt idx="7" formatCode="0%">
                  <c:v>0.55699570251179109</c:v>
                </c:pt>
                <c:pt idx="8" formatCode="0%">
                  <c:v>0.56532951663621156</c:v>
                </c:pt>
                <c:pt idx="9" formatCode="0%">
                  <c:v>0.57222131939560805</c:v>
                </c:pt>
                <c:pt idx="10" formatCode="0%">
                  <c:v>0.57765090497007543</c:v>
                </c:pt>
                <c:pt idx="11" formatCode="0%">
                  <c:v>0.58366291380284507</c:v>
                </c:pt>
                <c:pt idx="12" formatCode="0%">
                  <c:v>0.58979427044571242</c:v>
                </c:pt>
                <c:pt idx="13" formatCode="0%">
                  <c:v>0.5946728083646502</c:v>
                </c:pt>
                <c:pt idx="14" formatCode="0%">
                  <c:v>0.59834970479869443</c:v>
                </c:pt>
                <c:pt idx="15" formatCode="0%">
                  <c:v>0.60089188096431745</c:v>
                </c:pt>
                <c:pt idx="16" formatCode="0%">
                  <c:v>0.6023785303320921</c:v>
                </c:pt>
                <c:pt idx="17" formatCode="0%">
                  <c:v>0.60521380824525184</c:v>
                </c:pt>
                <c:pt idx="18" formatCode="0%">
                  <c:v>0.60721852567123979</c:v>
                </c:pt>
                <c:pt idx="19" formatCode="0%">
                  <c:v>0.60906955942676533</c:v>
                </c:pt>
                <c:pt idx="20" formatCode="0%">
                  <c:v>0.61027400371885909</c:v>
                </c:pt>
                <c:pt idx="21" formatCode="0%">
                  <c:v>0.61193538219461052</c:v>
                </c:pt>
                <c:pt idx="22" formatCode="0%">
                  <c:v>0.61312655939291127</c:v>
                </c:pt>
                <c:pt idx="23" formatCode="0%">
                  <c:v>0.61392087865642297</c:v>
                </c:pt>
                <c:pt idx="24" formatCode="0%">
                  <c:v>0.61499146801064619</c:v>
                </c:pt>
                <c:pt idx="25" formatCode="0%">
                  <c:v>0.61579640784733936</c:v>
                </c:pt>
                <c:pt idx="26" formatCode="0%">
                  <c:v>0.61699702279691604</c:v>
                </c:pt>
                <c:pt idx="27" formatCode="0%">
                  <c:v>0.61802845962047814</c:v>
                </c:pt>
                <c:pt idx="28" formatCode="0%">
                  <c:v>0.61892293986019031</c:v>
                </c:pt>
                <c:pt idx="29" formatCode="0%">
                  <c:v>0.61970316025070926</c:v>
                </c:pt>
                <c:pt idx="30" formatCode="0%">
                  <c:v>0.62038198639882791</c:v>
                </c:pt>
                <c:pt idx="31" formatCode="0%">
                  <c:v>0.62110805143247128</c:v>
                </c:pt>
                <c:pt idx="32" formatCode="0%">
                  <c:v>0.6217286250820182</c:v>
                </c:pt>
                <c:pt idx="33" formatCode="0%">
                  <c:v>0.62222564379292855</c:v>
                </c:pt>
                <c:pt idx="34" formatCode="0%">
                  <c:v>0.62257038728912784</c:v>
                </c:pt>
                <c:pt idx="35" formatCode="0%">
                  <c:v>0.6227235739009267</c:v>
                </c:pt>
                <c:pt idx="36" formatCode="0%">
                  <c:v>0.62351883732969349</c:v>
                </c:pt>
                <c:pt idx="37" formatCode="0%">
                  <c:v>0.62401397301695372</c:v>
                </c:pt>
                <c:pt idx="38" formatCode="0%">
                  <c:v>0.62413744804404103</c:v>
                </c:pt>
                <c:pt idx="39" formatCode="0%">
                  <c:v>0.62413744804404103</c:v>
                </c:pt>
                <c:pt idx="40" formatCode="0%">
                  <c:v>0.62413744804404103</c:v>
                </c:pt>
              </c:numCache>
            </c:numRef>
          </c:val>
          <c:smooth val="0"/>
          <c:extLst>
            <c:ext xmlns:c16="http://schemas.microsoft.com/office/drawing/2014/chart" uri="{C3380CC4-5D6E-409C-BE32-E72D297353CC}">
              <c16:uniqueId val="{00000000-4F0B-4C4F-BE2C-1A747B102526}"/>
            </c:ext>
          </c:extLst>
        </c:ser>
        <c:ser>
          <c:idx val="2"/>
          <c:order val="1"/>
          <c:tx>
            <c:strRef>
              <c:f>'Graphics Input'!$E$41</c:f>
              <c:strCache>
                <c:ptCount val="1"/>
                <c:pt idx="0">
                  <c:v>TRG 1 -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1-4F0B-4C4F-BE2C-1A747B102526}"/>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2-4F0B-4C4F-BE2C-1A747B102526}"/>
              </c:ext>
            </c:extLst>
          </c:dPt>
          <c:dPt>
            <c:idx val="12"/>
            <c:bubble3D val="0"/>
            <c:extLst>
              <c:ext xmlns:c16="http://schemas.microsoft.com/office/drawing/2014/chart" uri="{C3380CC4-5D6E-409C-BE32-E72D297353CC}">
                <c16:uniqueId val="{00000003-4F0B-4C4F-BE2C-1A747B102526}"/>
              </c:ext>
            </c:extLst>
          </c:dPt>
          <c:dPt>
            <c:idx val="13"/>
            <c:bubble3D val="0"/>
            <c:extLst>
              <c:ext xmlns:c16="http://schemas.microsoft.com/office/drawing/2014/chart" uri="{C3380CC4-5D6E-409C-BE32-E72D297353CC}">
                <c16:uniqueId val="{00000004-4F0B-4C4F-BE2C-1A747B102526}"/>
              </c:ext>
            </c:extLst>
          </c:dPt>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Input'!$S$41:$BG$41</c:f>
              <c:numCache>
                <c:formatCode>0%</c:formatCode>
                <c:ptCount val="41"/>
                <c:pt idx="3">
                  <c:v>0.48997880883527117</c:v>
                </c:pt>
                <c:pt idx="4">
                  <c:v>0.5115685106238268</c:v>
                </c:pt>
                <c:pt idx="5">
                  <c:v>0.51720272958997637</c:v>
                </c:pt>
                <c:pt idx="6">
                  <c:v>0.52229685488540734</c:v>
                </c:pt>
                <c:pt idx="7">
                  <c:v>0.52684462930295062</c:v>
                </c:pt>
                <c:pt idx="8">
                  <c:v>0.53084415085981951</c:v>
                </c:pt>
                <c:pt idx="9">
                  <c:v>0.53429774378144024</c:v>
                </c:pt>
                <c:pt idx="10">
                  <c:v>0.53777562322429917</c:v>
                </c:pt>
                <c:pt idx="11">
                  <c:v>0.54169807446320972</c:v>
                </c:pt>
                <c:pt idx="12">
                  <c:v>0.5451541880111076</c:v>
                </c:pt>
                <c:pt idx="13">
                  <c:v>0.5481582825118072</c:v>
                </c:pt>
                <c:pt idx="14">
                  <c:v>0.55072748685130246</c:v>
                </c:pt>
                <c:pt idx="15">
                  <c:v>0.55288135186874254</c:v>
                </c:pt>
                <c:pt idx="16">
                  <c:v>0.5557206383753529</c:v>
                </c:pt>
                <c:pt idx="17">
                  <c:v>0.55821343640258103</c:v>
                </c:pt>
                <c:pt idx="18">
                  <c:v>0.56065779723263942</c:v>
                </c:pt>
                <c:pt idx="19">
                  <c:v>0.56280752489374497</c:v>
                </c:pt>
                <c:pt idx="20">
                  <c:v>0.56496643673475178</c:v>
                </c:pt>
                <c:pt idx="21">
                  <c:v>0.56703725687251483</c:v>
                </c:pt>
                <c:pt idx="22">
                  <c:v>0.56889312321186847</c:v>
                </c:pt>
                <c:pt idx="23">
                  <c:v>0.57084317823935571</c:v>
                </c:pt>
                <c:pt idx="24">
                  <c:v>0.5726303228135462</c:v>
                </c:pt>
                <c:pt idx="25">
                  <c:v>0.57456550459338684</c:v>
                </c:pt>
                <c:pt idx="26">
                  <c:v>0.57638710175658203</c:v>
                </c:pt>
                <c:pt idx="27">
                  <c:v>0.5781174619205891</c:v>
                </c:pt>
                <c:pt idx="28">
                  <c:v>0.57977812634066772</c:v>
                </c:pt>
                <c:pt idx="29">
                  <c:v>0.58138971383370297</c:v>
                </c:pt>
                <c:pt idx="30">
                  <c:v>0.58297184501249288</c:v>
                </c:pt>
                <c:pt idx="31">
                  <c:v>0.58473115963696976</c:v>
                </c:pt>
                <c:pt idx="32">
                  <c:v>0.58649821136391367</c:v>
                </c:pt>
                <c:pt idx="33">
                  <c:v>0.58828926743678889</c:v>
                </c:pt>
                <c:pt idx="34">
                  <c:v>0.59011940544407915</c:v>
                </c:pt>
                <c:pt idx="35">
                  <c:v>0.59200247957608043</c:v>
                </c:pt>
                <c:pt idx="36">
                  <c:v>0.59395109495532206</c:v>
                </c:pt>
                <c:pt idx="37">
                  <c:v>0.59597658290246069</c:v>
                </c:pt>
                <c:pt idx="38">
                  <c:v>0.59808896915043563</c:v>
                </c:pt>
                <c:pt idx="39">
                  <c:v>0.60029694972400161</c:v>
                </c:pt>
                <c:pt idx="40">
                  <c:v>0.60260785165106789</c:v>
                </c:pt>
              </c:numCache>
            </c:numRef>
          </c:val>
          <c:smooth val="0"/>
          <c:extLst>
            <c:ext xmlns:c16="http://schemas.microsoft.com/office/drawing/2014/chart" uri="{C3380CC4-5D6E-409C-BE32-E72D297353CC}">
              <c16:uniqueId val="{00000005-4F0B-4C4F-BE2C-1A747B102526}"/>
            </c:ext>
          </c:extLst>
        </c:ser>
        <c:ser>
          <c:idx val="3"/>
          <c:order val="2"/>
          <c:tx>
            <c:strRef>
              <c:f>'Graphics Input'!$E$42</c:f>
              <c:strCache>
                <c:ptCount val="1"/>
                <c:pt idx="0">
                  <c:v>TRG 1 - High</c:v>
                </c:pt>
              </c:strCache>
            </c:strRef>
          </c:tx>
          <c:spPr>
            <a:ln>
              <a:solidFill>
                <a:schemeClr val="accent6"/>
              </a:solidFill>
              <a:prstDash val="dash"/>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Input'!$S$42:$BG$42</c:f>
              <c:numCache>
                <c:formatCode>"$"#,##0_);\("$"#,##0\)</c:formatCode>
                <c:ptCount val="41"/>
                <c:pt idx="4" formatCode="0%">
                  <c:v>0.5115685106238268</c:v>
                </c:pt>
                <c:pt idx="5" formatCode="0%">
                  <c:v>0.5115685106238268</c:v>
                </c:pt>
                <c:pt idx="6" formatCode="0%">
                  <c:v>0.5115685106238268</c:v>
                </c:pt>
                <c:pt idx="7" formatCode="0%">
                  <c:v>0.5115685106238268</c:v>
                </c:pt>
                <c:pt idx="8" formatCode="0%">
                  <c:v>0.5115685106238268</c:v>
                </c:pt>
                <c:pt idx="9" formatCode="0%">
                  <c:v>0.5115685106238268</c:v>
                </c:pt>
                <c:pt idx="10" formatCode="0%">
                  <c:v>0.5115685106238268</c:v>
                </c:pt>
                <c:pt idx="11" formatCode="0%">
                  <c:v>0.5115685106238268</c:v>
                </c:pt>
                <c:pt idx="12" formatCode="0%">
                  <c:v>0.5115685106238268</c:v>
                </c:pt>
                <c:pt idx="13" formatCode="0%">
                  <c:v>0.5115685106238268</c:v>
                </c:pt>
                <c:pt idx="14" formatCode="0%">
                  <c:v>0.5115685106238268</c:v>
                </c:pt>
                <c:pt idx="15" formatCode="0%">
                  <c:v>0.5115685106238268</c:v>
                </c:pt>
                <c:pt idx="16" formatCode="0%">
                  <c:v>0.5115685106238268</c:v>
                </c:pt>
                <c:pt idx="17" formatCode="0%">
                  <c:v>0.5115685106238268</c:v>
                </c:pt>
                <c:pt idx="18" formatCode="0%">
                  <c:v>0.5115685106238268</c:v>
                </c:pt>
                <c:pt idx="19" formatCode="0%">
                  <c:v>0.5115685106238268</c:v>
                </c:pt>
                <c:pt idx="20" formatCode="0%">
                  <c:v>0.5115685106238268</c:v>
                </c:pt>
                <c:pt idx="21" formatCode="0%">
                  <c:v>0.5115685106238268</c:v>
                </c:pt>
                <c:pt idx="22" formatCode="0%">
                  <c:v>0.5115685106238268</c:v>
                </c:pt>
                <c:pt idx="23" formatCode="0%">
                  <c:v>0.5115685106238268</c:v>
                </c:pt>
                <c:pt idx="24" formatCode="0%">
                  <c:v>0.5115685106238268</c:v>
                </c:pt>
                <c:pt idx="25" formatCode="0%">
                  <c:v>0.5115685106238268</c:v>
                </c:pt>
                <c:pt idx="26" formatCode="0%">
                  <c:v>0.5115685106238268</c:v>
                </c:pt>
                <c:pt idx="27" formatCode="0%">
                  <c:v>0.5115685106238268</c:v>
                </c:pt>
                <c:pt idx="28" formatCode="0%">
                  <c:v>0.5115685106238268</c:v>
                </c:pt>
                <c:pt idx="29" formatCode="0%">
                  <c:v>0.5115685106238268</c:v>
                </c:pt>
                <c:pt idx="30" formatCode="0%">
                  <c:v>0.5115685106238268</c:v>
                </c:pt>
                <c:pt idx="31" formatCode="0%">
                  <c:v>0.5115685106238268</c:v>
                </c:pt>
                <c:pt idx="32" formatCode="0%">
                  <c:v>0.5115685106238268</c:v>
                </c:pt>
                <c:pt idx="33" formatCode="0%">
                  <c:v>0.5115685106238268</c:v>
                </c:pt>
                <c:pt idx="34" formatCode="0%">
                  <c:v>0.5115685106238268</c:v>
                </c:pt>
                <c:pt idx="35" formatCode="0%">
                  <c:v>0.5115685106238268</c:v>
                </c:pt>
                <c:pt idx="36" formatCode="0%">
                  <c:v>0.5115685106238268</c:v>
                </c:pt>
                <c:pt idx="37" formatCode="0%">
                  <c:v>0.5115685106238268</c:v>
                </c:pt>
                <c:pt idx="38" formatCode="0%">
                  <c:v>0.5115685106238268</c:v>
                </c:pt>
                <c:pt idx="39" formatCode="0%">
                  <c:v>0.5115685106238268</c:v>
                </c:pt>
                <c:pt idx="40" formatCode="0%">
                  <c:v>0.5115685106238268</c:v>
                </c:pt>
              </c:numCache>
            </c:numRef>
          </c:val>
          <c:smooth val="0"/>
          <c:extLst>
            <c:ext xmlns:c16="http://schemas.microsoft.com/office/drawing/2014/chart" uri="{C3380CC4-5D6E-409C-BE32-E72D297353CC}">
              <c16:uniqueId val="{00000006-4F0B-4C4F-BE2C-1A747B102526}"/>
            </c:ext>
          </c:extLst>
        </c:ser>
        <c:ser>
          <c:idx val="4"/>
          <c:order val="3"/>
          <c:tx>
            <c:strRef>
              <c:f>'Graphics Input'!$E$43</c:f>
              <c:strCache>
                <c:ptCount val="1"/>
                <c:pt idx="0">
                  <c:v>TRG 2 - Low</c:v>
                </c:pt>
              </c:strCache>
            </c:strRef>
          </c:tx>
          <c:spPr>
            <a:ln>
              <a:solidFill>
                <a:schemeClr val="accent5"/>
              </a:solidFill>
              <a:prstDash val="sysDot"/>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7-4F0B-4C4F-BE2C-1A747B102526}"/>
              </c:ext>
            </c:extLst>
          </c:dPt>
          <c:dPt>
            <c:idx val="13"/>
            <c:marker>
              <c:symbol val="circle"/>
              <c:size val="8"/>
              <c:spPr>
                <a:noFill/>
                <a:ln>
                  <a:noFill/>
                </a:ln>
              </c:spPr>
            </c:marker>
            <c:bubble3D val="0"/>
            <c:extLst>
              <c:ext xmlns:c16="http://schemas.microsoft.com/office/drawing/2014/chart" uri="{C3380CC4-5D6E-409C-BE32-E72D297353CC}">
                <c16:uniqueId val="{00000008-4F0B-4C4F-BE2C-1A747B102526}"/>
              </c:ext>
            </c:extLst>
          </c:dPt>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Input'!$S$43:$BG$43</c:f>
              <c:numCache>
                <c:formatCode>"$"#,##0_);\("$"#,##0\)</c:formatCode>
                <c:ptCount val="41"/>
                <c:pt idx="4" formatCode="0%">
                  <c:v>0.46804270491110267</c:v>
                </c:pt>
                <c:pt idx="5" formatCode="0%">
                  <c:v>0.4905901242166778</c:v>
                </c:pt>
                <c:pt idx="6" formatCode="0%">
                  <c:v>0.50070312095702962</c:v>
                </c:pt>
                <c:pt idx="7" formatCode="0%">
                  <c:v>0.50960481306711691</c:v>
                </c:pt>
                <c:pt idx="8" formatCode="0%">
                  <c:v>0.51722956092398453</c:v>
                </c:pt>
                <c:pt idx="9" formatCode="0%">
                  <c:v>0.52353498813116017</c:v>
                </c:pt>
                <c:pt idx="10" formatCode="0%">
                  <c:v>0.52850260804138705</c:v>
                </c:pt>
                <c:pt idx="11" formatCode="0%">
                  <c:v>0.5340030968666426</c:v>
                </c:pt>
                <c:pt idx="12" formatCode="0%">
                  <c:v>0.53961277902710791</c:v>
                </c:pt>
                <c:pt idx="13" formatCode="0%">
                  <c:v>0.54407623609331113</c:v>
                </c:pt>
                <c:pt idx="14" formatCode="0%">
                  <c:v>0.54744029098904623</c:v>
                </c:pt>
                <c:pt idx="15" formatCode="0%">
                  <c:v>0.54976617107003056</c:v>
                </c:pt>
                <c:pt idx="16" formatCode="0%">
                  <c:v>0.55112633178535508</c:v>
                </c:pt>
                <c:pt idx="17" formatCode="0%">
                  <c:v>0.55372037562521481</c:v>
                </c:pt>
                <c:pt idx="18" formatCode="0%">
                  <c:v>0.55555452559175145</c:v>
                </c:pt>
                <c:pt idx="19" formatCode="0%">
                  <c:v>0.55724806776220559</c:v>
                </c:pt>
                <c:pt idx="20" formatCode="0%">
                  <c:v>0.55835003426850771</c:v>
                </c:pt>
                <c:pt idx="21" formatCode="0%">
                  <c:v>0.55987005760755892</c:v>
                </c:pt>
                <c:pt idx="22" formatCode="0%">
                  <c:v>0.56095988582478273</c:v>
                </c:pt>
                <c:pt idx="23" formatCode="0%">
                  <c:v>0.56168662198804598</c:v>
                </c:pt>
                <c:pt idx="24" formatCode="0%">
                  <c:v>0.56266612234194502</c:v>
                </c:pt>
                <c:pt idx="25" formatCode="0%">
                  <c:v>0.56340257544770234</c:v>
                </c:pt>
                <c:pt idx="26" formatCode="0%">
                  <c:v>0.56450103842360255</c:v>
                </c:pt>
                <c:pt idx="27" formatCode="0%">
                  <c:v>0.56544471746329983</c:v>
                </c:pt>
                <c:pt idx="28" formatCode="0%">
                  <c:v>0.56626309260209373</c:v>
                </c:pt>
                <c:pt idx="29" formatCode="0%">
                  <c:v>0.56697692946738465</c:v>
                </c:pt>
                <c:pt idx="30" formatCode="0%">
                  <c:v>0.56759799902098651</c:v>
                </c:pt>
                <c:pt idx="31" formatCode="0%">
                  <c:v>0.56826228823197289</c:v>
                </c:pt>
                <c:pt idx="32" formatCode="0%">
                  <c:v>0.56883006158685812</c:v>
                </c:pt>
                <c:pt idx="33" formatCode="0%">
                  <c:v>0.569284792433294</c:v>
                </c:pt>
                <c:pt idx="34" formatCode="0%">
                  <c:v>0.56960020410369749</c:v>
                </c:pt>
                <c:pt idx="35" formatCode="0%">
                  <c:v>0.5697403571323798</c:v>
                </c:pt>
                <c:pt idx="36" formatCode="0%">
                  <c:v>0.57046795712844478</c:v>
                </c:pt>
                <c:pt idx="37" formatCode="0%">
                  <c:v>0.5709209651646131</c:v>
                </c:pt>
                <c:pt idx="38" formatCode="0%">
                  <c:v>0.57103393456063101</c:v>
                </c:pt>
                <c:pt idx="39" formatCode="0%">
                  <c:v>0.57103393456063101</c:v>
                </c:pt>
                <c:pt idx="40" formatCode="0%">
                  <c:v>0.57103393456063101</c:v>
                </c:pt>
              </c:numCache>
            </c:numRef>
          </c:val>
          <c:smooth val="0"/>
          <c:extLst>
            <c:ext xmlns:c16="http://schemas.microsoft.com/office/drawing/2014/chart" uri="{C3380CC4-5D6E-409C-BE32-E72D297353CC}">
              <c16:uniqueId val="{00000009-4F0B-4C4F-BE2C-1A747B102526}"/>
            </c:ext>
          </c:extLst>
        </c:ser>
        <c:ser>
          <c:idx val="6"/>
          <c:order val="4"/>
          <c:tx>
            <c:strRef>
              <c:f>'Graphics Input'!$E$44</c:f>
              <c:strCache>
                <c:ptCount val="1"/>
                <c:pt idx="0">
                  <c:v>TRG 2 -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A-4F0B-4C4F-BE2C-1A747B102526}"/>
              </c:ext>
            </c:extLst>
          </c:dPt>
          <c:dPt>
            <c:idx val="1"/>
            <c:bubble3D val="0"/>
            <c:extLst>
              <c:ext xmlns:c16="http://schemas.microsoft.com/office/drawing/2014/chart" uri="{C3380CC4-5D6E-409C-BE32-E72D297353CC}">
                <c16:uniqueId val="{0000000B-4F0B-4C4F-BE2C-1A747B102526}"/>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C-4F0B-4C4F-BE2C-1A747B102526}"/>
              </c:ext>
            </c:extLst>
          </c:dPt>
          <c:dPt>
            <c:idx val="13"/>
            <c:bubble3D val="0"/>
            <c:extLst>
              <c:ext xmlns:c16="http://schemas.microsoft.com/office/drawing/2014/chart" uri="{C3380CC4-5D6E-409C-BE32-E72D297353CC}">
                <c16:uniqueId val="{0000000D-4F0B-4C4F-BE2C-1A747B102526}"/>
              </c:ext>
            </c:extLst>
          </c:dPt>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Input'!$S$44:$BG$44</c:f>
              <c:numCache>
                <c:formatCode>0%</c:formatCode>
                <c:ptCount val="41"/>
                <c:pt idx="3">
                  <c:v>0.46287689735087051</c:v>
                </c:pt>
                <c:pt idx="4">
                  <c:v>0.46804270491110267</c:v>
                </c:pt>
                <c:pt idx="5">
                  <c:v>0.47319754738129771</c:v>
                </c:pt>
                <c:pt idx="6">
                  <c:v>0.47785824899391682</c:v>
                </c:pt>
                <c:pt idx="7">
                  <c:v>0.48201908492401885</c:v>
                </c:pt>
                <c:pt idx="8">
                  <c:v>0.48567831501530123</c:v>
                </c:pt>
                <c:pt idx="9">
                  <c:v>0.48883806574101746</c:v>
                </c:pt>
                <c:pt idx="10">
                  <c:v>0.49202003661683502</c:v>
                </c:pt>
                <c:pt idx="11">
                  <c:v>0.49560875376735486</c:v>
                </c:pt>
                <c:pt idx="12">
                  <c:v>0.49877081065679357</c:v>
                </c:pt>
                <c:pt idx="13">
                  <c:v>0.50151930765517505</c:v>
                </c:pt>
                <c:pt idx="14">
                  <c:v>0.50386991627074518</c:v>
                </c:pt>
                <c:pt idx="15">
                  <c:v>0.50584052389776013</c:v>
                </c:pt>
                <c:pt idx="16">
                  <c:v>0.50843823526774068</c:v>
                </c:pt>
                <c:pt idx="17">
                  <c:v>0.51071893845261462</c:v>
                </c:pt>
                <c:pt idx="18">
                  <c:v>0.51295532562446</c:v>
                </c:pt>
                <c:pt idx="19">
                  <c:v>0.51492214791400848</c:v>
                </c:pt>
                <c:pt idx="20">
                  <c:v>0.51689737296548255</c:v>
                </c:pt>
                <c:pt idx="21">
                  <c:v>0.51879200142390947</c:v>
                </c:pt>
                <c:pt idx="22">
                  <c:v>0.52048996500725286</c:v>
                </c:pt>
                <c:pt idx="23">
                  <c:v>0.52227410341850444</c:v>
                </c:pt>
                <c:pt idx="24">
                  <c:v>0.52390919229360211</c:v>
                </c:pt>
                <c:pt idx="25">
                  <c:v>0.5256797229183795</c:v>
                </c:pt>
                <c:pt idx="26">
                  <c:v>0.5273463330513618</c:v>
                </c:pt>
                <c:pt idx="27">
                  <c:v>0.52892946890670334</c:v>
                </c:pt>
                <c:pt idx="28">
                  <c:v>0.53044883894411132</c:v>
                </c:pt>
                <c:pt idx="29">
                  <c:v>0.53192330766878182</c:v>
                </c:pt>
                <c:pt idx="30">
                  <c:v>0.53337082631206589</c:v>
                </c:pt>
                <c:pt idx="31">
                  <c:v>0.5349804530942649</c:v>
                </c:pt>
                <c:pt idx="32">
                  <c:v>0.53659715868270719</c:v>
                </c:pt>
                <c:pt idx="33">
                  <c:v>0.5382358262542779</c:v>
                </c:pt>
                <c:pt idx="34">
                  <c:v>0.53991025055034769</c:v>
                </c:pt>
                <c:pt idx="35">
                  <c:v>0.54163310700454037</c:v>
                </c:pt>
                <c:pt idx="36">
                  <c:v>0.5434159282572002</c:v>
                </c:pt>
                <c:pt idx="37">
                  <c:v>0.54526908152573794</c:v>
                </c:pt>
                <c:pt idx="38">
                  <c:v>0.54720173952322415</c:v>
                </c:pt>
                <c:pt idx="39">
                  <c:v>0.54922185839016302</c:v>
                </c:pt>
                <c:pt idx="40">
                  <c:v>0.55133614174863121</c:v>
                </c:pt>
              </c:numCache>
            </c:numRef>
          </c:val>
          <c:smooth val="0"/>
          <c:extLst>
            <c:ext xmlns:c16="http://schemas.microsoft.com/office/drawing/2014/chart" uri="{C3380CC4-5D6E-409C-BE32-E72D297353CC}">
              <c16:uniqueId val="{0000000E-4F0B-4C4F-BE2C-1A747B102526}"/>
            </c:ext>
          </c:extLst>
        </c:ser>
        <c:ser>
          <c:idx val="1"/>
          <c:order val="5"/>
          <c:tx>
            <c:strRef>
              <c:f>'Graphics Input'!$E$45</c:f>
              <c:strCache>
                <c:ptCount val="1"/>
                <c:pt idx="0">
                  <c:v>TRG 2 - High</c:v>
                </c:pt>
              </c:strCache>
            </c:strRef>
          </c:tx>
          <c:spPr>
            <a:ln>
              <a:solidFill>
                <a:schemeClr val="accent5"/>
              </a:solidFill>
              <a:prstDash val="dash"/>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Input'!$S$45:$BG$45</c:f>
              <c:numCache>
                <c:formatCode>"$"#,##0_);\("$"#,##0\)</c:formatCode>
                <c:ptCount val="41"/>
                <c:pt idx="4" formatCode="0%">
                  <c:v>0.46804270491110267</c:v>
                </c:pt>
                <c:pt idx="5" formatCode="0%">
                  <c:v>0.46804270491110267</c:v>
                </c:pt>
                <c:pt idx="6" formatCode="0%">
                  <c:v>0.46804270491110267</c:v>
                </c:pt>
                <c:pt idx="7" formatCode="0%">
                  <c:v>0.46804270491110267</c:v>
                </c:pt>
                <c:pt idx="8" formatCode="0%">
                  <c:v>0.46804270491110267</c:v>
                </c:pt>
                <c:pt idx="9" formatCode="0%">
                  <c:v>0.46804270491110267</c:v>
                </c:pt>
                <c:pt idx="10" formatCode="0%">
                  <c:v>0.46804270491110267</c:v>
                </c:pt>
                <c:pt idx="11" formatCode="0%">
                  <c:v>0.46804270491110267</c:v>
                </c:pt>
                <c:pt idx="12" formatCode="0%">
                  <c:v>0.46804270491110267</c:v>
                </c:pt>
                <c:pt idx="13" formatCode="0%">
                  <c:v>0.46804270491110267</c:v>
                </c:pt>
                <c:pt idx="14" formatCode="0%">
                  <c:v>0.46804270491110267</c:v>
                </c:pt>
                <c:pt idx="15" formatCode="0%">
                  <c:v>0.46804270491110267</c:v>
                </c:pt>
                <c:pt idx="16" formatCode="0%">
                  <c:v>0.46804270491110267</c:v>
                </c:pt>
                <c:pt idx="17" formatCode="0%">
                  <c:v>0.46804270491110267</c:v>
                </c:pt>
                <c:pt idx="18" formatCode="0%">
                  <c:v>0.46804270491110267</c:v>
                </c:pt>
                <c:pt idx="19" formatCode="0%">
                  <c:v>0.46804270491110267</c:v>
                </c:pt>
                <c:pt idx="20" formatCode="0%">
                  <c:v>0.46804270491110267</c:v>
                </c:pt>
                <c:pt idx="21" formatCode="0%">
                  <c:v>0.46804270491110267</c:v>
                </c:pt>
                <c:pt idx="22" formatCode="0%">
                  <c:v>0.46804270491110267</c:v>
                </c:pt>
                <c:pt idx="23" formatCode="0%">
                  <c:v>0.46804270491110267</c:v>
                </c:pt>
                <c:pt idx="24" formatCode="0%">
                  <c:v>0.46804270491110267</c:v>
                </c:pt>
                <c:pt idx="25" formatCode="0%">
                  <c:v>0.46804270491110267</c:v>
                </c:pt>
                <c:pt idx="26" formatCode="0%">
                  <c:v>0.46804270491110267</c:v>
                </c:pt>
                <c:pt idx="27" formatCode="0%">
                  <c:v>0.46804270491110267</c:v>
                </c:pt>
                <c:pt idx="28" formatCode="0%">
                  <c:v>0.46804270491110267</c:v>
                </c:pt>
                <c:pt idx="29" formatCode="0%">
                  <c:v>0.46804270491110267</c:v>
                </c:pt>
                <c:pt idx="30" formatCode="0%">
                  <c:v>0.46804270491110267</c:v>
                </c:pt>
                <c:pt idx="31" formatCode="0%">
                  <c:v>0.46804270491110267</c:v>
                </c:pt>
                <c:pt idx="32" formatCode="0%">
                  <c:v>0.46804270491110267</c:v>
                </c:pt>
                <c:pt idx="33" formatCode="0%">
                  <c:v>0.46804270491110267</c:v>
                </c:pt>
                <c:pt idx="34" formatCode="0%">
                  <c:v>0.46804270491110267</c:v>
                </c:pt>
                <c:pt idx="35" formatCode="0%">
                  <c:v>0.46804270491110267</c:v>
                </c:pt>
                <c:pt idx="36" formatCode="0%">
                  <c:v>0.46804270491110267</c:v>
                </c:pt>
                <c:pt idx="37" formatCode="0%">
                  <c:v>0.46804270491110267</c:v>
                </c:pt>
                <c:pt idx="38" formatCode="0%">
                  <c:v>0.46804270491110267</c:v>
                </c:pt>
                <c:pt idx="39" formatCode="0%">
                  <c:v>0.46804270491110267</c:v>
                </c:pt>
                <c:pt idx="40" formatCode="0%">
                  <c:v>0.46804270491110267</c:v>
                </c:pt>
              </c:numCache>
            </c:numRef>
          </c:val>
          <c:smooth val="0"/>
          <c:extLst>
            <c:ext xmlns:c16="http://schemas.microsoft.com/office/drawing/2014/chart" uri="{C3380CC4-5D6E-409C-BE32-E72D297353CC}">
              <c16:uniqueId val="{0000000F-4F0B-4C4F-BE2C-1A747B102526}"/>
            </c:ext>
          </c:extLst>
        </c:ser>
        <c:ser>
          <c:idx val="5"/>
          <c:order val="6"/>
          <c:tx>
            <c:strRef>
              <c:f>'Graphics Input'!$E$46</c:f>
              <c:strCache>
                <c:ptCount val="1"/>
                <c:pt idx="0">
                  <c:v>TRG 3 - Low</c:v>
                </c:pt>
              </c:strCache>
            </c:strRef>
          </c:tx>
          <c:spPr>
            <a:ln>
              <a:solidFill>
                <a:schemeClr val="accent4"/>
              </a:solidFill>
              <a:prstDash val="sysDot"/>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Input'!$S$46:$BG$46</c:f>
              <c:numCache>
                <c:formatCode>"$"#,##0_);\("$"#,##0\)</c:formatCode>
                <c:ptCount val="41"/>
                <c:pt idx="4" formatCode="0%">
                  <c:v>0.44190996114049397</c:v>
                </c:pt>
                <c:pt idx="5" formatCode="0%">
                  <c:v>0.46285591688522687</c:v>
                </c:pt>
                <c:pt idx="6" formatCode="0%">
                  <c:v>0.47353867964632695</c:v>
                </c:pt>
                <c:pt idx="7" formatCode="0%">
                  <c:v>0.48315462554315136</c:v>
                </c:pt>
                <c:pt idx="8" formatCode="0%">
                  <c:v>0.49163626226484802</c:v>
                </c:pt>
                <c:pt idx="9" formatCode="0%">
                  <c:v>0.49893728152071554</c:v>
                </c:pt>
                <c:pt idx="10" formatCode="0%">
                  <c:v>0.50503338058635616</c:v>
                </c:pt>
                <c:pt idx="11" formatCode="0%">
                  <c:v>0.51143526779174497</c:v>
                </c:pt>
                <c:pt idx="12" formatCode="0%">
                  <c:v>0.51770682864600714</c:v>
                </c:pt>
                <c:pt idx="13" formatCode="0%">
                  <c:v>0.52291355244537652</c:v>
                </c:pt>
                <c:pt idx="14" formatCode="0%">
                  <c:v>0.52709564906291562</c:v>
                </c:pt>
                <c:pt idx="15" formatCode="0%">
                  <c:v>0.53030735459994394</c:v>
                </c:pt>
                <c:pt idx="16" formatCode="0%">
                  <c:v>0.53261399888881866</c:v>
                </c:pt>
                <c:pt idx="17" formatCode="0%">
                  <c:v>0.53566619958191442</c:v>
                </c:pt>
                <c:pt idx="18" formatCode="0%">
                  <c:v>0.5379945299574741</c:v>
                </c:pt>
                <c:pt idx="19" formatCode="0%">
                  <c:v>0.54007575632217486</c:v>
                </c:pt>
                <c:pt idx="20" formatCode="0%">
                  <c:v>0.54159056518405846</c:v>
                </c:pt>
                <c:pt idx="21" formatCode="0%">
                  <c:v>0.54336905576746186</c:v>
                </c:pt>
                <c:pt idx="22" formatCode="0%">
                  <c:v>0.54473367483527613</c:v>
                </c:pt>
                <c:pt idx="23" formatCode="0%">
                  <c:v>0.54574895226049325</c:v>
                </c:pt>
                <c:pt idx="24" formatCode="0%">
                  <c:v>0.54688638804362832</c:v>
                </c:pt>
                <c:pt idx="25" formatCode="0%">
                  <c:v>0.54778914485029018</c:v>
                </c:pt>
                <c:pt idx="26" formatCode="0%">
                  <c:v>0.54891760283168567</c:v>
                </c:pt>
                <c:pt idx="27" formatCode="0%">
                  <c:v>0.54989596619759806</c:v>
                </c:pt>
                <c:pt idx="28" formatCode="0%">
                  <c:v>0.55075285959579068</c:v>
                </c:pt>
                <c:pt idx="29" formatCode="0%">
                  <c:v>0.5515084434509856</c:v>
                </c:pt>
                <c:pt idx="30" formatCode="0%">
                  <c:v>0.55217413669863102</c:v>
                </c:pt>
                <c:pt idx="31" formatCode="0%">
                  <c:v>0.55287337015586313</c:v>
                </c:pt>
                <c:pt idx="32" formatCode="0%">
                  <c:v>0.55347896607019209</c:v>
                </c:pt>
                <c:pt idx="33" formatCode="0%">
                  <c:v>0.55397481625056422</c:v>
                </c:pt>
                <c:pt idx="34" formatCode="0%">
                  <c:v>0.55433531741969033</c:v>
                </c:pt>
                <c:pt idx="35" formatCode="0%">
                  <c:v>0.55452545145892052</c:v>
                </c:pt>
                <c:pt idx="36" formatCode="0%">
                  <c:v>0.55523362091058137</c:v>
                </c:pt>
                <c:pt idx="37" formatCode="0%">
                  <c:v>0.55567453137554312</c:v>
                </c:pt>
                <c:pt idx="38" formatCode="0%">
                  <c:v>0.55578448392593494</c:v>
                </c:pt>
                <c:pt idx="39" formatCode="0%">
                  <c:v>0.55578448392593494</c:v>
                </c:pt>
                <c:pt idx="40" formatCode="0%">
                  <c:v>0.55578448392593494</c:v>
                </c:pt>
              </c:numCache>
            </c:numRef>
          </c:val>
          <c:smooth val="0"/>
          <c:extLst>
            <c:ext xmlns:c16="http://schemas.microsoft.com/office/drawing/2014/chart" uri="{C3380CC4-5D6E-409C-BE32-E72D297353CC}">
              <c16:uniqueId val="{00000010-4F0B-4C4F-BE2C-1A747B102526}"/>
            </c:ext>
          </c:extLst>
        </c:ser>
        <c:ser>
          <c:idx val="7"/>
          <c:order val="7"/>
          <c:tx>
            <c:strRef>
              <c:f>'Graphics Input'!$E$47</c:f>
              <c:strCache>
                <c:ptCount val="1"/>
                <c:pt idx="0">
                  <c:v>TRG 3 - Mid</c:v>
                </c:pt>
              </c:strCache>
            </c:strRef>
          </c:tx>
          <c:spPr>
            <a:ln>
              <a:solidFill>
                <a:schemeClr val="accent4"/>
              </a:solidFill>
            </a:ln>
          </c:spPr>
          <c:marker>
            <c:symbol val="none"/>
          </c:marker>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1-4F0B-4C4F-BE2C-1A747B102526}"/>
              </c:ext>
            </c:extLst>
          </c:dPt>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Input'!$S$47:$BG$47</c:f>
              <c:numCache>
                <c:formatCode>0%</c:formatCode>
                <c:ptCount val="41"/>
                <c:pt idx="3">
                  <c:v>0.43950175601547609</c:v>
                </c:pt>
                <c:pt idx="4">
                  <c:v>0.44190996114049397</c:v>
                </c:pt>
                <c:pt idx="5">
                  <c:v>0.4476823367925622</c:v>
                </c:pt>
                <c:pt idx="6">
                  <c:v>0.45265340281209387</c:v>
                </c:pt>
                <c:pt idx="7">
                  <c:v>0.4571774522295175</c:v>
                </c:pt>
                <c:pt idx="8">
                  <c:v>0.46125209350055801</c:v>
                </c:pt>
                <c:pt idx="9">
                  <c:v>0.46487855661346211</c:v>
                </c:pt>
                <c:pt idx="10">
                  <c:v>0.46844328276036012</c:v>
                </c:pt>
                <c:pt idx="11">
                  <c:v>0.47227075575766175</c:v>
                </c:pt>
                <c:pt idx="12">
                  <c:v>0.47570485327508677</c:v>
                </c:pt>
                <c:pt idx="13">
                  <c:v>0.47875734625019234</c:v>
                </c:pt>
                <c:pt idx="14">
                  <c:v>0.48144248010846757</c:v>
                </c:pt>
                <c:pt idx="15">
                  <c:v>0.48377664738878784</c:v>
                </c:pt>
                <c:pt idx="16">
                  <c:v>0.48650214850471968</c:v>
                </c:pt>
                <c:pt idx="17">
                  <c:v>0.48892908197164836</c:v>
                </c:pt>
                <c:pt idx="18">
                  <c:v>0.49126150840945243</c:v>
                </c:pt>
                <c:pt idx="19">
                  <c:v>0.4933388683311038</c:v>
                </c:pt>
                <c:pt idx="20">
                  <c:v>0.49536930315665989</c:v>
                </c:pt>
                <c:pt idx="21">
                  <c:v>0.49731704322047965</c:v>
                </c:pt>
                <c:pt idx="22">
                  <c:v>0.49907788218727356</c:v>
                </c:pt>
                <c:pt idx="23">
                  <c:v>0.50086348274324088</c:v>
                </c:pt>
                <c:pt idx="24">
                  <c:v>0.50250686948116097</c:v>
                </c:pt>
                <c:pt idx="25">
                  <c:v>0.5042207336056912</c:v>
                </c:pt>
                <c:pt idx="26">
                  <c:v>0.50583503966246679</c:v>
                </c:pt>
                <c:pt idx="27">
                  <c:v>0.50736939134330261</c:v>
                </c:pt>
                <c:pt idx="28">
                  <c:v>0.50884268705993541</c:v>
                </c:pt>
                <c:pt idx="29">
                  <c:v>0.5102730179629964</c:v>
                </c:pt>
                <c:pt idx="30">
                  <c:v>0.51167760132225604</c:v>
                </c:pt>
                <c:pt idx="31">
                  <c:v>0.51322873659259349</c:v>
                </c:pt>
                <c:pt idx="32">
                  <c:v>0.51478670838113239</c:v>
                </c:pt>
                <c:pt idx="33">
                  <c:v>0.51636579543045091</c:v>
                </c:pt>
                <c:pt idx="34">
                  <c:v>0.51797923303724258</c:v>
                </c:pt>
                <c:pt idx="35">
                  <c:v>0.51963918336356896</c:v>
                </c:pt>
                <c:pt idx="36">
                  <c:v>0.52135671283243457</c:v>
                </c:pt>
                <c:pt idx="37">
                  <c:v>0.52314177034255949</c:v>
                </c:pt>
                <c:pt idx="38">
                  <c:v>0.52500315929124108</c:v>
                </c:pt>
                <c:pt idx="39">
                  <c:v>0.52694851632358819</c:v>
                </c:pt>
                <c:pt idx="40">
                  <c:v>0.52898427676488591</c:v>
                </c:pt>
              </c:numCache>
            </c:numRef>
          </c:val>
          <c:smooth val="0"/>
          <c:extLst>
            <c:ext xmlns:c16="http://schemas.microsoft.com/office/drawing/2014/chart" uri="{C3380CC4-5D6E-409C-BE32-E72D297353CC}">
              <c16:uniqueId val="{00000012-4F0B-4C4F-BE2C-1A747B102526}"/>
            </c:ext>
          </c:extLst>
        </c:ser>
        <c:ser>
          <c:idx val="8"/>
          <c:order val="8"/>
          <c:tx>
            <c:strRef>
              <c:f>'Graphics Input'!$E$48</c:f>
              <c:strCache>
                <c:ptCount val="1"/>
                <c:pt idx="0">
                  <c:v>TRG 3 - High</c:v>
                </c:pt>
              </c:strCache>
            </c:strRef>
          </c:tx>
          <c:spPr>
            <a:ln>
              <a:solidFill>
                <a:schemeClr val="accent4"/>
              </a:solidFill>
              <a:prstDash val="dash"/>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Input'!$S$48:$BG$48</c:f>
              <c:numCache>
                <c:formatCode>"$"#,##0_);\("$"#,##0\)</c:formatCode>
                <c:ptCount val="41"/>
                <c:pt idx="4" formatCode="0%">
                  <c:v>0.44190996114049397</c:v>
                </c:pt>
                <c:pt idx="5" formatCode="0%">
                  <c:v>0.44190996114049397</c:v>
                </c:pt>
                <c:pt idx="6" formatCode="0%">
                  <c:v>0.44190996114049397</c:v>
                </c:pt>
                <c:pt idx="7" formatCode="0%">
                  <c:v>0.44190996114049397</c:v>
                </c:pt>
                <c:pt idx="8" formatCode="0%">
                  <c:v>0.44190996114049397</c:v>
                </c:pt>
                <c:pt idx="9" formatCode="0%">
                  <c:v>0.44190996114049397</c:v>
                </c:pt>
                <c:pt idx="10" formatCode="0%">
                  <c:v>0.44190996114049397</c:v>
                </c:pt>
                <c:pt idx="11" formatCode="0%">
                  <c:v>0.44190996114049397</c:v>
                </c:pt>
                <c:pt idx="12" formatCode="0%">
                  <c:v>0.44190996114049397</c:v>
                </c:pt>
                <c:pt idx="13" formatCode="0%">
                  <c:v>0.44190996114049397</c:v>
                </c:pt>
                <c:pt idx="14" formatCode="0%">
                  <c:v>0.44190996114049397</c:v>
                </c:pt>
                <c:pt idx="15" formatCode="0%">
                  <c:v>0.44190996114049397</c:v>
                </c:pt>
                <c:pt idx="16" formatCode="0%">
                  <c:v>0.44190996114049397</c:v>
                </c:pt>
                <c:pt idx="17" formatCode="0%">
                  <c:v>0.44190996114049397</c:v>
                </c:pt>
                <c:pt idx="18" formatCode="0%">
                  <c:v>0.44190996114049397</c:v>
                </c:pt>
                <c:pt idx="19" formatCode="0%">
                  <c:v>0.44190996114049397</c:v>
                </c:pt>
                <c:pt idx="20" formatCode="0%">
                  <c:v>0.44190996114049397</c:v>
                </c:pt>
                <c:pt idx="21" formatCode="0%">
                  <c:v>0.44190996114049397</c:v>
                </c:pt>
                <c:pt idx="22" formatCode="0%">
                  <c:v>0.44190996114049397</c:v>
                </c:pt>
                <c:pt idx="23" formatCode="0%">
                  <c:v>0.44190996114049397</c:v>
                </c:pt>
                <c:pt idx="24" formatCode="0%">
                  <c:v>0.44190996114049397</c:v>
                </c:pt>
                <c:pt idx="25" formatCode="0%">
                  <c:v>0.44190996114049397</c:v>
                </c:pt>
                <c:pt idx="26" formatCode="0%">
                  <c:v>0.44190996114049397</c:v>
                </c:pt>
                <c:pt idx="27" formatCode="0%">
                  <c:v>0.44190996114049397</c:v>
                </c:pt>
                <c:pt idx="28" formatCode="0%">
                  <c:v>0.44190996114049397</c:v>
                </c:pt>
                <c:pt idx="29" formatCode="0%">
                  <c:v>0.44190996114049397</c:v>
                </c:pt>
                <c:pt idx="30" formatCode="0%">
                  <c:v>0.44190996114049397</c:v>
                </c:pt>
                <c:pt idx="31" formatCode="0%">
                  <c:v>0.44190996114049397</c:v>
                </c:pt>
                <c:pt idx="32" formatCode="0%">
                  <c:v>0.44190996114049397</c:v>
                </c:pt>
                <c:pt idx="33" formatCode="0%">
                  <c:v>0.44190996114049397</c:v>
                </c:pt>
                <c:pt idx="34" formatCode="0%">
                  <c:v>0.44190996114049397</c:v>
                </c:pt>
                <c:pt idx="35" formatCode="0%">
                  <c:v>0.44190996114049397</c:v>
                </c:pt>
                <c:pt idx="36" formatCode="0%">
                  <c:v>0.44190996114049397</c:v>
                </c:pt>
                <c:pt idx="37" formatCode="0%">
                  <c:v>0.44190996114049397</c:v>
                </c:pt>
                <c:pt idx="38" formatCode="0%">
                  <c:v>0.44190996114049397</c:v>
                </c:pt>
                <c:pt idx="39" formatCode="0%">
                  <c:v>0.44190996114049397</c:v>
                </c:pt>
                <c:pt idx="40" formatCode="0%">
                  <c:v>0.44190996114049397</c:v>
                </c:pt>
              </c:numCache>
            </c:numRef>
          </c:val>
          <c:smooth val="0"/>
          <c:extLst>
            <c:ext xmlns:c16="http://schemas.microsoft.com/office/drawing/2014/chart" uri="{C3380CC4-5D6E-409C-BE32-E72D297353CC}">
              <c16:uniqueId val="{00000013-4F0B-4C4F-BE2C-1A747B102526}"/>
            </c:ext>
          </c:extLst>
        </c:ser>
        <c:ser>
          <c:idx val="9"/>
          <c:order val="9"/>
          <c:tx>
            <c:strRef>
              <c:f>'Graphics Input'!$E$49</c:f>
              <c:strCache>
                <c:ptCount val="1"/>
                <c:pt idx="0">
                  <c:v>TRG 4 - Low</c:v>
                </c:pt>
              </c:strCache>
            </c:strRef>
          </c:tx>
          <c:spPr>
            <a:ln>
              <a:solidFill>
                <a:schemeClr val="accent3"/>
              </a:solidFill>
              <a:prstDash val="sysDot"/>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Input'!$S$49:$BG$49</c:f>
              <c:numCache>
                <c:formatCode>"$"#,##0_);\("$"#,##0\)</c:formatCode>
                <c:ptCount val="41"/>
                <c:pt idx="4" formatCode="0%">
                  <c:v>0.38211304535589435</c:v>
                </c:pt>
                <c:pt idx="5" formatCode="0%">
                  <c:v>0.40013113719753629</c:v>
                </c:pt>
                <c:pt idx="6" formatCode="0%">
                  <c:v>0.41168753068348002</c:v>
                </c:pt>
                <c:pt idx="7" formatCode="0%">
                  <c:v>0.42247624461937922</c:v>
                </c:pt>
                <c:pt idx="8" formatCode="0%">
                  <c:v>0.43242761834268922</c:v>
                </c:pt>
                <c:pt idx="9" formatCode="0%">
                  <c:v>0.44148875067277071</c:v>
                </c:pt>
                <c:pt idx="10" formatCode="0%">
                  <c:v>0.44962467876454143</c:v>
                </c:pt>
                <c:pt idx="11" formatCode="0%">
                  <c:v>0.45765201204437961</c:v>
                </c:pt>
                <c:pt idx="12" formatCode="0%">
                  <c:v>0.46506703996095089</c:v>
                </c:pt>
                <c:pt idx="13" formatCode="0%">
                  <c:v>0.47159528482162621</c:v>
                </c:pt>
                <c:pt idx="14" formatCode="0%">
                  <c:v>0.47726343301103047</c:v>
                </c:pt>
                <c:pt idx="15" formatCode="0%">
                  <c:v>0.48211118458684155</c:v>
                </c:pt>
                <c:pt idx="16" formatCode="0%">
                  <c:v>0.48618884899147513</c:v>
                </c:pt>
                <c:pt idx="17" formatCode="0%">
                  <c:v>0.49001838160867323</c:v>
                </c:pt>
                <c:pt idx="18" formatCode="0%">
                  <c:v>0.49320724135423949</c:v>
                </c:pt>
                <c:pt idx="19" formatCode="0%">
                  <c:v>0.49593854901407913</c:v>
                </c:pt>
                <c:pt idx="20" formatCode="0%">
                  <c:v>0.49816265894602763</c:v>
                </c:pt>
                <c:pt idx="21" formatCode="0%">
                  <c:v>0.5003626082213074</c:v>
                </c:pt>
                <c:pt idx="22" formatCode="0%">
                  <c:v>0.50218820534531583</c:v>
                </c:pt>
                <c:pt idx="23" formatCode="0%">
                  <c:v>0.50369776894047635</c:v>
                </c:pt>
                <c:pt idx="24" formatCode="0%">
                  <c:v>0.50506533755576466</c:v>
                </c:pt>
                <c:pt idx="25" formatCode="0%">
                  <c:v>0.50621883133536816</c:v>
                </c:pt>
                <c:pt idx="26" formatCode="0%">
                  <c:v>0.5073206904019234</c:v>
                </c:pt>
                <c:pt idx="27" formatCode="0%">
                  <c:v>0.50828423572264425</c:v>
                </c:pt>
                <c:pt idx="28" formatCode="0%">
                  <c:v>0.50913588216886752</c:v>
                </c:pt>
                <c:pt idx="29" formatCode="0%">
                  <c:v>0.5098942312006699</c:v>
                </c:pt>
                <c:pt idx="30" formatCode="0%">
                  <c:v>0.51056980997698387</c:v>
                </c:pt>
                <c:pt idx="31" formatCode="0%">
                  <c:v>0.51126809838551746</c:v>
                </c:pt>
                <c:pt idx="32" formatCode="0%">
                  <c:v>0.51188005404353765</c:v>
                </c:pt>
                <c:pt idx="33" formatCode="0%">
                  <c:v>0.51239075254732824</c:v>
                </c:pt>
                <c:pt idx="34" formatCode="0%">
                  <c:v>0.51277648004765053</c:v>
                </c:pt>
                <c:pt idx="35" formatCode="0%">
                  <c:v>0.51300480295529982</c:v>
                </c:pt>
                <c:pt idx="36" formatCode="0%">
                  <c:v>0.51365994751007626</c:v>
                </c:pt>
                <c:pt idx="37" formatCode="0%">
                  <c:v>0.51406784436242725</c:v>
                </c:pt>
                <c:pt idx="38" formatCode="0%">
                  <c:v>0.5141695641054973</c:v>
                </c:pt>
                <c:pt idx="39" formatCode="0%">
                  <c:v>0.5141695641054973</c:v>
                </c:pt>
                <c:pt idx="40" formatCode="0%">
                  <c:v>0.5141695641054973</c:v>
                </c:pt>
              </c:numCache>
            </c:numRef>
          </c:val>
          <c:smooth val="0"/>
          <c:extLst>
            <c:ext xmlns:c16="http://schemas.microsoft.com/office/drawing/2014/chart" uri="{C3380CC4-5D6E-409C-BE32-E72D297353CC}">
              <c16:uniqueId val="{00000014-4F0B-4C4F-BE2C-1A747B102526}"/>
            </c:ext>
          </c:extLst>
        </c:ser>
        <c:ser>
          <c:idx val="10"/>
          <c:order val="10"/>
          <c:tx>
            <c:strRef>
              <c:f>'Graphics Input'!$E$50</c:f>
              <c:strCache>
                <c:ptCount val="1"/>
                <c:pt idx="0">
                  <c:v>TRG 4 -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15-4F0B-4C4F-BE2C-1A747B102526}"/>
              </c:ext>
            </c:extLst>
          </c:dPt>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Input'!$S$50:$BG$50</c:f>
              <c:numCache>
                <c:formatCode>0%</c:formatCode>
                <c:ptCount val="41"/>
                <c:pt idx="3">
                  <c:v>0.3790649778445811</c:v>
                </c:pt>
                <c:pt idx="4">
                  <c:v>0.38211304535589435</c:v>
                </c:pt>
                <c:pt idx="5">
                  <c:v>0.38789687093243597</c:v>
                </c:pt>
                <c:pt idx="6">
                  <c:v>0.39334723200360061</c:v>
                </c:pt>
                <c:pt idx="7">
                  <c:v>0.3984568539371578</c:v>
                </c:pt>
                <c:pt idx="8">
                  <c:v>0.40322155751857414</c:v>
                </c:pt>
                <c:pt idx="9">
                  <c:v>0.40764022117596144</c:v>
                </c:pt>
                <c:pt idx="10">
                  <c:v>0.41182618019493394</c:v>
                </c:pt>
                <c:pt idx="11">
                  <c:v>0.41600018592009297</c:v>
                </c:pt>
                <c:pt idx="12">
                  <c:v>0.41985074276279949</c:v>
                </c:pt>
                <c:pt idx="13">
                  <c:v>0.42338663211967498</c:v>
                </c:pt>
                <c:pt idx="14">
                  <c:v>0.42661886827659073</c:v>
                </c:pt>
                <c:pt idx="15">
                  <c:v>0.42956043152828866</c:v>
                </c:pt>
                <c:pt idx="16">
                  <c:v>0.43243129411867143</c:v>
                </c:pt>
                <c:pt idx="17">
                  <c:v>0.43504489171492178</c:v>
                </c:pt>
                <c:pt idx="18">
                  <c:v>0.43747012793056023</c:v>
                </c:pt>
                <c:pt idx="19">
                  <c:v>0.43967345109033928</c:v>
                </c:pt>
                <c:pt idx="20">
                  <c:v>0.44172584824038769</c:v>
                </c:pt>
                <c:pt idx="21">
                  <c:v>0.44370260996585925</c:v>
                </c:pt>
                <c:pt idx="22">
                  <c:v>0.445515368684619</c:v>
                </c:pt>
                <c:pt idx="23">
                  <c:v>0.44723634939522594</c:v>
                </c:pt>
                <c:pt idx="24">
                  <c:v>0.44883153149906951</c:v>
                </c:pt>
                <c:pt idx="25">
                  <c:v>0.4503730929040024</c:v>
                </c:pt>
                <c:pt idx="26">
                  <c:v>0.45182581106077946</c:v>
                </c:pt>
                <c:pt idx="27">
                  <c:v>0.45320719069394066</c:v>
                </c:pt>
                <c:pt idx="28">
                  <c:v>0.45453410818814238</c:v>
                </c:pt>
                <c:pt idx="29">
                  <c:v>0.45582272041820937</c:v>
                </c:pt>
                <c:pt idx="30">
                  <c:v>0.45708840515452193</c:v>
                </c:pt>
                <c:pt idx="31">
                  <c:v>0.45847884782254705</c:v>
                </c:pt>
                <c:pt idx="32">
                  <c:v>0.459875428991115</c:v>
                </c:pt>
                <c:pt idx="33">
                  <c:v>0.46129090466468692</c:v>
                </c:pt>
                <c:pt idx="34">
                  <c:v>0.46273709921896533</c:v>
                </c:pt>
                <c:pt idx="35">
                  <c:v>0.46422487882996599</c:v>
                </c:pt>
                <c:pt idx="36">
                  <c:v>0.46576413123027061</c:v>
                </c:pt>
                <c:pt idx="37">
                  <c:v>0.46736374619579352</c:v>
                </c:pt>
                <c:pt idx="38">
                  <c:v>0.46903159049947352</c:v>
                </c:pt>
                <c:pt idx="39">
                  <c:v>0.47077448887264212</c:v>
                </c:pt>
                <c:pt idx="40">
                  <c:v>0.47259819306774009</c:v>
                </c:pt>
              </c:numCache>
            </c:numRef>
          </c:val>
          <c:smooth val="0"/>
          <c:extLst>
            <c:ext xmlns:c16="http://schemas.microsoft.com/office/drawing/2014/chart" uri="{C3380CC4-5D6E-409C-BE32-E72D297353CC}">
              <c16:uniqueId val="{00000016-4F0B-4C4F-BE2C-1A747B102526}"/>
            </c:ext>
          </c:extLst>
        </c:ser>
        <c:ser>
          <c:idx val="11"/>
          <c:order val="11"/>
          <c:tx>
            <c:strRef>
              <c:f>'Graphics Input'!$E$51</c:f>
              <c:strCache>
                <c:ptCount val="1"/>
                <c:pt idx="0">
                  <c:v>TRG 4 - High</c:v>
                </c:pt>
              </c:strCache>
            </c:strRef>
          </c:tx>
          <c:spPr>
            <a:ln>
              <a:solidFill>
                <a:schemeClr val="accent3"/>
              </a:solidFill>
              <a:prstDash val="dash"/>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Input'!$S$51:$BG$51</c:f>
              <c:numCache>
                <c:formatCode>"$"#,##0_);\("$"#,##0\)</c:formatCode>
                <c:ptCount val="41"/>
                <c:pt idx="4" formatCode="0%">
                  <c:v>0.38211304535589435</c:v>
                </c:pt>
                <c:pt idx="5" formatCode="0%">
                  <c:v>0.38211304535589435</c:v>
                </c:pt>
                <c:pt idx="6" formatCode="0%">
                  <c:v>0.38211304535589435</c:v>
                </c:pt>
                <c:pt idx="7" formatCode="0%">
                  <c:v>0.38211304535589435</c:v>
                </c:pt>
                <c:pt idx="8" formatCode="0%">
                  <c:v>0.38211304535589435</c:v>
                </c:pt>
                <c:pt idx="9" formatCode="0%">
                  <c:v>0.38211304535589435</c:v>
                </c:pt>
                <c:pt idx="10" formatCode="0%">
                  <c:v>0.38211304535589435</c:v>
                </c:pt>
                <c:pt idx="11" formatCode="0%">
                  <c:v>0.38211304535589435</c:v>
                </c:pt>
                <c:pt idx="12" formatCode="0%">
                  <c:v>0.38211304535589435</c:v>
                </c:pt>
                <c:pt idx="13" formatCode="0%">
                  <c:v>0.38211304535589435</c:v>
                </c:pt>
                <c:pt idx="14" formatCode="0%">
                  <c:v>0.38211304535589435</c:v>
                </c:pt>
                <c:pt idx="15" formatCode="0%">
                  <c:v>0.38211304535589435</c:v>
                </c:pt>
                <c:pt idx="16" formatCode="0%">
                  <c:v>0.38211304535589435</c:v>
                </c:pt>
                <c:pt idx="17" formatCode="0%">
                  <c:v>0.38211304535589435</c:v>
                </c:pt>
                <c:pt idx="18" formatCode="0%">
                  <c:v>0.38211304535589435</c:v>
                </c:pt>
                <c:pt idx="19" formatCode="0%">
                  <c:v>0.38211304535589435</c:v>
                </c:pt>
                <c:pt idx="20" formatCode="0%">
                  <c:v>0.38211304535589435</c:v>
                </c:pt>
                <c:pt idx="21" formatCode="0%">
                  <c:v>0.38211304535589435</c:v>
                </c:pt>
                <c:pt idx="22" formatCode="0%">
                  <c:v>0.38211304535589435</c:v>
                </c:pt>
                <c:pt idx="23" formatCode="0%">
                  <c:v>0.38211304535589435</c:v>
                </c:pt>
                <c:pt idx="24" formatCode="0%">
                  <c:v>0.38211304535589435</c:v>
                </c:pt>
                <c:pt idx="25" formatCode="0%">
                  <c:v>0.38211304535589435</c:v>
                </c:pt>
                <c:pt idx="26" formatCode="0%">
                  <c:v>0.38211304535589435</c:v>
                </c:pt>
                <c:pt idx="27" formatCode="0%">
                  <c:v>0.38211304535589435</c:v>
                </c:pt>
                <c:pt idx="28" formatCode="0%">
                  <c:v>0.38211304535589435</c:v>
                </c:pt>
                <c:pt idx="29" formatCode="0%">
                  <c:v>0.38211304535589435</c:v>
                </c:pt>
                <c:pt idx="30" formatCode="0%">
                  <c:v>0.38211304535589435</c:v>
                </c:pt>
                <c:pt idx="31" formatCode="0%">
                  <c:v>0.38211304535589435</c:v>
                </c:pt>
                <c:pt idx="32" formatCode="0%">
                  <c:v>0.38211304535589435</c:v>
                </c:pt>
                <c:pt idx="33" formatCode="0%">
                  <c:v>0.38211304535589435</c:v>
                </c:pt>
                <c:pt idx="34" formatCode="0%">
                  <c:v>0.38211304535589435</c:v>
                </c:pt>
                <c:pt idx="35" formatCode="0%">
                  <c:v>0.38211304535589435</c:v>
                </c:pt>
                <c:pt idx="36" formatCode="0%">
                  <c:v>0.38211304535589435</c:v>
                </c:pt>
                <c:pt idx="37" formatCode="0%">
                  <c:v>0.38211304535589435</c:v>
                </c:pt>
                <c:pt idx="38" formatCode="0%">
                  <c:v>0.38211304535589435</c:v>
                </c:pt>
                <c:pt idx="39" formatCode="0%">
                  <c:v>0.38211304535589435</c:v>
                </c:pt>
                <c:pt idx="40" formatCode="0%">
                  <c:v>0.38211304535589435</c:v>
                </c:pt>
              </c:numCache>
            </c:numRef>
          </c:val>
          <c:smooth val="0"/>
          <c:extLst>
            <c:ext xmlns:c16="http://schemas.microsoft.com/office/drawing/2014/chart" uri="{C3380CC4-5D6E-409C-BE32-E72D297353CC}">
              <c16:uniqueId val="{00000017-4F0B-4C4F-BE2C-1A747B102526}"/>
            </c:ext>
          </c:extLst>
        </c:ser>
        <c:ser>
          <c:idx val="12"/>
          <c:order val="12"/>
          <c:tx>
            <c:strRef>
              <c:f>'Graphics Input'!$E$52</c:f>
              <c:strCache>
                <c:ptCount val="1"/>
                <c:pt idx="0">
                  <c:v>TRG 5 - Low</c:v>
                </c:pt>
              </c:strCache>
            </c:strRef>
          </c:tx>
          <c:spPr>
            <a:ln>
              <a:solidFill>
                <a:schemeClr val="accent2"/>
              </a:solidFill>
              <a:prstDash val="sysDot"/>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Input'!$S$52:$BG$52</c:f>
              <c:numCache>
                <c:formatCode>"$"#,##0_);\("$"#,##0\)</c:formatCode>
                <c:ptCount val="41"/>
                <c:pt idx="4" formatCode="0%">
                  <c:v>0.32279959203529368</c:v>
                </c:pt>
                <c:pt idx="5" formatCode="0%">
                  <c:v>0.33802082765241154</c:v>
                </c:pt>
                <c:pt idx="6" formatCode="0%">
                  <c:v>0.34778338129458697</c:v>
                </c:pt>
                <c:pt idx="7" formatCode="0%">
                  <c:v>0.35689741835618505</c:v>
                </c:pt>
                <c:pt idx="8" formatCode="0%">
                  <c:v>0.36530409124295693</c:v>
                </c:pt>
                <c:pt idx="9" formatCode="0%">
                  <c:v>0.37295871035391631</c:v>
                </c:pt>
                <c:pt idx="10" formatCode="0%">
                  <c:v>0.37983173994756969</c:v>
                </c:pt>
                <c:pt idx="11" formatCode="0%">
                  <c:v>0.38661303134642705</c:v>
                </c:pt>
                <c:pt idx="12" formatCode="0%">
                  <c:v>0.39287706241129222</c:v>
                </c:pt>
                <c:pt idx="13" formatCode="0%">
                  <c:v>0.39839196121766435</c:v>
                </c:pt>
                <c:pt idx="14" formatCode="0%">
                  <c:v>0.40318027175919835</c:v>
                </c:pt>
                <c:pt idx="15" formatCode="0%">
                  <c:v>0.40727553165670533</c:v>
                </c:pt>
                <c:pt idx="16" formatCode="0%">
                  <c:v>0.41072024107521421</c:v>
                </c:pt>
                <c:pt idx="17" formatCode="0%">
                  <c:v>0.41395533493432612</c:v>
                </c:pt>
                <c:pt idx="18" formatCode="0%">
                  <c:v>0.41664920429428959</c:v>
                </c:pt>
                <c:pt idx="19" formatCode="0%">
                  <c:v>0.4189565450381732</c:v>
                </c:pt>
                <c:pt idx="20" formatCode="0%">
                  <c:v>0.42083541776288214</c:v>
                </c:pt>
                <c:pt idx="21" formatCode="0%">
                  <c:v>0.4226938801660623</c:v>
                </c:pt>
                <c:pt idx="22" formatCode="0%">
                  <c:v>0.42423609918740418</c:v>
                </c:pt>
                <c:pt idx="23" formatCode="0%">
                  <c:v>0.42551134094790283</c:v>
                </c:pt>
                <c:pt idx="24" formatCode="0%">
                  <c:v>0.42666662888287554</c:v>
                </c:pt>
                <c:pt idx="25" formatCode="0%">
                  <c:v>0.42764107172380106</c:v>
                </c:pt>
                <c:pt idx="26" formatCode="0%">
                  <c:v>0.42857189484404573</c:v>
                </c:pt>
                <c:pt idx="27" formatCode="0%">
                  <c:v>0.42938587395367411</c:v>
                </c:pt>
                <c:pt idx="28" formatCode="0%">
                  <c:v>0.43010532367867155</c:v>
                </c:pt>
                <c:pt idx="29" formatCode="0%">
                  <c:v>0.4307459580696229</c:v>
                </c:pt>
                <c:pt idx="30" formatCode="0%">
                  <c:v>0.43131667020843195</c:v>
                </c:pt>
                <c:pt idx="31" formatCode="0%">
                  <c:v>0.43190656687942264</c:v>
                </c:pt>
                <c:pt idx="32" formatCode="0%">
                  <c:v>0.43242353179112475</c:v>
                </c:pt>
                <c:pt idx="33" formatCode="0%">
                  <c:v>0.43285495717866451</c:v>
                </c:pt>
                <c:pt idx="34" formatCode="0%">
                  <c:v>0.43318081017231158</c:v>
                </c:pt>
                <c:pt idx="35" formatCode="0%">
                  <c:v>0.43337369168299866</c:v>
                </c:pt>
                <c:pt idx="36" formatCode="0%">
                  <c:v>0.43392714149994749</c:v>
                </c:pt>
                <c:pt idx="37" formatCode="0%">
                  <c:v>0.43427172261051583</c:v>
                </c:pt>
                <c:pt idx="38" formatCode="0%">
                  <c:v>0.43435765291821932</c:v>
                </c:pt>
                <c:pt idx="39" formatCode="0%">
                  <c:v>0.43435765291821932</c:v>
                </c:pt>
                <c:pt idx="40" formatCode="0%">
                  <c:v>0.43435765291821932</c:v>
                </c:pt>
              </c:numCache>
            </c:numRef>
          </c:val>
          <c:smooth val="0"/>
          <c:extLst>
            <c:ext xmlns:c16="http://schemas.microsoft.com/office/drawing/2014/chart" uri="{C3380CC4-5D6E-409C-BE32-E72D297353CC}">
              <c16:uniqueId val="{00000018-4F0B-4C4F-BE2C-1A747B102526}"/>
            </c:ext>
          </c:extLst>
        </c:ser>
        <c:ser>
          <c:idx val="13"/>
          <c:order val="13"/>
          <c:tx>
            <c:strRef>
              <c:f>'Graphics Input'!$E$53</c:f>
              <c:strCache>
                <c:ptCount val="1"/>
                <c:pt idx="0">
                  <c:v>TRG 5 -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19-4F0B-4C4F-BE2C-1A747B102526}"/>
              </c:ext>
            </c:extLst>
          </c:dPt>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Input'!$S$53:$BG$53</c:f>
              <c:numCache>
                <c:formatCode>0%</c:formatCode>
                <c:ptCount val="41"/>
                <c:pt idx="3">
                  <c:v>0.32023156424456123</c:v>
                </c:pt>
                <c:pt idx="4">
                  <c:v>0.32279959203529368</c:v>
                </c:pt>
                <c:pt idx="5">
                  <c:v>0.32768562395491063</c:v>
                </c:pt>
                <c:pt idx="6">
                  <c:v>0.33228995335847328</c:v>
                </c:pt>
                <c:pt idx="7">
                  <c:v>0.3366064348176987</c:v>
                </c:pt>
                <c:pt idx="8">
                  <c:v>0.34063153783614647</c:v>
                </c:pt>
                <c:pt idx="9">
                  <c:v>0.34436431493779529</c:v>
                </c:pt>
                <c:pt idx="10">
                  <c:v>0.34790050895164343</c:v>
                </c:pt>
                <c:pt idx="11">
                  <c:v>0.35142660512032936</c:v>
                </c:pt>
                <c:pt idx="12">
                  <c:v>0.35467945972197401</c:v>
                </c:pt>
                <c:pt idx="13">
                  <c:v>0.35766649106192278</c:v>
                </c:pt>
                <c:pt idx="14">
                  <c:v>0.36039700373479516</c:v>
                </c:pt>
                <c:pt idx="15">
                  <c:v>0.3628819631705813</c:v>
                </c:pt>
                <c:pt idx="16">
                  <c:v>0.36530719644703702</c:v>
                </c:pt>
                <c:pt idx="17">
                  <c:v>0.36751509865835325</c:v>
                </c:pt>
                <c:pt idx="18">
                  <c:v>0.36956387786260192</c:v>
                </c:pt>
                <c:pt idx="19">
                  <c:v>0.37142519043944988</c:v>
                </c:pt>
                <c:pt idx="20">
                  <c:v>0.37315900447899131</c:v>
                </c:pt>
                <c:pt idx="21">
                  <c:v>0.37482892359399805</c:v>
                </c:pt>
                <c:pt idx="22">
                  <c:v>0.37636029705006274</c:v>
                </c:pt>
                <c:pt idx="23">
                  <c:v>0.3778141387286873</c:v>
                </c:pt>
                <c:pt idx="24">
                  <c:v>0.37916170887474993</c:v>
                </c:pt>
                <c:pt idx="25">
                  <c:v>0.38046398158869577</c:v>
                </c:pt>
                <c:pt idx="26">
                  <c:v>0.38169120173741672</c:v>
                </c:pt>
                <c:pt idx="27">
                  <c:v>0.38285815687660857</c:v>
                </c:pt>
                <c:pt idx="28">
                  <c:v>0.38397910375606892</c:v>
                </c:pt>
                <c:pt idx="29">
                  <c:v>0.38506769130159463</c:v>
                </c:pt>
                <c:pt idx="30">
                  <c:v>0.38613691027093511</c:v>
                </c:pt>
                <c:pt idx="31">
                  <c:v>0.38731152163645116</c:v>
                </c:pt>
                <c:pt idx="32">
                  <c:v>0.38849131865447234</c:v>
                </c:pt>
                <c:pt idx="33">
                  <c:v>0.38968707728014135</c:v>
                </c:pt>
                <c:pt idx="34">
                  <c:v>0.39090878645180777</c:v>
                </c:pt>
                <c:pt idx="35">
                  <c:v>0.39216562564457119</c:v>
                </c:pt>
                <c:pt idx="36">
                  <c:v>0.39346594776886529</c:v>
                </c:pt>
                <c:pt idx="37">
                  <c:v>0.39481726268616529</c:v>
                </c:pt>
                <c:pt idx="38">
                  <c:v>0.39622621605048924</c:v>
                </c:pt>
                <c:pt idx="39">
                  <c:v>0.39769857322503632</c:v>
                </c:pt>
                <c:pt idx="40">
                  <c:v>0.39923919314713924</c:v>
                </c:pt>
              </c:numCache>
            </c:numRef>
          </c:val>
          <c:smooth val="0"/>
          <c:extLst>
            <c:ext xmlns:c16="http://schemas.microsoft.com/office/drawing/2014/chart" uri="{C3380CC4-5D6E-409C-BE32-E72D297353CC}">
              <c16:uniqueId val="{0000001A-4F0B-4C4F-BE2C-1A747B102526}"/>
            </c:ext>
          </c:extLst>
        </c:ser>
        <c:ser>
          <c:idx val="14"/>
          <c:order val="14"/>
          <c:tx>
            <c:strRef>
              <c:f>'Graphics Input'!$E$54</c:f>
              <c:strCache>
                <c:ptCount val="1"/>
                <c:pt idx="0">
                  <c:v>TRG 5 - High</c:v>
                </c:pt>
              </c:strCache>
            </c:strRef>
          </c:tx>
          <c:spPr>
            <a:ln>
              <a:solidFill>
                <a:schemeClr val="accent2"/>
              </a:solidFill>
              <a:prstDash val="dash"/>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Input'!$S$54:$BG$54</c:f>
              <c:numCache>
                <c:formatCode>"$"#,##0_);\("$"#,##0\)</c:formatCode>
                <c:ptCount val="41"/>
                <c:pt idx="4" formatCode="0%">
                  <c:v>0.32279959203529368</c:v>
                </c:pt>
                <c:pt idx="5" formatCode="0%">
                  <c:v>0.32279959203529368</c:v>
                </c:pt>
                <c:pt idx="6" formatCode="0%">
                  <c:v>0.32279959203529368</c:v>
                </c:pt>
                <c:pt idx="7" formatCode="0%">
                  <c:v>0.32279959203529368</c:v>
                </c:pt>
                <c:pt idx="8" formatCode="0%">
                  <c:v>0.32279959203529368</c:v>
                </c:pt>
                <c:pt idx="9" formatCode="0%">
                  <c:v>0.32279959203529368</c:v>
                </c:pt>
                <c:pt idx="10" formatCode="0%">
                  <c:v>0.32279959203529368</c:v>
                </c:pt>
                <c:pt idx="11" formatCode="0%">
                  <c:v>0.32279959203529368</c:v>
                </c:pt>
                <c:pt idx="12" formatCode="0%">
                  <c:v>0.32279959203529368</c:v>
                </c:pt>
                <c:pt idx="13" formatCode="0%">
                  <c:v>0.32279959203529368</c:v>
                </c:pt>
                <c:pt idx="14" formatCode="0%">
                  <c:v>0.32279959203529368</c:v>
                </c:pt>
                <c:pt idx="15" formatCode="0%">
                  <c:v>0.32279959203529368</c:v>
                </c:pt>
                <c:pt idx="16" formatCode="0%">
                  <c:v>0.32279959203529368</c:v>
                </c:pt>
                <c:pt idx="17" formatCode="0%">
                  <c:v>0.32279959203529368</c:v>
                </c:pt>
                <c:pt idx="18" formatCode="0%">
                  <c:v>0.32279959203529368</c:v>
                </c:pt>
                <c:pt idx="19" formatCode="0%">
                  <c:v>0.32279959203529368</c:v>
                </c:pt>
                <c:pt idx="20" formatCode="0%">
                  <c:v>0.32279959203529368</c:v>
                </c:pt>
                <c:pt idx="21" formatCode="0%">
                  <c:v>0.32279959203529368</c:v>
                </c:pt>
                <c:pt idx="22" formatCode="0%">
                  <c:v>0.32279959203529368</c:v>
                </c:pt>
                <c:pt idx="23" formatCode="0%">
                  <c:v>0.32279959203529368</c:v>
                </c:pt>
                <c:pt idx="24" formatCode="0%">
                  <c:v>0.32279959203529368</c:v>
                </c:pt>
                <c:pt idx="25" formatCode="0%">
                  <c:v>0.32279959203529368</c:v>
                </c:pt>
                <c:pt idx="26" formatCode="0%">
                  <c:v>0.32279959203529368</c:v>
                </c:pt>
                <c:pt idx="27" formatCode="0%">
                  <c:v>0.32279959203529368</c:v>
                </c:pt>
                <c:pt idx="28" formatCode="0%">
                  <c:v>0.32279959203529368</c:v>
                </c:pt>
                <c:pt idx="29" formatCode="0%">
                  <c:v>0.32279959203529368</c:v>
                </c:pt>
                <c:pt idx="30" formatCode="0%">
                  <c:v>0.32279959203529368</c:v>
                </c:pt>
                <c:pt idx="31" formatCode="0%">
                  <c:v>0.32279959203529368</c:v>
                </c:pt>
                <c:pt idx="32" formatCode="0%">
                  <c:v>0.32279959203529368</c:v>
                </c:pt>
                <c:pt idx="33" formatCode="0%">
                  <c:v>0.32279959203529368</c:v>
                </c:pt>
                <c:pt idx="34" formatCode="0%">
                  <c:v>0.32279959203529368</c:v>
                </c:pt>
                <c:pt idx="35" formatCode="0%">
                  <c:v>0.32279959203529368</c:v>
                </c:pt>
                <c:pt idx="36" formatCode="0%">
                  <c:v>0.32279959203529368</c:v>
                </c:pt>
                <c:pt idx="37" formatCode="0%">
                  <c:v>0.32279959203529368</c:v>
                </c:pt>
                <c:pt idx="38" formatCode="0%">
                  <c:v>0.32279959203529368</c:v>
                </c:pt>
                <c:pt idx="39" formatCode="0%">
                  <c:v>0.32279959203529368</c:v>
                </c:pt>
                <c:pt idx="40" formatCode="0%">
                  <c:v>0.32279959203529368</c:v>
                </c:pt>
              </c:numCache>
            </c:numRef>
          </c:val>
          <c:smooth val="0"/>
          <c:extLst>
            <c:ext xmlns:c16="http://schemas.microsoft.com/office/drawing/2014/chart" uri="{C3380CC4-5D6E-409C-BE32-E72D297353CC}">
              <c16:uniqueId val="{0000001B-4F0B-4C4F-BE2C-1A747B102526}"/>
            </c:ext>
          </c:extLst>
        </c:ser>
        <c:dLbls>
          <c:showLegendKey val="0"/>
          <c:showVal val="0"/>
          <c:showCatName val="0"/>
          <c:showSerName val="0"/>
          <c:showPercent val="0"/>
          <c:showBubbleSize val="0"/>
        </c:dLbls>
        <c:smooth val="0"/>
        <c:axId val="121337344"/>
        <c:axId val="121338880"/>
      </c:lineChart>
      <c:catAx>
        <c:axId val="121337344"/>
        <c:scaling>
          <c:orientation val="minMax"/>
        </c:scaling>
        <c:delete val="0"/>
        <c:axPos val="b"/>
        <c:numFmt formatCode="General" sourceLinked="1"/>
        <c:majorTickMark val="out"/>
        <c:minorTickMark val="none"/>
        <c:tickLblPos val="nextTo"/>
        <c:txPr>
          <a:bodyPr/>
          <a:lstStyle/>
          <a:p>
            <a:pPr>
              <a:defRPr sz="1400"/>
            </a:pPr>
            <a:endParaRPr lang="da-DK"/>
          </a:p>
        </c:txPr>
        <c:crossAx val="121338880"/>
        <c:crosses val="autoZero"/>
        <c:auto val="1"/>
        <c:lblAlgn val="ctr"/>
        <c:lblOffset val="100"/>
        <c:tickLblSkip val="5"/>
        <c:tickMarkSkip val="1"/>
        <c:noMultiLvlLbl val="0"/>
      </c:catAx>
      <c:valAx>
        <c:axId val="121338880"/>
        <c:scaling>
          <c:orientation val="minMax"/>
          <c:max val="0.8"/>
          <c:min val="0.25"/>
        </c:scaling>
        <c:delete val="0"/>
        <c:axPos val="l"/>
        <c:majorGridlines>
          <c:spPr>
            <a:ln>
              <a:solidFill>
                <a:schemeClr val="bg1">
                  <a:lumMod val="85000"/>
                </a:schemeClr>
              </a:solidFill>
            </a:ln>
          </c:spPr>
        </c:majorGridlines>
        <c:title>
          <c:tx>
            <c:rich>
              <a:bodyPr rot="-5400000" vert="horz"/>
              <a:lstStyle/>
              <a:p>
                <a:pPr>
                  <a:defRPr sz="1600"/>
                </a:pPr>
                <a:r>
                  <a:rPr lang="en-US" sz="1600"/>
                  <a:t>Net Capacity</a:t>
                </a:r>
                <a:r>
                  <a:rPr lang="en-US" sz="1600" baseline="0"/>
                  <a:t> Factor (%)</a:t>
                </a:r>
                <a:endParaRPr lang="en-US" sz="1600"/>
              </a:p>
            </c:rich>
          </c:tx>
          <c:layout>
            <c:manualLayout>
              <c:xMode val="edge"/>
              <c:yMode val="edge"/>
              <c:x val="9.4293258762065003E-3"/>
              <c:y val="0.37409088331749502"/>
            </c:manualLayout>
          </c:layout>
          <c:overlay val="0"/>
        </c:title>
        <c:numFmt formatCode="0%" sourceLinked="0"/>
        <c:majorTickMark val="out"/>
        <c:minorTickMark val="none"/>
        <c:tickLblPos val="nextTo"/>
        <c:txPr>
          <a:bodyPr/>
          <a:lstStyle/>
          <a:p>
            <a:pPr>
              <a:defRPr sz="1600"/>
            </a:pPr>
            <a:endParaRPr lang="da-DK"/>
          </a:p>
        </c:txPr>
        <c:crossAx val="121337344"/>
        <c:crosses val="autoZero"/>
        <c:crossBetween val="midCat"/>
        <c:majorUnit val="0.1"/>
      </c:valAx>
    </c:plotArea>
    <c:legend>
      <c:legendPos val="t"/>
      <c:layout>
        <c:manualLayout>
          <c:xMode val="edge"/>
          <c:yMode val="edge"/>
          <c:x val="0.18539752446350299"/>
          <c:y val="0.129926989455419"/>
          <c:w val="0.24534094592587899"/>
          <c:h val="0.22007241226829499"/>
        </c:manualLayout>
      </c:layout>
      <c:overlay val="0"/>
      <c:txPr>
        <a:bodyPr/>
        <a:lstStyle/>
        <a:p>
          <a:pPr>
            <a:defRPr sz="12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64894475708399"/>
          <c:y val="9.61545504486358E-2"/>
          <c:w val="0.84192313912164296"/>
          <c:h val="0.78586074912196002"/>
        </c:manualLayout>
      </c:layout>
      <c:lineChart>
        <c:grouping val="standard"/>
        <c:varyColors val="0"/>
        <c:ser>
          <c:idx val="0"/>
          <c:order val="0"/>
          <c:tx>
            <c:strRef>
              <c:f>'Graphics Input'!$E$23</c:f>
              <c:strCache>
                <c:ptCount val="1"/>
                <c:pt idx="0">
                  <c:v>TRG 1 - Low</c:v>
                </c:pt>
              </c:strCache>
            </c:strRef>
          </c:tx>
          <c:spPr>
            <a:ln>
              <a:solidFill>
                <a:schemeClr val="accent6"/>
              </a:solidFill>
              <a:prstDash val="sysDot"/>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Input'!$S$23:$BG$23</c:f>
              <c:numCache>
                <c:formatCode>"$"#,##0_);\("$"#,##0\)</c:formatCode>
                <c:ptCount val="41"/>
                <c:pt idx="4">
                  <c:v>1704.6116916172934</c:v>
                </c:pt>
                <c:pt idx="5">
                  <c:v>1552.4142191514638</c:v>
                </c:pt>
                <c:pt idx="6">
                  <c:v>1530.2542671604392</c:v>
                </c:pt>
                <c:pt idx="7">
                  <c:v>1508.0943151694144</c:v>
                </c:pt>
                <c:pt idx="8">
                  <c:v>1485.9343631783897</c:v>
                </c:pt>
                <c:pt idx="9">
                  <c:v>1463.7744111873646</c:v>
                </c:pt>
                <c:pt idx="10">
                  <c:v>1441.6144591963398</c:v>
                </c:pt>
                <c:pt idx="11">
                  <c:v>1423.3507625004404</c:v>
                </c:pt>
                <c:pt idx="12">
                  <c:v>1409.7138689675021</c:v>
                </c:pt>
                <c:pt idx="13">
                  <c:v>1396.0769754345633</c:v>
                </c:pt>
                <c:pt idx="14">
                  <c:v>1382.4400819016253</c:v>
                </c:pt>
                <c:pt idx="15">
                  <c:v>1368.803188368687</c:v>
                </c:pt>
                <c:pt idx="16">
                  <c:v>1355.1662948357484</c:v>
                </c:pt>
                <c:pt idx="17">
                  <c:v>1348.3478480692793</c:v>
                </c:pt>
                <c:pt idx="18">
                  <c:v>1341.5294013028101</c:v>
                </c:pt>
                <c:pt idx="19">
                  <c:v>1336.4155662279582</c:v>
                </c:pt>
                <c:pt idx="20">
                  <c:v>1331.3017311531064</c:v>
                </c:pt>
                <c:pt idx="21">
                  <c:v>1327.8925077698718</c:v>
                </c:pt>
                <c:pt idx="22">
                  <c:v>1324.483284386637</c:v>
                </c:pt>
                <c:pt idx="23">
                  <c:v>1321.0740610034024</c:v>
                </c:pt>
                <c:pt idx="24">
                  <c:v>1319.3694493117853</c:v>
                </c:pt>
                <c:pt idx="25">
                  <c:v>1317.6648376201681</c:v>
                </c:pt>
                <c:pt idx="26">
                  <c:v>1317.6648376201681</c:v>
                </c:pt>
                <c:pt idx="27">
                  <c:v>1317.6648376201681</c:v>
                </c:pt>
                <c:pt idx="28">
                  <c:v>1317.6648376201681</c:v>
                </c:pt>
                <c:pt idx="29">
                  <c:v>1317.6648376201681</c:v>
                </c:pt>
                <c:pt idx="30">
                  <c:v>1317.6648376201681</c:v>
                </c:pt>
                <c:pt idx="31">
                  <c:v>1317.6648376201681</c:v>
                </c:pt>
                <c:pt idx="32">
                  <c:v>1317.6648376201681</c:v>
                </c:pt>
                <c:pt idx="33">
                  <c:v>1317.6648376201681</c:v>
                </c:pt>
                <c:pt idx="34">
                  <c:v>1317.6648376201681</c:v>
                </c:pt>
                <c:pt idx="35">
                  <c:v>1317.6648376201681</c:v>
                </c:pt>
                <c:pt idx="36">
                  <c:v>1317.6648376201681</c:v>
                </c:pt>
                <c:pt idx="37">
                  <c:v>1317.6648376201681</c:v>
                </c:pt>
                <c:pt idx="38">
                  <c:v>1317.6648376201681</c:v>
                </c:pt>
                <c:pt idx="39">
                  <c:v>1317.6648376201681</c:v>
                </c:pt>
                <c:pt idx="40">
                  <c:v>1317.6648376201681</c:v>
                </c:pt>
              </c:numCache>
            </c:numRef>
          </c:val>
          <c:smooth val="0"/>
          <c:extLst>
            <c:ext xmlns:c16="http://schemas.microsoft.com/office/drawing/2014/chart" uri="{C3380CC4-5D6E-409C-BE32-E72D297353CC}">
              <c16:uniqueId val="{00000000-8320-4723-BBCA-74EA35B0FB23}"/>
            </c:ext>
          </c:extLst>
        </c:ser>
        <c:ser>
          <c:idx val="1"/>
          <c:order val="1"/>
          <c:tx>
            <c:strRef>
              <c:f>'Graphics Input'!$E$24</c:f>
              <c:strCache>
                <c:ptCount val="1"/>
                <c:pt idx="0">
                  <c:v>TRG 1 - Mid</c:v>
                </c:pt>
              </c:strCache>
            </c:strRef>
          </c:tx>
          <c:spPr>
            <a:ln>
              <a:solidFill>
                <a:schemeClr val="accent6"/>
              </a:solidFill>
            </a:ln>
          </c:spPr>
          <c:marker>
            <c:symbol val="none"/>
          </c:marker>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1-8320-4723-BBCA-74EA35B0FB23}"/>
              </c:ext>
            </c:extLst>
          </c:dPt>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Input'!$S$24:$BG$24</c:f>
              <c:numCache>
                <c:formatCode>"$"#,##0_);\("$"#,##0\)</c:formatCode>
                <c:ptCount val="41"/>
                <c:pt idx="3">
                  <c:v>1651.6621909464316</c:v>
                </c:pt>
                <c:pt idx="4">
                  <c:v>1704.6116916172934</c:v>
                </c:pt>
                <c:pt idx="5">
                  <c:v>1692.4454434653587</c:v>
                </c:pt>
                <c:pt idx="6">
                  <c:v>1680.1911042423044</c:v>
                </c:pt>
                <c:pt idx="7">
                  <c:v>1667.8467323315945</c:v>
                </c:pt>
                <c:pt idx="8">
                  <c:v>1655.41031372768</c:v>
                </c:pt>
                <c:pt idx="9">
                  <c:v>1642.8797582003783</c:v>
                </c:pt>
                <c:pt idx="10">
                  <c:v>1632.4730029752918</c:v>
                </c:pt>
                <c:pt idx="11">
                  <c:v>1624.6527730209189</c:v>
                </c:pt>
                <c:pt idx="12">
                  <c:v>1616.7947184960294</c:v>
                </c:pt>
                <c:pt idx="13">
                  <c:v>1608.8982851944616</c:v>
                </c:pt>
                <c:pt idx="14">
                  <c:v>1600.9629052428243</c:v>
                </c:pt>
                <c:pt idx="15">
                  <c:v>1592.9879966239307</c:v>
                </c:pt>
                <c:pt idx="16">
                  <c:v>1588.9804796512919</c:v>
                </c:pt>
                <c:pt idx="17">
                  <c:v>1584.962829892376</c:v>
                </c:pt>
                <c:pt idx="18">
                  <c:v>1581.9419350450592</c:v>
                </c:pt>
                <c:pt idx="19">
                  <c:v>1578.9152604244368</c:v>
                </c:pt>
                <c:pt idx="20">
                  <c:v>1576.8936019603852</c:v>
                </c:pt>
                <c:pt idx="21">
                  <c:v>1574.8693482993322</c:v>
                </c:pt>
                <c:pt idx="22">
                  <c:v>1572.8424894212119</c:v>
                </c:pt>
                <c:pt idx="23">
                  <c:v>1571.8277523312627</c:v>
                </c:pt>
                <c:pt idx="24">
                  <c:v>1570.8123597263975</c:v>
                </c:pt>
                <c:pt idx="25">
                  <c:v>1570.8123597263975</c:v>
                </c:pt>
                <c:pt idx="26">
                  <c:v>1570.8123597263975</c:v>
                </c:pt>
                <c:pt idx="27">
                  <c:v>1570.8123597263975</c:v>
                </c:pt>
                <c:pt idx="28">
                  <c:v>1570.8123597263975</c:v>
                </c:pt>
                <c:pt idx="29">
                  <c:v>1570.8123597263975</c:v>
                </c:pt>
                <c:pt idx="30">
                  <c:v>1570.8123597263975</c:v>
                </c:pt>
                <c:pt idx="31">
                  <c:v>1570.8123597263975</c:v>
                </c:pt>
                <c:pt idx="32">
                  <c:v>1570.8123597263975</c:v>
                </c:pt>
                <c:pt idx="33">
                  <c:v>1570.8123597263975</c:v>
                </c:pt>
                <c:pt idx="34">
                  <c:v>1570.8123597263975</c:v>
                </c:pt>
                <c:pt idx="35">
                  <c:v>1570.8123597263975</c:v>
                </c:pt>
                <c:pt idx="36">
                  <c:v>1570.8123597263975</c:v>
                </c:pt>
                <c:pt idx="37">
                  <c:v>1570.8123597263975</c:v>
                </c:pt>
                <c:pt idx="38">
                  <c:v>1570.8123597263975</c:v>
                </c:pt>
                <c:pt idx="39">
                  <c:v>1570.8123597263975</c:v>
                </c:pt>
                <c:pt idx="40">
                  <c:v>1570.8123597263975</c:v>
                </c:pt>
              </c:numCache>
            </c:numRef>
          </c:val>
          <c:smooth val="0"/>
          <c:extLst>
            <c:ext xmlns:c16="http://schemas.microsoft.com/office/drawing/2014/chart" uri="{C3380CC4-5D6E-409C-BE32-E72D297353CC}">
              <c16:uniqueId val="{00000002-8320-4723-BBCA-74EA35B0FB23}"/>
            </c:ext>
          </c:extLst>
        </c:ser>
        <c:ser>
          <c:idx val="2"/>
          <c:order val="2"/>
          <c:tx>
            <c:strRef>
              <c:f>'Graphics Input'!$E$25</c:f>
              <c:strCache>
                <c:ptCount val="1"/>
                <c:pt idx="0">
                  <c:v>TRG 1 - High</c:v>
                </c:pt>
              </c:strCache>
            </c:strRef>
          </c:tx>
          <c:spPr>
            <a:ln>
              <a:solidFill>
                <a:schemeClr val="accent6"/>
              </a:solidFill>
              <a:prstDash val="dash"/>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Input'!$S$25:$BG$25</c:f>
              <c:numCache>
                <c:formatCode>"$"#,##0_);\("$"#,##0\)</c:formatCode>
                <c:ptCount val="41"/>
                <c:pt idx="4">
                  <c:v>1704.6116916172934</c:v>
                </c:pt>
                <c:pt idx="5">
                  <c:v>1704.6116916172934</c:v>
                </c:pt>
                <c:pt idx="6">
                  <c:v>1704.6116916172934</c:v>
                </c:pt>
                <c:pt idx="7">
                  <c:v>1704.6116916172934</c:v>
                </c:pt>
                <c:pt idx="8">
                  <c:v>1704.6116916172934</c:v>
                </c:pt>
                <c:pt idx="9">
                  <c:v>1704.6116916172934</c:v>
                </c:pt>
                <c:pt idx="10">
                  <c:v>1704.6116916172934</c:v>
                </c:pt>
                <c:pt idx="11">
                  <c:v>1704.6116916172934</c:v>
                </c:pt>
                <c:pt idx="12">
                  <c:v>1704.6116916172934</c:v>
                </c:pt>
                <c:pt idx="13">
                  <c:v>1704.6116916172934</c:v>
                </c:pt>
                <c:pt idx="14">
                  <c:v>1704.6116916172934</c:v>
                </c:pt>
                <c:pt idx="15">
                  <c:v>1704.6116916172934</c:v>
                </c:pt>
                <c:pt idx="16">
                  <c:v>1704.6116916172934</c:v>
                </c:pt>
                <c:pt idx="17">
                  <c:v>1704.6116916172934</c:v>
                </c:pt>
                <c:pt idx="18">
                  <c:v>1704.6116916172934</c:v>
                </c:pt>
                <c:pt idx="19">
                  <c:v>1704.6116916172934</c:v>
                </c:pt>
                <c:pt idx="20">
                  <c:v>1704.6116916172934</c:v>
                </c:pt>
                <c:pt idx="21">
                  <c:v>1704.6116916172934</c:v>
                </c:pt>
                <c:pt idx="22">
                  <c:v>1704.6116916172934</c:v>
                </c:pt>
                <c:pt idx="23">
                  <c:v>1704.6116916172934</c:v>
                </c:pt>
                <c:pt idx="24">
                  <c:v>1704.6116916172934</c:v>
                </c:pt>
                <c:pt idx="25">
                  <c:v>1704.6116916172934</c:v>
                </c:pt>
                <c:pt idx="26">
                  <c:v>1704.6116916172934</c:v>
                </c:pt>
                <c:pt idx="27">
                  <c:v>1704.6116916172934</c:v>
                </c:pt>
                <c:pt idx="28">
                  <c:v>1704.6116916172934</c:v>
                </c:pt>
                <c:pt idx="29">
                  <c:v>1704.6116916172934</c:v>
                </c:pt>
                <c:pt idx="30">
                  <c:v>1704.6116916172934</c:v>
                </c:pt>
                <c:pt idx="31">
                  <c:v>1704.6116916172934</c:v>
                </c:pt>
                <c:pt idx="32">
                  <c:v>1704.6116916172934</c:v>
                </c:pt>
                <c:pt idx="33">
                  <c:v>1704.6116916172934</c:v>
                </c:pt>
                <c:pt idx="34">
                  <c:v>1704.6116916172934</c:v>
                </c:pt>
                <c:pt idx="35">
                  <c:v>1704.6116916172934</c:v>
                </c:pt>
                <c:pt idx="36">
                  <c:v>1704.6116916172934</c:v>
                </c:pt>
                <c:pt idx="37">
                  <c:v>1704.6116916172934</c:v>
                </c:pt>
                <c:pt idx="38">
                  <c:v>1704.6116916172934</c:v>
                </c:pt>
                <c:pt idx="39">
                  <c:v>1704.6116916172934</c:v>
                </c:pt>
                <c:pt idx="40">
                  <c:v>1704.6116916172934</c:v>
                </c:pt>
              </c:numCache>
            </c:numRef>
          </c:val>
          <c:smooth val="0"/>
          <c:extLst>
            <c:ext xmlns:c16="http://schemas.microsoft.com/office/drawing/2014/chart" uri="{C3380CC4-5D6E-409C-BE32-E72D297353CC}">
              <c16:uniqueId val="{00000003-8320-4723-BBCA-74EA35B0FB23}"/>
            </c:ext>
          </c:extLst>
        </c:ser>
        <c:ser>
          <c:idx val="3"/>
          <c:order val="3"/>
          <c:tx>
            <c:strRef>
              <c:f>'Graphics Input'!$E$26</c:f>
              <c:strCache>
                <c:ptCount val="1"/>
                <c:pt idx="0">
                  <c:v>TRG 2 - Low</c:v>
                </c:pt>
              </c:strCache>
            </c:strRef>
          </c:tx>
          <c:spPr>
            <a:ln>
              <a:solidFill>
                <a:schemeClr val="accent5"/>
              </a:solidFill>
              <a:prstDash val="sysDot"/>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Input'!$S$26:$BG$26</c:f>
              <c:numCache>
                <c:formatCode>"$"#,##0_);\("$"#,##0\)</c:formatCode>
                <c:ptCount val="41"/>
                <c:pt idx="4">
                  <c:v>1704.6116916172934</c:v>
                </c:pt>
                <c:pt idx="5">
                  <c:v>1552.4142191514638</c:v>
                </c:pt>
                <c:pt idx="6">
                  <c:v>1530.2542671604392</c:v>
                </c:pt>
                <c:pt idx="7">
                  <c:v>1508.0943151694144</c:v>
                </c:pt>
                <c:pt idx="8">
                  <c:v>1485.9343631783897</c:v>
                </c:pt>
                <c:pt idx="9">
                  <c:v>1463.7744111873646</c:v>
                </c:pt>
                <c:pt idx="10">
                  <c:v>1441.6144591963398</c:v>
                </c:pt>
                <c:pt idx="11">
                  <c:v>1423.3507625004404</c:v>
                </c:pt>
                <c:pt idx="12">
                  <c:v>1409.7138689675021</c:v>
                </c:pt>
                <c:pt idx="13">
                  <c:v>1396.0769754345633</c:v>
                </c:pt>
                <c:pt idx="14">
                  <c:v>1382.4400819016253</c:v>
                </c:pt>
                <c:pt idx="15">
                  <c:v>1368.803188368687</c:v>
                </c:pt>
                <c:pt idx="16">
                  <c:v>1355.1662948357484</c:v>
                </c:pt>
                <c:pt idx="17">
                  <c:v>1348.3478480692793</c:v>
                </c:pt>
                <c:pt idx="18">
                  <c:v>1341.5294013028101</c:v>
                </c:pt>
                <c:pt idx="19">
                  <c:v>1336.4155662279582</c:v>
                </c:pt>
                <c:pt idx="20">
                  <c:v>1331.3017311531064</c:v>
                </c:pt>
                <c:pt idx="21">
                  <c:v>1327.8925077698718</c:v>
                </c:pt>
                <c:pt idx="22">
                  <c:v>1324.483284386637</c:v>
                </c:pt>
                <c:pt idx="23">
                  <c:v>1321.0740610034024</c:v>
                </c:pt>
                <c:pt idx="24">
                  <c:v>1319.3694493117853</c:v>
                </c:pt>
                <c:pt idx="25">
                  <c:v>1317.6648376201681</c:v>
                </c:pt>
                <c:pt idx="26">
                  <c:v>1317.6648376201681</c:v>
                </c:pt>
                <c:pt idx="27">
                  <c:v>1317.6648376201681</c:v>
                </c:pt>
                <c:pt idx="28">
                  <c:v>1317.6648376201681</c:v>
                </c:pt>
                <c:pt idx="29">
                  <c:v>1317.6648376201681</c:v>
                </c:pt>
                <c:pt idx="30">
                  <c:v>1317.6648376201681</c:v>
                </c:pt>
                <c:pt idx="31">
                  <c:v>1317.6648376201681</c:v>
                </c:pt>
                <c:pt idx="32">
                  <c:v>1317.6648376201681</c:v>
                </c:pt>
                <c:pt idx="33">
                  <c:v>1317.6648376201681</c:v>
                </c:pt>
                <c:pt idx="34">
                  <c:v>1317.6648376201681</c:v>
                </c:pt>
                <c:pt idx="35">
                  <c:v>1317.6648376201681</c:v>
                </c:pt>
                <c:pt idx="36">
                  <c:v>1317.6648376201681</c:v>
                </c:pt>
                <c:pt idx="37">
                  <c:v>1317.6648376201681</c:v>
                </c:pt>
                <c:pt idx="38">
                  <c:v>1317.6648376201681</c:v>
                </c:pt>
                <c:pt idx="39">
                  <c:v>1317.6648376201681</c:v>
                </c:pt>
                <c:pt idx="40">
                  <c:v>1317.6648376201681</c:v>
                </c:pt>
              </c:numCache>
            </c:numRef>
          </c:val>
          <c:smooth val="0"/>
          <c:extLst>
            <c:ext xmlns:c16="http://schemas.microsoft.com/office/drawing/2014/chart" uri="{C3380CC4-5D6E-409C-BE32-E72D297353CC}">
              <c16:uniqueId val="{00000004-8320-4723-BBCA-74EA35B0FB23}"/>
            </c:ext>
          </c:extLst>
        </c:ser>
        <c:ser>
          <c:idx val="4"/>
          <c:order val="4"/>
          <c:tx>
            <c:strRef>
              <c:f>'Graphics Input'!$E$27</c:f>
              <c:strCache>
                <c:ptCount val="1"/>
                <c:pt idx="0">
                  <c:v>TRG 2 - Mid</c:v>
                </c:pt>
              </c:strCache>
            </c:strRef>
          </c:tx>
          <c:spPr>
            <a:ln>
              <a:solidFill>
                <a:schemeClr val="accent5"/>
              </a:solidFill>
            </a:ln>
          </c:spPr>
          <c:marker>
            <c:symbol val="none"/>
          </c:marker>
          <c:dPt>
            <c:idx val="3"/>
            <c:marker>
              <c:symbol val="circle"/>
              <c:size val="5"/>
              <c:spPr>
                <a:ln>
                  <a:solidFill>
                    <a:schemeClr val="accent5"/>
                  </a:solidFill>
                </a:ln>
              </c:spPr>
            </c:marker>
            <c:bubble3D val="0"/>
            <c:extLst>
              <c:ext xmlns:c16="http://schemas.microsoft.com/office/drawing/2014/chart" uri="{C3380CC4-5D6E-409C-BE32-E72D297353CC}">
                <c16:uniqueId val="{00000005-8320-4723-BBCA-74EA35B0FB23}"/>
              </c:ext>
            </c:extLst>
          </c:dPt>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Input'!$S$27:$BG$27</c:f>
              <c:numCache>
                <c:formatCode>"$"#,##0_);\("$"#,##0\)</c:formatCode>
                <c:ptCount val="41"/>
                <c:pt idx="3">
                  <c:v>1721.7237607715351</c:v>
                </c:pt>
                <c:pt idx="4">
                  <c:v>1704.6116916172934</c:v>
                </c:pt>
                <c:pt idx="5">
                  <c:v>1692.4454434653587</c:v>
                </c:pt>
                <c:pt idx="6">
                  <c:v>1680.1911042423044</c:v>
                </c:pt>
                <c:pt idx="7">
                  <c:v>1667.8467323315945</c:v>
                </c:pt>
                <c:pt idx="8">
                  <c:v>1655.41031372768</c:v>
                </c:pt>
                <c:pt idx="9">
                  <c:v>1642.8797582003783</c:v>
                </c:pt>
                <c:pt idx="10">
                  <c:v>1632.4730029752918</c:v>
                </c:pt>
                <c:pt idx="11">
                  <c:v>1624.6527730209189</c:v>
                </c:pt>
                <c:pt idx="12">
                  <c:v>1616.7947184960294</c:v>
                </c:pt>
                <c:pt idx="13">
                  <c:v>1608.8982851944616</c:v>
                </c:pt>
                <c:pt idx="14">
                  <c:v>1600.9629052428243</c:v>
                </c:pt>
                <c:pt idx="15">
                  <c:v>1592.9879966239307</c:v>
                </c:pt>
                <c:pt idx="16">
                  <c:v>1588.9804796512919</c:v>
                </c:pt>
                <c:pt idx="17">
                  <c:v>1584.962829892376</c:v>
                </c:pt>
                <c:pt idx="18">
                  <c:v>1581.9419350450592</c:v>
                </c:pt>
                <c:pt idx="19">
                  <c:v>1578.9152604244368</c:v>
                </c:pt>
                <c:pt idx="20">
                  <c:v>1576.8936019603852</c:v>
                </c:pt>
                <c:pt idx="21">
                  <c:v>1574.8693482993322</c:v>
                </c:pt>
                <c:pt idx="22">
                  <c:v>1572.8424894212119</c:v>
                </c:pt>
                <c:pt idx="23">
                  <c:v>1571.8277523312627</c:v>
                </c:pt>
                <c:pt idx="24">
                  <c:v>1570.8123597263975</c:v>
                </c:pt>
                <c:pt idx="25">
                  <c:v>1570.8123597263975</c:v>
                </c:pt>
                <c:pt idx="26">
                  <c:v>1570.8123597263975</c:v>
                </c:pt>
                <c:pt idx="27">
                  <c:v>1570.8123597263975</c:v>
                </c:pt>
                <c:pt idx="28">
                  <c:v>1570.8123597263975</c:v>
                </c:pt>
                <c:pt idx="29">
                  <c:v>1570.8123597263975</c:v>
                </c:pt>
                <c:pt idx="30">
                  <c:v>1570.8123597263975</c:v>
                </c:pt>
                <c:pt idx="31">
                  <c:v>1570.8123597263975</c:v>
                </c:pt>
                <c:pt idx="32">
                  <c:v>1570.8123597263975</c:v>
                </c:pt>
                <c:pt idx="33">
                  <c:v>1570.8123597263975</c:v>
                </c:pt>
                <c:pt idx="34">
                  <c:v>1570.8123597263975</c:v>
                </c:pt>
                <c:pt idx="35">
                  <c:v>1570.8123597263975</c:v>
                </c:pt>
                <c:pt idx="36">
                  <c:v>1570.8123597263975</c:v>
                </c:pt>
                <c:pt idx="37">
                  <c:v>1570.8123597263975</c:v>
                </c:pt>
                <c:pt idx="38">
                  <c:v>1570.8123597263975</c:v>
                </c:pt>
                <c:pt idx="39">
                  <c:v>1570.8123597263975</c:v>
                </c:pt>
                <c:pt idx="40">
                  <c:v>1570.8123597263975</c:v>
                </c:pt>
              </c:numCache>
            </c:numRef>
          </c:val>
          <c:smooth val="0"/>
          <c:extLst>
            <c:ext xmlns:c16="http://schemas.microsoft.com/office/drawing/2014/chart" uri="{C3380CC4-5D6E-409C-BE32-E72D297353CC}">
              <c16:uniqueId val="{00000006-8320-4723-BBCA-74EA35B0FB23}"/>
            </c:ext>
          </c:extLst>
        </c:ser>
        <c:ser>
          <c:idx val="5"/>
          <c:order val="5"/>
          <c:tx>
            <c:strRef>
              <c:f>'Graphics Input'!$E$28</c:f>
              <c:strCache>
                <c:ptCount val="1"/>
                <c:pt idx="0">
                  <c:v>TRG 2 - High</c:v>
                </c:pt>
              </c:strCache>
            </c:strRef>
          </c:tx>
          <c:spPr>
            <a:ln>
              <a:solidFill>
                <a:schemeClr val="accent5"/>
              </a:solidFill>
              <a:prstDash val="dash"/>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Input'!$S$28:$BG$28</c:f>
              <c:numCache>
                <c:formatCode>"$"#,##0_);\("$"#,##0\)</c:formatCode>
                <c:ptCount val="41"/>
                <c:pt idx="4">
                  <c:v>1704.6116916172934</c:v>
                </c:pt>
                <c:pt idx="5">
                  <c:v>1704.6116916172934</c:v>
                </c:pt>
                <c:pt idx="6">
                  <c:v>1704.6116916172934</c:v>
                </c:pt>
                <c:pt idx="7">
                  <c:v>1704.6116916172934</c:v>
                </c:pt>
                <c:pt idx="8">
                  <c:v>1704.6116916172934</c:v>
                </c:pt>
                <c:pt idx="9">
                  <c:v>1704.6116916172934</c:v>
                </c:pt>
                <c:pt idx="10">
                  <c:v>1704.6116916172934</c:v>
                </c:pt>
                <c:pt idx="11">
                  <c:v>1704.6116916172934</c:v>
                </c:pt>
                <c:pt idx="12">
                  <c:v>1704.6116916172934</c:v>
                </c:pt>
                <c:pt idx="13">
                  <c:v>1704.6116916172934</c:v>
                </c:pt>
                <c:pt idx="14">
                  <c:v>1704.6116916172934</c:v>
                </c:pt>
                <c:pt idx="15">
                  <c:v>1704.6116916172934</c:v>
                </c:pt>
                <c:pt idx="16">
                  <c:v>1704.6116916172934</c:v>
                </c:pt>
                <c:pt idx="17">
                  <c:v>1704.6116916172934</c:v>
                </c:pt>
                <c:pt idx="18">
                  <c:v>1704.6116916172934</c:v>
                </c:pt>
                <c:pt idx="19">
                  <c:v>1704.6116916172934</c:v>
                </c:pt>
                <c:pt idx="20">
                  <c:v>1704.6116916172934</c:v>
                </c:pt>
                <c:pt idx="21">
                  <c:v>1704.6116916172934</c:v>
                </c:pt>
                <c:pt idx="22">
                  <c:v>1704.6116916172934</c:v>
                </c:pt>
                <c:pt idx="23">
                  <c:v>1704.6116916172934</c:v>
                </c:pt>
                <c:pt idx="24">
                  <c:v>1704.6116916172934</c:v>
                </c:pt>
                <c:pt idx="25">
                  <c:v>1704.6116916172934</c:v>
                </c:pt>
                <c:pt idx="26">
                  <c:v>1704.6116916172934</c:v>
                </c:pt>
                <c:pt idx="27">
                  <c:v>1704.6116916172934</c:v>
                </c:pt>
                <c:pt idx="28">
                  <c:v>1704.6116916172934</c:v>
                </c:pt>
                <c:pt idx="29">
                  <c:v>1704.6116916172934</c:v>
                </c:pt>
                <c:pt idx="30">
                  <c:v>1704.6116916172934</c:v>
                </c:pt>
                <c:pt idx="31">
                  <c:v>1704.6116916172934</c:v>
                </c:pt>
                <c:pt idx="32">
                  <c:v>1704.6116916172934</c:v>
                </c:pt>
                <c:pt idx="33">
                  <c:v>1704.6116916172934</c:v>
                </c:pt>
                <c:pt idx="34">
                  <c:v>1704.6116916172934</c:v>
                </c:pt>
                <c:pt idx="35">
                  <c:v>1704.6116916172934</c:v>
                </c:pt>
                <c:pt idx="36">
                  <c:v>1704.6116916172934</c:v>
                </c:pt>
                <c:pt idx="37">
                  <c:v>1704.6116916172934</c:v>
                </c:pt>
                <c:pt idx="38">
                  <c:v>1704.6116916172934</c:v>
                </c:pt>
                <c:pt idx="39">
                  <c:v>1704.6116916172934</c:v>
                </c:pt>
                <c:pt idx="40">
                  <c:v>1704.6116916172934</c:v>
                </c:pt>
              </c:numCache>
            </c:numRef>
          </c:val>
          <c:smooth val="0"/>
          <c:extLst>
            <c:ext xmlns:c16="http://schemas.microsoft.com/office/drawing/2014/chart" uri="{C3380CC4-5D6E-409C-BE32-E72D297353CC}">
              <c16:uniqueId val="{00000007-8320-4723-BBCA-74EA35B0FB23}"/>
            </c:ext>
          </c:extLst>
        </c:ser>
        <c:ser>
          <c:idx val="6"/>
          <c:order val="6"/>
          <c:tx>
            <c:strRef>
              <c:f>'Graphics Input'!$E$29</c:f>
              <c:strCache>
                <c:ptCount val="1"/>
                <c:pt idx="0">
                  <c:v>TRG 3 - Low</c:v>
                </c:pt>
              </c:strCache>
            </c:strRef>
          </c:tx>
          <c:spPr>
            <a:ln>
              <a:solidFill>
                <a:schemeClr val="accent4"/>
              </a:solidFill>
              <a:prstDash val="sysDot"/>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Input'!$S$29:$BG$29</c:f>
              <c:numCache>
                <c:formatCode>"$"#,##0_);\("$"#,##0\)</c:formatCode>
                <c:ptCount val="41"/>
                <c:pt idx="4">
                  <c:v>1795.9301750967913</c:v>
                </c:pt>
                <c:pt idx="5">
                  <c:v>1635.579266606007</c:v>
                </c:pt>
                <c:pt idx="6">
                  <c:v>1617.322674270697</c:v>
                </c:pt>
                <c:pt idx="7">
                  <c:v>1599.0735450835807</c:v>
                </c:pt>
                <c:pt idx="8">
                  <c:v>1580.8318499383799</c:v>
                </c:pt>
                <c:pt idx="9">
                  <c:v>1562.5975598423313</c:v>
                </c:pt>
                <c:pt idx="10">
                  <c:v>1544.3706459157429</c:v>
                </c:pt>
                <c:pt idx="11">
                  <c:v>1529.3545196595437</c:v>
                </c:pt>
                <c:pt idx="12">
                  <c:v>1518.1461906814445</c:v>
                </c:pt>
                <c:pt idx="13">
                  <c:v>1506.9406243913393</c:v>
                </c:pt>
                <c:pt idx="14">
                  <c:v>1495.7378141587772</c:v>
                </c:pt>
                <c:pt idx="15">
                  <c:v>1484.5377533692197</c:v>
                </c:pt>
                <c:pt idx="16">
                  <c:v>1473.3404354240042</c:v>
                </c:pt>
                <c:pt idx="17">
                  <c:v>1467.7431445821537</c:v>
                </c:pt>
                <c:pt idx="18">
                  <c:v>1462.1465361639252</c:v>
                </c:pt>
                <c:pt idx="19">
                  <c:v>1457.9495910537894</c:v>
                </c:pt>
                <c:pt idx="20">
                  <c:v>1453.7530288862215</c:v>
                </c:pt>
                <c:pt idx="21">
                  <c:v>1450.9555758397896</c:v>
                </c:pt>
                <c:pt idx="22">
                  <c:v>1448.1582926838382</c:v>
                </c:pt>
                <c:pt idx="23">
                  <c:v>1445.3611793164341</c:v>
                </c:pt>
                <c:pt idx="24">
                  <c:v>1443.9627074760679</c:v>
                </c:pt>
                <c:pt idx="25">
                  <c:v>1442.5642780319176</c:v>
                </c:pt>
                <c:pt idx="26">
                  <c:v>1442.5642780319176</c:v>
                </c:pt>
                <c:pt idx="27">
                  <c:v>1442.5642780319176</c:v>
                </c:pt>
                <c:pt idx="28">
                  <c:v>1442.5642780319176</c:v>
                </c:pt>
                <c:pt idx="29">
                  <c:v>1442.5642780319176</c:v>
                </c:pt>
                <c:pt idx="30">
                  <c:v>1442.5642780319176</c:v>
                </c:pt>
                <c:pt idx="31">
                  <c:v>1442.5642780319176</c:v>
                </c:pt>
                <c:pt idx="32">
                  <c:v>1442.5642780319176</c:v>
                </c:pt>
                <c:pt idx="33">
                  <c:v>1442.5642780319176</c:v>
                </c:pt>
                <c:pt idx="34">
                  <c:v>1442.5642780319176</c:v>
                </c:pt>
                <c:pt idx="35">
                  <c:v>1442.5642780319176</c:v>
                </c:pt>
                <c:pt idx="36">
                  <c:v>1442.5642780319176</c:v>
                </c:pt>
                <c:pt idx="37">
                  <c:v>1442.5642780319176</c:v>
                </c:pt>
                <c:pt idx="38">
                  <c:v>1442.5642780319176</c:v>
                </c:pt>
                <c:pt idx="39">
                  <c:v>1442.5642780319176</c:v>
                </c:pt>
                <c:pt idx="40">
                  <c:v>1442.5642780319176</c:v>
                </c:pt>
              </c:numCache>
            </c:numRef>
          </c:val>
          <c:smooth val="0"/>
          <c:extLst>
            <c:ext xmlns:c16="http://schemas.microsoft.com/office/drawing/2014/chart" uri="{C3380CC4-5D6E-409C-BE32-E72D297353CC}">
              <c16:uniqueId val="{00000008-8320-4723-BBCA-74EA35B0FB23}"/>
            </c:ext>
          </c:extLst>
        </c:ser>
        <c:ser>
          <c:idx val="7"/>
          <c:order val="7"/>
          <c:tx>
            <c:strRef>
              <c:f>'Graphics Input'!$E$30</c:f>
              <c:strCache>
                <c:ptCount val="1"/>
                <c:pt idx="0">
                  <c:v>TRG 3 - Mid</c:v>
                </c:pt>
              </c:strCache>
            </c:strRef>
          </c:tx>
          <c:spPr>
            <a:ln>
              <a:solidFill>
                <a:schemeClr val="accent4"/>
              </a:solidFill>
            </a:ln>
          </c:spPr>
          <c:marker>
            <c:symbol val="none"/>
          </c:marker>
          <c:dPt>
            <c:idx val="2"/>
            <c:marker>
              <c:symbol val="circle"/>
              <c:size val="5"/>
            </c:marker>
            <c:bubble3D val="0"/>
            <c:extLst>
              <c:ext xmlns:c16="http://schemas.microsoft.com/office/drawing/2014/chart" uri="{C3380CC4-5D6E-409C-BE32-E72D297353CC}">
                <c16:uniqueId val="{00000009-8320-4723-BBCA-74EA35B0FB23}"/>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A-8320-4723-BBCA-74EA35B0FB23}"/>
              </c:ext>
            </c:extLst>
          </c:dPt>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Input'!$S$30:$BG$30</c:f>
              <c:numCache>
                <c:formatCode>"$"#,##0_);\("$"#,##0\)</c:formatCode>
                <c:ptCount val="41"/>
                <c:pt idx="3">
                  <c:v>1826.8313352564371</c:v>
                </c:pt>
                <c:pt idx="4">
                  <c:v>1795.9301750967913</c:v>
                </c:pt>
                <c:pt idx="5">
                  <c:v>1787.7701374531775</c:v>
                </c:pt>
                <c:pt idx="6">
                  <c:v>1777.6839472592624</c:v>
                </c:pt>
                <c:pt idx="7">
                  <c:v>1767.5443358792475</c:v>
                </c:pt>
                <c:pt idx="8">
                  <c:v>1757.3503623142201</c:v>
                </c:pt>
                <c:pt idx="9">
                  <c:v>1747.1010586496245</c:v>
                </c:pt>
                <c:pt idx="10">
                  <c:v>1738.607407806026</c:v>
                </c:pt>
                <c:pt idx="11">
                  <c:v>1732.2364573364162</c:v>
                </c:pt>
                <c:pt idx="12">
                  <c:v>1725.8435649483297</c:v>
                </c:pt>
                <c:pt idx="13">
                  <c:v>1719.4284820856544</c:v>
                </c:pt>
                <c:pt idx="14">
                  <c:v>1712.9909556220055</c:v>
                </c:pt>
                <c:pt idx="15">
                  <c:v>1706.5307277416948</c:v>
                </c:pt>
                <c:pt idx="16">
                  <c:v>1703.2891317791921</c:v>
                </c:pt>
                <c:pt idx="17">
                  <c:v>1700.0417508158475</c:v>
                </c:pt>
                <c:pt idx="18">
                  <c:v>1697.6018510737078</c:v>
                </c:pt>
                <c:pt idx="19">
                  <c:v>1695.1586624519871</c:v>
                </c:pt>
                <c:pt idx="20">
                  <c:v>1693.5276678228327</c:v>
                </c:pt>
                <c:pt idx="21">
                  <c:v>1691.8952000553074</c:v>
                </c:pt>
                <c:pt idx="22">
                  <c:v>1690.2612548214784</c:v>
                </c:pt>
                <c:pt idx="23">
                  <c:v>1689.4435412971516</c:v>
                </c:pt>
                <c:pt idx="24">
                  <c:v>1688.6254565986519</c:v>
                </c:pt>
                <c:pt idx="25">
                  <c:v>1688.6254565986519</c:v>
                </c:pt>
                <c:pt idx="26">
                  <c:v>1688.6254565986519</c:v>
                </c:pt>
                <c:pt idx="27">
                  <c:v>1688.6254565986519</c:v>
                </c:pt>
                <c:pt idx="28">
                  <c:v>1688.6254565986519</c:v>
                </c:pt>
                <c:pt idx="29">
                  <c:v>1688.6254565986519</c:v>
                </c:pt>
                <c:pt idx="30">
                  <c:v>1688.6254565986519</c:v>
                </c:pt>
                <c:pt idx="31">
                  <c:v>1688.6254565986519</c:v>
                </c:pt>
                <c:pt idx="32">
                  <c:v>1688.6254565986519</c:v>
                </c:pt>
                <c:pt idx="33">
                  <c:v>1688.6254565986519</c:v>
                </c:pt>
                <c:pt idx="34">
                  <c:v>1688.6254565986519</c:v>
                </c:pt>
                <c:pt idx="35">
                  <c:v>1688.6254565986519</c:v>
                </c:pt>
                <c:pt idx="36">
                  <c:v>1688.6254565986519</c:v>
                </c:pt>
                <c:pt idx="37">
                  <c:v>1688.6254565986519</c:v>
                </c:pt>
                <c:pt idx="38">
                  <c:v>1688.6254565986519</c:v>
                </c:pt>
                <c:pt idx="39">
                  <c:v>1688.6254565986519</c:v>
                </c:pt>
                <c:pt idx="40">
                  <c:v>1688.6254565986519</c:v>
                </c:pt>
              </c:numCache>
            </c:numRef>
          </c:val>
          <c:smooth val="0"/>
          <c:extLst>
            <c:ext xmlns:c16="http://schemas.microsoft.com/office/drawing/2014/chart" uri="{C3380CC4-5D6E-409C-BE32-E72D297353CC}">
              <c16:uniqueId val="{0000000B-8320-4723-BBCA-74EA35B0FB23}"/>
            </c:ext>
          </c:extLst>
        </c:ser>
        <c:ser>
          <c:idx val="8"/>
          <c:order val="8"/>
          <c:tx>
            <c:strRef>
              <c:f>'Graphics Input'!$E$31</c:f>
              <c:strCache>
                <c:ptCount val="1"/>
                <c:pt idx="0">
                  <c:v>TRG 3 - High</c:v>
                </c:pt>
              </c:strCache>
            </c:strRef>
          </c:tx>
          <c:spPr>
            <a:ln>
              <a:solidFill>
                <a:schemeClr val="accent4"/>
              </a:solidFill>
              <a:prstDash val="dash"/>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Input'!$S$31:$BG$31</c:f>
              <c:numCache>
                <c:formatCode>"$"#,##0_);\("$"#,##0\)</c:formatCode>
                <c:ptCount val="41"/>
                <c:pt idx="4">
                  <c:v>1795.9301750967913</c:v>
                </c:pt>
                <c:pt idx="5">
                  <c:v>1795.9301750967913</c:v>
                </c:pt>
                <c:pt idx="6">
                  <c:v>1795.9301750967913</c:v>
                </c:pt>
                <c:pt idx="7">
                  <c:v>1795.9301750967913</c:v>
                </c:pt>
                <c:pt idx="8">
                  <c:v>1795.9301750967913</c:v>
                </c:pt>
                <c:pt idx="9">
                  <c:v>1795.9301750967913</c:v>
                </c:pt>
                <c:pt idx="10">
                  <c:v>1795.9301750967913</c:v>
                </c:pt>
                <c:pt idx="11">
                  <c:v>1795.9301750967913</c:v>
                </c:pt>
                <c:pt idx="12">
                  <c:v>1795.9301750967913</c:v>
                </c:pt>
                <c:pt idx="13">
                  <c:v>1795.9301750967913</c:v>
                </c:pt>
                <c:pt idx="14">
                  <c:v>1795.9301750967913</c:v>
                </c:pt>
                <c:pt idx="15">
                  <c:v>1795.9301750967913</c:v>
                </c:pt>
                <c:pt idx="16">
                  <c:v>1795.9301750967913</c:v>
                </c:pt>
                <c:pt idx="17">
                  <c:v>1795.9301750967913</c:v>
                </c:pt>
                <c:pt idx="18">
                  <c:v>1795.9301750967913</c:v>
                </c:pt>
                <c:pt idx="19">
                  <c:v>1795.9301750967913</c:v>
                </c:pt>
                <c:pt idx="20">
                  <c:v>1795.9301750967913</c:v>
                </c:pt>
                <c:pt idx="21">
                  <c:v>1795.9301750967913</c:v>
                </c:pt>
                <c:pt idx="22">
                  <c:v>1795.9301750967913</c:v>
                </c:pt>
                <c:pt idx="23">
                  <c:v>1795.9301750967913</c:v>
                </c:pt>
                <c:pt idx="24">
                  <c:v>1795.9301750967913</c:v>
                </c:pt>
                <c:pt idx="25">
                  <c:v>1795.9301750967913</c:v>
                </c:pt>
                <c:pt idx="26">
                  <c:v>1795.9301750967913</c:v>
                </c:pt>
                <c:pt idx="27">
                  <c:v>1795.9301750967913</c:v>
                </c:pt>
                <c:pt idx="28">
                  <c:v>1795.9301750967913</c:v>
                </c:pt>
                <c:pt idx="29">
                  <c:v>1795.9301750967913</c:v>
                </c:pt>
                <c:pt idx="30">
                  <c:v>1795.9301750967913</c:v>
                </c:pt>
                <c:pt idx="31">
                  <c:v>1795.9301750967913</c:v>
                </c:pt>
                <c:pt idx="32">
                  <c:v>1795.9301750967913</c:v>
                </c:pt>
                <c:pt idx="33">
                  <c:v>1795.9301750967913</c:v>
                </c:pt>
                <c:pt idx="34">
                  <c:v>1795.9301750967913</c:v>
                </c:pt>
                <c:pt idx="35">
                  <c:v>1795.9301750967913</c:v>
                </c:pt>
                <c:pt idx="36">
                  <c:v>1795.9301750967913</c:v>
                </c:pt>
                <c:pt idx="37">
                  <c:v>1795.9301750967913</c:v>
                </c:pt>
                <c:pt idx="38">
                  <c:v>1795.9301750967913</c:v>
                </c:pt>
                <c:pt idx="39">
                  <c:v>1795.9301750967913</c:v>
                </c:pt>
                <c:pt idx="40">
                  <c:v>1795.9301750967913</c:v>
                </c:pt>
              </c:numCache>
            </c:numRef>
          </c:val>
          <c:smooth val="0"/>
          <c:extLst>
            <c:ext xmlns:c16="http://schemas.microsoft.com/office/drawing/2014/chart" uri="{C3380CC4-5D6E-409C-BE32-E72D297353CC}">
              <c16:uniqueId val="{0000000C-8320-4723-BBCA-74EA35B0FB23}"/>
            </c:ext>
          </c:extLst>
        </c:ser>
        <c:ser>
          <c:idx val="9"/>
          <c:order val="9"/>
          <c:tx>
            <c:strRef>
              <c:f>'Graphics Input'!$E$32</c:f>
              <c:strCache>
                <c:ptCount val="1"/>
                <c:pt idx="0">
                  <c:v>TRG 4 - Low</c:v>
                </c:pt>
              </c:strCache>
            </c:strRef>
          </c:tx>
          <c:spPr>
            <a:ln>
              <a:solidFill>
                <a:schemeClr val="accent3"/>
              </a:solidFill>
              <a:prstDash val="sysDot"/>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Input'!$S$32:$BG$32</c:f>
              <c:numCache>
                <c:formatCode>"$"#,##0_);\("$"#,##0\)</c:formatCode>
                <c:ptCount val="41"/>
                <c:pt idx="4">
                  <c:v>1826.3696695899575</c:v>
                </c:pt>
                <c:pt idx="5">
                  <c:v>1663.3009490908541</c:v>
                </c:pt>
                <c:pt idx="6">
                  <c:v>1656.8140753893997</c:v>
                </c:pt>
                <c:pt idx="7">
                  <c:v>1650.3525004953813</c:v>
                </c:pt>
                <c:pt idx="8">
                  <c:v>1643.9161257434496</c:v>
                </c:pt>
                <c:pt idx="9">
                  <c:v>1637.5048528530499</c:v>
                </c:pt>
                <c:pt idx="10">
                  <c:v>1631.1185839269233</c:v>
                </c:pt>
                <c:pt idx="11">
                  <c:v>1625.8757027643007</c:v>
                </c:pt>
                <c:pt idx="12">
                  <c:v>1621.9736010776664</c:v>
                </c:pt>
                <c:pt idx="13">
                  <c:v>1618.08086443508</c:v>
                </c:pt>
                <c:pt idx="14">
                  <c:v>1614.1974703604358</c:v>
                </c:pt>
                <c:pt idx="15">
                  <c:v>1610.3233964315707</c:v>
                </c:pt>
                <c:pt idx="16">
                  <c:v>1606.4586202801347</c:v>
                </c:pt>
                <c:pt idx="17">
                  <c:v>1604.5308699357986</c:v>
                </c:pt>
                <c:pt idx="18">
                  <c:v>1602.605432891876</c:v>
                </c:pt>
                <c:pt idx="19">
                  <c:v>1601.1630880022733</c:v>
                </c:pt>
                <c:pt idx="20">
                  <c:v>1599.7220412230711</c:v>
                </c:pt>
                <c:pt idx="21">
                  <c:v>1598.7622079983375</c:v>
                </c:pt>
                <c:pt idx="22">
                  <c:v>1597.8029506735381</c:v>
                </c:pt>
                <c:pt idx="23">
                  <c:v>1596.8442689031342</c:v>
                </c:pt>
                <c:pt idx="24">
                  <c:v>1596.3652156224632</c:v>
                </c:pt>
                <c:pt idx="25">
                  <c:v>1595.8863060577762</c:v>
                </c:pt>
                <c:pt idx="26">
                  <c:v>1595.8863060577762</c:v>
                </c:pt>
                <c:pt idx="27">
                  <c:v>1595.8863060577762</c:v>
                </c:pt>
                <c:pt idx="28">
                  <c:v>1595.8863060577762</c:v>
                </c:pt>
                <c:pt idx="29">
                  <c:v>1595.8863060577762</c:v>
                </c:pt>
                <c:pt idx="30">
                  <c:v>1595.8863060577762</c:v>
                </c:pt>
                <c:pt idx="31">
                  <c:v>1595.8863060577762</c:v>
                </c:pt>
                <c:pt idx="32">
                  <c:v>1595.8863060577762</c:v>
                </c:pt>
                <c:pt idx="33">
                  <c:v>1595.8863060577762</c:v>
                </c:pt>
                <c:pt idx="34">
                  <c:v>1595.8863060577762</c:v>
                </c:pt>
                <c:pt idx="35">
                  <c:v>1595.8863060577762</c:v>
                </c:pt>
                <c:pt idx="36">
                  <c:v>1595.8863060577762</c:v>
                </c:pt>
                <c:pt idx="37">
                  <c:v>1595.8863060577762</c:v>
                </c:pt>
                <c:pt idx="38">
                  <c:v>1595.8863060577762</c:v>
                </c:pt>
                <c:pt idx="39">
                  <c:v>1595.8863060577762</c:v>
                </c:pt>
                <c:pt idx="40">
                  <c:v>1595.8863060577762</c:v>
                </c:pt>
              </c:numCache>
            </c:numRef>
          </c:val>
          <c:smooth val="0"/>
          <c:extLst>
            <c:ext xmlns:c16="http://schemas.microsoft.com/office/drawing/2014/chart" uri="{C3380CC4-5D6E-409C-BE32-E72D297353CC}">
              <c16:uniqueId val="{0000000D-8320-4723-BBCA-74EA35B0FB23}"/>
            </c:ext>
          </c:extLst>
        </c:ser>
        <c:ser>
          <c:idx val="10"/>
          <c:order val="10"/>
          <c:tx>
            <c:strRef>
              <c:f>'Graphics Input'!$E$33</c:f>
              <c:strCache>
                <c:ptCount val="1"/>
                <c:pt idx="0">
                  <c:v>TRG 4 -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0E-8320-4723-BBCA-74EA35B0FB23}"/>
              </c:ext>
            </c:extLst>
          </c:dPt>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Input'!$S$33:$BG$33</c:f>
              <c:numCache>
                <c:formatCode>"$"#,##0_);\("$"#,##0\)</c:formatCode>
                <c:ptCount val="41"/>
                <c:pt idx="3">
                  <c:v>1826.8313352564371</c:v>
                </c:pt>
                <c:pt idx="4">
                  <c:v>1826.3696695899575</c:v>
                </c:pt>
                <c:pt idx="5">
                  <c:v>1822.8082487342572</c:v>
                </c:pt>
                <c:pt idx="6">
                  <c:v>1819.2537726492251</c:v>
                </c:pt>
                <c:pt idx="7">
                  <c:v>1815.7062277925595</c:v>
                </c:pt>
                <c:pt idx="8">
                  <c:v>1812.1656006483638</c:v>
                </c:pt>
                <c:pt idx="9">
                  <c:v>1808.6318777270994</c:v>
                </c:pt>
                <c:pt idx="10">
                  <c:v>1805.7251479236093</c:v>
                </c:pt>
                <c:pt idx="11">
                  <c:v>1803.5582777461011</c:v>
                </c:pt>
                <c:pt idx="12">
                  <c:v>1801.3940078128057</c:v>
                </c:pt>
                <c:pt idx="13">
                  <c:v>1799.2323350034303</c:v>
                </c:pt>
                <c:pt idx="14">
                  <c:v>1797.0732562014264</c:v>
                </c:pt>
                <c:pt idx="15">
                  <c:v>1794.9167682939844</c:v>
                </c:pt>
                <c:pt idx="16">
                  <c:v>1793.8398182330081</c:v>
                </c:pt>
                <c:pt idx="17">
                  <c:v>1792.7635143420684</c:v>
                </c:pt>
                <c:pt idx="18">
                  <c:v>1791.9567707606143</c:v>
                </c:pt>
                <c:pt idx="19">
                  <c:v>1791.150390213772</c:v>
                </c:pt>
                <c:pt idx="20">
                  <c:v>1790.613045096708</c:v>
                </c:pt>
                <c:pt idx="21">
                  <c:v>1790.0758611831793</c:v>
                </c:pt>
                <c:pt idx="22">
                  <c:v>1789.5388384248242</c:v>
                </c:pt>
                <c:pt idx="23">
                  <c:v>1789.2704075990603</c:v>
                </c:pt>
                <c:pt idx="24">
                  <c:v>1789.00201703792</c:v>
                </c:pt>
                <c:pt idx="25">
                  <c:v>1789.00201703792</c:v>
                </c:pt>
                <c:pt idx="26">
                  <c:v>1789.00201703792</c:v>
                </c:pt>
                <c:pt idx="27">
                  <c:v>1789.00201703792</c:v>
                </c:pt>
                <c:pt idx="28">
                  <c:v>1789.00201703792</c:v>
                </c:pt>
                <c:pt idx="29">
                  <c:v>1789.00201703792</c:v>
                </c:pt>
                <c:pt idx="30">
                  <c:v>1789.00201703792</c:v>
                </c:pt>
                <c:pt idx="31">
                  <c:v>1789.00201703792</c:v>
                </c:pt>
                <c:pt idx="32">
                  <c:v>1789.00201703792</c:v>
                </c:pt>
                <c:pt idx="33">
                  <c:v>1789.00201703792</c:v>
                </c:pt>
                <c:pt idx="34">
                  <c:v>1789.00201703792</c:v>
                </c:pt>
                <c:pt idx="35">
                  <c:v>1789.00201703792</c:v>
                </c:pt>
                <c:pt idx="36">
                  <c:v>1789.00201703792</c:v>
                </c:pt>
                <c:pt idx="37">
                  <c:v>1789.00201703792</c:v>
                </c:pt>
                <c:pt idx="38">
                  <c:v>1789.00201703792</c:v>
                </c:pt>
                <c:pt idx="39">
                  <c:v>1789.00201703792</c:v>
                </c:pt>
                <c:pt idx="40">
                  <c:v>1789.00201703792</c:v>
                </c:pt>
              </c:numCache>
            </c:numRef>
          </c:val>
          <c:smooth val="0"/>
          <c:extLst>
            <c:ext xmlns:c16="http://schemas.microsoft.com/office/drawing/2014/chart" uri="{C3380CC4-5D6E-409C-BE32-E72D297353CC}">
              <c16:uniqueId val="{0000000F-8320-4723-BBCA-74EA35B0FB23}"/>
            </c:ext>
          </c:extLst>
        </c:ser>
        <c:ser>
          <c:idx val="11"/>
          <c:order val="11"/>
          <c:tx>
            <c:strRef>
              <c:f>'Graphics Input'!$E$34</c:f>
              <c:strCache>
                <c:ptCount val="1"/>
                <c:pt idx="0">
                  <c:v>TRG 4 - High</c:v>
                </c:pt>
              </c:strCache>
            </c:strRef>
          </c:tx>
          <c:spPr>
            <a:ln>
              <a:solidFill>
                <a:schemeClr val="accent3"/>
              </a:solidFill>
              <a:prstDash val="dash"/>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Input'!$S$34:$BG$34</c:f>
              <c:numCache>
                <c:formatCode>"$"#,##0_);\("$"#,##0\)</c:formatCode>
                <c:ptCount val="41"/>
                <c:pt idx="4">
                  <c:v>1826.3696695899575</c:v>
                </c:pt>
                <c:pt idx="5">
                  <c:v>1826.3696695899575</c:v>
                </c:pt>
                <c:pt idx="6">
                  <c:v>1826.3696695899575</c:v>
                </c:pt>
                <c:pt idx="7">
                  <c:v>1826.3696695899575</c:v>
                </c:pt>
                <c:pt idx="8">
                  <c:v>1826.3696695899575</c:v>
                </c:pt>
                <c:pt idx="9">
                  <c:v>1826.3696695899575</c:v>
                </c:pt>
                <c:pt idx="10">
                  <c:v>1826.3696695899575</c:v>
                </c:pt>
                <c:pt idx="11">
                  <c:v>1826.3696695899575</c:v>
                </c:pt>
                <c:pt idx="12">
                  <c:v>1826.3696695899575</c:v>
                </c:pt>
                <c:pt idx="13">
                  <c:v>1826.3696695899575</c:v>
                </c:pt>
                <c:pt idx="14">
                  <c:v>1826.3696695899575</c:v>
                </c:pt>
                <c:pt idx="15">
                  <c:v>1826.3696695899575</c:v>
                </c:pt>
                <c:pt idx="16">
                  <c:v>1826.3696695899575</c:v>
                </c:pt>
                <c:pt idx="17">
                  <c:v>1826.3696695899575</c:v>
                </c:pt>
                <c:pt idx="18">
                  <c:v>1826.3696695899575</c:v>
                </c:pt>
                <c:pt idx="19">
                  <c:v>1826.3696695899575</c:v>
                </c:pt>
                <c:pt idx="20">
                  <c:v>1826.3696695899575</c:v>
                </c:pt>
                <c:pt idx="21">
                  <c:v>1826.3696695899575</c:v>
                </c:pt>
                <c:pt idx="22">
                  <c:v>1826.3696695899575</c:v>
                </c:pt>
                <c:pt idx="23">
                  <c:v>1826.3696695899575</c:v>
                </c:pt>
                <c:pt idx="24">
                  <c:v>1826.3696695899575</c:v>
                </c:pt>
                <c:pt idx="25">
                  <c:v>1826.3696695899575</c:v>
                </c:pt>
                <c:pt idx="26">
                  <c:v>1826.3696695899575</c:v>
                </c:pt>
                <c:pt idx="27">
                  <c:v>1826.3696695899575</c:v>
                </c:pt>
                <c:pt idx="28">
                  <c:v>1826.3696695899575</c:v>
                </c:pt>
                <c:pt idx="29">
                  <c:v>1826.3696695899575</c:v>
                </c:pt>
                <c:pt idx="30">
                  <c:v>1826.3696695899575</c:v>
                </c:pt>
                <c:pt idx="31">
                  <c:v>1826.3696695899575</c:v>
                </c:pt>
                <c:pt idx="32">
                  <c:v>1826.3696695899575</c:v>
                </c:pt>
                <c:pt idx="33">
                  <c:v>1826.3696695899575</c:v>
                </c:pt>
                <c:pt idx="34">
                  <c:v>1826.3696695899575</c:v>
                </c:pt>
                <c:pt idx="35">
                  <c:v>1826.3696695899575</c:v>
                </c:pt>
                <c:pt idx="36">
                  <c:v>1826.3696695899575</c:v>
                </c:pt>
                <c:pt idx="37">
                  <c:v>1826.3696695899575</c:v>
                </c:pt>
                <c:pt idx="38">
                  <c:v>1826.3696695899575</c:v>
                </c:pt>
                <c:pt idx="39">
                  <c:v>1826.3696695899575</c:v>
                </c:pt>
                <c:pt idx="40">
                  <c:v>1826.3696695899575</c:v>
                </c:pt>
              </c:numCache>
            </c:numRef>
          </c:val>
          <c:smooth val="0"/>
          <c:extLst>
            <c:ext xmlns:c16="http://schemas.microsoft.com/office/drawing/2014/chart" uri="{C3380CC4-5D6E-409C-BE32-E72D297353CC}">
              <c16:uniqueId val="{00000010-8320-4723-BBCA-74EA35B0FB23}"/>
            </c:ext>
          </c:extLst>
        </c:ser>
        <c:ser>
          <c:idx val="12"/>
          <c:order val="12"/>
          <c:tx>
            <c:strRef>
              <c:f>'Graphics Input'!$E$35</c:f>
              <c:strCache>
                <c:ptCount val="1"/>
                <c:pt idx="0">
                  <c:v>TRG 5 - Low</c:v>
                </c:pt>
              </c:strCache>
            </c:strRef>
          </c:tx>
          <c:spPr>
            <a:ln>
              <a:solidFill>
                <a:schemeClr val="accent2"/>
              </a:solidFill>
              <a:prstDash val="sysDot"/>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Input'!$S$35:$BG$35</c:f>
              <c:numCache>
                <c:formatCode>"$"#,##0_);\("$"#,##0\)</c:formatCode>
                <c:ptCount val="41"/>
                <c:pt idx="4">
                  <c:v>1826.3696695899575</c:v>
                </c:pt>
                <c:pt idx="5">
                  <c:v>1663.3009490908541</c:v>
                </c:pt>
                <c:pt idx="6">
                  <c:v>1656.8140753893997</c:v>
                </c:pt>
                <c:pt idx="7">
                  <c:v>1650.3525004953813</c:v>
                </c:pt>
                <c:pt idx="8">
                  <c:v>1643.9161257434496</c:v>
                </c:pt>
                <c:pt idx="9">
                  <c:v>1637.5048528530499</c:v>
                </c:pt>
                <c:pt idx="10">
                  <c:v>1631.1185839269233</c:v>
                </c:pt>
                <c:pt idx="11">
                  <c:v>1625.8757027643007</c:v>
                </c:pt>
                <c:pt idx="12">
                  <c:v>1621.9736010776664</c:v>
                </c:pt>
                <c:pt idx="13">
                  <c:v>1618.08086443508</c:v>
                </c:pt>
                <c:pt idx="14">
                  <c:v>1614.1974703604358</c:v>
                </c:pt>
                <c:pt idx="15">
                  <c:v>1610.3233964315707</c:v>
                </c:pt>
                <c:pt idx="16">
                  <c:v>1606.4586202801347</c:v>
                </c:pt>
                <c:pt idx="17">
                  <c:v>1604.5308699357986</c:v>
                </c:pt>
                <c:pt idx="18">
                  <c:v>1602.605432891876</c:v>
                </c:pt>
                <c:pt idx="19">
                  <c:v>1601.1630880022733</c:v>
                </c:pt>
                <c:pt idx="20">
                  <c:v>1599.7220412230711</c:v>
                </c:pt>
                <c:pt idx="21">
                  <c:v>1598.7622079983375</c:v>
                </c:pt>
                <c:pt idx="22">
                  <c:v>1597.8029506735381</c:v>
                </c:pt>
                <c:pt idx="23">
                  <c:v>1596.8442689031342</c:v>
                </c:pt>
                <c:pt idx="24">
                  <c:v>1596.3652156224632</c:v>
                </c:pt>
                <c:pt idx="25">
                  <c:v>1595.8863060577762</c:v>
                </c:pt>
                <c:pt idx="26">
                  <c:v>1595.8863060577762</c:v>
                </c:pt>
                <c:pt idx="27">
                  <c:v>1595.8863060577762</c:v>
                </c:pt>
                <c:pt idx="28">
                  <c:v>1595.8863060577762</c:v>
                </c:pt>
                <c:pt idx="29">
                  <c:v>1595.8863060577762</c:v>
                </c:pt>
                <c:pt idx="30">
                  <c:v>1595.8863060577762</c:v>
                </c:pt>
                <c:pt idx="31">
                  <c:v>1595.8863060577762</c:v>
                </c:pt>
                <c:pt idx="32">
                  <c:v>1595.8863060577762</c:v>
                </c:pt>
                <c:pt idx="33">
                  <c:v>1595.8863060577762</c:v>
                </c:pt>
                <c:pt idx="34">
                  <c:v>1595.8863060577762</c:v>
                </c:pt>
                <c:pt idx="35">
                  <c:v>1595.8863060577762</c:v>
                </c:pt>
                <c:pt idx="36">
                  <c:v>1595.8863060577762</c:v>
                </c:pt>
                <c:pt idx="37">
                  <c:v>1595.8863060577762</c:v>
                </c:pt>
                <c:pt idx="38">
                  <c:v>1595.8863060577762</c:v>
                </c:pt>
                <c:pt idx="39">
                  <c:v>1595.8863060577762</c:v>
                </c:pt>
                <c:pt idx="40">
                  <c:v>1595.8863060577762</c:v>
                </c:pt>
              </c:numCache>
            </c:numRef>
          </c:val>
          <c:smooth val="0"/>
          <c:extLst>
            <c:ext xmlns:c16="http://schemas.microsoft.com/office/drawing/2014/chart" uri="{C3380CC4-5D6E-409C-BE32-E72D297353CC}">
              <c16:uniqueId val="{00000011-8320-4723-BBCA-74EA35B0FB23}"/>
            </c:ext>
          </c:extLst>
        </c:ser>
        <c:ser>
          <c:idx val="13"/>
          <c:order val="13"/>
          <c:tx>
            <c:strRef>
              <c:f>'Graphics Input'!$E$36</c:f>
              <c:strCache>
                <c:ptCount val="1"/>
                <c:pt idx="0">
                  <c:v>TRG 5 -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12-8320-4723-BBCA-74EA35B0FB23}"/>
              </c:ext>
            </c:extLst>
          </c:dPt>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Input'!$S$36:$BG$36</c:f>
              <c:numCache>
                <c:formatCode>"$"#,##0_);\("$"#,##0\)</c:formatCode>
                <c:ptCount val="41"/>
                <c:pt idx="3">
                  <c:v>1851.7359150009293</c:v>
                </c:pt>
                <c:pt idx="4">
                  <c:v>1826.3696695899575</c:v>
                </c:pt>
                <c:pt idx="5">
                  <c:v>1822.8082487342572</c:v>
                </c:pt>
                <c:pt idx="6">
                  <c:v>1819.2537726492251</c:v>
                </c:pt>
                <c:pt idx="7">
                  <c:v>1815.7062277925595</c:v>
                </c:pt>
                <c:pt idx="8">
                  <c:v>1812.1656006483638</c:v>
                </c:pt>
                <c:pt idx="9">
                  <c:v>1808.6318777270994</c:v>
                </c:pt>
                <c:pt idx="10">
                  <c:v>1805.7251479236093</c:v>
                </c:pt>
                <c:pt idx="11">
                  <c:v>1803.5582777461011</c:v>
                </c:pt>
                <c:pt idx="12">
                  <c:v>1801.3940078128057</c:v>
                </c:pt>
                <c:pt idx="13">
                  <c:v>1799.2323350034303</c:v>
                </c:pt>
                <c:pt idx="14">
                  <c:v>1797.0732562014264</c:v>
                </c:pt>
                <c:pt idx="15">
                  <c:v>1794.9167682939844</c:v>
                </c:pt>
                <c:pt idx="16">
                  <c:v>1793.8398182330081</c:v>
                </c:pt>
                <c:pt idx="17">
                  <c:v>1792.7635143420684</c:v>
                </c:pt>
                <c:pt idx="18">
                  <c:v>1791.9567707606143</c:v>
                </c:pt>
                <c:pt idx="19">
                  <c:v>1791.150390213772</c:v>
                </c:pt>
                <c:pt idx="20">
                  <c:v>1790.613045096708</c:v>
                </c:pt>
                <c:pt idx="21">
                  <c:v>1790.0758611831793</c:v>
                </c:pt>
                <c:pt idx="22">
                  <c:v>1789.5388384248242</c:v>
                </c:pt>
                <c:pt idx="23">
                  <c:v>1789.2704075990603</c:v>
                </c:pt>
                <c:pt idx="24">
                  <c:v>1789.00201703792</c:v>
                </c:pt>
                <c:pt idx="25">
                  <c:v>1789.00201703792</c:v>
                </c:pt>
                <c:pt idx="26">
                  <c:v>1789.00201703792</c:v>
                </c:pt>
                <c:pt idx="27">
                  <c:v>1789.00201703792</c:v>
                </c:pt>
                <c:pt idx="28">
                  <c:v>1789.00201703792</c:v>
                </c:pt>
                <c:pt idx="29">
                  <c:v>1789.00201703792</c:v>
                </c:pt>
                <c:pt idx="30">
                  <c:v>1789.00201703792</c:v>
                </c:pt>
                <c:pt idx="31">
                  <c:v>1789.00201703792</c:v>
                </c:pt>
                <c:pt idx="32">
                  <c:v>1789.00201703792</c:v>
                </c:pt>
                <c:pt idx="33">
                  <c:v>1789.00201703792</c:v>
                </c:pt>
                <c:pt idx="34">
                  <c:v>1789.00201703792</c:v>
                </c:pt>
                <c:pt idx="35">
                  <c:v>1789.00201703792</c:v>
                </c:pt>
                <c:pt idx="36">
                  <c:v>1789.00201703792</c:v>
                </c:pt>
                <c:pt idx="37">
                  <c:v>1789.00201703792</c:v>
                </c:pt>
                <c:pt idx="38">
                  <c:v>1789.00201703792</c:v>
                </c:pt>
                <c:pt idx="39">
                  <c:v>1789.00201703792</c:v>
                </c:pt>
                <c:pt idx="40">
                  <c:v>1789.00201703792</c:v>
                </c:pt>
              </c:numCache>
            </c:numRef>
          </c:val>
          <c:smooth val="0"/>
          <c:extLst>
            <c:ext xmlns:c16="http://schemas.microsoft.com/office/drawing/2014/chart" uri="{C3380CC4-5D6E-409C-BE32-E72D297353CC}">
              <c16:uniqueId val="{00000013-8320-4723-BBCA-74EA35B0FB23}"/>
            </c:ext>
          </c:extLst>
        </c:ser>
        <c:ser>
          <c:idx val="14"/>
          <c:order val="14"/>
          <c:tx>
            <c:strRef>
              <c:f>'Graphics Input'!$E$37</c:f>
              <c:strCache>
                <c:ptCount val="1"/>
                <c:pt idx="0">
                  <c:v>TRG 5 - High</c:v>
                </c:pt>
              </c:strCache>
            </c:strRef>
          </c:tx>
          <c:spPr>
            <a:ln>
              <a:solidFill>
                <a:schemeClr val="accent2"/>
              </a:solidFill>
              <a:prstDash val="dash"/>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Input'!$S$37:$BG$37</c:f>
              <c:numCache>
                <c:formatCode>"$"#,##0_);\("$"#,##0\)</c:formatCode>
                <c:ptCount val="41"/>
                <c:pt idx="4">
                  <c:v>1826.3696695899575</c:v>
                </c:pt>
                <c:pt idx="5">
                  <c:v>1826.3696695899575</c:v>
                </c:pt>
                <c:pt idx="6">
                  <c:v>1826.3696695899575</c:v>
                </c:pt>
                <c:pt idx="7">
                  <c:v>1826.3696695899575</c:v>
                </c:pt>
                <c:pt idx="8">
                  <c:v>1826.3696695899575</c:v>
                </c:pt>
                <c:pt idx="9">
                  <c:v>1826.3696695899575</c:v>
                </c:pt>
                <c:pt idx="10">
                  <c:v>1826.3696695899575</c:v>
                </c:pt>
                <c:pt idx="11">
                  <c:v>1826.3696695899575</c:v>
                </c:pt>
                <c:pt idx="12">
                  <c:v>1826.3696695899575</c:v>
                </c:pt>
                <c:pt idx="13">
                  <c:v>1826.3696695899575</c:v>
                </c:pt>
                <c:pt idx="14">
                  <c:v>1826.3696695899575</c:v>
                </c:pt>
                <c:pt idx="15">
                  <c:v>1826.3696695899575</c:v>
                </c:pt>
                <c:pt idx="16">
                  <c:v>1826.3696695899575</c:v>
                </c:pt>
                <c:pt idx="17">
                  <c:v>1826.3696695899575</c:v>
                </c:pt>
                <c:pt idx="18">
                  <c:v>1826.3696695899575</c:v>
                </c:pt>
                <c:pt idx="19">
                  <c:v>1826.3696695899575</c:v>
                </c:pt>
                <c:pt idx="20">
                  <c:v>1826.3696695899575</c:v>
                </c:pt>
                <c:pt idx="21">
                  <c:v>1826.3696695899575</c:v>
                </c:pt>
                <c:pt idx="22">
                  <c:v>1826.3696695899575</c:v>
                </c:pt>
                <c:pt idx="23">
                  <c:v>1826.3696695899575</c:v>
                </c:pt>
                <c:pt idx="24">
                  <c:v>1826.3696695899575</c:v>
                </c:pt>
                <c:pt idx="25">
                  <c:v>1826.3696695899575</c:v>
                </c:pt>
                <c:pt idx="26">
                  <c:v>1826.3696695899575</c:v>
                </c:pt>
                <c:pt idx="27">
                  <c:v>1826.3696695899575</c:v>
                </c:pt>
                <c:pt idx="28">
                  <c:v>1826.3696695899575</c:v>
                </c:pt>
                <c:pt idx="29">
                  <c:v>1826.3696695899575</c:v>
                </c:pt>
                <c:pt idx="30">
                  <c:v>1826.3696695899575</c:v>
                </c:pt>
                <c:pt idx="31">
                  <c:v>1826.3696695899575</c:v>
                </c:pt>
                <c:pt idx="32">
                  <c:v>1826.3696695899575</c:v>
                </c:pt>
                <c:pt idx="33">
                  <c:v>1826.3696695899575</c:v>
                </c:pt>
                <c:pt idx="34">
                  <c:v>1826.3696695899575</c:v>
                </c:pt>
                <c:pt idx="35">
                  <c:v>1826.3696695899575</c:v>
                </c:pt>
                <c:pt idx="36">
                  <c:v>1826.3696695899575</c:v>
                </c:pt>
                <c:pt idx="37">
                  <c:v>1826.3696695899575</c:v>
                </c:pt>
                <c:pt idx="38">
                  <c:v>1826.3696695899575</c:v>
                </c:pt>
                <c:pt idx="39">
                  <c:v>1826.3696695899575</c:v>
                </c:pt>
                <c:pt idx="40">
                  <c:v>1826.3696695899575</c:v>
                </c:pt>
              </c:numCache>
            </c:numRef>
          </c:val>
          <c:smooth val="0"/>
          <c:extLst>
            <c:ext xmlns:c16="http://schemas.microsoft.com/office/drawing/2014/chart" uri="{C3380CC4-5D6E-409C-BE32-E72D297353CC}">
              <c16:uniqueId val="{00000014-8320-4723-BBCA-74EA35B0FB23}"/>
            </c:ext>
          </c:extLst>
        </c:ser>
        <c:dLbls>
          <c:showLegendKey val="0"/>
          <c:showVal val="0"/>
          <c:showCatName val="0"/>
          <c:showSerName val="0"/>
          <c:showPercent val="0"/>
          <c:showBubbleSize val="0"/>
        </c:dLbls>
        <c:smooth val="0"/>
        <c:axId val="121484800"/>
        <c:axId val="121486336"/>
      </c:lineChart>
      <c:catAx>
        <c:axId val="121484800"/>
        <c:scaling>
          <c:orientation val="minMax"/>
        </c:scaling>
        <c:delete val="0"/>
        <c:axPos val="b"/>
        <c:numFmt formatCode="General" sourceLinked="1"/>
        <c:majorTickMark val="out"/>
        <c:minorTickMark val="none"/>
        <c:tickLblPos val="nextTo"/>
        <c:txPr>
          <a:bodyPr/>
          <a:lstStyle/>
          <a:p>
            <a:pPr>
              <a:defRPr sz="1400"/>
            </a:pPr>
            <a:endParaRPr lang="da-DK"/>
          </a:p>
        </c:txPr>
        <c:crossAx val="121486336"/>
        <c:crosses val="autoZero"/>
        <c:auto val="1"/>
        <c:lblAlgn val="ctr"/>
        <c:lblOffset val="100"/>
        <c:tickLblSkip val="5"/>
        <c:tickMarkSkip val="1"/>
        <c:noMultiLvlLbl val="0"/>
      </c:catAx>
      <c:valAx>
        <c:axId val="121486336"/>
        <c:scaling>
          <c:orientation val="minMax"/>
          <c:max val="4750"/>
          <c:min val="1000"/>
        </c:scaling>
        <c:delete val="0"/>
        <c:axPos val="l"/>
        <c:majorGridlines>
          <c:spPr>
            <a:ln>
              <a:solidFill>
                <a:schemeClr val="bg1">
                  <a:lumMod val="85000"/>
                </a:schemeClr>
              </a:solidFill>
            </a:ln>
          </c:spPr>
        </c:majorGridlines>
        <c:title>
          <c:tx>
            <c:rich>
              <a:bodyPr rot="-5400000" vert="horz"/>
              <a:lstStyle/>
              <a:p>
                <a:pPr>
                  <a:defRPr sz="1600"/>
                </a:pPr>
                <a:r>
                  <a:rPr lang="en-US" sz="1600"/>
                  <a:t> Land-Based Wind CAPEX</a:t>
                </a:r>
                <a:r>
                  <a:rPr lang="en-US" sz="1600" baseline="0"/>
                  <a:t> </a:t>
                </a:r>
                <a:r>
                  <a:rPr lang="en-US" sz="1600"/>
                  <a:t>($/kW)</a:t>
                </a:r>
              </a:p>
            </c:rich>
          </c:tx>
          <c:layout>
            <c:manualLayout>
              <c:xMode val="edge"/>
              <c:yMode val="edge"/>
              <c:x val="1.7321615258756098E-2"/>
              <c:y val="0.31649718109813402"/>
            </c:manualLayout>
          </c:layout>
          <c:overlay val="0"/>
        </c:title>
        <c:numFmt formatCode="&quot;$&quot;#,##0_);\(&quot;$&quot;#,##0\)" sourceLinked="1"/>
        <c:majorTickMark val="out"/>
        <c:minorTickMark val="none"/>
        <c:tickLblPos val="nextTo"/>
        <c:txPr>
          <a:bodyPr/>
          <a:lstStyle/>
          <a:p>
            <a:pPr>
              <a:defRPr sz="1400"/>
            </a:pPr>
            <a:endParaRPr lang="da-DK"/>
          </a:p>
        </c:txPr>
        <c:crossAx val="121484800"/>
        <c:crosses val="autoZero"/>
        <c:crossBetween val="midCat"/>
      </c:valAx>
    </c:plotArea>
    <c:legend>
      <c:legendPos val="t"/>
      <c:layout>
        <c:manualLayout>
          <c:xMode val="edge"/>
          <c:yMode val="edge"/>
          <c:x val="0.21289748107932499"/>
          <c:y val="0.160869174753931"/>
          <c:w val="0.35162624352477501"/>
          <c:h val="0.21806756318197201"/>
        </c:manualLayout>
      </c:layout>
      <c:overlay val="0"/>
      <c:txPr>
        <a:bodyPr/>
        <a:lstStyle/>
        <a:p>
          <a:pPr>
            <a:defRPr sz="14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141199016655201"/>
          <c:y val="9.61545504486358E-2"/>
          <c:w val="0.80016005639480703"/>
          <c:h val="0.77636650796557405"/>
        </c:manualLayout>
      </c:layout>
      <c:lineChart>
        <c:grouping val="standard"/>
        <c:varyColors val="0"/>
        <c:ser>
          <c:idx val="0"/>
          <c:order val="0"/>
          <c:tx>
            <c:strRef>
              <c:f>'Graphics Input'!$E$58</c:f>
              <c:strCache>
                <c:ptCount val="1"/>
                <c:pt idx="0">
                  <c:v>TRG 1 - Low</c:v>
                </c:pt>
              </c:strCache>
            </c:strRef>
          </c:tx>
          <c:spPr>
            <a:ln>
              <a:solidFill>
                <a:schemeClr val="accent6"/>
              </a:solidFill>
              <a:prstDash val="sysDot"/>
            </a:ln>
          </c:spPr>
          <c:marker>
            <c:symbol val="none"/>
          </c:marker>
          <c:dPt>
            <c:idx val="3"/>
            <c:bubble3D val="0"/>
            <c:extLst>
              <c:ext xmlns:c16="http://schemas.microsoft.com/office/drawing/2014/chart" uri="{C3380CC4-5D6E-409C-BE32-E72D297353CC}">
                <c16:uniqueId val="{00000000-4E37-4128-8FCE-053C55A7F3E1}"/>
              </c:ext>
            </c:extLst>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Input'!$S$58:$BG$58</c:f>
              <c:numCache>
                <c:formatCode>"$"#,##0_);\("$"#,##0\)</c:formatCode>
                <c:ptCount val="41"/>
              </c:numCache>
            </c:numRef>
          </c:val>
          <c:smooth val="0"/>
          <c:extLst>
            <c:ext xmlns:c16="http://schemas.microsoft.com/office/drawing/2014/chart" uri="{C3380CC4-5D6E-409C-BE32-E72D297353CC}">
              <c16:uniqueId val="{00000001-4E37-4128-8FCE-053C55A7F3E1}"/>
            </c:ext>
          </c:extLst>
        </c:ser>
        <c:ser>
          <c:idx val="2"/>
          <c:order val="1"/>
          <c:tx>
            <c:strRef>
              <c:f>'Graphics Input'!$E$59</c:f>
              <c:strCache>
                <c:ptCount val="1"/>
                <c:pt idx="0">
                  <c:v>TRG 1 -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2-4E37-4128-8FCE-053C55A7F3E1}"/>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3-4E37-4128-8FCE-053C55A7F3E1}"/>
              </c:ext>
            </c:extLst>
          </c:dPt>
          <c:dPt>
            <c:idx val="12"/>
            <c:bubble3D val="0"/>
            <c:extLst>
              <c:ext xmlns:c16="http://schemas.microsoft.com/office/drawing/2014/chart" uri="{C3380CC4-5D6E-409C-BE32-E72D297353CC}">
                <c16:uniqueId val="{00000004-4E37-4128-8FCE-053C55A7F3E1}"/>
              </c:ext>
            </c:extLst>
          </c:dPt>
          <c:dPt>
            <c:idx val="13"/>
            <c:bubble3D val="0"/>
            <c:extLst>
              <c:ext xmlns:c16="http://schemas.microsoft.com/office/drawing/2014/chart" uri="{C3380CC4-5D6E-409C-BE32-E72D297353CC}">
                <c16:uniqueId val="{00000005-4E37-4128-8FCE-053C55A7F3E1}"/>
              </c:ext>
            </c:extLst>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Input'!$S$59:$BG$59</c:f>
              <c:numCache>
                <c:formatCode>"$"#,##0_);\("$"#,##0\)</c:formatCode>
                <c:ptCount val="41"/>
                <c:pt idx="3">
                  <c:v>50.732379766021765</c:v>
                </c:pt>
                <c:pt idx="4">
                  <c:v>50.732379766021765</c:v>
                </c:pt>
                <c:pt idx="5">
                  <c:v>50.453351677308646</c:v>
                </c:pt>
                <c:pt idx="6">
                  <c:v>50.174323588595527</c:v>
                </c:pt>
                <c:pt idx="7">
                  <c:v>49.895295499882408</c:v>
                </c:pt>
                <c:pt idx="8">
                  <c:v>49.616267411169289</c:v>
                </c:pt>
                <c:pt idx="9">
                  <c:v>49.33723932245617</c:v>
                </c:pt>
                <c:pt idx="10">
                  <c:v>49.058211233743052</c:v>
                </c:pt>
                <c:pt idx="11">
                  <c:v>48.885721142538578</c:v>
                </c:pt>
                <c:pt idx="12">
                  <c:v>48.713231051334098</c:v>
                </c:pt>
                <c:pt idx="13">
                  <c:v>48.540740960129625</c:v>
                </c:pt>
                <c:pt idx="14">
                  <c:v>48.368250868925152</c:v>
                </c:pt>
                <c:pt idx="15">
                  <c:v>48.195760777720672</c:v>
                </c:pt>
                <c:pt idx="16">
                  <c:v>48.023270686516199</c:v>
                </c:pt>
                <c:pt idx="17">
                  <c:v>47.850780595311726</c:v>
                </c:pt>
                <c:pt idx="18">
                  <c:v>47.678290504107245</c:v>
                </c:pt>
                <c:pt idx="19">
                  <c:v>47.505800412902772</c:v>
                </c:pt>
                <c:pt idx="20">
                  <c:v>47.333310321698299</c:v>
                </c:pt>
                <c:pt idx="21">
                  <c:v>47.216625848236447</c:v>
                </c:pt>
                <c:pt idx="22">
                  <c:v>47.099941374774595</c:v>
                </c:pt>
                <c:pt idx="23">
                  <c:v>46.983256901312743</c:v>
                </c:pt>
                <c:pt idx="24">
                  <c:v>46.86657242785089</c:v>
                </c:pt>
                <c:pt idx="25">
                  <c:v>46.749887954389038</c:v>
                </c:pt>
                <c:pt idx="26">
                  <c:v>46.633203480927186</c:v>
                </c:pt>
                <c:pt idx="27">
                  <c:v>46.516519007465334</c:v>
                </c:pt>
                <c:pt idx="28">
                  <c:v>46.399834534003482</c:v>
                </c:pt>
                <c:pt idx="29">
                  <c:v>46.28315006054163</c:v>
                </c:pt>
                <c:pt idx="30">
                  <c:v>46.166465587079777</c:v>
                </c:pt>
                <c:pt idx="31">
                  <c:v>46.11573320731376</c:v>
                </c:pt>
                <c:pt idx="32">
                  <c:v>46.065000827547735</c:v>
                </c:pt>
                <c:pt idx="33">
                  <c:v>46.014268447781717</c:v>
                </c:pt>
                <c:pt idx="34">
                  <c:v>45.963536068015699</c:v>
                </c:pt>
                <c:pt idx="35">
                  <c:v>45.912803688249681</c:v>
                </c:pt>
                <c:pt idx="36">
                  <c:v>45.862071308483664</c:v>
                </c:pt>
                <c:pt idx="37">
                  <c:v>45.811338928717646</c:v>
                </c:pt>
                <c:pt idx="38">
                  <c:v>45.760606548951621</c:v>
                </c:pt>
                <c:pt idx="39">
                  <c:v>45.709874169185603</c:v>
                </c:pt>
                <c:pt idx="40">
                  <c:v>45.659141789419586</c:v>
                </c:pt>
              </c:numCache>
            </c:numRef>
          </c:val>
          <c:smooth val="0"/>
          <c:extLst>
            <c:ext xmlns:c16="http://schemas.microsoft.com/office/drawing/2014/chart" uri="{C3380CC4-5D6E-409C-BE32-E72D297353CC}">
              <c16:uniqueId val="{00000006-4E37-4128-8FCE-053C55A7F3E1}"/>
            </c:ext>
          </c:extLst>
        </c:ser>
        <c:ser>
          <c:idx val="3"/>
          <c:order val="2"/>
          <c:tx>
            <c:strRef>
              <c:f>'Graphics Input'!$E$60</c:f>
              <c:strCache>
                <c:ptCount val="1"/>
                <c:pt idx="0">
                  <c:v>TRG 1 - High</c:v>
                </c:pt>
              </c:strCache>
            </c:strRef>
          </c:tx>
          <c:spPr>
            <a:ln>
              <a:solidFill>
                <a:schemeClr val="accent6"/>
              </a:solidFill>
              <a:prstDash val="dash"/>
            </a:ln>
          </c:spPr>
          <c:marker>
            <c:symbol val="none"/>
          </c:marker>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Input'!$S$60:$BG$60</c:f>
              <c:numCache>
                <c:formatCode>"$"#,##0_);\("$"#,##0\)</c:formatCode>
                <c:ptCount val="41"/>
              </c:numCache>
            </c:numRef>
          </c:val>
          <c:smooth val="0"/>
          <c:extLst>
            <c:ext xmlns:c16="http://schemas.microsoft.com/office/drawing/2014/chart" uri="{C3380CC4-5D6E-409C-BE32-E72D297353CC}">
              <c16:uniqueId val="{00000007-4E37-4128-8FCE-053C55A7F3E1}"/>
            </c:ext>
          </c:extLst>
        </c:ser>
        <c:ser>
          <c:idx val="4"/>
          <c:order val="3"/>
          <c:tx>
            <c:strRef>
              <c:f>'Graphics Input'!$E$61</c:f>
              <c:strCache>
                <c:ptCount val="1"/>
                <c:pt idx="0">
                  <c:v>TRG 2 - Low</c:v>
                </c:pt>
              </c:strCache>
            </c:strRef>
          </c:tx>
          <c:spPr>
            <a:ln>
              <a:solidFill>
                <a:schemeClr val="accent5"/>
              </a:solidFill>
              <a:prstDash val="sysDot"/>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8-4E37-4128-8FCE-053C55A7F3E1}"/>
              </c:ext>
            </c:extLst>
          </c:dPt>
          <c:dPt>
            <c:idx val="13"/>
            <c:marker>
              <c:symbol val="circle"/>
              <c:size val="8"/>
              <c:spPr>
                <a:noFill/>
                <a:ln>
                  <a:noFill/>
                </a:ln>
              </c:spPr>
            </c:marker>
            <c:bubble3D val="0"/>
            <c:extLst>
              <c:ext xmlns:c16="http://schemas.microsoft.com/office/drawing/2014/chart" uri="{C3380CC4-5D6E-409C-BE32-E72D297353CC}">
                <c16:uniqueId val="{00000009-4E37-4128-8FCE-053C55A7F3E1}"/>
              </c:ext>
            </c:extLst>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Input'!$S$61:$BG$61</c:f>
              <c:numCache>
                <c:formatCode>"$"#,##0_);\("$"#,##0\)</c:formatCode>
                <c:ptCount val="41"/>
              </c:numCache>
            </c:numRef>
          </c:val>
          <c:smooth val="0"/>
          <c:extLst>
            <c:ext xmlns:c16="http://schemas.microsoft.com/office/drawing/2014/chart" uri="{C3380CC4-5D6E-409C-BE32-E72D297353CC}">
              <c16:uniqueId val="{0000000A-4E37-4128-8FCE-053C55A7F3E1}"/>
            </c:ext>
          </c:extLst>
        </c:ser>
        <c:ser>
          <c:idx val="6"/>
          <c:order val="4"/>
          <c:tx>
            <c:strRef>
              <c:f>'Graphics Input'!$E$62</c:f>
              <c:strCache>
                <c:ptCount val="1"/>
                <c:pt idx="0">
                  <c:v>TRG 2 -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B-4E37-4128-8FCE-053C55A7F3E1}"/>
              </c:ext>
            </c:extLst>
          </c:dPt>
          <c:dPt>
            <c:idx val="1"/>
            <c:bubble3D val="0"/>
            <c:extLst>
              <c:ext xmlns:c16="http://schemas.microsoft.com/office/drawing/2014/chart" uri="{C3380CC4-5D6E-409C-BE32-E72D297353CC}">
                <c16:uniqueId val="{0000000C-4E37-4128-8FCE-053C55A7F3E1}"/>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D-4E37-4128-8FCE-053C55A7F3E1}"/>
              </c:ext>
            </c:extLst>
          </c:dPt>
          <c:dPt>
            <c:idx val="13"/>
            <c:bubble3D val="0"/>
            <c:extLst>
              <c:ext xmlns:c16="http://schemas.microsoft.com/office/drawing/2014/chart" uri="{C3380CC4-5D6E-409C-BE32-E72D297353CC}">
                <c16:uniqueId val="{0000000E-4E37-4128-8FCE-053C55A7F3E1}"/>
              </c:ext>
            </c:extLst>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Input'!$S$62:$BG$62</c:f>
              <c:numCache>
                <c:formatCode>"$"#,##0_);\("$"#,##0\)</c:formatCode>
                <c:ptCount val="41"/>
                <c:pt idx="3">
                  <c:v>50.732379766021765</c:v>
                </c:pt>
                <c:pt idx="4">
                  <c:v>50.732379766021765</c:v>
                </c:pt>
                <c:pt idx="5">
                  <c:v>50.453351677308646</c:v>
                </c:pt>
                <c:pt idx="6">
                  <c:v>50.174323588595527</c:v>
                </c:pt>
                <c:pt idx="7">
                  <c:v>49.895295499882408</c:v>
                </c:pt>
                <c:pt idx="8">
                  <c:v>49.616267411169289</c:v>
                </c:pt>
                <c:pt idx="9">
                  <c:v>49.33723932245617</c:v>
                </c:pt>
                <c:pt idx="10">
                  <c:v>49.058211233743052</c:v>
                </c:pt>
                <c:pt idx="11">
                  <c:v>48.885721142538578</c:v>
                </c:pt>
                <c:pt idx="12">
                  <c:v>48.713231051334098</c:v>
                </c:pt>
                <c:pt idx="13">
                  <c:v>48.540740960129625</c:v>
                </c:pt>
                <c:pt idx="14">
                  <c:v>48.368250868925152</c:v>
                </c:pt>
                <c:pt idx="15">
                  <c:v>48.195760777720672</c:v>
                </c:pt>
                <c:pt idx="16">
                  <c:v>48.023270686516199</c:v>
                </c:pt>
                <c:pt idx="17">
                  <c:v>47.850780595311726</c:v>
                </c:pt>
                <c:pt idx="18">
                  <c:v>47.678290504107245</c:v>
                </c:pt>
                <c:pt idx="19">
                  <c:v>47.505800412902772</c:v>
                </c:pt>
                <c:pt idx="20">
                  <c:v>47.333310321698299</c:v>
                </c:pt>
                <c:pt idx="21">
                  <c:v>47.216625848236447</c:v>
                </c:pt>
                <c:pt idx="22">
                  <c:v>47.099941374774595</c:v>
                </c:pt>
                <c:pt idx="23">
                  <c:v>46.983256901312743</c:v>
                </c:pt>
                <c:pt idx="24">
                  <c:v>46.86657242785089</c:v>
                </c:pt>
                <c:pt idx="25">
                  <c:v>46.749887954389038</c:v>
                </c:pt>
                <c:pt idx="26">
                  <c:v>46.633203480927186</c:v>
                </c:pt>
                <c:pt idx="27">
                  <c:v>46.516519007465334</c:v>
                </c:pt>
                <c:pt idx="28">
                  <c:v>46.399834534003482</c:v>
                </c:pt>
                <c:pt idx="29">
                  <c:v>46.28315006054163</c:v>
                </c:pt>
                <c:pt idx="30">
                  <c:v>46.166465587079777</c:v>
                </c:pt>
                <c:pt idx="31">
                  <c:v>46.11573320731376</c:v>
                </c:pt>
                <c:pt idx="32">
                  <c:v>46.065000827547735</c:v>
                </c:pt>
                <c:pt idx="33">
                  <c:v>46.014268447781717</c:v>
                </c:pt>
                <c:pt idx="34">
                  <c:v>45.963536068015699</c:v>
                </c:pt>
                <c:pt idx="35">
                  <c:v>45.912803688249681</c:v>
                </c:pt>
                <c:pt idx="36">
                  <c:v>45.862071308483664</c:v>
                </c:pt>
                <c:pt idx="37">
                  <c:v>45.811338928717646</c:v>
                </c:pt>
                <c:pt idx="38">
                  <c:v>45.760606548951621</c:v>
                </c:pt>
                <c:pt idx="39">
                  <c:v>45.709874169185603</c:v>
                </c:pt>
                <c:pt idx="40">
                  <c:v>45.659141789419586</c:v>
                </c:pt>
              </c:numCache>
            </c:numRef>
          </c:val>
          <c:smooth val="0"/>
          <c:extLst>
            <c:ext xmlns:c16="http://schemas.microsoft.com/office/drawing/2014/chart" uri="{C3380CC4-5D6E-409C-BE32-E72D297353CC}">
              <c16:uniqueId val="{0000000F-4E37-4128-8FCE-053C55A7F3E1}"/>
            </c:ext>
          </c:extLst>
        </c:ser>
        <c:ser>
          <c:idx val="7"/>
          <c:order val="5"/>
          <c:tx>
            <c:strRef>
              <c:f>'Graphics Input'!$E$63</c:f>
              <c:strCache>
                <c:ptCount val="1"/>
                <c:pt idx="0">
                  <c:v>TRG 2 - High</c:v>
                </c:pt>
              </c:strCache>
            </c:strRef>
          </c:tx>
          <c:spPr>
            <a:ln>
              <a:solidFill>
                <a:schemeClr val="accent5"/>
              </a:solidFill>
              <a:prstDash val="dash"/>
            </a:ln>
          </c:spPr>
          <c:marker>
            <c:symbol val="none"/>
          </c:marker>
          <c:dPt>
            <c:idx val="1"/>
            <c:bubble3D val="0"/>
            <c:extLst>
              <c:ext xmlns:c16="http://schemas.microsoft.com/office/drawing/2014/chart" uri="{C3380CC4-5D6E-409C-BE32-E72D297353CC}">
                <c16:uniqueId val="{00000010-4E37-4128-8FCE-053C55A7F3E1}"/>
              </c:ext>
            </c:extLst>
          </c:dPt>
          <c:dPt>
            <c:idx val="12"/>
            <c:bubble3D val="0"/>
            <c:extLst>
              <c:ext xmlns:c16="http://schemas.microsoft.com/office/drawing/2014/chart" uri="{C3380CC4-5D6E-409C-BE32-E72D297353CC}">
                <c16:uniqueId val="{00000011-4E37-4128-8FCE-053C55A7F3E1}"/>
              </c:ext>
            </c:extLst>
          </c:dPt>
          <c:dPt>
            <c:idx val="13"/>
            <c:bubble3D val="0"/>
            <c:extLst>
              <c:ext xmlns:c16="http://schemas.microsoft.com/office/drawing/2014/chart" uri="{C3380CC4-5D6E-409C-BE32-E72D297353CC}">
                <c16:uniqueId val="{00000012-4E37-4128-8FCE-053C55A7F3E1}"/>
              </c:ext>
            </c:extLst>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Input'!$S$63:$BG$63</c:f>
              <c:numCache>
                <c:formatCode>"$"#,##0_);\("$"#,##0\)</c:formatCode>
                <c:ptCount val="41"/>
              </c:numCache>
            </c:numRef>
          </c:val>
          <c:smooth val="0"/>
          <c:extLst>
            <c:ext xmlns:c16="http://schemas.microsoft.com/office/drawing/2014/chart" uri="{C3380CC4-5D6E-409C-BE32-E72D297353CC}">
              <c16:uniqueId val="{00000013-4E37-4128-8FCE-053C55A7F3E1}"/>
            </c:ext>
          </c:extLst>
        </c:ser>
        <c:ser>
          <c:idx val="9"/>
          <c:order val="6"/>
          <c:tx>
            <c:strRef>
              <c:f>'Graphics Input'!$E$64</c:f>
              <c:strCache>
                <c:ptCount val="1"/>
                <c:pt idx="0">
                  <c:v>TRG 3 - Low</c:v>
                </c:pt>
              </c:strCache>
            </c:strRef>
          </c:tx>
          <c:spPr>
            <a:ln>
              <a:solidFill>
                <a:schemeClr val="accent4"/>
              </a:solidFill>
              <a:prstDash val="sysDot"/>
            </a:ln>
          </c:spPr>
          <c:marker>
            <c:symbol val="none"/>
          </c:marker>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Input'!$S$64:$BG$64</c:f>
              <c:numCache>
                <c:formatCode>"$"#,##0_);\("$"#,##0\)</c:formatCode>
                <c:ptCount val="41"/>
              </c:numCache>
            </c:numRef>
          </c:val>
          <c:smooth val="0"/>
          <c:extLst>
            <c:ext xmlns:c16="http://schemas.microsoft.com/office/drawing/2014/chart" uri="{C3380CC4-5D6E-409C-BE32-E72D297353CC}">
              <c16:uniqueId val="{00000014-4E37-4128-8FCE-053C55A7F3E1}"/>
            </c:ext>
          </c:extLst>
        </c:ser>
        <c:ser>
          <c:idx val="10"/>
          <c:order val="7"/>
          <c:tx>
            <c:strRef>
              <c:f>'Graphics Input'!$E$65</c:f>
              <c:strCache>
                <c:ptCount val="1"/>
                <c:pt idx="0">
                  <c:v>TRG 3 -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5-4E37-4128-8FCE-053C55A7F3E1}"/>
              </c:ext>
            </c:extLst>
          </c:dPt>
          <c:dPt>
            <c:idx val="1"/>
            <c:bubble3D val="0"/>
            <c:extLst>
              <c:ext xmlns:c16="http://schemas.microsoft.com/office/drawing/2014/chart" uri="{C3380CC4-5D6E-409C-BE32-E72D297353CC}">
                <c16:uniqueId val="{00000016-4E37-4128-8FCE-053C55A7F3E1}"/>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7-4E37-4128-8FCE-053C55A7F3E1}"/>
              </c:ext>
            </c:extLst>
          </c:dPt>
          <c:dPt>
            <c:idx val="12"/>
            <c:bubble3D val="0"/>
            <c:extLst>
              <c:ext xmlns:c16="http://schemas.microsoft.com/office/drawing/2014/chart" uri="{C3380CC4-5D6E-409C-BE32-E72D297353CC}">
                <c16:uniqueId val="{00000018-4E37-4128-8FCE-053C55A7F3E1}"/>
              </c:ext>
            </c:extLst>
          </c:dPt>
          <c:dPt>
            <c:idx val="13"/>
            <c:bubble3D val="0"/>
            <c:extLst>
              <c:ext xmlns:c16="http://schemas.microsoft.com/office/drawing/2014/chart" uri="{C3380CC4-5D6E-409C-BE32-E72D297353CC}">
                <c16:uniqueId val="{00000019-4E37-4128-8FCE-053C55A7F3E1}"/>
              </c:ext>
            </c:extLst>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Input'!$S$65:$BG$65</c:f>
              <c:numCache>
                <c:formatCode>"$"#,##0_);\("$"#,##0\)</c:formatCode>
                <c:ptCount val="41"/>
                <c:pt idx="3">
                  <c:v>50.732379766021765</c:v>
                </c:pt>
                <c:pt idx="4">
                  <c:v>50.732379766021765</c:v>
                </c:pt>
                <c:pt idx="5">
                  <c:v>50.453351677308646</c:v>
                </c:pt>
                <c:pt idx="6">
                  <c:v>50.174323588595527</c:v>
                </c:pt>
                <c:pt idx="7">
                  <c:v>49.895295499882408</c:v>
                </c:pt>
                <c:pt idx="8">
                  <c:v>49.616267411169289</c:v>
                </c:pt>
                <c:pt idx="9">
                  <c:v>49.33723932245617</c:v>
                </c:pt>
                <c:pt idx="10">
                  <c:v>49.058211233743052</c:v>
                </c:pt>
                <c:pt idx="11">
                  <c:v>48.885721142538578</c:v>
                </c:pt>
                <c:pt idx="12">
                  <c:v>48.713231051334098</c:v>
                </c:pt>
                <c:pt idx="13">
                  <c:v>48.540740960129625</c:v>
                </c:pt>
                <c:pt idx="14">
                  <c:v>48.368250868925152</c:v>
                </c:pt>
                <c:pt idx="15">
                  <c:v>48.195760777720672</c:v>
                </c:pt>
                <c:pt idx="16">
                  <c:v>48.023270686516199</c:v>
                </c:pt>
                <c:pt idx="17">
                  <c:v>47.850780595311726</c:v>
                </c:pt>
                <c:pt idx="18">
                  <c:v>47.678290504107245</c:v>
                </c:pt>
                <c:pt idx="19">
                  <c:v>47.505800412902772</c:v>
                </c:pt>
                <c:pt idx="20">
                  <c:v>47.333310321698299</c:v>
                </c:pt>
                <c:pt idx="21">
                  <c:v>47.216625848236447</c:v>
                </c:pt>
                <c:pt idx="22">
                  <c:v>47.099941374774595</c:v>
                </c:pt>
                <c:pt idx="23">
                  <c:v>46.983256901312743</c:v>
                </c:pt>
                <c:pt idx="24">
                  <c:v>46.86657242785089</c:v>
                </c:pt>
                <c:pt idx="25">
                  <c:v>46.749887954389038</c:v>
                </c:pt>
                <c:pt idx="26">
                  <c:v>46.633203480927186</c:v>
                </c:pt>
                <c:pt idx="27">
                  <c:v>46.516519007465334</c:v>
                </c:pt>
                <c:pt idx="28">
                  <c:v>46.399834534003482</c:v>
                </c:pt>
                <c:pt idx="29">
                  <c:v>46.28315006054163</c:v>
                </c:pt>
                <c:pt idx="30">
                  <c:v>46.166465587079777</c:v>
                </c:pt>
                <c:pt idx="31">
                  <c:v>46.11573320731376</c:v>
                </c:pt>
                <c:pt idx="32">
                  <c:v>46.065000827547735</c:v>
                </c:pt>
                <c:pt idx="33">
                  <c:v>46.014268447781717</c:v>
                </c:pt>
                <c:pt idx="34">
                  <c:v>45.963536068015699</c:v>
                </c:pt>
                <c:pt idx="35">
                  <c:v>45.912803688249681</c:v>
                </c:pt>
                <c:pt idx="36">
                  <c:v>45.862071308483664</c:v>
                </c:pt>
                <c:pt idx="37">
                  <c:v>45.811338928717646</c:v>
                </c:pt>
                <c:pt idx="38">
                  <c:v>45.760606548951621</c:v>
                </c:pt>
                <c:pt idx="39">
                  <c:v>45.709874169185603</c:v>
                </c:pt>
                <c:pt idx="40">
                  <c:v>45.659141789419586</c:v>
                </c:pt>
              </c:numCache>
            </c:numRef>
          </c:val>
          <c:smooth val="0"/>
          <c:extLst>
            <c:ext xmlns:c16="http://schemas.microsoft.com/office/drawing/2014/chart" uri="{C3380CC4-5D6E-409C-BE32-E72D297353CC}">
              <c16:uniqueId val="{0000001A-4E37-4128-8FCE-053C55A7F3E1}"/>
            </c:ext>
          </c:extLst>
        </c:ser>
        <c:ser>
          <c:idx val="12"/>
          <c:order val="8"/>
          <c:tx>
            <c:strRef>
              <c:f>'Graphics Input'!$E$66</c:f>
              <c:strCache>
                <c:ptCount val="1"/>
                <c:pt idx="0">
                  <c:v>TRG 3 - High</c:v>
                </c:pt>
              </c:strCache>
            </c:strRef>
          </c:tx>
          <c:spPr>
            <a:ln>
              <a:solidFill>
                <a:schemeClr val="accent4"/>
              </a:solidFill>
              <a:prstDash val="dash"/>
            </a:ln>
          </c:spPr>
          <c:marker>
            <c:symbol val="none"/>
          </c:marker>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Input'!$S$66:$BG$66</c:f>
              <c:numCache>
                <c:formatCode>"$"#,##0_);\("$"#,##0\)</c:formatCode>
                <c:ptCount val="41"/>
              </c:numCache>
            </c:numRef>
          </c:val>
          <c:smooth val="0"/>
          <c:extLst>
            <c:ext xmlns:c16="http://schemas.microsoft.com/office/drawing/2014/chart" uri="{C3380CC4-5D6E-409C-BE32-E72D297353CC}">
              <c16:uniqueId val="{0000001B-4E37-4128-8FCE-053C55A7F3E1}"/>
            </c:ext>
          </c:extLst>
        </c:ser>
        <c:ser>
          <c:idx val="13"/>
          <c:order val="9"/>
          <c:tx>
            <c:strRef>
              <c:f>'Graphics Input'!$E$67</c:f>
              <c:strCache>
                <c:ptCount val="1"/>
                <c:pt idx="0">
                  <c:v>TRG 4 - Low</c:v>
                </c:pt>
              </c:strCache>
            </c:strRef>
          </c:tx>
          <c:spPr>
            <a:ln>
              <a:solidFill>
                <a:schemeClr val="accent3"/>
              </a:solidFill>
              <a:prstDash val="sysDot"/>
            </a:ln>
          </c:spPr>
          <c:marker>
            <c:symbol val="none"/>
          </c:marker>
          <c:dPt>
            <c:idx val="13"/>
            <c:bubble3D val="0"/>
            <c:extLst>
              <c:ext xmlns:c16="http://schemas.microsoft.com/office/drawing/2014/chart" uri="{C3380CC4-5D6E-409C-BE32-E72D297353CC}">
                <c16:uniqueId val="{0000001C-4E37-4128-8FCE-053C55A7F3E1}"/>
              </c:ext>
            </c:extLst>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Input'!$S$67:$BG$67</c:f>
              <c:numCache>
                <c:formatCode>"$"#,##0_);\("$"#,##0\)</c:formatCode>
                <c:ptCount val="41"/>
              </c:numCache>
            </c:numRef>
          </c:val>
          <c:smooth val="0"/>
          <c:extLst>
            <c:ext xmlns:c16="http://schemas.microsoft.com/office/drawing/2014/chart" uri="{C3380CC4-5D6E-409C-BE32-E72D297353CC}">
              <c16:uniqueId val="{0000001D-4E37-4128-8FCE-053C55A7F3E1}"/>
            </c:ext>
          </c:extLst>
        </c:ser>
        <c:ser>
          <c:idx val="1"/>
          <c:order val="10"/>
          <c:tx>
            <c:strRef>
              <c:f>'Graphics Input'!$E$68</c:f>
              <c:strCache>
                <c:ptCount val="1"/>
                <c:pt idx="0">
                  <c:v>TRG 4 - Mid</c:v>
                </c:pt>
              </c:strCache>
            </c:strRef>
          </c:tx>
          <c:spPr>
            <a:ln>
              <a:solidFill>
                <a:schemeClr val="accent3"/>
              </a:solidFill>
            </a:ln>
          </c:spPr>
          <c:marker>
            <c:symbol val="none"/>
          </c:marker>
          <c:dPt>
            <c:idx val="0"/>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1E-4E37-4128-8FCE-053C55A7F3E1}"/>
              </c:ext>
            </c:extLst>
          </c:dPt>
          <c:dPt>
            <c:idx val="1"/>
            <c:bubble3D val="0"/>
            <c:extLst>
              <c:ext xmlns:c16="http://schemas.microsoft.com/office/drawing/2014/chart" uri="{C3380CC4-5D6E-409C-BE32-E72D297353CC}">
                <c16:uniqueId val="{0000001F-4E37-4128-8FCE-053C55A7F3E1}"/>
              </c:ext>
            </c:extLst>
          </c:dPt>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20-4E37-4128-8FCE-053C55A7F3E1}"/>
              </c:ext>
            </c:extLst>
          </c:dPt>
          <c:dPt>
            <c:idx val="13"/>
            <c:bubble3D val="0"/>
            <c:extLst>
              <c:ext xmlns:c16="http://schemas.microsoft.com/office/drawing/2014/chart" uri="{C3380CC4-5D6E-409C-BE32-E72D297353CC}">
                <c16:uniqueId val="{00000021-4E37-4128-8FCE-053C55A7F3E1}"/>
              </c:ext>
            </c:extLst>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Input'!$S$68:$BG$68</c:f>
              <c:numCache>
                <c:formatCode>"$"#,##0_);\("$"#,##0\)</c:formatCode>
                <c:ptCount val="41"/>
                <c:pt idx="3">
                  <c:v>50.732379766021765</c:v>
                </c:pt>
                <c:pt idx="4">
                  <c:v>50.732379766021765</c:v>
                </c:pt>
                <c:pt idx="5">
                  <c:v>50.453351677308646</c:v>
                </c:pt>
                <c:pt idx="6">
                  <c:v>50.174323588595527</c:v>
                </c:pt>
                <c:pt idx="7">
                  <c:v>49.895295499882408</c:v>
                </c:pt>
                <c:pt idx="8">
                  <c:v>49.616267411169289</c:v>
                </c:pt>
                <c:pt idx="9">
                  <c:v>49.33723932245617</c:v>
                </c:pt>
                <c:pt idx="10">
                  <c:v>49.058211233743052</c:v>
                </c:pt>
                <c:pt idx="11">
                  <c:v>48.885721142538578</c:v>
                </c:pt>
                <c:pt idx="12">
                  <c:v>48.713231051334098</c:v>
                </c:pt>
                <c:pt idx="13">
                  <c:v>48.540740960129625</c:v>
                </c:pt>
                <c:pt idx="14">
                  <c:v>48.368250868925152</c:v>
                </c:pt>
                <c:pt idx="15">
                  <c:v>48.195760777720672</c:v>
                </c:pt>
                <c:pt idx="16">
                  <c:v>48.023270686516199</c:v>
                </c:pt>
                <c:pt idx="17">
                  <c:v>47.850780595311726</c:v>
                </c:pt>
                <c:pt idx="18">
                  <c:v>47.678290504107245</c:v>
                </c:pt>
                <c:pt idx="19">
                  <c:v>47.505800412902772</c:v>
                </c:pt>
                <c:pt idx="20">
                  <c:v>47.333310321698299</c:v>
                </c:pt>
                <c:pt idx="21">
                  <c:v>47.216625848236447</c:v>
                </c:pt>
                <c:pt idx="22">
                  <c:v>47.099941374774595</c:v>
                </c:pt>
                <c:pt idx="23">
                  <c:v>46.983256901312743</c:v>
                </c:pt>
                <c:pt idx="24">
                  <c:v>46.86657242785089</c:v>
                </c:pt>
                <c:pt idx="25">
                  <c:v>46.749887954389038</c:v>
                </c:pt>
                <c:pt idx="26">
                  <c:v>46.633203480927186</c:v>
                </c:pt>
                <c:pt idx="27">
                  <c:v>46.516519007465334</c:v>
                </c:pt>
                <c:pt idx="28">
                  <c:v>46.399834534003482</c:v>
                </c:pt>
                <c:pt idx="29">
                  <c:v>46.28315006054163</c:v>
                </c:pt>
                <c:pt idx="30">
                  <c:v>46.166465587079777</c:v>
                </c:pt>
                <c:pt idx="31">
                  <c:v>46.11573320731376</c:v>
                </c:pt>
                <c:pt idx="32">
                  <c:v>46.065000827547735</c:v>
                </c:pt>
                <c:pt idx="33">
                  <c:v>46.014268447781717</c:v>
                </c:pt>
                <c:pt idx="34">
                  <c:v>45.963536068015699</c:v>
                </c:pt>
                <c:pt idx="35">
                  <c:v>45.912803688249681</c:v>
                </c:pt>
                <c:pt idx="36">
                  <c:v>45.862071308483664</c:v>
                </c:pt>
                <c:pt idx="37">
                  <c:v>45.811338928717646</c:v>
                </c:pt>
                <c:pt idx="38">
                  <c:v>45.760606548951621</c:v>
                </c:pt>
                <c:pt idx="39">
                  <c:v>45.709874169185603</c:v>
                </c:pt>
                <c:pt idx="40">
                  <c:v>45.659141789419586</c:v>
                </c:pt>
              </c:numCache>
            </c:numRef>
          </c:val>
          <c:smooth val="0"/>
          <c:extLst>
            <c:ext xmlns:c16="http://schemas.microsoft.com/office/drawing/2014/chart" uri="{C3380CC4-5D6E-409C-BE32-E72D297353CC}">
              <c16:uniqueId val="{00000022-4E37-4128-8FCE-053C55A7F3E1}"/>
            </c:ext>
          </c:extLst>
        </c:ser>
        <c:ser>
          <c:idx val="5"/>
          <c:order val="11"/>
          <c:tx>
            <c:strRef>
              <c:f>'Graphics Input'!$E$69</c:f>
              <c:strCache>
                <c:ptCount val="1"/>
                <c:pt idx="0">
                  <c:v>TRG 4 - High</c:v>
                </c:pt>
              </c:strCache>
            </c:strRef>
          </c:tx>
          <c:spPr>
            <a:ln>
              <a:solidFill>
                <a:schemeClr val="accent3"/>
              </a:solidFill>
              <a:prstDash val="dash"/>
            </a:ln>
          </c:spPr>
          <c:marker>
            <c:symbol val="none"/>
          </c:marker>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Input'!$S$69:$BG$69</c:f>
              <c:numCache>
                <c:formatCode>"$"#,##0_);\("$"#,##0\)</c:formatCode>
                <c:ptCount val="41"/>
              </c:numCache>
            </c:numRef>
          </c:val>
          <c:smooth val="0"/>
          <c:extLst>
            <c:ext xmlns:c16="http://schemas.microsoft.com/office/drawing/2014/chart" uri="{C3380CC4-5D6E-409C-BE32-E72D297353CC}">
              <c16:uniqueId val="{00000023-4E37-4128-8FCE-053C55A7F3E1}"/>
            </c:ext>
          </c:extLst>
        </c:ser>
        <c:ser>
          <c:idx val="8"/>
          <c:order val="12"/>
          <c:tx>
            <c:strRef>
              <c:f>'Graphics Input'!$E$70</c:f>
              <c:strCache>
                <c:ptCount val="1"/>
                <c:pt idx="0">
                  <c:v>TRG 5 - Low</c:v>
                </c:pt>
              </c:strCache>
            </c:strRef>
          </c:tx>
          <c:spPr>
            <a:ln>
              <a:solidFill>
                <a:schemeClr val="accent2"/>
              </a:solidFill>
              <a:prstDash val="sysDot"/>
            </a:ln>
          </c:spPr>
          <c:marker>
            <c:symbol val="none"/>
          </c:marker>
          <c:dPt>
            <c:idx val="13"/>
            <c:bubble3D val="0"/>
            <c:extLst>
              <c:ext xmlns:c16="http://schemas.microsoft.com/office/drawing/2014/chart" uri="{C3380CC4-5D6E-409C-BE32-E72D297353CC}">
                <c16:uniqueId val="{00000024-4E37-4128-8FCE-053C55A7F3E1}"/>
              </c:ext>
            </c:extLst>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Input'!$S$70:$BG$70</c:f>
              <c:numCache>
                <c:formatCode>"$"#,##0_);\("$"#,##0\)</c:formatCode>
                <c:ptCount val="41"/>
              </c:numCache>
            </c:numRef>
          </c:val>
          <c:smooth val="0"/>
          <c:extLst>
            <c:ext xmlns:c16="http://schemas.microsoft.com/office/drawing/2014/chart" uri="{C3380CC4-5D6E-409C-BE32-E72D297353CC}">
              <c16:uniqueId val="{00000025-4E37-4128-8FCE-053C55A7F3E1}"/>
            </c:ext>
          </c:extLst>
        </c:ser>
        <c:ser>
          <c:idx val="11"/>
          <c:order val="13"/>
          <c:tx>
            <c:strRef>
              <c:f>'Graphics Input'!$E$71</c:f>
              <c:strCache>
                <c:ptCount val="1"/>
                <c:pt idx="0">
                  <c:v>TRG 5 - Mid</c:v>
                </c:pt>
              </c:strCache>
            </c:strRef>
          </c:tx>
          <c:spPr>
            <a:ln>
              <a:solidFill>
                <a:schemeClr val="accent2"/>
              </a:solidFill>
            </a:ln>
          </c:spPr>
          <c:marker>
            <c:symbol val="none"/>
          </c:marker>
          <c:dPt>
            <c:idx val="0"/>
            <c:marker>
              <c:symbol val="circle"/>
              <c:size val="9"/>
              <c:spPr>
                <a:solidFill>
                  <a:schemeClr val="accent2"/>
                </a:solidFill>
                <a:ln>
                  <a:solidFill>
                    <a:schemeClr val="accent2"/>
                  </a:solidFill>
                </a:ln>
              </c:spPr>
            </c:marker>
            <c:bubble3D val="0"/>
            <c:extLst>
              <c:ext xmlns:c16="http://schemas.microsoft.com/office/drawing/2014/chart" uri="{C3380CC4-5D6E-409C-BE32-E72D297353CC}">
                <c16:uniqueId val="{00000026-4E37-4128-8FCE-053C55A7F3E1}"/>
              </c:ext>
            </c:extLst>
          </c:dPt>
          <c:dPt>
            <c:idx val="1"/>
            <c:bubble3D val="0"/>
            <c:extLst>
              <c:ext xmlns:c16="http://schemas.microsoft.com/office/drawing/2014/chart" uri="{C3380CC4-5D6E-409C-BE32-E72D297353CC}">
                <c16:uniqueId val="{00000027-4E37-4128-8FCE-053C55A7F3E1}"/>
              </c:ext>
            </c:extLst>
          </c:dPt>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28-4E37-4128-8FCE-053C55A7F3E1}"/>
              </c:ext>
            </c:extLst>
          </c:dPt>
          <c:dPt>
            <c:idx val="6"/>
            <c:bubble3D val="0"/>
            <c:extLst>
              <c:ext xmlns:c16="http://schemas.microsoft.com/office/drawing/2014/chart" uri="{C3380CC4-5D6E-409C-BE32-E72D297353CC}">
                <c16:uniqueId val="{00000029-4E37-4128-8FCE-053C55A7F3E1}"/>
              </c:ext>
            </c:extLst>
          </c:dPt>
          <c:dPt>
            <c:idx val="8"/>
            <c:bubble3D val="0"/>
            <c:extLst>
              <c:ext xmlns:c16="http://schemas.microsoft.com/office/drawing/2014/chart" uri="{C3380CC4-5D6E-409C-BE32-E72D297353CC}">
                <c16:uniqueId val="{0000002A-4E37-4128-8FCE-053C55A7F3E1}"/>
              </c:ext>
            </c:extLst>
          </c:dPt>
          <c:dPt>
            <c:idx val="13"/>
            <c:bubble3D val="0"/>
            <c:extLst>
              <c:ext xmlns:c16="http://schemas.microsoft.com/office/drawing/2014/chart" uri="{C3380CC4-5D6E-409C-BE32-E72D297353CC}">
                <c16:uniqueId val="{0000002B-4E37-4128-8FCE-053C55A7F3E1}"/>
              </c:ext>
            </c:extLst>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Input'!$S$71:$BG$71</c:f>
              <c:numCache>
                <c:formatCode>"$"#,##0_);\("$"#,##0\)</c:formatCode>
                <c:ptCount val="41"/>
                <c:pt idx="3">
                  <c:v>50.732379766021765</c:v>
                </c:pt>
                <c:pt idx="4">
                  <c:v>50.732379766021765</c:v>
                </c:pt>
                <c:pt idx="5">
                  <c:v>50.453351677308646</c:v>
                </c:pt>
                <c:pt idx="6">
                  <c:v>50.174323588595527</c:v>
                </c:pt>
                <c:pt idx="7">
                  <c:v>49.895295499882408</c:v>
                </c:pt>
                <c:pt idx="8">
                  <c:v>49.616267411169289</c:v>
                </c:pt>
                <c:pt idx="9">
                  <c:v>49.33723932245617</c:v>
                </c:pt>
                <c:pt idx="10">
                  <c:v>49.058211233743052</c:v>
                </c:pt>
                <c:pt idx="11">
                  <c:v>48.885721142538578</c:v>
                </c:pt>
                <c:pt idx="12">
                  <c:v>48.713231051334098</c:v>
                </c:pt>
                <c:pt idx="13">
                  <c:v>48.540740960129625</c:v>
                </c:pt>
                <c:pt idx="14">
                  <c:v>48.368250868925152</c:v>
                </c:pt>
                <c:pt idx="15">
                  <c:v>48.195760777720672</c:v>
                </c:pt>
                <c:pt idx="16">
                  <c:v>48.023270686516199</c:v>
                </c:pt>
                <c:pt idx="17">
                  <c:v>47.850780595311726</c:v>
                </c:pt>
                <c:pt idx="18">
                  <c:v>47.678290504107245</c:v>
                </c:pt>
                <c:pt idx="19">
                  <c:v>47.505800412902772</c:v>
                </c:pt>
                <c:pt idx="20">
                  <c:v>47.333310321698299</c:v>
                </c:pt>
                <c:pt idx="21">
                  <c:v>47.216625848236447</c:v>
                </c:pt>
                <c:pt idx="22">
                  <c:v>47.099941374774595</c:v>
                </c:pt>
                <c:pt idx="23">
                  <c:v>46.983256901312743</c:v>
                </c:pt>
                <c:pt idx="24">
                  <c:v>46.86657242785089</c:v>
                </c:pt>
                <c:pt idx="25">
                  <c:v>46.749887954389038</c:v>
                </c:pt>
                <c:pt idx="26">
                  <c:v>46.633203480927186</c:v>
                </c:pt>
                <c:pt idx="27">
                  <c:v>46.516519007465334</c:v>
                </c:pt>
                <c:pt idx="28">
                  <c:v>46.399834534003482</c:v>
                </c:pt>
                <c:pt idx="29">
                  <c:v>46.28315006054163</c:v>
                </c:pt>
                <c:pt idx="30">
                  <c:v>46.166465587079777</c:v>
                </c:pt>
                <c:pt idx="31">
                  <c:v>46.11573320731376</c:v>
                </c:pt>
                <c:pt idx="32">
                  <c:v>46.065000827547735</c:v>
                </c:pt>
                <c:pt idx="33">
                  <c:v>46.014268447781717</c:v>
                </c:pt>
                <c:pt idx="34">
                  <c:v>45.963536068015699</c:v>
                </c:pt>
                <c:pt idx="35">
                  <c:v>45.912803688249681</c:v>
                </c:pt>
                <c:pt idx="36">
                  <c:v>45.862071308483664</c:v>
                </c:pt>
                <c:pt idx="37">
                  <c:v>45.811338928717646</c:v>
                </c:pt>
                <c:pt idx="38">
                  <c:v>45.760606548951621</c:v>
                </c:pt>
                <c:pt idx="39">
                  <c:v>45.709874169185603</c:v>
                </c:pt>
                <c:pt idx="40">
                  <c:v>45.659141789419586</c:v>
                </c:pt>
              </c:numCache>
            </c:numRef>
          </c:val>
          <c:smooth val="0"/>
          <c:extLst>
            <c:ext xmlns:c16="http://schemas.microsoft.com/office/drawing/2014/chart" uri="{C3380CC4-5D6E-409C-BE32-E72D297353CC}">
              <c16:uniqueId val="{0000002C-4E37-4128-8FCE-053C55A7F3E1}"/>
            </c:ext>
          </c:extLst>
        </c:ser>
        <c:ser>
          <c:idx val="14"/>
          <c:order val="14"/>
          <c:tx>
            <c:strRef>
              <c:f>'Graphics Input'!$E$72</c:f>
              <c:strCache>
                <c:ptCount val="1"/>
                <c:pt idx="0">
                  <c:v>TRG 5 - High</c:v>
                </c:pt>
              </c:strCache>
            </c:strRef>
          </c:tx>
          <c:spPr>
            <a:ln>
              <a:solidFill>
                <a:schemeClr val="accent2"/>
              </a:solidFill>
              <a:prstDash val="dash"/>
            </a:ln>
          </c:spPr>
          <c:marker>
            <c:symbol val="none"/>
          </c:marker>
          <c:dPt>
            <c:idx val="1"/>
            <c:bubble3D val="0"/>
            <c:extLst>
              <c:ext xmlns:c16="http://schemas.microsoft.com/office/drawing/2014/chart" uri="{C3380CC4-5D6E-409C-BE32-E72D297353CC}">
                <c16:uniqueId val="{0000002D-4E37-4128-8FCE-053C55A7F3E1}"/>
              </c:ext>
            </c:extLst>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Input'!$S$72:$BG$72</c:f>
              <c:numCache>
                <c:formatCode>"$"#,##0_);\("$"#,##0\)</c:formatCode>
                <c:ptCount val="41"/>
              </c:numCache>
            </c:numRef>
          </c:val>
          <c:smooth val="0"/>
          <c:extLst>
            <c:ext xmlns:c16="http://schemas.microsoft.com/office/drawing/2014/chart" uri="{C3380CC4-5D6E-409C-BE32-E72D297353CC}">
              <c16:uniqueId val="{0000002E-4E37-4128-8FCE-053C55A7F3E1}"/>
            </c:ext>
          </c:extLst>
        </c:ser>
        <c:dLbls>
          <c:showLegendKey val="0"/>
          <c:showVal val="0"/>
          <c:showCatName val="0"/>
          <c:showSerName val="0"/>
          <c:showPercent val="0"/>
          <c:showBubbleSize val="0"/>
        </c:dLbls>
        <c:smooth val="0"/>
        <c:axId val="123371520"/>
        <c:axId val="123373056"/>
      </c:lineChart>
      <c:catAx>
        <c:axId val="123371520"/>
        <c:scaling>
          <c:orientation val="minMax"/>
        </c:scaling>
        <c:delete val="0"/>
        <c:axPos val="b"/>
        <c:numFmt formatCode="General" sourceLinked="1"/>
        <c:majorTickMark val="out"/>
        <c:minorTickMark val="none"/>
        <c:tickLblPos val="nextTo"/>
        <c:txPr>
          <a:bodyPr/>
          <a:lstStyle/>
          <a:p>
            <a:pPr>
              <a:defRPr sz="1400"/>
            </a:pPr>
            <a:endParaRPr lang="da-DK"/>
          </a:p>
        </c:txPr>
        <c:crossAx val="123373056"/>
        <c:crosses val="autoZero"/>
        <c:auto val="1"/>
        <c:lblAlgn val="ctr"/>
        <c:lblOffset val="100"/>
        <c:tickLblSkip val="5"/>
        <c:tickMarkSkip val="1"/>
        <c:noMultiLvlLbl val="0"/>
      </c:catAx>
      <c:valAx>
        <c:axId val="123373056"/>
        <c:scaling>
          <c:orientation val="minMax"/>
          <c:max val="65"/>
          <c:min val="35"/>
        </c:scaling>
        <c:delete val="0"/>
        <c:axPos val="l"/>
        <c:majorGridlines>
          <c:spPr>
            <a:ln>
              <a:solidFill>
                <a:schemeClr val="bg1">
                  <a:lumMod val="85000"/>
                </a:schemeClr>
              </a:solidFill>
            </a:ln>
          </c:spPr>
        </c:majorGridlines>
        <c:title>
          <c:tx>
            <c:rich>
              <a:bodyPr rot="-5400000" vert="horz"/>
              <a:lstStyle/>
              <a:p>
                <a:pPr>
                  <a:defRPr sz="1800"/>
                </a:pPr>
                <a:r>
                  <a:rPr lang="en-US" sz="1600" baseline="0"/>
                  <a:t>Land-Based Wind Fixed Operations and Maintenance </a:t>
                </a:r>
                <a:r>
                  <a:rPr lang="en-US" sz="1600"/>
                  <a:t>($/kW/yr)</a:t>
                </a:r>
              </a:p>
            </c:rich>
          </c:tx>
          <c:layout>
            <c:manualLayout>
              <c:xMode val="edge"/>
              <c:yMode val="edge"/>
              <c:x val="9.2174596754366095E-2"/>
              <c:y val="0.110071568088873"/>
            </c:manualLayout>
          </c:layout>
          <c:overlay val="0"/>
        </c:title>
        <c:numFmt formatCode="&quot;$&quot;#,##0_);\(&quot;$&quot;#,##0\)" sourceLinked="1"/>
        <c:majorTickMark val="out"/>
        <c:minorTickMark val="none"/>
        <c:tickLblPos val="nextTo"/>
        <c:txPr>
          <a:bodyPr/>
          <a:lstStyle/>
          <a:p>
            <a:pPr>
              <a:defRPr sz="1600"/>
            </a:pPr>
            <a:endParaRPr lang="da-DK"/>
          </a:p>
        </c:txPr>
        <c:crossAx val="123371520"/>
        <c:crosses val="autoZero"/>
        <c:crossBetween val="midCat"/>
      </c:valAx>
    </c:plotArea>
    <c:legend>
      <c:legendPos val="t"/>
      <c:layout>
        <c:manualLayout>
          <c:xMode val="edge"/>
          <c:yMode val="edge"/>
          <c:x val="0.25259298734520802"/>
          <c:y val="0.123614448466923"/>
          <c:w val="0.34991775970444999"/>
          <c:h val="0.22390828244843"/>
        </c:manualLayout>
      </c:layout>
      <c:overlay val="0"/>
      <c:txPr>
        <a:bodyPr/>
        <a:lstStyle/>
        <a:p>
          <a:pPr>
            <a:defRPr sz="14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5581231801399"/>
          <c:y val="9.61545504486358E-2"/>
          <c:w val="0.83921633723400701"/>
          <c:h val="0.78126578842195005"/>
        </c:manualLayout>
      </c:layout>
      <c:lineChart>
        <c:grouping val="standard"/>
        <c:varyColors val="0"/>
        <c:ser>
          <c:idx val="0"/>
          <c:order val="0"/>
          <c:tx>
            <c:strRef>
              <c:f>'Graphics Input'!$E$5</c:f>
              <c:strCache>
                <c:ptCount val="1"/>
                <c:pt idx="0">
                  <c:v>TRG 1 - Low</c:v>
                </c:pt>
              </c:strCache>
            </c:strRef>
          </c:tx>
          <c:spPr>
            <a:ln>
              <a:solidFill>
                <a:schemeClr val="accent6"/>
              </a:solidFill>
              <a:prstDash val="sysDot"/>
            </a:ln>
          </c:spPr>
          <c:marker>
            <c:symbol val="none"/>
          </c:marker>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Input'!$S$5:$BG$5</c:f>
              <c:numCache>
                <c:formatCode>"$"#,##0_);\("$"#,##0\)</c:formatCode>
                <c:ptCount val="41"/>
                <c:pt idx="4">
                  <c:v>49.792829553625268</c:v>
                </c:pt>
                <c:pt idx="5">
                  <c:v>44.08322464949444</c:v>
                </c:pt>
                <c:pt idx="6">
                  <c:v>42.584238722014518</c:v>
                </c:pt>
                <c:pt idx="7">
                  <c:v>41.242404443202268</c:v>
                </c:pt>
                <c:pt idx="8">
                  <c:v>40.045264127479442</c:v>
                </c:pt>
                <c:pt idx="9">
                  <c:v>38.980892241060886</c:v>
                </c:pt>
                <c:pt idx="10">
                  <c:v>38.037896551337795</c:v>
                </c:pt>
                <c:pt idx="11">
                  <c:v>37.205423266680526</c:v>
                </c:pt>
                <c:pt idx="12">
                  <c:v>36.473135263939476</c:v>
                </c:pt>
                <c:pt idx="13">
                  <c:v>35.831244265604866</c:v>
                </c:pt>
                <c:pt idx="14">
                  <c:v>35.270489708842106</c:v>
                </c:pt>
                <c:pt idx="15">
                  <c:v>34.78214337430235</c:v>
                </c:pt>
                <c:pt idx="16">
                  <c:v>34.358010727090701</c:v>
                </c:pt>
                <c:pt idx="17">
                  <c:v>33.99042203239383</c:v>
                </c:pt>
                <c:pt idx="18">
                  <c:v>33.672255790706402</c:v>
                </c:pt>
                <c:pt idx="19">
                  <c:v>33.396913429185993</c:v>
                </c:pt>
                <c:pt idx="20">
                  <c:v>33.158333890166531</c:v>
                </c:pt>
                <c:pt idx="21">
                  <c:v>32.950987891864614</c:v>
                </c:pt>
                <c:pt idx="22">
                  <c:v>32.769876383583629</c:v>
                </c:pt>
                <c:pt idx="23">
                  <c:v>32.610534100276745</c:v>
                </c:pt>
                <c:pt idx="24">
                  <c:v>32.469027706173421</c:v>
                </c:pt>
                <c:pt idx="25">
                  <c:v>32.341959169784694</c:v>
                </c:pt>
                <c:pt idx="26">
                  <c:v>32.226461208947342</c:v>
                </c:pt>
                <c:pt idx="27">
                  <c:v>32.120201996997395</c:v>
                </c:pt>
                <c:pt idx="28">
                  <c:v>32.021381060915097</c:v>
                </c:pt>
                <c:pt idx="29">
                  <c:v>31.928731230452733</c:v>
                </c:pt>
                <c:pt idx="30">
                  <c:v>31.841517679576654</c:v>
                </c:pt>
                <c:pt idx="31">
                  <c:v>31.759539066124134</c:v>
                </c:pt>
                <c:pt idx="32">
                  <c:v>31.683126793301273</c:v>
                </c:pt>
                <c:pt idx="33">
                  <c:v>31.613143063883879</c:v>
                </c:pt>
                <c:pt idx="34">
                  <c:v>31.550986253166382</c:v>
                </c:pt>
                <c:pt idx="35">
                  <c:v>31.498584586831555</c:v>
                </c:pt>
                <c:pt idx="36">
                  <c:v>31.4584099026358</c:v>
                </c:pt>
                <c:pt idx="37">
                  <c:v>31.433448632406627</c:v>
                </c:pt>
                <c:pt idx="38">
                  <c:v>31.42723005678118</c:v>
                </c:pt>
                <c:pt idx="39">
                  <c:v>31.42723005678118</c:v>
                </c:pt>
                <c:pt idx="40">
                  <c:v>31.42723005678118</c:v>
                </c:pt>
              </c:numCache>
            </c:numRef>
          </c:val>
          <c:smooth val="0"/>
          <c:extLst>
            <c:ext xmlns:c16="http://schemas.microsoft.com/office/drawing/2014/chart" uri="{C3380CC4-5D6E-409C-BE32-E72D297353CC}">
              <c16:uniqueId val="{00000000-B6DE-456B-AE08-F481E0CBA334}"/>
            </c:ext>
          </c:extLst>
        </c:ser>
        <c:ser>
          <c:idx val="2"/>
          <c:order val="1"/>
          <c:tx>
            <c:strRef>
              <c:f>'Graphics Input'!$E$6</c:f>
              <c:strCache>
                <c:ptCount val="1"/>
                <c:pt idx="0">
                  <c:v>TRG 1 -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1-B6DE-456B-AE08-F481E0CBA334}"/>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2-B6DE-456B-AE08-F481E0CBA334}"/>
              </c:ext>
            </c:extLst>
          </c:dPt>
          <c:dPt>
            <c:idx val="12"/>
            <c:bubble3D val="0"/>
            <c:extLst>
              <c:ext xmlns:c16="http://schemas.microsoft.com/office/drawing/2014/chart" uri="{C3380CC4-5D6E-409C-BE32-E72D297353CC}">
                <c16:uniqueId val="{00000003-B6DE-456B-AE08-F481E0CBA334}"/>
              </c:ext>
            </c:extLst>
          </c:dPt>
          <c:dPt>
            <c:idx val="13"/>
            <c:bubble3D val="0"/>
            <c:extLst>
              <c:ext xmlns:c16="http://schemas.microsoft.com/office/drawing/2014/chart" uri="{C3380CC4-5D6E-409C-BE32-E72D297353CC}">
                <c16:uniqueId val="{00000004-B6DE-456B-AE08-F481E0CBA334}"/>
              </c:ext>
            </c:extLst>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Input'!$S$6:$BG$6</c:f>
              <c:numCache>
                <c:formatCode>"$"#,##0_);\("$"#,##0\)</c:formatCode>
                <c:ptCount val="41"/>
                <c:pt idx="3">
                  <c:v>50.739133570276223</c:v>
                </c:pt>
                <c:pt idx="4">
                  <c:v>49.792829553625268</c:v>
                </c:pt>
                <c:pt idx="5">
                  <c:v>48.917224965399811</c:v>
                </c:pt>
                <c:pt idx="6">
                  <c:v>48.108242625357619</c:v>
                </c:pt>
                <c:pt idx="7">
                  <c:v>47.361982020534619</c:v>
                </c:pt>
                <c:pt idx="8">
                  <c:v>46.674650389929361</c:v>
                </c:pt>
                <c:pt idx="9">
                  <c:v>46.042563059720315</c:v>
                </c:pt>
                <c:pt idx="10">
                  <c:v>45.462140434392246</c:v>
                </c:pt>
                <c:pt idx="11">
                  <c:v>44.929917102425684</c:v>
                </c:pt>
                <c:pt idx="12">
                  <c:v>44.442530340373239</c:v>
                </c:pt>
                <c:pt idx="13">
                  <c:v>43.996727146088865</c:v>
                </c:pt>
                <c:pt idx="14">
                  <c:v>43.589361598617629</c:v>
                </c:pt>
                <c:pt idx="15">
                  <c:v>43.217396055437746</c:v>
                </c:pt>
                <c:pt idx="16">
                  <c:v>42.877896087157353</c:v>
                </c:pt>
                <c:pt idx="17">
                  <c:v>42.568044184504103</c:v>
                </c:pt>
                <c:pt idx="18">
                  <c:v>42.285124896465916</c:v>
                </c:pt>
                <c:pt idx="19">
                  <c:v>42.026532974322713</c:v>
                </c:pt>
                <c:pt idx="20">
                  <c:v>41.789768717394907</c:v>
                </c:pt>
                <c:pt idx="21">
                  <c:v>41.572444668051034</c:v>
                </c:pt>
                <c:pt idx="22">
                  <c:v>41.372275754932318</c:v>
                </c:pt>
                <c:pt idx="23">
                  <c:v>41.187086025723914</c:v>
                </c:pt>
                <c:pt idx="24">
                  <c:v>41.014809216263785</c:v>
                </c:pt>
                <c:pt idx="25">
                  <c:v>40.853485126790453</c:v>
                </c:pt>
                <c:pt idx="26">
                  <c:v>40.701263229876794</c:v>
                </c:pt>
                <c:pt idx="27">
                  <c:v>40.556399953109675</c:v>
                </c:pt>
                <c:pt idx="28">
                  <c:v>40.41725928512669</c:v>
                </c:pt>
                <c:pt idx="29">
                  <c:v>40.282313493909143</c:v>
                </c:pt>
                <c:pt idx="30">
                  <c:v>40.150142360493248</c:v>
                </c:pt>
                <c:pt idx="31">
                  <c:v>40.019435968464656</c:v>
                </c:pt>
                <c:pt idx="32">
                  <c:v>39.888987521205664</c:v>
                </c:pt>
                <c:pt idx="33">
                  <c:v>39.757700439885255</c:v>
                </c:pt>
                <c:pt idx="34">
                  <c:v>39.624585945621881</c:v>
                </c:pt>
                <c:pt idx="35">
                  <c:v>39.488763203128912</c:v>
                </c:pt>
                <c:pt idx="36">
                  <c:v>39.349459177021721</c:v>
                </c:pt>
                <c:pt idx="37">
                  <c:v>39.206008536014458</c:v>
                </c:pt>
                <c:pt idx="38">
                  <c:v>39.057853988124151</c:v>
                </c:pt>
                <c:pt idx="39">
                  <c:v>38.904545945418846</c:v>
                </c:pt>
                <c:pt idx="40">
                  <c:v>38.745742907111406</c:v>
                </c:pt>
              </c:numCache>
            </c:numRef>
          </c:val>
          <c:smooth val="0"/>
          <c:extLst>
            <c:ext xmlns:c16="http://schemas.microsoft.com/office/drawing/2014/chart" uri="{C3380CC4-5D6E-409C-BE32-E72D297353CC}">
              <c16:uniqueId val="{00000005-B6DE-456B-AE08-F481E0CBA334}"/>
            </c:ext>
          </c:extLst>
        </c:ser>
        <c:ser>
          <c:idx val="3"/>
          <c:order val="2"/>
          <c:tx>
            <c:strRef>
              <c:f>'Graphics Input'!$E$7</c:f>
              <c:strCache>
                <c:ptCount val="1"/>
                <c:pt idx="0">
                  <c:v>TRG 1 - High</c:v>
                </c:pt>
              </c:strCache>
            </c:strRef>
          </c:tx>
          <c:spPr>
            <a:ln>
              <a:solidFill>
                <a:schemeClr val="accent6"/>
              </a:solidFill>
              <a:prstDash val="dash"/>
            </a:ln>
          </c:spPr>
          <c:marker>
            <c:symbol val="none"/>
          </c:marker>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Input'!$S$7:$BG$7</c:f>
              <c:numCache>
                <c:formatCode>"$"#,##0_);\("$"#,##0\)</c:formatCode>
                <c:ptCount val="41"/>
                <c:pt idx="4">
                  <c:v>49.792829553625268</c:v>
                </c:pt>
                <c:pt idx="5">
                  <c:v>49.792829553625268</c:v>
                </c:pt>
                <c:pt idx="6">
                  <c:v>49.792829553625268</c:v>
                </c:pt>
                <c:pt idx="7">
                  <c:v>49.792829553625268</c:v>
                </c:pt>
                <c:pt idx="8">
                  <c:v>49.792829553625268</c:v>
                </c:pt>
                <c:pt idx="9">
                  <c:v>49.792829553625268</c:v>
                </c:pt>
                <c:pt idx="10">
                  <c:v>49.792829553625268</c:v>
                </c:pt>
                <c:pt idx="11">
                  <c:v>49.792829553625268</c:v>
                </c:pt>
                <c:pt idx="12">
                  <c:v>49.792829553625268</c:v>
                </c:pt>
                <c:pt idx="13">
                  <c:v>49.792829553625268</c:v>
                </c:pt>
                <c:pt idx="14">
                  <c:v>49.792829553625268</c:v>
                </c:pt>
                <c:pt idx="15">
                  <c:v>49.792829553625268</c:v>
                </c:pt>
                <c:pt idx="16">
                  <c:v>49.792829553625268</c:v>
                </c:pt>
                <c:pt idx="17">
                  <c:v>49.792829553625268</c:v>
                </c:pt>
                <c:pt idx="18">
                  <c:v>49.792829553625268</c:v>
                </c:pt>
                <c:pt idx="19">
                  <c:v>49.792829553625268</c:v>
                </c:pt>
                <c:pt idx="20">
                  <c:v>49.792829553625268</c:v>
                </c:pt>
                <c:pt idx="21">
                  <c:v>49.792829553625268</c:v>
                </c:pt>
                <c:pt idx="22">
                  <c:v>49.792829553625268</c:v>
                </c:pt>
                <c:pt idx="23">
                  <c:v>49.792829553625268</c:v>
                </c:pt>
                <c:pt idx="24">
                  <c:v>49.792829553625268</c:v>
                </c:pt>
                <c:pt idx="25">
                  <c:v>49.792829553625268</c:v>
                </c:pt>
                <c:pt idx="26">
                  <c:v>49.792829553625268</c:v>
                </c:pt>
                <c:pt idx="27">
                  <c:v>49.792829553625268</c:v>
                </c:pt>
                <c:pt idx="28">
                  <c:v>49.792829553625268</c:v>
                </c:pt>
                <c:pt idx="29">
                  <c:v>49.792829553625268</c:v>
                </c:pt>
                <c:pt idx="30">
                  <c:v>49.792829553625268</c:v>
                </c:pt>
                <c:pt idx="31">
                  <c:v>49.792829553625268</c:v>
                </c:pt>
                <c:pt idx="32">
                  <c:v>49.792829553625268</c:v>
                </c:pt>
                <c:pt idx="33">
                  <c:v>49.792829553625268</c:v>
                </c:pt>
                <c:pt idx="34">
                  <c:v>49.792829553625268</c:v>
                </c:pt>
                <c:pt idx="35">
                  <c:v>49.792829553625268</c:v>
                </c:pt>
                <c:pt idx="36">
                  <c:v>49.792829553625268</c:v>
                </c:pt>
                <c:pt idx="37">
                  <c:v>49.792829553625268</c:v>
                </c:pt>
                <c:pt idx="38">
                  <c:v>49.792829553625268</c:v>
                </c:pt>
                <c:pt idx="39">
                  <c:v>49.792829553625268</c:v>
                </c:pt>
                <c:pt idx="40">
                  <c:v>49.792829553625268</c:v>
                </c:pt>
              </c:numCache>
            </c:numRef>
          </c:val>
          <c:smooth val="0"/>
          <c:extLst>
            <c:ext xmlns:c16="http://schemas.microsoft.com/office/drawing/2014/chart" uri="{C3380CC4-5D6E-409C-BE32-E72D297353CC}">
              <c16:uniqueId val="{00000006-B6DE-456B-AE08-F481E0CBA334}"/>
            </c:ext>
          </c:extLst>
        </c:ser>
        <c:ser>
          <c:idx val="4"/>
          <c:order val="3"/>
          <c:tx>
            <c:strRef>
              <c:f>'Graphics Input'!$E$8</c:f>
              <c:strCache>
                <c:ptCount val="1"/>
                <c:pt idx="0">
                  <c:v>TRG 2 - Low</c:v>
                </c:pt>
              </c:strCache>
            </c:strRef>
          </c:tx>
          <c:spPr>
            <a:ln>
              <a:solidFill>
                <a:schemeClr val="accent5"/>
              </a:solidFill>
              <a:prstDash val="sysDot"/>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7-B6DE-456B-AE08-F481E0CBA334}"/>
              </c:ext>
            </c:extLst>
          </c:dPt>
          <c:dPt>
            <c:idx val="13"/>
            <c:marker>
              <c:symbol val="circle"/>
              <c:size val="8"/>
              <c:spPr>
                <a:noFill/>
                <a:ln>
                  <a:noFill/>
                </a:ln>
              </c:spPr>
            </c:marker>
            <c:bubble3D val="0"/>
            <c:extLst>
              <c:ext xmlns:c16="http://schemas.microsoft.com/office/drawing/2014/chart" uri="{C3380CC4-5D6E-409C-BE32-E72D297353CC}">
                <c16:uniqueId val="{00000008-B6DE-456B-AE08-F481E0CBA334}"/>
              </c:ext>
            </c:extLst>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Input'!$S$8:$BG$8</c:f>
              <c:numCache>
                <c:formatCode>"$"#,##0_);\("$"#,##0\)</c:formatCode>
                <c:ptCount val="41"/>
                <c:pt idx="4">
                  <c:v>54.423332288305261</c:v>
                </c:pt>
                <c:pt idx="5">
                  <c:v>48.182760548998957</c:v>
                </c:pt>
                <c:pt idx="6">
                  <c:v>46.544375866745163</c:v>
                </c:pt>
                <c:pt idx="7">
                  <c:v>45.077757209273805</c:v>
                </c:pt>
                <c:pt idx="8">
                  <c:v>43.769288383895208</c:v>
                </c:pt>
                <c:pt idx="9">
                  <c:v>42.605934837366938</c:v>
                </c:pt>
                <c:pt idx="10">
                  <c:v>41.575244912164585</c:v>
                </c:pt>
                <c:pt idx="11">
                  <c:v>40.665355464262312</c:v>
                </c:pt>
                <c:pt idx="12">
                  <c:v>39.864968065892143</c:v>
                </c:pt>
                <c:pt idx="13">
                  <c:v>39.163384175030643</c:v>
                </c:pt>
                <c:pt idx="14">
                  <c:v>38.550482039352374</c:v>
                </c:pt>
                <c:pt idx="15">
                  <c:v>38.016721755498445</c:v>
                </c:pt>
                <c:pt idx="16">
                  <c:v>37.553146734748552</c:v>
                </c:pt>
                <c:pt idx="17">
                  <c:v>37.151373992443013</c:v>
                </c:pt>
                <c:pt idx="18">
                  <c:v>36.803619762576886</c:v>
                </c:pt>
                <c:pt idx="19">
                  <c:v>36.502671835567973</c:v>
                </c:pt>
                <c:pt idx="20">
                  <c:v>36.241905503434481</c:v>
                </c:pt>
                <c:pt idx="21">
                  <c:v>36.015277286773618</c:v>
                </c:pt>
                <c:pt idx="22">
                  <c:v>35.817323246306884</c:v>
                </c:pt>
                <c:pt idx="23">
                  <c:v>35.643162868000836</c:v>
                </c:pt>
                <c:pt idx="24">
                  <c:v>35.488497034059606</c:v>
                </c:pt>
                <c:pt idx="25">
                  <c:v>35.349611711789969</c:v>
                </c:pt>
                <c:pt idx="26">
                  <c:v>35.223372975055732</c:v>
                </c:pt>
                <c:pt idx="27">
                  <c:v>35.107232148103577</c:v>
                </c:pt>
                <c:pt idx="28">
                  <c:v>34.999221322254527</c:v>
                </c:pt>
                <c:pt idx="29">
                  <c:v>34.897955486291586</c:v>
                </c:pt>
                <c:pt idx="30">
                  <c:v>34.80263147876034</c:v>
                </c:pt>
                <c:pt idx="31">
                  <c:v>34.71302923360863</c:v>
                </c:pt>
                <c:pt idx="32">
                  <c:v>34.629510973007179</c:v>
                </c:pt>
                <c:pt idx="33">
                  <c:v>34.553019080600137</c:v>
                </c:pt>
                <c:pt idx="34">
                  <c:v>34.48508197411342</c:v>
                </c:pt>
                <c:pt idx="35">
                  <c:v>34.427807195295529</c:v>
                </c:pt>
                <c:pt idx="36">
                  <c:v>34.383896451375897</c:v>
                </c:pt>
                <c:pt idx="37">
                  <c:v>34.35661389852244</c:v>
                </c:pt>
                <c:pt idx="38">
                  <c:v>34.349817024139966</c:v>
                </c:pt>
                <c:pt idx="39">
                  <c:v>34.349817024139966</c:v>
                </c:pt>
                <c:pt idx="40">
                  <c:v>34.349817024139966</c:v>
                </c:pt>
              </c:numCache>
            </c:numRef>
          </c:val>
          <c:smooth val="0"/>
          <c:extLst>
            <c:ext xmlns:c16="http://schemas.microsoft.com/office/drawing/2014/chart" uri="{C3380CC4-5D6E-409C-BE32-E72D297353CC}">
              <c16:uniqueId val="{00000009-B6DE-456B-AE08-F481E0CBA334}"/>
            </c:ext>
          </c:extLst>
        </c:ser>
        <c:ser>
          <c:idx val="6"/>
          <c:order val="4"/>
          <c:tx>
            <c:strRef>
              <c:f>'Graphics Input'!$E$9</c:f>
              <c:strCache>
                <c:ptCount val="1"/>
                <c:pt idx="0">
                  <c:v>TRG 2 -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A-B6DE-456B-AE08-F481E0CBA334}"/>
              </c:ext>
            </c:extLst>
          </c:dPt>
          <c:dPt>
            <c:idx val="1"/>
            <c:bubble3D val="0"/>
            <c:extLst>
              <c:ext xmlns:c16="http://schemas.microsoft.com/office/drawing/2014/chart" uri="{C3380CC4-5D6E-409C-BE32-E72D297353CC}">
                <c16:uniqueId val="{0000000B-B6DE-456B-AE08-F481E0CBA334}"/>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C-B6DE-456B-AE08-F481E0CBA334}"/>
              </c:ext>
            </c:extLst>
          </c:dPt>
          <c:dPt>
            <c:idx val="13"/>
            <c:bubble3D val="0"/>
            <c:extLst>
              <c:ext xmlns:c16="http://schemas.microsoft.com/office/drawing/2014/chart" uri="{C3380CC4-5D6E-409C-BE32-E72D297353CC}">
                <c16:uniqueId val="{0000000D-B6DE-456B-AE08-F481E0CBA334}"/>
              </c:ext>
            </c:extLst>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Input'!$S$9:$BG$9</c:f>
              <c:numCache>
                <c:formatCode>"$"#,##0_);\("$"#,##0\)</c:formatCode>
                <c:ptCount val="41"/>
                <c:pt idx="3">
                  <c:v>55.457543966068755</c:v>
                </c:pt>
                <c:pt idx="4">
                  <c:v>54.423332288305261</c:v>
                </c:pt>
                <c:pt idx="5">
                  <c:v>53.466300525190888</c:v>
                </c:pt>
                <c:pt idx="6">
                  <c:v>52.582086571049736</c:v>
                </c:pt>
                <c:pt idx="7">
                  <c:v>51.766427183261527</c:v>
                </c:pt>
                <c:pt idx="8">
                  <c:v>51.015176891602415</c:v>
                </c:pt>
                <c:pt idx="9">
                  <c:v>50.324308364636167</c:v>
                </c:pt>
                <c:pt idx="10">
                  <c:v>49.689909121029011</c:v>
                </c:pt>
                <c:pt idx="11">
                  <c:v>49.108191482026186</c:v>
                </c:pt>
                <c:pt idx="12">
                  <c:v>48.575480006460531</c:v>
                </c:pt>
                <c:pt idx="13">
                  <c:v>48.088219178039495</c:v>
                </c:pt>
                <c:pt idx="14">
                  <c:v>47.642970519716947</c:v>
                </c:pt>
                <c:pt idx="15">
                  <c:v>47.236413902273135</c:v>
                </c:pt>
                <c:pt idx="16">
                  <c:v>46.865342007961644</c:v>
                </c:pt>
                <c:pt idx="17">
                  <c:v>46.526675312185681</c:v>
                </c:pt>
                <c:pt idx="18">
                  <c:v>46.217445839554685</c:v>
                </c:pt>
                <c:pt idx="19">
                  <c:v>45.93480606527325</c:v>
                </c:pt>
                <c:pt idx="20">
                  <c:v>45.676023828065809</c:v>
                </c:pt>
                <c:pt idx="21">
                  <c:v>45.438489647789034</c:v>
                </c:pt>
                <c:pt idx="22">
                  <c:v>45.219705952021833</c:v>
                </c:pt>
                <c:pt idx="23">
                  <c:v>45.017294434953165</c:v>
                </c:pt>
                <c:pt idx="24">
                  <c:v>44.828996679415489</c:v>
                </c:pt>
                <c:pt idx="25">
                  <c:v>44.652670196140235</c:v>
                </c:pt>
                <c:pt idx="26">
                  <c:v>44.486292367212741</c:v>
                </c:pt>
                <c:pt idx="27">
                  <c:v>44.327957476053804</c:v>
                </c:pt>
                <c:pt idx="28">
                  <c:v>44.175877369814806</c:v>
                </c:pt>
                <c:pt idx="29">
                  <c:v>44.028382244468879</c:v>
                </c:pt>
                <c:pt idx="30">
                  <c:v>43.883919807260554</c:v>
                </c:pt>
                <c:pt idx="31">
                  <c:v>43.741058325610538</c:v>
                </c:pt>
                <c:pt idx="32">
                  <c:v>43.598478776400071</c:v>
                </c:pt>
                <c:pt idx="33">
                  <c:v>43.45498260404122</c:v>
                </c:pt>
                <c:pt idx="34">
                  <c:v>43.309489077791952</c:v>
                </c:pt>
                <c:pt idx="35">
                  <c:v>43.161035448760025</c:v>
                </c:pt>
                <c:pt idx="36">
                  <c:v>43.008776792847215</c:v>
                </c:pt>
                <c:pt idx="37">
                  <c:v>42.851985906036887</c:v>
                </c:pt>
                <c:pt idx="38">
                  <c:v>42.690053670770467</c:v>
                </c:pt>
                <c:pt idx="39">
                  <c:v>42.522488689518809</c:v>
                </c:pt>
                <c:pt idx="40">
                  <c:v>42.34891770350184</c:v>
                </c:pt>
              </c:numCache>
            </c:numRef>
          </c:val>
          <c:smooth val="0"/>
          <c:extLst>
            <c:ext xmlns:c16="http://schemas.microsoft.com/office/drawing/2014/chart" uri="{C3380CC4-5D6E-409C-BE32-E72D297353CC}">
              <c16:uniqueId val="{0000000E-B6DE-456B-AE08-F481E0CBA334}"/>
            </c:ext>
          </c:extLst>
        </c:ser>
        <c:ser>
          <c:idx val="7"/>
          <c:order val="5"/>
          <c:tx>
            <c:strRef>
              <c:f>'Graphics Input'!$E$10</c:f>
              <c:strCache>
                <c:ptCount val="1"/>
                <c:pt idx="0">
                  <c:v>TRG 2 - High</c:v>
                </c:pt>
              </c:strCache>
            </c:strRef>
          </c:tx>
          <c:spPr>
            <a:ln>
              <a:solidFill>
                <a:schemeClr val="accent5"/>
              </a:solidFill>
              <a:prstDash val="dash"/>
            </a:ln>
          </c:spPr>
          <c:marker>
            <c:symbol val="none"/>
          </c:marker>
          <c:dPt>
            <c:idx val="1"/>
            <c:bubble3D val="0"/>
            <c:extLst>
              <c:ext xmlns:c16="http://schemas.microsoft.com/office/drawing/2014/chart" uri="{C3380CC4-5D6E-409C-BE32-E72D297353CC}">
                <c16:uniqueId val="{0000000F-B6DE-456B-AE08-F481E0CBA334}"/>
              </c:ext>
            </c:extLst>
          </c:dPt>
          <c:dPt>
            <c:idx val="12"/>
            <c:bubble3D val="0"/>
            <c:extLst>
              <c:ext xmlns:c16="http://schemas.microsoft.com/office/drawing/2014/chart" uri="{C3380CC4-5D6E-409C-BE32-E72D297353CC}">
                <c16:uniqueId val="{00000010-B6DE-456B-AE08-F481E0CBA334}"/>
              </c:ext>
            </c:extLst>
          </c:dPt>
          <c:dPt>
            <c:idx val="13"/>
            <c:bubble3D val="0"/>
            <c:extLst>
              <c:ext xmlns:c16="http://schemas.microsoft.com/office/drawing/2014/chart" uri="{C3380CC4-5D6E-409C-BE32-E72D297353CC}">
                <c16:uniqueId val="{00000011-B6DE-456B-AE08-F481E0CBA334}"/>
              </c:ext>
            </c:extLst>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Input'!$S$10:$BG$10</c:f>
              <c:numCache>
                <c:formatCode>"$"#,##0_);\("$"#,##0\)</c:formatCode>
                <c:ptCount val="41"/>
                <c:pt idx="4">
                  <c:v>54.423332288305261</c:v>
                </c:pt>
                <c:pt idx="5">
                  <c:v>54.423332288305261</c:v>
                </c:pt>
                <c:pt idx="6">
                  <c:v>54.423332288305261</c:v>
                </c:pt>
                <c:pt idx="7">
                  <c:v>54.423332288305261</c:v>
                </c:pt>
                <c:pt idx="8">
                  <c:v>54.423332288305261</c:v>
                </c:pt>
                <c:pt idx="9">
                  <c:v>54.423332288305261</c:v>
                </c:pt>
                <c:pt idx="10">
                  <c:v>54.423332288305261</c:v>
                </c:pt>
                <c:pt idx="11">
                  <c:v>54.423332288305261</c:v>
                </c:pt>
                <c:pt idx="12">
                  <c:v>54.423332288305261</c:v>
                </c:pt>
                <c:pt idx="13">
                  <c:v>54.423332288305261</c:v>
                </c:pt>
                <c:pt idx="14">
                  <c:v>54.423332288305261</c:v>
                </c:pt>
                <c:pt idx="15">
                  <c:v>54.423332288305261</c:v>
                </c:pt>
                <c:pt idx="16">
                  <c:v>54.423332288305261</c:v>
                </c:pt>
                <c:pt idx="17">
                  <c:v>54.423332288305261</c:v>
                </c:pt>
                <c:pt idx="18">
                  <c:v>54.423332288305261</c:v>
                </c:pt>
                <c:pt idx="19">
                  <c:v>54.423332288305261</c:v>
                </c:pt>
                <c:pt idx="20">
                  <c:v>54.423332288305261</c:v>
                </c:pt>
                <c:pt idx="21">
                  <c:v>54.423332288305261</c:v>
                </c:pt>
                <c:pt idx="22">
                  <c:v>54.423332288305261</c:v>
                </c:pt>
                <c:pt idx="23">
                  <c:v>54.423332288305261</c:v>
                </c:pt>
                <c:pt idx="24">
                  <c:v>54.423332288305261</c:v>
                </c:pt>
                <c:pt idx="25">
                  <c:v>54.423332288305261</c:v>
                </c:pt>
                <c:pt idx="26">
                  <c:v>54.423332288305261</c:v>
                </c:pt>
                <c:pt idx="27">
                  <c:v>54.423332288305261</c:v>
                </c:pt>
                <c:pt idx="28">
                  <c:v>54.423332288305261</c:v>
                </c:pt>
                <c:pt idx="29">
                  <c:v>54.423332288305261</c:v>
                </c:pt>
                <c:pt idx="30">
                  <c:v>54.423332288305261</c:v>
                </c:pt>
                <c:pt idx="31">
                  <c:v>54.423332288305261</c:v>
                </c:pt>
                <c:pt idx="32">
                  <c:v>54.423332288305261</c:v>
                </c:pt>
                <c:pt idx="33">
                  <c:v>54.423332288305261</c:v>
                </c:pt>
                <c:pt idx="34">
                  <c:v>54.423332288305261</c:v>
                </c:pt>
                <c:pt idx="35">
                  <c:v>54.423332288305261</c:v>
                </c:pt>
                <c:pt idx="36">
                  <c:v>54.423332288305261</c:v>
                </c:pt>
                <c:pt idx="37">
                  <c:v>54.423332288305261</c:v>
                </c:pt>
                <c:pt idx="38">
                  <c:v>54.423332288305261</c:v>
                </c:pt>
                <c:pt idx="39">
                  <c:v>54.423332288305261</c:v>
                </c:pt>
                <c:pt idx="40">
                  <c:v>54.423332288305261</c:v>
                </c:pt>
              </c:numCache>
            </c:numRef>
          </c:val>
          <c:smooth val="0"/>
          <c:extLst>
            <c:ext xmlns:c16="http://schemas.microsoft.com/office/drawing/2014/chart" uri="{C3380CC4-5D6E-409C-BE32-E72D297353CC}">
              <c16:uniqueId val="{00000012-B6DE-456B-AE08-F481E0CBA334}"/>
            </c:ext>
          </c:extLst>
        </c:ser>
        <c:ser>
          <c:idx val="9"/>
          <c:order val="6"/>
          <c:tx>
            <c:strRef>
              <c:f>'Graphics Input'!$E$11</c:f>
              <c:strCache>
                <c:ptCount val="1"/>
                <c:pt idx="0">
                  <c:v>TRG 3 - Low</c:v>
                </c:pt>
              </c:strCache>
            </c:strRef>
          </c:tx>
          <c:spPr>
            <a:ln>
              <a:solidFill>
                <a:schemeClr val="accent4"/>
              </a:solidFill>
              <a:prstDash val="sysDot"/>
            </a:ln>
          </c:spPr>
          <c:marker>
            <c:symbol val="none"/>
          </c:marker>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Input'!$S$11:$BG$11</c:f>
              <c:numCache>
                <c:formatCode>"$"#,##0_);\("$"#,##0\)</c:formatCode>
                <c:ptCount val="41"/>
                <c:pt idx="4">
                  <c:v>60.027583330781781</c:v>
                </c:pt>
                <c:pt idx="5">
                  <c:v>53.144382836690355</c:v>
                </c:pt>
                <c:pt idx="6">
                  <c:v>51.337278682660461</c:v>
                </c:pt>
                <c:pt idx="7">
                  <c:v>49.719628418647503</c:v>
                </c:pt>
                <c:pt idx="8">
                  <c:v>48.276413664003158</c:v>
                </c:pt>
                <c:pt idx="9">
                  <c:v>46.993257576408652</c:v>
                </c:pt>
                <c:pt idx="10">
                  <c:v>45.856426237392988</c:v>
                </c:pt>
                <c:pt idx="11">
                  <c:v>44.852835810165423</c:v>
                </c:pt>
                <c:pt idx="12">
                  <c:v>43.970025047964384</c:v>
                </c:pt>
                <c:pt idx="13">
                  <c:v>43.196192074401829</c:v>
                </c:pt>
                <c:pt idx="14">
                  <c:v>42.520172832190475</c:v>
                </c:pt>
                <c:pt idx="15">
                  <c:v>41.93144503155078</c:v>
                </c:pt>
                <c:pt idx="16">
                  <c:v>41.420129766638553</c:v>
                </c:pt>
                <c:pt idx="17">
                  <c:v>40.97698328305362</c:v>
                </c:pt>
                <c:pt idx="18">
                  <c:v>40.593417822422602</c:v>
                </c:pt>
                <c:pt idx="19">
                  <c:v>40.261479116073026</c:v>
                </c:pt>
                <c:pt idx="20">
                  <c:v>39.973859666107209</c:v>
                </c:pt>
                <c:pt idx="21">
                  <c:v>39.723894058544069</c:v>
                </c:pt>
                <c:pt idx="22">
                  <c:v>39.505555317222459</c:v>
                </c:pt>
                <c:pt idx="23">
                  <c:v>39.313460363403024</c:v>
                </c:pt>
                <c:pt idx="24">
                  <c:v>39.142867990232432</c:v>
                </c:pt>
                <c:pt idx="25">
                  <c:v>38.989681107986442</c:v>
                </c:pt>
                <c:pt idx="26">
                  <c:v>38.850443680106537</c:v>
                </c:pt>
                <c:pt idx="27">
                  <c:v>38.722343978573797</c:v>
                </c:pt>
                <c:pt idx="28">
                  <c:v>38.603211452845557</c:v>
                </c:pt>
                <c:pt idx="29">
                  <c:v>38.491518472689336</c:v>
                </c:pt>
                <c:pt idx="30">
                  <c:v>38.386379172641881</c:v>
                </c:pt>
                <c:pt idx="31">
                  <c:v>38.287550746777448</c:v>
                </c:pt>
                <c:pt idx="32">
                  <c:v>38.195432795269248</c:v>
                </c:pt>
                <c:pt idx="33">
                  <c:v>38.111064742561339</c:v>
                </c:pt>
                <c:pt idx="34">
                  <c:v>38.036132393229835</c:v>
                </c:pt>
                <c:pt idx="35">
                  <c:v>37.972960310412326</c:v>
                </c:pt>
                <c:pt idx="36">
                  <c:v>37.924527921831711</c:v>
                </c:pt>
                <c:pt idx="37">
                  <c:v>37.894435987983172</c:v>
                </c:pt>
                <c:pt idx="38">
                  <c:v>37.886939215397675</c:v>
                </c:pt>
                <c:pt idx="39">
                  <c:v>37.886939215397675</c:v>
                </c:pt>
                <c:pt idx="40">
                  <c:v>37.886939215397675</c:v>
                </c:pt>
              </c:numCache>
            </c:numRef>
          </c:val>
          <c:smooth val="0"/>
          <c:extLst>
            <c:ext xmlns:c16="http://schemas.microsoft.com/office/drawing/2014/chart" uri="{C3380CC4-5D6E-409C-BE32-E72D297353CC}">
              <c16:uniqueId val="{00000013-B6DE-456B-AE08-F481E0CBA334}"/>
            </c:ext>
          </c:extLst>
        </c:ser>
        <c:ser>
          <c:idx val="10"/>
          <c:order val="7"/>
          <c:tx>
            <c:strRef>
              <c:f>'Graphics Input'!$E$12</c:f>
              <c:strCache>
                <c:ptCount val="1"/>
                <c:pt idx="0">
                  <c:v>TRG 3 -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4-B6DE-456B-AE08-F481E0CBA334}"/>
              </c:ext>
            </c:extLst>
          </c:dPt>
          <c:dPt>
            <c:idx val="1"/>
            <c:bubble3D val="0"/>
            <c:extLst>
              <c:ext xmlns:c16="http://schemas.microsoft.com/office/drawing/2014/chart" uri="{C3380CC4-5D6E-409C-BE32-E72D297353CC}">
                <c16:uniqueId val="{00000015-B6DE-456B-AE08-F481E0CBA334}"/>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6-B6DE-456B-AE08-F481E0CBA334}"/>
              </c:ext>
            </c:extLst>
          </c:dPt>
          <c:dPt>
            <c:idx val="12"/>
            <c:bubble3D val="0"/>
            <c:extLst>
              <c:ext xmlns:c16="http://schemas.microsoft.com/office/drawing/2014/chart" uri="{C3380CC4-5D6E-409C-BE32-E72D297353CC}">
                <c16:uniqueId val="{00000017-B6DE-456B-AE08-F481E0CBA334}"/>
              </c:ext>
            </c:extLst>
          </c:dPt>
          <c:dPt>
            <c:idx val="13"/>
            <c:bubble3D val="0"/>
            <c:extLst>
              <c:ext xmlns:c16="http://schemas.microsoft.com/office/drawing/2014/chart" uri="{C3380CC4-5D6E-409C-BE32-E72D297353CC}">
                <c16:uniqueId val="{00000018-B6DE-456B-AE08-F481E0CBA334}"/>
              </c:ext>
            </c:extLst>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Input'!$S$12:$BG$12</c:f>
              <c:numCache>
                <c:formatCode>"$"#,##0_);\("$"#,##0\)</c:formatCode>
                <c:ptCount val="41"/>
                <c:pt idx="3">
                  <c:v>61.168276868236497</c:v>
                </c:pt>
                <c:pt idx="4">
                  <c:v>60.027583330781781</c:v>
                </c:pt>
                <c:pt idx="5">
                  <c:v>58.971994882769636</c:v>
                </c:pt>
                <c:pt idx="6">
                  <c:v>57.996725154421021</c:v>
                </c:pt>
                <c:pt idx="7">
                  <c:v>57.097069409422488</c:v>
                </c:pt>
                <c:pt idx="8">
                  <c:v>56.268455283732585</c:v>
                </c:pt>
                <c:pt idx="9">
                  <c:v>55.506440717824255</c:v>
                </c:pt>
                <c:pt idx="10">
                  <c:v>54.80671112251364</c:v>
                </c:pt>
                <c:pt idx="11">
                  <c:v>54.165088785534195</c:v>
                </c:pt>
                <c:pt idx="12">
                  <c:v>53.577519012531354</c:v>
                </c:pt>
                <c:pt idx="13">
                  <c:v>53.040080152225784</c:v>
                </c:pt>
                <c:pt idx="14">
                  <c:v>52.548979645120106</c:v>
                </c:pt>
                <c:pt idx="15">
                  <c:v>52.100555466820865</c:v>
                </c:pt>
                <c:pt idx="16">
                  <c:v>51.691271489773087</c:v>
                </c:pt>
                <c:pt idx="17">
                  <c:v>51.31772962462302</c:v>
                </c:pt>
                <c:pt idx="18">
                  <c:v>50.976656635516235</c:v>
                </c:pt>
                <c:pt idx="19">
                  <c:v>50.664911407646272</c:v>
                </c:pt>
                <c:pt idx="20">
                  <c:v>50.379480802975934</c:v>
                </c:pt>
                <c:pt idx="21">
                  <c:v>50.117486169297372</c:v>
                </c:pt>
                <c:pt idx="22">
                  <c:v>49.876172841710265</c:v>
                </c:pt>
                <c:pt idx="23">
                  <c:v>49.65291797525262</c:v>
                </c:pt>
                <c:pt idx="24">
                  <c:v>49.445230226622805</c:v>
                </c:pt>
                <c:pt idx="25">
                  <c:v>49.250746848508513</c:v>
                </c:pt>
                <c:pt idx="26">
                  <c:v>49.067236579286018</c:v>
                </c:pt>
                <c:pt idx="27">
                  <c:v>48.892597462690595</c:v>
                </c:pt>
                <c:pt idx="28">
                  <c:v>48.724857212197151</c:v>
                </c:pt>
                <c:pt idx="29">
                  <c:v>48.562174076957938</c:v>
                </c:pt>
                <c:pt idx="30">
                  <c:v>48.402835918008563</c:v>
                </c:pt>
                <c:pt idx="31">
                  <c:v>48.245263460030287</c:v>
                </c:pt>
                <c:pt idx="32">
                  <c:v>48.088001965829818</c:v>
                </c:pt>
                <c:pt idx="33">
                  <c:v>47.929729459385207</c:v>
                </c:pt>
                <c:pt idx="34">
                  <c:v>47.769253922443482</c:v>
                </c:pt>
                <c:pt idx="35">
                  <c:v>47.605513467692973</c:v>
                </c:pt>
                <c:pt idx="36">
                  <c:v>47.437576165536129</c:v>
                </c:pt>
                <c:pt idx="37">
                  <c:v>47.264639928595294</c:v>
                </c:pt>
                <c:pt idx="38">
                  <c:v>47.086032915817903</c:v>
                </c:pt>
                <c:pt idx="39">
                  <c:v>46.901213128316108</c:v>
                </c:pt>
                <c:pt idx="40">
                  <c:v>46.709768871205029</c:v>
                </c:pt>
              </c:numCache>
            </c:numRef>
          </c:val>
          <c:smooth val="0"/>
          <c:extLst>
            <c:ext xmlns:c16="http://schemas.microsoft.com/office/drawing/2014/chart" uri="{C3380CC4-5D6E-409C-BE32-E72D297353CC}">
              <c16:uniqueId val="{00000019-B6DE-456B-AE08-F481E0CBA334}"/>
            </c:ext>
          </c:extLst>
        </c:ser>
        <c:ser>
          <c:idx val="12"/>
          <c:order val="8"/>
          <c:tx>
            <c:strRef>
              <c:f>'Graphics Input'!$E$13</c:f>
              <c:strCache>
                <c:ptCount val="1"/>
                <c:pt idx="0">
                  <c:v>TRG 3 - High</c:v>
                </c:pt>
              </c:strCache>
            </c:strRef>
          </c:tx>
          <c:spPr>
            <a:ln>
              <a:solidFill>
                <a:schemeClr val="accent4"/>
              </a:solidFill>
              <a:prstDash val="dash"/>
            </a:ln>
          </c:spPr>
          <c:marker>
            <c:symbol val="none"/>
          </c:marker>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Input'!$S$13:$BG$13</c:f>
              <c:numCache>
                <c:formatCode>"$"#,##0_);\("$"#,##0\)</c:formatCode>
                <c:ptCount val="41"/>
                <c:pt idx="4">
                  <c:v>60.027583330781781</c:v>
                </c:pt>
                <c:pt idx="5">
                  <c:v>60.027583330781781</c:v>
                </c:pt>
                <c:pt idx="6">
                  <c:v>60.027583330781781</c:v>
                </c:pt>
                <c:pt idx="7">
                  <c:v>60.027583330781781</c:v>
                </c:pt>
                <c:pt idx="8">
                  <c:v>60.027583330781781</c:v>
                </c:pt>
                <c:pt idx="9">
                  <c:v>60.027583330781781</c:v>
                </c:pt>
                <c:pt idx="10">
                  <c:v>60.027583330781781</c:v>
                </c:pt>
                <c:pt idx="11">
                  <c:v>60.027583330781781</c:v>
                </c:pt>
                <c:pt idx="12">
                  <c:v>60.027583330781781</c:v>
                </c:pt>
                <c:pt idx="13">
                  <c:v>60.027583330781781</c:v>
                </c:pt>
                <c:pt idx="14">
                  <c:v>60.027583330781781</c:v>
                </c:pt>
                <c:pt idx="15">
                  <c:v>60.027583330781781</c:v>
                </c:pt>
                <c:pt idx="16">
                  <c:v>60.027583330781781</c:v>
                </c:pt>
                <c:pt idx="17">
                  <c:v>60.027583330781781</c:v>
                </c:pt>
                <c:pt idx="18">
                  <c:v>60.027583330781781</c:v>
                </c:pt>
                <c:pt idx="19">
                  <c:v>60.027583330781781</c:v>
                </c:pt>
                <c:pt idx="20">
                  <c:v>60.027583330781781</c:v>
                </c:pt>
                <c:pt idx="21">
                  <c:v>60.027583330781781</c:v>
                </c:pt>
                <c:pt idx="22">
                  <c:v>60.027583330781781</c:v>
                </c:pt>
                <c:pt idx="23">
                  <c:v>60.027583330781781</c:v>
                </c:pt>
                <c:pt idx="24">
                  <c:v>60.027583330781781</c:v>
                </c:pt>
                <c:pt idx="25">
                  <c:v>60.027583330781781</c:v>
                </c:pt>
                <c:pt idx="26">
                  <c:v>60.027583330781781</c:v>
                </c:pt>
                <c:pt idx="27">
                  <c:v>60.027583330781781</c:v>
                </c:pt>
                <c:pt idx="28">
                  <c:v>60.027583330781781</c:v>
                </c:pt>
                <c:pt idx="29">
                  <c:v>60.027583330781781</c:v>
                </c:pt>
                <c:pt idx="30">
                  <c:v>60.027583330781781</c:v>
                </c:pt>
                <c:pt idx="31">
                  <c:v>60.027583330781781</c:v>
                </c:pt>
                <c:pt idx="32">
                  <c:v>60.027583330781781</c:v>
                </c:pt>
                <c:pt idx="33">
                  <c:v>60.027583330781781</c:v>
                </c:pt>
                <c:pt idx="34">
                  <c:v>60.027583330781781</c:v>
                </c:pt>
                <c:pt idx="35">
                  <c:v>60.027583330781781</c:v>
                </c:pt>
                <c:pt idx="36">
                  <c:v>60.027583330781781</c:v>
                </c:pt>
                <c:pt idx="37">
                  <c:v>60.027583330781781</c:v>
                </c:pt>
                <c:pt idx="38">
                  <c:v>60.027583330781781</c:v>
                </c:pt>
                <c:pt idx="39">
                  <c:v>60.027583330781781</c:v>
                </c:pt>
                <c:pt idx="40">
                  <c:v>60.027583330781781</c:v>
                </c:pt>
              </c:numCache>
            </c:numRef>
          </c:val>
          <c:smooth val="0"/>
          <c:extLst>
            <c:ext xmlns:c16="http://schemas.microsoft.com/office/drawing/2014/chart" uri="{C3380CC4-5D6E-409C-BE32-E72D297353CC}">
              <c16:uniqueId val="{0000001A-B6DE-456B-AE08-F481E0CBA334}"/>
            </c:ext>
          </c:extLst>
        </c:ser>
        <c:ser>
          <c:idx val="13"/>
          <c:order val="9"/>
          <c:tx>
            <c:strRef>
              <c:f>'Graphics Input'!$E$14</c:f>
              <c:strCache>
                <c:ptCount val="1"/>
                <c:pt idx="0">
                  <c:v>TRG 4 - Low</c:v>
                </c:pt>
              </c:strCache>
            </c:strRef>
          </c:tx>
          <c:spPr>
            <a:ln>
              <a:solidFill>
                <a:schemeClr val="accent3"/>
              </a:solidFill>
              <a:prstDash val="sysDot"/>
            </a:ln>
          </c:spPr>
          <c:marker>
            <c:symbol val="none"/>
          </c:marker>
          <c:dPt>
            <c:idx val="13"/>
            <c:bubble3D val="0"/>
            <c:extLst>
              <c:ext xmlns:c16="http://schemas.microsoft.com/office/drawing/2014/chart" uri="{C3380CC4-5D6E-409C-BE32-E72D297353CC}">
                <c16:uniqueId val="{0000001B-B6DE-456B-AE08-F481E0CBA334}"/>
              </c:ext>
            </c:extLst>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Input'!$S$14:$BG$14</c:f>
              <c:numCache>
                <c:formatCode>"$"#,##0_);\("$"#,##0\)</c:formatCode>
                <c:ptCount val="41"/>
                <c:pt idx="4">
                  <c:v>70.341055170081091</c:v>
                </c:pt>
                <c:pt idx="5">
                  <c:v>62.275234915432733</c:v>
                </c:pt>
                <c:pt idx="6">
                  <c:v>60.157630368192365</c:v>
                </c:pt>
                <c:pt idx="7">
                  <c:v>58.262031151250362</c:v>
                </c:pt>
                <c:pt idx="8">
                  <c:v>56.570838376196441</c:v>
                </c:pt>
                <c:pt idx="9">
                  <c:v>55.067204933869732</c:v>
                </c:pt>
                <c:pt idx="10">
                  <c:v>53.735037117285771</c:v>
                </c:pt>
                <c:pt idx="11">
                  <c:v>52.559005668954683</c:v>
                </c:pt>
                <c:pt idx="12">
                  <c:v>51.524509109626059</c:v>
                </c:pt>
                <c:pt idx="13">
                  <c:v>50.617714115722372</c:v>
                </c:pt>
                <c:pt idx="14">
                  <c:v>49.825538468399543</c:v>
                </c:pt>
                <c:pt idx="15">
                  <c:v>49.135651987326547</c:v>
                </c:pt>
                <c:pt idx="16">
                  <c:v>48.536478424237131</c:v>
                </c:pt>
                <c:pt idx="17">
                  <c:v>48.017191059287434</c:v>
                </c:pt>
                <c:pt idx="18">
                  <c:v>47.567721369619889</c:v>
                </c:pt>
                <c:pt idx="19">
                  <c:v>47.178749745706284</c:v>
                </c:pt>
                <c:pt idx="20">
                  <c:v>46.841711880254017</c:v>
                </c:pt>
                <c:pt idx="21">
                  <c:v>46.548798157704198</c:v>
                </c:pt>
                <c:pt idx="22">
                  <c:v>46.292945101908238</c:v>
                </c:pt>
                <c:pt idx="23">
                  <c:v>46.067844771345555</c:v>
                </c:pt>
                <c:pt idx="24">
                  <c:v>45.867942630905226</c:v>
                </c:pt>
                <c:pt idx="25">
                  <c:v>45.688436407655729</c:v>
                </c:pt>
                <c:pt idx="26">
                  <c:v>45.525277526584198</c:v>
                </c:pt>
                <c:pt idx="27">
                  <c:v>45.37516992719209</c:v>
                </c:pt>
                <c:pt idx="28">
                  <c:v>45.235570140568505</c:v>
                </c:pt>
                <c:pt idx="29">
                  <c:v>45.104688077125871</c:v>
                </c:pt>
                <c:pt idx="30">
                  <c:v>44.981485672585116</c:v>
                </c:pt>
                <c:pt idx="31">
                  <c:v>44.865678301684966</c:v>
                </c:pt>
                <c:pt idx="32">
                  <c:v>44.757734322413832</c:v>
                </c:pt>
                <c:pt idx="33">
                  <c:v>44.658871741551408</c:v>
                </c:pt>
                <c:pt idx="34">
                  <c:v>44.571065999729456</c:v>
                </c:pt>
                <c:pt idx="35">
                  <c:v>44.497041040464602</c:v>
                </c:pt>
                <c:pt idx="36">
                  <c:v>44.44028755154136</c:v>
                </c:pt>
                <c:pt idx="37">
                  <c:v>44.405025564998844</c:v>
                </c:pt>
                <c:pt idx="38">
                  <c:v>44.396240782493585</c:v>
                </c:pt>
                <c:pt idx="39">
                  <c:v>44.396240782493585</c:v>
                </c:pt>
                <c:pt idx="40">
                  <c:v>44.396240782493585</c:v>
                </c:pt>
              </c:numCache>
            </c:numRef>
          </c:val>
          <c:smooth val="0"/>
          <c:extLst>
            <c:ext xmlns:c16="http://schemas.microsoft.com/office/drawing/2014/chart" uri="{C3380CC4-5D6E-409C-BE32-E72D297353CC}">
              <c16:uniqueId val="{0000001C-B6DE-456B-AE08-F481E0CBA334}"/>
            </c:ext>
          </c:extLst>
        </c:ser>
        <c:ser>
          <c:idx val="1"/>
          <c:order val="10"/>
          <c:tx>
            <c:strRef>
              <c:f>'Graphics Input'!$E$15</c:f>
              <c:strCache>
                <c:ptCount val="1"/>
                <c:pt idx="0">
                  <c:v>TRG 4 - Mid</c:v>
                </c:pt>
              </c:strCache>
            </c:strRef>
          </c:tx>
          <c:spPr>
            <a:ln>
              <a:solidFill>
                <a:schemeClr val="accent3"/>
              </a:solidFill>
            </a:ln>
          </c:spPr>
          <c:marker>
            <c:symbol val="none"/>
          </c:marker>
          <c:dPt>
            <c:idx val="0"/>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1D-B6DE-456B-AE08-F481E0CBA334}"/>
              </c:ext>
            </c:extLst>
          </c:dPt>
          <c:dPt>
            <c:idx val="1"/>
            <c:bubble3D val="0"/>
            <c:extLst>
              <c:ext xmlns:c16="http://schemas.microsoft.com/office/drawing/2014/chart" uri="{C3380CC4-5D6E-409C-BE32-E72D297353CC}">
                <c16:uniqueId val="{0000001E-B6DE-456B-AE08-F481E0CBA334}"/>
              </c:ext>
            </c:extLst>
          </c:dPt>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1F-B6DE-456B-AE08-F481E0CBA334}"/>
              </c:ext>
            </c:extLst>
          </c:dPt>
          <c:dPt>
            <c:idx val="13"/>
            <c:bubble3D val="0"/>
            <c:extLst>
              <c:ext xmlns:c16="http://schemas.microsoft.com/office/drawing/2014/chart" uri="{C3380CC4-5D6E-409C-BE32-E72D297353CC}">
                <c16:uniqueId val="{00000020-B6DE-456B-AE08-F481E0CBA334}"/>
              </c:ext>
            </c:extLst>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Input'!$S$15:$BG$15</c:f>
              <c:numCache>
                <c:formatCode>"$"#,##0_);\("$"#,##0\)</c:formatCode>
                <c:ptCount val="41"/>
                <c:pt idx="3">
                  <c:v>71.67774340177499</c:v>
                </c:pt>
                <c:pt idx="4">
                  <c:v>70.341055170081091</c:v>
                </c:pt>
                <c:pt idx="5">
                  <c:v>69.104096734445733</c:v>
                </c:pt>
                <c:pt idx="6">
                  <c:v>67.961254044846285</c:v>
                </c:pt>
                <c:pt idx="7">
                  <c:v>66.907016895798051</c:v>
                </c:pt>
                <c:pt idx="8">
                  <c:v>65.936027302771535</c:v>
                </c:pt>
                <c:pt idx="9">
                  <c:v>65.043079975697154</c:v>
                </c:pt>
                <c:pt idx="10">
                  <c:v>64.223120790065778</c:v>
                </c:pt>
                <c:pt idx="11">
                  <c:v>63.471254453843173</c:v>
                </c:pt>
                <c:pt idx="12">
                  <c:v>62.782727595021939</c:v>
                </c:pt>
                <c:pt idx="13">
                  <c:v>62.152944762551698</c:v>
                </c:pt>
                <c:pt idx="14">
                  <c:v>61.577461777998529</c:v>
                </c:pt>
                <c:pt idx="15">
                  <c:v>61.051987426805105</c:v>
                </c:pt>
                <c:pt idx="16">
                  <c:v>60.572381185057012</c:v>
                </c:pt>
                <c:pt idx="17">
                  <c:v>60.134657966220118</c:v>
                </c:pt>
                <c:pt idx="18">
                  <c:v>59.734982937271596</c:v>
                </c:pt>
                <c:pt idx="19">
                  <c:v>59.369674513104265</c:v>
                </c:pt>
                <c:pt idx="20">
                  <c:v>59.035202643343062</c:v>
                </c:pt>
                <c:pt idx="21">
                  <c:v>58.728193218416287</c:v>
                </c:pt>
                <c:pt idx="22">
                  <c:v>58.445418377031217</c:v>
                </c:pt>
                <c:pt idx="23">
                  <c:v>58.183805412984889</c:v>
                </c:pt>
                <c:pt idx="24">
                  <c:v>57.940434165824023</c:v>
                </c:pt>
                <c:pt idx="25">
                  <c:v>57.712536709060714</c:v>
                </c:pt>
                <c:pt idx="26">
                  <c:v>57.497497654308262</c:v>
                </c:pt>
                <c:pt idx="27">
                  <c:v>57.292853907487427</c:v>
                </c:pt>
                <c:pt idx="28">
                  <c:v>57.096294322836933</c:v>
                </c:pt>
                <c:pt idx="29">
                  <c:v>56.905660717630624</c:v>
                </c:pt>
                <c:pt idx="30">
                  <c:v>56.71894678966828</c:v>
                </c:pt>
                <c:pt idx="31">
                  <c:v>56.534301823696445</c:v>
                </c:pt>
                <c:pt idx="32">
                  <c:v>56.350021247880022</c:v>
                </c:pt>
                <c:pt idx="33">
                  <c:v>56.164555956954707</c:v>
                </c:pt>
                <c:pt idx="34">
                  <c:v>55.976509131514341</c:v>
                </c:pt>
                <c:pt idx="35">
                  <c:v>55.784636440936978</c:v>
                </c:pt>
                <c:pt idx="36">
                  <c:v>55.587845840396476</c:v>
                </c:pt>
                <c:pt idx="37">
                  <c:v>55.385197435526401</c:v>
                </c:pt>
                <c:pt idx="38">
                  <c:v>55.175903955955661</c:v>
                </c:pt>
                <c:pt idx="39">
                  <c:v>54.959330281710272</c:v>
                </c:pt>
                <c:pt idx="40">
                  <c:v>54.734993984401306</c:v>
                </c:pt>
              </c:numCache>
            </c:numRef>
          </c:val>
          <c:smooth val="0"/>
          <c:extLst>
            <c:ext xmlns:c16="http://schemas.microsoft.com/office/drawing/2014/chart" uri="{C3380CC4-5D6E-409C-BE32-E72D297353CC}">
              <c16:uniqueId val="{00000021-B6DE-456B-AE08-F481E0CBA334}"/>
            </c:ext>
          </c:extLst>
        </c:ser>
        <c:ser>
          <c:idx val="5"/>
          <c:order val="11"/>
          <c:tx>
            <c:strRef>
              <c:f>'Graphics Input'!$E$16</c:f>
              <c:strCache>
                <c:ptCount val="1"/>
                <c:pt idx="0">
                  <c:v>TRG 4 - High</c:v>
                </c:pt>
              </c:strCache>
            </c:strRef>
          </c:tx>
          <c:spPr>
            <a:ln>
              <a:solidFill>
                <a:schemeClr val="accent3"/>
              </a:solidFill>
              <a:prstDash val="dash"/>
            </a:ln>
          </c:spPr>
          <c:marker>
            <c:symbol val="none"/>
          </c:marker>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Input'!$S$16:$BG$16</c:f>
              <c:numCache>
                <c:formatCode>"$"#,##0_);\("$"#,##0\)</c:formatCode>
                <c:ptCount val="41"/>
                <c:pt idx="4">
                  <c:v>70.341055170081091</c:v>
                </c:pt>
                <c:pt idx="5">
                  <c:v>70.341055170081091</c:v>
                </c:pt>
                <c:pt idx="6">
                  <c:v>70.341055170081091</c:v>
                </c:pt>
                <c:pt idx="7">
                  <c:v>70.341055170081091</c:v>
                </c:pt>
                <c:pt idx="8">
                  <c:v>70.341055170081091</c:v>
                </c:pt>
                <c:pt idx="9">
                  <c:v>70.341055170081091</c:v>
                </c:pt>
                <c:pt idx="10">
                  <c:v>70.341055170081091</c:v>
                </c:pt>
                <c:pt idx="11">
                  <c:v>70.341055170081091</c:v>
                </c:pt>
                <c:pt idx="12">
                  <c:v>70.341055170081091</c:v>
                </c:pt>
                <c:pt idx="13">
                  <c:v>70.341055170081091</c:v>
                </c:pt>
                <c:pt idx="14">
                  <c:v>70.341055170081091</c:v>
                </c:pt>
                <c:pt idx="15">
                  <c:v>70.341055170081091</c:v>
                </c:pt>
                <c:pt idx="16">
                  <c:v>70.341055170081091</c:v>
                </c:pt>
                <c:pt idx="17">
                  <c:v>70.341055170081091</c:v>
                </c:pt>
                <c:pt idx="18">
                  <c:v>70.341055170081091</c:v>
                </c:pt>
                <c:pt idx="19">
                  <c:v>70.341055170081091</c:v>
                </c:pt>
                <c:pt idx="20">
                  <c:v>70.341055170081091</c:v>
                </c:pt>
                <c:pt idx="21">
                  <c:v>70.341055170081091</c:v>
                </c:pt>
                <c:pt idx="22">
                  <c:v>70.341055170081091</c:v>
                </c:pt>
                <c:pt idx="23">
                  <c:v>70.341055170081091</c:v>
                </c:pt>
                <c:pt idx="24">
                  <c:v>70.341055170081091</c:v>
                </c:pt>
                <c:pt idx="25">
                  <c:v>70.341055170081091</c:v>
                </c:pt>
                <c:pt idx="26">
                  <c:v>70.341055170081091</c:v>
                </c:pt>
                <c:pt idx="27">
                  <c:v>70.341055170081091</c:v>
                </c:pt>
                <c:pt idx="28">
                  <c:v>70.341055170081091</c:v>
                </c:pt>
                <c:pt idx="29">
                  <c:v>70.341055170081091</c:v>
                </c:pt>
                <c:pt idx="30">
                  <c:v>70.341055170081091</c:v>
                </c:pt>
                <c:pt idx="31">
                  <c:v>70.341055170081091</c:v>
                </c:pt>
                <c:pt idx="32">
                  <c:v>70.341055170081091</c:v>
                </c:pt>
                <c:pt idx="33">
                  <c:v>70.341055170081091</c:v>
                </c:pt>
                <c:pt idx="34">
                  <c:v>70.341055170081091</c:v>
                </c:pt>
                <c:pt idx="35">
                  <c:v>70.341055170081091</c:v>
                </c:pt>
                <c:pt idx="36">
                  <c:v>70.341055170081091</c:v>
                </c:pt>
                <c:pt idx="37">
                  <c:v>70.341055170081091</c:v>
                </c:pt>
                <c:pt idx="38">
                  <c:v>70.341055170081091</c:v>
                </c:pt>
                <c:pt idx="39">
                  <c:v>70.341055170081091</c:v>
                </c:pt>
                <c:pt idx="40">
                  <c:v>70.341055170081091</c:v>
                </c:pt>
              </c:numCache>
            </c:numRef>
          </c:val>
          <c:smooth val="0"/>
          <c:extLst>
            <c:ext xmlns:c16="http://schemas.microsoft.com/office/drawing/2014/chart" uri="{C3380CC4-5D6E-409C-BE32-E72D297353CC}">
              <c16:uniqueId val="{00000022-B6DE-456B-AE08-F481E0CBA334}"/>
            </c:ext>
          </c:extLst>
        </c:ser>
        <c:ser>
          <c:idx val="8"/>
          <c:order val="12"/>
          <c:tx>
            <c:strRef>
              <c:f>'Graphics Input'!$E$17</c:f>
              <c:strCache>
                <c:ptCount val="1"/>
                <c:pt idx="0">
                  <c:v>TRG 5 - Low</c:v>
                </c:pt>
              </c:strCache>
            </c:strRef>
          </c:tx>
          <c:spPr>
            <a:ln>
              <a:solidFill>
                <a:schemeClr val="accent2"/>
              </a:solidFill>
              <a:prstDash val="sysDot"/>
            </a:ln>
          </c:spPr>
          <c:marker>
            <c:symbol val="none"/>
          </c:marker>
          <c:dPt>
            <c:idx val="13"/>
            <c:bubble3D val="0"/>
            <c:extLst>
              <c:ext xmlns:c16="http://schemas.microsoft.com/office/drawing/2014/chart" uri="{C3380CC4-5D6E-409C-BE32-E72D297353CC}">
                <c16:uniqueId val="{00000023-B6DE-456B-AE08-F481E0CBA334}"/>
              </c:ext>
            </c:extLst>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Input'!$S$17:$BG$17</c:f>
              <c:numCache>
                <c:formatCode>"$"#,##0_);\("$"#,##0\)</c:formatCode>
                <c:ptCount val="41"/>
                <c:pt idx="4">
                  <c:v>83.266012311588995</c:v>
                </c:pt>
                <c:pt idx="5">
                  <c:v>73.718121865494581</c:v>
                </c:pt>
                <c:pt idx="6">
                  <c:v>71.211413857273101</c:v>
                </c:pt>
                <c:pt idx="7">
                  <c:v>68.967503990494961</c:v>
                </c:pt>
                <c:pt idx="8">
                  <c:v>66.965559633981997</c:v>
                </c:pt>
                <c:pt idx="9">
                  <c:v>65.185638072979501</c:v>
                </c:pt>
                <c:pt idx="10">
                  <c:v>63.608688430291124</c:v>
                </c:pt>
                <c:pt idx="11">
                  <c:v>62.216564743508513</c:v>
                </c:pt>
                <c:pt idx="12">
                  <c:v>60.991982555523478</c:v>
                </c:pt>
                <c:pt idx="13">
                  <c:v>59.918566711193264</c:v>
                </c:pt>
                <c:pt idx="14">
                  <c:v>58.98083117334226</c:v>
                </c:pt>
                <c:pt idx="15">
                  <c:v>58.164180128120854</c:v>
                </c:pt>
                <c:pt idx="16">
                  <c:v>57.454910226491585</c:v>
                </c:pt>
                <c:pt idx="17">
                  <c:v>56.840205371430713</c:v>
                </c:pt>
                <c:pt idx="18">
                  <c:v>56.3081469793146</c:v>
                </c:pt>
                <c:pt idx="19">
                  <c:v>55.847702990418831</c:v>
                </c:pt>
                <c:pt idx="20">
                  <c:v>55.448735431766714</c:v>
                </c:pt>
                <c:pt idx="21">
                  <c:v>55.10199969444956</c:v>
                </c:pt>
                <c:pt idx="22">
                  <c:v>54.799134409839411</c:v>
                </c:pt>
                <c:pt idx="23">
                  <c:v>54.532672571149966</c:v>
                </c:pt>
                <c:pt idx="24">
                  <c:v>54.296039014164364</c:v>
                </c:pt>
                <c:pt idx="25">
                  <c:v>54.083549062756049</c:v>
                </c:pt>
                <c:pt idx="26">
                  <c:v>53.890410228440899</c:v>
                </c:pt>
                <c:pt idx="27">
                  <c:v>53.712720809525827</c:v>
                </c:pt>
                <c:pt idx="28">
                  <c:v>53.547469982344033</c:v>
                </c:pt>
                <c:pt idx="29">
                  <c:v>53.392538733734966</c:v>
                </c:pt>
                <c:pt idx="30">
                  <c:v>53.246698258233074</c:v>
                </c:pt>
                <c:pt idx="31">
                  <c:v>53.109611631542208</c:v>
                </c:pt>
                <c:pt idx="32">
                  <c:v>52.981833271021166</c:v>
                </c:pt>
                <c:pt idx="33">
                  <c:v>52.864804988528931</c:v>
                </c:pt>
                <c:pt idx="34">
                  <c:v>52.760865205966716</c:v>
                </c:pt>
                <c:pt idx="35">
                  <c:v>52.673238383272505</c:v>
                </c:pt>
                <c:pt idx="36">
                  <c:v>52.606056611603293</c:v>
                </c:pt>
                <c:pt idx="37">
                  <c:v>52.564315341181903</c:v>
                </c:pt>
                <c:pt idx="38">
                  <c:v>52.553916381335924</c:v>
                </c:pt>
                <c:pt idx="39">
                  <c:v>52.553916381335924</c:v>
                </c:pt>
                <c:pt idx="40">
                  <c:v>52.553916381335924</c:v>
                </c:pt>
              </c:numCache>
            </c:numRef>
          </c:val>
          <c:smooth val="0"/>
          <c:extLst>
            <c:ext xmlns:c16="http://schemas.microsoft.com/office/drawing/2014/chart" uri="{C3380CC4-5D6E-409C-BE32-E72D297353CC}">
              <c16:uniqueId val="{00000024-B6DE-456B-AE08-F481E0CBA334}"/>
            </c:ext>
          </c:extLst>
        </c:ser>
        <c:ser>
          <c:idx val="11"/>
          <c:order val="13"/>
          <c:tx>
            <c:strRef>
              <c:f>'Graphics Input'!$E$18</c:f>
              <c:strCache>
                <c:ptCount val="1"/>
                <c:pt idx="0">
                  <c:v>TRG 5 - Mid</c:v>
                </c:pt>
              </c:strCache>
            </c:strRef>
          </c:tx>
          <c:spPr>
            <a:ln>
              <a:solidFill>
                <a:schemeClr val="accent2"/>
              </a:solidFill>
            </a:ln>
          </c:spPr>
          <c:marker>
            <c:symbol val="none"/>
          </c:marker>
          <c:dPt>
            <c:idx val="0"/>
            <c:marker>
              <c:symbol val="circle"/>
              <c:size val="9"/>
              <c:spPr>
                <a:solidFill>
                  <a:schemeClr val="accent2"/>
                </a:solidFill>
                <a:ln>
                  <a:solidFill>
                    <a:schemeClr val="accent2"/>
                  </a:solidFill>
                </a:ln>
              </c:spPr>
            </c:marker>
            <c:bubble3D val="0"/>
            <c:extLst>
              <c:ext xmlns:c16="http://schemas.microsoft.com/office/drawing/2014/chart" uri="{C3380CC4-5D6E-409C-BE32-E72D297353CC}">
                <c16:uniqueId val="{00000025-B6DE-456B-AE08-F481E0CBA334}"/>
              </c:ext>
            </c:extLst>
          </c:dPt>
          <c:dPt>
            <c:idx val="1"/>
            <c:bubble3D val="0"/>
            <c:extLst>
              <c:ext xmlns:c16="http://schemas.microsoft.com/office/drawing/2014/chart" uri="{C3380CC4-5D6E-409C-BE32-E72D297353CC}">
                <c16:uniqueId val="{00000026-B6DE-456B-AE08-F481E0CBA334}"/>
              </c:ext>
            </c:extLst>
          </c:dPt>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27-B6DE-456B-AE08-F481E0CBA334}"/>
              </c:ext>
            </c:extLst>
          </c:dPt>
          <c:dPt>
            <c:idx val="6"/>
            <c:bubble3D val="0"/>
            <c:extLst>
              <c:ext xmlns:c16="http://schemas.microsoft.com/office/drawing/2014/chart" uri="{C3380CC4-5D6E-409C-BE32-E72D297353CC}">
                <c16:uniqueId val="{00000028-B6DE-456B-AE08-F481E0CBA334}"/>
              </c:ext>
            </c:extLst>
          </c:dPt>
          <c:dPt>
            <c:idx val="8"/>
            <c:bubble3D val="0"/>
            <c:extLst>
              <c:ext xmlns:c16="http://schemas.microsoft.com/office/drawing/2014/chart" uri="{C3380CC4-5D6E-409C-BE32-E72D297353CC}">
                <c16:uniqueId val="{00000029-B6DE-456B-AE08-F481E0CBA334}"/>
              </c:ext>
            </c:extLst>
          </c:dPt>
          <c:dPt>
            <c:idx val="13"/>
            <c:bubble3D val="0"/>
            <c:extLst>
              <c:ext xmlns:c16="http://schemas.microsoft.com/office/drawing/2014/chart" uri="{C3380CC4-5D6E-409C-BE32-E72D297353CC}">
                <c16:uniqueId val="{0000002A-B6DE-456B-AE08-F481E0CBA334}"/>
              </c:ext>
            </c:extLst>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Input'!$S$18:$BG$18</c:f>
              <c:numCache>
                <c:formatCode>"$"#,##0_);\("$"#,##0\)</c:formatCode>
                <c:ptCount val="41"/>
                <c:pt idx="3">
                  <c:v>84.848312891808931</c:v>
                </c:pt>
                <c:pt idx="4">
                  <c:v>83.266012311588995</c:v>
                </c:pt>
                <c:pt idx="5">
                  <c:v>81.801766486991994</c:v>
                </c:pt>
                <c:pt idx="6">
                  <c:v>80.448929893450611</c:v>
                </c:pt>
                <c:pt idx="7">
                  <c:v>79.200979841809598</c:v>
                </c:pt>
                <c:pt idx="8">
                  <c:v>78.051573834011208</c:v>
                </c:pt>
                <c:pt idx="9">
                  <c:v>76.994550123604867</c:v>
                </c:pt>
                <c:pt idx="10">
                  <c:v>76.023925905917238</c:v>
                </c:pt>
                <c:pt idx="11">
                  <c:v>75.133906393738954</c:v>
                </c:pt>
                <c:pt idx="12">
                  <c:v>74.318864797265235</c:v>
                </c:pt>
                <c:pt idx="13">
                  <c:v>73.57336126514879</c:v>
                </c:pt>
                <c:pt idx="14">
                  <c:v>72.892135014546625</c:v>
                </c:pt>
                <c:pt idx="15">
                  <c:v>72.27010633314427</c:v>
                </c:pt>
                <c:pt idx="16">
                  <c:v>71.702373888222155</c:v>
                </c:pt>
                <c:pt idx="17">
                  <c:v>71.184220345591697</c:v>
                </c:pt>
                <c:pt idx="18">
                  <c:v>70.711106233206081</c:v>
                </c:pt>
                <c:pt idx="19">
                  <c:v>70.27867348577719</c:v>
                </c:pt>
                <c:pt idx="20">
                  <c:v>69.882743416800054</c:v>
                </c:pt>
                <c:pt idx="21">
                  <c:v>69.519321934226085</c:v>
                </c:pt>
                <c:pt idx="22">
                  <c:v>69.184588066966839</c:v>
                </c:pt>
                <c:pt idx="23">
                  <c:v>68.87490450830424</c:v>
                </c:pt>
                <c:pt idx="24">
                  <c:v>68.586814527092216</c:v>
                </c:pt>
                <c:pt idx="25">
                  <c:v>68.317041598682891</c:v>
                </c:pt>
                <c:pt idx="26">
                  <c:v>68.062489764946605</c:v>
                </c:pt>
                <c:pt idx="27">
                  <c:v>67.820243345681604</c:v>
                </c:pt>
                <c:pt idx="28">
                  <c:v>67.587566529050207</c:v>
                </c:pt>
                <c:pt idx="29">
                  <c:v>67.361904572747022</c:v>
                </c:pt>
                <c:pt idx="30">
                  <c:v>67.140882522582061</c:v>
                </c:pt>
                <c:pt idx="31">
                  <c:v>66.922309599945223</c:v>
                </c:pt>
                <c:pt idx="32">
                  <c:v>66.704168023057946</c:v>
                </c:pt>
                <c:pt idx="33">
                  <c:v>66.484624043226802</c:v>
                </c:pt>
                <c:pt idx="34">
                  <c:v>66.262024179684659</c:v>
                </c:pt>
                <c:pt idx="35">
                  <c:v>66.034895459803451</c:v>
                </c:pt>
                <c:pt idx="36">
                  <c:v>65.801945178807671</c:v>
                </c:pt>
                <c:pt idx="37">
                  <c:v>65.562060739570356</c:v>
                </c:pt>
                <c:pt idx="38">
                  <c:v>65.314310213159658</c:v>
                </c:pt>
                <c:pt idx="39">
                  <c:v>65.05794177821825</c:v>
                </c:pt>
                <c:pt idx="40">
                  <c:v>64.792384361592923</c:v>
                </c:pt>
              </c:numCache>
            </c:numRef>
          </c:val>
          <c:smooth val="0"/>
          <c:extLst>
            <c:ext xmlns:c16="http://schemas.microsoft.com/office/drawing/2014/chart" uri="{C3380CC4-5D6E-409C-BE32-E72D297353CC}">
              <c16:uniqueId val="{0000002B-B6DE-456B-AE08-F481E0CBA334}"/>
            </c:ext>
          </c:extLst>
        </c:ser>
        <c:ser>
          <c:idx val="14"/>
          <c:order val="14"/>
          <c:tx>
            <c:strRef>
              <c:f>'Graphics Input'!$E$19</c:f>
              <c:strCache>
                <c:ptCount val="1"/>
                <c:pt idx="0">
                  <c:v>TRG 5 - High</c:v>
                </c:pt>
              </c:strCache>
            </c:strRef>
          </c:tx>
          <c:spPr>
            <a:ln>
              <a:solidFill>
                <a:schemeClr val="accent2"/>
              </a:solidFill>
              <a:prstDash val="dash"/>
            </a:ln>
          </c:spPr>
          <c:marker>
            <c:symbol val="none"/>
          </c:marker>
          <c:dPt>
            <c:idx val="1"/>
            <c:bubble3D val="0"/>
            <c:extLst>
              <c:ext xmlns:c16="http://schemas.microsoft.com/office/drawing/2014/chart" uri="{C3380CC4-5D6E-409C-BE32-E72D297353CC}">
                <c16:uniqueId val="{0000002C-B6DE-456B-AE08-F481E0CBA334}"/>
              </c:ext>
            </c:extLst>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Input'!$S$19:$BG$19</c:f>
              <c:numCache>
                <c:formatCode>"$"#,##0_);\("$"#,##0\)</c:formatCode>
                <c:ptCount val="41"/>
                <c:pt idx="4">
                  <c:v>83.266012311588995</c:v>
                </c:pt>
                <c:pt idx="5">
                  <c:v>83.266012311588995</c:v>
                </c:pt>
                <c:pt idx="6">
                  <c:v>83.266012311588995</c:v>
                </c:pt>
                <c:pt idx="7">
                  <c:v>83.266012311588995</c:v>
                </c:pt>
                <c:pt idx="8">
                  <c:v>83.266012311588995</c:v>
                </c:pt>
                <c:pt idx="9">
                  <c:v>83.266012311588995</c:v>
                </c:pt>
                <c:pt idx="10">
                  <c:v>83.266012311588995</c:v>
                </c:pt>
                <c:pt idx="11">
                  <c:v>83.266012311588995</c:v>
                </c:pt>
                <c:pt idx="12">
                  <c:v>83.266012311588995</c:v>
                </c:pt>
                <c:pt idx="13">
                  <c:v>83.266012311588995</c:v>
                </c:pt>
                <c:pt idx="14">
                  <c:v>83.266012311588995</c:v>
                </c:pt>
                <c:pt idx="15">
                  <c:v>83.266012311588995</c:v>
                </c:pt>
                <c:pt idx="16">
                  <c:v>83.266012311588995</c:v>
                </c:pt>
                <c:pt idx="17">
                  <c:v>83.266012311588995</c:v>
                </c:pt>
                <c:pt idx="18">
                  <c:v>83.266012311588995</c:v>
                </c:pt>
                <c:pt idx="19">
                  <c:v>83.266012311588995</c:v>
                </c:pt>
                <c:pt idx="20">
                  <c:v>83.266012311588995</c:v>
                </c:pt>
                <c:pt idx="21">
                  <c:v>83.266012311588995</c:v>
                </c:pt>
                <c:pt idx="22">
                  <c:v>83.266012311588995</c:v>
                </c:pt>
                <c:pt idx="23">
                  <c:v>83.266012311588995</c:v>
                </c:pt>
                <c:pt idx="24">
                  <c:v>83.266012311588995</c:v>
                </c:pt>
                <c:pt idx="25">
                  <c:v>83.266012311588995</c:v>
                </c:pt>
                <c:pt idx="26">
                  <c:v>83.266012311588995</c:v>
                </c:pt>
                <c:pt idx="27">
                  <c:v>83.266012311588995</c:v>
                </c:pt>
                <c:pt idx="28">
                  <c:v>83.266012311588995</c:v>
                </c:pt>
                <c:pt idx="29">
                  <c:v>83.266012311588995</c:v>
                </c:pt>
                <c:pt idx="30">
                  <c:v>83.266012311588995</c:v>
                </c:pt>
                <c:pt idx="31">
                  <c:v>83.266012311588995</c:v>
                </c:pt>
                <c:pt idx="32">
                  <c:v>83.266012311588995</c:v>
                </c:pt>
                <c:pt idx="33">
                  <c:v>83.266012311588995</c:v>
                </c:pt>
                <c:pt idx="34">
                  <c:v>83.266012311588995</c:v>
                </c:pt>
                <c:pt idx="35">
                  <c:v>83.266012311588995</c:v>
                </c:pt>
                <c:pt idx="36">
                  <c:v>83.266012311588995</c:v>
                </c:pt>
                <c:pt idx="37">
                  <c:v>83.266012311588995</c:v>
                </c:pt>
                <c:pt idx="38">
                  <c:v>83.266012311588995</c:v>
                </c:pt>
                <c:pt idx="39">
                  <c:v>83.266012311588995</c:v>
                </c:pt>
                <c:pt idx="40">
                  <c:v>83.266012311588995</c:v>
                </c:pt>
              </c:numCache>
            </c:numRef>
          </c:val>
          <c:smooth val="0"/>
          <c:extLst>
            <c:ext xmlns:c16="http://schemas.microsoft.com/office/drawing/2014/chart" uri="{C3380CC4-5D6E-409C-BE32-E72D297353CC}">
              <c16:uniqueId val="{0000002D-B6DE-456B-AE08-F481E0CBA334}"/>
            </c:ext>
          </c:extLst>
        </c:ser>
        <c:dLbls>
          <c:showLegendKey val="0"/>
          <c:showVal val="0"/>
          <c:showCatName val="0"/>
          <c:showSerName val="0"/>
          <c:showPercent val="0"/>
          <c:showBubbleSize val="0"/>
        </c:dLbls>
        <c:smooth val="0"/>
        <c:axId val="75845632"/>
        <c:axId val="75847168"/>
      </c:lineChart>
      <c:catAx>
        <c:axId val="75845632"/>
        <c:scaling>
          <c:orientation val="minMax"/>
        </c:scaling>
        <c:delete val="0"/>
        <c:axPos val="b"/>
        <c:numFmt formatCode="General" sourceLinked="1"/>
        <c:majorTickMark val="out"/>
        <c:minorTickMark val="none"/>
        <c:tickLblPos val="nextTo"/>
        <c:txPr>
          <a:bodyPr/>
          <a:lstStyle/>
          <a:p>
            <a:pPr>
              <a:defRPr sz="1400"/>
            </a:pPr>
            <a:endParaRPr lang="da-DK"/>
          </a:p>
        </c:txPr>
        <c:crossAx val="75847168"/>
        <c:crosses val="autoZero"/>
        <c:auto val="1"/>
        <c:lblAlgn val="ctr"/>
        <c:lblOffset val="100"/>
        <c:tickLblSkip val="5"/>
        <c:tickMarkSkip val="1"/>
        <c:noMultiLvlLbl val="0"/>
      </c:catAx>
      <c:valAx>
        <c:axId val="75847168"/>
        <c:scaling>
          <c:orientation val="minMax"/>
          <c:max val="100"/>
          <c:min val="25"/>
        </c:scaling>
        <c:delete val="0"/>
        <c:axPos val="l"/>
        <c:majorGridlines>
          <c:spPr>
            <a:ln>
              <a:solidFill>
                <a:schemeClr val="bg1">
                  <a:lumMod val="85000"/>
                </a:schemeClr>
              </a:solidFill>
            </a:ln>
          </c:spPr>
        </c:majorGridlines>
        <c:title>
          <c:tx>
            <c:rich>
              <a:bodyPr rot="-5400000" vert="horz"/>
              <a:lstStyle/>
              <a:p>
                <a:pPr>
                  <a:defRPr sz="1400"/>
                </a:pPr>
                <a:r>
                  <a:rPr lang="en-US" sz="1400"/>
                  <a:t> Land-Based Wind Levelized</a:t>
                </a:r>
                <a:r>
                  <a:rPr lang="en-US" sz="1400" baseline="0"/>
                  <a:t> Cost of Energy </a:t>
                </a:r>
                <a:r>
                  <a:rPr lang="en-US" sz="1400"/>
                  <a:t>($/MWh)</a:t>
                </a:r>
              </a:p>
            </c:rich>
          </c:tx>
          <c:layout>
            <c:manualLayout>
              <c:xMode val="edge"/>
              <c:yMode val="edge"/>
              <c:x val="4.27488575326005E-2"/>
              <c:y val="0.20322646036388101"/>
            </c:manualLayout>
          </c:layout>
          <c:overlay val="0"/>
        </c:title>
        <c:numFmt formatCode="&quot;$&quot;#,##0_);\(&quot;$&quot;#,##0\)" sourceLinked="1"/>
        <c:majorTickMark val="out"/>
        <c:minorTickMark val="none"/>
        <c:tickLblPos val="nextTo"/>
        <c:txPr>
          <a:bodyPr/>
          <a:lstStyle/>
          <a:p>
            <a:pPr>
              <a:defRPr sz="1600"/>
            </a:pPr>
            <a:endParaRPr lang="da-DK"/>
          </a:p>
        </c:txPr>
        <c:crossAx val="75845632"/>
        <c:crosses val="autoZero"/>
        <c:crossBetween val="midCat"/>
      </c:valAx>
    </c:plotArea>
    <c:legend>
      <c:legendPos val="t"/>
      <c:layout>
        <c:manualLayout>
          <c:xMode val="edge"/>
          <c:yMode val="edge"/>
          <c:x val="0.30495656139134802"/>
          <c:y val="0.12265644398053201"/>
          <c:w val="0.31990220305106398"/>
          <c:h val="0.118149526672436"/>
        </c:manualLayout>
      </c:layout>
      <c:overlay val="0"/>
      <c:txPr>
        <a:bodyPr/>
        <a:lstStyle/>
        <a:p>
          <a:pPr>
            <a:defRPr sz="12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55381178039195E-2"/>
          <c:y val="0.10180980262379601"/>
          <c:w val="0.85145678300509897"/>
          <c:h val="0.81318821339193104"/>
        </c:manualLayout>
      </c:layout>
      <c:lineChart>
        <c:grouping val="standard"/>
        <c:varyColors val="0"/>
        <c:ser>
          <c:idx val="0"/>
          <c:order val="0"/>
          <c:tx>
            <c:strRef>
              <c:f>'Graphics Input'!$E$142</c:f>
              <c:strCache>
                <c:ptCount val="1"/>
                <c:pt idx="0">
                  <c:v>TRG 1 - Low</c:v>
                </c:pt>
              </c:strCache>
            </c:strRef>
          </c:tx>
          <c:spPr>
            <a:ln>
              <a:solidFill>
                <a:schemeClr val="accent6"/>
              </a:solidFill>
              <a:prstDash val="sysDot"/>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Input'!$S$142:$BG$142</c:f>
              <c:numCache>
                <c:formatCode>0%</c:formatCode>
                <c:ptCount val="41"/>
                <c:pt idx="4">
                  <c:v>0.47425895065325047</c:v>
                </c:pt>
                <c:pt idx="5">
                  <c:v>0.47469205010102761</c:v>
                </c:pt>
                <c:pt idx="6">
                  <c:v>0.47510394395064776</c:v>
                </c:pt>
                <c:pt idx="7">
                  <c:v>0.47773407282088581</c:v>
                </c:pt>
                <c:pt idx="8">
                  <c:v>0.48036425366405683</c:v>
                </c:pt>
                <c:pt idx="9">
                  <c:v>0.48299449139498019</c:v>
                </c:pt>
                <c:pt idx="10">
                  <c:v>0.48562479156833782</c:v>
                </c:pt>
                <c:pt idx="11">
                  <c:v>0.50149012995454367</c:v>
                </c:pt>
                <c:pt idx="12">
                  <c:v>0.51735562757603382</c:v>
                </c:pt>
                <c:pt idx="13">
                  <c:v>0.53322130419449298</c:v>
                </c:pt>
                <c:pt idx="14">
                  <c:v>0.53363283369235825</c:v>
                </c:pt>
                <c:pt idx="15">
                  <c:v>0.53404437649457037</c:v>
                </c:pt>
                <c:pt idx="16">
                  <c:v>0.53445593315268503</c:v>
                </c:pt>
                <c:pt idx="17">
                  <c:v>0.53486750424917273</c:v>
                </c:pt>
                <c:pt idx="18">
                  <c:v>0.53527909039961585</c:v>
                </c:pt>
                <c:pt idx="19">
                  <c:v>0.53569069225509491</c:v>
                </c:pt>
                <c:pt idx="20">
                  <c:v>0.53610231050478518</c:v>
                </c:pt>
                <c:pt idx="21">
                  <c:v>0.53638019057899322</c:v>
                </c:pt>
                <c:pt idx="22">
                  <c:v>0.53665807490284345</c:v>
                </c:pt>
                <c:pt idx="23">
                  <c:v>0.53693596356937756</c:v>
                </c:pt>
                <c:pt idx="24">
                  <c:v>0.53721385667437416</c:v>
                </c:pt>
                <c:pt idx="25">
                  <c:v>0.53749175431644824</c:v>
                </c:pt>
                <c:pt idx="26">
                  <c:v>0.5377696565971587</c:v>
                </c:pt>
                <c:pt idx="27">
                  <c:v>0.53804756362111827</c:v>
                </c:pt>
                <c:pt idx="28">
                  <c:v>0.5383254754961091</c:v>
                </c:pt>
                <c:pt idx="29">
                  <c:v>0.53860339233320353</c:v>
                </c:pt>
                <c:pt idx="30">
                  <c:v>0.53888131424689112</c:v>
                </c:pt>
                <c:pt idx="31">
                  <c:v>0.53998452615289094</c:v>
                </c:pt>
                <c:pt idx="32">
                  <c:v>0.54108774297378881</c:v>
                </c:pt>
                <c:pt idx="33">
                  <c:v>0.54219096481032103</c:v>
                </c:pt>
                <c:pt idx="34">
                  <c:v>0.54329419176599636</c:v>
                </c:pt>
                <c:pt idx="35">
                  <c:v>0.54439742394719115</c:v>
                </c:pt>
                <c:pt idx="36">
                  <c:v>0.5455006614632496</c:v>
                </c:pt>
                <c:pt idx="37">
                  <c:v>0.54660390442658813</c:v>
                </c:pt>
                <c:pt idx="38">
                  <c:v>0.54770715295280437</c:v>
                </c:pt>
                <c:pt idx="39">
                  <c:v>0.54881040716078933</c:v>
                </c:pt>
                <c:pt idx="40">
                  <c:v>0.5499136671728464</c:v>
                </c:pt>
              </c:numCache>
            </c:numRef>
          </c:val>
          <c:smooth val="0"/>
          <c:extLst>
            <c:ext xmlns:c16="http://schemas.microsoft.com/office/drawing/2014/chart" uri="{C3380CC4-5D6E-409C-BE32-E72D297353CC}">
              <c16:uniqueId val="{00000000-960F-4674-8C3C-B574E0E2A391}"/>
            </c:ext>
          </c:extLst>
        </c:ser>
        <c:ser>
          <c:idx val="2"/>
          <c:order val="1"/>
          <c:tx>
            <c:strRef>
              <c:f>'Graphics Input'!$E$143</c:f>
              <c:strCache>
                <c:ptCount val="1"/>
                <c:pt idx="0">
                  <c:v>TRG 1 -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1-960F-4674-8C3C-B574E0E2A391}"/>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2-960F-4674-8C3C-B574E0E2A391}"/>
              </c:ext>
            </c:extLst>
          </c:dPt>
          <c:dPt>
            <c:idx val="12"/>
            <c:bubble3D val="0"/>
            <c:extLst>
              <c:ext xmlns:c16="http://schemas.microsoft.com/office/drawing/2014/chart" uri="{C3380CC4-5D6E-409C-BE32-E72D297353CC}">
                <c16:uniqueId val="{00000003-960F-4674-8C3C-B574E0E2A391}"/>
              </c:ext>
            </c:extLst>
          </c:dPt>
          <c:dPt>
            <c:idx val="13"/>
            <c:bubble3D val="0"/>
            <c:extLst>
              <c:ext xmlns:c16="http://schemas.microsoft.com/office/drawing/2014/chart" uri="{C3380CC4-5D6E-409C-BE32-E72D297353CC}">
                <c16:uniqueId val="{00000004-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Input'!$S$143:$BG$143</c:f>
              <c:numCache>
                <c:formatCode>0%</c:formatCode>
                <c:ptCount val="41"/>
                <c:pt idx="3">
                  <c:v>0.47425895065325047</c:v>
                </c:pt>
                <c:pt idx="4">
                  <c:v>0.47425895065325047</c:v>
                </c:pt>
                <c:pt idx="5">
                  <c:v>0.47428073106616092</c:v>
                </c:pt>
                <c:pt idx="6">
                  <c:v>0.47428116519872338</c:v>
                </c:pt>
                <c:pt idx="7">
                  <c:v>0.47696105309112152</c:v>
                </c:pt>
                <c:pt idx="8">
                  <c:v>0.4796409847514122</c:v>
                </c:pt>
                <c:pt idx="9">
                  <c:v>0.48232096409972053</c:v>
                </c:pt>
                <c:pt idx="10">
                  <c:v>0.4850009955387265</c:v>
                </c:pt>
                <c:pt idx="11">
                  <c:v>0.49549671426422492</c:v>
                </c:pt>
                <c:pt idx="12">
                  <c:v>0.50599254748051048</c:v>
                </c:pt>
                <c:pt idx="13">
                  <c:v>0.51648850875619134</c:v>
                </c:pt>
                <c:pt idx="14">
                  <c:v>0.51692872999773987</c:v>
                </c:pt>
                <c:pt idx="15">
                  <c:v>0.5173689536758439</c:v>
                </c:pt>
                <c:pt idx="16">
                  <c:v>0.5178091798341371</c:v>
                </c:pt>
                <c:pt idx="17">
                  <c:v>0.51824940851730217</c:v>
                </c:pt>
                <c:pt idx="18">
                  <c:v>0.51868963977110127</c:v>
                </c:pt>
                <c:pt idx="19">
                  <c:v>0.51912987364240848</c:v>
                </c:pt>
                <c:pt idx="20">
                  <c:v>0.51957011017924581</c:v>
                </c:pt>
                <c:pt idx="21">
                  <c:v>0.52017754991711396</c:v>
                </c:pt>
                <c:pt idx="22">
                  <c:v>0.5207849902126277</c:v>
                </c:pt>
                <c:pt idx="23">
                  <c:v>0.52139243106986477</c:v>
                </c:pt>
                <c:pt idx="24">
                  <c:v>0.52199987249294266</c:v>
                </c:pt>
                <c:pt idx="25">
                  <c:v>0.52260731448601871</c:v>
                </c:pt>
                <c:pt idx="26">
                  <c:v>0.52321475705329157</c:v>
                </c:pt>
                <c:pt idx="27">
                  <c:v>0.52382220019900083</c:v>
                </c:pt>
                <c:pt idx="28">
                  <c:v>0.52442964392742841</c:v>
                </c:pt>
                <c:pt idx="29">
                  <c:v>0.5250370882428983</c:v>
                </c:pt>
                <c:pt idx="30">
                  <c:v>0.52564453314977699</c:v>
                </c:pt>
                <c:pt idx="31">
                  <c:v>0.52622511624638968</c:v>
                </c:pt>
                <c:pt idx="32">
                  <c:v>0.52680570007428318</c:v>
                </c:pt>
                <c:pt idx="33">
                  <c:v>0.52738628463966464</c:v>
                </c:pt>
                <c:pt idx="34">
                  <c:v>0.52796686994881237</c:v>
                </c:pt>
                <c:pt idx="35">
                  <c:v>0.52854745600807529</c:v>
                </c:pt>
                <c:pt idx="36">
                  <c:v>0.52912804282387516</c:v>
                </c:pt>
                <c:pt idx="37">
                  <c:v>0.5297086304027071</c:v>
                </c:pt>
                <c:pt idx="38">
                  <c:v>0.53028921875114132</c:v>
                </c:pt>
                <c:pt idx="39">
                  <c:v>0.53086980787582294</c:v>
                </c:pt>
                <c:pt idx="40">
                  <c:v>0.53145039778347447</c:v>
                </c:pt>
              </c:numCache>
            </c:numRef>
          </c:val>
          <c:smooth val="0"/>
          <c:extLst>
            <c:ext xmlns:c16="http://schemas.microsoft.com/office/drawing/2014/chart" uri="{C3380CC4-5D6E-409C-BE32-E72D297353CC}">
              <c16:uniqueId val="{00000005-960F-4674-8C3C-B574E0E2A391}"/>
            </c:ext>
          </c:extLst>
        </c:ser>
        <c:ser>
          <c:idx val="3"/>
          <c:order val="2"/>
          <c:tx>
            <c:strRef>
              <c:f>'Graphics Input'!$E$144</c:f>
              <c:strCache>
                <c:ptCount val="1"/>
                <c:pt idx="0">
                  <c:v>TRG 1 - High</c:v>
                </c:pt>
              </c:strCache>
            </c:strRef>
          </c:tx>
          <c:spPr>
            <a:ln>
              <a:solidFill>
                <a:schemeClr val="accent6"/>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Input'!$S$144:$BG$144</c:f>
              <c:numCache>
                <c:formatCode>0%</c:formatCode>
                <c:ptCount val="41"/>
                <c:pt idx="4">
                  <c:v>0.47425895065325047</c:v>
                </c:pt>
                <c:pt idx="5">
                  <c:v>0.47427996924771687</c:v>
                </c:pt>
                <c:pt idx="6">
                  <c:v>0.47427963584258387</c:v>
                </c:pt>
                <c:pt idx="7">
                  <c:v>0.47515710024524527</c:v>
                </c:pt>
                <c:pt idx="8">
                  <c:v>0.47603458257413789</c:v>
                </c:pt>
                <c:pt idx="9">
                  <c:v>0.47691208393150991</c:v>
                </c:pt>
                <c:pt idx="10">
                  <c:v>0.47778960551186678</c:v>
                </c:pt>
                <c:pt idx="11">
                  <c:v>0.49080308764836234</c:v>
                </c:pt>
                <c:pt idx="12">
                  <c:v>0.50381661766767039</c:v>
                </c:pt>
                <c:pt idx="13">
                  <c:v>0.51683019874698222</c:v>
                </c:pt>
                <c:pt idx="14">
                  <c:v>0.51698036047746498</c:v>
                </c:pt>
                <c:pt idx="15">
                  <c:v>0.51713052220794764</c:v>
                </c:pt>
                <c:pt idx="16">
                  <c:v>0.51728068393843052</c:v>
                </c:pt>
                <c:pt idx="17">
                  <c:v>0.51743084566891318</c:v>
                </c:pt>
                <c:pt idx="18">
                  <c:v>0.51758100739939605</c:v>
                </c:pt>
                <c:pt idx="19">
                  <c:v>0.51773116912987882</c:v>
                </c:pt>
                <c:pt idx="20">
                  <c:v>0.5178813308603617</c:v>
                </c:pt>
                <c:pt idx="21">
                  <c:v>0.5178813308603617</c:v>
                </c:pt>
                <c:pt idx="22">
                  <c:v>0.5178813308603617</c:v>
                </c:pt>
                <c:pt idx="23">
                  <c:v>0.5178813308603617</c:v>
                </c:pt>
                <c:pt idx="24">
                  <c:v>0.5178813308603617</c:v>
                </c:pt>
                <c:pt idx="25">
                  <c:v>0.5178813308603617</c:v>
                </c:pt>
                <c:pt idx="26">
                  <c:v>0.5178813308603617</c:v>
                </c:pt>
                <c:pt idx="27">
                  <c:v>0.5178813308603617</c:v>
                </c:pt>
                <c:pt idx="28">
                  <c:v>0.5178813308603617</c:v>
                </c:pt>
                <c:pt idx="29">
                  <c:v>0.5178813308603617</c:v>
                </c:pt>
                <c:pt idx="30">
                  <c:v>0.5178813308603617</c:v>
                </c:pt>
                <c:pt idx="31">
                  <c:v>0.5178813308603617</c:v>
                </c:pt>
                <c:pt idx="32">
                  <c:v>0.5178813308603617</c:v>
                </c:pt>
                <c:pt idx="33">
                  <c:v>0.5178813308603617</c:v>
                </c:pt>
                <c:pt idx="34">
                  <c:v>0.5178813308603617</c:v>
                </c:pt>
                <c:pt idx="35">
                  <c:v>0.5178813308603617</c:v>
                </c:pt>
                <c:pt idx="36">
                  <c:v>0.5178813308603617</c:v>
                </c:pt>
                <c:pt idx="37">
                  <c:v>0.5178813308603617</c:v>
                </c:pt>
                <c:pt idx="38">
                  <c:v>0.5178813308603617</c:v>
                </c:pt>
                <c:pt idx="39">
                  <c:v>0.5178813308603617</c:v>
                </c:pt>
                <c:pt idx="40">
                  <c:v>0.5178813308603617</c:v>
                </c:pt>
              </c:numCache>
            </c:numRef>
          </c:val>
          <c:smooth val="0"/>
          <c:extLst>
            <c:ext xmlns:c16="http://schemas.microsoft.com/office/drawing/2014/chart" uri="{C3380CC4-5D6E-409C-BE32-E72D297353CC}">
              <c16:uniqueId val="{00000006-960F-4674-8C3C-B574E0E2A391}"/>
            </c:ext>
          </c:extLst>
        </c:ser>
        <c:ser>
          <c:idx val="4"/>
          <c:order val="3"/>
          <c:tx>
            <c:strRef>
              <c:f>'Graphics Input'!$E$145</c:f>
              <c:strCache>
                <c:ptCount val="1"/>
                <c:pt idx="0">
                  <c:v>TRG 2 - Low</c:v>
                </c:pt>
              </c:strCache>
            </c:strRef>
          </c:tx>
          <c:spPr>
            <a:ln>
              <a:solidFill>
                <a:schemeClr val="accent5"/>
              </a:solidFill>
              <a:prstDash val="sysDot"/>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7-960F-4674-8C3C-B574E0E2A391}"/>
              </c:ext>
            </c:extLst>
          </c:dPt>
          <c:dPt>
            <c:idx val="13"/>
            <c:marker>
              <c:symbol val="circle"/>
              <c:size val="8"/>
              <c:spPr>
                <a:noFill/>
                <a:ln>
                  <a:noFill/>
                </a:ln>
              </c:spPr>
            </c:marker>
            <c:bubble3D val="0"/>
            <c:extLst>
              <c:ext xmlns:c16="http://schemas.microsoft.com/office/drawing/2014/chart" uri="{C3380CC4-5D6E-409C-BE32-E72D297353CC}">
                <c16:uniqueId val="{00000008-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Input'!$S$145:$BG$145</c:f>
              <c:numCache>
                <c:formatCode>0%</c:formatCode>
                <c:ptCount val="41"/>
                <c:pt idx="4">
                  <c:v>0.434807216211821</c:v>
                </c:pt>
                <c:pt idx="5">
                  <c:v>0.43520428782211534</c:v>
                </c:pt>
                <c:pt idx="6">
                  <c:v>0.43558191784445099</c:v>
                </c:pt>
                <c:pt idx="7">
                  <c:v>0.43799325665159727</c:v>
                </c:pt>
                <c:pt idx="8">
                  <c:v>0.44040464310825272</c:v>
                </c:pt>
                <c:pt idx="9">
                  <c:v>0.44281608172039233</c:v>
                </c:pt>
                <c:pt idx="10">
                  <c:v>0.44522757758062598</c:v>
                </c:pt>
                <c:pt idx="11">
                  <c:v>0.45977314094524557</c:v>
                </c:pt>
                <c:pt idx="12">
                  <c:v>0.47431885029899296</c:v>
                </c:pt>
                <c:pt idx="13">
                  <c:v>0.48886472375965645</c:v>
                </c:pt>
                <c:pt idx="14">
                  <c:v>0.48924201973922499</c:v>
                </c:pt>
                <c:pt idx="15">
                  <c:v>0.48961932791640406</c:v>
                </c:pt>
                <c:pt idx="16">
                  <c:v>0.48999664879686772</c:v>
                </c:pt>
                <c:pt idx="17">
                  <c:v>0.49037398291463313</c:v>
                </c:pt>
                <c:pt idx="18">
                  <c:v>0.49075133083407474</c:v>
                </c:pt>
                <c:pt idx="19">
                  <c:v>0.49112869315211194</c:v>
                </c:pt>
                <c:pt idx="20">
                  <c:v>0.4915060705005907</c:v>
                </c:pt>
                <c:pt idx="21">
                  <c:v>0.49176083482573574</c:v>
                </c:pt>
                <c:pt idx="22">
                  <c:v>0.49201560304701181</c:v>
                </c:pt>
                <c:pt idx="23">
                  <c:v>0.49227037524972123</c:v>
                </c:pt>
                <c:pt idx="24">
                  <c:v>0.49252515152167459</c:v>
                </c:pt>
                <c:pt idx="25">
                  <c:v>0.49277993195328401</c:v>
                </c:pt>
                <c:pt idx="26">
                  <c:v>0.49303471663765996</c:v>
                </c:pt>
                <c:pt idx="27">
                  <c:v>0.49328950567071284</c:v>
                </c:pt>
                <c:pt idx="28">
                  <c:v>0.49354429915125853</c:v>
                </c:pt>
                <c:pt idx="29">
                  <c:v>0.49379909718113019</c:v>
                </c:pt>
                <c:pt idx="30">
                  <c:v>0.49405389986529313</c:v>
                </c:pt>
                <c:pt idx="31">
                  <c:v>0.49506533991735507</c:v>
                </c:pt>
                <c:pt idx="32">
                  <c:v>0.49607678447546399</c:v>
                </c:pt>
                <c:pt idx="33">
                  <c:v>0.4970882336319763</c:v>
                </c:pt>
                <c:pt idx="34">
                  <c:v>0.49809968748179034</c:v>
                </c:pt>
                <c:pt idx="35">
                  <c:v>0.49911114612243351</c:v>
                </c:pt>
                <c:pt idx="36">
                  <c:v>0.50012260965415423</c:v>
                </c:pt>
                <c:pt idx="37">
                  <c:v>0.50113407818001698</c:v>
                </c:pt>
                <c:pt idx="38">
                  <c:v>0.50214555180600362</c:v>
                </c:pt>
                <c:pt idx="39">
                  <c:v>0.50315703064111506</c:v>
                </c:pt>
                <c:pt idx="40">
                  <c:v>0.50416851479748082</c:v>
                </c:pt>
              </c:numCache>
            </c:numRef>
          </c:val>
          <c:smooth val="0"/>
          <c:extLst>
            <c:ext xmlns:c16="http://schemas.microsoft.com/office/drawing/2014/chart" uri="{C3380CC4-5D6E-409C-BE32-E72D297353CC}">
              <c16:uniqueId val="{00000009-960F-4674-8C3C-B574E0E2A391}"/>
            </c:ext>
          </c:extLst>
        </c:ser>
        <c:ser>
          <c:idx val="6"/>
          <c:order val="4"/>
          <c:tx>
            <c:strRef>
              <c:f>'Graphics Input'!$E$146</c:f>
              <c:strCache>
                <c:ptCount val="1"/>
                <c:pt idx="0">
                  <c:v>TRG 2 -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A-960F-4674-8C3C-B574E0E2A391}"/>
              </c:ext>
            </c:extLst>
          </c:dPt>
          <c:dPt>
            <c:idx val="1"/>
            <c:bubble3D val="0"/>
            <c:extLst>
              <c:ext xmlns:c16="http://schemas.microsoft.com/office/drawing/2014/chart" uri="{C3380CC4-5D6E-409C-BE32-E72D297353CC}">
                <c16:uniqueId val="{0000000B-960F-4674-8C3C-B574E0E2A391}"/>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C-960F-4674-8C3C-B574E0E2A391}"/>
              </c:ext>
            </c:extLst>
          </c:dPt>
          <c:dPt>
            <c:idx val="13"/>
            <c:bubble3D val="0"/>
            <c:extLst>
              <c:ext xmlns:c16="http://schemas.microsoft.com/office/drawing/2014/chart" uri="{C3380CC4-5D6E-409C-BE32-E72D297353CC}">
                <c16:uniqueId val="{0000000D-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Input'!$S$146:$BG$146</c:f>
              <c:numCache>
                <c:formatCode>0%</c:formatCode>
                <c:ptCount val="41"/>
                <c:pt idx="3">
                  <c:v>0.43480721621182061</c:v>
                </c:pt>
                <c:pt idx="4">
                  <c:v>0.43480721621182061</c:v>
                </c:pt>
                <c:pt idx="5">
                  <c:v>0.43482718479795751</c:v>
                </c:pt>
                <c:pt idx="6">
                  <c:v>0.43482758281674161</c:v>
                </c:pt>
                <c:pt idx="7">
                  <c:v>0.43728454138894862</c:v>
                </c:pt>
                <c:pt idx="8">
                  <c:v>0.43974154008816962</c:v>
                </c:pt>
                <c:pt idx="9">
                  <c:v>0.4421985825084298</c:v>
                </c:pt>
                <c:pt idx="10">
                  <c:v>0.44465567268616751</c:v>
                </c:pt>
                <c:pt idx="11">
                  <c:v>0.45427829390373303</c:v>
                </c:pt>
                <c:pt idx="12">
                  <c:v>0.46390102008804796</c:v>
                </c:pt>
                <c:pt idx="13">
                  <c:v>0.47352386367900123</c:v>
                </c:pt>
                <c:pt idx="14">
                  <c:v>0.47392746464908603</c:v>
                </c:pt>
                <c:pt idx="15">
                  <c:v>0.47433106785303875</c:v>
                </c:pt>
                <c:pt idx="16">
                  <c:v>0.47473467333086367</c:v>
                </c:pt>
                <c:pt idx="17">
                  <c:v>0.47513828112352624</c:v>
                </c:pt>
                <c:pt idx="18">
                  <c:v>0.4755418912729818</c:v>
                </c:pt>
                <c:pt idx="19">
                  <c:v>0.47594550382220541</c:v>
                </c:pt>
                <c:pt idx="20">
                  <c:v>0.47634911881522407</c:v>
                </c:pt>
                <c:pt idx="21">
                  <c:v>0.47690602803343712</c:v>
                </c:pt>
                <c:pt idx="22">
                  <c:v>0.47746293776290749</c:v>
                </c:pt>
                <c:pt idx="23">
                  <c:v>0.47801984800737379</c:v>
                </c:pt>
                <c:pt idx="24">
                  <c:v>0.47857675877061079</c:v>
                </c:pt>
                <c:pt idx="25">
                  <c:v>0.47913367005642998</c:v>
                </c:pt>
                <c:pt idx="26">
                  <c:v>0.47969058186868074</c:v>
                </c:pt>
                <c:pt idx="27">
                  <c:v>0.48024749421125007</c:v>
                </c:pt>
                <c:pt idx="28">
                  <c:v>0.48080440708806377</c:v>
                </c:pt>
                <c:pt idx="29">
                  <c:v>0.481361320503086</c:v>
                </c:pt>
                <c:pt idx="30">
                  <c:v>0.48191823446032012</c:v>
                </c:pt>
                <c:pt idx="31">
                  <c:v>0.48245052113550052</c:v>
                </c:pt>
                <c:pt idx="32">
                  <c:v>0.48298280848112951</c:v>
                </c:pt>
                <c:pt idx="33">
                  <c:v>0.48351509650289765</c:v>
                </c:pt>
                <c:pt idx="34">
                  <c:v>0.4840473852065611</c:v>
                </c:pt>
                <c:pt idx="35">
                  <c:v>0.48457967459794049</c:v>
                </c:pt>
                <c:pt idx="36">
                  <c:v>0.48511196468292367</c:v>
                </c:pt>
                <c:pt idx="37">
                  <c:v>0.48564425546746537</c:v>
                </c:pt>
                <c:pt idx="38">
                  <c:v>0.48617654695758905</c:v>
                </c:pt>
                <c:pt idx="39">
                  <c:v>0.48670883915938706</c:v>
                </c:pt>
                <c:pt idx="40">
                  <c:v>0.48724113207902287</c:v>
                </c:pt>
              </c:numCache>
            </c:numRef>
          </c:val>
          <c:smooth val="0"/>
          <c:extLst>
            <c:ext xmlns:c16="http://schemas.microsoft.com/office/drawing/2014/chart" uri="{C3380CC4-5D6E-409C-BE32-E72D297353CC}">
              <c16:uniqueId val="{0000000E-960F-4674-8C3C-B574E0E2A391}"/>
            </c:ext>
          </c:extLst>
        </c:ser>
        <c:ser>
          <c:idx val="7"/>
          <c:order val="5"/>
          <c:tx>
            <c:strRef>
              <c:f>'Graphics Input'!$E$147</c:f>
              <c:strCache>
                <c:ptCount val="1"/>
                <c:pt idx="0">
                  <c:v>TRG 2 - High</c:v>
                </c:pt>
              </c:strCache>
            </c:strRef>
          </c:tx>
          <c:spPr>
            <a:ln>
              <a:solidFill>
                <a:schemeClr val="accent5"/>
              </a:solidFill>
              <a:prstDash val="dash"/>
            </a:ln>
          </c:spPr>
          <c:marker>
            <c:symbol val="none"/>
          </c:marker>
          <c:dPt>
            <c:idx val="1"/>
            <c:bubble3D val="0"/>
            <c:extLst>
              <c:ext xmlns:c16="http://schemas.microsoft.com/office/drawing/2014/chart" uri="{C3380CC4-5D6E-409C-BE32-E72D297353CC}">
                <c16:uniqueId val="{0000000F-960F-4674-8C3C-B574E0E2A391}"/>
              </c:ext>
            </c:extLst>
          </c:dPt>
          <c:dPt>
            <c:idx val="12"/>
            <c:bubble3D val="0"/>
            <c:extLst>
              <c:ext xmlns:c16="http://schemas.microsoft.com/office/drawing/2014/chart" uri="{C3380CC4-5D6E-409C-BE32-E72D297353CC}">
                <c16:uniqueId val="{00000010-960F-4674-8C3C-B574E0E2A391}"/>
              </c:ext>
            </c:extLst>
          </c:dPt>
          <c:dPt>
            <c:idx val="13"/>
            <c:bubble3D val="0"/>
            <c:extLst>
              <c:ext xmlns:c16="http://schemas.microsoft.com/office/drawing/2014/chart" uri="{C3380CC4-5D6E-409C-BE32-E72D297353CC}">
                <c16:uniqueId val="{00000011-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Input'!$S$147:$BG$147</c:f>
              <c:numCache>
                <c:formatCode>0%</c:formatCode>
                <c:ptCount val="41"/>
                <c:pt idx="4">
                  <c:v>0.43480721621182061</c:v>
                </c:pt>
                <c:pt idx="5">
                  <c:v>0.43482648635218979</c:v>
                </c:pt>
                <c:pt idx="6">
                  <c:v>0.43482618068171669</c:v>
                </c:pt>
                <c:pt idx="7">
                  <c:v>0.4356306522762341</c:v>
                </c:pt>
                <c:pt idx="8">
                  <c:v>0.43643514030577013</c:v>
                </c:pt>
                <c:pt idx="9">
                  <c:v>0.43723964578088131</c:v>
                </c:pt>
                <c:pt idx="10">
                  <c:v>0.43804416979670679</c:v>
                </c:pt>
                <c:pt idx="11">
                  <c:v>0.44997511160222914</c:v>
                </c:pt>
                <c:pt idx="12">
                  <c:v>0.46190609730738108</c:v>
                </c:pt>
                <c:pt idx="13">
                  <c:v>0.47383712982505632</c:v>
                </c:pt>
                <c:pt idx="14">
                  <c:v>0.47397480019252702</c:v>
                </c:pt>
                <c:pt idx="15">
                  <c:v>0.47411247055999783</c:v>
                </c:pt>
                <c:pt idx="16">
                  <c:v>0.47425014092746881</c:v>
                </c:pt>
                <c:pt idx="17">
                  <c:v>0.47438781129493951</c:v>
                </c:pt>
                <c:pt idx="18">
                  <c:v>0.47452548166241049</c:v>
                </c:pt>
                <c:pt idx="19">
                  <c:v>0.4746631520298813</c:v>
                </c:pt>
                <c:pt idx="20">
                  <c:v>0.47480082239735222</c:v>
                </c:pt>
                <c:pt idx="21">
                  <c:v>0.47480082239735222</c:v>
                </c:pt>
                <c:pt idx="22">
                  <c:v>0.47480082239735222</c:v>
                </c:pt>
                <c:pt idx="23">
                  <c:v>0.47480082239735222</c:v>
                </c:pt>
                <c:pt idx="24">
                  <c:v>0.47480082239735222</c:v>
                </c:pt>
                <c:pt idx="25">
                  <c:v>0.47480082239735222</c:v>
                </c:pt>
                <c:pt idx="26">
                  <c:v>0.47480082239735222</c:v>
                </c:pt>
                <c:pt idx="27">
                  <c:v>0.47480082239735222</c:v>
                </c:pt>
                <c:pt idx="28">
                  <c:v>0.47480082239735222</c:v>
                </c:pt>
                <c:pt idx="29">
                  <c:v>0.47480082239735222</c:v>
                </c:pt>
                <c:pt idx="30">
                  <c:v>0.47480082239735222</c:v>
                </c:pt>
                <c:pt idx="31">
                  <c:v>0.47480082239735222</c:v>
                </c:pt>
                <c:pt idx="32">
                  <c:v>0.47480082239735222</c:v>
                </c:pt>
                <c:pt idx="33">
                  <c:v>0.47480082239735222</c:v>
                </c:pt>
                <c:pt idx="34">
                  <c:v>0.47480082239735222</c:v>
                </c:pt>
                <c:pt idx="35">
                  <c:v>0.47480082239735222</c:v>
                </c:pt>
                <c:pt idx="36">
                  <c:v>0.47480082239735222</c:v>
                </c:pt>
                <c:pt idx="37">
                  <c:v>0.47480082239735222</c:v>
                </c:pt>
                <c:pt idx="38">
                  <c:v>0.47480082239735222</c:v>
                </c:pt>
                <c:pt idx="39">
                  <c:v>0.47480082239735222</c:v>
                </c:pt>
                <c:pt idx="40">
                  <c:v>0.47480082239735222</c:v>
                </c:pt>
              </c:numCache>
            </c:numRef>
          </c:val>
          <c:smooth val="0"/>
          <c:extLst>
            <c:ext xmlns:c16="http://schemas.microsoft.com/office/drawing/2014/chart" uri="{C3380CC4-5D6E-409C-BE32-E72D297353CC}">
              <c16:uniqueId val="{00000012-960F-4674-8C3C-B574E0E2A391}"/>
            </c:ext>
          </c:extLst>
        </c:ser>
        <c:ser>
          <c:idx val="9"/>
          <c:order val="6"/>
          <c:tx>
            <c:strRef>
              <c:f>'Graphics Input'!$E$148</c:f>
              <c:strCache>
                <c:ptCount val="1"/>
                <c:pt idx="0">
                  <c:v>TRG 3 - Low</c:v>
                </c:pt>
              </c:strCache>
            </c:strRef>
          </c:tx>
          <c:spPr>
            <a:ln>
              <a:solidFill>
                <a:schemeClr val="accent4"/>
              </a:solidFill>
              <a:prstDash val="sysDot"/>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Input'!$S$148:$BG$148</c:f>
              <c:numCache>
                <c:formatCode>0%</c:formatCode>
                <c:ptCount val="41"/>
                <c:pt idx="4">
                  <c:v>0.39740244508359729</c:v>
                </c:pt>
                <c:pt idx="5">
                  <c:v>0.39776535816994985</c:v>
                </c:pt>
                <c:pt idx="6">
                  <c:v>0.3981105021524271</c:v>
                </c:pt>
                <c:pt idx="7">
                  <c:v>0.40031440287476011</c:v>
                </c:pt>
                <c:pt idx="8">
                  <c:v>0.40251834714750079</c:v>
                </c:pt>
                <c:pt idx="9">
                  <c:v>0.40472233908899247</c:v>
                </c:pt>
                <c:pt idx="10">
                  <c:v>0.40692638335374764</c:v>
                </c:pt>
                <c:pt idx="11">
                  <c:v>0.42022064856070351</c:v>
                </c:pt>
                <c:pt idx="12">
                  <c:v>0.43351504719791129</c:v>
                </c:pt>
                <c:pt idx="13">
                  <c:v>0.44680959582455654</c:v>
                </c:pt>
                <c:pt idx="14">
                  <c:v>0.44715443450066467</c:v>
                </c:pt>
                <c:pt idx="15">
                  <c:v>0.44749928432507036</c:v>
                </c:pt>
                <c:pt idx="16">
                  <c:v>0.44784414575994674</c:v>
                </c:pt>
                <c:pt idx="17">
                  <c:v>0.44818901929337113</c:v>
                </c:pt>
                <c:pt idx="18">
                  <c:v>0.44853390544116734</c:v>
                </c:pt>
                <c:pt idx="19">
                  <c:v>0.44887880474890418</c:v>
                </c:pt>
                <c:pt idx="20">
                  <c:v>0.449223717794072</c:v>
                </c:pt>
                <c:pt idx="21">
                  <c:v>0.4494565657366954</c:v>
                </c:pt>
                <c:pt idx="22">
                  <c:v>0.44968941724028089</c:v>
                </c:pt>
                <c:pt idx="23">
                  <c:v>0.44992227238279225</c:v>
                </c:pt>
                <c:pt idx="24">
                  <c:v>0.45015513124448675</c:v>
                </c:pt>
                <c:pt idx="25">
                  <c:v>0.450387993907998</c:v>
                </c:pt>
                <c:pt idx="26">
                  <c:v>0.45062086045842698</c:v>
                </c:pt>
                <c:pt idx="27">
                  <c:v>0.45085373098343307</c:v>
                </c:pt>
                <c:pt idx="28">
                  <c:v>0.45108660557333147</c:v>
                </c:pt>
                <c:pt idx="29">
                  <c:v>0.45131948432119517</c:v>
                </c:pt>
                <c:pt idx="30">
                  <c:v>0.4515523673229595</c:v>
                </c:pt>
                <c:pt idx="31">
                  <c:v>0.45247679712715372</c:v>
                </c:pt>
                <c:pt idx="32">
                  <c:v>0.4534012310497571</c:v>
                </c:pt>
                <c:pt idx="33">
                  <c:v>0.4543256691751813</c:v>
                </c:pt>
                <c:pt idx="34">
                  <c:v>0.45525011159016066</c:v>
                </c:pt>
                <c:pt idx="35">
                  <c:v>0.45617455838383281</c:v>
                </c:pt>
                <c:pt idx="36">
                  <c:v>0.45709900964782202</c:v>
                </c:pt>
                <c:pt idx="37">
                  <c:v>0.45802346547632689</c:v>
                </c:pt>
                <c:pt idx="38">
                  <c:v>0.4589479259662117</c:v>
                </c:pt>
                <c:pt idx="39">
                  <c:v>0.45987239121710072</c:v>
                </c:pt>
                <c:pt idx="40">
                  <c:v>0.46079686133147718</c:v>
                </c:pt>
              </c:numCache>
            </c:numRef>
          </c:val>
          <c:smooth val="0"/>
          <c:extLst>
            <c:ext xmlns:c16="http://schemas.microsoft.com/office/drawing/2014/chart" uri="{C3380CC4-5D6E-409C-BE32-E72D297353CC}">
              <c16:uniqueId val="{00000013-960F-4674-8C3C-B574E0E2A391}"/>
            </c:ext>
          </c:extLst>
        </c:ser>
        <c:ser>
          <c:idx val="10"/>
          <c:order val="7"/>
          <c:tx>
            <c:strRef>
              <c:f>'Graphics Input'!$E$149</c:f>
              <c:strCache>
                <c:ptCount val="1"/>
                <c:pt idx="0">
                  <c:v>TRG 3 -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4-960F-4674-8C3C-B574E0E2A391}"/>
              </c:ext>
            </c:extLst>
          </c:dPt>
          <c:dPt>
            <c:idx val="1"/>
            <c:bubble3D val="0"/>
            <c:extLst>
              <c:ext xmlns:c16="http://schemas.microsoft.com/office/drawing/2014/chart" uri="{C3380CC4-5D6E-409C-BE32-E72D297353CC}">
                <c16:uniqueId val="{00000015-960F-4674-8C3C-B574E0E2A391}"/>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6-960F-4674-8C3C-B574E0E2A391}"/>
              </c:ext>
            </c:extLst>
          </c:dPt>
          <c:dPt>
            <c:idx val="12"/>
            <c:bubble3D val="0"/>
            <c:extLst>
              <c:ext xmlns:c16="http://schemas.microsoft.com/office/drawing/2014/chart" uri="{C3380CC4-5D6E-409C-BE32-E72D297353CC}">
                <c16:uniqueId val="{00000017-960F-4674-8C3C-B574E0E2A391}"/>
              </c:ext>
            </c:extLst>
          </c:dPt>
          <c:dPt>
            <c:idx val="13"/>
            <c:bubble3D val="0"/>
            <c:extLst>
              <c:ext xmlns:c16="http://schemas.microsoft.com/office/drawing/2014/chart" uri="{C3380CC4-5D6E-409C-BE32-E72D297353CC}">
                <c16:uniqueId val="{00000018-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Input'!$S$149:$BG$149</c:f>
              <c:numCache>
                <c:formatCode>0%</c:formatCode>
                <c:ptCount val="41"/>
                <c:pt idx="3">
                  <c:v>0.39740244508359729</c:v>
                </c:pt>
                <c:pt idx="4">
                  <c:v>0.39740244508359729</c:v>
                </c:pt>
                <c:pt idx="5">
                  <c:v>0.39742069585005002</c:v>
                </c:pt>
                <c:pt idx="6">
                  <c:v>0.39742105962882851</c:v>
                </c:pt>
                <c:pt idx="7">
                  <c:v>0.39966665562553461</c:v>
                </c:pt>
                <c:pt idx="8">
                  <c:v>0.40191228829728393</c:v>
                </c:pt>
                <c:pt idx="9">
                  <c:v>0.4041579609289217</c:v>
                </c:pt>
                <c:pt idx="10">
                  <c:v>0.40640367720964737</c:v>
                </c:pt>
                <c:pt idx="11">
                  <c:v>0.41519850180637369</c:v>
                </c:pt>
                <c:pt idx="12">
                  <c:v>0.42399342233996884</c:v>
                </c:pt>
                <c:pt idx="13">
                  <c:v>0.43278845018016654</c:v>
                </c:pt>
                <c:pt idx="14">
                  <c:v>0.43315733093092129</c:v>
                </c:pt>
                <c:pt idx="15">
                  <c:v>0.43352621372337308</c:v>
                </c:pt>
                <c:pt idx="16">
                  <c:v>0.43389509859408465</c:v>
                </c:pt>
                <c:pt idx="17">
                  <c:v>0.43426398558049734</c:v>
                </c:pt>
                <c:pt idx="18">
                  <c:v>0.43463287472095735</c:v>
                </c:pt>
                <c:pt idx="19">
                  <c:v>0.43500176605474272</c:v>
                </c:pt>
                <c:pt idx="20">
                  <c:v>0.43537065962209315</c:v>
                </c:pt>
                <c:pt idx="21">
                  <c:v>0.43587966010956353</c:v>
                </c:pt>
                <c:pt idx="22">
                  <c:v>0.43638866106430974</c:v>
                </c:pt>
                <c:pt idx="23">
                  <c:v>0.43689766248974876</c:v>
                </c:pt>
                <c:pt idx="24">
                  <c:v>0.43740666438933068</c:v>
                </c:pt>
                <c:pt idx="25">
                  <c:v>0.43791566676653909</c:v>
                </c:pt>
                <c:pt idx="26">
                  <c:v>0.43842466962489224</c:v>
                </c:pt>
                <c:pt idx="27">
                  <c:v>0.43893367296794278</c:v>
                </c:pt>
                <c:pt idx="28">
                  <c:v>0.43944267679927856</c:v>
                </c:pt>
                <c:pt idx="29">
                  <c:v>0.43995168112252303</c:v>
                </c:pt>
                <c:pt idx="30">
                  <c:v>0.44046068594133492</c:v>
                </c:pt>
                <c:pt idx="31">
                  <c:v>0.44094718206723882</c:v>
                </c:pt>
                <c:pt idx="32">
                  <c:v>0.44143367880591522</c:v>
                </c:pt>
                <c:pt idx="33">
                  <c:v>0.44192017616256518</c:v>
                </c:pt>
                <c:pt idx="34">
                  <c:v>0.44240667414244966</c:v>
                </c:pt>
                <c:pt idx="35">
                  <c:v>0.44289317275088858</c:v>
                </c:pt>
                <c:pt idx="36">
                  <c:v>0.44337967199326306</c:v>
                </c:pt>
                <c:pt idx="37">
                  <c:v>0.44386617187501598</c:v>
                </c:pt>
                <c:pt idx="38">
                  <c:v>0.44435267240165227</c:v>
                </c:pt>
                <c:pt idx="39">
                  <c:v>0.44483917357874048</c:v>
                </c:pt>
                <c:pt idx="40">
                  <c:v>0.44532567541191365</c:v>
                </c:pt>
              </c:numCache>
            </c:numRef>
          </c:val>
          <c:smooth val="0"/>
          <c:extLst>
            <c:ext xmlns:c16="http://schemas.microsoft.com/office/drawing/2014/chart" uri="{C3380CC4-5D6E-409C-BE32-E72D297353CC}">
              <c16:uniqueId val="{00000019-960F-4674-8C3C-B574E0E2A391}"/>
            </c:ext>
          </c:extLst>
        </c:ser>
        <c:ser>
          <c:idx val="12"/>
          <c:order val="8"/>
          <c:tx>
            <c:strRef>
              <c:f>'Graphics Input'!$E$150</c:f>
              <c:strCache>
                <c:ptCount val="1"/>
                <c:pt idx="0">
                  <c:v>TRG 3 - High</c:v>
                </c:pt>
              </c:strCache>
            </c:strRef>
          </c:tx>
          <c:spPr>
            <a:ln>
              <a:solidFill>
                <a:schemeClr val="accent4"/>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Input'!$S$150:$BG$150</c:f>
              <c:numCache>
                <c:formatCode>0%</c:formatCode>
                <c:ptCount val="41"/>
                <c:pt idx="4">
                  <c:v>0.39740244508359729</c:v>
                </c:pt>
                <c:pt idx="5">
                  <c:v>0.39742005748885095</c:v>
                </c:pt>
                <c:pt idx="6">
                  <c:v>0.39741977811401824</c:v>
                </c:pt>
                <c:pt idx="7">
                  <c:v>0.39815504415087649</c:v>
                </c:pt>
                <c:pt idx="8">
                  <c:v>0.39889032520891304</c:v>
                </c:pt>
                <c:pt idx="9">
                  <c:v>0.3996256222117498</c:v>
                </c:pt>
                <c:pt idx="10">
                  <c:v>0.40036093616031532</c:v>
                </c:pt>
                <c:pt idx="11">
                  <c:v>0.41126550551630048</c:v>
                </c:pt>
                <c:pt idx="12">
                  <c:v>0.42217011499540125</c:v>
                </c:pt>
                <c:pt idx="13">
                  <c:v>0.43307476725992622</c:v>
                </c:pt>
                <c:pt idx="14">
                  <c:v>0.4332005943819438</c:v>
                </c:pt>
                <c:pt idx="15">
                  <c:v>0.4333264215039615</c:v>
                </c:pt>
                <c:pt idx="16">
                  <c:v>0.43345224862597925</c:v>
                </c:pt>
                <c:pt idx="17">
                  <c:v>0.43357807574799684</c:v>
                </c:pt>
                <c:pt idx="18">
                  <c:v>0.43370390287001465</c:v>
                </c:pt>
                <c:pt idx="19">
                  <c:v>0.43382972999203245</c:v>
                </c:pt>
                <c:pt idx="20">
                  <c:v>0.43395555711405026</c:v>
                </c:pt>
                <c:pt idx="21">
                  <c:v>0.43395555711405026</c:v>
                </c:pt>
                <c:pt idx="22">
                  <c:v>0.43395555711405026</c:v>
                </c:pt>
                <c:pt idx="23">
                  <c:v>0.43395555711405026</c:v>
                </c:pt>
                <c:pt idx="24">
                  <c:v>0.43395555711405026</c:v>
                </c:pt>
                <c:pt idx="25">
                  <c:v>0.43395555711405026</c:v>
                </c:pt>
                <c:pt idx="26">
                  <c:v>0.43395555711405026</c:v>
                </c:pt>
                <c:pt idx="27">
                  <c:v>0.43395555711405026</c:v>
                </c:pt>
                <c:pt idx="28">
                  <c:v>0.43395555711405026</c:v>
                </c:pt>
                <c:pt idx="29">
                  <c:v>0.43395555711405026</c:v>
                </c:pt>
                <c:pt idx="30">
                  <c:v>0.43395555711405026</c:v>
                </c:pt>
                <c:pt idx="31">
                  <c:v>0.43395555711405026</c:v>
                </c:pt>
                <c:pt idx="32">
                  <c:v>0.43395555711405026</c:v>
                </c:pt>
                <c:pt idx="33">
                  <c:v>0.43395555711405026</c:v>
                </c:pt>
                <c:pt idx="34">
                  <c:v>0.43395555711405026</c:v>
                </c:pt>
                <c:pt idx="35">
                  <c:v>0.43395555711405026</c:v>
                </c:pt>
                <c:pt idx="36">
                  <c:v>0.43395555711405026</c:v>
                </c:pt>
                <c:pt idx="37">
                  <c:v>0.43395555711405026</c:v>
                </c:pt>
                <c:pt idx="38">
                  <c:v>0.43395555711405026</c:v>
                </c:pt>
                <c:pt idx="39">
                  <c:v>0.43395555711405026</c:v>
                </c:pt>
                <c:pt idx="40">
                  <c:v>0.43395555711405026</c:v>
                </c:pt>
              </c:numCache>
            </c:numRef>
          </c:val>
          <c:smooth val="0"/>
          <c:extLst>
            <c:ext xmlns:c16="http://schemas.microsoft.com/office/drawing/2014/chart" uri="{C3380CC4-5D6E-409C-BE32-E72D297353CC}">
              <c16:uniqueId val="{0000001A-960F-4674-8C3C-B574E0E2A391}"/>
            </c:ext>
          </c:extLst>
        </c:ser>
        <c:ser>
          <c:idx val="13"/>
          <c:order val="9"/>
          <c:tx>
            <c:strRef>
              <c:f>'Graphics Input'!$E$151</c:f>
              <c:strCache>
                <c:ptCount val="1"/>
                <c:pt idx="0">
                  <c:v>TRG 4 - Low</c:v>
                </c:pt>
              </c:strCache>
            </c:strRef>
          </c:tx>
          <c:spPr>
            <a:ln>
              <a:solidFill>
                <a:schemeClr val="accent3"/>
              </a:solidFill>
              <a:prstDash val="sysDot"/>
            </a:ln>
          </c:spPr>
          <c:marker>
            <c:symbol val="none"/>
          </c:marker>
          <c:dPt>
            <c:idx val="13"/>
            <c:bubble3D val="0"/>
            <c:extLst>
              <c:ext xmlns:c16="http://schemas.microsoft.com/office/drawing/2014/chart" uri="{C3380CC4-5D6E-409C-BE32-E72D297353CC}">
                <c16:uniqueId val="{0000001B-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Input'!$S$151:$BG$151</c:f>
              <c:numCache>
                <c:formatCode>0%</c:formatCode>
                <c:ptCount val="41"/>
                <c:pt idx="4">
                  <c:v>0.33754788847036948</c:v>
                </c:pt>
                <c:pt idx="5">
                  <c:v>0.33785614159641453</c:v>
                </c:pt>
                <c:pt idx="6">
                  <c:v>0.33814930190266007</c:v>
                </c:pt>
                <c:pt idx="7">
                  <c:v>0.3400212632970227</c:v>
                </c:pt>
                <c:pt idx="8">
                  <c:v>0.34189326168247164</c:v>
                </c:pt>
                <c:pt idx="9">
                  <c:v>0.34376530055706828</c:v>
                </c:pt>
                <c:pt idx="10">
                  <c:v>0.34563738387428805</c:v>
                </c:pt>
                <c:pt idx="11">
                  <c:v>0.35692934044095947</c:v>
                </c:pt>
                <c:pt idx="12">
                  <c:v>0.36822141034135675</c:v>
                </c:pt>
                <c:pt idx="13">
                  <c:v>0.3795136076406127</c:v>
                </c:pt>
                <c:pt idx="14">
                  <c:v>0.37980650862404458</c:v>
                </c:pt>
                <c:pt idx="15">
                  <c:v>0.3800994190766791</c:v>
                </c:pt>
                <c:pt idx="16">
                  <c:v>0.38039233939107947</c:v>
                </c:pt>
                <c:pt idx="17">
                  <c:v>0.38068526998181162</c:v>
                </c:pt>
                <c:pt idx="18">
                  <c:v>0.38097821128700876</c:v>
                </c:pt>
                <c:pt idx="19">
                  <c:v>0.38127116377006898</c:v>
                </c:pt>
                <c:pt idx="20">
                  <c:v>0.38156412792150446</c:v>
                </c:pt>
                <c:pt idx="21">
                  <c:v>0.38176190559584827</c:v>
                </c:pt>
                <c:pt idx="22">
                  <c:v>0.3819596862948218</c:v>
                </c:pt>
                <c:pt idx="23">
                  <c:v>0.38215747008464646</c:v>
                </c:pt>
                <c:pt idx="24">
                  <c:v>0.38235525703349121</c:v>
                </c:pt>
                <c:pt idx="25">
                  <c:v>0.38255304721154443</c:v>
                </c:pt>
                <c:pt idx="26">
                  <c:v>0.38275084069108906</c:v>
                </c:pt>
                <c:pt idx="27">
                  <c:v>0.38294863754658215</c:v>
                </c:pt>
                <c:pt idx="28">
                  <c:v>0.38314643785473596</c:v>
                </c:pt>
                <c:pt idx="29">
                  <c:v>0.38334424169460535</c:v>
                </c:pt>
                <c:pt idx="30">
                  <c:v>0.38354204914767637</c:v>
                </c:pt>
                <c:pt idx="31">
                  <c:v>0.38432724645158123</c:v>
                </c:pt>
                <c:pt idx="32">
                  <c:v>0.38511244725360316</c:v>
                </c:pt>
                <c:pt idx="33">
                  <c:v>0.38589765162544037</c:v>
                </c:pt>
                <c:pt idx="34">
                  <c:v>0.38668285964076377</c:v>
                </c:pt>
                <c:pt idx="35">
                  <c:v>0.38746807137528544</c:v>
                </c:pt>
                <c:pt idx="36">
                  <c:v>0.38825328690682964</c:v>
                </c:pt>
                <c:pt idx="37">
                  <c:v>0.38903850631540754</c:v>
                </c:pt>
                <c:pt idx="38">
                  <c:v>0.38982372968329415</c:v>
                </c:pt>
                <c:pt idx="39">
                  <c:v>0.39060895709510873</c:v>
                </c:pt>
                <c:pt idx="40">
                  <c:v>0.39139418863789938</c:v>
                </c:pt>
              </c:numCache>
            </c:numRef>
          </c:val>
          <c:smooth val="0"/>
          <c:extLst>
            <c:ext xmlns:c16="http://schemas.microsoft.com/office/drawing/2014/chart" uri="{C3380CC4-5D6E-409C-BE32-E72D297353CC}">
              <c16:uniqueId val="{0000001C-960F-4674-8C3C-B574E0E2A391}"/>
            </c:ext>
          </c:extLst>
        </c:ser>
        <c:ser>
          <c:idx val="1"/>
          <c:order val="10"/>
          <c:tx>
            <c:strRef>
              <c:f>'Graphics Input'!$E$152</c:f>
              <c:strCache>
                <c:ptCount val="1"/>
                <c:pt idx="0">
                  <c:v>TRG 4 - Mid</c:v>
                </c:pt>
              </c:strCache>
            </c:strRef>
          </c:tx>
          <c:spPr>
            <a:ln>
              <a:solidFill>
                <a:schemeClr val="accent3"/>
              </a:solidFill>
            </a:ln>
          </c:spPr>
          <c:marker>
            <c:symbol val="none"/>
          </c:marker>
          <c:dPt>
            <c:idx val="0"/>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1D-960F-4674-8C3C-B574E0E2A391}"/>
              </c:ext>
            </c:extLst>
          </c:dPt>
          <c:dPt>
            <c:idx val="1"/>
            <c:bubble3D val="0"/>
            <c:extLst>
              <c:ext xmlns:c16="http://schemas.microsoft.com/office/drawing/2014/chart" uri="{C3380CC4-5D6E-409C-BE32-E72D297353CC}">
                <c16:uniqueId val="{0000001E-960F-4674-8C3C-B574E0E2A391}"/>
              </c:ext>
            </c:extLst>
          </c:dPt>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1F-960F-4674-8C3C-B574E0E2A391}"/>
              </c:ext>
            </c:extLst>
          </c:dPt>
          <c:dPt>
            <c:idx val="13"/>
            <c:bubble3D val="0"/>
            <c:extLst>
              <c:ext xmlns:c16="http://schemas.microsoft.com/office/drawing/2014/chart" uri="{C3380CC4-5D6E-409C-BE32-E72D297353CC}">
                <c16:uniqueId val="{00000020-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Input'!$S$152:$BG$152</c:f>
              <c:numCache>
                <c:formatCode>0%</c:formatCode>
                <c:ptCount val="41"/>
                <c:pt idx="3">
                  <c:v>0.33754788847036948</c:v>
                </c:pt>
                <c:pt idx="4">
                  <c:v>0.33754788847036948</c:v>
                </c:pt>
                <c:pt idx="5">
                  <c:v>0.33756339040739497</c:v>
                </c:pt>
                <c:pt idx="6">
                  <c:v>0.33756369939582748</c:v>
                </c:pt>
                <c:pt idx="7">
                  <c:v>0.33947107615312494</c:v>
                </c:pt>
                <c:pt idx="8">
                  <c:v>0.34137848406167359</c:v>
                </c:pt>
                <c:pt idx="9">
                  <c:v>0.34328592591157364</c:v>
                </c:pt>
                <c:pt idx="10">
                  <c:v>0.34519340483637739</c:v>
                </c:pt>
                <c:pt idx="11">
                  <c:v>0.35266360163264449</c:v>
                </c:pt>
                <c:pt idx="12">
                  <c:v>0.3601338799163003</c:v>
                </c:pt>
                <c:pt idx="13">
                  <c:v>0.36760424934463215</c:v>
                </c:pt>
                <c:pt idx="14">
                  <c:v>0.36791757131850283</c:v>
                </c:pt>
                <c:pt idx="15">
                  <c:v>0.36823089502656137</c:v>
                </c:pt>
                <c:pt idx="16">
                  <c:v>0.36854422049986374</c:v>
                </c:pt>
                <c:pt idx="17">
                  <c:v>0.36885754777021212</c:v>
                </c:pt>
                <c:pt idx="18">
                  <c:v>0.36917087687017713</c:v>
                </c:pt>
                <c:pt idx="19">
                  <c:v>0.36948420783312091</c:v>
                </c:pt>
                <c:pt idx="20">
                  <c:v>0.36979754069322257</c:v>
                </c:pt>
                <c:pt idx="21">
                  <c:v>0.37022987834464255</c:v>
                </c:pt>
                <c:pt idx="22">
                  <c:v>0.37066221639295993</c:v>
                </c:pt>
                <c:pt idx="23">
                  <c:v>0.37109455484107701</c:v>
                </c:pt>
                <c:pt idx="24">
                  <c:v>0.3715268936919241</c:v>
                </c:pt>
                <c:pt idx="25">
                  <c:v>0.37195923294846028</c:v>
                </c:pt>
                <c:pt idx="26">
                  <c:v>0.37239157261367389</c:v>
                </c:pt>
                <c:pt idx="27">
                  <c:v>0.37282391269058229</c:v>
                </c:pt>
                <c:pt idx="28">
                  <c:v>0.37325625318223327</c:v>
                </c:pt>
                <c:pt idx="29">
                  <c:v>0.37368859409170424</c:v>
                </c:pt>
                <c:pt idx="30">
                  <c:v>0.37412093542210306</c:v>
                </c:pt>
                <c:pt idx="31">
                  <c:v>0.37453415819433178</c:v>
                </c:pt>
                <c:pt idx="32">
                  <c:v>0.37494738148704038</c:v>
                </c:pt>
                <c:pt idx="33">
                  <c:v>0.37536060530464688</c:v>
                </c:pt>
                <c:pt idx="34">
                  <c:v>0.37577382965161976</c:v>
                </c:pt>
                <c:pt idx="35">
                  <c:v>0.3761870545324778</c:v>
                </c:pt>
                <c:pt idx="36">
                  <c:v>0.37660027995179146</c:v>
                </c:pt>
                <c:pt idx="37">
                  <c:v>0.37701350591418392</c:v>
                </c:pt>
                <c:pt idx="38">
                  <c:v>0.37742673242433089</c:v>
                </c:pt>
                <c:pt idx="39">
                  <c:v>0.37783995948696247</c:v>
                </c:pt>
                <c:pt idx="40">
                  <c:v>0.37825318710686295</c:v>
                </c:pt>
              </c:numCache>
            </c:numRef>
          </c:val>
          <c:smooth val="0"/>
          <c:extLst>
            <c:ext xmlns:c16="http://schemas.microsoft.com/office/drawing/2014/chart" uri="{C3380CC4-5D6E-409C-BE32-E72D297353CC}">
              <c16:uniqueId val="{00000021-960F-4674-8C3C-B574E0E2A391}"/>
            </c:ext>
          </c:extLst>
        </c:ser>
        <c:ser>
          <c:idx val="5"/>
          <c:order val="11"/>
          <c:tx>
            <c:strRef>
              <c:f>'Graphics Input'!$E$153</c:f>
              <c:strCache>
                <c:ptCount val="1"/>
                <c:pt idx="0">
                  <c:v>TRG 4 - High</c:v>
                </c:pt>
              </c:strCache>
            </c:strRef>
          </c:tx>
          <c:spPr>
            <a:ln>
              <a:solidFill>
                <a:schemeClr val="accent3"/>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Input'!$S$153:$BG$153</c:f>
              <c:numCache>
                <c:formatCode>0%</c:formatCode>
                <c:ptCount val="41"/>
                <c:pt idx="4">
                  <c:v>0.33754788847036948</c:v>
                </c:pt>
                <c:pt idx="5">
                  <c:v>0.33756284819262633</c:v>
                </c:pt>
                <c:pt idx="6">
                  <c:v>0.33756261089568457</c:v>
                </c:pt>
                <c:pt idx="7">
                  <c:v>0.33818713523184785</c:v>
                </c:pt>
                <c:pt idx="8">
                  <c:v>0.33881167232678255</c:v>
                </c:pt>
                <c:pt idx="9">
                  <c:v>0.33943622296500009</c:v>
                </c:pt>
                <c:pt idx="10">
                  <c:v>0.34006078799667444</c:v>
                </c:pt>
                <c:pt idx="11">
                  <c:v>0.34932297147422481</c:v>
                </c:pt>
                <c:pt idx="12">
                  <c:v>0.35858518903176934</c:v>
                </c:pt>
                <c:pt idx="13">
                  <c:v>0.36784744293063421</c:v>
                </c:pt>
                <c:pt idx="14">
                  <c:v>0.36795431866800016</c:v>
                </c:pt>
                <c:pt idx="15">
                  <c:v>0.36806119440536622</c:v>
                </c:pt>
                <c:pt idx="16">
                  <c:v>0.36816807014273228</c:v>
                </c:pt>
                <c:pt idx="17">
                  <c:v>0.36827494588009835</c:v>
                </c:pt>
                <c:pt idx="18">
                  <c:v>0.36838182161746441</c:v>
                </c:pt>
                <c:pt idx="19">
                  <c:v>0.36848869735483047</c:v>
                </c:pt>
                <c:pt idx="20">
                  <c:v>0.36859557309219665</c:v>
                </c:pt>
                <c:pt idx="21">
                  <c:v>0.36859557309219665</c:v>
                </c:pt>
                <c:pt idx="22">
                  <c:v>0.36859557309219665</c:v>
                </c:pt>
                <c:pt idx="23">
                  <c:v>0.36859557309219665</c:v>
                </c:pt>
                <c:pt idx="24">
                  <c:v>0.36859557309219665</c:v>
                </c:pt>
                <c:pt idx="25">
                  <c:v>0.36859557309219665</c:v>
                </c:pt>
                <c:pt idx="26">
                  <c:v>0.36859557309219665</c:v>
                </c:pt>
                <c:pt idx="27">
                  <c:v>0.36859557309219665</c:v>
                </c:pt>
                <c:pt idx="28">
                  <c:v>0.36859557309219665</c:v>
                </c:pt>
                <c:pt idx="29">
                  <c:v>0.36859557309219665</c:v>
                </c:pt>
                <c:pt idx="30">
                  <c:v>0.36859557309219665</c:v>
                </c:pt>
                <c:pt idx="31">
                  <c:v>0.36859557309219665</c:v>
                </c:pt>
                <c:pt idx="32">
                  <c:v>0.36859557309219665</c:v>
                </c:pt>
                <c:pt idx="33">
                  <c:v>0.36859557309219665</c:v>
                </c:pt>
                <c:pt idx="34">
                  <c:v>0.36859557309219665</c:v>
                </c:pt>
                <c:pt idx="35">
                  <c:v>0.36859557309219665</c:v>
                </c:pt>
                <c:pt idx="36">
                  <c:v>0.36859557309219665</c:v>
                </c:pt>
                <c:pt idx="37">
                  <c:v>0.36859557309219665</c:v>
                </c:pt>
                <c:pt idx="38">
                  <c:v>0.36859557309219665</c:v>
                </c:pt>
                <c:pt idx="39">
                  <c:v>0.36859557309219665</c:v>
                </c:pt>
                <c:pt idx="40">
                  <c:v>0.36859557309219665</c:v>
                </c:pt>
              </c:numCache>
            </c:numRef>
          </c:val>
          <c:smooth val="0"/>
          <c:extLst>
            <c:ext xmlns:c16="http://schemas.microsoft.com/office/drawing/2014/chart" uri="{C3380CC4-5D6E-409C-BE32-E72D297353CC}">
              <c16:uniqueId val="{00000022-960F-4674-8C3C-B574E0E2A391}"/>
            </c:ext>
          </c:extLst>
        </c:ser>
        <c:ser>
          <c:idx val="8"/>
          <c:order val="12"/>
          <c:tx>
            <c:strRef>
              <c:f>'Graphics Input'!$E$154</c:f>
              <c:strCache>
                <c:ptCount val="1"/>
                <c:pt idx="0">
                  <c:v>TRG 5 - Low</c:v>
                </c:pt>
              </c:strCache>
            </c:strRef>
          </c:tx>
          <c:spPr>
            <a:ln>
              <a:solidFill>
                <a:schemeClr val="accent2"/>
              </a:solidFill>
              <a:prstDash val="sysDot"/>
            </a:ln>
          </c:spPr>
          <c:marker>
            <c:symbol val="none"/>
          </c:marker>
          <c:dPt>
            <c:idx val="13"/>
            <c:bubble3D val="0"/>
            <c:extLst>
              <c:ext xmlns:c16="http://schemas.microsoft.com/office/drawing/2014/chart" uri="{C3380CC4-5D6E-409C-BE32-E72D297353CC}">
                <c16:uniqueId val="{00000023-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Input'!$S$154:$BG$154</c:f>
              <c:numCache>
                <c:formatCode>0%</c:formatCode>
                <c:ptCount val="41"/>
                <c:pt idx="4">
                  <c:v>0.46954546363361682</c:v>
                </c:pt>
                <c:pt idx="5">
                  <c:v>0.4697869613325239</c:v>
                </c:pt>
                <c:pt idx="6">
                  <c:v>0.4699857273557036</c:v>
                </c:pt>
                <c:pt idx="7">
                  <c:v>0.47249567174526308</c:v>
                </c:pt>
                <c:pt idx="8">
                  <c:v>0.47499901196029271</c:v>
                </c:pt>
                <c:pt idx="9">
                  <c:v>0.47749512347713363</c:v>
                </c:pt>
                <c:pt idx="10">
                  <c:v>0.47998330046510085</c:v>
                </c:pt>
                <c:pt idx="11">
                  <c:v>0.49540992608829898</c:v>
                </c:pt>
                <c:pt idx="12">
                  <c:v>0.51079976152599682</c:v>
                </c:pt>
                <c:pt idx="13">
                  <c:v>0.52614824098072011</c:v>
                </c:pt>
                <c:pt idx="14">
                  <c:v>0.5264883188182089</c:v>
                </c:pt>
                <c:pt idx="15">
                  <c:v>0.5268265076865285</c:v>
                </c:pt>
                <c:pt idx="16">
                  <c:v>0.52716272927505159</c:v>
                </c:pt>
                <c:pt idx="17">
                  <c:v>0.52749690088381596</c:v>
                </c:pt>
                <c:pt idx="18">
                  <c:v>0.52782893511162632</c:v>
                </c:pt>
                <c:pt idx="19">
                  <c:v>0.52815873951717418</c:v>
                </c:pt>
                <c:pt idx="20">
                  <c:v>0.52848621625041747</c:v>
                </c:pt>
                <c:pt idx="21">
                  <c:v>0.52871333575243207</c:v>
                </c:pt>
                <c:pt idx="22">
                  <c:v>0.52893973230277258</c:v>
                </c:pt>
                <c:pt idx="23">
                  <c:v>0.52916539007306918</c:v>
                </c:pt>
                <c:pt idx="24">
                  <c:v>0.52939029276949146</c:v>
                </c:pt>
                <c:pt idx="25">
                  <c:v>0.52961442361551159</c:v>
                </c:pt>
                <c:pt idx="26">
                  <c:v>0.52983776533389759</c:v>
                </c:pt>
                <c:pt idx="27">
                  <c:v>0.53006030012789163</c:v>
                </c:pt>
                <c:pt idx="28">
                  <c:v>0.53028200966153594</c:v>
                </c:pt>
                <c:pt idx="29">
                  <c:v>0.53050287503909499</c:v>
                </c:pt>
                <c:pt idx="30">
                  <c:v>0.53072287678353014</c:v>
                </c:pt>
                <c:pt idx="31">
                  <c:v>0.53175136589430028</c:v>
                </c:pt>
                <c:pt idx="32">
                  <c:v>0.53277883379843349</c:v>
                </c:pt>
                <c:pt idx="33">
                  <c:v>0.53380525956509683</c:v>
                </c:pt>
                <c:pt idx="34">
                  <c:v>0.53483062168751971</c:v>
                </c:pt>
                <c:pt idx="35">
                  <c:v>0.53585489806304687</c:v>
                </c:pt>
                <c:pt idx="36">
                  <c:v>0.53687806597235777</c:v>
                </c:pt>
                <c:pt idx="37">
                  <c:v>0.53790010205780758</c:v>
                </c:pt>
                <c:pt idx="38">
                  <c:v>0.53892098230085284</c:v>
                </c:pt>
                <c:pt idx="39">
                  <c:v>0.53994068199850798</c:v>
                </c:pt>
                <c:pt idx="40">
                  <c:v>0.54095917573879082</c:v>
                </c:pt>
              </c:numCache>
            </c:numRef>
          </c:val>
          <c:smooth val="0"/>
          <c:extLst>
            <c:ext xmlns:c16="http://schemas.microsoft.com/office/drawing/2014/chart" uri="{C3380CC4-5D6E-409C-BE32-E72D297353CC}">
              <c16:uniqueId val="{00000024-960F-4674-8C3C-B574E0E2A391}"/>
            </c:ext>
          </c:extLst>
        </c:ser>
        <c:ser>
          <c:idx val="11"/>
          <c:order val="13"/>
          <c:tx>
            <c:strRef>
              <c:f>'Graphics Input'!$E$155</c:f>
              <c:strCache>
                <c:ptCount val="1"/>
                <c:pt idx="0">
                  <c:v>TRG 5 - Mid</c:v>
                </c:pt>
              </c:strCache>
            </c:strRef>
          </c:tx>
          <c:spPr>
            <a:ln>
              <a:solidFill>
                <a:schemeClr val="accent2"/>
              </a:solidFill>
            </a:ln>
          </c:spPr>
          <c:marker>
            <c:symbol val="none"/>
          </c:marker>
          <c:dPt>
            <c:idx val="0"/>
            <c:marker>
              <c:symbol val="circle"/>
              <c:size val="9"/>
              <c:spPr>
                <a:solidFill>
                  <a:schemeClr val="accent2"/>
                </a:solidFill>
                <a:ln>
                  <a:solidFill>
                    <a:schemeClr val="accent2"/>
                  </a:solidFill>
                </a:ln>
              </c:spPr>
            </c:marker>
            <c:bubble3D val="0"/>
            <c:extLst>
              <c:ext xmlns:c16="http://schemas.microsoft.com/office/drawing/2014/chart" uri="{C3380CC4-5D6E-409C-BE32-E72D297353CC}">
                <c16:uniqueId val="{00000025-960F-4674-8C3C-B574E0E2A391}"/>
              </c:ext>
            </c:extLst>
          </c:dPt>
          <c:dPt>
            <c:idx val="1"/>
            <c:bubble3D val="0"/>
            <c:extLst>
              <c:ext xmlns:c16="http://schemas.microsoft.com/office/drawing/2014/chart" uri="{C3380CC4-5D6E-409C-BE32-E72D297353CC}">
                <c16:uniqueId val="{00000026-960F-4674-8C3C-B574E0E2A391}"/>
              </c:ext>
            </c:extLst>
          </c:dPt>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27-960F-4674-8C3C-B574E0E2A391}"/>
              </c:ext>
            </c:extLst>
          </c:dPt>
          <c:dPt>
            <c:idx val="6"/>
            <c:bubble3D val="0"/>
            <c:extLst>
              <c:ext xmlns:c16="http://schemas.microsoft.com/office/drawing/2014/chart" uri="{C3380CC4-5D6E-409C-BE32-E72D297353CC}">
                <c16:uniqueId val="{00000028-960F-4674-8C3C-B574E0E2A391}"/>
              </c:ext>
            </c:extLst>
          </c:dPt>
          <c:dPt>
            <c:idx val="8"/>
            <c:bubble3D val="0"/>
            <c:extLst>
              <c:ext xmlns:c16="http://schemas.microsoft.com/office/drawing/2014/chart" uri="{C3380CC4-5D6E-409C-BE32-E72D297353CC}">
                <c16:uniqueId val="{00000029-960F-4674-8C3C-B574E0E2A391}"/>
              </c:ext>
            </c:extLst>
          </c:dPt>
          <c:dPt>
            <c:idx val="13"/>
            <c:bubble3D val="0"/>
            <c:extLst>
              <c:ext xmlns:c16="http://schemas.microsoft.com/office/drawing/2014/chart" uri="{C3380CC4-5D6E-409C-BE32-E72D297353CC}">
                <c16:uniqueId val="{0000002A-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Input'!$S$155:$BG$155</c:f>
              <c:numCache>
                <c:formatCode>0%</c:formatCode>
                <c:ptCount val="41"/>
                <c:pt idx="3">
                  <c:v>0.46954546363361682</c:v>
                </c:pt>
                <c:pt idx="4">
                  <c:v>0.46954546363361682</c:v>
                </c:pt>
                <c:pt idx="5">
                  <c:v>0.46959096970972547</c:v>
                </c:pt>
                <c:pt idx="6">
                  <c:v>0.46961800556057925</c:v>
                </c:pt>
                <c:pt idx="7">
                  <c:v>0.47219804981520674</c:v>
                </c:pt>
                <c:pt idx="8">
                  <c:v>0.47477302656086307</c:v>
                </c:pt>
                <c:pt idx="9">
                  <c:v>0.47734248191988093</c:v>
                </c:pt>
                <c:pt idx="10">
                  <c:v>0.47990590614373108</c:v>
                </c:pt>
                <c:pt idx="11">
                  <c:v>0.49013838810485855</c:v>
                </c:pt>
                <c:pt idx="12">
                  <c:v>0.50035262985874218</c:v>
                </c:pt>
                <c:pt idx="13">
                  <c:v>0.5105464697099642</c:v>
                </c:pt>
                <c:pt idx="14">
                  <c:v>0.5109874953966641</c:v>
                </c:pt>
                <c:pt idx="15">
                  <c:v>0.51142860319674954</c:v>
                </c:pt>
                <c:pt idx="16">
                  <c:v>0.5118697945807168</c:v>
                </c:pt>
                <c:pt idx="17">
                  <c:v>0.51231107105438545</c:v>
                </c:pt>
                <c:pt idx="18">
                  <c:v>0.51275243415996397</c:v>
                </c:pt>
                <c:pt idx="19">
                  <c:v>0.51319388547715672</c:v>
                </c:pt>
                <c:pt idx="20">
                  <c:v>0.51363542662431083</c:v>
                </c:pt>
                <c:pt idx="21">
                  <c:v>0.51422182740535527</c:v>
                </c:pt>
                <c:pt idx="22">
                  <c:v>0.51480812716202085</c:v>
                </c:pt>
                <c:pt idx="23">
                  <c:v>0.51539432515562678</c:v>
                </c:pt>
                <c:pt idx="24">
                  <c:v>0.51598042064027372</c:v>
                </c:pt>
                <c:pt idx="25">
                  <c:v>0.51656641286275373</c:v>
                </c:pt>
                <c:pt idx="26">
                  <c:v>0.51715230106246279</c:v>
                </c:pt>
                <c:pt idx="27">
                  <c:v>0.51773808447130787</c:v>
                </c:pt>
                <c:pt idx="28">
                  <c:v>0.51832376231361565</c:v>
                </c:pt>
                <c:pt idx="29">
                  <c:v>0.51890933380603832</c:v>
                </c:pt>
                <c:pt idx="30">
                  <c:v>0.51949479815745814</c:v>
                </c:pt>
                <c:pt idx="31">
                  <c:v>0.52005104793293677</c:v>
                </c:pt>
                <c:pt idx="32">
                  <c:v>0.52060716064101309</c:v>
                </c:pt>
                <c:pt idx="33">
                  <c:v>0.52116313511821299</c:v>
                </c:pt>
                <c:pt idx="34">
                  <c:v>0.52171897018785751</c:v>
                </c:pt>
                <c:pt idx="35">
                  <c:v>0.52227466465987382</c:v>
                </c:pt>
                <c:pt idx="36">
                  <c:v>0.52283021733060553</c:v>
                </c:pt>
                <c:pt idx="37">
                  <c:v>0.52338562698261704</c:v>
                </c:pt>
                <c:pt idx="38">
                  <c:v>0.52394089238449648</c:v>
                </c:pt>
                <c:pt idx="39">
                  <c:v>0.52449601229065446</c:v>
                </c:pt>
                <c:pt idx="40">
                  <c:v>0.52505098544112005</c:v>
                </c:pt>
              </c:numCache>
            </c:numRef>
          </c:val>
          <c:smooth val="0"/>
          <c:extLst>
            <c:ext xmlns:c16="http://schemas.microsoft.com/office/drawing/2014/chart" uri="{C3380CC4-5D6E-409C-BE32-E72D297353CC}">
              <c16:uniqueId val="{0000002B-960F-4674-8C3C-B574E0E2A391}"/>
            </c:ext>
          </c:extLst>
        </c:ser>
        <c:ser>
          <c:idx val="14"/>
          <c:order val="14"/>
          <c:tx>
            <c:strRef>
              <c:f>'Graphics Input'!$E$156</c:f>
              <c:strCache>
                <c:ptCount val="1"/>
                <c:pt idx="0">
                  <c:v>TRG 5 - High</c:v>
                </c:pt>
              </c:strCache>
            </c:strRef>
          </c:tx>
          <c:spPr>
            <a:ln>
              <a:solidFill>
                <a:schemeClr val="accent2"/>
              </a:solidFill>
              <a:prstDash val="dash"/>
            </a:ln>
          </c:spPr>
          <c:marker>
            <c:symbol val="none"/>
          </c:marker>
          <c:dPt>
            <c:idx val="1"/>
            <c:bubble3D val="0"/>
            <c:extLst>
              <c:ext xmlns:c16="http://schemas.microsoft.com/office/drawing/2014/chart" uri="{C3380CC4-5D6E-409C-BE32-E72D297353CC}">
                <c16:uniqueId val="{0000002C-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Input'!$S$156:$BG$156</c:f>
              <c:numCache>
                <c:formatCode>0%</c:formatCode>
                <c:ptCount val="41"/>
                <c:pt idx="4">
                  <c:v>0.46954546363361682</c:v>
                </c:pt>
                <c:pt idx="5">
                  <c:v>0.46954347314667066</c:v>
                </c:pt>
                <c:pt idx="6">
                  <c:v>0.46952265797445292</c:v>
                </c:pt>
                <c:pt idx="7">
                  <c:v>0.47046430237160003</c:v>
                </c:pt>
                <c:pt idx="8">
                  <c:v>0.47140917089238543</c:v>
                </c:pt>
                <c:pt idx="9">
                  <c:v>0.4723574617816601</c:v>
                </c:pt>
                <c:pt idx="10">
                  <c:v>0.47330938987726506</c:v>
                </c:pt>
                <c:pt idx="11">
                  <c:v>0.48606234593334929</c:v>
                </c:pt>
                <c:pt idx="12">
                  <c:v>0.49880185222617102</c:v>
                </c:pt>
                <c:pt idx="13">
                  <c:v>0.51152701631705677</c:v>
                </c:pt>
                <c:pt idx="14">
                  <c:v>0.51167563724157916</c:v>
                </c:pt>
                <c:pt idx="15">
                  <c:v>0.51182425816610133</c:v>
                </c:pt>
                <c:pt idx="16">
                  <c:v>0.51197287909062383</c:v>
                </c:pt>
                <c:pt idx="17">
                  <c:v>0.51212150001514622</c:v>
                </c:pt>
                <c:pt idx="18">
                  <c:v>0.51227012093966862</c:v>
                </c:pt>
                <c:pt idx="19">
                  <c:v>0.5124187418641909</c:v>
                </c:pt>
                <c:pt idx="20">
                  <c:v>0.51256736278871362</c:v>
                </c:pt>
                <c:pt idx="21">
                  <c:v>0.51256736278871362</c:v>
                </c:pt>
                <c:pt idx="22">
                  <c:v>0.51256736278871362</c:v>
                </c:pt>
                <c:pt idx="23">
                  <c:v>0.51256736278871362</c:v>
                </c:pt>
                <c:pt idx="24">
                  <c:v>0.51256736278871362</c:v>
                </c:pt>
                <c:pt idx="25">
                  <c:v>0.51256736278871362</c:v>
                </c:pt>
                <c:pt idx="26">
                  <c:v>0.51256736278871362</c:v>
                </c:pt>
                <c:pt idx="27">
                  <c:v>0.51256736278871362</c:v>
                </c:pt>
                <c:pt idx="28">
                  <c:v>0.51256736278871362</c:v>
                </c:pt>
                <c:pt idx="29">
                  <c:v>0.51256736278871362</c:v>
                </c:pt>
                <c:pt idx="30">
                  <c:v>0.51256736278871362</c:v>
                </c:pt>
                <c:pt idx="31">
                  <c:v>0.51256736278871362</c:v>
                </c:pt>
                <c:pt idx="32">
                  <c:v>0.51256736278871362</c:v>
                </c:pt>
                <c:pt idx="33">
                  <c:v>0.51256736278871362</c:v>
                </c:pt>
                <c:pt idx="34">
                  <c:v>0.51256736278871362</c:v>
                </c:pt>
                <c:pt idx="35">
                  <c:v>0.51256736278871362</c:v>
                </c:pt>
                <c:pt idx="36">
                  <c:v>0.51256736278871362</c:v>
                </c:pt>
                <c:pt idx="37">
                  <c:v>0.51256736278871362</c:v>
                </c:pt>
                <c:pt idx="38">
                  <c:v>0.51256736278871362</c:v>
                </c:pt>
                <c:pt idx="39">
                  <c:v>0.51256736278871362</c:v>
                </c:pt>
                <c:pt idx="40">
                  <c:v>0.51256736278871362</c:v>
                </c:pt>
              </c:numCache>
            </c:numRef>
          </c:val>
          <c:smooth val="0"/>
          <c:extLst>
            <c:ext xmlns:c16="http://schemas.microsoft.com/office/drawing/2014/chart" uri="{C3380CC4-5D6E-409C-BE32-E72D297353CC}">
              <c16:uniqueId val="{0000002D-960F-4674-8C3C-B574E0E2A391}"/>
            </c:ext>
          </c:extLst>
        </c:ser>
        <c:ser>
          <c:idx val="15"/>
          <c:order val="15"/>
          <c:tx>
            <c:strRef>
              <c:f>'Graphics Input'!$E$157</c:f>
              <c:strCache>
                <c:ptCount val="1"/>
                <c:pt idx="0">
                  <c:v>TRG 6 - Low</c:v>
                </c:pt>
              </c:strCache>
            </c:strRef>
          </c:tx>
          <c:spPr>
            <a:ln>
              <a:solidFill>
                <a:srgbClr val="7030A0"/>
              </a:solidFill>
              <a:prstDash val="sysDot"/>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Input'!$S$157:$BG$157</c:f>
              <c:numCache>
                <c:formatCode>0%</c:formatCode>
                <c:ptCount val="41"/>
                <c:pt idx="4">
                  <c:v>0.44144156480848457</c:v>
                </c:pt>
                <c:pt idx="5">
                  <c:v>0.44166860804574298</c:v>
                </c:pt>
                <c:pt idx="6">
                  <c:v>0.44185547724393348</c:v>
                </c:pt>
                <c:pt idx="7">
                  <c:v>0.4442151928939051</c:v>
                </c:pt>
                <c:pt idx="8">
                  <c:v>0.44656869965173629</c:v>
                </c:pt>
                <c:pt idx="9">
                  <c:v>0.44891541037364097</c:v>
                </c:pt>
                <c:pt idx="10">
                  <c:v>0.45125466147531013</c:v>
                </c:pt>
                <c:pt idx="11">
                  <c:v>0.46575795089508193</c:v>
                </c:pt>
                <c:pt idx="12">
                  <c:v>0.48022665214754146</c:v>
                </c:pt>
                <c:pt idx="13">
                  <c:v>0.49465647271377916</c:v>
                </c:pt>
                <c:pt idx="14">
                  <c:v>0.49497619573181439</c:v>
                </c:pt>
                <c:pt idx="15">
                  <c:v>0.49529414284193335</c:v>
                </c:pt>
                <c:pt idx="16">
                  <c:v>0.49561024042066715</c:v>
                </c:pt>
                <c:pt idx="17">
                  <c:v>0.49592441071792853</c:v>
                </c:pt>
                <c:pt idx="18">
                  <c:v>0.49623657156378215</c:v>
                </c:pt>
                <c:pt idx="19">
                  <c:v>0.49654663604984728</c:v>
                </c:pt>
                <c:pt idx="20">
                  <c:v>0.49685451218274113</c:v>
                </c:pt>
                <c:pt idx="21">
                  <c:v>0.49706803780727155</c:v>
                </c:pt>
                <c:pt idx="22">
                  <c:v>0.49728088375125351</c:v>
                </c:pt>
                <c:pt idx="23">
                  <c:v>0.49749303513369914</c:v>
                </c:pt>
                <c:pt idx="24">
                  <c:v>0.49770447663601924</c:v>
                </c:pt>
                <c:pt idx="25">
                  <c:v>0.49791519248581856</c:v>
                </c:pt>
                <c:pt idx="26">
                  <c:v>0.4981251664399664</c:v>
                </c:pt>
                <c:pt idx="27">
                  <c:v>0.49833438176690176</c:v>
                </c:pt>
                <c:pt idx="28">
                  <c:v>0.4985428212281362</c:v>
                </c:pt>
                <c:pt idx="29">
                  <c:v>0.49875046705890874</c:v>
                </c:pt>
                <c:pt idx="30">
                  <c:v>0.49895730094794793</c:v>
                </c:pt>
                <c:pt idx="31">
                  <c:v>0.49992423147461801</c:v>
                </c:pt>
                <c:pt idx="32">
                  <c:v>0.50089020191735467</c:v>
                </c:pt>
                <c:pt idx="33">
                  <c:v>0.50185519259810618</c:v>
                </c:pt>
                <c:pt idx="34">
                  <c:v>0.50281918329735587</c:v>
                </c:pt>
                <c:pt idx="35">
                  <c:v>0.5037821532353679</c:v>
                </c:pt>
                <c:pt idx="36">
                  <c:v>0.50474408105265034</c:v>
                </c:pt>
                <c:pt idx="37">
                  <c:v>0.50570494478959371</c:v>
                </c:pt>
                <c:pt idx="38">
                  <c:v>0.50666472186524569</c:v>
                </c:pt>
                <c:pt idx="39">
                  <c:v>0.50762338905517901</c:v>
                </c:pt>
                <c:pt idx="40">
                  <c:v>0.50858092246840558</c:v>
                </c:pt>
              </c:numCache>
            </c:numRef>
          </c:val>
          <c:smooth val="0"/>
          <c:extLst>
            <c:ext xmlns:c16="http://schemas.microsoft.com/office/drawing/2014/chart" uri="{C3380CC4-5D6E-409C-BE32-E72D297353CC}">
              <c16:uniqueId val="{0000002E-960F-4674-8C3C-B574E0E2A391}"/>
            </c:ext>
          </c:extLst>
        </c:ser>
        <c:ser>
          <c:idx val="16"/>
          <c:order val="16"/>
          <c:tx>
            <c:strRef>
              <c:f>'Graphics Input'!$E$158</c:f>
              <c:strCache>
                <c:ptCount val="1"/>
                <c:pt idx="0">
                  <c:v>TRG 6 -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extLst>
              <c:ext xmlns:c16="http://schemas.microsoft.com/office/drawing/2014/chart" uri="{C3380CC4-5D6E-409C-BE32-E72D297353CC}">
                <c16:uniqueId val="{0000002F-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Input'!$S$158:$BG$158</c:f>
              <c:numCache>
                <c:formatCode>0%</c:formatCode>
                <c:ptCount val="41"/>
                <c:pt idx="3">
                  <c:v>0.44144156480848457</c:v>
                </c:pt>
                <c:pt idx="4">
                  <c:v>0.44144156480848457</c:v>
                </c:pt>
                <c:pt idx="5">
                  <c:v>0.44148434719060031</c:v>
                </c:pt>
                <c:pt idx="6">
                  <c:v>0.44150976485349169</c:v>
                </c:pt>
                <c:pt idx="7">
                  <c:v>0.44393538465231613</c:v>
                </c:pt>
                <c:pt idx="8">
                  <c:v>0.44635624024987963</c:v>
                </c:pt>
                <c:pt idx="9">
                  <c:v>0.4487719049346427</c:v>
                </c:pt>
                <c:pt idx="10">
                  <c:v>0.45118189946826537</c:v>
                </c:pt>
                <c:pt idx="11">
                  <c:v>0.46080193245471823</c:v>
                </c:pt>
                <c:pt idx="12">
                  <c:v>0.47040481697259517</c:v>
                </c:pt>
                <c:pt idx="13">
                  <c:v>0.47998852071132792</c:v>
                </c:pt>
                <c:pt idx="14">
                  <c:v>0.48040314950520646</c:v>
                </c:pt>
                <c:pt idx="15">
                  <c:v>0.48081785549770406</c:v>
                </c:pt>
                <c:pt idx="16">
                  <c:v>0.48123264007130306</c:v>
                </c:pt>
                <c:pt idx="17">
                  <c:v>0.48164750464169409</c:v>
                </c:pt>
                <c:pt idx="18">
                  <c:v>0.48206245065877945</c:v>
                </c:pt>
                <c:pt idx="19">
                  <c:v>0.48247747960771292</c:v>
                </c:pt>
                <c:pt idx="20">
                  <c:v>0.482892593009978</c:v>
                </c:pt>
                <c:pt idx="21">
                  <c:v>0.48344389570255641</c:v>
                </c:pt>
                <c:pt idx="22">
                  <c:v>0.48399510341740987</c:v>
                </c:pt>
                <c:pt idx="23">
                  <c:v>0.48454621546007004</c:v>
                </c:pt>
                <c:pt idx="24">
                  <c:v>0.48509723112928238</c:v>
                </c:pt>
                <c:pt idx="25">
                  <c:v>0.48564814971692116</c:v>
                </c:pt>
                <c:pt idx="26">
                  <c:v>0.48619897050790689</c:v>
                </c:pt>
                <c:pt idx="27">
                  <c:v>0.48674969278011943</c:v>
                </c:pt>
                <c:pt idx="28">
                  <c:v>0.48730031580431232</c:v>
                </c:pt>
                <c:pt idx="29">
                  <c:v>0.48785083884402369</c:v>
                </c:pt>
                <c:pt idx="30">
                  <c:v>0.48840126115548693</c:v>
                </c:pt>
                <c:pt idx="31">
                  <c:v>0.48892421748310538</c:v>
                </c:pt>
                <c:pt idx="32">
                  <c:v>0.48944704494727326</c:v>
                </c:pt>
                <c:pt idx="33">
                  <c:v>0.48996974245415453</c:v>
                </c:pt>
                <c:pt idx="34">
                  <c:v>0.49049230889749845</c:v>
                </c:pt>
                <c:pt idx="35">
                  <c:v>0.49101474315846227</c:v>
                </c:pt>
                <c:pt idx="36">
                  <c:v>0.49153704410543231</c:v>
                </c:pt>
                <c:pt idx="37">
                  <c:v>0.49205921059384061</c:v>
                </c:pt>
                <c:pt idx="38">
                  <c:v>0.49258124146597987</c:v>
                </c:pt>
                <c:pt idx="39">
                  <c:v>0.49310313555081325</c:v>
                </c:pt>
                <c:pt idx="40">
                  <c:v>0.49362489166378354</c:v>
                </c:pt>
              </c:numCache>
            </c:numRef>
          </c:val>
          <c:smooth val="0"/>
          <c:extLst>
            <c:ext xmlns:c16="http://schemas.microsoft.com/office/drawing/2014/chart" uri="{C3380CC4-5D6E-409C-BE32-E72D297353CC}">
              <c16:uniqueId val="{00000030-960F-4674-8C3C-B574E0E2A391}"/>
            </c:ext>
          </c:extLst>
        </c:ser>
        <c:ser>
          <c:idx val="17"/>
          <c:order val="17"/>
          <c:tx>
            <c:strRef>
              <c:f>'Graphics Input'!$E$159</c:f>
              <c:strCache>
                <c:ptCount val="1"/>
                <c:pt idx="0">
                  <c:v>TRG 6 - High</c:v>
                </c:pt>
              </c:strCache>
            </c:strRef>
          </c:tx>
          <c:spPr>
            <a:ln>
              <a:solidFill>
                <a:srgbClr val="7030A0"/>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Input'!$S$159:$BG$159</c:f>
              <c:numCache>
                <c:formatCode>0%</c:formatCode>
                <c:ptCount val="41"/>
                <c:pt idx="4">
                  <c:v>0.44144156480848457</c:v>
                </c:pt>
                <c:pt idx="5">
                  <c:v>0.44143969345897721</c:v>
                </c:pt>
                <c:pt idx="6">
                  <c:v>0.44142012414587067</c:v>
                </c:pt>
                <c:pt idx="7">
                  <c:v>0.44230540791147877</c:v>
                </c:pt>
                <c:pt idx="8">
                  <c:v>0.44319372282591962</c:v>
                </c:pt>
                <c:pt idx="9">
                  <c:v>0.44408525526841319</c:v>
                </c:pt>
                <c:pt idx="10">
                  <c:v>0.44498020721802228</c:v>
                </c:pt>
                <c:pt idx="11">
                  <c:v>0.45696985532103213</c:v>
                </c:pt>
                <c:pt idx="12">
                  <c:v>0.4689468586750225</c:v>
                </c:pt>
                <c:pt idx="13">
                  <c:v>0.48091037825682081</c:v>
                </c:pt>
                <c:pt idx="14">
                  <c:v>0.48105010371168239</c:v>
                </c:pt>
                <c:pt idx="15">
                  <c:v>0.4811898291665439</c:v>
                </c:pt>
                <c:pt idx="16">
                  <c:v>0.48132955462140581</c:v>
                </c:pt>
                <c:pt idx="17">
                  <c:v>0.48146928007626733</c:v>
                </c:pt>
                <c:pt idx="18">
                  <c:v>0.48160900553112912</c:v>
                </c:pt>
                <c:pt idx="19">
                  <c:v>0.4817487309859908</c:v>
                </c:pt>
                <c:pt idx="20">
                  <c:v>0.48188845644085254</c:v>
                </c:pt>
                <c:pt idx="21">
                  <c:v>0.48188845644085254</c:v>
                </c:pt>
                <c:pt idx="22">
                  <c:v>0.48188845644085254</c:v>
                </c:pt>
                <c:pt idx="23">
                  <c:v>0.48188845644085254</c:v>
                </c:pt>
                <c:pt idx="24">
                  <c:v>0.48188845644085254</c:v>
                </c:pt>
                <c:pt idx="25">
                  <c:v>0.48188845644085254</c:v>
                </c:pt>
                <c:pt idx="26">
                  <c:v>0.48188845644085254</c:v>
                </c:pt>
                <c:pt idx="27">
                  <c:v>0.48188845644085254</c:v>
                </c:pt>
                <c:pt idx="28">
                  <c:v>0.48188845644085254</c:v>
                </c:pt>
                <c:pt idx="29">
                  <c:v>0.48188845644085254</c:v>
                </c:pt>
                <c:pt idx="30">
                  <c:v>0.48188845644085254</c:v>
                </c:pt>
                <c:pt idx="31">
                  <c:v>0.48188845644085254</c:v>
                </c:pt>
                <c:pt idx="32">
                  <c:v>0.48188845644085254</c:v>
                </c:pt>
                <c:pt idx="33">
                  <c:v>0.48188845644085254</c:v>
                </c:pt>
                <c:pt idx="34">
                  <c:v>0.48188845644085254</c:v>
                </c:pt>
                <c:pt idx="35">
                  <c:v>0.48188845644085254</c:v>
                </c:pt>
                <c:pt idx="36">
                  <c:v>0.48188845644085254</c:v>
                </c:pt>
                <c:pt idx="37">
                  <c:v>0.48188845644085254</c:v>
                </c:pt>
                <c:pt idx="38">
                  <c:v>0.48188845644085254</c:v>
                </c:pt>
                <c:pt idx="39">
                  <c:v>0.48188845644085254</c:v>
                </c:pt>
                <c:pt idx="40">
                  <c:v>0.48188845644085254</c:v>
                </c:pt>
              </c:numCache>
            </c:numRef>
          </c:val>
          <c:smooth val="0"/>
          <c:extLst>
            <c:ext xmlns:c16="http://schemas.microsoft.com/office/drawing/2014/chart" uri="{C3380CC4-5D6E-409C-BE32-E72D297353CC}">
              <c16:uniqueId val="{00000031-960F-4674-8C3C-B574E0E2A391}"/>
            </c:ext>
          </c:extLst>
        </c:ser>
        <c:ser>
          <c:idx val="18"/>
          <c:order val="18"/>
          <c:tx>
            <c:strRef>
              <c:f>'Graphics Input'!$E$160</c:f>
              <c:strCache>
                <c:ptCount val="1"/>
                <c:pt idx="0">
                  <c:v>TRG 7 - Low</c:v>
                </c:pt>
              </c:strCache>
            </c:strRef>
          </c:tx>
          <c:spPr>
            <a:ln>
              <a:solidFill>
                <a:srgbClr val="002060"/>
              </a:solidFill>
              <a:prstDash val="sysDot"/>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Input'!$S$160:$BG$160</c:f>
              <c:numCache>
                <c:formatCode>0%</c:formatCode>
                <c:ptCount val="41"/>
                <c:pt idx="4">
                  <c:v>0.42061484373887859</c:v>
                </c:pt>
                <c:pt idx="5">
                  <c:v>0.42083117532922831</c:v>
                </c:pt>
                <c:pt idx="6">
                  <c:v>0.42100922824690185</c:v>
                </c:pt>
                <c:pt idx="7">
                  <c:v>0.42325761514225818</c:v>
                </c:pt>
                <c:pt idx="8">
                  <c:v>0.42550008607408585</c:v>
                </c:pt>
                <c:pt idx="9">
                  <c:v>0.42773608159938842</c:v>
                </c:pt>
                <c:pt idx="10">
                  <c:v>0.42996496944102469</c:v>
                </c:pt>
                <c:pt idx="11">
                  <c:v>0.44378400982894928</c:v>
                </c:pt>
                <c:pt idx="12">
                  <c:v>0.45757009388074904</c:v>
                </c:pt>
                <c:pt idx="13">
                  <c:v>0.47131913159377287</c:v>
                </c:pt>
                <c:pt idx="14">
                  <c:v>0.47162377043612785</c:v>
                </c:pt>
                <c:pt idx="15">
                  <c:v>0.47192671715592299</c:v>
                </c:pt>
                <c:pt idx="16">
                  <c:v>0.47222790160316236</c:v>
                </c:pt>
                <c:pt idx="17">
                  <c:v>0.47252724969592147</c:v>
                </c:pt>
                <c:pt idx="18">
                  <c:v>0.47282468314095077</c:v>
                </c:pt>
                <c:pt idx="19">
                  <c:v>0.47312011913011021</c:v>
                </c:pt>
                <c:pt idx="20">
                  <c:v>0.47341347001016204</c:v>
                </c:pt>
                <c:pt idx="21">
                  <c:v>0.47361692173368758</c:v>
                </c:pt>
                <c:pt idx="22">
                  <c:v>0.47381972584323556</c:v>
                </c:pt>
                <c:pt idx="23">
                  <c:v>0.47402186815988634</c:v>
                </c:pt>
                <c:pt idx="24">
                  <c:v>0.4742233340877649</c:v>
                </c:pt>
                <c:pt idx="25">
                  <c:v>0.47442410859859996</c:v>
                </c:pt>
                <c:pt idx="26">
                  <c:v>0.47462417621559339</c:v>
                </c:pt>
                <c:pt idx="27">
                  <c:v>0.47482352099656083</c:v>
                </c:pt>
                <c:pt idx="28">
                  <c:v>0.47502212651630654</c:v>
                </c:pt>
                <c:pt idx="29">
                  <c:v>0.47521997584819109</c:v>
                </c:pt>
                <c:pt idx="30">
                  <c:v>0.47541705154484848</c:v>
                </c:pt>
                <c:pt idx="31">
                  <c:v>0.47633836336685165</c:v>
                </c:pt>
                <c:pt idx="32">
                  <c:v>0.47725876040061155</c:v>
                </c:pt>
                <c:pt idx="33">
                  <c:v>0.47817822389646492</c:v>
                </c:pt>
                <c:pt idx="34">
                  <c:v>0.47909673458882918</c:v>
                </c:pt>
                <c:pt idx="35">
                  <c:v>0.48001427267833352</c:v>
                </c:pt>
                <c:pt idx="36">
                  <c:v>0.48093081781320296</c:v>
                </c:pt>
                <c:pt idx="37">
                  <c:v>0.48184634906985768</c:v>
                </c:pt>
                <c:pt idx="38">
                  <c:v>0.48276084493269</c:v>
                </c:pt>
                <c:pt idx="39">
                  <c:v>0.48367428327297479</c:v>
                </c:pt>
                <c:pt idx="40">
                  <c:v>0.48458664132687435</c:v>
                </c:pt>
              </c:numCache>
            </c:numRef>
          </c:val>
          <c:smooth val="0"/>
          <c:extLst>
            <c:ext xmlns:c16="http://schemas.microsoft.com/office/drawing/2014/chart" uri="{C3380CC4-5D6E-409C-BE32-E72D297353CC}">
              <c16:uniqueId val="{00000032-960F-4674-8C3C-B574E0E2A391}"/>
            </c:ext>
          </c:extLst>
        </c:ser>
        <c:ser>
          <c:idx val="19"/>
          <c:order val="19"/>
          <c:tx>
            <c:strRef>
              <c:f>'Graphics Input'!$E$161</c:f>
              <c:strCache>
                <c:ptCount val="1"/>
                <c:pt idx="0">
                  <c:v>TRG 7 -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extLst>
              <c:ext xmlns:c16="http://schemas.microsoft.com/office/drawing/2014/chart" uri="{C3380CC4-5D6E-409C-BE32-E72D297353CC}">
                <c16:uniqueId val="{00000033-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Input'!$S$161:$BG$161</c:f>
              <c:numCache>
                <c:formatCode>0%</c:formatCode>
                <c:ptCount val="41"/>
                <c:pt idx="3">
                  <c:v>0.42061484373887859</c:v>
                </c:pt>
                <c:pt idx="4">
                  <c:v>0.42061484373887859</c:v>
                </c:pt>
                <c:pt idx="5">
                  <c:v>0.42065560769588445</c:v>
                </c:pt>
                <c:pt idx="6">
                  <c:v>0.42067982618176702</c:v>
                </c:pt>
                <c:pt idx="7">
                  <c:v>0.42299100794167926</c:v>
                </c:pt>
                <c:pt idx="8">
                  <c:v>0.42529765027003658</c:v>
                </c:pt>
                <c:pt idx="9">
                  <c:v>0.42759934658707444</c:v>
                </c:pt>
                <c:pt idx="10">
                  <c:v>0.42989564026438393</c:v>
                </c:pt>
                <c:pt idx="11">
                  <c:v>0.43906181081544016</c:v>
                </c:pt>
                <c:pt idx="12">
                  <c:v>0.44821164194355695</c:v>
                </c:pt>
                <c:pt idx="13">
                  <c:v>0.45734319722031408</c:v>
                </c:pt>
                <c:pt idx="14">
                  <c:v>0.45773826428977443</c:v>
                </c:pt>
                <c:pt idx="15">
                  <c:v>0.45813340491570881</c:v>
                </c:pt>
                <c:pt idx="16">
                  <c:v>0.45852862041537606</c:v>
                </c:pt>
                <c:pt idx="17">
                  <c:v>0.45892391213767575</c:v>
                </c:pt>
                <c:pt idx="18">
                  <c:v>0.45931928146410544</c:v>
                </c:pt>
                <c:pt idx="19">
                  <c:v>0.45971472980975125</c:v>
                </c:pt>
                <c:pt idx="20">
                  <c:v>0.46011025862431443</c:v>
                </c:pt>
                <c:pt idx="21">
                  <c:v>0.46063555147024821</c:v>
                </c:pt>
                <c:pt idx="22">
                  <c:v>0.46116075381940014</c:v>
                </c:pt>
                <c:pt idx="23">
                  <c:v>0.46168586501006631</c:v>
                </c:pt>
                <c:pt idx="24">
                  <c:v>0.46221088437407654</c:v>
                </c:pt>
                <c:pt idx="25">
                  <c:v>0.46273581123671365</c:v>
                </c:pt>
                <c:pt idx="26">
                  <c:v>0.46326064491663482</c:v>
                </c:pt>
                <c:pt idx="27">
                  <c:v>0.46378538472578867</c:v>
                </c:pt>
                <c:pt idx="28">
                  <c:v>0.4643100299693339</c:v>
                </c:pt>
                <c:pt idx="29">
                  <c:v>0.46483457994555399</c:v>
                </c:pt>
                <c:pt idx="30">
                  <c:v>0.46535903394577244</c:v>
                </c:pt>
                <c:pt idx="31">
                  <c:v>0.46585731777665473</c:v>
                </c:pt>
                <c:pt idx="32">
                  <c:v>0.46635547882372069</c:v>
                </c:pt>
                <c:pt idx="33">
                  <c:v>0.46685351604473979</c:v>
                </c:pt>
                <c:pt idx="34">
                  <c:v>0.46735142838565319</c:v>
                </c:pt>
                <c:pt idx="35">
                  <c:v>0.46784921478040392</c:v>
                </c:pt>
                <c:pt idx="36">
                  <c:v>0.46834687415076648</c:v>
                </c:pt>
                <c:pt idx="37">
                  <c:v>0.46884440540617273</c:v>
                </c:pt>
                <c:pt idx="38">
                  <c:v>0.46934180744353404</c:v>
                </c:pt>
                <c:pt idx="39">
                  <c:v>0.46983907914706202</c:v>
                </c:pt>
                <c:pt idx="40">
                  <c:v>0.47033621938808573</c:v>
                </c:pt>
              </c:numCache>
            </c:numRef>
          </c:val>
          <c:smooth val="0"/>
          <c:extLst>
            <c:ext xmlns:c16="http://schemas.microsoft.com/office/drawing/2014/chart" uri="{C3380CC4-5D6E-409C-BE32-E72D297353CC}">
              <c16:uniqueId val="{00000034-960F-4674-8C3C-B574E0E2A391}"/>
            </c:ext>
          </c:extLst>
        </c:ser>
        <c:ser>
          <c:idx val="20"/>
          <c:order val="20"/>
          <c:tx>
            <c:strRef>
              <c:f>'Graphics Input'!$E$162</c:f>
              <c:strCache>
                <c:ptCount val="1"/>
                <c:pt idx="0">
                  <c:v>TRG 7 - High</c:v>
                </c:pt>
              </c:strCache>
            </c:strRef>
          </c:tx>
          <c:spPr>
            <a:ln>
              <a:solidFill>
                <a:srgbClr val="002060"/>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Input'!$S$162:$BG$162</c:f>
              <c:numCache>
                <c:formatCode>0%</c:formatCode>
                <c:ptCount val="41"/>
                <c:pt idx="4">
                  <c:v>0.42061484373887859</c:v>
                </c:pt>
                <c:pt idx="5">
                  <c:v>0.42061306067755572</c:v>
                </c:pt>
                <c:pt idx="6">
                  <c:v>0.42059441462283287</c:v>
                </c:pt>
                <c:pt idx="7">
                  <c:v>0.42143793168697102</c:v>
                </c:pt>
                <c:pt idx="8">
                  <c:v>0.42228433689371797</c:v>
                </c:pt>
                <c:pt idx="9">
                  <c:v>0.42313380782913007</c:v>
                </c:pt>
                <c:pt idx="10">
                  <c:v>0.42398653694312249</c:v>
                </c:pt>
                <c:pt idx="11">
                  <c:v>0.43541052681031939</c:v>
                </c:pt>
                <c:pt idx="12">
                  <c:v>0.44682246849366358</c:v>
                </c:pt>
                <c:pt idx="13">
                  <c:v>0.45822156255416113</c:v>
                </c:pt>
                <c:pt idx="14">
                  <c:v>0.45835469591777722</c:v>
                </c:pt>
                <c:pt idx="15">
                  <c:v>0.45848782928139353</c:v>
                </c:pt>
                <c:pt idx="16">
                  <c:v>0.4586209626450099</c:v>
                </c:pt>
                <c:pt idx="17">
                  <c:v>0.45875409600862604</c:v>
                </c:pt>
                <c:pt idx="18">
                  <c:v>0.45888722937224247</c:v>
                </c:pt>
                <c:pt idx="19">
                  <c:v>0.45902036273585872</c:v>
                </c:pt>
                <c:pt idx="20">
                  <c:v>0.45915349609947509</c:v>
                </c:pt>
                <c:pt idx="21">
                  <c:v>0.45915349609947509</c:v>
                </c:pt>
                <c:pt idx="22">
                  <c:v>0.45915349609947509</c:v>
                </c:pt>
                <c:pt idx="23">
                  <c:v>0.45915349609947509</c:v>
                </c:pt>
                <c:pt idx="24">
                  <c:v>0.45915349609947509</c:v>
                </c:pt>
                <c:pt idx="25">
                  <c:v>0.45915349609947509</c:v>
                </c:pt>
                <c:pt idx="26">
                  <c:v>0.45915349609947509</c:v>
                </c:pt>
                <c:pt idx="27">
                  <c:v>0.45915349609947509</c:v>
                </c:pt>
                <c:pt idx="28">
                  <c:v>0.45915349609947509</c:v>
                </c:pt>
                <c:pt idx="29">
                  <c:v>0.45915349609947509</c:v>
                </c:pt>
                <c:pt idx="30">
                  <c:v>0.45915349609947509</c:v>
                </c:pt>
                <c:pt idx="31">
                  <c:v>0.45915349609947509</c:v>
                </c:pt>
                <c:pt idx="32">
                  <c:v>0.45915349609947509</c:v>
                </c:pt>
                <c:pt idx="33">
                  <c:v>0.45915349609947509</c:v>
                </c:pt>
                <c:pt idx="34">
                  <c:v>0.45915349609947509</c:v>
                </c:pt>
                <c:pt idx="35">
                  <c:v>0.45915349609947509</c:v>
                </c:pt>
                <c:pt idx="36">
                  <c:v>0.45915349609947509</c:v>
                </c:pt>
                <c:pt idx="37">
                  <c:v>0.45915349609947509</c:v>
                </c:pt>
                <c:pt idx="38">
                  <c:v>0.45915349609947509</c:v>
                </c:pt>
                <c:pt idx="39">
                  <c:v>0.45915349609947509</c:v>
                </c:pt>
                <c:pt idx="40">
                  <c:v>0.45915349609947509</c:v>
                </c:pt>
              </c:numCache>
            </c:numRef>
          </c:val>
          <c:smooth val="0"/>
          <c:extLst>
            <c:ext xmlns:c16="http://schemas.microsoft.com/office/drawing/2014/chart" uri="{C3380CC4-5D6E-409C-BE32-E72D297353CC}">
              <c16:uniqueId val="{00000035-960F-4674-8C3C-B574E0E2A391}"/>
            </c:ext>
          </c:extLst>
        </c:ser>
        <c:ser>
          <c:idx val="21"/>
          <c:order val="21"/>
          <c:tx>
            <c:strRef>
              <c:f>'Graphics Input'!$E$163</c:f>
              <c:strCache>
                <c:ptCount val="1"/>
                <c:pt idx="0">
                  <c:v>TRG 8 - Low</c:v>
                </c:pt>
              </c:strCache>
            </c:strRef>
          </c:tx>
          <c:spPr>
            <a:ln>
              <a:solidFill>
                <a:srgbClr val="0070C0"/>
              </a:solidFill>
              <a:prstDash val="sysDot"/>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Input'!$S$163:$BG$163</c:f>
              <c:numCache>
                <c:formatCode>0%</c:formatCode>
                <c:ptCount val="41"/>
                <c:pt idx="4">
                  <c:v>0.49436284990699381</c:v>
                </c:pt>
                <c:pt idx="5">
                  <c:v>0.49461916291285474</c:v>
                </c:pt>
                <c:pt idx="6">
                  <c:v>0.49483429141394525</c:v>
                </c:pt>
                <c:pt idx="7">
                  <c:v>0.49747278062661415</c:v>
                </c:pt>
                <c:pt idx="8">
                  <c:v>0.50010401519055159</c:v>
                </c:pt>
                <c:pt idx="9">
                  <c:v>0.50272730907001639</c:v>
                </c:pt>
                <c:pt idx="10">
                  <c:v>0.50534188691395454</c:v>
                </c:pt>
                <c:pt idx="11">
                  <c:v>0.52163244124948582</c:v>
                </c:pt>
                <c:pt idx="12">
                  <c:v>0.53789136432113049</c:v>
                </c:pt>
                <c:pt idx="13">
                  <c:v>0.55411473057258043</c:v>
                </c:pt>
                <c:pt idx="14">
                  <c:v>0.55447356441922646</c:v>
                </c:pt>
                <c:pt idx="15">
                  <c:v>0.55483042848461739</c:v>
                </c:pt>
                <c:pt idx="16">
                  <c:v>0.55518524110791434</c:v>
                </c:pt>
                <c:pt idx="17">
                  <c:v>0.5555379160511642</c:v>
                </c:pt>
                <c:pt idx="18">
                  <c:v>0.5558883621740569</c:v>
                </c:pt>
                <c:pt idx="19">
                  <c:v>0.55623648308054707</c:v>
                </c:pt>
                <c:pt idx="20">
                  <c:v>0.55658217673446564</c:v>
                </c:pt>
                <c:pt idx="21">
                  <c:v>0.55682550876794468</c:v>
                </c:pt>
                <c:pt idx="22">
                  <c:v>0.55706814369306801</c:v>
                </c:pt>
                <c:pt idx="23">
                  <c:v>0.55731006624728185</c:v>
                </c:pt>
                <c:pt idx="24">
                  <c:v>0.55755126071921046</c:v>
                </c:pt>
                <c:pt idx="25">
                  <c:v>0.55779171093203561</c:v>
                </c:pt>
                <c:pt idx="26">
                  <c:v>0.55803140022613362</c:v>
                </c:pt>
                <c:pt idx="27">
                  <c:v>0.5582703114409272</c:v>
                </c:pt>
                <c:pt idx="28">
                  <c:v>0.55850842689591218</c:v>
                </c:pt>
                <c:pt idx="29">
                  <c:v>0.55874572837081871</c:v>
                </c:pt>
                <c:pt idx="30">
                  <c:v>0.55898219708485275</c:v>
                </c:pt>
                <c:pt idx="31">
                  <c:v>0.56007473598983826</c:v>
                </c:pt>
                <c:pt idx="32">
                  <c:v>0.56116636352726867</c:v>
                </c:pt>
                <c:pt idx="33">
                  <c:v>0.56225706101759276</c:v>
                </c:pt>
                <c:pt idx="34">
                  <c:v>0.56334680926726766</c:v>
                </c:pt>
                <c:pt idx="35">
                  <c:v>0.56443558855095888</c:v>
                </c:pt>
                <c:pt idx="36">
                  <c:v>0.56552337859299306</c:v>
                </c:pt>
                <c:pt idx="37">
                  <c:v>0.56661015854803076</c:v>
                </c:pt>
                <c:pt idx="38">
                  <c:v>0.5676959069809181</c:v>
                </c:pt>
                <c:pt idx="39">
                  <c:v>0.56878060184567625</c:v>
                </c:pt>
                <c:pt idx="40">
                  <c:v>0.5698642204635892</c:v>
                </c:pt>
              </c:numCache>
            </c:numRef>
          </c:val>
          <c:smooth val="0"/>
          <c:extLst>
            <c:ext xmlns:c16="http://schemas.microsoft.com/office/drawing/2014/chart" uri="{C3380CC4-5D6E-409C-BE32-E72D297353CC}">
              <c16:uniqueId val="{00000036-960F-4674-8C3C-B574E0E2A391}"/>
            </c:ext>
          </c:extLst>
        </c:ser>
        <c:ser>
          <c:idx val="22"/>
          <c:order val="22"/>
          <c:tx>
            <c:strRef>
              <c:f>'Graphics Input'!$E$164</c:f>
              <c:strCache>
                <c:ptCount val="1"/>
                <c:pt idx="0">
                  <c:v>TRG 8 - Mid</c:v>
                </c:pt>
              </c:strCache>
            </c:strRef>
          </c:tx>
          <c:spPr>
            <a:ln>
              <a:solidFill>
                <a:srgbClr val="0070C0"/>
              </a:solidFill>
            </a:ln>
          </c:spPr>
          <c:marker>
            <c:symbol val="none"/>
          </c:marker>
          <c:dPt>
            <c:idx val="3"/>
            <c:marker>
              <c:symbol val="circle"/>
              <c:size val="5"/>
              <c:spPr>
                <a:solidFill>
                  <a:srgbClr val="0070C0"/>
                </a:solidFill>
                <a:ln>
                  <a:solidFill>
                    <a:srgbClr val="0070C0"/>
                  </a:solidFill>
                </a:ln>
              </c:spPr>
            </c:marker>
            <c:bubble3D val="0"/>
            <c:extLst>
              <c:ext xmlns:c16="http://schemas.microsoft.com/office/drawing/2014/chart" uri="{C3380CC4-5D6E-409C-BE32-E72D297353CC}">
                <c16:uniqueId val="{00000037-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Input'!$S$164:$BG$164</c:f>
              <c:numCache>
                <c:formatCode>0%</c:formatCode>
                <c:ptCount val="41"/>
                <c:pt idx="3">
                  <c:v>0.49436284990699381</c:v>
                </c:pt>
                <c:pt idx="4">
                  <c:v>0.49436284990699381</c:v>
                </c:pt>
                <c:pt idx="5">
                  <c:v>0.49445650186166629</c:v>
                </c:pt>
                <c:pt idx="6">
                  <c:v>0.49453580668312813</c:v>
                </c:pt>
                <c:pt idx="7">
                  <c:v>0.4972035827202661</c:v>
                </c:pt>
                <c:pt idx="8">
                  <c:v>0.49986260344713018</c:v>
                </c:pt>
                <c:pt idx="9">
                  <c:v>0.50251208468359809</c:v>
                </c:pt>
                <c:pt idx="10">
                  <c:v>0.50515114571953013</c:v>
                </c:pt>
                <c:pt idx="11">
                  <c:v>0.51593124977817495</c:v>
                </c:pt>
                <c:pt idx="12">
                  <c:v>0.52669327551564571</c:v>
                </c:pt>
                <c:pt idx="13">
                  <c:v>0.53743508042207255</c:v>
                </c:pt>
                <c:pt idx="14">
                  <c:v>0.53788430927241215</c:v>
                </c:pt>
                <c:pt idx="15">
                  <c:v>0.53833342052626454</c:v>
                </c:pt>
                <c:pt idx="16">
                  <c:v>0.5387824120776975</c:v>
                </c:pt>
                <c:pt idx="17">
                  <c:v>0.53923128177019231</c:v>
                </c:pt>
                <c:pt idx="18">
                  <c:v>0.539680027395116</c:v>
                </c:pt>
                <c:pt idx="19">
                  <c:v>0.54012864669013694</c:v>
                </c:pt>
                <c:pt idx="20">
                  <c:v>0.54057713733758384</c:v>
                </c:pt>
                <c:pt idx="21">
                  <c:v>0.54119587218673659</c:v>
                </c:pt>
                <c:pt idx="22">
                  <c:v>0.54181451206251763</c:v>
                </c:pt>
                <c:pt idx="23">
                  <c:v>0.54243305627049088</c:v>
                </c:pt>
                <c:pt idx="24">
                  <c:v>0.54305150410943348</c:v>
                </c:pt>
                <c:pt idx="25">
                  <c:v>0.54366985487125241</c:v>
                </c:pt>
                <c:pt idx="26">
                  <c:v>0.54428810784090076</c:v>
                </c:pt>
                <c:pt idx="27">
                  <c:v>0.54490626229629169</c:v>
                </c:pt>
                <c:pt idx="28">
                  <c:v>0.54552431750821229</c:v>
                </c:pt>
                <c:pt idx="29">
                  <c:v>0.54614227274023419</c:v>
                </c:pt>
                <c:pt idx="30">
                  <c:v>0.54676012724862422</c:v>
                </c:pt>
                <c:pt idx="31">
                  <c:v>0.5473477495907132</c:v>
                </c:pt>
                <c:pt idx="32">
                  <c:v>0.54793524478194766</c:v>
                </c:pt>
                <c:pt idx="33">
                  <c:v>0.54852261174302863</c:v>
                </c:pt>
                <c:pt idx="34">
                  <c:v>0.54910984938240714</c:v>
                </c:pt>
                <c:pt idx="35">
                  <c:v>0.54969695659611018</c:v>
                </c:pt>
                <c:pt idx="36">
                  <c:v>0.55028393226756334</c:v>
                </c:pt>
                <c:pt idx="37">
                  <c:v>0.5508707752674098</c:v>
                </c:pt>
                <c:pt idx="38">
                  <c:v>0.55145748445332787</c:v>
                </c:pt>
                <c:pt idx="39">
                  <c:v>0.5520440586698443</c:v>
                </c:pt>
                <c:pt idx="40">
                  <c:v>0.55263049674814357</c:v>
                </c:pt>
              </c:numCache>
            </c:numRef>
          </c:val>
          <c:smooth val="0"/>
          <c:extLst>
            <c:ext xmlns:c16="http://schemas.microsoft.com/office/drawing/2014/chart" uri="{C3380CC4-5D6E-409C-BE32-E72D297353CC}">
              <c16:uniqueId val="{00000038-960F-4674-8C3C-B574E0E2A391}"/>
            </c:ext>
          </c:extLst>
        </c:ser>
        <c:ser>
          <c:idx val="23"/>
          <c:order val="23"/>
          <c:tx>
            <c:strRef>
              <c:f>'Graphics Input'!$E$165</c:f>
              <c:strCache>
                <c:ptCount val="1"/>
                <c:pt idx="0">
                  <c:v>TRG 8 - High</c:v>
                </c:pt>
              </c:strCache>
            </c:strRef>
          </c:tx>
          <c:spPr>
            <a:ln>
              <a:solidFill>
                <a:srgbClr val="0070C0"/>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Input'!$S$165:$BG$165</c:f>
              <c:numCache>
                <c:formatCode>0%</c:formatCode>
                <c:ptCount val="41"/>
                <c:pt idx="4">
                  <c:v>0.49436284990699381</c:v>
                </c:pt>
                <c:pt idx="5">
                  <c:v>0.49431731369663828</c:v>
                </c:pt>
                <c:pt idx="6">
                  <c:v>0.49425638634157593</c:v>
                </c:pt>
                <c:pt idx="7">
                  <c:v>0.49521885553217965</c:v>
                </c:pt>
                <c:pt idx="8">
                  <c:v>0.49618345427229305</c:v>
                </c:pt>
                <c:pt idx="9">
                  <c:v>0.49715031350361427</c:v>
                </c:pt>
                <c:pt idx="10">
                  <c:v>0.49811957512759281</c:v>
                </c:pt>
                <c:pt idx="11">
                  <c:v>0.51157475507640926</c:v>
                </c:pt>
                <c:pt idx="12">
                  <c:v>0.52501906759884243</c:v>
                </c:pt>
                <c:pt idx="13">
                  <c:v>0.53845179160327261</c:v>
                </c:pt>
                <c:pt idx="14">
                  <c:v>0.53860823535018343</c:v>
                </c:pt>
                <c:pt idx="15">
                  <c:v>0.53876467909709425</c:v>
                </c:pt>
                <c:pt idx="16">
                  <c:v>0.53892112284400528</c:v>
                </c:pt>
                <c:pt idx="17">
                  <c:v>0.53907756659091621</c:v>
                </c:pt>
                <c:pt idx="18">
                  <c:v>0.53923401033782725</c:v>
                </c:pt>
                <c:pt idx="19">
                  <c:v>0.53939045408473829</c:v>
                </c:pt>
                <c:pt idx="20">
                  <c:v>0.53954689783164922</c:v>
                </c:pt>
                <c:pt idx="21">
                  <c:v>0.53954689783164922</c:v>
                </c:pt>
                <c:pt idx="22">
                  <c:v>0.53954689783164922</c:v>
                </c:pt>
                <c:pt idx="23">
                  <c:v>0.53954689783164922</c:v>
                </c:pt>
                <c:pt idx="24">
                  <c:v>0.53954689783164922</c:v>
                </c:pt>
                <c:pt idx="25">
                  <c:v>0.53954689783164922</c:v>
                </c:pt>
                <c:pt idx="26">
                  <c:v>0.53954689783164922</c:v>
                </c:pt>
                <c:pt idx="27">
                  <c:v>0.53954689783164922</c:v>
                </c:pt>
                <c:pt idx="28">
                  <c:v>0.53954689783164922</c:v>
                </c:pt>
                <c:pt idx="29">
                  <c:v>0.53954689783164922</c:v>
                </c:pt>
                <c:pt idx="30">
                  <c:v>0.53954689783164922</c:v>
                </c:pt>
                <c:pt idx="31">
                  <c:v>0.53954689783164922</c:v>
                </c:pt>
                <c:pt idx="32">
                  <c:v>0.53954689783164922</c:v>
                </c:pt>
                <c:pt idx="33">
                  <c:v>0.53954689783164922</c:v>
                </c:pt>
                <c:pt idx="34">
                  <c:v>0.53954689783164922</c:v>
                </c:pt>
                <c:pt idx="35">
                  <c:v>0.53954689783164922</c:v>
                </c:pt>
                <c:pt idx="36">
                  <c:v>0.53954689783164922</c:v>
                </c:pt>
                <c:pt idx="37">
                  <c:v>0.53954689783164922</c:v>
                </c:pt>
                <c:pt idx="38">
                  <c:v>0.53954689783164922</c:v>
                </c:pt>
                <c:pt idx="39">
                  <c:v>0.53954689783164922</c:v>
                </c:pt>
                <c:pt idx="40">
                  <c:v>0.53954689783164922</c:v>
                </c:pt>
              </c:numCache>
            </c:numRef>
          </c:val>
          <c:smooth val="0"/>
          <c:extLst>
            <c:ext xmlns:c16="http://schemas.microsoft.com/office/drawing/2014/chart" uri="{C3380CC4-5D6E-409C-BE32-E72D297353CC}">
              <c16:uniqueId val="{00000039-960F-4674-8C3C-B574E0E2A391}"/>
            </c:ext>
          </c:extLst>
        </c:ser>
        <c:ser>
          <c:idx val="24"/>
          <c:order val="24"/>
          <c:tx>
            <c:strRef>
              <c:f>'Graphics Input'!$E$166</c:f>
              <c:strCache>
                <c:ptCount val="1"/>
                <c:pt idx="0">
                  <c:v>TRG 9 - Low</c:v>
                </c:pt>
              </c:strCache>
            </c:strRef>
          </c:tx>
          <c:spPr>
            <a:ln>
              <a:solidFill>
                <a:srgbClr val="00B0F0"/>
              </a:solidFill>
              <a:prstDash val="sysDot"/>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Input'!$S$166:$BG$166</c:f>
              <c:numCache>
                <c:formatCode>0%</c:formatCode>
                <c:ptCount val="41"/>
                <c:pt idx="4">
                  <c:v>0.46973771367266881</c:v>
                </c:pt>
                <c:pt idx="5">
                  <c:v>0.46998125924932033</c:v>
                </c:pt>
                <c:pt idx="6">
                  <c:v>0.47018567179825499</c:v>
                </c:pt>
                <c:pt idx="7">
                  <c:v>0.47269273293875574</c:v>
                </c:pt>
                <c:pt idx="8">
                  <c:v>0.47519290079811871</c:v>
                </c:pt>
                <c:pt idx="9">
                  <c:v>0.47768552351332294</c:v>
                </c:pt>
                <c:pt idx="10">
                  <c:v>0.4801698643549977</c:v>
                </c:pt>
                <c:pt idx="11">
                  <c:v>0.49564895577433155</c:v>
                </c:pt>
                <c:pt idx="12">
                  <c:v>0.5110979915420697</c:v>
                </c:pt>
                <c:pt idx="13">
                  <c:v>0.52651324164119029</c:v>
                </c:pt>
                <c:pt idx="14">
                  <c:v>0.52685420130420635</c:v>
                </c:pt>
                <c:pt idx="15">
                  <c:v>0.52719328930444764</c:v>
                </c:pt>
                <c:pt idx="16">
                  <c:v>0.52753042804875483</c:v>
                </c:pt>
                <c:pt idx="17">
                  <c:v>0.52786553559484783</c:v>
                </c:pt>
                <c:pt idx="18">
                  <c:v>0.5281985253422854</c:v>
                </c:pt>
                <c:pt idx="19">
                  <c:v>0.52852930569668932</c:v>
                </c:pt>
                <c:pt idx="20">
                  <c:v>0.52885777970450232</c:v>
                </c:pt>
                <c:pt idx="21">
                  <c:v>0.52908899091523809</c:v>
                </c:pt>
                <c:pt idx="22">
                  <c:v>0.52931953974188661</c:v>
                </c:pt>
                <c:pt idx="23">
                  <c:v>0.52954941168214975</c:v>
                </c:pt>
                <c:pt idx="24">
                  <c:v>0.5297785918072655</c:v>
                </c:pt>
                <c:pt idx="25">
                  <c:v>0.53000706474621273</c:v>
                </c:pt>
                <c:pt idx="26">
                  <c:v>0.53023481466921496</c:v>
                </c:pt>
                <c:pt idx="27">
                  <c:v>0.5304618252704949</c:v>
                </c:pt>
                <c:pt idx="28">
                  <c:v>0.53068807975024757</c:v>
                </c:pt>
                <c:pt idx="29">
                  <c:v>0.53091356079578877</c:v>
                </c:pt>
                <c:pt idx="30">
                  <c:v>0.53113825056183073</c:v>
                </c:pt>
                <c:pt idx="31">
                  <c:v>0.53217636806484059</c:v>
                </c:pt>
                <c:pt idx="32">
                  <c:v>0.53321361959721447</c:v>
                </c:pt>
                <c:pt idx="33">
                  <c:v>0.53424998740986418</c:v>
                </c:pt>
                <c:pt idx="34">
                  <c:v>0.53528545326531296</c:v>
                </c:pt>
                <c:pt idx="35">
                  <c:v>0.53631999842078215</c:v>
                </c:pt>
                <c:pt idx="36">
                  <c:v>0.53735360361056772</c:v>
                </c:pt>
                <c:pt idx="37">
                  <c:v>0.5383862490276754</c:v>
                </c:pt>
                <c:pt idx="38">
                  <c:v>0.53941791430467612</c:v>
                </c:pt>
                <c:pt idx="39">
                  <c:v>0.5404485784937425</c:v>
                </c:pt>
                <c:pt idx="40">
                  <c:v>0.54147822004582791</c:v>
                </c:pt>
              </c:numCache>
            </c:numRef>
          </c:val>
          <c:smooth val="0"/>
          <c:extLst>
            <c:ext xmlns:c16="http://schemas.microsoft.com/office/drawing/2014/chart" uri="{C3380CC4-5D6E-409C-BE32-E72D297353CC}">
              <c16:uniqueId val="{0000003A-960F-4674-8C3C-B574E0E2A391}"/>
            </c:ext>
          </c:extLst>
        </c:ser>
        <c:ser>
          <c:idx val="25"/>
          <c:order val="25"/>
          <c:tx>
            <c:strRef>
              <c:f>'Graphics Input'!$E$167</c:f>
              <c:strCache>
                <c:ptCount val="1"/>
                <c:pt idx="0">
                  <c:v>TRG 9 - Mid</c:v>
                </c:pt>
              </c:strCache>
            </c:strRef>
          </c:tx>
          <c:spPr>
            <a:ln>
              <a:solidFill>
                <a:srgbClr val="00B0F0"/>
              </a:solidFill>
            </a:ln>
          </c:spPr>
          <c:marker>
            <c:symbol val="none"/>
          </c:marker>
          <c:dPt>
            <c:idx val="3"/>
            <c:marker>
              <c:symbol val="circle"/>
              <c:size val="5"/>
              <c:spPr>
                <a:solidFill>
                  <a:srgbClr val="00B0F0"/>
                </a:solidFill>
                <a:ln>
                  <a:solidFill>
                    <a:srgbClr val="00B0F0"/>
                  </a:solidFill>
                </a:ln>
              </c:spPr>
            </c:marker>
            <c:bubble3D val="0"/>
            <c:extLst>
              <c:ext xmlns:c16="http://schemas.microsoft.com/office/drawing/2014/chart" uri="{C3380CC4-5D6E-409C-BE32-E72D297353CC}">
                <c16:uniqueId val="{0000003B-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Input'!$S$167:$BG$167</c:f>
              <c:numCache>
                <c:formatCode>0%</c:formatCode>
                <c:ptCount val="41"/>
                <c:pt idx="3">
                  <c:v>0.46973771367266881</c:v>
                </c:pt>
                <c:pt idx="4">
                  <c:v>0.46973771367266881</c:v>
                </c:pt>
                <c:pt idx="5">
                  <c:v>0.46982670064868265</c:v>
                </c:pt>
                <c:pt idx="6">
                  <c:v>0.46990205514897276</c:v>
                </c:pt>
                <c:pt idx="7">
                  <c:v>0.47243694428255478</c:v>
                </c:pt>
                <c:pt idx="8">
                  <c:v>0.47496351422420868</c:v>
                </c:pt>
                <c:pt idx="9">
                  <c:v>0.47748101985528757</c:v>
                </c:pt>
                <c:pt idx="10">
                  <c:v>0.47998862433546763</c:v>
                </c:pt>
                <c:pt idx="11">
                  <c:v>0.49023175129092939</c:v>
                </c:pt>
                <c:pt idx="12">
                  <c:v>0.50045770044013616</c:v>
                </c:pt>
                <c:pt idx="13">
                  <c:v>0.51066443599563371</c:v>
                </c:pt>
                <c:pt idx="14">
                  <c:v>0.51109128791849556</c:v>
                </c:pt>
                <c:pt idx="15">
                  <c:v>0.51151802810257097</c:v>
                </c:pt>
                <c:pt idx="16">
                  <c:v>0.51194465454682769</c:v>
                </c:pt>
                <c:pt idx="17">
                  <c:v>0.51237116520216741</c:v>
                </c:pt>
                <c:pt idx="18">
                  <c:v>0.51279755796997328</c:v>
                </c:pt>
                <c:pt idx="19">
                  <c:v>0.51322383070060473</c:v>
                </c:pt>
                <c:pt idx="20">
                  <c:v>0.5136499811918378</c:v>
                </c:pt>
                <c:pt idx="21">
                  <c:v>0.51423789570334566</c:v>
                </c:pt>
                <c:pt idx="22">
                  <c:v>0.51482571997228255</c:v>
                </c:pt>
                <c:pt idx="23">
                  <c:v>0.51541345333880362</c:v>
                </c:pt>
                <c:pt idx="24">
                  <c:v>0.51600109513661541</c:v>
                </c:pt>
                <c:pt idx="25">
                  <c:v>0.51658864469289623</c:v>
                </c:pt>
                <c:pt idx="26">
                  <c:v>0.51717610132821701</c:v>
                </c:pt>
                <c:pt idx="27">
                  <c:v>0.51776346435645937</c:v>
                </c:pt>
                <c:pt idx="28">
                  <c:v>0.51835073308473389</c:v>
                </c:pt>
                <c:pt idx="29">
                  <c:v>0.51893790681329499</c:v>
                </c:pt>
                <c:pt idx="30">
                  <c:v>0.51952498483545639</c:v>
                </c:pt>
                <c:pt idx="31">
                  <c:v>0.52008333661194561</c:v>
                </c:pt>
                <c:pt idx="32">
                  <c:v>0.52064156757120184</c:v>
                </c:pt>
                <c:pt idx="33">
                  <c:v>0.52119967668768763</c:v>
                </c:pt>
                <c:pt idx="34">
                  <c:v>0.52175766292422654</c:v>
                </c:pt>
                <c:pt idx="35">
                  <c:v>0.52231552523183622</c:v>
                </c:pt>
                <c:pt idx="36">
                  <c:v>0.52287326254956079</c:v>
                </c:pt>
                <c:pt idx="37">
                  <c:v>0.5234308738042992</c:v>
                </c:pt>
                <c:pt idx="38">
                  <c:v>0.52398835791063081</c:v>
                </c:pt>
                <c:pt idx="39">
                  <c:v>0.52454571377063841</c:v>
                </c:pt>
                <c:pt idx="40">
                  <c:v>0.52510294027372784</c:v>
                </c:pt>
              </c:numCache>
            </c:numRef>
          </c:val>
          <c:smooth val="0"/>
          <c:extLst>
            <c:ext xmlns:c16="http://schemas.microsoft.com/office/drawing/2014/chart" uri="{C3380CC4-5D6E-409C-BE32-E72D297353CC}">
              <c16:uniqueId val="{0000003C-960F-4674-8C3C-B574E0E2A391}"/>
            </c:ext>
          </c:extLst>
        </c:ser>
        <c:ser>
          <c:idx val="26"/>
          <c:order val="26"/>
          <c:tx>
            <c:strRef>
              <c:f>'Graphics Input'!$E$168</c:f>
              <c:strCache>
                <c:ptCount val="1"/>
                <c:pt idx="0">
                  <c:v>TRG 9 - High</c:v>
                </c:pt>
              </c:strCache>
            </c:strRef>
          </c:tx>
          <c:spPr>
            <a:ln>
              <a:solidFill>
                <a:srgbClr val="00B0F0"/>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Input'!$S$168:$BG$168</c:f>
              <c:numCache>
                <c:formatCode>0%</c:formatCode>
                <c:ptCount val="41"/>
                <c:pt idx="4">
                  <c:v>0.46973771367266881</c:v>
                </c:pt>
                <c:pt idx="5">
                  <c:v>0.46969444570593605</c:v>
                </c:pt>
                <c:pt idx="6">
                  <c:v>0.46963655325614423</c:v>
                </c:pt>
                <c:pt idx="7">
                  <c:v>0.4705510800600084</c:v>
                </c:pt>
                <c:pt idx="8">
                  <c:v>0.47146763033654637</c:v>
                </c:pt>
                <c:pt idx="9">
                  <c:v>0.47238632850500623</c:v>
                </c:pt>
                <c:pt idx="10">
                  <c:v>0.47330730939846138</c:v>
                </c:pt>
                <c:pt idx="11">
                  <c:v>0.48609226172123471</c:v>
                </c:pt>
                <c:pt idx="12">
                  <c:v>0.49886688794441619</c:v>
                </c:pt>
                <c:pt idx="13">
                  <c:v>0.51163050289530498</c:v>
                </c:pt>
                <c:pt idx="14">
                  <c:v>0.51177915388719508</c:v>
                </c:pt>
                <c:pt idx="15">
                  <c:v>0.51192780487908518</c:v>
                </c:pt>
                <c:pt idx="16">
                  <c:v>0.5120764558709755</c:v>
                </c:pt>
                <c:pt idx="17">
                  <c:v>0.5122251068628656</c:v>
                </c:pt>
                <c:pt idx="18">
                  <c:v>0.51237375785475581</c:v>
                </c:pt>
                <c:pt idx="19">
                  <c:v>0.5125224088466459</c:v>
                </c:pt>
                <c:pt idx="20">
                  <c:v>0.51267105983853622</c:v>
                </c:pt>
                <c:pt idx="21">
                  <c:v>0.51267105983853622</c:v>
                </c:pt>
                <c:pt idx="22">
                  <c:v>0.51267105983853622</c:v>
                </c:pt>
                <c:pt idx="23">
                  <c:v>0.51267105983853622</c:v>
                </c:pt>
                <c:pt idx="24">
                  <c:v>0.51267105983853622</c:v>
                </c:pt>
                <c:pt idx="25">
                  <c:v>0.51267105983853622</c:v>
                </c:pt>
                <c:pt idx="26">
                  <c:v>0.51267105983853622</c:v>
                </c:pt>
                <c:pt idx="27">
                  <c:v>0.51267105983853622</c:v>
                </c:pt>
                <c:pt idx="28">
                  <c:v>0.51267105983853622</c:v>
                </c:pt>
                <c:pt idx="29">
                  <c:v>0.51267105983853622</c:v>
                </c:pt>
                <c:pt idx="30">
                  <c:v>0.51267105983853622</c:v>
                </c:pt>
                <c:pt idx="31">
                  <c:v>0.51267105983853622</c:v>
                </c:pt>
                <c:pt idx="32">
                  <c:v>0.51267105983853622</c:v>
                </c:pt>
                <c:pt idx="33">
                  <c:v>0.51267105983853622</c:v>
                </c:pt>
                <c:pt idx="34">
                  <c:v>0.51267105983853622</c:v>
                </c:pt>
                <c:pt idx="35">
                  <c:v>0.51267105983853622</c:v>
                </c:pt>
                <c:pt idx="36">
                  <c:v>0.51267105983853622</c:v>
                </c:pt>
                <c:pt idx="37">
                  <c:v>0.51267105983853622</c:v>
                </c:pt>
                <c:pt idx="38">
                  <c:v>0.51267105983853622</c:v>
                </c:pt>
                <c:pt idx="39">
                  <c:v>0.51267105983853622</c:v>
                </c:pt>
                <c:pt idx="40">
                  <c:v>0.51267105983853622</c:v>
                </c:pt>
              </c:numCache>
            </c:numRef>
          </c:val>
          <c:smooth val="0"/>
          <c:extLst>
            <c:ext xmlns:c16="http://schemas.microsoft.com/office/drawing/2014/chart" uri="{C3380CC4-5D6E-409C-BE32-E72D297353CC}">
              <c16:uniqueId val="{0000003D-960F-4674-8C3C-B574E0E2A391}"/>
            </c:ext>
          </c:extLst>
        </c:ser>
        <c:ser>
          <c:idx val="27"/>
          <c:order val="27"/>
          <c:tx>
            <c:strRef>
              <c:f>'Graphics Input'!$E$169</c:f>
              <c:strCache>
                <c:ptCount val="1"/>
                <c:pt idx="0">
                  <c:v>TRG 10 - Low</c:v>
                </c:pt>
              </c:strCache>
            </c:strRef>
          </c:tx>
          <c:spPr>
            <a:ln>
              <a:solidFill>
                <a:srgbClr val="00B050"/>
              </a:solidFill>
              <a:prstDash val="sysDot"/>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Input'!$S$169:$BG$169</c:f>
              <c:numCache>
                <c:formatCode>0%</c:formatCode>
                <c:ptCount val="41"/>
                <c:pt idx="4">
                  <c:v>0.43587876392829994</c:v>
                </c:pt>
                <c:pt idx="5">
                  <c:v>0.43610475460739889</c:v>
                </c:pt>
                <c:pt idx="6">
                  <c:v>0.43629443298869064</c:v>
                </c:pt>
                <c:pt idx="7">
                  <c:v>0.4386207837993808</c:v>
                </c:pt>
                <c:pt idx="8">
                  <c:v>0.44094073820038465</c:v>
                </c:pt>
                <c:pt idx="9">
                  <c:v>0.44325369131532227</c:v>
                </c:pt>
                <c:pt idx="10">
                  <c:v>0.44555895951867613</c:v>
                </c:pt>
                <c:pt idx="11">
                  <c:v>0.45992230961428704</c:v>
                </c:pt>
                <c:pt idx="12">
                  <c:v>0.4742577704860072</c:v>
                </c:pt>
                <c:pt idx="13">
                  <c:v>0.48856188097846909</c:v>
                </c:pt>
                <c:pt idx="14">
                  <c:v>0.48887826408363405</c:v>
                </c:pt>
                <c:pt idx="15">
                  <c:v>0.48919291043649449</c:v>
                </c:pt>
                <c:pt idx="16">
                  <c:v>0.48950574803684815</c:v>
                </c:pt>
                <c:pt idx="17">
                  <c:v>0.48981670084885887</c:v>
                </c:pt>
                <c:pt idx="18">
                  <c:v>0.49012568851429267</c:v>
                </c:pt>
                <c:pt idx="19">
                  <c:v>0.49043262604094356</c:v>
                </c:pt>
                <c:pt idx="20">
                  <c:v>0.49073742346371957</c:v>
                </c:pt>
                <c:pt idx="21">
                  <c:v>0.49095196884470238</c:v>
                </c:pt>
                <c:pt idx="22">
                  <c:v>0.49116589958660267</c:v>
                </c:pt>
                <c:pt idx="23">
                  <c:v>0.49137920223245679</c:v>
                </c:pt>
                <c:pt idx="24">
                  <c:v>0.49159186292957491</c:v>
                </c:pt>
                <c:pt idx="25">
                  <c:v>0.49180386741488824</c:v>
                </c:pt>
                <c:pt idx="26">
                  <c:v>0.49201520099963875</c:v>
                </c:pt>
                <c:pt idx="27">
                  <c:v>0.4922258485533787</c:v>
                </c:pt>
                <c:pt idx="28">
                  <c:v>0.49243579448724212</c:v>
                </c:pt>
                <c:pt idx="29">
                  <c:v>0.49264502273645228</c:v>
                </c:pt>
                <c:pt idx="30">
                  <c:v>0.49285351674201983</c:v>
                </c:pt>
                <c:pt idx="31">
                  <c:v>0.49381680617110657</c:v>
                </c:pt>
                <c:pt idx="32">
                  <c:v>0.49477929204919147</c:v>
                </c:pt>
                <c:pt idx="33">
                  <c:v>0.49574095790655026</c:v>
                </c:pt>
                <c:pt idx="34">
                  <c:v>0.49670178682027355</c:v>
                </c:pt>
                <c:pt idx="35">
                  <c:v>0.49766176139857238</c:v>
                </c:pt>
                <c:pt idx="36">
                  <c:v>0.49862086376442499</c:v>
                </c:pt>
                <c:pt idx="37">
                  <c:v>0.49957907553853581</c:v>
                </c:pt>
                <c:pt idx="38">
                  <c:v>0.50053637782157145</c:v>
                </c:pt>
                <c:pt idx="39">
                  <c:v>0.50149275117563541</c:v>
                </c:pt>
                <c:pt idx="40">
                  <c:v>0.5024481756049477</c:v>
                </c:pt>
              </c:numCache>
            </c:numRef>
          </c:val>
          <c:smooth val="0"/>
          <c:extLst>
            <c:ext xmlns:c16="http://schemas.microsoft.com/office/drawing/2014/chart" uri="{C3380CC4-5D6E-409C-BE32-E72D297353CC}">
              <c16:uniqueId val="{0000003E-960F-4674-8C3C-B574E0E2A391}"/>
            </c:ext>
          </c:extLst>
        </c:ser>
        <c:ser>
          <c:idx val="28"/>
          <c:order val="28"/>
          <c:tx>
            <c:strRef>
              <c:f>'Graphics Input'!$E$170</c:f>
              <c:strCache>
                <c:ptCount val="1"/>
                <c:pt idx="0">
                  <c:v>TRG 10 - Mid</c:v>
                </c:pt>
              </c:strCache>
            </c:strRef>
          </c:tx>
          <c:spPr>
            <a:ln>
              <a:solidFill>
                <a:srgbClr val="00B050"/>
              </a:solidFill>
            </a:ln>
          </c:spPr>
          <c:marker>
            <c:symbol val="none"/>
          </c:marker>
          <c:dPt>
            <c:idx val="3"/>
            <c:marker>
              <c:symbol val="circle"/>
              <c:size val="5"/>
              <c:spPr>
                <a:solidFill>
                  <a:srgbClr val="00B050"/>
                </a:solidFill>
                <a:ln>
                  <a:solidFill>
                    <a:srgbClr val="00B050"/>
                  </a:solidFill>
                </a:ln>
              </c:spPr>
            </c:marker>
            <c:bubble3D val="0"/>
            <c:extLst>
              <c:ext xmlns:c16="http://schemas.microsoft.com/office/drawing/2014/chart" uri="{C3380CC4-5D6E-409C-BE32-E72D297353CC}">
                <c16:uniqueId val="{0000003F-960F-4674-8C3C-B574E0E2A391}"/>
              </c:ext>
            </c:extLst>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Input'!$S$170:$BG$170</c:f>
              <c:numCache>
                <c:formatCode>0%</c:formatCode>
                <c:ptCount val="41"/>
                <c:pt idx="3">
                  <c:v>0.43587876392829994</c:v>
                </c:pt>
                <c:pt idx="4">
                  <c:v>0.43587876392829994</c:v>
                </c:pt>
                <c:pt idx="5">
                  <c:v>0.43596133667471115</c:v>
                </c:pt>
                <c:pt idx="6">
                  <c:v>0.43603125958165873</c:v>
                </c:pt>
                <c:pt idx="7">
                  <c:v>0.43838343252856193</c:v>
                </c:pt>
                <c:pt idx="8">
                  <c:v>0.4407278859354134</c:v>
                </c:pt>
                <c:pt idx="9">
                  <c:v>0.44306392839212344</c:v>
                </c:pt>
                <c:pt idx="10">
                  <c:v>0.44539078337827331</c:v>
                </c:pt>
                <c:pt idx="11">
                  <c:v>0.454895580174765</c:v>
                </c:pt>
                <c:pt idx="12">
                  <c:v>0.46438443735061424</c:v>
                </c:pt>
                <c:pt idx="13">
                  <c:v>0.47385546585903293</c:v>
                </c:pt>
                <c:pt idx="14">
                  <c:v>0.47425155006326425</c:v>
                </c:pt>
                <c:pt idx="15">
                  <c:v>0.47464753058290149</c:v>
                </c:pt>
                <c:pt idx="16">
                  <c:v>0.47504340556114799</c:v>
                </c:pt>
                <c:pt idx="17">
                  <c:v>0.47543917309660561</c:v>
                </c:pt>
                <c:pt idx="18">
                  <c:v>0.47583483124192694</c:v>
                </c:pt>
                <c:pt idx="19">
                  <c:v>0.47623037800241863</c:v>
                </c:pt>
                <c:pt idx="20">
                  <c:v>0.47662581133459425</c:v>
                </c:pt>
                <c:pt idx="21">
                  <c:v>0.47717134864853045</c:v>
                </c:pt>
                <c:pt idx="22">
                  <c:v>0.47771680222462931</c:v>
                </c:pt>
                <c:pt idx="23">
                  <c:v>0.47826217145060795</c:v>
                </c:pt>
                <c:pt idx="24">
                  <c:v>0.47880745570819944</c:v>
                </c:pt>
                <c:pt idx="25">
                  <c:v>0.47935265437308</c:v>
                </c:pt>
                <c:pt idx="26">
                  <c:v>0.47989776681479362</c:v>
                </c:pt>
                <c:pt idx="27">
                  <c:v>0.48044279239667798</c:v>
                </c:pt>
                <c:pt idx="28">
                  <c:v>0.48098773047578741</c:v>
                </c:pt>
                <c:pt idx="29">
                  <c:v>0.48153258040281438</c:v>
                </c:pt>
                <c:pt idx="30">
                  <c:v>0.48207734152201104</c:v>
                </c:pt>
                <c:pt idx="31">
                  <c:v>0.4825954469989388</c:v>
                </c:pt>
                <c:pt idx="32">
                  <c:v>0.48311344036720516</c:v>
                </c:pt>
                <c:pt idx="33">
                  <c:v>0.48363132067519438</c:v>
                </c:pt>
                <c:pt idx="34">
                  <c:v>0.48414908696049008</c:v>
                </c:pt>
                <c:pt idx="35">
                  <c:v>0.48466673824972112</c:v>
                </c:pt>
                <c:pt idx="36">
                  <c:v>0.48518427355840588</c:v>
                </c:pt>
                <c:pt idx="37">
                  <c:v>0.4857016918907931</c:v>
                </c:pt>
                <c:pt idx="38">
                  <c:v>0.48621899223969978</c:v>
                </c:pt>
                <c:pt idx="39">
                  <c:v>0.48673617358634713</c:v>
                </c:pt>
                <c:pt idx="40">
                  <c:v>0.48725323490019329</c:v>
                </c:pt>
              </c:numCache>
            </c:numRef>
          </c:val>
          <c:smooth val="0"/>
          <c:extLst>
            <c:ext xmlns:c16="http://schemas.microsoft.com/office/drawing/2014/chart" uri="{C3380CC4-5D6E-409C-BE32-E72D297353CC}">
              <c16:uniqueId val="{00000040-960F-4674-8C3C-B574E0E2A391}"/>
            </c:ext>
          </c:extLst>
        </c:ser>
        <c:ser>
          <c:idx val="29"/>
          <c:order val="29"/>
          <c:tx>
            <c:strRef>
              <c:f>'Graphics Input'!$E$171</c:f>
              <c:strCache>
                <c:ptCount val="1"/>
                <c:pt idx="0">
                  <c:v>TRG 10 - High</c:v>
                </c:pt>
              </c:strCache>
            </c:strRef>
          </c:tx>
          <c:spPr>
            <a:ln>
              <a:solidFill>
                <a:srgbClr val="00B050"/>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Input'!$S$171:$BG$171</c:f>
              <c:numCache>
                <c:formatCode>0%</c:formatCode>
                <c:ptCount val="41"/>
                <c:pt idx="4">
                  <c:v>0.43587876392829994</c:v>
                </c:pt>
                <c:pt idx="5">
                  <c:v>0.43583861474012969</c:v>
                </c:pt>
                <c:pt idx="6">
                  <c:v>0.43578489520958841</c:v>
                </c:pt>
                <c:pt idx="7">
                  <c:v>0.43663350242430604</c:v>
                </c:pt>
                <c:pt idx="8">
                  <c:v>0.43748398725868731</c:v>
                </c:pt>
                <c:pt idx="9">
                  <c:v>0.43833646516377311</c:v>
                </c:pt>
                <c:pt idx="10">
                  <c:v>0.43919106125379564</c:v>
                </c:pt>
                <c:pt idx="11">
                  <c:v>0.45105446726342258</c:v>
                </c:pt>
                <c:pt idx="12">
                  <c:v>0.4629082914843291</c:v>
                </c:pt>
                <c:pt idx="13">
                  <c:v>0.47475189813143559</c:v>
                </c:pt>
                <c:pt idx="14">
                  <c:v>0.47488983427902559</c:v>
                </c:pt>
                <c:pt idx="15">
                  <c:v>0.47502777042661565</c:v>
                </c:pt>
                <c:pt idx="16">
                  <c:v>0.47516570657420587</c:v>
                </c:pt>
                <c:pt idx="17">
                  <c:v>0.47530364272179598</c:v>
                </c:pt>
                <c:pt idx="18">
                  <c:v>0.47544157886938626</c:v>
                </c:pt>
                <c:pt idx="19">
                  <c:v>0.47557951501697632</c:v>
                </c:pt>
                <c:pt idx="20">
                  <c:v>0.47571745116456654</c:v>
                </c:pt>
                <c:pt idx="21">
                  <c:v>0.47571745116456654</c:v>
                </c:pt>
                <c:pt idx="22">
                  <c:v>0.47571745116456654</c:v>
                </c:pt>
                <c:pt idx="23">
                  <c:v>0.47571745116456654</c:v>
                </c:pt>
                <c:pt idx="24">
                  <c:v>0.47571745116456654</c:v>
                </c:pt>
                <c:pt idx="25">
                  <c:v>0.47571745116456654</c:v>
                </c:pt>
                <c:pt idx="26">
                  <c:v>0.47571745116456654</c:v>
                </c:pt>
                <c:pt idx="27">
                  <c:v>0.47571745116456654</c:v>
                </c:pt>
                <c:pt idx="28">
                  <c:v>0.47571745116456654</c:v>
                </c:pt>
                <c:pt idx="29">
                  <c:v>0.47571745116456654</c:v>
                </c:pt>
                <c:pt idx="30">
                  <c:v>0.47571745116456654</c:v>
                </c:pt>
                <c:pt idx="31">
                  <c:v>0.47571745116456654</c:v>
                </c:pt>
                <c:pt idx="32">
                  <c:v>0.47571745116456654</c:v>
                </c:pt>
                <c:pt idx="33">
                  <c:v>0.47571745116456654</c:v>
                </c:pt>
                <c:pt idx="34">
                  <c:v>0.47571745116456654</c:v>
                </c:pt>
                <c:pt idx="35">
                  <c:v>0.47571745116456654</c:v>
                </c:pt>
                <c:pt idx="36">
                  <c:v>0.47571745116456654</c:v>
                </c:pt>
                <c:pt idx="37">
                  <c:v>0.47571745116456654</c:v>
                </c:pt>
                <c:pt idx="38">
                  <c:v>0.47571745116456654</c:v>
                </c:pt>
                <c:pt idx="39">
                  <c:v>0.47571745116456654</c:v>
                </c:pt>
                <c:pt idx="40">
                  <c:v>0.47571745116456654</c:v>
                </c:pt>
              </c:numCache>
            </c:numRef>
          </c:val>
          <c:smooth val="0"/>
          <c:extLst>
            <c:ext xmlns:c16="http://schemas.microsoft.com/office/drawing/2014/chart" uri="{C3380CC4-5D6E-409C-BE32-E72D297353CC}">
              <c16:uniqueId val="{00000041-960F-4674-8C3C-B574E0E2A391}"/>
            </c:ext>
          </c:extLst>
        </c:ser>
        <c:dLbls>
          <c:showLegendKey val="0"/>
          <c:showVal val="0"/>
          <c:showCatName val="0"/>
          <c:showSerName val="0"/>
          <c:showPercent val="0"/>
          <c:showBubbleSize val="0"/>
        </c:dLbls>
        <c:smooth val="0"/>
        <c:axId val="78152064"/>
        <c:axId val="78153600"/>
      </c:lineChart>
      <c:catAx>
        <c:axId val="78152064"/>
        <c:scaling>
          <c:orientation val="minMax"/>
        </c:scaling>
        <c:delete val="0"/>
        <c:axPos val="b"/>
        <c:numFmt formatCode="General" sourceLinked="1"/>
        <c:majorTickMark val="out"/>
        <c:minorTickMark val="none"/>
        <c:tickLblPos val="nextTo"/>
        <c:txPr>
          <a:bodyPr/>
          <a:lstStyle/>
          <a:p>
            <a:pPr>
              <a:defRPr sz="1400"/>
            </a:pPr>
            <a:endParaRPr lang="da-DK"/>
          </a:p>
        </c:txPr>
        <c:crossAx val="78153600"/>
        <c:crosses val="autoZero"/>
        <c:auto val="1"/>
        <c:lblAlgn val="ctr"/>
        <c:lblOffset val="100"/>
        <c:tickLblSkip val="5"/>
        <c:tickMarkSkip val="1"/>
        <c:noMultiLvlLbl val="0"/>
      </c:catAx>
      <c:valAx>
        <c:axId val="78153600"/>
        <c:scaling>
          <c:orientation val="minMax"/>
          <c:max val="0.6"/>
          <c:min val="0.1"/>
        </c:scaling>
        <c:delete val="0"/>
        <c:axPos val="l"/>
        <c:majorGridlines>
          <c:spPr>
            <a:ln>
              <a:solidFill>
                <a:schemeClr val="bg1">
                  <a:lumMod val="85000"/>
                </a:schemeClr>
              </a:solidFill>
            </a:ln>
          </c:spPr>
        </c:majorGridlines>
        <c:title>
          <c:tx>
            <c:rich>
              <a:bodyPr rot="-5400000" vert="horz"/>
              <a:lstStyle/>
              <a:p>
                <a:pPr>
                  <a:defRPr sz="1400"/>
                </a:pPr>
                <a:r>
                  <a:rPr lang="en-US" sz="1400"/>
                  <a:t>Offshore</a:t>
                </a:r>
                <a:r>
                  <a:rPr lang="en-US" sz="1400" baseline="0"/>
                  <a:t> Wind </a:t>
                </a:r>
                <a:r>
                  <a:rPr lang="en-US" sz="1400"/>
                  <a:t>Net Capacity</a:t>
                </a:r>
                <a:r>
                  <a:rPr lang="en-US" sz="1400" baseline="0"/>
                  <a:t> Factor (%)</a:t>
                </a:r>
                <a:endParaRPr lang="en-US" sz="1400"/>
              </a:p>
            </c:rich>
          </c:tx>
          <c:layout>
            <c:manualLayout>
              <c:xMode val="edge"/>
              <c:yMode val="edge"/>
              <c:x val="3.0784338456548902E-4"/>
              <c:y val="0.25721456314671498"/>
            </c:manualLayout>
          </c:layout>
          <c:overlay val="0"/>
        </c:title>
        <c:numFmt formatCode="0%" sourceLinked="0"/>
        <c:majorTickMark val="out"/>
        <c:minorTickMark val="none"/>
        <c:tickLblPos val="nextTo"/>
        <c:txPr>
          <a:bodyPr/>
          <a:lstStyle/>
          <a:p>
            <a:pPr>
              <a:defRPr sz="1400"/>
            </a:pPr>
            <a:endParaRPr lang="da-DK"/>
          </a:p>
        </c:txPr>
        <c:crossAx val="78152064"/>
        <c:crosses val="autoZero"/>
        <c:crossBetween val="midCat"/>
        <c:majorUnit val="0.1"/>
      </c:valAx>
    </c:plotArea>
    <c:legend>
      <c:legendPos val="t"/>
      <c:layout>
        <c:manualLayout>
          <c:xMode val="edge"/>
          <c:yMode val="edge"/>
          <c:x val="0.435755832096687"/>
          <c:y val="0.57008155465115995"/>
          <c:w val="0.48243198863735798"/>
          <c:h val="0.175248576183194"/>
        </c:manualLayout>
      </c:layout>
      <c:overlay val="0"/>
      <c:txPr>
        <a:bodyPr/>
        <a:lstStyle/>
        <a:p>
          <a:pPr>
            <a:defRPr sz="105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67270492922501"/>
          <c:y val="0.10003051944088399"/>
          <c:w val="0.85227955031632596"/>
          <c:h val="0.81318821339193104"/>
        </c:manualLayout>
      </c:layout>
      <c:lineChart>
        <c:grouping val="standard"/>
        <c:varyColors val="0"/>
        <c:ser>
          <c:idx val="0"/>
          <c:order val="0"/>
          <c:tx>
            <c:strRef>
              <c:f>'Graphics Input'!$E$110</c:f>
              <c:strCache>
                <c:ptCount val="1"/>
                <c:pt idx="0">
                  <c:v>TRG 1 - Low</c:v>
                </c:pt>
              </c:strCache>
            </c:strRef>
          </c:tx>
          <c:spPr>
            <a:ln>
              <a:solidFill>
                <a:schemeClr val="accent6"/>
              </a:solidFill>
              <a:prstDash val="sysDot"/>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Input'!$S$110:$BG$110</c:f>
              <c:numCache>
                <c:formatCode>"$"#,##0_);\("$"#,##0\)</c:formatCode>
                <c:ptCount val="41"/>
                <c:pt idx="4">
                  <c:v>5765.4992538129118</c:v>
                </c:pt>
                <c:pt idx="5">
                  <c:v>5441.6645142714933</c:v>
                </c:pt>
                <c:pt idx="6">
                  <c:v>5117.5227082747542</c:v>
                </c:pt>
                <c:pt idx="7">
                  <c:v>4968.9577138595832</c:v>
                </c:pt>
                <c:pt idx="8">
                  <c:v>4820.3927194444104</c:v>
                </c:pt>
                <c:pt idx="9">
                  <c:v>4671.8277250292394</c:v>
                </c:pt>
                <c:pt idx="10">
                  <c:v>4523.2627306140666</c:v>
                </c:pt>
                <c:pt idx="11">
                  <c:v>4343.183949504768</c:v>
                </c:pt>
                <c:pt idx="12">
                  <c:v>4163.1051683954674</c:v>
                </c:pt>
                <c:pt idx="13">
                  <c:v>3983.0263872861688</c:v>
                </c:pt>
                <c:pt idx="14">
                  <c:v>3929.0027529533791</c:v>
                </c:pt>
                <c:pt idx="15">
                  <c:v>3874.9791186205894</c:v>
                </c:pt>
                <c:pt idx="16">
                  <c:v>3820.9554842877997</c:v>
                </c:pt>
                <c:pt idx="17">
                  <c:v>3766.93184995501</c:v>
                </c:pt>
                <c:pt idx="18">
                  <c:v>3712.9082156222203</c:v>
                </c:pt>
                <c:pt idx="19">
                  <c:v>3658.8845812894301</c:v>
                </c:pt>
                <c:pt idx="20">
                  <c:v>3604.8609469566404</c:v>
                </c:pt>
                <c:pt idx="21">
                  <c:v>3577.8491297902456</c:v>
                </c:pt>
                <c:pt idx="22">
                  <c:v>3550.8373126238507</c:v>
                </c:pt>
                <c:pt idx="23">
                  <c:v>3523.8254954574559</c:v>
                </c:pt>
                <c:pt idx="24">
                  <c:v>3496.813678291061</c:v>
                </c:pt>
                <c:pt idx="25">
                  <c:v>3469.8018611246662</c:v>
                </c:pt>
                <c:pt idx="26">
                  <c:v>3442.7900439582713</c:v>
                </c:pt>
                <c:pt idx="27">
                  <c:v>3415.7782267918765</c:v>
                </c:pt>
                <c:pt idx="28">
                  <c:v>3388.7664096254816</c:v>
                </c:pt>
                <c:pt idx="29">
                  <c:v>3361.7545924590868</c:v>
                </c:pt>
                <c:pt idx="30">
                  <c:v>3334.7427752926924</c:v>
                </c:pt>
                <c:pt idx="31">
                  <c:v>3310.4321398429365</c:v>
                </c:pt>
                <c:pt idx="32">
                  <c:v>3286.1215043931811</c:v>
                </c:pt>
                <c:pt idx="33">
                  <c:v>3261.8108689434257</c:v>
                </c:pt>
                <c:pt idx="34">
                  <c:v>3237.5002334936703</c:v>
                </c:pt>
                <c:pt idx="35">
                  <c:v>3213.1895980439149</c:v>
                </c:pt>
                <c:pt idx="36">
                  <c:v>3188.8789625941595</c:v>
                </c:pt>
                <c:pt idx="37">
                  <c:v>3164.5683271444045</c:v>
                </c:pt>
                <c:pt idx="38">
                  <c:v>3140.2576916946487</c:v>
                </c:pt>
                <c:pt idx="39">
                  <c:v>3115.9470562448932</c:v>
                </c:pt>
                <c:pt idx="40">
                  <c:v>3091.6364207951374</c:v>
                </c:pt>
              </c:numCache>
            </c:numRef>
          </c:val>
          <c:smooth val="0"/>
          <c:extLst>
            <c:ext xmlns:c16="http://schemas.microsoft.com/office/drawing/2014/chart" uri="{C3380CC4-5D6E-409C-BE32-E72D297353CC}">
              <c16:uniqueId val="{00000000-78F3-47A0-9505-4B6CBEFAA334}"/>
            </c:ext>
          </c:extLst>
        </c:ser>
        <c:ser>
          <c:idx val="3"/>
          <c:order val="1"/>
          <c:tx>
            <c:strRef>
              <c:f>'Graphics Input'!$E$111</c:f>
              <c:strCache>
                <c:ptCount val="1"/>
                <c:pt idx="0">
                  <c:v>TRG 1 - Mid</c:v>
                </c:pt>
              </c:strCache>
            </c:strRef>
          </c:tx>
          <c:spPr>
            <a:ln>
              <a:solidFill>
                <a:schemeClr val="accent6"/>
              </a:solidFill>
              <a:prstDash val="solid"/>
            </a:ln>
          </c:spPr>
          <c:marker>
            <c:symbol val="none"/>
          </c:marker>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1-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Input'!$S$111:$BG$111</c:f>
              <c:numCache>
                <c:formatCode>"$"#,##0_);\("$"#,##0\)</c:formatCode>
                <c:ptCount val="41"/>
                <c:pt idx="3">
                  <c:v>5765.4992538129118</c:v>
                </c:pt>
                <c:pt idx="4">
                  <c:v>5765.4992538129118</c:v>
                </c:pt>
                <c:pt idx="5">
                  <c:v>5648.1776638139754</c:v>
                </c:pt>
                <c:pt idx="6">
                  <c:v>5530.5490073597202</c:v>
                </c:pt>
                <c:pt idx="7">
                  <c:v>5386.7747068388871</c:v>
                </c:pt>
                <c:pt idx="8">
                  <c:v>5243.0004063180531</c:v>
                </c:pt>
                <c:pt idx="9">
                  <c:v>5099.226105797221</c:v>
                </c:pt>
                <c:pt idx="10">
                  <c:v>4955.4518052763851</c:v>
                </c:pt>
                <c:pt idx="11">
                  <c:v>4775.3730241670855</c:v>
                </c:pt>
                <c:pt idx="12">
                  <c:v>4595.2942430577868</c:v>
                </c:pt>
                <c:pt idx="13">
                  <c:v>4415.2154619484872</c:v>
                </c:pt>
                <c:pt idx="14">
                  <c:v>4392.0624758058621</c:v>
                </c:pt>
                <c:pt idx="15">
                  <c:v>4368.9094896632387</c:v>
                </c:pt>
                <c:pt idx="16">
                  <c:v>4345.7565035206144</c:v>
                </c:pt>
                <c:pt idx="17">
                  <c:v>4322.6035173779892</c:v>
                </c:pt>
                <c:pt idx="18">
                  <c:v>4299.4505312353667</c:v>
                </c:pt>
                <c:pt idx="19">
                  <c:v>4276.2975450927415</c:v>
                </c:pt>
                <c:pt idx="20">
                  <c:v>4253.1445589501182</c:v>
                </c:pt>
                <c:pt idx="21">
                  <c:v>4242.3398320835604</c:v>
                </c:pt>
                <c:pt idx="22">
                  <c:v>4231.5351052170017</c:v>
                </c:pt>
                <c:pt idx="23">
                  <c:v>4220.730378350444</c:v>
                </c:pt>
                <c:pt idx="24">
                  <c:v>4209.9256514838853</c:v>
                </c:pt>
                <c:pt idx="25">
                  <c:v>4199.1209246173275</c:v>
                </c:pt>
                <c:pt idx="26">
                  <c:v>4188.3161977507698</c:v>
                </c:pt>
                <c:pt idx="27">
                  <c:v>4177.511470884212</c:v>
                </c:pt>
                <c:pt idx="28">
                  <c:v>4166.7067440176543</c:v>
                </c:pt>
                <c:pt idx="29">
                  <c:v>4155.9020171510956</c:v>
                </c:pt>
                <c:pt idx="30">
                  <c:v>4145.0972902845378</c:v>
                </c:pt>
                <c:pt idx="31">
                  <c:v>4132.8162851489169</c:v>
                </c:pt>
                <c:pt idx="32">
                  <c:v>4120.535280013296</c:v>
                </c:pt>
                <c:pt idx="33">
                  <c:v>4108.2542748776759</c:v>
                </c:pt>
                <c:pt idx="34">
                  <c:v>4095.973269742055</c:v>
                </c:pt>
                <c:pt idx="35">
                  <c:v>4083.6922646064345</c:v>
                </c:pt>
                <c:pt idx="36">
                  <c:v>4071.411259470814</c:v>
                </c:pt>
                <c:pt idx="37">
                  <c:v>4059.1302543351931</c:v>
                </c:pt>
                <c:pt idx="38">
                  <c:v>4046.8492491995726</c:v>
                </c:pt>
                <c:pt idx="39">
                  <c:v>4034.5682440639521</c:v>
                </c:pt>
                <c:pt idx="40">
                  <c:v>4022.2872389283293</c:v>
                </c:pt>
              </c:numCache>
            </c:numRef>
          </c:val>
          <c:smooth val="0"/>
          <c:extLst>
            <c:ext xmlns:c16="http://schemas.microsoft.com/office/drawing/2014/chart" uri="{C3380CC4-5D6E-409C-BE32-E72D297353CC}">
              <c16:uniqueId val="{00000002-78F3-47A0-9505-4B6CBEFAA334}"/>
            </c:ext>
          </c:extLst>
        </c:ser>
        <c:ser>
          <c:idx val="4"/>
          <c:order val="2"/>
          <c:tx>
            <c:strRef>
              <c:f>'Graphics Input'!$E$112</c:f>
              <c:strCache>
                <c:ptCount val="1"/>
                <c:pt idx="0">
                  <c:v>TRG 1 - High</c:v>
                </c:pt>
              </c:strCache>
            </c:strRef>
          </c:tx>
          <c:spPr>
            <a:ln>
              <a:solidFill>
                <a:schemeClr val="accent6"/>
              </a:solidFill>
              <a:prstDash val="dash"/>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3-78F3-47A0-9505-4B6CBEFAA334}"/>
              </c:ext>
            </c:extLst>
          </c:dPt>
          <c:dPt>
            <c:idx val="13"/>
            <c:marker>
              <c:symbol val="circle"/>
              <c:size val="8"/>
              <c:spPr>
                <a:noFill/>
                <a:ln>
                  <a:noFill/>
                </a:ln>
              </c:spPr>
            </c:marker>
            <c:bubble3D val="0"/>
            <c:extLst>
              <c:ext xmlns:c16="http://schemas.microsoft.com/office/drawing/2014/chart" uri="{C3380CC4-5D6E-409C-BE32-E72D297353CC}">
                <c16:uniqueId val="{00000004-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Input'!$S$112:$BG$112</c:f>
              <c:numCache>
                <c:formatCode>"$"#,##0_);\("$"#,##0\)</c:formatCode>
                <c:ptCount val="41"/>
                <c:pt idx="4">
                  <c:v>5765.4992538129118</c:v>
                </c:pt>
                <c:pt idx="5">
                  <c:v>5877.4815931112225</c:v>
                </c:pt>
                <c:pt idx="6">
                  <c:v>5989.1568659542118</c:v>
                </c:pt>
                <c:pt idx="7">
                  <c:v>5879.2955951999274</c:v>
                </c:pt>
                <c:pt idx="8">
                  <c:v>5769.4343244456422</c:v>
                </c:pt>
                <c:pt idx="9">
                  <c:v>5659.573053691357</c:v>
                </c:pt>
                <c:pt idx="10">
                  <c:v>5549.7117829370727</c:v>
                </c:pt>
                <c:pt idx="11">
                  <c:v>5423.6566361605637</c:v>
                </c:pt>
                <c:pt idx="12">
                  <c:v>5297.6014893840547</c:v>
                </c:pt>
                <c:pt idx="13">
                  <c:v>5171.5463426075439</c:v>
                </c:pt>
                <c:pt idx="14">
                  <c:v>5171.5463426075439</c:v>
                </c:pt>
                <c:pt idx="15">
                  <c:v>5171.5463426075439</c:v>
                </c:pt>
                <c:pt idx="16">
                  <c:v>5171.5463426075439</c:v>
                </c:pt>
                <c:pt idx="17">
                  <c:v>5171.5463426075439</c:v>
                </c:pt>
                <c:pt idx="18">
                  <c:v>5171.5463426075439</c:v>
                </c:pt>
                <c:pt idx="19">
                  <c:v>5171.5463426075439</c:v>
                </c:pt>
                <c:pt idx="20">
                  <c:v>5171.5463426075439</c:v>
                </c:pt>
                <c:pt idx="21">
                  <c:v>5171.5463426075439</c:v>
                </c:pt>
                <c:pt idx="22">
                  <c:v>5171.5463426075439</c:v>
                </c:pt>
                <c:pt idx="23">
                  <c:v>5171.5463426075439</c:v>
                </c:pt>
                <c:pt idx="24">
                  <c:v>5171.5463426075439</c:v>
                </c:pt>
                <c:pt idx="25">
                  <c:v>5171.5463426075439</c:v>
                </c:pt>
                <c:pt idx="26">
                  <c:v>5171.5463426075439</c:v>
                </c:pt>
                <c:pt idx="27">
                  <c:v>5171.5463426075439</c:v>
                </c:pt>
                <c:pt idx="28">
                  <c:v>5171.5463426075439</c:v>
                </c:pt>
                <c:pt idx="29">
                  <c:v>5171.5463426075439</c:v>
                </c:pt>
                <c:pt idx="30">
                  <c:v>5171.5463426075439</c:v>
                </c:pt>
                <c:pt idx="31">
                  <c:v>5171.5463426075439</c:v>
                </c:pt>
                <c:pt idx="32">
                  <c:v>5171.5463426075439</c:v>
                </c:pt>
                <c:pt idx="33">
                  <c:v>5171.5463426075439</c:v>
                </c:pt>
                <c:pt idx="34">
                  <c:v>5171.5463426075439</c:v>
                </c:pt>
                <c:pt idx="35">
                  <c:v>5171.5463426075439</c:v>
                </c:pt>
                <c:pt idx="36">
                  <c:v>5171.5463426075439</c:v>
                </c:pt>
                <c:pt idx="37">
                  <c:v>5171.5463426075439</c:v>
                </c:pt>
                <c:pt idx="38">
                  <c:v>5171.5463426075439</c:v>
                </c:pt>
                <c:pt idx="39">
                  <c:v>5171.5463426075439</c:v>
                </c:pt>
                <c:pt idx="40">
                  <c:v>5171.5463426075439</c:v>
                </c:pt>
              </c:numCache>
            </c:numRef>
          </c:val>
          <c:smooth val="0"/>
          <c:extLst>
            <c:ext xmlns:c16="http://schemas.microsoft.com/office/drawing/2014/chart" uri="{C3380CC4-5D6E-409C-BE32-E72D297353CC}">
              <c16:uniqueId val="{00000005-78F3-47A0-9505-4B6CBEFAA334}"/>
            </c:ext>
          </c:extLst>
        </c:ser>
        <c:ser>
          <c:idx val="6"/>
          <c:order val="3"/>
          <c:tx>
            <c:strRef>
              <c:f>'Graphics Input'!$E$113</c:f>
              <c:strCache>
                <c:ptCount val="1"/>
                <c:pt idx="0">
                  <c:v>TRG 2 - Low</c:v>
                </c:pt>
              </c:strCache>
            </c:strRef>
          </c:tx>
          <c:spPr>
            <a:ln>
              <a:solidFill>
                <a:schemeClr val="accent5"/>
              </a:solidFill>
              <a:prstDash val="sysDot"/>
            </a:ln>
          </c:spPr>
          <c:marker>
            <c:symbol val="none"/>
          </c:marker>
          <c:dPt>
            <c:idx val="1"/>
            <c:marker>
              <c:symbol val="circle"/>
              <c:size val="7"/>
            </c:marker>
            <c:bubble3D val="0"/>
            <c:extLst>
              <c:ext xmlns:c16="http://schemas.microsoft.com/office/drawing/2014/chart" uri="{C3380CC4-5D6E-409C-BE32-E72D297353CC}">
                <c16:uniqueId val="{00000006-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Input'!$S$113:$BG$113</c:f>
              <c:numCache>
                <c:formatCode>"$"#,##0_);\("$"#,##0\)</c:formatCode>
                <c:ptCount val="41"/>
                <c:pt idx="4">
                  <c:v>5765.4992538128554</c:v>
                </c:pt>
                <c:pt idx="5">
                  <c:v>5441.6645142714933</c:v>
                </c:pt>
                <c:pt idx="6">
                  <c:v>5117.5227082747542</c:v>
                </c:pt>
                <c:pt idx="7">
                  <c:v>4968.9577138595832</c:v>
                </c:pt>
                <c:pt idx="8">
                  <c:v>4820.3927194444104</c:v>
                </c:pt>
                <c:pt idx="9">
                  <c:v>4671.8277250292394</c:v>
                </c:pt>
                <c:pt idx="10">
                  <c:v>4523.2627306140666</c:v>
                </c:pt>
                <c:pt idx="11">
                  <c:v>4343.183949504768</c:v>
                </c:pt>
                <c:pt idx="12">
                  <c:v>4163.1051683954674</c:v>
                </c:pt>
                <c:pt idx="13">
                  <c:v>3983.0263872861688</c:v>
                </c:pt>
                <c:pt idx="14">
                  <c:v>3929.0027529533791</c:v>
                </c:pt>
                <c:pt idx="15">
                  <c:v>3874.9791186205894</c:v>
                </c:pt>
                <c:pt idx="16">
                  <c:v>3820.9554842877997</c:v>
                </c:pt>
                <c:pt idx="17">
                  <c:v>3766.93184995501</c:v>
                </c:pt>
                <c:pt idx="18">
                  <c:v>3712.9082156222203</c:v>
                </c:pt>
                <c:pt idx="19">
                  <c:v>3658.8845812894301</c:v>
                </c:pt>
                <c:pt idx="20">
                  <c:v>3604.8609469566404</c:v>
                </c:pt>
                <c:pt idx="21">
                  <c:v>3577.8491297902456</c:v>
                </c:pt>
                <c:pt idx="22">
                  <c:v>3550.8373126238507</c:v>
                </c:pt>
                <c:pt idx="23">
                  <c:v>3523.8254954574559</c:v>
                </c:pt>
                <c:pt idx="24">
                  <c:v>3496.813678291061</c:v>
                </c:pt>
                <c:pt idx="25">
                  <c:v>3469.8018611246662</c:v>
                </c:pt>
                <c:pt idx="26">
                  <c:v>3442.7900439582713</c:v>
                </c:pt>
                <c:pt idx="27">
                  <c:v>3415.7782267918765</c:v>
                </c:pt>
                <c:pt idx="28">
                  <c:v>3388.7664096254816</c:v>
                </c:pt>
                <c:pt idx="29">
                  <c:v>3361.7545924590868</c:v>
                </c:pt>
                <c:pt idx="30">
                  <c:v>3334.7427752926924</c:v>
                </c:pt>
                <c:pt idx="31">
                  <c:v>3310.4321398429365</c:v>
                </c:pt>
                <c:pt idx="32">
                  <c:v>3286.1215043931811</c:v>
                </c:pt>
                <c:pt idx="33">
                  <c:v>3261.8108689434257</c:v>
                </c:pt>
                <c:pt idx="34">
                  <c:v>3237.5002334936703</c:v>
                </c:pt>
                <c:pt idx="35">
                  <c:v>3213.1895980439149</c:v>
                </c:pt>
                <c:pt idx="36">
                  <c:v>3188.8789625941595</c:v>
                </c:pt>
                <c:pt idx="37">
                  <c:v>3164.5683271444045</c:v>
                </c:pt>
                <c:pt idx="38">
                  <c:v>3140.2576916946487</c:v>
                </c:pt>
                <c:pt idx="39">
                  <c:v>3115.9470562448932</c:v>
                </c:pt>
                <c:pt idx="40">
                  <c:v>3091.6364207951374</c:v>
                </c:pt>
              </c:numCache>
            </c:numRef>
          </c:val>
          <c:smooth val="0"/>
          <c:extLst>
            <c:ext xmlns:c16="http://schemas.microsoft.com/office/drawing/2014/chart" uri="{C3380CC4-5D6E-409C-BE32-E72D297353CC}">
              <c16:uniqueId val="{00000007-78F3-47A0-9505-4B6CBEFAA334}"/>
            </c:ext>
          </c:extLst>
        </c:ser>
        <c:ser>
          <c:idx val="7"/>
          <c:order val="4"/>
          <c:tx>
            <c:strRef>
              <c:f>'Graphics Input'!$E$114</c:f>
              <c:strCache>
                <c:ptCount val="1"/>
                <c:pt idx="0">
                  <c:v>TRG 2 - Mid</c:v>
                </c:pt>
              </c:strCache>
            </c:strRef>
          </c:tx>
          <c:spPr>
            <a:ln>
              <a:solidFill>
                <a:schemeClr val="accent5"/>
              </a:solidFill>
              <a:prstDash val="solid"/>
            </a:ln>
          </c:spPr>
          <c:marker>
            <c:symbol val="none"/>
          </c:marker>
          <c:dPt>
            <c:idx val="1"/>
            <c:marker>
              <c:symbol val="circle"/>
              <c:size val="7"/>
              <c:spPr>
                <a:solidFill>
                  <a:schemeClr val="accent5"/>
                </a:solidFill>
              </c:spPr>
            </c:marker>
            <c:bubble3D val="0"/>
            <c:extLst>
              <c:ext xmlns:c16="http://schemas.microsoft.com/office/drawing/2014/chart" uri="{C3380CC4-5D6E-409C-BE32-E72D297353CC}">
                <c16:uniqueId val="{00000008-78F3-47A0-9505-4B6CBEFAA334}"/>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9-78F3-47A0-9505-4B6CBEFAA334}"/>
              </c:ext>
            </c:extLst>
          </c:dPt>
          <c:dPt>
            <c:idx val="12"/>
            <c:bubble3D val="0"/>
            <c:extLst>
              <c:ext xmlns:c16="http://schemas.microsoft.com/office/drawing/2014/chart" uri="{C3380CC4-5D6E-409C-BE32-E72D297353CC}">
                <c16:uniqueId val="{0000000A-78F3-47A0-9505-4B6CBEFAA334}"/>
              </c:ext>
            </c:extLst>
          </c:dPt>
          <c:dPt>
            <c:idx val="13"/>
            <c:bubble3D val="0"/>
            <c:extLst>
              <c:ext xmlns:c16="http://schemas.microsoft.com/office/drawing/2014/chart" uri="{C3380CC4-5D6E-409C-BE32-E72D297353CC}">
                <c16:uniqueId val="{0000000B-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Input'!$S$114:$BG$114</c:f>
              <c:numCache>
                <c:formatCode>"$"#,##0_);\("$"#,##0\)</c:formatCode>
                <c:ptCount val="41"/>
                <c:pt idx="3">
                  <c:v>5765.4992538128554</c:v>
                </c:pt>
                <c:pt idx="4">
                  <c:v>5765.4992538128554</c:v>
                </c:pt>
                <c:pt idx="5">
                  <c:v>5648.1776638139745</c:v>
                </c:pt>
                <c:pt idx="6">
                  <c:v>5530.5490073597193</c:v>
                </c:pt>
                <c:pt idx="7">
                  <c:v>5386.7747068388862</c:v>
                </c:pt>
                <c:pt idx="8">
                  <c:v>5243.0004063180522</c:v>
                </c:pt>
                <c:pt idx="9">
                  <c:v>5099.22610579722</c:v>
                </c:pt>
                <c:pt idx="10">
                  <c:v>4955.4518052763851</c:v>
                </c:pt>
                <c:pt idx="11">
                  <c:v>4775.3730241670855</c:v>
                </c:pt>
                <c:pt idx="12">
                  <c:v>4595.2942430577868</c:v>
                </c:pt>
                <c:pt idx="13">
                  <c:v>4415.2154619484872</c:v>
                </c:pt>
                <c:pt idx="14">
                  <c:v>4392.0624758058621</c:v>
                </c:pt>
                <c:pt idx="15">
                  <c:v>4368.9094896632387</c:v>
                </c:pt>
                <c:pt idx="16">
                  <c:v>4345.7565035206144</c:v>
                </c:pt>
                <c:pt idx="17">
                  <c:v>4322.6035173779892</c:v>
                </c:pt>
                <c:pt idx="18">
                  <c:v>4299.4505312353667</c:v>
                </c:pt>
                <c:pt idx="19">
                  <c:v>4276.2975450927415</c:v>
                </c:pt>
                <c:pt idx="20">
                  <c:v>4253.1445589501182</c:v>
                </c:pt>
                <c:pt idx="21">
                  <c:v>4242.3398320835604</c:v>
                </c:pt>
                <c:pt idx="22">
                  <c:v>4231.5351052170017</c:v>
                </c:pt>
                <c:pt idx="23">
                  <c:v>4220.730378350444</c:v>
                </c:pt>
                <c:pt idx="24">
                  <c:v>4209.9256514838853</c:v>
                </c:pt>
                <c:pt idx="25">
                  <c:v>4199.1209246173275</c:v>
                </c:pt>
                <c:pt idx="26">
                  <c:v>4188.3161977507698</c:v>
                </c:pt>
                <c:pt idx="27">
                  <c:v>4177.511470884212</c:v>
                </c:pt>
                <c:pt idx="28">
                  <c:v>4166.7067440176543</c:v>
                </c:pt>
                <c:pt idx="29">
                  <c:v>4155.9020171510956</c:v>
                </c:pt>
                <c:pt idx="30">
                  <c:v>4145.0972902845378</c:v>
                </c:pt>
                <c:pt idx="31">
                  <c:v>4132.8162851489169</c:v>
                </c:pt>
                <c:pt idx="32">
                  <c:v>4120.535280013296</c:v>
                </c:pt>
                <c:pt idx="33">
                  <c:v>4108.2542748776759</c:v>
                </c:pt>
                <c:pt idx="34">
                  <c:v>4095.973269742055</c:v>
                </c:pt>
                <c:pt idx="35">
                  <c:v>4083.6922646064345</c:v>
                </c:pt>
                <c:pt idx="36">
                  <c:v>4071.411259470814</c:v>
                </c:pt>
                <c:pt idx="37">
                  <c:v>4059.1302543351931</c:v>
                </c:pt>
                <c:pt idx="38">
                  <c:v>4046.8492491995726</c:v>
                </c:pt>
                <c:pt idx="39">
                  <c:v>4034.5682440639521</c:v>
                </c:pt>
                <c:pt idx="40">
                  <c:v>4022.2872389283293</c:v>
                </c:pt>
              </c:numCache>
            </c:numRef>
          </c:val>
          <c:smooth val="0"/>
          <c:extLst>
            <c:ext xmlns:c16="http://schemas.microsoft.com/office/drawing/2014/chart" uri="{C3380CC4-5D6E-409C-BE32-E72D297353CC}">
              <c16:uniqueId val="{0000000C-78F3-47A0-9505-4B6CBEFAA334}"/>
            </c:ext>
          </c:extLst>
        </c:ser>
        <c:ser>
          <c:idx val="9"/>
          <c:order val="5"/>
          <c:tx>
            <c:strRef>
              <c:f>'Graphics Input'!$E$115</c:f>
              <c:strCache>
                <c:ptCount val="1"/>
                <c:pt idx="0">
                  <c:v>TRG 2 - High</c:v>
                </c:pt>
              </c:strCache>
            </c:strRef>
          </c:tx>
          <c:spPr>
            <a:ln>
              <a:solidFill>
                <a:schemeClr val="accent5"/>
              </a:solidFill>
              <a:prstDash val="dash"/>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Input'!$S$115:$BG$115</c:f>
              <c:numCache>
                <c:formatCode>"$"#,##0_);\("$"#,##0\)</c:formatCode>
                <c:ptCount val="41"/>
                <c:pt idx="4">
                  <c:v>5765.4992538128554</c:v>
                </c:pt>
                <c:pt idx="5">
                  <c:v>5877.4815931112225</c:v>
                </c:pt>
                <c:pt idx="6">
                  <c:v>5989.1568659542118</c:v>
                </c:pt>
                <c:pt idx="7">
                  <c:v>5879.2955951999274</c:v>
                </c:pt>
                <c:pt idx="8">
                  <c:v>5769.4343244456422</c:v>
                </c:pt>
                <c:pt idx="9">
                  <c:v>5659.573053691357</c:v>
                </c:pt>
                <c:pt idx="10">
                  <c:v>5549.7117829370727</c:v>
                </c:pt>
                <c:pt idx="11">
                  <c:v>5423.6566361605637</c:v>
                </c:pt>
                <c:pt idx="12">
                  <c:v>5297.6014893840547</c:v>
                </c:pt>
                <c:pt idx="13">
                  <c:v>5171.5463426075439</c:v>
                </c:pt>
                <c:pt idx="14">
                  <c:v>5171.5463426075439</c:v>
                </c:pt>
                <c:pt idx="15">
                  <c:v>5171.5463426075439</c:v>
                </c:pt>
                <c:pt idx="16">
                  <c:v>5171.5463426075439</c:v>
                </c:pt>
                <c:pt idx="17">
                  <c:v>5171.5463426075439</c:v>
                </c:pt>
                <c:pt idx="18">
                  <c:v>5171.5463426075439</c:v>
                </c:pt>
                <c:pt idx="19">
                  <c:v>5171.5463426075439</c:v>
                </c:pt>
                <c:pt idx="20">
                  <c:v>5171.5463426075439</c:v>
                </c:pt>
                <c:pt idx="21">
                  <c:v>5171.5463426075439</c:v>
                </c:pt>
                <c:pt idx="22">
                  <c:v>5171.5463426075439</c:v>
                </c:pt>
                <c:pt idx="23">
                  <c:v>5171.5463426075439</c:v>
                </c:pt>
                <c:pt idx="24">
                  <c:v>5171.5463426075439</c:v>
                </c:pt>
                <c:pt idx="25">
                  <c:v>5171.5463426075439</c:v>
                </c:pt>
                <c:pt idx="26">
                  <c:v>5171.5463426075439</c:v>
                </c:pt>
                <c:pt idx="27">
                  <c:v>5171.5463426075439</c:v>
                </c:pt>
                <c:pt idx="28">
                  <c:v>5171.5463426075439</c:v>
                </c:pt>
                <c:pt idx="29">
                  <c:v>5171.5463426075439</c:v>
                </c:pt>
                <c:pt idx="30">
                  <c:v>5171.5463426075439</c:v>
                </c:pt>
                <c:pt idx="31">
                  <c:v>5171.5463426075439</c:v>
                </c:pt>
                <c:pt idx="32">
                  <c:v>5171.5463426075439</c:v>
                </c:pt>
                <c:pt idx="33">
                  <c:v>5171.5463426075439</c:v>
                </c:pt>
                <c:pt idx="34">
                  <c:v>5171.5463426075439</c:v>
                </c:pt>
                <c:pt idx="35">
                  <c:v>5171.5463426075439</c:v>
                </c:pt>
                <c:pt idx="36">
                  <c:v>5171.5463426075439</c:v>
                </c:pt>
                <c:pt idx="37">
                  <c:v>5171.5463426075439</c:v>
                </c:pt>
                <c:pt idx="38">
                  <c:v>5171.5463426075439</c:v>
                </c:pt>
                <c:pt idx="39">
                  <c:v>5171.5463426075439</c:v>
                </c:pt>
                <c:pt idx="40">
                  <c:v>5171.5463426075439</c:v>
                </c:pt>
              </c:numCache>
            </c:numRef>
          </c:val>
          <c:smooth val="0"/>
          <c:extLst>
            <c:ext xmlns:c16="http://schemas.microsoft.com/office/drawing/2014/chart" uri="{C3380CC4-5D6E-409C-BE32-E72D297353CC}">
              <c16:uniqueId val="{0000000D-78F3-47A0-9505-4B6CBEFAA334}"/>
            </c:ext>
          </c:extLst>
        </c:ser>
        <c:ser>
          <c:idx val="10"/>
          <c:order val="6"/>
          <c:tx>
            <c:strRef>
              <c:f>'Graphics Input'!$E$116</c:f>
              <c:strCache>
                <c:ptCount val="1"/>
                <c:pt idx="0">
                  <c:v>TRG 3 - Low</c:v>
                </c:pt>
              </c:strCache>
            </c:strRef>
          </c:tx>
          <c:spPr>
            <a:ln>
              <a:solidFill>
                <a:schemeClr val="accent4"/>
              </a:solidFill>
              <a:prstDash val="sysDot"/>
            </a:ln>
          </c:spPr>
          <c:marker>
            <c:symbol val="none"/>
          </c:marker>
          <c:dPt>
            <c:idx val="1"/>
            <c:bubble3D val="0"/>
            <c:extLst>
              <c:ext xmlns:c16="http://schemas.microsoft.com/office/drawing/2014/chart" uri="{C3380CC4-5D6E-409C-BE32-E72D297353CC}">
                <c16:uniqueId val="{0000000E-78F3-47A0-9505-4B6CBEFAA334}"/>
              </c:ext>
            </c:extLst>
          </c:dPt>
          <c:dPt>
            <c:idx val="12"/>
            <c:bubble3D val="0"/>
            <c:extLst>
              <c:ext xmlns:c16="http://schemas.microsoft.com/office/drawing/2014/chart" uri="{C3380CC4-5D6E-409C-BE32-E72D297353CC}">
                <c16:uniqueId val="{0000000F-78F3-47A0-9505-4B6CBEFAA334}"/>
              </c:ext>
            </c:extLst>
          </c:dPt>
          <c:dPt>
            <c:idx val="13"/>
            <c:bubble3D val="0"/>
            <c:extLst>
              <c:ext xmlns:c16="http://schemas.microsoft.com/office/drawing/2014/chart" uri="{C3380CC4-5D6E-409C-BE32-E72D297353CC}">
                <c16:uniqueId val="{00000010-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Input'!$S$116:$BG$116</c:f>
              <c:numCache>
                <c:formatCode>"$"#,##0_);\("$"#,##0\)</c:formatCode>
                <c:ptCount val="41"/>
                <c:pt idx="4">
                  <c:v>5765.4992538128554</c:v>
                </c:pt>
                <c:pt idx="5">
                  <c:v>5441.6645142714933</c:v>
                </c:pt>
                <c:pt idx="6">
                  <c:v>5117.5227082747542</c:v>
                </c:pt>
                <c:pt idx="7">
                  <c:v>4968.9577138595832</c:v>
                </c:pt>
                <c:pt idx="8">
                  <c:v>4820.3927194444104</c:v>
                </c:pt>
                <c:pt idx="9">
                  <c:v>4671.8277250292394</c:v>
                </c:pt>
                <c:pt idx="10">
                  <c:v>4523.2627306140666</c:v>
                </c:pt>
                <c:pt idx="11">
                  <c:v>4343.183949504768</c:v>
                </c:pt>
                <c:pt idx="12">
                  <c:v>4163.1051683954674</c:v>
                </c:pt>
                <c:pt idx="13">
                  <c:v>3983.0263872861688</c:v>
                </c:pt>
                <c:pt idx="14">
                  <c:v>3929.0027529533791</c:v>
                </c:pt>
                <c:pt idx="15">
                  <c:v>3874.9791186205894</c:v>
                </c:pt>
                <c:pt idx="16">
                  <c:v>3820.9554842877997</c:v>
                </c:pt>
                <c:pt idx="17">
                  <c:v>3766.93184995501</c:v>
                </c:pt>
                <c:pt idx="18">
                  <c:v>3712.9082156222203</c:v>
                </c:pt>
                <c:pt idx="19">
                  <c:v>3658.8845812894301</c:v>
                </c:pt>
                <c:pt idx="20">
                  <c:v>3604.8609469566404</c:v>
                </c:pt>
                <c:pt idx="21">
                  <c:v>3577.8491297902456</c:v>
                </c:pt>
                <c:pt idx="22">
                  <c:v>3550.8373126238507</c:v>
                </c:pt>
                <c:pt idx="23">
                  <c:v>3523.8254954574559</c:v>
                </c:pt>
                <c:pt idx="24">
                  <c:v>3496.813678291061</c:v>
                </c:pt>
                <c:pt idx="25">
                  <c:v>3469.8018611246662</c:v>
                </c:pt>
                <c:pt idx="26">
                  <c:v>3442.7900439582713</c:v>
                </c:pt>
                <c:pt idx="27">
                  <c:v>3415.7782267918765</c:v>
                </c:pt>
                <c:pt idx="28">
                  <c:v>3388.7664096254816</c:v>
                </c:pt>
                <c:pt idx="29">
                  <c:v>3361.7545924590868</c:v>
                </c:pt>
                <c:pt idx="30">
                  <c:v>3334.7427752926924</c:v>
                </c:pt>
                <c:pt idx="31">
                  <c:v>3310.4321398429365</c:v>
                </c:pt>
                <c:pt idx="32">
                  <c:v>3286.1215043931811</c:v>
                </c:pt>
                <c:pt idx="33">
                  <c:v>3261.8108689434257</c:v>
                </c:pt>
                <c:pt idx="34">
                  <c:v>3237.5002334936703</c:v>
                </c:pt>
                <c:pt idx="35">
                  <c:v>3213.1895980439149</c:v>
                </c:pt>
                <c:pt idx="36">
                  <c:v>3188.8789625941595</c:v>
                </c:pt>
                <c:pt idx="37">
                  <c:v>3164.5683271444045</c:v>
                </c:pt>
                <c:pt idx="38">
                  <c:v>3140.2576916946487</c:v>
                </c:pt>
                <c:pt idx="39">
                  <c:v>3115.9470562448932</c:v>
                </c:pt>
                <c:pt idx="40">
                  <c:v>3091.6364207951374</c:v>
                </c:pt>
              </c:numCache>
            </c:numRef>
          </c:val>
          <c:smooth val="0"/>
          <c:extLst>
            <c:ext xmlns:c16="http://schemas.microsoft.com/office/drawing/2014/chart" uri="{C3380CC4-5D6E-409C-BE32-E72D297353CC}">
              <c16:uniqueId val="{00000011-78F3-47A0-9505-4B6CBEFAA334}"/>
            </c:ext>
          </c:extLst>
        </c:ser>
        <c:ser>
          <c:idx val="12"/>
          <c:order val="7"/>
          <c:tx>
            <c:strRef>
              <c:f>'Graphics Input'!$E$117</c:f>
              <c:strCache>
                <c:ptCount val="1"/>
                <c:pt idx="0">
                  <c:v>TRG 3 - Mid</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2-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Input'!$S$117:$BG$117</c:f>
              <c:numCache>
                <c:formatCode>"$"#,##0_);\("$"#,##0\)</c:formatCode>
                <c:ptCount val="41"/>
                <c:pt idx="3">
                  <c:v>5765.4992538128799</c:v>
                </c:pt>
                <c:pt idx="4">
                  <c:v>5765.4992538128554</c:v>
                </c:pt>
                <c:pt idx="5">
                  <c:v>5648.1776638139745</c:v>
                </c:pt>
                <c:pt idx="6">
                  <c:v>5530.5490073597193</c:v>
                </c:pt>
                <c:pt idx="7">
                  <c:v>5386.7747068388862</c:v>
                </c:pt>
                <c:pt idx="8">
                  <c:v>5243.0004063180522</c:v>
                </c:pt>
                <c:pt idx="9">
                  <c:v>5099.22610579722</c:v>
                </c:pt>
                <c:pt idx="10">
                  <c:v>4955.4518052763851</c:v>
                </c:pt>
                <c:pt idx="11">
                  <c:v>4775.3730241670855</c:v>
                </c:pt>
                <c:pt idx="12">
                  <c:v>4595.2942430577868</c:v>
                </c:pt>
                <c:pt idx="13">
                  <c:v>4415.2154619484872</c:v>
                </c:pt>
                <c:pt idx="14">
                  <c:v>4392.0624758058621</c:v>
                </c:pt>
                <c:pt idx="15">
                  <c:v>4368.9094896632387</c:v>
                </c:pt>
                <c:pt idx="16">
                  <c:v>4345.7565035206144</c:v>
                </c:pt>
                <c:pt idx="17">
                  <c:v>4322.6035173779892</c:v>
                </c:pt>
                <c:pt idx="18">
                  <c:v>4299.4505312353667</c:v>
                </c:pt>
                <c:pt idx="19">
                  <c:v>4276.2975450927415</c:v>
                </c:pt>
                <c:pt idx="20">
                  <c:v>4253.1445589501182</c:v>
                </c:pt>
                <c:pt idx="21">
                  <c:v>4242.3398320835604</c:v>
                </c:pt>
                <c:pt idx="22">
                  <c:v>4231.5351052170017</c:v>
                </c:pt>
                <c:pt idx="23">
                  <c:v>4220.730378350444</c:v>
                </c:pt>
                <c:pt idx="24">
                  <c:v>4209.9256514838853</c:v>
                </c:pt>
                <c:pt idx="25">
                  <c:v>4199.1209246173275</c:v>
                </c:pt>
                <c:pt idx="26">
                  <c:v>4188.3161977507698</c:v>
                </c:pt>
                <c:pt idx="27">
                  <c:v>4177.511470884212</c:v>
                </c:pt>
                <c:pt idx="28">
                  <c:v>4166.7067440176543</c:v>
                </c:pt>
                <c:pt idx="29">
                  <c:v>4155.9020171510956</c:v>
                </c:pt>
                <c:pt idx="30">
                  <c:v>4145.0972902845378</c:v>
                </c:pt>
                <c:pt idx="31">
                  <c:v>4132.8162851489169</c:v>
                </c:pt>
                <c:pt idx="32">
                  <c:v>4120.535280013296</c:v>
                </c:pt>
                <c:pt idx="33">
                  <c:v>4108.2542748776759</c:v>
                </c:pt>
                <c:pt idx="34">
                  <c:v>4095.973269742055</c:v>
                </c:pt>
                <c:pt idx="35">
                  <c:v>4083.6922646064345</c:v>
                </c:pt>
                <c:pt idx="36">
                  <c:v>4071.411259470814</c:v>
                </c:pt>
                <c:pt idx="37">
                  <c:v>4059.1302543351931</c:v>
                </c:pt>
                <c:pt idx="38">
                  <c:v>4046.8492491995726</c:v>
                </c:pt>
                <c:pt idx="39">
                  <c:v>4034.5682440639521</c:v>
                </c:pt>
                <c:pt idx="40">
                  <c:v>4022.2872389283293</c:v>
                </c:pt>
              </c:numCache>
            </c:numRef>
          </c:val>
          <c:smooth val="0"/>
          <c:extLst>
            <c:ext xmlns:c16="http://schemas.microsoft.com/office/drawing/2014/chart" uri="{C3380CC4-5D6E-409C-BE32-E72D297353CC}">
              <c16:uniqueId val="{00000013-78F3-47A0-9505-4B6CBEFAA334}"/>
            </c:ext>
          </c:extLst>
        </c:ser>
        <c:ser>
          <c:idx val="13"/>
          <c:order val="8"/>
          <c:tx>
            <c:strRef>
              <c:f>'Graphics Input'!$E$118</c:f>
              <c:strCache>
                <c:ptCount val="1"/>
                <c:pt idx="0">
                  <c:v>TRG 3 - High</c:v>
                </c:pt>
              </c:strCache>
            </c:strRef>
          </c:tx>
          <c:spPr>
            <a:ln>
              <a:solidFill>
                <a:schemeClr val="accent4"/>
              </a:solidFill>
              <a:prstDash val="dash"/>
            </a:ln>
          </c:spPr>
          <c:marker>
            <c:symbol val="none"/>
          </c:marker>
          <c:dPt>
            <c:idx val="13"/>
            <c:bubble3D val="0"/>
            <c:extLst>
              <c:ext xmlns:c16="http://schemas.microsoft.com/office/drawing/2014/chart" uri="{C3380CC4-5D6E-409C-BE32-E72D297353CC}">
                <c16:uniqueId val="{00000014-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Input'!$S$118:$BG$118</c:f>
              <c:numCache>
                <c:formatCode>"$"#,##0_);\("$"#,##0\)</c:formatCode>
                <c:ptCount val="41"/>
                <c:pt idx="4">
                  <c:v>5765.4992538128554</c:v>
                </c:pt>
                <c:pt idx="5">
                  <c:v>5877.4815931112225</c:v>
                </c:pt>
                <c:pt idx="6">
                  <c:v>5989.1568659542118</c:v>
                </c:pt>
                <c:pt idx="7">
                  <c:v>5879.2955951999274</c:v>
                </c:pt>
                <c:pt idx="8">
                  <c:v>5769.4343244456422</c:v>
                </c:pt>
                <c:pt idx="9">
                  <c:v>5659.573053691357</c:v>
                </c:pt>
                <c:pt idx="10">
                  <c:v>5549.7117829370727</c:v>
                </c:pt>
                <c:pt idx="11">
                  <c:v>5423.6566361605637</c:v>
                </c:pt>
                <c:pt idx="12">
                  <c:v>5297.6014893840547</c:v>
                </c:pt>
                <c:pt idx="13">
                  <c:v>5171.5463426075439</c:v>
                </c:pt>
                <c:pt idx="14">
                  <c:v>5171.5463426075439</c:v>
                </c:pt>
                <c:pt idx="15">
                  <c:v>5171.5463426075439</c:v>
                </c:pt>
                <c:pt idx="16">
                  <c:v>5171.5463426075439</c:v>
                </c:pt>
                <c:pt idx="17">
                  <c:v>5171.5463426075439</c:v>
                </c:pt>
                <c:pt idx="18">
                  <c:v>5171.5463426075439</c:v>
                </c:pt>
                <c:pt idx="19">
                  <c:v>5171.5463426075439</c:v>
                </c:pt>
                <c:pt idx="20">
                  <c:v>5171.5463426075439</c:v>
                </c:pt>
                <c:pt idx="21">
                  <c:v>5171.5463426075439</c:v>
                </c:pt>
                <c:pt idx="22">
                  <c:v>5171.5463426075439</c:v>
                </c:pt>
                <c:pt idx="23">
                  <c:v>5171.5463426075439</c:v>
                </c:pt>
                <c:pt idx="24">
                  <c:v>5171.5463426075439</c:v>
                </c:pt>
                <c:pt idx="25">
                  <c:v>5171.5463426075439</c:v>
                </c:pt>
                <c:pt idx="26">
                  <c:v>5171.5463426075439</c:v>
                </c:pt>
                <c:pt idx="27">
                  <c:v>5171.5463426075439</c:v>
                </c:pt>
                <c:pt idx="28">
                  <c:v>5171.5463426075439</c:v>
                </c:pt>
                <c:pt idx="29">
                  <c:v>5171.5463426075439</c:v>
                </c:pt>
                <c:pt idx="30">
                  <c:v>5171.5463426075439</c:v>
                </c:pt>
                <c:pt idx="31">
                  <c:v>5171.5463426075439</c:v>
                </c:pt>
                <c:pt idx="32">
                  <c:v>5171.5463426075439</c:v>
                </c:pt>
                <c:pt idx="33">
                  <c:v>5171.5463426075439</c:v>
                </c:pt>
                <c:pt idx="34">
                  <c:v>5171.5463426075439</c:v>
                </c:pt>
                <c:pt idx="35">
                  <c:v>5171.5463426075439</c:v>
                </c:pt>
                <c:pt idx="36">
                  <c:v>5171.5463426075439</c:v>
                </c:pt>
                <c:pt idx="37">
                  <c:v>5171.5463426075439</c:v>
                </c:pt>
                <c:pt idx="38">
                  <c:v>5171.5463426075439</c:v>
                </c:pt>
                <c:pt idx="39">
                  <c:v>5171.5463426075439</c:v>
                </c:pt>
                <c:pt idx="40">
                  <c:v>5171.5463426075439</c:v>
                </c:pt>
              </c:numCache>
            </c:numRef>
          </c:val>
          <c:smooth val="0"/>
          <c:extLst>
            <c:ext xmlns:c16="http://schemas.microsoft.com/office/drawing/2014/chart" uri="{C3380CC4-5D6E-409C-BE32-E72D297353CC}">
              <c16:uniqueId val="{00000015-78F3-47A0-9505-4B6CBEFAA334}"/>
            </c:ext>
          </c:extLst>
        </c:ser>
        <c:ser>
          <c:idx val="1"/>
          <c:order val="9"/>
          <c:tx>
            <c:strRef>
              <c:f>'Graphics Input'!$E$119</c:f>
              <c:strCache>
                <c:ptCount val="1"/>
                <c:pt idx="0">
                  <c:v>TRG 4 - Low</c:v>
                </c:pt>
              </c:strCache>
            </c:strRef>
          </c:tx>
          <c:spPr>
            <a:ln>
              <a:solidFill>
                <a:schemeClr val="accent3"/>
              </a:solidFill>
              <a:prstDash val="sysDot"/>
            </a:ln>
          </c:spPr>
          <c:marker>
            <c:symbol val="none"/>
          </c:marker>
          <c:dPt>
            <c:idx val="1"/>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16-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Input'!$S$119:$BG$119</c:f>
              <c:numCache>
                <c:formatCode>"$"#,##0_);\("$"#,##0\)</c:formatCode>
                <c:ptCount val="41"/>
                <c:pt idx="4">
                  <c:v>5765.4992538128799</c:v>
                </c:pt>
                <c:pt idx="5">
                  <c:v>5441.6645142714933</c:v>
                </c:pt>
                <c:pt idx="6">
                  <c:v>5117.5227082747542</c:v>
                </c:pt>
                <c:pt idx="7">
                  <c:v>4968.9577138595832</c:v>
                </c:pt>
                <c:pt idx="8">
                  <c:v>4820.3927194444104</c:v>
                </c:pt>
                <c:pt idx="9">
                  <c:v>4671.8277250292394</c:v>
                </c:pt>
                <c:pt idx="10">
                  <c:v>4523.2627306140666</c:v>
                </c:pt>
                <c:pt idx="11">
                  <c:v>4343.183949504768</c:v>
                </c:pt>
                <c:pt idx="12">
                  <c:v>4163.1051683954674</c:v>
                </c:pt>
                <c:pt idx="13">
                  <c:v>3983.0263872861688</c:v>
                </c:pt>
                <c:pt idx="14">
                  <c:v>3929.0027529533791</c:v>
                </c:pt>
                <c:pt idx="15">
                  <c:v>3874.9791186205894</c:v>
                </c:pt>
                <c:pt idx="16">
                  <c:v>3820.9554842877997</c:v>
                </c:pt>
                <c:pt idx="17">
                  <c:v>3766.93184995501</c:v>
                </c:pt>
                <c:pt idx="18">
                  <c:v>3712.9082156222203</c:v>
                </c:pt>
                <c:pt idx="19">
                  <c:v>3658.8845812894301</c:v>
                </c:pt>
                <c:pt idx="20">
                  <c:v>3604.8609469566404</c:v>
                </c:pt>
                <c:pt idx="21">
                  <c:v>3577.8491297902456</c:v>
                </c:pt>
                <c:pt idx="22">
                  <c:v>3550.8373126238507</c:v>
                </c:pt>
                <c:pt idx="23">
                  <c:v>3523.8254954574559</c:v>
                </c:pt>
                <c:pt idx="24">
                  <c:v>3496.813678291061</c:v>
                </c:pt>
                <c:pt idx="25">
                  <c:v>3469.8018611246662</c:v>
                </c:pt>
                <c:pt idx="26">
                  <c:v>3442.7900439582713</c:v>
                </c:pt>
                <c:pt idx="27">
                  <c:v>3415.7782267918765</c:v>
                </c:pt>
                <c:pt idx="28">
                  <c:v>3388.7664096254816</c:v>
                </c:pt>
                <c:pt idx="29">
                  <c:v>3361.7545924590868</c:v>
                </c:pt>
                <c:pt idx="30">
                  <c:v>3334.7427752926924</c:v>
                </c:pt>
                <c:pt idx="31">
                  <c:v>3310.4321398429365</c:v>
                </c:pt>
                <c:pt idx="32">
                  <c:v>3286.1215043931811</c:v>
                </c:pt>
                <c:pt idx="33">
                  <c:v>3261.8108689434257</c:v>
                </c:pt>
                <c:pt idx="34">
                  <c:v>3237.5002334936703</c:v>
                </c:pt>
                <c:pt idx="35">
                  <c:v>3213.1895980439149</c:v>
                </c:pt>
                <c:pt idx="36">
                  <c:v>3188.8789625941595</c:v>
                </c:pt>
                <c:pt idx="37">
                  <c:v>3164.5683271444045</c:v>
                </c:pt>
                <c:pt idx="38">
                  <c:v>3140.2576916946487</c:v>
                </c:pt>
                <c:pt idx="39">
                  <c:v>3115.9470562448932</c:v>
                </c:pt>
                <c:pt idx="40">
                  <c:v>3091.6364207951374</c:v>
                </c:pt>
              </c:numCache>
            </c:numRef>
          </c:val>
          <c:smooth val="0"/>
          <c:extLst>
            <c:ext xmlns:c16="http://schemas.microsoft.com/office/drawing/2014/chart" uri="{C3380CC4-5D6E-409C-BE32-E72D297353CC}">
              <c16:uniqueId val="{00000017-78F3-47A0-9505-4B6CBEFAA334}"/>
            </c:ext>
          </c:extLst>
        </c:ser>
        <c:ser>
          <c:idx val="5"/>
          <c:order val="10"/>
          <c:tx>
            <c:strRef>
              <c:f>'Graphics Input'!$E$120</c:f>
              <c:strCache>
                <c:ptCount val="1"/>
                <c:pt idx="0">
                  <c:v>TRG 4 - Mid</c:v>
                </c:pt>
              </c:strCache>
            </c:strRef>
          </c:tx>
          <c:spPr>
            <a:ln>
              <a:solidFill>
                <a:schemeClr val="accent3"/>
              </a:solidFill>
              <a:prstDash val="solid"/>
            </a:ln>
          </c:spPr>
          <c:marker>
            <c:symbol val="none"/>
          </c:marker>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18-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Input'!$S$120:$BG$120</c:f>
              <c:numCache>
                <c:formatCode>"$"#,##0_);\("$"#,##0\)</c:formatCode>
                <c:ptCount val="41"/>
                <c:pt idx="3">
                  <c:v>5765.4992538129618</c:v>
                </c:pt>
                <c:pt idx="4">
                  <c:v>5765.4992538128799</c:v>
                </c:pt>
                <c:pt idx="5">
                  <c:v>5648.1776638139754</c:v>
                </c:pt>
                <c:pt idx="6">
                  <c:v>5530.5490073597202</c:v>
                </c:pt>
                <c:pt idx="7">
                  <c:v>5386.7747068388871</c:v>
                </c:pt>
                <c:pt idx="8">
                  <c:v>5243.0004063180531</c:v>
                </c:pt>
                <c:pt idx="9">
                  <c:v>5099.226105797221</c:v>
                </c:pt>
                <c:pt idx="10">
                  <c:v>4955.4518052763851</c:v>
                </c:pt>
                <c:pt idx="11">
                  <c:v>4775.3730241670855</c:v>
                </c:pt>
                <c:pt idx="12">
                  <c:v>4595.2942430577868</c:v>
                </c:pt>
                <c:pt idx="13">
                  <c:v>4415.2154619484872</c:v>
                </c:pt>
                <c:pt idx="14">
                  <c:v>4392.0624758058621</c:v>
                </c:pt>
                <c:pt idx="15">
                  <c:v>4368.9094896632387</c:v>
                </c:pt>
                <c:pt idx="16">
                  <c:v>4345.7565035206144</c:v>
                </c:pt>
                <c:pt idx="17">
                  <c:v>4322.6035173779892</c:v>
                </c:pt>
                <c:pt idx="18">
                  <c:v>4299.4505312353667</c:v>
                </c:pt>
                <c:pt idx="19">
                  <c:v>4276.2975450927415</c:v>
                </c:pt>
                <c:pt idx="20">
                  <c:v>4253.1445589501182</c:v>
                </c:pt>
                <c:pt idx="21">
                  <c:v>4242.3398320835604</c:v>
                </c:pt>
                <c:pt idx="22">
                  <c:v>4231.5351052170017</c:v>
                </c:pt>
                <c:pt idx="23">
                  <c:v>4220.730378350444</c:v>
                </c:pt>
                <c:pt idx="24">
                  <c:v>4209.9256514838853</c:v>
                </c:pt>
                <c:pt idx="25">
                  <c:v>4199.1209246173275</c:v>
                </c:pt>
                <c:pt idx="26">
                  <c:v>4188.3161977507698</c:v>
                </c:pt>
                <c:pt idx="27">
                  <c:v>4177.511470884212</c:v>
                </c:pt>
                <c:pt idx="28">
                  <c:v>4166.7067440176543</c:v>
                </c:pt>
                <c:pt idx="29">
                  <c:v>4155.9020171510956</c:v>
                </c:pt>
                <c:pt idx="30">
                  <c:v>4145.0972902845378</c:v>
                </c:pt>
                <c:pt idx="31">
                  <c:v>4132.8162851489169</c:v>
                </c:pt>
                <c:pt idx="32">
                  <c:v>4120.535280013296</c:v>
                </c:pt>
                <c:pt idx="33">
                  <c:v>4108.2542748776759</c:v>
                </c:pt>
                <c:pt idx="34">
                  <c:v>4095.973269742055</c:v>
                </c:pt>
                <c:pt idx="35">
                  <c:v>4083.6922646064345</c:v>
                </c:pt>
                <c:pt idx="36">
                  <c:v>4071.411259470814</c:v>
                </c:pt>
                <c:pt idx="37">
                  <c:v>4059.1302543351931</c:v>
                </c:pt>
                <c:pt idx="38">
                  <c:v>4046.8492491995726</c:v>
                </c:pt>
                <c:pt idx="39">
                  <c:v>4034.5682440639521</c:v>
                </c:pt>
                <c:pt idx="40">
                  <c:v>4022.2872389283293</c:v>
                </c:pt>
              </c:numCache>
            </c:numRef>
          </c:val>
          <c:smooth val="0"/>
          <c:extLst>
            <c:ext xmlns:c16="http://schemas.microsoft.com/office/drawing/2014/chart" uri="{C3380CC4-5D6E-409C-BE32-E72D297353CC}">
              <c16:uniqueId val="{00000019-78F3-47A0-9505-4B6CBEFAA334}"/>
            </c:ext>
          </c:extLst>
        </c:ser>
        <c:ser>
          <c:idx val="8"/>
          <c:order val="11"/>
          <c:tx>
            <c:strRef>
              <c:f>'Graphics Input'!$E$121</c:f>
              <c:strCache>
                <c:ptCount val="1"/>
                <c:pt idx="0">
                  <c:v>TRG 4 - High</c:v>
                </c:pt>
              </c:strCache>
            </c:strRef>
          </c:tx>
          <c:spPr>
            <a:ln>
              <a:solidFill>
                <a:schemeClr val="accent3"/>
              </a:solidFill>
              <a:prstDash val="dash"/>
            </a:ln>
          </c:spPr>
          <c:marker>
            <c:symbol val="none"/>
          </c:marker>
          <c:dPt>
            <c:idx val="13"/>
            <c:bubble3D val="0"/>
            <c:extLst>
              <c:ext xmlns:c16="http://schemas.microsoft.com/office/drawing/2014/chart" uri="{C3380CC4-5D6E-409C-BE32-E72D297353CC}">
                <c16:uniqueId val="{0000001A-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Input'!$S$121:$BG$121</c:f>
              <c:numCache>
                <c:formatCode>"$"#,##0_);\("$"#,##0\)</c:formatCode>
                <c:ptCount val="41"/>
                <c:pt idx="4">
                  <c:v>5765.4992538128799</c:v>
                </c:pt>
                <c:pt idx="5">
                  <c:v>5877.4815931112225</c:v>
                </c:pt>
                <c:pt idx="6">
                  <c:v>5989.1568659542127</c:v>
                </c:pt>
                <c:pt idx="7">
                  <c:v>5879.2955951999284</c:v>
                </c:pt>
                <c:pt idx="8">
                  <c:v>5769.4343244456431</c:v>
                </c:pt>
                <c:pt idx="9">
                  <c:v>5659.5730536913579</c:v>
                </c:pt>
                <c:pt idx="10">
                  <c:v>5549.7117829370727</c:v>
                </c:pt>
                <c:pt idx="11">
                  <c:v>5423.6566361605637</c:v>
                </c:pt>
                <c:pt idx="12">
                  <c:v>5297.6014893840547</c:v>
                </c:pt>
                <c:pt idx="13">
                  <c:v>5171.5463426075439</c:v>
                </c:pt>
                <c:pt idx="14">
                  <c:v>5171.5463426075439</c:v>
                </c:pt>
                <c:pt idx="15">
                  <c:v>5171.5463426075439</c:v>
                </c:pt>
                <c:pt idx="16">
                  <c:v>5171.5463426075439</c:v>
                </c:pt>
                <c:pt idx="17">
                  <c:v>5171.5463426075439</c:v>
                </c:pt>
                <c:pt idx="18">
                  <c:v>5171.5463426075439</c:v>
                </c:pt>
                <c:pt idx="19">
                  <c:v>5171.5463426075439</c:v>
                </c:pt>
                <c:pt idx="20">
                  <c:v>5171.5463426075439</c:v>
                </c:pt>
                <c:pt idx="21">
                  <c:v>5171.5463426075439</c:v>
                </c:pt>
                <c:pt idx="22">
                  <c:v>5171.5463426075439</c:v>
                </c:pt>
                <c:pt idx="23">
                  <c:v>5171.5463426075439</c:v>
                </c:pt>
                <c:pt idx="24">
                  <c:v>5171.5463426075439</c:v>
                </c:pt>
                <c:pt idx="25">
                  <c:v>5171.5463426075439</c:v>
                </c:pt>
                <c:pt idx="26">
                  <c:v>5171.5463426075439</c:v>
                </c:pt>
                <c:pt idx="27">
                  <c:v>5171.5463426075439</c:v>
                </c:pt>
                <c:pt idx="28">
                  <c:v>5171.5463426075439</c:v>
                </c:pt>
                <c:pt idx="29">
                  <c:v>5171.5463426075439</c:v>
                </c:pt>
                <c:pt idx="30">
                  <c:v>5171.5463426075439</c:v>
                </c:pt>
                <c:pt idx="31">
                  <c:v>5171.5463426075439</c:v>
                </c:pt>
                <c:pt idx="32">
                  <c:v>5171.5463426075439</c:v>
                </c:pt>
                <c:pt idx="33">
                  <c:v>5171.5463426075439</c:v>
                </c:pt>
                <c:pt idx="34">
                  <c:v>5171.5463426075439</c:v>
                </c:pt>
                <c:pt idx="35">
                  <c:v>5171.5463426075439</c:v>
                </c:pt>
                <c:pt idx="36">
                  <c:v>5171.5463426075439</c:v>
                </c:pt>
                <c:pt idx="37">
                  <c:v>5171.5463426075439</c:v>
                </c:pt>
                <c:pt idx="38">
                  <c:v>5171.5463426075439</c:v>
                </c:pt>
                <c:pt idx="39">
                  <c:v>5171.5463426075439</c:v>
                </c:pt>
                <c:pt idx="40">
                  <c:v>5171.5463426075439</c:v>
                </c:pt>
              </c:numCache>
            </c:numRef>
          </c:val>
          <c:smooth val="0"/>
          <c:extLst>
            <c:ext xmlns:c16="http://schemas.microsoft.com/office/drawing/2014/chart" uri="{C3380CC4-5D6E-409C-BE32-E72D297353CC}">
              <c16:uniqueId val="{0000001B-78F3-47A0-9505-4B6CBEFAA334}"/>
            </c:ext>
          </c:extLst>
        </c:ser>
        <c:ser>
          <c:idx val="11"/>
          <c:order val="12"/>
          <c:tx>
            <c:strRef>
              <c:f>'Graphics Input'!$E$122</c:f>
              <c:strCache>
                <c:ptCount val="1"/>
                <c:pt idx="0">
                  <c:v>TRG 5 - Low</c:v>
                </c:pt>
              </c:strCache>
            </c:strRef>
          </c:tx>
          <c:spPr>
            <a:ln>
              <a:solidFill>
                <a:schemeClr val="accent2"/>
              </a:solidFill>
              <a:prstDash val="sysDot"/>
            </a:ln>
          </c:spPr>
          <c:marker>
            <c:symbol val="none"/>
          </c:marker>
          <c:dPt>
            <c:idx val="1"/>
            <c:marker>
              <c:symbol val="circle"/>
              <c:size val="7"/>
              <c:spPr>
                <a:solidFill>
                  <a:schemeClr val="accent2"/>
                </a:solidFill>
              </c:spPr>
            </c:marker>
            <c:bubble3D val="0"/>
            <c:extLst>
              <c:ext xmlns:c16="http://schemas.microsoft.com/office/drawing/2014/chart" uri="{C3380CC4-5D6E-409C-BE32-E72D297353CC}">
                <c16:uniqueId val="{0000001C-78F3-47A0-9505-4B6CBEFAA334}"/>
              </c:ext>
            </c:extLst>
          </c:dPt>
          <c:dPt>
            <c:idx val="6"/>
            <c:bubble3D val="0"/>
            <c:extLst>
              <c:ext xmlns:c16="http://schemas.microsoft.com/office/drawing/2014/chart" uri="{C3380CC4-5D6E-409C-BE32-E72D297353CC}">
                <c16:uniqueId val="{0000001D-78F3-47A0-9505-4B6CBEFAA334}"/>
              </c:ext>
            </c:extLst>
          </c:dPt>
          <c:dPt>
            <c:idx val="8"/>
            <c:bubble3D val="0"/>
            <c:extLst>
              <c:ext xmlns:c16="http://schemas.microsoft.com/office/drawing/2014/chart" uri="{C3380CC4-5D6E-409C-BE32-E72D297353CC}">
                <c16:uniqueId val="{0000001E-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Input'!$S$122:$BG$122</c:f>
              <c:numCache>
                <c:formatCode>"$"#,##0_);\("$"#,##0\)</c:formatCode>
                <c:ptCount val="41"/>
                <c:pt idx="4">
                  <c:v>6339.9944872055039</c:v>
                </c:pt>
                <c:pt idx="5">
                  <c:v>5981.6900336605322</c:v>
                </c:pt>
                <c:pt idx="6">
                  <c:v>5623.0785136602371</c:v>
                </c:pt>
                <c:pt idx="7">
                  <c:v>5458.7149003267687</c:v>
                </c:pt>
                <c:pt idx="8">
                  <c:v>5294.3512869933002</c:v>
                </c:pt>
                <c:pt idx="9">
                  <c:v>5129.9876736598326</c:v>
                </c:pt>
                <c:pt idx="10">
                  <c:v>4965.624060326365</c:v>
                </c:pt>
                <c:pt idx="11">
                  <c:v>4766.3954381039784</c:v>
                </c:pt>
                <c:pt idx="12">
                  <c:v>4567.1668158815937</c:v>
                </c:pt>
                <c:pt idx="13">
                  <c:v>4367.9381936592063</c:v>
                </c:pt>
                <c:pt idx="14">
                  <c:v>4308.169606992491</c:v>
                </c:pt>
                <c:pt idx="15">
                  <c:v>4248.4010203257758</c:v>
                </c:pt>
                <c:pt idx="16">
                  <c:v>4188.6324336590606</c:v>
                </c:pt>
                <c:pt idx="17">
                  <c:v>4128.8638469923444</c:v>
                </c:pt>
                <c:pt idx="18">
                  <c:v>4069.0952603256287</c:v>
                </c:pt>
                <c:pt idx="19">
                  <c:v>4009.3266736589135</c:v>
                </c:pt>
                <c:pt idx="20">
                  <c:v>3949.5580869921964</c:v>
                </c:pt>
                <c:pt idx="21">
                  <c:v>3919.6737936588388</c:v>
                </c:pt>
                <c:pt idx="22">
                  <c:v>3889.7895003254812</c:v>
                </c:pt>
                <c:pt idx="23">
                  <c:v>3859.9052069921236</c:v>
                </c:pt>
                <c:pt idx="24">
                  <c:v>3830.0209136587655</c:v>
                </c:pt>
                <c:pt idx="25">
                  <c:v>3800.1366203254079</c:v>
                </c:pt>
                <c:pt idx="26">
                  <c:v>3770.2523269920503</c:v>
                </c:pt>
                <c:pt idx="27">
                  <c:v>3740.3680336586922</c:v>
                </c:pt>
                <c:pt idx="28">
                  <c:v>3710.4837403253346</c:v>
                </c:pt>
                <c:pt idx="29">
                  <c:v>3680.5994469919765</c:v>
                </c:pt>
                <c:pt idx="30">
                  <c:v>3650.7151536586184</c:v>
                </c:pt>
                <c:pt idx="31">
                  <c:v>3623.8192896585965</c:v>
                </c:pt>
                <c:pt idx="32">
                  <c:v>3596.9234256585746</c:v>
                </c:pt>
                <c:pt idx="33">
                  <c:v>3570.0275616585527</c:v>
                </c:pt>
                <c:pt idx="34">
                  <c:v>3543.1316976585308</c:v>
                </c:pt>
                <c:pt idx="35">
                  <c:v>3516.2358336585089</c:v>
                </c:pt>
                <c:pt idx="36">
                  <c:v>3489.3399696584866</c:v>
                </c:pt>
                <c:pt idx="37">
                  <c:v>3462.4441056584651</c:v>
                </c:pt>
                <c:pt idx="38">
                  <c:v>3435.5482416584432</c:v>
                </c:pt>
                <c:pt idx="39">
                  <c:v>3408.6523776584208</c:v>
                </c:pt>
                <c:pt idx="40">
                  <c:v>3381.7565136583971</c:v>
                </c:pt>
              </c:numCache>
            </c:numRef>
          </c:val>
          <c:smooth val="0"/>
          <c:extLst>
            <c:ext xmlns:c16="http://schemas.microsoft.com/office/drawing/2014/chart" uri="{C3380CC4-5D6E-409C-BE32-E72D297353CC}">
              <c16:uniqueId val="{0000001F-78F3-47A0-9505-4B6CBEFAA334}"/>
            </c:ext>
          </c:extLst>
        </c:ser>
        <c:ser>
          <c:idx val="14"/>
          <c:order val="13"/>
          <c:tx>
            <c:strRef>
              <c:f>'Graphics Input'!$E$123</c:f>
              <c:strCache>
                <c:ptCount val="1"/>
                <c:pt idx="0">
                  <c:v>TRG 5 - Mid</c:v>
                </c:pt>
              </c:strCache>
            </c:strRef>
          </c:tx>
          <c:spPr>
            <a:ln>
              <a:solidFill>
                <a:schemeClr val="accent2"/>
              </a:solidFill>
              <a:prstDash val="solid"/>
            </a:ln>
          </c:spPr>
          <c:marker>
            <c:symbol val="none"/>
          </c:marker>
          <c:dPt>
            <c:idx val="1"/>
            <c:marker>
              <c:symbol val="circle"/>
              <c:size val="7"/>
            </c:marker>
            <c:bubble3D val="0"/>
            <c:extLst>
              <c:ext xmlns:c16="http://schemas.microsoft.com/office/drawing/2014/chart" uri="{C3380CC4-5D6E-409C-BE32-E72D297353CC}">
                <c16:uniqueId val="{00000020-78F3-47A0-9505-4B6CBEFAA334}"/>
              </c:ext>
            </c:extLst>
          </c:dPt>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21-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Input'!$S$123:$BG$123</c:f>
              <c:numCache>
                <c:formatCode>"$"#,##0_);\("$"#,##0\)</c:formatCode>
                <c:ptCount val="41"/>
                <c:pt idx="3">
                  <c:v>6339.9944872055039</c:v>
                </c:pt>
                <c:pt idx="4">
                  <c:v>6339.9944872055039</c:v>
                </c:pt>
                <c:pt idx="5">
                  <c:v>6212.0564454737187</c:v>
                </c:pt>
                <c:pt idx="6">
                  <c:v>6083.8113372866137</c:v>
                </c:pt>
                <c:pt idx="7">
                  <c:v>5923.8016913799838</c:v>
                </c:pt>
                <c:pt idx="8">
                  <c:v>5763.7920454733521</c:v>
                </c:pt>
                <c:pt idx="9">
                  <c:v>5603.7823995667222</c:v>
                </c:pt>
                <c:pt idx="10">
                  <c:v>5443.7727536600905</c:v>
                </c:pt>
                <c:pt idx="11">
                  <c:v>5244.544131437704</c:v>
                </c:pt>
                <c:pt idx="12">
                  <c:v>5045.3155092153193</c:v>
                </c:pt>
                <c:pt idx="13">
                  <c:v>4846.0868869929327</c:v>
                </c:pt>
                <c:pt idx="14">
                  <c:v>4820.4717784214827</c:v>
                </c:pt>
                <c:pt idx="15">
                  <c:v>4794.8566698500326</c:v>
                </c:pt>
                <c:pt idx="16">
                  <c:v>4769.2415612785835</c:v>
                </c:pt>
                <c:pt idx="17">
                  <c:v>4743.6264527071335</c:v>
                </c:pt>
                <c:pt idx="18">
                  <c:v>4718.0113441356834</c:v>
                </c:pt>
                <c:pt idx="19">
                  <c:v>4692.3962355642334</c:v>
                </c:pt>
                <c:pt idx="20">
                  <c:v>4666.7811269927852</c:v>
                </c:pt>
                <c:pt idx="21">
                  <c:v>4654.8274096594423</c:v>
                </c:pt>
                <c:pt idx="22">
                  <c:v>4642.8736923260985</c:v>
                </c:pt>
                <c:pt idx="23">
                  <c:v>4630.9199749927557</c:v>
                </c:pt>
                <c:pt idx="24">
                  <c:v>4618.9662576594119</c:v>
                </c:pt>
                <c:pt idx="25">
                  <c:v>4607.0125403260681</c:v>
                </c:pt>
                <c:pt idx="26">
                  <c:v>4595.0588229927253</c:v>
                </c:pt>
                <c:pt idx="27">
                  <c:v>4583.1051056593815</c:v>
                </c:pt>
                <c:pt idx="28">
                  <c:v>4571.1513883260386</c:v>
                </c:pt>
                <c:pt idx="29">
                  <c:v>4559.1976709926957</c:v>
                </c:pt>
                <c:pt idx="30">
                  <c:v>4547.2439536593538</c:v>
                </c:pt>
                <c:pt idx="31">
                  <c:v>4533.6569684654078</c:v>
                </c:pt>
                <c:pt idx="32">
                  <c:v>4520.0699832714627</c:v>
                </c:pt>
                <c:pt idx="33">
                  <c:v>4506.4829980775175</c:v>
                </c:pt>
                <c:pt idx="34">
                  <c:v>4492.8960128835715</c:v>
                </c:pt>
                <c:pt idx="35">
                  <c:v>4479.3090276896255</c:v>
                </c:pt>
                <c:pt idx="36">
                  <c:v>4465.7220424956804</c:v>
                </c:pt>
                <c:pt idx="37">
                  <c:v>4452.1350573017344</c:v>
                </c:pt>
                <c:pt idx="38">
                  <c:v>4438.5480721077893</c:v>
                </c:pt>
                <c:pt idx="39">
                  <c:v>4424.9610869138442</c:v>
                </c:pt>
                <c:pt idx="40">
                  <c:v>4411.374101719899</c:v>
                </c:pt>
              </c:numCache>
            </c:numRef>
          </c:val>
          <c:smooth val="0"/>
          <c:extLst>
            <c:ext xmlns:c16="http://schemas.microsoft.com/office/drawing/2014/chart" uri="{C3380CC4-5D6E-409C-BE32-E72D297353CC}">
              <c16:uniqueId val="{00000022-78F3-47A0-9505-4B6CBEFAA334}"/>
            </c:ext>
          </c:extLst>
        </c:ser>
        <c:ser>
          <c:idx val="15"/>
          <c:order val="14"/>
          <c:tx>
            <c:strRef>
              <c:f>'Graphics Input'!$E$124</c:f>
              <c:strCache>
                <c:ptCount val="1"/>
                <c:pt idx="0">
                  <c:v>TRG 5 - High</c:v>
                </c:pt>
              </c:strCache>
            </c:strRef>
          </c:tx>
          <c:spPr>
            <a:ln>
              <a:solidFill>
                <a:schemeClr val="accent2"/>
              </a:solidFill>
              <a:prstDash val="dash"/>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Input'!$S$124:$BG$124</c:f>
              <c:numCache>
                <c:formatCode>"$"#,##0_);\("$"#,##0\)</c:formatCode>
                <c:ptCount val="41"/>
                <c:pt idx="4">
                  <c:v>6339.9944872055039</c:v>
                </c:pt>
                <c:pt idx="5">
                  <c:v>6461.0493564139233</c:v>
                </c:pt>
                <c:pt idx="6">
                  <c:v>6581.7971591670203</c:v>
                </c:pt>
                <c:pt idx="7">
                  <c:v>6461.654671123757</c:v>
                </c:pt>
                <c:pt idx="8">
                  <c:v>6341.5121830804928</c:v>
                </c:pt>
                <c:pt idx="9">
                  <c:v>6221.3696950372278</c:v>
                </c:pt>
                <c:pt idx="10">
                  <c:v>6101.2272069939627</c:v>
                </c:pt>
                <c:pt idx="11">
                  <c:v>5961.7671714382923</c:v>
                </c:pt>
                <c:pt idx="12">
                  <c:v>5822.3071358826228</c:v>
                </c:pt>
                <c:pt idx="13">
                  <c:v>5682.8471003269524</c:v>
                </c:pt>
                <c:pt idx="14">
                  <c:v>5682.8471003269524</c:v>
                </c:pt>
                <c:pt idx="15">
                  <c:v>5682.8471003269524</c:v>
                </c:pt>
                <c:pt idx="16">
                  <c:v>5682.8471003269524</c:v>
                </c:pt>
                <c:pt idx="17">
                  <c:v>5682.8471003269524</c:v>
                </c:pt>
                <c:pt idx="18">
                  <c:v>5682.8471003269524</c:v>
                </c:pt>
                <c:pt idx="19">
                  <c:v>5682.8471003269524</c:v>
                </c:pt>
                <c:pt idx="20">
                  <c:v>5682.8471003269524</c:v>
                </c:pt>
                <c:pt idx="21">
                  <c:v>5682.8471003269524</c:v>
                </c:pt>
                <c:pt idx="22">
                  <c:v>5682.8471003269524</c:v>
                </c:pt>
                <c:pt idx="23">
                  <c:v>5682.8471003269524</c:v>
                </c:pt>
                <c:pt idx="24">
                  <c:v>5682.8471003269524</c:v>
                </c:pt>
                <c:pt idx="25">
                  <c:v>5682.8471003269524</c:v>
                </c:pt>
                <c:pt idx="26">
                  <c:v>5682.8471003269524</c:v>
                </c:pt>
                <c:pt idx="27">
                  <c:v>5682.8471003269524</c:v>
                </c:pt>
                <c:pt idx="28">
                  <c:v>5682.8471003269524</c:v>
                </c:pt>
                <c:pt idx="29">
                  <c:v>5682.8471003269524</c:v>
                </c:pt>
                <c:pt idx="30">
                  <c:v>5682.8471003269524</c:v>
                </c:pt>
                <c:pt idx="31">
                  <c:v>5682.8471003269524</c:v>
                </c:pt>
                <c:pt idx="32">
                  <c:v>5682.8471003269524</c:v>
                </c:pt>
                <c:pt idx="33">
                  <c:v>5682.8471003269524</c:v>
                </c:pt>
                <c:pt idx="34">
                  <c:v>5682.8471003269524</c:v>
                </c:pt>
                <c:pt idx="35">
                  <c:v>5682.8471003269524</c:v>
                </c:pt>
                <c:pt idx="36">
                  <c:v>5682.8471003269524</c:v>
                </c:pt>
                <c:pt idx="37">
                  <c:v>5682.8471003269524</c:v>
                </c:pt>
                <c:pt idx="38">
                  <c:v>5682.8471003269524</c:v>
                </c:pt>
                <c:pt idx="39">
                  <c:v>5682.8471003269524</c:v>
                </c:pt>
                <c:pt idx="40">
                  <c:v>5682.8471003269524</c:v>
                </c:pt>
              </c:numCache>
            </c:numRef>
          </c:val>
          <c:smooth val="0"/>
          <c:extLst>
            <c:ext xmlns:c16="http://schemas.microsoft.com/office/drawing/2014/chart" uri="{C3380CC4-5D6E-409C-BE32-E72D297353CC}">
              <c16:uniqueId val="{00000023-78F3-47A0-9505-4B6CBEFAA334}"/>
            </c:ext>
          </c:extLst>
        </c:ser>
        <c:ser>
          <c:idx val="16"/>
          <c:order val="15"/>
          <c:tx>
            <c:strRef>
              <c:f>'Graphics Input'!$E$125</c:f>
              <c:strCache>
                <c:ptCount val="1"/>
                <c:pt idx="0">
                  <c:v>TRG 6 - Low</c:v>
                </c:pt>
              </c:strCache>
            </c:strRef>
          </c:tx>
          <c:spPr>
            <a:ln>
              <a:solidFill>
                <a:srgbClr val="7030A0"/>
              </a:solidFill>
              <a:prstDash val="sysDot"/>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Input'!$S$125:$BG$125</c:f>
              <c:numCache>
                <c:formatCode>"$"#,##0_);\("$"#,##0\)</c:formatCode>
                <c:ptCount val="41"/>
                <c:pt idx="4">
                  <c:v>6339.9944872055039</c:v>
                </c:pt>
                <c:pt idx="5">
                  <c:v>5981.6900336605322</c:v>
                </c:pt>
                <c:pt idx="6">
                  <c:v>5623.0785136602371</c:v>
                </c:pt>
                <c:pt idx="7">
                  <c:v>5458.7149003267687</c:v>
                </c:pt>
                <c:pt idx="8">
                  <c:v>5294.3512869933002</c:v>
                </c:pt>
                <c:pt idx="9">
                  <c:v>5129.9876736598326</c:v>
                </c:pt>
                <c:pt idx="10">
                  <c:v>4965.624060326365</c:v>
                </c:pt>
                <c:pt idx="11">
                  <c:v>4766.3954381039784</c:v>
                </c:pt>
                <c:pt idx="12">
                  <c:v>4567.1668158815937</c:v>
                </c:pt>
                <c:pt idx="13">
                  <c:v>4367.9381936592063</c:v>
                </c:pt>
                <c:pt idx="14">
                  <c:v>4308.169606992491</c:v>
                </c:pt>
                <c:pt idx="15">
                  <c:v>4248.4010203257758</c:v>
                </c:pt>
                <c:pt idx="16">
                  <c:v>4188.6324336590606</c:v>
                </c:pt>
                <c:pt idx="17">
                  <c:v>4128.8638469923444</c:v>
                </c:pt>
                <c:pt idx="18">
                  <c:v>4069.0952603256287</c:v>
                </c:pt>
                <c:pt idx="19">
                  <c:v>4009.3266736589135</c:v>
                </c:pt>
                <c:pt idx="20">
                  <c:v>3949.5580869921964</c:v>
                </c:pt>
                <c:pt idx="21">
                  <c:v>3919.6737936588388</c:v>
                </c:pt>
                <c:pt idx="22">
                  <c:v>3889.7895003254812</c:v>
                </c:pt>
                <c:pt idx="23">
                  <c:v>3859.9052069921236</c:v>
                </c:pt>
                <c:pt idx="24">
                  <c:v>3830.0209136587655</c:v>
                </c:pt>
                <c:pt idx="25">
                  <c:v>3800.1366203254079</c:v>
                </c:pt>
                <c:pt idx="26">
                  <c:v>3770.2523269920503</c:v>
                </c:pt>
                <c:pt idx="27">
                  <c:v>3740.3680336586922</c:v>
                </c:pt>
                <c:pt idx="28">
                  <c:v>3710.4837403253346</c:v>
                </c:pt>
                <c:pt idx="29">
                  <c:v>3680.5994469919765</c:v>
                </c:pt>
                <c:pt idx="30">
                  <c:v>3650.7151536586184</c:v>
                </c:pt>
                <c:pt idx="31">
                  <c:v>3623.8192896585965</c:v>
                </c:pt>
                <c:pt idx="32">
                  <c:v>3596.9234256585746</c:v>
                </c:pt>
                <c:pt idx="33">
                  <c:v>3570.0275616585527</c:v>
                </c:pt>
                <c:pt idx="34">
                  <c:v>3543.1316976585308</c:v>
                </c:pt>
                <c:pt idx="35">
                  <c:v>3516.2358336585089</c:v>
                </c:pt>
                <c:pt idx="36">
                  <c:v>3489.3399696584866</c:v>
                </c:pt>
                <c:pt idx="37">
                  <c:v>3462.4441056584651</c:v>
                </c:pt>
                <c:pt idx="38">
                  <c:v>3435.5482416584432</c:v>
                </c:pt>
                <c:pt idx="39">
                  <c:v>3408.6523776584208</c:v>
                </c:pt>
                <c:pt idx="40">
                  <c:v>3381.7565136583971</c:v>
                </c:pt>
              </c:numCache>
            </c:numRef>
          </c:val>
          <c:smooth val="0"/>
          <c:extLst>
            <c:ext xmlns:c16="http://schemas.microsoft.com/office/drawing/2014/chart" uri="{C3380CC4-5D6E-409C-BE32-E72D297353CC}">
              <c16:uniqueId val="{00000024-78F3-47A0-9505-4B6CBEFAA334}"/>
            </c:ext>
          </c:extLst>
        </c:ser>
        <c:ser>
          <c:idx val="17"/>
          <c:order val="16"/>
          <c:tx>
            <c:strRef>
              <c:f>'Graphics Input'!$E$126</c:f>
              <c:strCache>
                <c:ptCount val="1"/>
                <c:pt idx="0">
                  <c:v>TRG 6 -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extLst>
              <c:ext xmlns:c16="http://schemas.microsoft.com/office/drawing/2014/chart" uri="{C3380CC4-5D6E-409C-BE32-E72D297353CC}">
                <c16:uniqueId val="{00000025-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Input'!$S$126:$BG$126</c:f>
              <c:numCache>
                <c:formatCode>"$"#,##0_);\("$"#,##0\)</c:formatCode>
                <c:ptCount val="41"/>
                <c:pt idx="3">
                  <c:v>6339.9944872054994</c:v>
                </c:pt>
                <c:pt idx="4">
                  <c:v>6339.9944872055039</c:v>
                </c:pt>
                <c:pt idx="5">
                  <c:v>6212.0564454737187</c:v>
                </c:pt>
                <c:pt idx="6">
                  <c:v>6083.8113372866137</c:v>
                </c:pt>
                <c:pt idx="7">
                  <c:v>5923.8016913799838</c:v>
                </c:pt>
                <c:pt idx="8">
                  <c:v>5763.7920454733521</c:v>
                </c:pt>
                <c:pt idx="9">
                  <c:v>5603.7823995667222</c:v>
                </c:pt>
                <c:pt idx="10">
                  <c:v>5443.7727536600905</c:v>
                </c:pt>
                <c:pt idx="11">
                  <c:v>5244.544131437704</c:v>
                </c:pt>
                <c:pt idx="12">
                  <c:v>5045.3155092153193</c:v>
                </c:pt>
                <c:pt idx="13">
                  <c:v>4846.0868869929327</c:v>
                </c:pt>
                <c:pt idx="14">
                  <c:v>4820.4717784214827</c:v>
                </c:pt>
                <c:pt idx="15">
                  <c:v>4794.8566698500326</c:v>
                </c:pt>
                <c:pt idx="16">
                  <c:v>4769.2415612785835</c:v>
                </c:pt>
                <c:pt idx="17">
                  <c:v>4743.6264527071335</c:v>
                </c:pt>
                <c:pt idx="18">
                  <c:v>4718.0113441356834</c:v>
                </c:pt>
                <c:pt idx="19">
                  <c:v>4692.3962355642334</c:v>
                </c:pt>
                <c:pt idx="20">
                  <c:v>4666.7811269927852</c:v>
                </c:pt>
                <c:pt idx="21">
                  <c:v>4654.8274096594423</c:v>
                </c:pt>
                <c:pt idx="22">
                  <c:v>4642.8736923260985</c:v>
                </c:pt>
                <c:pt idx="23">
                  <c:v>4630.9199749927557</c:v>
                </c:pt>
                <c:pt idx="24">
                  <c:v>4618.9662576594119</c:v>
                </c:pt>
                <c:pt idx="25">
                  <c:v>4607.0125403260681</c:v>
                </c:pt>
                <c:pt idx="26">
                  <c:v>4595.0588229927253</c:v>
                </c:pt>
                <c:pt idx="27">
                  <c:v>4583.1051056593815</c:v>
                </c:pt>
                <c:pt idx="28">
                  <c:v>4571.1513883260386</c:v>
                </c:pt>
                <c:pt idx="29">
                  <c:v>4559.1976709926957</c:v>
                </c:pt>
                <c:pt idx="30">
                  <c:v>4547.2439536593538</c:v>
                </c:pt>
                <c:pt idx="31">
                  <c:v>4533.6569684654078</c:v>
                </c:pt>
                <c:pt idx="32">
                  <c:v>4520.0699832714627</c:v>
                </c:pt>
                <c:pt idx="33">
                  <c:v>4506.4829980775175</c:v>
                </c:pt>
                <c:pt idx="34">
                  <c:v>4492.8960128835715</c:v>
                </c:pt>
                <c:pt idx="35">
                  <c:v>4479.3090276896255</c:v>
                </c:pt>
                <c:pt idx="36">
                  <c:v>4465.7220424956804</c:v>
                </c:pt>
                <c:pt idx="37">
                  <c:v>4452.1350573017344</c:v>
                </c:pt>
                <c:pt idx="38">
                  <c:v>4438.5480721077893</c:v>
                </c:pt>
                <c:pt idx="39">
                  <c:v>4424.9610869138442</c:v>
                </c:pt>
                <c:pt idx="40">
                  <c:v>4411.374101719899</c:v>
                </c:pt>
              </c:numCache>
            </c:numRef>
          </c:val>
          <c:smooth val="0"/>
          <c:extLst>
            <c:ext xmlns:c16="http://schemas.microsoft.com/office/drawing/2014/chart" uri="{C3380CC4-5D6E-409C-BE32-E72D297353CC}">
              <c16:uniqueId val="{00000026-78F3-47A0-9505-4B6CBEFAA334}"/>
            </c:ext>
          </c:extLst>
        </c:ser>
        <c:ser>
          <c:idx val="18"/>
          <c:order val="17"/>
          <c:tx>
            <c:strRef>
              <c:f>'Graphics Input'!$E$127</c:f>
              <c:strCache>
                <c:ptCount val="1"/>
                <c:pt idx="0">
                  <c:v>TRG 6 - High</c:v>
                </c:pt>
              </c:strCache>
            </c:strRef>
          </c:tx>
          <c:spPr>
            <a:ln>
              <a:solidFill>
                <a:srgbClr val="7030A0"/>
              </a:solidFill>
              <a:prstDash val="dash"/>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Input'!$S$127:$BG$127</c:f>
              <c:numCache>
                <c:formatCode>"$"#,##0_);\("$"#,##0\)</c:formatCode>
                <c:ptCount val="41"/>
                <c:pt idx="4">
                  <c:v>6339.9944872055039</c:v>
                </c:pt>
                <c:pt idx="5">
                  <c:v>6461.0493564139233</c:v>
                </c:pt>
                <c:pt idx="6">
                  <c:v>6581.7971591670203</c:v>
                </c:pt>
                <c:pt idx="7">
                  <c:v>6461.654671123757</c:v>
                </c:pt>
                <c:pt idx="8">
                  <c:v>6341.5121830804928</c:v>
                </c:pt>
                <c:pt idx="9">
                  <c:v>6221.3696950372278</c:v>
                </c:pt>
                <c:pt idx="10">
                  <c:v>6101.2272069939627</c:v>
                </c:pt>
                <c:pt idx="11">
                  <c:v>5961.7671714382923</c:v>
                </c:pt>
                <c:pt idx="12">
                  <c:v>5822.3071358826228</c:v>
                </c:pt>
                <c:pt idx="13">
                  <c:v>5682.8471003269524</c:v>
                </c:pt>
                <c:pt idx="14">
                  <c:v>5682.8471003269524</c:v>
                </c:pt>
                <c:pt idx="15">
                  <c:v>5682.8471003269524</c:v>
                </c:pt>
                <c:pt idx="16">
                  <c:v>5682.8471003269524</c:v>
                </c:pt>
                <c:pt idx="17">
                  <c:v>5682.8471003269524</c:v>
                </c:pt>
                <c:pt idx="18">
                  <c:v>5682.8471003269524</c:v>
                </c:pt>
                <c:pt idx="19">
                  <c:v>5682.8471003269524</c:v>
                </c:pt>
                <c:pt idx="20">
                  <c:v>5682.8471003269524</c:v>
                </c:pt>
                <c:pt idx="21">
                  <c:v>5682.8471003269524</c:v>
                </c:pt>
                <c:pt idx="22">
                  <c:v>5682.8471003269524</c:v>
                </c:pt>
                <c:pt idx="23">
                  <c:v>5682.8471003269524</c:v>
                </c:pt>
                <c:pt idx="24">
                  <c:v>5682.8471003269524</c:v>
                </c:pt>
                <c:pt idx="25">
                  <c:v>5682.8471003269524</c:v>
                </c:pt>
                <c:pt idx="26">
                  <c:v>5682.8471003269524</c:v>
                </c:pt>
                <c:pt idx="27">
                  <c:v>5682.8471003269524</c:v>
                </c:pt>
                <c:pt idx="28">
                  <c:v>5682.8471003269524</c:v>
                </c:pt>
                <c:pt idx="29">
                  <c:v>5682.8471003269524</c:v>
                </c:pt>
                <c:pt idx="30">
                  <c:v>5682.8471003269524</c:v>
                </c:pt>
                <c:pt idx="31">
                  <c:v>5682.8471003269524</c:v>
                </c:pt>
                <c:pt idx="32">
                  <c:v>5682.8471003269524</c:v>
                </c:pt>
                <c:pt idx="33">
                  <c:v>5682.8471003269524</c:v>
                </c:pt>
                <c:pt idx="34">
                  <c:v>5682.8471003269524</c:v>
                </c:pt>
                <c:pt idx="35">
                  <c:v>5682.8471003269524</c:v>
                </c:pt>
                <c:pt idx="36">
                  <c:v>5682.8471003269524</c:v>
                </c:pt>
                <c:pt idx="37">
                  <c:v>5682.8471003269524</c:v>
                </c:pt>
                <c:pt idx="38">
                  <c:v>5682.8471003269524</c:v>
                </c:pt>
                <c:pt idx="39">
                  <c:v>5682.8471003269524</c:v>
                </c:pt>
                <c:pt idx="40">
                  <c:v>5682.8471003269524</c:v>
                </c:pt>
              </c:numCache>
            </c:numRef>
          </c:val>
          <c:smooth val="0"/>
          <c:extLst>
            <c:ext xmlns:c16="http://schemas.microsoft.com/office/drawing/2014/chart" uri="{C3380CC4-5D6E-409C-BE32-E72D297353CC}">
              <c16:uniqueId val="{00000027-78F3-47A0-9505-4B6CBEFAA334}"/>
            </c:ext>
          </c:extLst>
        </c:ser>
        <c:ser>
          <c:idx val="19"/>
          <c:order val="18"/>
          <c:tx>
            <c:strRef>
              <c:f>'Graphics Input'!$E$128</c:f>
              <c:strCache>
                <c:ptCount val="1"/>
                <c:pt idx="0">
                  <c:v>TRG 7 - Low</c:v>
                </c:pt>
              </c:strCache>
            </c:strRef>
          </c:tx>
          <c:spPr>
            <a:ln>
              <a:solidFill>
                <a:srgbClr val="002060"/>
              </a:solidFill>
              <a:prstDash val="sysDot"/>
            </a:ln>
          </c:spPr>
          <c:marker>
            <c:symbol val="none"/>
          </c:marker>
          <c:dPt>
            <c:idx val="1"/>
            <c:marker>
              <c:symbol val="circle"/>
              <c:size val="9"/>
              <c:spPr>
                <a:solidFill>
                  <a:schemeClr val="accent2"/>
                </a:solidFill>
                <a:ln>
                  <a:solidFill>
                    <a:schemeClr val="accent2"/>
                  </a:solidFill>
                </a:ln>
              </c:spPr>
            </c:marker>
            <c:bubble3D val="0"/>
            <c:extLst>
              <c:ext xmlns:c16="http://schemas.microsoft.com/office/drawing/2014/chart" uri="{C3380CC4-5D6E-409C-BE32-E72D297353CC}">
                <c16:uniqueId val="{00000028-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Input'!$S$128:$BG$128</c:f>
              <c:numCache>
                <c:formatCode>"$"#,##0_);\("$"#,##0\)</c:formatCode>
                <c:ptCount val="41"/>
                <c:pt idx="4">
                  <c:v>6339.9944872054994</c:v>
                </c:pt>
                <c:pt idx="5">
                  <c:v>5981.6900336605322</c:v>
                </c:pt>
                <c:pt idx="6">
                  <c:v>5623.0785136602371</c:v>
                </c:pt>
                <c:pt idx="7">
                  <c:v>5458.7149003267687</c:v>
                </c:pt>
                <c:pt idx="8">
                  <c:v>5294.3512869933002</c:v>
                </c:pt>
                <c:pt idx="9">
                  <c:v>5129.9876736598326</c:v>
                </c:pt>
                <c:pt idx="10">
                  <c:v>4965.624060326365</c:v>
                </c:pt>
                <c:pt idx="11">
                  <c:v>4766.3954381039784</c:v>
                </c:pt>
                <c:pt idx="12">
                  <c:v>4567.1668158815937</c:v>
                </c:pt>
                <c:pt idx="13">
                  <c:v>4367.9381936592063</c:v>
                </c:pt>
                <c:pt idx="14">
                  <c:v>4308.169606992491</c:v>
                </c:pt>
                <c:pt idx="15">
                  <c:v>4248.4010203257758</c:v>
                </c:pt>
                <c:pt idx="16">
                  <c:v>4188.6324336590606</c:v>
                </c:pt>
                <c:pt idx="17">
                  <c:v>4128.8638469923444</c:v>
                </c:pt>
                <c:pt idx="18">
                  <c:v>4069.0952603256287</c:v>
                </c:pt>
                <c:pt idx="19">
                  <c:v>4009.3266736589135</c:v>
                </c:pt>
                <c:pt idx="20">
                  <c:v>3949.5580869921964</c:v>
                </c:pt>
                <c:pt idx="21">
                  <c:v>3919.6737936588388</c:v>
                </c:pt>
                <c:pt idx="22">
                  <c:v>3889.7895003254812</c:v>
                </c:pt>
                <c:pt idx="23">
                  <c:v>3859.9052069921236</c:v>
                </c:pt>
                <c:pt idx="24">
                  <c:v>3830.0209136587655</c:v>
                </c:pt>
                <c:pt idx="25">
                  <c:v>3800.1366203254079</c:v>
                </c:pt>
                <c:pt idx="26">
                  <c:v>3770.2523269920503</c:v>
                </c:pt>
                <c:pt idx="27">
                  <c:v>3740.3680336586922</c:v>
                </c:pt>
                <c:pt idx="28">
                  <c:v>3710.4837403253346</c:v>
                </c:pt>
                <c:pt idx="29">
                  <c:v>3680.5994469919765</c:v>
                </c:pt>
                <c:pt idx="30">
                  <c:v>3650.7151536586184</c:v>
                </c:pt>
                <c:pt idx="31">
                  <c:v>3623.8192896585965</c:v>
                </c:pt>
                <c:pt idx="32">
                  <c:v>3596.9234256585746</c:v>
                </c:pt>
                <c:pt idx="33">
                  <c:v>3570.0275616585527</c:v>
                </c:pt>
                <c:pt idx="34">
                  <c:v>3543.1316976585308</c:v>
                </c:pt>
                <c:pt idx="35">
                  <c:v>3516.2358336585089</c:v>
                </c:pt>
                <c:pt idx="36">
                  <c:v>3489.3399696584866</c:v>
                </c:pt>
                <c:pt idx="37">
                  <c:v>3462.4441056584651</c:v>
                </c:pt>
                <c:pt idx="38">
                  <c:v>3435.5482416584432</c:v>
                </c:pt>
                <c:pt idx="39">
                  <c:v>3408.6523776584208</c:v>
                </c:pt>
                <c:pt idx="40">
                  <c:v>3381.7565136583971</c:v>
                </c:pt>
              </c:numCache>
            </c:numRef>
          </c:val>
          <c:smooth val="0"/>
          <c:extLst>
            <c:ext xmlns:c16="http://schemas.microsoft.com/office/drawing/2014/chart" uri="{C3380CC4-5D6E-409C-BE32-E72D297353CC}">
              <c16:uniqueId val="{00000029-78F3-47A0-9505-4B6CBEFAA334}"/>
            </c:ext>
          </c:extLst>
        </c:ser>
        <c:ser>
          <c:idx val="20"/>
          <c:order val="19"/>
          <c:tx>
            <c:strRef>
              <c:f>'Graphics Input'!$E$129</c:f>
              <c:strCache>
                <c:ptCount val="1"/>
                <c:pt idx="0">
                  <c:v>TRG 7 -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extLst>
              <c:ext xmlns:c16="http://schemas.microsoft.com/office/drawing/2014/chart" uri="{C3380CC4-5D6E-409C-BE32-E72D297353CC}">
                <c16:uniqueId val="{0000002A-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Input'!$S$129:$BG$129</c:f>
              <c:numCache>
                <c:formatCode>"$"#,##0_);\("$"#,##0\)</c:formatCode>
                <c:ptCount val="41"/>
                <c:pt idx="3">
                  <c:v>6339.9944872054957</c:v>
                </c:pt>
                <c:pt idx="4">
                  <c:v>6339.9944872054994</c:v>
                </c:pt>
                <c:pt idx="5">
                  <c:v>6212.0564454737187</c:v>
                </c:pt>
                <c:pt idx="6">
                  <c:v>6083.8113372866137</c:v>
                </c:pt>
                <c:pt idx="7">
                  <c:v>5923.8016913799838</c:v>
                </c:pt>
                <c:pt idx="8">
                  <c:v>5763.7920454733521</c:v>
                </c:pt>
                <c:pt idx="9">
                  <c:v>5603.7823995667222</c:v>
                </c:pt>
                <c:pt idx="10">
                  <c:v>5443.7727536600905</c:v>
                </c:pt>
                <c:pt idx="11">
                  <c:v>5244.544131437704</c:v>
                </c:pt>
                <c:pt idx="12">
                  <c:v>5045.3155092153193</c:v>
                </c:pt>
                <c:pt idx="13">
                  <c:v>4846.0868869929327</c:v>
                </c:pt>
                <c:pt idx="14">
                  <c:v>4820.4717784214827</c:v>
                </c:pt>
                <c:pt idx="15">
                  <c:v>4794.8566698500326</c:v>
                </c:pt>
                <c:pt idx="16">
                  <c:v>4769.2415612785835</c:v>
                </c:pt>
                <c:pt idx="17">
                  <c:v>4743.6264527071335</c:v>
                </c:pt>
                <c:pt idx="18">
                  <c:v>4718.0113441356834</c:v>
                </c:pt>
                <c:pt idx="19">
                  <c:v>4692.3962355642334</c:v>
                </c:pt>
                <c:pt idx="20">
                  <c:v>4666.7811269927852</c:v>
                </c:pt>
                <c:pt idx="21">
                  <c:v>4654.8274096594423</c:v>
                </c:pt>
                <c:pt idx="22">
                  <c:v>4642.8736923260985</c:v>
                </c:pt>
                <c:pt idx="23">
                  <c:v>4630.9199749927557</c:v>
                </c:pt>
                <c:pt idx="24">
                  <c:v>4618.9662576594119</c:v>
                </c:pt>
                <c:pt idx="25">
                  <c:v>4607.0125403260681</c:v>
                </c:pt>
                <c:pt idx="26">
                  <c:v>4595.0588229927253</c:v>
                </c:pt>
                <c:pt idx="27">
                  <c:v>4583.1051056593815</c:v>
                </c:pt>
                <c:pt idx="28">
                  <c:v>4571.1513883260386</c:v>
                </c:pt>
                <c:pt idx="29">
                  <c:v>4559.1976709926957</c:v>
                </c:pt>
                <c:pt idx="30">
                  <c:v>4547.2439536593538</c:v>
                </c:pt>
                <c:pt idx="31">
                  <c:v>4533.6569684654078</c:v>
                </c:pt>
                <c:pt idx="32">
                  <c:v>4520.0699832714627</c:v>
                </c:pt>
                <c:pt idx="33">
                  <c:v>4506.4829980775175</c:v>
                </c:pt>
                <c:pt idx="34">
                  <c:v>4492.8960128835715</c:v>
                </c:pt>
                <c:pt idx="35">
                  <c:v>4479.3090276896255</c:v>
                </c:pt>
                <c:pt idx="36">
                  <c:v>4465.7220424956804</c:v>
                </c:pt>
                <c:pt idx="37">
                  <c:v>4452.1350573017344</c:v>
                </c:pt>
                <c:pt idx="38">
                  <c:v>4438.5480721077893</c:v>
                </c:pt>
                <c:pt idx="39">
                  <c:v>4424.9610869138442</c:v>
                </c:pt>
                <c:pt idx="40">
                  <c:v>4411.374101719899</c:v>
                </c:pt>
              </c:numCache>
            </c:numRef>
          </c:val>
          <c:smooth val="0"/>
          <c:extLst>
            <c:ext xmlns:c16="http://schemas.microsoft.com/office/drawing/2014/chart" uri="{C3380CC4-5D6E-409C-BE32-E72D297353CC}">
              <c16:uniqueId val="{0000002B-78F3-47A0-9505-4B6CBEFAA334}"/>
            </c:ext>
          </c:extLst>
        </c:ser>
        <c:ser>
          <c:idx val="21"/>
          <c:order val="20"/>
          <c:tx>
            <c:strRef>
              <c:f>'Graphics Input'!$E$130</c:f>
              <c:strCache>
                <c:ptCount val="1"/>
                <c:pt idx="0">
                  <c:v>TRG 7 - High</c:v>
                </c:pt>
              </c:strCache>
            </c:strRef>
          </c:tx>
          <c:spPr>
            <a:ln>
              <a:solidFill>
                <a:srgbClr val="002060"/>
              </a:solidFill>
              <a:prstDash val="dash"/>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Input'!$S$130:$BG$130</c:f>
              <c:numCache>
                <c:formatCode>"$"#,##0_);\("$"#,##0\)</c:formatCode>
                <c:ptCount val="41"/>
                <c:pt idx="4">
                  <c:v>6339.9944872054994</c:v>
                </c:pt>
                <c:pt idx="5">
                  <c:v>6461.0493564139233</c:v>
                </c:pt>
                <c:pt idx="6">
                  <c:v>6581.7971591670193</c:v>
                </c:pt>
                <c:pt idx="7">
                  <c:v>6461.6546711237552</c:v>
                </c:pt>
                <c:pt idx="8">
                  <c:v>6341.5121830804919</c:v>
                </c:pt>
                <c:pt idx="9">
                  <c:v>6221.3696950372268</c:v>
                </c:pt>
                <c:pt idx="10">
                  <c:v>6101.2272069939627</c:v>
                </c:pt>
                <c:pt idx="11">
                  <c:v>5961.7671714382923</c:v>
                </c:pt>
                <c:pt idx="12">
                  <c:v>5822.3071358826228</c:v>
                </c:pt>
                <c:pt idx="13">
                  <c:v>5682.8471003269524</c:v>
                </c:pt>
                <c:pt idx="14">
                  <c:v>5682.8471003269524</c:v>
                </c:pt>
                <c:pt idx="15">
                  <c:v>5682.8471003269524</c:v>
                </c:pt>
                <c:pt idx="16">
                  <c:v>5682.8471003269524</c:v>
                </c:pt>
                <c:pt idx="17">
                  <c:v>5682.8471003269524</c:v>
                </c:pt>
                <c:pt idx="18">
                  <c:v>5682.8471003269524</c:v>
                </c:pt>
                <c:pt idx="19">
                  <c:v>5682.8471003269524</c:v>
                </c:pt>
                <c:pt idx="20">
                  <c:v>5682.8471003269524</c:v>
                </c:pt>
                <c:pt idx="21">
                  <c:v>5682.8471003269524</c:v>
                </c:pt>
                <c:pt idx="22">
                  <c:v>5682.8471003269524</c:v>
                </c:pt>
                <c:pt idx="23">
                  <c:v>5682.8471003269524</c:v>
                </c:pt>
                <c:pt idx="24">
                  <c:v>5682.8471003269524</c:v>
                </c:pt>
                <c:pt idx="25">
                  <c:v>5682.8471003269524</c:v>
                </c:pt>
                <c:pt idx="26">
                  <c:v>5682.8471003269524</c:v>
                </c:pt>
                <c:pt idx="27">
                  <c:v>5682.8471003269524</c:v>
                </c:pt>
                <c:pt idx="28">
                  <c:v>5682.8471003269524</c:v>
                </c:pt>
                <c:pt idx="29">
                  <c:v>5682.8471003269524</c:v>
                </c:pt>
                <c:pt idx="30">
                  <c:v>5682.8471003269524</c:v>
                </c:pt>
                <c:pt idx="31">
                  <c:v>5682.8471003269524</c:v>
                </c:pt>
                <c:pt idx="32">
                  <c:v>5682.8471003269524</c:v>
                </c:pt>
                <c:pt idx="33">
                  <c:v>5682.8471003269524</c:v>
                </c:pt>
                <c:pt idx="34">
                  <c:v>5682.8471003269524</c:v>
                </c:pt>
                <c:pt idx="35">
                  <c:v>5682.8471003269524</c:v>
                </c:pt>
                <c:pt idx="36">
                  <c:v>5682.8471003269524</c:v>
                </c:pt>
                <c:pt idx="37">
                  <c:v>5682.8471003269524</c:v>
                </c:pt>
                <c:pt idx="38">
                  <c:v>5682.8471003269524</c:v>
                </c:pt>
                <c:pt idx="39">
                  <c:v>5682.8471003269524</c:v>
                </c:pt>
                <c:pt idx="40">
                  <c:v>5682.8471003269524</c:v>
                </c:pt>
              </c:numCache>
            </c:numRef>
          </c:val>
          <c:smooth val="0"/>
          <c:extLst>
            <c:ext xmlns:c16="http://schemas.microsoft.com/office/drawing/2014/chart" uri="{C3380CC4-5D6E-409C-BE32-E72D297353CC}">
              <c16:uniqueId val="{0000002C-78F3-47A0-9505-4B6CBEFAA334}"/>
            </c:ext>
          </c:extLst>
        </c:ser>
        <c:ser>
          <c:idx val="22"/>
          <c:order val="21"/>
          <c:tx>
            <c:strRef>
              <c:f>'Graphics Input'!$E$131</c:f>
              <c:strCache>
                <c:ptCount val="1"/>
                <c:pt idx="0">
                  <c:v>TRG 8 - Low</c:v>
                </c:pt>
              </c:strCache>
            </c:strRef>
          </c:tx>
          <c:spPr>
            <a:ln>
              <a:solidFill>
                <a:srgbClr val="0070C0"/>
              </a:solidFill>
              <a:prstDash val="sysDot"/>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Input'!$S$131:$BG$131</c:f>
              <c:numCache>
                <c:formatCode>"$"#,##0_);\("$"#,##0\)</c:formatCode>
                <c:ptCount val="41"/>
                <c:pt idx="4">
                  <c:v>7378.3023860893836</c:v>
                </c:pt>
                <c:pt idx="5">
                  <c:v>6957.6994586113615</c:v>
                </c:pt>
                <c:pt idx="6">
                  <c:v>6536.7894646780351</c:v>
                </c:pt>
                <c:pt idx="7">
                  <c:v>6343.8723841252613</c:v>
                </c:pt>
                <c:pt idx="8">
                  <c:v>6150.9553035724875</c:v>
                </c:pt>
                <c:pt idx="9">
                  <c:v>5958.0382230197129</c:v>
                </c:pt>
                <c:pt idx="10">
                  <c:v>5765.1211424669382</c:v>
                </c:pt>
                <c:pt idx="11">
                  <c:v>5531.2822569484242</c:v>
                </c:pt>
                <c:pt idx="12">
                  <c:v>5297.4433714299103</c:v>
                </c:pt>
                <c:pt idx="13">
                  <c:v>5063.6044859113954</c:v>
                </c:pt>
                <c:pt idx="14">
                  <c:v>4993.4528202558404</c:v>
                </c:pt>
                <c:pt idx="15">
                  <c:v>4923.3011546002863</c:v>
                </c:pt>
                <c:pt idx="16">
                  <c:v>4853.1494889447313</c:v>
                </c:pt>
                <c:pt idx="17">
                  <c:v>4782.9978232891763</c:v>
                </c:pt>
                <c:pt idx="18">
                  <c:v>4712.8461576336231</c:v>
                </c:pt>
                <c:pt idx="19">
                  <c:v>4642.6944919780681</c:v>
                </c:pt>
                <c:pt idx="20">
                  <c:v>4572.542826322514</c:v>
                </c:pt>
                <c:pt idx="21">
                  <c:v>4537.4669934947369</c:v>
                </c:pt>
                <c:pt idx="22">
                  <c:v>4502.3911606669599</c:v>
                </c:pt>
                <c:pt idx="23">
                  <c:v>4467.3153278391819</c:v>
                </c:pt>
                <c:pt idx="24">
                  <c:v>4432.2394950114049</c:v>
                </c:pt>
                <c:pt idx="25">
                  <c:v>4397.1636621836278</c:v>
                </c:pt>
                <c:pt idx="26">
                  <c:v>4362.0878293558499</c:v>
                </c:pt>
                <c:pt idx="27">
                  <c:v>4327.0119965280737</c:v>
                </c:pt>
                <c:pt idx="28">
                  <c:v>4291.9361637002958</c:v>
                </c:pt>
                <c:pt idx="29">
                  <c:v>4256.8603308725187</c:v>
                </c:pt>
                <c:pt idx="30">
                  <c:v>4221.7844980447426</c:v>
                </c:pt>
                <c:pt idx="31">
                  <c:v>4190.2162484997425</c:v>
                </c:pt>
                <c:pt idx="32">
                  <c:v>4158.6479989547433</c:v>
                </c:pt>
                <c:pt idx="33">
                  <c:v>4127.0797494097433</c:v>
                </c:pt>
                <c:pt idx="34">
                  <c:v>4095.5114998647441</c:v>
                </c:pt>
                <c:pt idx="35">
                  <c:v>4063.9432503197445</c:v>
                </c:pt>
                <c:pt idx="36">
                  <c:v>4032.3750007747444</c:v>
                </c:pt>
                <c:pt idx="37">
                  <c:v>4000.8067512297448</c:v>
                </c:pt>
                <c:pt idx="38">
                  <c:v>3969.2385016847452</c:v>
                </c:pt>
                <c:pt idx="39">
                  <c:v>3937.6702521397456</c:v>
                </c:pt>
                <c:pt idx="40">
                  <c:v>3906.1020025947478</c:v>
                </c:pt>
              </c:numCache>
            </c:numRef>
          </c:val>
          <c:smooth val="0"/>
          <c:extLst>
            <c:ext xmlns:c16="http://schemas.microsoft.com/office/drawing/2014/chart" uri="{C3380CC4-5D6E-409C-BE32-E72D297353CC}">
              <c16:uniqueId val="{0000002D-78F3-47A0-9505-4B6CBEFAA334}"/>
            </c:ext>
          </c:extLst>
        </c:ser>
        <c:ser>
          <c:idx val="23"/>
          <c:order val="22"/>
          <c:tx>
            <c:strRef>
              <c:f>'Graphics Input'!$E$132</c:f>
              <c:strCache>
                <c:ptCount val="1"/>
                <c:pt idx="0">
                  <c:v>TRG 8 - Mid</c:v>
                </c:pt>
              </c:strCache>
            </c:strRef>
          </c:tx>
          <c:spPr>
            <a:ln>
              <a:solidFill>
                <a:srgbClr val="0070C0"/>
              </a:solidFill>
            </a:ln>
          </c:spPr>
          <c:marker>
            <c:symbol val="none"/>
          </c:marker>
          <c:dPt>
            <c:idx val="3"/>
            <c:marker>
              <c:symbol val="circle"/>
              <c:size val="5"/>
              <c:spPr>
                <a:solidFill>
                  <a:srgbClr val="0070C0"/>
                </a:solidFill>
                <a:ln>
                  <a:solidFill>
                    <a:srgbClr val="0070C0"/>
                  </a:solidFill>
                </a:ln>
              </c:spPr>
            </c:marker>
            <c:bubble3D val="0"/>
            <c:extLst>
              <c:ext xmlns:c16="http://schemas.microsoft.com/office/drawing/2014/chart" uri="{C3380CC4-5D6E-409C-BE32-E72D297353CC}">
                <c16:uniqueId val="{0000002E-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Input'!$S$132:$BG$132</c:f>
              <c:numCache>
                <c:formatCode>"$"#,##0_);\("$"#,##0\)</c:formatCode>
                <c:ptCount val="41"/>
                <c:pt idx="3">
                  <c:v>7378.3023860893836</c:v>
                </c:pt>
                <c:pt idx="4">
                  <c:v>7378.3023860893836</c:v>
                </c:pt>
                <c:pt idx="5">
                  <c:v>7228.6229463245963</c:v>
                </c:pt>
                <c:pt idx="6">
                  <c:v>7078.636440104503</c:v>
                </c:pt>
                <c:pt idx="7">
                  <c:v>6890.56094700622</c:v>
                </c:pt>
                <c:pt idx="8">
                  <c:v>6702.4854539079379</c:v>
                </c:pt>
                <c:pt idx="9">
                  <c:v>6514.4099608096549</c:v>
                </c:pt>
                <c:pt idx="10">
                  <c:v>6326.3344677113728</c:v>
                </c:pt>
                <c:pt idx="11">
                  <c:v>6092.4955821928579</c:v>
                </c:pt>
                <c:pt idx="12">
                  <c:v>5858.6566966743439</c:v>
                </c:pt>
                <c:pt idx="13">
                  <c:v>5624.8178111558291</c:v>
                </c:pt>
                <c:pt idx="14">
                  <c:v>5594.7528115891637</c:v>
                </c:pt>
                <c:pt idx="15">
                  <c:v>5564.6878120224983</c:v>
                </c:pt>
                <c:pt idx="16">
                  <c:v>5534.622812455832</c:v>
                </c:pt>
                <c:pt idx="17">
                  <c:v>5504.5578128891657</c:v>
                </c:pt>
                <c:pt idx="18">
                  <c:v>5474.4928133225003</c:v>
                </c:pt>
                <c:pt idx="19">
                  <c:v>5444.427813755834</c:v>
                </c:pt>
                <c:pt idx="20">
                  <c:v>5414.362814189165</c:v>
                </c:pt>
                <c:pt idx="21">
                  <c:v>5400.3324810580552</c:v>
                </c:pt>
                <c:pt idx="22">
                  <c:v>5386.3021479269446</c:v>
                </c:pt>
                <c:pt idx="23">
                  <c:v>5372.271814795834</c:v>
                </c:pt>
                <c:pt idx="24">
                  <c:v>5358.2414816647242</c:v>
                </c:pt>
                <c:pt idx="25">
                  <c:v>5344.2111485336136</c:v>
                </c:pt>
                <c:pt idx="26">
                  <c:v>5330.180815402503</c:v>
                </c:pt>
                <c:pt idx="27">
                  <c:v>5316.1504822713923</c:v>
                </c:pt>
                <c:pt idx="28">
                  <c:v>5302.1201491402826</c:v>
                </c:pt>
                <c:pt idx="29">
                  <c:v>5288.089816009172</c:v>
                </c:pt>
                <c:pt idx="30">
                  <c:v>5274.0594828780577</c:v>
                </c:pt>
                <c:pt idx="31">
                  <c:v>5258.1121484043888</c:v>
                </c:pt>
                <c:pt idx="32">
                  <c:v>5242.164813930719</c:v>
                </c:pt>
                <c:pt idx="33">
                  <c:v>5226.2174794570492</c:v>
                </c:pt>
                <c:pt idx="34">
                  <c:v>5210.2701449833803</c:v>
                </c:pt>
                <c:pt idx="35">
                  <c:v>5194.3228105097105</c:v>
                </c:pt>
                <c:pt idx="36">
                  <c:v>5178.3754760360416</c:v>
                </c:pt>
                <c:pt idx="37">
                  <c:v>5162.4281415623727</c:v>
                </c:pt>
                <c:pt idx="38">
                  <c:v>5146.4808070887038</c:v>
                </c:pt>
                <c:pt idx="39">
                  <c:v>5130.533472615034</c:v>
                </c:pt>
                <c:pt idx="40">
                  <c:v>5114.5861381413615</c:v>
                </c:pt>
              </c:numCache>
            </c:numRef>
          </c:val>
          <c:smooth val="0"/>
          <c:extLst>
            <c:ext xmlns:c16="http://schemas.microsoft.com/office/drawing/2014/chart" uri="{C3380CC4-5D6E-409C-BE32-E72D297353CC}">
              <c16:uniqueId val="{0000002F-78F3-47A0-9505-4B6CBEFAA334}"/>
            </c:ext>
          </c:extLst>
        </c:ser>
        <c:ser>
          <c:idx val="24"/>
          <c:order val="23"/>
          <c:tx>
            <c:strRef>
              <c:f>'Graphics Input'!$E$133</c:f>
              <c:strCache>
                <c:ptCount val="1"/>
                <c:pt idx="0">
                  <c:v>TRG 8 - High</c:v>
                </c:pt>
              </c:strCache>
            </c:strRef>
          </c:tx>
          <c:spPr>
            <a:ln>
              <a:solidFill>
                <a:srgbClr val="0070C0"/>
              </a:solidFill>
              <a:prstDash val="dash"/>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Input'!$S$133:$BG$133</c:f>
              <c:numCache>
                <c:formatCode>"$"#,##0_);\("$"#,##0\)</c:formatCode>
                <c:ptCount val="41"/>
                <c:pt idx="4">
                  <c:v>7378.3023860893836</c:v>
                </c:pt>
                <c:pt idx="5">
                  <c:v>7520.51063761768</c:v>
                </c:pt>
                <c:pt idx="6">
                  <c:v>7662.4118226906721</c:v>
                </c:pt>
                <c:pt idx="7">
                  <c:v>7521.3095644986224</c:v>
                </c:pt>
                <c:pt idx="8">
                  <c:v>7380.2073063065718</c:v>
                </c:pt>
                <c:pt idx="9">
                  <c:v>7239.1050481145221</c:v>
                </c:pt>
                <c:pt idx="10">
                  <c:v>7098.0027899224706</c:v>
                </c:pt>
                <c:pt idx="11">
                  <c:v>6934.3155700595098</c:v>
                </c:pt>
                <c:pt idx="12">
                  <c:v>6770.628350196549</c:v>
                </c:pt>
                <c:pt idx="13">
                  <c:v>6606.9411303335901</c:v>
                </c:pt>
                <c:pt idx="14">
                  <c:v>6606.9411303335901</c:v>
                </c:pt>
                <c:pt idx="15">
                  <c:v>6606.9411303335901</c:v>
                </c:pt>
                <c:pt idx="16">
                  <c:v>6606.9411303335901</c:v>
                </c:pt>
                <c:pt idx="17">
                  <c:v>6606.9411303335901</c:v>
                </c:pt>
                <c:pt idx="18">
                  <c:v>6606.9411303335901</c:v>
                </c:pt>
                <c:pt idx="19">
                  <c:v>6606.9411303335901</c:v>
                </c:pt>
                <c:pt idx="20">
                  <c:v>6606.9411303335901</c:v>
                </c:pt>
                <c:pt idx="21">
                  <c:v>6606.9411303335901</c:v>
                </c:pt>
                <c:pt idx="22">
                  <c:v>6606.9411303335901</c:v>
                </c:pt>
                <c:pt idx="23">
                  <c:v>6606.9411303335901</c:v>
                </c:pt>
                <c:pt idx="24">
                  <c:v>6606.9411303335901</c:v>
                </c:pt>
                <c:pt idx="25">
                  <c:v>6606.9411303335901</c:v>
                </c:pt>
                <c:pt idx="26">
                  <c:v>6606.9411303335901</c:v>
                </c:pt>
                <c:pt idx="27">
                  <c:v>6606.9411303335901</c:v>
                </c:pt>
                <c:pt idx="28">
                  <c:v>6606.9411303335901</c:v>
                </c:pt>
                <c:pt idx="29">
                  <c:v>6606.9411303335901</c:v>
                </c:pt>
                <c:pt idx="30">
                  <c:v>6606.9411303335901</c:v>
                </c:pt>
                <c:pt idx="31">
                  <c:v>6606.9411303335901</c:v>
                </c:pt>
                <c:pt idx="32">
                  <c:v>6606.9411303335901</c:v>
                </c:pt>
                <c:pt idx="33">
                  <c:v>6606.9411303335901</c:v>
                </c:pt>
                <c:pt idx="34">
                  <c:v>6606.9411303335901</c:v>
                </c:pt>
                <c:pt idx="35">
                  <c:v>6606.9411303335901</c:v>
                </c:pt>
                <c:pt idx="36">
                  <c:v>6606.9411303335901</c:v>
                </c:pt>
                <c:pt idx="37">
                  <c:v>6606.9411303335901</c:v>
                </c:pt>
                <c:pt idx="38">
                  <c:v>6606.9411303335901</c:v>
                </c:pt>
                <c:pt idx="39">
                  <c:v>6606.9411303335901</c:v>
                </c:pt>
                <c:pt idx="40">
                  <c:v>6606.9411303335901</c:v>
                </c:pt>
              </c:numCache>
            </c:numRef>
          </c:val>
          <c:smooth val="0"/>
          <c:extLst>
            <c:ext xmlns:c16="http://schemas.microsoft.com/office/drawing/2014/chart" uri="{C3380CC4-5D6E-409C-BE32-E72D297353CC}">
              <c16:uniqueId val="{00000030-78F3-47A0-9505-4B6CBEFAA334}"/>
            </c:ext>
          </c:extLst>
        </c:ser>
        <c:ser>
          <c:idx val="25"/>
          <c:order val="24"/>
          <c:tx>
            <c:strRef>
              <c:f>'Graphics Input'!$E$134</c:f>
              <c:strCache>
                <c:ptCount val="1"/>
                <c:pt idx="0">
                  <c:v>TRG 9 - Low</c:v>
                </c:pt>
              </c:strCache>
            </c:strRef>
          </c:tx>
          <c:spPr>
            <a:ln>
              <a:solidFill>
                <a:srgbClr val="00B0F0"/>
              </a:solidFill>
              <a:prstDash val="sysDot"/>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Input'!$S$134:$BG$134</c:f>
              <c:numCache>
                <c:formatCode>"$"#,##0_);\("$"#,##0\)</c:formatCode>
                <c:ptCount val="41"/>
                <c:pt idx="4">
                  <c:v>7378.3023860893836</c:v>
                </c:pt>
                <c:pt idx="5">
                  <c:v>6957.6994586113615</c:v>
                </c:pt>
                <c:pt idx="6">
                  <c:v>6536.7894646780351</c:v>
                </c:pt>
                <c:pt idx="7">
                  <c:v>6343.8723841252613</c:v>
                </c:pt>
                <c:pt idx="8">
                  <c:v>6150.9553035724875</c:v>
                </c:pt>
                <c:pt idx="9">
                  <c:v>5958.0382230197129</c:v>
                </c:pt>
                <c:pt idx="10">
                  <c:v>5765.1211424669382</c:v>
                </c:pt>
                <c:pt idx="11">
                  <c:v>5531.2822569484242</c:v>
                </c:pt>
                <c:pt idx="12">
                  <c:v>5297.4433714299103</c:v>
                </c:pt>
                <c:pt idx="13">
                  <c:v>5063.6044859113954</c:v>
                </c:pt>
                <c:pt idx="14">
                  <c:v>4993.4528202558404</c:v>
                </c:pt>
                <c:pt idx="15">
                  <c:v>4923.3011546002863</c:v>
                </c:pt>
                <c:pt idx="16">
                  <c:v>4853.1494889447313</c:v>
                </c:pt>
                <c:pt idx="17">
                  <c:v>4782.9978232891763</c:v>
                </c:pt>
                <c:pt idx="18">
                  <c:v>4712.8461576336231</c:v>
                </c:pt>
                <c:pt idx="19">
                  <c:v>4642.6944919780681</c:v>
                </c:pt>
                <c:pt idx="20">
                  <c:v>4572.542826322514</c:v>
                </c:pt>
                <c:pt idx="21">
                  <c:v>4537.4669934947369</c:v>
                </c:pt>
                <c:pt idx="22">
                  <c:v>4502.3911606669599</c:v>
                </c:pt>
                <c:pt idx="23">
                  <c:v>4467.3153278391819</c:v>
                </c:pt>
                <c:pt idx="24">
                  <c:v>4432.2394950114049</c:v>
                </c:pt>
                <c:pt idx="25">
                  <c:v>4397.1636621836278</c:v>
                </c:pt>
                <c:pt idx="26">
                  <c:v>4362.0878293558499</c:v>
                </c:pt>
                <c:pt idx="27">
                  <c:v>4327.0119965280737</c:v>
                </c:pt>
                <c:pt idx="28">
                  <c:v>4291.9361637002958</c:v>
                </c:pt>
                <c:pt idx="29">
                  <c:v>4256.8603308725187</c:v>
                </c:pt>
                <c:pt idx="30">
                  <c:v>4221.7844980447426</c:v>
                </c:pt>
                <c:pt idx="31">
                  <c:v>4190.2162484997425</c:v>
                </c:pt>
                <c:pt idx="32">
                  <c:v>4158.6479989547433</c:v>
                </c:pt>
                <c:pt idx="33">
                  <c:v>4127.0797494097433</c:v>
                </c:pt>
                <c:pt idx="34">
                  <c:v>4095.5114998647441</c:v>
                </c:pt>
                <c:pt idx="35">
                  <c:v>4063.9432503197445</c:v>
                </c:pt>
                <c:pt idx="36">
                  <c:v>4032.3750007747444</c:v>
                </c:pt>
                <c:pt idx="37">
                  <c:v>4000.8067512297448</c:v>
                </c:pt>
                <c:pt idx="38">
                  <c:v>3969.2385016847452</c:v>
                </c:pt>
                <c:pt idx="39">
                  <c:v>3937.6702521397456</c:v>
                </c:pt>
                <c:pt idx="40">
                  <c:v>3906.1020025947478</c:v>
                </c:pt>
              </c:numCache>
            </c:numRef>
          </c:val>
          <c:smooth val="0"/>
          <c:extLst>
            <c:ext xmlns:c16="http://schemas.microsoft.com/office/drawing/2014/chart" uri="{C3380CC4-5D6E-409C-BE32-E72D297353CC}">
              <c16:uniqueId val="{00000031-78F3-47A0-9505-4B6CBEFAA334}"/>
            </c:ext>
          </c:extLst>
        </c:ser>
        <c:ser>
          <c:idx val="26"/>
          <c:order val="25"/>
          <c:tx>
            <c:strRef>
              <c:f>'Graphics Input'!$E$135</c:f>
              <c:strCache>
                <c:ptCount val="1"/>
                <c:pt idx="0">
                  <c:v>TRG 9 - Mid</c:v>
                </c:pt>
              </c:strCache>
            </c:strRef>
          </c:tx>
          <c:spPr>
            <a:ln>
              <a:solidFill>
                <a:srgbClr val="00B0F0"/>
              </a:solidFill>
            </a:ln>
          </c:spPr>
          <c:marker>
            <c:symbol val="none"/>
          </c:marker>
          <c:dPt>
            <c:idx val="3"/>
            <c:marker>
              <c:symbol val="circle"/>
              <c:size val="5"/>
              <c:spPr>
                <a:solidFill>
                  <a:srgbClr val="00B0F0"/>
                </a:solidFill>
                <a:ln>
                  <a:solidFill>
                    <a:srgbClr val="00B0F0"/>
                  </a:solidFill>
                </a:ln>
              </c:spPr>
            </c:marker>
            <c:bubble3D val="0"/>
            <c:extLst>
              <c:ext xmlns:c16="http://schemas.microsoft.com/office/drawing/2014/chart" uri="{C3380CC4-5D6E-409C-BE32-E72D297353CC}">
                <c16:uniqueId val="{00000032-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Input'!$S$135:$BG$135</c:f>
              <c:numCache>
                <c:formatCode>"$"#,##0_);\("$"#,##0\)</c:formatCode>
                <c:ptCount val="41"/>
                <c:pt idx="3">
                  <c:v>7378.3023860894591</c:v>
                </c:pt>
                <c:pt idx="4">
                  <c:v>7378.3023860893836</c:v>
                </c:pt>
                <c:pt idx="5">
                  <c:v>7228.6229463245963</c:v>
                </c:pt>
                <c:pt idx="6">
                  <c:v>7078.636440104503</c:v>
                </c:pt>
                <c:pt idx="7">
                  <c:v>6890.56094700622</c:v>
                </c:pt>
                <c:pt idx="8">
                  <c:v>6702.4854539079379</c:v>
                </c:pt>
                <c:pt idx="9">
                  <c:v>6514.4099608096549</c:v>
                </c:pt>
                <c:pt idx="10">
                  <c:v>6326.3344677113728</c:v>
                </c:pt>
                <c:pt idx="11">
                  <c:v>6092.4955821928579</c:v>
                </c:pt>
                <c:pt idx="12">
                  <c:v>5858.6566966743439</c:v>
                </c:pt>
                <c:pt idx="13">
                  <c:v>5624.8178111558291</c:v>
                </c:pt>
                <c:pt idx="14">
                  <c:v>5594.7528115891637</c:v>
                </c:pt>
                <c:pt idx="15">
                  <c:v>5564.6878120224983</c:v>
                </c:pt>
                <c:pt idx="16">
                  <c:v>5534.622812455832</c:v>
                </c:pt>
                <c:pt idx="17">
                  <c:v>5504.5578128891657</c:v>
                </c:pt>
                <c:pt idx="18">
                  <c:v>5474.4928133225003</c:v>
                </c:pt>
                <c:pt idx="19">
                  <c:v>5444.427813755834</c:v>
                </c:pt>
                <c:pt idx="20">
                  <c:v>5414.362814189165</c:v>
                </c:pt>
                <c:pt idx="21">
                  <c:v>5400.3324810580552</c:v>
                </c:pt>
                <c:pt idx="22">
                  <c:v>5386.3021479269446</c:v>
                </c:pt>
                <c:pt idx="23">
                  <c:v>5372.271814795834</c:v>
                </c:pt>
                <c:pt idx="24">
                  <c:v>5358.2414816647242</c:v>
                </c:pt>
                <c:pt idx="25">
                  <c:v>5344.2111485336136</c:v>
                </c:pt>
                <c:pt idx="26">
                  <c:v>5330.180815402503</c:v>
                </c:pt>
                <c:pt idx="27">
                  <c:v>5316.1504822713923</c:v>
                </c:pt>
                <c:pt idx="28">
                  <c:v>5302.1201491402826</c:v>
                </c:pt>
                <c:pt idx="29">
                  <c:v>5288.089816009172</c:v>
                </c:pt>
                <c:pt idx="30">
                  <c:v>5274.0594828780577</c:v>
                </c:pt>
                <c:pt idx="31">
                  <c:v>5258.1121484043888</c:v>
                </c:pt>
                <c:pt idx="32">
                  <c:v>5242.164813930719</c:v>
                </c:pt>
                <c:pt idx="33">
                  <c:v>5226.2174794570492</c:v>
                </c:pt>
                <c:pt idx="34">
                  <c:v>5210.2701449833803</c:v>
                </c:pt>
                <c:pt idx="35">
                  <c:v>5194.3228105097105</c:v>
                </c:pt>
                <c:pt idx="36">
                  <c:v>5178.3754760360416</c:v>
                </c:pt>
                <c:pt idx="37">
                  <c:v>5162.4281415623727</c:v>
                </c:pt>
                <c:pt idx="38">
                  <c:v>5146.4808070887038</c:v>
                </c:pt>
                <c:pt idx="39">
                  <c:v>5130.533472615034</c:v>
                </c:pt>
                <c:pt idx="40">
                  <c:v>5114.5861381413615</c:v>
                </c:pt>
              </c:numCache>
            </c:numRef>
          </c:val>
          <c:smooth val="0"/>
          <c:extLst>
            <c:ext xmlns:c16="http://schemas.microsoft.com/office/drawing/2014/chart" uri="{C3380CC4-5D6E-409C-BE32-E72D297353CC}">
              <c16:uniqueId val="{00000033-78F3-47A0-9505-4B6CBEFAA334}"/>
            </c:ext>
          </c:extLst>
        </c:ser>
        <c:ser>
          <c:idx val="27"/>
          <c:order val="26"/>
          <c:tx>
            <c:strRef>
              <c:f>'Graphics Input'!$E$136</c:f>
              <c:strCache>
                <c:ptCount val="1"/>
                <c:pt idx="0">
                  <c:v>TRG 9 - High</c:v>
                </c:pt>
              </c:strCache>
            </c:strRef>
          </c:tx>
          <c:spPr>
            <a:ln>
              <a:solidFill>
                <a:srgbClr val="00B0F0"/>
              </a:solidFill>
              <a:prstDash val="dash"/>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Input'!$S$136:$BG$136</c:f>
              <c:numCache>
                <c:formatCode>"$"#,##0_);\("$"#,##0\)</c:formatCode>
                <c:ptCount val="41"/>
                <c:pt idx="4">
                  <c:v>7378.3023860893836</c:v>
                </c:pt>
                <c:pt idx="5">
                  <c:v>7520.51063761768</c:v>
                </c:pt>
                <c:pt idx="6">
                  <c:v>7662.4118226906721</c:v>
                </c:pt>
                <c:pt idx="7">
                  <c:v>7521.3095644986224</c:v>
                </c:pt>
                <c:pt idx="8">
                  <c:v>7380.2073063065718</c:v>
                </c:pt>
                <c:pt idx="9">
                  <c:v>7239.1050481145221</c:v>
                </c:pt>
                <c:pt idx="10">
                  <c:v>7098.0027899224706</c:v>
                </c:pt>
                <c:pt idx="11">
                  <c:v>6934.3155700595098</c:v>
                </c:pt>
                <c:pt idx="12">
                  <c:v>6770.628350196549</c:v>
                </c:pt>
                <c:pt idx="13">
                  <c:v>6606.9411303335901</c:v>
                </c:pt>
                <c:pt idx="14">
                  <c:v>6606.9411303335901</c:v>
                </c:pt>
                <c:pt idx="15">
                  <c:v>6606.9411303335901</c:v>
                </c:pt>
                <c:pt idx="16">
                  <c:v>6606.9411303335901</c:v>
                </c:pt>
                <c:pt idx="17">
                  <c:v>6606.9411303335901</c:v>
                </c:pt>
                <c:pt idx="18">
                  <c:v>6606.9411303335901</c:v>
                </c:pt>
                <c:pt idx="19">
                  <c:v>6606.9411303335901</c:v>
                </c:pt>
                <c:pt idx="20">
                  <c:v>6606.9411303335901</c:v>
                </c:pt>
                <c:pt idx="21">
                  <c:v>6606.9411303335901</c:v>
                </c:pt>
                <c:pt idx="22">
                  <c:v>6606.9411303335901</c:v>
                </c:pt>
                <c:pt idx="23">
                  <c:v>6606.9411303335901</c:v>
                </c:pt>
                <c:pt idx="24">
                  <c:v>6606.9411303335901</c:v>
                </c:pt>
                <c:pt idx="25">
                  <c:v>6606.9411303335901</c:v>
                </c:pt>
                <c:pt idx="26">
                  <c:v>6606.9411303335901</c:v>
                </c:pt>
                <c:pt idx="27">
                  <c:v>6606.9411303335901</c:v>
                </c:pt>
                <c:pt idx="28">
                  <c:v>6606.9411303335901</c:v>
                </c:pt>
                <c:pt idx="29">
                  <c:v>6606.9411303335901</c:v>
                </c:pt>
                <c:pt idx="30">
                  <c:v>6606.9411303335901</c:v>
                </c:pt>
                <c:pt idx="31">
                  <c:v>6606.9411303335901</c:v>
                </c:pt>
                <c:pt idx="32">
                  <c:v>6606.9411303335901</c:v>
                </c:pt>
                <c:pt idx="33">
                  <c:v>6606.9411303335901</c:v>
                </c:pt>
                <c:pt idx="34">
                  <c:v>6606.9411303335901</c:v>
                </c:pt>
                <c:pt idx="35">
                  <c:v>6606.9411303335901</c:v>
                </c:pt>
                <c:pt idx="36">
                  <c:v>6606.9411303335901</c:v>
                </c:pt>
                <c:pt idx="37">
                  <c:v>6606.9411303335901</c:v>
                </c:pt>
                <c:pt idx="38">
                  <c:v>6606.9411303335901</c:v>
                </c:pt>
                <c:pt idx="39">
                  <c:v>6606.9411303335901</c:v>
                </c:pt>
                <c:pt idx="40">
                  <c:v>6606.9411303335901</c:v>
                </c:pt>
              </c:numCache>
            </c:numRef>
          </c:val>
          <c:smooth val="0"/>
          <c:extLst>
            <c:ext xmlns:c16="http://schemas.microsoft.com/office/drawing/2014/chart" uri="{C3380CC4-5D6E-409C-BE32-E72D297353CC}">
              <c16:uniqueId val="{00000034-78F3-47A0-9505-4B6CBEFAA334}"/>
            </c:ext>
          </c:extLst>
        </c:ser>
        <c:ser>
          <c:idx val="28"/>
          <c:order val="27"/>
          <c:tx>
            <c:strRef>
              <c:f>'Graphics Input'!$E$137</c:f>
              <c:strCache>
                <c:ptCount val="1"/>
                <c:pt idx="0">
                  <c:v>TRG 10 - Low</c:v>
                </c:pt>
              </c:strCache>
            </c:strRef>
          </c:tx>
          <c:spPr>
            <a:ln>
              <a:solidFill>
                <a:srgbClr val="00B050"/>
              </a:solidFill>
              <a:prstDash val="sysDot"/>
            </a:ln>
          </c:spPr>
          <c:marker>
            <c:symbol val="none"/>
          </c:marker>
          <c:dPt>
            <c:idx val="1"/>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35-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Input'!$S$137:$BG$137</c:f>
              <c:numCache>
                <c:formatCode>"$"#,##0_);\("$"#,##0\)</c:formatCode>
                <c:ptCount val="41"/>
                <c:pt idx="4">
                  <c:v>7378.3023860894591</c:v>
                </c:pt>
                <c:pt idx="5">
                  <c:v>6957.6994586113615</c:v>
                </c:pt>
                <c:pt idx="6">
                  <c:v>6536.7894646780351</c:v>
                </c:pt>
                <c:pt idx="7">
                  <c:v>6343.8723841252613</c:v>
                </c:pt>
                <c:pt idx="8">
                  <c:v>6150.9553035724875</c:v>
                </c:pt>
                <c:pt idx="9">
                  <c:v>5958.0382230197129</c:v>
                </c:pt>
                <c:pt idx="10">
                  <c:v>5765.1211424669382</c:v>
                </c:pt>
                <c:pt idx="11">
                  <c:v>5531.2822569484242</c:v>
                </c:pt>
                <c:pt idx="12">
                  <c:v>5297.4433714299103</c:v>
                </c:pt>
                <c:pt idx="13">
                  <c:v>5063.6044859113954</c:v>
                </c:pt>
                <c:pt idx="14">
                  <c:v>4993.4528202558404</c:v>
                </c:pt>
                <c:pt idx="15">
                  <c:v>4923.3011546002863</c:v>
                </c:pt>
                <c:pt idx="16">
                  <c:v>4853.1494889447313</c:v>
                </c:pt>
                <c:pt idx="17">
                  <c:v>4782.9978232891763</c:v>
                </c:pt>
                <c:pt idx="18">
                  <c:v>4712.8461576336231</c:v>
                </c:pt>
                <c:pt idx="19">
                  <c:v>4642.6944919780681</c:v>
                </c:pt>
                <c:pt idx="20">
                  <c:v>4572.542826322514</c:v>
                </c:pt>
                <c:pt idx="21">
                  <c:v>4537.4669934947369</c:v>
                </c:pt>
                <c:pt idx="22">
                  <c:v>4502.3911606669599</c:v>
                </c:pt>
                <c:pt idx="23">
                  <c:v>4467.3153278391819</c:v>
                </c:pt>
                <c:pt idx="24">
                  <c:v>4432.2394950114049</c:v>
                </c:pt>
                <c:pt idx="25">
                  <c:v>4397.1636621836278</c:v>
                </c:pt>
                <c:pt idx="26">
                  <c:v>4362.0878293558499</c:v>
                </c:pt>
                <c:pt idx="27">
                  <c:v>4327.0119965280737</c:v>
                </c:pt>
                <c:pt idx="28">
                  <c:v>4291.9361637002958</c:v>
                </c:pt>
                <c:pt idx="29">
                  <c:v>4256.8603308725187</c:v>
                </c:pt>
                <c:pt idx="30">
                  <c:v>4221.7844980447426</c:v>
                </c:pt>
                <c:pt idx="31">
                  <c:v>4190.2162484997425</c:v>
                </c:pt>
                <c:pt idx="32">
                  <c:v>4158.6479989547433</c:v>
                </c:pt>
                <c:pt idx="33">
                  <c:v>4127.0797494097433</c:v>
                </c:pt>
                <c:pt idx="34">
                  <c:v>4095.5114998647441</c:v>
                </c:pt>
                <c:pt idx="35">
                  <c:v>4063.9432503197445</c:v>
                </c:pt>
                <c:pt idx="36">
                  <c:v>4032.3750007747444</c:v>
                </c:pt>
                <c:pt idx="37">
                  <c:v>4000.8067512297448</c:v>
                </c:pt>
                <c:pt idx="38">
                  <c:v>3969.2385016847452</c:v>
                </c:pt>
                <c:pt idx="39">
                  <c:v>3937.6702521397456</c:v>
                </c:pt>
                <c:pt idx="40">
                  <c:v>3906.1020025947478</c:v>
                </c:pt>
              </c:numCache>
            </c:numRef>
          </c:val>
          <c:smooth val="0"/>
          <c:extLst>
            <c:ext xmlns:c16="http://schemas.microsoft.com/office/drawing/2014/chart" uri="{C3380CC4-5D6E-409C-BE32-E72D297353CC}">
              <c16:uniqueId val="{00000036-78F3-47A0-9505-4B6CBEFAA334}"/>
            </c:ext>
          </c:extLst>
        </c:ser>
        <c:ser>
          <c:idx val="29"/>
          <c:order val="28"/>
          <c:tx>
            <c:strRef>
              <c:f>'Graphics Input'!$E$138</c:f>
              <c:strCache>
                <c:ptCount val="1"/>
                <c:pt idx="0">
                  <c:v>TRG 10 - Mid</c:v>
                </c:pt>
              </c:strCache>
            </c:strRef>
          </c:tx>
          <c:spPr>
            <a:ln>
              <a:solidFill>
                <a:srgbClr val="00B050"/>
              </a:solidFill>
            </a:ln>
          </c:spPr>
          <c:marker>
            <c:symbol val="none"/>
          </c:marker>
          <c:dPt>
            <c:idx val="3"/>
            <c:marker>
              <c:symbol val="circle"/>
              <c:size val="5"/>
              <c:spPr>
                <a:solidFill>
                  <a:srgbClr val="00B050"/>
                </a:solidFill>
                <a:ln>
                  <a:solidFill>
                    <a:srgbClr val="00B050"/>
                  </a:solidFill>
                </a:ln>
              </c:spPr>
            </c:marker>
            <c:bubble3D val="0"/>
            <c:extLst>
              <c:ext xmlns:c16="http://schemas.microsoft.com/office/drawing/2014/chart" uri="{C3380CC4-5D6E-409C-BE32-E72D297353CC}">
                <c16:uniqueId val="{00000037-78F3-47A0-9505-4B6CBEFAA334}"/>
              </c:ext>
            </c:extLst>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Input'!$S$138:$BG$138</c:f>
              <c:numCache>
                <c:formatCode>"$"#,##0_);\("$"#,##0\)</c:formatCode>
                <c:ptCount val="41"/>
                <c:pt idx="3">
                  <c:v>7378.3023860894482</c:v>
                </c:pt>
                <c:pt idx="4">
                  <c:v>7378.3023860894591</c:v>
                </c:pt>
                <c:pt idx="5">
                  <c:v>7228.6229463245963</c:v>
                </c:pt>
                <c:pt idx="6">
                  <c:v>7078.636440104503</c:v>
                </c:pt>
                <c:pt idx="7">
                  <c:v>6890.56094700622</c:v>
                </c:pt>
                <c:pt idx="8">
                  <c:v>6702.4854539079379</c:v>
                </c:pt>
                <c:pt idx="9">
                  <c:v>6514.4099608096549</c:v>
                </c:pt>
                <c:pt idx="10">
                  <c:v>6326.3344677113728</c:v>
                </c:pt>
                <c:pt idx="11">
                  <c:v>6092.4955821928579</c:v>
                </c:pt>
                <c:pt idx="12">
                  <c:v>5858.6566966743439</c:v>
                </c:pt>
                <c:pt idx="13">
                  <c:v>5624.8178111558291</c:v>
                </c:pt>
                <c:pt idx="14">
                  <c:v>5594.7528115891637</c:v>
                </c:pt>
                <c:pt idx="15">
                  <c:v>5564.6878120224983</c:v>
                </c:pt>
                <c:pt idx="16">
                  <c:v>5534.622812455832</c:v>
                </c:pt>
                <c:pt idx="17">
                  <c:v>5504.5578128891657</c:v>
                </c:pt>
                <c:pt idx="18">
                  <c:v>5474.4928133225003</c:v>
                </c:pt>
                <c:pt idx="19">
                  <c:v>5444.427813755834</c:v>
                </c:pt>
                <c:pt idx="20">
                  <c:v>5414.362814189165</c:v>
                </c:pt>
                <c:pt idx="21">
                  <c:v>5400.3324810580552</c:v>
                </c:pt>
                <c:pt idx="22">
                  <c:v>5386.3021479269446</c:v>
                </c:pt>
                <c:pt idx="23">
                  <c:v>5372.271814795834</c:v>
                </c:pt>
                <c:pt idx="24">
                  <c:v>5358.2414816647242</c:v>
                </c:pt>
                <c:pt idx="25">
                  <c:v>5344.2111485336136</c:v>
                </c:pt>
                <c:pt idx="26">
                  <c:v>5330.180815402503</c:v>
                </c:pt>
                <c:pt idx="27">
                  <c:v>5316.1504822713923</c:v>
                </c:pt>
                <c:pt idx="28">
                  <c:v>5302.1201491402826</c:v>
                </c:pt>
                <c:pt idx="29">
                  <c:v>5288.089816009172</c:v>
                </c:pt>
                <c:pt idx="30">
                  <c:v>5274.0594828780577</c:v>
                </c:pt>
                <c:pt idx="31">
                  <c:v>5258.1121484043888</c:v>
                </c:pt>
                <c:pt idx="32">
                  <c:v>5242.164813930719</c:v>
                </c:pt>
                <c:pt idx="33">
                  <c:v>5226.2174794570492</c:v>
                </c:pt>
                <c:pt idx="34">
                  <c:v>5210.2701449833803</c:v>
                </c:pt>
                <c:pt idx="35">
                  <c:v>5194.3228105097105</c:v>
                </c:pt>
                <c:pt idx="36">
                  <c:v>5178.3754760360416</c:v>
                </c:pt>
                <c:pt idx="37">
                  <c:v>5162.4281415623727</c:v>
                </c:pt>
                <c:pt idx="38">
                  <c:v>5146.4808070887038</c:v>
                </c:pt>
                <c:pt idx="39">
                  <c:v>5130.533472615034</c:v>
                </c:pt>
                <c:pt idx="40">
                  <c:v>5114.5861381413615</c:v>
                </c:pt>
              </c:numCache>
            </c:numRef>
          </c:val>
          <c:smooth val="0"/>
          <c:extLst>
            <c:ext xmlns:c16="http://schemas.microsoft.com/office/drawing/2014/chart" uri="{C3380CC4-5D6E-409C-BE32-E72D297353CC}">
              <c16:uniqueId val="{00000038-78F3-47A0-9505-4B6CBEFAA334}"/>
            </c:ext>
          </c:extLst>
        </c:ser>
        <c:ser>
          <c:idx val="2"/>
          <c:order val="29"/>
          <c:tx>
            <c:strRef>
              <c:f>'Graphics Input'!$E$139</c:f>
              <c:strCache>
                <c:ptCount val="1"/>
                <c:pt idx="0">
                  <c:v>TRG 10 - High</c:v>
                </c:pt>
              </c:strCache>
            </c:strRef>
          </c:tx>
          <c:spPr>
            <a:ln>
              <a:solidFill>
                <a:srgbClr val="00B050"/>
              </a:solidFill>
              <a:prstDash val="dash"/>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Input'!$S$139:$BG$139</c:f>
              <c:numCache>
                <c:formatCode>"$"#,##0_);\("$"#,##0\)</c:formatCode>
                <c:ptCount val="41"/>
                <c:pt idx="4">
                  <c:v>7378.3023860894591</c:v>
                </c:pt>
                <c:pt idx="5">
                  <c:v>7520.51063761768</c:v>
                </c:pt>
                <c:pt idx="6">
                  <c:v>7662.4118226906721</c:v>
                </c:pt>
                <c:pt idx="7">
                  <c:v>7521.3095644986224</c:v>
                </c:pt>
                <c:pt idx="8">
                  <c:v>7380.2073063065718</c:v>
                </c:pt>
                <c:pt idx="9">
                  <c:v>7239.1050481145221</c:v>
                </c:pt>
                <c:pt idx="10">
                  <c:v>7098.0027899224706</c:v>
                </c:pt>
                <c:pt idx="11">
                  <c:v>6934.3155700595098</c:v>
                </c:pt>
                <c:pt idx="12">
                  <c:v>6770.628350196549</c:v>
                </c:pt>
                <c:pt idx="13">
                  <c:v>6606.9411303335901</c:v>
                </c:pt>
                <c:pt idx="14">
                  <c:v>6606.9411303335901</c:v>
                </c:pt>
                <c:pt idx="15">
                  <c:v>6606.9411303335901</c:v>
                </c:pt>
                <c:pt idx="16">
                  <c:v>6606.9411303335901</c:v>
                </c:pt>
                <c:pt idx="17">
                  <c:v>6606.9411303335901</c:v>
                </c:pt>
                <c:pt idx="18">
                  <c:v>6606.9411303335901</c:v>
                </c:pt>
                <c:pt idx="19">
                  <c:v>6606.9411303335901</c:v>
                </c:pt>
                <c:pt idx="20">
                  <c:v>6606.9411303335901</c:v>
                </c:pt>
                <c:pt idx="21">
                  <c:v>6606.9411303335901</c:v>
                </c:pt>
                <c:pt idx="22">
                  <c:v>6606.9411303335901</c:v>
                </c:pt>
                <c:pt idx="23">
                  <c:v>6606.9411303335901</c:v>
                </c:pt>
                <c:pt idx="24">
                  <c:v>6606.9411303335901</c:v>
                </c:pt>
                <c:pt idx="25">
                  <c:v>6606.9411303335901</c:v>
                </c:pt>
                <c:pt idx="26">
                  <c:v>6606.9411303335901</c:v>
                </c:pt>
                <c:pt idx="27">
                  <c:v>6606.9411303335901</c:v>
                </c:pt>
                <c:pt idx="28">
                  <c:v>6606.9411303335901</c:v>
                </c:pt>
                <c:pt idx="29">
                  <c:v>6606.9411303335901</c:v>
                </c:pt>
                <c:pt idx="30">
                  <c:v>6606.9411303335901</c:v>
                </c:pt>
                <c:pt idx="31">
                  <c:v>6606.9411303335901</c:v>
                </c:pt>
                <c:pt idx="32">
                  <c:v>6606.9411303335901</c:v>
                </c:pt>
                <c:pt idx="33">
                  <c:v>6606.9411303335901</c:v>
                </c:pt>
                <c:pt idx="34">
                  <c:v>6606.9411303335901</c:v>
                </c:pt>
                <c:pt idx="35">
                  <c:v>6606.9411303335901</c:v>
                </c:pt>
                <c:pt idx="36">
                  <c:v>6606.9411303335901</c:v>
                </c:pt>
                <c:pt idx="37">
                  <c:v>6606.9411303335901</c:v>
                </c:pt>
                <c:pt idx="38">
                  <c:v>6606.9411303335901</c:v>
                </c:pt>
                <c:pt idx="39">
                  <c:v>6606.9411303335901</c:v>
                </c:pt>
                <c:pt idx="40">
                  <c:v>6606.9411303335901</c:v>
                </c:pt>
              </c:numCache>
            </c:numRef>
          </c:val>
          <c:smooth val="0"/>
          <c:extLst>
            <c:ext xmlns:c16="http://schemas.microsoft.com/office/drawing/2014/chart" uri="{C3380CC4-5D6E-409C-BE32-E72D297353CC}">
              <c16:uniqueId val="{00000039-78F3-47A0-9505-4B6CBEFAA334}"/>
            </c:ext>
          </c:extLst>
        </c:ser>
        <c:dLbls>
          <c:showLegendKey val="0"/>
          <c:showVal val="0"/>
          <c:showCatName val="0"/>
          <c:showSerName val="0"/>
          <c:showPercent val="0"/>
          <c:showBubbleSize val="0"/>
        </c:dLbls>
        <c:smooth val="0"/>
        <c:axId val="110026752"/>
        <c:axId val="110028288"/>
      </c:lineChart>
      <c:catAx>
        <c:axId val="110026752"/>
        <c:scaling>
          <c:orientation val="minMax"/>
        </c:scaling>
        <c:delete val="0"/>
        <c:axPos val="b"/>
        <c:numFmt formatCode="General" sourceLinked="1"/>
        <c:majorTickMark val="out"/>
        <c:minorTickMark val="none"/>
        <c:tickLblPos val="nextTo"/>
        <c:txPr>
          <a:bodyPr/>
          <a:lstStyle/>
          <a:p>
            <a:pPr>
              <a:defRPr sz="1400"/>
            </a:pPr>
            <a:endParaRPr lang="da-DK"/>
          </a:p>
        </c:txPr>
        <c:crossAx val="110028288"/>
        <c:crosses val="autoZero"/>
        <c:auto val="1"/>
        <c:lblAlgn val="ctr"/>
        <c:lblOffset val="100"/>
        <c:tickLblSkip val="5"/>
        <c:tickMarkSkip val="1"/>
        <c:noMultiLvlLbl val="0"/>
      </c:catAx>
      <c:valAx>
        <c:axId val="110028288"/>
        <c:scaling>
          <c:orientation val="minMax"/>
          <c:max val="10000"/>
          <c:min val="3000"/>
        </c:scaling>
        <c:delete val="0"/>
        <c:axPos val="l"/>
        <c:majorGridlines>
          <c:spPr>
            <a:ln>
              <a:solidFill>
                <a:schemeClr val="bg1">
                  <a:lumMod val="85000"/>
                </a:schemeClr>
              </a:solidFill>
            </a:ln>
          </c:spPr>
        </c:majorGridlines>
        <c:title>
          <c:tx>
            <c:rich>
              <a:bodyPr rot="-5400000" vert="horz"/>
              <a:lstStyle/>
              <a:p>
                <a:pPr>
                  <a:defRPr/>
                </a:pPr>
                <a:r>
                  <a:rPr lang="en-US" sz="1400"/>
                  <a:t>Offshore Wind CAPEX</a:t>
                </a:r>
                <a:r>
                  <a:rPr lang="en-US" sz="1400" baseline="0"/>
                  <a:t> </a:t>
                </a:r>
                <a:r>
                  <a:rPr lang="en-US" sz="1400"/>
                  <a:t>($/kW)</a:t>
                </a:r>
              </a:p>
            </c:rich>
          </c:tx>
          <c:layout>
            <c:manualLayout>
              <c:xMode val="edge"/>
              <c:yMode val="edge"/>
              <c:x val="2.18368758818442E-2"/>
              <c:y val="0.41080678141976401"/>
            </c:manualLayout>
          </c:layout>
          <c:overlay val="0"/>
        </c:title>
        <c:numFmt formatCode="&quot;$&quot;#,##0_);\(&quot;$&quot;#,##0\)" sourceLinked="1"/>
        <c:majorTickMark val="out"/>
        <c:minorTickMark val="none"/>
        <c:tickLblPos val="nextTo"/>
        <c:txPr>
          <a:bodyPr/>
          <a:lstStyle/>
          <a:p>
            <a:pPr>
              <a:defRPr sz="1200"/>
            </a:pPr>
            <a:endParaRPr lang="da-DK"/>
          </a:p>
        </c:txPr>
        <c:crossAx val="110026752"/>
        <c:crosses val="autoZero"/>
        <c:crossBetween val="midCat"/>
      </c:valAx>
    </c:plotArea>
    <c:legend>
      <c:legendPos val="t"/>
      <c:layout>
        <c:manualLayout>
          <c:xMode val="edge"/>
          <c:yMode val="edge"/>
          <c:x val="0.41704604412324298"/>
          <c:y val="0.13148458709350699"/>
          <c:w val="0.54159824257706302"/>
          <c:h val="0.17538166101049099"/>
        </c:manualLayout>
      </c:layout>
      <c:overlay val="0"/>
      <c:txPr>
        <a:bodyPr/>
        <a:lstStyle/>
        <a:p>
          <a:pPr>
            <a:defRPr sz="9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960674221243301"/>
          <c:y val="1.8635170603674499E-2"/>
          <c:w val="0.80515353938003498"/>
          <c:h val="0.81318821339193104"/>
        </c:manualLayout>
      </c:layout>
      <c:lineChart>
        <c:grouping val="standard"/>
        <c:varyColors val="0"/>
        <c:ser>
          <c:idx val="0"/>
          <c:order val="0"/>
          <c:tx>
            <c:strRef>
              <c:f>'Graphics Input'!$E$174</c:f>
              <c:strCache>
                <c:ptCount val="1"/>
                <c:pt idx="0">
                  <c:v>TRG 1 - Low</c:v>
                </c:pt>
              </c:strCache>
            </c:strRef>
          </c:tx>
          <c:spPr>
            <a:ln>
              <a:solidFill>
                <a:schemeClr val="accent6"/>
              </a:solidFill>
              <a:prstDash val="sysDot"/>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Input'!$S$174:$BG$174</c:f>
              <c:numCache>
                <c:formatCode>"$"#,##0_);\("$"#,##0\)</c:formatCode>
                <c:ptCount val="41"/>
                <c:pt idx="4">
                  <c:v>131.90418739165659</c:v>
                </c:pt>
                <c:pt idx="5">
                  <c:v>126.62801989599033</c:v>
                </c:pt>
                <c:pt idx="6">
                  <c:v>121.35185240032406</c:v>
                </c:pt>
                <c:pt idx="7">
                  <c:v>118.71376865249093</c:v>
                </c:pt>
                <c:pt idx="8">
                  <c:v>116.07568490465779</c:v>
                </c:pt>
                <c:pt idx="9">
                  <c:v>113.43760115682467</c:v>
                </c:pt>
                <c:pt idx="10">
                  <c:v>110.79951740899153</c:v>
                </c:pt>
                <c:pt idx="11">
                  <c:v>109.04079491043611</c:v>
                </c:pt>
                <c:pt idx="12">
                  <c:v>107.28207241188069</c:v>
                </c:pt>
                <c:pt idx="13">
                  <c:v>105.52334991332526</c:v>
                </c:pt>
                <c:pt idx="14">
                  <c:v>104.581177146242</c:v>
                </c:pt>
                <c:pt idx="15">
                  <c:v>103.63900437915873</c:v>
                </c:pt>
                <c:pt idx="16">
                  <c:v>102.69683161207547</c:v>
                </c:pt>
                <c:pt idx="17">
                  <c:v>101.75465884499221</c:v>
                </c:pt>
                <c:pt idx="18">
                  <c:v>100.81248607790894</c:v>
                </c:pt>
                <c:pt idx="19">
                  <c:v>99.870313310825679</c:v>
                </c:pt>
                <c:pt idx="20">
                  <c:v>98.92814054374243</c:v>
                </c:pt>
                <c:pt idx="21">
                  <c:v>98.532427981567466</c:v>
                </c:pt>
                <c:pt idx="22">
                  <c:v>98.136715419392502</c:v>
                </c:pt>
                <c:pt idx="23">
                  <c:v>97.741002857217524</c:v>
                </c:pt>
                <c:pt idx="24">
                  <c:v>97.34529029504256</c:v>
                </c:pt>
                <c:pt idx="25">
                  <c:v>96.949577732867581</c:v>
                </c:pt>
                <c:pt idx="26">
                  <c:v>96.553865170692617</c:v>
                </c:pt>
                <c:pt idx="27">
                  <c:v>96.158152608517639</c:v>
                </c:pt>
                <c:pt idx="28">
                  <c:v>95.762440046342675</c:v>
                </c:pt>
                <c:pt idx="29">
                  <c:v>95.366727484167697</c:v>
                </c:pt>
                <c:pt idx="30">
                  <c:v>94.971014921992733</c:v>
                </c:pt>
                <c:pt idx="31">
                  <c:v>94.70720654720941</c:v>
                </c:pt>
                <c:pt idx="32">
                  <c:v>94.4433981724261</c:v>
                </c:pt>
                <c:pt idx="33">
                  <c:v>94.179589797642777</c:v>
                </c:pt>
                <c:pt idx="34">
                  <c:v>93.915781422859453</c:v>
                </c:pt>
                <c:pt idx="35">
                  <c:v>93.651973048076144</c:v>
                </c:pt>
                <c:pt idx="36">
                  <c:v>93.38816467329282</c:v>
                </c:pt>
                <c:pt idx="37">
                  <c:v>93.124356298509511</c:v>
                </c:pt>
                <c:pt idx="38">
                  <c:v>92.860547923726187</c:v>
                </c:pt>
                <c:pt idx="39">
                  <c:v>92.596739548942864</c:v>
                </c:pt>
                <c:pt idx="40">
                  <c:v>92.332931174159611</c:v>
                </c:pt>
              </c:numCache>
            </c:numRef>
          </c:val>
          <c:smooth val="0"/>
          <c:extLst>
            <c:ext xmlns:c16="http://schemas.microsoft.com/office/drawing/2014/chart" uri="{C3380CC4-5D6E-409C-BE32-E72D297353CC}">
              <c16:uniqueId val="{00000000-6256-4E76-8658-FCE9C185E2EA}"/>
            </c:ext>
          </c:extLst>
        </c:ser>
        <c:ser>
          <c:idx val="2"/>
          <c:order val="1"/>
          <c:tx>
            <c:strRef>
              <c:f>'Graphics Input'!$E$175</c:f>
              <c:strCache>
                <c:ptCount val="1"/>
                <c:pt idx="0">
                  <c:v>TRG 1 -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1-6256-4E76-8658-FCE9C185E2EA}"/>
              </c:ext>
            </c:extLst>
          </c:dPt>
          <c:dPt>
            <c:idx val="3"/>
            <c:marker>
              <c:symbol val="circle"/>
              <c:size val="5"/>
              <c:spPr>
                <a:solidFill>
                  <a:schemeClr val="accent6"/>
                </a:solidFill>
              </c:spPr>
            </c:marker>
            <c:bubble3D val="0"/>
            <c:extLst>
              <c:ext xmlns:c16="http://schemas.microsoft.com/office/drawing/2014/chart" uri="{C3380CC4-5D6E-409C-BE32-E72D297353CC}">
                <c16:uniqueId val="{00000002-6256-4E76-8658-FCE9C185E2EA}"/>
              </c:ext>
            </c:extLst>
          </c:dPt>
          <c:dPt>
            <c:idx val="12"/>
            <c:bubble3D val="0"/>
            <c:extLst>
              <c:ext xmlns:c16="http://schemas.microsoft.com/office/drawing/2014/chart" uri="{C3380CC4-5D6E-409C-BE32-E72D297353CC}">
                <c16:uniqueId val="{00000003-6256-4E76-8658-FCE9C185E2EA}"/>
              </c:ext>
            </c:extLst>
          </c:dPt>
          <c:dPt>
            <c:idx val="13"/>
            <c:bubble3D val="0"/>
            <c:extLst>
              <c:ext xmlns:c16="http://schemas.microsoft.com/office/drawing/2014/chart" uri="{C3380CC4-5D6E-409C-BE32-E72D297353CC}">
                <c16:uniqueId val="{00000004-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Input'!$S$175:$BG$175</c:f>
              <c:numCache>
                <c:formatCode>"$"#,##0_);\("$"#,##0\)</c:formatCode>
                <c:ptCount val="41"/>
                <c:pt idx="3">
                  <c:v>131.90418739165659</c:v>
                </c:pt>
                <c:pt idx="4">
                  <c:v>131.90418739165659</c:v>
                </c:pt>
                <c:pt idx="5">
                  <c:v>130.58514551774002</c:v>
                </c:pt>
                <c:pt idx="6">
                  <c:v>129.26610364382344</c:v>
                </c:pt>
                <c:pt idx="7">
                  <c:v>125.63873849055288</c:v>
                </c:pt>
                <c:pt idx="8">
                  <c:v>122.01137333728232</c:v>
                </c:pt>
                <c:pt idx="9">
                  <c:v>118.38400818401176</c:v>
                </c:pt>
                <c:pt idx="10">
                  <c:v>114.75664303074122</c:v>
                </c:pt>
                <c:pt idx="11">
                  <c:v>112.11855928290809</c:v>
                </c:pt>
                <c:pt idx="12">
                  <c:v>109.48047553507497</c:v>
                </c:pt>
                <c:pt idx="13">
                  <c:v>106.84239178724184</c:v>
                </c:pt>
                <c:pt idx="14">
                  <c:v>106.08865357357523</c:v>
                </c:pt>
                <c:pt idx="15">
                  <c:v>105.33491535990862</c:v>
                </c:pt>
                <c:pt idx="16">
                  <c:v>104.581177146242</c:v>
                </c:pt>
                <c:pt idx="17">
                  <c:v>103.82743893257539</c:v>
                </c:pt>
                <c:pt idx="18">
                  <c:v>103.07370071890878</c:v>
                </c:pt>
                <c:pt idx="19">
                  <c:v>102.31996250524216</c:v>
                </c:pt>
                <c:pt idx="20">
                  <c:v>101.56622429157558</c:v>
                </c:pt>
                <c:pt idx="21">
                  <c:v>101.43432010418393</c:v>
                </c:pt>
                <c:pt idx="22">
                  <c:v>101.30241591679227</c:v>
                </c:pt>
                <c:pt idx="23">
                  <c:v>101.17051172940062</c:v>
                </c:pt>
                <c:pt idx="24">
                  <c:v>101.03860754200898</c:v>
                </c:pt>
                <c:pt idx="25">
                  <c:v>100.90670335461732</c:v>
                </c:pt>
                <c:pt idx="26">
                  <c:v>100.77479916722567</c:v>
                </c:pt>
                <c:pt idx="27">
                  <c:v>100.64289497983401</c:v>
                </c:pt>
                <c:pt idx="28">
                  <c:v>100.51099079244236</c:v>
                </c:pt>
                <c:pt idx="29">
                  <c:v>100.37908660505072</c:v>
                </c:pt>
                <c:pt idx="30">
                  <c:v>100.247182417659</c:v>
                </c:pt>
                <c:pt idx="31">
                  <c:v>100.10356513842697</c:v>
                </c:pt>
                <c:pt idx="32">
                  <c:v>99.959947859194941</c:v>
                </c:pt>
                <c:pt idx="33">
                  <c:v>99.816330579962909</c:v>
                </c:pt>
                <c:pt idx="34">
                  <c:v>99.672713300730877</c:v>
                </c:pt>
                <c:pt idx="35">
                  <c:v>99.529096021498844</c:v>
                </c:pt>
                <c:pt idx="36">
                  <c:v>99.385478742266812</c:v>
                </c:pt>
                <c:pt idx="37">
                  <c:v>99.24186146303478</c:v>
                </c:pt>
                <c:pt idx="38">
                  <c:v>99.098244183802748</c:v>
                </c:pt>
                <c:pt idx="39">
                  <c:v>98.954626904570716</c:v>
                </c:pt>
                <c:pt idx="40">
                  <c:v>98.811009625338642</c:v>
                </c:pt>
              </c:numCache>
            </c:numRef>
          </c:val>
          <c:smooth val="0"/>
          <c:extLst>
            <c:ext xmlns:c16="http://schemas.microsoft.com/office/drawing/2014/chart" uri="{C3380CC4-5D6E-409C-BE32-E72D297353CC}">
              <c16:uniqueId val="{00000005-6256-4E76-8658-FCE9C185E2EA}"/>
            </c:ext>
          </c:extLst>
        </c:ser>
        <c:ser>
          <c:idx val="3"/>
          <c:order val="2"/>
          <c:tx>
            <c:strRef>
              <c:f>'Graphics Input'!$E$176</c:f>
              <c:strCache>
                <c:ptCount val="1"/>
                <c:pt idx="0">
                  <c:v>TRG 1 - High</c:v>
                </c:pt>
              </c:strCache>
            </c:strRef>
          </c:tx>
          <c:spPr>
            <a:ln>
              <a:solidFill>
                <a:schemeClr val="accent6"/>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Input'!$S$176:$BG$176</c:f>
              <c:numCache>
                <c:formatCode>"$"#,##0_);\("$"#,##0\)</c:formatCode>
                <c:ptCount val="41"/>
                <c:pt idx="4">
                  <c:v>131.90418739165659</c:v>
                </c:pt>
                <c:pt idx="5">
                  <c:v>131.90418739165659</c:v>
                </c:pt>
                <c:pt idx="6">
                  <c:v>131.90418739165659</c:v>
                </c:pt>
                <c:pt idx="7">
                  <c:v>129.26610364382347</c:v>
                </c:pt>
                <c:pt idx="8">
                  <c:v>126.62801989599033</c:v>
                </c:pt>
                <c:pt idx="9">
                  <c:v>123.9899361481572</c:v>
                </c:pt>
                <c:pt idx="10">
                  <c:v>121.35185240032406</c:v>
                </c:pt>
                <c:pt idx="11">
                  <c:v>120.47249115104634</c:v>
                </c:pt>
                <c:pt idx="12">
                  <c:v>119.59312990176863</c:v>
                </c:pt>
                <c:pt idx="13">
                  <c:v>118.71376865249093</c:v>
                </c:pt>
                <c:pt idx="14">
                  <c:v>118.71376865249093</c:v>
                </c:pt>
                <c:pt idx="15">
                  <c:v>118.71376865249093</c:v>
                </c:pt>
                <c:pt idx="16">
                  <c:v>118.71376865249093</c:v>
                </c:pt>
                <c:pt idx="17">
                  <c:v>118.71376865249093</c:v>
                </c:pt>
                <c:pt idx="18">
                  <c:v>118.71376865249093</c:v>
                </c:pt>
                <c:pt idx="19">
                  <c:v>118.71376865249093</c:v>
                </c:pt>
                <c:pt idx="20">
                  <c:v>118.71376865249093</c:v>
                </c:pt>
                <c:pt idx="21">
                  <c:v>118.71376865249093</c:v>
                </c:pt>
                <c:pt idx="22">
                  <c:v>118.71376865249093</c:v>
                </c:pt>
                <c:pt idx="23">
                  <c:v>118.71376865249093</c:v>
                </c:pt>
                <c:pt idx="24">
                  <c:v>118.71376865249093</c:v>
                </c:pt>
                <c:pt idx="25">
                  <c:v>118.71376865249093</c:v>
                </c:pt>
                <c:pt idx="26">
                  <c:v>118.71376865249093</c:v>
                </c:pt>
                <c:pt idx="27">
                  <c:v>118.71376865249093</c:v>
                </c:pt>
                <c:pt idx="28">
                  <c:v>118.71376865249093</c:v>
                </c:pt>
                <c:pt idx="29">
                  <c:v>118.71376865249093</c:v>
                </c:pt>
                <c:pt idx="30">
                  <c:v>118.71376865249093</c:v>
                </c:pt>
                <c:pt idx="31">
                  <c:v>118.71376865249093</c:v>
                </c:pt>
                <c:pt idx="32">
                  <c:v>118.71376865249093</c:v>
                </c:pt>
                <c:pt idx="33">
                  <c:v>118.71376865249093</c:v>
                </c:pt>
                <c:pt idx="34">
                  <c:v>118.71376865249093</c:v>
                </c:pt>
                <c:pt idx="35">
                  <c:v>118.71376865249093</c:v>
                </c:pt>
                <c:pt idx="36">
                  <c:v>118.71376865249093</c:v>
                </c:pt>
                <c:pt idx="37">
                  <c:v>118.71376865249093</c:v>
                </c:pt>
                <c:pt idx="38">
                  <c:v>118.71376865249093</c:v>
                </c:pt>
                <c:pt idx="39">
                  <c:v>118.71376865249093</c:v>
                </c:pt>
                <c:pt idx="40">
                  <c:v>118.71376865249093</c:v>
                </c:pt>
              </c:numCache>
            </c:numRef>
          </c:val>
          <c:smooth val="0"/>
          <c:extLst>
            <c:ext xmlns:c16="http://schemas.microsoft.com/office/drawing/2014/chart" uri="{C3380CC4-5D6E-409C-BE32-E72D297353CC}">
              <c16:uniqueId val="{00000006-6256-4E76-8658-FCE9C185E2EA}"/>
            </c:ext>
          </c:extLst>
        </c:ser>
        <c:ser>
          <c:idx val="4"/>
          <c:order val="3"/>
          <c:tx>
            <c:strRef>
              <c:f>'Graphics Input'!$E$177</c:f>
              <c:strCache>
                <c:ptCount val="1"/>
                <c:pt idx="0">
                  <c:v>TRG 2 - Low</c:v>
                </c:pt>
              </c:strCache>
            </c:strRef>
          </c:tx>
          <c:spPr>
            <a:ln>
              <a:solidFill>
                <a:schemeClr val="accent5"/>
              </a:solidFill>
              <a:prstDash val="sysDot"/>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7-6256-4E76-8658-FCE9C185E2EA}"/>
              </c:ext>
            </c:extLst>
          </c:dPt>
          <c:dPt>
            <c:idx val="13"/>
            <c:marker>
              <c:symbol val="circle"/>
              <c:size val="8"/>
              <c:spPr>
                <a:noFill/>
                <a:ln>
                  <a:noFill/>
                </a:ln>
              </c:spPr>
            </c:marker>
            <c:bubble3D val="0"/>
            <c:extLst>
              <c:ext xmlns:c16="http://schemas.microsoft.com/office/drawing/2014/chart" uri="{C3380CC4-5D6E-409C-BE32-E72D297353CC}">
                <c16:uniqueId val="{00000008-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Input'!$S$177:$BG$177</c:f>
              <c:numCache>
                <c:formatCode>"$"#,##0_);\("$"#,##0\)</c:formatCode>
                <c:ptCount val="41"/>
                <c:pt idx="4">
                  <c:v>131.90418739165659</c:v>
                </c:pt>
                <c:pt idx="5">
                  <c:v>126.62801989599033</c:v>
                </c:pt>
                <c:pt idx="6">
                  <c:v>121.35185240032406</c:v>
                </c:pt>
                <c:pt idx="7">
                  <c:v>118.71376865249093</c:v>
                </c:pt>
                <c:pt idx="8">
                  <c:v>116.07568490465779</c:v>
                </c:pt>
                <c:pt idx="9">
                  <c:v>113.43760115682467</c:v>
                </c:pt>
                <c:pt idx="10">
                  <c:v>110.79951740899153</c:v>
                </c:pt>
                <c:pt idx="11">
                  <c:v>109.04079491043611</c:v>
                </c:pt>
                <c:pt idx="12">
                  <c:v>107.28207241188069</c:v>
                </c:pt>
                <c:pt idx="13">
                  <c:v>105.52334991332526</c:v>
                </c:pt>
                <c:pt idx="14">
                  <c:v>104.581177146242</c:v>
                </c:pt>
                <c:pt idx="15">
                  <c:v>103.63900437915873</c:v>
                </c:pt>
                <c:pt idx="16">
                  <c:v>102.69683161207547</c:v>
                </c:pt>
                <c:pt idx="17">
                  <c:v>101.75465884499221</c:v>
                </c:pt>
                <c:pt idx="18">
                  <c:v>100.81248607790894</c:v>
                </c:pt>
                <c:pt idx="19">
                  <c:v>99.870313310825679</c:v>
                </c:pt>
                <c:pt idx="20">
                  <c:v>98.92814054374243</c:v>
                </c:pt>
                <c:pt idx="21">
                  <c:v>98.532427981567466</c:v>
                </c:pt>
                <c:pt idx="22">
                  <c:v>98.136715419392502</c:v>
                </c:pt>
                <c:pt idx="23">
                  <c:v>97.741002857217524</c:v>
                </c:pt>
                <c:pt idx="24">
                  <c:v>97.34529029504256</c:v>
                </c:pt>
                <c:pt idx="25">
                  <c:v>96.949577732867581</c:v>
                </c:pt>
                <c:pt idx="26">
                  <c:v>96.553865170692617</c:v>
                </c:pt>
                <c:pt idx="27">
                  <c:v>96.158152608517639</c:v>
                </c:pt>
                <c:pt idx="28">
                  <c:v>95.762440046342675</c:v>
                </c:pt>
                <c:pt idx="29">
                  <c:v>95.366727484167697</c:v>
                </c:pt>
                <c:pt idx="30">
                  <c:v>94.971014921992733</c:v>
                </c:pt>
                <c:pt idx="31">
                  <c:v>94.70720654720941</c:v>
                </c:pt>
                <c:pt idx="32">
                  <c:v>94.4433981724261</c:v>
                </c:pt>
                <c:pt idx="33">
                  <c:v>94.179589797642777</c:v>
                </c:pt>
                <c:pt idx="34">
                  <c:v>93.915781422859453</c:v>
                </c:pt>
                <c:pt idx="35">
                  <c:v>93.651973048076144</c:v>
                </c:pt>
                <c:pt idx="36">
                  <c:v>93.38816467329282</c:v>
                </c:pt>
                <c:pt idx="37">
                  <c:v>93.124356298509511</c:v>
                </c:pt>
                <c:pt idx="38">
                  <c:v>92.860547923726187</c:v>
                </c:pt>
                <c:pt idx="39">
                  <c:v>92.596739548942864</c:v>
                </c:pt>
                <c:pt idx="40">
                  <c:v>92.332931174159611</c:v>
                </c:pt>
              </c:numCache>
            </c:numRef>
          </c:val>
          <c:smooth val="0"/>
          <c:extLst>
            <c:ext xmlns:c16="http://schemas.microsoft.com/office/drawing/2014/chart" uri="{C3380CC4-5D6E-409C-BE32-E72D297353CC}">
              <c16:uniqueId val="{00000009-6256-4E76-8658-FCE9C185E2EA}"/>
            </c:ext>
          </c:extLst>
        </c:ser>
        <c:ser>
          <c:idx val="6"/>
          <c:order val="4"/>
          <c:tx>
            <c:strRef>
              <c:f>'Graphics Input'!$E$178</c:f>
              <c:strCache>
                <c:ptCount val="1"/>
                <c:pt idx="0">
                  <c:v>TRG 2 -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A-6256-4E76-8658-FCE9C185E2EA}"/>
              </c:ext>
            </c:extLst>
          </c:dPt>
          <c:dPt>
            <c:idx val="1"/>
            <c:bubble3D val="0"/>
            <c:extLst>
              <c:ext xmlns:c16="http://schemas.microsoft.com/office/drawing/2014/chart" uri="{C3380CC4-5D6E-409C-BE32-E72D297353CC}">
                <c16:uniqueId val="{0000000B-6256-4E76-8658-FCE9C185E2EA}"/>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C-6256-4E76-8658-FCE9C185E2EA}"/>
              </c:ext>
            </c:extLst>
          </c:dPt>
          <c:dPt>
            <c:idx val="13"/>
            <c:bubble3D val="0"/>
            <c:extLst>
              <c:ext xmlns:c16="http://schemas.microsoft.com/office/drawing/2014/chart" uri="{C3380CC4-5D6E-409C-BE32-E72D297353CC}">
                <c16:uniqueId val="{0000000D-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Input'!$S$178:$BG$178</c:f>
              <c:numCache>
                <c:formatCode>"$"#,##0_);\("$"#,##0\)</c:formatCode>
                <c:ptCount val="41"/>
                <c:pt idx="3">
                  <c:v>131.90418739165659</c:v>
                </c:pt>
                <c:pt idx="4">
                  <c:v>131.90418739165659</c:v>
                </c:pt>
                <c:pt idx="5">
                  <c:v>130.58514551774002</c:v>
                </c:pt>
                <c:pt idx="6">
                  <c:v>129.26610364382344</c:v>
                </c:pt>
                <c:pt idx="7">
                  <c:v>125.63873849055288</c:v>
                </c:pt>
                <c:pt idx="8">
                  <c:v>122.01137333728232</c:v>
                </c:pt>
                <c:pt idx="9">
                  <c:v>118.38400818401176</c:v>
                </c:pt>
                <c:pt idx="10">
                  <c:v>114.75664303074122</c:v>
                </c:pt>
                <c:pt idx="11">
                  <c:v>112.11855928290809</c:v>
                </c:pt>
                <c:pt idx="12">
                  <c:v>109.48047553507497</c:v>
                </c:pt>
                <c:pt idx="13">
                  <c:v>106.84239178724184</c:v>
                </c:pt>
                <c:pt idx="14">
                  <c:v>106.08865357357523</c:v>
                </c:pt>
                <c:pt idx="15">
                  <c:v>105.33491535990862</c:v>
                </c:pt>
                <c:pt idx="16">
                  <c:v>104.581177146242</c:v>
                </c:pt>
                <c:pt idx="17">
                  <c:v>103.82743893257539</c:v>
                </c:pt>
                <c:pt idx="18">
                  <c:v>103.07370071890878</c:v>
                </c:pt>
                <c:pt idx="19">
                  <c:v>102.31996250524216</c:v>
                </c:pt>
                <c:pt idx="20">
                  <c:v>101.56622429157558</c:v>
                </c:pt>
                <c:pt idx="21">
                  <c:v>101.43432010418393</c:v>
                </c:pt>
                <c:pt idx="22">
                  <c:v>101.30241591679227</c:v>
                </c:pt>
                <c:pt idx="23">
                  <c:v>101.17051172940062</c:v>
                </c:pt>
                <c:pt idx="24">
                  <c:v>101.03860754200898</c:v>
                </c:pt>
                <c:pt idx="25">
                  <c:v>100.90670335461732</c:v>
                </c:pt>
                <c:pt idx="26">
                  <c:v>100.77479916722567</c:v>
                </c:pt>
                <c:pt idx="27">
                  <c:v>100.64289497983401</c:v>
                </c:pt>
                <c:pt idx="28">
                  <c:v>100.51099079244236</c:v>
                </c:pt>
                <c:pt idx="29">
                  <c:v>100.37908660505072</c:v>
                </c:pt>
                <c:pt idx="30">
                  <c:v>100.247182417659</c:v>
                </c:pt>
                <c:pt idx="31">
                  <c:v>100.10356513842697</c:v>
                </c:pt>
                <c:pt idx="32">
                  <c:v>99.959947859194941</c:v>
                </c:pt>
                <c:pt idx="33">
                  <c:v>99.816330579962909</c:v>
                </c:pt>
                <c:pt idx="34">
                  <c:v>99.672713300730877</c:v>
                </c:pt>
                <c:pt idx="35">
                  <c:v>99.529096021498844</c:v>
                </c:pt>
                <c:pt idx="36">
                  <c:v>99.385478742266812</c:v>
                </c:pt>
                <c:pt idx="37">
                  <c:v>99.24186146303478</c:v>
                </c:pt>
                <c:pt idx="38">
                  <c:v>99.098244183802748</c:v>
                </c:pt>
                <c:pt idx="39">
                  <c:v>98.954626904570716</c:v>
                </c:pt>
                <c:pt idx="40">
                  <c:v>98.811009625338642</c:v>
                </c:pt>
              </c:numCache>
            </c:numRef>
          </c:val>
          <c:smooth val="0"/>
          <c:extLst>
            <c:ext xmlns:c16="http://schemas.microsoft.com/office/drawing/2014/chart" uri="{C3380CC4-5D6E-409C-BE32-E72D297353CC}">
              <c16:uniqueId val="{0000000E-6256-4E76-8658-FCE9C185E2EA}"/>
            </c:ext>
          </c:extLst>
        </c:ser>
        <c:ser>
          <c:idx val="7"/>
          <c:order val="5"/>
          <c:tx>
            <c:strRef>
              <c:f>'Graphics Input'!$E$179</c:f>
              <c:strCache>
                <c:ptCount val="1"/>
                <c:pt idx="0">
                  <c:v>TRG 2 - High</c:v>
                </c:pt>
              </c:strCache>
            </c:strRef>
          </c:tx>
          <c:spPr>
            <a:ln>
              <a:solidFill>
                <a:schemeClr val="accent5"/>
              </a:solidFill>
              <a:prstDash val="dash"/>
            </a:ln>
          </c:spPr>
          <c:marker>
            <c:symbol val="none"/>
          </c:marker>
          <c:dPt>
            <c:idx val="1"/>
            <c:bubble3D val="0"/>
            <c:extLst>
              <c:ext xmlns:c16="http://schemas.microsoft.com/office/drawing/2014/chart" uri="{C3380CC4-5D6E-409C-BE32-E72D297353CC}">
                <c16:uniqueId val="{0000000F-6256-4E76-8658-FCE9C185E2EA}"/>
              </c:ext>
            </c:extLst>
          </c:dPt>
          <c:dPt>
            <c:idx val="12"/>
            <c:bubble3D val="0"/>
            <c:extLst>
              <c:ext xmlns:c16="http://schemas.microsoft.com/office/drawing/2014/chart" uri="{C3380CC4-5D6E-409C-BE32-E72D297353CC}">
                <c16:uniqueId val="{00000010-6256-4E76-8658-FCE9C185E2EA}"/>
              </c:ext>
            </c:extLst>
          </c:dPt>
          <c:dPt>
            <c:idx val="13"/>
            <c:bubble3D val="0"/>
            <c:extLst>
              <c:ext xmlns:c16="http://schemas.microsoft.com/office/drawing/2014/chart" uri="{C3380CC4-5D6E-409C-BE32-E72D297353CC}">
                <c16:uniqueId val="{00000011-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Input'!$S$179:$BG$179</c:f>
              <c:numCache>
                <c:formatCode>"$"#,##0_);\("$"#,##0\)</c:formatCode>
                <c:ptCount val="41"/>
                <c:pt idx="4">
                  <c:v>131.90418739165659</c:v>
                </c:pt>
                <c:pt idx="5">
                  <c:v>131.90418739165659</c:v>
                </c:pt>
                <c:pt idx="6">
                  <c:v>131.90418739165659</c:v>
                </c:pt>
                <c:pt idx="7">
                  <c:v>129.26610364382347</c:v>
                </c:pt>
                <c:pt idx="8">
                  <c:v>126.62801989599033</c:v>
                </c:pt>
                <c:pt idx="9">
                  <c:v>123.9899361481572</c:v>
                </c:pt>
                <c:pt idx="10">
                  <c:v>121.35185240032406</c:v>
                </c:pt>
                <c:pt idx="11">
                  <c:v>120.47249115104634</c:v>
                </c:pt>
                <c:pt idx="12">
                  <c:v>119.59312990176863</c:v>
                </c:pt>
                <c:pt idx="13">
                  <c:v>118.71376865249093</c:v>
                </c:pt>
                <c:pt idx="14">
                  <c:v>118.71376865249093</c:v>
                </c:pt>
                <c:pt idx="15">
                  <c:v>118.71376865249093</c:v>
                </c:pt>
                <c:pt idx="16">
                  <c:v>118.71376865249093</c:v>
                </c:pt>
                <c:pt idx="17">
                  <c:v>118.71376865249093</c:v>
                </c:pt>
                <c:pt idx="18">
                  <c:v>118.71376865249093</c:v>
                </c:pt>
                <c:pt idx="19">
                  <c:v>118.71376865249093</c:v>
                </c:pt>
                <c:pt idx="20">
                  <c:v>118.71376865249093</c:v>
                </c:pt>
                <c:pt idx="21">
                  <c:v>118.71376865249093</c:v>
                </c:pt>
                <c:pt idx="22">
                  <c:v>118.71376865249093</c:v>
                </c:pt>
                <c:pt idx="23">
                  <c:v>118.71376865249093</c:v>
                </c:pt>
                <c:pt idx="24">
                  <c:v>118.71376865249093</c:v>
                </c:pt>
                <c:pt idx="25">
                  <c:v>118.71376865249093</c:v>
                </c:pt>
                <c:pt idx="26">
                  <c:v>118.71376865249093</c:v>
                </c:pt>
                <c:pt idx="27">
                  <c:v>118.71376865249093</c:v>
                </c:pt>
                <c:pt idx="28">
                  <c:v>118.71376865249093</c:v>
                </c:pt>
                <c:pt idx="29">
                  <c:v>118.71376865249093</c:v>
                </c:pt>
                <c:pt idx="30">
                  <c:v>118.71376865249093</c:v>
                </c:pt>
                <c:pt idx="31">
                  <c:v>118.71376865249093</c:v>
                </c:pt>
                <c:pt idx="32">
                  <c:v>118.71376865249093</c:v>
                </c:pt>
                <c:pt idx="33">
                  <c:v>118.71376865249093</c:v>
                </c:pt>
                <c:pt idx="34">
                  <c:v>118.71376865249093</c:v>
                </c:pt>
                <c:pt idx="35">
                  <c:v>118.71376865249093</c:v>
                </c:pt>
                <c:pt idx="36">
                  <c:v>118.71376865249093</c:v>
                </c:pt>
                <c:pt idx="37">
                  <c:v>118.71376865249093</c:v>
                </c:pt>
                <c:pt idx="38">
                  <c:v>118.71376865249093</c:v>
                </c:pt>
                <c:pt idx="39">
                  <c:v>118.71376865249093</c:v>
                </c:pt>
                <c:pt idx="40">
                  <c:v>118.71376865249093</c:v>
                </c:pt>
              </c:numCache>
            </c:numRef>
          </c:val>
          <c:smooth val="0"/>
          <c:extLst>
            <c:ext xmlns:c16="http://schemas.microsoft.com/office/drawing/2014/chart" uri="{C3380CC4-5D6E-409C-BE32-E72D297353CC}">
              <c16:uniqueId val="{00000012-6256-4E76-8658-FCE9C185E2EA}"/>
            </c:ext>
          </c:extLst>
        </c:ser>
        <c:ser>
          <c:idx val="9"/>
          <c:order val="6"/>
          <c:tx>
            <c:strRef>
              <c:f>'Graphics Input'!$E$180</c:f>
              <c:strCache>
                <c:ptCount val="1"/>
                <c:pt idx="0">
                  <c:v>TRG 3 - Low</c:v>
                </c:pt>
              </c:strCache>
            </c:strRef>
          </c:tx>
          <c:spPr>
            <a:ln>
              <a:solidFill>
                <a:schemeClr val="accent4"/>
              </a:solidFill>
              <a:prstDash val="sysDot"/>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Input'!$S$180:$BG$180</c:f>
              <c:numCache>
                <c:formatCode>"$"#,##0_);\("$"#,##0\)</c:formatCode>
                <c:ptCount val="41"/>
                <c:pt idx="4">
                  <c:v>131.90418739165659</c:v>
                </c:pt>
                <c:pt idx="5">
                  <c:v>126.62801989599033</c:v>
                </c:pt>
                <c:pt idx="6">
                  <c:v>121.35185240032406</c:v>
                </c:pt>
                <c:pt idx="7">
                  <c:v>118.71376865249093</c:v>
                </c:pt>
                <c:pt idx="8">
                  <c:v>116.07568490465779</c:v>
                </c:pt>
                <c:pt idx="9">
                  <c:v>113.43760115682467</c:v>
                </c:pt>
                <c:pt idx="10">
                  <c:v>110.79951740899153</c:v>
                </c:pt>
                <c:pt idx="11">
                  <c:v>109.04079491043611</c:v>
                </c:pt>
                <c:pt idx="12">
                  <c:v>107.28207241188069</c:v>
                </c:pt>
                <c:pt idx="13">
                  <c:v>105.52334991332526</c:v>
                </c:pt>
                <c:pt idx="14">
                  <c:v>104.581177146242</c:v>
                </c:pt>
                <c:pt idx="15">
                  <c:v>103.63900437915873</c:v>
                </c:pt>
                <c:pt idx="16">
                  <c:v>102.69683161207547</c:v>
                </c:pt>
                <c:pt idx="17">
                  <c:v>101.75465884499221</c:v>
                </c:pt>
                <c:pt idx="18">
                  <c:v>100.81248607790894</c:v>
                </c:pt>
                <c:pt idx="19">
                  <c:v>99.870313310825679</c:v>
                </c:pt>
                <c:pt idx="20">
                  <c:v>98.92814054374243</c:v>
                </c:pt>
                <c:pt idx="21">
                  <c:v>98.532427981567466</c:v>
                </c:pt>
                <c:pt idx="22">
                  <c:v>98.136715419392502</c:v>
                </c:pt>
                <c:pt idx="23">
                  <c:v>97.741002857217524</c:v>
                </c:pt>
                <c:pt idx="24">
                  <c:v>97.34529029504256</c:v>
                </c:pt>
                <c:pt idx="25">
                  <c:v>96.949577732867581</c:v>
                </c:pt>
                <c:pt idx="26">
                  <c:v>96.553865170692617</c:v>
                </c:pt>
                <c:pt idx="27">
                  <c:v>96.158152608517639</c:v>
                </c:pt>
                <c:pt idx="28">
                  <c:v>95.762440046342675</c:v>
                </c:pt>
                <c:pt idx="29">
                  <c:v>95.366727484167697</c:v>
                </c:pt>
                <c:pt idx="30">
                  <c:v>94.971014921992733</c:v>
                </c:pt>
                <c:pt idx="31">
                  <c:v>94.70720654720941</c:v>
                </c:pt>
                <c:pt idx="32">
                  <c:v>94.4433981724261</c:v>
                </c:pt>
                <c:pt idx="33">
                  <c:v>94.179589797642777</c:v>
                </c:pt>
                <c:pt idx="34">
                  <c:v>93.915781422859453</c:v>
                </c:pt>
                <c:pt idx="35">
                  <c:v>93.651973048076144</c:v>
                </c:pt>
                <c:pt idx="36">
                  <c:v>93.38816467329282</c:v>
                </c:pt>
                <c:pt idx="37">
                  <c:v>93.124356298509511</c:v>
                </c:pt>
                <c:pt idx="38">
                  <c:v>92.860547923726187</c:v>
                </c:pt>
                <c:pt idx="39">
                  <c:v>92.596739548942864</c:v>
                </c:pt>
                <c:pt idx="40">
                  <c:v>92.332931174159611</c:v>
                </c:pt>
              </c:numCache>
            </c:numRef>
          </c:val>
          <c:smooth val="0"/>
          <c:extLst>
            <c:ext xmlns:c16="http://schemas.microsoft.com/office/drawing/2014/chart" uri="{C3380CC4-5D6E-409C-BE32-E72D297353CC}">
              <c16:uniqueId val="{00000013-6256-4E76-8658-FCE9C185E2EA}"/>
            </c:ext>
          </c:extLst>
        </c:ser>
        <c:ser>
          <c:idx val="10"/>
          <c:order val="7"/>
          <c:tx>
            <c:strRef>
              <c:f>'Graphics Input'!$E$181</c:f>
              <c:strCache>
                <c:ptCount val="1"/>
                <c:pt idx="0">
                  <c:v>TRG 3 -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4-6256-4E76-8658-FCE9C185E2EA}"/>
              </c:ext>
            </c:extLst>
          </c:dPt>
          <c:dPt>
            <c:idx val="1"/>
            <c:bubble3D val="0"/>
            <c:extLst>
              <c:ext xmlns:c16="http://schemas.microsoft.com/office/drawing/2014/chart" uri="{C3380CC4-5D6E-409C-BE32-E72D297353CC}">
                <c16:uniqueId val="{00000015-6256-4E76-8658-FCE9C185E2EA}"/>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6-6256-4E76-8658-FCE9C185E2EA}"/>
              </c:ext>
            </c:extLst>
          </c:dPt>
          <c:dPt>
            <c:idx val="12"/>
            <c:bubble3D val="0"/>
            <c:extLst>
              <c:ext xmlns:c16="http://schemas.microsoft.com/office/drawing/2014/chart" uri="{C3380CC4-5D6E-409C-BE32-E72D297353CC}">
                <c16:uniqueId val="{00000017-6256-4E76-8658-FCE9C185E2EA}"/>
              </c:ext>
            </c:extLst>
          </c:dPt>
          <c:dPt>
            <c:idx val="13"/>
            <c:bubble3D val="0"/>
            <c:extLst>
              <c:ext xmlns:c16="http://schemas.microsoft.com/office/drawing/2014/chart" uri="{C3380CC4-5D6E-409C-BE32-E72D297353CC}">
                <c16:uniqueId val="{00000018-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Input'!$S$181:$BG$181</c:f>
              <c:numCache>
                <c:formatCode>"$"#,##0_);\("$"#,##0\)</c:formatCode>
                <c:ptCount val="41"/>
                <c:pt idx="3">
                  <c:v>131.90418739165659</c:v>
                </c:pt>
                <c:pt idx="4">
                  <c:v>131.90418739165659</c:v>
                </c:pt>
                <c:pt idx="5">
                  <c:v>130.58514551774002</c:v>
                </c:pt>
                <c:pt idx="6">
                  <c:v>129.26610364382344</c:v>
                </c:pt>
                <c:pt idx="7">
                  <c:v>125.63873849055288</c:v>
                </c:pt>
                <c:pt idx="8">
                  <c:v>122.01137333728232</c:v>
                </c:pt>
                <c:pt idx="9">
                  <c:v>118.38400818401176</c:v>
                </c:pt>
                <c:pt idx="10">
                  <c:v>114.75664303074122</c:v>
                </c:pt>
                <c:pt idx="11">
                  <c:v>112.11855928290809</c:v>
                </c:pt>
                <c:pt idx="12">
                  <c:v>109.48047553507497</c:v>
                </c:pt>
                <c:pt idx="13">
                  <c:v>106.84239178724184</c:v>
                </c:pt>
                <c:pt idx="14">
                  <c:v>106.08865357357523</c:v>
                </c:pt>
                <c:pt idx="15">
                  <c:v>105.33491535990862</c:v>
                </c:pt>
                <c:pt idx="16">
                  <c:v>104.581177146242</c:v>
                </c:pt>
                <c:pt idx="17">
                  <c:v>103.82743893257539</c:v>
                </c:pt>
                <c:pt idx="18">
                  <c:v>103.07370071890878</c:v>
                </c:pt>
                <c:pt idx="19">
                  <c:v>102.31996250524216</c:v>
                </c:pt>
                <c:pt idx="20">
                  <c:v>101.56622429157558</c:v>
                </c:pt>
                <c:pt idx="21">
                  <c:v>101.43432010418393</c:v>
                </c:pt>
                <c:pt idx="22">
                  <c:v>101.30241591679227</c:v>
                </c:pt>
                <c:pt idx="23">
                  <c:v>101.17051172940062</c:v>
                </c:pt>
                <c:pt idx="24">
                  <c:v>101.03860754200898</c:v>
                </c:pt>
                <c:pt idx="25">
                  <c:v>100.90670335461732</c:v>
                </c:pt>
                <c:pt idx="26">
                  <c:v>100.77479916722567</c:v>
                </c:pt>
                <c:pt idx="27">
                  <c:v>100.64289497983401</c:v>
                </c:pt>
                <c:pt idx="28">
                  <c:v>100.51099079244236</c:v>
                </c:pt>
                <c:pt idx="29">
                  <c:v>100.37908660505072</c:v>
                </c:pt>
                <c:pt idx="30">
                  <c:v>100.247182417659</c:v>
                </c:pt>
                <c:pt idx="31">
                  <c:v>100.10356513842697</c:v>
                </c:pt>
                <c:pt idx="32">
                  <c:v>99.959947859194941</c:v>
                </c:pt>
                <c:pt idx="33">
                  <c:v>99.816330579962909</c:v>
                </c:pt>
                <c:pt idx="34">
                  <c:v>99.672713300730877</c:v>
                </c:pt>
                <c:pt idx="35">
                  <c:v>99.529096021498844</c:v>
                </c:pt>
                <c:pt idx="36">
                  <c:v>99.385478742266812</c:v>
                </c:pt>
                <c:pt idx="37">
                  <c:v>99.24186146303478</c:v>
                </c:pt>
                <c:pt idx="38">
                  <c:v>99.098244183802748</c:v>
                </c:pt>
                <c:pt idx="39">
                  <c:v>98.954626904570716</c:v>
                </c:pt>
                <c:pt idx="40">
                  <c:v>98.811009625338642</c:v>
                </c:pt>
              </c:numCache>
            </c:numRef>
          </c:val>
          <c:smooth val="0"/>
          <c:extLst>
            <c:ext xmlns:c16="http://schemas.microsoft.com/office/drawing/2014/chart" uri="{C3380CC4-5D6E-409C-BE32-E72D297353CC}">
              <c16:uniqueId val="{00000019-6256-4E76-8658-FCE9C185E2EA}"/>
            </c:ext>
          </c:extLst>
        </c:ser>
        <c:ser>
          <c:idx val="12"/>
          <c:order val="8"/>
          <c:tx>
            <c:strRef>
              <c:f>'Graphics Input'!$E$182</c:f>
              <c:strCache>
                <c:ptCount val="1"/>
                <c:pt idx="0">
                  <c:v>TRG 3 - High</c:v>
                </c:pt>
              </c:strCache>
            </c:strRef>
          </c:tx>
          <c:spPr>
            <a:ln>
              <a:solidFill>
                <a:schemeClr val="accent4"/>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Input'!$S$182:$BG$182</c:f>
              <c:numCache>
                <c:formatCode>"$"#,##0_);\("$"#,##0\)</c:formatCode>
                <c:ptCount val="41"/>
                <c:pt idx="4">
                  <c:v>131.90418739165659</c:v>
                </c:pt>
                <c:pt idx="5">
                  <c:v>131.90418739165659</c:v>
                </c:pt>
                <c:pt idx="6">
                  <c:v>131.90418739165659</c:v>
                </c:pt>
                <c:pt idx="7">
                  <c:v>129.26610364382347</c:v>
                </c:pt>
                <c:pt idx="8">
                  <c:v>126.62801989599033</c:v>
                </c:pt>
                <c:pt idx="9">
                  <c:v>123.9899361481572</c:v>
                </c:pt>
                <c:pt idx="10">
                  <c:v>121.35185240032406</c:v>
                </c:pt>
                <c:pt idx="11">
                  <c:v>120.47249115104634</c:v>
                </c:pt>
                <c:pt idx="12">
                  <c:v>119.59312990176863</c:v>
                </c:pt>
                <c:pt idx="13">
                  <c:v>118.71376865249093</c:v>
                </c:pt>
                <c:pt idx="14">
                  <c:v>118.71376865249093</c:v>
                </c:pt>
                <c:pt idx="15">
                  <c:v>118.71376865249093</c:v>
                </c:pt>
                <c:pt idx="16">
                  <c:v>118.71376865249093</c:v>
                </c:pt>
                <c:pt idx="17">
                  <c:v>118.71376865249093</c:v>
                </c:pt>
                <c:pt idx="18">
                  <c:v>118.71376865249093</c:v>
                </c:pt>
                <c:pt idx="19">
                  <c:v>118.71376865249093</c:v>
                </c:pt>
                <c:pt idx="20">
                  <c:v>118.71376865249093</c:v>
                </c:pt>
                <c:pt idx="21">
                  <c:v>118.71376865249093</c:v>
                </c:pt>
                <c:pt idx="22">
                  <c:v>118.71376865249093</c:v>
                </c:pt>
                <c:pt idx="23">
                  <c:v>118.71376865249093</c:v>
                </c:pt>
                <c:pt idx="24">
                  <c:v>118.71376865249093</c:v>
                </c:pt>
                <c:pt idx="25">
                  <c:v>118.71376865249093</c:v>
                </c:pt>
                <c:pt idx="26">
                  <c:v>118.71376865249093</c:v>
                </c:pt>
                <c:pt idx="27">
                  <c:v>118.71376865249093</c:v>
                </c:pt>
                <c:pt idx="28">
                  <c:v>118.71376865249093</c:v>
                </c:pt>
                <c:pt idx="29">
                  <c:v>118.71376865249093</c:v>
                </c:pt>
                <c:pt idx="30">
                  <c:v>118.71376865249093</c:v>
                </c:pt>
                <c:pt idx="31">
                  <c:v>118.71376865249093</c:v>
                </c:pt>
                <c:pt idx="32">
                  <c:v>118.71376865249093</c:v>
                </c:pt>
                <c:pt idx="33">
                  <c:v>118.71376865249093</c:v>
                </c:pt>
                <c:pt idx="34">
                  <c:v>118.71376865249093</c:v>
                </c:pt>
                <c:pt idx="35">
                  <c:v>118.71376865249093</c:v>
                </c:pt>
                <c:pt idx="36">
                  <c:v>118.71376865249093</c:v>
                </c:pt>
                <c:pt idx="37">
                  <c:v>118.71376865249093</c:v>
                </c:pt>
                <c:pt idx="38">
                  <c:v>118.71376865249093</c:v>
                </c:pt>
                <c:pt idx="39">
                  <c:v>118.71376865249093</c:v>
                </c:pt>
                <c:pt idx="40">
                  <c:v>118.71376865249093</c:v>
                </c:pt>
              </c:numCache>
            </c:numRef>
          </c:val>
          <c:smooth val="0"/>
          <c:extLst>
            <c:ext xmlns:c16="http://schemas.microsoft.com/office/drawing/2014/chart" uri="{C3380CC4-5D6E-409C-BE32-E72D297353CC}">
              <c16:uniqueId val="{0000001A-6256-4E76-8658-FCE9C185E2EA}"/>
            </c:ext>
          </c:extLst>
        </c:ser>
        <c:ser>
          <c:idx val="13"/>
          <c:order val="9"/>
          <c:tx>
            <c:strRef>
              <c:f>'Graphics Input'!$E$183</c:f>
              <c:strCache>
                <c:ptCount val="1"/>
                <c:pt idx="0">
                  <c:v>TRG 4 - Low</c:v>
                </c:pt>
              </c:strCache>
            </c:strRef>
          </c:tx>
          <c:spPr>
            <a:ln>
              <a:solidFill>
                <a:schemeClr val="accent3"/>
              </a:solidFill>
              <a:prstDash val="sysDot"/>
            </a:ln>
          </c:spPr>
          <c:marker>
            <c:symbol val="none"/>
          </c:marker>
          <c:dPt>
            <c:idx val="13"/>
            <c:bubble3D val="0"/>
            <c:extLst>
              <c:ext xmlns:c16="http://schemas.microsoft.com/office/drawing/2014/chart" uri="{C3380CC4-5D6E-409C-BE32-E72D297353CC}">
                <c16:uniqueId val="{0000001B-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Input'!$S$183:$BG$183</c:f>
              <c:numCache>
                <c:formatCode>"$"#,##0_);\("$"#,##0\)</c:formatCode>
                <c:ptCount val="41"/>
                <c:pt idx="4">
                  <c:v>131.90418739165659</c:v>
                </c:pt>
                <c:pt idx="5">
                  <c:v>126.62801989599033</c:v>
                </c:pt>
                <c:pt idx="6">
                  <c:v>121.35185240032406</c:v>
                </c:pt>
                <c:pt idx="7">
                  <c:v>118.71376865249093</c:v>
                </c:pt>
                <c:pt idx="8">
                  <c:v>116.07568490465779</c:v>
                </c:pt>
                <c:pt idx="9">
                  <c:v>113.43760115682467</c:v>
                </c:pt>
                <c:pt idx="10">
                  <c:v>110.79951740899153</c:v>
                </c:pt>
                <c:pt idx="11">
                  <c:v>109.04079491043611</c:v>
                </c:pt>
                <c:pt idx="12">
                  <c:v>107.28207241188069</c:v>
                </c:pt>
                <c:pt idx="13">
                  <c:v>105.52334991332526</c:v>
                </c:pt>
                <c:pt idx="14">
                  <c:v>104.581177146242</c:v>
                </c:pt>
                <c:pt idx="15">
                  <c:v>103.63900437915873</c:v>
                </c:pt>
                <c:pt idx="16">
                  <c:v>102.69683161207547</c:v>
                </c:pt>
                <c:pt idx="17">
                  <c:v>101.75465884499221</c:v>
                </c:pt>
                <c:pt idx="18">
                  <c:v>100.81248607790894</c:v>
                </c:pt>
                <c:pt idx="19">
                  <c:v>99.870313310825679</c:v>
                </c:pt>
                <c:pt idx="20">
                  <c:v>98.92814054374243</c:v>
                </c:pt>
                <c:pt idx="21">
                  <c:v>98.532427981567466</c:v>
                </c:pt>
                <c:pt idx="22">
                  <c:v>98.136715419392502</c:v>
                </c:pt>
                <c:pt idx="23">
                  <c:v>97.741002857217524</c:v>
                </c:pt>
                <c:pt idx="24">
                  <c:v>97.34529029504256</c:v>
                </c:pt>
                <c:pt idx="25">
                  <c:v>96.949577732867581</c:v>
                </c:pt>
                <c:pt idx="26">
                  <c:v>96.553865170692617</c:v>
                </c:pt>
                <c:pt idx="27">
                  <c:v>96.158152608517639</c:v>
                </c:pt>
                <c:pt idx="28">
                  <c:v>95.762440046342675</c:v>
                </c:pt>
                <c:pt idx="29">
                  <c:v>95.366727484167697</c:v>
                </c:pt>
                <c:pt idx="30">
                  <c:v>94.971014921992733</c:v>
                </c:pt>
                <c:pt idx="31">
                  <c:v>94.70720654720941</c:v>
                </c:pt>
                <c:pt idx="32">
                  <c:v>94.4433981724261</c:v>
                </c:pt>
                <c:pt idx="33">
                  <c:v>94.179589797642777</c:v>
                </c:pt>
                <c:pt idx="34">
                  <c:v>93.915781422859453</c:v>
                </c:pt>
                <c:pt idx="35">
                  <c:v>93.651973048076144</c:v>
                </c:pt>
                <c:pt idx="36">
                  <c:v>93.38816467329282</c:v>
                </c:pt>
                <c:pt idx="37">
                  <c:v>93.124356298509511</c:v>
                </c:pt>
                <c:pt idx="38">
                  <c:v>92.860547923726187</c:v>
                </c:pt>
                <c:pt idx="39">
                  <c:v>92.596739548942864</c:v>
                </c:pt>
                <c:pt idx="40">
                  <c:v>92.332931174159611</c:v>
                </c:pt>
              </c:numCache>
            </c:numRef>
          </c:val>
          <c:smooth val="0"/>
          <c:extLst>
            <c:ext xmlns:c16="http://schemas.microsoft.com/office/drawing/2014/chart" uri="{C3380CC4-5D6E-409C-BE32-E72D297353CC}">
              <c16:uniqueId val="{0000001C-6256-4E76-8658-FCE9C185E2EA}"/>
            </c:ext>
          </c:extLst>
        </c:ser>
        <c:ser>
          <c:idx val="1"/>
          <c:order val="10"/>
          <c:tx>
            <c:strRef>
              <c:f>'Graphics Input'!$E$184</c:f>
              <c:strCache>
                <c:ptCount val="1"/>
                <c:pt idx="0">
                  <c:v>TRG 4 - Mid</c:v>
                </c:pt>
              </c:strCache>
            </c:strRef>
          </c:tx>
          <c:spPr>
            <a:ln>
              <a:solidFill>
                <a:schemeClr val="accent3"/>
              </a:solidFill>
            </a:ln>
          </c:spPr>
          <c:marker>
            <c:symbol val="none"/>
          </c:marker>
          <c:dPt>
            <c:idx val="0"/>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1D-6256-4E76-8658-FCE9C185E2EA}"/>
              </c:ext>
            </c:extLst>
          </c:dPt>
          <c:dPt>
            <c:idx val="1"/>
            <c:bubble3D val="0"/>
            <c:extLst>
              <c:ext xmlns:c16="http://schemas.microsoft.com/office/drawing/2014/chart" uri="{C3380CC4-5D6E-409C-BE32-E72D297353CC}">
                <c16:uniqueId val="{0000001E-6256-4E76-8658-FCE9C185E2EA}"/>
              </c:ext>
            </c:extLst>
          </c:dPt>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1F-6256-4E76-8658-FCE9C185E2EA}"/>
              </c:ext>
            </c:extLst>
          </c:dPt>
          <c:dPt>
            <c:idx val="13"/>
            <c:bubble3D val="0"/>
            <c:extLst>
              <c:ext xmlns:c16="http://schemas.microsoft.com/office/drawing/2014/chart" uri="{C3380CC4-5D6E-409C-BE32-E72D297353CC}">
                <c16:uniqueId val="{00000020-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Input'!$S$184:$BG$184</c:f>
              <c:numCache>
                <c:formatCode>"$"#,##0_);\("$"#,##0\)</c:formatCode>
                <c:ptCount val="41"/>
                <c:pt idx="3">
                  <c:v>131.90418739165659</c:v>
                </c:pt>
                <c:pt idx="4">
                  <c:v>131.90418739165659</c:v>
                </c:pt>
                <c:pt idx="5">
                  <c:v>130.58514551774002</c:v>
                </c:pt>
                <c:pt idx="6">
                  <c:v>129.26610364382344</c:v>
                </c:pt>
                <c:pt idx="7">
                  <c:v>125.63873849055288</c:v>
                </c:pt>
                <c:pt idx="8">
                  <c:v>122.01137333728232</c:v>
                </c:pt>
                <c:pt idx="9">
                  <c:v>118.38400818401176</c:v>
                </c:pt>
                <c:pt idx="10">
                  <c:v>114.75664303074122</c:v>
                </c:pt>
                <c:pt idx="11">
                  <c:v>112.11855928290809</c:v>
                </c:pt>
                <c:pt idx="12">
                  <c:v>109.48047553507497</c:v>
                </c:pt>
                <c:pt idx="13">
                  <c:v>106.84239178724184</c:v>
                </c:pt>
                <c:pt idx="14">
                  <c:v>106.08865357357523</c:v>
                </c:pt>
                <c:pt idx="15">
                  <c:v>105.33491535990862</c:v>
                </c:pt>
                <c:pt idx="16">
                  <c:v>104.581177146242</c:v>
                </c:pt>
                <c:pt idx="17">
                  <c:v>103.82743893257539</c:v>
                </c:pt>
                <c:pt idx="18">
                  <c:v>103.07370071890878</c:v>
                </c:pt>
                <c:pt idx="19">
                  <c:v>102.31996250524216</c:v>
                </c:pt>
                <c:pt idx="20">
                  <c:v>101.56622429157558</c:v>
                </c:pt>
                <c:pt idx="21">
                  <c:v>101.43432010418393</c:v>
                </c:pt>
                <c:pt idx="22">
                  <c:v>101.30241591679227</c:v>
                </c:pt>
                <c:pt idx="23">
                  <c:v>101.17051172940062</c:v>
                </c:pt>
                <c:pt idx="24">
                  <c:v>101.03860754200898</c:v>
                </c:pt>
                <c:pt idx="25">
                  <c:v>100.90670335461732</c:v>
                </c:pt>
                <c:pt idx="26">
                  <c:v>100.77479916722567</c:v>
                </c:pt>
                <c:pt idx="27">
                  <c:v>100.64289497983401</c:v>
                </c:pt>
                <c:pt idx="28">
                  <c:v>100.51099079244236</c:v>
                </c:pt>
                <c:pt idx="29">
                  <c:v>100.37908660505072</c:v>
                </c:pt>
                <c:pt idx="30">
                  <c:v>100.247182417659</c:v>
                </c:pt>
                <c:pt idx="31">
                  <c:v>100.10356513842697</c:v>
                </c:pt>
                <c:pt idx="32">
                  <c:v>99.959947859194941</c:v>
                </c:pt>
                <c:pt idx="33">
                  <c:v>99.816330579962909</c:v>
                </c:pt>
                <c:pt idx="34">
                  <c:v>99.672713300730877</c:v>
                </c:pt>
                <c:pt idx="35">
                  <c:v>99.529096021498844</c:v>
                </c:pt>
                <c:pt idx="36">
                  <c:v>99.385478742266812</c:v>
                </c:pt>
                <c:pt idx="37">
                  <c:v>99.24186146303478</c:v>
                </c:pt>
                <c:pt idx="38">
                  <c:v>99.098244183802748</c:v>
                </c:pt>
                <c:pt idx="39">
                  <c:v>98.954626904570716</c:v>
                </c:pt>
                <c:pt idx="40">
                  <c:v>98.811009625338642</c:v>
                </c:pt>
              </c:numCache>
            </c:numRef>
          </c:val>
          <c:smooth val="0"/>
          <c:extLst>
            <c:ext xmlns:c16="http://schemas.microsoft.com/office/drawing/2014/chart" uri="{C3380CC4-5D6E-409C-BE32-E72D297353CC}">
              <c16:uniqueId val="{00000021-6256-4E76-8658-FCE9C185E2EA}"/>
            </c:ext>
          </c:extLst>
        </c:ser>
        <c:ser>
          <c:idx val="5"/>
          <c:order val="11"/>
          <c:tx>
            <c:strRef>
              <c:f>'Graphics Input'!$E$185</c:f>
              <c:strCache>
                <c:ptCount val="1"/>
                <c:pt idx="0">
                  <c:v>TRG 4 - High</c:v>
                </c:pt>
              </c:strCache>
            </c:strRef>
          </c:tx>
          <c:spPr>
            <a:ln>
              <a:solidFill>
                <a:schemeClr val="accent3"/>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Input'!$S$185:$BG$185</c:f>
              <c:numCache>
                <c:formatCode>"$"#,##0_);\("$"#,##0\)</c:formatCode>
                <c:ptCount val="41"/>
                <c:pt idx="4">
                  <c:v>131.90418739165659</c:v>
                </c:pt>
                <c:pt idx="5">
                  <c:v>131.90418739165659</c:v>
                </c:pt>
                <c:pt idx="6">
                  <c:v>131.90418739165659</c:v>
                </c:pt>
                <c:pt idx="7">
                  <c:v>129.26610364382347</c:v>
                </c:pt>
                <c:pt idx="8">
                  <c:v>126.62801989599033</c:v>
                </c:pt>
                <c:pt idx="9">
                  <c:v>123.9899361481572</c:v>
                </c:pt>
                <c:pt idx="10">
                  <c:v>121.35185240032406</c:v>
                </c:pt>
                <c:pt idx="11">
                  <c:v>120.47249115104634</c:v>
                </c:pt>
                <c:pt idx="12">
                  <c:v>119.59312990176863</c:v>
                </c:pt>
                <c:pt idx="13">
                  <c:v>118.71376865249093</c:v>
                </c:pt>
                <c:pt idx="14">
                  <c:v>118.71376865249093</c:v>
                </c:pt>
                <c:pt idx="15">
                  <c:v>118.71376865249093</c:v>
                </c:pt>
                <c:pt idx="16">
                  <c:v>118.71376865249093</c:v>
                </c:pt>
                <c:pt idx="17">
                  <c:v>118.71376865249093</c:v>
                </c:pt>
                <c:pt idx="18">
                  <c:v>118.71376865249093</c:v>
                </c:pt>
                <c:pt idx="19">
                  <c:v>118.71376865249093</c:v>
                </c:pt>
                <c:pt idx="20">
                  <c:v>118.71376865249093</c:v>
                </c:pt>
                <c:pt idx="21">
                  <c:v>118.71376865249093</c:v>
                </c:pt>
                <c:pt idx="22">
                  <c:v>118.71376865249093</c:v>
                </c:pt>
                <c:pt idx="23">
                  <c:v>118.71376865249093</c:v>
                </c:pt>
                <c:pt idx="24">
                  <c:v>118.71376865249093</c:v>
                </c:pt>
                <c:pt idx="25">
                  <c:v>118.71376865249093</c:v>
                </c:pt>
                <c:pt idx="26">
                  <c:v>118.71376865249093</c:v>
                </c:pt>
                <c:pt idx="27">
                  <c:v>118.71376865249093</c:v>
                </c:pt>
                <c:pt idx="28">
                  <c:v>118.71376865249093</c:v>
                </c:pt>
                <c:pt idx="29">
                  <c:v>118.71376865249093</c:v>
                </c:pt>
                <c:pt idx="30">
                  <c:v>118.71376865249093</c:v>
                </c:pt>
                <c:pt idx="31">
                  <c:v>118.71376865249093</c:v>
                </c:pt>
                <c:pt idx="32">
                  <c:v>118.71376865249093</c:v>
                </c:pt>
                <c:pt idx="33">
                  <c:v>118.71376865249093</c:v>
                </c:pt>
                <c:pt idx="34">
                  <c:v>118.71376865249093</c:v>
                </c:pt>
                <c:pt idx="35">
                  <c:v>118.71376865249093</c:v>
                </c:pt>
                <c:pt idx="36">
                  <c:v>118.71376865249093</c:v>
                </c:pt>
                <c:pt idx="37">
                  <c:v>118.71376865249093</c:v>
                </c:pt>
                <c:pt idx="38">
                  <c:v>118.71376865249093</c:v>
                </c:pt>
                <c:pt idx="39">
                  <c:v>118.71376865249093</c:v>
                </c:pt>
                <c:pt idx="40">
                  <c:v>118.71376865249093</c:v>
                </c:pt>
              </c:numCache>
            </c:numRef>
          </c:val>
          <c:smooth val="0"/>
          <c:extLst>
            <c:ext xmlns:c16="http://schemas.microsoft.com/office/drawing/2014/chart" uri="{C3380CC4-5D6E-409C-BE32-E72D297353CC}">
              <c16:uniqueId val="{00000022-6256-4E76-8658-FCE9C185E2EA}"/>
            </c:ext>
          </c:extLst>
        </c:ser>
        <c:ser>
          <c:idx val="8"/>
          <c:order val="12"/>
          <c:tx>
            <c:strRef>
              <c:f>'Graphics Input'!$E$186</c:f>
              <c:strCache>
                <c:ptCount val="1"/>
                <c:pt idx="0">
                  <c:v>TRG 5 - Low</c:v>
                </c:pt>
              </c:strCache>
            </c:strRef>
          </c:tx>
          <c:spPr>
            <a:ln>
              <a:solidFill>
                <a:schemeClr val="accent2"/>
              </a:solidFill>
              <a:prstDash val="sysDot"/>
            </a:ln>
          </c:spPr>
          <c:marker>
            <c:symbol val="none"/>
          </c:marker>
          <c:dPt>
            <c:idx val="13"/>
            <c:bubble3D val="0"/>
            <c:extLst>
              <c:ext xmlns:c16="http://schemas.microsoft.com/office/drawing/2014/chart" uri="{C3380CC4-5D6E-409C-BE32-E72D297353CC}">
                <c16:uniqueId val="{00000023-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Input'!$S$186:$BG$186</c:f>
              <c:numCache>
                <c:formatCode>"$"#,##0_);\("$"#,##0\)</c:formatCode>
                <c:ptCount val="41"/>
                <c:pt idx="4">
                  <c:v>131.90418739165659</c:v>
                </c:pt>
                <c:pt idx="5">
                  <c:v>126.62801989599033</c:v>
                </c:pt>
                <c:pt idx="6">
                  <c:v>121.35185240032406</c:v>
                </c:pt>
                <c:pt idx="7">
                  <c:v>118.71376865249093</c:v>
                </c:pt>
                <c:pt idx="8">
                  <c:v>116.07568490465779</c:v>
                </c:pt>
                <c:pt idx="9">
                  <c:v>113.43760115682467</c:v>
                </c:pt>
                <c:pt idx="10">
                  <c:v>110.79951740899153</c:v>
                </c:pt>
                <c:pt idx="11">
                  <c:v>109.04079491043611</c:v>
                </c:pt>
                <c:pt idx="12">
                  <c:v>107.28207241188069</c:v>
                </c:pt>
                <c:pt idx="13">
                  <c:v>105.52334991332526</c:v>
                </c:pt>
                <c:pt idx="14">
                  <c:v>104.581177146242</c:v>
                </c:pt>
                <c:pt idx="15">
                  <c:v>103.63900437915873</c:v>
                </c:pt>
                <c:pt idx="16">
                  <c:v>102.69683161207547</c:v>
                </c:pt>
                <c:pt idx="17">
                  <c:v>101.75465884499221</c:v>
                </c:pt>
                <c:pt idx="18">
                  <c:v>100.81248607790894</c:v>
                </c:pt>
                <c:pt idx="19">
                  <c:v>99.870313310825679</c:v>
                </c:pt>
                <c:pt idx="20">
                  <c:v>98.92814054374243</c:v>
                </c:pt>
                <c:pt idx="21">
                  <c:v>98.532427981567466</c:v>
                </c:pt>
                <c:pt idx="22">
                  <c:v>98.136715419392502</c:v>
                </c:pt>
                <c:pt idx="23">
                  <c:v>97.741002857217524</c:v>
                </c:pt>
                <c:pt idx="24">
                  <c:v>97.34529029504256</c:v>
                </c:pt>
                <c:pt idx="25">
                  <c:v>96.949577732867581</c:v>
                </c:pt>
                <c:pt idx="26">
                  <c:v>96.553865170692617</c:v>
                </c:pt>
                <c:pt idx="27">
                  <c:v>96.158152608517639</c:v>
                </c:pt>
                <c:pt idx="28">
                  <c:v>95.762440046342675</c:v>
                </c:pt>
                <c:pt idx="29">
                  <c:v>95.366727484167697</c:v>
                </c:pt>
                <c:pt idx="30">
                  <c:v>94.971014921992733</c:v>
                </c:pt>
                <c:pt idx="31">
                  <c:v>94.70720654720941</c:v>
                </c:pt>
                <c:pt idx="32">
                  <c:v>94.4433981724261</c:v>
                </c:pt>
                <c:pt idx="33">
                  <c:v>94.179589797642777</c:v>
                </c:pt>
                <c:pt idx="34">
                  <c:v>93.915781422859453</c:v>
                </c:pt>
                <c:pt idx="35">
                  <c:v>93.651973048076144</c:v>
                </c:pt>
                <c:pt idx="36">
                  <c:v>93.38816467329282</c:v>
                </c:pt>
                <c:pt idx="37">
                  <c:v>93.124356298509511</c:v>
                </c:pt>
                <c:pt idx="38">
                  <c:v>92.860547923726187</c:v>
                </c:pt>
                <c:pt idx="39">
                  <c:v>92.596739548942864</c:v>
                </c:pt>
                <c:pt idx="40">
                  <c:v>92.332931174159611</c:v>
                </c:pt>
              </c:numCache>
            </c:numRef>
          </c:val>
          <c:smooth val="0"/>
          <c:extLst>
            <c:ext xmlns:c16="http://schemas.microsoft.com/office/drawing/2014/chart" uri="{C3380CC4-5D6E-409C-BE32-E72D297353CC}">
              <c16:uniqueId val="{00000024-6256-4E76-8658-FCE9C185E2EA}"/>
            </c:ext>
          </c:extLst>
        </c:ser>
        <c:ser>
          <c:idx val="11"/>
          <c:order val="13"/>
          <c:tx>
            <c:strRef>
              <c:f>'Graphics Input'!$E$187</c:f>
              <c:strCache>
                <c:ptCount val="1"/>
                <c:pt idx="0">
                  <c:v>TRG 5 - Mid</c:v>
                </c:pt>
              </c:strCache>
            </c:strRef>
          </c:tx>
          <c:spPr>
            <a:ln>
              <a:solidFill>
                <a:schemeClr val="accent2"/>
              </a:solidFill>
            </a:ln>
          </c:spPr>
          <c:marker>
            <c:symbol val="none"/>
          </c:marker>
          <c:dPt>
            <c:idx val="0"/>
            <c:marker>
              <c:symbol val="circle"/>
              <c:size val="9"/>
              <c:spPr>
                <a:solidFill>
                  <a:schemeClr val="accent2"/>
                </a:solidFill>
                <a:ln>
                  <a:solidFill>
                    <a:schemeClr val="accent2"/>
                  </a:solidFill>
                </a:ln>
              </c:spPr>
            </c:marker>
            <c:bubble3D val="0"/>
            <c:extLst>
              <c:ext xmlns:c16="http://schemas.microsoft.com/office/drawing/2014/chart" uri="{C3380CC4-5D6E-409C-BE32-E72D297353CC}">
                <c16:uniqueId val="{00000025-6256-4E76-8658-FCE9C185E2EA}"/>
              </c:ext>
            </c:extLst>
          </c:dPt>
          <c:dPt>
            <c:idx val="1"/>
            <c:bubble3D val="0"/>
            <c:extLst>
              <c:ext xmlns:c16="http://schemas.microsoft.com/office/drawing/2014/chart" uri="{C3380CC4-5D6E-409C-BE32-E72D297353CC}">
                <c16:uniqueId val="{00000026-6256-4E76-8658-FCE9C185E2EA}"/>
              </c:ext>
            </c:extLst>
          </c:dPt>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27-6256-4E76-8658-FCE9C185E2EA}"/>
              </c:ext>
            </c:extLst>
          </c:dPt>
          <c:dPt>
            <c:idx val="6"/>
            <c:bubble3D val="0"/>
            <c:extLst>
              <c:ext xmlns:c16="http://schemas.microsoft.com/office/drawing/2014/chart" uri="{C3380CC4-5D6E-409C-BE32-E72D297353CC}">
                <c16:uniqueId val="{00000028-6256-4E76-8658-FCE9C185E2EA}"/>
              </c:ext>
            </c:extLst>
          </c:dPt>
          <c:dPt>
            <c:idx val="8"/>
            <c:bubble3D val="0"/>
            <c:extLst>
              <c:ext xmlns:c16="http://schemas.microsoft.com/office/drawing/2014/chart" uri="{C3380CC4-5D6E-409C-BE32-E72D297353CC}">
                <c16:uniqueId val="{00000029-6256-4E76-8658-FCE9C185E2EA}"/>
              </c:ext>
            </c:extLst>
          </c:dPt>
          <c:dPt>
            <c:idx val="13"/>
            <c:bubble3D val="0"/>
            <c:extLst>
              <c:ext xmlns:c16="http://schemas.microsoft.com/office/drawing/2014/chart" uri="{C3380CC4-5D6E-409C-BE32-E72D297353CC}">
                <c16:uniqueId val="{0000002A-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Input'!$S$187:$BG$187</c:f>
              <c:numCache>
                <c:formatCode>"$"#,##0_);\("$"#,##0\)</c:formatCode>
                <c:ptCount val="41"/>
                <c:pt idx="3">
                  <c:v>131.90418739165659</c:v>
                </c:pt>
                <c:pt idx="4">
                  <c:v>131.90418739165659</c:v>
                </c:pt>
                <c:pt idx="5">
                  <c:v>130.58514551774002</c:v>
                </c:pt>
                <c:pt idx="6">
                  <c:v>129.26610364382344</c:v>
                </c:pt>
                <c:pt idx="7">
                  <c:v>125.63873849055288</c:v>
                </c:pt>
                <c:pt idx="8">
                  <c:v>122.01137333728232</c:v>
                </c:pt>
                <c:pt idx="9">
                  <c:v>118.38400818401176</c:v>
                </c:pt>
                <c:pt idx="10">
                  <c:v>114.75664303074122</c:v>
                </c:pt>
                <c:pt idx="11">
                  <c:v>112.11855928290809</c:v>
                </c:pt>
                <c:pt idx="12">
                  <c:v>109.48047553507497</c:v>
                </c:pt>
                <c:pt idx="13">
                  <c:v>106.84239178724184</c:v>
                </c:pt>
                <c:pt idx="14">
                  <c:v>106.08865357357523</c:v>
                </c:pt>
                <c:pt idx="15">
                  <c:v>105.33491535990862</c:v>
                </c:pt>
                <c:pt idx="16">
                  <c:v>104.581177146242</c:v>
                </c:pt>
                <c:pt idx="17">
                  <c:v>103.82743893257539</c:v>
                </c:pt>
                <c:pt idx="18">
                  <c:v>103.07370071890878</c:v>
                </c:pt>
                <c:pt idx="19">
                  <c:v>102.31996250524216</c:v>
                </c:pt>
                <c:pt idx="20">
                  <c:v>101.56622429157558</c:v>
                </c:pt>
                <c:pt idx="21">
                  <c:v>101.43432010418393</c:v>
                </c:pt>
                <c:pt idx="22">
                  <c:v>101.30241591679227</c:v>
                </c:pt>
                <c:pt idx="23">
                  <c:v>101.17051172940062</c:v>
                </c:pt>
                <c:pt idx="24">
                  <c:v>101.03860754200898</c:v>
                </c:pt>
                <c:pt idx="25">
                  <c:v>100.90670335461732</c:v>
                </c:pt>
                <c:pt idx="26">
                  <c:v>100.77479916722567</c:v>
                </c:pt>
                <c:pt idx="27">
                  <c:v>100.64289497983401</c:v>
                </c:pt>
                <c:pt idx="28">
                  <c:v>100.51099079244236</c:v>
                </c:pt>
                <c:pt idx="29">
                  <c:v>100.37908660505072</c:v>
                </c:pt>
                <c:pt idx="30">
                  <c:v>100.247182417659</c:v>
                </c:pt>
                <c:pt idx="31">
                  <c:v>100.10356513842697</c:v>
                </c:pt>
                <c:pt idx="32">
                  <c:v>99.959947859194941</c:v>
                </c:pt>
                <c:pt idx="33">
                  <c:v>99.816330579962909</c:v>
                </c:pt>
                <c:pt idx="34">
                  <c:v>99.672713300730877</c:v>
                </c:pt>
                <c:pt idx="35">
                  <c:v>99.529096021498844</c:v>
                </c:pt>
                <c:pt idx="36">
                  <c:v>99.385478742266812</c:v>
                </c:pt>
                <c:pt idx="37">
                  <c:v>99.24186146303478</c:v>
                </c:pt>
                <c:pt idx="38">
                  <c:v>99.098244183802748</c:v>
                </c:pt>
                <c:pt idx="39">
                  <c:v>98.954626904570716</c:v>
                </c:pt>
                <c:pt idx="40">
                  <c:v>98.811009625338642</c:v>
                </c:pt>
              </c:numCache>
            </c:numRef>
          </c:val>
          <c:smooth val="0"/>
          <c:extLst>
            <c:ext xmlns:c16="http://schemas.microsoft.com/office/drawing/2014/chart" uri="{C3380CC4-5D6E-409C-BE32-E72D297353CC}">
              <c16:uniqueId val="{0000002B-6256-4E76-8658-FCE9C185E2EA}"/>
            </c:ext>
          </c:extLst>
        </c:ser>
        <c:ser>
          <c:idx val="14"/>
          <c:order val="14"/>
          <c:tx>
            <c:strRef>
              <c:f>'Graphics Input'!$E$188</c:f>
              <c:strCache>
                <c:ptCount val="1"/>
                <c:pt idx="0">
                  <c:v>TRG 5 - High</c:v>
                </c:pt>
              </c:strCache>
            </c:strRef>
          </c:tx>
          <c:spPr>
            <a:ln>
              <a:solidFill>
                <a:schemeClr val="accent2"/>
              </a:solidFill>
              <a:prstDash val="dash"/>
            </a:ln>
          </c:spPr>
          <c:marker>
            <c:symbol val="none"/>
          </c:marker>
          <c:dPt>
            <c:idx val="1"/>
            <c:bubble3D val="0"/>
            <c:extLst>
              <c:ext xmlns:c16="http://schemas.microsoft.com/office/drawing/2014/chart" uri="{C3380CC4-5D6E-409C-BE32-E72D297353CC}">
                <c16:uniqueId val="{0000002C-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Input'!$S$188:$BG$188</c:f>
              <c:numCache>
                <c:formatCode>"$"#,##0_);\("$"#,##0\)</c:formatCode>
                <c:ptCount val="41"/>
                <c:pt idx="4">
                  <c:v>131.90418739165659</c:v>
                </c:pt>
                <c:pt idx="5">
                  <c:v>131.90418739165659</c:v>
                </c:pt>
                <c:pt idx="6">
                  <c:v>131.90418739165659</c:v>
                </c:pt>
                <c:pt idx="7">
                  <c:v>129.26610364382347</c:v>
                </c:pt>
                <c:pt idx="8">
                  <c:v>126.62801989599033</c:v>
                </c:pt>
                <c:pt idx="9">
                  <c:v>123.9899361481572</c:v>
                </c:pt>
                <c:pt idx="10">
                  <c:v>121.35185240032406</c:v>
                </c:pt>
                <c:pt idx="11">
                  <c:v>120.47249115104634</c:v>
                </c:pt>
                <c:pt idx="12">
                  <c:v>119.59312990176863</c:v>
                </c:pt>
                <c:pt idx="13">
                  <c:v>118.71376865249093</c:v>
                </c:pt>
                <c:pt idx="14">
                  <c:v>118.71376865249093</c:v>
                </c:pt>
                <c:pt idx="15">
                  <c:v>118.71376865249093</c:v>
                </c:pt>
                <c:pt idx="16">
                  <c:v>118.71376865249093</c:v>
                </c:pt>
                <c:pt idx="17">
                  <c:v>118.71376865249093</c:v>
                </c:pt>
                <c:pt idx="18">
                  <c:v>118.71376865249093</c:v>
                </c:pt>
                <c:pt idx="19">
                  <c:v>118.71376865249093</c:v>
                </c:pt>
                <c:pt idx="20">
                  <c:v>118.71376865249093</c:v>
                </c:pt>
                <c:pt idx="21">
                  <c:v>118.71376865249093</c:v>
                </c:pt>
                <c:pt idx="22">
                  <c:v>118.71376865249093</c:v>
                </c:pt>
                <c:pt idx="23">
                  <c:v>118.71376865249093</c:v>
                </c:pt>
                <c:pt idx="24">
                  <c:v>118.71376865249093</c:v>
                </c:pt>
                <c:pt idx="25">
                  <c:v>118.71376865249093</c:v>
                </c:pt>
                <c:pt idx="26">
                  <c:v>118.71376865249093</c:v>
                </c:pt>
                <c:pt idx="27">
                  <c:v>118.71376865249093</c:v>
                </c:pt>
                <c:pt idx="28">
                  <c:v>118.71376865249093</c:v>
                </c:pt>
                <c:pt idx="29">
                  <c:v>118.71376865249093</c:v>
                </c:pt>
                <c:pt idx="30">
                  <c:v>118.71376865249093</c:v>
                </c:pt>
                <c:pt idx="31">
                  <c:v>118.71376865249093</c:v>
                </c:pt>
                <c:pt idx="32">
                  <c:v>118.71376865249093</c:v>
                </c:pt>
                <c:pt idx="33">
                  <c:v>118.71376865249093</c:v>
                </c:pt>
                <c:pt idx="34">
                  <c:v>118.71376865249093</c:v>
                </c:pt>
                <c:pt idx="35">
                  <c:v>118.71376865249093</c:v>
                </c:pt>
                <c:pt idx="36">
                  <c:v>118.71376865249093</c:v>
                </c:pt>
                <c:pt idx="37">
                  <c:v>118.71376865249093</c:v>
                </c:pt>
                <c:pt idx="38">
                  <c:v>118.71376865249093</c:v>
                </c:pt>
                <c:pt idx="39">
                  <c:v>118.71376865249093</c:v>
                </c:pt>
                <c:pt idx="40">
                  <c:v>118.71376865249093</c:v>
                </c:pt>
              </c:numCache>
            </c:numRef>
          </c:val>
          <c:smooth val="0"/>
          <c:extLst>
            <c:ext xmlns:c16="http://schemas.microsoft.com/office/drawing/2014/chart" uri="{C3380CC4-5D6E-409C-BE32-E72D297353CC}">
              <c16:uniqueId val="{0000002D-6256-4E76-8658-FCE9C185E2EA}"/>
            </c:ext>
          </c:extLst>
        </c:ser>
        <c:ser>
          <c:idx val="15"/>
          <c:order val="15"/>
          <c:tx>
            <c:strRef>
              <c:f>'Graphics Input'!$E$189</c:f>
              <c:strCache>
                <c:ptCount val="1"/>
                <c:pt idx="0">
                  <c:v>TRG 6 - Low</c:v>
                </c:pt>
              </c:strCache>
            </c:strRef>
          </c:tx>
          <c:spPr>
            <a:ln>
              <a:solidFill>
                <a:srgbClr val="7030A0"/>
              </a:solidFill>
              <a:prstDash val="sysDot"/>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Input'!$S$189:$BG$189</c:f>
              <c:numCache>
                <c:formatCode>"$"#,##0_);\("$"#,##0\)</c:formatCode>
                <c:ptCount val="41"/>
                <c:pt idx="4">
                  <c:v>131.90418739165659</c:v>
                </c:pt>
                <c:pt idx="5">
                  <c:v>126.62801989599033</c:v>
                </c:pt>
                <c:pt idx="6">
                  <c:v>121.35185240032406</c:v>
                </c:pt>
                <c:pt idx="7">
                  <c:v>118.71376865249093</c:v>
                </c:pt>
                <c:pt idx="8">
                  <c:v>116.07568490465779</c:v>
                </c:pt>
                <c:pt idx="9">
                  <c:v>113.43760115682467</c:v>
                </c:pt>
                <c:pt idx="10">
                  <c:v>110.79951740899153</c:v>
                </c:pt>
                <c:pt idx="11">
                  <c:v>109.04079491043611</c:v>
                </c:pt>
                <c:pt idx="12">
                  <c:v>107.28207241188069</c:v>
                </c:pt>
                <c:pt idx="13">
                  <c:v>105.52334991332526</c:v>
                </c:pt>
                <c:pt idx="14">
                  <c:v>104.581177146242</c:v>
                </c:pt>
                <c:pt idx="15">
                  <c:v>103.63900437915873</c:v>
                </c:pt>
                <c:pt idx="16">
                  <c:v>102.69683161207547</c:v>
                </c:pt>
                <c:pt idx="17">
                  <c:v>101.75465884499221</c:v>
                </c:pt>
                <c:pt idx="18">
                  <c:v>100.81248607790894</c:v>
                </c:pt>
                <c:pt idx="19">
                  <c:v>99.870313310825679</c:v>
                </c:pt>
                <c:pt idx="20">
                  <c:v>98.92814054374243</c:v>
                </c:pt>
                <c:pt idx="21">
                  <c:v>98.532427981567466</c:v>
                </c:pt>
                <c:pt idx="22">
                  <c:v>98.136715419392502</c:v>
                </c:pt>
                <c:pt idx="23">
                  <c:v>97.741002857217524</c:v>
                </c:pt>
                <c:pt idx="24">
                  <c:v>97.34529029504256</c:v>
                </c:pt>
                <c:pt idx="25">
                  <c:v>96.949577732867581</c:v>
                </c:pt>
                <c:pt idx="26">
                  <c:v>96.553865170692617</c:v>
                </c:pt>
                <c:pt idx="27">
                  <c:v>96.158152608517639</c:v>
                </c:pt>
                <c:pt idx="28">
                  <c:v>95.762440046342675</c:v>
                </c:pt>
                <c:pt idx="29">
                  <c:v>95.366727484167697</c:v>
                </c:pt>
                <c:pt idx="30">
                  <c:v>94.971014921992733</c:v>
                </c:pt>
                <c:pt idx="31">
                  <c:v>94.70720654720941</c:v>
                </c:pt>
                <c:pt idx="32">
                  <c:v>94.4433981724261</c:v>
                </c:pt>
                <c:pt idx="33">
                  <c:v>94.179589797642777</c:v>
                </c:pt>
                <c:pt idx="34">
                  <c:v>93.915781422859453</c:v>
                </c:pt>
                <c:pt idx="35">
                  <c:v>93.651973048076144</c:v>
                </c:pt>
                <c:pt idx="36">
                  <c:v>93.38816467329282</c:v>
                </c:pt>
                <c:pt idx="37">
                  <c:v>93.124356298509511</c:v>
                </c:pt>
                <c:pt idx="38">
                  <c:v>92.860547923726187</c:v>
                </c:pt>
                <c:pt idx="39">
                  <c:v>92.596739548942864</c:v>
                </c:pt>
                <c:pt idx="40">
                  <c:v>92.332931174159611</c:v>
                </c:pt>
              </c:numCache>
            </c:numRef>
          </c:val>
          <c:smooth val="0"/>
          <c:extLst>
            <c:ext xmlns:c16="http://schemas.microsoft.com/office/drawing/2014/chart" uri="{C3380CC4-5D6E-409C-BE32-E72D297353CC}">
              <c16:uniqueId val="{0000002E-6256-4E76-8658-FCE9C185E2EA}"/>
            </c:ext>
          </c:extLst>
        </c:ser>
        <c:ser>
          <c:idx val="16"/>
          <c:order val="16"/>
          <c:tx>
            <c:strRef>
              <c:f>'Graphics Input'!$E$190</c:f>
              <c:strCache>
                <c:ptCount val="1"/>
                <c:pt idx="0">
                  <c:v>TRG 6 -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extLst>
              <c:ext xmlns:c16="http://schemas.microsoft.com/office/drawing/2014/chart" uri="{C3380CC4-5D6E-409C-BE32-E72D297353CC}">
                <c16:uniqueId val="{0000002F-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Input'!$S$190:$BG$190</c:f>
              <c:numCache>
                <c:formatCode>"$"#,##0_);\("$"#,##0\)</c:formatCode>
                <c:ptCount val="41"/>
                <c:pt idx="3">
                  <c:v>131.90418739165659</c:v>
                </c:pt>
                <c:pt idx="4">
                  <c:v>131.90418739165659</c:v>
                </c:pt>
                <c:pt idx="5">
                  <c:v>130.58514551774002</c:v>
                </c:pt>
                <c:pt idx="6">
                  <c:v>129.26610364382344</c:v>
                </c:pt>
                <c:pt idx="7">
                  <c:v>125.63873849055288</c:v>
                </c:pt>
                <c:pt idx="8">
                  <c:v>122.01137333728232</c:v>
                </c:pt>
                <c:pt idx="9">
                  <c:v>118.38400818401176</c:v>
                </c:pt>
                <c:pt idx="10">
                  <c:v>114.75664303074122</c:v>
                </c:pt>
                <c:pt idx="11">
                  <c:v>112.11855928290809</c:v>
                </c:pt>
                <c:pt idx="12">
                  <c:v>109.48047553507497</c:v>
                </c:pt>
                <c:pt idx="13">
                  <c:v>106.84239178724184</c:v>
                </c:pt>
                <c:pt idx="14">
                  <c:v>106.08865357357523</c:v>
                </c:pt>
                <c:pt idx="15">
                  <c:v>105.33491535990862</c:v>
                </c:pt>
                <c:pt idx="16">
                  <c:v>104.581177146242</c:v>
                </c:pt>
                <c:pt idx="17">
                  <c:v>103.82743893257539</c:v>
                </c:pt>
                <c:pt idx="18">
                  <c:v>103.07370071890878</c:v>
                </c:pt>
                <c:pt idx="19">
                  <c:v>102.31996250524216</c:v>
                </c:pt>
                <c:pt idx="20">
                  <c:v>101.56622429157558</c:v>
                </c:pt>
                <c:pt idx="21">
                  <c:v>101.43432010418393</c:v>
                </c:pt>
                <c:pt idx="22">
                  <c:v>101.30241591679227</c:v>
                </c:pt>
                <c:pt idx="23">
                  <c:v>101.17051172940062</c:v>
                </c:pt>
                <c:pt idx="24">
                  <c:v>101.03860754200898</c:v>
                </c:pt>
                <c:pt idx="25">
                  <c:v>100.90670335461732</c:v>
                </c:pt>
                <c:pt idx="26">
                  <c:v>100.77479916722567</c:v>
                </c:pt>
                <c:pt idx="27">
                  <c:v>100.64289497983401</c:v>
                </c:pt>
                <c:pt idx="28">
                  <c:v>100.51099079244236</c:v>
                </c:pt>
                <c:pt idx="29">
                  <c:v>100.37908660505072</c:v>
                </c:pt>
                <c:pt idx="30">
                  <c:v>100.247182417659</c:v>
                </c:pt>
                <c:pt idx="31">
                  <c:v>100.10356513842697</c:v>
                </c:pt>
                <c:pt idx="32">
                  <c:v>99.959947859194941</c:v>
                </c:pt>
                <c:pt idx="33">
                  <c:v>99.816330579962909</c:v>
                </c:pt>
                <c:pt idx="34">
                  <c:v>99.672713300730877</c:v>
                </c:pt>
                <c:pt idx="35">
                  <c:v>99.529096021498844</c:v>
                </c:pt>
                <c:pt idx="36">
                  <c:v>99.385478742266812</c:v>
                </c:pt>
                <c:pt idx="37">
                  <c:v>99.24186146303478</c:v>
                </c:pt>
                <c:pt idx="38">
                  <c:v>99.098244183802748</c:v>
                </c:pt>
                <c:pt idx="39">
                  <c:v>98.954626904570716</c:v>
                </c:pt>
                <c:pt idx="40">
                  <c:v>98.811009625338642</c:v>
                </c:pt>
              </c:numCache>
            </c:numRef>
          </c:val>
          <c:smooth val="0"/>
          <c:extLst>
            <c:ext xmlns:c16="http://schemas.microsoft.com/office/drawing/2014/chart" uri="{C3380CC4-5D6E-409C-BE32-E72D297353CC}">
              <c16:uniqueId val="{00000030-6256-4E76-8658-FCE9C185E2EA}"/>
            </c:ext>
          </c:extLst>
        </c:ser>
        <c:ser>
          <c:idx val="17"/>
          <c:order val="17"/>
          <c:tx>
            <c:strRef>
              <c:f>'Graphics Input'!$E$191</c:f>
              <c:strCache>
                <c:ptCount val="1"/>
                <c:pt idx="0">
                  <c:v>TRG 6 - High</c:v>
                </c:pt>
              </c:strCache>
            </c:strRef>
          </c:tx>
          <c:spPr>
            <a:ln>
              <a:solidFill>
                <a:srgbClr val="7030A0"/>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Input'!$S$191:$BG$191</c:f>
              <c:numCache>
                <c:formatCode>"$"#,##0_);\("$"#,##0\)</c:formatCode>
                <c:ptCount val="41"/>
                <c:pt idx="4">
                  <c:v>131.90418739165659</c:v>
                </c:pt>
                <c:pt idx="5">
                  <c:v>131.90418739165659</c:v>
                </c:pt>
                <c:pt idx="6">
                  <c:v>131.90418739165659</c:v>
                </c:pt>
                <c:pt idx="7">
                  <c:v>129.26610364382347</c:v>
                </c:pt>
                <c:pt idx="8">
                  <c:v>126.62801989599033</c:v>
                </c:pt>
                <c:pt idx="9">
                  <c:v>123.9899361481572</c:v>
                </c:pt>
                <c:pt idx="10">
                  <c:v>121.35185240032406</c:v>
                </c:pt>
                <c:pt idx="11">
                  <c:v>120.47249115104634</c:v>
                </c:pt>
                <c:pt idx="12">
                  <c:v>119.59312990176863</c:v>
                </c:pt>
                <c:pt idx="13">
                  <c:v>118.71376865249093</c:v>
                </c:pt>
                <c:pt idx="14">
                  <c:v>118.71376865249093</c:v>
                </c:pt>
                <c:pt idx="15">
                  <c:v>118.71376865249093</c:v>
                </c:pt>
                <c:pt idx="16">
                  <c:v>118.71376865249093</c:v>
                </c:pt>
                <c:pt idx="17">
                  <c:v>118.71376865249093</c:v>
                </c:pt>
                <c:pt idx="18">
                  <c:v>118.71376865249093</c:v>
                </c:pt>
                <c:pt idx="19">
                  <c:v>118.71376865249093</c:v>
                </c:pt>
                <c:pt idx="20">
                  <c:v>118.71376865249093</c:v>
                </c:pt>
                <c:pt idx="21">
                  <c:v>118.71376865249093</c:v>
                </c:pt>
                <c:pt idx="22">
                  <c:v>118.71376865249093</c:v>
                </c:pt>
                <c:pt idx="23">
                  <c:v>118.71376865249093</c:v>
                </c:pt>
                <c:pt idx="24">
                  <c:v>118.71376865249093</c:v>
                </c:pt>
                <c:pt idx="25">
                  <c:v>118.71376865249093</c:v>
                </c:pt>
                <c:pt idx="26">
                  <c:v>118.71376865249093</c:v>
                </c:pt>
                <c:pt idx="27">
                  <c:v>118.71376865249093</c:v>
                </c:pt>
                <c:pt idx="28">
                  <c:v>118.71376865249093</c:v>
                </c:pt>
                <c:pt idx="29">
                  <c:v>118.71376865249093</c:v>
                </c:pt>
                <c:pt idx="30">
                  <c:v>118.71376865249093</c:v>
                </c:pt>
                <c:pt idx="31">
                  <c:v>118.71376865249093</c:v>
                </c:pt>
                <c:pt idx="32">
                  <c:v>118.71376865249093</c:v>
                </c:pt>
                <c:pt idx="33">
                  <c:v>118.71376865249093</c:v>
                </c:pt>
                <c:pt idx="34">
                  <c:v>118.71376865249093</c:v>
                </c:pt>
                <c:pt idx="35">
                  <c:v>118.71376865249093</c:v>
                </c:pt>
                <c:pt idx="36">
                  <c:v>118.71376865249093</c:v>
                </c:pt>
                <c:pt idx="37">
                  <c:v>118.71376865249093</c:v>
                </c:pt>
                <c:pt idx="38">
                  <c:v>118.71376865249093</c:v>
                </c:pt>
                <c:pt idx="39">
                  <c:v>118.71376865249093</c:v>
                </c:pt>
                <c:pt idx="40">
                  <c:v>118.71376865249093</c:v>
                </c:pt>
              </c:numCache>
            </c:numRef>
          </c:val>
          <c:smooth val="0"/>
          <c:extLst>
            <c:ext xmlns:c16="http://schemas.microsoft.com/office/drawing/2014/chart" uri="{C3380CC4-5D6E-409C-BE32-E72D297353CC}">
              <c16:uniqueId val="{00000031-6256-4E76-8658-FCE9C185E2EA}"/>
            </c:ext>
          </c:extLst>
        </c:ser>
        <c:ser>
          <c:idx val="18"/>
          <c:order val="18"/>
          <c:tx>
            <c:strRef>
              <c:f>'Graphics Input'!$E$192</c:f>
              <c:strCache>
                <c:ptCount val="1"/>
                <c:pt idx="0">
                  <c:v>TRG 7 - Low</c:v>
                </c:pt>
              </c:strCache>
            </c:strRef>
          </c:tx>
          <c:spPr>
            <a:ln>
              <a:solidFill>
                <a:srgbClr val="002060"/>
              </a:solidFill>
              <a:prstDash val="sysDot"/>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Input'!$S$192:$BG$192</c:f>
              <c:numCache>
                <c:formatCode>"$"#,##0_);\("$"#,##0\)</c:formatCode>
                <c:ptCount val="41"/>
                <c:pt idx="4">
                  <c:v>131.90418739165659</c:v>
                </c:pt>
                <c:pt idx="5">
                  <c:v>126.62801989599033</c:v>
                </c:pt>
                <c:pt idx="6">
                  <c:v>121.35185240032406</c:v>
                </c:pt>
                <c:pt idx="7">
                  <c:v>118.71376865249093</c:v>
                </c:pt>
                <c:pt idx="8">
                  <c:v>116.07568490465779</c:v>
                </c:pt>
                <c:pt idx="9">
                  <c:v>113.43760115682467</c:v>
                </c:pt>
                <c:pt idx="10">
                  <c:v>110.79951740899153</c:v>
                </c:pt>
                <c:pt idx="11">
                  <c:v>109.04079491043611</c:v>
                </c:pt>
                <c:pt idx="12">
                  <c:v>107.28207241188069</c:v>
                </c:pt>
                <c:pt idx="13">
                  <c:v>105.52334991332526</c:v>
                </c:pt>
                <c:pt idx="14">
                  <c:v>104.581177146242</c:v>
                </c:pt>
                <c:pt idx="15">
                  <c:v>103.63900437915873</c:v>
                </c:pt>
                <c:pt idx="16">
                  <c:v>102.69683161207547</c:v>
                </c:pt>
                <c:pt idx="17">
                  <c:v>101.75465884499221</c:v>
                </c:pt>
                <c:pt idx="18">
                  <c:v>100.81248607790894</c:v>
                </c:pt>
                <c:pt idx="19">
                  <c:v>99.870313310825679</c:v>
                </c:pt>
                <c:pt idx="20">
                  <c:v>98.92814054374243</c:v>
                </c:pt>
                <c:pt idx="21">
                  <c:v>98.532427981567466</c:v>
                </c:pt>
                <c:pt idx="22">
                  <c:v>98.136715419392502</c:v>
                </c:pt>
                <c:pt idx="23">
                  <c:v>97.741002857217524</c:v>
                </c:pt>
                <c:pt idx="24">
                  <c:v>97.34529029504256</c:v>
                </c:pt>
                <c:pt idx="25">
                  <c:v>96.949577732867581</c:v>
                </c:pt>
                <c:pt idx="26">
                  <c:v>96.553865170692617</c:v>
                </c:pt>
                <c:pt idx="27">
                  <c:v>96.158152608517639</c:v>
                </c:pt>
                <c:pt idx="28">
                  <c:v>95.762440046342675</c:v>
                </c:pt>
                <c:pt idx="29">
                  <c:v>95.366727484167697</c:v>
                </c:pt>
                <c:pt idx="30">
                  <c:v>94.971014921992733</c:v>
                </c:pt>
                <c:pt idx="31">
                  <c:v>94.70720654720941</c:v>
                </c:pt>
                <c:pt idx="32">
                  <c:v>94.4433981724261</c:v>
                </c:pt>
                <c:pt idx="33">
                  <c:v>94.179589797642777</c:v>
                </c:pt>
                <c:pt idx="34">
                  <c:v>93.915781422859453</c:v>
                </c:pt>
                <c:pt idx="35">
                  <c:v>93.651973048076144</c:v>
                </c:pt>
                <c:pt idx="36">
                  <c:v>93.38816467329282</c:v>
                </c:pt>
                <c:pt idx="37">
                  <c:v>93.124356298509511</c:v>
                </c:pt>
                <c:pt idx="38">
                  <c:v>92.860547923726187</c:v>
                </c:pt>
                <c:pt idx="39">
                  <c:v>92.596739548942864</c:v>
                </c:pt>
                <c:pt idx="40">
                  <c:v>92.332931174159611</c:v>
                </c:pt>
              </c:numCache>
            </c:numRef>
          </c:val>
          <c:smooth val="0"/>
          <c:extLst>
            <c:ext xmlns:c16="http://schemas.microsoft.com/office/drawing/2014/chart" uri="{C3380CC4-5D6E-409C-BE32-E72D297353CC}">
              <c16:uniqueId val="{00000032-6256-4E76-8658-FCE9C185E2EA}"/>
            </c:ext>
          </c:extLst>
        </c:ser>
        <c:ser>
          <c:idx val="19"/>
          <c:order val="19"/>
          <c:tx>
            <c:strRef>
              <c:f>'Graphics Input'!$E$193</c:f>
              <c:strCache>
                <c:ptCount val="1"/>
                <c:pt idx="0">
                  <c:v>TRG 7 -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extLst>
              <c:ext xmlns:c16="http://schemas.microsoft.com/office/drawing/2014/chart" uri="{C3380CC4-5D6E-409C-BE32-E72D297353CC}">
                <c16:uniqueId val="{00000033-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Input'!$S$193:$BG$193</c:f>
              <c:numCache>
                <c:formatCode>"$"#,##0_);\("$"#,##0\)</c:formatCode>
                <c:ptCount val="41"/>
                <c:pt idx="3">
                  <c:v>131.90418739165659</c:v>
                </c:pt>
                <c:pt idx="4">
                  <c:v>131.90418739165659</c:v>
                </c:pt>
                <c:pt idx="5">
                  <c:v>130.58514551774002</c:v>
                </c:pt>
                <c:pt idx="6">
                  <c:v>129.26610364382344</c:v>
                </c:pt>
                <c:pt idx="7">
                  <c:v>125.63873849055288</c:v>
                </c:pt>
                <c:pt idx="8">
                  <c:v>122.01137333728232</c:v>
                </c:pt>
                <c:pt idx="9">
                  <c:v>118.38400818401176</c:v>
                </c:pt>
                <c:pt idx="10">
                  <c:v>114.75664303074122</c:v>
                </c:pt>
                <c:pt idx="11">
                  <c:v>112.11855928290809</c:v>
                </c:pt>
                <c:pt idx="12">
                  <c:v>109.48047553507497</c:v>
                </c:pt>
                <c:pt idx="13">
                  <c:v>106.84239178724184</c:v>
                </c:pt>
                <c:pt idx="14">
                  <c:v>106.08865357357523</c:v>
                </c:pt>
                <c:pt idx="15">
                  <c:v>105.33491535990862</c:v>
                </c:pt>
                <c:pt idx="16">
                  <c:v>104.581177146242</c:v>
                </c:pt>
                <c:pt idx="17">
                  <c:v>103.82743893257539</c:v>
                </c:pt>
                <c:pt idx="18">
                  <c:v>103.07370071890878</c:v>
                </c:pt>
                <c:pt idx="19">
                  <c:v>102.31996250524216</c:v>
                </c:pt>
                <c:pt idx="20">
                  <c:v>101.56622429157558</c:v>
                </c:pt>
                <c:pt idx="21">
                  <c:v>101.43432010418393</c:v>
                </c:pt>
                <c:pt idx="22">
                  <c:v>101.30241591679227</c:v>
                </c:pt>
                <c:pt idx="23">
                  <c:v>101.17051172940062</c:v>
                </c:pt>
                <c:pt idx="24">
                  <c:v>101.03860754200898</c:v>
                </c:pt>
                <c:pt idx="25">
                  <c:v>100.90670335461732</c:v>
                </c:pt>
                <c:pt idx="26">
                  <c:v>100.77479916722567</c:v>
                </c:pt>
                <c:pt idx="27">
                  <c:v>100.64289497983401</c:v>
                </c:pt>
                <c:pt idx="28">
                  <c:v>100.51099079244236</c:v>
                </c:pt>
                <c:pt idx="29">
                  <c:v>100.37908660505072</c:v>
                </c:pt>
                <c:pt idx="30">
                  <c:v>100.247182417659</c:v>
                </c:pt>
                <c:pt idx="31">
                  <c:v>100.10356513842697</c:v>
                </c:pt>
                <c:pt idx="32">
                  <c:v>99.959947859194941</c:v>
                </c:pt>
                <c:pt idx="33">
                  <c:v>99.816330579962909</c:v>
                </c:pt>
                <c:pt idx="34">
                  <c:v>99.672713300730877</c:v>
                </c:pt>
                <c:pt idx="35">
                  <c:v>99.529096021498844</c:v>
                </c:pt>
                <c:pt idx="36">
                  <c:v>99.385478742266812</c:v>
                </c:pt>
                <c:pt idx="37">
                  <c:v>99.24186146303478</c:v>
                </c:pt>
                <c:pt idx="38">
                  <c:v>99.098244183802748</c:v>
                </c:pt>
                <c:pt idx="39">
                  <c:v>98.954626904570716</c:v>
                </c:pt>
                <c:pt idx="40">
                  <c:v>98.811009625338642</c:v>
                </c:pt>
              </c:numCache>
            </c:numRef>
          </c:val>
          <c:smooth val="0"/>
          <c:extLst>
            <c:ext xmlns:c16="http://schemas.microsoft.com/office/drawing/2014/chart" uri="{C3380CC4-5D6E-409C-BE32-E72D297353CC}">
              <c16:uniqueId val="{00000034-6256-4E76-8658-FCE9C185E2EA}"/>
            </c:ext>
          </c:extLst>
        </c:ser>
        <c:ser>
          <c:idx val="20"/>
          <c:order val="20"/>
          <c:tx>
            <c:strRef>
              <c:f>'Graphics Input'!$E$194</c:f>
              <c:strCache>
                <c:ptCount val="1"/>
                <c:pt idx="0">
                  <c:v>TRG 7 - High</c:v>
                </c:pt>
              </c:strCache>
            </c:strRef>
          </c:tx>
          <c:spPr>
            <a:ln>
              <a:solidFill>
                <a:srgbClr val="002060"/>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Input'!$S$194:$BG$194</c:f>
              <c:numCache>
                <c:formatCode>"$"#,##0_);\("$"#,##0\)</c:formatCode>
                <c:ptCount val="41"/>
                <c:pt idx="4">
                  <c:v>131.90418739165659</c:v>
                </c:pt>
                <c:pt idx="5">
                  <c:v>131.90418739165659</c:v>
                </c:pt>
                <c:pt idx="6">
                  <c:v>131.90418739165659</c:v>
                </c:pt>
                <c:pt idx="7">
                  <c:v>129.26610364382347</c:v>
                </c:pt>
                <c:pt idx="8">
                  <c:v>126.62801989599033</c:v>
                </c:pt>
                <c:pt idx="9">
                  <c:v>123.9899361481572</c:v>
                </c:pt>
                <c:pt idx="10">
                  <c:v>121.35185240032406</c:v>
                </c:pt>
                <c:pt idx="11">
                  <c:v>120.47249115104634</c:v>
                </c:pt>
                <c:pt idx="12">
                  <c:v>119.59312990176863</c:v>
                </c:pt>
                <c:pt idx="13">
                  <c:v>118.71376865249093</c:v>
                </c:pt>
                <c:pt idx="14">
                  <c:v>118.71376865249093</c:v>
                </c:pt>
                <c:pt idx="15">
                  <c:v>118.71376865249093</c:v>
                </c:pt>
                <c:pt idx="16">
                  <c:v>118.71376865249093</c:v>
                </c:pt>
                <c:pt idx="17">
                  <c:v>118.71376865249093</c:v>
                </c:pt>
                <c:pt idx="18">
                  <c:v>118.71376865249093</c:v>
                </c:pt>
                <c:pt idx="19">
                  <c:v>118.71376865249093</c:v>
                </c:pt>
                <c:pt idx="20">
                  <c:v>118.71376865249093</c:v>
                </c:pt>
                <c:pt idx="21">
                  <c:v>118.71376865249093</c:v>
                </c:pt>
                <c:pt idx="22">
                  <c:v>118.71376865249093</c:v>
                </c:pt>
                <c:pt idx="23">
                  <c:v>118.71376865249093</c:v>
                </c:pt>
                <c:pt idx="24">
                  <c:v>118.71376865249093</c:v>
                </c:pt>
                <c:pt idx="25">
                  <c:v>118.71376865249093</c:v>
                </c:pt>
                <c:pt idx="26">
                  <c:v>118.71376865249093</c:v>
                </c:pt>
                <c:pt idx="27">
                  <c:v>118.71376865249093</c:v>
                </c:pt>
                <c:pt idx="28">
                  <c:v>118.71376865249093</c:v>
                </c:pt>
                <c:pt idx="29">
                  <c:v>118.71376865249093</c:v>
                </c:pt>
                <c:pt idx="30">
                  <c:v>118.71376865249093</c:v>
                </c:pt>
                <c:pt idx="31">
                  <c:v>118.71376865249093</c:v>
                </c:pt>
                <c:pt idx="32">
                  <c:v>118.71376865249093</c:v>
                </c:pt>
                <c:pt idx="33">
                  <c:v>118.71376865249093</c:v>
                </c:pt>
                <c:pt idx="34">
                  <c:v>118.71376865249093</c:v>
                </c:pt>
                <c:pt idx="35">
                  <c:v>118.71376865249093</c:v>
                </c:pt>
                <c:pt idx="36">
                  <c:v>118.71376865249093</c:v>
                </c:pt>
                <c:pt idx="37">
                  <c:v>118.71376865249093</c:v>
                </c:pt>
                <c:pt idx="38">
                  <c:v>118.71376865249093</c:v>
                </c:pt>
                <c:pt idx="39">
                  <c:v>118.71376865249093</c:v>
                </c:pt>
                <c:pt idx="40">
                  <c:v>118.71376865249093</c:v>
                </c:pt>
              </c:numCache>
            </c:numRef>
          </c:val>
          <c:smooth val="0"/>
          <c:extLst>
            <c:ext xmlns:c16="http://schemas.microsoft.com/office/drawing/2014/chart" uri="{C3380CC4-5D6E-409C-BE32-E72D297353CC}">
              <c16:uniqueId val="{00000035-6256-4E76-8658-FCE9C185E2EA}"/>
            </c:ext>
          </c:extLst>
        </c:ser>
        <c:ser>
          <c:idx val="21"/>
          <c:order val="21"/>
          <c:tx>
            <c:strRef>
              <c:f>'Graphics Input'!$E$195</c:f>
              <c:strCache>
                <c:ptCount val="1"/>
                <c:pt idx="0">
                  <c:v>TRG 8 - Low</c:v>
                </c:pt>
              </c:strCache>
            </c:strRef>
          </c:tx>
          <c:spPr>
            <a:ln>
              <a:solidFill>
                <a:srgbClr val="0070C0"/>
              </a:solidFill>
              <a:prstDash val="sysDot"/>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Input'!$S$195:$BG$195</c:f>
              <c:numCache>
                <c:formatCode>"$"#,##0_);\("$"#,##0\)</c:formatCode>
                <c:ptCount val="41"/>
                <c:pt idx="4">
                  <c:v>162.34361525126963</c:v>
                </c:pt>
                <c:pt idx="5">
                  <c:v>155.84987064121887</c:v>
                </c:pt>
                <c:pt idx="6">
                  <c:v>149.35612603116809</c:v>
                </c:pt>
                <c:pt idx="7">
                  <c:v>146.10925372614267</c:v>
                </c:pt>
                <c:pt idx="8">
                  <c:v>142.86238142111731</c:v>
                </c:pt>
                <c:pt idx="9">
                  <c:v>139.61550911609191</c:v>
                </c:pt>
                <c:pt idx="10">
                  <c:v>136.36863681106649</c:v>
                </c:pt>
                <c:pt idx="11">
                  <c:v>134.20405527438291</c:v>
                </c:pt>
                <c:pt idx="12">
                  <c:v>132.03947373769932</c:v>
                </c:pt>
                <c:pt idx="13">
                  <c:v>129.87489220101571</c:v>
                </c:pt>
                <c:pt idx="14">
                  <c:v>128.71529494922092</c:v>
                </c:pt>
                <c:pt idx="15">
                  <c:v>127.55569769742615</c:v>
                </c:pt>
                <c:pt idx="16">
                  <c:v>126.39610044563138</c:v>
                </c:pt>
                <c:pt idx="17">
                  <c:v>125.2365031938366</c:v>
                </c:pt>
                <c:pt idx="18">
                  <c:v>124.07690594204182</c:v>
                </c:pt>
                <c:pt idx="19">
                  <c:v>122.91730869024704</c:v>
                </c:pt>
                <c:pt idx="20">
                  <c:v>121.75771143845223</c:v>
                </c:pt>
                <c:pt idx="21">
                  <c:v>121.27068059269841</c:v>
                </c:pt>
                <c:pt idx="22">
                  <c:v>120.7836497469446</c:v>
                </c:pt>
                <c:pt idx="23">
                  <c:v>120.2966189011908</c:v>
                </c:pt>
                <c:pt idx="24">
                  <c:v>119.80958805543698</c:v>
                </c:pt>
                <c:pt idx="25">
                  <c:v>119.32255720968317</c:v>
                </c:pt>
                <c:pt idx="26">
                  <c:v>118.83552636392935</c:v>
                </c:pt>
                <c:pt idx="27">
                  <c:v>118.34849551817554</c:v>
                </c:pt>
                <c:pt idx="28">
                  <c:v>117.86146467242173</c:v>
                </c:pt>
                <c:pt idx="29">
                  <c:v>117.37443382666791</c:v>
                </c:pt>
                <c:pt idx="30">
                  <c:v>116.88740298091413</c:v>
                </c:pt>
                <c:pt idx="31">
                  <c:v>116.5627157504116</c:v>
                </c:pt>
                <c:pt idx="32">
                  <c:v>116.23802851990907</c:v>
                </c:pt>
                <c:pt idx="33">
                  <c:v>115.91334128940653</c:v>
                </c:pt>
                <c:pt idx="34">
                  <c:v>115.588654058904</c:v>
                </c:pt>
                <c:pt idx="35">
                  <c:v>115.26396682840146</c:v>
                </c:pt>
                <c:pt idx="36">
                  <c:v>114.93927959789893</c:v>
                </c:pt>
                <c:pt idx="37">
                  <c:v>114.6145923673964</c:v>
                </c:pt>
                <c:pt idx="38">
                  <c:v>114.28990513689386</c:v>
                </c:pt>
                <c:pt idx="39">
                  <c:v>113.96521790639133</c:v>
                </c:pt>
                <c:pt idx="40">
                  <c:v>113.64053067588875</c:v>
                </c:pt>
              </c:numCache>
            </c:numRef>
          </c:val>
          <c:smooth val="0"/>
          <c:extLst>
            <c:ext xmlns:c16="http://schemas.microsoft.com/office/drawing/2014/chart" uri="{C3380CC4-5D6E-409C-BE32-E72D297353CC}">
              <c16:uniqueId val="{00000036-6256-4E76-8658-FCE9C185E2EA}"/>
            </c:ext>
          </c:extLst>
        </c:ser>
        <c:ser>
          <c:idx val="22"/>
          <c:order val="22"/>
          <c:tx>
            <c:strRef>
              <c:f>'Graphics Input'!$E$196</c:f>
              <c:strCache>
                <c:ptCount val="1"/>
                <c:pt idx="0">
                  <c:v>TRG 8 - Mid</c:v>
                </c:pt>
              </c:strCache>
            </c:strRef>
          </c:tx>
          <c:marker>
            <c:symbol val="none"/>
          </c:marker>
          <c:dPt>
            <c:idx val="3"/>
            <c:marker>
              <c:symbol val="circle"/>
              <c:size val="5"/>
              <c:spPr>
                <a:solidFill>
                  <a:srgbClr val="0070C0"/>
                </a:solidFill>
                <a:ln>
                  <a:solidFill>
                    <a:srgbClr val="0070C0"/>
                  </a:solidFill>
                </a:ln>
              </c:spPr>
            </c:marker>
            <c:bubble3D val="0"/>
            <c:extLst>
              <c:ext xmlns:c16="http://schemas.microsoft.com/office/drawing/2014/chart" uri="{C3380CC4-5D6E-409C-BE32-E72D297353CC}">
                <c16:uniqueId val="{00000037-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Input'!$S$196:$BG$196</c:f>
              <c:numCache>
                <c:formatCode>"$"#,##0_);\("$"#,##0\)</c:formatCode>
                <c:ptCount val="41"/>
                <c:pt idx="3">
                  <c:v>162.34361525126963</c:v>
                </c:pt>
                <c:pt idx="4">
                  <c:v>162.34361525126963</c:v>
                </c:pt>
                <c:pt idx="5">
                  <c:v>160.72017909875694</c:v>
                </c:pt>
                <c:pt idx="6">
                  <c:v>159.09674294624426</c:v>
                </c:pt>
                <c:pt idx="7">
                  <c:v>154.63229352683433</c:v>
                </c:pt>
                <c:pt idx="8">
                  <c:v>150.16784410742443</c:v>
                </c:pt>
                <c:pt idx="9">
                  <c:v>145.7033946880145</c:v>
                </c:pt>
                <c:pt idx="10">
                  <c:v>141.23894526860457</c:v>
                </c:pt>
                <c:pt idx="11">
                  <c:v>137.9920729635792</c:v>
                </c:pt>
                <c:pt idx="12">
                  <c:v>134.74520065855381</c:v>
                </c:pt>
                <c:pt idx="13">
                  <c:v>131.49832835352842</c:v>
                </c:pt>
                <c:pt idx="14">
                  <c:v>130.57065055209262</c:v>
                </c:pt>
                <c:pt idx="15">
                  <c:v>129.64297275065678</c:v>
                </c:pt>
                <c:pt idx="16">
                  <c:v>128.71529494922095</c:v>
                </c:pt>
                <c:pt idx="17">
                  <c:v>127.78761714778514</c:v>
                </c:pt>
                <c:pt idx="18">
                  <c:v>126.85993934634932</c:v>
                </c:pt>
                <c:pt idx="19">
                  <c:v>125.93226154491349</c:v>
                </c:pt>
                <c:pt idx="20">
                  <c:v>125.00458374347762</c:v>
                </c:pt>
                <c:pt idx="21">
                  <c:v>124.84224012822636</c:v>
                </c:pt>
                <c:pt idx="22">
                  <c:v>124.67989651297509</c:v>
                </c:pt>
                <c:pt idx="23">
                  <c:v>124.51755289772383</c:v>
                </c:pt>
                <c:pt idx="24">
                  <c:v>124.35520928247256</c:v>
                </c:pt>
                <c:pt idx="25">
                  <c:v>124.1928656672213</c:v>
                </c:pt>
                <c:pt idx="26">
                  <c:v>124.03052205197002</c:v>
                </c:pt>
                <c:pt idx="27">
                  <c:v>123.86817843671876</c:v>
                </c:pt>
                <c:pt idx="28">
                  <c:v>123.70583482146749</c:v>
                </c:pt>
                <c:pt idx="29">
                  <c:v>123.54349120621623</c:v>
                </c:pt>
                <c:pt idx="30">
                  <c:v>123.38114759096491</c:v>
                </c:pt>
                <c:pt idx="31">
                  <c:v>123.20438786267934</c:v>
                </c:pt>
                <c:pt idx="32">
                  <c:v>123.02762813439377</c:v>
                </c:pt>
                <c:pt idx="33">
                  <c:v>122.85086840610819</c:v>
                </c:pt>
                <c:pt idx="34">
                  <c:v>122.67410867782262</c:v>
                </c:pt>
                <c:pt idx="35">
                  <c:v>122.49734894953704</c:v>
                </c:pt>
                <c:pt idx="36">
                  <c:v>122.32058922125147</c:v>
                </c:pt>
                <c:pt idx="37">
                  <c:v>122.14382949296589</c:v>
                </c:pt>
                <c:pt idx="38">
                  <c:v>121.96706976468032</c:v>
                </c:pt>
                <c:pt idx="39">
                  <c:v>121.79031003639474</c:v>
                </c:pt>
                <c:pt idx="40">
                  <c:v>121.61355030810911</c:v>
                </c:pt>
              </c:numCache>
            </c:numRef>
          </c:val>
          <c:smooth val="0"/>
          <c:extLst>
            <c:ext xmlns:c16="http://schemas.microsoft.com/office/drawing/2014/chart" uri="{C3380CC4-5D6E-409C-BE32-E72D297353CC}">
              <c16:uniqueId val="{00000038-6256-4E76-8658-FCE9C185E2EA}"/>
            </c:ext>
          </c:extLst>
        </c:ser>
        <c:ser>
          <c:idx val="23"/>
          <c:order val="23"/>
          <c:tx>
            <c:strRef>
              <c:f>'Graphics Input'!$E$197</c:f>
              <c:strCache>
                <c:ptCount val="1"/>
                <c:pt idx="0">
                  <c:v>TRG 8 - High</c:v>
                </c:pt>
              </c:strCache>
            </c:strRef>
          </c:tx>
          <c:spPr>
            <a:ln>
              <a:solidFill>
                <a:srgbClr val="0070C0"/>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Input'!$S$197:$BG$197</c:f>
              <c:numCache>
                <c:formatCode>"$"#,##0_);\("$"#,##0\)</c:formatCode>
                <c:ptCount val="41"/>
                <c:pt idx="4">
                  <c:v>162.34361525126963</c:v>
                </c:pt>
                <c:pt idx="5">
                  <c:v>162.34361525126963</c:v>
                </c:pt>
                <c:pt idx="6">
                  <c:v>162.34361525126963</c:v>
                </c:pt>
                <c:pt idx="7">
                  <c:v>159.09674294624426</c:v>
                </c:pt>
                <c:pt idx="8">
                  <c:v>155.84987064121887</c:v>
                </c:pt>
                <c:pt idx="9">
                  <c:v>152.60299833619351</c:v>
                </c:pt>
                <c:pt idx="10">
                  <c:v>149.35612603116809</c:v>
                </c:pt>
                <c:pt idx="11">
                  <c:v>148.27383526282628</c:v>
                </c:pt>
                <c:pt idx="12">
                  <c:v>147.1915444944845</c:v>
                </c:pt>
                <c:pt idx="13">
                  <c:v>146.10925372614267</c:v>
                </c:pt>
                <c:pt idx="14">
                  <c:v>146.10925372614267</c:v>
                </c:pt>
                <c:pt idx="15">
                  <c:v>146.10925372614267</c:v>
                </c:pt>
                <c:pt idx="16">
                  <c:v>146.10925372614267</c:v>
                </c:pt>
                <c:pt idx="17">
                  <c:v>146.10925372614267</c:v>
                </c:pt>
                <c:pt idx="18">
                  <c:v>146.10925372614267</c:v>
                </c:pt>
                <c:pt idx="19">
                  <c:v>146.10925372614267</c:v>
                </c:pt>
                <c:pt idx="20">
                  <c:v>146.10925372614267</c:v>
                </c:pt>
                <c:pt idx="21">
                  <c:v>146.10925372614267</c:v>
                </c:pt>
                <c:pt idx="22">
                  <c:v>146.10925372614267</c:v>
                </c:pt>
                <c:pt idx="23">
                  <c:v>146.10925372614267</c:v>
                </c:pt>
                <c:pt idx="24">
                  <c:v>146.10925372614267</c:v>
                </c:pt>
                <c:pt idx="25">
                  <c:v>146.10925372614267</c:v>
                </c:pt>
                <c:pt idx="26">
                  <c:v>146.10925372614267</c:v>
                </c:pt>
                <c:pt idx="27">
                  <c:v>146.10925372614267</c:v>
                </c:pt>
                <c:pt idx="28">
                  <c:v>146.10925372614267</c:v>
                </c:pt>
                <c:pt idx="29">
                  <c:v>146.10925372614267</c:v>
                </c:pt>
                <c:pt idx="30">
                  <c:v>146.10925372614267</c:v>
                </c:pt>
                <c:pt idx="31">
                  <c:v>146.10925372614267</c:v>
                </c:pt>
                <c:pt idx="32">
                  <c:v>146.10925372614267</c:v>
                </c:pt>
                <c:pt idx="33">
                  <c:v>146.10925372614267</c:v>
                </c:pt>
                <c:pt idx="34">
                  <c:v>146.10925372614267</c:v>
                </c:pt>
                <c:pt idx="35">
                  <c:v>146.10925372614267</c:v>
                </c:pt>
                <c:pt idx="36">
                  <c:v>146.10925372614267</c:v>
                </c:pt>
                <c:pt idx="37">
                  <c:v>146.10925372614267</c:v>
                </c:pt>
                <c:pt idx="38">
                  <c:v>146.10925372614267</c:v>
                </c:pt>
                <c:pt idx="39">
                  <c:v>146.10925372614267</c:v>
                </c:pt>
                <c:pt idx="40">
                  <c:v>146.10925372614267</c:v>
                </c:pt>
              </c:numCache>
            </c:numRef>
          </c:val>
          <c:smooth val="0"/>
          <c:extLst>
            <c:ext xmlns:c16="http://schemas.microsoft.com/office/drawing/2014/chart" uri="{C3380CC4-5D6E-409C-BE32-E72D297353CC}">
              <c16:uniqueId val="{00000039-6256-4E76-8658-FCE9C185E2EA}"/>
            </c:ext>
          </c:extLst>
        </c:ser>
        <c:ser>
          <c:idx val="24"/>
          <c:order val="24"/>
          <c:tx>
            <c:strRef>
              <c:f>'Graphics Input'!$E$198</c:f>
              <c:strCache>
                <c:ptCount val="1"/>
                <c:pt idx="0">
                  <c:v>TRG 9 - Low</c:v>
                </c:pt>
              </c:strCache>
            </c:strRef>
          </c:tx>
          <c:spPr>
            <a:ln>
              <a:solidFill>
                <a:srgbClr val="00B0F0"/>
              </a:solidFill>
              <a:prstDash val="sysDot"/>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Input'!$S$198:$BG$198</c:f>
              <c:numCache>
                <c:formatCode>"$"#,##0_);\("$"#,##0\)</c:formatCode>
                <c:ptCount val="41"/>
                <c:pt idx="4">
                  <c:v>162.34361525126963</c:v>
                </c:pt>
                <c:pt idx="5">
                  <c:v>155.84987064121887</c:v>
                </c:pt>
                <c:pt idx="6">
                  <c:v>149.35612603116809</c:v>
                </c:pt>
                <c:pt idx="7">
                  <c:v>146.10925372614267</c:v>
                </c:pt>
                <c:pt idx="8">
                  <c:v>142.86238142111731</c:v>
                </c:pt>
                <c:pt idx="9">
                  <c:v>139.61550911609191</c:v>
                </c:pt>
                <c:pt idx="10">
                  <c:v>136.36863681106649</c:v>
                </c:pt>
                <c:pt idx="11">
                  <c:v>134.20405527438291</c:v>
                </c:pt>
                <c:pt idx="12">
                  <c:v>132.03947373769932</c:v>
                </c:pt>
                <c:pt idx="13">
                  <c:v>129.87489220101571</c:v>
                </c:pt>
                <c:pt idx="14">
                  <c:v>128.71529494922092</c:v>
                </c:pt>
                <c:pt idx="15">
                  <c:v>127.55569769742615</c:v>
                </c:pt>
                <c:pt idx="16">
                  <c:v>126.39610044563138</c:v>
                </c:pt>
                <c:pt idx="17">
                  <c:v>125.2365031938366</c:v>
                </c:pt>
                <c:pt idx="18">
                  <c:v>124.07690594204182</c:v>
                </c:pt>
                <c:pt idx="19">
                  <c:v>122.91730869024704</c:v>
                </c:pt>
                <c:pt idx="20">
                  <c:v>121.75771143845223</c:v>
                </c:pt>
                <c:pt idx="21">
                  <c:v>121.27068059269841</c:v>
                </c:pt>
                <c:pt idx="22">
                  <c:v>120.7836497469446</c:v>
                </c:pt>
                <c:pt idx="23">
                  <c:v>120.2966189011908</c:v>
                </c:pt>
                <c:pt idx="24">
                  <c:v>119.80958805543698</c:v>
                </c:pt>
                <c:pt idx="25">
                  <c:v>119.32255720968317</c:v>
                </c:pt>
                <c:pt idx="26">
                  <c:v>118.83552636392935</c:v>
                </c:pt>
                <c:pt idx="27">
                  <c:v>118.34849551817554</c:v>
                </c:pt>
                <c:pt idx="28">
                  <c:v>117.86146467242173</c:v>
                </c:pt>
                <c:pt idx="29">
                  <c:v>117.37443382666791</c:v>
                </c:pt>
                <c:pt idx="30">
                  <c:v>116.88740298091413</c:v>
                </c:pt>
                <c:pt idx="31">
                  <c:v>116.5627157504116</c:v>
                </c:pt>
                <c:pt idx="32">
                  <c:v>116.23802851990907</c:v>
                </c:pt>
                <c:pt idx="33">
                  <c:v>115.91334128940653</c:v>
                </c:pt>
                <c:pt idx="34">
                  <c:v>115.588654058904</c:v>
                </c:pt>
                <c:pt idx="35">
                  <c:v>115.26396682840146</c:v>
                </c:pt>
                <c:pt idx="36">
                  <c:v>114.93927959789893</c:v>
                </c:pt>
                <c:pt idx="37">
                  <c:v>114.6145923673964</c:v>
                </c:pt>
                <c:pt idx="38">
                  <c:v>114.28990513689386</c:v>
                </c:pt>
                <c:pt idx="39">
                  <c:v>113.96521790639133</c:v>
                </c:pt>
                <c:pt idx="40">
                  <c:v>113.64053067588875</c:v>
                </c:pt>
              </c:numCache>
            </c:numRef>
          </c:val>
          <c:smooth val="0"/>
          <c:extLst>
            <c:ext xmlns:c16="http://schemas.microsoft.com/office/drawing/2014/chart" uri="{C3380CC4-5D6E-409C-BE32-E72D297353CC}">
              <c16:uniqueId val="{0000003A-6256-4E76-8658-FCE9C185E2EA}"/>
            </c:ext>
          </c:extLst>
        </c:ser>
        <c:ser>
          <c:idx val="25"/>
          <c:order val="25"/>
          <c:tx>
            <c:strRef>
              <c:f>'Graphics Input'!$E$199</c:f>
              <c:strCache>
                <c:ptCount val="1"/>
                <c:pt idx="0">
                  <c:v>TRG 9 - Mid</c:v>
                </c:pt>
              </c:strCache>
            </c:strRef>
          </c:tx>
          <c:spPr>
            <a:ln>
              <a:solidFill>
                <a:srgbClr val="00B0F0"/>
              </a:solidFill>
            </a:ln>
          </c:spPr>
          <c:marker>
            <c:symbol val="none"/>
          </c:marker>
          <c:dPt>
            <c:idx val="3"/>
            <c:marker>
              <c:symbol val="circle"/>
              <c:size val="5"/>
              <c:spPr>
                <a:solidFill>
                  <a:srgbClr val="00B0F0"/>
                </a:solidFill>
              </c:spPr>
            </c:marker>
            <c:bubble3D val="0"/>
            <c:extLst>
              <c:ext xmlns:c16="http://schemas.microsoft.com/office/drawing/2014/chart" uri="{C3380CC4-5D6E-409C-BE32-E72D297353CC}">
                <c16:uniqueId val="{0000003B-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Input'!$S$199:$BG$199</c:f>
              <c:numCache>
                <c:formatCode>"$"#,##0_);\("$"#,##0\)</c:formatCode>
                <c:ptCount val="41"/>
                <c:pt idx="3">
                  <c:v>162.34361525126963</c:v>
                </c:pt>
                <c:pt idx="4">
                  <c:v>162.34361525126963</c:v>
                </c:pt>
                <c:pt idx="5">
                  <c:v>160.72017909875694</c:v>
                </c:pt>
                <c:pt idx="6">
                  <c:v>159.09674294624426</c:v>
                </c:pt>
                <c:pt idx="7">
                  <c:v>154.63229352683433</c:v>
                </c:pt>
                <c:pt idx="8">
                  <c:v>150.16784410742443</c:v>
                </c:pt>
                <c:pt idx="9">
                  <c:v>145.7033946880145</c:v>
                </c:pt>
                <c:pt idx="10">
                  <c:v>141.23894526860457</c:v>
                </c:pt>
                <c:pt idx="11">
                  <c:v>137.9920729635792</c:v>
                </c:pt>
                <c:pt idx="12">
                  <c:v>134.74520065855381</c:v>
                </c:pt>
                <c:pt idx="13">
                  <c:v>131.49832835352842</c:v>
                </c:pt>
                <c:pt idx="14">
                  <c:v>130.57065055209262</c:v>
                </c:pt>
                <c:pt idx="15">
                  <c:v>129.64297275065678</c:v>
                </c:pt>
                <c:pt idx="16">
                  <c:v>128.71529494922095</c:v>
                </c:pt>
                <c:pt idx="17">
                  <c:v>127.78761714778514</c:v>
                </c:pt>
                <c:pt idx="18">
                  <c:v>126.85993934634932</c:v>
                </c:pt>
                <c:pt idx="19">
                  <c:v>125.93226154491349</c:v>
                </c:pt>
                <c:pt idx="20">
                  <c:v>125.00458374347762</c:v>
                </c:pt>
                <c:pt idx="21">
                  <c:v>124.84224012822636</c:v>
                </c:pt>
                <c:pt idx="22">
                  <c:v>124.67989651297509</c:v>
                </c:pt>
                <c:pt idx="23">
                  <c:v>124.51755289772383</c:v>
                </c:pt>
                <c:pt idx="24">
                  <c:v>124.35520928247256</c:v>
                </c:pt>
                <c:pt idx="25">
                  <c:v>124.1928656672213</c:v>
                </c:pt>
                <c:pt idx="26">
                  <c:v>124.03052205197002</c:v>
                </c:pt>
                <c:pt idx="27">
                  <c:v>123.86817843671876</c:v>
                </c:pt>
                <c:pt idx="28">
                  <c:v>123.70583482146749</c:v>
                </c:pt>
                <c:pt idx="29">
                  <c:v>123.54349120621623</c:v>
                </c:pt>
                <c:pt idx="30">
                  <c:v>123.38114759096491</c:v>
                </c:pt>
                <c:pt idx="31">
                  <c:v>123.20438786267934</c:v>
                </c:pt>
                <c:pt idx="32">
                  <c:v>123.02762813439377</c:v>
                </c:pt>
                <c:pt idx="33">
                  <c:v>122.85086840610819</c:v>
                </c:pt>
                <c:pt idx="34">
                  <c:v>122.67410867782262</c:v>
                </c:pt>
                <c:pt idx="35">
                  <c:v>122.49734894953704</c:v>
                </c:pt>
                <c:pt idx="36">
                  <c:v>122.32058922125147</c:v>
                </c:pt>
                <c:pt idx="37">
                  <c:v>122.14382949296589</c:v>
                </c:pt>
                <c:pt idx="38">
                  <c:v>121.96706976468032</c:v>
                </c:pt>
                <c:pt idx="39">
                  <c:v>121.79031003639474</c:v>
                </c:pt>
                <c:pt idx="40">
                  <c:v>121.61355030810911</c:v>
                </c:pt>
              </c:numCache>
            </c:numRef>
          </c:val>
          <c:smooth val="0"/>
          <c:extLst>
            <c:ext xmlns:c16="http://schemas.microsoft.com/office/drawing/2014/chart" uri="{C3380CC4-5D6E-409C-BE32-E72D297353CC}">
              <c16:uniqueId val="{0000003C-6256-4E76-8658-FCE9C185E2EA}"/>
            </c:ext>
          </c:extLst>
        </c:ser>
        <c:ser>
          <c:idx val="26"/>
          <c:order val="26"/>
          <c:tx>
            <c:strRef>
              <c:f>'Graphics Input'!$E$200</c:f>
              <c:strCache>
                <c:ptCount val="1"/>
                <c:pt idx="0">
                  <c:v>TRG 9 - High</c:v>
                </c:pt>
              </c:strCache>
            </c:strRef>
          </c:tx>
          <c:spPr>
            <a:ln>
              <a:solidFill>
                <a:srgbClr val="00B0F0"/>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Input'!$S$200:$BG$200</c:f>
              <c:numCache>
                <c:formatCode>"$"#,##0_);\("$"#,##0\)</c:formatCode>
                <c:ptCount val="41"/>
                <c:pt idx="4">
                  <c:v>162.34361525126963</c:v>
                </c:pt>
                <c:pt idx="5">
                  <c:v>162.34361525126963</c:v>
                </c:pt>
                <c:pt idx="6">
                  <c:v>162.34361525126963</c:v>
                </c:pt>
                <c:pt idx="7">
                  <c:v>159.09674294624426</c:v>
                </c:pt>
                <c:pt idx="8">
                  <c:v>155.84987064121887</c:v>
                </c:pt>
                <c:pt idx="9">
                  <c:v>152.60299833619351</c:v>
                </c:pt>
                <c:pt idx="10">
                  <c:v>149.35612603116809</c:v>
                </c:pt>
                <c:pt idx="11">
                  <c:v>148.27383526282628</c:v>
                </c:pt>
                <c:pt idx="12">
                  <c:v>147.1915444944845</c:v>
                </c:pt>
                <c:pt idx="13">
                  <c:v>146.10925372614267</c:v>
                </c:pt>
                <c:pt idx="14">
                  <c:v>146.10925372614267</c:v>
                </c:pt>
                <c:pt idx="15">
                  <c:v>146.10925372614267</c:v>
                </c:pt>
                <c:pt idx="16">
                  <c:v>146.10925372614267</c:v>
                </c:pt>
                <c:pt idx="17">
                  <c:v>146.10925372614267</c:v>
                </c:pt>
                <c:pt idx="18">
                  <c:v>146.10925372614267</c:v>
                </c:pt>
                <c:pt idx="19">
                  <c:v>146.10925372614267</c:v>
                </c:pt>
                <c:pt idx="20">
                  <c:v>146.10925372614267</c:v>
                </c:pt>
                <c:pt idx="21">
                  <c:v>146.10925372614267</c:v>
                </c:pt>
                <c:pt idx="22">
                  <c:v>146.10925372614267</c:v>
                </c:pt>
                <c:pt idx="23">
                  <c:v>146.10925372614267</c:v>
                </c:pt>
                <c:pt idx="24">
                  <c:v>146.10925372614267</c:v>
                </c:pt>
                <c:pt idx="25">
                  <c:v>146.10925372614267</c:v>
                </c:pt>
                <c:pt idx="26">
                  <c:v>146.10925372614267</c:v>
                </c:pt>
                <c:pt idx="27">
                  <c:v>146.10925372614267</c:v>
                </c:pt>
                <c:pt idx="28">
                  <c:v>146.10925372614267</c:v>
                </c:pt>
                <c:pt idx="29">
                  <c:v>146.10925372614267</c:v>
                </c:pt>
                <c:pt idx="30">
                  <c:v>146.10925372614267</c:v>
                </c:pt>
                <c:pt idx="31">
                  <c:v>146.10925372614267</c:v>
                </c:pt>
                <c:pt idx="32">
                  <c:v>146.10925372614267</c:v>
                </c:pt>
                <c:pt idx="33">
                  <c:v>146.10925372614267</c:v>
                </c:pt>
                <c:pt idx="34">
                  <c:v>146.10925372614267</c:v>
                </c:pt>
                <c:pt idx="35">
                  <c:v>146.10925372614267</c:v>
                </c:pt>
                <c:pt idx="36">
                  <c:v>146.10925372614267</c:v>
                </c:pt>
                <c:pt idx="37">
                  <c:v>146.10925372614267</c:v>
                </c:pt>
                <c:pt idx="38">
                  <c:v>146.10925372614267</c:v>
                </c:pt>
                <c:pt idx="39">
                  <c:v>146.10925372614267</c:v>
                </c:pt>
                <c:pt idx="40">
                  <c:v>146.10925372614267</c:v>
                </c:pt>
              </c:numCache>
            </c:numRef>
          </c:val>
          <c:smooth val="0"/>
          <c:extLst>
            <c:ext xmlns:c16="http://schemas.microsoft.com/office/drawing/2014/chart" uri="{C3380CC4-5D6E-409C-BE32-E72D297353CC}">
              <c16:uniqueId val="{0000003D-6256-4E76-8658-FCE9C185E2EA}"/>
            </c:ext>
          </c:extLst>
        </c:ser>
        <c:ser>
          <c:idx val="27"/>
          <c:order val="27"/>
          <c:tx>
            <c:strRef>
              <c:f>'Graphics Input'!$E$201</c:f>
              <c:strCache>
                <c:ptCount val="1"/>
                <c:pt idx="0">
                  <c:v>TRG 10 - Low</c:v>
                </c:pt>
              </c:strCache>
            </c:strRef>
          </c:tx>
          <c:spPr>
            <a:ln>
              <a:solidFill>
                <a:srgbClr val="00B050"/>
              </a:solidFill>
              <a:prstDash val="sysDot"/>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Input'!$S$201:$BG$201</c:f>
              <c:numCache>
                <c:formatCode>"$"#,##0_);\("$"#,##0\)</c:formatCode>
                <c:ptCount val="41"/>
                <c:pt idx="4">
                  <c:v>162.34361525126963</c:v>
                </c:pt>
                <c:pt idx="5">
                  <c:v>155.84987064121887</c:v>
                </c:pt>
                <c:pt idx="6">
                  <c:v>149.35612603116809</c:v>
                </c:pt>
                <c:pt idx="7">
                  <c:v>146.10925372614267</c:v>
                </c:pt>
                <c:pt idx="8">
                  <c:v>142.86238142111731</c:v>
                </c:pt>
                <c:pt idx="9">
                  <c:v>139.61550911609191</c:v>
                </c:pt>
                <c:pt idx="10">
                  <c:v>136.36863681106649</c:v>
                </c:pt>
                <c:pt idx="11">
                  <c:v>134.20405527438291</c:v>
                </c:pt>
                <c:pt idx="12">
                  <c:v>132.03947373769932</c:v>
                </c:pt>
                <c:pt idx="13">
                  <c:v>129.87489220101571</c:v>
                </c:pt>
                <c:pt idx="14">
                  <c:v>128.71529494922092</c:v>
                </c:pt>
                <c:pt idx="15">
                  <c:v>127.55569769742615</c:v>
                </c:pt>
                <c:pt idx="16">
                  <c:v>126.39610044563138</c:v>
                </c:pt>
                <c:pt idx="17">
                  <c:v>125.2365031938366</c:v>
                </c:pt>
                <c:pt idx="18">
                  <c:v>124.07690594204182</c:v>
                </c:pt>
                <c:pt idx="19">
                  <c:v>122.91730869024704</c:v>
                </c:pt>
                <c:pt idx="20">
                  <c:v>121.75771143845223</c:v>
                </c:pt>
                <c:pt idx="21">
                  <c:v>121.27068059269841</c:v>
                </c:pt>
                <c:pt idx="22">
                  <c:v>120.7836497469446</c:v>
                </c:pt>
                <c:pt idx="23">
                  <c:v>120.2966189011908</c:v>
                </c:pt>
                <c:pt idx="24">
                  <c:v>119.80958805543698</c:v>
                </c:pt>
                <c:pt idx="25">
                  <c:v>119.32255720968317</c:v>
                </c:pt>
                <c:pt idx="26">
                  <c:v>118.83552636392935</c:v>
                </c:pt>
                <c:pt idx="27">
                  <c:v>118.34849551817554</c:v>
                </c:pt>
                <c:pt idx="28">
                  <c:v>117.86146467242173</c:v>
                </c:pt>
                <c:pt idx="29">
                  <c:v>117.37443382666791</c:v>
                </c:pt>
                <c:pt idx="30">
                  <c:v>116.88740298091413</c:v>
                </c:pt>
                <c:pt idx="31">
                  <c:v>116.5627157504116</c:v>
                </c:pt>
                <c:pt idx="32">
                  <c:v>116.23802851990907</c:v>
                </c:pt>
                <c:pt idx="33">
                  <c:v>115.91334128940653</c:v>
                </c:pt>
                <c:pt idx="34">
                  <c:v>115.588654058904</c:v>
                </c:pt>
                <c:pt idx="35">
                  <c:v>115.26396682840146</c:v>
                </c:pt>
                <c:pt idx="36">
                  <c:v>114.93927959789893</c:v>
                </c:pt>
                <c:pt idx="37">
                  <c:v>114.6145923673964</c:v>
                </c:pt>
                <c:pt idx="38">
                  <c:v>114.28990513689386</c:v>
                </c:pt>
                <c:pt idx="39">
                  <c:v>113.96521790639133</c:v>
                </c:pt>
                <c:pt idx="40">
                  <c:v>113.64053067588875</c:v>
                </c:pt>
              </c:numCache>
            </c:numRef>
          </c:val>
          <c:smooth val="0"/>
          <c:extLst>
            <c:ext xmlns:c16="http://schemas.microsoft.com/office/drawing/2014/chart" uri="{C3380CC4-5D6E-409C-BE32-E72D297353CC}">
              <c16:uniqueId val="{0000003E-6256-4E76-8658-FCE9C185E2EA}"/>
            </c:ext>
          </c:extLst>
        </c:ser>
        <c:ser>
          <c:idx val="28"/>
          <c:order val="28"/>
          <c:tx>
            <c:strRef>
              <c:f>'Graphics Input'!$E$202</c:f>
              <c:strCache>
                <c:ptCount val="1"/>
                <c:pt idx="0">
                  <c:v>TRG 10 - Mid</c:v>
                </c:pt>
              </c:strCache>
            </c:strRef>
          </c:tx>
          <c:spPr>
            <a:ln>
              <a:solidFill>
                <a:srgbClr val="00B050"/>
              </a:solidFill>
            </a:ln>
          </c:spPr>
          <c:marker>
            <c:symbol val="none"/>
          </c:marker>
          <c:dPt>
            <c:idx val="0"/>
            <c:marker>
              <c:symbol val="circle"/>
              <c:size val="9"/>
            </c:marker>
            <c:bubble3D val="0"/>
            <c:extLst>
              <c:ext xmlns:c16="http://schemas.microsoft.com/office/drawing/2014/chart" uri="{C3380CC4-5D6E-409C-BE32-E72D297353CC}">
                <c16:uniqueId val="{0000003F-6256-4E76-8658-FCE9C185E2EA}"/>
              </c:ext>
            </c:extLst>
          </c:dPt>
          <c:dPt>
            <c:idx val="3"/>
            <c:marker>
              <c:symbol val="circle"/>
              <c:size val="5"/>
              <c:spPr>
                <a:solidFill>
                  <a:srgbClr val="00B050"/>
                </a:solidFill>
                <a:ln>
                  <a:solidFill>
                    <a:srgbClr val="00B050"/>
                  </a:solidFill>
                </a:ln>
              </c:spPr>
            </c:marker>
            <c:bubble3D val="0"/>
            <c:extLst>
              <c:ext xmlns:c16="http://schemas.microsoft.com/office/drawing/2014/chart" uri="{C3380CC4-5D6E-409C-BE32-E72D297353CC}">
                <c16:uniqueId val="{00000040-6256-4E76-8658-FCE9C185E2EA}"/>
              </c:ext>
            </c:extLst>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Input'!$S$202:$BG$202</c:f>
              <c:numCache>
                <c:formatCode>"$"#,##0_);\("$"#,##0\)</c:formatCode>
                <c:ptCount val="41"/>
                <c:pt idx="3">
                  <c:v>162.34361525126963</c:v>
                </c:pt>
                <c:pt idx="4">
                  <c:v>162.34361525126963</c:v>
                </c:pt>
                <c:pt idx="5">
                  <c:v>160.72017909875694</c:v>
                </c:pt>
                <c:pt idx="6">
                  <c:v>159.09674294624426</c:v>
                </c:pt>
                <c:pt idx="7">
                  <c:v>154.63229352683433</c:v>
                </c:pt>
                <c:pt idx="8">
                  <c:v>150.16784410742443</c:v>
                </c:pt>
                <c:pt idx="9">
                  <c:v>145.7033946880145</c:v>
                </c:pt>
                <c:pt idx="10">
                  <c:v>141.23894526860457</c:v>
                </c:pt>
                <c:pt idx="11">
                  <c:v>137.9920729635792</c:v>
                </c:pt>
                <c:pt idx="12">
                  <c:v>134.74520065855381</c:v>
                </c:pt>
                <c:pt idx="13">
                  <c:v>131.49832835352842</c:v>
                </c:pt>
                <c:pt idx="14">
                  <c:v>130.57065055209262</c:v>
                </c:pt>
                <c:pt idx="15">
                  <c:v>129.64297275065678</c:v>
                </c:pt>
                <c:pt idx="16">
                  <c:v>128.71529494922095</c:v>
                </c:pt>
                <c:pt idx="17">
                  <c:v>127.78761714778514</c:v>
                </c:pt>
                <c:pt idx="18">
                  <c:v>126.85993934634932</c:v>
                </c:pt>
                <c:pt idx="19">
                  <c:v>125.93226154491349</c:v>
                </c:pt>
                <c:pt idx="20">
                  <c:v>125.00458374347762</c:v>
                </c:pt>
                <c:pt idx="21">
                  <c:v>124.84224012822636</c:v>
                </c:pt>
                <c:pt idx="22">
                  <c:v>124.67989651297509</c:v>
                </c:pt>
                <c:pt idx="23">
                  <c:v>124.51755289772383</c:v>
                </c:pt>
                <c:pt idx="24">
                  <c:v>124.35520928247256</c:v>
                </c:pt>
                <c:pt idx="25">
                  <c:v>124.1928656672213</c:v>
                </c:pt>
                <c:pt idx="26">
                  <c:v>124.03052205197002</c:v>
                </c:pt>
                <c:pt idx="27">
                  <c:v>123.86817843671876</c:v>
                </c:pt>
                <c:pt idx="28">
                  <c:v>123.70583482146749</c:v>
                </c:pt>
                <c:pt idx="29">
                  <c:v>123.54349120621623</c:v>
                </c:pt>
                <c:pt idx="30">
                  <c:v>123.38114759096491</c:v>
                </c:pt>
                <c:pt idx="31">
                  <c:v>123.20438786267934</c:v>
                </c:pt>
                <c:pt idx="32">
                  <c:v>123.02762813439377</c:v>
                </c:pt>
                <c:pt idx="33">
                  <c:v>122.85086840610819</c:v>
                </c:pt>
                <c:pt idx="34">
                  <c:v>122.67410867782262</c:v>
                </c:pt>
                <c:pt idx="35">
                  <c:v>122.49734894953704</c:v>
                </c:pt>
                <c:pt idx="36">
                  <c:v>122.32058922125147</c:v>
                </c:pt>
                <c:pt idx="37">
                  <c:v>122.14382949296589</c:v>
                </c:pt>
                <c:pt idx="38">
                  <c:v>121.96706976468032</c:v>
                </c:pt>
                <c:pt idx="39">
                  <c:v>121.79031003639474</c:v>
                </c:pt>
                <c:pt idx="40">
                  <c:v>121.61355030810911</c:v>
                </c:pt>
              </c:numCache>
            </c:numRef>
          </c:val>
          <c:smooth val="0"/>
          <c:extLst>
            <c:ext xmlns:c16="http://schemas.microsoft.com/office/drawing/2014/chart" uri="{C3380CC4-5D6E-409C-BE32-E72D297353CC}">
              <c16:uniqueId val="{00000041-6256-4E76-8658-FCE9C185E2EA}"/>
            </c:ext>
          </c:extLst>
        </c:ser>
        <c:ser>
          <c:idx val="29"/>
          <c:order val="29"/>
          <c:tx>
            <c:strRef>
              <c:f>'Graphics Input'!$E$203</c:f>
              <c:strCache>
                <c:ptCount val="1"/>
                <c:pt idx="0">
                  <c:v>TRG 10 - High</c:v>
                </c:pt>
              </c:strCache>
            </c:strRef>
          </c:tx>
          <c:spPr>
            <a:ln>
              <a:solidFill>
                <a:srgbClr val="00B050"/>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Input'!$S$203:$BG$203</c:f>
              <c:numCache>
                <c:formatCode>"$"#,##0_);\("$"#,##0\)</c:formatCode>
                <c:ptCount val="41"/>
                <c:pt idx="4">
                  <c:v>162.34361525126963</c:v>
                </c:pt>
                <c:pt idx="5">
                  <c:v>162.34361525126963</c:v>
                </c:pt>
                <c:pt idx="6">
                  <c:v>162.34361525126963</c:v>
                </c:pt>
                <c:pt idx="7">
                  <c:v>159.09674294624426</c:v>
                </c:pt>
                <c:pt idx="8">
                  <c:v>155.84987064121887</c:v>
                </c:pt>
                <c:pt idx="9">
                  <c:v>152.60299833619351</c:v>
                </c:pt>
                <c:pt idx="10">
                  <c:v>149.35612603116809</c:v>
                </c:pt>
                <c:pt idx="11">
                  <c:v>148.27383526282628</c:v>
                </c:pt>
                <c:pt idx="12">
                  <c:v>147.1915444944845</c:v>
                </c:pt>
                <c:pt idx="13">
                  <c:v>146.10925372614267</c:v>
                </c:pt>
                <c:pt idx="14">
                  <c:v>146.10925372614267</c:v>
                </c:pt>
                <c:pt idx="15">
                  <c:v>146.10925372614267</c:v>
                </c:pt>
                <c:pt idx="16">
                  <c:v>146.10925372614267</c:v>
                </c:pt>
                <c:pt idx="17">
                  <c:v>146.10925372614267</c:v>
                </c:pt>
                <c:pt idx="18">
                  <c:v>146.10925372614267</c:v>
                </c:pt>
                <c:pt idx="19">
                  <c:v>146.10925372614267</c:v>
                </c:pt>
                <c:pt idx="20">
                  <c:v>146.10925372614267</c:v>
                </c:pt>
                <c:pt idx="21">
                  <c:v>146.10925372614267</c:v>
                </c:pt>
                <c:pt idx="22">
                  <c:v>146.10925372614267</c:v>
                </c:pt>
                <c:pt idx="23">
                  <c:v>146.10925372614267</c:v>
                </c:pt>
                <c:pt idx="24">
                  <c:v>146.10925372614267</c:v>
                </c:pt>
                <c:pt idx="25">
                  <c:v>146.10925372614267</c:v>
                </c:pt>
                <c:pt idx="26">
                  <c:v>146.10925372614267</c:v>
                </c:pt>
                <c:pt idx="27">
                  <c:v>146.10925372614267</c:v>
                </c:pt>
                <c:pt idx="28">
                  <c:v>146.10925372614267</c:v>
                </c:pt>
                <c:pt idx="29">
                  <c:v>146.10925372614267</c:v>
                </c:pt>
                <c:pt idx="30">
                  <c:v>146.10925372614267</c:v>
                </c:pt>
                <c:pt idx="31">
                  <c:v>146.10925372614267</c:v>
                </c:pt>
                <c:pt idx="32">
                  <c:v>146.10925372614267</c:v>
                </c:pt>
                <c:pt idx="33">
                  <c:v>146.10925372614267</c:v>
                </c:pt>
                <c:pt idx="34">
                  <c:v>146.10925372614267</c:v>
                </c:pt>
                <c:pt idx="35">
                  <c:v>146.10925372614267</c:v>
                </c:pt>
                <c:pt idx="36">
                  <c:v>146.10925372614267</c:v>
                </c:pt>
                <c:pt idx="37">
                  <c:v>146.10925372614267</c:v>
                </c:pt>
                <c:pt idx="38">
                  <c:v>146.10925372614267</c:v>
                </c:pt>
                <c:pt idx="39">
                  <c:v>146.10925372614267</c:v>
                </c:pt>
                <c:pt idx="40">
                  <c:v>146.10925372614267</c:v>
                </c:pt>
              </c:numCache>
            </c:numRef>
          </c:val>
          <c:smooth val="0"/>
          <c:extLst>
            <c:ext xmlns:c16="http://schemas.microsoft.com/office/drawing/2014/chart" uri="{C3380CC4-5D6E-409C-BE32-E72D297353CC}">
              <c16:uniqueId val="{00000042-6256-4E76-8658-FCE9C185E2EA}"/>
            </c:ext>
          </c:extLst>
        </c:ser>
        <c:dLbls>
          <c:showLegendKey val="0"/>
          <c:showVal val="0"/>
          <c:showCatName val="0"/>
          <c:showSerName val="0"/>
          <c:showPercent val="0"/>
          <c:showBubbleSize val="0"/>
        </c:dLbls>
        <c:smooth val="0"/>
        <c:axId val="132874240"/>
        <c:axId val="132875776"/>
      </c:lineChart>
      <c:catAx>
        <c:axId val="132874240"/>
        <c:scaling>
          <c:orientation val="minMax"/>
        </c:scaling>
        <c:delete val="0"/>
        <c:axPos val="b"/>
        <c:numFmt formatCode="General" sourceLinked="1"/>
        <c:majorTickMark val="out"/>
        <c:minorTickMark val="none"/>
        <c:tickLblPos val="nextTo"/>
        <c:txPr>
          <a:bodyPr/>
          <a:lstStyle/>
          <a:p>
            <a:pPr>
              <a:defRPr sz="1400"/>
            </a:pPr>
            <a:endParaRPr lang="da-DK"/>
          </a:p>
        </c:txPr>
        <c:crossAx val="132875776"/>
        <c:crosses val="autoZero"/>
        <c:auto val="1"/>
        <c:lblAlgn val="ctr"/>
        <c:lblOffset val="100"/>
        <c:tickLblSkip val="5"/>
        <c:tickMarkSkip val="1"/>
        <c:noMultiLvlLbl val="0"/>
      </c:catAx>
      <c:valAx>
        <c:axId val="132875776"/>
        <c:scaling>
          <c:orientation val="minMax"/>
          <c:max val="200"/>
          <c:min val="90"/>
        </c:scaling>
        <c:delete val="0"/>
        <c:axPos val="l"/>
        <c:majorGridlines>
          <c:spPr>
            <a:ln>
              <a:solidFill>
                <a:schemeClr val="bg1">
                  <a:lumMod val="85000"/>
                </a:schemeClr>
              </a:solidFill>
            </a:ln>
          </c:spPr>
        </c:majorGridlines>
        <c:title>
          <c:tx>
            <c:rich>
              <a:bodyPr rot="-5400000" vert="horz"/>
              <a:lstStyle/>
              <a:p>
                <a:pPr>
                  <a:defRPr sz="1600"/>
                </a:pPr>
                <a:r>
                  <a:rPr lang="en-US" sz="1400" baseline="0"/>
                  <a:t>Offshore Wind Fixed Operations and Maintenance </a:t>
                </a:r>
                <a:r>
                  <a:rPr lang="en-US" sz="1400"/>
                  <a:t>($/kW/yr)</a:t>
                </a:r>
              </a:p>
            </c:rich>
          </c:tx>
          <c:layout>
            <c:manualLayout>
              <c:xMode val="edge"/>
              <c:yMode val="edge"/>
              <c:x val="3.77559993458427E-2"/>
              <c:y val="0.107906366355368"/>
            </c:manualLayout>
          </c:layout>
          <c:overlay val="0"/>
        </c:title>
        <c:numFmt formatCode="&quot;$&quot;#,##0_);\(&quot;$&quot;#,##0\)" sourceLinked="1"/>
        <c:majorTickMark val="out"/>
        <c:minorTickMark val="none"/>
        <c:tickLblPos val="nextTo"/>
        <c:txPr>
          <a:bodyPr/>
          <a:lstStyle/>
          <a:p>
            <a:pPr>
              <a:defRPr sz="1400"/>
            </a:pPr>
            <a:endParaRPr lang="da-DK"/>
          </a:p>
        </c:txPr>
        <c:crossAx val="132874240"/>
        <c:crosses val="autoZero"/>
        <c:crossBetween val="midCat"/>
      </c:valAx>
    </c:plotArea>
    <c:legend>
      <c:legendPos val="t"/>
      <c:layout>
        <c:manualLayout>
          <c:xMode val="edge"/>
          <c:yMode val="edge"/>
          <c:x val="0.36358822180667699"/>
          <c:y val="0.10939063748370501"/>
          <c:w val="0.61284217094361504"/>
          <c:h val="0.116367576146005"/>
        </c:manualLayout>
      </c:layout>
      <c:overlay val="0"/>
      <c:txPr>
        <a:bodyPr/>
        <a:lstStyle/>
        <a:p>
          <a:pPr>
            <a:defRPr sz="12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8688208179295E-2"/>
          <c:y val="9.61545504486358E-2"/>
          <c:w val="0.88349341043901897"/>
          <c:h val="0.81318821339193104"/>
        </c:manualLayout>
      </c:layout>
      <c:lineChart>
        <c:grouping val="standard"/>
        <c:varyColors val="0"/>
        <c:ser>
          <c:idx val="0"/>
          <c:order val="0"/>
          <c:tx>
            <c:strRef>
              <c:f>'Graphics Input'!$E$77</c:f>
              <c:strCache>
                <c:ptCount val="1"/>
                <c:pt idx="0">
                  <c:v>TRG 1 - Low</c:v>
                </c:pt>
              </c:strCache>
            </c:strRef>
          </c:tx>
          <c:spPr>
            <a:ln>
              <a:solidFill>
                <a:schemeClr val="accent6"/>
              </a:solidFill>
              <a:prstDash val="sysDot"/>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Input'!$S$77:$BG$77</c:f>
              <c:numCache>
                <c:formatCode>"$"#,##0_);\("$"#,##0\)</c:formatCode>
                <c:ptCount val="41"/>
                <c:pt idx="4">
                  <c:v>172.11010314852655</c:v>
                </c:pt>
                <c:pt idx="5">
                  <c:v>162.80771745687213</c:v>
                </c:pt>
                <c:pt idx="6">
                  <c:v>153.52168095814253</c:v>
                </c:pt>
                <c:pt idx="7">
                  <c:v>148.4556155646539</c:v>
                </c:pt>
                <c:pt idx="8">
                  <c:v>143.44501091188678</c:v>
                </c:pt>
                <c:pt idx="9">
                  <c:v>138.48896116189414</c:v>
                </c:pt>
                <c:pt idx="10">
                  <c:v>133.58658008868647</c:v>
                </c:pt>
                <c:pt idx="11">
                  <c:v>124.81409602563683</c:v>
                </c:pt>
                <c:pt idx="12">
                  <c:v>116.57961399357076</c:v>
                </c:pt>
                <c:pt idx="13">
                  <c:v>108.83511410340796</c:v>
                </c:pt>
                <c:pt idx="14">
                  <c:v>107.38076587012753</c:v>
                </c:pt>
                <c:pt idx="15">
                  <c:v>105.92865641168895</c:v>
                </c:pt>
                <c:pt idx="16">
                  <c:v>104.47878055699648</c:v>
                </c:pt>
                <c:pt idx="17">
                  <c:v>103.03113315055272</c:v>
                </c:pt>
                <c:pt idx="18">
                  <c:v>101.58570905237725</c:v>
                </c:pt>
                <c:pt idx="19">
                  <c:v>100.14250313792429</c:v>
                </c:pt>
                <c:pt idx="20">
                  <c:v>98.701510297998496</c:v>
                </c:pt>
                <c:pt idx="21">
                  <c:v>97.98471943440353</c:v>
                </c:pt>
                <c:pt idx="22">
                  <c:v>97.268670105244439</c:v>
                </c:pt>
                <c:pt idx="23">
                  <c:v>96.553361159477092</c:v>
                </c:pt>
                <c:pt idx="24">
                  <c:v>95.83879144841049</c:v>
                </c:pt>
                <c:pt idx="25">
                  <c:v>95.124959825700302</c:v>
                </c:pt>
                <c:pt idx="26">
                  <c:v>94.411865147341359</c:v>
                </c:pt>
                <c:pt idx="27">
                  <c:v>93.699506271660667</c:v>
                </c:pt>
                <c:pt idx="28">
                  <c:v>92.987882059310451</c:v>
                </c:pt>
                <c:pt idx="29">
                  <c:v>92.276991373260969</c:v>
                </c:pt>
                <c:pt idx="30">
                  <c:v>91.566833078793238</c:v>
                </c:pt>
                <c:pt idx="31">
                  <c:v>90.804185215997506</c:v>
                </c:pt>
                <c:pt idx="32">
                  <c:v>90.044646427250314</c:v>
                </c:pt>
                <c:pt idx="33">
                  <c:v>89.288197738159923</c:v>
                </c:pt>
                <c:pt idx="34">
                  <c:v>88.5348203283923</c:v>
                </c:pt>
                <c:pt idx="35">
                  <c:v>87.784495530109865</c:v>
                </c:pt>
                <c:pt idx="36">
                  <c:v>87.037204826429232</c:v>
                </c:pt>
                <c:pt idx="37">
                  <c:v>86.292929849897092</c:v>
                </c:pt>
                <c:pt idx="38">
                  <c:v>85.551652380985146</c:v>
                </c:pt>
                <c:pt idx="39">
                  <c:v>84.813354346602694</c:v>
                </c:pt>
                <c:pt idx="40">
                  <c:v>84.078017818627316</c:v>
                </c:pt>
              </c:numCache>
            </c:numRef>
          </c:val>
          <c:smooth val="0"/>
          <c:extLst>
            <c:ext xmlns:c16="http://schemas.microsoft.com/office/drawing/2014/chart" uri="{C3380CC4-5D6E-409C-BE32-E72D297353CC}">
              <c16:uniqueId val="{00000000-8AF5-461A-8A9D-AA340DE26052}"/>
            </c:ext>
          </c:extLst>
        </c:ser>
        <c:ser>
          <c:idx val="2"/>
          <c:order val="1"/>
          <c:tx>
            <c:strRef>
              <c:f>'Graphics Input'!$E$78</c:f>
              <c:strCache>
                <c:ptCount val="1"/>
                <c:pt idx="0">
                  <c:v>TRG 1 -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1-8AF5-461A-8A9D-AA340DE26052}"/>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2-8AF5-461A-8A9D-AA340DE26052}"/>
              </c:ext>
            </c:extLst>
          </c:dPt>
          <c:dPt>
            <c:idx val="12"/>
            <c:bubble3D val="0"/>
            <c:extLst>
              <c:ext xmlns:c16="http://schemas.microsoft.com/office/drawing/2014/chart" uri="{C3380CC4-5D6E-409C-BE32-E72D297353CC}">
                <c16:uniqueId val="{00000003-8AF5-461A-8A9D-AA340DE26052}"/>
              </c:ext>
            </c:extLst>
          </c:dPt>
          <c:dPt>
            <c:idx val="13"/>
            <c:bubble3D val="0"/>
            <c:extLst>
              <c:ext xmlns:c16="http://schemas.microsoft.com/office/drawing/2014/chart" uri="{C3380CC4-5D6E-409C-BE32-E72D297353CC}">
                <c16:uniqueId val="{00000004-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Input'!$S$78:$BG$78</c:f>
              <c:numCache>
                <c:formatCode>"$"#,##0_);\("$"#,##0\)</c:formatCode>
                <c:ptCount val="41"/>
                <c:pt idx="3">
                  <c:v>172.11010314852655</c:v>
                </c:pt>
                <c:pt idx="4">
                  <c:v>172.11010314852655</c:v>
                </c:pt>
                <c:pt idx="5">
                  <c:v>168.92866720681781</c:v>
                </c:pt>
                <c:pt idx="6">
                  <c:v>165.74750821114554</c:v>
                </c:pt>
                <c:pt idx="7">
                  <c:v>160.46771790276952</c:v>
                </c:pt>
                <c:pt idx="8">
                  <c:v>155.24691275390765</c:v>
                </c:pt>
                <c:pt idx="9">
                  <c:v>150.08410974398632</c:v>
                </c:pt>
                <c:pt idx="10">
                  <c:v>144.978347569227</c:v>
                </c:pt>
                <c:pt idx="11">
                  <c:v>137.10351525421632</c:v>
                </c:pt>
                <c:pt idx="12">
                  <c:v>129.55534635610189</c:v>
                </c:pt>
                <c:pt idx="13">
                  <c:v>122.31392778608691</c:v>
                </c:pt>
                <c:pt idx="14">
                  <c:v>121.52618339040202</c:v>
                </c:pt>
                <c:pt idx="15">
                  <c:v>120.73977898514555</c:v>
                </c:pt>
                <c:pt idx="16">
                  <c:v>119.95471115366844</c:v>
                </c:pt>
                <c:pt idx="17">
                  <c:v>119.17097649091555</c:v>
                </c:pt>
                <c:pt idx="18">
                  <c:v>118.38857160337683</c:v>
                </c:pt>
                <c:pt idx="19">
                  <c:v>117.6074931090378</c:v>
                </c:pt>
                <c:pt idx="20">
                  <c:v>116.82773763733023</c:v>
                </c:pt>
                <c:pt idx="21">
                  <c:v>116.42254446042786</c:v>
                </c:pt>
                <c:pt idx="22">
                  <c:v>116.01829638791023</c:v>
                </c:pt>
                <c:pt idx="23">
                  <c:v>115.61499011693191</c:v>
                </c:pt>
                <c:pt idx="24">
                  <c:v>115.21262236001898</c:v>
                </c:pt>
                <c:pt idx="25">
                  <c:v>114.81118984497988</c:v>
                </c:pt>
                <c:pt idx="26">
                  <c:v>114.41068931481649</c:v>
                </c:pt>
                <c:pt idx="27">
                  <c:v>114.01111752763626</c:v>
                </c:pt>
                <c:pt idx="28">
                  <c:v>113.61247125656433</c:v>
                </c:pt>
                <c:pt idx="29">
                  <c:v>113.2147472896572</c:v>
                </c:pt>
                <c:pt idx="30">
                  <c:v>112.8179424298161</c:v>
                </c:pt>
                <c:pt idx="31">
                  <c:v>112.39286071837006</c:v>
                </c:pt>
                <c:pt idx="32">
                  <c:v>111.96871580132989</c:v>
                </c:pt>
                <c:pt idx="33">
                  <c:v>111.54550458528007</c:v>
                </c:pt>
                <c:pt idx="34">
                  <c:v>111.12322399040899</c:v>
                </c:pt>
                <c:pt idx="35">
                  <c:v>110.70187095043467</c:v>
                </c:pt>
                <c:pt idx="36">
                  <c:v>110.28144241253014</c:v>
                </c:pt>
                <c:pt idx="37">
                  <c:v>109.86193533724996</c:v>
                </c:pt>
                <c:pt idx="38">
                  <c:v>109.44334669845675</c:v>
                </c:pt>
                <c:pt idx="39">
                  <c:v>109.02567348324864</c:v>
                </c:pt>
                <c:pt idx="40">
                  <c:v>108.60891269188673</c:v>
                </c:pt>
              </c:numCache>
            </c:numRef>
          </c:val>
          <c:smooth val="0"/>
          <c:extLst>
            <c:ext xmlns:c16="http://schemas.microsoft.com/office/drawing/2014/chart" uri="{C3380CC4-5D6E-409C-BE32-E72D297353CC}">
              <c16:uniqueId val="{00000005-8AF5-461A-8A9D-AA340DE26052}"/>
            </c:ext>
          </c:extLst>
        </c:ser>
        <c:ser>
          <c:idx val="3"/>
          <c:order val="2"/>
          <c:tx>
            <c:strRef>
              <c:f>'Graphics Input'!$E$79</c:f>
              <c:strCache>
                <c:ptCount val="1"/>
                <c:pt idx="0">
                  <c:v>TRG 1 - High</c:v>
                </c:pt>
              </c:strCache>
            </c:strRef>
          </c:tx>
          <c:spPr>
            <a:ln>
              <a:solidFill>
                <a:schemeClr val="accent6"/>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Input'!$S$79:$BG$79</c:f>
              <c:numCache>
                <c:formatCode>"$"#,##0_);\("$"#,##0\)</c:formatCode>
                <c:ptCount val="41"/>
                <c:pt idx="4">
                  <c:v>172.11010314852655</c:v>
                </c:pt>
                <c:pt idx="5">
                  <c:v>174.82855284446333</c:v>
                </c:pt>
                <c:pt idx="6">
                  <c:v>177.54727956049584</c:v>
                </c:pt>
                <c:pt idx="7">
                  <c:v>173.9161081358713</c:v>
                </c:pt>
                <c:pt idx="8">
                  <c:v>170.29831682058358</c:v>
                </c:pt>
                <c:pt idx="9">
                  <c:v>166.69383178214329</c:v>
                </c:pt>
                <c:pt idx="10">
                  <c:v>163.10257972910364</c:v>
                </c:pt>
                <c:pt idx="11">
                  <c:v>155.6080842141485</c:v>
                </c:pt>
                <c:pt idx="12">
                  <c:v>148.50073725300561</c:v>
                </c:pt>
                <c:pt idx="13">
                  <c:v>141.75129531942176</c:v>
                </c:pt>
                <c:pt idx="14">
                  <c:v>141.71012234375266</c:v>
                </c:pt>
                <c:pt idx="15">
                  <c:v>141.66897327928206</c:v>
                </c:pt>
                <c:pt idx="16">
                  <c:v>141.6278481051863</c:v>
                </c:pt>
                <c:pt idx="17">
                  <c:v>141.58674680066605</c:v>
                </c:pt>
                <c:pt idx="18">
                  <c:v>141.54566934494594</c:v>
                </c:pt>
                <c:pt idx="19">
                  <c:v>141.50461571727482</c:v>
                </c:pt>
                <c:pt idx="20">
                  <c:v>141.46358589692559</c:v>
                </c:pt>
                <c:pt idx="21">
                  <c:v>141.46358589692559</c:v>
                </c:pt>
                <c:pt idx="22">
                  <c:v>141.46358589692559</c:v>
                </c:pt>
                <c:pt idx="23">
                  <c:v>141.46358589692559</c:v>
                </c:pt>
                <c:pt idx="24">
                  <c:v>141.46358589692559</c:v>
                </c:pt>
                <c:pt idx="25">
                  <c:v>141.46358589692559</c:v>
                </c:pt>
                <c:pt idx="26">
                  <c:v>141.46358589692559</c:v>
                </c:pt>
                <c:pt idx="27">
                  <c:v>141.46358589692559</c:v>
                </c:pt>
                <c:pt idx="28">
                  <c:v>141.46358589692559</c:v>
                </c:pt>
                <c:pt idx="29">
                  <c:v>141.46358589692559</c:v>
                </c:pt>
                <c:pt idx="30">
                  <c:v>141.46358589692559</c:v>
                </c:pt>
                <c:pt idx="31">
                  <c:v>141.46358589692559</c:v>
                </c:pt>
                <c:pt idx="32">
                  <c:v>141.46358589692559</c:v>
                </c:pt>
                <c:pt idx="33">
                  <c:v>141.46358589692559</c:v>
                </c:pt>
                <c:pt idx="34">
                  <c:v>141.46358589692559</c:v>
                </c:pt>
                <c:pt idx="35">
                  <c:v>141.46358589692559</c:v>
                </c:pt>
                <c:pt idx="36">
                  <c:v>141.46358589692559</c:v>
                </c:pt>
                <c:pt idx="37">
                  <c:v>141.46358589692559</c:v>
                </c:pt>
                <c:pt idx="38">
                  <c:v>141.46358589692559</c:v>
                </c:pt>
                <c:pt idx="39">
                  <c:v>141.46358589692559</c:v>
                </c:pt>
                <c:pt idx="40">
                  <c:v>141.46358589692559</c:v>
                </c:pt>
              </c:numCache>
            </c:numRef>
          </c:val>
          <c:smooth val="0"/>
          <c:extLst>
            <c:ext xmlns:c16="http://schemas.microsoft.com/office/drawing/2014/chart" uri="{C3380CC4-5D6E-409C-BE32-E72D297353CC}">
              <c16:uniqueId val="{00000006-8AF5-461A-8A9D-AA340DE26052}"/>
            </c:ext>
          </c:extLst>
        </c:ser>
        <c:ser>
          <c:idx val="4"/>
          <c:order val="3"/>
          <c:tx>
            <c:strRef>
              <c:f>'Graphics Input'!$E$80</c:f>
              <c:strCache>
                <c:ptCount val="1"/>
                <c:pt idx="0">
                  <c:v>TRG 2 - Low</c:v>
                </c:pt>
              </c:strCache>
            </c:strRef>
          </c:tx>
          <c:spPr>
            <a:ln>
              <a:solidFill>
                <a:schemeClr val="accent5"/>
              </a:solidFill>
              <a:prstDash val="sysDot"/>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7-8AF5-461A-8A9D-AA340DE26052}"/>
              </c:ext>
            </c:extLst>
          </c:dPt>
          <c:dPt>
            <c:idx val="13"/>
            <c:marker>
              <c:symbol val="circle"/>
              <c:size val="8"/>
              <c:spPr>
                <a:noFill/>
                <a:ln>
                  <a:noFill/>
                </a:ln>
              </c:spPr>
            </c:marker>
            <c:bubble3D val="0"/>
            <c:extLst>
              <c:ext xmlns:c16="http://schemas.microsoft.com/office/drawing/2014/chart" uri="{C3380CC4-5D6E-409C-BE32-E72D297353CC}">
                <c16:uniqueId val="{00000008-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Input'!$S$80:$BG$80</c:f>
              <c:numCache>
                <c:formatCode>"$"#,##0_);\("$"#,##0\)</c:formatCode>
                <c:ptCount val="41"/>
                <c:pt idx="4">
                  <c:v>187.72631610667165</c:v>
                </c:pt>
                <c:pt idx="5">
                  <c:v>177.57988911051405</c:v>
                </c:pt>
                <c:pt idx="6">
                  <c:v>167.45129473256384</c:v>
                </c:pt>
                <c:pt idx="7">
                  <c:v>161.92556570168637</c:v>
                </c:pt>
                <c:pt idx="8">
                  <c:v>156.46032957827771</c:v>
                </c:pt>
                <c:pt idx="9">
                  <c:v>151.05459833422273</c:v>
                </c:pt>
                <c:pt idx="10">
                  <c:v>145.70740533283256</c:v>
                </c:pt>
                <c:pt idx="11">
                  <c:v>136.13895998224419</c:v>
                </c:pt>
                <c:pt idx="12">
                  <c:v>127.15733166033021</c:v>
                </c:pt>
                <c:pt idx="13">
                  <c:v>118.710143448409</c:v>
                </c:pt>
                <c:pt idx="14">
                  <c:v>117.12383659497358</c:v>
                </c:pt>
                <c:pt idx="15">
                  <c:v>115.53997164904951</c:v>
                </c:pt>
                <c:pt idx="16">
                  <c:v>113.95854297034759</c:v>
                </c:pt>
                <c:pt idx="17">
                  <c:v>112.37954493559221</c:v>
                </c:pt>
                <c:pt idx="18">
                  <c:v>110.80297193843275</c:v>
                </c:pt>
                <c:pt idx="19">
                  <c:v>109.22881838935376</c:v>
                </c:pt>
                <c:pt idx="20">
                  <c:v>107.65707871558274</c:v>
                </c:pt>
                <c:pt idx="21">
                  <c:v>106.87525065447534</c:v>
                </c:pt>
                <c:pt idx="22">
                  <c:v>106.09423141008101</c:v>
                </c:pt>
                <c:pt idx="23">
                  <c:v>105.31401972691694</c:v>
                </c:pt>
                <c:pt idx="24">
                  <c:v>104.53461435206702</c:v>
                </c:pt>
                <c:pt idx="25">
                  <c:v>103.7560140351746</c:v>
                </c:pt>
                <c:pt idx="26">
                  <c:v>102.97821752843451</c:v>
                </c:pt>
                <c:pt idx="27">
                  <c:v>102.20122358658541</c:v>
                </c:pt>
                <c:pt idx="28">
                  <c:v>101.42503096690213</c:v>
                </c:pt>
                <c:pt idx="29">
                  <c:v>100.64963842918777</c:v>
                </c:pt>
                <c:pt idx="30">
                  <c:v>99.875044735765982</c:v>
                </c:pt>
                <c:pt idx="31">
                  <c:v>99.04319889319089</c:v>
                </c:pt>
                <c:pt idx="32">
                  <c:v>98.214744222934897</c:v>
                </c:pt>
                <c:pt idx="33">
                  <c:v>97.389660028986626</c:v>
                </c:pt>
                <c:pt idx="34">
                  <c:v>96.567925783370555</c:v>
                </c:pt>
                <c:pt idx="35">
                  <c:v>95.749521124444243</c:v>
                </c:pt>
                <c:pt idx="36">
                  <c:v>94.934425855216091</c:v>
                </c:pt>
                <c:pt idx="37">
                  <c:v>94.12261994168307</c:v>
                </c:pt>
                <c:pt idx="38">
                  <c:v>93.314083511188755</c:v>
                </c:pt>
                <c:pt idx="39">
                  <c:v>92.508796850801332</c:v>
                </c:pt>
                <c:pt idx="40">
                  <c:v>91.706740405710661</c:v>
                </c:pt>
              </c:numCache>
            </c:numRef>
          </c:val>
          <c:smooth val="0"/>
          <c:extLst>
            <c:ext xmlns:c16="http://schemas.microsoft.com/office/drawing/2014/chart" uri="{C3380CC4-5D6E-409C-BE32-E72D297353CC}">
              <c16:uniqueId val="{00000009-8AF5-461A-8A9D-AA340DE26052}"/>
            </c:ext>
          </c:extLst>
        </c:ser>
        <c:ser>
          <c:idx val="6"/>
          <c:order val="4"/>
          <c:tx>
            <c:strRef>
              <c:f>'Graphics Input'!$E$81</c:f>
              <c:strCache>
                <c:ptCount val="1"/>
                <c:pt idx="0">
                  <c:v>TRG 2 -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A-8AF5-461A-8A9D-AA340DE26052}"/>
              </c:ext>
            </c:extLst>
          </c:dPt>
          <c:dPt>
            <c:idx val="1"/>
            <c:bubble3D val="0"/>
            <c:extLst>
              <c:ext xmlns:c16="http://schemas.microsoft.com/office/drawing/2014/chart" uri="{C3380CC4-5D6E-409C-BE32-E72D297353CC}">
                <c16:uniqueId val="{0000000B-8AF5-461A-8A9D-AA340DE26052}"/>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C-8AF5-461A-8A9D-AA340DE26052}"/>
              </c:ext>
            </c:extLst>
          </c:dPt>
          <c:dPt>
            <c:idx val="13"/>
            <c:bubble3D val="0"/>
            <c:extLst>
              <c:ext xmlns:c16="http://schemas.microsoft.com/office/drawing/2014/chart" uri="{C3380CC4-5D6E-409C-BE32-E72D297353CC}">
                <c16:uniqueId val="{0000000D-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Input'!$S$81:$BG$81</c:f>
              <c:numCache>
                <c:formatCode>"$"#,##0_);\("$"#,##0\)</c:formatCode>
                <c:ptCount val="41"/>
                <c:pt idx="3">
                  <c:v>187.72631610667182</c:v>
                </c:pt>
                <c:pt idx="4">
                  <c:v>187.72631610667182</c:v>
                </c:pt>
                <c:pt idx="5">
                  <c:v>184.25621622095528</c:v>
                </c:pt>
                <c:pt idx="6">
                  <c:v>180.78641840965665</c:v>
                </c:pt>
                <c:pt idx="7">
                  <c:v>175.02757237868425</c:v>
                </c:pt>
                <c:pt idx="8">
                  <c:v>169.33306345807313</c:v>
                </c:pt>
                <c:pt idx="9">
                  <c:v>163.70181943400453</c:v>
                </c:pt>
                <c:pt idx="10">
                  <c:v>158.13279177990336</c:v>
                </c:pt>
                <c:pt idx="11">
                  <c:v>149.54344557993633</c:v>
                </c:pt>
                <c:pt idx="12">
                  <c:v>141.31040222761692</c:v>
                </c:pt>
                <c:pt idx="13">
                  <c:v>133.41194184285837</c:v>
                </c:pt>
                <c:pt idx="14">
                  <c:v>132.55272236224491</c:v>
                </c:pt>
                <c:pt idx="15">
                  <c:v>131.69496445455573</c:v>
                </c:pt>
                <c:pt idx="16">
                  <c:v>130.83866439313587</c:v>
                </c:pt>
                <c:pt idx="17">
                  <c:v>129.98381846397658</c:v>
                </c:pt>
                <c:pt idx="18">
                  <c:v>129.13042296566152</c:v>
                </c:pt>
                <c:pt idx="19">
                  <c:v>128.27847420931292</c:v>
                </c:pt>
                <c:pt idx="20">
                  <c:v>127.42796851853798</c:v>
                </c:pt>
                <c:pt idx="21">
                  <c:v>126.98601060311107</c:v>
                </c:pt>
                <c:pt idx="22">
                  <c:v>126.54508354503206</c:v>
                </c:pt>
                <c:pt idx="23">
                  <c:v>126.1051837417756</c:v>
                </c:pt>
                <c:pt idx="24">
                  <c:v>125.66630760758268</c:v>
                </c:pt>
                <c:pt idx="25">
                  <c:v>125.22845157336316</c:v>
                </c:pt>
                <c:pt idx="26">
                  <c:v>124.79161208659893</c:v>
                </c:pt>
                <c:pt idx="27">
                  <c:v>124.35578561124802</c:v>
                </c:pt>
                <c:pt idx="28">
                  <c:v>123.92096862764879</c:v>
                </c:pt>
                <c:pt idx="29">
                  <c:v>123.48715763242569</c:v>
                </c:pt>
                <c:pt idx="30">
                  <c:v>123.05434913839493</c:v>
                </c:pt>
                <c:pt idx="31">
                  <c:v>122.59069812503627</c:v>
                </c:pt>
                <c:pt idx="32">
                  <c:v>122.1280689050502</c:v>
                </c:pt>
                <c:pt idx="33">
                  <c:v>121.66645810434379</c:v>
                </c:pt>
                <c:pt idx="34">
                  <c:v>121.20586236366216</c:v>
                </c:pt>
                <c:pt idx="35">
                  <c:v>120.74627833850789</c:v>
                </c:pt>
                <c:pt idx="36">
                  <c:v>120.28770269905908</c:v>
                </c:pt>
                <c:pt idx="37">
                  <c:v>119.83013213008977</c:v>
                </c:pt>
                <c:pt idx="38">
                  <c:v>119.37356333088948</c:v>
                </c:pt>
                <c:pt idx="39">
                  <c:v>118.91799301518422</c:v>
                </c:pt>
                <c:pt idx="40">
                  <c:v>118.46341791105711</c:v>
                </c:pt>
              </c:numCache>
            </c:numRef>
          </c:val>
          <c:smooth val="0"/>
          <c:extLst>
            <c:ext xmlns:c16="http://schemas.microsoft.com/office/drawing/2014/chart" uri="{C3380CC4-5D6E-409C-BE32-E72D297353CC}">
              <c16:uniqueId val="{0000000E-8AF5-461A-8A9D-AA340DE26052}"/>
            </c:ext>
          </c:extLst>
        </c:ser>
        <c:ser>
          <c:idx val="7"/>
          <c:order val="5"/>
          <c:tx>
            <c:strRef>
              <c:f>'Graphics Input'!$E$82</c:f>
              <c:strCache>
                <c:ptCount val="1"/>
                <c:pt idx="0">
                  <c:v>TRG 2 - High</c:v>
                </c:pt>
              </c:strCache>
            </c:strRef>
          </c:tx>
          <c:spPr>
            <a:ln>
              <a:solidFill>
                <a:schemeClr val="accent5"/>
              </a:solidFill>
              <a:prstDash val="dash"/>
            </a:ln>
          </c:spPr>
          <c:marker>
            <c:symbol val="none"/>
          </c:marker>
          <c:dPt>
            <c:idx val="1"/>
            <c:bubble3D val="0"/>
            <c:extLst>
              <c:ext xmlns:c16="http://schemas.microsoft.com/office/drawing/2014/chart" uri="{C3380CC4-5D6E-409C-BE32-E72D297353CC}">
                <c16:uniqueId val="{0000000F-8AF5-461A-8A9D-AA340DE26052}"/>
              </c:ext>
            </c:extLst>
          </c:dPt>
          <c:dPt>
            <c:idx val="12"/>
            <c:bubble3D val="0"/>
            <c:extLst>
              <c:ext xmlns:c16="http://schemas.microsoft.com/office/drawing/2014/chart" uri="{C3380CC4-5D6E-409C-BE32-E72D297353CC}">
                <c16:uniqueId val="{00000010-8AF5-461A-8A9D-AA340DE26052}"/>
              </c:ext>
            </c:extLst>
          </c:dPt>
          <c:dPt>
            <c:idx val="13"/>
            <c:bubble3D val="0"/>
            <c:extLst>
              <c:ext xmlns:c16="http://schemas.microsoft.com/office/drawing/2014/chart" uri="{C3380CC4-5D6E-409C-BE32-E72D297353CC}">
                <c16:uniqueId val="{00000011-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Input'!$S$82:$BG$82</c:f>
              <c:numCache>
                <c:formatCode>"$"#,##0_);\("$"#,##0\)</c:formatCode>
                <c:ptCount val="41"/>
                <c:pt idx="4">
                  <c:v>187.72631610667182</c:v>
                </c:pt>
                <c:pt idx="5">
                  <c:v>190.69142122022288</c:v>
                </c:pt>
                <c:pt idx="6">
                  <c:v>193.65682848897072</c:v>
                </c:pt>
                <c:pt idx="7">
                  <c:v>189.69618688672659</c:v>
                </c:pt>
                <c:pt idx="8">
                  <c:v>185.75013942270542</c:v>
                </c:pt>
                <c:pt idx="9">
                  <c:v>181.81860556531134</c:v>
                </c:pt>
                <c:pt idx="10">
                  <c:v>177.90150537308233</c:v>
                </c:pt>
                <c:pt idx="11">
                  <c:v>169.72700539682944</c:v>
                </c:pt>
                <c:pt idx="12">
                  <c:v>161.97478145471788</c:v>
                </c:pt>
                <c:pt idx="13">
                  <c:v>154.612936642655</c:v>
                </c:pt>
                <c:pt idx="14">
                  <c:v>154.56802788422593</c:v>
                </c:pt>
                <c:pt idx="15">
                  <c:v>154.52314520655045</c:v>
                </c:pt>
                <c:pt idx="16">
                  <c:v>154.4782885869156</c:v>
                </c:pt>
                <c:pt idx="17">
                  <c:v>154.43345800263489</c:v>
                </c:pt>
                <c:pt idx="18">
                  <c:v>154.3886534310478</c:v>
                </c:pt>
                <c:pt idx="19">
                  <c:v>154.34387484952049</c:v>
                </c:pt>
                <c:pt idx="20">
                  <c:v>154.29912223544511</c:v>
                </c:pt>
                <c:pt idx="21">
                  <c:v>154.29912223544511</c:v>
                </c:pt>
                <c:pt idx="22">
                  <c:v>154.29912223544511</c:v>
                </c:pt>
                <c:pt idx="23">
                  <c:v>154.29912223544511</c:v>
                </c:pt>
                <c:pt idx="24">
                  <c:v>154.29912223544511</c:v>
                </c:pt>
                <c:pt idx="25">
                  <c:v>154.29912223544511</c:v>
                </c:pt>
                <c:pt idx="26">
                  <c:v>154.29912223544511</c:v>
                </c:pt>
                <c:pt idx="27">
                  <c:v>154.29912223544511</c:v>
                </c:pt>
                <c:pt idx="28">
                  <c:v>154.29912223544511</c:v>
                </c:pt>
                <c:pt idx="29">
                  <c:v>154.29912223544511</c:v>
                </c:pt>
                <c:pt idx="30">
                  <c:v>154.29912223544511</c:v>
                </c:pt>
                <c:pt idx="31">
                  <c:v>154.29912223544511</c:v>
                </c:pt>
                <c:pt idx="32">
                  <c:v>154.29912223544511</c:v>
                </c:pt>
                <c:pt idx="33">
                  <c:v>154.29912223544511</c:v>
                </c:pt>
                <c:pt idx="34">
                  <c:v>154.29912223544511</c:v>
                </c:pt>
                <c:pt idx="35">
                  <c:v>154.29912223544511</c:v>
                </c:pt>
                <c:pt idx="36">
                  <c:v>154.29912223544511</c:v>
                </c:pt>
                <c:pt idx="37">
                  <c:v>154.29912223544511</c:v>
                </c:pt>
                <c:pt idx="38">
                  <c:v>154.29912223544511</c:v>
                </c:pt>
                <c:pt idx="39">
                  <c:v>154.29912223544511</c:v>
                </c:pt>
                <c:pt idx="40">
                  <c:v>154.29912223544511</c:v>
                </c:pt>
              </c:numCache>
            </c:numRef>
          </c:val>
          <c:smooth val="0"/>
          <c:extLst>
            <c:ext xmlns:c16="http://schemas.microsoft.com/office/drawing/2014/chart" uri="{C3380CC4-5D6E-409C-BE32-E72D297353CC}">
              <c16:uniqueId val="{00000012-8AF5-461A-8A9D-AA340DE26052}"/>
            </c:ext>
          </c:extLst>
        </c:ser>
        <c:ser>
          <c:idx val="9"/>
          <c:order val="6"/>
          <c:tx>
            <c:strRef>
              <c:f>'Graphics Input'!$E$83</c:f>
              <c:strCache>
                <c:ptCount val="1"/>
                <c:pt idx="0">
                  <c:v>TRG 3 - Low</c:v>
                </c:pt>
              </c:strCache>
            </c:strRef>
          </c:tx>
          <c:spPr>
            <a:ln>
              <a:solidFill>
                <a:schemeClr val="accent4"/>
              </a:solidFill>
              <a:prstDash val="sysDot"/>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Input'!$S$83:$BG$83</c:f>
              <c:numCache>
                <c:formatCode>"$"#,##0_);\("$"#,##0\)</c:formatCode>
                <c:ptCount val="41"/>
                <c:pt idx="4">
                  <c:v>205.3957088735871</c:v>
                </c:pt>
                <c:pt idx="5">
                  <c:v>194.29426817719809</c:v>
                </c:pt>
                <c:pt idx="6">
                  <c:v>183.21233856126722</c:v>
                </c:pt>
                <c:pt idx="7">
                  <c:v>177.16651049156005</c:v>
                </c:pt>
                <c:pt idx="8">
                  <c:v>171.18686911250481</c:v>
                </c:pt>
                <c:pt idx="9">
                  <c:v>165.27233339966497</c:v>
                </c:pt>
                <c:pt idx="10">
                  <c:v>159.4218457334587</c:v>
                </c:pt>
                <c:pt idx="11">
                  <c:v>148.95278813747666</c:v>
                </c:pt>
                <c:pt idx="12">
                  <c:v>139.12578063912281</c:v>
                </c:pt>
                <c:pt idx="13">
                  <c:v>129.88351643898639</c:v>
                </c:pt>
                <c:pt idx="14">
                  <c:v>128.14790138293182</c:v>
                </c:pt>
                <c:pt idx="15">
                  <c:v>126.41495807442284</c:v>
                </c:pt>
                <c:pt idx="16">
                  <c:v>124.68468034228839</c:v>
                </c:pt>
                <c:pt idx="17">
                  <c:v>122.95706203397252</c:v>
                </c:pt>
                <c:pt idx="18">
                  <c:v>121.23209701543716</c:v>
                </c:pt>
                <c:pt idx="19">
                  <c:v>119.50977917106398</c:v>
                </c:pt>
                <c:pt idx="20">
                  <c:v>117.79010240355369</c:v>
                </c:pt>
                <c:pt idx="21">
                  <c:v>116.93468622025645</c:v>
                </c:pt>
                <c:pt idx="22">
                  <c:v>116.08015498205152</c:v>
                </c:pt>
                <c:pt idx="23">
                  <c:v>115.22650731528606</c:v>
                </c:pt>
                <c:pt idx="24">
                  <c:v>114.37374184911549</c:v>
                </c:pt>
                <c:pt idx="25">
                  <c:v>113.52185721549576</c:v>
                </c:pt>
                <c:pt idx="26">
                  <c:v>112.67085204917424</c:v>
                </c:pt>
                <c:pt idx="27">
                  <c:v>111.82072498768174</c:v>
                </c:pt>
                <c:pt idx="28">
                  <c:v>110.97147467132386</c:v>
                </c:pt>
                <c:pt idx="29">
                  <c:v>110.12309974317242</c:v>
                </c:pt>
                <c:pt idx="30">
                  <c:v>109.2755988490571</c:v>
                </c:pt>
                <c:pt idx="31">
                  <c:v>108.36545705299598</c:v>
                </c:pt>
                <c:pt idx="32">
                  <c:v>107.45902561708495</c:v>
                </c:pt>
                <c:pt idx="33">
                  <c:v>106.55628189733866</c:v>
                </c:pt>
                <c:pt idx="34">
                  <c:v>105.65720343362392</c:v>
                </c:pt>
                <c:pt idx="35">
                  <c:v>104.76176794779626</c:v>
                </c:pt>
                <c:pt idx="36">
                  <c:v>103.86995334185956</c:v>
                </c:pt>
                <c:pt idx="37">
                  <c:v>102.98173769614721</c:v>
                </c:pt>
                <c:pt idx="38">
                  <c:v>102.09709926752576</c:v>
                </c:pt>
                <c:pt idx="39">
                  <c:v>101.21601648762007</c:v>
                </c:pt>
                <c:pt idx="40">
                  <c:v>100.33846796105965</c:v>
                </c:pt>
              </c:numCache>
            </c:numRef>
          </c:val>
          <c:smooth val="0"/>
          <c:extLst>
            <c:ext xmlns:c16="http://schemas.microsoft.com/office/drawing/2014/chart" uri="{C3380CC4-5D6E-409C-BE32-E72D297353CC}">
              <c16:uniqueId val="{00000013-8AF5-461A-8A9D-AA340DE26052}"/>
            </c:ext>
          </c:extLst>
        </c:ser>
        <c:ser>
          <c:idx val="10"/>
          <c:order val="7"/>
          <c:tx>
            <c:strRef>
              <c:f>'Graphics Input'!$E$84</c:f>
              <c:strCache>
                <c:ptCount val="1"/>
                <c:pt idx="0">
                  <c:v>TRG 3 -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4-8AF5-461A-8A9D-AA340DE26052}"/>
              </c:ext>
            </c:extLst>
          </c:dPt>
          <c:dPt>
            <c:idx val="1"/>
            <c:bubble3D val="0"/>
            <c:extLst>
              <c:ext xmlns:c16="http://schemas.microsoft.com/office/drawing/2014/chart" uri="{C3380CC4-5D6E-409C-BE32-E72D297353CC}">
                <c16:uniqueId val="{00000015-8AF5-461A-8A9D-AA340DE26052}"/>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6-8AF5-461A-8A9D-AA340DE26052}"/>
              </c:ext>
            </c:extLst>
          </c:dPt>
          <c:dPt>
            <c:idx val="12"/>
            <c:bubble3D val="0"/>
            <c:extLst>
              <c:ext xmlns:c16="http://schemas.microsoft.com/office/drawing/2014/chart" uri="{C3380CC4-5D6E-409C-BE32-E72D297353CC}">
                <c16:uniqueId val="{00000017-8AF5-461A-8A9D-AA340DE26052}"/>
              </c:ext>
            </c:extLst>
          </c:dPt>
          <c:dPt>
            <c:idx val="13"/>
            <c:bubble3D val="0"/>
            <c:extLst>
              <c:ext xmlns:c16="http://schemas.microsoft.com/office/drawing/2014/chart" uri="{C3380CC4-5D6E-409C-BE32-E72D297353CC}">
                <c16:uniqueId val="{00000018-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Input'!$S$84:$BG$84</c:f>
              <c:numCache>
                <c:formatCode>"$"#,##0_);\("$"#,##0\)</c:formatCode>
                <c:ptCount val="41"/>
                <c:pt idx="3">
                  <c:v>205.39570887358784</c:v>
                </c:pt>
                <c:pt idx="4">
                  <c:v>205.3957088735871</c:v>
                </c:pt>
                <c:pt idx="5">
                  <c:v>201.5989922455158</c:v>
                </c:pt>
                <c:pt idx="6">
                  <c:v>197.80260612405837</c:v>
                </c:pt>
                <c:pt idx="7">
                  <c:v>191.501719347197</c:v>
                </c:pt>
                <c:pt idx="8">
                  <c:v>185.27122529237693</c:v>
                </c:pt>
                <c:pt idx="9">
                  <c:v>179.10995082563414</c:v>
                </c:pt>
                <c:pt idx="10">
                  <c:v>173.01674872976625</c:v>
                </c:pt>
                <c:pt idx="11">
                  <c:v>163.61894618352972</c:v>
                </c:pt>
                <c:pt idx="12">
                  <c:v>154.61098283237268</c:v>
                </c:pt>
                <c:pt idx="13">
                  <c:v>145.96909445261247</c:v>
                </c:pt>
                <c:pt idx="14">
                  <c:v>145.02900252539268</c:v>
                </c:pt>
                <c:pt idx="15">
                  <c:v>144.09050973894907</c:v>
                </c:pt>
                <c:pt idx="16">
                  <c:v>143.15361201586219</c:v>
                </c:pt>
                <c:pt idx="17">
                  <c:v>142.2183052925491</c:v>
                </c:pt>
                <c:pt idx="18">
                  <c:v>141.28458551920443</c:v>
                </c:pt>
                <c:pt idx="19">
                  <c:v>140.35244865974164</c:v>
                </c:pt>
                <c:pt idx="20">
                  <c:v>139.42189069173421</c:v>
                </c:pt>
                <c:pt idx="21">
                  <c:v>138.93833430382841</c:v>
                </c:pt>
                <c:pt idx="22">
                  <c:v>138.45590580081435</c:v>
                </c:pt>
                <c:pt idx="23">
                  <c:v>137.97460124108565</c:v>
                </c:pt>
                <c:pt idx="24">
                  <c:v>137.49441670138035</c:v>
                </c:pt>
                <c:pt idx="25">
                  <c:v>137.0153482766743</c:v>
                </c:pt>
                <c:pt idx="26">
                  <c:v>136.53739208007519</c:v>
                </c:pt>
                <c:pt idx="27">
                  <c:v>136.06054424271755</c:v>
                </c:pt>
                <c:pt idx="28">
                  <c:v>135.5848009136582</c:v>
                </c:pt>
                <c:pt idx="29">
                  <c:v>135.11015825977276</c:v>
                </c:pt>
                <c:pt idx="30">
                  <c:v>134.63661246565275</c:v>
                </c:pt>
                <c:pt idx="31">
                  <c:v>134.12932115704024</c:v>
                </c:pt>
                <c:pt idx="32">
                  <c:v>133.62314781621424</c:v>
                </c:pt>
                <c:pt idx="33">
                  <c:v>133.11808875150152</c:v>
                </c:pt>
                <c:pt idx="34">
                  <c:v>132.61414028746358</c:v>
                </c:pt>
                <c:pt idx="35">
                  <c:v>132.11129876480831</c:v>
                </c:pt>
                <c:pt idx="36">
                  <c:v>131.60956054030061</c:v>
                </c:pt>
                <c:pt idx="37">
                  <c:v>131.10892198667477</c:v>
                </c:pt>
                <c:pt idx="38">
                  <c:v>130.60937949254725</c:v>
                </c:pt>
                <c:pt idx="39">
                  <c:v>130.11092946232941</c:v>
                </c:pt>
                <c:pt idx="40">
                  <c:v>129.61356831614134</c:v>
                </c:pt>
              </c:numCache>
            </c:numRef>
          </c:val>
          <c:smooth val="0"/>
          <c:extLst>
            <c:ext xmlns:c16="http://schemas.microsoft.com/office/drawing/2014/chart" uri="{C3380CC4-5D6E-409C-BE32-E72D297353CC}">
              <c16:uniqueId val="{00000019-8AF5-461A-8A9D-AA340DE26052}"/>
            </c:ext>
          </c:extLst>
        </c:ser>
        <c:ser>
          <c:idx val="12"/>
          <c:order val="8"/>
          <c:tx>
            <c:strRef>
              <c:f>'Graphics Input'!$E$85</c:f>
              <c:strCache>
                <c:ptCount val="1"/>
                <c:pt idx="0">
                  <c:v>TRG 3 - High</c:v>
                </c:pt>
              </c:strCache>
            </c:strRef>
          </c:tx>
          <c:spPr>
            <a:ln>
              <a:solidFill>
                <a:schemeClr val="accent4"/>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Input'!$S$85:$BG$85</c:f>
              <c:numCache>
                <c:formatCode>"$"#,##0_);\("$"#,##0\)</c:formatCode>
                <c:ptCount val="41"/>
                <c:pt idx="4">
                  <c:v>205.3957088735871</c:v>
                </c:pt>
                <c:pt idx="5">
                  <c:v>208.63989902930618</c:v>
                </c:pt>
                <c:pt idx="6">
                  <c:v>211.88441978002086</c:v>
                </c:pt>
                <c:pt idx="7">
                  <c:v>207.55099010239977</c:v>
                </c:pt>
                <c:pt idx="8">
                  <c:v>203.2335282093058</c:v>
                </c:pt>
                <c:pt idx="9">
                  <c:v>198.93194598925567</c:v>
                </c:pt>
                <c:pt idx="10">
                  <c:v>194.64615597644487</c:v>
                </c:pt>
                <c:pt idx="11">
                  <c:v>185.7022462884951</c:v>
                </c:pt>
                <c:pt idx="12">
                  <c:v>177.22035858644259</c:v>
                </c:pt>
                <c:pt idx="13">
                  <c:v>169.16559372901159</c:v>
                </c:pt>
                <c:pt idx="14">
                  <c:v>169.11645801664329</c:v>
                </c:pt>
                <c:pt idx="15">
                  <c:v>169.06735083983139</c:v>
                </c:pt>
                <c:pt idx="16">
                  <c:v>169.01827217372508</c:v>
                </c:pt>
                <c:pt idx="17">
                  <c:v>168.96922199350252</c:v>
                </c:pt>
                <c:pt idx="18">
                  <c:v>168.9202002743703</c:v>
                </c:pt>
                <c:pt idx="19">
                  <c:v>168.87120699156421</c:v>
                </c:pt>
                <c:pt idx="20">
                  <c:v>168.82224212034851</c:v>
                </c:pt>
                <c:pt idx="21">
                  <c:v>168.82224212034851</c:v>
                </c:pt>
                <c:pt idx="22">
                  <c:v>168.82224212034851</c:v>
                </c:pt>
                <c:pt idx="23">
                  <c:v>168.82224212034851</c:v>
                </c:pt>
                <c:pt idx="24">
                  <c:v>168.82224212034851</c:v>
                </c:pt>
                <c:pt idx="25">
                  <c:v>168.82224212034851</c:v>
                </c:pt>
                <c:pt idx="26">
                  <c:v>168.82224212034851</c:v>
                </c:pt>
                <c:pt idx="27">
                  <c:v>168.82224212034851</c:v>
                </c:pt>
                <c:pt idx="28">
                  <c:v>168.82224212034851</c:v>
                </c:pt>
                <c:pt idx="29">
                  <c:v>168.82224212034851</c:v>
                </c:pt>
                <c:pt idx="30">
                  <c:v>168.82224212034851</c:v>
                </c:pt>
                <c:pt idx="31">
                  <c:v>168.82224212034851</c:v>
                </c:pt>
                <c:pt idx="32">
                  <c:v>168.82224212034851</c:v>
                </c:pt>
                <c:pt idx="33">
                  <c:v>168.82224212034851</c:v>
                </c:pt>
                <c:pt idx="34">
                  <c:v>168.82224212034851</c:v>
                </c:pt>
                <c:pt idx="35">
                  <c:v>168.82224212034851</c:v>
                </c:pt>
                <c:pt idx="36">
                  <c:v>168.82224212034851</c:v>
                </c:pt>
                <c:pt idx="37">
                  <c:v>168.82224212034851</c:v>
                </c:pt>
                <c:pt idx="38">
                  <c:v>168.82224212034851</c:v>
                </c:pt>
                <c:pt idx="39">
                  <c:v>168.82224212034851</c:v>
                </c:pt>
                <c:pt idx="40">
                  <c:v>168.82224212034851</c:v>
                </c:pt>
              </c:numCache>
            </c:numRef>
          </c:val>
          <c:smooth val="0"/>
          <c:extLst>
            <c:ext xmlns:c16="http://schemas.microsoft.com/office/drawing/2014/chart" uri="{C3380CC4-5D6E-409C-BE32-E72D297353CC}">
              <c16:uniqueId val="{0000001A-8AF5-461A-8A9D-AA340DE26052}"/>
            </c:ext>
          </c:extLst>
        </c:ser>
        <c:ser>
          <c:idx val="13"/>
          <c:order val="9"/>
          <c:tx>
            <c:strRef>
              <c:f>'Graphics Input'!$E$86</c:f>
              <c:strCache>
                <c:ptCount val="1"/>
                <c:pt idx="0">
                  <c:v>TRG 4 - Low</c:v>
                </c:pt>
              </c:strCache>
            </c:strRef>
          </c:tx>
          <c:spPr>
            <a:ln>
              <a:solidFill>
                <a:schemeClr val="accent3"/>
              </a:solidFill>
              <a:prstDash val="sysDot"/>
            </a:ln>
          </c:spPr>
          <c:marker>
            <c:symbol val="none"/>
          </c:marker>
          <c:dPt>
            <c:idx val="13"/>
            <c:bubble3D val="0"/>
            <c:extLst>
              <c:ext xmlns:c16="http://schemas.microsoft.com/office/drawing/2014/chart" uri="{C3380CC4-5D6E-409C-BE32-E72D297353CC}">
                <c16:uniqueId val="{0000001B-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Input'!$S$86:$BG$86</c:f>
              <c:numCache>
                <c:formatCode>"$"#,##0_);\("$"#,##0\)</c:formatCode>
                <c:ptCount val="41"/>
                <c:pt idx="4">
                  <c:v>241.81681978795041</c:v>
                </c:pt>
                <c:pt idx="5">
                  <c:v>228.74685304430665</c:v>
                </c:pt>
                <c:pt idx="6">
                  <c:v>215.69985711856589</c:v>
                </c:pt>
                <c:pt idx="7">
                  <c:v>208.58197269527881</c:v>
                </c:pt>
                <c:pt idx="8">
                  <c:v>201.54201129742154</c:v>
                </c:pt>
                <c:pt idx="9">
                  <c:v>194.57870021149486</c:v>
                </c:pt>
                <c:pt idx="10">
                  <c:v>187.69079427904248</c:v>
                </c:pt>
                <c:pt idx="11">
                  <c:v>175.3653458657293</c:v>
                </c:pt>
                <c:pt idx="12">
                  <c:v>163.79579694809917</c:v>
                </c:pt>
                <c:pt idx="13">
                  <c:v>152.91467898914246</c:v>
                </c:pt>
                <c:pt idx="14">
                  <c:v>150.87130176605982</c:v>
                </c:pt>
                <c:pt idx="15">
                  <c:v>148.83107004926984</c:v>
                </c:pt>
                <c:pt idx="16">
                  <c:v>146.7939765733191</c:v>
                </c:pt>
                <c:pt idx="17">
                  <c:v>144.76001409467011</c:v>
                </c:pt>
                <c:pt idx="18">
                  <c:v>142.72917539158686</c:v>
                </c:pt>
                <c:pt idx="19">
                  <c:v>140.70145326401951</c:v>
                </c:pt>
                <c:pt idx="20">
                  <c:v>138.67684053348526</c:v>
                </c:pt>
                <c:pt idx="21">
                  <c:v>137.66974052066371</c:v>
                </c:pt>
                <c:pt idx="22">
                  <c:v>136.66368237287955</c:v>
                </c:pt>
                <c:pt idx="23">
                  <c:v>135.65866447290148</c:v>
                </c:pt>
                <c:pt idx="24">
                  <c:v>134.65468520680463</c:v>
                </c:pt>
                <c:pt idx="25">
                  <c:v>133.65174296396088</c:v>
                </c:pt>
                <c:pt idx="26">
                  <c:v>132.6498361370289</c:v>
                </c:pt>
                <c:pt idx="27">
                  <c:v>131.64896312194406</c:v>
                </c:pt>
                <c:pt idx="28">
                  <c:v>130.64912231790873</c:v>
                </c:pt>
                <c:pt idx="29">
                  <c:v>129.65031212738191</c:v>
                </c:pt>
                <c:pt idx="30">
                  <c:v>128.6525309560696</c:v>
                </c:pt>
                <c:pt idx="31">
                  <c:v>127.5810012932223</c:v>
                </c:pt>
                <c:pt idx="32">
                  <c:v>126.51383991779781</c:v>
                </c:pt>
                <c:pt idx="33">
                  <c:v>125.45102017054131</c:v>
                </c:pt>
                <c:pt idx="34">
                  <c:v>124.39251560865122</c:v>
                </c:pt>
                <c:pt idx="35">
                  <c:v>123.33830000358522</c:v>
                </c:pt>
                <c:pt idx="36">
                  <c:v>122.28834733889357</c:v>
                </c:pt>
                <c:pt idx="37">
                  <c:v>121.24263180807762</c:v>
                </c:pt>
                <c:pt idx="38">
                  <c:v>120.20112781247509</c:v>
                </c:pt>
                <c:pt idx="39">
                  <c:v>119.16380995917052</c:v>
                </c:pt>
                <c:pt idx="40">
                  <c:v>118.13065305893045</c:v>
                </c:pt>
              </c:numCache>
            </c:numRef>
          </c:val>
          <c:smooth val="0"/>
          <c:extLst>
            <c:ext xmlns:c16="http://schemas.microsoft.com/office/drawing/2014/chart" uri="{C3380CC4-5D6E-409C-BE32-E72D297353CC}">
              <c16:uniqueId val="{0000001C-8AF5-461A-8A9D-AA340DE26052}"/>
            </c:ext>
          </c:extLst>
        </c:ser>
        <c:ser>
          <c:idx val="1"/>
          <c:order val="10"/>
          <c:tx>
            <c:strRef>
              <c:f>'Graphics Input'!$E$87</c:f>
              <c:strCache>
                <c:ptCount val="1"/>
                <c:pt idx="0">
                  <c:v>TRG 4 - Mid</c:v>
                </c:pt>
              </c:strCache>
            </c:strRef>
          </c:tx>
          <c:spPr>
            <a:ln>
              <a:solidFill>
                <a:schemeClr val="accent3"/>
              </a:solidFill>
            </a:ln>
          </c:spPr>
          <c:marker>
            <c:symbol val="none"/>
          </c:marker>
          <c:dPt>
            <c:idx val="0"/>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1D-8AF5-461A-8A9D-AA340DE26052}"/>
              </c:ext>
            </c:extLst>
          </c:dPt>
          <c:dPt>
            <c:idx val="1"/>
            <c:bubble3D val="0"/>
            <c:extLst>
              <c:ext xmlns:c16="http://schemas.microsoft.com/office/drawing/2014/chart" uri="{C3380CC4-5D6E-409C-BE32-E72D297353CC}">
                <c16:uniqueId val="{0000001E-8AF5-461A-8A9D-AA340DE26052}"/>
              </c:ext>
            </c:extLst>
          </c:dPt>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1F-8AF5-461A-8A9D-AA340DE26052}"/>
              </c:ext>
            </c:extLst>
          </c:dPt>
          <c:dPt>
            <c:idx val="13"/>
            <c:bubble3D val="0"/>
            <c:extLst>
              <c:ext xmlns:c16="http://schemas.microsoft.com/office/drawing/2014/chart" uri="{C3380CC4-5D6E-409C-BE32-E72D297353CC}">
                <c16:uniqueId val="{00000020-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Input'!$S$87:$BG$87</c:f>
              <c:numCache>
                <c:formatCode>"$"#,##0_);\("$"#,##0\)</c:formatCode>
                <c:ptCount val="41"/>
                <c:pt idx="3">
                  <c:v>241.81681978795322</c:v>
                </c:pt>
                <c:pt idx="4">
                  <c:v>241.81681978795041</c:v>
                </c:pt>
                <c:pt idx="5">
                  <c:v>237.34686301197482</c:v>
                </c:pt>
                <c:pt idx="6">
                  <c:v>232.87729534859685</c:v>
                </c:pt>
                <c:pt idx="7">
                  <c:v>225.45912478125396</c:v>
                </c:pt>
                <c:pt idx="8">
                  <c:v>218.12382909125685</c:v>
                </c:pt>
                <c:pt idx="9">
                  <c:v>210.87002712256316</c:v>
                </c:pt>
                <c:pt idx="10">
                  <c:v>203.69636823149597</c:v>
                </c:pt>
                <c:pt idx="11">
                  <c:v>192.63213160654922</c:v>
                </c:pt>
                <c:pt idx="12">
                  <c:v>182.02686111531483</c:v>
                </c:pt>
                <c:pt idx="13">
                  <c:v>171.85257862218717</c:v>
                </c:pt>
                <c:pt idx="14">
                  <c:v>170.74578802078992</c:v>
                </c:pt>
                <c:pt idx="15">
                  <c:v>169.64088012248811</c:v>
                </c:pt>
                <c:pt idx="16">
                  <c:v>168.53785012684747</c:v>
                </c:pt>
                <c:pt idx="17">
                  <c:v>167.43669324972367</c:v>
                </c:pt>
                <c:pt idx="18">
                  <c:v>166.33740472319315</c:v>
                </c:pt>
                <c:pt idx="19">
                  <c:v>165.23997979548375</c:v>
                </c:pt>
                <c:pt idx="20">
                  <c:v>164.14441373090551</c:v>
                </c:pt>
                <c:pt idx="21">
                  <c:v>163.57511231485941</c:v>
                </c:pt>
                <c:pt idx="22">
                  <c:v>163.00713878214199</c:v>
                </c:pt>
                <c:pt idx="23">
                  <c:v>162.44048849221474</c:v>
                </c:pt>
                <c:pt idx="24">
                  <c:v>161.87515682613625</c:v>
                </c:pt>
                <c:pt idx="25">
                  <c:v>161.31113918643698</c:v>
                </c:pt>
                <c:pt idx="26">
                  <c:v>160.74843099699427</c:v>
                </c:pt>
                <c:pt idx="27">
                  <c:v>160.18702770290915</c:v>
                </c:pt>
                <c:pt idx="28">
                  <c:v>159.6269247703826</c:v>
                </c:pt>
                <c:pt idx="29">
                  <c:v>159.06811768659426</c:v>
                </c:pt>
                <c:pt idx="30">
                  <c:v>158.51060195958104</c:v>
                </c:pt>
                <c:pt idx="31">
                  <c:v>157.91335690695797</c:v>
                </c:pt>
                <c:pt idx="32">
                  <c:v>157.31742806204082</c:v>
                </c:pt>
                <c:pt idx="33">
                  <c:v>156.72281107854249</c:v>
                </c:pt>
                <c:pt idx="34">
                  <c:v>156.12950162928971</c:v>
                </c:pt>
                <c:pt idx="35">
                  <c:v>155.53749540611847</c:v>
                </c:pt>
                <c:pt idx="36">
                  <c:v>154.94678811976911</c:v>
                </c:pt>
                <c:pt idx="37">
                  <c:v>154.35737549978325</c:v>
                </c:pt>
                <c:pt idx="38">
                  <c:v>153.76925329440067</c:v>
                </c:pt>
                <c:pt idx="39">
                  <c:v>153.18241727045688</c:v>
                </c:pt>
                <c:pt idx="40">
                  <c:v>152.59686321328181</c:v>
                </c:pt>
              </c:numCache>
            </c:numRef>
          </c:val>
          <c:smooth val="0"/>
          <c:extLst>
            <c:ext xmlns:c16="http://schemas.microsoft.com/office/drawing/2014/chart" uri="{C3380CC4-5D6E-409C-BE32-E72D297353CC}">
              <c16:uniqueId val="{00000021-8AF5-461A-8A9D-AA340DE26052}"/>
            </c:ext>
          </c:extLst>
        </c:ser>
        <c:ser>
          <c:idx val="5"/>
          <c:order val="11"/>
          <c:tx>
            <c:strRef>
              <c:f>'Graphics Input'!$E$88</c:f>
              <c:strCache>
                <c:ptCount val="1"/>
                <c:pt idx="0">
                  <c:v>TRG 4 - High</c:v>
                </c:pt>
              </c:strCache>
            </c:strRef>
          </c:tx>
          <c:spPr>
            <a:ln>
              <a:solidFill>
                <a:schemeClr val="accent3"/>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Input'!$S$88:$BG$88</c:f>
              <c:numCache>
                <c:formatCode>"$"#,##0_);\("$"#,##0\)</c:formatCode>
                <c:ptCount val="41"/>
                <c:pt idx="4">
                  <c:v>241.81681978795041</c:v>
                </c:pt>
                <c:pt idx="5">
                  <c:v>245.6362751726129</c:v>
                </c:pt>
                <c:pt idx="6">
                  <c:v>249.45611977392701</c:v>
                </c:pt>
                <c:pt idx="7">
                  <c:v>244.35427909203611</c:v>
                </c:pt>
                <c:pt idx="8">
                  <c:v>239.27123762895377</c:v>
                </c:pt>
                <c:pt idx="9">
                  <c:v>234.20689164912059</c:v>
                </c:pt>
                <c:pt idx="10">
                  <c:v>229.16113817714944</c:v>
                </c:pt>
                <c:pt idx="11">
                  <c:v>218.63127945190325</c:v>
                </c:pt>
                <c:pt idx="12">
                  <c:v>208.64536922448343</c:v>
                </c:pt>
                <c:pt idx="13">
                  <c:v>199.16231997946491</c:v>
                </c:pt>
                <c:pt idx="14">
                  <c:v>199.10447144033</c:v>
                </c:pt>
                <c:pt idx="15">
                  <c:v>199.0466564967241</c:v>
                </c:pt>
                <c:pt idx="16">
                  <c:v>198.98887511938986</c:v>
                </c:pt>
                <c:pt idx="17">
                  <c:v>198.93112727910383</c:v>
                </c:pt>
                <c:pt idx="18">
                  <c:v>198.87341294667652</c:v>
                </c:pt>
                <c:pt idx="19">
                  <c:v>198.8157320929522</c:v>
                </c:pt>
                <c:pt idx="20">
                  <c:v>198.75808468880905</c:v>
                </c:pt>
                <c:pt idx="21">
                  <c:v>198.75808468880905</c:v>
                </c:pt>
                <c:pt idx="22">
                  <c:v>198.75808468880905</c:v>
                </c:pt>
                <c:pt idx="23">
                  <c:v>198.75808468880905</c:v>
                </c:pt>
                <c:pt idx="24">
                  <c:v>198.75808468880905</c:v>
                </c:pt>
                <c:pt idx="25">
                  <c:v>198.75808468880905</c:v>
                </c:pt>
                <c:pt idx="26">
                  <c:v>198.75808468880905</c:v>
                </c:pt>
                <c:pt idx="27">
                  <c:v>198.75808468880905</c:v>
                </c:pt>
                <c:pt idx="28">
                  <c:v>198.75808468880905</c:v>
                </c:pt>
                <c:pt idx="29">
                  <c:v>198.75808468880905</c:v>
                </c:pt>
                <c:pt idx="30">
                  <c:v>198.75808468880905</c:v>
                </c:pt>
                <c:pt idx="31">
                  <c:v>198.75808468880905</c:v>
                </c:pt>
                <c:pt idx="32">
                  <c:v>198.75808468880905</c:v>
                </c:pt>
                <c:pt idx="33">
                  <c:v>198.75808468880905</c:v>
                </c:pt>
                <c:pt idx="34">
                  <c:v>198.75808468880905</c:v>
                </c:pt>
                <c:pt idx="35">
                  <c:v>198.75808468880905</c:v>
                </c:pt>
                <c:pt idx="36">
                  <c:v>198.75808468880905</c:v>
                </c:pt>
                <c:pt idx="37">
                  <c:v>198.75808468880905</c:v>
                </c:pt>
                <c:pt idx="38">
                  <c:v>198.75808468880905</c:v>
                </c:pt>
                <c:pt idx="39">
                  <c:v>198.75808468880905</c:v>
                </c:pt>
                <c:pt idx="40">
                  <c:v>198.75808468880905</c:v>
                </c:pt>
              </c:numCache>
            </c:numRef>
          </c:val>
          <c:smooth val="0"/>
          <c:extLst>
            <c:ext xmlns:c16="http://schemas.microsoft.com/office/drawing/2014/chart" uri="{C3380CC4-5D6E-409C-BE32-E72D297353CC}">
              <c16:uniqueId val="{00000022-8AF5-461A-8A9D-AA340DE26052}"/>
            </c:ext>
          </c:extLst>
        </c:ser>
        <c:ser>
          <c:idx val="8"/>
          <c:order val="12"/>
          <c:tx>
            <c:strRef>
              <c:f>'Graphics Input'!$E$89</c:f>
              <c:strCache>
                <c:ptCount val="1"/>
                <c:pt idx="0">
                  <c:v>TRG 5 - Low</c:v>
                </c:pt>
              </c:strCache>
            </c:strRef>
          </c:tx>
          <c:spPr>
            <a:ln>
              <a:solidFill>
                <a:schemeClr val="accent2"/>
              </a:solidFill>
              <a:prstDash val="sysDot"/>
            </a:ln>
          </c:spPr>
          <c:marker>
            <c:symbol val="none"/>
          </c:marker>
          <c:dPt>
            <c:idx val="13"/>
            <c:bubble3D val="0"/>
            <c:extLst>
              <c:ext xmlns:c16="http://schemas.microsoft.com/office/drawing/2014/chart" uri="{C3380CC4-5D6E-409C-BE32-E72D297353CC}">
                <c16:uniqueId val="{00000023-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Input'!$S$89:$BG$89</c:f>
              <c:numCache>
                <c:formatCode>"$"#,##0_);\("$"#,##0\)</c:formatCode>
                <c:ptCount val="41"/>
                <c:pt idx="4">
                  <c:v>187.96423531323791</c:v>
                </c:pt>
                <c:pt idx="5">
                  <c:v>177.77961782844417</c:v>
                </c:pt>
                <c:pt idx="6">
                  <c:v>167.6131613547866</c:v>
                </c:pt>
                <c:pt idx="7">
                  <c:v>162.06907378068559</c:v>
                </c:pt>
                <c:pt idx="8">
                  <c:v>156.58575353578752</c:v>
                </c:pt>
                <c:pt idx="9">
                  <c:v>151.16221506591546</c:v>
                </c:pt>
                <c:pt idx="10">
                  <c:v>145.79749506198476</c:v>
                </c:pt>
                <c:pt idx="11">
                  <c:v>136.20910996477218</c:v>
                </c:pt>
                <c:pt idx="12">
                  <c:v>127.20900089476417</c:v>
                </c:pt>
                <c:pt idx="13">
                  <c:v>118.74468956763144</c:v>
                </c:pt>
                <c:pt idx="14">
                  <c:v>117.15298945323416</c:v>
                </c:pt>
                <c:pt idx="15">
                  <c:v>115.5637586443092</c:v>
                </c:pt>
                <c:pt idx="16">
                  <c:v>113.97699223594088</c:v>
                </c:pt>
                <c:pt idx="17">
                  <c:v>112.39268538312774</c:v>
                </c:pt>
                <c:pt idx="18">
                  <c:v>110.81083330376707</c:v>
                </c:pt>
                <c:pt idx="19">
                  <c:v>109.23143128190731</c:v>
                </c:pt>
                <c:pt idx="20">
                  <c:v>107.65447467129415</c:v>
                </c:pt>
                <c:pt idx="21">
                  <c:v>106.87019210235836</c:v>
                </c:pt>
                <c:pt idx="22">
                  <c:v>106.08672805147373</c:v>
                </c:pt>
                <c:pt idx="23">
                  <c:v>105.30408140678193</c:v>
                </c:pt>
                <c:pt idx="24">
                  <c:v>104.52225106341668</c:v>
                </c:pt>
                <c:pt idx="25">
                  <c:v>103.74123592366169</c:v>
                </c:pt>
                <c:pt idx="26">
                  <c:v>102.96103489711592</c:v>
                </c:pt>
                <c:pt idx="27">
                  <c:v>102.18164690086697</c:v>
                </c:pt>
                <c:pt idx="28">
                  <c:v>101.40307085967245</c:v>
                </c:pt>
                <c:pt idx="29">
                  <c:v>100.6253057061505</c:v>
                </c:pt>
                <c:pt idx="30">
                  <c:v>99.848350380979127</c:v>
                </c:pt>
                <c:pt idx="31">
                  <c:v>99.014611380293033</c:v>
                </c:pt>
                <c:pt idx="32">
                  <c:v>98.184279508062886</c:v>
                </c:pt>
                <c:pt idx="33">
                  <c:v>97.357334142168654</c:v>
                </c:pt>
                <c:pt idx="34">
                  <c:v>96.533754832706876</c:v>
                </c:pt>
                <c:pt idx="35">
                  <c:v>95.713521300413333</c:v>
                </c:pt>
                <c:pt idx="36">
                  <c:v>94.896613435111774</c:v>
                </c:pt>
                <c:pt idx="37">
                  <c:v>94.083011294189333</c:v>
                </c:pt>
                <c:pt idx="38">
                  <c:v>93.272695101097341</c:v>
                </c:pt>
                <c:pt idx="39">
                  <c:v>92.465645243879408</c:v>
                </c:pt>
                <c:pt idx="40">
                  <c:v>91.661842273725057</c:v>
                </c:pt>
              </c:numCache>
            </c:numRef>
          </c:val>
          <c:smooth val="0"/>
          <c:extLst>
            <c:ext xmlns:c16="http://schemas.microsoft.com/office/drawing/2014/chart" uri="{C3380CC4-5D6E-409C-BE32-E72D297353CC}">
              <c16:uniqueId val="{00000024-8AF5-461A-8A9D-AA340DE26052}"/>
            </c:ext>
          </c:extLst>
        </c:ser>
        <c:ser>
          <c:idx val="11"/>
          <c:order val="13"/>
          <c:tx>
            <c:strRef>
              <c:f>'Graphics Input'!$E$90</c:f>
              <c:strCache>
                <c:ptCount val="1"/>
                <c:pt idx="0">
                  <c:v>TRG 5 - Mid</c:v>
                </c:pt>
              </c:strCache>
            </c:strRef>
          </c:tx>
          <c:spPr>
            <a:ln>
              <a:solidFill>
                <a:schemeClr val="accent2"/>
              </a:solidFill>
            </a:ln>
          </c:spPr>
          <c:marker>
            <c:symbol val="none"/>
          </c:marker>
          <c:dPt>
            <c:idx val="0"/>
            <c:marker>
              <c:symbol val="circle"/>
              <c:size val="9"/>
              <c:spPr>
                <a:solidFill>
                  <a:schemeClr val="accent2"/>
                </a:solidFill>
                <a:ln>
                  <a:solidFill>
                    <a:schemeClr val="accent2"/>
                  </a:solidFill>
                </a:ln>
              </c:spPr>
            </c:marker>
            <c:bubble3D val="0"/>
            <c:extLst>
              <c:ext xmlns:c16="http://schemas.microsoft.com/office/drawing/2014/chart" uri="{C3380CC4-5D6E-409C-BE32-E72D297353CC}">
                <c16:uniqueId val="{00000025-8AF5-461A-8A9D-AA340DE26052}"/>
              </c:ext>
            </c:extLst>
          </c:dPt>
          <c:dPt>
            <c:idx val="1"/>
            <c:bubble3D val="0"/>
            <c:extLst>
              <c:ext xmlns:c16="http://schemas.microsoft.com/office/drawing/2014/chart" uri="{C3380CC4-5D6E-409C-BE32-E72D297353CC}">
                <c16:uniqueId val="{00000026-8AF5-461A-8A9D-AA340DE26052}"/>
              </c:ext>
            </c:extLst>
          </c:dPt>
          <c:dPt>
            <c:idx val="3"/>
            <c:marker>
              <c:symbol val="circle"/>
              <c:size val="5"/>
              <c:spPr>
                <a:solidFill>
                  <a:schemeClr val="accent2"/>
                </a:solidFill>
              </c:spPr>
            </c:marker>
            <c:bubble3D val="0"/>
            <c:extLst>
              <c:ext xmlns:c16="http://schemas.microsoft.com/office/drawing/2014/chart" uri="{C3380CC4-5D6E-409C-BE32-E72D297353CC}">
                <c16:uniqueId val="{00000027-8AF5-461A-8A9D-AA340DE26052}"/>
              </c:ext>
            </c:extLst>
          </c:dPt>
          <c:dPt>
            <c:idx val="6"/>
            <c:bubble3D val="0"/>
            <c:extLst>
              <c:ext xmlns:c16="http://schemas.microsoft.com/office/drawing/2014/chart" uri="{C3380CC4-5D6E-409C-BE32-E72D297353CC}">
                <c16:uniqueId val="{00000028-8AF5-461A-8A9D-AA340DE26052}"/>
              </c:ext>
            </c:extLst>
          </c:dPt>
          <c:dPt>
            <c:idx val="8"/>
            <c:bubble3D val="0"/>
            <c:extLst>
              <c:ext xmlns:c16="http://schemas.microsoft.com/office/drawing/2014/chart" uri="{C3380CC4-5D6E-409C-BE32-E72D297353CC}">
                <c16:uniqueId val="{00000029-8AF5-461A-8A9D-AA340DE26052}"/>
              </c:ext>
            </c:extLst>
          </c:dPt>
          <c:dPt>
            <c:idx val="13"/>
            <c:bubble3D val="0"/>
            <c:extLst>
              <c:ext xmlns:c16="http://schemas.microsoft.com/office/drawing/2014/chart" uri="{C3380CC4-5D6E-409C-BE32-E72D297353CC}">
                <c16:uniqueId val="{0000002A-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Input'!$S$90:$BG$90</c:f>
              <c:numCache>
                <c:formatCode>"$"#,##0_);\("$"#,##0\)</c:formatCode>
                <c:ptCount val="41"/>
                <c:pt idx="3">
                  <c:v>187.96423531323791</c:v>
                </c:pt>
                <c:pt idx="4">
                  <c:v>187.96423531323791</c:v>
                </c:pt>
                <c:pt idx="5">
                  <c:v>184.47976904414165</c:v>
                </c:pt>
                <c:pt idx="6">
                  <c:v>180.99554729342395</c:v>
                </c:pt>
                <c:pt idx="7">
                  <c:v>175.21726020128236</c:v>
                </c:pt>
                <c:pt idx="8">
                  <c:v>169.50358315357778</c:v>
                </c:pt>
                <c:pt idx="9">
                  <c:v>163.8534443820752</c:v>
                </c:pt>
                <c:pt idx="10">
                  <c:v>158.26579641101375</c:v>
                </c:pt>
                <c:pt idx="11">
                  <c:v>149.65424201591802</c:v>
                </c:pt>
                <c:pt idx="12">
                  <c:v>141.40005118242306</c:v>
                </c:pt>
                <c:pt idx="13">
                  <c:v>133.48145571655829</c:v>
                </c:pt>
                <c:pt idx="14">
                  <c:v>132.61908940437692</c:v>
                </c:pt>
                <c:pt idx="15">
                  <c:v>131.75818924484088</c:v>
                </c:pt>
                <c:pt idx="16">
                  <c:v>130.89875148581234</c:v>
                </c:pt>
                <c:pt idx="17">
                  <c:v>130.04077238755559</c:v>
                </c:pt>
                <c:pt idx="18">
                  <c:v>129.18424822267431</c:v>
                </c:pt>
                <c:pt idx="19">
                  <c:v>128.32917527604835</c:v>
                </c:pt>
                <c:pt idx="20">
                  <c:v>127.47554984477082</c:v>
                </c:pt>
                <c:pt idx="21">
                  <c:v>127.03250303553293</c:v>
                </c:pt>
                <c:pt idx="22">
                  <c:v>126.59049038753508</c:v>
                </c:pt>
                <c:pt idx="23">
                  <c:v>126.14950829234903</c:v>
                </c:pt>
                <c:pt idx="24">
                  <c:v>125.70955315839599</c:v>
                </c:pt>
                <c:pt idx="25">
                  <c:v>125.27062141084959</c:v>
                </c:pt>
                <c:pt idx="26">
                  <c:v>124.83270949153896</c:v>
                </c:pt>
                <c:pt idx="27">
                  <c:v>124.39581385885305</c:v>
                </c:pt>
                <c:pt idx="28">
                  <c:v>123.95993098764551</c:v>
                </c:pt>
                <c:pt idx="29">
                  <c:v>123.52505736914024</c:v>
                </c:pt>
                <c:pt idx="30">
                  <c:v>123.09118951083734</c:v>
                </c:pt>
                <c:pt idx="31">
                  <c:v>122.62635727553206</c:v>
                </c:pt>
                <c:pt idx="32">
                  <c:v>122.16255051597187</c:v>
                </c:pt>
                <c:pt idx="33">
                  <c:v>121.69976585516405</c:v>
                </c:pt>
                <c:pt idx="34">
                  <c:v>121.23799993107313</c:v>
                </c:pt>
                <c:pt idx="35">
                  <c:v>120.77724939654078</c:v>
                </c:pt>
                <c:pt idx="36">
                  <c:v>120.31751091920523</c:v>
                </c:pt>
                <c:pt idx="37">
                  <c:v>119.85878118142199</c:v>
                </c:pt>
                <c:pt idx="38">
                  <c:v>119.40105688018498</c:v>
                </c:pt>
                <c:pt idx="39">
                  <c:v>118.94433472704789</c:v>
                </c:pt>
                <c:pt idx="40">
                  <c:v>118.48861144804636</c:v>
                </c:pt>
              </c:numCache>
            </c:numRef>
          </c:val>
          <c:smooth val="0"/>
          <c:extLst>
            <c:ext xmlns:c16="http://schemas.microsoft.com/office/drawing/2014/chart" uri="{C3380CC4-5D6E-409C-BE32-E72D297353CC}">
              <c16:uniqueId val="{0000002B-8AF5-461A-8A9D-AA340DE26052}"/>
            </c:ext>
          </c:extLst>
        </c:ser>
        <c:ser>
          <c:idx val="14"/>
          <c:order val="14"/>
          <c:tx>
            <c:strRef>
              <c:f>'Graphics Input'!$E$91</c:f>
              <c:strCache>
                <c:ptCount val="1"/>
                <c:pt idx="0">
                  <c:v>TRG 5 - High</c:v>
                </c:pt>
              </c:strCache>
            </c:strRef>
          </c:tx>
          <c:spPr>
            <a:ln>
              <a:solidFill>
                <a:schemeClr val="accent2"/>
              </a:solidFill>
              <a:prstDash val="dash"/>
            </a:ln>
          </c:spPr>
          <c:marker>
            <c:symbol val="none"/>
          </c:marker>
          <c:dPt>
            <c:idx val="1"/>
            <c:bubble3D val="0"/>
            <c:extLst>
              <c:ext xmlns:c16="http://schemas.microsoft.com/office/drawing/2014/chart" uri="{C3380CC4-5D6E-409C-BE32-E72D297353CC}">
                <c16:uniqueId val="{0000002C-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Input'!$S$91:$BG$91</c:f>
              <c:numCache>
                <c:formatCode>"$"#,##0_);\("$"#,##0\)</c:formatCode>
                <c:ptCount val="41"/>
                <c:pt idx="4">
                  <c:v>187.96423531323791</c:v>
                </c:pt>
                <c:pt idx="5">
                  <c:v>190.9416962501474</c:v>
                </c:pt>
                <c:pt idx="6">
                  <c:v>193.91940637150168</c:v>
                </c:pt>
                <c:pt idx="7">
                  <c:v>189.94271083832183</c:v>
                </c:pt>
                <c:pt idx="8">
                  <c:v>185.98063039779501</c:v>
                </c:pt>
                <c:pt idx="9">
                  <c:v>182.03308207790928</c:v>
                </c:pt>
                <c:pt idx="10">
                  <c:v>178.09998332215429</c:v>
                </c:pt>
                <c:pt idx="11">
                  <c:v>169.9079061988277</c:v>
                </c:pt>
                <c:pt idx="12">
                  <c:v>162.13908620215037</c:v>
                </c:pt>
                <c:pt idx="13">
                  <c:v>154.76155711605455</c:v>
                </c:pt>
                <c:pt idx="14">
                  <c:v>154.71660518943338</c:v>
                </c:pt>
                <c:pt idx="15">
                  <c:v>154.67167936863589</c:v>
                </c:pt>
                <c:pt idx="16">
                  <c:v>154.62677963092705</c:v>
                </c:pt>
                <c:pt idx="17">
                  <c:v>154.58190595359855</c:v>
                </c:pt>
                <c:pt idx="18">
                  <c:v>154.53705831396826</c:v>
                </c:pt>
                <c:pt idx="19">
                  <c:v>154.49223668938049</c:v>
                </c:pt>
                <c:pt idx="20">
                  <c:v>154.44744105720554</c:v>
                </c:pt>
                <c:pt idx="21">
                  <c:v>154.44744105720554</c:v>
                </c:pt>
                <c:pt idx="22">
                  <c:v>154.44744105720554</c:v>
                </c:pt>
                <c:pt idx="23">
                  <c:v>154.44744105720554</c:v>
                </c:pt>
                <c:pt idx="24">
                  <c:v>154.44744105720554</c:v>
                </c:pt>
                <c:pt idx="25">
                  <c:v>154.44744105720554</c:v>
                </c:pt>
                <c:pt idx="26">
                  <c:v>154.44744105720554</c:v>
                </c:pt>
                <c:pt idx="27">
                  <c:v>154.44744105720554</c:v>
                </c:pt>
                <c:pt idx="28">
                  <c:v>154.44744105720554</c:v>
                </c:pt>
                <c:pt idx="29">
                  <c:v>154.44744105720554</c:v>
                </c:pt>
                <c:pt idx="30">
                  <c:v>154.44744105720554</c:v>
                </c:pt>
                <c:pt idx="31">
                  <c:v>154.44744105720554</c:v>
                </c:pt>
                <c:pt idx="32">
                  <c:v>154.44744105720554</c:v>
                </c:pt>
                <c:pt idx="33">
                  <c:v>154.44744105720554</c:v>
                </c:pt>
                <c:pt idx="34">
                  <c:v>154.44744105720554</c:v>
                </c:pt>
                <c:pt idx="35">
                  <c:v>154.44744105720554</c:v>
                </c:pt>
                <c:pt idx="36">
                  <c:v>154.44744105720554</c:v>
                </c:pt>
                <c:pt idx="37">
                  <c:v>154.44744105720554</c:v>
                </c:pt>
                <c:pt idx="38">
                  <c:v>154.44744105720554</c:v>
                </c:pt>
                <c:pt idx="39">
                  <c:v>154.44744105720554</c:v>
                </c:pt>
                <c:pt idx="40">
                  <c:v>154.44744105720554</c:v>
                </c:pt>
              </c:numCache>
            </c:numRef>
          </c:val>
          <c:smooth val="0"/>
          <c:extLst>
            <c:ext xmlns:c16="http://schemas.microsoft.com/office/drawing/2014/chart" uri="{C3380CC4-5D6E-409C-BE32-E72D297353CC}">
              <c16:uniqueId val="{0000002D-8AF5-461A-8A9D-AA340DE26052}"/>
            </c:ext>
          </c:extLst>
        </c:ser>
        <c:ser>
          <c:idx val="15"/>
          <c:order val="15"/>
          <c:tx>
            <c:strRef>
              <c:f>'Graphics Input'!$E$92</c:f>
              <c:strCache>
                <c:ptCount val="1"/>
                <c:pt idx="0">
                  <c:v>TRG 6 - Low</c:v>
                </c:pt>
              </c:strCache>
            </c:strRef>
          </c:tx>
          <c:spPr>
            <a:ln>
              <a:solidFill>
                <a:srgbClr val="7030A0"/>
              </a:solidFill>
              <a:prstDash val="sysDot"/>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Input'!$S$92:$BG$92</c:f>
              <c:numCache>
                <c:formatCode>"$"#,##0_);\("$"#,##0\)</c:formatCode>
                <c:ptCount val="41"/>
                <c:pt idx="4">
                  <c:v>199.93077465413199</c:v>
                </c:pt>
                <c:pt idx="5">
                  <c:v>189.09776453442734</c:v>
                </c:pt>
                <c:pt idx="6">
                  <c:v>178.28407162695152</c:v>
                </c:pt>
                <c:pt idx="7">
                  <c:v>172.38702572567576</c:v>
                </c:pt>
                <c:pt idx="8">
                  <c:v>166.55461583976196</c:v>
                </c:pt>
                <c:pt idx="9">
                  <c:v>160.78579367079462</c:v>
                </c:pt>
                <c:pt idx="10">
                  <c:v>155.07953458166011</c:v>
                </c:pt>
                <c:pt idx="11">
                  <c:v>144.880715338344</c:v>
                </c:pt>
                <c:pt idx="12">
                  <c:v>135.30762407797889</c:v>
                </c:pt>
                <c:pt idx="13">
                  <c:v>126.30444154313514</c:v>
                </c:pt>
                <c:pt idx="14">
                  <c:v>124.61140756590969</c:v>
                </c:pt>
                <c:pt idx="15">
                  <c:v>122.92100009981341</c:v>
                </c:pt>
                <c:pt idx="16">
                  <c:v>121.23321392766448</c:v>
                </c:pt>
                <c:pt idx="17">
                  <c:v>119.54804389600967</c:v>
                </c:pt>
                <c:pt idx="18">
                  <c:v>117.8654849182989</c:v>
                </c:pt>
                <c:pt idx="19">
                  <c:v>116.18553197834464</c:v>
                </c:pt>
                <c:pt idx="20">
                  <c:v>114.50818013409386</c:v>
                </c:pt>
                <c:pt idx="21">
                  <c:v>113.67396706534834</c:v>
                </c:pt>
                <c:pt idx="22">
                  <c:v>112.84062462471866</c:v>
                </c:pt>
                <c:pt idx="23">
                  <c:v>112.00815162956123</c:v>
                </c:pt>
                <c:pt idx="24">
                  <c:v>111.17654690466964</c:v>
                </c:pt>
                <c:pt idx="25">
                  <c:v>110.34580928244272</c:v>
                </c:pt>
                <c:pt idx="26">
                  <c:v>109.51593760306022</c:v>
                </c:pt>
                <c:pt idx="27">
                  <c:v>108.68693071466726</c:v>
                </c:pt>
                <c:pt idx="28">
                  <c:v>107.85878747356738</c:v>
                </c:pt>
                <c:pt idx="29">
                  <c:v>107.03150674442495</c:v>
                </c:pt>
                <c:pt idx="30">
                  <c:v>106.20508740047742</c:v>
                </c:pt>
                <c:pt idx="31">
                  <c:v>105.31826930985108</c:v>
                </c:pt>
                <c:pt idx="32">
                  <c:v>104.43507525882139</c:v>
                </c:pt>
                <c:pt idx="33">
                  <c:v>103.55548331238352</c:v>
                </c:pt>
                <c:pt idx="34">
                  <c:v>102.67947171871302</c:v>
                </c:pt>
                <c:pt idx="35">
                  <c:v>101.80701890748828</c:v>
                </c:pt>
                <c:pt idx="36">
                  <c:v>100.93810348824051</c:v>
                </c:pt>
                <c:pt idx="37">
                  <c:v>100.07270424873188</c:v>
                </c:pt>
                <c:pt idx="38">
                  <c:v>99.21080015336139</c:v>
                </c:pt>
                <c:pt idx="39">
                  <c:v>98.352370341598601</c:v>
                </c:pt>
                <c:pt idx="40">
                  <c:v>97.497394126445485</c:v>
                </c:pt>
              </c:numCache>
            </c:numRef>
          </c:val>
          <c:smooth val="0"/>
          <c:extLst>
            <c:ext xmlns:c16="http://schemas.microsoft.com/office/drawing/2014/chart" uri="{C3380CC4-5D6E-409C-BE32-E72D297353CC}">
              <c16:uniqueId val="{0000002E-8AF5-461A-8A9D-AA340DE26052}"/>
            </c:ext>
          </c:extLst>
        </c:ser>
        <c:ser>
          <c:idx val="16"/>
          <c:order val="16"/>
          <c:tx>
            <c:strRef>
              <c:f>'Graphics Input'!$E$93</c:f>
              <c:strCache>
                <c:ptCount val="1"/>
                <c:pt idx="0">
                  <c:v>TRG 6 - Mid</c:v>
                </c:pt>
              </c:strCache>
            </c:strRef>
          </c:tx>
          <c:spPr>
            <a:ln>
              <a:solidFill>
                <a:srgbClr val="7030A0"/>
              </a:solidFill>
            </a:ln>
          </c:spPr>
          <c:marker>
            <c:symbol val="none"/>
          </c:marker>
          <c:dPt>
            <c:idx val="0"/>
            <c:marker>
              <c:symbol val="circle"/>
              <c:size val="9"/>
            </c:marker>
            <c:bubble3D val="0"/>
            <c:extLst>
              <c:ext xmlns:c16="http://schemas.microsoft.com/office/drawing/2014/chart" uri="{C3380CC4-5D6E-409C-BE32-E72D297353CC}">
                <c16:uniqueId val="{0000002F-8AF5-461A-8A9D-AA340DE26052}"/>
              </c:ext>
            </c:extLst>
          </c:dPt>
          <c:dPt>
            <c:idx val="3"/>
            <c:marker>
              <c:symbol val="circle"/>
              <c:size val="5"/>
              <c:spPr>
                <a:solidFill>
                  <a:srgbClr val="7030A0"/>
                </a:solidFill>
                <a:ln>
                  <a:solidFill>
                    <a:srgbClr val="7030A0"/>
                  </a:solidFill>
                </a:ln>
              </c:spPr>
            </c:marker>
            <c:bubble3D val="0"/>
            <c:extLst>
              <c:ext xmlns:c16="http://schemas.microsoft.com/office/drawing/2014/chart" uri="{C3380CC4-5D6E-409C-BE32-E72D297353CC}">
                <c16:uniqueId val="{00000030-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Input'!$S$93:$BG$93</c:f>
              <c:numCache>
                <c:formatCode>"$"#,##0_);\("$"#,##0\)</c:formatCode>
                <c:ptCount val="41"/>
                <c:pt idx="3">
                  <c:v>199.93077465413188</c:v>
                </c:pt>
                <c:pt idx="4">
                  <c:v>199.93077465413199</c:v>
                </c:pt>
                <c:pt idx="5">
                  <c:v>196.22447361619419</c:v>
                </c:pt>
                <c:pt idx="6">
                  <c:v>192.51843266363272</c:v>
                </c:pt>
                <c:pt idx="7">
                  <c:v>186.37227718580667</c:v>
                </c:pt>
                <c:pt idx="8">
                  <c:v>180.29484508087762</c:v>
                </c:pt>
                <c:pt idx="9">
                  <c:v>174.28499634764734</c:v>
                </c:pt>
                <c:pt idx="10">
                  <c:v>168.34161682394594</c:v>
                </c:pt>
                <c:pt idx="11">
                  <c:v>159.18181715078742</c:v>
                </c:pt>
                <c:pt idx="12">
                  <c:v>150.40213220309747</c:v>
                </c:pt>
                <c:pt idx="13">
                  <c:v>141.97940793842704</c:v>
                </c:pt>
                <c:pt idx="14">
                  <c:v>141.06214000954299</c:v>
                </c:pt>
                <c:pt idx="15">
                  <c:v>140.14643157432351</c:v>
                </c:pt>
                <c:pt idx="16">
                  <c:v>139.23227864175499</c:v>
                </c:pt>
                <c:pt idx="17">
                  <c:v>138.31967723401561</c:v>
                </c:pt>
                <c:pt idx="18">
                  <c:v>137.40862338640827</c:v>
                </c:pt>
                <c:pt idx="19">
                  <c:v>136.4991131472938</c:v>
                </c:pt>
                <c:pt idx="20">
                  <c:v>135.59114257802361</c:v>
                </c:pt>
                <c:pt idx="21">
                  <c:v>135.11988967381362</c:v>
                </c:pt>
                <c:pt idx="22">
                  <c:v>134.64973676959829</c:v>
                </c:pt>
                <c:pt idx="23">
                  <c:v>134.18068002722271</c:v>
                </c:pt>
                <c:pt idx="24">
                  <c:v>133.7127156264541</c:v>
                </c:pt>
                <c:pt idx="25">
                  <c:v>133.24583976487858</c:v>
                </c:pt>
                <c:pt idx="26">
                  <c:v>132.78004865779829</c:v>
                </c:pt>
                <c:pt idx="27">
                  <c:v>132.31533853812934</c:v>
                </c:pt>
                <c:pt idx="28">
                  <c:v>131.85170565630071</c:v>
                </c:pt>
                <c:pt idx="29">
                  <c:v>131.38914628015394</c:v>
                </c:pt>
                <c:pt idx="30">
                  <c:v>130.92765669484285</c:v>
                </c:pt>
                <c:pt idx="31">
                  <c:v>130.43323141902408</c:v>
                </c:pt>
                <c:pt idx="32">
                  <c:v>129.93989690475249</c:v>
                </c:pt>
                <c:pt idx="33">
                  <c:v>129.44764956004263</c:v>
                </c:pt>
                <c:pt idx="34">
                  <c:v>128.95648580881877</c:v>
                </c:pt>
                <c:pt idx="35">
                  <c:v>128.46640209082926</c:v>
                </c:pt>
                <c:pt idx="36">
                  <c:v>127.97739486156129</c:v>
                </c:pt>
                <c:pt idx="37">
                  <c:v>127.48946059215604</c:v>
                </c:pt>
                <c:pt idx="38">
                  <c:v>127.00259576932507</c:v>
                </c:pt>
                <c:pt idx="39">
                  <c:v>126.51679689526675</c:v>
                </c:pt>
                <c:pt idx="40">
                  <c:v>126.03206048758329</c:v>
                </c:pt>
              </c:numCache>
            </c:numRef>
          </c:val>
          <c:smooth val="0"/>
          <c:extLst>
            <c:ext xmlns:c16="http://schemas.microsoft.com/office/drawing/2014/chart" uri="{C3380CC4-5D6E-409C-BE32-E72D297353CC}">
              <c16:uniqueId val="{00000031-8AF5-461A-8A9D-AA340DE26052}"/>
            </c:ext>
          </c:extLst>
        </c:ser>
        <c:ser>
          <c:idx val="17"/>
          <c:order val="17"/>
          <c:tx>
            <c:strRef>
              <c:f>'Graphics Input'!$E$94</c:f>
              <c:strCache>
                <c:ptCount val="1"/>
                <c:pt idx="0">
                  <c:v>TRG 6 - High</c:v>
                </c:pt>
              </c:strCache>
            </c:strRef>
          </c:tx>
          <c:spPr>
            <a:ln>
              <a:solidFill>
                <a:srgbClr val="7030A0"/>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Input'!$S$94:$BG$94</c:f>
              <c:numCache>
                <c:formatCode>"$"#,##0_);\("$"#,##0\)</c:formatCode>
                <c:ptCount val="41"/>
                <c:pt idx="4">
                  <c:v>199.93077465413199</c:v>
                </c:pt>
                <c:pt idx="5">
                  <c:v>203.09779241486007</c:v>
                </c:pt>
                <c:pt idx="6">
                  <c:v>206.26507522409079</c:v>
                </c:pt>
                <c:pt idx="7">
                  <c:v>202.03520767940969</c:v>
                </c:pt>
                <c:pt idx="8">
                  <c:v>197.82088568141668</c:v>
                </c:pt>
                <c:pt idx="9">
                  <c:v>193.62202097577665</c:v>
                </c:pt>
                <c:pt idx="10">
                  <c:v>189.43852575010851</c:v>
                </c:pt>
                <c:pt idx="11">
                  <c:v>180.72490891463102</c:v>
                </c:pt>
                <c:pt idx="12">
                  <c:v>172.4614954120793</c:v>
                </c:pt>
                <c:pt idx="13">
                  <c:v>164.61428393188217</c:v>
                </c:pt>
                <c:pt idx="14">
                  <c:v>164.56647018956792</c:v>
                </c:pt>
                <c:pt idx="15">
                  <c:v>164.51868421507629</c:v>
                </c:pt>
                <c:pt idx="16">
                  <c:v>164.47092598422486</c:v>
                </c:pt>
                <c:pt idx="17">
                  <c:v>164.42319547285973</c:v>
                </c:pt>
                <c:pt idx="18">
                  <c:v>164.37549265685459</c:v>
                </c:pt>
                <c:pt idx="19">
                  <c:v>164.32781751211141</c:v>
                </c:pt>
                <c:pt idx="20">
                  <c:v>164.28017001455999</c:v>
                </c:pt>
                <c:pt idx="21">
                  <c:v>164.28017001455999</c:v>
                </c:pt>
                <c:pt idx="22">
                  <c:v>164.28017001455999</c:v>
                </c:pt>
                <c:pt idx="23">
                  <c:v>164.28017001455999</c:v>
                </c:pt>
                <c:pt idx="24">
                  <c:v>164.28017001455999</c:v>
                </c:pt>
                <c:pt idx="25">
                  <c:v>164.28017001455999</c:v>
                </c:pt>
                <c:pt idx="26">
                  <c:v>164.28017001455999</c:v>
                </c:pt>
                <c:pt idx="27">
                  <c:v>164.28017001455999</c:v>
                </c:pt>
                <c:pt idx="28">
                  <c:v>164.28017001455999</c:v>
                </c:pt>
                <c:pt idx="29">
                  <c:v>164.28017001455999</c:v>
                </c:pt>
                <c:pt idx="30">
                  <c:v>164.28017001455999</c:v>
                </c:pt>
                <c:pt idx="31">
                  <c:v>164.28017001455999</c:v>
                </c:pt>
                <c:pt idx="32">
                  <c:v>164.28017001455999</c:v>
                </c:pt>
                <c:pt idx="33">
                  <c:v>164.28017001455999</c:v>
                </c:pt>
                <c:pt idx="34">
                  <c:v>164.28017001455999</c:v>
                </c:pt>
                <c:pt idx="35">
                  <c:v>164.28017001455999</c:v>
                </c:pt>
                <c:pt idx="36">
                  <c:v>164.28017001455999</c:v>
                </c:pt>
                <c:pt idx="37">
                  <c:v>164.28017001455999</c:v>
                </c:pt>
                <c:pt idx="38">
                  <c:v>164.28017001455999</c:v>
                </c:pt>
                <c:pt idx="39">
                  <c:v>164.28017001455999</c:v>
                </c:pt>
                <c:pt idx="40">
                  <c:v>164.28017001455999</c:v>
                </c:pt>
              </c:numCache>
            </c:numRef>
          </c:val>
          <c:smooth val="0"/>
          <c:extLst>
            <c:ext xmlns:c16="http://schemas.microsoft.com/office/drawing/2014/chart" uri="{C3380CC4-5D6E-409C-BE32-E72D297353CC}">
              <c16:uniqueId val="{00000032-8AF5-461A-8A9D-AA340DE26052}"/>
            </c:ext>
          </c:extLst>
        </c:ser>
        <c:ser>
          <c:idx val="18"/>
          <c:order val="18"/>
          <c:tx>
            <c:strRef>
              <c:f>'Graphics Input'!$E$95</c:f>
              <c:strCache>
                <c:ptCount val="1"/>
                <c:pt idx="0">
                  <c:v>TRG 7 - Low</c:v>
                </c:pt>
              </c:strCache>
            </c:strRef>
          </c:tx>
          <c:spPr>
            <a:ln>
              <a:solidFill>
                <a:srgbClr val="002060"/>
              </a:solidFill>
              <a:prstDash val="sysDot"/>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Input'!$S$95:$BG$95</c:f>
              <c:numCache>
                <c:formatCode>"$"#,##0_);\("$"#,##0\)</c:formatCode>
                <c:ptCount val="41"/>
                <c:pt idx="4">
                  <c:v>209.83033606746338</c:v>
                </c:pt>
                <c:pt idx="5">
                  <c:v>198.46093004194196</c:v>
                </c:pt>
                <c:pt idx="6">
                  <c:v>187.11179771936028</c:v>
                </c:pt>
                <c:pt idx="7">
                  <c:v>180.92275991159639</c:v>
                </c:pt>
                <c:pt idx="8">
                  <c:v>174.80155856797327</c:v>
                </c:pt>
                <c:pt idx="9">
                  <c:v>168.74709348363643</c:v>
                </c:pt>
                <c:pt idx="10">
                  <c:v>162.75828928662153</c:v>
                </c:pt>
                <c:pt idx="11">
                  <c:v>152.05447606417769</c:v>
                </c:pt>
                <c:pt idx="12">
                  <c:v>142.00737371166653</c:v>
                </c:pt>
                <c:pt idx="13">
                  <c:v>132.55839908416823</c:v>
                </c:pt>
                <c:pt idx="14">
                  <c:v>130.78153462180913</c:v>
                </c:pt>
                <c:pt idx="15">
                  <c:v>129.00742672213462</c:v>
                </c:pt>
                <c:pt idx="16">
                  <c:v>127.23606990963449</c:v>
                </c:pt>
                <c:pt idx="17">
                  <c:v>125.46745877568247</c:v>
                </c:pt>
                <c:pt idx="18">
                  <c:v>123.70158798186829</c:v>
                </c:pt>
                <c:pt idx="19">
                  <c:v>121.93845226362812</c:v>
                </c:pt>
                <c:pt idx="20">
                  <c:v>120.17804643420348</c:v>
                </c:pt>
                <c:pt idx="21">
                  <c:v>119.30252735081298</c:v>
                </c:pt>
                <c:pt idx="22">
                  <c:v>118.42792200464199</c:v>
                </c:pt>
                <c:pt idx="23">
                  <c:v>117.55422915448845</c:v>
                </c:pt>
                <c:pt idx="24">
                  <c:v>116.68144756695568</c:v>
                </c:pt>
                <c:pt idx="25">
                  <c:v>115.80957601662875</c:v>
                </c:pt>
                <c:pt idx="26">
                  <c:v>114.93861328625904</c:v>
                </c:pt>
                <c:pt idx="27">
                  <c:v>114.06855816695756</c:v>
                </c:pt>
                <c:pt idx="28">
                  <c:v>113.19940945839782</c:v>
                </c:pt>
                <c:pt idx="29">
                  <c:v>112.33116596902812</c:v>
                </c:pt>
                <c:pt idx="30">
                  <c:v>111.46382651629429</c:v>
                </c:pt>
                <c:pt idx="31">
                  <c:v>110.53309767623084</c:v>
                </c:pt>
                <c:pt idx="32">
                  <c:v>109.60617231988718</c:v>
                </c:pt>
                <c:pt idx="33">
                  <c:v>108.68302742614794</c:v>
                </c:pt>
                <c:pt idx="34">
                  <c:v>107.76364016614828</c:v>
                </c:pt>
                <c:pt idx="35">
                  <c:v>106.84798790151324</c:v>
                </c:pt>
                <c:pt idx="36">
                  <c:v>105.93604818262617</c:v>
                </c:pt>
                <c:pt idx="37">
                  <c:v>105.02779874692649</c:v>
                </c:pt>
                <c:pt idx="38">
                  <c:v>104.12321751723641</c:v>
                </c:pt>
                <c:pt idx="39">
                  <c:v>103.22228260011762</c:v>
                </c:pt>
                <c:pt idx="40">
                  <c:v>102.32497228425648</c:v>
                </c:pt>
              </c:numCache>
            </c:numRef>
          </c:val>
          <c:smooth val="0"/>
          <c:extLst>
            <c:ext xmlns:c16="http://schemas.microsoft.com/office/drawing/2014/chart" uri="{C3380CC4-5D6E-409C-BE32-E72D297353CC}">
              <c16:uniqueId val="{00000033-8AF5-461A-8A9D-AA340DE26052}"/>
            </c:ext>
          </c:extLst>
        </c:ser>
        <c:ser>
          <c:idx val="19"/>
          <c:order val="19"/>
          <c:tx>
            <c:strRef>
              <c:f>'Graphics Input'!$E$96</c:f>
              <c:strCache>
                <c:ptCount val="1"/>
                <c:pt idx="0">
                  <c:v>TRG 7 -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extLst>
              <c:ext xmlns:c16="http://schemas.microsoft.com/office/drawing/2014/chart" uri="{C3380CC4-5D6E-409C-BE32-E72D297353CC}">
                <c16:uniqueId val="{00000034-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Input'!$S$96:$BG$96</c:f>
              <c:numCache>
                <c:formatCode>"$"#,##0_);\("$"#,##0\)</c:formatCode>
                <c:ptCount val="41"/>
                <c:pt idx="3">
                  <c:v>209.83033606746332</c:v>
                </c:pt>
                <c:pt idx="4">
                  <c:v>209.83033606746338</c:v>
                </c:pt>
                <c:pt idx="5">
                  <c:v>205.94051773557808</c:v>
                </c:pt>
                <c:pt idx="6">
                  <c:v>202.05097236718231</c:v>
                </c:pt>
                <c:pt idx="7">
                  <c:v>195.60049033575845</c:v>
                </c:pt>
                <c:pt idx="8">
                  <c:v>189.22213451129613</c:v>
                </c:pt>
                <c:pt idx="9">
                  <c:v>182.9147084454998</c:v>
                </c:pt>
                <c:pt idx="10">
                  <c:v>176.67704280852035</c:v>
                </c:pt>
                <c:pt idx="11">
                  <c:v>167.06369615363724</c:v>
                </c:pt>
                <c:pt idx="12">
                  <c:v>157.8492855841429</c:v>
                </c:pt>
                <c:pt idx="13">
                  <c:v>149.00951058643793</c:v>
                </c:pt>
                <c:pt idx="14">
                  <c:v>148.04682418603454</c:v>
                </c:pt>
                <c:pt idx="15">
                  <c:v>147.08577449753963</c:v>
                </c:pt>
                <c:pt idx="16">
                  <c:v>146.12635733232457</c:v>
                </c:pt>
                <c:pt idx="17">
                  <c:v>145.16856851560607</c:v>
                </c:pt>
                <c:pt idx="18">
                  <c:v>144.21240388637523</c:v>
                </c:pt>
                <c:pt idx="19">
                  <c:v>143.25785929732766</c:v>
                </c:pt>
                <c:pt idx="20">
                  <c:v>142.30493061479288</c:v>
                </c:pt>
                <c:pt idx="21">
                  <c:v>141.81034364870814</c:v>
                </c:pt>
                <c:pt idx="22">
                  <c:v>141.31691114905792</c:v>
                </c:pt>
                <c:pt idx="23">
                  <c:v>140.8246290876412</c:v>
                </c:pt>
                <c:pt idx="24">
                  <c:v>140.33349345506659</c:v>
                </c:pt>
                <c:pt idx="25">
                  <c:v>139.84350026064394</c:v>
                </c:pt>
                <c:pt idx="26">
                  <c:v>139.35464553227618</c:v>
                </c:pt>
                <c:pt idx="27">
                  <c:v>138.86692531635259</c:v>
                </c:pt>
                <c:pt idx="28">
                  <c:v>138.38033567764228</c:v>
                </c:pt>
                <c:pt idx="29">
                  <c:v>137.89487269918916</c:v>
                </c:pt>
                <c:pt idx="30">
                  <c:v>137.41053248220663</c:v>
                </c:pt>
                <c:pt idx="31">
                  <c:v>136.89162576579562</c:v>
                </c:pt>
                <c:pt idx="32">
                  <c:v>136.37386381993022</c:v>
                </c:pt>
                <c:pt idx="33">
                  <c:v>135.85724287476825</c:v>
                </c:pt>
                <c:pt idx="34">
                  <c:v>135.3417591771647</c:v>
                </c:pt>
                <c:pt idx="35">
                  <c:v>134.82740899058226</c:v>
                </c:pt>
                <c:pt idx="36">
                  <c:v>134.3141885950017</c:v>
                </c:pt>
                <c:pt idx="37">
                  <c:v>133.80209428683293</c:v>
                </c:pt>
                <c:pt idx="38">
                  <c:v>133.2911223788274</c:v>
                </c:pt>
                <c:pt idx="39">
                  <c:v>132.78126919998996</c:v>
                </c:pt>
                <c:pt idx="40">
                  <c:v>132.27253109549198</c:v>
                </c:pt>
              </c:numCache>
            </c:numRef>
          </c:val>
          <c:smooth val="0"/>
          <c:extLst>
            <c:ext xmlns:c16="http://schemas.microsoft.com/office/drawing/2014/chart" uri="{C3380CC4-5D6E-409C-BE32-E72D297353CC}">
              <c16:uniqueId val="{00000035-8AF5-461A-8A9D-AA340DE26052}"/>
            </c:ext>
          </c:extLst>
        </c:ser>
        <c:ser>
          <c:idx val="20"/>
          <c:order val="20"/>
          <c:tx>
            <c:strRef>
              <c:f>'Graphics Input'!$E$97</c:f>
              <c:strCache>
                <c:ptCount val="1"/>
                <c:pt idx="0">
                  <c:v>TRG 7 - High</c:v>
                </c:pt>
              </c:strCache>
            </c:strRef>
          </c:tx>
          <c:spPr>
            <a:ln>
              <a:solidFill>
                <a:srgbClr val="002060"/>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Input'!$S$97:$BG$97</c:f>
              <c:numCache>
                <c:formatCode>"$"#,##0_);\("$"#,##0\)</c:formatCode>
                <c:ptCount val="41"/>
                <c:pt idx="4">
                  <c:v>209.83033606746338</c:v>
                </c:pt>
                <c:pt idx="5">
                  <c:v>213.15416854005196</c:v>
                </c:pt>
                <c:pt idx="6">
                  <c:v>216.47827918500533</c:v>
                </c:pt>
                <c:pt idx="7">
                  <c:v>212.03896997932299</c:v>
                </c:pt>
                <c:pt idx="8">
                  <c:v>207.61597605722602</c:v>
                </c:pt>
                <c:pt idx="9">
                  <c:v>203.20920479447051</c:v>
                </c:pt>
                <c:pt idx="10">
                  <c:v>198.81856403065044</c:v>
                </c:pt>
                <c:pt idx="11">
                  <c:v>189.67349293234483</c:v>
                </c:pt>
                <c:pt idx="12">
                  <c:v>181.00091696046459</c:v>
                </c:pt>
                <c:pt idx="13">
                  <c:v>172.76515123139799</c:v>
                </c:pt>
                <c:pt idx="14">
                  <c:v>172.71496999423837</c:v>
                </c:pt>
                <c:pt idx="15">
                  <c:v>172.66481789982342</c:v>
                </c:pt>
                <c:pt idx="16">
                  <c:v>172.61469492277365</c:v>
                </c:pt>
                <c:pt idx="17">
                  <c:v>172.56460103773895</c:v>
                </c:pt>
                <c:pt idx="18">
                  <c:v>172.51453621939851</c:v>
                </c:pt>
                <c:pt idx="19">
                  <c:v>172.46450044246106</c:v>
                </c:pt>
                <c:pt idx="20">
                  <c:v>172.41449368166457</c:v>
                </c:pt>
                <c:pt idx="21">
                  <c:v>172.41449368166457</c:v>
                </c:pt>
                <c:pt idx="22">
                  <c:v>172.41449368166457</c:v>
                </c:pt>
                <c:pt idx="23">
                  <c:v>172.41449368166457</c:v>
                </c:pt>
                <c:pt idx="24">
                  <c:v>172.41449368166457</c:v>
                </c:pt>
                <c:pt idx="25">
                  <c:v>172.41449368166457</c:v>
                </c:pt>
                <c:pt idx="26">
                  <c:v>172.41449368166457</c:v>
                </c:pt>
                <c:pt idx="27">
                  <c:v>172.41449368166457</c:v>
                </c:pt>
                <c:pt idx="28">
                  <c:v>172.41449368166457</c:v>
                </c:pt>
                <c:pt idx="29">
                  <c:v>172.41449368166457</c:v>
                </c:pt>
                <c:pt idx="30">
                  <c:v>172.41449368166457</c:v>
                </c:pt>
                <c:pt idx="31">
                  <c:v>172.41449368166457</c:v>
                </c:pt>
                <c:pt idx="32">
                  <c:v>172.41449368166457</c:v>
                </c:pt>
                <c:pt idx="33">
                  <c:v>172.41449368166457</c:v>
                </c:pt>
                <c:pt idx="34">
                  <c:v>172.41449368166457</c:v>
                </c:pt>
                <c:pt idx="35">
                  <c:v>172.41449368166457</c:v>
                </c:pt>
                <c:pt idx="36">
                  <c:v>172.41449368166457</c:v>
                </c:pt>
                <c:pt idx="37">
                  <c:v>172.41449368166457</c:v>
                </c:pt>
                <c:pt idx="38">
                  <c:v>172.41449368166457</c:v>
                </c:pt>
                <c:pt idx="39">
                  <c:v>172.41449368166457</c:v>
                </c:pt>
                <c:pt idx="40">
                  <c:v>172.41449368166457</c:v>
                </c:pt>
              </c:numCache>
            </c:numRef>
          </c:val>
          <c:smooth val="0"/>
          <c:extLst>
            <c:ext xmlns:c16="http://schemas.microsoft.com/office/drawing/2014/chart" uri="{C3380CC4-5D6E-409C-BE32-E72D297353CC}">
              <c16:uniqueId val="{00000036-8AF5-461A-8A9D-AA340DE26052}"/>
            </c:ext>
          </c:extLst>
        </c:ser>
        <c:ser>
          <c:idx val="21"/>
          <c:order val="21"/>
          <c:tx>
            <c:strRef>
              <c:f>'Graphics Input'!$E$98</c:f>
              <c:strCache>
                <c:ptCount val="1"/>
                <c:pt idx="0">
                  <c:v>TRG 8 - Low</c:v>
                </c:pt>
              </c:strCache>
            </c:strRef>
          </c:tx>
          <c:spPr>
            <a:ln>
              <a:solidFill>
                <a:srgbClr val="0070C0"/>
              </a:solidFill>
              <a:prstDash val="sysDot"/>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Input'!$S$98:$BG$98</c:f>
              <c:numCache>
                <c:formatCode>"$"#,##0_);\("$"#,##0\)</c:formatCode>
                <c:ptCount val="41"/>
                <c:pt idx="4">
                  <c:v>209.80672778470813</c:v>
                </c:pt>
                <c:pt idx="5">
                  <c:v>198.38124804595978</c:v>
                </c:pt>
                <c:pt idx="6">
                  <c:v>186.9760000422842</c:v>
                </c:pt>
                <c:pt idx="7">
                  <c:v>180.76187037471951</c:v>
                </c:pt>
                <c:pt idx="8">
                  <c:v>174.61584276132589</c:v>
                </c:pt>
                <c:pt idx="9">
                  <c:v>168.53681179922245</c:v>
                </c:pt>
                <c:pt idx="10">
                  <c:v>162.52369691905056</c:v>
                </c:pt>
                <c:pt idx="11">
                  <c:v>151.79861164767803</c:v>
                </c:pt>
                <c:pt idx="12">
                  <c:v>141.73146127942468</c:v>
                </c:pt>
                <c:pt idx="13">
                  <c:v>132.26354351172355</c:v>
                </c:pt>
                <c:pt idx="14">
                  <c:v>130.47844373492904</c:v>
                </c:pt>
                <c:pt idx="15">
                  <c:v>128.69610985938456</c:v>
                </c:pt>
                <c:pt idx="16">
                  <c:v>126.91653624829652</c:v>
                </c:pt>
                <c:pt idx="17">
                  <c:v>125.13971732434429</c:v>
                </c:pt>
                <c:pt idx="18">
                  <c:v>123.36564757247335</c:v>
                </c:pt>
                <c:pt idx="19">
                  <c:v>121.59432154294021</c:v>
                </c:pt>
                <c:pt idx="20">
                  <c:v>119.82573385463304</c:v>
                </c:pt>
                <c:pt idx="21">
                  <c:v>118.94622581750599</c:v>
                </c:pt>
                <c:pt idx="22">
                  <c:v>118.06763388060752</c:v>
                </c:pt>
                <c:pt idx="23">
                  <c:v>117.18995675984623</c:v>
                </c:pt>
                <c:pt idx="24">
                  <c:v>116.31319317785336</c:v>
                </c:pt>
                <c:pt idx="25">
                  <c:v>115.4373418641175</c:v>
                </c:pt>
                <c:pt idx="26">
                  <c:v>114.5624015551261</c:v>
                </c:pt>
                <c:pt idx="27">
                  <c:v>113.68837099451368</c:v>
                </c:pt>
                <c:pt idx="28">
                  <c:v>112.81524893321743</c:v>
                </c:pt>
                <c:pt idx="29">
                  <c:v>111.94303412964021</c:v>
                </c:pt>
                <c:pt idx="30">
                  <c:v>111.07172534982131</c:v>
                </c:pt>
                <c:pt idx="31">
                  <c:v>110.13810873055643</c:v>
                </c:pt>
                <c:pt idx="32">
                  <c:v>109.20830479595659</c:v>
                </c:pt>
                <c:pt idx="33">
                  <c:v>108.2822904149488</c:v>
                </c:pt>
                <c:pt idx="34">
                  <c:v>107.36004264809237</c:v>
                </c:pt>
                <c:pt idx="35">
                  <c:v>106.4415387457705</c:v>
                </c:pt>
                <c:pt idx="36">
                  <c:v>105.52675614641007</c:v>
                </c:pt>
                <c:pt idx="37">
                  <c:v>104.61567247472847</c:v>
                </c:pt>
                <c:pt idx="38">
                  <c:v>103.70826554000813</c:v>
                </c:pt>
                <c:pt idx="39">
                  <c:v>102.80451333439822</c:v>
                </c:pt>
                <c:pt idx="40">
                  <c:v>101.90439403124334</c:v>
                </c:pt>
              </c:numCache>
            </c:numRef>
          </c:val>
          <c:smooth val="0"/>
          <c:extLst>
            <c:ext xmlns:c16="http://schemas.microsoft.com/office/drawing/2014/chart" uri="{C3380CC4-5D6E-409C-BE32-E72D297353CC}">
              <c16:uniqueId val="{00000037-8AF5-461A-8A9D-AA340DE26052}"/>
            </c:ext>
          </c:extLst>
        </c:ser>
        <c:ser>
          <c:idx val="22"/>
          <c:order val="22"/>
          <c:tx>
            <c:strRef>
              <c:f>'Graphics Input'!$E$99</c:f>
              <c:strCache>
                <c:ptCount val="1"/>
                <c:pt idx="0">
                  <c:v>TRG 8 - Mid</c:v>
                </c:pt>
              </c:strCache>
            </c:strRef>
          </c:tx>
          <c:spPr>
            <a:ln>
              <a:solidFill>
                <a:srgbClr val="0070C0"/>
              </a:solidFill>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38-8AF5-461A-8A9D-AA340DE26052}"/>
              </c:ext>
            </c:extLst>
          </c:dPt>
          <c:dPt>
            <c:idx val="3"/>
            <c:marker>
              <c:symbol val="circle"/>
              <c:size val="5"/>
              <c:spPr>
                <a:solidFill>
                  <a:srgbClr val="0070C0"/>
                </a:solidFill>
                <a:ln>
                  <a:solidFill>
                    <a:srgbClr val="0070C0"/>
                  </a:solidFill>
                </a:ln>
              </c:spPr>
            </c:marker>
            <c:bubble3D val="0"/>
            <c:extLst>
              <c:ext xmlns:c16="http://schemas.microsoft.com/office/drawing/2014/chart" uri="{C3380CC4-5D6E-409C-BE32-E72D297353CC}">
                <c16:uniqueId val="{00000039-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Input'!$S$99:$BG$99</c:f>
              <c:numCache>
                <c:formatCode>"$"#,##0_);\("$"#,##0\)</c:formatCode>
                <c:ptCount val="41"/>
                <c:pt idx="3">
                  <c:v>209.80672778470813</c:v>
                </c:pt>
                <c:pt idx="4">
                  <c:v>209.80672778470813</c:v>
                </c:pt>
                <c:pt idx="5">
                  <c:v>205.89710409907033</c:v>
                </c:pt>
                <c:pt idx="6">
                  <c:v>201.987652102791</c:v>
                </c:pt>
                <c:pt idx="7">
                  <c:v>195.51147807555537</c:v>
                </c:pt>
                <c:pt idx="8">
                  <c:v>189.1077420067794</c:v>
                </c:pt>
                <c:pt idx="9">
                  <c:v>182.77524449738061</c:v>
                </c:pt>
                <c:pt idx="10">
                  <c:v>176.51281361213756</c:v>
                </c:pt>
                <c:pt idx="11">
                  <c:v>166.87329871112451</c:v>
                </c:pt>
                <c:pt idx="12">
                  <c:v>157.63377462080189</c:v>
                </c:pt>
                <c:pt idx="13">
                  <c:v>148.76987291641169</c:v>
                </c:pt>
                <c:pt idx="14">
                  <c:v>147.80339192242877</c:v>
                </c:pt>
                <c:pt idx="15">
                  <c:v>146.8385560237767</c:v>
                </c:pt>
                <c:pt idx="16">
                  <c:v>145.87536104497988</c:v>
                </c:pt>
                <c:pt idx="17">
                  <c:v>144.91380282519208</c:v>
                </c:pt>
                <c:pt idx="18">
                  <c:v>143.95387721814799</c:v>
                </c:pt>
                <c:pt idx="19">
                  <c:v>142.99558009211518</c:v>
                </c:pt>
                <c:pt idx="20">
                  <c:v>142.03890732984738</c:v>
                </c:pt>
                <c:pt idx="21">
                  <c:v>141.54295385207104</c:v>
                </c:pt>
                <c:pt idx="22">
                  <c:v>141.04815782411512</c:v>
                </c:pt>
                <c:pt idx="23">
                  <c:v>140.55451520584049</c:v>
                </c:pt>
                <c:pt idx="24">
                  <c:v>140.06202197595812</c:v>
                </c:pt>
                <c:pt idx="25">
                  <c:v>139.57067413192021</c:v>
                </c:pt>
                <c:pt idx="26">
                  <c:v>139.08046768981188</c:v>
                </c:pt>
                <c:pt idx="27">
                  <c:v>138.59139868424396</c:v>
                </c:pt>
                <c:pt idx="28">
                  <c:v>138.10346316824598</c:v>
                </c:pt>
                <c:pt idx="29">
                  <c:v>137.61665721316052</c:v>
                </c:pt>
                <c:pt idx="30">
                  <c:v>137.13097690853826</c:v>
                </c:pt>
                <c:pt idx="31">
                  <c:v>136.61049658326311</c:v>
                </c:pt>
                <c:pt idx="32">
                  <c:v>136.09116419600315</c:v>
                </c:pt>
                <c:pt idx="33">
                  <c:v>135.57297596386769</c:v>
                </c:pt>
                <c:pt idx="34">
                  <c:v>135.05592812069105</c:v>
                </c:pt>
                <c:pt idx="35">
                  <c:v>134.54001691694205</c:v>
                </c:pt>
                <c:pt idx="36">
                  <c:v>134.02523861963377</c:v>
                </c:pt>
                <c:pt idx="37">
                  <c:v>133.51158951223474</c:v>
                </c:pt>
                <c:pt idx="38">
                  <c:v>132.99906589457962</c:v>
                </c:pt>
                <c:pt idx="39">
                  <c:v>132.48766408278141</c:v>
                </c:pt>
                <c:pt idx="40">
                  <c:v>131.97738040914385</c:v>
                </c:pt>
              </c:numCache>
            </c:numRef>
          </c:val>
          <c:smooth val="0"/>
          <c:extLst>
            <c:ext xmlns:c16="http://schemas.microsoft.com/office/drawing/2014/chart" uri="{C3380CC4-5D6E-409C-BE32-E72D297353CC}">
              <c16:uniqueId val="{0000003A-8AF5-461A-8A9D-AA340DE26052}"/>
            </c:ext>
          </c:extLst>
        </c:ser>
        <c:ser>
          <c:idx val="23"/>
          <c:order val="23"/>
          <c:tx>
            <c:strRef>
              <c:f>'Graphics Input'!$E$100</c:f>
              <c:strCache>
                <c:ptCount val="1"/>
                <c:pt idx="0">
                  <c:v>TRG 8 - High</c:v>
                </c:pt>
              </c:strCache>
            </c:strRef>
          </c:tx>
          <c:spPr>
            <a:ln>
              <a:solidFill>
                <a:srgbClr val="0070C0"/>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Input'!$S$100:$BG$100</c:f>
              <c:numCache>
                <c:formatCode>"$"#,##0_);\("$"#,##0\)</c:formatCode>
                <c:ptCount val="41"/>
                <c:pt idx="4">
                  <c:v>209.80672778470813</c:v>
                </c:pt>
                <c:pt idx="5">
                  <c:v>213.14761696928073</c:v>
                </c:pt>
                <c:pt idx="6">
                  <c:v>216.48869016004954</c:v>
                </c:pt>
                <c:pt idx="7">
                  <c:v>212.02975811770369</c:v>
                </c:pt>
                <c:pt idx="8">
                  <c:v>207.58723358956763</c:v>
                </c:pt>
                <c:pt idx="9">
                  <c:v>203.1610246506537</c:v>
                </c:pt>
                <c:pt idx="10">
                  <c:v>198.75103993436858</c:v>
                </c:pt>
                <c:pt idx="11">
                  <c:v>189.58780973370224</c:v>
                </c:pt>
                <c:pt idx="12">
                  <c:v>180.89798438382977</c:v>
                </c:pt>
                <c:pt idx="13">
                  <c:v>172.6458084142067</c:v>
                </c:pt>
                <c:pt idx="14">
                  <c:v>172.59566184127286</c:v>
                </c:pt>
                <c:pt idx="15">
                  <c:v>172.5455443909525</c:v>
                </c:pt>
                <c:pt idx="16">
                  <c:v>172.49545603788354</c:v>
                </c:pt>
                <c:pt idx="17">
                  <c:v>172.44539675673349</c:v>
                </c:pt>
                <c:pt idx="18">
                  <c:v>172.39536652219897</c:v>
                </c:pt>
                <c:pt idx="19">
                  <c:v>172.34536530900621</c:v>
                </c:pt>
                <c:pt idx="20">
                  <c:v>172.29539309191065</c:v>
                </c:pt>
                <c:pt idx="21">
                  <c:v>172.29539309191065</c:v>
                </c:pt>
                <c:pt idx="22">
                  <c:v>172.29539309191065</c:v>
                </c:pt>
                <c:pt idx="23">
                  <c:v>172.29539309191065</c:v>
                </c:pt>
                <c:pt idx="24">
                  <c:v>172.29539309191065</c:v>
                </c:pt>
                <c:pt idx="25">
                  <c:v>172.29539309191065</c:v>
                </c:pt>
                <c:pt idx="26">
                  <c:v>172.29539309191065</c:v>
                </c:pt>
                <c:pt idx="27">
                  <c:v>172.29539309191065</c:v>
                </c:pt>
                <c:pt idx="28">
                  <c:v>172.29539309191065</c:v>
                </c:pt>
                <c:pt idx="29">
                  <c:v>172.29539309191065</c:v>
                </c:pt>
                <c:pt idx="30">
                  <c:v>172.29539309191065</c:v>
                </c:pt>
                <c:pt idx="31">
                  <c:v>172.29539309191065</c:v>
                </c:pt>
                <c:pt idx="32">
                  <c:v>172.29539309191065</c:v>
                </c:pt>
                <c:pt idx="33">
                  <c:v>172.29539309191065</c:v>
                </c:pt>
                <c:pt idx="34">
                  <c:v>172.29539309191065</c:v>
                </c:pt>
                <c:pt idx="35">
                  <c:v>172.29539309191065</c:v>
                </c:pt>
                <c:pt idx="36">
                  <c:v>172.29539309191065</c:v>
                </c:pt>
                <c:pt idx="37">
                  <c:v>172.29539309191065</c:v>
                </c:pt>
                <c:pt idx="38">
                  <c:v>172.29539309191065</c:v>
                </c:pt>
                <c:pt idx="39">
                  <c:v>172.29539309191065</c:v>
                </c:pt>
                <c:pt idx="40">
                  <c:v>172.29539309191065</c:v>
                </c:pt>
              </c:numCache>
            </c:numRef>
          </c:val>
          <c:smooth val="0"/>
          <c:extLst>
            <c:ext xmlns:c16="http://schemas.microsoft.com/office/drawing/2014/chart" uri="{C3380CC4-5D6E-409C-BE32-E72D297353CC}">
              <c16:uniqueId val="{0000003B-8AF5-461A-8A9D-AA340DE26052}"/>
            </c:ext>
          </c:extLst>
        </c:ser>
        <c:ser>
          <c:idx val="24"/>
          <c:order val="24"/>
          <c:tx>
            <c:strRef>
              <c:f>'Graphics Input'!$E$101</c:f>
              <c:strCache>
                <c:ptCount val="1"/>
                <c:pt idx="0">
                  <c:v>TRG 9 - Low</c:v>
                </c:pt>
              </c:strCache>
            </c:strRef>
          </c:tx>
          <c:spPr>
            <a:ln>
              <a:solidFill>
                <a:srgbClr val="00B0F0"/>
              </a:solidFill>
              <a:prstDash val="sysDot"/>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Input'!$S$101:$BG$101</c:f>
              <c:numCache>
                <c:formatCode>"$"#,##0_);\("$"#,##0\)</c:formatCode>
                <c:ptCount val="41"/>
                <c:pt idx="4">
                  <c:v>220.80545985197537</c:v>
                </c:pt>
                <c:pt idx="5">
                  <c:v>208.78102033861452</c:v>
                </c:pt>
                <c:pt idx="6">
                  <c:v>196.77787317184868</c:v>
                </c:pt>
                <c:pt idx="7">
                  <c:v>190.23797917839002</c:v>
                </c:pt>
                <c:pt idx="8">
                  <c:v>183.7697573641168</c:v>
                </c:pt>
                <c:pt idx="9">
                  <c:v>177.37204437743398</c:v>
                </c:pt>
                <c:pt idx="10">
                  <c:v>171.0437030021204</c:v>
                </c:pt>
                <c:pt idx="11">
                  <c:v>159.75637484872036</c:v>
                </c:pt>
                <c:pt idx="12">
                  <c:v>149.16147262641326</c:v>
                </c:pt>
                <c:pt idx="13">
                  <c:v>139.19721667231835</c:v>
                </c:pt>
                <c:pt idx="14">
                  <c:v>137.31853632084147</c:v>
                </c:pt>
                <c:pt idx="15">
                  <c:v>135.44276686790391</c:v>
                </c:pt>
                <c:pt idx="16">
                  <c:v>133.56990238121332</c:v>
                </c:pt>
                <c:pt idx="17">
                  <c:v>131.69993699106831</c:v>
                </c:pt>
                <c:pt idx="18">
                  <c:v>129.83286489329791</c:v>
                </c:pt>
                <c:pt idx="19">
                  <c:v>127.96868035246571</c:v>
                </c:pt>
                <c:pt idx="20">
                  <c:v>126.10737770536504</c:v>
                </c:pt>
                <c:pt idx="21">
                  <c:v>125.18176307597801</c:v>
                </c:pt>
                <c:pt idx="22">
                  <c:v>124.25711257169013</c:v>
                </c:pt>
                <c:pt idx="23">
                  <c:v>123.33342484109409</c:v>
                </c:pt>
                <c:pt idx="24">
                  <c:v>122.41069853985714</c:v>
                </c:pt>
                <c:pt idx="25">
                  <c:v>121.48893233086385</c:v>
                </c:pt>
                <c:pt idx="26">
                  <c:v>120.5681248843642</c:v>
                </c:pt>
                <c:pt idx="27">
                  <c:v>119.64827487813014</c:v>
                </c:pt>
                <c:pt idx="28">
                  <c:v>118.72938099761907</c:v>
                </c:pt>
                <c:pt idx="29">
                  <c:v>117.81144193614534</c:v>
                </c:pt>
                <c:pt idx="30">
                  <c:v>116.89445639506012</c:v>
                </c:pt>
                <c:pt idx="31">
                  <c:v>115.9118966405714</c:v>
                </c:pt>
                <c:pt idx="32">
                  <c:v>114.93334944373332</c:v>
                </c:pt>
                <c:pt idx="33">
                  <c:v>113.95879046086893</c:v>
                </c:pt>
                <c:pt idx="34">
                  <c:v>112.98819554997955</c:v>
                </c:pt>
                <c:pt idx="35">
                  <c:v>112.02154076884152</c:v>
                </c:pt>
                <c:pt idx="36">
                  <c:v>111.05880237313269</c:v>
                </c:pt>
                <c:pt idx="37">
                  <c:v>110.0999568145874</c:v>
                </c:pt>
                <c:pt idx="38">
                  <c:v>109.14498073918054</c:v>
                </c:pt>
                <c:pt idx="39">
                  <c:v>108.19385098534011</c:v>
                </c:pt>
                <c:pt idx="40">
                  <c:v>107.24654458218842</c:v>
                </c:pt>
              </c:numCache>
            </c:numRef>
          </c:val>
          <c:smooth val="0"/>
          <c:extLst>
            <c:ext xmlns:c16="http://schemas.microsoft.com/office/drawing/2014/chart" uri="{C3380CC4-5D6E-409C-BE32-E72D297353CC}">
              <c16:uniqueId val="{0000003C-8AF5-461A-8A9D-AA340DE26052}"/>
            </c:ext>
          </c:extLst>
        </c:ser>
        <c:ser>
          <c:idx val="25"/>
          <c:order val="25"/>
          <c:tx>
            <c:strRef>
              <c:f>'Graphics Input'!$E$102</c:f>
              <c:strCache>
                <c:ptCount val="1"/>
                <c:pt idx="0">
                  <c:v>TRG 9 - Mid</c:v>
                </c:pt>
              </c:strCache>
            </c:strRef>
          </c:tx>
          <c:spPr>
            <a:ln>
              <a:solidFill>
                <a:srgbClr val="00B0F0"/>
              </a:solidFill>
            </a:ln>
          </c:spPr>
          <c:marker>
            <c:symbol val="none"/>
          </c:marker>
          <c:dPt>
            <c:idx val="0"/>
            <c:marker>
              <c:symbol val="circle"/>
              <c:size val="9"/>
              <c:spPr>
                <a:solidFill>
                  <a:schemeClr val="accent2"/>
                </a:solidFill>
                <a:ln>
                  <a:solidFill>
                    <a:schemeClr val="accent2"/>
                  </a:solidFill>
                </a:ln>
              </c:spPr>
            </c:marker>
            <c:bubble3D val="0"/>
            <c:extLst>
              <c:ext xmlns:c16="http://schemas.microsoft.com/office/drawing/2014/chart" uri="{C3380CC4-5D6E-409C-BE32-E72D297353CC}">
                <c16:uniqueId val="{0000003D-8AF5-461A-8A9D-AA340DE26052}"/>
              </c:ext>
            </c:extLst>
          </c:dPt>
          <c:dPt>
            <c:idx val="3"/>
            <c:marker>
              <c:symbol val="circle"/>
              <c:size val="5"/>
              <c:spPr>
                <a:solidFill>
                  <a:srgbClr val="00B0F0"/>
                </a:solidFill>
                <a:ln>
                  <a:solidFill>
                    <a:srgbClr val="00B0F0"/>
                  </a:solidFill>
                </a:ln>
              </c:spPr>
            </c:marker>
            <c:bubble3D val="0"/>
            <c:extLst>
              <c:ext xmlns:c16="http://schemas.microsoft.com/office/drawing/2014/chart" uri="{C3380CC4-5D6E-409C-BE32-E72D297353CC}">
                <c16:uniqueId val="{0000003E-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Input'!$S$102:$BG$102</c:f>
              <c:numCache>
                <c:formatCode>"$"#,##0_);\("$"#,##0\)</c:formatCode>
                <c:ptCount val="41"/>
                <c:pt idx="3">
                  <c:v>220.80545985197722</c:v>
                </c:pt>
                <c:pt idx="4">
                  <c:v>220.80545985197537</c:v>
                </c:pt>
                <c:pt idx="5">
                  <c:v>216.69088133073336</c:v>
                </c:pt>
                <c:pt idx="6">
                  <c:v>212.57648349934684</c:v>
                </c:pt>
                <c:pt idx="7">
                  <c:v>205.76080795231411</c:v>
                </c:pt>
                <c:pt idx="8">
                  <c:v>199.02136779056812</c:v>
                </c:pt>
                <c:pt idx="9">
                  <c:v>192.35690073873408</c:v>
                </c:pt>
                <c:pt idx="10">
                  <c:v>185.76617342504065</c:v>
                </c:pt>
                <c:pt idx="11">
                  <c:v>175.62132467332532</c:v>
                </c:pt>
                <c:pt idx="12">
                  <c:v>165.89743551534474</c:v>
                </c:pt>
                <c:pt idx="13">
                  <c:v>156.56886005646351</c:v>
                </c:pt>
                <c:pt idx="14">
                  <c:v>155.55171307281876</c:v>
                </c:pt>
                <c:pt idx="15">
                  <c:v>154.53629742560375</c:v>
                </c:pt>
                <c:pt idx="16">
                  <c:v>153.52260872045133</c:v>
                </c:pt>
                <c:pt idx="17">
                  <c:v>152.51064257839053</c:v>
                </c:pt>
                <c:pt idx="18">
                  <c:v>151.50039463579569</c:v>
                </c:pt>
                <c:pt idx="19">
                  <c:v>150.49186054433588</c:v>
                </c:pt>
                <c:pt idx="20">
                  <c:v>149.48503597092582</c:v>
                </c:pt>
                <c:pt idx="21">
                  <c:v>148.96308304366804</c:v>
                </c:pt>
                <c:pt idx="22">
                  <c:v>148.44234824341012</c:v>
                </c:pt>
                <c:pt idx="23">
                  <c:v>147.92282731821604</c:v>
                </c:pt>
                <c:pt idx="24">
                  <c:v>147.40451603598797</c:v>
                </c:pt>
                <c:pt idx="25">
                  <c:v>146.88741018435201</c:v>
                </c:pt>
                <c:pt idx="26">
                  <c:v>146.3715055705438</c:v>
                </c:pt>
                <c:pt idx="27">
                  <c:v>145.85679802129596</c:v>
                </c:pt>
                <c:pt idx="28">
                  <c:v>145.34328338272536</c:v>
                </c:pt>
                <c:pt idx="29">
                  <c:v>144.83095752022197</c:v>
                </c:pt>
                <c:pt idx="30">
                  <c:v>144.31981631833824</c:v>
                </c:pt>
                <c:pt idx="31">
                  <c:v>143.77205076868336</c:v>
                </c:pt>
                <c:pt idx="32">
                  <c:v>143.2254933355841</c:v>
                </c:pt>
                <c:pt idx="33">
                  <c:v>142.68014003783875</c:v>
                </c:pt>
                <c:pt idx="34">
                  <c:v>142.13598691184725</c:v>
                </c:pt>
                <c:pt idx="35">
                  <c:v>141.59303001151619</c:v>
                </c:pt>
                <c:pt idx="36">
                  <c:v>141.05126540816369</c:v>
                </c:pt>
                <c:pt idx="37">
                  <c:v>140.51068919042586</c:v>
                </c:pt>
                <c:pt idx="38">
                  <c:v>139.97129746416309</c:v>
                </c:pt>
                <c:pt idx="39">
                  <c:v>139.43308635236735</c:v>
                </c:pt>
                <c:pt idx="40">
                  <c:v>138.89605199507008</c:v>
                </c:pt>
              </c:numCache>
            </c:numRef>
          </c:val>
          <c:smooth val="0"/>
          <c:extLst>
            <c:ext xmlns:c16="http://schemas.microsoft.com/office/drawing/2014/chart" uri="{C3380CC4-5D6E-409C-BE32-E72D297353CC}">
              <c16:uniqueId val="{0000003F-8AF5-461A-8A9D-AA340DE26052}"/>
            </c:ext>
          </c:extLst>
        </c:ser>
        <c:ser>
          <c:idx val="26"/>
          <c:order val="26"/>
          <c:tx>
            <c:strRef>
              <c:f>'Graphics Input'!$E$103</c:f>
              <c:strCache>
                <c:ptCount val="1"/>
                <c:pt idx="0">
                  <c:v>TRG 9 - High</c:v>
                </c:pt>
              </c:strCache>
            </c:strRef>
          </c:tx>
          <c:spPr>
            <a:ln>
              <a:solidFill>
                <a:srgbClr val="00B0F0"/>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Input'!$S$103:$BG$103</c:f>
              <c:numCache>
                <c:formatCode>"$"#,##0_);\("$"#,##0\)</c:formatCode>
                <c:ptCount val="41"/>
                <c:pt idx="4">
                  <c:v>220.80545985197537</c:v>
                </c:pt>
                <c:pt idx="5">
                  <c:v>224.32148901130441</c:v>
                </c:pt>
                <c:pt idx="6">
                  <c:v>227.83771182301444</c:v>
                </c:pt>
                <c:pt idx="7">
                  <c:v>223.14502846412242</c:v>
                </c:pt>
                <c:pt idx="8">
                  <c:v>218.46961275321465</c:v>
                </c:pt>
                <c:pt idx="9">
                  <c:v>213.81136794630498</c:v>
                </c:pt>
                <c:pt idx="10">
                  <c:v>209.17019788707438</c:v>
                </c:pt>
                <c:pt idx="11">
                  <c:v>199.52660218568278</c:v>
                </c:pt>
                <c:pt idx="12">
                  <c:v>190.38122871424244</c:v>
                </c:pt>
                <c:pt idx="13">
                  <c:v>181.69644758738644</c:v>
                </c:pt>
                <c:pt idx="14">
                  <c:v>181.6436721725388</c:v>
                </c:pt>
                <c:pt idx="15">
                  <c:v>181.59092740700416</c:v>
                </c:pt>
                <c:pt idx="16">
                  <c:v>181.53821326409084</c:v>
                </c:pt>
                <c:pt idx="17">
                  <c:v>181.48552971713835</c:v>
                </c:pt>
                <c:pt idx="18">
                  <c:v>181.43287673951684</c:v>
                </c:pt>
                <c:pt idx="19">
                  <c:v>181.38025430462761</c:v>
                </c:pt>
                <c:pt idx="20">
                  <c:v>181.32766238590256</c:v>
                </c:pt>
                <c:pt idx="21">
                  <c:v>181.32766238590256</c:v>
                </c:pt>
                <c:pt idx="22">
                  <c:v>181.32766238590256</c:v>
                </c:pt>
                <c:pt idx="23">
                  <c:v>181.32766238590256</c:v>
                </c:pt>
                <c:pt idx="24">
                  <c:v>181.32766238590256</c:v>
                </c:pt>
                <c:pt idx="25">
                  <c:v>181.32766238590256</c:v>
                </c:pt>
                <c:pt idx="26">
                  <c:v>181.32766238590256</c:v>
                </c:pt>
                <c:pt idx="27">
                  <c:v>181.32766238590256</c:v>
                </c:pt>
                <c:pt idx="28">
                  <c:v>181.32766238590256</c:v>
                </c:pt>
                <c:pt idx="29">
                  <c:v>181.32766238590256</c:v>
                </c:pt>
                <c:pt idx="30">
                  <c:v>181.32766238590256</c:v>
                </c:pt>
                <c:pt idx="31">
                  <c:v>181.32766238590256</c:v>
                </c:pt>
                <c:pt idx="32">
                  <c:v>181.32766238590256</c:v>
                </c:pt>
                <c:pt idx="33">
                  <c:v>181.32766238590256</c:v>
                </c:pt>
                <c:pt idx="34">
                  <c:v>181.32766238590256</c:v>
                </c:pt>
                <c:pt idx="35">
                  <c:v>181.32766238590256</c:v>
                </c:pt>
                <c:pt idx="36">
                  <c:v>181.32766238590256</c:v>
                </c:pt>
                <c:pt idx="37">
                  <c:v>181.32766238590256</c:v>
                </c:pt>
                <c:pt idx="38">
                  <c:v>181.32766238590256</c:v>
                </c:pt>
                <c:pt idx="39">
                  <c:v>181.32766238590256</c:v>
                </c:pt>
                <c:pt idx="40">
                  <c:v>181.32766238590256</c:v>
                </c:pt>
              </c:numCache>
            </c:numRef>
          </c:val>
          <c:smooth val="0"/>
          <c:extLst>
            <c:ext xmlns:c16="http://schemas.microsoft.com/office/drawing/2014/chart" uri="{C3380CC4-5D6E-409C-BE32-E72D297353CC}">
              <c16:uniqueId val="{00000040-8AF5-461A-8A9D-AA340DE26052}"/>
            </c:ext>
          </c:extLst>
        </c:ser>
        <c:ser>
          <c:idx val="27"/>
          <c:order val="27"/>
          <c:tx>
            <c:strRef>
              <c:f>'Graphics Input'!$E$104</c:f>
              <c:strCache>
                <c:ptCount val="1"/>
                <c:pt idx="0">
                  <c:v>TRG 10 - Low</c:v>
                </c:pt>
              </c:strCache>
            </c:strRef>
          </c:tx>
          <c:spPr>
            <a:ln>
              <a:solidFill>
                <a:srgbClr val="00B050"/>
              </a:solidFill>
              <a:prstDash val="sysDot"/>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Input'!$S$104:$BG$104</c:f>
              <c:numCache>
                <c:formatCode>"$"#,##0_);\("$"#,##0\)</c:formatCode>
                <c:ptCount val="41"/>
                <c:pt idx="4">
                  <c:v>237.95757091385073</c:v>
                </c:pt>
                <c:pt idx="5">
                  <c:v>224.99907604638454</c:v>
                </c:pt>
                <c:pt idx="6">
                  <c:v>212.06352750949679</c:v>
                </c:pt>
                <c:pt idx="7">
                  <c:v>205.01561624063251</c:v>
                </c:pt>
                <c:pt idx="8">
                  <c:v>198.04494462731165</c:v>
                </c:pt>
                <c:pt idx="9">
                  <c:v>191.1502589490878</c:v>
                </c:pt>
                <c:pt idx="10">
                  <c:v>184.33033365107786</c:v>
                </c:pt>
                <c:pt idx="11">
                  <c:v>172.16620876353591</c:v>
                </c:pt>
                <c:pt idx="12">
                  <c:v>160.7482972744809</c:v>
                </c:pt>
                <c:pt idx="13">
                  <c:v>150.01002049278446</c:v>
                </c:pt>
                <c:pt idx="14">
                  <c:v>147.98540473708394</c:v>
                </c:pt>
                <c:pt idx="15">
                  <c:v>145.963925997769</c:v>
                </c:pt>
                <c:pt idx="16">
                  <c:v>143.94557788172844</c:v>
                </c:pt>
                <c:pt idx="17">
                  <c:v>141.93035406330398</c:v>
                </c:pt>
                <c:pt idx="18">
                  <c:v>139.91824828745808</c:v>
                </c:pt>
                <c:pt idx="19">
                  <c:v>137.90925437322713</c:v>
                </c:pt>
                <c:pt idx="20">
                  <c:v>135.90336621748807</c:v>
                </c:pt>
                <c:pt idx="21">
                  <c:v>134.90585008288289</c:v>
                </c:pt>
                <c:pt idx="22">
                  <c:v>133.90937296636551</c:v>
                </c:pt>
                <c:pt idx="23">
                  <c:v>132.9139334115514</c:v>
                </c:pt>
                <c:pt idx="24">
                  <c:v>131.91952996968067</c:v>
                </c:pt>
                <c:pt idx="25">
                  <c:v>130.92616119977089</c:v>
                </c:pt>
                <c:pt idx="26">
                  <c:v>129.93382566877756</c:v>
                </c:pt>
                <c:pt idx="27">
                  <c:v>128.94252195176222</c:v>
                </c:pt>
                <c:pt idx="28">
                  <c:v>127.95224863206893</c:v>
                </c:pt>
                <c:pt idx="29">
                  <c:v>126.9630043015091</c:v>
                </c:pt>
                <c:pt idx="30">
                  <c:v>125.97478756055511</c:v>
                </c:pt>
                <c:pt idx="31">
                  <c:v>124.91590281824583</c:v>
                </c:pt>
                <c:pt idx="32">
                  <c:v>123.8613423280286</c:v>
                </c:pt>
                <c:pt idx="33">
                  <c:v>122.81107985521591</c:v>
                </c:pt>
                <c:pt idx="34">
                  <c:v>121.76508938246485</c:v>
                </c:pt>
                <c:pt idx="35">
                  <c:v>120.72334510772605</c:v>
                </c:pt>
                <c:pt idx="36">
                  <c:v>119.68582144222451</c:v>
                </c:pt>
                <c:pt idx="37">
                  <c:v>118.65249300847147</c:v>
                </c:pt>
                <c:pt idx="38">
                  <c:v>117.6233346383071</c:v>
                </c:pt>
                <c:pt idx="39">
                  <c:v>116.59832137097446</c:v>
                </c:pt>
                <c:pt idx="40">
                  <c:v>115.57742845122408</c:v>
                </c:pt>
              </c:numCache>
            </c:numRef>
          </c:val>
          <c:smooth val="0"/>
          <c:extLst>
            <c:ext xmlns:c16="http://schemas.microsoft.com/office/drawing/2014/chart" uri="{C3380CC4-5D6E-409C-BE32-E72D297353CC}">
              <c16:uniqueId val="{00000041-8AF5-461A-8A9D-AA340DE26052}"/>
            </c:ext>
          </c:extLst>
        </c:ser>
        <c:ser>
          <c:idx val="28"/>
          <c:order val="28"/>
          <c:tx>
            <c:strRef>
              <c:f>'Graphics Input'!$E$105</c:f>
              <c:strCache>
                <c:ptCount val="1"/>
                <c:pt idx="0">
                  <c:v>TRG 10 - Mid</c:v>
                </c:pt>
              </c:strCache>
            </c:strRef>
          </c:tx>
          <c:spPr>
            <a:ln>
              <a:solidFill>
                <a:srgbClr val="00B050"/>
              </a:solidFill>
            </a:ln>
          </c:spPr>
          <c:marker>
            <c:symbol val="none"/>
          </c:marker>
          <c:dPt>
            <c:idx val="0"/>
            <c:marker>
              <c:symbol val="circle"/>
              <c:size val="9"/>
              <c:spPr>
                <a:ln>
                  <a:solidFill>
                    <a:schemeClr val="accent5"/>
                  </a:solidFill>
                </a:ln>
              </c:spPr>
            </c:marker>
            <c:bubble3D val="0"/>
            <c:extLst>
              <c:ext xmlns:c16="http://schemas.microsoft.com/office/drawing/2014/chart" uri="{C3380CC4-5D6E-409C-BE32-E72D297353CC}">
                <c16:uniqueId val="{00000042-8AF5-461A-8A9D-AA340DE26052}"/>
              </c:ext>
            </c:extLst>
          </c:dPt>
          <c:dPt>
            <c:idx val="3"/>
            <c:marker>
              <c:symbol val="circle"/>
              <c:size val="5"/>
              <c:spPr>
                <a:solidFill>
                  <a:srgbClr val="00B050"/>
                </a:solidFill>
                <a:ln>
                  <a:solidFill>
                    <a:srgbClr val="00B050"/>
                  </a:solidFill>
                </a:ln>
              </c:spPr>
            </c:marker>
            <c:bubble3D val="0"/>
            <c:extLst>
              <c:ext xmlns:c16="http://schemas.microsoft.com/office/drawing/2014/chart" uri="{C3380CC4-5D6E-409C-BE32-E72D297353CC}">
                <c16:uniqueId val="{00000043-8AF5-461A-8A9D-AA340DE26052}"/>
              </c:ext>
            </c:extLst>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Input'!$S$105:$BG$105</c:f>
              <c:numCache>
                <c:formatCode>"$"#,##0_);\("$"#,##0\)</c:formatCode>
                <c:ptCount val="41"/>
                <c:pt idx="3">
                  <c:v>237.95757091385042</c:v>
                </c:pt>
                <c:pt idx="4">
                  <c:v>237.95757091385073</c:v>
                </c:pt>
                <c:pt idx="5">
                  <c:v>233.5233729963449</c:v>
                </c:pt>
                <c:pt idx="6">
                  <c:v>229.08936980463812</c:v>
                </c:pt>
                <c:pt idx="7">
                  <c:v>221.74425434238424</c:v>
                </c:pt>
                <c:pt idx="8">
                  <c:v>214.48129621044583</c:v>
                </c:pt>
                <c:pt idx="9">
                  <c:v>207.29913508022307</c:v>
                </c:pt>
                <c:pt idx="10">
                  <c:v>200.19644177194431</c:v>
                </c:pt>
                <c:pt idx="11">
                  <c:v>189.2635437907762</c:v>
                </c:pt>
                <c:pt idx="12">
                  <c:v>178.78430543580185</c:v>
                </c:pt>
                <c:pt idx="13">
                  <c:v>168.73108864591796</c:v>
                </c:pt>
                <c:pt idx="14">
                  <c:v>167.63492994742967</c:v>
                </c:pt>
                <c:pt idx="15">
                  <c:v>166.54063707513754</c:v>
                </c:pt>
                <c:pt idx="16">
                  <c:v>165.44820529332119</c:v>
                </c:pt>
                <c:pt idx="17">
                  <c:v>164.35762988285231</c:v>
                </c:pt>
                <c:pt idx="18">
                  <c:v>163.26890614113981</c:v>
                </c:pt>
                <c:pt idx="19">
                  <c:v>162.18202938207568</c:v>
                </c:pt>
                <c:pt idx="20">
                  <c:v>161.0969949359816</c:v>
                </c:pt>
                <c:pt idx="21">
                  <c:v>160.53449684021487</c:v>
                </c:pt>
                <c:pt idx="22">
                  <c:v>159.97331149523859</c:v>
                </c:pt>
                <c:pt idx="23">
                  <c:v>159.41343431882734</c:v>
                </c:pt>
                <c:pt idx="24">
                  <c:v>158.85486075013526</c:v>
                </c:pt>
                <c:pt idx="25">
                  <c:v>158.29758624957202</c:v>
                </c:pt>
                <c:pt idx="26">
                  <c:v>157.74160629868069</c:v>
                </c:pt>
                <c:pt idx="27">
                  <c:v>157.18691640001538</c:v>
                </c:pt>
                <c:pt idx="28">
                  <c:v>156.63351207702047</c:v>
                </c:pt>
                <c:pt idx="29">
                  <c:v>156.0813888739105</c:v>
                </c:pt>
                <c:pt idx="30">
                  <c:v>155.53054235555092</c:v>
                </c:pt>
                <c:pt idx="31">
                  <c:v>154.94022651954961</c:v>
                </c:pt>
                <c:pt idx="32">
                  <c:v>154.35121264628586</c:v>
                </c:pt>
                <c:pt idx="33">
                  <c:v>153.7634964452991</c:v>
                </c:pt>
                <c:pt idx="34">
                  <c:v>153.17707364509786</c:v>
                </c:pt>
                <c:pt idx="35">
                  <c:v>152.59193999305722</c:v>
                </c:pt>
                <c:pt idx="36">
                  <c:v>152.0080912553164</c:v>
                </c:pt>
                <c:pt idx="37">
                  <c:v>151.4255232166777</c:v>
                </c:pt>
                <c:pt idx="38">
                  <c:v>150.84423168050566</c:v>
                </c:pt>
                <c:pt idx="39">
                  <c:v>150.26421246862748</c:v>
                </c:pt>
                <c:pt idx="40">
                  <c:v>149.68546142123304</c:v>
                </c:pt>
              </c:numCache>
            </c:numRef>
          </c:val>
          <c:smooth val="0"/>
          <c:extLst>
            <c:ext xmlns:c16="http://schemas.microsoft.com/office/drawing/2014/chart" uri="{C3380CC4-5D6E-409C-BE32-E72D297353CC}">
              <c16:uniqueId val="{00000044-8AF5-461A-8A9D-AA340DE26052}"/>
            </c:ext>
          </c:extLst>
        </c:ser>
        <c:ser>
          <c:idx val="29"/>
          <c:order val="29"/>
          <c:tx>
            <c:strRef>
              <c:f>'Graphics Input'!$E$106</c:f>
              <c:strCache>
                <c:ptCount val="1"/>
                <c:pt idx="0">
                  <c:v>TRG 10 - High</c:v>
                </c:pt>
              </c:strCache>
            </c:strRef>
          </c:tx>
          <c:spPr>
            <a:ln>
              <a:solidFill>
                <a:srgbClr val="00B050"/>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Input'!$S$106:$BG$106</c:f>
              <c:numCache>
                <c:formatCode>"$"#,##0_);\("$"#,##0\)</c:formatCode>
                <c:ptCount val="41"/>
                <c:pt idx="4">
                  <c:v>237.95757091385073</c:v>
                </c:pt>
                <c:pt idx="5">
                  <c:v>241.74672430967971</c:v>
                </c:pt>
                <c:pt idx="6">
                  <c:v>245.53608640075893</c:v>
                </c:pt>
                <c:pt idx="7">
                  <c:v>240.47887661120762</c:v>
                </c:pt>
                <c:pt idx="8">
                  <c:v>235.44027581607378</c:v>
                </c:pt>
                <c:pt idx="9">
                  <c:v>230.42017975632339</c:v>
                </c:pt>
                <c:pt idx="10">
                  <c:v>225.41848480623943</c:v>
                </c:pt>
                <c:pt idx="11">
                  <c:v>215.02577708281282</c:v>
                </c:pt>
                <c:pt idx="12">
                  <c:v>205.16999336341215</c:v>
                </c:pt>
                <c:pt idx="13">
                  <c:v>195.81058068289906</c:v>
                </c:pt>
                <c:pt idx="14">
                  <c:v>195.75370568746408</c:v>
                </c:pt>
                <c:pt idx="15">
                  <c:v>195.69686372217271</c:v>
                </c:pt>
                <c:pt idx="16">
                  <c:v>195.64005475826005</c:v>
                </c:pt>
                <c:pt idx="17">
                  <c:v>195.58327876699445</c:v>
                </c:pt>
                <c:pt idx="18">
                  <c:v>195.52653571967758</c:v>
                </c:pt>
                <c:pt idx="19">
                  <c:v>195.46982558764455</c:v>
                </c:pt>
                <c:pt idx="20">
                  <c:v>195.41314834226353</c:v>
                </c:pt>
                <c:pt idx="21">
                  <c:v>195.41314834226353</c:v>
                </c:pt>
                <c:pt idx="22">
                  <c:v>195.41314834226353</c:v>
                </c:pt>
                <c:pt idx="23">
                  <c:v>195.41314834226353</c:v>
                </c:pt>
                <c:pt idx="24">
                  <c:v>195.41314834226353</c:v>
                </c:pt>
                <c:pt idx="25">
                  <c:v>195.41314834226353</c:v>
                </c:pt>
                <c:pt idx="26">
                  <c:v>195.41314834226353</c:v>
                </c:pt>
                <c:pt idx="27">
                  <c:v>195.41314834226353</c:v>
                </c:pt>
                <c:pt idx="28">
                  <c:v>195.41314834226353</c:v>
                </c:pt>
                <c:pt idx="29">
                  <c:v>195.41314834226353</c:v>
                </c:pt>
                <c:pt idx="30">
                  <c:v>195.41314834226353</c:v>
                </c:pt>
                <c:pt idx="31">
                  <c:v>195.41314834226353</c:v>
                </c:pt>
                <c:pt idx="32">
                  <c:v>195.41314834226353</c:v>
                </c:pt>
                <c:pt idx="33">
                  <c:v>195.41314834226353</c:v>
                </c:pt>
                <c:pt idx="34">
                  <c:v>195.41314834226353</c:v>
                </c:pt>
                <c:pt idx="35">
                  <c:v>195.41314834226353</c:v>
                </c:pt>
                <c:pt idx="36">
                  <c:v>195.41314834226353</c:v>
                </c:pt>
                <c:pt idx="37">
                  <c:v>195.41314834226353</c:v>
                </c:pt>
                <c:pt idx="38">
                  <c:v>195.41314834226353</c:v>
                </c:pt>
                <c:pt idx="39">
                  <c:v>195.41314834226353</c:v>
                </c:pt>
                <c:pt idx="40">
                  <c:v>195.41314834226353</c:v>
                </c:pt>
              </c:numCache>
            </c:numRef>
          </c:val>
          <c:smooth val="0"/>
          <c:extLst>
            <c:ext xmlns:c16="http://schemas.microsoft.com/office/drawing/2014/chart" uri="{C3380CC4-5D6E-409C-BE32-E72D297353CC}">
              <c16:uniqueId val="{00000045-8AF5-461A-8A9D-AA340DE26052}"/>
            </c:ext>
          </c:extLst>
        </c:ser>
        <c:dLbls>
          <c:showLegendKey val="0"/>
          <c:showVal val="0"/>
          <c:showCatName val="0"/>
          <c:showSerName val="0"/>
          <c:showPercent val="0"/>
          <c:showBubbleSize val="0"/>
        </c:dLbls>
        <c:smooth val="0"/>
        <c:axId val="142632448"/>
        <c:axId val="142633984"/>
      </c:lineChart>
      <c:catAx>
        <c:axId val="142632448"/>
        <c:scaling>
          <c:orientation val="minMax"/>
        </c:scaling>
        <c:delete val="0"/>
        <c:axPos val="b"/>
        <c:numFmt formatCode="General" sourceLinked="1"/>
        <c:majorTickMark val="out"/>
        <c:minorTickMark val="none"/>
        <c:tickLblPos val="nextTo"/>
        <c:txPr>
          <a:bodyPr/>
          <a:lstStyle/>
          <a:p>
            <a:pPr>
              <a:defRPr sz="1100"/>
            </a:pPr>
            <a:endParaRPr lang="da-DK"/>
          </a:p>
        </c:txPr>
        <c:crossAx val="142633984"/>
        <c:crosses val="autoZero"/>
        <c:auto val="1"/>
        <c:lblAlgn val="ctr"/>
        <c:lblOffset val="100"/>
        <c:tickLblSkip val="5"/>
        <c:tickMarkSkip val="1"/>
        <c:noMultiLvlLbl val="0"/>
      </c:catAx>
      <c:valAx>
        <c:axId val="142633984"/>
        <c:scaling>
          <c:orientation val="minMax"/>
          <c:max val="275"/>
          <c:min val="50"/>
        </c:scaling>
        <c:delete val="0"/>
        <c:axPos val="l"/>
        <c:majorGridlines>
          <c:spPr>
            <a:ln>
              <a:solidFill>
                <a:schemeClr val="bg1">
                  <a:lumMod val="85000"/>
                </a:schemeClr>
              </a:solidFill>
            </a:ln>
          </c:spPr>
        </c:majorGridlines>
        <c:title>
          <c:tx>
            <c:rich>
              <a:bodyPr rot="-5400000" vert="horz"/>
              <a:lstStyle/>
              <a:p>
                <a:pPr>
                  <a:defRPr sz="1200"/>
                </a:pPr>
                <a:r>
                  <a:rPr lang="en-US" sz="1200" baseline="0"/>
                  <a:t>Offshore Wind Levelized Cost of Energy </a:t>
                </a:r>
                <a:r>
                  <a:rPr lang="en-US" sz="1200"/>
                  <a:t>($/MWh)</a:t>
                </a:r>
              </a:p>
            </c:rich>
          </c:tx>
          <c:layout>
            <c:manualLayout>
              <c:xMode val="edge"/>
              <c:yMode val="edge"/>
              <c:x val="1.1876096029597299E-3"/>
              <c:y val="0.26143800706848203"/>
            </c:manualLayout>
          </c:layout>
          <c:overlay val="0"/>
        </c:title>
        <c:numFmt formatCode="&quot;$&quot;#,##0_);\(&quot;$&quot;#,##0\)" sourceLinked="1"/>
        <c:majorTickMark val="out"/>
        <c:minorTickMark val="none"/>
        <c:tickLblPos val="nextTo"/>
        <c:txPr>
          <a:bodyPr/>
          <a:lstStyle/>
          <a:p>
            <a:pPr>
              <a:defRPr sz="1100"/>
            </a:pPr>
            <a:endParaRPr lang="da-DK"/>
          </a:p>
        </c:txPr>
        <c:crossAx val="142632448"/>
        <c:crosses val="autoZero"/>
        <c:crossBetween val="midCat"/>
      </c:valAx>
    </c:plotArea>
    <c:legend>
      <c:legendPos val="t"/>
      <c:layout>
        <c:manualLayout>
          <c:xMode val="edge"/>
          <c:yMode val="edge"/>
          <c:x val="0.38560842596697598"/>
          <c:y val="0.209683352320124"/>
          <c:w val="0.52982734104430695"/>
          <c:h val="0.13055265192500101"/>
        </c:manualLayout>
      </c:layout>
      <c:overlay val="0"/>
      <c:txPr>
        <a:bodyPr/>
        <a:lstStyle/>
        <a:p>
          <a:pPr>
            <a:defRPr sz="8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211126646552301E-2"/>
          <c:y val="9.6154479849738003E-2"/>
          <c:w val="0.86106350724851"/>
          <c:h val="0.81318821339193104"/>
        </c:manualLayout>
      </c:layout>
      <c:lineChart>
        <c:grouping val="standard"/>
        <c:varyColors val="0"/>
        <c:ser>
          <c:idx val="0"/>
          <c:order val="0"/>
          <c:tx>
            <c:strRef>
              <c:f>'Graphics Input'!$E$230</c:f>
              <c:strCache>
                <c:ptCount val="1"/>
                <c:pt idx="0">
                  <c:v>Utility PV - 14% - Low</c:v>
                </c:pt>
              </c:strCache>
            </c:strRef>
          </c:tx>
          <c:spPr>
            <a:ln>
              <a:solidFill>
                <a:schemeClr val="accent6"/>
              </a:solidFill>
              <a:prstDash val="sysDot"/>
            </a:ln>
          </c:spPr>
          <c:marker>
            <c:symbol val="none"/>
          </c:marker>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Input'!$S$230:$BG$230</c:f>
              <c:numCache>
                <c:formatCode>0%</c:formatCode>
                <c:ptCount val="41"/>
                <c:pt idx="4">
                  <c:v>0.14000000000000001</c:v>
                </c:pt>
                <c:pt idx="5">
                  <c:v>0.14000000000000001</c:v>
                </c:pt>
                <c:pt idx="6">
                  <c:v>0.14000000000000001</c:v>
                </c:pt>
                <c:pt idx="7">
                  <c:v>0.14000000000000001</c:v>
                </c:pt>
                <c:pt idx="8">
                  <c:v>0.14000000000000001</c:v>
                </c:pt>
                <c:pt idx="9">
                  <c:v>0.14000000000000001</c:v>
                </c:pt>
                <c:pt idx="10">
                  <c:v>0.14000000000000001</c:v>
                </c:pt>
                <c:pt idx="11">
                  <c:v>0.14000000000000001</c:v>
                </c:pt>
                <c:pt idx="12">
                  <c:v>0.14000000000000001</c:v>
                </c:pt>
                <c:pt idx="13">
                  <c:v>0.14000000000000001</c:v>
                </c:pt>
                <c:pt idx="14">
                  <c:v>0.14000000000000001</c:v>
                </c:pt>
                <c:pt idx="15">
                  <c:v>0.14000000000000001</c:v>
                </c:pt>
                <c:pt idx="16">
                  <c:v>0.14000000000000001</c:v>
                </c:pt>
                <c:pt idx="17">
                  <c:v>0.14000000000000001</c:v>
                </c:pt>
                <c:pt idx="18">
                  <c:v>0.14000000000000001</c:v>
                </c:pt>
                <c:pt idx="19">
                  <c:v>0.14000000000000001</c:v>
                </c:pt>
                <c:pt idx="20">
                  <c:v>0.14000000000000001</c:v>
                </c:pt>
                <c:pt idx="21">
                  <c:v>0.14000000000000001</c:v>
                </c:pt>
                <c:pt idx="22">
                  <c:v>0.14000000000000001</c:v>
                </c:pt>
                <c:pt idx="23">
                  <c:v>0.14000000000000001</c:v>
                </c:pt>
                <c:pt idx="24">
                  <c:v>0.14000000000000001</c:v>
                </c:pt>
                <c:pt idx="25">
                  <c:v>0.14000000000000001</c:v>
                </c:pt>
                <c:pt idx="26">
                  <c:v>0.14000000000000001</c:v>
                </c:pt>
                <c:pt idx="27">
                  <c:v>0.14000000000000001</c:v>
                </c:pt>
                <c:pt idx="28">
                  <c:v>0.14000000000000001</c:v>
                </c:pt>
                <c:pt idx="29">
                  <c:v>0.14000000000000001</c:v>
                </c:pt>
                <c:pt idx="30">
                  <c:v>0.14000000000000001</c:v>
                </c:pt>
                <c:pt idx="31">
                  <c:v>0.14000000000000001</c:v>
                </c:pt>
                <c:pt idx="32">
                  <c:v>0.14000000000000001</c:v>
                </c:pt>
                <c:pt idx="33">
                  <c:v>0.14000000000000001</c:v>
                </c:pt>
                <c:pt idx="34">
                  <c:v>0.14000000000000001</c:v>
                </c:pt>
                <c:pt idx="35">
                  <c:v>0.14000000000000001</c:v>
                </c:pt>
                <c:pt idx="36">
                  <c:v>0.14000000000000001</c:v>
                </c:pt>
                <c:pt idx="37">
                  <c:v>0.14000000000000001</c:v>
                </c:pt>
                <c:pt idx="38">
                  <c:v>0.14000000000000001</c:v>
                </c:pt>
                <c:pt idx="39">
                  <c:v>0.14000000000000001</c:v>
                </c:pt>
                <c:pt idx="40">
                  <c:v>0.14000000000000001</c:v>
                </c:pt>
              </c:numCache>
            </c:numRef>
          </c:val>
          <c:smooth val="0"/>
          <c:extLst>
            <c:ext xmlns:c16="http://schemas.microsoft.com/office/drawing/2014/chart" uri="{C3380CC4-5D6E-409C-BE32-E72D297353CC}">
              <c16:uniqueId val="{00000000-4721-4E30-A3B9-750342629D59}"/>
            </c:ext>
          </c:extLst>
        </c:ser>
        <c:ser>
          <c:idx val="2"/>
          <c:order val="1"/>
          <c:tx>
            <c:strRef>
              <c:f>'Graphics Input'!$E$231</c:f>
              <c:strCache>
                <c:ptCount val="1"/>
                <c:pt idx="0">
                  <c:v>Utility PV - 14%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1-4721-4E30-A3B9-750342629D59}"/>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2-4721-4E30-A3B9-750342629D59}"/>
              </c:ext>
            </c:extLst>
          </c:dPt>
          <c:dPt>
            <c:idx val="12"/>
            <c:bubble3D val="0"/>
            <c:extLst>
              <c:ext xmlns:c16="http://schemas.microsoft.com/office/drawing/2014/chart" uri="{C3380CC4-5D6E-409C-BE32-E72D297353CC}">
                <c16:uniqueId val="{00000003-4721-4E30-A3B9-750342629D59}"/>
              </c:ext>
            </c:extLst>
          </c:dPt>
          <c:dPt>
            <c:idx val="13"/>
            <c:bubble3D val="0"/>
            <c:extLst>
              <c:ext xmlns:c16="http://schemas.microsoft.com/office/drawing/2014/chart" uri="{C3380CC4-5D6E-409C-BE32-E72D297353CC}">
                <c16:uniqueId val="{00000004-4721-4E30-A3B9-750342629D59}"/>
              </c:ext>
            </c:extLst>
          </c:dPt>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Input'!$S$231:$BG$231</c:f>
              <c:numCache>
                <c:formatCode>0%</c:formatCode>
                <c:ptCount val="41"/>
                <c:pt idx="3">
                  <c:v>0.14000000000000001</c:v>
                </c:pt>
                <c:pt idx="4">
                  <c:v>0.14000000000000001</c:v>
                </c:pt>
                <c:pt idx="5">
                  <c:v>0.14000000000000001</c:v>
                </c:pt>
                <c:pt idx="6">
                  <c:v>0.14000000000000001</c:v>
                </c:pt>
                <c:pt idx="7">
                  <c:v>0.14000000000000001</c:v>
                </c:pt>
                <c:pt idx="8">
                  <c:v>0.14000000000000001</c:v>
                </c:pt>
                <c:pt idx="9">
                  <c:v>0.14000000000000001</c:v>
                </c:pt>
                <c:pt idx="10">
                  <c:v>0.14000000000000001</c:v>
                </c:pt>
                <c:pt idx="11">
                  <c:v>0.14000000000000001</c:v>
                </c:pt>
                <c:pt idx="12">
                  <c:v>0.14000000000000001</c:v>
                </c:pt>
                <c:pt idx="13">
                  <c:v>0.14000000000000001</c:v>
                </c:pt>
                <c:pt idx="14">
                  <c:v>0.14000000000000001</c:v>
                </c:pt>
                <c:pt idx="15">
                  <c:v>0.14000000000000001</c:v>
                </c:pt>
                <c:pt idx="16">
                  <c:v>0.14000000000000001</c:v>
                </c:pt>
                <c:pt idx="17">
                  <c:v>0.14000000000000001</c:v>
                </c:pt>
                <c:pt idx="18">
                  <c:v>0.14000000000000001</c:v>
                </c:pt>
                <c:pt idx="19">
                  <c:v>0.14000000000000001</c:v>
                </c:pt>
                <c:pt idx="20">
                  <c:v>0.14000000000000001</c:v>
                </c:pt>
                <c:pt idx="21">
                  <c:v>0.14000000000000001</c:v>
                </c:pt>
                <c:pt idx="22">
                  <c:v>0.14000000000000001</c:v>
                </c:pt>
                <c:pt idx="23">
                  <c:v>0.14000000000000001</c:v>
                </c:pt>
                <c:pt idx="24">
                  <c:v>0.14000000000000001</c:v>
                </c:pt>
                <c:pt idx="25">
                  <c:v>0.14000000000000001</c:v>
                </c:pt>
                <c:pt idx="26">
                  <c:v>0.14000000000000001</c:v>
                </c:pt>
                <c:pt idx="27">
                  <c:v>0.14000000000000001</c:v>
                </c:pt>
                <c:pt idx="28">
                  <c:v>0.14000000000000001</c:v>
                </c:pt>
                <c:pt idx="29">
                  <c:v>0.14000000000000001</c:v>
                </c:pt>
                <c:pt idx="30">
                  <c:v>0.14000000000000001</c:v>
                </c:pt>
                <c:pt idx="31">
                  <c:v>0.14000000000000001</c:v>
                </c:pt>
                <c:pt idx="32">
                  <c:v>0.14000000000000001</c:v>
                </c:pt>
                <c:pt idx="33">
                  <c:v>0.14000000000000001</c:v>
                </c:pt>
                <c:pt idx="34">
                  <c:v>0.14000000000000001</c:v>
                </c:pt>
                <c:pt idx="35">
                  <c:v>0.14000000000000001</c:v>
                </c:pt>
                <c:pt idx="36">
                  <c:v>0.14000000000000001</c:v>
                </c:pt>
                <c:pt idx="37">
                  <c:v>0.14000000000000001</c:v>
                </c:pt>
                <c:pt idx="38">
                  <c:v>0.14000000000000001</c:v>
                </c:pt>
                <c:pt idx="39">
                  <c:v>0.14000000000000001</c:v>
                </c:pt>
                <c:pt idx="40">
                  <c:v>0.14000000000000001</c:v>
                </c:pt>
              </c:numCache>
            </c:numRef>
          </c:val>
          <c:smooth val="0"/>
          <c:extLst>
            <c:ext xmlns:c16="http://schemas.microsoft.com/office/drawing/2014/chart" uri="{C3380CC4-5D6E-409C-BE32-E72D297353CC}">
              <c16:uniqueId val="{00000005-4721-4E30-A3B9-750342629D59}"/>
            </c:ext>
          </c:extLst>
        </c:ser>
        <c:ser>
          <c:idx val="3"/>
          <c:order val="2"/>
          <c:tx>
            <c:strRef>
              <c:f>'Graphics Input'!$E$232</c:f>
              <c:strCache>
                <c:ptCount val="1"/>
                <c:pt idx="0">
                  <c:v>Utility PV - 14% - High</c:v>
                </c:pt>
              </c:strCache>
            </c:strRef>
          </c:tx>
          <c:spPr>
            <a:ln>
              <a:solidFill>
                <a:schemeClr val="accent6"/>
              </a:solidFill>
              <a:prstDash val="dash"/>
            </a:ln>
          </c:spPr>
          <c:marker>
            <c:symbol val="none"/>
          </c:marker>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Input'!$S$232:$BG$232</c:f>
              <c:numCache>
                <c:formatCode>0%</c:formatCode>
                <c:ptCount val="41"/>
                <c:pt idx="4">
                  <c:v>0.14000000000000001</c:v>
                </c:pt>
                <c:pt idx="5">
                  <c:v>0.14000000000000001</c:v>
                </c:pt>
                <c:pt idx="6">
                  <c:v>0.14000000000000001</c:v>
                </c:pt>
                <c:pt idx="7">
                  <c:v>0.14000000000000001</c:v>
                </c:pt>
                <c:pt idx="8">
                  <c:v>0.14000000000000001</c:v>
                </c:pt>
                <c:pt idx="9">
                  <c:v>0.14000000000000001</c:v>
                </c:pt>
                <c:pt idx="10">
                  <c:v>0.14000000000000001</c:v>
                </c:pt>
                <c:pt idx="11">
                  <c:v>0.14000000000000001</c:v>
                </c:pt>
                <c:pt idx="12">
                  <c:v>0.14000000000000001</c:v>
                </c:pt>
                <c:pt idx="13">
                  <c:v>0.14000000000000001</c:v>
                </c:pt>
                <c:pt idx="14">
                  <c:v>0.14000000000000001</c:v>
                </c:pt>
                <c:pt idx="15">
                  <c:v>0.14000000000000001</c:v>
                </c:pt>
                <c:pt idx="16">
                  <c:v>0.14000000000000001</c:v>
                </c:pt>
                <c:pt idx="17">
                  <c:v>0.14000000000000001</c:v>
                </c:pt>
                <c:pt idx="18">
                  <c:v>0.14000000000000001</c:v>
                </c:pt>
                <c:pt idx="19">
                  <c:v>0.14000000000000001</c:v>
                </c:pt>
                <c:pt idx="20">
                  <c:v>0.14000000000000001</c:v>
                </c:pt>
                <c:pt idx="21">
                  <c:v>0.14000000000000001</c:v>
                </c:pt>
                <c:pt idx="22">
                  <c:v>0.14000000000000001</c:v>
                </c:pt>
                <c:pt idx="23">
                  <c:v>0.14000000000000001</c:v>
                </c:pt>
                <c:pt idx="24">
                  <c:v>0.14000000000000001</c:v>
                </c:pt>
                <c:pt idx="25">
                  <c:v>0.14000000000000001</c:v>
                </c:pt>
                <c:pt idx="26">
                  <c:v>0.14000000000000001</c:v>
                </c:pt>
                <c:pt idx="27">
                  <c:v>0.14000000000000001</c:v>
                </c:pt>
                <c:pt idx="28">
                  <c:v>0.14000000000000001</c:v>
                </c:pt>
                <c:pt idx="29">
                  <c:v>0.14000000000000001</c:v>
                </c:pt>
                <c:pt idx="30">
                  <c:v>0.14000000000000001</c:v>
                </c:pt>
                <c:pt idx="31">
                  <c:v>0.14000000000000001</c:v>
                </c:pt>
                <c:pt idx="32">
                  <c:v>0.14000000000000001</c:v>
                </c:pt>
                <c:pt idx="33">
                  <c:v>0.14000000000000001</c:v>
                </c:pt>
                <c:pt idx="34">
                  <c:v>0.14000000000000001</c:v>
                </c:pt>
                <c:pt idx="35">
                  <c:v>0.14000000000000001</c:v>
                </c:pt>
                <c:pt idx="36">
                  <c:v>0.14000000000000001</c:v>
                </c:pt>
                <c:pt idx="37">
                  <c:v>0.14000000000000001</c:v>
                </c:pt>
                <c:pt idx="38">
                  <c:v>0.14000000000000001</c:v>
                </c:pt>
                <c:pt idx="39">
                  <c:v>0.14000000000000001</c:v>
                </c:pt>
                <c:pt idx="40">
                  <c:v>0.14000000000000001</c:v>
                </c:pt>
              </c:numCache>
            </c:numRef>
          </c:val>
          <c:smooth val="0"/>
          <c:extLst>
            <c:ext xmlns:c16="http://schemas.microsoft.com/office/drawing/2014/chart" uri="{C3380CC4-5D6E-409C-BE32-E72D297353CC}">
              <c16:uniqueId val="{00000006-4721-4E30-A3B9-750342629D59}"/>
            </c:ext>
          </c:extLst>
        </c:ser>
        <c:ser>
          <c:idx val="4"/>
          <c:order val="3"/>
          <c:tx>
            <c:strRef>
              <c:f>'Graphics Input'!$E$233</c:f>
              <c:strCache>
                <c:ptCount val="1"/>
                <c:pt idx="0">
                  <c:v>Utility PV - 20% - Low</c:v>
                </c:pt>
              </c:strCache>
            </c:strRef>
          </c:tx>
          <c:spPr>
            <a:ln>
              <a:solidFill>
                <a:schemeClr val="accent5"/>
              </a:solidFill>
              <a:prstDash val="sysDot"/>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7-4721-4E30-A3B9-750342629D59}"/>
              </c:ext>
            </c:extLst>
          </c:dPt>
          <c:dPt>
            <c:idx val="13"/>
            <c:marker>
              <c:symbol val="circle"/>
              <c:size val="8"/>
              <c:spPr>
                <a:noFill/>
                <a:ln>
                  <a:noFill/>
                </a:ln>
              </c:spPr>
            </c:marker>
            <c:bubble3D val="0"/>
            <c:extLst>
              <c:ext xmlns:c16="http://schemas.microsoft.com/office/drawing/2014/chart" uri="{C3380CC4-5D6E-409C-BE32-E72D297353CC}">
                <c16:uniqueId val="{00000008-4721-4E30-A3B9-750342629D59}"/>
              </c:ext>
            </c:extLst>
          </c:dPt>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Input'!$S$233:$BG$233</c:f>
              <c:numCache>
                <c:formatCode>0%</c:formatCode>
                <c:ptCount val="41"/>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numCache>
            </c:numRef>
          </c:val>
          <c:smooth val="0"/>
          <c:extLst>
            <c:ext xmlns:c16="http://schemas.microsoft.com/office/drawing/2014/chart" uri="{C3380CC4-5D6E-409C-BE32-E72D297353CC}">
              <c16:uniqueId val="{00000009-4721-4E30-A3B9-750342629D59}"/>
            </c:ext>
          </c:extLst>
        </c:ser>
        <c:ser>
          <c:idx val="6"/>
          <c:order val="4"/>
          <c:tx>
            <c:strRef>
              <c:f>'Graphics Input'!$E$234</c:f>
              <c:strCache>
                <c:ptCount val="1"/>
                <c:pt idx="0">
                  <c:v>Utility PV - 20%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A-4721-4E30-A3B9-750342629D59}"/>
              </c:ext>
            </c:extLst>
          </c:dPt>
          <c:dPt>
            <c:idx val="1"/>
            <c:bubble3D val="0"/>
            <c:extLst>
              <c:ext xmlns:c16="http://schemas.microsoft.com/office/drawing/2014/chart" uri="{C3380CC4-5D6E-409C-BE32-E72D297353CC}">
                <c16:uniqueId val="{0000000B-4721-4E30-A3B9-750342629D59}"/>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C-4721-4E30-A3B9-750342629D59}"/>
              </c:ext>
            </c:extLst>
          </c:dPt>
          <c:dPt>
            <c:idx val="13"/>
            <c:bubble3D val="0"/>
            <c:extLst>
              <c:ext xmlns:c16="http://schemas.microsoft.com/office/drawing/2014/chart" uri="{C3380CC4-5D6E-409C-BE32-E72D297353CC}">
                <c16:uniqueId val="{0000000D-4721-4E30-A3B9-750342629D59}"/>
              </c:ext>
            </c:extLst>
          </c:dPt>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Input'!$S$234:$BG$234</c:f>
              <c:numCache>
                <c:formatCode>0%</c:formatCode>
                <c:ptCount val="41"/>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numCache>
            </c:numRef>
          </c:val>
          <c:smooth val="0"/>
          <c:extLst>
            <c:ext xmlns:c16="http://schemas.microsoft.com/office/drawing/2014/chart" uri="{C3380CC4-5D6E-409C-BE32-E72D297353CC}">
              <c16:uniqueId val="{0000000E-4721-4E30-A3B9-750342629D59}"/>
            </c:ext>
          </c:extLst>
        </c:ser>
        <c:ser>
          <c:idx val="7"/>
          <c:order val="5"/>
          <c:tx>
            <c:strRef>
              <c:f>'Graphics Input'!$E$235</c:f>
              <c:strCache>
                <c:ptCount val="1"/>
                <c:pt idx="0">
                  <c:v>Utility PV - 20% - High</c:v>
                </c:pt>
              </c:strCache>
            </c:strRef>
          </c:tx>
          <c:spPr>
            <a:ln>
              <a:solidFill>
                <a:schemeClr val="accent5"/>
              </a:solidFill>
              <a:prstDash val="dash"/>
            </a:ln>
          </c:spPr>
          <c:marker>
            <c:symbol val="none"/>
          </c:marker>
          <c:dPt>
            <c:idx val="1"/>
            <c:bubble3D val="0"/>
            <c:extLst>
              <c:ext xmlns:c16="http://schemas.microsoft.com/office/drawing/2014/chart" uri="{C3380CC4-5D6E-409C-BE32-E72D297353CC}">
                <c16:uniqueId val="{0000000F-4721-4E30-A3B9-750342629D59}"/>
              </c:ext>
            </c:extLst>
          </c:dPt>
          <c:dPt>
            <c:idx val="12"/>
            <c:bubble3D val="0"/>
            <c:extLst>
              <c:ext xmlns:c16="http://schemas.microsoft.com/office/drawing/2014/chart" uri="{C3380CC4-5D6E-409C-BE32-E72D297353CC}">
                <c16:uniqueId val="{00000010-4721-4E30-A3B9-750342629D59}"/>
              </c:ext>
            </c:extLst>
          </c:dPt>
          <c:dPt>
            <c:idx val="13"/>
            <c:bubble3D val="0"/>
            <c:extLst>
              <c:ext xmlns:c16="http://schemas.microsoft.com/office/drawing/2014/chart" uri="{C3380CC4-5D6E-409C-BE32-E72D297353CC}">
                <c16:uniqueId val="{00000011-4721-4E30-A3B9-750342629D59}"/>
              </c:ext>
            </c:extLst>
          </c:dPt>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Input'!$S$235:$BG$235</c:f>
              <c:numCache>
                <c:formatCode>0%</c:formatCode>
                <c:ptCount val="41"/>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numCache>
            </c:numRef>
          </c:val>
          <c:smooth val="0"/>
          <c:extLst>
            <c:ext xmlns:c16="http://schemas.microsoft.com/office/drawing/2014/chart" uri="{C3380CC4-5D6E-409C-BE32-E72D297353CC}">
              <c16:uniqueId val="{00000012-4721-4E30-A3B9-750342629D59}"/>
            </c:ext>
          </c:extLst>
        </c:ser>
        <c:ser>
          <c:idx val="9"/>
          <c:order val="6"/>
          <c:tx>
            <c:strRef>
              <c:f>'Graphics Input'!$E$236</c:f>
              <c:strCache>
                <c:ptCount val="1"/>
                <c:pt idx="0">
                  <c:v>Utility PV - 28% - Low</c:v>
                </c:pt>
              </c:strCache>
            </c:strRef>
          </c:tx>
          <c:spPr>
            <a:ln>
              <a:solidFill>
                <a:schemeClr val="accent4"/>
              </a:solidFill>
              <a:prstDash val="sysDot"/>
            </a:ln>
          </c:spPr>
          <c:marker>
            <c:symbol val="none"/>
          </c:marker>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Input'!$S$236:$BG$236</c:f>
              <c:numCache>
                <c:formatCode>0%</c:formatCode>
                <c:ptCount val="41"/>
                <c:pt idx="4">
                  <c:v>0.28000000000000003</c:v>
                </c:pt>
                <c:pt idx="5">
                  <c:v>0.28000000000000003</c:v>
                </c:pt>
                <c:pt idx="6">
                  <c:v>0.28000000000000003</c:v>
                </c:pt>
                <c:pt idx="7">
                  <c:v>0.28000000000000003</c:v>
                </c:pt>
                <c:pt idx="8">
                  <c:v>0.28000000000000003</c:v>
                </c:pt>
                <c:pt idx="9">
                  <c:v>0.28000000000000003</c:v>
                </c:pt>
                <c:pt idx="10">
                  <c:v>0.28000000000000003</c:v>
                </c:pt>
                <c:pt idx="11">
                  <c:v>0.28000000000000003</c:v>
                </c:pt>
                <c:pt idx="12">
                  <c:v>0.28000000000000003</c:v>
                </c:pt>
                <c:pt idx="13">
                  <c:v>0.28000000000000003</c:v>
                </c:pt>
                <c:pt idx="14">
                  <c:v>0.28000000000000003</c:v>
                </c:pt>
                <c:pt idx="15">
                  <c:v>0.28000000000000003</c:v>
                </c:pt>
                <c:pt idx="16">
                  <c:v>0.28000000000000003</c:v>
                </c:pt>
                <c:pt idx="17">
                  <c:v>0.28000000000000003</c:v>
                </c:pt>
                <c:pt idx="18">
                  <c:v>0.28000000000000003</c:v>
                </c:pt>
                <c:pt idx="19">
                  <c:v>0.28000000000000003</c:v>
                </c:pt>
                <c:pt idx="20">
                  <c:v>0.28000000000000003</c:v>
                </c:pt>
                <c:pt idx="21">
                  <c:v>0.28000000000000003</c:v>
                </c:pt>
                <c:pt idx="22">
                  <c:v>0.28000000000000003</c:v>
                </c:pt>
                <c:pt idx="23">
                  <c:v>0.28000000000000003</c:v>
                </c:pt>
                <c:pt idx="24">
                  <c:v>0.28000000000000003</c:v>
                </c:pt>
                <c:pt idx="25">
                  <c:v>0.28000000000000003</c:v>
                </c:pt>
                <c:pt idx="26">
                  <c:v>0.28000000000000003</c:v>
                </c:pt>
                <c:pt idx="27">
                  <c:v>0.28000000000000003</c:v>
                </c:pt>
                <c:pt idx="28">
                  <c:v>0.28000000000000003</c:v>
                </c:pt>
                <c:pt idx="29">
                  <c:v>0.28000000000000003</c:v>
                </c:pt>
                <c:pt idx="30">
                  <c:v>0.28000000000000003</c:v>
                </c:pt>
                <c:pt idx="31">
                  <c:v>0.28000000000000003</c:v>
                </c:pt>
                <c:pt idx="32">
                  <c:v>0.28000000000000003</c:v>
                </c:pt>
                <c:pt idx="33">
                  <c:v>0.28000000000000003</c:v>
                </c:pt>
                <c:pt idx="34">
                  <c:v>0.28000000000000003</c:v>
                </c:pt>
                <c:pt idx="35">
                  <c:v>0.28000000000000003</c:v>
                </c:pt>
                <c:pt idx="36">
                  <c:v>0.28000000000000003</c:v>
                </c:pt>
                <c:pt idx="37">
                  <c:v>0.28000000000000003</c:v>
                </c:pt>
                <c:pt idx="38">
                  <c:v>0.28000000000000003</c:v>
                </c:pt>
                <c:pt idx="39">
                  <c:v>0.28000000000000003</c:v>
                </c:pt>
                <c:pt idx="40">
                  <c:v>0.28000000000000003</c:v>
                </c:pt>
              </c:numCache>
            </c:numRef>
          </c:val>
          <c:smooth val="0"/>
          <c:extLst>
            <c:ext xmlns:c16="http://schemas.microsoft.com/office/drawing/2014/chart" uri="{C3380CC4-5D6E-409C-BE32-E72D297353CC}">
              <c16:uniqueId val="{00000013-4721-4E30-A3B9-750342629D59}"/>
            </c:ext>
          </c:extLst>
        </c:ser>
        <c:ser>
          <c:idx val="10"/>
          <c:order val="7"/>
          <c:tx>
            <c:strRef>
              <c:f>'Graphics Input'!$E$237</c:f>
              <c:strCache>
                <c:ptCount val="1"/>
                <c:pt idx="0">
                  <c:v>Utility PV - 28%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4-4721-4E30-A3B9-750342629D59}"/>
              </c:ext>
            </c:extLst>
          </c:dPt>
          <c:dPt>
            <c:idx val="1"/>
            <c:bubble3D val="0"/>
            <c:extLst>
              <c:ext xmlns:c16="http://schemas.microsoft.com/office/drawing/2014/chart" uri="{C3380CC4-5D6E-409C-BE32-E72D297353CC}">
                <c16:uniqueId val="{00000015-4721-4E30-A3B9-750342629D59}"/>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6-4721-4E30-A3B9-750342629D59}"/>
              </c:ext>
            </c:extLst>
          </c:dPt>
          <c:dPt>
            <c:idx val="12"/>
            <c:bubble3D val="0"/>
            <c:extLst>
              <c:ext xmlns:c16="http://schemas.microsoft.com/office/drawing/2014/chart" uri="{C3380CC4-5D6E-409C-BE32-E72D297353CC}">
                <c16:uniqueId val="{00000017-4721-4E30-A3B9-750342629D59}"/>
              </c:ext>
            </c:extLst>
          </c:dPt>
          <c:dPt>
            <c:idx val="13"/>
            <c:bubble3D val="0"/>
            <c:extLst>
              <c:ext xmlns:c16="http://schemas.microsoft.com/office/drawing/2014/chart" uri="{C3380CC4-5D6E-409C-BE32-E72D297353CC}">
                <c16:uniqueId val="{00000018-4721-4E30-A3B9-750342629D59}"/>
              </c:ext>
            </c:extLst>
          </c:dPt>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Input'!$S$237:$BG$237</c:f>
              <c:numCache>
                <c:formatCode>0%</c:formatCode>
                <c:ptCount val="41"/>
                <c:pt idx="3">
                  <c:v>0.28000000000000003</c:v>
                </c:pt>
                <c:pt idx="4">
                  <c:v>0.28000000000000003</c:v>
                </c:pt>
                <c:pt idx="5">
                  <c:v>0.28000000000000003</c:v>
                </c:pt>
                <c:pt idx="6">
                  <c:v>0.28000000000000003</c:v>
                </c:pt>
                <c:pt idx="7">
                  <c:v>0.28000000000000003</c:v>
                </c:pt>
                <c:pt idx="8">
                  <c:v>0.28000000000000003</c:v>
                </c:pt>
                <c:pt idx="9">
                  <c:v>0.28000000000000003</c:v>
                </c:pt>
                <c:pt idx="10">
                  <c:v>0.28000000000000003</c:v>
                </c:pt>
                <c:pt idx="11">
                  <c:v>0.28000000000000003</c:v>
                </c:pt>
                <c:pt idx="12">
                  <c:v>0.28000000000000003</c:v>
                </c:pt>
                <c:pt idx="13">
                  <c:v>0.28000000000000003</c:v>
                </c:pt>
                <c:pt idx="14">
                  <c:v>0.28000000000000003</c:v>
                </c:pt>
                <c:pt idx="15">
                  <c:v>0.28000000000000003</c:v>
                </c:pt>
                <c:pt idx="16">
                  <c:v>0.28000000000000003</c:v>
                </c:pt>
                <c:pt idx="17">
                  <c:v>0.28000000000000003</c:v>
                </c:pt>
                <c:pt idx="18">
                  <c:v>0.28000000000000003</c:v>
                </c:pt>
                <c:pt idx="19">
                  <c:v>0.28000000000000003</c:v>
                </c:pt>
                <c:pt idx="20">
                  <c:v>0.28000000000000003</c:v>
                </c:pt>
                <c:pt idx="21">
                  <c:v>0.28000000000000003</c:v>
                </c:pt>
                <c:pt idx="22">
                  <c:v>0.28000000000000003</c:v>
                </c:pt>
                <c:pt idx="23">
                  <c:v>0.28000000000000003</c:v>
                </c:pt>
                <c:pt idx="24">
                  <c:v>0.28000000000000003</c:v>
                </c:pt>
                <c:pt idx="25">
                  <c:v>0.28000000000000003</c:v>
                </c:pt>
                <c:pt idx="26">
                  <c:v>0.28000000000000003</c:v>
                </c:pt>
                <c:pt idx="27">
                  <c:v>0.28000000000000003</c:v>
                </c:pt>
                <c:pt idx="28">
                  <c:v>0.28000000000000003</c:v>
                </c:pt>
                <c:pt idx="29">
                  <c:v>0.28000000000000003</c:v>
                </c:pt>
                <c:pt idx="30">
                  <c:v>0.28000000000000003</c:v>
                </c:pt>
                <c:pt idx="31">
                  <c:v>0.28000000000000003</c:v>
                </c:pt>
                <c:pt idx="32">
                  <c:v>0.28000000000000003</c:v>
                </c:pt>
                <c:pt idx="33">
                  <c:v>0.28000000000000003</c:v>
                </c:pt>
                <c:pt idx="34">
                  <c:v>0.28000000000000003</c:v>
                </c:pt>
                <c:pt idx="35">
                  <c:v>0.28000000000000003</c:v>
                </c:pt>
                <c:pt idx="36">
                  <c:v>0.28000000000000003</c:v>
                </c:pt>
                <c:pt idx="37">
                  <c:v>0.28000000000000003</c:v>
                </c:pt>
                <c:pt idx="38">
                  <c:v>0.28000000000000003</c:v>
                </c:pt>
                <c:pt idx="39">
                  <c:v>0.28000000000000003</c:v>
                </c:pt>
                <c:pt idx="40">
                  <c:v>0.28000000000000003</c:v>
                </c:pt>
              </c:numCache>
            </c:numRef>
          </c:val>
          <c:smooth val="0"/>
          <c:extLst>
            <c:ext xmlns:c16="http://schemas.microsoft.com/office/drawing/2014/chart" uri="{C3380CC4-5D6E-409C-BE32-E72D297353CC}">
              <c16:uniqueId val="{00000019-4721-4E30-A3B9-750342629D59}"/>
            </c:ext>
          </c:extLst>
        </c:ser>
        <c:ser>
          <c:idx val="12"/>
          <c:order val="8"/>
          <c:tx>
            <c:strRef>
              <c:f>'Graphics Input'!$E$238</c:f>
              <c:strCache>
                <c:ptCount val="1"/>
                <c:pt idx="0">
                  <c:v>Utility PV - 28% - High</c:v>
                </c:pt>
              </c:strCache>
            </c:strRef>
          </c:tx>
          <c:spPr>
            <a:ln>
              <a:solidFill>
                <a:schemeClr val="accent4"/>
              </a:solidFill>
              <a:prstDash val="dash"/>
            </a:ln>
          </c:spPr>
          <c:marker>
            <c:symbol val="none"/>
          </c:marker>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Input'!$S$238:$BG$238</c:f>
              <c:numCache>
                <c:formatCode>0%</c:formatCode>
                <c:ptCount val="41"/>
                <c:pt idx="4">
                  <c:v>0.28000000000000003</c:v>
                </c:pt>
                <c:pt idx="5">
                  <c:v>0.28000000000000003</c:v>
                </c:pt>
                <c:pt idx="6">
                  <c:v>0.28000000000000003</c:v>
                </c:pt>
                <c:pt idx="7">
                  <c:v>0.28000000000000003</c:v>
                </c:pt>
                <c:pt idx="8">
                  <c:v>0.28000000000000003</c:v>
                </c:pt>
                <c:pt idx="9">
                  <c:v>0.28000000000000003</c:v>
                </c:pt>
                <c:pt idx="10">
                  <c:v>0.28000000000000003</c:v>
                </c:pt>
                <c:pt idx="11">
                  <c:v>0.28000000000000003</c:v>
                </c:pt>
                <c:pt idx="12">
                  <c:v>0.28000000000000003</c:v>
                </c:pt>
                <c:pt idx="13">
                  <c:v>0.28000000000000003</c:v>
                </c:pt>
                <c:pt idx="14">
                  <c:v>0.28000000000000003</c:v>
                </c:pt>
                <c:pt idx="15">
                  <c:v>0.28000000000000003</c:v>
                </c:pt>
                <c:pt idx="16">
                  <c:v>0.28000000000000003</c:v>
                </c:pt>
                <c:pt idx="17">
                  <c:v>0.28000000000000003</c:v>
                </c:pt>
                <c:pt idx="18">
                  <c:v>0.28000000000000003</c:v>
                </c:pt>
                <c:pt idx="19">
                  <c:v>0.28000000000000003</c:v>
                </c:pt>
                <c:pt idx="20">
                  <c:v>0.28000000000000003</c:v>
                </c:pt>
                <c:pt idx="21">
                  <c:v>0.28000000000000003</c:v>
                </c:pt>
                <c:pt idx="22">
                  <c:v>0.28000000000000003</c:v>
                </c:pt>
                <c:pt idx="23">
                  <c:v>0.28000000000000003</c:v>
                </c:pt>
                <c:pt idx="24">
                  <c:v>0.28000000000000003</c:v>
                </c:pt>
                <c:pt idx="25">
                  <c:v>0.28000000000000003</c:v>
                </c:pt>
                <c:pt idx="26">
                  <c:v>0.28000000000000003</c:v>
                </c:pt>
                <c:pt idx="27">
                  <c:v>0.28000000000000003</c:v>
                </c:pt>
                <c:pt idx="28">
                  <c:v>0.28000000000000003</c:v>
                </c:pt>
                <c:pt idx="29">
                  <c:v>0.28000000000000003</c:v>
                </c:pt>
                <c:pt idx="30">
                  <c:v>0.28000000000000003</c:v>
                </c:pt>
                <c:pt idx="31">
                  <c:v>0.28000000000000003</c:v>
                </c:pt>
                <c:pt idx="32">
                  <c:v>0.28000000000000003</c:v>
                </c:pt>
                <c:pt idx="33">
                  <c:v>0.28000000000000003</c:v>
                </c:pt>
                <c:pt idx="34">
                  <c:v>0.28000000000000003</c:v>
                </c:pt>
                <c:pt idx="35">
                  <c:v>0.28000000000000003</c:v>
                </c:pt>
                <c:pt idx="36">
                  <c:v>0.28000000000000003</c:v>
                </c:pt>
                <c:pt idx="37">
                  <c:v>0.28000000000000003</c:v>
                </c:pt>
                <c:pt idx="38">
                  <c:v>0.28000000000000003</c:v>
                </c:pt>
                <c:pt idx="39">
                  <c:v>0.28000000000000003</c:v>
                </c:pt>
                <c:pt idx="40">
                  <c:v>0.28000000000000003</c:v>
                </c:pt>
              </c:numCache>
            </c:numRef>
          </c:val>
          <c:smooth val="0"/>
          <c:extLst>
            <c:ext xmlns:c16="http://schemas.microsoft.com/office/drawing/2014/chart" uri="{C3380CC4-5D6E-409C-BE32-E72D297353CC}">
              <c16:uniqueId val="{0000001A-4721-4E30-A3B9-750342629D59}"/>
            </c:ext>
          </c:extLst>
        </c:ser>
        <c:dLbls>
          <c:showLegendKey val="0"/>
          <c:showVal val="0"/>
          <c:showCatName val="0"/>
          <c:showSerName val="0"/>
          <c:showPercent val="0"/>
          <c:showBubbleSize val="0"/>
        </c:dLbls>
        <c:smooth val="0"/>
        <c:axId val="73464832"/>
        <c:axId val="143049472"/>
      </c:lineChart>
      <c:catAx>
        <c:axId val="73464832"/>
        <c:scaling>
          <c:orientation val="minMax"/>
        </c:scaling>
        <c:delete val="0"/>
        <c:axPos val="b"/>
        <c:numFmt formatCode="General" sourceLinked="1"/>
        <c:majorTickMark val="out"/>
        <c:minorTickMark val="none"/>
        <c:tickLblPos val="nextTo"/>
        <c:txPr>
          <a:bodyPr/>
          <a:lstStyle/>
          <a:p>
            <a:pPr>
              <a:defRPr sz="1400"/>
            </a:pPr>
            <a:endParaRPr lang="da-DK"/>
          </a:p>
        </c:txPr>
        <c:crossAx val="143049472"/>
        <c:crosses val="autoZero"/>
        <c:auto val="1"/>
        <c:lblAlgn val="ctr"/>
        <c:lblOffset val="100"/>
        <c:tickLblSkip val="5"/>
        <c:tickMarkSkip val="1"/>
        <c:noMultiLvlLbl val="0"/>
      </c:catAx>
      <c:valAx>
        <c:axId val="143049472"/>
        <c:scaling>
          <c:orientation val="minMax"/>
          <c:max val="0.4"/>
          <c:min val="0.1"/>
        </c:scaling>
        <c:delete val="0"/>
        <c:axPos val="l"/>
        <c:majorGridlines>
          <c:spPr>
            <a:ln>
              <a:solidFill>
                <a:schemeClr val="bg1">
                  <a:lumMod val="85000"/>
                </a:schemeClr>
              </a:solidFill>
            </a:ln>
          </c:spPr>
        </c:majorGridlines>
        <c:title>
          <c:tx>
            <c:rich>
              <a:bodyPr rot="-5400000" vert="horz"/>
              <a:lstStyle/>
              <a:p>
                <a:pPr>
                  <a:defRPr sz="1800"/>
                </a:pPr>
                <a:r>
                  <a:rPr lang="en-US" sz="1600" baseline="0"/>
                  <a:t>Solar PV </a:t>
                </a:r>
                <a:r>
                  <a:rPr lang="en-US" sz="1600"/>
                  <a:t>Net Capacity</a:t>
                </a:r>
                <a:r>
                  <a:rPr lang="en-US" sz="1600" baseline="0"/>
                  <a:t> Factor (%)</a:t>
                </a:r>
                <a:endParaRPr lang="en-US" sz="1600"/>
              </a:p>
            </c:rich>
          </c:tx>
          <c:layout>
            <c:manualLayout>
              <c:xMode val="edge"/>
              <c:yMode val="edge"/>
              <c:x val="6.4175924458240302E-3"/>
              <c:y val="0.28987080857090303"/>
            </c:manualLayout>
          </c:layout>
          <c:overlay val="0"/>
        </c:title>
        <c:numFmt formatCode="0%" sourceLinked="0"/>
        <c:majorTickMark val="out"/>
        <c:minorTickMark val="none"/>
        <c:tickLblPos val="nextTo"/>
        <c:txPr>
          <a:bodyPr/>
          <a:lstStyle/>
          <a:p>
            <a:pPr>
              <a:defRPr sz="1400"/>
            </a:pPr>
            <a:endParaRPr lang="da-DK"/>
          </a:p>
        </c:txPr>
        <c:crossAx val="73464832"/>
        <c:crosses val="autoZero"/>
        <c:crossBetween val="midCat"/>
        <c:majorUnit val="0.1"/>
      </c:valAx>
    </c:plotArea>
    <c:legend>
      <c:legendPos val="t"/>
      <c:layout>
        <c:manualLayout>
          <c:xMode val="edge"/>
          <c:yMode val="edge"/>
          <c:x val="0.507395548730465"/>
          <c:y val="0.16714915736178701"/>
          <c:w val="0.439365033310118"/>
          <c:h val="0.18569250538339499"/>
        </c:manualLayout>
      </c:layout>
      <c:overlay val="0"/>
      <c:txPr>
        <a:bodyPr/>
        <a:lstStyle/>
        <a:p>
          <a:pPr>
            <a:defRPr sz="14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099225151642"/>
          <c:y val="0.103546545729852"/>
          <c:w val="0.87065207225080798"/>
          <c:h val="0.75590063892273196"/>
        </c:manualLayout>
      </c:layout>
      <c:lineChart>
        <c:grouping val="standard"/>
        <c:varyColors val="0"/>
        <c:ser>
          <c:idx val="0"/>
          <c:order val="0"/>
          <c:tx>
            <c:strRef>
              <c:f>'Graphics Input'!$E$219</c:f>
              <c:strCache>
                <c:ptCount val="1"/>
                <c:pt idx="0">
                  <c:v>Utility PV - 14% - Low</c:v>
                </c:pt>
              </c:strCache>
            </c:strRef>
          </c:tx>
          <c:spPr>
            <a:ln>
              <a:solidFill>
                <a:schemeClr val="accent6"/>
              </a:solidFill>
              <a:prstDash val="sysDot"/>
            </a:ln>
          </c:spPr>
          <c:marker>
            <c:symbol val="none"/>
          </c:marker>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Input'!$S$219:$BG$219</c:f>
              <c:numCache>
                <c:formatCode>"$"#,##0</c:formatCode>
                <c:ptCount val="41"/>
                <c:pt idx="4">
                  <c:v>2067.5473472640874</c:v>
                </c:pt>
                <c:pt idx="5">
                  <c:v>1905.3571105380536</c:v>
                </c:pt>
                <c:pt idx="6">
                  <c:v>1743.1668738120193</c:v>
                </c:pt>
                <c:pt idx="7">
                  <c:v>1580.976637085985</c:v>
                </c:pt>
                <c:pt idx="8">
                  <c:v>1418.7864003599509</c:v>
                </c:pt>
                <c:pt idx="9">
                  <c:v>1256.5961636339166</c:v>
                </c:pt>
                <c:pt idx="10">
                  <c:v>1094.4059269078825</c:v>
                </c:pt>
                <c:pt idx="11">
                  <c:v>1094.4059269078825</c:v>
                </c:pt>
                <c:pt idx="12">
                  <c:v>1094.4059269078825</c:v>
                </c:pt>
                <c:pt idx="13">
                  <c:v>1094.4059269078825</c:v>
                </c:pt>
                <c:pt idx="14">
                  <c:v>1094.4059269078825</c:v>
                </c:pt>
                <c:pt idx="15">
                  <c:v>1094.4059269078825</c:v>
                </c:pt>
                <c:pt idx="16">
                  <c:v>1094.4059269078825</c:v>
                </c:pt>
                <c:pt idx="17">
                  <c:v>1094.4059269078825</c:v>
                </c:pt>
                <c:pt idx="18">
                  <c:v>1094.4059269078825</c:v>
                </c:pt>
                <c:pt idx="19">
                  <c:v>1094.4059269078825</c:v>
                </c:pt>
                <c:pt idx="20">
                  <c:v>1094.4059269078825</c:v>
                </c:pt>
                <c:pt idx="21">
                  <c:v>1094.4059269078825</c:v>
                </c:pt>
                <c:pt idx="22">
                  <c:v>1094.4059269078825</c:v>
                </c:pt>
                <c:pt idx="23">
                  <c:v>1094.4059269078825</c:v>
                </c:pt>
                <c:pt idx="24">
                  <c:v>1094.4059269078825</c:v>
                </c:pt>
                <c:pt idx="25">
                  <c:v>1094.4059269078825</c:v>
                </c:pt>
                <c:pt idx="26">
                  <c:v>1094.4059269078825</c:v>
                </c:pt>
                <c:pt idx="27">
                  <c:v>1094.4059269078825</c:v>
                </c:pt>
                <c:pt idx="28">
                  <c:v>1094.4059269078825</c:v>
                </c:pt>
                <c:pt idx="29">
                  <c:v>1094.4059269078825</c:v>
                </c:pt>
                <c:pt idx="30">
                  <c:v>1094.4059269078825</c:v>
                </c:pt>
                <c:pt idx="31">
                  <c:v>1094.4059269078825</c:v>
                </c:pt>
                <c:pt idx="32">
                  <c:v>1094.4059269078825</c:v>
                </c:pt>
                <c:pt idx="33">
                  <c:v>1094.4059269078825</c:v>
                </c:pt>
                <c:pt idx="34">
                  <c:v>1094.4059269078825</c:v>
                </c:pt>
                <c:pt idx="35">
                  <c:v>1094.4059269078825</c:v>
                </c:pt>
                <c:pt idx="36">
                  <c:v>1094.4059269078825</c:v>
                </c:pt>
                <c:pt idx="37">
                  <c:v>1094.4059269078825</c:v>
                </c:pt>
                <c:pt idx="38">
                  <c:v>1094.4059269078825</c:v>
                </c:pt>
                <c:pt idx="39">
                  <c:v>1094.4059269078825</c:v>
                </c:pt>
                <c:pt idx="40">
                  <c:v>1094.4059269078825</c:v>
                </c:pt>
              </c:numCache>
            </c:numRef>
          </c:val>
          <c:smooth val="0"/>
          <c:extLst>
            <c:ext xmlns:c16="http://schemas.microsoft.com/office/drawing/2014/chart" uri="{C3380CC4-5D6E-409C-BE32-E72D297353CC}">
              <c16:uniqueId val="{00000000-C820-4E3F-B6A4-DBB567A75DD0}"/>
            </c:ext>
          </c:extLst>
        </c:ser>
        <c:ser>
          <c:idx val="3"/>
          <c:order val="1"/>
          <c:tx>
            <c:strRef>
              <c:f>'Graphics Input'!$E$220</c:f>
              <c:strCache>
                <c:ptCount val="1"/>
                <c:pt idx="0">
                  <c:v>Utility PV - 14% - Mid</c:v>
                </c:pt>
              </c:strCache>
            </c:strRef>
          </c:tx>
          <c:spPr>
            <a:ln>
              <a:solidFill>
                <a:schemeClr val="accent6"/>
              </a:solidFill>
              <a:prstDash val="solid"/>
            </a:ln>
          </c:spPr>
          <c:marker>
            <c:symbol val="none"/>
          </c:marker>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1-C820-4E3F-B6A4-DBB567A75DD0}"/>
              </c:ext>
            </c:extLst>
          </c:dPt>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Input'!$S$220:$BG$220</c:f>
              <c:numCache>
                <c:formatCode>"$"#,##0</c:formatCode>
                <c:ptCount val="41"/>
                <c:pt idx="3">
                  <c:v>2646.8700198143219</c:v>
                </c:pt>
                <c:pt idx="4">
                  <c:v>2067.5473472640874</c:v>
                </c:pt>
                <c:pt idx="5">
                  <c:v>1996.5581137562019</c:v>
                </c:pt>
                <c:pt idx="6">
                  <c:v>1925.568880248316</c:v>
                </c:pt>
                <c:pt idx="7">
                  <c:v>1854.5796467404302</c:v>
                </c:pt>
                <c:pt idx="8">
                  <c:v>1783.5904132325445</c:v>
                </c:pt>
                <c:pt idx="9">
                  <c:v>1712.6011797246586</c:v>
                </c:pt>
                <c:pt idx="10">
                  <c:v>1641.6119462167733</c:v>
                </c:pt>
                <c:pt idx="11">
                  <c:v>1586.8913442858843</c:v>
                </c:pt>
                <c:pt idx="12">
                  <c:v>1532.1707423549951</c:v>
                </c:pt>
                <c:pt idx="13">
                  <c:v>1477.4501404241062</c:v>
                </c:pt>
                <c:pt idx="14">
                  <c:v>1422.729538493217</c:v>
                </c:pt>
                <c:pt idx="15">
                  <c:v>1368.008936562328</c:v>
                </c:pt>
                <c:pt idx="16">
                  <c:v>1313.2883346314388</c:v>
                </c:pt>
                <c:pt idx="17">
                  <c:v>1258.5677327005499</c:v>
                </c:pt>
                <c:pt idx="18">
                  <c:v>1203.8471307696607</c:v>
                </c:pt>
                <c:pt idx="19">
                  <c:v>1149.1265288387717</c:v>
                </c:pt>
                <c:pt idx="20">
                  <c:v>1094.4059269078825</c:v>
                </c:pt>
                <c:pt idx="21">
                  <c:v>1094.4059269078825</c:v>
                </c:pt>
                <c:pt idx="22">
                  <c:v>1094.4059269078825</c:v>
                </c:pt>
                <c:pt idx="23">
                  <c:v>1094.4059269078825</c:v>
                </c:pt>
                <c:pt idx="24">
                  <c:v>1094.4059269078825</c:v>
                </c:pt>
                <c:pt idx="25">
                  <c:v>1094.4059269078825</c:v>
                </c:pt>
                <c:pt idx="26">
                  <c:v>1094.4059269078825</c:v>
                </c:pt>
                <c:pt idx="27">
                  <c:v>1094.4059269078825</c:v>
                </c:pt>
                <c:pt idx="28">
                  <c:v>1094.4059269078825</c:v>
                </c:pt>
                <c:pt idx="29">
                  <c:v>1094.4059269078825</c:v>
                </c:pt>
                <c:pt idx="30">
                  <c:v>1094.4059269078825</c:v>
                </c:pt>
                <c:pt idx="31">
                  <c:v>1094.4059269078825</c:v>
                </c:pt>
                <c:pt idx="32">
                  <c:v>1094.4059269078825</c:v>
                </c:pt>
                <c:pt idx="33">
                  <c:v>1094.4059269078825</c:v>
                </c:pt>
                <c:pt idx="34">
                  <c:v>1094.4059269078825</c:v>
                </c:pt>
                <c:pt idx="35">
                  <c:v>1094.4059269078825</c:v>
                </c:pt>
                <c:pt idx="36">
                  <c:v>1094.4059269078825</c:v>
                </c:pt>
                <c:pt idx="37">
                  <c:v>1094.4059269078825</c:v>
                </c:pt>
                <c:pt idx="38">
                  <c:v>1094.4059269078825</c:v>
                </c:pt>
                <c:pt idx="39">
                  <c:v>1094.4059269078825</c:v>
                </c:pt>
                <c:pt idx="40">
                  <c:v>1094.4059269078825</c:v>
                </c:pt>
              </c:numCache>
            </c:numRef>
          </c:val>
          <c:smooth val="0"/>
          <c:extLst>
            <c:ext xmlns:c16="http://schemas.microsoft.com/office/drawing/2014/chart" uri="{C3380CC4-5D6E-409C-BE32-E72D297353CC}">
              <c16:uniqueId val="{00000002-C820-4E3F-B6A4-DBB567A75DD0}"/>
            </c:ext>
          </c:extLst>
        </c:ser>
        <c:ser>
          <c:idx val="4"/>
          <c:order val="2"/>
          <c:tx>
            <c:strRef>
              <c:f>'Graphics Input'!$E$221</c:f>
              <c:strCache>
                <c:ptCount val="1"/>
                <c:pt idx="0">
                  <c:v>Utility PV - 14% - High</c:v>
                </c:pt>
              </c:strCache>
            </c:strRef>
          </c:tx>
          <c:spPr>
            <a:ln>
              <a:solidFill>
                <a:schemeClr val="accent6"/>
              </a:solidFill>
              <a:prstDash val="dash"/>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3-C820-4E3F-B6A4-DBB567A75DD0}"/>
              </c:ext>
            </c:extLst>
          </c:dPt>
          <c:dPt>
            <c:idx val="13"/>
            <c:marker>
              <c:symbol val="circle"/>
              <c:size val="8"/>
              <c:spPr>
                <a:noFill/>
                <a:ln>
                  <a:noFill/>
                </a:ln>
              </c:spPr>
            </c:marker>
            <c:bubble3D val="0"/>
            <c:extLst>
              <c:ext xmlns:c16="http://schemas.microsoft.com/office/drawing/2014/chart" uri="{C3380CC4-5D6E-409C-BE32-E72D297353CC}">
                <c16:uniqueId val="{00000004-C820-4E3F-B6A4-DBB567A75DD0}"/>
              </c:ext>
            </c:extLst>
          </c:dPt>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Input'!$S$221:$BG$221</c:f>
              <c:numCache>
                <c:formatCode>"$"#,##0</c:formatCode>
                <c:ptCount val="41"/>
                <c:pt idx="4">
                  <c:v>2067.5473472640874</c:v>
                </c:pt>
                <c:pt idx="5">
                  <c:v>2067.5473472640874</c:v>
                </c:pt>
                <c:pt idx="6">
                  <c:v>2067.5473472640874</c:v>
                </c:pt>
                <c:pt idx="7">
                  <c:v>2067.5473472640874</c:v>
                </c:pt>
                <c:pt idx="8">
                  <c:v>2067.5473472640874</c:v>
                </c:pt>
                <c:pt idx="9">
                  <c:v>2067.5473472640874</c:v>
                </c:pt>
                <c:pt idx="10">
                  <c:v>2067.5473472640874</c:v>
                </c:pt>
                <c:pt idx="11">
                  <c:v>2067.5473472640874</c:v>
                </c:pt>
                <c:pt idx="12">
                  <c:v>2067.5473472640874</c:v>
                </c:pt>
                <c:pt idx="13">
                  <c:v>2067.5473472640874</c:v>
                </c:pt>
                <c:pt idx="14">
                  <c:v>2067.5473472640874</c:v>
                </c:pt>
                <c:pt idx="15">
                  <c:v>2067.5473472640874</c:v>
                </c:pt>
                <c:pt idx="16">
                  <c:v>2067.5473472640874</c:v>
                </c:pt>
                <c:pt idx="17">
                  <c:v>2067.5473472640874</c:v>
                </c:pt>
                <c:pt idx="18">
                  <c:v>2067.5473472640874</c:v>
                </c:pt>
                <c:pt idx="19">
                  <c:v>2067.5473472640874</c:v>
                </c:pt>
                <c:pt idx="20">
                  <c:v>2067.5473472640874</c:v>
                </c:pt>
                <c:pt idx="21">
                  <c:v>2067.5473472640874</c:v>
                </c:pt>
                <c:pt idx="22">
                  <c:v>2067.5473472640874</c:v>
                </c:pt>
                <c:pt idx="23">
                  <c:v>2067.5473472640874</c:v>
                </c:pt>
                <c:pt idx="24">
                  <c:v>2067.5473472640874</c:v>
                </c:pt>
                <c:pt idx="25">
                  <c:v>2067.5473472640874</c:v>
                </c:pt>
                <c:pt idx="26">
                  <c:v>2067.5473472640874</c:v>
                </c:pt>
                <c:pt idx="27">
                  <c:v>2067.5473472640874</c:v>
                </c:pt>
                <c:pt idx="28">
                  <c:v>2067.5473472640874</c:v>
                </c:pt>
                <c:pt idx="29">
                  <c:v>2067.5473472640874</c:v>
                </c:pt>
                <c:pt idx="30">
                  <c:v>2067.5473472640874</c:v>
                </c:pt>
                <c:pt idx="31">
                  <c:v>2067.5473472640874</c:v>
                </c:pt>
                <c:pt idx="32">
                  <c:v>2067.5473472640874</c:v>
                </c:pt>
                <c:pt idx="33">
                  <c:v>2067.5473472640874</c:v>
                </c:pt>
                <c:pt idx="34">
                  <c:v>2067.5473472640874</c:v>
                </c:pt>
                <c:pt idx="35">
                  <c:v>2067.5473472640874</c:v>
                </c:pt>
                <c:pt idx="36">
                  <c:v>2067.5473472640874</c:v>
                </c:pt>
                <c:pt idx="37">
                  <c:v>2067.5473472640874</c:v>
                </c:pt>
                <c:pt idx="38">
                  <c:v>2067.5473472640874</c:v>
                </c:pt>
                <c:pt idx="39">
                  <c:v>2067.5473472640874</c:v>
                </c:pt>
                <c:pt idx="40">
                  <c:v>2067.5473472640874</c:v>
                </c:pt>
              </c:numCache>
            </c:numRef>
          </c:val>
          <c:smooth val="0"/>
          <c:extLst>
            <c:ext xmlns:c16="http://schemas.microsoft.com/office/drawing/2014/chart" uri="{C3380CC4-5D6E-409C-BE32-E72D297353CC}">
              <c16:uniqueId val="{00000005-C820-4E3F-B6A4-DBB567A75DD0}"/>
            </c:ext>
          </c:extLst>
        </c:ser>
        <c:ser>
          <c:idx val="6"/>
          <c:order val="3"/>
          <c:tx>
            <c:strRef>
              <c:f>'Graphics Input'!$E$222</c:f>
              <c:strCache>
                <c:ptCount val="1"/>
                <c:pt idx="0">
                  <c:v>Utility PV - 20% - Low</c:v>
                </c:pt>
              </c:strCache>
            </c:strRef>
          </c:tx>
          <c:spPr>
            <a:ln>
              <a:solidFill>
                <a:schemeClr val="accent5"/>
              </a:solidFill>
              <a:prstDash val="sysDot"/>
            </a:ln>
          </c:spPr>
          <c:marker>
            <c:symbol val="none"/>
          </c:marker>
          <c:dPt>
            <c:idx val="1"/>
            <c:marker>
              <c:symbol val="circle"/>
              <c:size val="7"/>
            </c:marker>
            <c:bubble3D val="0"/>
            <c:extLst>
              <c:ext xmlns:c16="http://schemas.microsoft.com/office/drawing/2014/chart" uri="{C3380CC4-5D6E-409C-BE32-E72D297353CC}">
                <c16:uniqueId val="{00000006-C820-4E3F-B6A4-DBB567A75DD0}"/>
              </c:ext>
            </c:extLst>
          </c:dPt>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Input'!$S$222:$BG$222</c:f>
              <c:numCache>
                <c:formatCode>"$"#,##0</c:formatCode>
                <c:ptCount val="41"/>
                <c:pt idx="4">
                  <c:v>2067.5473472640874</c:v>
                </c:pt>
                <c:pt idx="5">
                  <c:v>1905.3571105380536</c:v>
                </c:pt>
                <c:pt idx="6">
                  <c:v>1743.1668738120193</c:v>
                </c:pt>
                <c:pt idx="7">
                  <c:v>1580.976637085985</c:v>
                </c:pt>
                <c:pt idx="8">
                  <c:v>1418.7864003599509</c:v>
                </c:pt>
                <c:pt idx="9">
                  <c:v>1256.5961636339166</c:v>
                </c:pt>
                <c:pt idx="10">
                  <c:v>1094.4059269078825</c:v>
                </c:pt>
                <c:pt idx="11">
                  <c:v>1094.4059269078825</c:v>
                </c:pt>
                <c:pt idx="12">
                  <c:v>1094.4059269078825</c:v>
                </c:pt>
                <c:pt idx="13">
                  <c:v>1094.4059269078825</c:v>
                </c:pt>
                <c:pt idx="14">
                  <c:v>1094.4059269078825</c:v>
                </c:pt>
                <c:pt idx="15">
                  <c:v>1094.4059269078825</c:v>
                </c:pt>
                <c:pt idx="16">
                  <c:v>1094.4059269078825</c:v>
                </c:pt>
                <c:pt idx="17">
                  <c:v>1094.4059269078825</c:v>
                </c:pt>
                <c:pt idx="18">
                  <c:v>1094.4059269078825</c:v>
                </c:pt>
                <c:pt idx="19">
                  <c:v>1094.4059269078825</c:v>
                </c:pt>
                <c:pt idx="20">
                  <c:v>1094.4059269078825</c:v>
                </c:pt>
                <c:pt idx="21">
                  <c:v>1094.4059269078825</c:v>
                </c:pt>
                <c:pt idx="22">
                  <c:v>1094.4059269078825</c:v>
                </c:pt>
                <c:pt idx="23">
                  <c:v>1094.4059269078825</c:v>
                </c:pt>
                <c:pt idx="24">
                  <c:v>1094.4059269078825</c:v>
                </c:pt>
                <c:pt idx="25">
                  <c:v>1094.4059269078825</c:v>
                </c:pt>
                <c:pt idx="26">
                  <c:v>1094.4059269078825</c:v>
                </c:pt>
                <c:pt idx="27">
                  <c:v>1094.4059269078825</c:v>
                </c:pt>
                <c:pt idx="28">
                  <c:v>1094.4059269078825</c:v>
                </c:pt>
                <c:pt idx="29">
                  <c:v>1094.4059269078825</c:v>
                </c:pt>
                <c:pt idx="30">
                  <c:v>1094.4059269078825</c:v>
                </c:pt>
                <c:pt idx="31">
                  <c:v>1094.4059269078825</c:v>
                </c:pt>
                <c:pt idx="32">
                  <c:v>1094.4059269078825</c:v>
                </c:pt>
                <c:pt idx="33">
                  <c:v>1094.4059269078825</c:v>
                </c:pt>
                <c:pt idx="34">
                  <c:v>1094.4059269078825</c:v>
                </c:pt>
                <c:pt idx="35">
                  <c:v>1094.4059269078825</c:v>
                </c:pt>
                <c:pt idx="36">
                  <c:v>1094.4059269078825</c:v>
                </c:pt>
                <c:pt idx="37">
                  <c:v>1094.4059269078825</c:v>
                </c:pt>
                <c:pt idx="38">
                  <c:v>1094.4059269078825</c:v>
                </c:pt>
                <c:pt idx="39">
                  <c:v>1094.4059269078825</c:v>
                </c:pt>
                <c:pt idx="40">
                  <c:v>1094.4059269078825</c:v>
                </c:pt>
              </c:numCache>
            </c:numRef>
          </c:val>
          <c:smooth val="0"/>
          <c:extLst>
            <c:ext xmlns:c16="http://schemas.microsoft.com/office/drawing/2014/chart" uri="{C3380CC4-5D6E-409C-BE32-E72D297353CC}">
              <c16:uniqueId val="{00000007-C820-4E3F-B6A4-DBB567A75DD0}"/>
            </c:ext>
          </c:extLst>
        </c:ser>
        <c:ser>
          <c:idx val="7"/>
          <c:order val="4"/>
          <c:tx>
            <c:strRef>
              <c:f>'Graphics Input'!$E$223</c:f>
              <c:strCache>
                <c:ptCount val="1"/>
                <c:pt idx="0">
                  <c:v>Utility PV - 20% - Mid</c:v>
                </c:pt>
              </c:strCache>
            </c:strRef>
          </c:tx>
          <c:spPr>
            <a:ln>
              <a:solidFill>
                <a:schemeClr val="accent5"/>
              </a:solidFill>
              <a:prstDash val="solid"/>
            </a:ln>
          </c:spPr>
          <c:marker>
            <c:symbol val="none"/>
          </c:marker>
          <c:dPt>
            <c:idx val="1"/>
            <c:marker>
              <c:symbol val="circle"/>
              <c:size val="7"/>
              <c:spPr>
                <a:solidFill>
                  <a:schemeClr val="accent5"/>
                </a:solidFill>
              </c:spPr>
            </c:marker>
            <c:bubble3D val="0"/>
            <c:extLst>
              <c:ext xmlns:c16="http://schemas.microsoft.com/office/drawing/2014/chart" uri="{C3380CC4-5D6E-409C-BE32-E72D297353CC}">
                <c16:uniqueId val="{00000008-C820-4E3F-B6A4-DBB567A75DD0}"/>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9-C820-4E3F-B6A4-DBB567A75DD0}"/>
              </c:ext>
            </c:extLst>
          </c:dPt>
          <c:dPt>
            <c:idx val="12"/>
            <c:bubble3D val="0"/>
            <c:extLst>
              <c:ext xmlns:c16="http://schemas.microsoft.com/office/drawing/2014/chart" uri="{C3380CC4-5D6E-409C-BE32-E72D297353CC}">
                <c16:uniqueId val="{0000000A-C820-4E3F-B6A4-DBB567A75DD0}"/>
              </c:ext>
            </c:extLst>
          </c:dPt>
          <c:dPt>
            <c:idx val="13"/>
            <c:bubble3D val="0"/>
            <c:extLst>
              <c:ext xmlns:c16="http://schemas.microsoft.com/office/drawing/2014/chart" uri="{C3380CC4-5D6E-409C-BE32-E72D297353CC}">
                <c16:uniqueId val="{0000000B-C820-4E3F-B6A4-DBB567A75DD0}"/>
              </c:ext>
            </c:extLst>
          </c:dPt>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Input'!$S$223:$BG$223</c:f>
              <c:numCache>
                <c:formatCode>"$"#,##0</c:formatCode>
                <c:ptCount val="41"/>
                <c:pt idx="3">
                  <c:v>2646.8700198143219</c:v>
                </c:pt>
                <c:pt idx="4">
                  <c:v>2067.5473472640874</c:v>
                </c:pt>
                <c:pt idx="5">
                  <c:v>1996.5581137562019</c:v>
                </c:pt>
                <c:pt idx="6">
                  <c:v>1925.568880248316</c:v>
                </c:pt>
                <c:pt idx="7">
                  <c:v>1854.5796467404302</c:v>
                </c:pt>
                <c:pt idx="8">
                  <c:v>1783.5904132325445</c:v>
                </c:pt>
                <c:pt idx="9">
                  <c:v>1712.6011797246586</c:v>
                </c:pt>
                <c:pt idx="10">
                  <c:v>1641.6119462167733</c:v>
                </c:pt>
                <c:pt idx="11">
                  <c:v>1586.8913442858843</c:v>
                </c:pt>
                <c:pt idx="12">
                  <c:v>1532.1707423549951</c:v>
                </c:pt>
                <c:pt idx="13">
                  <c:v>1477.4501404241062</c:v>
                </c:pt>
                <c:pt idx="14">
                  <c:v>1422.729538493217</c:v>
                </c:pt>
                <c:pt idx="15">
                  <c:v>1368.008936562328</c:v>
                </c:pt>
                <c:pt idx="16">
                  <c:v>1313.2883346314388</c:v>
                </c:pt>
                <c:pt idx="17">
                  <c:v>1258.5677327005499</c:v>
                </c:pt>
                <c:pt idx="18">
                  <c:v>1203.8471307696607</c:v>
                </c:pt>
                <c:pt idx="19">
                  <c:v>1149.1265288387717</c:v>
                </c:pt>
                <c:pt idx="20">
                  <c:v>1094.4059269078825</c:v>
                </c:pt>
                <c:pt idx="21">
                  <c:v>1094.4059269078825</c:v>
                </c:pt>
                <c:pt idx="22">
                  <c:v>1094.4059269078825</c:v>
                </c:pt>
                <c:pt idx="23">
                  <c:v>1094.4059269078825</c:v>
                </c:pt>
                <c:pt idx="24">
                  <c:v>1094.4059269078825</c:v>
                </c:pt>
                <c:pt idx="25">
                  <c:v>1094.4059269078825</c:v>
                </c:pt>
                <c:pt idx="26">
                  <c:v>1094.4059269078825</c:v>
                </c:pt>
                <c:pt idx="27">
                  <c:v>1094.4059269078825</c:v>
                </c:pt>
                <c:pt idx="28">
                  <c:v>1094.4059269078825</c:v>
                </c:pt>
                <c:pt idx="29">
                  <c:v>1094.4059269078825</c:v>
                </c:pt>
                <c:pt idx="30">
                  <c:v>1094.4059269078825</c:v>
                </c:pt>
                <c:pt idx="31">
                  <c:v>1094.4059269078825</c:v>
                </c:pt>
                <c:pt idx="32">
                  <c:v>1094.4059269078825</c:v>
                </c:pt>
                <c:pt idx="33">
                  <c:v>1094.4059269078825</c:v>
                </c:pt>
                <c:pt idx="34">
                  <c:v>1094.4059269078825</c:v>
                </c:pt>
                <c:pt idx="35">
                  <c:v>1094.4059269078825</c:v>
                </c:pt>
                <c:pt idx="36">
                  <c:v>1094.4059269078825</c:v>
                </c:pt>
                <c:pt idx="37">
                  <c:v>1094.4059269078825</c:v>
                </c:pt>
                <c:pt idx="38">
                  <c:v>1094.4059269078825</c:v>
                </c:pt>
                <c:pt idx="39">
                  <c:v>1094.4059269078825</c:v>
                </c:pt>
                <c:pt idx="40">
                  <c:v>1094.4059269078825</c:v>
                </c:pt>
              </c:numCache>
            </c:numRef>
          </c:val>
          <c:smooth val="0"/>
          <c:extLst>
            <c:ext xmlns:c16="http://schemas.microsoft.com/office/drawing/2014/chart" uri="{C3380CC4-5D6E-409C-BE32-E72D297353CC}">
              <c16:uniqueId val="{0000000C-C820-4E3F-B6A4-DBB567A75DD0}"/>
            </c:ext>
          </c:extLst>
        </c:ser>
        <c:ser>
          <c:idx val="9"/>
          <c:order val="5"/>
          <c:tx>
            <c:strRef>
              <c:f>'Graphics Input'!$E$224</c:f>
              <c:strCache>
                <c:ptCount val="1"/>
                <c:pt idx="0">
                  <c:v>Utility PV - 20% - High</c:v>
                </c:pt>
              </c:strCache>
            </c:strRef>
          </c:tx>
          <c:spPr>
            <a:ln>
              <a:solidFill>
                <a:schemeClr val="accent5"/>
              </a:solidFill>
              <a:prstDash val="dash"/>
            </a:ln>
          </c:spPr>
          <c:marker>
            <c:symbol val="none"/>
          </c:marker>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Input'!$S$224:$BG$224</c:f>
              <c:numCache>
                <c:formatCode>"$"#,##0</c:formatCode>
                <c:ptCount val="41"/>
                <c:pt idx="4">
                  <c:v>2067.5473472640874</c:v>
                </c:pt>
                <c:pt idx="5">
                  <c:v>2067.5473472640874</c:v>
                </c:pt>
                <c:pt idx="6">
                  <c:v>2067.5473472640874</c:v>
                </c:pt>
                <c:pt idx="7">
                  <c:v>2067.5473472640874</c:v>
                </c:pt>
                <c:pt idx="8">
                  <c:v>2067.5473472640874</c:v>
                </c:pt>
                <c:pt idx="9">
                  <c:v>2067.5473472640874</c:v>
                </c:pt>
                <c:pt idx="10">
                  <c:v>2067.5473472640874</c:v>
                </c:pt>
                <c:pt idx="11">
                  <c:v>2067.5473472640874</c:v>
                </c:pt>
                <c:pt idx="12">
                  <c:v>2067.5473472640874</c:v>
                </c:pt>
                <c:pt idx="13">
                  <c:v>2067.5473472640874</c:v>
                </c:pt>
                <c:pt idx="14">
                  <c:v>2067.5473472640874</c:v>
                </c:pt>
                <c:pt idx="15">
                  <c:v>2067.5473472640874</c:v>
                </c:pt>
                <c:pt idx="16">
                  <c:v>2067.5473472640874</c:v>
                </c:pt>
                <c:pt idx="17">
                  <c:v>2067.5473472640874</c:v>
                </c:pt>
                <c:pt idx="18">
                  <c:v>2067.5473472640874</c:v>
                </c:pt>
                <c:pt idx="19">
                  <c:v>2067.5473472640874</c:v>
                </c:pt>
                <c:pt idx="20">
                  <c:v>2067.5473472640874</c:v>
                </c:pt>
                <c:pt idx="21">
                  <c:v>2067.5473472640874</c:v>
                </c:pt>
                <c:pt idx="22">
                  <c:v>2067.5473472640874</c:v>
                </c:pt>
                <c:pt idx="23">
                  <c:v>2067.5473472640874</c:v>
                </c:pt>
                <c:pt idx="24">
                  <c:v>2067.5473472640874</c:v>
                </c:pt>
                <c:pt idx="25">
                  <c:v>2067.5473472640874</c:v>
                </c:pt>
                <c:pt idx="26">
                  <c:v>2067.5473472640874</c:v>
                </c:pt>
                <c:pt idx="27">
                  <c:v>2067.5473472640874</c:v>
                </c:pt>
                <c:pt idx="28">
                  <c:v>2067.5473472640874</c:v>
                </c:pt>
                <c:pt idx="29">
                  <c:v>2067.5473472640874</c:v>
                </c:pt>
                <c:pt idx="30">
                  <c:v>2067.5473472640874</c:v>
                </c:pt>
                <c:pt idx="31">
                  <c:v>2067.5473472640874</c:v>
                </c:pt>
                <c:pt idx="32">
                  <c:v>2067.5473472640874</c:v>
                </c:pt>
                <c:pt idx="33">
                  <c:v>2067.5473472640874</c:v>
                </c:pt>
                <c:pt idx="34">
                  <c:v>2067.5473472640874</c:v>
                </c:pt>
                <c:pt idx="35">
                  <c:v>2067.5473472640874</c:v>
                </c:pt>
                <c:pt idx="36">
                  <c:v>2067.5473472640874</c:v>
                </c:pt>
                <c:pt idx="37">
                  <c:v>2067.5473472640874</c:v>
                </c:pt>
                <c:pt idx="38">
                  <c:v>2067.5473472640874</c:v>
                </c:pt>
                <c:pt idx="39">
                  <c:v>2067.5473472640874</c:v>
                </c:pt>
                <c:pt idx="40">
                  <c:v>2067.5473472640874</c:v>
                </c:pt>
              </c:numCache>
            </c:numRef>
          </c:val>
          <c:smooth val="0"/>
          <c:extLst>
            <c:ext xmlns:c16="http://schemas.microsoft.com/office/drawing/2014/chart" uri="{C3380CC4-5D6E-409C-BE32-E72D297353CC}">
              <c16:uniqueId val="{0000000D-C820-4E3F-B6A4-DBB567A75DD0}"/>
            </c:ext>
          </c:extLst>
        </c:ser>
        <c:ser>
          <c:idx val="10"/>
          <c:order val="6"/>
          <c:tx>
            <c:strRef>
              <c:f>'Graphics Input'!$E$225</c:f>
              <c:strCache>
                <c:ptCount val="1"/>
                <c:pt idx="0">
                  <c:v>Utility PV - 28% - Low</c:v>
                </c:pt>
              </c:strCache>
            </c:strRef>
          </c:tx>
          <c:spPr>
            <a:ln>
              <a:solidFill>
                <a:schemeClr val="accent4"/>
              </a:solidFill>
              <a:prstDash val="sysDot"/>
            </a:ln>
          </c:spPr>
          <c:marker>
            <c:symbol val="none"/>
          </c:marker>
          <c:dPt>
            <c:idx val="1"/>
            <c:bubble3D val="0"/>
            <c:extLst>
              <c:ext xmlns:c16="http://schemas.microsoft.com/office/drawing/2014/chart" uri="{C3380CC4-5D6E-409C-BE32-E72D297353CC}">
                <c16:uniqueId val="{0000000E-C820-4E3F-B6A4-DBB567A75DD0}"/>
              </c:ext>
            </c:extLst>
          </c:dPt>
          <c:dPt>
            <c:idx val="12"/>
            <c:bubble3D val="0"/>
            <c:extLst>
              <c:ext xmlns:c16="http://schemas.microsoft.com/office/drawing/2014/chart" uri="{C3380CC4-5D6E-409C-BE32-E72D297353CC}">
                <c16:uniqueId val="{0000000F-C820-4E3F-B6A4-DBB567A75DD0}"/>
              </c:ext>
            </c:extLst>
          </c:dPt>
          <c:dPt>
            <c:idx val="13"/>
            <c:bubble3D val="0"/>
            <c:extLst>
              <c:ext xmlns:c16="http://schemas.microsoft.com/office/drawing/2014/chart" uri="{C3380CC4-5D6E-409C-BE32-E72D297353CC}">
                <c16:uniqueId val="{00000010-C820-4E3F-B6A4-DBB567A75DD0}"/>
              </c:ext>
            </c:extLst>
          </c:dPt>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Input'!$S$225:$BG$225</c:f>
              <c:numCache>
                <c:formatCode>"$"#,##0</c:formatCode>
                <c:ptCount val="41"/>
                <c:pt idx="4">
                  <c:v>2067.5473472640874</c:v>
                </c:pt>
                <c:pt idx="5">
                  <c:v>1905.3571105380536</c:v>
                </c:pt>
                <c:pt idx="6">
                  <c:v>1743.1668738120193</c:v>
                </c:pt>
                <c:pt idx="7">
                  <c:v>1580.976637085985</c:v>
                </c:pt>
                <c:pt idx="8">
                  <c:v>1418.7864003599509</c:v>
                </c:pt>
                <c:pt idx="9">
                  <c:v>1256.5961636339166</c:v>
                </c:pt>
                <c:pt idx="10">
                  <c:v>1094.4059269078825</c:v>
                </c:pt>
                <c:pt idx="11">
                  <c:v>1094.4059269078825</c:v>
                </c:pt>
                <c:pt idx="12">
                  <c:v>1094.4059269078825</c:v>
                </c:pt>
                <c:pt idx="13">
                  <c:v>1094.4059269078825</c:v>
                </c:pt>
                <c:pt idx="14">
                  <c:v>1094.4059269078825</c:v>
                </c:pt>
                <c:pt idx="15">
                  <c:v>1094.4059269078825</c:v>
                </c:pt>
                <c:pt idx="16">
                  <c:v>1094.4059269078825</c:v>
                </c:pt>
                <c:pt idx="17">
                  <c:v>1094.4059269078825</c:v>
                </c:pt>
                <c:pt idx="18">
                  <c:v>1094.4059269078825</c:v>
                </c:pt>
                <c:pt idx="19">
                  <c:v>1094.4059269078825</c:v>
                </c:pt>
                <c:pt idx="20">
                  <c:v>1094.4059269078825</c:v>
                </c:pt>
                <c:pt idx="21">
                  <c:v>1094.4059269078825</c:v>
                </c:pt>
                <c:pt idx="22">
                  <c:v>1094.4059269078825</c:v>
                </c:pt>
                <c:pt idx="23">
                  <c:v>1094.4059269078825</c:v>
                </c:pt>
                <c:pt idx="24">
                  <c:v>1094.4059269078825</c:v>
                </c:pt>
                <c:pt idx="25">
                  <c:v>1094.4059269078825</c:v>
                </c:pt>
                <c:pt idx="26">
                  <c:v>1094.4059269078825</c:v>
                </c:pt>
                <c:pt idx="27">
                  <c:v>1094.4059269078825</c:v>
                </c:pt>
                <c:pt idx="28">
                  <c:v>1094.4059269078825</c:v>
                </c:pt>
                <c:pt idx="29">
                  <c:v>1094.4059269078825</c:v>
                </c:pt>
                <c:pt idx="30">
                  <c:v>1094.4059269078825</c:v>
                </c:pt>
                <c:pt idx="31">
                  <c:v>1094.4059269078825</c:v>
                </c:pt>
                <c:pt idx="32">
                  <c:v>1094.4059269078825</c:v>
                </c:pt>
                <c:pt idx="33">
                  <c:v>1094.4059269078825</c:v>
                </c:pt>
                <c:pt idx="34">
                  <c:v>1094.4059269078825</c:v>
                </c:pt>
                <c:pt idx="35">
                  <c:v>1094.4059269078825</c:v>
                </c:pt>
                <c:pt idx="36">
                  <c:v>1094.4059269078825</c:v>
                </c:pt>
                <c:pt idx="37">
                  <c:v>1094.4059269078825</c:v>
                </c:pt>
                <c:pt idx="38">
                  <c:v>1094.4059269078825</c:v>
                </c:pt>
                <c:pt idx="39">
                  <c:v>1094.4059269078825</c:v>
                </c:pt>
                <c:pt idx="40">
                  <c:v>1094.4059269078825</c:v>
                </c:pt>
              </c:numCache>
            </c:numRef>
          </c:val>
          <c:smooth val="0"/>
          <c:extLst>
            <c:ext xmlns:c16="http://schemas.microsoft.com/office/drawing/2014/chart" uri="{C3380CC4-5D6E-409C-BE32-E72D297353CC}">
              <c16:uniqueId val="{00000011-C820-4E3F-B6A4-DBB567A75DD0}"/>
            </c:ext>
          </c:extLst>
        </c:ser>
        <c:ser>
          <c:idx val="12"/>
          <c:order val="7"/>
          <c:tx>
            <c:strRef>
              <c:f>'Graphics Input'!$E$226</c:f>
              <c:strCache>
                <c:ptCount val="1"/>
                <c:pt idx="0">
                  <c:v>Utility PV - 28% - Mid</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2-C820-4E3F-B6A4-DBB567A75DD0}"/>
              </c:ext>
            </c:extLst>
          </c:dPt>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Input'!$S$226:$BG$226</c:f>
              <c:numCache>
                <c:formatCode>"$"#,##0</c:formatCode>
                <c:ptCount val="41"/>
                <c:pt idx="3">
                  <c:v>2646.8700198143219</c:v>
                </c:pt>
                <c:pt idx="4">
                  <c:v>2067.5473472640874</c:v>
                </c:pt>
                <c:pt idx="5">
                  <c:v>1996.5581137562019</c:v>
                </c:pt>
                <c:pt idx="6">
                  <c:v>1925.568880248316</c:v>
                </c:pt>
                <c:pt idx="7">
                  <c:v>1854.5796467404302</c:v>
                </c:pt>
                <c:pt idx="8">
                  <c:v>1783.5904132325445</c:v>
                </c:pt>
                <c:pt idx="9">
                  <c:v>1712.6011797246586</c:v>
                </c:pt>
                <c:pt idx="10">
                  <c:v>1641.6119462167733</c:v>
                </c:pt>
                <c:pt idx="11">
                  <c:v>1586.8913442858843</c:v>
                </c:pt>
                <c:pt idx="12">
                  <c:v>1532.1707423549951</c:v>
                </c:pt>
                <c:pt idx="13">
                  <c:v>1477.4501404241062</c:v>
                </c:pt>
                <c:pt idx="14">
                  <c:v>1422.729538493217</c:v>
                </c:pt>
                <c:pt idx="15">
                  <c:v>1368.008936562328</c:v>
                </c:pt>
                <c:pt idx="16">
                  <c:v>1313.2883346314388</c:v>
                </c:pt>
                <c:pt idx="17">
                  <c:v>1258.5677327005499</c:v>
                </c:pt>
                <c:pt idx="18">
                  <c:v>1203.8471307696607</c:v>
                </c:pt>
                <c:pt idx="19">
                  <c:v>1149.1265288387717</c:v>
                </c:pt>
                <c:pt idx="20">
                  <c:v>1094.4059269078825</c:v>
                </c:pt>
                <c:pt idx="21">
                  <c:v>1094.4059269078825</c:v>
                </c:pt>
                <c:pt idx="22">
                  <c:v>1094.4059269078825</c:v>
                </c:pt>
                <c:pt idx="23">
                  <c:v>1094.4059269078825</c:v>
                </c:pt>
                <c:pt idx="24">
                  <c:v>1094.4059269078825</c:v>
                </c:pt>
                <c:pt idx="25">
                  <c:v>1094.4059269078825</c:v>
                </c:pt>
                <c:pt idx="26">
                  <c:v>1094.4059269078825</c:v>
                </c:pt>
                <c:pt idx="27">
                  <c:v>1094.4059269078825</c:v>
                </c:pt>
                <c:pt idx="28">
                  <c:v>1094.4059269078825</c:v>
                </c:pt>
                <c:pt idx="29">
                  <c:v>1094.4059269078825</c:v>
                </c:pt>
                <c:pt idx="30">
                  <c:v>1094.4059269078825</c:v>
                </c:pt>
                <c:pt idx="31">
                  <c:v>1094.4059269078825</c:v>
                </c:pt>
                <c:pt idx="32">
                  <c:v>1094.4059269078825</c:v>
                </c:pt>
                <c:pt idx="33">
                  <c:v>1094.4059269078825</c:v>
                </c:pt>
                <c:pt idx="34">
                  <c:v>1094.4059269078825</c:v>
                </c:pt>
                <c:pt idx="35">
                  <c:v>1094.4059269078825</c:v>
                </c:pt>
                <c:pt idx="36">
                  <c:v>1094.4059269078825</c:v>
                </c:pt>
                <c:pt idx="37">
                  <c:v>1094.4059269078825</c:v>
                </c:pt>
                <c:pt idx="38">
                  <c:v>1094.4059269078825</c:v>
                </c:pt>
                <c:pt idx="39">
                  <c:v>1094.4059269078825</c:v>
                </c:pt>
                <c:pt idx="40">
                  <c:v>1094.4059269078825</c:v>
                </c:pt>
              </c:numCache>
            </c:numRef>
          </c:val>
          <c:smooth val="0"/>
          <c:extLst>
            <c:ext xmlns:c16="http://schemas.microsoft.com/office/drawing/2014/chart" uri="{C3380CC4-5D6E-409C-BE32-E72D297353CC}">
              <c16:uniqueId val="{00000013-C820-4E3F-B6A4-DBB567A75DD0}"/>
            </c:ext>
          </c:extLst>
        </c:ser>
        <c:ser>
          <c:idx val="1"/>
          <c:order val="8"/>
          <c:tx>
            <c:strRef>
              <c:f>'Graphics Input'!$E$227</c:f>
              <c:strCache>
                <c:ptCount val="1"/>
                <c:pt idx="0">
                  <c:v>Utility PV - 28% - High</c:v>
                </c:pt>
              </c:strCache>
            </c:strRef>
          </c:tx>
          <c:spPr>
            <a:ln>
              <a:solidFill>
                <a:schemeClr val="accent4"/>
              </a:solidFill>
              <a:prstDash val="dash"/>
            </a:ln>
          </c:spPr>
          <c:marker>
            <c:symbol val="none"/>
          </c:marker>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Input'!$S$227:$BG$227</c:f>
              <c:numCache>
                <c:formatCode>"$"#,##0</c:formatCode>
                <c:ptCount val="41"/>
                <c:pt idx="4">
                  <c:v>2067.5473472640874</c:v>
                </c:pt>
                <c:pt idx="5">
                  <c:v>2067.5473472640874</c:v>
                </c:pt>
                <c:pt idx="6">
                  <c:v>2067.5473472640874</c:v>
                </c:pt>
                <c:pt idx="7">
                  <c:v>2067.5473472640874</c:v>
                </c:pt>
                <c:pt idx="8">
                  <c:v>2067.5473472640874</c:v>
                </c:pt>
                <c:pt idx="9">
                  <c:v>2067.5473472640874</c:v>
                </c:pt>
                <c:pt idx="10">
                  <c:v>2067.5473472640874</c:v>
                </c:pt>
                <c:pt idx="11">
                  <c:v>2067.5473472640874</c:v>
                </c:pt>
                <c:pt idx="12">
                  <c:v>2067.5473472640874</c:v>
                </c:pt>
                <c:pt idx="13">
                  <c:v>2067.5473472640874</c:v>
                </c:pt>
                <c:pt idx="14">
                  <c:v>2067.5473472640874</c:v>
                </c:pt>
                <c:pt idx="15">
                  <c:v>2067.5473472640874</c:v>
                </c:pt>
                <c:pt idx="16">
                  <c:v>2067.5473472640874</c:v>
                </c:pt>
                <c:pt idx="17">
                  <c:v>2067.5473472640874</c:v>
                </c:pt>
                <c:pt idx="18">
                  <c:v>2067.5473472640874</c:v>
                </c:pt>
                <c:pt idx="19">
                  <c:v>2067.5473472640874</c:v>
                </c:pt>
                <c:pt idx="20">
                  <c:v>2067.5473472640874</c:v>
                </c:pt>
                <c:pt idx="21">
                  <c:v>2067.5473472640874</c:v>
                </c:pt>
                <c:pt idx="22">
                  <c:v>2067.5473472640874</c:v>
                </c:pt>
                <c:pt idx="23">
                  <c:v>2067.5473472640874</c:v>
                </c:pt>
                <c:pt idx="24">
                  <c:v>2067.5473472640874</c:v>
                </c:pt>
                <c:pt idx="25">
                  <c:v>2067.5473472640874</c:v>
                </c:pt>
                <c:pt idx="26">
                  <c:v>2067.5473472640874</c:v>
                </c:pt>
                <c:pt idx="27">
                  <c:v>2067.5473472640874</c:v>
                </c:pt>
                <c:pt idx="28">
                  <c:v>2067.5473472640874</c:v>
                </c:pt>
                <c:pt idx="29">
                  <c:v>2067.5473472640874</c:v>
                </c:pt>
                <c:pt idx="30">
                  <c:v>2067.5473472640874</c:v>
                </c:pt>
                <c:pt idx="31">
                  <c:v>2067.5473472640874</c:v>
                </c:pt>
                <c:pt idx="32">
                  <c:v>2067.5473472640874</c:v>
                </c:pt>
                <c:pt idx="33">
                  <c:v>2067.5473472640874</c:v>
                </c:pt>
                <c:pt idx="34">
                  <c:v>2067.5473472640874</c:v>
                </c:pt>
                <c:pt idx="35">
                  <c:v>2067.5473472640874</c:v>
                </c:pt>
                <c:pt idx="36">
                  <c:v>2067.5473472640874</c:v>
                </c:pt>
                <c:pt idx="37">
                  <c:v>2067.5473472640874</c:v>
                </c:pt>
                <c:pt idx="38">
                  <c:v>2067.5473472640874</c:v>
                </c:pt>
                <c:pt idx="39">
                  <c:v>2067.5473472640874</c:v>
                </c:pt>
                <c:pt idx="40">
                  <c:v>2067.5473472640874</c:v>
                </c:pt>
              </c:numCache>
            </c:numRef>
          </c:val>
          <c:smooth val="0"/>
          <c:extLst>
            <c:ext xmlns:c16="http://schemas.microsoft.com/office/drawing/2014/chart" uri="{C3380CC4-5D6E-409C-BE32-E72D297353CC}">
              <c16:uniqueId val="{00000014-C820-4E3F-B6A4-DBB567A75DD0}"/>
            </c:ext>
          </c:extLst>
        </c:ser>
        <c:dLbls>
          <c:showLegendKey val="0"/>
          <c:showVal val="0"/>
          <c:showCatName val="0"/>
          <c:showSerName val="0"/>
          <c:showPercent val="0"/>
          <c:showBubbleSize val="0"/>
        </c:dLbls>
        <c:smooth val="0"/>
        <c:axId val="143123584"/>
        <c:axId val="143125120"/>
      </c:lineChart>
      <c:catAx>
        <c:axId val="143123584"/>
        <c:scaling>
          <c:orientation val="minMax"/>
        </c:scaling>
        <c:delete val="0"/>
        <c:axPos val="b"/>
        <c:numFmt formatCode="General" sourceLinked="1"/>
        <c:majorTickMark val="out"/>
        <c:minorTickMark val="none"/>
        <c:tickLblPos val="nextTo"/>
        <c:txPr>
          <a:bodyPr/>
          <a:lstStyle/>
          <a:p>
            <a:pPr>
              <a:defRPr sz="1400"/>
            </a:pPr>
            <a:endParaRPr lang="da-DK"/>
          </a:p>
        </c:txPr>
        <c:crossAx val="143125120"/>
        <c:crosses val="autoZero"/>
        <c:auto val="1"/>
        <c:lblAlgn val="ctr"/>
        <c:lblOffset val="100"/>
        <c:tickLblSkip val="5"/>
        <c:tickMarkSkip val="1"/>
        <c:noMultiLvlLbl val="0"/>
      </c:catAx>
      <c:valAx>
        <c:axId val="143125120"/>
        <c:scaling>
          <c:orientation val="minMax"/>
          <c:max val="10000"/>
          <c:min val="0"/>
        </c:scaling>
        <c:delete val="0"/>
        <c:axPos val="l"/>
        <c:majorGridlines>
          <c:spPr>
            <a:ln>
              <a:solidFill>
                <a:schemeClr val="bg1">
                  <a:lumMod val="85000"/>
                </a:schemeClr>
              </a:solidFill>
            </a:ln>
          </c:spPr>
        </c:majorGridlines>
        <c:title>
          <c:tx>
            <c:rich>
              <a:bodyPr rot="-5400000" vert="horz"/>
              <a:lstStyle/>
              <a:p>
                <a:pPr>
                  <a:defRPr sz="1600"/>
                </a:pPr>
                <a:r>
                  <a:rPr lang="en-US" sz="1600"/>
                  <a:t>Solar PV CAPEX</a:t>
                </a:r>
                <a:r>
                  <a:rPr lang="en-US" sz="1600" baseline="0"/>
                  <a:t> </a:t>
                </a:r>
                <a:r>
                  <a:rPr lang="en-US" sz="1600"/>
                  <a:t>($/kW)</a:t>
                </a:r>
              </a:p>
            </c:rich>
          </c:tx>
          <c:layout>
            <c:manualLayout>
              <c:xMode val="edge"/>
              <c:yMode val="edge"/>
              <c:x val="5.3806229875280999E-3"/>
              <c:y val="0.36764345123567399"/>
            </c:manualLayout>
          </c:layout>
          <c:overlay val="0"/>
        </c:title>
        <c:numFmt formatCode="&quot;$&quot;#,##0" sourceLinked="0"/>
        <c:majorTickMark val="out"/>
        <c:minorTickMark val="none"/>
        <c:tickLblPos val="nextTo"/>
        <c:txPr>
          <a:bodyPr/>
          <a:lstStyle/>
          <a:p>
            <a:pPr>
              <a:defRPr sz="1400"/>
            </a:pPr>
            <a:endParaRPr lang="da-DK"/>
          </a:p>
        </c:txPr>
        <c:crossAx val="143123584"/>
        <c:crosses val="autoZero"/>
        <c:crossBetween val="midCat"/>
        <c:majorUnit val="1000"/>
      </c:valAx>
    </c:plotArea>
    <c:legend>
      <c:legendPos val="t"/>
      <c:layout>
        <c:manualLayout>
          <c:xMode val="edge"/>
          <c:yMode val="edge"/>
          <c:x val="0.41106740207778231"/>
          <c:y val="0.19229401387651796"/>
          <c:w val="0.57791011031166739"/>
          <c:h val="0.22623357850118836"/>
        </c:manualLayout>
      </c:layout>
      <c:overlay val="0"/>
      <c:txPr>
        <a:bodyPr/>
        <a:lstStyle/>
        <a:p>
          <a:pPr>
            <a:defRPr sz="14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604052954811"/>
          <c:y val="0.115216962491349"/>
          <c:w val="0.83281684603830097"/>
          <c:h val="0.78459452674617602"/>
        </c:manualLayout>
      </c:layout>
      <c:lineChart>
        <c:grouping val="standard"/>
        <c:varyColors val="0"/>
        <c:ser>
          <c:idx val="0"/>
          <c:order val="0"/>
          <c:tx>
            <c:strRef>
              <c:f>'Graphics Input'!$E$241</c:f>
              <c:strCache>
                <c:ptCount val="1"/>
                <c:pt idx="0">
                  <c:v>Utility PV - 14% - Low</c:v>
                </c:pt>
              </c:strCache>
            </c:strRef>
          </c:tx>
          <c:spPr>
            <a:ln>
              <a:solidFill>
                <a:schemeClr val="accent6"/>
              </a:solidFill>
              <a:prstDash val="sysDot"/>
            </a:ln>
          </c:spPr>
          <c:marker>
            <c:symbol val="none"/>
          </c:marker>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Input'!$S$241:$BG$241</c:f>
              <c:numCache>
                <c:formatCode>0%</c:formatCode>
                <c:ptCount val="41"/>
                <c:pt idx="4" formatCode="&quot;$&quot;#,##0_);\(&quot;$&quot;#,##0\)">
                  <c:v>17</c:v>
                </c:pt>
                <c:pt idx="5" formatCode="&quot;$&quot;#,##0_);\(&quot;$&quot;#,##0\)">
                  <c:v>16</c:v>
                </c:pt>
                <c:pt idx="6" formatCode="&quot;$&quot;#,##0_);\(&quot;$&quot;#,##0\)">
                  <c:v>15</c:v>
                </c:pt>
                <c:pt idx="7" formatCode="&quot;$&quot;#,##0_);\(&quot;$&quot;#,##0\)">
                  <c:v>13</c:v>
                </c:pt>
                <c:pt idx="8" formatCode="&quot;$&quot;#,##0_);\(&quot;$&quot;#,##0\)">
                  <c:v>11</c:v>
                </c:pt>
                <c:pt idx="9" formatCode="&quot;$&quot;#,##0_);\(&quot;$&quot;#,##0\)">
                  <c:v>9</c:v>
                </c:pt>
                <c:pt idx="10" formatCode="&quot;$&quot;#,##0_);\(&quot;$&quot;#,##0\)">
                  <c:v>8</c:v>
                </c:pt>
                <c:pt idx="11" formatCode="&quot;$&quot;#,##0_);\(&quot;$&quot;#,##0\)">
                  <c:v>8</c:v>
                </c:pt>
                <c:pt idx="12" formatCode="&quot;$&quot;#,##0_);\(&quot;$&quot;#,##0\)">
                  <c:v>8</c:v>
                </c:pt>
                <c:pt idx="13" formatCode="&quot;$&quot;#,##0_);\(&quot;$&quot;#,##0\)">
                  <c:v>8</c:v>
                </c:pt>
                <c:pt idx="14" formatCode="&quot;$&quot;#,##0_);\(&quot;$&quot;#,##0\)">
                  <c:v>8</c:v>
                </c:pt>
                <c:pt idx="15" formatCode="&quot;$&quot;#,##0_);\(&quot;$&quot;#,##0\)">
                  <c:v>8</c:v>
                </c:pt>
                <c:pt idx="16" formatCode="&quot;$&quot;#,##0_);\(&quot;$&quot;#,##0\)">
                  <c:v>8</c:v>
                </c:pt>
                <c:pt idx="17" formatCode="&quot;$&quot;#,##0_);\(&quot;$&quot;#,##0\)">
                  <c:v>8</c:v>
                </c:pt>
                <c:pt idx="18" formatCode="&quot;$&quot;#,##0_);\(&quot;$&quot;#,##0\)">
                  <c:v>8</c:v>
                </c:pt>
                <c:pt idx="19" formatCode="&quot;$&quot;#,##0_);\(&quot;$&quot;#,##0\)">
                  <c:v>8</c:v>
                </c:pt>
                <c:pt idx="20" formatCode="&quot;$&quot;#,##0_);\(&quot;$&quot;#,##0\)">
                  <c:v>8</c:v>
                </c:pt>
                <c:pt idx="21" formatCode="&quot;$&quot;#,##0_);\(&quot;$&quot;#,##0\)">
                  <c:v>8</c:v>
                </c:pt>
                <c:pt idx="22" formatCode="&quot;$&quot;#,##0_);\(&quot;$&quot;#,##0\)">
                  <c:v>8</c:v>
                </c:pt>
                <c:pt idx="23" formatCode="&quot;$&quot;#,##0_);\(&quot;$&quot;#,##0\)">
                  <c:v>8</c:v>
                </c:pt>
                <c:pt idx="24" formatCode="&quot;$&quot;#,##0_);\(&quot;$&quot;#,##0\)">
                  <c:v>8</c:v>
                </c:pt>
                <c:pt idx="25" formatCode="&quot;$&quot;#,##0_);\(&quot;$&quot;#,##0\)">
                  <c:v>8</c:v>
                </c:pt>
                <c:pt idx="26" formatCode="&quot;$&quot;#,##0_);\(&quot;$&quot;#,##0\)">
                  <c:v>8</c:v>
                </c:pt>
                <c:pt idx="27" formatCode="&quot;$&quot;#,##0_);\(&quot;$&quot;#,##0\)">
                  <c:v>8</c:v>
                </c:pt>
                <c:pt idx="28" formatCode="&quot;$&quot;#,##0_);\(&quot;$&quot;#,##0\)">
                  <c:v>8</c:v>
                </c:pt>
                <c:pt idx="29" formatCode="&quot;$&quot;#,##0_);\(&quot;$&quot;#,##0\)">
                  <c:v>8</c:v>
                </c:pt>
                <c:pt idx="30" formatCode="&quot;$&quot;#,##0_);\(&quot;$&quot;#,##0\)">
                  <c:v>8</c:v>
                </c:pt>
                <c:pt idx="31" formatCode="&quot;$&quot;#,##0_);\(&quot;$&quot;#,##0\)">
                  <c:v>8</c:v>
                </c:pt>
                <c:pt idx="32" formatCode="&quot;$&quot;#,##0_);\(&quot;$&quot;#,##0\)">
                  <c:v>8</c:v>
                </c:pt>
                <c:pt idx="33" formatCode="&quot;$&quot;#,##0_);\(&quot;$&quot;#,##0\)">
                  <c:v>8</c:v>
                </c:pt>
                <c:pt idx="34" formatCode="&quot;$&quot;#,##0_);\(&quot;$&quot;#,##0\)">
                  <c:v>8</c:v>
                </c:pt>
                <c:pt idx="35" formatCode="&quot;$&quot;#,##0_);\(&quot;$&quot;#,##0\)">
                  <c:v>8</c:v>
                </c:pt>
                <c:pt idx="36" formatCode="&quot;$&quot;#,##0_);\(&quot;$&quot;#,##0\)">
                  <c:v>8</c:v>
                </c:pt>
                <c:pt idx="37" formatCode="&quot;$&quot;#,##0_);\(&quot;$&quot;#,##0\)">
                  <c:v>8</c:v>
                </c:pt>
                <c:pt idx="38" formatCode="&quot;$&quot;#,##0_);\(&quot;$&quot;#,##0\)">
                  <c:v>8</c:v>
                </c:pt>
                <c:pt idx="39" formatCode="&quot;$&quot;#,##0_);\(&quot;$&quot;#,##0\)">
                  <c:v>8</c:v>
                </c:pt>
                <c:pt idx="40" formatCode="&quot;$&quot;#,##0_);\(&quot;$&quot;#,##0\)">
                  <c:v>8</c:v>
                </c:pt>
              </c:numCache>
            </c:numRef>
          </c:val>
          <c:smooth val="0"/>
          <c:extLst>
            <c:ext xmlns:c16="http://schemas.microsoft.com/office/drawing/2014/chart" uri="{C3380CC4-5D6E-409C-BE32-E72D297353CC}">
              <c16:uniqueId val="{00000000-CA5C-4CD0-B67A-FD04E1AF3D6D}"/>
            </c:ext>
          </c:extLst>
        </c:ser>
        <c:ser>
          <c:idx val="2"/>
          <c:order val="1"/>
          <c:tx>
            <c:strRef>
              <c:f>'Graphics Input'!$E$242</c:f>
              <c:strCache>
                <c:ptCount val="1"/>
                <c:pt idx="0">
                  <c:v>Utility PV - 14%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1-CA5C-4CD0-B67A-FD04E1AF3D6D}"/>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2-CA5C-4CD0-B67A-FD04E1AF3D6D}"/>
              </c:ext>
            </c:extLst>
          </c:dPt>
          <c:dPt>
            <c:idx val="12"/>
            <c:bubble3D val="0"/>
            <c:extLst>
              <c:ext xmlns:c16="http://schemas.microsoft.com/office/drawing/2014/chart" uri="{C3380CC4-5D6E-409C-BE32-E72D297353CC}">
                <c16:uniqueId val="{00000003-CA5C-4CD0-B67A-FD04E1AF3D6D}"/>
              </c:ext>
            </c:extLst>
          </c:dPt>
          <c:dPt>
            <c:idx val="13"/>
            <c:bubble3D val="0"/>
            <c:extLst>
              <c:ext xmlns:c16="http://schemas.microsoft.com/office/drawing/2014/chart" uri="{C3380CC4-5D6E-409C-BE32-E72D297353CC}">
                <c16:uniqueId val="{00000004-CA5C-4CD0-B67A-FD04E1AF3D6D}"/>
              </c:ext>
            </c:extLst>
          </c:dPt>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Input'!$S$242:$BG$242</c:f>
              <c:numCache>
                <c:formatCode>"$"#,##0_);\("$"#,##0\)</c:formatCode>
                <c:ptCount val="41"/>
                <c:pt idx="3">
                  <c:v>18</c:v>
                </c:pt>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extLst>
            <c:ext xmlns:c16="http://schemas.microsoft.com/office/drawing/2014/chart" uri="{C3380CC4-5D6E-409C-BE32-E72D297353CC}">
              <c16:uniqueId val="{00000005-CA5C-4CD0-B67A-FD04E1AF3D6D}"/>
            </c:ext>
          </c:extLst>
        </c:ser>
        <c:ser>
          <c:idx val="3"/>
          <c:order val="2"/>
          <c:tx>
            <c:strRef>
              <c:f>'Graphics Input'!$E$243</c:f>
              <c:strCache>
                <c:ptCount val="1"/>
                <c:pt idx="0">
                  <c:v>Utility PV - 14% - High</c:v>
                </c:pt>
              </c:strCache>
            </c:strRef>
          </c:tx>
          <c:spPr>
            <a:ln>
              <a:solidFill>
                <a:schemeClr val="accent6"/>
              </a:solidFill>
              <a:prstDash val="dash"/>
            </a:ln>
          </c:spPr>
          <c:marker>
            <c:symbol val="none"/>
          </c:marker>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Input'!$S$243:$BG$243</c:f>
              <c:numCache>
                <c:formatCode>"$"#,##0_);\("$"#,##0\)</c:formatCode>
                <c:ptCount val="41"/>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extLst>
            <c:ext xmlns:c16="http://schemas.microsoft.com/office/drawing/2014/chart" uri="{C3380CC4-5D6E-409C-BE32-E72D297353CC}">
              <c16:uniqueId val="{00000006-CA5C-4CD0-B67A-FD04E1AF3D6D}"/>
            </c:ext>
          </c:extLst>
        </c:ser>
        <c:ser>
          <c:idx val="4"/>
          <c:order val="3"/>
          <c:tx>
            <c:strRef>
              <c:f>'Graphics Input'!$E$244</c:f>
              <c:strCache>
                <c:ptCount val="1"/>
                <c:pt idx="0">
                  <c:v>Utility PV - 20% - Low</c:v>
                </c:pt>
              </c:strCache>
            </c:strRef>
          </c:tx>
          <c:spPr>
            <a:ln>
              <a:solidFill>
                <a:schemeClr val="accent5"/>
              </a:solidFill>
              <a:prstDash val="sysDot"/>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7-CA5C-4CD0-B67A-FD04E1AF3D6D}"/>
              </c:ext>
            </c:extLst>
          </c:dPt>
          <c:dPt>
            <c:idx val="13"/>
            <c:marker>
              <c:symbol val="circle"/>
              <c:size val="8"/>
              <c:spPr>
                <a:noFill/>
                <a:ln>
                  <a:noFill/>
                </a:ln>
              </c:spPr>
            </c:marker>
            <c:bubble3D val="0"/>
            <c:extLst>
              <c:ext xmlns:c16="http://schemas.microsoft.com/office/drawing/2014/chart" uri="{C3380CC4-5D6E-409C-BE32-E72D297353CC}">
                <c16:uniqueId val="{00000008-CA5C-4CD0-B67A-FD04E1AF3D6D}"/>
              </c:ext>
            </c:extLst>
          </c:dPt>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Input'!$S$244:$BG$244</c:f>
              <c:numCache>
                <c:formatCode>"$"#,##0_);\("$"#,##0\)</c:formatCode>
                <c:ptCount val="41"/>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extLst>
            <c:ext xmlns:c16="http://schemas.microsoft.com/office/drawing/2014/chart" uri="{C3380CC4-5D6E-409C-BE32-E72D297353CC}">
              <c16:uniqueId val="{00000009-CA5C-4CD0-B67A-FD04E1AF3D6D}"/>
            </c:ext>
          </c:extLst>
        </c:ser>
        <c:ser>
          <c:idx val="6"/>
          <c:order val="4"/>
          <c:tx>
            <c:strRef>
              <c:f>'Graphics Input'!$E$245</c:f>
              <c:strCache>
                <c:ptCount val="1"/>
                <c:pt idx="0">
                  <c:v>Utility PV - 20%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A-CA5C-4CD0-B67A-FD04E1AF3D6D}"/>
              </c:ext>
            </c:extLst>
          </c:dPt>
          <c:dPt>
            <c:idx val="1"/>
            <c:bubble3D val="0"/>
            <c:extLst>
              <c:ext xmlns:c16="http://schemas.microsoft.com/office/drawing/2014/chart" uri="{C3380CC4-5D6E-409C-BE32-E72D297353CC}">
                <c16:uniqueId val="{0000000B-CA5C-4CD0-B67A-FD04E1AF3D6D}"/>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C-CA5C-4CD0-B67A-FD04E1AF3D6D}"/>
              </c:ext>
            </c:extLst>
          </c:dPt>
          <c:dPt>
            <c:idx val="13"/>
            <c:bubble3D val="0"/>
            <c:extLst>
              <c:ext xmlns:c16="http://schemas.microsoft.com/office/drawing/2014/chart" uri="{C3380CC4-5D6E-409C-BE32-E72D297353CC}">
                <c16:uniqueId val="{0000000D-CA5C-4CD0-B67A-FD04E1AF3D6D}"/>
              </c:ext>
            </c:extLst>
          </c:dPt>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Input'!$S$245:$BG$245</c:f>
              <c:numCache>
                <c:formatCode>"$"#,##0_);\("$"#,##0\)</c:formatCode>
                <c:ptCount val="41"/>
                <c:pt idx="3">
                  <c:v>18</c:v>
                </c:pt>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extLst>
            <c:ext xmlns:c16="http://schemas.microsoft.com/office/drawing/2014/chart" uri="{C3380CC4-5D6E-409C-BE32-E72D297353CC}">
              <c16:uniqueId val="{0000000E-CA5C-4CD0-B67A-FD04E1AF3D6D}"/>
            </c:ext>
          </c:extLst>
        </c:ser>
        <c:ser>
          <c:idx val="7"/>
          <c:order val="5"/>
          <c:tx>
            <c:strRef>
              <c:f>'Graphics Input'!$E$246</c:f>
              <c:strCache>
                <c:ptCount val="1"/>
                <c:pt idx="0">
                  <c:v>Utility PV - 20% - High</c:v>
                </c:pt>
              </c:strCache>
            </c:strRef>
          </c:tx>
          <c:spPr>
            <a:ln>
              <a:solidFill>
                <a:schemeClr val="accent5"/>
              </a:solidFill>
              <a:prstDash val="dash"/>
            </a:ln>
          </c:spPr>
          <c:marker>
            <c:symbol val="none"/>
          </c:marker>
          <c:dPt>
            <c:idx val="1"/>
            <c:bubble3D val="0"/>
            <c:extLst>
              <c:ext xmlns:c16="http://schemas.microsoft.com/office/drawing/2014/chart" uri="{C3380CC4-5D6E-409C-BE32-E72D297353CC}">
                <c16:uniqueId val="{0000000F-CA5C-4CD0-B67A-FD04E1AF3D6D}"/>
              </c:ext>
            </c:extLst>
          </c:dPt>
          <c:dPt>
            <c:idx val="12"/>
            <c:bubble3D val="0"/>
            <c:extLst>
              <c:ext xmlns:c16="http://schemas.microsoft.com/office/drawing/2014/chart" uri="{C3380CC4-5D6E-409C-BE32-E72D297353CC}">
                <c16:uniqueId val="{00000010-CA5C-4CD0-B67A-FD04E1AF3D6D}"/>
              </c:ext>
            </c:extLst>
          </c:dPt>
          <c:dPt>
            <c:idx val="13"/>
            <c:bubble3D val="0"/>
            <c:extLst>
              <c:ext xmlns:c16="http://schemas.microsoft.com/office/drawing/2014/chart" uri="{C3380CC4-5D6E-409C-BE32-E72D297353CC}">
                <c16:uniqueId val="{00000011-CA5C-4CD0-B67A-FD04E1AF3D6D}"/>
              </c:ext>
            </c:extLst>
          </c:dPt>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Input'!$S$246:$BG$246</c:f>
              <c:numCache>
                <c:formatCode>"$"#,##0_);\("$"#,##0\)</c:formatCode>
                <c:ptCount val="41"/>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extLst>
            <c:ext xmlns:c16="http://schemas.microsoft.com/office/drawing/2014/chart" uri="{C3380CC4-5D6E-409C-BE32-E72D297353CC}">
              <c16:uniqueId val="{00000012-CA5C-4CD0-B67A-FD04E1AF3D6D}"/>
            </c:ext>
          </c:extLst>
        </c:ser>
        <c:ser>
          <c:idx val="9"/>
          <c:order val="6"/>
          <c:tx>
            <c:strRef>
              <c:f>'Graphics Input'!$E$247</c:f>
              <c:strCache>
                <c:ptCount val="1"/>
                <c:pt idx="0">
                  <c:v>Utility PV - 28% - Low</c:v>
                </c:pt>
              </c:strCache>
            </c:strRef>
          </c:tx>
          <c:spPr>
            <a:ln>
              <a:solidFill>
                <a:schemeClr val="accent4"/>
              </a:solidFill>
              <a:prstDash val="sysDot"/>
            </a:ln>
          </c:spPr>
          <c:marker>
            <c:symbol val="none"/>
          </c:marker>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Input'!$S$247:$BG$247</c:f>
              <c:numCache>
                <c:formatCode>"$"#,##0_);\("$"#,##0\)</c:formatCode>
                <c:ptCount val="41"/>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extLst>
            <c:ext xmlns:c16="http://schemas.microsoft.com/office/drawing/2014/chart" uri="{C3380CC4-5D6E-409C-BE32-E72D297353CC}">
              <c16:uniqueId val="{00000013-CA5C-4CD0-B67A-FD04E1AF3D6D}"/>
            </c:ext>
          </c:extLst>
        </c:ser>
        <c:ser>
          <c:idx val="10"/>
          <c:order val="7"/>
          <c:tx>
            <c:strRef>
              <c:f>'Graphics Input'!$E$248</c:f>
              <c:strCache>
                <c:ptCount val="1"/>
                <c:pt idx="0">
                  <c:v>Utility PV - 28%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4-CA5C-4CD0-B67A-FD04E1AF3D6D}"/>
              </c:ext>
            </c:extLst>
          </c:dPt>
          <c:dPt>
            <c:idx val="1"/>
            <c:bubble3D val="0"/>
            <c:extLst>
              <c:ext xmlns:c16="http://schemas.microsoft.com/office/drawing/2014/chart" uri="{C3380CC4-5D6E-409C-BE32-E72D297353CC}">
                <c16:uniqueId val="{00000015-CA5C-4CD0-B67A-FD04E1AF3D6D}"/>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6-CA5C-4CD0-B67A-FD04E1AF3D6D}"/>
              </c:ext>
            </c:extLst>
          </c:dPt>
          <c:dPt>
            <c:idx val="12"/>
            <c:bubble3D val="0"/>
            <c:extLst>
              <c:ext xmlns:c16="http://schemas.microsoft.com/office/drawing/2014/chart" uri="{C3380CC4-5D6E-409C-BE32-E72D297353CC}">
                <c16:uniqueId val="{00000017-CA5C-4CD0-B67A-FD04E1AF3D6D}"/>
              </c:ext>
            </c:extLst>
          </c:dPt>
          <c:dPt>
            <c:idx val="13"/>
            <c:bubble3D val="0"/>
            <c:extLst>
              <c:ext xmlns:c16="http://schemas.microsoft.com/office/drawing/2014/chart" uri="{C3380CC4-5D6E-409C-BE32-E72D297353CC}">
                <c16:uniqueId val="{00000018-CA5C-4CD0-B67A-FD04E1AF3D6D}"/>
              </c:ext>
            </c:extLst>
          </c:dPt>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Input'!$S$248:$BG$248</c:f>
              <c:numCache>
                <c:formatCode>"$"#,##0_);\("$"#,##0\)</c:formatCode>
                <c:ptCount val="41"/>
                <c:pt idx="3">
                  <c:v>18</c:v>
                </c:pt>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extLst>
            <c:ext xmlns:c16="http://schemas.microsoft.com/office/drawing/2014/chart" uri="{C3380CC4-5D6E-409C-BE32-E72D297353CC}">
              <c16:uniqueId val="{00000019-CA5C-4CD0-B67A-FD04E1AF3D6D}"/>
            </c:ext>
          </c:extLst>
        </c:ser>
        <c:ser>
          <c:idx val="12"/>
          <c:order val="8"/>
          <c:tx>
            <c:strRef>
              <c:f>'Graphics Input'!$E$249</c:f>
              <c:strCache>
                <c:ptCount val="1"/>
                <c:pt idx="0">
                  <c:v>Utility PV - 28% - High</c:v>
                </c:pt>
              </c:strCache>
            </c:strRef>
          </c:tx>
          <c:spPr>
            <a:ln>
              <a:solidFill>
                <a:schemeClr val="accent4"/>
              </a:solidFill>
              <a:prstDash val="dash"/>
            </a:ln>
          </c:spPr>
          <c:marker>
            <c:symbol val="none"/>
          </c:marker>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Input'!$S$249:$BG$249</c:f>
              <c:numCache>
                <c:formatCode>"$"#,##0_);\("$"#,##0\)</c:formatCode>
                <c:ptCount val="41"/>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extLst>
            <c:ext xmlns:c16="http://schemas.microsoft.com/office/drawing/2014/chart" uri="{C3380CC4-5D6E-409C-BE32-E72D297353CC}">
              <c16:uniqueId val="{0000001A-CA5C-4CD0-B67A-FD04E1AF3D6D}"/>
            </c:ext>
          </c:extLst>
        </c:ser>
        <c:dLbls>
          <c:showLegendKey val="0"/>
          <c:showVal val="0"/>
          <c:showCatName val="0"/>
          <c:showSerName val="0"/>
          <c:showPercent val="0"/>
          <c:showBubbleSize val="0"/>
        </c:dLbls>
        <c:smooth val="0"/>
        <c:axId val="134893568"/>
        <c:axId val="134895104"/>
      </c:lineChart>
      <c:catAx>
        <c:axId val="134893568"/>
        <c:scaling>
          <c:orientation val="minMax"/>
        </c:scaling>
        <c:delete val="0"/>
        <c:axPos val="b"/>
        <c:numFmt formatCode="General" sourceLinked="1"/>
        <c:majorTickMark val="out"/>
        <c:minorTickMark val="none"/>
        <c:tickLblPos val="nextTo"/>
        <c:txPr>
          <a:bodyPr/>
          <a:lstStyle/>
          <a:p>
            <a:pPr>
              <a:defRPr sz="1400"/>
            </a:pPr>
            <a:endParaRPr lang="da-DK"/>
          </a:p>
        </c:txPr>
        <c:crossAx val="134895104"/>
        <c:crosses val="autoZero"/>
        <c:auto val="1"/>
        <c:lblAlgn val="ctr"/>
        <c:lblOffset val="100"/>
        <c:tickLblSkip val="5"/>
        <c:tickMarkSkip val="1"/>
        <c:noMultiLvlLbl val="0"/>
      </c:catAx>
      <c:valAx>
        <c:axId val="134895104"/>
        <c:scaling>
          <c:orientation val="minMax"/>
          <c:max val="50"/>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Solar PV Fixed Operations and Maintenance Costs </a:t>
                </a:r>
                <a:r>
                  <a:rPr lang="en-US" sz="1400"/>
                  <a:t>($/kW/yr)</a:t>
                </a:r>
              </a:p>
            </c:rich>
          </c:tx>
          <c:layout>
            <c:manualLayout>
              <c:xMode val="edge"/>
              <c:yMode val="edge"/>
              <c:x val="3.6967868258700201E-2"/>
              <c:y val="0.153876991317698"/>
            </c:manualLayout>
          </c:layout>
          <c:overlay val="0"/>
        </c:title>
        <c:numFmt formatCode="&quot;$&quot;#,##0" sourceLinked="0"/>
        <c:majorTickMark val="out"/>
        <c:minorTickMark val="none"/>
        <c:tickLblPos val="nextTo"/>
        <c:txPr>
          <a:bodyPr/>
          <a:lstStyle/>
          <a:p>
            <a:pPr>
              <a:defRPr sz="1400"/>
            </a:pPr>
            <a:endParaRPr lang="da-DK"/>
          </a:p>
        </c:txPr>
        <c:crossAx val="134893568"/>
        <c:crosses val="autoZero"/>
        <c:crossBetween val="midCat"/>
      </c:valAx>
    </c:plotArea>
    <c:legend>
      <c:legendPos val="t"/>
      <c:layout>
        <c:manualLayout>
          <c:xMode val="edge"/>
          <c:yMode val="edge"/>
          <c:x val="0.37816032897344598"/>
          <c:y val="0.35703976553182898"/>
          <c:w val="0.53596081315689603"/>
          <c:h val="0.116367576146005"/>
        </c:manualLayout>
      </c:layout>
      <c:overlay val="0"/>
      <c:txPr>
        <a:bodyPr/>
        <a:lstStyle/>
        <a:p>
          <a:pPr>
            <a:defRPr sz="14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2276281714901"/>
          <c:y val="9.61545504486358E-2"/>
          <c:w val="0.81514933775541898"/>
          <c:h val="0.81318821339193104"/>
        </c:manualLayout>
      </c:layout>
      <c:lineChart>
        <c:grouping val="standard"/>
        <c:varyColors val="0"/>
        <c:ser>
          <c:idx val="2"/>
          <c:order val="0"/>
          <c:tx>
            <c:strRef>
              <c:f>'Graphics Input'!$E$207</c:f>
              <c:strCache>
                <c:ptCount val="1"/>
                <c:pt idx="0">
                  <c:v>Utility PV - 14% - Low</c:v>
                </c:pt>
              </c:strCache>
            </c:strRef>
          </c:tx>
          <c:spPr>
            <a:ln>
              <a:solidFill>
                <a:schemeClr val="accent6"/>
              </a:solidFill>
              <a:prstDash val="sysDot"/>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0-9DF1-4045-BCDC-282F4201BF97}"/>
              </c:ext>
            </c:extLst>
          </c:dPt>
          <c:dPt>
            <c:idx val="12"/>
            <c:bubble3D val="0"/>
            <c:extLst>
              <c:ext xmlns:c16="http://schemas.microsoft.com/office/drawing/2014/chart" uri="{C3380CC4-5D6E-409C-BE32-E72D297353CC}">
                <c16:uniqueId val="{00000001-9DF1-4045-BCDC-282F4201BF97}"/>
              </c:ext>
            </c:extLst>
          </c:dPt>
          <c:dPt>
            <c:idx val="13"/>
            <c:bubble3D val="0"/>
            <c:extLst>
              <c:ext xmlns:c16="http://schemas.microsoft.com/office/drawing/2014/chart" uri="{C3380CC4-5D6E-409C-BE32-E72D297353CC}">
                <c16:uniqueId val="{00000002-9DF1-4045-BCDC-282F4201BF97}"/>
              </c:ext>
            </c:extLst>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Input'!$S$207:$BG$207</c:f>
              <c:numCache>
                <c:formatCode>"$"#,##0_);\("$"#,##0\)</c:formatCode>
                <c:ptCount val="41"/>
                <c:pt idx="4">
                  <c:v>184.37208263053489</c:v>
                </c:pt>
                <c:pt idx="5">
                  <c:v>170.18087925181621</c:v>
                </c:pt>
                <c:pt idx="6">
                  <c:v>155.98967587309753</c:v>
                </c:pt>
                <c:pt idx="7">
                  <c:v>140.98307784336774</c:v>
                </c:pt>
                <c:pt idx="8">
                  <c:v>125.97647981363798</c:v>
                </c:pt>
                <c:pt idx="9">
                  <c:v>110.96988178390818</c:v>
                </c:pt>
                <c:pt idx="10">
                  <c:v>96.778678405189524</c:v>
                </c:pt>
                <c:pt idx="11">
                  <c:v>96.778678405189524</c:v>
                </c:pt>
                <c:pt idx="12">
                  <c:v>96.778678405189524</c:v>
                </c:pt>
                <c:pt idx="13">
                  <c:v>96.778678405189524</c:v>
                </c:pt>
                <c:pt idx="14">
                  <c:v>96.778678405189524</c:v>
                </c:pt>
                <c:pt idx="15">
                  <c:v>96.778678405189524</c:v>
                </c:pt>
                <c:pt idx="16">
                  <c:v>96.778678405189524</c:v>
                </c:pt>
                <c:pt idx="17">
                  <c:v>96.778678405189524</c:v>
                </c:pt>
                <c:pt idx="18">
                  <c:v>96.778678405189524</c:v>
                </c:pt>
                <c:pt idx="19">
                  <c:v>96.778678405189524</c:v>
                </c:pt>
                <c:pt idx="20">
                  <c:v>96.778678405189524</c:v>
                </c:pt>
                <c:pt idx="21">
                  <c:v>96.778678405189524</c:v>
                </c:pt>
                <c:pt idx="22">
                  <c:v>96.778678405189524</c:v>
                </c:pt>
                <c:pt idx="23">
                  <c:v>96.778678405189524</c:v>
                </c:pt>
                <c:pt idx="24">
                  <c:v>96.778678405189524</c:v>
                </c:pt>
                <c:pt idx="25">
                  <c:v>96.778678405189524</c:v>
                </c:pt>
                <c:pt idx="26">
                  <c:v>96.778678405189524</c:v>
                </c:pt>
                <c:pt idx="27">
                  <c:v>96.778678405189524</c:v>
                </c:pt>
                <c:pt idx="28">
                  <c:v>96.778678405189524</c:v>
                </c:pt>
                <c:pt idx="29">
                  <c:v>96.778678405189524</c:v>
                </c:pt>
                <c:pt idx="30">
                  <c:v>96.778678405189524</c:v>
                </c:pt>
                <c:pt idx="31">
                  <c:v>96.778678405189524</c:v>
                </c:pt>
                <c:pt idx="32">
                  <c:v>96.778678405189524</c:v>
                </c:pt>
                <c:pt idx="33">
                  <c:v>96.778678405189524</c:v>
                </c:pt>
                <c:pt idx="34">
                  <c:v>96.778678405189524</c:v>
                </c:pt>
                <c:pt idx="35">
                  <c:v>96.778678405189524</c:v>
                </c:pt>
                <c:pt idx="36">
                  <c:v>96.778678405189524</c:v>
                </c:pt>
                <c:pt idx="37">
                  <c:v>96.778678405189524</c:v>
                </c:pt>
                <c:pt idx="38">
                  <c:v>96.778678405189524</c:v>
                </c:pt>
                <c:pt idx="39">
                  <c:v>96.778678405189524</c:v>
                </c:pt>
                <c:pt idx="40">
                  <c:v>96.778678405189524</c:v>
                </c:pt>
              </c:numCache>
            </c:numRef>
          </c:val>
          <c:smooth val="0"/>
          <c:extLst>
            <c:ext xmlns:c16="http://schemas.microsoft.com/office/drawing/2014/chart" uri="{C3380CC4-5D6E-409C-BE32-E72D297353CC}">
              <c16:uniqueId val="{00000003-9DF1-4045-BCDC-282F4201BF97}"/>
            </c:ext>
          </c:extLst>
        </c:ser>
        <c:ser>
          <c:idx val="3"/>
          <c:order val="1"/>
          <c:tx>
            <c:strRef>
              <c:f>'Graphics Input'!$E$208</c:f>
              <c:strCache>
                <c:ptCount val="1"/>
                <c:pt idx="0">
                  <c:v>Utility PV - 14%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4-9DF1-4045-BCDC-282F4201BF97}"/>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5-9DF1-4045-BCDC-282F4201BF97}"/>
              </c:ext>
            </c:extLst>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Input'!$S$208:$BG$208</c:f>
              <c:numCache>
                <c:formatCode>"$"#,##0_);\("$"#,##0\)</c:formatCode>
                <c:ptCount val="41"/>
                <c:pt idx="3">
                  <c:v>232.96414630969153</c:v>
                </c:pt>
                <c:pt idx="4">
                  <c:v>184.37208263053489</c:v>
                </c:pt>
                <c:pt idx="5">
                  <c:v>177.70221468757111</c:v>
                </c:pt>
                <c:pt idx="6">
                  <c:v>171.03234674460734</c:v>
                </c:pt>
                <c:pt idx="7">
                  <c:v>163.54708415063246</c:v>
                </c:pt>
                <c:pt idx="8">
                  <c:v>156.06182155665758</c:v>
                </c:pt>
                <c:pt idx="9">
                  <c:v>148.57655896268272</c:v>
                </c:pt>
                <c:pt idx="10">
                  <c:v>141.90669101971901</c:v>
                </c:pt>
                <c:pt idx="11">
                  <c:v>137.39388975826603</c:v>
                </c:pt>
                <c:pt idx="12">
                  <c:v>132.88108849681311</c:v>
                </c:pt>
                <c:pt idx="13">
                  <c:v>128.36828723536016</c:v>
                </c:pt>
                <c:pt idx="14">
                  <c:v>123.85548597390722</c:v>
                </c:pt>
                <c:pt idx="15">
                  <c:v>119.34268471245426</c:v>
                </c:pt>
                <c:pt idx="16">
                  <c:v>114.82988345100129</c:v>
                </c:pt>
                <c:pt idx="17">
                  <c:v>110.31708218954836</c:v>
                </c:pt>
                <c:pt idx="18">
                  <c:v>105.80428092809542</c:v>
                </c:pt>
                <c:pt idx="19">
                  <c:v>101.29147966664247</c:v>
                </c:pt>
                <c:pt idx="20">
                  <c:v>96.778678405189524</c:v>
                </c:pt>
                <c:pt idx="21">
                  <c:v>96.778678405189524</c:v>
                </c:pt>
                <c:pt idx="22">
                  <c:v>96.778678405189524</c:v>
                </c:pt>
                <c:pt idx="23">
                  <c:v>96.778678405189524</c:v>
                </c:pt>
                <c:pt idx="24">
                  <c:v>96.778678405189524</c:v>
                </c:pt>
                <c:pt idx="25">
                  <c:v>96.778678405189524</c:v>
                </c:pt>
                <c:pt idx="26">
                  <c:v>96.778678405189524</c:v>
                </c:pt>
                <c:pt idx="27">
                  <c:v>96.778678405189524</c:v>
                </c:pt>
                <c:pt idx="28">
                  <c:v>96.778678405189524</c:v>
                </c:pt>
                <c:pt idx="29">
                  <c:v>96.778678405189524</c:v>
                </c:pt>
                <c:pt idx="30">
                  <c:v>96.778678405189524</c:v>
                </c:pt>
                <c:pt idx="31">
                  <c:v>96.778678405189524</c:v>
                </c:pt>
                <c:pt idx="32">
                  <c:v>96.778678405189524</c:v>
                </c:pt>
                <c:pt idx="33">
                  <c:v>96.778678405189524</c:v>
                </c:pt>
                <c:pt idx="34">
                  <c:v>96.778678405189524</c:v>
                </c:pt>
                <c:pt idx="35">
                  <c:v>96.778678405189524</c:v>
                </c:pt>
                <c:pt idx="36">
                  <c:v>96.778678405189524</c:v>
                </c:pt>
                <c:pt idx="37">
                  <c:v>96.778678405189524</c:v>
                </c:pt>
                <c:pt idx="38">
                  <c:v>96.778678405189524</c:v>
                </c:pt>
                <c:pt idx="39">
                  <c:v>96.778678405189524</c:v>
                </c:pt>
                <c:pt idx="40">
                  <c:v>96.778678405189524</c:v>
                </c:pt>
              </c:numCache>
            </c:numRef>
          </c:val>
          <c:smooth val="0"/>
          <c:extLst>
            <c:ext xmlns:c16="http://schemas.microsoft.com/office/drawing/2014/chart" uri="{C3380CC4-5D6E-409C-BE32-E72D297353CC}">
              <c16:uniqueId val="{00000006-9DF1-4045-BCDC-282F4201BF97}"/>
            </c:ext>
          </c:extLst>
        </c:ser>
        <c:ser>
          <c:idx val="4"/>
          <c:order val="2"/>
          <c:tx>
            <c:strRef>
              <c:f>'Graphics Input'!$E$209</c:f>
              <c:strCache>
                <c:ptCount val="1"/>
                <c:pt idx="0">
                  <c:v>Utility PV - 14% - High</c:v>
                </c:pt>
              </c:strCache>
            </c:strRef>
          </c:tx>
          <c:spPr>
            <a:ln>
              <a:solidFill>
                <a:schemeClr val="accent6"/>
              </a:solidFill>
              <a:prstDash val="dash"/>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7-9DF1-4045-BCDC-282F4201BF97}"/>
              </c:ext>
            </c:extLst>
          </c:dPt>
          <c:dPt>
            <c:idx val="13"/>
            <c:marker>
              <c:symbol val="circle"/>
              <c:size val="8"/>
              <c:spPr>
                <a:noFill/>
                <a:ln>
                  <a:noFill/>
                </a:ln>
              </c:spPr>
            </c:marker>
            <c:bubble3D val="0"/>
            <c:extLst>
              <c:ext xmlns:c16="http://schemas.microsoft.com/office/drawing/2014/chart" uri="{C3380CC4-5D6E-409C-BE32-E72D297353CC}">
                <c16:uniqueId val="{00000008-9DF1-4045-BCDC-282F4201BF97}"/>
              </c:ext>
            </c:extLst>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Input'!$S$209:$BG$209</c:f>
              <c:numCache>
                <c:formatCode>"$"#,##0_);\("$"#,##0\)</c:formatCode>
                <c:ptCount val="41"/>
                <c:pt idx="4">
                  <c:v>184.37208263053489</c:v>
                </c:pt>
                <c:pt idx="5">
                  <c:v>183.55668797952379</c:v>
                </c:pt>
                <c:pt idx="6">
                  <c:v>182.74129332851271</c:v>
                </c:pt>
                <c:pt idx="7">
                  <c:v>181.11050402649053</c:v>
                </c:pt>
                <c:pt idx="8">
                  <c:v>179.47971472446835</c:v>
                </c:pt>
                <c:pt idx="9">
                  <c:v>177.84892542244617</c:v>
                </c:pt>
                <c:pt idx="10">
                  <c:v>177.0335307714351</c:v>
                </c:pt>
                <c:pt idx="11">
                  <c:v>177.0335307714351</c:v>
                </c:pt>
                <c:pt idx="12">
                  <c:v>177.0335307714351</c:v>
                </c:pt>
                <c:pt idx="13">
                  <c:v>177.0335307714351</c:v>
                </c:pt>
                <c:pt idx="14">
                  <c:v>177.0335307714351</c:v>
                </c:pt>
                <c:pt idx="15">
                  <c:v>177.0335307714351</c:v>
                </c:pt>
                <c:pt idx="16">
                  <c:v>177.0335307714351</c:v>
                </c:pt>
                <c:pt idx="17">
                  <c:v>177.0335307714351</c:v>
                </c:pt>
                <c:pt idx="18">
                  <c:v>177.0335307714351</c:v>
                </c:pt>
                <c:pt idx="19">
                  <c:v>177.0335307714351</c:v>
                </c:pt>
                <c:pt idx="20">
                  <c:v>177.0335307714351</c:v>
                </c:pt>
                <c:pt idx="21">
                  <c:v>177.0335307714351</c:v>
                </c:pt>
                <c:pt idx="22">
                  <c:v>177.0335307714351</c:v>
                </c:pt>
                <c:pt idx="23">
                  <c:v>177.0335307714351</c:v>
                </c:pt>
                <c:pt idx="24">
                  <c:v>177.0335307714351</c:v>
                </c:pt>
                <c:pt idx="25">
                  <c:v>177.0335307714351</c:v>
                </c:pt>
                <c:pt idx="26">
                  <c:v>177.0335307714351</c:v>
                </c:pt>
                <c:pt idx="27">
                  <c:v>177.0335307714351</c:v>
                </c:pt>
                <c:pt idx="28">
                  <c:v>177.0335307714351</c:v>
                </c:pt>
                <c:pt idx="29">
                  <c:v>177.0335307714351</c:v>
                </c:pt>
                <c:pt idx="30">
                  <c:v>177.0335307714351</c:v>
                </c:pt>
                <c:pt idx="31">
                  <c:v>177.0335307714351</c:v>
                </c:pt>
                <c:pt idx="32">
                  <c:v>177.0335307714351</c:v>
                </c:pt>
                <c:pt idx="33">
                  <c:v>177.0335307714351</c:v>
                </c:pt>
                <c:pt idx="34">
                  <c:v>177.0335307714351</c:v>
                </c:pt>
                <c:pt idx="35">
                  <c:v>177.0335307714351</c:v>
                </c:pt>
                <c:pt idx="36">
                  <c:v>177.0335307714351</c:v>
                </c:pt>
                <c:pt idx="37">
                  <c:v>177.0335307714351</c:v>
                </c:pt>
                <c:pt idx="38">
                  <c:v>177.0335307714351</c:v>
                </c:pt>
                <c:pt idx="39">
                  <c:v>177.0335307714351</c:v>
                </c:pt>
                <c:pt idx="40">
                  <c:v>177.0335307714351</c:v>
                </c:pt>
              </c:numCache>
            </c:numRef>
          </c:val>
          <c:smooth val="0"/>
          <c:extLst>
            <c:ext xmlns:c16="http://schemas.microsoft.com/office/drawing/2014/chart" uri="{C3380CC4-5D6E-409C-BE32-E72D297353CC}">
              <c16:uniqueId val="{00000009-9DF1-4045-BCDC-282F4201BF97}"/>
            </c:ext>
          </c:extLst>
        </c:ser>
        <c:ser>
          <c:idx val="6"/>
          <c:order val="3"/>
          <c:tx>
            <c:strRef>
              <c:f>'Graphics Input'!$E$210</c:f>
              <c:strCache>
                <c:ptCount val="1"/>
                <c:pt idx="0">
                  <c:v>Utility PV - 20% - Low</c:v>
                </c:pt>
              </c:strCache>
            </c:strRef>
          </c:tx>
          <c:spPr>
            <a:ln>
              <a:solidFill>
                <a:schemeClr val="accent5"/>
              </a:solidFill>
              <a:prstDash val="sysDot"/>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A-9DF1-4045-BCDC-282F4201BF97}"/>
              </c:ext>
            </c:extLst>
          </c:dPt>
          <c:dPt>
            <c:idx val="1"/>
            <c:bubble3D val="0"/>
            <c:extLst>
              <c:ext xmlns:c16="http://schemas.microsoft.com/office/drawing/2014/chart" uri="{C3380CC4-5D6E-409C-BE32-E72D297353CC}">
                <c16:uniqueId val="{0000000B-9DF1-4045-BCDC-282F4201BF97}"/>
              </c:ext>
            </c:extLst>
          </c:dPt>
          <c:dPt>
            <c:idx val="13"/>
            <c:bubble3D val="0"/>
            <c:extLst>
              <c:ext xmlns:c16="http://schemas.microsoft.com/office/drawing/2014/chart" uri="{C3380CC4-5D6E-409C-BE32-E72D297353CC}">
                <c16:uniqueId val="{0000000C-9DF1-4045-BCDC-282F4201BF97}"/>
              </c:ext>
            </c:extLst>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Input'!$S$210:$BG$210</c:f>
              <c:numCache>
                <c:formatCode>"$"#,##0_);\("$"#,##0\)</c:formatCode>
                <c:ptCount val="41"/>
                <c:pt idx="4">
                  <c:v>129.06045784137444</c:v>
                </c:pt>
                <c:pt idx="5">
                  <c:v>119.12661547627135</c:v>
                </c:pt>
                <c:pt idx="6">
                  <c:v>109.19277311116828</c:v>
                </c:pt>
                <c:pt idx="7">
                  <c:v>98.688154490357419</c:v>
                </c:pt>
                <c:pt idx="8">
                  <c:v>88.183535869546589</c:v>
                </c:pt>
                <c:pt idx="9">
                  <c:v>77.678917248735729</c:v>
                </c:pt>
                <c:pt idx="10">
                  <c:v>67.745074883632668</c:v>
                </c:pt>
                <c:pt idx="11">
                  <c:v>67.745074883632668</c:v>
                </c:pt>
                <c:pt idx="12">
                  <c:v>67.745074883632668</c:v>
                </c:pt>
                <c:pt idx="13">
                  <c:v>67.745074883632668</c:v>
                </c:pt>
                <c:pt idx="14">
                  <c:v>67.745074883632668</c:v>
                </c:pt>
                <c:pt idx="15">
                  <c:v>67.745074883632668</c:v>
                </c:pt>
                <c:pt idx="16">
                  <c:v>67.745074883632668</c:v>
                </c:pt>
                <c:pt idx="17">
                  <c:v>67.745074883632668</c:v>
                </c:pt>
                <c:pt idx="18">
                  <c:v>67.745074883632668</c:v>
                </c:pt>
                <c:pt idx="19">
                  <c:v>67.745074883632668</c:v>
                </c:pt>
                <c:pt idx="20">
                  <c:v>67.745074883632668</c:v>
                </c:pt>
                <c:pt idx="21">
                  <c:v>67.745074883632668</c:v>
                </c:pt>
                <c:pt idx="22">
                  <c:v>67.745074883632668</c:v>
                </c:pt>
                <c:pt idx="23">
                  <c:v>67.745074883632668</c:v>
                </c:pt>
                <c:pt idx="24">
                  <c:v>67.745074883632668</c:v>
                </c:pt>
                <c:pt idx="25">
                  <c:v>67.745074883632668</c:v>
                </c:pt>
                <c:pt idx="26">
                  <c:v>67.745074883632668</c:v>
                </c:pt>
                <c:pt idx="27">
                  <c:v>67.745074883632668</c:v>
                </c:pt>
                <c:pt idx="28">
                  <c:v>67.745074883632668</c:v>
                </c:pt>
                <c:pt idx="29">
                  <c:v>67.745074883632668</c:v>
                </c:pt>
                <c:pt idx="30">
                  <c:v>67.745074883632668</c:v>
                </c:pt>
                <c:pt idx="31">
                  <c:v>67.745074883632668</c:v>
                </c:pt>
                <c:pt idx="32">
                  <c:v>67.745074883632668</c:v>
                </c:pt>
                <c:pt idx="33">
                  <c:v>67.745074883632668</c:v>
                </c:pt>
                <c:pt idx="34">
                  <c:v>67.745074883632668</c:v>
                </c:pt>
                <c:pt idx="35">
                  <c:v>67.745074883632668</c:v>
                </c:pt>
                <c:pt idx="36">
                  <c:v>67.745074883632668</c:v>
                </c:pt>
                <c:pt idx="37">
                  <c:v>67.745074883632668</c:v>
                </c:pt>
                <c:pt idx="38">
                  <c:v>67.745074883632668</c:v>
                </c:pt>
                <c:pt idx="39">
                  <c:v>67.745074883632668</c:v>
                </c:pt>
                <c:pt idx="40">
                  <c:v>67.745074883632668</c:v>
                </c:pt>
              </c:numCache>
            </c:numRef>
          </c:val>
          <c:smooth val="0"/>
          <c:extLst>
            <c:ext xmlns:c16="http://schemas.microsoft.com/office/drawing/2014/chart" uri="{C3380CC4-5D6E-409C-BE32-E72D297353CC}">
              <c16:uniqueId val="{0000000D-9DF1-4045-BCDC-282F4201BF97}"/>
            </c:ext>
          </c:extLst>
        </c:ser>
        <c:ser>
          <c:idx val="7"/>
          <c:order val="4"/>
          <c:tx>
            <c:strRef>
              <c:f>'Graphics Input'!$E$211</c:f>
              <c:strCache>
                <c:ptCount val="1"/>
                <c:pt idx="0">
                  <c:v>Utility PV - 20%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E-9DF1-4045-BCDC-282F4201BF97}"/>
              </c:ext>
            </c:extLst>
          </c:dPt>
          <c:dPt>
            <c:idx val="1"/>
            <c:bubble3D val="0"/>
            <c:extLst>
              <c:ext xmlns:c16="http://schemas.microsoft.com/office/drawing/2014/chart" uri="{C3380CC4-5D6E-409C-BE32-E72D297353CC}">
                <c16:uniqueId val="{0000000F-9DF1-4045-BCDC-282F4201BF97}"/>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10-9DF1-4045-BCDC-282F4201BF97}"/>
              </c:ext>
            </c:extLst>
          </c:dPt>
          <c:dPt>
            <c:idx val="12"/>
            <c:bubble3D val="0"/>
            <c:extLst>
              <c:ext xmlns:c16="http://schemas.microsoft.com/office/drawing/2014/chart" uri="{C3380CC4-5D6E-409C-BE32-E72D297353CC}">
                <c16:uniqueId val="{00000011-9DF1-4045-BCDC-282F4201BF97}"/>
              </c:ext>
            </c:extLst>
          </c:dPt>
          <c:dPt>
            <c:idx val="13"/>
            <c:bubble3D val="0"/>
            <c:extLst>
              <c:ext xmlns:c16="http://schemas.microsoft.com/office/drawing/2014/chart" uri="{C3380CC4-5D6E-409C-BE32-E72D297353CC}">
                <c16:uniqueId val="{00000012-9DF1-4045-BCDC-282F4201BF97}"/>
              </c:ext>
            </c:extLst>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Input'!$S$211:$BG$211</c:f>
              <c:numCache>
                <c:formatCode>"$"#,##0_);\("$"#,##0\)</c:formatCode>
                <c:ptCount val="41"/>
                <c:pt idx="3">
                  <c:v>163.07490241678408</c:v>
                </c:pt>
                <c:pt idx="4">
                  <c:v>129.06045784137444</c:v>
                </c:pt>
                <c:pt idx="5">
                  <c:v>124.3915502812998</c:v>
                </c:pt>
                <c:pt idx="6">
                  <c:v>119.72264272122514</c:v>
                </c:pt>
                <c:pt idx="7">
                  <c:v>114.48295890544273</c:v>
                </c:pt>
                <c:pt idx="8">
                  <c:v>109.24327508966032</c:v>
                </c:pt>
                <c:pt idx="9">
                  <c:v>104.0035912738779</c:v>
                </c:pt>
                <c:pt idx="10">
                  <c:v>99.334683713803301</c:v>
                </c:pt>
                <c:pt idx="11">
                  <c:v>96.175722830786228</c:v>
                </c:pt>
                <c:pt idx="12">
                  <c:v>93.016761947769183</c:v>
                </c:pt>
                <c:pt idx="13">
                  <c:v>89.857801064752124</c:v>
                </c:pt>
                <c:pt idx="14">
                  <c:v>86.698840181735065</c:v>
                </c:pt>
                <c:pt idx="15">
                  <c:v>83.539879298717992</c:v>
                </c:pt>
                <c:pt idx="16">
                  <c:v>80.380918415700918</c:v>
                </c:pt>
                <c:pt idx="17">
                  <c:v>77.221957532683859</c:v>
                </c:pt>
                <c:pt idx="18">
                  <c:v>74.0629966496668</c:v>
                </c:pt>
                <c:pt idx="19">
                  <c:v>70.904035766649741</c:v>
                </c:pt>
                <c:pt idx="20">
                  <c:v>67.745074883632668</c:v>
                </c:pt>
                <c:pt idx="21">
                  <c:v>67.745074883632668</c:v>
                </c:pt>
                <c:pt idx="22">
                  <c:v>67.745074883632668</c:v>
                </c:pt>
                <c:pt idx="23">
                  <c:v>67.745074883632668</c:v>
                </c:pt>
                <c:pt idx="24">
                  <c:v>67.745074883632668</c:v>
                </c:pt>
                <c:pt idx="25">
                  <c:v>67.745074883632668</c:v>
                </c:pt>
                <c:pt idx="26">
                  <c:v>67.745074883632668</c:v>
                </c:pt>
                <c:pt idx="27">
                  <c:v>67.745074883632668</c:v>
                </c:pt>
                <c:pt idx="28">
                  <c:v>67.745074883632668</c:v>
                </c:pt>
                <c:pt idx="29">
                  <c:v>67.745074883632668</c:v>
                </c:pt>
                <c:pt idx="30">
                  <c:v>67.745074883632668</c:v>
                </c:pt>
                <c:pt idx="31">
                  <c:v>67.745074883632668</c:v>
                </c:pt>
                <c:pt idx="32">
                  <c:v>67.745074883632668</c:v>
                </c:pt>
                <c:pt idx="33">
                  <c:v>67.745074883632668</c:v>
                </c:pt>
                <c:pt idx="34">
                  <c:v>67.745074883632668</c:v>
                </c:pt>
                <c:pt idx="35">
                  <c:v>67.745074883632668</c:v>
                </c:pt>
                <c:pt idx="36">
                  <c:v>67.745074883632668</c:v>
                </c:pt>
                <c:pt idx="37">
                  <c:v>67.745074883632668</c:v>
                </c:pt>
                <c:pt idx="38">
                  <c:v>67.745074883632668</c:v>
                </c:pt>
                <c:pt idx="39">
                  <c:v>67.745074883632668</c:v>
                </c:pt>
                <c:pt idx="40">
                  <c:v>67.745074883632668</c:v>
                </c:pt>
              </c:numCache>
            </c:numRef>
          </c:val>
          <c:smooth val="0"/>
          <c:extLst>
            <c:ext xmlns:c16="http://schemas.microsoft.com/office/drawing/2014/chart" uri="{C3380CC4-5D6E-409C-BE32-E72D297353CC}">
              <c16:uniqueId val="{00000013-9DF1-4045-BCDC-282F4201BF97}"/>
            </c:ext>
          </c:extLst>
        </c:ser>
        <c:ser>
          <c:idx val="9"/>
          <c:order val="5"/>
          <c:tx>
            <c:strRef>
              <c:f>'Graphics Input'!$E$212</c:f>
              <c:strCache>
                <c:ptCount val="1"/>
                <c:pt idx="0">
                  <c:v>Utility PV - 20% - High</c:v>
                </c:pt>
              </c:strCache>
            </c:strRef>
          </c:tx>
          <c:spPr>
            <a:ln>
              <a:solidFill>
                <a:schemeClr val="accent5"/>
              </a:solidFill>
              <a:prstDash val="dash"/>
            </a:ln>
          </c:spPr>
          <c:marker>
            <c:symbol val="none"/>
          </c:marker>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Input'!$S$212:$BG$212</c:f>
              <c:numCache>
                <c:formatCode>"$"#,##0_);\("$"#,##0\)</c:formatCode>
                <c:ptCount val="41"/>
                <c:pt idx="4">
                  <c:v>129.06045784137444</c:v>
                </c:pt>
                <c:pt idx="5">
                  <c:v>128.48968158566666</c:v>
                </c:pt>
                <c:pt idx="6">
                  <c:v>127.9189053299589</c:v>
                </c:pt>
                <c:pt idx="7">
                  <c:v>126.77735281854338</c:v>
                </c:pt>
                <c:pt idx="8">
                  <c:v>125.63580030712785</c:v>
                </c:pt>
                <c:pt idx="9">
                  <c:v>124.49424779571233</c:v>
                </c:pt>
                <c:pt idx="10">
                  <c:v>123.92347154000457</c:v>
                </c:pt>
                <c:pt idx="11">
                  <c:v>123.92347154000457</c:v>
                </c:pt>
                <c:pt idx="12">
                  <c:v>123.92347154000457</c:v>
                </c:pt>
                <c:pt idx="13">
                  <c:v>123.92347154000457</c:v>
                </c:pt>
                <c:pt idx="14">
                  <c:v>123.92347154000457</c:v>
                </c:pt>
                <c:pt idx="15">
                  <c:v>123.92347154000457</c:v>
                </c:pt>
                <c:pt idx="16">
                  <c:v>123.92347154000457</c:v>
                </c:pt>
                <c:pt idx="17">
                  <c:v>123.92347154000457</c:v>
                </c:pt>
                <c:pt idx="18">
                  <c:v>123.92347154000457</c:v>
                </c:pt>
                <c:pt idx="19">
                  <c:v>123.92347154000457</c:v>
                </c:pt>
                <c:pt idx="20">
                  <c:v>123.92347154000457</c:v>
                </c:pt>
                <c:pt idx="21">
                  <c:v>123.92347154000457</c:v>
                </c:pt>
                <c:pt idx="22">
                  <c:v>123.92347154000457</c:v>
                </c:pt>
                <c:pt idx="23">
                  <c:v>123.92347154000457</c:v>
                </c:pt>
                <c:pt idx="24">
                  <c:v>123.92347154000457</c:v>
                </c:pt>
                <c:pt idx="25">
                  <c:v>123.92347154000457</c:v>
                </c:pt>
                <c:pt idx="26">
                  <c:v>123.92347154000457</c:v>
                </c:pt>
                <c:pt idx="27">
                  <c:v>123.92347154000457</c:v>
                </c:pt>
                <c:pt idx="28">
                  <c:v>123.92347154000457</c:v>
                </c:pt>
                <c:pt idx="29">
                  <c:v>123.92347154000457</c:v>
                </c:pt>
                <c:pt idx="30">
                  <c:v>123.92347154000457</c:v>
                </c:pt>
                <c:pt idx="31">
                  <c:v>123.92347154000457</c:v>
                </c:pt>
                <c:pt idx="32">
                  <c:v>123.92347154000457</c:v>
                </c:pt>
                <c:pt idx="33">
                  <c:v>123.92347154000457</c:v>
                </c:pt>
                <c:pt idx="34">
                  <c:v>123.92347154000457</c:v>
                </c:pt>
                <c:pt idx="35">
                  <c:v>123.92347154000457</c:v>
                </c:pt>
                <c:pt idx="36">
                  <c:v>123.92347154000457</c:v>
                </c:pt>
                <c:pt idx="37">
                  <c:v>123.92347154000457</c:v>
                </c:pt>
                <c:pt idx="38">
                  <c:v>123.92347154000457</c:v>
                </c:pt>
                <c:pt idx="39">
                  <c:v>123.92347154000457</c:v>
                </c:pt>
                <c:pt idx="40">
                  <c:v>123.92347154000457</c:v>
                </c:pt>
              </c:numCache>
            </c:numRef>
          </c:val>
          <c:smooth val="0"/>
          <c:extLst>
            <c:ext xmlns:c16="http://schemas.microsoft.com/office/drawing/2014/chart" uri="{C3380CC4-5D6E-409C-BE32-E72D297353CC}">
              <c16:uniqueId val="{00000014-9DF1-4045-BCDC-282F4201BF97}"/>
            </c:ext>
          </c:extLst>
        </c:ser>
        <c:ser>
          <c:idx val="10"/>
          <c:order val="6"/>
          <c:tx>
            <c:strRef>
              <c:f>'Graphics Input'!$E$213</c:f>
              <c:strCache>
                <c:ptCount val="1"/>
                <c:pt idx="0">
                  <c:v>Utility PV - 28% - Low</c:v>
                </c:pt>
              </c:strCache>
            </c:strRef>
          </c:tx>
          <c:spPr>
            <a:ln>
              <a:solidFill>
                <a:schemeClr val="accent4"/>
              </a:solidFill>
              <a:prstDash val="sysDot"/>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5-9DF1-4045-BCDC-282F4201BF97}"/>
              </c:ext>
            </c:extLst>
          </c:dPt>
          <c:dPt>
            <c:idx val="1"/>
            <c:bubble3D val="0"/>
            <c:extLst>
              <c:ext xmlns:c16="http://schemas.microsoft.com/office/drawing/2014/chart" uri="{C3380CC4-5D6E-409C-BE32-E72D297353CC}">
                <c16:uniqueId val="{00000016-9DF1-4045-BCDC-282F4201BF97}"/>
              </c:ext>
            </c:extLst>
          </c:dPt>
          <c:dPt>
            <c:idx val="12"/>
            <c:bubble3D val="0"/>
            <c:extLst>
              <c:ext xmlns:c16="http://schemas.microsoft.com/office/drawing/2014/chart" uri="{C3380CC4-5D6E-409C-BE32-E72D297353CC}">
                <c16:uniqueId val="{00000017-9DF1-4045-BCDC-282F4201BF97}"/>
              </c:ext>
            </c:extLst>
          </c:dPt>
          <c:dPt>
            <c:idx val="13"/>
            <c:bubble3D val="0"/>
            <c:extLst>
              <c:ext xmlns:c16="http://schemas.microsoft.com/office/drawing/2014/chart" uri="{C3380CC4-5D6E-409C-BE32-E72D297353CC}">
                <c16:uniqueId val="{00000018-9DF1-4045-BCDC-282F4201BF97}"/>
              </c:ext>
            </c:extLst>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Input'!$S$213:$BG$213</c:f>
              <c:numCache>
                <c:formatCode>"$"#,##0_);\("$"#,##0\)</c:formatCode>
                <c:ptCount val="41"/>
                <c:pt idx="4">
                  <c:v>92.186041315267445</c:v>
                </c:pt>
                <c:pt idx="5">
                  <c:v>85.090439625908104</c:v>
                </c:pt>
                <c:pt idx="6">
                  <c:v>77.994837936548763</c:v>
                </c:pt>
                <c:pt idx="7">
                  <c:v>70.491538921683869</c:v>
                </c:pt>
                <c:pt idx="8">
                  <c:v>62.98823990681899</c:v>
                </c:pt>
                <c:pt idx="9">
                  <c:v>55.484940891954089</c:v>
                </c:pt>
                <c:pt idx="10">
                  <c:v>48.389339202594762</c:v>
                </c:pt>
                <c:pt idx="11">
                  <c:v>48.389339202594762</c:v>
                </c:pt>
                <c:pt idx="12">
                  <c:v>48.389339202594762</c:v>
                </c:pt>
                <c:pt idx="13">
                  <c:v>48.389339202594762</c:v>
                </c:pt>
                <c:pt idx="14">
                  <c:v>48.389339202594762</c:v>
                </c:pt>
                <c:pt idx="15">
                  <c:v>48.389339202594762</c:v>
                </c:pt>
                <c:pt idx="16">
                  <c:v>48.389339202594762</c:v>
                </c:pt>
                <c:pt idx="17">
                  <c:v>48.389339202594762</c:v>
                </c:pt>
                <c:pt idx="18">
                  <c:v>48.389339202594762</c:v>
                </c:pt>
                <c:pt idx="19">
                  <c:v>48.389339202594762</c:v>
                </c:pt>
                <c:pt idx="20">
                  <c:v>48.389339202594762</c:v>
                </c:pt>
                <c:pt idx="21">
                  <c:v>48.389339202594762</c:v>
                </c:pt>
                <c:pt idx="22">
                  <c:v>48.389339202594762</c:v>
                </c:pt>
                <c:pt idx="23">
                  <c:v>48.389339202594762</c:v>
                </c:pt>
                <c:pt idx="24">
                  <c:v>48.389339202594762</c:v>
                </c:pt>
                <c:pt idx="25">
                  <c:v>48.389339202594762</c:v>
                </c:pt>
                <c:pt idx="26">
                  <c:v>48.389339202594762</c:v>
                </c:pt>
                <c:pt idx="27">
                  <c:v>48.389339202594762</c:v>
                </c:pt>
                <c:pt idx="28">
                  <c:v>48.389339202594762</c:v>
                </c:pt>
                <c:pt idx="29">
                  <c:v>48.389339202594762</c:v>
                </c:pt>
                <c:pt idx="30">
                  <c:v>48.389339202594762</c:v>
                </c:pt>
                <c:pt idx="31">
                  <c:v>48.389339202594762</c:v>
                </c:pt>
                <c:pt idx="32">
                  <c:v>48.389339202594762</c:v>
                </c:pt>
                <c:pt idx="33">
                  <c:v>48.389339202594762</c:v>
                </c:pt>
                <c:pt idx="34">
                  <c:v>48.389339202594762</c:v>
                </c:pt>
                <c:pt idx="35">
                  <c:v>48.389339202594762</c:v>
                </c:pt>
                <c:pt idx="36">
                  <c:v>48.389339202594762</c:v>
                </c:pt>
                <c:pt idx="37">
                  <c:v>48.389339202594762</c:v>
                </c:pt>
                <c:pt idx="38">
                  <c:v>48.389339202594762</c:v>
                </c:pt>
                <c:pt idx="39">
                  <c:v>48.389339202594762</c:v>
                </c:pt>
                <c:pt idx="40">
                  <c:v>48.389339202594762</c:v>
                </c:pt>
              </c:numCache>
            </c:numRef>
          </c:val>
          <c:smooth val="0"/>
          <c:extLst>
            <c:ext xmlns:c16="http://schemas.microsoft.com/office/drawing/2014/chart" uri="{C3380CC4-5D6E-409C-BE32-E72D297353CC}">
              <c16:uniqueId val="{00000019-9DF1-4045-BCDC-282F4201BF97}"/>
            </c:ext>
          </c:extLst>
        </c:ser>
        <c:ser>
          <c:idx val="12"/>
          <c:order val="7"/>
          <c:tx>
            <c:strRef>
              <c:f>'Graphics Input'!$E$214</c:f>
              <c:strCache>
                <c:ptCount val="1"/>
                <c:pt idx="0">
                  <c:v>Utility PV - 28% - Mid</c:v>
                </c:pt>
              </c:strCache>
            </c:strRef>
          </c:tx>
          <c:spPr>
            <a:ln>
              <a:solidFill>
                <a:schemeClr val="accent4"/>
              </a:solidFill>
              <a:prstDash val="solid"/>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A-9DF1-4045-BCDC-282F4201BF97}"/>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B-9DF1-4045-BCDC-282F4201BF97}"/>
              </c:ext>
            </c:extLst>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Input'!$S$214:$BG$214</c:f>
              <c:numCache>
                <c:formatCode>"$"#,##0_);\("$"#,##0\)</c:formatCode>
                <c:ptCount val="41"/>
                <c:pt idx="3">
                  <c:v>116.48207315484576</c:v>
                </c:pt>
                <c:pt idx="4">
                  <c:v>92.186041315267445</c:v>
                </c:pt>
                <c:pt idx="5">
                  <c:v>88.851107343785557</c:v>
                </c:pt>
                <c:pt idx="6">
                  <c:v>85.516173372303669</c:v>
                </c:pt>
                <c:pt idx="7">
                  <c:v>81.773542075316229</c:v>
                </c:pt>
                <c:pt idx="8">
                  <c:v>78.030910778328789</c:v>
                </c:pt>
                <c:pt idx="9">
                  <c:v>74.288279481341362</c:v>
                </c:pt>
                <c:pt idx="10">
                  <c:v>70.953345509859503</c:v>
                </c:pt>
                <c:pt idx="11">
                  <c:v>68.696944879133014</c:v>
                </c:pt>
                <c:pt idx="12">
                  <c:v>66.440544248406553</c:v>
                </c:pt>
                <c:pt idx="13">
                  <c:v>64.184143617680078</c:v>
                </c:pt>
                <c:pt idx="14">
                  <c:v>61.927742986953611</c:v>
                </c:pt>
                <c:pt idx="15">
                  <c:v>59.671342356227129</c:v>
                </c:pt>
                <c:pt idx="16">
                  <c:v>57.414941725500647</c:v>
                </c:pt>
                <c:pt idx="17">
                  <c:v>55.158541094774179</c:v>
                </c:pt>
                <c:pt idx="18">
                  <c:v>52.902140464047712</c:v>
                </c:pt>
                <c:pt idx="19">
                  <c:v>50.645739833321237</c:v>
                </c:pt>
                <c:pt idx="20">
                  <c:v>48.389339202594762</c:v>
                </c:pt>
                <c:pt idx="21">
                  <c:v>48.389339202594762</c:v>
                </c:pt>
                <c:pt idx="22">
                  <c:v>48.389339202594762</c:v>
                </c:pt>
                <c:pt idx="23">
                  <c:v>48.389339202594762</c:v>
                </c:pt>
                <c:pt idx="24">
                  <c:v>48.389339202594762</c:v>
                </c:pt>
                <c:pt idx="25">
                  <c:v>48.389339202594762</c:v>
                </c:pt>
                <c:pt idx="26">
                  <c:v>48.389339202594762</c:v>
                </c:pt>
                <c:pt idx="27">
                  <c:v>48.389339202594762</c:v>
                </c:pt>
                <c:pt idx="28">
                  <c:v>48.389339202594762</c:v>
                </c:pt>
                <c:pt idx="29">
                  <c:v>48.389339202594762</c:v>
                </c:pt>
                <c:pt idx="30">
                  <c:v>48.389339202594762</c:v>
                </c:pt>
                <c:pt idx="31">
                  <c:v>48.389339202594762</c:v>
                </c:pt>
                <c:pt idx="32">
                  <c:v>48.389339202594762</c:v>
                </c:pt>
                <c:pt idx="33">
                  <c:v>48.389339202594762</c:v>
                </c:pt>
                <c:pt idx="34">
                  <c:v>48.389339202594762</c:v>
                </c:pt>
                <c:pt idx="35">
                  <c:v>48.389339202594762</c:v>
                </c:pt>
                <c:pt idx="36">
                  <c:v>48.389339202594762</c:v>
                </c:pt>
                <c:pt idx="37">
                  <c:v>48.389339202594762</c:v>
                </c:pt>
                <c:pt idx="38">
                  <c:v>48.389339202594762</c:v>
                </c:pt>
                <c:pt idx="39">
                  <c:v>48.389339202594762</c:v>
                </c:pt>
                <c:pt idx="40">
                  <c:v>48.389339202594762</c:v>
                </c:pt>
              </c:numCache>
            </c:numRef>
          </c:val>
          <c:smooth val="0"/>
          <c:extLst>
            <c:ext xmlns:c16="http://schemas.microsoft.com/office/drawing/2014/chart" uri="{C3380CC4-5D6E-409C-BE32-E72D297353CC}">
              <c16:uniqueId val="{0000001C-9DF1-4045-BCDC-282F4201BF97}"/>
            </c:ext>
          </c:extLst>
        </c:ser>
        <c:ser>
          <c:idx val="13"/>
          <c:order val="8"/>
          <c:tx>
            <c:strRef>
              <c:f>'Graphics Input'!$E$215</c:f>
              <c:strCache>
                <c:ptCount val="1"/>
                <c:pt idx="0">
                  <c:v>Utility PV - 28% - High</c:v>
                </c:pt>
              </c:strCache>
            </c:strRef>
          </c:tx>
          <c:spPr>
            <a:ln>
              <a:solidFill>
                <a:schemeClr val="accent4"/>
              </a:solidFill>
              <a:prstDash val="dash"/>
            </a:ln>
          </c:spPr>
          <c:marker>
            <c:symbol val="none"/>
          </c:marker>
          <c:dPt>
            <c:idx val="13"/>
            <c:bubble3D val="0"/>
            <c:extLst>
              <c:ext xmlns:c16="http://schemas.microsoft.com/office/drawing/2014/chart" uri="{C3380CC4-5D6E-409C-BE32-E72D297353CC}">
                <c16:uniqueId val="{0000001D-9DF1-4045-BCDC-282F4201BF97}"/>
              </c:ext>
            </c:extLst>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Input'!$S$215:$BG$215</c:f>
              <c:numCache>
                <c:formatCode>"$"#,##0_);\("$"#,##0\)</c:formatCode>
                <c:ptCount val="41"/>
                <c:pt idx="4">
                  <c:v>92.186041315267445</c:v>
                </c:pt>
                <c:pt idx="5">
                  <c:v>91.778343989761893</c:v>
                </c:pt>
                <c:pt idx="6">
                  <c:v>91.370646664256356</c:v>
                </c:pt>
                <c:pt idx="7">
                  <c:v>90.555252013245266</c:v>
                </c:pt>
                <c:pt idx="8">
                  <c:v>89.739857362234176</c:v>
                </c:pt>
                <c:pt idx="9">
                  <c:v>88.924462711223086</c:v>
                </c:pt>
                <c:pt idx="10">
                  <c:v>88.516765385717548</c:v>
                </c:pt>
                <c:pt idx="11">
                  <c:v>88.516765385717548</c:v>
                </c:pt>
                <c:pt idx="12">
                  <c:v>88.516765385717548</c:v>
                </c:pt>
                <c:pt idx="13">
                  <c:v>88.516765385717548</c:v>
                </c:pt>
                <c:pt idx="14">
                  <c:v>88.516765385717548</c:v>
                </c:pt>
                <c:pt idx="15">
                  <c:v>88.516765385717548</c:v>
                </c:pt>
                <c:pt idx="16">
                  <c:v>88.516765385717548</c:v>
                </c:pt>
                <c:pt idx="17">
                  <c:v>88.516765385717548</c:v>
                </c:pt>
                <c:pt idx="18">
                  <c:v>88.516765385717548</c:v>
                </c:pt>
                <c:pt idx="19">
                  <c:v>88.516765385717548</c:v>
                </c:pt>
                <c:pt idx="20">
                  <c:v>88.516765385717548</c:v>
                </c:pt>
                <c:pt idx="21">
                  <c:v>88.516765385717548</c:v>
                </c:pt>
                <c:pt idx="22">
                  <c:v>88.516765385717548</c:v>
                </c:pt>
                <c:pt idx="23">
                  <c:v>88.516765385717548</c:v>
                </c:pt>
                <c:pt idx="24">
                  <c:v>88.516765385717548</c:v>
                </c:pt>
                <c:pt idx="25">
                  <c:v>88.516765385717548</c:v>
                </c:pt>
                <c:pt idx="26">
                  <c:v>88.516765385717548</c:v>
                </c:pt>
                <c:pt idx="27">
                  <c:v>88.516765385717548</c:v>
                </c:pt>
                <c:pt idx="28">
                  <c:v>88.516765385717548</c:v>
                </c:pt>
                <c:pt idx="29">
                  <c:v>88.516765385717548</c:v>
                </c:pt>
                <c:pt idx="30">
                  <c:v>88.516765385717548</c:v>
                </c:pt>
                <c:pt idx="31">
                  <c:v>88.516765385717548</c:v>
                </c:pt>
                <c:pt idx="32">
                  <c:v>88.516765385717548</c:v>
                </c:pt>
                <c:pt idx="33">
                  <c:v>88.516765385717548</c:v>
                </c:pt>
                <c:pt idx="34">
                  <c:v>88.516765385717548</c:v>
                </c:pt>
                <c:pt idx="35">
                  <c:v>88.516765385717548</c:v>
                </c:pt>
                <c:pt idx="36">
                  <c:v>88.516765385717548</c:v>
                </c:pt>
                <c:pt idx="37">
                  <c:v>88.516765385717548</c:v>
                </c:pt>
                <c:pt idx="38">
                  <c:v>88.516765385717548</c:v>
                </c:pt>
                <c:pt idx="39">
                  <c:v>88.516765385717548</c:v>
                </c:pt>
                <c:pt idx="40">
                  <c:v>88.516765385717548</c:v>
                </c:pt>
              </c:numCache>
            </c:numRef>
          </c:val>
          <c:smooth val="0"/>
          <c:extLst>
            <c:ext xmlns:c16="http://schemas.microsoft.com/office/drawing/2014/chart" uri="{C3380CC4-5D6E-409C-BE32-E72D297353CC}">
              <c16:uniqueId val="{0000001E-9DF1-4045-BCDC-282F4201BF97}"/>
            </c:ext>
          </c:extLst>
        </c:ser>
        <c:dLbls>
          <c:showLegendKey val="0"/>
          <c:showVal val="0"/>
          <c:showCatName val="0"/>
          <c:showSerName val="0"/>
          <c:showPercent val="0"/>
          <c:showBubbleSize val="0"/>
        </c:dLbls>
        <c:smooth val="0"/>
        <c:axId val="141991936"/>
        <c:axId val="141993472"/>
      </c:lineChart>
      <c:catAx>
        <c:axId val="141991936"/>
        <c:scaling>
          <c:orientation val="minMax"/>
        </c:scaling>
        <c:delete val="0"/>
        <c:axPos val="b"/>
        <c:numFmt formatCode="General" sourceLinked="1"/>
        <c:majorTickMark val="out"/>
        <c:minorTickMark val="none"/>
        <c:tickLblPos val="nextTo"/>
        <c:txPr>
          <a:bodyPr/>
          <a:lstStyle/>
          <a:p>
            <a:pPr>
              <a:defRPr sz="1400"/>
            </a:pPr>
            <a:endParaRPr lang="da-DK"/>
          </a:p>
        </c:txPr>
        <c:crossAx val="141993472"/>
        <c:crosses val="autoZero"/>
        <c:auto val="1"/>
        <c:lblAlgn val="ctr"/>
        <c:lblOffset val="100"/>
        <c:tickLblSkip val="5"/>
        <c:tickMarkSkip val="1"/>
        <c:noMultiLvlLbl val="0"/>
      </c:catAx>
      <c:valAx>
        <c:axId val="141993472"/>
        <c:scaling>
          <c:orientation val="minMax"/>
          <c:max val="350"/>
          <c:min val="20"/>
        </c:scaling>
        <c:delete val="0"/>
        <c:axPos val="l"/>
        <c:majorGridlines>
          <c:spPr>
            <a:ln>
              <a:solidFill>
                <a:schemeClr val="bg1">
                  <a:lumMod val="85000"/>
                </a:schemeClr>
              </a:solidFill>
            </a:ln>
          </c:spPr>
        </c:majorGridlines>
        <c:title>
          <c:tx>
            <c:rich>
              <a:bodyPr rot="-5400000" vert="horz"/>
              <a:lstStyle/>
              <a:p>
                <a:pPr>
                  <a:defRPr sz="1800"/>
                </a:pPr>
                <a:r>
                  <a:rPr lang="en-US" sz="1400" baseline="0"/>
                  <a:t>Solar PV Levelized Cost of Energy </a:t>
                </a:r>
                <a:r>
                  <a:rPr lang="en-US" sz="1400"/>
                  <a:t>($/MWh)</a:t>
                </a:r>
              </a:p>
            </c:rich>
          </c:tx>
          <c:layout>
            <c:manualLayout>
              <c:xMode val="edge"/>
              <c:yMode val="edge"/>
              <c:x val="5.7254024301872597E-2"/>
              <c:y val="0.17042824445158"/>
            </c:manualLayout>
          </c:layout>
          <c:overlay val="0"/>
        </c:title>
        <c:numFmt formatCode="&quot;$&quot;#,##0_);\(&quot;$&quot;#,##0\)" sourceLinked="1"/>
        <c:majorTickMark val="out"/>
        <c:minorTickMark val="none"/>
        <c:tickLblPos val="nextTo"/>
        <c:txPr>
          <a:bodyPr/>
          <a:lstStyle/>
          <a:p>
            <a:pPr>
              <a:defRPr sz="1400"/>
            </a:pPr>
            <a:endParaRPr lang="da-DK"/>
          </a:p>
        </c:txPr>
        <c:crossAx val="141991936"/>
        <c:crosses val="autoZero"/>
        <c:crossBetween val="midCat"/>
      </c:valAx>
    </c:plotArea>
    <c:legend>
      <c:legendPos val="t"/>
      <c:layout>
        <c:manualLayout>
          <c:xMode val="edge"/>
          <c:yMode val="edge"/>
          <c:x val="0.44115449521335698"/>
          <c:y val="0.24785607983446001"/>
          <c:w val="0.497640580816818"/>
          <c:h val="0.156890121454375"/>
        </c:manualLayout>
      </c:layout>
      <c:overlay val="0"/>
      <c:txPr>
        <a:bodyPr/>
        <a:lstStyle/>
        <a:p>
          <a:pPr>
            <a:defRPr sz="12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0051829897667307E-2"/>
          <c:y val="9.1297712547325993E-2"/>
          <c:w val="0.91243195021970602"/>
          <c:h val="0.81318821339193104"/>
        </c:manualLayout>
      </c:layout>
      <c:lineChart>
        <c:grouping val="standard"/>
        <c:varyColors val="0"/>
        <c:ser>
          <c:idx val="8"/>
          <c:order val="0"/>
          <c:tx>
            <c:strRef>
              <c:f>'Graphics Input'!$E$321</c:f>
              <c:strCache>
                <c:ptCount val="1"/>
                <c:pt idx="0">
                  <c:v>6 hrs TES - Class 1 - low</c:v>
                </c:pt>
              </c:strCache>
            </c:strRef>
          </c:tx>
          <c:spPr>
            <a:ln>
              <a:solidFill>
                <a:schemeClr val="accent3"/>
              </a:solidFill>
              <a:prstDash val="sysDot"/>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Input'!$S$321:$BG$321</c:f>
              <c:numCache>
                <c:formatCode>0%</c:formatCode>
                <c:ptCount val="41"/>
                <c:pt idx="4">
                  <c:v>0.28000000000000003</c:v>
                </c:pt>
                <c:pt idx="5">
                  <c:v>0.28000000000000003</c:v>
                </c:pt>
                <c:pt idx="6">
                  <c:v>0.28000000000000003</c:v>
                </c:pt>
                <c:pt idx="7">
                  <c:v>0.28000000000000003</c:v>
                </c:pt>
                <c:pt idx="8">
                  <c:v>0.28000000000000003</c:v>
                </c:pt>
                <c:pt idx="9">
                  <c:v>0.28000000000000003</c:v>
                </c:pt>
                <c:pt idx="10">
                  <c:v>0.28000000000000003</c:v>
                </c:pt>
                <c:pt idx="11">
                  <c:v>0.28000000000000003</c:v>
                </c:pt>
                <c:pt idx="12">
                  <c:v>0.28000000000000003</c:v>
                </c:pt>
                <c:pt idx="13">
                  <c:v>0.28000000000000003</c:v>
                </c:pt>
                <c:pt idx="14">
                  <c:v>0.28000000000000003</c:v>
                </c:pt>
                <c:pt idx="15">
                  <c:v>0.28000000000000003</c:v>
                </c:pt>
                <c:pt idx="16">
                  <c:v>0.28000000000000003</c:v>
                </c:pt>
                <c:pt idx="17">
                  <c:v>0.28000000000000003</c:v>
                </c:pt>
                <c:pt idx="18">
                  <c:v>0.28000000000000003</c:v>
                </c:pt>
                <c:pt idx="19">
                  <c:v>0.28000000000000003</c:v>
                </c:pt>
                <c:pt idx="20">
                  <c:v>0.28000000000000003</c:v>
                </c:pt>
                <c:pt idx="21">
                  <c:v>0.28000000000000003</c:v>
                </c:pt>
                <c:pt idx="22">
                  <c:v>0.28000000000000003</c:v>
                </c:pt>
                <c:pt idx="23">
                  <c:v>0.28000000000000003</c:v>
                </c:pt>
                <c:pt idx="24">
                  <c:v>0.28000000000000003</c:v>
                </c:pt>
                <c:pt idx="25">
                  <c:v>0.28000000000000003</c:v>
                </c:pt>
                <c:pt idx="26">
                  <c:v>0.28000000000000003</c:v>
                </c:pt>
                <c:pt idx="27">
                  <c:v>0.28000000000000003</c:v>
                </c:pt>
                <c:pt idx="28">
                  <c:v>0.28000000000000003</c:v>
                </c:pt>
                <c:pt idx="29">
                  <c:v>0.28000000000000003</c:v>
                </c:pt>
                <c:pt idx="30">
                  <c:v>0.28000000000000003</c:v>
                </c:pt>
                <c:pt idx="31">
                  <c:v>0.28000000000000003</c:v>
                </c:pt>
                <c:pt idx="32">
                  <c:v>0.28000000000000003</c:v>
                </c:pt>
                <c:pt idx="33">
                  <c:v>0.28000000000000003</c:v>
                </c:pt>
                <c:pt idx="34">
                  <c:v>0.28000000000000003</c:v>
                </c:pt>
                <c:pt idx="35">
                  <c:v>0.28000000000000003</c:v>
                </c:pt>
                <c:pt idx="36">
                  <c:v>0.28000000000000003</c:v>
                </c:pt>
                <c:pt idx="37">
                  <c:v>0.28000000000000003</c:v>
                </c:pt>
                <c:pt idx="38">
                  <c:v>0.28000000000000003</c:v>
                </c:pt>
                <c:pt idx="39">
                  <c:v>0.28000000000000003</c:v>
                </c:pt>
                <c:pt idx="40">
                  <c:v>0.28000000000000003</c:v>
                </c:pt>
              </c:numCache>
            </c:numRef>
          </c:val>
          <c:smooth val="0"/>
          <c:extLst>
            <c:ext xmlns:c16="http://schemas.microsoft.com/office/drawing/2014/chart" uri="{C3380CC4-5D6E-409C-BE32-E72D297353CC}">
              <c16:uniqueId val="{00000000-CB22-4E5A-89B4-4400CDAD062F}"/>
            </c:ext>
          </c:extLst>
        </c:ser>
        <c:ser>
          <c:idx val="10"/>
          <c:order val="1"/>
          <c:tx>
            <c:strRef>
              <c:f>'Graphics Input'!$E$322</c:f>
              <c:strCache>
                <c:ptCount val="1"/>
                <c:pt idx="0">
                  <c:v>6 hrs TES - Class 1 -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01-CB22-4E5A-89B4-4400CDAD062F}"/>
              </c:ext>
            </c:extLst>
          </c:dPt>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Input'!$S$322:$BG$322</c:f>
              <c:numCache>
                <c:formatCode>0%</c:formatCode>
                <c:ptCount val="41"/>
                <c:pt idx="3">
                  <c:v>0.28000000000000003</c:v>
                </c:pt>
                <c:pt idx="4">
                  <c:v>0.28000000000000003</c:v>
                </c:pt>
                <c:pt idx="5">
                  <c:v>0.28000000000000003</c:v>
                </c:pt>
                <c:pt idx="6">
                  <c:v>0.28000000000000003</c:v>
                </c:pt>
                <c:pt idx="7">
                  <c:v>0.28000000000000003</c:v>
                </c:pt>
                <c:pt idx="8">
                  <c:v>0.28000000000000003</c:v>
                </c:pt>
                <c:pt idx="9">
                  <c:v>0.28000000000000003</c:v>
                </c:pt>
                <c:pt idx="10">
                  <c:v>0.28000000000000003</c:v>
                </c:pt>
                <c:pt idx="11">
                  <c:v>0.28000000000000003</c:v>
                </c:pt>
                <c:pt idx="12">
                  <c:v>0.28000000000000003</c:v>
                </c:pt>
                <c:pt idx="13">
                  <c:v>0.28000000000000003</c:v>
                </c:pt>
                <c:pt idx="14">
                  <c:v>0.28000000000000003</c:v>
                </c:pt>
                <c:pt idx="15">
                  <c:v>0.28000000000000003</c:v>
                </c:pt>
                <c:pt idx="16">
                  <c:v>0.28000000000000003</c:v>
                </c:pt>
                <c:pt idx="17">
                  <c:v>0.28000000000000003</c:v>
                </c:pt>
                <c:pt idx="18">
                  <c:v>0.28000000000000003</c:v>
                </c:pt>
                <c:pt idx="19">
                  <c:v>0.28000000000000003</c:v>
                </c:pt>
                <c:pt idx="20">
                  <c:v>0.28000000000000003</c:v>
                </c:pt>
                <c:pt idx="21">
                  <c:v>0.28000000000000003</c:v>
                </c:pt>
                <c:pt idx="22">
                  <c:v>0.28000000000000003</c:v>
                </c:pt>
                <c:pt idx="23">
                  <c:v>0.28000000000000003</c:v>
                </c:pt>
                <c:pt idx="24">
                  <c:v>0.28000000000000003</c:v>
                </c:pt>
                <c:pt idx="25">
                  <c:v>0.28000000000000003</c:v>
                </c:pt>
                <c:pt idx="26">
                  <c:v>0.28000000000000003</c:v>
                </c:pt>
                <c:pt idx="27">
                  <c:v>0.28000000000000003</c:v>
                </c:pt>
                <c:pt idx="28">
                  <c:v>0.28000000000000003</c:v>
                </c:pt>
                <c:pt idx="29">
                  <c:v>0.28000000000000003</c:v>
                </c:pt>
                <c:pt idx="30">
                  <c:v>0.28000000000000003</c:v>
                </c:pt>
                <c:pt idx="31">
                  <c:v>0.28000000000000003</c:v>
                </c:pt>
                <c:pt idx="32">
                  <c:v>0.28000000000000003</c:v>
                </c:pt>
                <c:pt idx="33">
                  <c:v>0.28000000000000003</c:v>
                </c:pt>
                <c:pt idx="34">
                  <c:v>0.28000000000000003</c:v>
                </c:pt>
                <c:pt idx="35">
                  <c:v>0.28000000000000003</c:v>
                </c:pt>
                <c:pt idx="36">
                  <c:v>0.28000000000000003</c:v>
                </c:pt>
                <c:pt idx="37">
                  <c:v>0.28000000000000003</c:v>
                </c:pt>
                <c:pt idx="38">
                  <c:v>0.28000000000000003</c:v>
                </c:pt>
                <c:pt idx="39">
                  <c:v>0.28000000000000003</c:v>
                </c:pt>
                <c:pt idx="40">
                  <c:v>0.28000000000000003</c:v>
                </c:pt>
              </c:numCache>
            </c:numRef>
          </c:val>
          <c:smooth val="0"/>
          <c:extLst>
            <c:ext xmlns:c16="http://schemas.microsoft.com/office/drawing/2014/chart" uri="{C3380CC4-5D6E-409C-BE32-E72D297353CC}">
              <c16:uniqueId val="{00000002-CB22-4E5A-89B4-4400CDAD062F}"/>
            </c:ext>
          </c:extLst>
        </c:ser>
        <c:ser>
          <c:idx val="11"/>
          <c:order val="2"/>
          <c:tx>
            <c:strRef>
              <c:f>'Graphics Input'!$E$323</c:f>
              <c:strCache>
                <c:ptCount val="1"/>
                <c:pt idx="0">
                  <c:v>6 hrs TES - Class 1 - high</c:v>
                </c:pt>
              </c:strCache>
            </c:strRef>
          </c:tx>
          <c:spPr>
            <a:ln>
              <a:solidFill>
                <a:schemeClr val="accent3"/>
              </a:solidFill>
              <a:prstDash val="dash"/>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Input'!$S$323:$BG$323</c:f>
              <c:numCache>
                <c:formatCode>0%</c:formatCode>
                <c:ptCount val="41"/>
                <c:pt idx="4">
                  <c:v>0.28000000000000003</c:v>
                </c:pt>
                <c:pt idx="5">
                  <c:v>0.28000000000000003</c:v>
                </c:pt>
                <c:pt idx="6">
                  <c:v>0.28000000000000003</c:v>
                </c:pt>
                <c:pt idx="7">
                  <c:v>0.28000000000000003</c:v>
                </c:pt>
                <c:pt idx="8">
                  <c:v>0.28000000000000003</c:v>
                </c:pt>
                <c:pt idx="9">
                  <c:v>0.28000000000000003</c:v>
                </c:pt>
                <c:pt idx="10">
                  <c:v>0.28000000000000003</c:v>
                </c:pt>
                <c:pt idx="11">
                  <c:v>0.28000000000000003</c:v>
                </c:pt>
                <c:pt idx="12">
                  <c:v>0.28000000000000003</c:v>
                </c:pt>
                <c:pt idx="13">
                  <c:v>0.28000000000000003</c:v>
                </c:pt>
                <c:pt idx="14">
                  <c:v>0.28000000000000003</c:v>
                </c:pt>
                <c:pt idx="15">
                  <c:v>0.28000000000000003</c:v>
                </c:pt>
                <c:pt idx="16">
                  <c:v>0.28000000000000003</c:v>
                </c:pt>
                <c:pt idx="17">
                  <c:v>0.28000000000000003</c:v>
                </c:pt>
                <c:pt idx="18">
                  <c:v>0.28000000000000003</c:v>
                </c:pt>
                <c:pt idx="19">
                  <c:v>0.28000000000000003</c:v>
                </c:pt>
                <c:pt idx="20">
                  <c:v>0.28000000000000003</c:v>
                </c:pt>
                <c:pt idx="21">
                  <c:v>0.28000000000000003</c:v>
                </c:pt>
                <c:pt idx="22">
                  <c:v>0.28000000000000003</c:v>
                </c:pt>
                <c:pt idx="23">
                  <c:v>0.28000000000000003</c:v>
                </c:pt>
                <c:pt idx="24">
                  <c:v>0.28000000000000003</c:v>
                </c:pt>
                <c:pt idx="25">
                  <c:v>0.28000000000000003</c:v>
                </c:pt>
                <c:pt idx="26">
                  <c:v>0.28000000000000003</c:v>
                </c:pt>
                <c:pt idx="27">
                  <c:v>0.28000000000000003</c:v>
                </c:pt>
                <c:pt idx="28">
                  <c:v>0.28000000000000003</c:v>
                </c:pt>
                <c:pt idx="29">
                  <c:v>0.28000000000000003</c:v>
                </c:pt>
                <c:pt idx="30">
                  <c:v>0.28000000000000003</c:v>
                </c:pt>
                <c:pt idx="31">
                  <c:v>0.28000000000000003</c:v>
                </c:pt>
                <c:pt idx="32">
                  <c:v>0.28000000000000003</c:v>
                </c:pt>
                <c:pt idx="33">
                  <c:v>0.28000000000000003</c:v>
                </c:pt>
                <c:pt idx="34">
                  <c:v>0.28000000000000003</c:v>
                </c:pt>
                <c:pt idx="35">
                  <c:v>0.28000000000000003</c:v>
                </c:pt>
                <c:pt idx="36">
                  <c:v>0.28000000000000003</c:v>
                </c:pt>
                <c:pt idx="37">
                  <c:v>0.28000000000000003</c:v>
                </c:pt>
                <c:pt idx="38">
                  <c:v>0.28000000000000003</c:v>
                </c:pt>
                <c:pt idx="39">
                  <c:v>0.28000000000000003</c:v>
                </c:pt>
                <c:pt idx="40">
                  <c:v>0.28000000000000003</c:v>
                </c:pt>
              </c:numCache>
            </c:numRef>
          </c:val>
          <c:smooth val="0"/>
          <c:extLst>
            <c:ext xmlns:c16="http://schemas.microsoft.com/office/drawing/2014/chart" uri="{C3380CC4-5D6E-409C-BE32-E72D297353CC}">
              <c16:uniqueId val="{00000003-CB22-4E5A-89B4-4400CDAD062F}"/>
            </c:ext>
          </c:extLst>
        </c:ser>
        <c:ser>
          <c:idx val="12"/>
          <c:order val="3"/>
          <c:tx>
            <c:strRef>
              <c:f>'Graphics Input'!$E$324</c:f>
              <c:strCache>
                <c:ptCount val="1"/>
                <c:pt idx="0">
                  <c:v>6 hrs TES - Class 3 - low</c:v>
                </c:pt>
              </c:strCache>
            </c:strRef>
          </c:tx>
          <c:spPr>
            <a:ln>
              <a:solidFill>
                <a:schemeClr val="accent2"/>
              </a:solidFill>
              <a:prstDash val="sysDot"/>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Input'!$S$324:$BG$324</c:f>
              <c:numCache>
                <c:formatCode>0%</c:formatCode>
                <c:ptCount val="41"/>
                <c:pt idx="4">
                  <c:v>0.37</c:v>
                </c:pt>
                <c:pt idx="5">
                  <c:v>0.37</c:v>
                </c:pt>
                <c:pt idx="6">
                  <c:v>0.37</c:v>
                </c:pt>
                <c:pt idx="7">
                  <c:v>0.37</c:v>
                </c:pt>
                <c:pt idx="8">
                  <c:v>0.37</c:v>
                </c:pt>
                <c:pt idx="9">
                  <c:v>0.37</c:v>
                </c:pt>
                <c:pt idx="10">
                  <c:v>0.37</c:v>
                </c:pt>
                <c:pt idx="11">
                  <c:v>0.37</c:v>
                </c:pt>
                <c:pt idx="12">
                  <c:v>0.37</c:v>
                </c:pt>
                <c:pt idx="13">
                  <c:v>0.37</c:v>
                </c:pt>
                <c:pt idx="14">
                  <c:v>0.37</c:v>
                </c:pt>
                <c:pt idx="15">
                  <c:v>0.37</c:v>
                </c:pt>
                <c:pt idx="16">
                  <c:v>0.37</c:v>
                </c:pt>
                <c:pt idx="17">
                  <c:v>0.37</c:v>
                </c:pt>
                <c:pt idx="18">
                  <c:v>0.37</c:v>
                </c:pt>
                <c:pt idx="19">
                  <c:v>0.37</c:v>
                </c:pt>
                <c:pt idx="20">
                  <c:v>0.37</c:v>
                </c:pt>
                <c:pt idx="21">
                  <c:v>0.37</c:v>
                </c:pt>
                <c:pt idx="22">
                  <c:v>0.37</c:v>
                </c:pt>
                <c:pt idx="23">
                  <c:v>0.37</c:v>
                </c:pt>
                <c:pt idx="24">
                  <c:v>0.37</c:v>
                </c:pt>
                <c:pt idx="25">
                  <c:v>0.37</c:v>
                </c:pt>
                <c:pt idx="26">
                  <c:v>0.37</c:v>
                </c:pt>
                <c:pt idx="27">
                  <c:v>0.37</c:v>
                </c:pt>
                <c:pt idx="28">
                  <c:v>0.37</c:v>
                </c:pt>
                <c:pt idx="29">
                  <c:v>0.37</c:v>
                </c:pt>
                <c:pt idx="30">
                  <c:v>0.37</c:v>
                </c:pt>
                <c:pt idx="31">
                  <c:v>0.37</c:v>
                </c:pt>
                <c:pt idx="32">
                  <c:v>0.37</c:v>
                </c:pt>
                <c:pt idx="33">
                  <c:v>0.37</c:v>
                </c:pt>
                <c:pt idx="34">
                  <c:v>0.37</c:v>
                </c:pt>
                <c:pt idx="35">
                  <c:v>0.37</c:v>
                </c:pt>
                <c:pt idx="36">
                  <c:v>0.37</c:v>
                </c:pt>
                <c:pt idx="37">
                  <c:v>0.37</c:v>
                </c:pt>
                <c:pt idx="38">
                  <c:v>0.37</c:v>
                </c:pt>
                <c:pt idx="39">
                  <c:v>0.37</c:v>
                </c:pt>
                <c:pt idx="40">
                  <c:v>0.37</c:v>
                </c:pt>
              </c:numCache>
            </c:numRef>
          </c:val>
          <c:smooth val="0"/>
          <c:extLst>
            <c:ext xmlns:c16="http://schemas.microsoft.com/office/drawing/2014/chart" uri="{C3380CC4-5D6E-409C-BE32-E72D297353CC}">
              <c16:uniqueId val="{00000004-CB22-4E5A-89B4-4400CDAD062F}"/>
            </c:ext>
          </c:extLst>
        </c:ser>
        <c:ser>
          <c:idx val="13"/>
          <c:order val="4"/>
          <c:tx>
            <c:strRef>
              <c:f>'Graphics Input'!$E$325</c:f>
              <c:strCache>
                <c:ptCount val="1"/>
                <c:pt idx="0">
                  <c:v>6 hrs TES - Class 3 -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05-CB22-4E5A-89B4-4400CDAD062F}"/>
              </c:ext>
            </c:extLst>
          </c:dPt>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Input'!$S$325:$BG$325</c:f>
              <c:numCache>
                <c:formatCode>0%</c:formatCode>
                <c:ptCount val="41"/>
                <c:pt idx="3">
                  <c:v>0.37</c:v>
                </c:pt>
                <c:pt idx="4">
                  <c:v>0.37</c:v>
                </c:pt>
                <c:pt idx="5">
                  <c:v>0.37</c:v>
                </c:pt>
                <c:pt idx="6">
                  <c:v>0.37</c:v>
                </c:pt>
                <c:pt idx="7">
                  <c:v>0.37</c:v>
                </c:pt>
                <c:pt idx="8">
                  <c:v>0.37</c:v>
                </c:pt>
                <c:pt idx="9">
                  <c:v>0.37</c:v>
                </c:pt>
                <c:pt idx="10">
                  <c:v>0.37</c:v>
                </c:pt>
                <c:pt idx="11">
                  <c:v>0.37</c:v>
                </c:pt>
                <c:pt idx="12">
                  <c:v>0.37</c:v>
                </c:pt>
                <c:pt idx="13">
                  <c:v>0.37</c:v>
                </c:pt>
                <c:pt idx="14">
                  <c:v>0.37</c:v>
                </c:pt>
                <c:pt idx="15">
                  <c:v>0.37</c:v>
                </c:pt>
                <c:pt idx="16">
                  <c:v>0.37</c:v>
                </c:pt>
                <c:pt idx="17">
                  <c:v>0.37</c:v>
                </c:pt>
                <c:pt idx="18">
                  <c:v>0.37</c:v>
                </c:pt>
                <c:pt idx="19">
                  <c:v>0.37</c:v>
                </c:pt>
                <c:pt idx="20">
                  <c:v>0.37</c:v>
                </c:pt>
                <c:pt idx="21">
                  <c:v>0.37</c:v>
                </c:pt>
                <c:pt idx="22">
                  <c:v>0.37</c:v>
                </c:pt>
                <c:pt idx="23">
                  <c:v>0.37</c:v>
                </c:pt>
                <c:pt idx="24">
                  <c:v>0.37</c:v>
                </c:pt>
                <c:pt idx="25">
                  <c:v>0.37</c:v>
                </c:pt>
                <c:pt idx="26">
                  <c:v>0.37</c:v>
                </c:pt>
                <c:pt idx="27">
                  <c:v>0.37</c:v>
                </c:pt>
                <c:pt idx="28">
                  <c:v>0.37</c:v>
                </c:pt>
                <c:pt idx="29">
                  <c:v>0.37</c:v>
                </c:pt>
                <c:pt idx="30">
                  <c:v>0.37</c:v>
                </c:pt>
                <c:pt idx="31">
                  <c:v>0.37</c:v>
                </c:pt>
                <c:pt idx="32">
                  <c:v>0.37</c:v>
                </c:pt>
                <c:pt idx="33">
                  <c:v>0.37</c:v>
                </c:pt>
                <c:pt idx="34">
                  <c:v>0.37</c:v>
                </c:pt>
                <c:pt idx="35">
                  <c:v>0.37</c:v>
                </c:pt>
                <c:pt idx="36">
                  <c:v>0.37</c:v>
                </c:pt>
                <c:pt idx="37">
                  <c:v>0.37</c:v>
                </c:pt>
                <c:pt idx="38">
                  <c:v>0.37</c:v>
                </c:pt>
                <c:pt idx="39">
                  <c:v>0.37</c:v>
                </c:pt>
                <c:pt idx="40">
                  <c:v>0.37</c:v>
                </c:pt>
              </c:numCache>
            </c:numRef>
          </c:val>
          <c:smooth val="0"/>
          <c:extLst>
            <c:ext xmlns:c16="http://schemas.microsoft.com/office/drawing/2014/chart" uri="{C3380CC4-5D6E-409C-BE32-E72D297353CC}">
              <c16:uniqueId val="{00000006-CB22-4E5A-89B4-4400CDAD062F}"/>
            </c:ext>
          </c:extLst>
        </c:ser>
        <c:ser>
          <c:idx val="14"/>
          <c:order val="5"/>
          <c:tx>
            <c:strRef>
              <c:f>'Graphics Input'!$E$326</c:f>
              <c:strCache>
                <c:ptCount val="1"/>
                <c:pt idx="0">
                  <c:v>6 hrs TES - Class 3 - high</c:v>
                </c:pt>
              </c:strCache>
            </c:strRef>
          </c:tx>
          <c:spPr>
            <a:ln>
              <a:solidFill>
                <a:schemeClr val="accent2"/>
              </a:solidFill>
              <a:prstDash val="dash"/>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Input'!$S$326:$BG$326</c:f>
              <c:numCache>
                <c:formatCode>0%</c:formatCode>
                <c:ptCount val="41"/>
                <c:pt idx="4">
                  <c:v>0.37</c:v>
                </c:pt>
                <c:pt idx="5">
                  <c:v>0.37</c:v>
                </c:pt>
                <c:pt idx="6">
                  <c:v>0.37</c:v>
                </c:pt>
                <c:pt idx="7">
                  <c:v>0.37</c:v>
                </c:pt>
                <c:pt idx="8">
                  <c:v>0.37</c:v>
                </c:pt>
                <c:pt idx="9">
                  <c:v>0.37</c:v>
                </c:pt>
                <c:pt idx="10">
                  <c:v>0.37</c:v>
                </c:pt>
                <c:pt idx="11">
                  <c:v>0.37</c:v>
                </c:pt>
                <c:pt idx="12">
                  <c:v>0.37</c:v>
                </c:pt>
                <c:pt idx="13">
                  <c:v>0.37</c:v>
                </c:pt>
                <c:pt idx="14">
                  <c:v>0.37</c:v>
                </c:pt>
                <c:pt idx="15">
                  <c:v>0.37</c:v>
                </c:pt>
                <c:pt idx="16">
                  <c:v>0.37</c:v>
                </c:pt>
                <c:pt idx="17">
                  <c:v>0.37</c:v>
                </c:pt>
                <c:pt idx="18">
                  <c:v>0.37</c:v>
                </c:pt>
                <c:pt idx="19">
                  <c:v>0.37</c:v>
                </c:pt>
                <c:pt idx="20">
                  <c:v>0.37</c:v>
                </c:pt>
                <c:pt idx="21">
                  <c:v>0.37</c:v>
                </c:pt>
                <c:pt idx="22">
                  <c:v>0.37</c:v>
                </c:pt>
                <c:pt idx="23">
                  <c:v>0.37</c:v>
                </c:pt>
                <c:pt idx="24">
                  <c:v>0.37</c:v>
                </c:pt>
                <c:pt idx="25">
                  <c:v>0.37</c:v>
                </c:pt>
                <c:pt idx="26">
                  <c:v>0.37</c:v>
                </c:pt>
                <c:pt idx="27">
                  <c:v>0.37</c:v>
                </c:pt>
                <c:pt idx="28">
                  <c:v>0.37</c:v>
                </c:pt>
                <c:pt idx="29">
                  <c:v>0.37</c:v>
                </c:pt>
                <c:pt idx="30">
                  <c:v>0.37</c:v>
                </c:pt>
                <c:pt idx="31">
                  <c:v>0.37</c:v>
                </c:pt>
                <c:pt idx="32">
                  <c:v>0.37</c:v>
                </c:pt>
                <c:pt idx="33">
                  <c:v>0.37</c:v>
                </c:pt>
                <c:pt idx="34">
                  <c:v>0.37</c:v>
                </c:pt>
                <c:pt idx="35">
                  <c:v>0.37</c:v>
                </c:pt>
                <c:pt idx="36">
                  <c:v>0.37</c:v>
                </c:pt>
                <c:pt idx="37">
                  <c:v>0.37</c:v>
                </c:pt>
                <c:pt idx="38">
                  <c:v>0.37</c:v>
                </c:pt>
                <c:pt idx="39">
                  <c:v>0.37</c:v>
                </c:pt>
                <c:pt idx="40">
                  <c:v>0.37</c:v>
                </c:pt>
              </c:numCache>
            </c:numRef>
          </c:val>
          <c:smooth val="0"/>
          <c:extLst>
            <c:ext xmlns:c16="http://schemas.microsoft.com/office/drawing/2014/chart" uri="{C3380CC4-5D6E-409C-BE32-E72D297353CC}">
              <c16:uniqueId val="{00000007-CB22-4E5A-89B4-4400CDAD062F}"/>
            </c:ext>
          </c:extLst>
        </c:ser>
        <c:ser>
          <c:idx val="15"/>
          <c:order val="6"/>
          <c:tx>
            <c:strRef>
              <c:f>'Graphics Input'!$E$327</c:f>
              <c:strCache>
                <c:ptCount val="1"/>
                <c:pt idx="0">
                  <c:v>6 hrs TES - Class 5 - low</c:v>
                </c:pt>
              </c:strCache>
            </c:strRef>
          </c:tx>
          <c:spPr>
            <a:ln>
              <a:solidFill>
                <a:srgbClr val="7030A0"/>
              </a:solidFill>
              <a:prstDash val="sysDot"/>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Input'!$S$327:$BG$327</c:f>
              <c:numCache>
                <c:formatCode>0%</c:formatCode>
                <c:ptCount val="41"/>
                <c:pt idx="4">
                  <c:v>0.38</c:v>
                </c:pt>
                <c:pt idx="5">
                  <c:v>0.38</c:v>
                </c:pt>
                <c:pt idx="6">
                  <c:v>0.38</c:v>
                </c:pt>
                <c:pt idx="7">
                  <c:v>0.38</c:v>
                </c:pt>
                <c:pt idx="8">
                  <c:v>0.38</c:v>
                </c:pt>
                <c:pt idx="9">
                  <c:v>0.38</c:v>
                </c:pt>
                <c:pt idx="10">
                  <c:v>0.38</c:v>
                </c:pt>
                <c:pt idx="11">
                  <c:v>0.38</c:v>
                </c:pt>
                <c:pt idx="12">
                  <c:v>0.38</c:v>
                </c:pt>
                <c:pt idx="13">
                  <c:v>0.38</c:v>
                </c:pt>
                <c:pt idx="14">
                  <c:v>0.38</c:v>
                </c:pt>
                <c:pt idx="15">
                  <c:v>0.38</c:v>
                </c:pt>
                <c:pt idx="16">
                  <c:v>0.38</c:v>
                </c:pt>
                <c:pt idx="17">
                  <c:v>0.38</c:v>
                </c:pt>
                <c:pt idx="18">
                  <c:v>0.38</c:v>
                </c:pt>
                <c:pt idx="19">
                  <c:v>0.38</c:v>
                </c:pt>
                <c:pt idx="20">
                  <c:v>0.38</c:v>
                </c:pt>
                <c:pt idx="21">
                  <c:v>0.38</c:v>
                </c:pt>
                <c:pt idx="22">
                  <c:v>0.38</c:v>
                </c:pt>
                <c:pt idx="23">
                  <c:v>0.38</c:v>
                </c:pt>
                <c:pt idx="24">
                  <c:v>0.38</c:v>
                </c:pt>
                <c:pt idx="25">
                  <c:v>0.38</c:v>
                </c:pt>
                <c:pt idx="26">
                  <c:v>0.38</c:v>
                </c:pt>
                <c:pt idx="27">
                  <c:v>0.38</c:v>
                </c:pt>
                <c:pt idx="28">
                  <c:v>0.38</c:v>
                </c:pt>
                <c:pt idx="29">
                  <c:v>0.38</c:v>
                </c:pt>
                <c:pt idx="30">
                  <c:v>0.38</c:v>
                </c:pt>
                <c:pt idx="31">
                  <c:v>0.38</c:v>
                </c:pt>
                <c:pt idx="32">
                  <c:v>0.38</c:v>
                </c:pt>
                <c:pt idx="33">
                  <c:v>0.38</c:v>
                </c:pt>
                <c:pt idx="34">
                  <c:v>0.38</c:v>
                </c:pt>
                <c:pt idx="35">
                  <c:v>0.38</c:v>
                </c:pt>
                <c:pt idx="36">
                  <c:v>0.38</c:v>
                </c:pt>
                <c:pt idx="37">
                  <c:v>0.38</c:v>
                </c:pt>
                <c:pt idx="38">
                  <c:v>0.38</c:v>
                </c:pt>
                <c:pt idx="39">
                  <c:v>0.38</c:v>
                </c:pt>
                <c:pt idx="40">
                  <c:v>0.38</c:v>
                </c:pt>
              </c:numCache>
            </c:numRef>
          </c:val>
          <c:smooth val="0"/>
          <c:extLst>
            <c:ext xmlns:c16="http://schemas.microsoft.com/office/drawing/2014/chart" uri="{C3380CC4-5D6E-409C-BE32-E72D297353CC}">
              <c16:uniqueId val="{00000008-CB22-4E5A-89B4-4400CDAD062F}"/>
            </c:ext>
          </c:extLst>
        </c:ser>
        <c:ser>
          <c:idx val="16"/>
          <c:order val="7"/>
          <c:tx>
            <c:strRef>
              <c:f>'Graphics Input'!$E$328</c:f>
              <c:strCache>
                <c:ptCount val="1"/>
                <c:pt idx="0">
                  <c:v>6 hrs TES - Class 5 -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extLst>
              <c:ext xmlns:c16="http://schemas.microsoft.com/office/drawing/2014/chart" uri="{C3380CC4-5D6E-409C-BE32-E72D297353CC}">
                <c16:uniqueId val="{00000009-CB22-4E5A-89B4-4400CDAD062F}"/>
              </c:ext>
            </c:extLst>
          </c:dPt>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Input'!$S$328:$BG$328</c:f>
              <c:numCache>
                <c:formatCode>0%</c:formatCode>
                <c:ptCount val="41"/>
                <c:pt idx="3">
                  <c:v>0.38</c:v>
                </c:pt>
                <c:pt idx="4">
                  <c:v>0.38</c:v>
                </c:pt>
                <c:pt idx="5">
                  <c:v>0.38</c:v>
                </c:pt>
                <c:pt idx="6">
                  <c:v>0.38</c:v>
                </c:pt>
                <c:pt idx="7">
                  <c:v>0.38</c:v>
                </c:pt>
                <c:pt idx="8">
                  <c:v>0.38</c:v>
                </c:pt>
                <c:pt idx="9">
                  <c:v>0.38</c:v>
                </c:pt>
                <c:pt idx="10">
                  <c:v>0.38</c:v>
                </c:pt>
                <c:pt idx="11">
                  <c:v>0.38</c:v>
                </c:pt>
                <c:pt idx="12">
                  <c:v>0.38</c:v>
                </c:pt>
                <c:pt idx="13">
                  <c:v>0.38</c:v>
                </c:pt>
                <c:pt idx="14">
                  <c:v>0.38</c:v>
                </c:pt>
                <c:pt idx="15">
                  <c:v>0.38</c:v>
                </c:pt>
                <c:pt idx="16">
                  <c:v>0.38</c:v>
                </c:pt>
                <c:pt idx="17">
                  <c:v>0.38</c:v>
                </c:pt>
                <c:pt idx="18">
                  <c:v>0.38</c:v>
                </c:pt>
                <c:pt idx="19">
                  <c:v>0.38</c:v>
                </c:pt>
                <c:pt idx="20">
                  <c:v>0.38</c:v>
                </c:pt>
                <c:pt idx="21">
                  <c:v>0.38</c:v>
                </c:pt>
                <c:pt idx="22">
                  <c:v>0.38</c:v>
                </c:pt>
                <c:pt idx="23">
                  <c:v>0.38</c:v>
                </c:pt>
                <c:pt idx="24">
                  <c:v>0.38</c:v>
                </c:pt>
                <c:pt idx="25">
                  <c:v>0.38</c:v>
                </c:pt>
                <c:pt idx="26">
                  <c:v>0.38</c:v>
                </c:pt>
                <c:pt idx="27">
                  <c:v>0.38</c:v>
                </c:pt>
                <c:pt idx="28">
                  <c:v>0.38</c:v>
                </c:pt>
                <c:pt idx="29">
                  <c:v>0.38</c:v>
                </c:pt>
                <c:pt idx="30">
                  <c:v>0.38</c:v>
                </c:pt>
                <c:pt idx="31">
                  <c:v>0.38</c:v>
                </c:pt>
                <c:pt idx="32">
                  <c:v>0.38</c:v>
                </c:pt>
                <c:pt idx="33">
                  <c:v>0.38</c:v>
                </c:pt>
                <c:pt idx="34">
                  <c:v>0.38</c:v>
                </c:pt>
                <c:pt idx="35">
                  <c:v>0.38</c:v>
                </c:pt>
                <c:pt idx="36">
                  <c:v>0.38</c:v>
                </c:pt>
                <c:pt idx="37">
                  <c:v>0.38</c:v>
                </c:pt>
                <c:pt idx="38">
                  <c:v>0.38</c:v>
                </c:pt>
                <c:pt idx="39">
                  <c:v>0.38</c:v>
                </c:pt>
                <c:pt idx="40">
                  <c:v>0.38</c:v>
                </c:pt>
              </c:numCache>
            </c:numRef>
          </c:val>
          <c:smooth val="0"/>
          <c:extLst>
            <c:ext xmlns:c16="http://schemas.microsoft.com/office/drawing/2014/chart" uri="{C3380CC4-5D6E-409C-BE32-E72D297353CC}">
              <c16:uniqueId val="{0000000A-CB22-4E5A-89B4-4400CDAD062F}"/>
            </c:ext>
          </c:extLst>
        </c:ser>
        <c:ser>
          <c:idx val="17"/>
          <c:order val="8"/>
          <c:tx>
            <c:strRef>
              <c:f>'Graphics Input'!$E$329</c:f>
              <c:strCache>
                <c:ptCount val="1"/>
                <c:pt idx="0">
                  <c:v>6 hrs TES - Class 5 - high</c:v>
                </c:pt>
              </c:strCache>
            </c:strRef>
          </c:tx>
          <c:spPr>
            <a:ln>
              <a:solidFill>
                <a:srgbClr val="7030A0"/>
              </a:solidFill>
              <a:prstDash val="dash"/>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Input'!$S$329:$BG$329</c:f>
              <c:numCache>
                <c:formatCode>0%</c:formatCode>
                <c:ptCount val="41"/>
                <c:pt idx="4">
                  <c:v>0.38</c:v>
                </c:pt>
                <c:pt idx="5">
                  <c:v>0.38</c:v>
                </c:pt>
                <c:pt idx="6">
                  <c:v>0.38</c:v>
                </c:pt>
                <c:pt idx="7">
                  <c:v>0.38</c:v>
                </c:pt>
                <c:pt idx="8">
                  <c:v>0.38</c:v>
                </c:pt>
                <c:pt idx="9">
                  <c:v>0.38</c:v>
                </c:pt>
                <c:pt idx="10">
                  <c:v>0.38</c:v>
                </c:pt>
                <c:pt idx="11">
                  <c:v>0.38</c:v>
                </c:pt>
                <c:pt idx="12">
                  <c:v>0.38</c:v>
                </c:pt>
                <c:pt idx="13">
                  <c:v>0.38</c:v>
                </c:pt>
                <c:pt idx="14">
                  <c:v>0.38</c:v>
                </c:pt>
                <c:pt idx="15">
                  <c:v>0.38</c:v>
                </c:pt>
                <c:pt idx="16">
                  <c:v>0.38</c:v>
                </c:pt>
                <c:pt idx="17">
                  <c:v>0.38</c:v>
                </c:pt>
                <c:pt idx="18">
                  <c:v>0.38</c:v>
                </c:pt>
                <c:pt idx="19">
                  <c:v>0.38</c:v>
                </c:pt>
                <c:pt idx="20">
                  <c:v>0.38</c:v>
                </c:pt>
                <c:pt idx="21">
                  <c:v>0.38</c:v>
                </c:pt>
                <c:pt idx="22">
                  <c:v>0.38</c:v>
                </c:pt>
                <c:pt idx="23">
                  <c:v>0.38</c:v>
                </c:pt>
                <c:pt idx="24">
                  <c:v>0.38</c:v>
                </c:pt>
                <c:pt idx="25">
                  <c:v>0.38</c:v>
                </c:pt>
                <c:pt idx="26">
                  <c:v>0.38</c:v>
                </c:pt>
                <c:pt idx="27">
                  <c:v>0.38</c:v>
                </c:pt>
                <c:pt idx="28">
                  <c:v>0.38</c:v>
                </c:pt>
                <c:pt idx="29">
                  <c:v>0.38</c:v>
                </c:pt>
                <c:pt idx="30">
                  <c:v>0.38</c:v>
                </c:pt>
                <c:pt idx="31">
                  <c:v>0.38</c:v>
                </c:pt>
                <c:pt idx="32">
                  <c:v>0.38</c:v>
                </c:pt>
                <c:pt idx="33">
                  <c:v>0.38</c:v>
                </c:pt>
                <c:pt idx="34">
                  <c:v>0.38</c:v>
                </c:pt>
                <c:pt idx="35">
                  <c:v>0.38</c:v>
                </c:pt>
                <c:pt idx="36">
                  <c:v>0.38</c:v>
                </c:pt>
                <c:pt idx="37">
                  <c:v>0.38</c:v>
                </c:pt>
                <c:pt idx="38">
                  <c:v>0.38</c:v>
                </c:pt>
                <c:pt idx="39">
                  <c:v>0.38</c:v>
                </c:pt>
                <c:pt idx="40">
                  <c:v>0.38</c:v>
                </c:pt>
              </c:numCache>
            </c:numRef>
          </c:val>
          <c:smooth val="0"/>
          <c:extLst>
            <c:ext xmlns:c16="http://schemas.microsoft.com/office/drawing/2014/chart" uri="{C3380CC4-5D6E-409C-BE32-E72D297353CC}">
              <c16:uniqueId val="{0000000B-CB22-4E5A-89B4-4400CDAD062F}"/>
            </c:ext>
          </c:extLst>
        </c:ser>
        <c:ser>
          <c:idx val="18"/>
          <c:order val="9"/>
          <c:tx>
            <c:strRef>
              <c:f>'Graphics Input'!$E$330</c:f>
              <c:strCache>
                <c:ptCount val="1"/>
                <c:pt idx="0">
                  <c:v>12 hrs TES - Class 1 - low</c:v>
                </c:pt>
              </c:strCache>
            </c:strRef>
          </c:tx>
          <c:spPr>
            <a:ln>
              <a:solidFill>
                <a:srgbClr val="002060"/>
              </a:solidFill>
              <a:prstDash val="sysDot"/>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Input'!$S$330:$BG$330</c:f>
              <c:numCache>
                <c:formatCode>0%</c:formatCode>
                <c:ptCount val="41"/>
                <c:pt idx="4">
                  <c:v>0.45</c:v>
                </c:pt>
                <c:pt idx="5">
                  <c:v>0.45</c:v>
                </c:pt>
                <c:pt idx="6">
                  <c:v>0.45</c:v>
                </c:pt>
                <c:pt idx="7">
                  <c:v>0.45</c:v>
                </c:pt>
                <c:pt idx="8">
                  <c:v>0.45</c:v>
                </c:pt>
                <c:pt idx="9">
                  <c:v>0.45</c:v>
                </c:pt>
                <c:pt idx="10">
                  <c:v>0.45</c:v>
                </c:pt>
                <c:pt idx="11">
                  <c:v>0.45</c:v>
                </c:pt>
                <c:pt idx="12">
                  <c:v>0.45</c:v>
                </c:pt>
                <c:pt idx="13">
                  <c:v>0.45</c:v>
                </c:pt>
                <c:pt idx="14">
                  <c:v>0.45</c:v>
                </c:pt>
                <c:pt idx="15">
                  <c:v>0.45</c:v>
                </c:pt>
                <c:pt idx="16">
                  <c:v>0.45</c:v>
                </c:pt>
                <c:pt idx="17">
                  <c:v>0.45</c:v>
                </c:pt>
                <c:pt idx="18">
                  <c:v>0.45</c:v>
                </c:pt>
                <c:pt idx="19">
                  <c:v>0.45</c:v>
                </c:pt>
                <c:pt idx="20">
                  <c:v>0.45</c:v>
                </c:pt>
                <c:pt idx="21">
                  <c:v>0.45</c:v>
                </c:pt>
                <c:pt idx="22">
                  <c:v>0.45</c:v>
                </c:pt>
                <c:pt idx="23">
                  <c:v>0.45</c:v>
                </c:pt>
                <c:pt idx="24">
                  <c:v>0.45</c:v>
                </c:pt>
                <c:pt idx="25">
                  <c:v>0.45</c:v>
                </c:pt>
                <c:pt idx="26">
                  <c:v>0.45</c:v>
                </c:pt>
                <c:pt idx="27">
                  <c:v>0.45</c:v>
                </c:pt>
                <c:pt idx="28">
                  <c:v>0.45</c:v>
                </c:pt>
                <c:pt idx="29">
                  <c:v>0.45</c:v>
                </c:pt>
                <c:pt idx="30">
                  <c:v>0.45</c:v>
                </c:pt>
                <c:pt idx="31">
                  <c:v>0.45</c:v>
                </c:pt>
                <c:pt idx="32">
                  <c:v>0.45</c:v>
                </c:pt>
                <c:pt idx="33">
                  <c:v>0.45</c:v>
                </c:pt>
                <c:pt idx="34">
                  <c:v>0.45</c:v>
                </c:pt>
                <c:pt idx="35">
                  <c:v>0.45</c:v>
                </c:pt>
                <c:pt idx="36">
                  <c:v>0.45</c:v>
                </c:pt>
                <c:pt idx="37">
                  <c:v>0.45</c:v>
                </c:pt>
                <c:pt idx="38">
                  <c:v>0.45</c:v>
                </c:pt>
                <c:pt idx="39">
                  <c:v>0.45</c:v>
                </c:pt>
                <c:pt idx="40">
                  <c:v>0.45</c:v>
                </c:pt>
              </c:numCache>
            </c:numRef>
          </c:val>
          <c:smooth val="0"/>
          <c:extLst>
            <c:ext xmlns:c16="http://schemas.microsoft.com/office/drawing/2014/chart" uri="{C3380CC4-5D6E-409C-BE32-E72D297353CC}">
              <c16:uniqueId val="{0000000C-CB22-4E5A-89B4-4400CDAD062F}"/>
            </c:ext>
          </c:extLst>
        </c:ser>
        <c:ser>
          <c:idx val="19"/>
          <c:order val="10"/>
          <c:tx>
            <c:strRef>
              <c:f>'Graphics Input'!$E$331</c:f>
              <c:strCache>
                <c:ptCount val="1"/>
                <c:pt idx="0">
                  <c:v>12 hrs TES - Class 1 -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extLst>
              <c:ext xmlns:c16="http://schemas.microsoft.com/office/drawing/2014/chart" uri="{C3380CC4-5D6E-409C-BE32-E72D297353CC}">
                <c16:uniqueId val="{0000000D-CB22-4E5A-89B4-4400CDAD062F}"/>
              </c:ext>
            </c:extLst>
          </c:dPt>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Input'!$S$331:$BG$331</c:f>
              <c:numCache>
                <c:formatCode>0%</c:formatCode>
                <c:ptCount val="41"/>
                <c:pt idx="3">
                  <c:v>0.45</c:v>
                </c:pt>
                <c:pt idx="4">
                  <c:v>0.45</c:v>
                </c:pt>
                <c:pt idx="5">
                  <c:v>0.45</c:v>
                </c:pt>
                <c:pt idx="6">
                  <c:v>0.45</c:v>
                </c:pt>
                <c:pt idx="7">
                  <c:v>0.45</c:v>
                </c:pt>
                <c:pt idx="8">
                  <c:v>0.45</c:v>
                </c:pt>
                <c:pt idx="9">
                  <c:v>0.45</c:v>
                </c:pt>
                <c:pt idx="10">
                  <c:v>0.45</c:v>
                </c:pt>
                <c:pt idx="11">
                  <c:v>0.45</c:v>
                </c:pt>
                <c:pt idx="12">
                  <c:v>0.45</c:v>
                </c:pt>
                <c:pt idx="13">
                  <c:v>0.45</c:v>
                </c:pt>
                <c:pt idx="14">
                  <c:v>0.45</c:v>
                </c:pt>
                <c:pt idx="15">
                  <c:v>0.45</c:v>
                </c:pt>
                <c:pt idx="16">
                  <c:v>0.45</c:v>
                </c:pt>
                <c:pt idx="17">
                  <c:v>0.45</c:v>
                </c:pt>
                <c:pt idx="18">
                  <c:v>0.45</c:v>
                </c:pt>
                <c:pt idx="19">
                  <c:v>0.45</c:v>
                </c:pt>
                <c:pt idx="20">
                  <c:v>0.45</c:v>
                </c:pt>
                <c:pt idx="21">
                  <c:v>0.45</c:v>
                </c:pt>
                <c:pt idx="22">
                  <c:v>0.45</c:v>
                </c:pt>
                <c:pt idx="23">
                  <c:v>0.45</c:v>
                </c:pt>
                <c:pt idx="24">
                  <c:v>0.45</c:v>
                </c:pt>
                <c:pt idx="25">
                  <c:v>0.45</c:v>
                </c:pt>
                <c:pt idx="26">
                  <c:v>0.45</c:v>
                </c:pt>
                <c:pt idx="27">
                  <c:v>0.45</c:v>
                </c:pt>
                <c:pt idx="28">
                  <c:v>0.45</c:v>
                </c:pt>
                <c:pt idx="29">
                  <c:v>0.45</c:v>
                </c:pt>
                <c:pt idx="30">
                  <c:v>0.45</c:v>
                </c:pt>
                <c:pt idx="31">
                  <c:v>0.45</c:v>
                </c:pt>
                <c:pt idx="32">
                  <c:v>0.45</c:v>
                </c:pt>
                <c:pt idx="33">
                  <c:v>0.45</c:v>
                </c:pt>
                <c:pt idx="34">
                  <c:v>0.45</c:v>
                </c:pt>
                <c:pt idx="35">
                  <c:v>0.45</c:v>
                </c:pt>
                <c:pt idx="36">
                  <c:v>0.45</c:v>
                </c:pt>
                <c:pt idx="37">
                  <c:v>0.45</c:v>
                </c:pt>
                <c:pt idx="38">
                  <c:v>0.45</c:v>
                </c:pt>
                <c:pt idx="39">
                  <c:v>0.45</c:v>
                </c:pt>
                <c:pt idx="40">
                  <c:v>0.45</c:v>
                </c:pt>
              </c:numCache>
            </c:numRef>
          </c:val>
          <c:smooth val="0"/>
          <c:extLst>
            <c:ext xmlns:c16="http://schemas.microsoft.com/office/drawing/2014/chart" uri="{C3380CC4-5D6E-409C-BE32-E72D297353CC}">
              <c16:uniqueId val="{0000000E-CB22-4E5A-89B4-4400CDAD062F}"/>
            </c:ext>
          </c:extLst>
        </c:ser>
        <c:ser>
          <c:idx val="20"/>
          <c:order val="11"/>
          <c:tx>
            <c:strRef>
              <c:f>'Graphics Input'!$E$332</c:f>
              <c:strCache>
                <c:ptCount val="1"/>
                <c:pt idx="0">
                  <c:v>12 hrs TES - Class 1 - high</c:v>
                </c:pt>
              </c:strCache>
            </c:strRef>
          </c:tx>
          <c:spPr>
            <a:ln>
              <a:solidFill>
                <a:srgbClr val="002060"/>
              </a:solidFill>
              <a:prstDash val="dash"/>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Input'!$S$332:$BG$332</c:f>
              <c:numCache>
                <c:formatCode>0%</c:formatCode>
                <c:ptCount val="41"/>
                <c:pt idx="4">
                  <c:v>0.45</c:v>
                </c:pt>
                <c:pt idx="5">
                  <c:v>0.45</c:v>
                </c:pt>
                <c:pt idx="6">
                  <c:v>0.45</c:v>
                </c:pt>
                <c:pt idx="7">
                  <c:v>0.45</c:v>
                </c:pt>
                <c:pt idx="8">
                  <c:v>0.45</c:v>
                </c:pt>
                <c:pt idx="9">
                  <c:v>0.45</c:v>
                </c:pt>
                <c:pt idx="10">
                  <c:v>0.45</c:v>
                </c:pt>
                <c:pt idx="11">
                  <c:v>0.45</c:v>
                </c:pt>
                <c:pt idx="12">
                  <c:v>0.45</c:v>
                </c:pt>
                <c:pt idx="13">
                  <c:v>0.45</c:v>
                </c:pt>
                <c:pt idx="14">
                  <c:v>0.45</c:v>
                </c:pt>
                <c:pt idx="15">
                  <c:v>0.45</c:v>
                </c:pt>
                <c:pt idx="16">
                  <c:v>0.45</c:v>
                </c:pt>
                <c:pt idx="17">
                  <c:v>0.45</c:v>
                </c:pt>
                <c:pt idx="18">
                  <c:v>0.45</c:v>
                </c:pt>
                <c:pt idx="19">
                  <c:v>0.45</c:v>
                </c:pt>
                <c:pt idx="20">
                  <c:v>0.45</c:v>
                </c:pt>
                <c:pt idx="21">
                  <c:v>0.45</c:v>
                </c:pt>
                <c:pt idx="22">
                  <c:v>0.45</c:v>
                </c:pt>
                <c:pt idx="23">
                  <c:v>0.45</c:v>
                </c:pt>
                <c:pt idx="24">
                  <c:v>0.45</c:v>
                </c:pt>
                <c:pt idx="25">
                  <c:v>0.45</c:v>
                </c:pt>
                <c:pt idx="26">
                  <c:v>0.45</c:v>
                </c:pt>
                <c:pt idx="27">
                  <c:v>0.45</c:v>
                </c:pt>
                <c:pt idx="28">
                  <c:v>0.45</c:v>
                </c:pt>
                <c:pt idx="29">
                  <c:v>0.45</c:v>
                </c:pt>
                <c:pt idx="30">
                  <c:v>0.45</c:v>
                </c:pt>
                <c:pt idx="31">
                  <c:v>0.45</c:v>
                </c:pt>
                <c:pt idx="32">
                  <c:v>0.45</c:v>
                </c:pt>
                <c:pt idx="33">
                  <c:v>0.45</c:v>
                </c:pt>
                <c:pt idx="34">
                  <c:v>0.45</c:v>
                </c:pt>
                <c:pt idx="35">
                  <c:v>0.45</c:v>
                </c:pt>
                <c:pt idx="36">
                  <c:v>0.45</c:v>
                </c:pt>
                <c:pt idx="37">
                  <c:v>0.45</c:v>
                </c:pt>
                <c:pt idx="38">
                  <c:v>0.45</c:v>
                </c:pt>
                <c:pt idx="39">
                  <c:v>0.45</c:v>
                </c:pt>
                <c:pt idx="40">
                  <c:v>0.45</c:v>
                </c:pt>
              </c:numCache>
            </c:numRef>
          </c:val>
          <c:smooth val="0"/>
          <c:extLst>
            <c:ext xmlns:c16="http://schemas.microsoft.com/office/drawing/2014/chart" uri="{C3380CC4-5D6E-409C-BE32-E72D297353CC}">
              <c16:uniqueId val="{0000000F-CB22-4E5A-89B4-4400CDAD062F}"/>
            </c:ext>
          </c:extLst>
        </c:ser>
        <c:ser>
          <c:idx val="21"/>
          <c:order val="12"/>
          <c:tx>
            <c:strRef>
              <c:f>'Graphics Input'!$E$333</c:f>
              <c:strCache>
                <c:ptCount val="1"/>
                <c:pt idx="0">
                  <c:v>12 hrs TES - Class 3 - low</c:v>
                </c:pt>
              </c:strCache>
            </c:strRef>
          </c:tx>
          <c:spPr>
            <a:ln>
              <a:solidFill>
                <a:srgbClr val="0070C0"/>
              </a:solidFill>
              <a:prstDash val="sysDot"/>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Input'!$S$333:$BG$333</c:f>
              <c:numCache>
                <c:formatCode>0%</c:formatCode>
                <c:ptCount val="41"/>
                <c:pt idx="4">
                  <c:v>0.59</c:v>
                </c:pt>
                <c:pt idx="5">
                  <c:v>0.59</c:v>
                </c:pt>
                <c:pt idx="6">
                  <c:v>0.59</c:v>
                </c:pt>
                <c:pt idx="7">
                  <c:v>0.59</c:v>
                </c:pt>
                <c:pt idx="8">
                  <c:v>0.59</c:v>
                </c:pt>
                <c:pt idx="9">
                  <c:v>0.59</c:v>
                </c:pt>
                <c:pt idx="10">
                  <c:v>0.59</c:v>
                </c:pt>
                <c:pt idx="11">
                  <c:v>0.59</c:v>
                </c:pt>
                <c:pt idx="12">
                  <c:v>0.59</c:v>
                </c:pt>
                <c:pt idx="13">
                  <c:v>0.59</c:v>
                </c:pt>
                <c:pt idx="14">
                  <c:v>0.59</c:v>
                </c:pt>
                <c:pt idx="15">
                  <c:v>0.59</c:v>
                </c:pt>
                <c:pt idx="16">
                  <c:v>0.59</c:v>
                </c:pt>
                <c:pt idx="17">
                  <c:v>0.59</c:v>
                </c:pt>
                <c:pt idx="18">
                  <c:v>0.59</c:v>
                </c:pt>
                <c:pt idx="19">
                  <c:v>0.59</c:v>
                </c:pt>
                <c:pt idx="20">
                  <c:v>0.59</c:v>
                </c:pt>
                <c:pt idx="21">
                  <c:v>0.59</c:v>
                </c:pt>
                <c:pt idx="22">
                  <c:v>0.59</c:v>
                </c:pt>
                <c:pt idx="23">
                  <c:v>0.59</c:v>
                </c:pt>
                <c:pt idx="24">
                  <c:v>0.59</c:v>
                </c:pt>
                <c:pt idx="25">
                  <c:v>0.59</c:v>
                </c:pt>
                <c:pt idx="26">
                  <c:v>0.59</c:v>
                </c:pt>
                <c:pt idx="27">
                  <c:v>0.59</c:v>
                </c:pt>
                <c:pt idx="28">
                  <c:v>0.59</c:v>
                </c:pt>
                <c:pt idx="29">
                  <c:v>0.59</c:v>
                </c:pt>
                <c:pt idx="30">
                  <c:v>0.59</c:v>
                </c:pt>
                <c:pt idx="31">
                  <c:v>0.59</c:v>
                </c:pt>
                <c:pt idx="32">
                  <c:v>0.59</c:v>
                </c:pt>
                <c:pt idx="33">
                  <c:v>0.59</c:v>
                </c:pt>
                <c:pt idx="34">
                  <c:v>0.59</c:v>
                </c:pt>
                <c:pt idx="35">
                  <c:v>0.59</c:v>
                </c:pt>
                <c:pt idx="36">
                  <c:v>0.59</c:v>
                </c:pt>
                <c:pt idx="37">
                  <c:v>0.59</c:v>
                </c:pt>
                <c:pt idx="38">
                  <c:v>0.59</c:v>
                </c:pt>
                <c:pt idx="39">
                  <c:v>0.59</c:v>
                </c:pt>
                <c:pt idx="40">
                  <c:v>0.59</c:v>
                </c:pt>
              </c:numCache>
            </c:numRef>
          </c:val>
          <c:smooth val="0"/>
          <c:extLst>
            <c:ext xmlns:c16="http://schemas.microsoft.com/office/drawing/2014/chart" uri="{C3380CC4-5D6E-409C-BE32-E72D297353CC}">
              <c16:uniqueId val="{00000010-CB22-4E5A-89B4-4400CDAD062F}"/>
            </c:ext>
          </c:extLst>
        </c:ser>
        <c:ser>
          <c:idx val="22"/>
          <c:order val="13"/>
          <c:tx>
            <c:strRef>
              <c:f>'Graphics Input'!$E$334</c:f>
              <c:strCache>
                <c:ptCount val="1"/>
                <c:pt idx="0">
                  <c:v>12 hrs TES - Class 3 - mid</c:v>
                </c:pt>
              </c:strCache>
            </c:strRef>
          </c:tx>
          <c:spPr>
            <a:ln>
              <a:solidFill>
                <a:srgbClr val="0070C0"/>
              </a:solidFill>
              <a:prstDash val="solid"/>
            </a:ln>
          </c:spPr>
          <c:marker>
            <c:symbol val="none"/>
          </c:marker>
          <c:dPt>
            <c:idx val="3"/>
            <c:marker>
              <c:symbol val="circle"/>
              <c:size val="5"/>
              <c:spPr>
                <a:solidFill>
                  <a:srgbClr val="0070C0"/>
                </a:solidFill>
                <a:ln>
                  <a:solidFill>
                    <a:srgbClr val="0070C0"/>
                  </a:solidFill>
                </a:ln>
              </c:spPr>
            </c:marker>
            <c:bubble3D val="0"/>
            <c:extLst>
              <c:ext xmlns:c16="http://schemas.microsoft.com/office/drawing/2014/chart" uri="{C3380CC4-5D6E-409C-BE32-E72D297353CC}">
                <c16:uniqueId val="{00000011-CB22-4E5A-89B4-4400CDAD062F}"/>
              </c:ext>
            </c:extLst>
          </c:dPt>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Input'!$S$334:$BG$334</c:f>
              <c:numCache>
                <c:formatCode>0%</c:formatCode>
                <c:ptCount val="41"/>
                <c:pt idx="3">
                  <c:v>0.59</c:v>
                </c:pt>
                <c:pt idx="4">
                  <c:v>0.59</c:v>
                </c:pt>
                <c:pt idx="5">
                  <c:v>0.59</c:v>
                </c:pt>
                <c:pt idx="6">
                  <c:v>0.59</c:v>
                </c:pt>
                <c:pt idx="7">
                  <c:v>0.59</c:v>
                </c:pt>
                <c:pt idx="8">
                  <c:v>0.59</c:v>
                </c:pt>
                <c:pt idx="9">
                  <c:v>0.59</c:v>
                </c:pt>
                <c:pt idx="10">
                  <c:v>0.59</c:v>
                </c:pt>
                <c:pt idx="11">
                  <c:v>0.59</c:v>
                </c:pt>
                <c:pt idx="12">
                  <c:v>0.59</c:v>
                </c:pt>
                <c:pt idx="13">
                  <c:v>0.59</c:v>
                </c:pt>
                <c:pt idx="14">
                  <c:v>0.59</c:v>
                </c:pt>
                <c:pt idx="15">
                  <c:v>0.59</c:v>
                </c:pt>
                <c:pt idx="16">
                  <c:v>0.59</c:v>
                </c:pt>
                <c:pt idx="17">
                  <c:v>0.59</c:v>
                </c:pt>
                <c:pt idx="18">
                  <c:v>0.59</c:v>
                </c:pt>
                <c:pt idx="19">
                  <c:v>0.59</c:v>
                </c:pt>
                <c:pt idx="20">
                  <c:v>0.59</c:v>
                </c:pt>
                <c:pt idx="21">
                  <c:v>0.59</c:v>
                </c:pt>
                <c:pt idx="22">
                  <c:v>0.59</c:v>
                </c:pt>
                <c:pt idx="23">
                  <c:v>0.59</c:v>
                </c:pt>
                <c:pt idx="24">
                  <c:v>0.59</c:v>
                </c:pt>
                <c:pt idx="25">
                  <c:v>0.59</c:v>
                </c:pt>
                <c:pt idx="26">
                  <c:v>0.59</c:v>
                </c:pt>
                <c:pt idx="27">
                  <c:v>0.59</c:v>
                </c:pt>
                <c:pt idx="28">
                  <c:v>0.59</c:v>
                </c:pt>
                <c:pt idx="29">
                  <c:v>0.59</c:v>
                </c:pt>
                <c:pt idx="30">
                  <c:v>0.59</c:v>
                </c:pt>
                <c:pt idx="31">
                  <c:v>0.59</c:v>
                </c:pt>
                <c:pt idx="32">
                  <c:v>0.59</c:v>
                </c:pt>
                <c:pt idx="33">
                  <c:v>0.59</c:v>
                </c:pt>
                <c:pt idx="34">
                  <c:v>0.59</c:v>
                </c:pt>
                <c:pt idx="35">
                  <c:v>0.59</c:v>
                </c:pt>
                <c:pt idx="36">
                  <c:v>0.59</c:v>
                </c:pt>
                <c:pt idx="37">
                  <c:v>0.59</c:v>
                </c:pt>
                <c:pt idx="38">
                  <c:v>0.59</c:v>
                </c:pt>
                <c:pt idx="39">
                  <c:v>0.59</c:v>
                </c:pt>
                <c:pt idx="40">
                  <c:v>0.59</c:v>
                </c:pt>
              </c:numCache>
            </c:numRef>
          </c:val>
          <c:smooth val="0"/>
          <c:extLst>
            <c:ext xmlns:c16="http://schemas.microsoft.com/office/drawing/2014/chart" uri="{C3380CC4-5D6E-409C-BE32-E72D297353CC}">
              <c16:uniqueId val="{00000012-CB22-4E5A-89B4-4400CDAD062F}"/>
            </c:ext>
          </c:extLst>
        </c:ser>
        <c:ser>
          <c:idx val="23"/>
          <c:order val="14"/>
          <c:tx>
            <c:strRef>
              <c:f>'Graphics Input'!$E$335</c:f>
              <c:strCache>
                <c:ptCount val="1"/>
                <c:pt idx="0">
                  <c:v>12 hrs TES - Class 3 - high</c:v>
                </c:pt>
              </c:strCache>
            </c:strRef>
          </c:tx>
          <c:spPr>
            <a:ln>
              <a:solidFill>
                <a:srgbClr val="0070C0"/>
              </a:solidFill>
              <a:prstDash val="dash"/>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Input'!$S$335:$BG$335</c:f>
              <c:numCache>
                <c:formatCode>0%</c:formatCode>
                <c:ptCount val="41"/>
                <c:pt idx="4">
                  <c:v>0.59</c:v>
                </c:pt>
                <c:pt idx="5">
                  <c:v>0.59</c:v>
                </c:pt>
                <c:pt idx="6">
                  <c:v>0.59</c:v>
                </c:pt>
                <c:pt idx="7">
                  <c:v>0.59</c:v>
                </c:pt>
                <c:pt idx="8">
                  <c:v>0.59</c:v>
                </c:pt>
                <c:pt idx="9">
                  <c:v>0.59</c:v>
                </c:pt>
                <c:pt idx="10">
                  <c:v>0.59</c:v>
                </c:pt>
                <c:pt idx="11">
                  <c:v>0.59</c:v>
                </c:pt>
                <c:pt idx="12">
                  <c:v>0.59</c:v>
                </c:pt>
                <c:pt idx="13">
                  <c:v>0.59</c:v>
                </c:pt>
                <c:pt idx="14">
                  <c:v>0.59</c:v>
                </c:pt>
                <c:pt idx="15">
                  <c:v>0.59</c:v>
                </c:pt>
                <c:pt idx="16">
                  <c:v>0.59</c:v>
                </c:pt>
                <c:pt idx="17">
                  <c:v>0.59</c:v>
                </c:pt>
                <c:pt idx="18">
                  <c:v>0.59</c:v>
                </c:pt>
                <c:pt idx="19">
                  <c:v>0.59</c:v>
                </c:pt>
                <c:pt idx="20">
                  <c:v>0.59</c:v>
                </c:pt>
                <c:pt idx="21">
                  <c:v>0.59</c:v>
                </c:pt>
                <c:pt idx="22">
                  <c:v>0.59</c:v>
                </c:pt>
                <c:pt idx="23">
                  <c:v>0.59</c:v>
                </c:pt>
                <c:pt idx="24">
                  <c:v>0.59</c:v>
                </c:pt>
                <c:pt idx="25">
                  <c:v>0.59</c:v>
                </c:pt>
                <c:pt idx="26">
                  <c:v>0.59</c:v>
                </c:pt>
                <c:pt idx="27">
                  <c:v>0.59</c:v>
                </c:pt>
                <c:pt idx="28">
                  <c:v>0.59</c:v>
                </c:pt>
                <c:pt idx="29">
                  <c:v>0.59</c:v>
                </c:pt>
                <c:pt idx="30">
                  <c:v>0.59</c:v>
                </c:pt>
                <c:pt idx="31">
                  <c:v>0.59</c:v>
                </c:pt>
                <c:pt idx="32">
                  <c:v>0.59</c:v>
                </c:pt>
                <c:pt idx="33">
                  <c:v>0.59</c:v>
                </c:pt>
                <c:pt idx="34">
                  <c:v>0.59</c:v>
                </c:pt>
                <c:pt idx="35">
                  <c:v>0.59</c:v>
                </c:pt>
                <c:pt idx="36">
                  <c:v>0.59</c:v>
                </c:pt>
                <c:pt idx="37">
                  <c:v>0.59</c:v>
                </c:pt>
                <c:pt idx="38">
                  <c:v>0.59</c:v>
                </c:pt>
                <c:pt idx="39">
                  <c:v>0.59</c:v>
                </c:pt>
                <c:pt idx="40">
                  <c:v>0.59</c:v>
                </c:pt>
              </c:numCache>
            </c:numRef>
          </c:val>
          <c:smooth val="0"/>
          <c:extLst>
            <c:ext xmlns:c16="http://schemas.microsoft.com/office/drawing/2014/chart" uri="{C3380CC4-5D6E-409C-BE32-E72D297353CC}">
              <c16:uniqueId val="{00000013-CB22-4E5A-89B4-4400CDAD062F}"/>
            </c:ext>
          </c:extLst>
        </c:ser>
        <c:ser>
          <c:idx val="24"/>
          <c:order val="15"/>
          <c:tx>
            <c:strRef>
              <c:f>'Graphics Input'!$E$336</c:f>
              <c:strCache>
                <c:ptCount val="1"/>
                <c:pt idx="0">
                  <c:v>12 hrs TES - Class 5 - low</c:v>
                </c:pt>
              </c:strCache>
            </c:strRef>
          </c:tx>
          <c:spPr>
            <a:ln>
              <a:solidFill>
                <a:srgbClr val="00B0F0"/>
              </a:solidFill>
              <a:prstDash val="sysDot"/>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Input'!$S$336:$BG$336</c:f>
              <c:numCache>
                <c:formatCode>0%</c:formatCode>
                <c:ptCount val="41"/>
                <c:pt idx="4">
                  <c:v>0.62</c:v>
                </c:pt>
                <c:pt idx="5">
                  <c:v>0.62</c:v>
                </c:pt>
                <c:pt idx="6">
                  <c:v>0.62</c:v>
                </c:pt>
                <c:pt idx="7">
                  <c:v>0.62</c:v>
                </c:pt>
                <c:pt idx="8">
                  <c:v>0.62</c:v>
                </c:pt>
                <c:pt idx="9">
                  <c:v>0.62</c:v>
                </c:pt>
                <c:pt idx="10">
                  <c:v>0.62</c:v>
                </c:pt>
                <c:pt idx="11">
                  <c:v>0.62</c:v>
                </c:pt>
                <c:pt idx="12">
                  <c:v>0.62</c:v>
                </c:pt>
                <c:pt idx="13">
                  <c:v>0.62</c:v>
                </c:pt>
                <c:pt idx="14">
                  <c:v>0.62</c:v>
                </c:pt>
                <c:pt idx="15">
                  <c:v>0.62</c:v>
                </c:pt>
                <c:pt idx="16">
                  <c:v>0.62</c:v>
                </c:pt>
                <c:pt idx="17">
                  <c:v>0.62</c:v>
                </c:pt>
                <c:pt idx="18">
                  <c:v>0.62</c:v>
                </c:pt>
                <c:pt idx="19">
                  <c:v>0.62</c:v>
                </c:pt>
                <c:pt idx="20">
                  <c:v>0.62</c:v>
                </c:pt>
                <c:pt idx="21">
                  <c:v>0.62</c:v>
                </c:pt>
                <c:pt idx="22">
                  <c:v>0.62</c:v>
                </c:pt>
                <c:pt idx="23">
                  <c:v>0.62</c:v>
                </c:pt>
                <c:pt idx="24">
                  <c:v>0.62</c:v>
                </c:pt>
                <c:pt idx="25">
                  <c:v>0.62</c:v>
                </c:pt>
                <c:pt idx="26">
                  <c:v>0.62</c:v>
                </c:pt>
                <c:pt idx="27">
                  <c:v>0.62</c:v>
                </c:pt>
                <c:pt idx="28">
                  <c:v>0.62</c:v>
                </c:pt>
                <c:pt idx="29">
                  <c:v>0.62</c:v>
                </c:pt>
                <c:pt idx="30">
                  <c:v>0.62</c:v>
                </c:pt>
                <c:pt idx="31">
                  <c:v>0.62</c:v>
                </c:pt>
                <c:pt idx="32">
                  <c:v>0.62</c:v>
                </c:pt>
                <c:pt idx="33">
                  <c:v>0.62</c:v>
                </c:pt>
                <c:pt idx="34">
                  <c:v>0.62</c:v>
                </c:pt>
                <c:pt idx="35">
                  <c:v>0.62</c:v>
                </c:pt>
                <c:pt idx="36">
                  <c:v>0.62</c:v>
                </c:pt>
                <c:pt idx="37">
                  <c:v>0.62</c:v>
                </c:pt>
                <c:pt idx="38">
                  <c:v>0.62</c:v>
                </c:pt>
                <c:pt idx="39">
                  <c:v>0.62</c:v>
                </c:pt>
                <c:pt idx="40">
                  <c:v>0.62</c:v>
                </c:pt>
              </c:numCache>
            </c:numRef>
          </c:val>
          <c:smooth val="0"/>
          <c:extLst>
            <c:ext xmlns:c16="http://schemas.microsoft.com/office/drawing/2014/chart" uri="{C3380CC4-5D6E-409C-BE32-E72D297353CC}">
              <c16:uniqueId val="{00000014-CB22-4E5A-89B4-4400CDAD062F}"/>
            </c:ext>
          </c:extLst>
        </c:ser>
        <c:ser>
          <c:idx val="25"/>
          <c:order val="16"/>
          <c:tx>
            <c:strRef>
              <c:f>'Graphics Input'!$E$337</c:f>
              <c:strCache>
                <c:ptCount val="1"/>
                <c:pt idx="0">
                  <c:v>12 hrs TES - Class 5 - mid</c:v>
                </c:pt>
              </c:strCache>
            </c:strRef>
          </c:tx>
          <c:spPr>
            <a:ln>
              <a:solidFill>
                <a:srgbClr val="00B0F0"/>
              </a:solidFill>
            </a:ln>
          </c:spPr>
          <c:marker>
            <c:symbol val="none"/>
          </c:marker>
          <c:dPt>
            <c:idx val="3"/>
            <c:marker>
              <c:symbol val="circle"/>
              <c:size val="5"/>
              <c:spPr>
                <a:solidFill>
                  <a:srgbClr val="00B0F0"/>
                </a:solidFill>
                <a:ln>
                  <a:solidFill>
                    <a:srgbClr val="00B0F0"/>
                  </a:solidFill>
                </a:ln>
              </c:spPr>
            </c:marker>
            <c:bubble3D val="0"/>
            <c:extLst>
              <c:ext xmlns:c16="http://schemas.microsoft.com/office/drawing/2014/chart" uri="{C3380CC4-5D6E-409C-BE32-E72D297353CC}">
                <c16:uniqueId val="{00000015-CB22-4E5A-89B4-4400CDAD062F}"/>
              </c:ext>
            </c:extLst>
          </c:dPt>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Input'!$S$337:$BG$337</c:f>
              <c:numCache>
                <c:formatCode>0%</c:formatCode>
                <c:ptCount val="41"/>
                <c:pt idx="3">
                  <c:v>0.62</c:v>
                </c:pt>
                <c:pt idx="4">
                  <c:v>0.62</c:v>
                </c:pt>
                <c:pt idx="5">
                  <c:v>0.62</c:v>
                </c:pt>
                <c:pt idx="6">
                  <c:v>0.62</c:v>
                </c:pt>
                <c:pt idx="7">
                  <c:v>0.62</c:v>
                </c:pt>
                <c:pt idx="8">
                  <c:v>0.62</c:v>
                </c:pt>
                <c:pt idx="9">
                  <c:v>0.62</c:v>
                </c:pt>
                <c:pt idx="10">
                  <c:v>0.62</c:v>
                </c:pt>
                <c:pt idx="11">
                  <c:v>0.62</c:v>
                </c:pt>
                <c:pt idx="12">
                  <c:v>0.62</c:v>
                </c:pt>
                <c:pt idx="13">
                  <c:v>0.62</c:v>
                </c:pt>
                <c:pt idx="14">
                  <c:v>0.62</c:v>
                </c:pt>
                <c:pt idx="15">
                  <c:v>0.62</c:v>
                </c:pt>
                <c:pt idx="16">
                  <c:v>0.62</c:v>
                </c:pt>
                <c:pt idx="17">
                  <c:v>0.62</c:v>
                </c:pt>
                <c:pt idx="18">
                  <c:v>0.62</c:v>
                </c:pt>
                <c:pt idx="19">
                  <c:v>0.62</c:v>
                </c:pt>
                <c:pt idx="20">
                  <c:v>0.62</c:v>
                </c:pt>
                <c:pt idx="21">
                  <c:v>0.62</c:v>
                </c:pt>
                <c:pt idx="22">
                  <c:v>0.62</c:v>
                </c:pt>
                <c:pt idx="23">
                  <c:v>0.62</c:v>
                </c:pt>
                <c:pt idx="24">
                  <c:v>0.62</c:v>
                </c:pt>
                <c:pt idx="25">
                  <c:v>0.62</c:v>
                </c:pt>
                <c:pt idx="26">
                  <c:v>0.62</c:v>
                </c:pt>
                <c:pt idx="27">
                  <c:v>0.62</c:v>
                </c:pt>
                <c:pt idx="28">
                  <c:v>0.62</c:v>
                </c:pt>
                <c:pt idx="29">
                  <c:v>0.62</c:v>
                </c:pt>
                <c:pt idx="30">
                  <c:v>0.62</c:v>
                </c:pt>
                <c:pt idx="31">
                  <c:v>0.62</c:v>
                </c:pt>
                <c:pt idx="32">
                  <c:v>0.62</c:v>
                </c:pt>
                <c:pt idx="33">
                  <c:v>0.62</c:v>
                </c:pt>
                <c:pt idx="34">
                  <c:v>0.62</c:v>
                </c:pt>
                <c:pt idx="35">
                  <c:v>0.62</c:v>
                </c:pt>
                <c:pt idx="36">
                  <c:v>0.62</c:v>
                </c:pt>
                <c:pt idx="37">
                  <c:v>0.62</c:v>
                </c:pt>
                <c:pt idx="38">
                  <c:v>0.62</c:v>
                </c:pt>
                <c:pt idx="39">
                  <c:v>0.62</c:v>
                </c:pt>
                <c:pt idx="40">
                  <c:v>0.62</c:v>
                </c:pt>
              </c:numCache>
            </c:numRef>
          </c:val>
          <c:smooth val="0"/>
          <c:extLst>
            <c:ext xmlns:c16="http://schemas.microsoft.com/office/drawing/2014/chart" uri="{C3380CC4-5D6E-409C-BE32-E72D297353CC}">
              <c16:uniqueId val="{00000016-CB22-4E5A-89B4-4400CDAD062F}"/>
            </c:ext>
          </c:extLst>
        </c:ser>
        <c:ser>
          <c:idx val="26"/>
          <c:order val="17"/>
          <c:tx>
            <c:strRef>
              <c:f>'Graphics Input'!$E$338</c:f>
              <c:strCache>
                <c:ptCount val="1"/>
                <c:pt idx="0">
                  <c:v>12 hrs TES - Class 5 - high</c:v>
                </c:pt>
              </c:strCache>
            </c:strRef>
          </c:tx>
          <c:spPr>
            <a:ln>
              <a:solidFill>
                <a:srgbClr val="00B0F0"/>
              </a:solidFill>
              <a:prstDash val="dash"/>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Input'!$S$338:$BG$338</c:f>
              <c:numCache>
                <c:formatCode>0%</c:formatCode>
                <c:ptCount val="41"/>
                <c:pt idx="4">
                  <c:v>0.62</c:v>
                </c:pt>
                <c:pt idx="5">
                  <c:v>0.62</c:v>
                </c:pt>
                <c:pt idx="6">
                  <c:v>0.62</c:v>
                </c:pt>
                <c:pt idx="7">
                  <c:v>0.62</c:v>
                </c:pt>
                <c:pt idx="8">
                  <c:v>0.62</c:v>
                </c:pt>
                <c:pt idx="9">
                  <c:v>0.62</c:v>
                </c:pt>
                <c:pt idx="10">
                  <c:v>0.62</c:v>
                </c:pt>
                <c:pt idx="11">
                  <c:v>0.62</c:v>
                </c:pt>
                <c:pt idx="12">
                  <c:v>0.62</c:v>
                </c:pt>
                <c:pt idx="13">
                  <c:v>0.62</c:v>
                </c:pt>
                <c:pt idx="14">
                  <c:v>0.62</c:v>
                </c:pt>
                <c:pt idx="15">
                  <c:v>0.62</c:v>
                </c:pt>
                <c:pt idx="16">
                  <c:v>0.62</c:v>
                </c:pt>
                <c:pt idx="17">
                  <c:v>0.62</c:v>
                </c:pt>
                <c:pt idx="18">
                  <c:v>0.62</c:v>
                </c:pt>
                <c:pt idx="19">
                  <c:v>0.62</c:v>
                </c:pt>
                <c:pt idx="20">
                  <c:v>0.62</c:v>
                </c:pt>
                <c:pt idx="21">
                  <c:v>0.62</c:v>
                </c:pt>
                <c:pt idx="22">
                  <c:v>0.62</c:v>
                </c:pt>
                <c:pt idx="23">
                  <c:v>0.62</c:v>
                </c:pt>
                <c:pt idx="24">
                  <c:v>0.62</c:v>
                </c:pt>
                <c:pt idx="25">
                  <c:v>0.62</c:v>
                </c:pt>
                <c:pt idx="26">
                  <c:v>0.62</c:v>
                </c:pt>
                <c:pt idx="27">
                  <c:v>0.62</c:v>
                </c:pt>
                <c:pt idx="28">
                  <c:v>0.62</c:v>
                </c:pt>
                <c:pt idx="29">
                  <c:v>0.62</c:v>
                </c:pt>
                <c:pt idx="30">
                  <c:v>0.62</c:v>
                </c:pt>
                <c:pt idx="31">
                  <c:v>0.62</c:v>
                </c:pt>
                <c:pt idx="32">
                  <c:v>0.62</c:v>
                </c:pt>
                <c:pt idx="33">
                  <c:v>0.62</c:v>
                </c:pt>
                <c:pt idx="34">
                  <c:v>0.62</c:v>
                </c:pt>
                <c:pt idx="35">
                  <c:v>0.62</c:v>
                </c:pt>
                <c:pt idx="36">
                  <c:v>0.62</c:v>
                </c:pt>
                <c:pt idx="37">
                  <c:v>0.62</c:v>
                </c:pt>
                <c:pt idx="38">
                  <c:v>0.62</c:v>
                </c:pt>
                <c:pt idx="39">
                  <c:v>0.62</c:v>
                </c:pt>
                <c:pt idx="40">
                  <c:v>0.62</c:v>
                </c:pt>
              </c:numCache>
            </c:numRef>
          </c:val>
          <c:smooth val="0"/>
          <c:extLst>
            <c:ext xmlns:c16="http://schemas.microsoft.com/office/drawing/2014/chart" uri="{C3380CC4-5D6E-409C-BE32-E72D297353CC}">
              <c16:uniqueId val="{00000017-CB22-4E5A-89B4-4400CDAD062F}"/>
            </c:ext>
          </c:extLst>
        </c:ser>
        <c:dLbls>
          <c:showLegendKey val="0"/>
          <c:showVal val="0"/>
          <c:showCatName val="0"/>
          <c:showSerName val="0"/>
          <c:showPercent val="0"/>
          <c:showBubbleSize val="0"/>
        </c:dLbls>
        <c:smooth val="0"/>
        <c:axId val="151804928"/>
        <c:axId val="151823104"/>
      </c:lineChart>
      <c:catAx>
        <c:axId val="151804928"/>
        <c:scaling>
          <c:orientation val="minMax"/>
        </c:scaling>
        <c:delete val="0"/>
        <c:axPos val="b"/>
        <c:numFmt formatCode="General" sourceLinked="1"/>
        <c:majorTickMark val="out"/>
        <c:minorTickMark val="none"/>
        <c:tickLblPos val="nextTo"/>
        <c:txPr>
          <a:bodyPr rot="0" vert="horz"/>
          <a:lstStyle/>
          <a:p>
            <a:pPr>
              <a:defRPr sz="1400"/>
            </a:pPr>
            <a:endParaRPr lang="da-DK"/>
          </a:p>
        </c:txPr>
        <c:crossAx val="151823104"/>
        <c:crossesAt val="0"/>
        <c:auto val="1"/>
        <c:lblAlgn val="ctr"/>
        <c:lblOffset val="100"/>
        <c:tickLblSkip val="5"/>
        <c:tickMarkSkip val="1"/>
        <c:noMultiLvlLbl val="0"/>
      </c:catAx>
      <c:valAx>
        <c:axId val="151823104"/>
        <c:scaling>
          <c:orientation val="minMax"/>
          <c:max val="1"/>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Solar CSP </a:t>
                </a:r>
                <a:r>
                  <a:rPr lang="en-US" sz="1400"/>
                  <a:t>Net Capacity</a:t>
                </a:r>
                <a:r>
                  <a:rPr lang="en-US" sz="1400" baseline="0"/>
                  <a:t> Factor (%)</a:t>
                </a:r>
                <a:endParaRPr lang="en-US" sz="1400"/>
              </a:p>
            </c:rich>
          </c:tx>
          <c:layout>
            <c:manualLayout>
              <c:xMode val="edge"/>
              <c:yMode val="edge"/>
              <c:x val="3.3195777851229903E-4"/>
              <c:y val="0.29478201865382803"/>
            </c:manualLayout>
          </c:layout>
          <c:overlay val="0"/>
        </c:title>
        <c:numFmt formatCode="0%" sourceLinked="0"/>
        <c:majorTickMark val="out"/>
        <c:minorTickMark val="none"/>
        <c:tickLblPos val="nextTo"/>
        <c:txPr>
          <a:bodyPr/>
          <a:lstStyle/>
          <a:p>
            <a:pPr>
              <a:defRPr sz="1400"/>
            </a:pPr>
            <a:endParaRPr lang="da-DK"/>
          </a:p>
        </c:txPr>
        <c:crossAx val="151804928"/>
        <c:crosses val="autoZero"/>
        <c:crossBetween val="midCat"/>
        <c:majorUnit val="0.1"/>
      </c:valAx>
    </c:plotArea>
    <c:legend>
      <c:legendPos val="t"/>
      <c:layout>
        <c:manualLayout>
          <c:xMode val="edge"/>
          <c:yMode val="edge"/>
          <c:x val="0.58231626927775004"/>
          <c:y val="0.18359300377173801"/>
          <c:w val="0.40676942624719897"/>
          <c:h val="0.187110321758722"/>
        </c:manualLayout>
      </c:layout>
      <c:overlay val="0"/>
      <c:txPr>
        <a:bodyPr/>
        <a:lstStyle/>
        <a:p>
          <a:pPr>
            <a:defRPr sz="105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787027242095499"/>
          <c:y val="9.61545504486358E-2"/>
          <c:w val="0.82370187879676204"/>
          <c:h val="0.77768196957468305"/>
        </c:manualLayout>
      </c:layout>
      <c:lineChart>
        <c:grouping val="standard"/>
        <c:varyColors val="0"/>
        <c:ser>
          <c:idx val="0"/>
          <c:order val="0"/>
          <c:tx>
            <c:strRef>
              <c:f>'Graphics Input'!$E$292</c:f>
              <c:strCache>
                <c:ptCount val="1"/>
                <c:pt idx="0">
                  <c:v>6 hrs TES - Class 1 - low</c:v>
                </c:pt>
              </c:strCache>
            </c:strRef>
          </c:tx>
          <c:spPr>
            <a:ln>
              <a:solidFill>
                <a:schemeClr val="accent3"/>
              </a:solidFill>
              <a:prstDash val="sysDot"/>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Input'!$S$292:$BG$292</c:f>
              <c:numCache>
                <c:formatCode>"$"#,##0_);\("$"#,##0\)</c:formatCode>
                <c:ptCount val="41"/>
                <c:pt idx="4">
                  <c:v>7040.6407123093422</c:v>
                </c:pt>
                <c:pt idx="5">
                  <c:v>7040.6407123093422</c:v>
                </c:pt>
                <c:pt idx="6">
                  <c:v>4903.6187342629628</c:v>
                </c:pt>
                <c:pt idx="7">
                  <c:v>4477.668801837578</c:v>
                </c:pt>
                <c:pt idx="8">
                  <c:v>4052.7577716864016</c:v>
                </c:pt>
                <c:pt idx="9">
                  <c:v>3626.8078392610173</c:v>
                </c:pt>
                <c:pt idx="10">
                  <c:v>3202.9357113840492</c:v>
                </c:pt>
                <c:pt idx="11">
                  <c:v>3202.9357113840492</c:v>
                </c:pt>
                <c:pt idx="12">
                  <c:v>3202.9357113840492</c:v>
                </c:pt>
                <c:pt idx="13">
                  <c:v>3202.9357113840492</c:v>
                </c:pt>
                <c:pt idx="14">
                  <c:v>3202.9357113840492</c:v>
                </c:pt>
                <c:pt idx="15">
                  <c:v>3202.9357113840492</c:v>
                </c:pt>
                <c:pt idx="16">
                  <c:v>3202.9357113840492</c:v>
                </c:pt>
                <c:pt idx="17">
                  <c:v>3202.9357113840492</c:v>
                </c:pt>
                <c:pt idx="18">
                  <c:v>3202.9357113840492</c:v>
                </c:pt>
                <c:pt idx="19">
                  <c:v>3202.9357113840492</c:v>
                </c:pt>
                <c:pt idx="20">
                  <c:v>3202.9357113840492</c:v>
                </c:pt>
                <c:pt idx="21">
                  <c:v>3202.9357113840492</c:v>
                </c:pt>
                <c:pt idx="22">
                  <c:v>3202.9357113840492</c:v>
                </c:pt>
                <c:pt idx="23">
                  <c:v>3202.9357113840492</c:v>
                </c:pt>
                <c:pt idx="24">
                  <c:v>3202.9357113840492</c:v>
                </c:pt>
                <c:pt idx="25">
                  <c:v>3202.9357113840492</c:v>
                </c:pt>
                <c:pt idx="26">
                  <c:v>3202.9357113840492</c:v>
                </c:pt>
                <c:pt idx="27">
                  <c:v>3202.9357113840492</c:v>
                </c:pt>
                <c:pt idx="28">
                  <c:v>3202.9357113840492</c:v>
                </c:pt>
                <c:pt idx="29">
                  <c:v>3202.9357113840492</c:v>
                </c:pt>
                <c:pt idx="30">
                  <c:v>3202.9357113840492</c:v>
                </c:pt>
                <c:pt idx="31">
                  <c:v>3202.9357113840492</c:v>
                </c:pt>
                <c:pt idx="32">
                  <c:v>3202.9357113840492</c:v>
                </c:pt>
                <c:pt idx="33">
                  <c:v>3202.9357113840492</c:v>
                </c:pt>
                <c:pt idx="34">
                  <c:v>3202.9357113840492</c:v>
                </c:pt>
                <c:pt idx="35">
                  <c:v>3202.9357113840492</c:v>
                </c:pt>
                <c:pt idx="36">
                  <c:v>3202.9357113840492</c:v>
                </c:pt>
                <c:pt idx="37">
                  <c:v>3202.9357113840492</c:v>
                </c:pt>
                <c:pt idx="38">
                  <c:v>3202.9357113840492</c:v>
                </c:pt>
                <c:pt idx="39">
                  <c:v>3202.9357113840492</c:v>
                </c:pt>
                <c:pt idx="40">
                  <c:v>3202.9357113840492</c:v>
                </c:pt>
              </c:numCache>
            </c:numRef>
          </c:val>
          <c:smooth val="0"/>
          <c:extLst>
            <c:ext xmlns:c16="http://schemas.microsoft.com/office/drawing/2014/chart" uri="{C3380CC4-5D6E-409C-BE32-E72D297353CC}">
              <c16:uniqueId val="{00000000-F386-4285-8AF0-717F5D1EE6FE}"/>
            </c:ext>
          </c:extLst>
        </c:ser>
        <c:ser>
          <c:idx val="1"/>
          <c:order val="1"/>
          <c:tx>
            <c:strRef>
              <c:f>'Graphics Input'!$E$293</c:f>
              <c:strCache>
                <c:ptCount val="1"/>
                <c:pt idx="0">
                  <c:v>6 hrs TES - Class 1 -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01-F386-4285-8AF0-717F5D1EE6FE}"/>
              </c:ext>
            </c:extLst>
          </c:dPt>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Input'!$S$293:$BG$293</c:f>
              <c:numCache>
                <c:formatCode>"$"#,##0_);\("$"#,##0\)</c:formatCode>
                <c:ptCount val="41"/>
                <c:pt idx="3">
                  <c:v>7040.6407123093422</c:v>
                </c:pt>
                <c:pt idx="4">
                  <c:v>7040.6407123093422</c:v>
                </c:pt>
                <c:pt idx="5">
                  <c:v>7040.6407123093422</c:v>
                </c:pt>
                <c:pt idx="6">
                  <c:v>6484.8279956079259</c:v>
                </c:pt>
                <c:pt idx="7">
                  <c:v>5920.7040607128438</c:v>
                </c:pt>
                <c:pt idx="8">
                  <c:v>5358.6579303661783</c:v>
                </c:pt>
                <c:pt idx="9">
                  <c:v>4794.5339954710953</c:v>
                </c:pt>
                <c:pt idx="10">
                  <c:v>4232.4878651244298</c:v>
                </c:pt>
                <c:pt idx="11">
                  <c:v>4129.532649750392</c:v>
                </c:pt>
                <c:pt idx="12">
                  <c:v>4026.5774343763542</c:v>
                </c:pt>
                <c:pt idx="13">
                  <c:v>3923.6222190023154</c:v>
                </c:pt>
                <c:pt idx="14">
                  <c:v>3820.6670036282776</c:v>
                </c:pt>
                <c:pt idx="15">
                  <c:v>3717.7117882542398</c:v>
                </c:pt>
                <c:pt idx="16">
                  <c:v>3614.7565728802019</c:v>
                </c:pt>
                <c:pt idx="17">
                  <c:v>3511.8013575061636</c:v>
                </c:pt>
                <c:pt idx="18">
                  <c:v>3408.8461421321263</c:v>
                </c:pt>
                <c:pt idx="19">
                  <c:v>3305.8909267580884</c:v>
                </c:pt>
                <c:pt idx="20">
                  <c:v>3202.9357113840492</c:v>
                </c:pt>
                <c:pt idx="21">
                  <c:v>3202.9357113840492</c:v>
                </c:pt>
                <c:pt idx="22">
                  <c:v>3202.9357113840492</c:v>
                </c:pt>
                <c:pt idx="23">
                  <c:v>3202.9357113840492</c:v>
                </c:pt>
                <c:pt idx="24">
                  <c:v>3202.9357113840492</c:v>
                </c:pt>
                <c:pt idx="25">
                  <c:v>3202.9357113840492</c:v>
                </c:pt>
                <c:pt idx="26">
                  <c:v>3202.9357113840492</c:v>
                </c:pt>
                <c:pt idx="27">
                  <c:v>3202.9357113840492</c:v>
                </c:pt>
                <c:pt idx="28">
                  <c:v>3202.9357113840492</c:v>
                </c:pt>
                <c:pt idx="29">
                  <c:v>3202.9357113840492</c:v>
                </c:pt>
                <c:pt idx="30">
                  <c:v>3202.9357113840492</c:v>
                </c:pt>
                <c:pt idx="31">
                  <c:v>3202.9357113840492</c:v>
                </c:pt>
                <c:pt idx="32">
                  <c:v>3202.9357113840492</c:v>
                </c:pt>
                <c:pt idx="33">
                  <c:v>3202.9357113840492</c:v>
                </c:pt>
                <c:pt idx="34">
                  <c:v>3202.9357113840492</c:v>
                </c:pt>
                <c:pt idx="35">
                  <c:v>3202.9357113840492</c:v>
                </c:pt>
                <c:pt idx="36">
                  <c:v>3202.9357113840492</c:v>
                </c:pt>
                <c:pt idx="37">
                  <c:v>3202.9357113840492</c:v>
                </c:pt>
                <c:pt idx="38">
                  <c:v>3202.9357113840492</c:v>
                </c:pt>
                <c:pt idx="39">
                  <c:v>3202.9357113840492</c:v>
                </c:pt>
                <c:pt idx="40">
                  <c:v>3202.9357113840492</c:v>
                </c:pt>
              </c:numCache>
            </c:numRef>
          </c:val>
          <c:smooth val="0"/>
          <c:extLst>
            <c:ext xmlns:c16="http://schemas.microsoft.com/office/drawing/2014/chart" uri="{C3380CC4-5D6E-409C-BE32-E72D297353CC}">
              <c16:uniqueId val="{00000002-F386-4285-8AF0-717F5D1EE6FE}"/>
            </c:ext>
          </c:extLst>
        </c:ser>
        <c:ser>
          <c:idx val="5"/>
          <c:order val="2"/>
          <c:tx>
            <c:strRef>
              <c:f>'Graphics Input'!$E$294</c:f>
              <c:strCache>
                <c:ptCount val="1"/>
                <c:pt idx="0">
                  <c:v>6 hrs TES - Class 1 - high</c:v>
                </c:pt>
              </c:strCache>
            </c:strRef>
          </c:tx>
          <c:spPr>
            <a:ln>
              <a:solidFill>
                <a:schemeClr val="accent3"/>
              </a:solidFill>
              <a:prstDash val="dash"/>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Input'!$S$294:$BG$294</c:f>
              <c:numCache>
                <c:formatCode>"$"#,##0_);\("$"#,##0\)</c:formatCode>
                <c:ptCount val="41"/>
                <c:pt idx="4">
                  <c:v>7040.6407123093422</c:v>
                </c:pt>
                <c:pt idx="5">
                  <c:v>7040.6407123093422</c:v>
                </c:pt>
                <c:pt idx="6">
                  <c:v>8179.2776048415899</c:v>
                </c:pt>
                <c:pt idx="7">
                  <c:v>7462.4350356378936</c:v>
                </c:pt>
                <c:pt idx="8">
                  <c:v>6753.9036846278641</c:v>
                </c:pt>
                <c:pt idx="9">
                  <c:v>6043.2945290694179</c:v>
                </c:pt>
                <c:pt idx="10">
                  <c:v>5334.7631780593883</c:v>
                </c:pt>
                <c:pt idx="11">
                  <c:v>5334.7631780593883</c:v>
                </c:pt>
                <c:pt idx="12">
                  <c:v>5334.7631780593883</c:v>
                </c:pt>
                <c:pt idx="13">
                  <c:v>5334.7631780593883</c:v>
                </c:pt>
                <c:pt idx="14">
                  <c:v>5334.7631780593883</c:v>
                </c:pt>
                <c:pt idx="15">
                  <c:v>5334.7631780593883</c:v>
                </c:pt>
                <c:pt idx="16">
                  <c:v>5334.7631780593883</c:v>
                </c:pt>
                <c:pt idx="17">
                  <c:v>5334.7631780593883</c:v>
                </c:pt>
                <c:pt idx="18">
                  <c:v>5334.7631780593883</c:v>
                </c:pt>
                <c:pt idx="19">
                  <c:v>5334.7631780593883</c:v>
                </c:pt>
                <c:pt idx="20">
                  <c:v>5334.7631780593883</c:v>
                </c:pt>
                <c:pt idx="21">
                  <c:v>5334.7631780593883</c:v>
                </c:pt>
                <c:pt idx="22">
                  <c:v>5334.7631780593883</c:v>
                </c:pt>
                <c:pt idx="23">
                  <c:v>5334.7631780593883</c:v>
                </c:pt>
                <c:pt idx="24">
                  <c:v>5334.7631780593883</c:v>
                </c:pt>
                <c:pt idx="25">
                  <c:v>5334.7631780593883</c:v>
                </c:pt>
                <c:pt idx="26">
                  <c:v>5334.7631780593883</c:v>
                </c:pt>
                <c:pt idx="27">
                  <c:v>5334.7631780593883</c:v>
                </c:pt>
                <c:pt idx="28">
                  <c:v>5334.7631780593883</c:v>
                </c:pt>
                <c:pt idx="29">
                  <c:v>5334.7631780593883</c:v>
                </c:pt>
                <c:pt idx="30">
                  <c:v>5334.7631780593883</c:v>
                </c:pt>
                <c:pt idx="31">
                  <c:v>5334.7631780593883</c:v>
                </c:pt>
                <c:pt idx="32">
                  <c:v>5334.7631780593883</c:v>
                </c:pt>
                <c:pt idx="33">
                  <c:v>5334.7631780593883</c:v>
                </c:pt>
                <c:pt idx="34">
                  <c:v>5334.7631780593883</c:v>
                </c:pt>
                <c:pt idx="35">
                  <c:v>5334.7631780593883</c:v>
                </c:pt>
                <c:pt idx="36">
                  <c:v>5334.7631780593883</c:v>
                </c:pt>
                <c:pt idx="37">
                  <c:v>5334.7631780593883</c:v>
                </c:pt>
                <c:pt idx="38">
                  <c:v>5334.7631780593883</c:v>
                </c:pt>
                <c:pt idx="39">
                  <c:v>5334.7631780593883</c:v>
                </c:pt>
                <c:pt idx="40">
                  <c:v>5334.7631780593883</c:v>
                </c:pt>
              </c:numCache>
            </c:numRef>
          </c:val>
          <c:smooth val="0"/>
          <c:extLst>
            <c:ext xmlns:c16="http://schemas.microsoft.com/office/drawing/2014/chart" uri="{C3380CC4-5D6E-409C-BE32-E72D297353CC}">
              <c16:uniqueId val="{00000003-F386-4285-8AF0-717F5D1EE6FE}"/>
            </c:ext>
          </c:extLst>
        </c:ser>
        <c:ser>
          <c:idx val="8"/>
          <c:order val="3"/>
          <c:tx>
            <c:strRef>
              <c:f>'Graphics Input'!$E$295</c:f>
              <c:strCache>
                <c:ptCount val="1"/>
                <c:pt idx="0">
                  <c:v>6 hrs TES - Class 3 - low</c:v>
                </c:pt>
              </c:strCache>
            </c:strRef>
          </c:tx>
          <c:spPr>
            <a:ln>
              <a:solidFill>
                <a:schemeClr val="accent2"/>
              </a:solidFill>
              <a:prstDash val="sysDot"/>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Input'!$S$295:$BG$295</c:f>
              <c:numCache>
                <c:formatCode>"$"#,##0_);\("$"#,##0\)</c:formatCode>
                <c:ptCount val="41"/>
                <c:pt idx="4">
                  <c:v>7040.6407123093422</c:v>
                </c:pt>
                <c:pt idx="5">
                  <c:v>7040.6407123093422</c:v>
                </c:pt>
                <c:pt idx="6">
                  <c:v>4903.6187342629628</c:v>
                </c:pt>
                <c:pt idx="7">
                  <c:v>4477.668801837578</c:v>
                </c:pt>
                <c:pt idx="8">
                  <c:v>4052.7577716864016</c:v>
                </c:pt>
                <c:pt idx="9">
                  <c:v>3626.8078392610173</c:v>
                </c:pt>
                <c:pt idx="10">
                  <c:v>3202.9357113840492</c:v>
                </c:pt>
                <c:pt idx="11">
                  <c:v>3202.9357113840492</c:v>
                </c:pt>
                <c:pt idx="12">
                  <c:v>3202.9357113840492</c:v>
                </c:pt>
                <c:pt idx="13">
                  <c:v>3202.9357113840492</c:v>
                </c:pt>
                <c:pt idx="14">
                  <c:v>3202.9357113840492</c:v>
                </c:pt>
                <c:pt idx="15">
                  <c:v>3202.9357113840492</c:v>
                </c:pt>
                <c:pt idx="16">
                  <c:v>3202.9357113840492</c:v>
                </c:pt>
                <c:pt idx="17">
                  <c:v>3202.9357113840492</c:v>
                </c:pt>
                <c:pt idx="18">
                  <c:v>3202.9357113840492</c:v>
                </c:pt>
                <c:pt idx="19">
                  <c:v>3202.9357113840492</c:v>
                </c:pt>
                <c:pt idx="20">
                  <c:v>3202.9357113840492</c:v>
                </c:pt>
                <c:pt idx="21">
                  <c:v>3202.9357113840492</c:v>
                </c:pt>
                <c:pt idx="22">
                  <c:v>3202.9357113840492</c:v>
                </c:pt>
                <c:pt idx="23">
                  <c:v>3202.9357113840492</c:v>
                </c:pt>
                <c:pt idx="24">
                  <c:v>3202.9357113840492</c:v>
                </c:pt>
                <c:pt idx="25">
                  <c:v>3202.9357113840492</c:v>
                </c:pt>
                <c:pt idx="26">
                  <c:v>3202.9357113840492</c:v>
                </c:pt>
                <c:pt idx="27">
                  <c:v>3202.9357113840492</c:v>
                </c:pt>
                <c:pt idx="28">
                  <c:v>3202.9357113840492</c:v>
                </c:pt>
                <c:pt idx="29">
                  <c:v>3202.9357113840492</c:v>
                </c:pt>
                <c:pt idx="30">
                  <c:v>3202.9357113840492</c:v>
                </c:pt>
                <c:pt idx="31">
                  <c:v>3202.9357113840492</c:v>
                </c:pt>
                <c:pt idx="32">
                  <c:v>3202.9357113840492</c:v>
                </c:pt>
                <c:pt idx="33">
                  <c:v>3202.9357113840492</c:v>
                </c:pt>
                <c:pt idx="34">
                  <c:v>3202.9357113840492</c:v>
                </c:pt>
                <c:pt idx="35">
                  <c:v>3202.9357113840492</c:v>
                </c:pt>
                <c:pt idx="36">
                  <c:v>3202.9357113840492</c:v>
                </c:pt>
                <c:pt idx="37">
                  <c:v>3202.9357113840492</c:v>
                </c:pt>
                <c:pt idx="38">
                  <c:v>3202.9357113840492</c:v>
                </c:pt>
                <c:pt idx="39">
                  <c:v>3202.9357113840492</c:v>
                </c:pt>
                <c:pt idx="40">
                  <c:v>3202.9357113840492</c:v>
                </c:pt>
              </c:numCache>
            </c:numRef>
          </c:val>
          <c:smooth val="0"/>
          <c:extLst>
            <c:ext xmlns:c16="http://schemas.microsoft.com/office/drawing/2014/chart" uri="{C3380CC4-5D6E-409C-BE32-E72D297353CC}">
              <c16:uniqueId val="{00000004-F386-4285-8AF0-717F5D1EE6FE}"/>
            </c:ext>
          </c:extLst>
        </c:ser>
        <c:ser>
          <c:idx val="11"/>
          <c:order val="4"/>
          <c:tx>
            <c:strRef>
              <c:f>'Graphics Input'!$E$296</c:f>
              <c:strCache>
                <c:ptCount val="1"/>
                <c:pt idx="0">
                  <c:v>6 hrs TES - Class 3 -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05-F386-4285-8AF0-717F5D1EE6FE}"/>
              </c:ext>
            </c:extLst>
          </c:dPt>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Input'!$S$296:$BG$296</c:f>
              <c:numCache>
                <c:formatCode>"$"#,##0_);\("$"#,##0\)</c:formatCode>
                <c:ptCount val="41"/>
                <c:pt idx="3">
                  <c:v>7040.6407123093422</c:v>
                </c:pt>
                <c:pt idx="4">
                  <c:v>7040.6407123093422</c:v>
                </c:pt>
                <c:pt idx="5">
                  <c:v>7040.6407123093422</c:v>
                </c:pt>
                <c:pt idx="6">
                  <c:v>6484.8279956079259</c:v>
                </c:pt>
                <c:pt idx="7">
                  <c:v>5920.7040607128438</c:v>
                </c:pt>
                <c:pt idx="8">
                  <c:v>5358.6579303661783</c:v>
                </c:pt>
                <c:pt idx="9">
                  <c:v>4794.5339954710953</c:v>
                </c:pt>
                <c:pt idx="10">
                  <c:v>4232.4878651244298</c:v>
                </c:pt>
                <c:pt idx="11">
                  <c:v>4129.532649750392</c:v>
                </c:pt>
                <c:pt idx="12">
                  <c:v>4026.5774343763542</c:v>
                </c:pt>
                <c:pt idx="13">
                  <c:v>3923.6222190023154</c:v>
                </c:pt>
                <c:pt idx="14">
                  <c:v>3820.6670036282776</c:v>
                </c:pt>
                <c:pt idx="15">
                  <c:v>3717.7117882542398</c:v>
                </c:pt>
                <c:pt idx="16">
                  <c:v>3614.7565728802019</c:v>
                </c:pt>
                <c:pt idx="17">
                  <c:v>3511.8013575061636</c:v>
                </c:pt>
                <c:pt idx="18">
                  <c:v>3408.8461421321263</c:v>
                </c:pt>
                <c:pt idx="19">
                  <c:v>3305.8909267580884</c:v>
                </c:pt>
                <c:pt idx="20">
                  <c:v>3202.9357113840492</c:v>
                </c:pt>
                <c:pt idx="21">
                  <c:v>3202.9357113840492</c:v>
                </c:pt>
                <c:pt idx="22">
                  <c:v>3202.9357113840492</c:v>
                </c:pt>
                <c:pt idx="23">
                  <c:v>3202.9357113840492</c:v>
                </c:pt>
                <c:pt idx="24">
                  <c:v>3202.9357113840492</c:v>
                </c:pt>
                <c:pt idx="25">
                  <c:v>3202.9357113840492</c:v>
                </c:pt>
                <c:pt idx="26">
                  <c:v>3202.9357113840492</c:v>
                </c:pt>
                <c:pt idx="27">
                  <c:v>3202.9357113840492</c:v>
                </c:pt>
                <c:pt idx="28">
                  <c:v>3202.9357113840492</c:v>
                </c:pt>
                <c:pt idx="29">
                  <c:v>3202.9357113840492</c:v>
                </c:pt>
                <c:pt idx="30">
                  <c:v>3202.9357113840492</c:v>
                </c:pt>
                <c:pt idx="31">
                  <c:v>3202.9357113840492</c:v>
                </c:pt>
                <c:pt idx="32">
                  <c:v>3202.9357113840492</c:v>
                </c:pt>
                <c:pt idx="33">
                  <c:v>3202.9357113840492</c:v>
                </c:pt>
                <c:pt idx="34">
                  <c:v>3202.9357113840492</c:v>
                </c:pt>
                <c:pt idx="35">
                  <c:v>3202.9357113840492</c:v>
                </c:pt>
                <c:pt idx="36">
                  <c:v>3202.9357113840492</c:v>
                </c:pt>
                <c:pt idx="37">
                  <c:v>3202.9357113840492</c:v>
                </c:pt>
                <c:pt idx="38">
                  <c:v>3202.9357113840492</c:v>
                </c:pt>
                <c:pt idx="39">
                  <c:v>3202.9357113840492</c:v>
                </c:pt>
                <c:pt idx="40">
                  <c:v>3202.9357113840492</c:v>
                </c:pt>
              </c:numCache>
            </c:numRef>
          </c:val>
          <c:smooth val="0"/>
          <c:extLst>
            <c:ext xmlns:c16="http://schemas.microsoft.com/office/drawing/2014/chart" uri="{C3380CC4-5D6E-409C-BE32-E72D297353CC}">
              <c16:uniqueId val="{00000006-F386-4285-8AF0-717F5D1EE6FE}"/>
            </c:ext>
          </c:extLst>
        </c:ser>
        <c:ser>
          <c:idx val="14"/>
          <c:order val="5"/>
          <c:tx>
            <c:strRef>
              <c:f>'Graphics Input'!$E$297</c:f>
              <c:strCache>
                <c:ptCount val="1"/>
                <c:pt idx="0">
                  <c:v>6 hrs TES - Class 3 - high</c:v>
                </c:pt>
              </c:strCache>
            </c:strRef>
          </c:tx>
          <c:spPr>
            <a:ln>
              <a:solidFill>
                <a:schemeClr val="accent2"/>
              </a:solidFill>
              <a:prstDash val="dash"/>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Input'!$S$297:$BG$297</c:f>
              <c:numCache>
                <c:formatCode>"$"#,##0_);\("$"#,##0\)</c:formatCode>
                <c:ptCount val="41"/>
                <c:pt idx="4">
                  <c:v>7040.6407123093422</c:v>
                </c:pt>
                <c:pt idx="5">
                  <c:v>7040.6407123093422</c:v>
                </c:pt>
                <c:pt idx="6">
                  <c:v>8179.2776048415899</c:v>
                </c:pt>
                <c:pt idx="7">
                  <c:v>7462.4350356378936</c:v>
                </c:pt>
                <c:pt idx="8">
                  <c:v>6753.9036846278641</c:v>
                </c:pt>
                <c:pt idx="9">
                  <c:v>6043.2945290694179</c:v>
                </c:pt>
                <c:pt idx="10">
                  <c:v>5334.7631780593883</c:v>
                </c:pt>
                <c:pt idx="11">
                  <c:v>5334.7631780593883</c:v>
                </c:pt>
                <c:pt idx="12">
                  <c:v>5334.7631780593883</c:v>
                </c:pt>
                <c:pt idx="13">
                  <c:v>5334.7631780593883</c:v>
                </c:pt>
                <c:pt idx="14">
                  <c:v>5334.7631780593883</c:v>
                </c:pt>
                <c:pt idx="15">
                  <c:v>5334.7631780593883</c:v>
                </c:pt>
                <c:pt idx="16">
                  <c:v>5334.7631780593883</c:v>
                </c:pt>
                <c:pt idx="17">
                  <c:v>5334.7631780593883</c:v>
                </c:pt>
                <c:pt idx="18">
                  <c:v>5334.7631780593883</c:v>
                </c:pt>
                <c:pt idx="19">
                  <c:v>5334.7631780593883</c:v>
                </c:pt>
                <c:pt idx="20">
                  <c:v>5334.7631780593883</c:v>
                </c:pt>
                <c:pt idx="21">
                  <c:v>5334.7631780593883</c:v>
                </c:pt>
                <c:pt idx="22">
                  <c:v>5334.7631780593883</c:v>
                </c:pt>
                <c:pt idx="23">
                  <c:v>5334.7631780593883</c:v>
                </c:pt>
                <c:pt idx="24">
                  <c:v>5334.7631780593883</c:v>
                </c:pt>
                <c:pt idx="25">
                  <c:v>5334.7631780593883</c:v>
                </c:pt>
                <c:pt idx="26">
                  <c:v>5334.7631780593883</c:v>
                </c:pt>
                <c:pt idx="27">
                  <c:v>5334.7631780593883</c:v>
                </c:pt>
                <c:pt idx="28">
                  <c:v>5334.7631780593883</c:v>
                </c:pt>
                <c:pt idx="29">
                  <c:v>5334.7631780593883</c:v>
                </c:pt>
                <c:pt idx="30">
                  <c:v>5334.7631780593883</c:v>
                </c:pt>
                <c:pt idx="31">
                  <c:v>5334.7631780593883</c:v>
                </c:pt>
                <c:pt idx="32">
                  <c:v>5334.7631780593883</c:v>
                </c:pt>
                <c:pt idx="33">
                  <c:v>5334.7631780593883</c:v>
                </c:pt>
                <c:pt idx="34">
                  <c:v>5334.7631780593883</c:v>
                </c:pt>
                <c:pt idx="35">
                  <c:v>5334.7631780593883</c:v>
                </c:pt>
                <c:pt idx="36">
                  <c:v>5334.7631780593883</c:v>
                </c:pt>
                <c:pt idx="37">
                  <c:v>5334.7631780593883</c:v>
                </c:pt>
                <c:pt idx="38">
                  <c:v>5334.7631780593883</c:v>
                </c:pt>
                <c:pt idx="39">
                  <c:v>5334.7631780593883</c:v>
                </c:pt>
                <c:pt idx="40">
                  <c:v>5334.7631780593883</c:v>
                </c:pt>
              </c:numCache>
            </c:numRef>
          </c:val>
          <c:smooth val="0"/>
          <c:extLst>
            <c:ext xmlns:c16="http://schemas.microsoft.com/office/drawing/2014/chart" uri="{C3380CC4-5D6E-409C-BE32-E72D297353CC}">
              <c16:uniqueId val="{00000007-F386-4285-8AF0-717F5D1EE6FE}"/>
            </c:ext>
          </c:extLst>
        </c:ser>
        <c:ser>
          <c:idx val="15"/>
          <c:order val="6"/>
          <c:tx>
            <c:strRef>
              <c:f>'Graphics Input'!$E$298</c:f>
              <c:strCache>
                <c:ptCount val="1"/>
                <c:pt idx="0">
                  <c:v>6 hrs TES - Class 5 - low</c:v>
                </c:pt>
              </c:strCache>
            </c:strRef>
          </c:tx>
          <c:spPr>
            <a:ln>
              <a:solidFill>
                <a:srgbClr val="7030A0"/>
              </a:solidFill>
              <a:prstDash val="sysDot"/>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Input'!$S$298:$BG$298</c:f>
              <c:numCache>
                <c:formatCode>"$"#,##0_);\("$"#,##0\)</c:formatCode>
                <c:ptCount val="41"/>
                <c:pt idx="4">
                  <c:v>7040.6407123093422</c:v>
                </c:pt>
                <c:pt idx="5">
                  <c:v>7040.6407123093422</c:v>
                </c:pt>
                <c:pt idx="6">
                  <c:v>4903.6187342629628</c:v>
                </c:pt>
                <c:pt idx="7">
                  <c:v>4477.668801837578</c:v>
                </c:pt>
                <c:pt idx="8">
                  <c:v>4052.7577716864016</c:v>
                </c:pt>
                <c:pt idx="9">
                  <c:v>3626.8078392610173</c:v>
                </c:pt>
                <c:pt idx="10">
                  <c:v>3202.9357113840492</c:v>
                </c:pt>
                <c:pt idx="11">
                  <c:v>3202.9357113840492</c:v>
                </c:pt>
                <c:pt idx="12">
                  <c:v>3202.9357113840492</c:v>
                </c:pt>
                <c:pt idx="13">
                  <c:v>3202.9357113840492</c:v>
                </c:pt>
                <c:pt idx="14">
                  <c:v>3202.9357113840492</c:v>
                </c:pt>
                <c:pt idx="15">
                  <c:v>3202.9357113840492</c:v>
                </c:pt>
                <c:pt idx="16">
                  <c:v>3202.9357113840492</c:v>
                </c:pt>
                <c:pt idx="17">
                  <c:v>3202.9357113840492</c:v>
                </c:pt>
                <c:pt idx="18">
                  <c:v>3202.9357113840492</c:v>
                </c:pt>
                <c:pt idx="19">
                  <c:v>3202.9357113840492</c:v>
                </c:pt>
                <c:pt idx="20">
                  <c:v>3202.9357113840492</c:v>
                </c:pt>
                <c:pt idx="21">
                  <c:v>3202.9357113840492</c:v>
                </c:pt>
                <c:pt idx="22">
                  <c:v>3202.9357113840492</c:v>
                </c:pt>
                <c:pt idx="23">
                  <c:v>3202.9357113840492</c:v>
                </c:pt>
                <c:pt idx="24">
                  <c:v>3202.9357113840492</c:v>
                </c:pt>
                <c:pt idx="25">
                  <c:v>3202.9357113840492</c:v>
                </c:pt>
                <c:pt idx="26">
                  <c:v>3202.9357113840492</c:v>
                </c:pt>
                <c:pt idx="27">
                  <c:v>3202.9357113840492</c:v>
                </c:pt>
                <c:pt idx="28">
                  <c:v>3202.9357113840492</c:v>
                </c:pt>
                <c:pt idx="29">
                  <c:v>3202.9357113840492</c:v>
                </c:pt>
                <c:pt idx="30">
                  <c:v>3202.9357113840492</c:v>
                </c:pt>
                <c:pt idx="31">
                  <c:v>3202.9357113840492</c:v>
                </c:pt>
                <c:pt idx="32">
                  <c:v>3202.9357113840492</c:v>
                </c:pt>
                <c:pt idx="33">
                  <c:v>3202.9357113840492</c:v>
                </c:pt>
                <c:pt idx="34">
                  <c:v>3202.9357113840492</c:v>
                </c:pt>
                <c:pt idx="35">
                  <c:v>3202.9357113840492</c:v>
                </c:pt>
                <c:pt idx="36">
                  <c:v>3202.9357113840492</c:v>
                </c:pt>
                <c:pt idx="37">
                  <c:v>3202.9357113840492</c:v>
                </c:pt>
                <c:pt idx="38">
                  <c:v>3202.9357113840492</c:v>
                </c:pt>
                <c:pt idx="39">
                  <c:v>3202.9357113840492</c:v>
                </c:pt>
                <c:pt idx="40">
                  <c:v>3202.9357113840492</c:v>
                </c:pt>
              </c:numCache>
            </c:numRef>
          </c:val>
          <c:smooth val="0"/>
          <c:extLst>
            <c:ext xmlns:c16="http://schemas.microsoft.com/office/drawing/2014/chart" uri="{C3380CC4-5D6E-409C-BE32-E72D297353CC}">
              <c16:uniqueId val="{00000008-F386-4285-8AF0-717F5D1EE6FE}"/>
            </c:ext>
          </c:extLst>
        </c:ser>
        <c:ser>
          <c:idx val="16"/>
          <c:order val="7"/>
          <c:tx>
            <c:strRef>
              <c:f>'Graphics Input'!$E$299</c:f>
              <c:strCache>
                <c:ptCount val="1"/>
                <c:pt idx="0">
                  <c:v>6 hrs TES - Class 5 - mid</c:v>
                </c:pt>
              </c:strCache>
            </c:strRef>
          </c:tx>
          <c:spPr>
            <a:ln>
              <a:solidFill>
                <a:srgbClr val="7030A0"/>
              </a:solidFill>
            </a:ln>
          </c:spPr>
          <c:marker>
            <c:symbol val="none"/>
          </c:marker>
          <c:dPt>
            <c:idx val="0"/>
            <c:marker>
              <c:symbol val="circle"/>
              <c:size val="9"/>
            </c:marker>
            <c:bubble3D val="0"/>
            <c:extLst>
              <c:ext xmlns:c16="http://schemas.microsoft.com/office/drawing/2014/chart" uri="{C3380CC4-5D6E-409C-BE32-E72D297353CC}">
                <c16:uniqueId val="{00000009-F386-4285-8AF0-717F5D1EE6FE}"/>
              </c:ext>
            </c:extLst>
          </c:dPt>
          <c:dPt>
            <c:idx val="3"/>
            <c:marker>
              <c:symbol val="circle"/>
              <c:size val="5"/>
              <c:spPr>
                <a:solidFill>
                  <a:srgbClr val="7030A0"/>
                </a:solidFill>
                <a:ln>
                  <a:solidFill>
                    <a:srgbClr val="7030A0"/>
                  </a:solidFill>
                </a:ln>
              </c:spPr>
            </c:marker>
            <c:bubble3D val="0"/>
            <c:extLst>
              <c:ext xmlns:c16="http://schemas.microsoft.com/office/drawing/2014/chart" uri="{C3380CC4-5D6E-409C-BE32-E72D297353CC}">
                <c16:uniqueId val="{0000000A-F386-4285-8AF0-717F5D1EE6FE}"/>
              </c:ext>
            </c:extLst>
          </c:dPt>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Input'!$S$299:$BG$299</c:f>
              <c:numCache>
                <c:formatCode>"$"#,##0_);\("$"#,##0\)</c:formatCode>
                <c:ptCount val="41"/>
                <c:pt idx="3">
                  <c:v>7040.6407123093422</c:v>
                </c:pt>
                <c:pt idx="4">
                  <c:v>7040.6407123093422</c:v>
                </c:pt>
                <c:pt idx="5">
                  <c:v>7040.6407123093422</c:v>
                </c:pt>
                <c:pt idx="6">
                  <c:v>6484.8279956079259</c:v>
                </c:pt>
                <c:pt idx="7">
                  <c:v>5920.7040607128438</c:v>
                </c:pt>
                <c:pt idx="8">
                  <c:v>5358.6579303661783</c:v>
                </c:pt>
                <c:pt idx="9">
                  <c:v>4794.5339954710953</c:v>
                </c:pt>
                <c:pt idx="10">
                  <c:v>4232.4878651244298</c:v>
                </c:pt>
                <c:pt idx="11">
                  <c:v>4129.532649750392</c:v>
                </c:pt>
                <c:pt idx="12">
                  <c:v>4026.5774343763542</c:v>
                </c:pt>
                <c:pt idx="13">
                  <c:v>3923.6222190023154</c:v>
                </c:pt>
                <c:pt idx="14">
                  <c:v>3820.6670036282776</c:v>
                </c:pt>
                <c:pt idx="15">
                  <c:v>3717.7117882542398</c:v>
                </c:pt>
                <c:pt idx="16">
                  <c:v>3614.7565728802019</c:v>
                </c:pt>
                <c:pt idx="17">
                  <c:v>3511.8013575061636</c:v>
                </c:pt>
                <c:pt idx="18">
                  <c:v>3408.8461421321263</c:v>
                </c:pt>
                <c:pt idx="19">
                  <c:v>3305.8909267580884</c:v>
                </c:pt>
                <c:pt idx="20">
                  <c:v>3202.9357113840492</c:v>
                </c:pt>
                <c:pt idx="21">
                  <c:v>3202.9357113840492</c:v>
                </c:pt>
                <c:pt idx="22">
                  <c:v>3202.9357113840492</c:v>
                </c:pt>
                <c:pt idx="23">
                  <c:v>3202.9357113840492</c:v>
                </c:pt>
                <c:pt idx="24">
                  <c:v>3202.9357113840492</c:v>
                </c:pt>
                <c:pt idx="25">
                  <c:v>3202.9357113840492</c:v>
                </c:pt>
                <c:pt idx="26">
                  <c:v>3202.9357113840492</c:v>
                </c:pt>
                <c:pt idx="27">
                  <c:v>3202.9357113840492</c:v>
                </c:pt>
                <c:pt idx="28">
                  <c:v>3202.9357113840492</c:v>
                </c:pt>
                <c:pt idx="29">
                  <c:v>3202.9357113840492</c:v>
                </c:pt>
                <c:pt idx="30">
                  <c:v>3202.9357113840492</c:v>
                </c:pt>
                <c:pt idx="31">
                  <c:v>3202.9357113840492</c:v>
                </c:pt>
                <c:pt idx="32">
                  <c:v>3202.9357113840492</c:v>
                </c:pt>
                <c:pt idx="33">
                  <c:v>3202.9357113840492</c:v>
                </c:pt>
                <c:pt idx="34">
                  <c:v>3202.9357113840492</c:v>
                </c:pt>
                <c:pt idx="35">
                  <c:v>3202.9357113840492</c:v>
                </c:pt>
                <c:pt idx="36">
                  <c:v>3202.9357113840492</c:v>
                </c:pt>
                <c:pt idx="37">
                  <c:v>3202.9357113840492</c:v>
                </c:pt>
                <c:pt idx="38">
                  <c:v>3202.9357113840492</c:v>
                </c:pt>
                <c:pt idx="39">
                  <c:v>3202.9357113840492</c:v>
                </c:pt>
                <c:pt idx="40">
                  <c:v>3202.9357113840492</c:v>
                </c:pt>
              </c:numCache>
            </c:numRef>
          </c:val>
          <c:smooth val="0"/>
          <c:extLst>
            <c:ext xmlns:c16="http://schemas.microsoft.com/office/drawing/2014/chart" uri="{C3380CC4-5D6E-409C-BE32-E72D297353CC}">
              <c16:uniqueId val="{0000000B-F386-4285-8AF0-717F5D1EE6FE}"/>
            </c:ext>
          </c:extLst>
        </c:ser>
        <c:ser>
          <c:idx val="17"/>
          <c:order val="8"/>
          <c:tx>
            <c:strRef>
              <c:f>'Graphics Input'!$E$300</c:f>
              <c:strCache>
                <c:ptCount val="1"/>
                <c:pt idx="0">
                  <c:v>6 hrs TES - Class 5 - high</c:v>
                </c:pt>
              </c:strCache>
            </c:strRef>
          </c:tx>
          <c:spPr>
            <a:ln>
              <a:solidFill>
                <a:srgbClr val="7030A0"/>
              </a:solidFill>
              <a:prstDash val="dash"/>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Input'!$S$300:$BG$300</c:f>
              <c:numCache>
                <c:formatCode>"$"#,##0_);\("$"#,##0\)</c:formatCode>
                <c:ptCount val="41"/>
                <c:pt idx="4">
                  <c:v>7040.6407123093422</c:v>
                </c:pt>
                <c:pt idx="5">
                  <c:v>7040.6407123093422</c:v>
                </c:pt>
                <c:pt idx="6">
                  <c:v>8179.2776048415899</c:v>
                </c:pt>
                <c:pt idx="7">
                  <c:v>7462.4350356378936</c:v>
                </c:pt>
                <c:pt idx="8">
                  <c:v>6753.9036846278641</c:v>
                </c:pt>
                <c:pt idx="9">
                  <c:v>6043.2945290694179</c:v>
                </c:pt>
                <c:pt idx="10">
                  <c:v>5334.7631780593883</c:v>
                </c:pt>
                <c:pt idx="11">
                  <c:v>5334.7631780593883</c:v>
                </c:pt>
                <c:pt idx="12">
                  <c:v>5334.7631780593883</c:v>
                </c:pt>
                <c:pt idx="13">
                  <c:v>5334.7631780593883</c:v>
                </c:pt>
                <c:pt idx="14">
                  <c:v>5334.7631780593883</c:v>
                </c:pt>
                <c:pt idx="15">
                  <c:v>5334.7631780593883</c:v>
                </c:pt>
                <c:pt idx="16">
                  <c:v>5334.7631780593883</c:v>
                </c:pt>
                <c:pt idx="17">
                  <c:v>5334.7631780593883</c:v>
                </c:pt>
                <c:pt idx="18">
                  <c:v>5334.7631780593883</c:v>
                </c:pt>
                <c:pt idx="19">
                  <c:v>5334.7631780593883</c:v>
                </c:pt>
                <c:pt idx="20">
                  <c:v>5334.7631780593883</c:v>
                </c:pt>
                <c:pt idx="21">
                  <c:v>5334.7631780593883</c:v>
                </c:pt>
                <c:pt idx="22">
                  <c:v>5334.7631780593883</c:v>
                </c:pt>
                <c:pt idx="23">
                  <c:v>5334.7631780593883</c:v>
                </c:pt>
                <c:pt idx="24">
                  <c:v>5334.7631780593883</c:v>
                </c:pt>
                <c:pt idx="25">
                  <c:v>5334.7631780593883</c:v>
                </c:pt>
                <c:pt idx="26">
                  <c:v>5334.7631780593883</c:v>
                </c:pt>
                <c:pt idx="27">
                  <c:v>5334.7631780593883</c:v>
                </c:pt>
                <c:pt idx="28">
                  <c:v>5334.7631780593883</c:v>
                </c:pt>
                <c:pt idx="29">
                  <c:v>5334.7631780593883</c:v>
                </c:pt>
                <c:pt idx="30">
                  <c:v>5334.7631780593883</c:v>
                </c:pt>
                <c:pt idx="31">
                  <c:v>5334.7631780593883</c:v>
                </c:pt>
                <c:pt idx="32">
                  <c:v>5334.7631780593883</c:v>
                </c:pt>
                <c:pt idx="33">
                  <c:v>5334.7631780593883</c:v>
                </c:pt>
                <c:pt idx="34">
                  <c:v>5334.7631780593883</c:v>
                </c:pt>
                <c:pt idx="35">
                  <c:v>5334.7631780593883</c:v>
                </c:pt>
                <c:pt idx="36">
                  <c:v>5334.7631780593883</c:v>
                </c:pt>
                <c:pt idx="37">
                  <c:v>5334.7631780593883</c:v>
                </c:pt>
                <c:pt idx="38">
                  <c:v>5334.7631780593883</c:v>
                </c:pt>
                <c:pt idx="39">
                  <c:v>5334.7631780593883</c:v>
                </c:pt>
                <c:pt idx="40">
                  <c:v>5334.7631780593883</c:v>
                </c:pt>
              </c:numCache>
            </c:numRef>
          </c:val>
          <c:smooth val="0"/>
          <c:extLst>
            <c:ext xmlns:c16="http://schemas.microsoft.com/office/drawing/2014/chart" uri="{C3380CC4-5D6E-409C-BE32-E72D297353CC}">
              <c16:uniqueId val="{0000000C-F386-4285-8AF0-717F5D1EE6FE}"/>
            </c:ext>
          </c:extLst>
        </c:ser>
        <c:ser>
          <c:idx val="18"/>
          <c:order val="9"/>
          <c:tx>
            <c:strRef>
              <c:f>'Graphics Input'!$E$301</c:f>
              <c:strCache>
                <c:ptCount val="1"/>
                <c:pt idx="0">
                  <c:v>12 hrs TES - Class 1 - low</c:v>
                </c:pt>
              </c:strCache>
            </c:strRef>
          </c:tx>
          <c:spPr>
            <a:ln>
              <a:solidFill>
                <a:srgbClr val="002060"/>
              </a:solidFill>
              <a:prstDash val="sysDot"/>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Input'!$S$301:$BG$301</c:f>
              <c:numCache>
                <c:formatCode>"$"#,##0_);\("$"#,##0\)</c:formatCode>
                <c:ptCount val="41"/>
                <c:pt idx="4">
                  <c:v>8863.3947524077248</c:v>
                </c:pt>
                <c:pt idx="5">
                  <c:v>8863.3947524077248</c:v>
                </c:pt>
                <c:pt idx="6">
                  <c:v>6139.3929894336816</c:v>
                </c:pt>
                <c:pt idx="7">
                  <c:v>5566.9578363449327</c:v>
                </c:pt>
                <c:pt idx="8">
                  <c:v>4996.0810366674968</c:v>
                </c:pt>
                <c:pt idx="9">
                  <c:v>4423.6458835787489</c:v>
                </c:pt>
                <c:pt idx="10">
                  <c:v>3853.8079861755209</c:v>
                </c:pt>
                <c:pt idx="11">
                  <c:v>3853.8079861755209</c:v>
                </c:pt>
                <c:pt idx="12">
                  <c:v>3853.8079861755209</c:v>
                </c:pt>
                <c:pt idx="13">
                  <c:v>3853.8079861755209</c:v>
                </c:pt>
                <c:pt idx="14">
                  <c:v>3853.8079861755209</c:v>
                </c:pt>
                <c:pt idx="15">
                  <c:v>3853.8079861755209</c:v>
                </c:pt>
                <c:pt idx="16">
                  <c:v>3853.8079861755209</c:v>
                </c:pt>
                <c:pt idx="17">
                  <c:v>3853.8079861755209</c:v>
                </c:pt>
                <c:pt idx="18">
                  <c:v>3853.8079861755209</c:v>
                </c:pt>
                <c:pt idx="19">
                  <c:v>3853.8079861755209</c:v>
                </c:pt>
                <c:pt idx="20">
                  <c:v>3853.8079861755209</c:v>
                </c:pt>
                <c:pt idx="21">
                  <c:v>3853.8079861755209</c:v>
                </c:pt>
                <c:pt idx="22">
                  <c:v>3853.8079861755209</c:v>
                </c:pt>
                <c:pt idx="23">
                  <c:v>3853.8079861755209</c:v>
                </c:pt>
                <c:pt idx="24">
                  <c:v>3853.8079861755209</c:v>
                </c:pt>
                <c:pt idx="25">
                  <c:v>3853.8079861755209</c:v>
                </c:pt>
                <c:pt idx="26">
                  <c:v>3853.8079861755209</c:v>
                </c:pt>
                <c:pt idx="27">
                  <c:v>3853.8079861755209</c:v>
                </c:pt>
                <c:pt idx="28">
                  <c:v>3853.8079861755209</c:v>
                </c:pt>
                <c:pt idx="29">
                  <c:v>3853.8079861755209</c:v>
                </c:pt>
                <c:pt idx="30">
                  <c:v>3853.8079861755209</c:v>
                </c:pt>
                <c:pt idx="31">
                  <c:v>3853.8079861755209</c:v>
                </c:pt>
                <c:pt idx="32">
                  <c:v>3853.8079861755209</c:v>
                </c:pt>
                <c:pt idx="33">
                  <c:v>3853.8079861755209</c:v>
                </c:pt>
                <c:pt idx="34">
                  <c:v>3853.8079861755209</c:v>
                </c:pt>
                <c:pt idx="35">
                  <c:v>3853.8079861755209</c:v>
                </c:pt>
                <c:pt idx="36">
                  <c:v>3853.8079861755209</c:v>
                </c:pt>
                <c:pt idx="37">
                  <c:v>3853.8079861755209</c:v>
                </c:pt>
                <c:pt idx="38">
                  <c:v>3853.8079861755209</c:v>
                </c:pt>
                <c:pt idx="39">
                  <c:v>3853.8079861755209</c:v>
                </c:pt>
                <c:pt idx="40">
                  <c:v>3853.8079861755209</c:v>
                </c:pt>
              </c:numCache>
            </c:numRef>
          </c:val>
          <c:smooth val="0"/>
          <c:extLst>
            <c:ext xmlns:c16="http://schemas.microsoft.com/office/drawing/2014/chart" uri="{C3380CC4-5D6E-409C-BE32-E72D297353CC}">
              <c16:uniqueId val="{0000000D-F386-4285-8AF0-717F5D1EE6FE}"/>
            </c:ext>
          </c:extLst>
        </c:ser>
        <c:ser>
          <c:idx val="19"/>
          <c:order val="10"/>
          <c:tx>
            <c:strRef>
              <c:f>'Graphics Input'!$E$302</c:f>
              <c:strCache>
                <c:ptCount val="1"/>
                <c:pt idx="0">
                  <c:v>12 hrs TES - Class 1 -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extLst>
              <c:ext xmlns:c16="http://schemas.microsoft.com/office/drawing/2014/chart" uri="{C3380CC4-5D6E-409C-BE32-E72D297353CC}">
                <c16:uniqueId val="{0000000E-F386-4285-8AF0-717F5D1EE6FE}"/>
              </c:ext>
            </c:extLst>
          </c:dPt>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Input'!$S$302:$BG$302</c:f>
              <c:numCache>
                <c:formatCode>"$"#,##0_);\("$"#,##0\)</c:formatCode>
                <c:ptCount val="41"/>
                <c:pt idx="3">
                  <c:v>8863.3947524077248</c:v>
                </c:pt>
                <c:pt idx="4">
                  <c:v>8863.3947524077248</c:v>
                </c:pt>
                <c:pt idx="5">
                  <c:v>8863.3947524077248</c:v>
                </c:pt>
                <c:pt idx="6">
                  <c:v>8120.0601752117191</c:v>
                </c:pt>
                <c:pt idx="7">
                  <c:v>7361.6615150396929</c:v>
                </c:pt>
                <c:pt idx="8">
                  <c:v>6605.860110553188</c:v>
                </c:pt>
                <c:pt idx="9">
                  <c:v>5847.4614503811617</c:v>
                </c:pt>
                <c:pt idx="10">
                  <c:v>5091.6600458946568</c:v>
                </c:pt>
                <c:pt idx="11">
                  <c:v>4967.8748399227434</c:v>
                </c:pt>
                <c:pt idx="12">
                  <c:v>4844.089633950829</c:v>
                </c:pt>
                <c:pt idx="13">
                  <c:v>4720.3044279789165</c:v>
                </c:pt>
                <c:pt idx="14">
                  <c:v>4596.519222007003</c:v>
                </c:pt>
                <c:pt idx="15">
                  <c:v>4472.7340160350896</c:v>
                </c:pt>
                <c:pt idx="16">
                  <c:v>4348.9488100631752</c:v>
                </c:pt>
                <c:pt idx="17">
                  <c:v>4225.1636040912626</c:v>
                </c:pt>
                <c:pt idx="18">
                  <c:v>4101.3783981193492</c:v>
                </c:pt>
                <c:pt idx="19">
                  <c:v>3977.5931921474353</c:v>
                </c:pt>
                <c:pt idx="20">
                  <c:v>3853.8079861755209</c:v>
                </c:pt>
                <c:pt idx="21">
                  <c:v>3853.8079861755209</c:v>
                </c:pt>
                <c:pt idx="22">
                  <c:v>3853.8079861755209</c:v>
                </c:pt>
                <c:pt idx="23">
                  <c:v>3853.8079861755209</c:v>
                </c:pt>
                <c:pt idx="24">
                  <c:v>3853.8079861755209</c:v>
                </c:pt>
                <c:pt idx="25">
                  <c:v>3853.8079861755209</c:v>
                </c:pt>
                <c:pt idx="26">
                  <c:v>3853.8079861755209</c:v>
                </c:pt>
                <c:pt idx="27">
                  <c:v>3853.8079861755209</c:v>
                </c:pt>
                <c:pt idx="28">
                  <c:v>3853.8079861755209</c:v>
                </c:pt>
                <c:pt idx="29">
                  <c:v>3853.8079861755209</c:v>
                </c:pt>
                <c:pt idx="30">
                  <c:v>3853.8079861755209</c:v>
                </c:pt>
                <c:pt idx="31">
                  <c:v>3853.8079861755209</c:v>
                </c:pt>
                <c:pt idx="32">
                  <c:v>3853.8079861755209</c:v>
                </c:pt>
                <c:pt idx="33">
                  <c:v>3853.8079861755209</c:v>
                </c:pt>
                <c:pt idx="34">
                  <c:v>3853.8079861755209</c:v>
                </c:pt>
                <c:pt idx="35">
                  <c:v>3853.8079861755209</c:v>
                </c:pt>
                <c:pt idx="36">
                  <c:v>3853.8079861755209</c:v>
                </c:pt>
                <c:pt idx="37">
                  <c:v>3853.8079861755209</c:v>
                </c:pt>
                <c:pt idx="38">
                  <c:v>3853.8079861755209</c:v>
                </c:pt>
                <c:pt idx="39">
                  <c:v>3853.8079861755209</c:v>
                </c:pt>
                <c:pt idx="40">
                  <c:v>3853.8079861755209</c:v>
                </c:pt>
              </c:numCache>
            </c:numRef>
          </c:val>
          <c:smooth val="0"/>
          <c:extLst>
            <c:ext xmlns:c16="http://schemas.microsoft.com/office/drawing/2014/chart" uri="{C3380CC4-5D6E-409C-BE32-E72D297353CC}">
              <c16:uniqueId val="{0000000F-F386-4285-8AF0-717F5D1EE6FE}"/>
            </c:ext>
          </c:extLst>
        </c:ser>
        <c:ser>
          <c:idx val="20"/>
          <c:order val="11"/>
          <c:tx>
            <c:strRef>
              <c:f>'Graphics Input'!$E$303</c:f>
              <c:strCache>
                <c:ptCount val="1"/>
                <c:pt idx="0">
                  <c:v>12 hrs TES - Class 1 - high</c:v>
                </c:pt>
              </c:strCache>
            </c:strRef>
          </c:tx>
          <c:spPr>
            <a:ln>
              <a:solidFill>
                <a:srgbClr val="002060"/>
              </a:solidFill>
              <a:prstDash val="dash"/>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Input'!$S$303:$BG$303</c:f>
              <c:numCache>
                <c:formatCode>"$"#,##0_);\("$"#,##0\)</c:formatCode>
                <c:ptCount val="41"/>
                <c:pt idx="4">
                  <c:v>8863.3947524077248</c:v>
                </c:pt>
                <c:pt idx="5">
                  <c:v>8863.3947524077248</c:v>
                </c:pt>
                <c:pt idx="6">
                  <c:v>10243.576423693392</c:v>
                </c:pt>
                <c:pt idx="7">
                  <c:v>9276.3584064055067</c:v>
                </c:pt>
                <c:pt idx="8">
                  <c:v>8324.204472093641</c:v>
                </c:pt>
                <c:pt idx="9">
                  <c:v>7369.453282096255</c:v>
                </c:pt>
                <c:pt idx="10">
                  <c:v>6417.2993477843893</c:v>
                </c:pt>
                <c:pt idx="11">
                  <c:v>6417.2993477843893</c:v>
                </c:pt>
                <c:pt idx="12">
                  <c:v>6417.2993477843893</c:v>
                </c:pt>
                <c:pt idx="13">
                  <c:v>6417.2993477843893</c:v>
                </c:pt>
                <c:pt idx="14">
                  <c:v>6417.2993477843893</c:v>
                </c:pt>
                <c:pt idx="15">
                  <c:v>6417.2993477843893</c:v>
                </c:pt>
                <c:pt idx="16">
                  <c:v>6417.2993477843893</c:v>
                </c:pt>
                <c:pt idx="17">
                  <c:v>6417.2993477843893</c:v>
                </c:pt>
                <c:pt idx="18">
                  <c:v>6417.2993477843893</c:v>
                </c:pt>
                <c:pt idx="19">
                  <c:v>6417.2993477843893</c:v>
                </c:pt>
                <c:pt idx="20">
                  <c:v>6417.2993477843893</c:v>
                </c:pt>
                <c:pt idx="21">
                  <c:v>6417.2993477843893</c:v>
                </c:pt>
                <c:pt idx="22">
                  <c:v>6417.2993477843893</c:v>
                </c:pt>
                <c:pt idx="23">
                  <c:v>6417.2993477843893</c:v>
                </c:pt>
                <c:pt idx="24">
                  <c:v>6417.2993477843893</c:v>
                </c:pt>
                <c:pt idx="25">
                  <c:v>6417.2993477843893</c:v>
                </c:pt>
                <c:pt idx="26">
                  <c:v>6417.2993477843893</c:v>
                </c:pt>
                <c:pt idx="27">
                  <c:v>6417.2993477843893</c:v>
                </c:pt>
                <c:pt idx="28">
                  <c:v>6417.2993477843893</c:v>
                </c:pt>
                <c:pt idx="29">
                  <c:v>6417.2993477843893</c:v>
                </c:pt>
                <c:pt idx="30">
                  <c:v>6417.2993477843893</c:v>
                </c:pt>
                <c:pt idx="31">
                  <c:v>6417.2993477843893</c:v>
                </c:pt>
                <c:pt idx="32">
                  <c:v>6417.2993477843893</c:v>
                </c:pt>
                <c:pt idx="33">
                  <c:v>6417.2993477843893</c:v>
                </c:pt>
                <c:pt idx="34">
                  <c:v>6417.2993477843893</c:v>
                </c:pt>
                <c:pt idx="35">
                  <c:v>6417.2993477843893</c:v>
                </c:pt>
                <c:pt idx="36">
                  <c:v>6417.2993477843893</c:v>
                </c:pt>
                <c:pt idx="37">
                  <c:v>6417.2993477843893</c:v>
                </c:pt>
                <c:pt idx="38">
                  <c:v>6417.2993477843893</c:v>
                </c:pt>
                <c:pt idx="39">
                  <c:v>6417.2993477843893</c:v>
                </c:pt>
                <c:pt idx="40">
                  <c:v>6417.2993477843893</c:v>
                </c:pt>
              </c:numCache>
            </c:numRef>
          </c:val>
          <c:smooth val="0"/>
          <c:extLst>
            <c:ext xmlns:c16="http://schemas.microsoft.com/office/drawing/2014/chart" uri="{C3380CC4-5D6E-409C-BE32-E72D297353CC}">
              <c16:uniqueId val="{00000010-F386-4285-8AF0-717F5D1EE6FE}"/>
            </c:ext>
          </c:extLst>
        </c:ser>
        <c:ser>
          <c:idx val="21"/>
          <c:order val="12"/>
          <c:tx>
            <c:strRef>
              <c:f>'Graphics Input'!$E$304</c:f>
              <c:strCache>
                <c:ptCount val="1"/>
                <c:pt idx="0">
                  <c:v>12 hrs TES - Class 3 - low</c:v>
                </c:pt>
              </c:strCache>
            </c:strRef>
          </c:tx>
          <c:spPr>
            <a:ln>
              <a:solidFill>
                <a:srgbClr val="0070C0"/>
              </a:solidFill>
              <a:prstDash val="sysDot"/>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Input'!$S$304:$BG$304</c:f>
              <c:numCache>
                <c:formatCode>"$"#,##0_);\("$"#,##0\)</c:formatCode>
                <c:ptCount val="41"/>
                <c:pt idx="4">
                  <c:v>8863.3947524077248</c:v>
                </c:pt>
                <c:pt idx="5">
                  <c:v>8863.3947524077248</c:v>
                </c:pt>
                <c:pt idx="6">
                  <c:v>6139.3929894336816</c:v>
                </c:pt>
                <c:pt idx="7">
                  <c:v>5566.9578363449327</c:v>
                </c:pt>
                <c:pt idx="8">
                  <c:v>4996.0810366674968</c:v>
                </c:pt>
                <c:pt idx="9">
                  <c:v>4423.6458835787489</c:v>
                </c:pt>
                <c:pt idx="10">
                  <c:v>3853.8079861755209</c:v>
                </c:pt>
                <c:pt idx="11">
                  <c:v>3853.8079861755209</c:v>
                </c:pt>
                <c:pt idx="12">
                  <c:v>3853.8079861755209</c:v>
                </c:pt>
                <c:pt idx="13">
                  <c:v>3853.8079861755209</c:v>
                </c:pt>
                <c:pt idx="14">
                  <c:v>3853.8079861755209</c:v>
                </c:pt>
                <c:pt idx="15">
                  <c:v>3853.8079861755209</c:v>
                </c:pt>
                <c:pt idx="16">
                  <c:v>3853.8079861755209</c:v>
                </c:pt>
                <c:pt idx="17">
                  <c:v>3853.8079861755209</c:v>
                </c:pt>
                <c:pt idx="18">
                  <c:v>3853.8079861755209</c:v>
                </c:pt>
                <c:pt idx="19">
                  <c:v>3853.8079861755209</c:v>
                </c:pt>
                <c:pt idx="20">
                  <c:v>3853.8079861755209</c:v>
                </c:pt>
                <c:pt idx="21">
                  <c:v>3853.8079861755209</c:v>
                </c:pt>
                <c:pt idx="22">
                  <c:v>3853.8079861755209</c:v>
                </c:pt>
                <c:pt idx="23">
                  <c:v>3853.8079861755209</c:v>
                </c:pt>
                <c:pt idx="24">
                  <c:v>3853.8079861755209</c:v>
                </c:pt>
                <c:pt idx="25">
                  <c:v>3853.8079861755209</c:v>
                </c:pt>
                <c:pt idx="26">
                  <c:v>3853.8079861755209</c:v>
                </c:pt>
                <c:pt idx="27">
                  <c:v>3853.8079861755209</c:v>
                </c:pt>
                <c:pt idx="28">
                  <c:v>3853.8079861755209</c:v>
                </c:pt>
                <c:pt idx="29">
                  <c:v>3853.8079861755209</c:v>
                </c:pt>
                <c:pt idx="30">
                  <c:v>3853.8079861755209</c:v>
                </c:pt>
                <c:pt idx="31">
                  <c:v>3853.8079861755209</c:v>
                </c:pt>
                <c:pt idx="32">
                  <c:v>3853.8079861755209</c:v>
                </c:pt>
                <c:pt idx="33">
                  <c:v>3853.8079861755209</c:v>
                </c:pt>
                <c:pt idx="34">
                  <c:v>3853.8079861755209</c:v>
                </c:pt>
                <c:pt idx="35">
                  <c:v>3853.8079861755209</c:v>
                </c:pt>
                <c:pt idx="36">
                  <c:v>3853.8079861755209</c:v>
                </c:pt>
                <c:pt idx="37">
                  <c:v>3853.8079861755209</c:v>
                </c:pt>
                <c:pt idx="38">
                  <c:v>3853.8079861755209</c:v>
                </c:pt>
                <c:pt idx="39">
                  <c:v>3853.8079861755209</c:v>
                </c:pt>
                <c:pt idx="40">
                  <c:v>3853.8079861755209</c:v>
                </c:pt>
              </c:numCache>
            </c:numRef>
          </c:val>
          <c:smooth val="0"/>
          <c:extLst>
            <c:ext xmlns:c16="http://schemas.microsoft.com/office/drawing/2014/chart" uri="{C3380CC4-5D6E-409C-BE32-E72D297353CC}">
              <c16:uniqueId val="{00000011-F386-4285-8AF0-717F5D1EE6FE}"/>
            </c:ext>
          </c:extLst>
        </c:ser>
        <c:ser>
          <c:idx val="22"/>
          <c:order val="13"/>
          <c:tx>
            <c:strRef>
              <c:f>'Graphics Input'!$E$305</c:f>
              <c:strCache>
                <c:ptCount val="1"/>
                <c:pt idx="0">
                  <c:v>12 hrs TES - Class 3 - mid</c:v>
                </c:pt>
              </c:strCache>
            </c:strRef>
          </c:tx>
          <c:spPr>
            <a:ln>
              <a:solidFill>
                <a:srgbClr val="0070C0"/>
              </a:solidFill>
            </a:ln>
          </c:spPr>
          <c:marker>
            <c:symbol val="none"/>
          </c:marker>
          <c:dPt>
            <c:idx val="3"/>
            <c:marker>
              <c:symbol val="circle"/>
              <c:size val="5"/>
              <c:spPr>
                <a:solidFill>
                  <a:srgbClr val="0070C0"/>
                </a:solidFill>
                <a:ln>
                  <a:solidFill>
                    <a:srgbClr val="0070C0"/>
                  </a:solidFill>
                </a:ln>
              </c:spPr>
            </c:marker>
            <c:bubble3D val="0"/>
            <c:extLst>
              <c:ext xmlns:c16="http://schemas.microsoft.com/office/drawing/2014/chart" uri="{C3380CC4-5D6E-409C-BE32-E72D297353CC}">
                <c16:uniqueId val="{00000012-F386-4285-8AF0-717F5D1EE6FE}"/>
              </c:ext>
            </c:extLst>
          </c:dPt>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Input'!$S$305:$BG$305</c:f>
              <c:numCache>
                <c:formatCode>"$"#,##0_);\("$"#,##0\)</c:formatCode>
                <c:ptCount val="41"/>
                <c:pt idx="3">
                  <c:v>8863.3947524077248</c:v>
                </c:pt>
                <c:pt idx="4">
                  <c:v>8863.3947524077248</c:v>
                </c:pt>
                <c:pt idx="5">
                  <c:v>8863.3947524077248</c:v>
                </c:pt>
                <c:pt idx="6">
                  <c:v>8120.0601752117191</c:v>
                </c:pt>
                <c:pt idx="7">
                  <c:v>7361.6615150396929</c:v>
                </c:pt>
                <c:pt idx="8">
                  <c:v>6605.860110553188</c:v>
                </c:pt>
                <c:pt idx="9">
                  <c:v>5847.4614503811617</c:v>
                </c:pt>
                <c:pt idx="10">
                  <c:v>5091.6600458946568</c:v>
                </c:pt>
                <c:pt idx="11">
                  <c:v>4967.8748399227434</c:v>
                </c:pt>
                <c:pt idx="12">
                  <c:v>4844.089633950829</c:v>
                </c:pt>
                <c:pt idx="13">
                  <c:v>4720.3044279789165</c:v>
                </c:pt>
                <c:pt idx="14">
                  <c:v>4596.519222007003</c:v>
                </c:pt>
                <c:pt idx="15">
                  <c:v>4472.7340160350896</c:v>
                </c:pt>
                <c:pt idx="16">
                  <c:v>4348.9488100631752</c:v>
                </c:pt>
                <c:pt idx="17">
                  <c:v>4225.1636040912626</c:v>
                </c:pt>
                <c:pt idx="18">
                  <c:v>4101.3783981193492</c:v>
                </c:pt>
                <c:pt idx="19">
                  <c:v>3977.5931921474353</c:v>
                </c:pt>
                <c:pt idx="20">
                  <c:v>3853.8079861755209</c:v>
                </c:pt>
                <c:pt idx="21">
                  <c:v>3853.8079861755209</c:v>
                </c:pt>
                <c:pt idx="22">
                  <c:v>3853.8079861755209</c:v>
                </c:pt>
                <c:pt idx="23">
                  <c:v>3853.8079861755209</c:v>
                </c:pt>
                <c:pt idx="24">
                  <c:v>3853.8079861755209</c:v>
                </c:pt>
                <c:pt idx="25">
                  <c:v>3853.8079861755209</c:v>
                </c:pt>
                <c:pt idx="26">
                  <c:v>3853.8079861755209</c:v>
                </c:pt>
                <c:pt idx="27">
                  <c:v>3853.8079861755209</c:v>
                </c:pt>
                <c:pt idx="28">
                  <c:v>3853.8079861755209</c:v>
                </c:pt>
                <c:pt idx="29">
                  <c:v>3853.8079861755209</c:v>
                </c:pt>
                <c:pt idx="30">
                  <c:v>3853.8079861755209</c:v>
                </c:pt>
                <c:pt idx="31">
                  <c:v>3853.8079861755209</c:v>
                </c:pt>
                <c:pt idx="32">
                  <c:v>3853.8079861755209</c:v>
                </c:pt>
                <c:pt idx="33">
                  <c:v>3853.8079861755209</c:v>
                </c:pt>
                <c:pt idx="34">
                  <c:v>3853.8079861755209</c:v>
                </c:pt>
                <c:pt idx="35">
                  <c:v>3853.8079861755209</c:v>
                </c:pt>
                <c:pt idx="36">
                  <c:v>3853.8079861755209</c:v>
                </c:pt>
                <c:pt idx="37">
                  <c:v>3853.8079861755209</c:v>
                </c:pt>
                <c:pt idx="38">
                  <c:v>3853.8079861755209</c:v>
                </c:pt>
                <c:pt idx="39">
                  <c:v>3853.8079861755209</c:v>
                </c:pt>
                <c:pt idx="40">
                  <c:v>3853.8079861755209</c:v>
                </c:pt>
              </c:numCache>
            </c:numRef>
          </c:val>
          <c:smooth val="0"/>
          <c:extLst>
            <c:ext xmlns:c16="http://schemas.microsoft.com/office/drawing/2014/chart" uri="{C3380CC4-5D6E-409C-BE32-E72D297353CC}">
              <c16:uniqueId val="{00000013-F386-4285-8AF0-717F5D1EE6FE}"/>
            </c:ext>
          </c:extLst>
        </c:ser>
        <c:ser>
          <c:idx val="23"/>
          <c:order val="14"/>
          <c:tx>
            <c:strRef>
              <c:f>'Graphics Input'!$E$306</c:f>
              <c:strCache>
                <c:ptCount val="1"/>
                <c:pt idx="0">
                  <c:v>12 hrs TES - Class 3 - high</c:v>
                </c:pt>
              </c:strCache>
            </c:strRef>
          </c:tx>
          <c:spPr>
            <a:ln>
              <a:solidFill>
                <a:srgbClr val="0070C0"/>
              </a:solidFill>
              <a:prstDash val="dash"/>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Input'!$S$306:$BG$306</c:f>
              <c:numCache>
                <c:formatCode>"$"#,##0_);\("$"#,##0\)</c:formatCode>
                <c:ptCount val="41"/>
                <c:pt idx="4">
                  <c:v>8863.3947524077248</c:v>
                </c:pt>
                <c:pt idx="5">
                  <c:v>8863.3947524077248</c:v>
                </c:pt>
                <c:pt idx="6">
                  <c:v>10243.576423693392</c:v>
                </c:pt>
                <c:pt idx="7">
                  <c:v>9276.3584064055067</c:v>
                </c:pt>
                <c:pt idx="8">
                  <c:v>8324.204472093641</c:v>
                </c:pt>
                <c:pt idx="9">
                  <c:v>7369.453282096255</c:v>
                </c:pt>
                <c:pt idx="10">
                  <c:v>6417.2993477843893</c:v>
                </c:pt>
                <c:pt idx="11">
                  <c:v>6417.2993477843893</c:v>
                </c:pt>
                <c:pt idx="12">
                  <c:v>6417.2993477843893</c:v>
                </c:pt>
                <c:pt idx="13">
                  <c:v>6417.2993477843893</c:v>
                </c:pt>
                <c:pt idx="14">
                  <c:v>6417.2993477843893</c:v>
                </c:pt>
                <c:pt idx="15">
                  <c:v>6417.2993477843893</c:v>
                </c:pt>
                <c:pt idx="16">
                  <c:v>6417.2993477843893</c:v>
                </c:pt>
                <c:pt idx="17">
                  <c:v>6417.2993477843893</c:v>
                </c:pt>
                <c:pt idx="18">
                  <c:v>6417.2993477843893</c:v>
                </c:pt>
                <c:pt idx="19">
                  <c:v>6417.2993477843893</c:v>
                </c:pt>
                <c:pt idx="20">
                  <c:v>6417.2993477843893</c:v>
                </c:pt>
                <c:pt idx="21">
                  <c:v>6417.2993477843893</c:v>
                </c:pt>
                <c:pt idx="22">
                  <c:v>6417.2993477843893</c:v>
                </c:pt>
                <c:pt idx="23">
                  <c:v>6417.2993477843893</c:v>
                </c:pt>
                <c:pt idx="24">
                  <c:v>6417.2993477843893</c:v>
                </c:pt>
                <c:pt idx="25">
                  <c:v>6417.2993477843893</c:v>
                </c:pt>
                <c:pt idx="26">
                  <c:v>6417.2993477843893</c:v>
                </c:pt>
                <c:pt idx="27">
                  <c:v>6417.2993477843893</c:v>
                </c:pt>
                <c:pt idx="28">
                  <c:v>6417.2993477843893</c:v>
                </c:pt>
                <c:pt idx="29">
                  <c:v>6417.2993477843893</c:v>
                </c:pt>
                <c:pt idx="30">
                  <c:v>6417.2993477843893</c:v>
                </c:pt>
                <c:pt idx="31">
                  <c:v>6417.2993477843893</c:v>
                </c:pt>
                <c:pt idx="32">
                  <c:v>6417.2993477843893</c:v>
                </c:pt>
                <c:pt idx="33">
                  <c:v>6417.2993477843893</c:v>
                </c:pt>
                <c:pt idx="34">
                  <c:v>6417.2993477843893</c:v>
                </c:pt>
                <c:pt idx="35">
                  <c:v>6417.2993477843893</c:v>
                </c:pt>
                <c:pt idx="36">
                  <c:v>6417.2993477843893</c:v>
                </c:pt>
                <c:pt idx="37">
                  <c:v>6417.2993477843893</c:v>
                </c:pt>
                <c:pt idx="38">
                  <c:v>6417.2993477843893</c:v>
                </c:pt>
                <c:pt idx="39">
                  <c:v>6417.2993477843893</c:v>
                </c:pt>
                <c:pt idx="40">
                  <c:v>6417.2993477843893</c:v>
                </c:pt>
              </c:numCache>
            </c:numRef>
          </c:val>
          <c:smooth val="0"/>
          <c:extLst>
            <c:ext xmlns:c16="http://schemas.microsoft.com/office/drawing/2014/chart" uri="{C3380CC4-5D6E-409C-BE32-E72D297353CC}">
              <c16:uniqueId val="{00000014-F386-4285-8AF0-717F5D1EE6FE}"/>
            </c:ext>
          </c:extLst>
        </c:ser>
        <c:ser>
          <c:idx val="24"/>
          <c:order val="15"/>
          <c:tx>
            <c:strRef>
              <c:f>'Graphics Input'!$E$307</c:f>
              <c:strCache>
                <c:ptCount val="1"/>
                <c:pt idx="0">
                  <c:v>12 hrs TES - Class 5 - low</c:v>
                </c:pt>
              </c:strCache>
            </c:strRef>
          </c:tx>
          <c:spPr>
            <a:ln>
              <a:solidFill>
                <a:srgbClr val="00B0F0"/>
              </a:solidFill>
              <a:prstDash val="sysDot"/>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Input'!$S$307:$BG$307</c:f>
              <c:numCache>
                <c:formatCode>"$"#,##0_);\("$"#,##0\)</c:formatCode>
                <c:ptCount val="41"/>
                <c:pt idx="4">
                  <c:v>8863.3947524077248</c:v>
                </c:pt>
                <c:pt idx="5">
                  <c:v>8863.3947524077248</c:v>
                </c:pt>
                <c:pt idx="6">
                  <c:v>6139.3929894336816</c:v>
                </c:pt>
                <c:pt idx="7">
                  <c:v>5566.9578363449327</c:v>
                </c:pt>
                <c:pt idx="8">
                  <c:v>4996.0810366674968</c:v>
                </c:pt>
                <c:pt idx="9">
                  <c:v>4423.6458835787489</c:v>
                </c:pt>
                <c:pt idx="10">
                  <c:v>3853.8079861755209</c:v>
                </c:pt>
                <c:pt idx="11">
                  <c:v>3853.8079861755209</c:v>
                </c:pt>
                <c:pt idx="12">
                  <c:v>3853.8079861755209</c:v>
                </c:pt>
                <c:pt idx="13">
                  <c:v>3853.8079861755209</c:v>
                </c:pt>
                <c:pt idx="14">
                  <c:v>3853.8079861755209</c:v>
                </c:pt>
                <c:pt idx="15">
                  <c:v>3853.8079861755209</c:v>
                </c:pt>
                <c:pt idx="16">
                  <c:v>3853.8079861755209</c:v>
                </c:pt>
                <c:pt idx="17">
                  <c:v>3853.8079861755209</c:v>
                </c:pt>
                <c:pt idx="18">
                  <c:v>3853.8079861755209</c:v>
                </c:pt>
                <c:pt idx="19">
                  <c:v>3853.8079861755209</c:v>
                </c:pt>
                <c:pt idx="20">
                  <c:v>3853.8079861755209</c:v>
                </c:pt>
                <c:pt idx="21">
                  <c:v>3853.8079861755209</c:v>
                </c:pt>
                <c:pt idx="22">
                  <c:v>3853.8079861755209</c:v>
                </c:pt>
                <c:pt idx="23">
                  <c:v>3853.8079861755209</c:v>
                </c:pt>
                <c:pt idx="24">
                  <c:v>3853.8079861755209</c:v>
                </c:pt>
                <c:pt idx="25">
                  <c:v>3853.8079861755209</c:v>
                </c:pt>
                <c:pt idx="26">
                  <c:v>3853.8079861755209</c:v>
                </c:pt>
                <c:pt idx="27">
                  <c:v>3853.8079861755209</c:v>
                </c:pt>
                <c:pt idx="28">
                  <c:v>3853.8079861755209</c:v>
                </c:pt>
                <c:pt idx="29">
                  <c:v>3853.8079861755209</c:v>
                </c:pt>
                <c:pt idx="30">
                  <c:v>3853.8079861755209</c:v>
                </c:pt>
                <c:pt idx="31">
                  <c:v>3853.8079861755209</c:v>
                </c:pt>
                <c:pt idx="32">
                  <c:v>3853.8079861755209</c:v>
                </c:pt>
                <c:pt idx="33">
                  <c:v>3853.8079861755209</c:v>
                </c:pt>
                <c:pt idx="34">
                  <c:v>3853.8079861755209</c:v>
                </c:pt>
                <c:pt idx="35">
                  <c:v>3853.8079861755209</c:v>
                </c:pt>
                <c:pt idx="36">
                  <c:v>3853.8079861755209</c:v>
                </c:pt>
                <c:pt idx="37">
                  <c:v>3853.8079861755209</c:v>
                </c:pt>
                <c:pt idx="38">
                  <c:v>3853.8079861755209</c:v>
                </c:pt>
                <c:pt idx="39">
                  <c:v>3853.8079861755209</c:v>
                </c:pt>
                <c:pt idx="40">
                  <c:v>3853.8079861755209</c:v>
                </c:pt>
              </c:numCache>
            </c:numRef>
          </c:val>
          <c:smooth val="0"/>
          <c:extLst>
            <c:ext xmlns:c16="http://schemas.microsoft.com/office/drawing/2014/chart" uri="{C3380CC4-5D6E-409C-BE32-E72D297353CC}">
              <c16:uniqueId val="{00000015-F386-4285-8AF0-717F5D1EE6FE}"/>
            </c:ext>
          </c:extLst>
        </c:ser>
        <c:ser>
          <c:idx val="25"/>
          <c:order val="16"/>
          <c:tx>
            <c:strRef>
              <c:f>'Graphics Input'!$E$308</c:f>
              <c:strCache>
                <c:ptCount val="1"/>
                <c:pt idx="0">
                  <c:v>12 hrs TES - Class 5 - mid</c:v>
                </c:pt>
              </c:strCache>
            </c:strRef>
          </c:tx>
          <c:spPr>
            <a:ln>
              <a:solidFill>
                <a:srgbClr val="00B0F0"/>
              </a:solidFill>
            </a:ln>
          </c:spPr>
          <c:marker>
            <c:symbol val="none"/>
          </c:marker>
          <c:dPt>
            <c:idx val="3"/>
            <c:marker>
              <c:symbol val="circle"/>
              <c:size val="5"/>
              <c:spPr>
                <a:solidFill>
                  <a:srgbClr val="00B0F0"/>
                </a:solidFill>
                <a:ln>
                  <a:solidFill>
                    <a:srgbClr val="00B0F0"/>
                  </a:solidFill>
                </a:ln>
              </c:spPr>
            </c:marker>
            <c:bubble3D val="0"/>
            <c:extLst>
              <c:ext xmlns:c16="http://schemas.microsoft.com/office/drawing/2014/chart" uri="{C3380CC4-5D6E-409C-BE32-E72D297353CC}">
                <c16:uniqueId val="{00000016-F386-4285-8AF0-717F5D1EE6FE}"/>
              </c:ext>
            </c:extLst>
          </c:dPt>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Input'!$S$308:$BG$308</c:f>
              <c:numCache>
                <c:formatCode>"$"#,##0_);\("$"#,##0\)</c:formatCode>
                <c:ptCount val="41"/>
                <c:pt idx="3">
                  <c:v>8863.3947524077248</c:v>
                </c:pt>
                <c:pt idx="4">
                  <c:v>8863.3947524077248</c:v>
                </c:pt>
                <c:pt idx="5">
                  <c:v>8863.3947524077248</c:v>
                </c:pt>
                <c:pt idx="6">
                  <c:v>8120.0601752117191</c:v>
                </c:pt>
                <c:pt idx="7">
                  <c:v>7361.6615150396929</c:v>
                </c:pt>
                <c:pt idx="8">
                  <c:v>6605.860110553188</c:v>
                </c:pt>
                <c:pt idx="9">
                  <c:v>5847.4614503811617</c:v>
                </c:pt>
                <c:pt idx="10">
                  <c:v>5091.6600458946568</c:v>
                </c:pt>
                <c:pt idx="11">
                  <c:v>4967.8748399227434</c:v>
                </c:pt>
                <c:pt idx="12">
                  <c:v>4844.089633950829</c:v>
                </c:pt>
                <c:pt idx="13">
                  <c:v>4720.3044279789165</c:v>
                </c:pt>
                <c:pt idx="14">
                  <c:v>4596.519222007003</c:v>
                </c:pt>
                <c:pt idx="15">
                  <c:v>4472.7340160350896</c:v>
                </c:pt>
                <c:pt idx="16">
                  <c:v>4348.9488100631752</c:v>
                </c:pt>
                <c:pt idx="17">
                  <c:v>4225.1636040912626</c:v>
                </c:pt>
                <c:pt idx="18">
                  <c:v>4101.3783981193492</c:v>
                </c:pt>
                <c:pt idx="19">
                  <c:v>3977.5931921474353</c:v>
                </c:pt>
                <c:pt idx="20">
                  <c:v>3853.8079861755209</c:v>
                </c:pt>
                <c:pt idx="21">
                  <c:v>3853.8079861755209</c:v>
                </c:pt>
                <c:pt idx="22">
                  <c:v>3853.8079861755209</c:v>
                </c:pt>
                <c:pt idx="23">
                  <c:v>3853.8079861755209</c:v>
                </c:pt>
                <c:pt idx="24">
                  <c:v>3853.8079861755209</c:v>
                </c:pt>
                <c:pt idx="25">
                  <c:v>3853.8079861755209</c:v>
                </c:pt>
                <c:pt idx="26">
                  <c:v>3853.8079861755209</c:v>
                </c:pt>
                <c:pt idx="27">
                  <c:v>3853.8079861755209</c:v>
                </c:pt>
                <c:pt idx="28">
                  <c:v>3853.8079861755209</c:v>
                </c:pt>
                <c:pt idx="29">
                  <c:v>3853.8079861755209</c:v>
                </c:pt>
                <c:pt idx="30">
                  <c:v>3853.8079861755209</c:v>
                </c:pt>
                <c:pt idx="31">
                  <c:v>3853.8079861755209</c:v>
                </c:pt>
                <c:pt idx="32">
                  <c:v>3853.8079861755209</c:v>
                </c:pt>
                <c:pt idx="33">
                  <c:v>3853.8079861755209</c:v>
                </c:pt>
                <c:pt idx="34">
                  <c:v>3853.8079861755209</c:v>
                </c:pt>
                <c:pt idx="35">
                  <c:v>3853.8079861755209</c:v>
                </c:pt>
                <c:pt idx="36">
                  <c:v>3853.8079861755209</c:v>
                </c:pt>
                <c:pt idx="37">
                  <c:v>3853.8079861755209</c:v>
                </c:pt>
                <c:pt idx="38">
                  <c:v>3853.8079861755209</c:v>
                </c:pt>
                <c:pt idx="39">
                  <c:v>3853.8079861755209</c:v>
                </c:pt>
                <c:pt idx="40">
                  <c:v>3853.8079861755209</c:v>
                </c:pt>
              </c:numCache>
            </c:numRef>
          </c:val>
          <c:smooth val="0"/>
          <c:extLst>
            <c:ext xmlns:c16="http://schemas.microsoft.com/office/drawing/2014/chart" uri="{C3380CC4-5D6E-409C-BE32-E72D297353CC}">
              <c16:uniqueId val="{00000017-F386-4285-8AF0-717F5D1EE6FE}"/>
            </c:ext>
          </c:extLst>
        </c:ser>
        <c:ser>
          <c:idx val="26"/>
          <c:order val="17"/>
          <c:tx>
            <c:strRef>
              <c:f>'Graphics Input'!$E$309</c:f>
              <c:strCache>
                <c:ptCount val="1"/>
                <c:pt idx="0">
                  <c:v>12 hrs TES - Class 5 - high</c:v>
                </c:pt>
              </c:strCache>
            </c:strRef>
          </c:tx>
          <c:spPr>
            <a:ln>
              <a:solidFill>
                <a:srgbClr val="00B0F0"/>
              </a:solidFill>
              <a:prstDash val="dash"/>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Input'!$S$309:$BG$309</c:f>
              <c:numCache>
                <c:formatCode>"$"#,##0_);\("$"#,##0\)</c:formatCode>
                <c:ptCount val="41"/>
                <c:pt idx="4">
                  <c:v>8863.3947524077248</c:v>
                </c:pt>
                <c:pt idx="5">
                  <c:v>8863.3947524077248</c:v>
                </c:pt>
                <c:pt idx="6">
                  <c:v>10243.576423693392</c:v>
                </c:pt>
                <c:pt idx="7">
                  <c:v>9276.3584064055067</c:v>
                </c:pt>
                <c:pt idx="8">
                  <c:v>8324.204472093641</c:v>
                </c:pt>
                <c:pt idx="9">
                  <c:v>7369.453282096255</c:v>
                </c:pt>
                <c:pt idx="10">
                  <c:v>6417.2993477843893</c:v>
                </c:pt>
                <c:pt idx="11">
                  <c:v>6417.2993477843893</c:v>
                </c:pt>
                <c:pt idx="12">
                  <c:v>6417.2993477843893</c:v>
                </c:pt>
                <c:pt idx="13">
                  <c:v>6417.2993477843893</c:v>
                </c:pt>
                <c:pt idx="14">
                  <c:v>6417.2993477843893</c:v>
                </c:pt>
                <c:pt idx="15">
                  <c:v>6417.2993477843893</c:v>
                </c:pt>
                <c:pt idx="16">
                  <c:v>6417.2993477843893</c:v>
                </c:pt>
                <c:pt idx="17">
                  <c:v>6417.2993477843893</c:v>
                </c:pt>
                <c:pt idx="18">
                  <c:v>6417.2993477843893</c:v>
                </c:pt>
                <c:pt idx="19">
                  <c:v>6417.2993477843893</c:v>
                </c:pt>
                <c:pt idx="20">
                  <c:v>6417.2993477843893</c:v>
                </c:pt>
                <c:pt idx="21">
                  <c:v>6417.2993477843893</c:v>
                </c:pt>
                <c:pt idx="22">
                  <c:v>6417.2993477843893</c:v>
                </c:pt>
                <c:pt idx="23">
                  <c:v>6417.2993477843893</c:v>
                </c:pt>
                <c:pt idx="24">
                  <c:v>6417.2993477843893</c:v>
                </c:pt>
                <c:pt idx="25">
                  <c:v>6417.2993477843893</c:v>
                </c:pt>
                <c:pt idx="26">
                  <c:v>6417.2993477843893</c:v>
                </c:pt>
                <c:pt idx="27">
                  <c:v>6417.2993477843893</c:v>
                </c:pt>
                <c:pt idx="28">
                  <c:v>6417.2993477843893</c:v>
                </c:pt>
                <c:pt idx="29">
                  <c:v>6417.2993477843893</c:v>
                </c:pt>
                <c:pt idx="30">
                  <c:v>6417.2993477843893</c:v>
                </c:pt>
                <c:pt idx="31">
                  <c:v>6417.2993477843893</c:v>
                </c:pt>
                <c:pt idx="32">
                  <c:v>6417.2993477843893</c:v>
                </c:pt>
                <c:pt idx="33">
                  <c:v>6417.2993477843893</c:v>
                </c:pt>
                <c:pt idx="34">
                  <c:v>6417.2993477843893</c:v>
                </c:pt>
                <c:pt idx="35">
                  <c:v>6417.2993477843893</c:v>
                </c:pt>
                <c:pt idx="36">
                  <c:v>6417.2993477843893</c:v>
                </c:pt>
                <c:pt idx="37">
                  <c:v>6417.2993477843893</c:v>
                </c:pt>
                <c:pt idx="38">
                  <c:v>6417.2993477843893</c:v>
                </c:pt>
                <c:pt idx="39">
                  <c:v>6417.2993477843893</c:v>
                </c:pt>
                <c:pt idx="40">
                  <c:v>6417.2993477843893</c:v>
                </c:pt>
              </c:numCache>
            </c:numRef>
          </c:val>
          <c:smooth val="0"/>
          <c:extLst>
            <c:ext xmlns:c16="http://schemas.microsoft.com/office/drawing/2014/chart" uri="{C3380CC4-5D6E-409C-BE32-E72D297353CC}">
              <c16:uniqueId val="{00000018-F386-4285-8AF0-717F5D1EE6FE}"/>
            </c:ext>
          </c:extLst>
        </c:ser>
        <c:dLbls>
          <c:showLegendKey val="0"/>
          <c:showVal val="0"/>
          <c:showCatName val="0"/>
          <c:showSerName val="0"/>
          <c:showPercent val="0"/>
          <c:showBubbleSize val="0"/>
        </c:dLbls>
        <c:smooth val="0"/>
        <c:axId val="151744512"/>
        <c:axId val="151746048"/>
      </c:lineChart>
      <c:catAx>
        <c:axId val="151744512"/>
        <c:scaling>
          <c:orientation val="minMax"/>
        </c:scaling>
        <c:delete val="0"/>
        <c:axPos val="b"/>
        <c:numFmt formatCode="General" sourceLinked="1"/>
        <c:majorTickMark val="out"/>
        <c:minorTickMark val="none"/>
        <c:tickLblPos val="nextTo"/>
        <c:txPr>
          <a:bodyPr rot="0" vert="horz"/>
          <a:lstStyle/>
          <a:p>
            <a:pPr>
              <a:defRPr sz="1400"/>
            </a:pPr>
            <a:endParaRPr lang="da-DK"/>
          </a:p>
        </c:txPr>
        <c:crossAx val="151746048"/>
        <c:crossesAt val="0"/>
        <c:auto val="1"/>
        <c:lblAlgn val="ctr"/>
        <c:lblOffset val="100"/>
        <c:tickLblSkip val="5"/>
        <c:tickMarkSkip val="1"/>
        <c:noMultiLvlLbl val="0"/>
      </c:catAx>
      <c:valAx>
        <c:axId val="151746048"/>
        <c:scaling>
          <c:orientation val="minMax"/>
        </c:scaling>
        <c:delete val="0"/>
        <c:axPos val="l"/>
        <c:majorGridlines>
          <c:spPr>
            <a:ln>
              <a:solidFill>
                <a:schemeClr val="bg1">
                  <a:lumMod val="85000"/>
                </a:schemeClr>
              </a:solidFill>
            </a:ln>
          </c:spPr>
        </c:majorGridlines>
        <c:title>
          <c:tx>
            <c:rich>
              <a:bodyPr rot="-5400000" vert="horz"/>
              <a:lstStyle/>
              <a:p>
                <a:pPr>
                  <a:defRPr sz="1800"/>
                </a:pPr>
                <a:r>
                  <a:rPr lang="en-US" sz="1400" baseline="0"/>
                  <a:t>Solar CSP CAPEX </a:t>
                </a:r>
                <a:r>
                  <a:rPr lang="en-US" sz="1400"/>
                  <a:t>($/kW)</a:t>
                </a:r>
              </a:p>
            </c:rich>
          </c:tx>
          <c:layout>
            <c:manualLayout>
              <c:xMode val="edge"/>
              <c:yMode val="edge"/>
              <c:x val="5.8150821940764701E-2"/>
              <c:y val="0.35542574034521901"/>
            </c:manualLayout>
          </c:layout>
          <c:overlay val="0"/>
        </c:title>
        <c:numFmt formatCode="&quot;$&quot;#,##0_);\(&quot;$&quot;#,##0\)" sourceLinked="1"/>
        <c:majorTickMark val="out"/>
        <c:minorTickMark val="none"/>
        <c:tickLblPos val="nextTo"/>
        <c:txPr>
          <a:bodyPr/>
          <a:lstStyle/>
          <a:p>
            <a:pPr>
              <a:defRPr sz="1400"/>
            </a:pPr>
            <a:endParaRPr lang="da-DK"/>
          </a:p>
        </c:txPr>
        <c:crossAx val="151744512"/>
        <c:crosses val="autoZero"/>
        <c:crossBetween val="midCat"/>
      </c:valAx>
    </c:plotArea>
    <c:legend>
      <c:legendPos val="t"/>
      <c:layout>
        <c:manualLayout>
          <c:xMode val="edge"/>
          <c:yMode val="edge"/>
          <c:x val="0.53400493953778327"/>
          <c:y val="0.20994634300123585"/>
          <c:w val="0.44135105795538482"/>
          <c:h val="0.20693845047985235"/>
        </c:manualLayout>
      </c:layout>
      <c:overlay val="0"/>
      <c:txPr>
        <a:bodyPr/>
        <a:lstStyle/>
        <a:p>
          <a:pPr>
            <a:defRPr sz="105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718593575426897E-2"/>
          <c:y val="0.10003051944088399"/>
          <c:w val="0.90248493864467005"/>
          <c:h val="0.77249053897332598"/>
        </c:manualLayout>
      </c:layout>
      <c:lineChart>
        <c:grouping val="standard"/>
        <c:varyColors val="0"/>
        <c:ser>
          <c:idx val="1"/>
          <c:order val="0"/>
          <c:tx>
            <c:strRef>
              <c:f>'Graphics Input'!$E$350</c:f>
              <c:strCache>
                <c:ptCount val="1"/>
                <c:pt idx="0">
                  <c:v>6 hrs TES - Class 1 - low</c:v>
                </c:pt>
              </c:strCache>
            </c:strRef>
          </c:tx>
          <c:spPr>
            <a:ln>
              <a:solidFill>
                <a:schemeClr val="accent3"/>
              </a:solidFill>
              <a:prstDash val="sysDot"/>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Input'!$S$350:$BG$350</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00-EEFC-43FB-915E-ED6CB5822537}"/>
            </c:ext>
          </c:extLst>
        </c:ser>
        <c:ser>
          <c:idx val="5"/>
          <c:order val="1"/>
          <c:tx>
            <c:strRef>
              <c:f>'Graphics Input'!$E$351</c:f>
              <c:strCache>
                <c:ptCount val="1"/>
                <c:pt idx="0">
                  <c:v>6 hrs TES - Class 1 -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01-EEFC-43FB-915E-ED6CB5822537}"/>
              </c:ext>
            </c:extLst>
          </c:dPt>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Input'!$S$351:$BG$351</c:f>
              <c:numCache>
                <c:formatCode>"$"#,##0_);\("$"#,##0\)</c:formatCode>
                <c:ptCount val="41"/>
                <c:pt idx="3">
                  <c:v>75</c:v>
                </c:pt>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02-EEFC-43FB-915E-ED6CB5822537}"/>
            </c:ext>
          </c:extLst>
        </c:ser>
        <c:ser>
          <c:idx val="8"/>
          <c:order val="2"/>
          <c:tx>
            <c:strRef>
              <c:f>'Graphics Input'!$E$352</c:f>
              <c:strCache>
                <c:ptCount val="1"/>
                <c:pt idx="0">
                  <c:v>6 hrs TES - Class 1 - high</c:v>
                </c:pt>
              </c:strCache>
            </c:strRef>
          </c:tx>
          <c:spPr>
            <a:ln>
              <a:solidFill>
                <a:schemeClr val="accent3"/>
              </a:solidFill>
              <a:prstDash val="dash"/>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Input'!$S$352:$BG$352</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03-EEFC-43FB-915E-ED6CB5822537}"/>
            </c:ext>
          </c:extLst>
        </c:ser>
        <c:ser>
          <c:idx val="11"/>
          <c:order val="3"/>
          <c:tx>
            <c:strRef>
              <c:f>'Graphics Input'!$E$353</c:f>
              <c:strCache>
                <c:ptCount val="1"/>
                <c:pt idx="0">
                  <c:v>6 hrs TES - Class 3 - low</c:v>
                </c:pt>
              </c:strCache>
            </c:strRef>
          </c:tx>
          <c:spPr>
            <a:ln>
              <a:solidFill>
                <a:schemeClr val="accent2"/>
              </a:solidFill>
              <a:prstDash val="sysDot"/>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Input'!$S$353:$BG$353</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04-EEFC-43FB-915E-ED6CB5822537}"/>
            </c:ext>
          </c:extLst>
        </c:ser>
        <c:ser>
          <c:idx val="13"/>
          <c:order val="4"/>
          <c:tx>
            <c:strRef>
              <c:f>'Graphics Input'!$E$354</c:f>
              <c:strCache>
                <c:ptCount val="1"/>
                <c:pt idx="0">
                  <c:v>6 hrs TES - Class 3 -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05-EEFC-43FB-915E-ED6CB5822537}"/>
              </c:ext>
            </c:extLst>
          </c:dPt>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Input'!$S$354:$BG$354</c:f>
              <c:numCache>
                <c:formatCode>"$"#,##0_);\("$"#,##0\)</c:formatCode>
                <c:ptCount val="41"/>
                <c:pt idx="3">
                  <c:v>75</c:v>
                </c:pt>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06-EEFC-43FB-915E-ED6CB5822537}"/>
            </c:ext>
          </c:extLst>
        </c:ser>
        <c:ser>
          <c:idx val="14"/>
          <c:order val="5"/>
          <c:tx>
            <c:strRef>
              <c:f>'Graphics Input'!$E$355</c:f>
              <c:strCache>
                <c:ptCount val="1"/>
                <c:pt idx="0">
                  <c:v>6 hrs TES - Class 3 - high</c:v>
                </c:pt>
              </c:strCache>
            </c:strRef>
          </c:tx>
          <c:spPr>
            <a:ln>
              <a:solidFill>
                <a:schemeClr val="accent2"/>
              </a:solidFill>
              <a:prstDash val="dash"/>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Input'!$S$355:$BG$355</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07-EEFC-43FB-915E-ED6CB5822537}"/>
            </c:ext>
          </c:extLst>
        </c:ser>
        <c:ser>
          <c:idx val="15"/>
          <c:order val="6"/>
          <c:tx>
            <c:strRef>
              <c:f>'Graphics Input'!$E$356</c:f>
              <c:strCache>
                <c:ptCount val="1"/>
                <c:pt idx="0">
                  <c:v>6 hrs TES - Class 5 - low</c:v>
                </c:pt>
              </c:strCache>
            </c:strRef>
          </c:tx>
          <c:spPr>
            <a:ln>
              <a:solidFill>
                <a:srgbClr val="7030A0"/>
              </a:solidFill>
              <a:prstDash val="sysDot"/>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Input'!$S$356:$BG$356</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08-EEFC-43FB-915E-ED6CB5822537}"/>
            </c:ext>
          </c:extLst>
        </c:ser>
        <c:ser>
          <c:idx val="16"/>
          <c:order val="7"/>
          <c:tx>
            <c:strRef>
              <c:f>'Graphics Input'!$E$357</c:f>
              <c:strCache>
                <c:ptCount val="1"/>
                <c:pt idx="0">
                  <c:v>6 hrs TES - Class 5 -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extLst>
              <c:ext xmlns:c16="http://schemas.microsoft.com/office/drawing/2014/chart" uri="{C3380CC4-5D6E-409C-BE32-E72D297353CC}">
                <c16:uniqueId val="{00000009-EEFC-43FB-915E-ED6CB5822537}"/>
              </c:ext>
            </c:extLst>
          </c:dPt>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Input'!$S$357:$BG$357</c:f>
              <c:numCache>
                <c:formatCode>"$"#,##0_);\("$"#,##0\)</c:formatCode>
                <c:ptCount val="41"/>
                <c:pt idx="3">
                  <c:v>75</c:v>
                </c:pt>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0A-EEFC-43FB-915E-ED6CB5822537}"/>
            </c:ext>
          </c:extLst>
        </c:ser>
        <c:ser>
          <c:idx val="17"/>
          <c:order val="8"/>
          <c:tx>
            <c:strRef>
              <c:f>'Graphics Input'!$E$358</c:f>
              <c:strCache>
                <c:ptCount val="1"/>
                <c:pt idx="0">
                  <c:v>6 hrs TES - Class 5 - high</c:v>
                </c:pt>
              </c:strCache>
            </c:strRef>
          </c:tx>
          <c:spPr>
            <a:ln>
              <a:solidFill>
                <a:srgbClr val="7030A0"/>
              </a:solidFill>
              <a:prstDash val="dash"/>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Input'!$S$358:$BG$358</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0B-EEFC-43FB-915E-ED6CB5822537}"/>
            </c:ext>
          </c:extLst>
        </c:ser>
        <c:ser>
          <c:idx val="18"/>
          <c:order val="9"/>
          <c:tx>
            <c:strRef>
              <c:f>'Graphics Input'!$E$359</c:f>
              <c:strCache>
                <c:ptCount val="1"/>
                <c:pt idx="0">
                  <c:v>12 hrs TES - Class 1 - low</c:v>
                </c:pt>
              </c:strCache>
            </c:strRef>
          </c:tx>
          <c:spPr>
            <a:ln>
              <a:solidFill>
                <a:srgbClr val="002060"/>
              </a:solidFill>
              <a:prstDash val="sysDot"/>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Input'!$S$359:$BG$359</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0C-EEFC-43FB-915E-ED6CB5822537}"/>
            </c:ext>
          </c:extLst>
        </c:ser>
        <c:ser>
          <c:idx val="19"/>
          <c:order val="10"/>
          <c:tx>
            <c:strRef>
              <c:f>'Graphics Input'!$E$360</c:f>
              <c:strCache>
                <c:ptCount val="1"/>
                <c:pt idx="0">
                  <c:v>12 hrs TES - Class 1 -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extLst>
              <c:ext xmlns:c16="http://schemas.microsoft.com/office/drawing/2014/chart" uri="{C3380CC4-5D6E-409C-BE32-E72D297353CC}">
                <c16:uniqueId val="{0000000D-EEFC-43FB-915E-ED6CB5822537}"/>
              </c:ext>
            </c:extLst>
          </c:dPt>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Input'!$S$360:$BG$360</c:f>
              <c:numCache>
                <c:formatCode>"$"#,##0_);\("$"#,##0\)</c:formatCode>
                <c:ptCount val="41"/>
                <c:pt idx="3">
                  <c:v>75</c:v>
                </c:pt>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0E-EEFC-43FB-915E-ED6CB5822537}"/>
            </c:ext>
          </c:extLst>
        </c:ser>
        <c:ser>
          <c:idx val="20"/>
          <c:order val="11"/>
          <c:tx>
            <c:strRef>
              <c:f>'Graphics Input'!$E$361</c:f>
              <c:strCache>
                <c:ptCount val="1"/>
                <c:pt idx="0">
                  <c:v>12 hrs TES - Class 1 - high</c:v>
                </c:pt>
              </c:strCache>
            </c:strRef>
          </c:tx>
          <c:spPr>
            <a:ln>
              <a:solidFill>
                <a:srgbClr val="002060"/>
              </a:solidFill>
              <a:prstDash val="dash"/>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Input'!$S$361:$BG$361</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0F-EEFC-43FB-915E-ED6CB5822537}"/>
            </c:ext>
          </c:extLst>
        </c:ser>
        <c:ser>
          <c:idx val="21"/>
          <c:order val="12"/>
          <c:tx>
            <c:strRef>
              <c:f>'Graphics Input'!$E$362</c:f>
              <c:strCache>
                <c:ptCount val="1"/>
                <c:pt idx="0">
                  <c:v>12 hrs TES - Class 3 - low</c:v>
                </c:pt>
              </c:strCache>
            </c:strRef>
          </c:tx>
          <c:spPr>
            <a:ln>
              <a:solidFill>
                <a:srgbClr val="0070C0"/>
              </a:solidFill>
              <a:prstDash val="sysDot"/>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Input'!$S$362:$BG$362</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10-EEFC-43FB-915E-ED6CB5822537}"/>
            </c:ext>
          </c:extLst>
        </c:ser>
        <c:ser>
          <c:idx val="22"/>
          <c:order val="13"/>
          <c:tx>
            <c:strRef>
              <c:f>'Graphics Input'!$E$363</c:f>
              <c:strCache>
                <c:ptCount val="1"/>
                <c:pt idx="0">
                  <c:v>12 hrs TES - Class 3 - mid</c:v>
                </c:pt>
              </c:strCache>
            </c:strRef>
          </c:tx>
          <c:spPr>
            <a:ln>
              <a:solidFill>
                <a:srgbClr val="0070C0"/>
              </a:solidFill>
            </a:ln>
          </c:spPr>
          <c:marker>
            <c:symbol val="none"/>
          </c:marker>
          <c:dPt>
            <c:idx val="3"/>
            <c:marker>
              <c:symbol val="circle"/>
              <c:size val="5"/>
              <c:spPr>
                <a:solidFill>
                  <a:srgbClr val="0070C0"/>
                </a:solidFill>
                <a:ln>
                  <a:solidFill>
                    <a:srgbClr val="0070C0"/>
                  </a:solidFill>
                </a:ln>
              </c:spPr>
            </c:marker>
            <c:bubble3D val="0"/>
            <c:extLst>
              <c:ext xmlns:c16="http://schemas.microsoft.com/office/drawing/2014/chart" uri="{C3380CC4-5D6E-409C-BE32-E72D297353CC}">
                <c16:uniqueId val="{00000011-EEFC-43FB-915E-ED6CB5822537}"/>
              </c:ext>
            </c:extLst>
          </c:dPt>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Input'!$S$363:$BG$363</c:f>
              <c:numCache>
                <c:formatCode>"$"#,##0_);\("$"#,##0\)</c:formatCode>
                <c:ptCount val="41"/>
                <c:pt idx="3">
                  <c:v>75</c:v>
                </c:pt>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12-EEFC-43FB-915E-ED6CB5822537}"/>
            </c:ext>
          </c:extLst>
        </c:ser>
        <c:ser>
          <c:idx val="23"/>
          <c:order val="14"/>
          <c:tx>
            <c:strRef>
              <c:f>'Graphics Input'!$E$364</c:f>
              <c:strCache>
                <c:ptCount val="1"/>
                <c:pt idx="0">
                  <c:v>12 hrs TES - Class 3 - high</c:v>
                </c:pt>
              </c:strCache>
            </c:strRef>
          </c:tx>
          <c:spPr>
            <a:ln>
              <a:solidFill>
                <a:srgbClr val="0070C0"/>
              </a:solidFill>
              <a:prstDash val="dash"/>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Input'!$S$364:$BG$364</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13-EEFC-43FB-915E-ED6CB5822537}"/>
            </c:ext>
          </c:extLst>
        </c:ser>
        <c:ser>
          <c:idx val="24"/>
          <c:order val="15"/>
          <c:tx>
            <c:strRef>
              <c:f>'Graphics Input'!$E$365</c:f>
              <c:strCache>
                <c:ptCount val="1"/>
                <c:pt idx="0">
                  <c:v>12 hrs TES - Class 5 - low</c:v>
                </c:pt>
              </c:strCache>
            </c:strRef>
          </c:tx>
          <c:spPr>
            <a:ln>
              <a:solidFill>
                <a:srgbClr val="00B0F0"/>
              </a:solidFill>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Input'!$S$365:$BG$365</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14-EEFC-43FB-915E-ED6CB5822537}"/>
            </c:ext>
          </c:extLst>
        </c:ser>
        <c:ser>
          <c:idx val="25"/>
          <c:order val="16"/>
          <c:tx>
            <c:strRef>
              <c:f>'Graphics Input'!$E$366</c:f>
              <c:strCache>
                <c:ptCount val="1"/>
                <c:pt idx="0">
                  <c:v>12 hrs TES - Class 5 - mid</c:v>
                </c:pt>
              </c:strCache>
            </c:strRef>
          </c:tx>
          <c:spPr>
            <a:ln>
              <a:solidFill>
                <a:srgbClr val="00B0F0"/>
              </a:solidFill>
            </a:ln>
          </c:spPr>
          <c:marker>
            <c:symbol val="none"/>
          </c:marker>
          <c:dPt>
            <c:idx val="3"/>
            <c:marker>
              <c:symbol val="circle"/>
              <c:size val="5"/>
              <c:spPr>
                <a:solidFill>
                  <a:srgbClr val="00B0F0"/>
                </a:solidFill>
                <a:ln>
                  <a:solidFill>
                    <a:srgbClr val="00B0F0"/>
                  </a:solidFill>
                </a:ln>
              </c:spPr>
            </c:marker>
            <c:bubble3D val="0"/>
            <c:extLst>
              <c:ext xmlns:c16="http://schemas.microsoft.com/office/drawing/2014/chart" uri="{C3380CC4-5D6E-409C-BE32-E72D297353CC}">
                <c16:uniqueId val="{00000015-EEFC-43FB-915E-ED6CB5822537}"/>
              </c:ext>
            </c:extLst>
          </c:dPt>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Input'!$S$366:$BG$366</c:f>
              <c:numCache>
                <c:formatCode>"$"#,##0_);\("$"#,##0\)</c:formatCode>
                <c:ptCount val="41"/>
                <c:pt idx="3">
                  <c:v>75</c:v>
                </c:pt>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16-EEFC-43FB-915E-ED6CB5822537}"/>
            </c:ext>
          </c:extLst>
        </c:ser>
        <c:ser>
          <c:idx val="26"/>
          <c:order val="17"/>
          <c:tx>
            <c:strRef>
              <c:f>'Graphics Input'!$E$367</c:f>
              <c:strCache>
                <c:ptCount val="1"/>
                <c:pt idx="0">
                  <c:v>12 hrs TES - Class 5 - high</c:v>
                </c:pt>
              </c:strCache>
            </c:strRef>
          </c:tx>
          <c:spPr>
            <a:ln>
              <a:solidFill>
                <a:srgbClr val="00B0F0"/>
              </a:solidFill>
              <a:prstDash val="dash"/>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Input'!$S$367:$BG$367</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extLst>
            <c:ext xmlns:c16="http://schemas.microsoft.com/office/drawing/2014/chart" uri="{C3380CC4-5D6E-409C-BE32-E72D297353CC}">
              <c16:uniqueId val="{00000017-EEFC-43FB-915E-ED6CB5822537}"/>
            </c:ext>
          </c:extLst>
        </c:ser>
        <c:dLbls>
          <c:showLegendKey val="0"/>
          <c:showVal val="0"/>
          <c:showCatName val="0"/>
          <c:showSerName val="0"/>
          <c:showPercent val="0"/>
          <c:showBubbleSize val="0"/>
        </c:dLbls>
        <c:smooth val="0"/>
        <c:axId val="154243840"/>
        <c:axId val="154245376"/>
      </c:lineChart>
      <c:catAx>
        <c:axId val="154243840"/>
        <c:scaling>
          <c:orientation val="minMax"/>
        </c:scaling>
        <c:delete val="0"/>
        <c:axPos val="b"/>
        <c:numFmt formatCode="General" sourceLinked="1"/>
        <c:majorTickMark val="out"/>
        <c:minorTickMark val="none"/>
        <c:tickLblPos val="nextTo"/>
        <c:txPr>
          <a:bodyPr rot="0" vert="horz"/>
          <a:lstStyle/>
          <a:p>
            <a:pPr>
              <a:defRPr sz="1400"/>
            </a:pPr>
            <a:endParaRPr lang="da-DK"/>
          </a:p>
        </c:txPr>
        <c:crossAx val="154245376"/>
        <c:crossesAt val="20"/>
        <c:auto val="1"/>
        <c:lblAlgn val="ctr"/>
        <c:lblOffset val="100"/>
        <c:tickLblSkip val="5"/>
        <c:tickMarkSkip val="1"/>
        <c:noMultiLvlLbl val="0"/>
      </c:catAx>
      <c:valAx>
        <c:axId val="154245376"/>
        <c:scaling>
          <c:orientation val="minMax"/>
          <c:max val="100"/>
          <c:min val="20"/>
        </c:scaling>
        <c:delete val="0"/>
        <c:axPos val="l"/>
        <c:majorGridlines>
          <c:spPr>
            <a:ln>
              <a:solidFill>
                <a:schemeClr val="bg1">
                  <a:lumMod val="85000"/>
                </a:schemeClr>
              </a:solidFill>
            </a:ln>
          </c:spPr>
        </c:majorGridlines>
        <c:title>
          <c:tx>
            <c:rich>
              <a:bodyPr rot="-5400000" vert="horz"/>
              <a:lstStyle/>
              <a:p>
                <a:pPr>
                  <a:defRPr/>
                </a:pPr>
                <a:r>
                  <a:rPr lang="en-US" sz="1400"/>
                  <a:t>Solar CSP Fixed Operations and Maintenance Costs ($/kW/yr)</a:t>
                </a:r>
              </a:p>
            </c:rich>
          </c:tx>
          <c:layout>
            <c:manualLayout>
              <c:xMode val="edge"/>
              <c:yMode val="edge"/>
              <c:x val="3.0858650889298402E-3"/>
              <c:y val="0.16127965578741199"/>
            </c:manualLayout>
          </c:layout>
          <c:overlay val="0"/>
        </c:title>
        <c:numFmt formatCode="&quot;$&quot;#,##0" sourceLinked="0"/>
        <c:majorTickMark val="out"/>
        <c:minorTickMark val="none"/>
        <c:tickLblPos val="nextTo"/>
        <c:txPr>
          <a:bodyPr/>
          <a:lstStyle/>
          <a:p>
            <a:pPr>
              <a:defRPr sz="1400"/>
            </a:pPr>
            <a:endParaRPr lang="da-DK"/>
          </a:p>
        </c:txPr>
        <c:crossAx val="154243840"/>
        <c:crosses val="autoZero"/>
        <c:crossBetween val="midCat"/>
        <c:minorUnit val="20"/>
      </c:valAx>
    </c:plotArea>
    <c:legend>
      <c:legendPos val="t"/>
      <c:layout>
        <c:manualLayout>
          <c:xMode val="edge"/>
          <c:yMode val="edge"/>
          <c:x val="0.48638492733434402"/>
          <c:y val="0.32904993664335702"/>
          <c:w val="0.46393985178944303"/>
          <c:h val="0.17912720036129501"/>
        </c:manualLayout>
      </c:layout>
      <c:overlay val="0"/>
      <c:txPr>
        <a:bodyPr/>
        <a:lstStyle/>
        <a:p>
          <a:pPr>
            <a:defRPr sz="1050"/>
          </a:pPr>
          <a:endParaRPr lang="da-DK"/>
        </a:p>
      </c:txPr>
    </c:legend>
    <c:plotVisOnly val="1"/>
    <c:dispBlanksAs val="span"/>
    <c:showDLblsOverMax val="0"/>
  </c:chart>
  <c:spPr>
    <a:ln>
      <a:noFill/>
    </a:ln>
  </c:spPr>
  <c:txPr>
    <a:bodyPr/>
    <a:lstStyle/>
    <a:p>
      <a:pPr>
        <a:defRPr sz="1800"/>
      </a:pPr>
      <a:endParaRPr lang="da-DK"/>
    </a:p>
  </c:tx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32876313612499"/>
          <c:y val="2.09891693909155E-2"/>
          <c:w val="0.84090252458714998"/>
          <c:h val="0.81318821339193104"/>
        </c:manualLayout>
      </c:layout>
      <c:lineChart>
        <c:grouping val="standard"/>
        <c:varyColors val="0"/>
        <c:ser>
          <c:idx val="1"/>
          <c:order val="0"/>
          <c:tx>
            <c:strRef>
              <c:f>'Graphics Input'!$E$262</c:f>
              <c:strCache>
                <c:ptCount val="1"/>
                <c:pt idx="0">
                  <c:v>6 hrs TES - Class 1 - low</c:v>
                </c:pt>
              </c:strCache>
            </c:strRef>
          </c:tx>
          <c:spPr>
            <a:ln>
              <a:solidFill>
                <a:schemeClr val="accent3"/>
              </a:solidFill>
              <a:prstDash val="sysDot"/>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Input'!$S$262:$BG$262</c:f>
              <c:numCache>
                <c:formatCode>"$"#,##0_);\("$"#,##0\)</c:formatCode>
                <c:ptCount val="41"/>
                <c:pt idx="4">
                  <c:v>322.2668937213956</c:v>
                </c:pt>
                <c:pt idx="5">
                  <c:v>321.04380174487898</c:v>
                </c:pt>
                <c:pt idx="6">
                  <c:v>231.70074089027429</c:v>
                </c:pt>
                <c:pt idx="7">
                  <c:v>212.50593251191955</c:v>
                </c:pt>
                <c:pt idx="8">
                  <c:v>193.76166052998826</c:v>
                </c:pt>
                <c:pt idx="9">
                  <c:v>174.5668521516335</c:v>
                </c:pt>
                <c:pt idx="10">
                  <c:v>155.86541924062007</c:v>
                </c:pt>
                <c:pt idx="11">
                  <c:v>155.86541924062007</c:v>
                </c:pt>
                <c:pt idx="12">
                  <c:v>155.86541924062007</c:v>
                </c:pt>
                <c:pt idx="13">
                  <c:v>155.86541924062007</c:v>
                </c:pt>
                <c:pt idx="14">
                  <c:v>155.86541924062007</c:v>
                </c:pt>
                <c:pt idx="15">
                  <c:v>155.86541924062007</c:v>
                </c:pt>
                <c:pt idx="16">
                  <c:v>155.86541924062007</c:v>
                </c:pt>
                <c:pt idx="17">
                  <c:v>155.86541924062007</c:v>
                </c:pt>
                <c:pt idx="18">
                  <c:v>155.86541924062007</c:v>
                </c:pt>
                <c:pt idx="19">
                  <c:v>155.86541924062007</c:v>
                </c:pt>
                <c:pt idx="20">
                  <c:v>155.86541924062007</c:v>
                </c:pt>
                <c:pt idx="21">
                  <c:v>155.86541924062007</c:v>
                </c:pt>
                <c:pt idx="22">
                  <c:v>155.86541924062007</c:v>
                </c:pt>
                <c:pt idx="23">
                  <c:v>155.86541924062007</c:v>
                </c:pt>
                <c:pt idx="24">
                  <c:v>155.86541924062007</c:v>
                </c:pt>
                <c:pt idx="25">
                  <c:v>155.86541924062007</c:v>
                </c:pt>
                <c:pt idx="26">
                  <c:v>155.86541924062007</c:v>
                </c:pt>
                <c:pt idx="27">
                  <c:v>155.86541924062007</c:v>
                </c:pt>
                <c:pt idx="28">
                  <c:v>155.86541924062007</c:v>
                </c:pt>
                <c:pt idx="29">
                  <c:v>155.86541924062007</c:v>
                </c:pt>
                <c:pt idx="30">
                  <c:v>155.86541924062007</c:v>
                </c:pt>
                <c:pt idx="31">
                  <c:v>155.86541924062007</c:v>
                </c:pt>
                <c:pt idx="32">
                  <c:v>155.86541924062007</c:v>
                </c:pt>
                <c:pt idx="33">
                  <c:v>155.86541924062007</c:v>
                </c:pt>
                <c:pt idx="34">
                  <c:v>155.86541924062007</c:v>
                </c:pt>
                <c:pt idx="35">
                  <c:v>155.86541924062007</c:v>
                </c:pt>
                <c:pt idx="36">
                  <c:v>155.86541924062007</c:v>
                </c:pt>
                <c:pt idx="37">
                  <c:v>155.86541924062007</c:v>
                </c:pt>
                <c:pt idx="38">
                  <c:v>155.86541924062007</c:v>
                </c:pt>
                <c:pt idx="39">
                  <c:v>155.86541924062007</c:v>
                </c:pt>
                <c:pt idx="40">
                  <c:v>155.86541924062007</c:v>
                </c:pt>
              </c:numCache>
            </c:numRef>
          </c:val>
          <c:smooth val="0"/>
          <c:extLst>
            <c:ext xmlns:c16="http://schemas.microsoft.com/office/drawing/2014/chart" uri="{C3380CC4-5D6E-409C-BE32-E72D297353CC}">
              <c16:uniqueId val="{00000000-4064-4236-BAF9-9CF1C929A382}"/>
            </c:ext>
          </c:extLst>
        </c:ser>
        <c:ser>
          <c:idx val="5"/>
          <c:order val="1"/>
          <c:tx>
            <c:strRef>
              <c:f>'Graphics Input'!$E$263</c:f>
              <c:strCache>
                <c:ptCount val="1"/>
                <c:pt idx="0">
                  <c:v>6 hrs TES - Class 1 -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01-4064-4236-BAF9-9CF1C929A382}"/>
              </c:ext>
            </c:extLst>
          </c:dPt>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Input'!$S$263:$BG$263</c:f>
              <c:numCache>
                <c:formatCode>"$"#,##0_);\("$"#,##0\)</c:formatCode>
                <c:ptCount val="41"/>
                <c:pt idx="3">
                  <c:v>323.89768302341781</c:v>
                </c:pt>
                <c:pt idx="4">
                  <c:v>322.2668937213956</c:v>
                </c:pt>
                <c:pt idx="5">
                  <c:v>321.04380174487898</c:v>
                </c:pt>
                <c:pt idx="6">
                  <c:v>296.90180682729425</c:v>
                </c:pt>
                <c:pt idx="7">
                  <c:v>272.00940201686092</c:v>
                </c:pt>
                <c:pt idx="8">
                  <c:v>247.61037267376881</c:v>
                </c:pt>
                <c:pt idx="9">
                  <c:v>222.71796786333542</c:v>
                </c:pt>
                <c:pt idx="10">
                  <c:v>198.31893852024342</c:v>
                </c:pt>
                <c:pt idx="11">
                  <c:v>194.07358659228109</c:v>
                </c:pt>
                <c:pt idx="12">
                  <c:v>189.82823466431876</c:v>
                </c:pt>
                <c:pt idx="13">
                  <c:v>185.5828827363564</c:v>
                </c:pt>
                <c:pt idx="14">
                  <c:v>181.33753080839409</c:v>
                </c:pt>
                <c:pt idx="15">
                  <c:v>177.09217888043173</c:v>
                </c:pt>
                <c:pt idx="16">
                  <c:v>172.84682695246943</c:v>
                </c:pt>
                <c:pt idx="17">
                  <c:v>168.6014750245071</c:v>
                </c:pt>
                <c:pt idx="18">
                  <c:v>164.35612309654476</c:v>
                </c:pt>
                <c:pt idx="19">
                  <c:v>160.11077116858246</c:v>
                </c:pt>
                <c:pt idx="20">
                  <c:v>155.86541924062007</c:v>
                </c:pt>
                <c:pt idx="21">
                  <c:v>155.86541924062007</c:v>
                </c:pt>
                <c:pt idx="22">
                  <c:v>155.86541924062007</c:v>
                </c:pt>
                <c:pt idx="23">
                  <c:v>155.86541924062007</c:v>
                </c:pt>
                <c:pt idx="24">
                  <c:v>155.86541924062007</c:v>
                </c:pt>
                <c:pt idx="25">
                  <c:v>155.86541924062007</c:v>
                </c:pt>
                <c:pt idx="26">
                  <c:v>155.86541924062007</c:v>
                </c:pt>
                <c:pt idx="27">
                  <c:v>155.86541924062007</c:v>
                </c:pt>
                <c:pt idx="28">
                  <c:v>155.86541924062007</c:v>
                </c:pt>
                <c:pt idx="29">
                  <c:v>155.86541924062007</c:v>
                </c:pt>
                <c:pt idx="30">
                  <c:v>155.86541924062007</c:v>
                </c:pt>
                <c:pt idx="31">
                  <c:v>155.86541924062007</c:v>
                </c:pt>
                <c:pt idx="32">
                  <c:v>155.86541924062007</c:v>
                </c:pt>
                <c:pt idx="33">
                  <c:v>155.86541924062007</c:v>
                </c:pt>
                <c:pt idx="34">
                  <c:v>155.86541924062007</c:v>
                </c:pt>
                <c:pt idx="35">
                  <c:v>155.86541924062007</c:v>
                </c:pt>
                <c:pt idx="36">
                  <c:v>155.86541924062007</c:v>
                </c:pt>
                <c:pt idx="37">
                  <c:v>155.86541924062007</c:v>
                </c:pt>
                <c:pt idx="38">
                  <c:v>155.86541924062007</c:v>
                </c:pt>
                <c:pt idx="39">
                  <c:v>155.86541924062007</c:v>
                </c:pt>
                <c:pt idx="40">
                  <c:v>155.86541924062007</c:v>
                </c:pt>
              </c:numCache>
            </c:numRef>
          </c:val>
          <c:smooth val="0"/>
          <c:extLst>
            <c:ext xmlns:c16="http://schemas.microsoft.com/office/drawing/2014/chart" uri="{C3380CC4-5D6E-409C-BE32-E72D297353CC}">
              <c16:uniqueId val="{00000002-4064-4236-BAF9-9CF1C929A382}"/>
            </c:ext>
          </c:extLst>
        </c:ser>
        <c:ser>
          <c:idx val="8"/>
          <c:order val="2"/>
          <c:tx>
            <c:strRef>
              <c:f>'Graphics Input'!$E$264</c:f>
              <c:strCache>
                <c:ptCount val="1"/>
                <c:pt idx="0">
                  <c:v>6 hrs TES - Class 1 - high</c:v>
                </c:pt>
              </c:strCache>
            </c:strRef>
          </c:tx>
          <c:spPr>
            <a:ln>
              <a:solidFill>
                <a:schemeClr val="accent3"/>
              </a:solidFill>
              <a:prstDash val="dash"/>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Input'!$S$264:$BG$264</c:f>
              <c:numCache>
                <c:formatCode>"$"#,##0_);\("$"#,##0\)</c:formatCode>
                <c:ptCount val="41"/>
                <c:pt idx="4">
                  <c:v>322.2668937213956</c:v>
                </c:pt>
                <c:pt idx="5">
                  <c:v>321.04380174487898</c:v>
                </c:pt>
                <c:pt idx="6">
                  <c:v>366.77233149436347</c:v>
                </c:pt>
                <c:pt idx="7">
                  <c:v>335.58258325900113</c:v>
                </c:pt>
                <c:pt idx="8">
                  <c:v>305.14324491648745</c:v>
                </c:pt>
                <c:pt idx="9">
                  <c:v>274.2105311066324</c:v>
                </c:pt>
                <c:pt idx="10">
                  <c:v>243.77119276411867</c:v>
                </c:pt>
                <c:pt idx="11">
                  <c:v>243.77119276411867</c:v>
                </c:pt>
                <c:pt idx="12">
                  <c:v>243.77119276411867</c:v>
                </c:pt>
                <c:pt idx="13">
                  <c:v>243.77119276411867</c:v>
                </c:pt>
                <c:pt idx="14">
                  <c:v>243.77119276411867</c:v>
                </c:pt>
                <c:pt idx="15">
                  <c:v>243.77119276411867</c:v>
                </c:pt>
                <c:pt idx="16">
                  <c:v>243.77119276411867</c:v>
                </c:pt>
                <c:pt idx="17">
                  <c:v>243.77119276411867</c:v>
                </c:pt>
                <c:pt idx="18">
                  <c:v>243.77119276411867</c:v>
                </c:pt>
                <c:pt idx="19">
                  <c:v>243.77119276411867</c:v>
                </c:pt>
                <c:pt idx="20">
                  <c:v>243.77119276411867</c:v>
                </c:pt>
                <c:pt idx="21">
                  <c:v>243.77119276411867</c:v>
                </c:pt>
                <c:pt idx="22">
                  <c:v>243.77119276411867</c:v>
                </c:pt>
                <c:pt idx="23">
                  <c:v>243.77119276411867</c:v>
                </c:pt>
                <c:pt idx="24">
                  <c:v>243.77119276411867</c:v>
                </c:pt>
                <c:pt idx="25">
                  <c:v>243.77119276411867</c:v>
                </c:pt>
                <c:pt idx="26">
                  <c:v>243.77119276411867</c:v>
                </c:pt>
                <c:pt idx="27">
                  <c:v>243.77119276411867</c:v>
                </c:pt>
                <c:pt idx="28">
                  <c:v>243.77119276411867</c:v>
                </c:pt>
                <c:pt idx="29">
                  <c:v>243.77119276411867</c:v>
                </c:pt>
                <c:pt idx="30">
                  <c:v>243.77119276411867</c:v>
                </c:pt>
                <c:pt idx="31">
                  <c:v>243.77119276411867</c:v>
                </c:pt>
                <c:pt idx="32">
                  <c:v>243.77119276411867</c:v>
                </c:pt>
                <c:pt idx="33">
                  <c:v>243.77119276411867</c:v>
                </c:pt>
                <c:pt idx="34">
                  <c:v>243.77119276411867</c:v>
                </c:pt>
                <c:pt idx="35">
                  <c:v>243.77119276411867</c:v>
                </c:pt>
                <c:pt idx="36">
                  <c:v>243.77119276411867</c:v>
                </c:pt>
                <c:pt idx="37">
                  <c:v>243.77119276411867</c:v>
                </c:pt>
                <c:pt idx="38">
                  <c:v>243.77119276411867</c:v>
                </c:pt>
                <c:pt idx="39">
                  <c:v>243.77119276411867</c:v>
                </c:pt>
                <c:pt idx="40">
                  <c:v>243.77119276411867</c:v>
                </c:pt>
              </c:numCache>
            </c:numRef>
          </c:val>
          <c:smooth val="0"/>
          <c:extLst>
            <c:ext xmlns:c16="http://schemas.microsoft.com/office/drawing/2014/chart" uri="{C3380CC4-5D6E-409C-BE32-E72D297353CC}">
              <c16:uniqueId val="{00000003-4064-4236-BAF9-9CF1C929A382}"/>
            </c:ext>
          </c:extLst>
        </c:ser>
        <c:ser>
          <c:idx val="11"/>
          <c:order val="3"/>
          <c:tx>
            <c:strRef>
              <c:f>'Graphics Input'!$E$265</c:f>
              <c:strCache>
                <c:ptCount val="1"/>
                <c:pt idx="0">
                  <c:v>6 hrs TES - Class 3 - low</c:v>
                </c:pt>
              </c:strCache>
            </c:strRef>
          </c:tx>
          <c:spPr>
            <a:ln>
              <a:solidFill>
                <a:schemeClr val="accent2"/>
              </a:solidFill>
              <a:prstDash val="sysDot"/>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Input'!$S$265:$BG$265</c:f>
              <c:numCache>
                <c:formatCode>"$"#,##0_);\("$"#,##0\)</c:formatCode>
                <c:ptCount val="41"/>
                <c:pt idx="4">
                  <c:v>244.60737903240752</c:v>
                </c:pt>
                <c:pt idx="5">
                  <c:v>243.68179591504361</c:v>
                </c:pt>
                <c:pt idx="6">
                  <c:v>176.07083094399138</c:v>
                </c:pt>
                <c:pt idx="7">
                  <c:v>161.54503000902022</c:v>
                </c:pt>
                <c:pt idx="8">
                  <c:v>147.36017553620735</c:v>
                </c:pt>
                <c:pt idx="9">
                  <c:v>132.83437460123616</c:v>
                </c:pt>
                <c:pt idx="10">
                  <c:v>118.68193888479358</c:v>
                </c:pt>
                <c:pt idx="11">
                  <c:v>118.68193888479358</c:v>
                </c:pt>
                <c:pt idx="12">
                  <c:v>118.68193888479358</c:v>
                </c:pt>
                <c:pt idx="13">
                  <c:v>118.68193888479358</c:v>
                </c:pt>
                <c:pt idx="14">
                  <c:v>118.68193888479358</c:v>
                </c:pt>
                <c:pt idx="15">
                  <c:v>118.68193888479358</c:v>
                </c:pt>
                <c:pt idx="16">
                  <c:v>118.68193888479358</c:v>
                </c:pt>
                <c:pt idx="17">
                  <c:v>118.68193888479358</c:v>
                </c:pt>
                <c:pt idx="18">
                  <c:v>118.68193888479358</c:v>
                </c:pt>
                <c:pt idx="19">
                  <c:v>118.68193888479358</c:v>
                </c:pt>
                <c:pt idx="20">
                  <c:v>118.68193888479358</c:v>
                </c:pt>
                <c:pt idx="21">
                  <c:v>118.68193888479358</c:v>
                </c:pt>
                <c:pt idx="22">
                  <c:v>118.68193888479358</c:v>
                </c:pt>
                <c:pt idx="23">
                  <c:v>118.68193888479358</c:v>
                </c:pt>
                <c:pt idx="24">
                  <c:v>118.68193888479358</c:v>
                </c:pt>
                <c:pt idx="25">
                  <c:v>118.68193888479358</c:v>
                </c:pt>
                <c:pt idx="26">
                  <c:v>118.68193888479358</c:v>
                </c:pt>
                <c:pt idx="27">
                  <c:v>118.68193888479358</c:v>
                </c:pt>
                <c:pt idx="28">
                  <c:v>118.68193888479358</c:v>
                </c:pt>
                <c:pt idx="29">
                  <c:v>118.68193888479358</c:v>
                </c:pt>
                <c:pt idx="30">
                  <c:v>118.68193888479358</c:v>
                </c:pt>
                <c:pt idx="31">
                  <c:v>118.68193888479358</c:v>
                </c:pt>
                <c:pt idx="32">
                  <c:v>118.68193888479358</c:v>
                </c:pt>
                <c:pt idx="33">
                  <c:v>118.68193888479358</c:v>
                </c:pt>
                <c:pt idx="34">
                  <c:v>118.68193888479358</c:v>
                </c:pt>
                <c:pt idx="35">
                  <c:v>118.68193888479358</c:v>
                </c:pt>
                <c:pt idx="36">
                  <c:v>118.68193888479358</c:v>
                </c:pt>
                <c:pt idx="37">
                  <c:v>118.68193888479358</c:v>
                </c:pt>
                <c:pt idx="38">
                  <c:v>118.68193888479358</c:v>
                </c:pt>
                <c:pt idx="39">
                  <c:v>118.68193888479358</c:v>
                </c:pt>
                <c:pt idx="40">
                  <c:v>118.68193888479358</c:v>
                </c:pt>
              </c:numCache>
            </c:numRef>
          </c:val>
          <c:smooth val="0"/>
          <c:extLst>
            <c:ext xmlns:c16="http://schemas.microsoft.com/office/drawing/2014/chart" uri="{C3380CC4-5D6E-409C-BE32-E72D297353CC}">
              <c16:uniqueId val="{00000004-4064-4236-BAF9-9CF1C929A382}"/>
            </c:ext>
          </c:extLst>
        </c:ser>
        <c:ser>
          <c:idx val="14"/>
          <c:order val="4"/>
          <c:tx>
            <c:strRef>
              <c:f>'Graphics Input'!$E$266</c:f>
              <c:strCache>
                <c:ptCount val="1"/>
                <c:pt idx="0">
                  <c:v>6 hrs TES - Class 3 -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05-4064-4236-BAF9-9CF1C929A382}"/>
              </c:ext>
            </c:extLst>
          </c:dPt>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Input'!$S$266:$BG$266</c:f>
              <c:numCache>
                <c:formatCode>"$"#,##0_);\("$"#,##0\)</c:formatCode>
                <c:ptCount val="41"/>
                <c:pt idx="3">
                  <c:v>245.84148985555944</c:v>
                </c:pt>
                <c:pt idx="4">
                  <c:v>244.60737903240752</c:v>
                </c:pt>
                <c:pt idx="5">
                  <c:v>243.68179591504361</c:v>
                </c:pt>
                <c:pt idx="6">
                  <c:v>225.41217813957405</c:v>
                </c:pt>
                <c:pt idx="7">
                  <c:v>206.57468260735422</c:v>
                </c:pt>
                <c:pt idx="8">
                  <c:v>188.11055229366292</c:v>
                </c:pt>
                <c:pt idx="9">
                  <c:v>169.27305676144303</c:v>
                </c:pt>
                <c:pt idx="10">
                  <c:v>150.80892644775179</c:v>
                </c:pt>
                <c:pt idx="11">
                  <c:v>147.59622769145599</c:v>
                </c:pt>
                <c:pt idx="12">
                  <c:v>144.38352893516017</c:v>
                </c:pt>
                <c:pt idx="13">
                  <c:v>141.17083017886432</c:v>
                </c:pt>
                <c:pt idx="14">
                  <c:v>137.9581314225685</c:v>
                </c:pt>
                <c:pt idx="15">
                  <c:v>134.74543266627268</c:v>
                </c:pt>
                <c:pt idx="16">
                  <c:v>131.53273390997688</c:v>
                </c:pt>
                <c:pt idx="17">
                  <c:v>128.32003515368106</c:v>
                </c:pt>
                <c:pt idx="18">
                  <c:v>125.10733639738525</c:v>
                </c:pt>
                <c:pt idx="19">
                  <c:v>121.89463764108945</c:v>
                </c:pt>
                <c:pt idx="20">
                  <c:v>118.68193888479358</c:v>
                </c:pt>
                <c:pt idx="21">
                  <c:v>118.68193888479358</c:v>
                </c:pt>
                <c:pt idx="22">
                  <c:v>118.68193888479358</c:v>
                </c:pt>
                <c:pt idx="23">
                  <c:v>118.68193888479358</c:v>
                </c:pt>
                <c:pt idx="24">
                  <c:v>118.68193888479358</c:v>
                </c:pt>
                <c:pt idx="25">
                  <c:v>118.68193888479358</c:v>
                </c:pt>
                <c:pt idx="26">
                  <c:v>118.68193888479358</c:v>
                </c:pt>
                <c:pt idx="27">
                  <c:v>118.68193888479358</c:v>
                </c:pt>
                <c:pt idx="28">
                  <c:v>118.68193888479358</c:v>
                </c:pt>
                <c:pt idx="29">
                  <c:v>118.68193888479358</c:v>
                </c:pt>
                <c:pt idx="30">
                  <c:v>118.68193888479358</c:v>
                </c:pt>
                <c:pt idx="31">
                  <c:v>118.68193888479358</c:v>
                </c:pt>
                <c:pt idx="32">
                  <c:v>118.68193888479358</c:v>
                </c:pt>
                <c:pt idx="33">
                  <c:v>118.68193888479358</c:v>
                </c:pt>
                <c:pt idx="34">
                  <c:v>118.68193888479358</c:v>
                </c:pt>
                <c:pt idx="35">
                  <c:v>118.68193888479358</c:v>
                </c:pt>
                <c:pt idx="36">
                  <c:v>118.68193888479358</c:v>
                </c:pt>
                <c:pt idx="37">
                  <c:v>118.68193888479358</c:v>
                </c:pt>
                <c:pt idx="38">
                  <c:v>118.68193888479358</c:v>
                </c:pt>
                <c:pt idx="39">
                  <c:v>118.68193888479358</c:v>
                </c:pt>
                <c:pt idx="40">
                  <c:v>118.68193888479358</c:v>
                </c:pt>
              </c:numCache>
            </c:numRef>
          </c:val>
          <c:smooth val="0"/>
          <c:extLst>
            <c:ext xmlns:c16="http://schemas.microsoft.com/office/drawing/2014/chart" uri="{C3380CC4-5D6E-409C-BE32-E72D297353CC}">
              <c16:uniqueId val="{00000006-4064-4236-BAF9-9CF1C929A382}"/>
            </c:ext>
          </c:extLst>
        </c:ser>
        <c:ser>
          <c:idx val="15"/>
          <c:order val="5"/>
          <c:tx>
            <c:strRef>
              <c:f>'Graphics Input'!$E$267</c:f>
              <c:strCache>
                <c:ptCount val="1"/>
                <c:pt idx="0">
                  <c:v>6 hrs TES - Class 3 - high</c:v>
                </c:pt>
              </c:strCache>
            </c:strRef>
          </c:tx>
          <c:spPr>
            <a:ln>
              <a:solidFill>
                <a:schemeClr val="accent2"/>
              </a:solidFill>
              <a:prstDash val="dash"/>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Input'!$S$267:$BG$267</c:f>
              <c:numCache>
                <c:formatCode>"$"#,##0_);\("$"#,##0\)</c:formatCode>
                <c:ptCount val="41"/>
                <c:pt idx="4">
                  <c:v>244.60737903240752</c:v>
                </c:pt>
                <c:pt idx="5">
                  <c:v>243.68179591504361</c:v>
                </c:pt>
                <c:pt idx="6">
                  <c:v>278.28716977951836</c:v>
                </c:pt>
                <c:pt idx="7">
                  <c:v>254.68411706086576</c:v>
                </c:pt>
                <c:pt idx="8">
                  <c:v>231.64894209896352</c:v>
                </c:pt>
                <c:pt idx="9">
                  <c:v>208.24040191853265</c:v>
                </c:pt>
                <c:pt idx="10">
                  <c:v>185.20522695663036</c:v>
                </c:pt>
                <c:pt idx="11">
                  <c:v>185.20522695663036</c:v>
                </c:pt>
                <c:pt idx="12">
                  <c:v>185.20522695663036</c:v>
                </c:pt>
                <c:pt idx="13">
                  <c:v>185.20522695663036</c:v>
                </c:pt>
                <c:pt idx="14">
                  <c:v>185.20522695663036</c:v>
                </c:pt>
                <c:pt idx="15">
                  <c:v>185.20522695663036</c:v>
                </c:pt>
                <c:pt idx="16">
                  <c:v>185.20522695663036</c:v>
                </c:pt>
                <c:pt idx="17">
                  <c:v>185.20522695663036</c:v>
                </c:pt>
                <c:pt idx="18">
                  <c:v>185.20522695663036</c:v>
                </c:pt>
                <c:pt idx="19">
                  <c:v>185.20522695663036</c:v>
                </c:pt>
                <c:pt idx="20">
                  <c:v>185.20522695663036</c:v>
                </c:pt>
                <c:pt idx="21">
                  <c:v>185.20522695663036</c:v>
                </c:pt>
                <c:pt idx="22">
                  <c:v>185.20522695663036</c:v>
                </c:pt>
                <c:pt idx="23">
                  <c:v>185.20522695663036</c:v>
                </c:pt>
                <c:pt idx="24">
                  <c:v>185.20522695663036</c:v>
                </c:pt>
                <c:pt idx="25">
                  <c:v>185.20522695663036</c:v>
                </c:pt>
                <c:pt idx="26">
                  <c:v>185.20522695663036</c:v>
                </c:pt>
                <c:pt idx="27">
                  <c:v>185.20522695663036</c:v>
                </c:pt>
                <c:pt idx="28">
                  <c:v>185.20522695663036</c:v>
                </c:pt>
                <c:pt idx="29">
                  <c:v>185.20522695663036</c:v>
                </c:pt>
                <c:pt idx="30">
                  <c:v>185.20522695663036</c:v>
                </c:pt>
                <c:pt idx="31">
                  <c:v>185.20522695663036</c:v>
                </c:pt>
                <c:pt idx="32">
                  <c:v>185.20522695663036</c:v>
                </c:pt>
                <c:pt idx="33">
                  <c:v>185.20522695663036</c:v>
                </c:pt>
                <c:pt idx="34">
                  <c:v>185.20522695663036</c:v>
                </c:pt>
                <c:pt idx="35">
                  <c:v>185.20522695663036</c:v>
                </c:pt>
                <c:pt idx="36">
                  <c:v>185.20522695663036</c:v>
                </c:pt>
                <c:pt idx="37">
                  <c:v>185.20522695663036</c:v>
                </c:pt>
                <c:pt idx="38">
                  <c:v>185.20522695663036</c:v>
                </c:pt>
                <c:pt idx="39">
                  <c:v>185.20522695663036</c:v>
                </c:pt>
                <c:pt idx="40">
                  <c:v>185.20522695663036</c:v>
                </c:pt>
              </c:numCache>
            </c:numRef>
          </c:val>
          <c:smooth val="0"/>
          <c:extLst>
            <c:ext xmlns:c16="http://schemas.microsoft.com/office/drawing/2014/chart" uri="{C3380CC4-5D6E-409C-BE32-E72D297353CC}">
              <c16:uniqueId val="{00000007-4064-4236-BAF9-9CF1C929A382}"/>
            </c:ext>
          </c:extLst>
        </c:ser>
        <c:ser>
          <c:idx val="16"/>
          <c:order val="6"/>
          <c:tx>
            <c:strRef>
              <c:f>'Graphics Input'!$E$268</c:f>
              <c:strCache>
                <c:ptCount val="1"/>
                <c:pt idx="0">
                  <c:v>6 hrs TES - Class 5 - low</c:v>
                </c:pt>
              </c:strCache>
            </c:strRef>
          </c:tx>
          <c:spPr>
            <a:ln>
              <a:solidFill>
                <a:srgbClr val="7030A0"/>
              </a:solidFill>
              <a:prstDash val="sysDot"/>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Input'!$S$268:$BG$268</c:f>
              <c:numCache>
                <c:formatCode>"$"#,##0_);\("$"#,##0\)</c:formatCode>
                <c:ptCount val="41"/>
                <c:pt idx="4">
                  <c:v>238.24929011050205</c:v>
                </c:pt>
                <c:pt idx="5">
                  <c:v>237.34806444359506</c:v>
                </c:pt>
                <c:pt idx="6">
                  <c:v>171.5163353928337</c:v>
                </c:pt>
                <c:pt idx="7">
                  <c:v>157.37279237720389</c:v>
                </c:pt>
                <c:pt idx="8">
                  <c:v>143.56122354841241</c:v>
                </c:pt>
                <c:pt idx="9">
                  <c:v>129.41768053278258</c:v>
                </c:pt>
                <c:pt idx="10">
                  <c:v>115.63767733519374</c:v>
                </c:pt>
                <c:pt idx="11">
                  <c:v>115.63767733519374</c:v>
                </c:pt>
                <c:pt idx="12">
                  <c:v>115.63767733519374</c:v>
                </c:pt>
                <c:pt idx="13">
                  <c:v>115.63767733519374</c:v>
                </c:pt>
                <c:pt idx="14">
                  <c:v>115.63767733519374</c:v>
                </c:pt>
                <c:pt idx="15">
                  <c:v>115.63767733519374</c:v>
                </c:pt>
                <c:pt idx="16">
                  <c:v>115.63767733519374</c:v>
                </c:pt>
                <c:pt idx="17">
                  <c:v>115.63767733519374</c:v>
                </c:pt>
                <c:pt idx="18">
                  <c:v>115.63767733519374</c:v>
                </c:pt>
                <c:pt idx="19">
                  <c:v>115.63767733519374</c:v>
                </c:pt>
                <c:pt idx="20">
                  <c:v>115.63767733519374</c:v>
                </c:pt>
                <c:pt idx="21">
                  <c:v>115.63767733519374</c:v>
                </c:pt>
                <c:pt idx="22">
                  <c:v>115.63767733519374</c:v>
                </c:pt>
                <c:pt idx="23">
                  <c:v>115.63767733519374</c:v>
                </c:pt>
                <c:pt idx="24">
                  <c:v>115.63767733519374</c:v>
                </c:pt>
                <c:pt idx="25">
                  <c:v>115.63767733519374</c:v>
                </c:pt>
                <c:pt idx="26">
                  <c:v>115.63767733519374</c:v>
                </c:pt>
                <c:pt idx="27">
                  <c:v>115.63767733519374</c:v>
                </c:pt>
                <c:pt idx="28">
                  <c:v>115.63767733519374</c:v>
                </c:pt>
                <c:pt idx="29">
                  <c:v>115.63767733519374</c:v>
                </c:pt>
                <c:pt idx="30">
                  <c:v>115.63767733519374</c:v>
                </c:pt>
                <c:pt idx="31">
                  <c:v>115.63767733519374</c:v>
                </c:pt>
                <c:pt idx="32">
                  <c:v>115.63767733519374</c:v>
                </c:pt>
                <c:pt idx="33">
                  <c:v>115.63767733519374</c:v>
                </c:pt>
                <c:pt idx="34">
                  <c:v>115.63767733519374</c:v>
                </c:pt>
                <c:pt idx="35">
                  <c:v>115.63767733519374</c:v>
                </c:pt>
                <c:pt idx="36">
                  <c:v>115.63767733519374</c:v>
                </c:pt>
                <c:pt idx="37">
                  <c:v>115.63767733519374</c:v>
                </c:pt>
                <c:pt idx="38">
                  <c:v>115.63767733519374</c:v>
                </c:pt>
                <c:pt idx="39">
                  <c:v>115.63767733519374</c:v>
                </c:pt>
                <c:pt idx="40">
                  <c:v>115.63767733519374</c:v>
                </c:pt>
              </c:numCache>
            </c:numRef>
          </c:val>
          <c:smooth val="0"/>
          <c:extLst>
            <c:ext xmlns:c16="http://schemas.microsoft.com/office/drawing/2014/chart" uri="{C3380CC4-5D6E-409C-BE32-E72D297353CC}">
              <c16:uniqueId val="{00000008-4064-4236-BAF9-9CF1C929A382}"/>
            </c:ext>
          </c:extLst>
        </c:ser>
        <c:ser>
          <c:idx val="17"/>
          <c:order val="7"/>
          <c:tx>
            <c:strRef>
              <c:f>'Graphics Input'!$E$269</c:f>
              <c:strCache>
                <c:ptCount val="1"/>
                <c:pt idx="0">
                  <c:v>6 hrs TES - Class 5 -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extLst>
              <c:ext xmlns:c16="http://schemas.microsoft.com/office/drawing/2014/chart" uri="{C3380CC4-5D6E-409C-BE32-E72D297353CC}">
                <c16:uniqueId val="{00000009-4064-4236-BAF9-9CF1C929A382}"/>
              </c:ext>
            </c:extLst>
          </c:dPt>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Input'!$S$269:$BG$269</c:f>
              <c:numCache>
                <c:formatCode>"$"#,##0_);\("$"#,##0\)</c:formatCode>
                <c:ptCount val="41"/>
                <c:pt idx="3">
                  <c:v>239.4509243330447</c:v>
                </c:pt>
                <c:pt idx="4">
                  <c:v>238.24929011050205</c:v>
                </c:pt>
                <c:pt idx="5">
                  <c:v>237.34806444359506</c:v>
                </c:pt>
                <c:pt idx="6">
                  <c:v>219.55922608326944</c:v>
                </c:pt>
                <c:pt idx="7">
                  <c:v>201.21745411768697</c:v>
                </c:pt>
                <c:pt idx="8">
                  <c:v>183.23922197014545</c:v>
                </c:pt>
                <c:pt idx="9">
                  <c:v>164.89745000456296</c:v>
                </c:pt>
                <c:pt idx="10">
                  <c:v>146.91921785702147</c:v>
                </c:pt>
                <c:pt idx="11">
                  <c:v>143.7910638048387</c:v>
                </c:pt>
                <c:pt idx="12">
                  <c:v>140.66290975265593</c:v>
                </c:pt>
                <c:pt idx="13">
                  <c:v>137.53475570047314</c:v>
                </c:pt>
                <c:pt idx="14">
                  <c:v>134.40660164829038</c:v>
                </c:pt>
                <c:pt idx="15">
                  <c:v>131.27844759610761</c:v>
                </c:pt>
                <c:pt idx="16">
                  <c:v>128.15029354392485</c:v>
                </c:pt>
                <c:pt idx="17">
                  <c:v>125.02213949174207</c:v>
                </c:pt>
                <c:pt idx="18">
                  <c:v>121.89398543955932</c:v>
                </c:pt>
                <c:pt idx="19">
                  <c:v>118.76583138737655</c:v>
                </c:pt>
                <c:pt idx="20">
                  <c:v>115.63767733519374</c:v>
                </c:pt>
                <c:pt idx="21">
                  <c:v>115.63767733519374</c:v>
                </c:pt>
                <c:pt idx="22">
                  <c:v>115.63767733519374</c:v>
                </c:pt>
                <c:pt idx="23">
                  <c:v>115.63767733519374</c:v>
                </c:pt>
                <c:pt idx="24">
                  <c:v>115.63767733519374</c:v>
                </c:pt>
                <c:pt idx="25">
                  <c:v>115.63767733519374</c:v>
                </c:pt>
                <c:pt idx="26">
                  <c:v>115.63767733519374</c:v>
                </c:pt>
                <c:pt idx="27">
                  <c:v>115.63767733519374</c:v>
                </c:pt>
                <c:pt idx="28">
                  <c:v>115.63767733519374</c:v>
                </c:pt>
                <c:pt idx="29">
                  <c:v>115.63767733519374</c:v>
                </c:pt>
                <c:pt idx="30">
                  <c:v>115.63767733519374</c:v>
                </c:pt>
                <c:pt idx="31">
                  <c:v>115.63767733519374</c:v>
                </c:pt>
                <c:pt idx="32">
                  <c:v>115.63767733519374</c:v>
                </c:pt>
                <c:pt idx="33">
                  <c:v>115.63767733519374</c:v>
                </c:pt>
                <c:pt idx="34">
                  <c:v>115.63767733519374</c:v>
                </c:pt>
                <c:pt idx="35">
                  <c:v>115.63767733519374</c:v>
                </c:pt>
                <c:pt idx="36">
                  <c:v>115.63767733519374</c:v>
                </c:pt>
                <c:pt idx="37">
                  <c:v>115.63767733519374</c:v>
                </c:pt>
                <c:pt idx="38">
                  <c:v>115.63767733519374</c:v>
                </c:pt>
                <c:pt idx="39">
                  <c:v>115.63767733519374</c:v>
                </c:pt>
                <c:pt idx="40">
                  <c:v>115.63767733519374</c:v>
                </c:pt>
              </c:numCache>
            </c:numRef>
          </c:val>
          <c:smooth val="0"/>
          <c:extLst>
            <c:ext xmlns:c16="http://schemas.microsoft.com/office/drawing/2014/chart" uri="{C3380CC4-5D6E-409C-BE32-E72D297353CC}">
              <c16:uniqueId val="{0000000A-4064-4236-BAF9-9CF1C929A382}"/>
            </c:ext>
          </c:extLst>
        </c:ser>
        <c:ser>
          <c:idx val="18"/>
          <c:order val="8"/>
          <c:tx>
            <c:strRef>
              <c:f>'Graphics Input'!$E$270</c:f>
              <c:strCache>
                <c:ptCount val="1"/>
                <c:pt idx="0">
                  <c:v>6 hrs TES - Class 5 - high</c:v>
                </c:pt>
              </c:strCache>
            </c:strRef>
          </c:tx>
          <c:spPr>
            <a:ln>
              <a:solidFill>
                <a:srgbClr val="7030A0"/>
              </a:solidFill>
              <a:prstDash val="dash"/>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Input'!$S$270:$BG$270</c:f>
              <c:numCache>
                <c:formatCode>"$"#,##0_);\("$"#,##0\)</c:formatCode>
                <c:ptCount val="41"/>
                <c:pt idx="4">
                  <c:v>238.24929011050205</c:v>
                </c:pt>
                <c:pt idx="5">
                  <c:v>237.34806444359506</c:v>
                </c:pt>
                <c:pt idx="6">
                  <c:v>271.04277057479413</c:v>
                </c:pt>
                <c:pt idx="7">
                  <c:v>248.06085082242191</c:v>
                </c:pt>
                <c:pt idx="8">
                  <c:v>225.63186467530656</c:v>
                </c:pt>
                <c:pt idx="9">
                  <c:v>202.8393387101502</c:v>
                </c:pt>
                <c:pt idx="10">
                  <c:v>180.41035256303479</c:v>
                </c:pt>
                <c:pt idx="11">
                  <c:v>180.41035256303479</c:v>
                </c:pt>
                <c:pt idx="12">
                  <c:v>180.41035256303479</c:v>
                </c:pt>
                <c:pt idx="13">
                  <c:v>180.41035256303479</c:v>
                </c:pt>
                <c:pt idx="14">
                  <c:v>180.41035256303479</c:v>
                </c:pt>
                <c:pt idx="15">
                  <c:v>180.41035256303479</c:v>
                </c:pt>
                <c:pt idx="16">
                  <c:v>180.41035256303479</c:v>
                </c:pt>
                <c:pt idx="17">
                  <c:v>180.41035256303479</c:v>
                </c:pt>
                <c:pt idx="18">
                  <c:v>180.41035256303479</c:v>
                </c:pt>
                <c:pt idx="19">
                  <c:v>180.41035256303479</c:v>
                </c:pt>
                <c:pt idx="20">
                  <c:v>180.41035256303479</c:v>
                </c:pt>
                <c:pt idx="21">
                  <c:v>180.41035256303479</c:v>
                </c:pt>
                <c:pt idx="22">
                  <c:v>180.41035256303479</c:v>
                </c:pt>
                <c:pt idx="23">
                  <c:v>180.41035256303479</c:v>
                </c:pt>
                <c:pt idx="24">
                  <c:v>180.41035256303479</c:v>
                </c:pt>
                <c:pt idx="25">
                  <c:v>180.41035256303479</c:v>
                </c:pt>
                <c:pt idx="26">
                  <c:v>180.41035256303479</c:v>
                </c:pt>
                <c:pt idx="27">
                  <c:v>180.41035256303479</c:v>
                </c:pt>
                <c:pt idx="28">
                  <c:v>180.41035256303479</c:v>
                </c:pt>
                <c:pt idx="29">
                  <c:v>180.41035256303479</c:v>
                </c:pt>
                <c:pt idx="30">
                  <c:v>180.41035256303479</c:v>
                </c:pt>
                <c:pt idx="31">
                  <c:v>180.41035256303479</c:v>
                </c:pt>
                <c:pt idx="32">
                  <c:v>180.41035256303479</c:v>
                </c:pt>
                <c:pt idx="33">
                  <c:v>180.41035256303479</c:v>
                </c:pt>
                <c:pt idx="34">
                  <c:v>180.41035256303479</c:v>
                </c:pt>
                <c:pt idx="35">
                  <c:v>180.41035256303479</c:v>
                </c:pt>
                <c:pt idx="36">
                  <c:v>180.41035256303479</c:v>
                </c:pt>
                <c:pt idx="37">
                  <c:v>180.41035256303479</c:v>
                </c:pt>
                <c:pt idx="38">
                  <c:v>180.41035256303479</c:v>
                </c:pt>
                <c:pt idx="39">
                  <c:v>180.41035256303479</c:v>
                </c:pt>
                <c:pt idx="40">
                  <c:v>180.41035256303479</c:v>
                </c:pt>
              </c:numCache>
            </c:numRef>
          </c:val>
          <c:smooth val="0"/>
          <c:extLst>
            <c:ext xmlns:c16="http://schemas.microsoft.com/office/drawing/2014/chart" uri="{C3380CC4-5D6E-409C-BE32-E72D297353CC}">
              <c16:uniqueId val="{0000000B-4064-4236-BAF9-9CF1C929A382}"/>
            </c:ext>
          </c:extLst>
        </c:ser>
        <c:ser>
          <c:idx val="19"/>
          <c:order val="9"/>
          <c:tx>
            <c:strRef>
              <c:f>'Graphics Input'!$E$271</c:f>
              <c:strCache>
                <c:ptCount val="1"/>
                <c:pt idx="0">
                  <c:v>12 hrs TES - Class 1 - low</c:v>
                </c:pt>
              </c:strCache>
            </c:strRef>
          </c:tx>
          <c:spPr>
            <a:ln>
              <a:solidFill>
                <a:srgbClr val="002060"/>
              </a:solidFill>
              <a:prstDash val="sysDot"/>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Input'!$S$271:$BG$271</c:f>
              <c:numCache>
                <c:formatCode>"$"#,##0_);\("$"#,##0\)</c:formatCode>
                <c:ptCount val="41"/>
                <c:pt idx="4">
                  <c:v>248.42189382469024</c:v>
                </c:pt>
                <c:pt idx="5">
                  <c:v>247.66085881707988</c:v>
                </c:pt>
                <c:pt idx="6">
                  <c:v>177.00930757597192</c:v>
                </c:pt>
                <c:pt idx="7">
                  <c:v>161.30745676313325</c:v>
                </c:pt>
                <c:pt idx="8">
                  <c:v>145.89926741902136</c:v>
                </c:pt>
                <c:pt idx="9">
                  <c:v>130.19741660618271</c:v>
                </c:pt>
                <c:pt idx="10">
                  <c:v>114.81588268397532</c:v>
                </c:pt>
                <c:pt idx="11">
                  <c:v>114.81588268397532</c:v>
                </c:pt>
                <c:pt idx="12">
                  <c:v>114.81588268397532</c:v>
                </c:pt>
                <c:pt idx="13">
                  <c:v>114.81588268397532</c:v>
                </c:pt>
                <c:pt idx="14">
                  <c:v>114.81588268397532</c:v>
                </c:pt>
                <c:pt idx="15">
                  <c:v>114.81588268397532</c:v>
                </c:pt>
                <c:pt idx="16">
                  <c:v>114.81588268397532</c:v>
                </c:pt>
                <c:pt idx="17">
                  <c:v>114.81588268397532</c:v>
                </c:pt>
                <c:pt idx="18">
                  <c:v>114.81588268397532</c:v>
                </c:pt>
                <c:pt idx="19">
                  <c:v>114.81588268397532</c:v>
                </c:pt>
                <c:pt idx="20">
                  <c:v>114.81588268397532</c:v>
                </c:pt>
                <c:pt idx="21">
                  <c:v>114.81588268397532</c:v>
                </c:pt>
                <c:pt idx="22">
                  <c:v>114.81588268397532</c:v>
                </c:pt>
                <c:pt idx="23">
                  <c:v>114.81588268397532</c:v>
                </c:pt>
                <c:pt idx="24">
                  <c:v>114.81588268397532</c:v>
                </c:pt>
                <c:pt idx="25">
                  <c:v>114.81588268397532</c:v>
                </c:pt>
                <c:pt idx="26">
                  <c:v>114.81588268397532</c:v>
                </c:pt>
                <c:pt idx="27">
                  <c:v>114.81588268397532</c:v>
                </c:pt>
                <c:pt idx="28">
                  <c:v>114.81588268397532</c:v>
                </c:pt>
                <c:pt idx="29">
                  <c:v>114.81588268397532</c:v>
                </c:pt>
                <c:pt idx="30">
                  <c:v>114.81588268397532</c:v>
                </c:pt>
                <c:pt idx="31">
                  <c:v>114.81588268397532</c:v>
                </c:pt>
                <c:pt idx="32">
                  <c:v>114.81588268397532</c:v>
                </c:pt>
                <c:pt idx="33">
                  <c:v>114.81588268397532</c:v>
                </c:pt>
                <c:pt idx="34">
                  <c:v>114.81588268397532</c:v>
                </c:pt>
                <c:pt idx="35">
                  <c:v>114.81588268397532</c:v>
                </c:pt>
                <c:pt idx="36">
                  <c:v>114.81588268397532</c:v>
                </c:pt>
                <c:pt idx="37">
                  <c:v>114.81588268397532</c:v>
                </c:pt>
                <c:pt idx="38">
                  <c:v>114.81588268397532</c:v>
                </c:pt>
                <c:pt idx="39">
                  <c:v>114.81588268397532</c:v>
                </c:pt>
                <c:pt idx="40">
                  <c:v>114.81588268397532</c:v>
                </c:pt>
              </c:numCache>
            </c:numRef>
          </c:val>
          <c:smooth val="0"/>
          <c:extLst>
            <c:ext xmlns:c16="http://schemas.microsoft.com/office/drawing/2014/chart" uri="{C3380CC4-5D6E-409C-BE32-E72D297353CC}">
              <c16:uniqueId val="{0000000C-4064-4236-BAF9-9CF1C929A382}"/>
            </c:ext>
          </c:extLst>
        </c:ser>
        <c:ser>
          <c:idx val="20"/>
          <c:order val="10"/>
          <c:tx>
            <c:strRef>
              <c:f>'Graphics Input'!$E$272</c:f>
              <c:strCache>
                <c:ptCount val="1"/>
                <c:pt idx="0">
                  <c:v>12 hrs TES - Class 1 -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extLst>
              <c:ext xmlns:c16="http://schemas.microsoft.com/office/drawing/2014/chart" uri="{C3380CC4-5D6E-409C-BE32-E72D297353CC}">
                <c16:uniqueId val="{0000000D-4064-4236-BAF9-9CF1C929A382}"/>
              </c:ext>
            </c:extLst>
          </c:dPt>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Input'!$S$272:$BG$272</c:f>
              <c:numCache>
                <c:formatCode>"$"#,##0_);\("$"#,##0\)</c:formatCode>
                <c:ptCount val="41"/>
                <c:pt idx="3">
                  <c:v>249.43660716817072</c:v>
                </c:pt>
                <c:pt idx="4">
                  <c:v>248.42189382469024</c:v>
                </c:pt>
                <c:pt idx="5">
                  <c:v>247.66085881707988</c:v>
                </c:pt>
                <c:pt idx="6">
                  <c:v>227.82786943682746</c:v>
                </c:pt>
                <c:pt idx="7">
                  <c:v>207.35469810309019</c:v>
                </c:pt>
                <c:pt idx="8">
                  <c:v>187.20184365998423</c:v>
                </c:pt>
                <c:pt idx="9">
                  <c:v>166.72867232624696</c:v>
                </c:pt>
                <c:pt idx="10">
                  <c:v>146.57581788314101</c:v>
                </c:pt>
                <c:pt idx="11">
                  <c:v>143.39982436322444</c:v>
                </c:pt>
                <c:pt idx="12">
                  <c:v>140.22383084330789</c:v>
                </c:pt>
                <c:pt idx="13">
                  <c:v>137.04783732339132</c:v>
                </c:pt>
                <c:pt idx="14">
                  <c:v>133.87184380347475</c:v>
                </c:pt>
                <c:pt idx="15">
                  <c:v>130.6958502835582</c:v>
                </c:pt>
                <c:pt idx="16">
                  <c:v>127.5198567636416</c:v>
                </c:pt>
                <c:pt idx="17">
                  <c:v>124.34386324372505</c:v>
                </c:pt>
                <c:pt idx="18">
                  <c:v>121.16786972380845</c:v>
                </c:pt>
                <c:pt idx="19">
                  <c:v>117.99187620389189</c:v>
                </c:pt>
                <c:pt idx="20">
                  <c:v>114.81588268397532</c:v>
                </c:pt>
                <c:pt idx="21">
                  <c:v>114.81588268397532</c:v>
                </c:pt>
                <c:pt idx="22">
                  <c:v>114.81588268397532</c:v>
                </c:pt>
                <c:pt idx="23">
                  <c:v>114.81588268397532</c:v>
                </c:pt>
                <c:pt idx="24">
                  <c:v>114.81588268397532</c:v>
                </c:pt>
                <c:pt idx="25">
                  <c:v>114.81588268397532</c:v>
                </c:pt>
                <c:pt idx="26">
                  <c:v>114.81588268397532</c:v>
                </c:pt>
                <c:pt idx="27">
                  <c:v>114.81588268397532</c:v>
                </c:pt>
                <c:pt idx="28">
                  <c:v>114.81588268397532</c:v>
                </c:pt>
                <c:pt idx="29">
                  <c:v>114.81588268397532</c:v>
                </c:pt>
                <c:pt idx="30">
                  <c:v>114.81588268397532</c:v>
                </c:pt>
                <c:pt idx="31">
                  <c:v>114.81588268397532</c:v>
                </c:pt>
                <c:pt idx="32">
                  <c:v>114.81588268397532</c:v>
                </c:pt>
                <c:pt idx="33">
                  <c:v>114.81588268397532</c:v>
                </c:pt>
                <c:pt idx="34">
                  <c:v>114.81588268397532</c:v>
                </c:pt>
                <c:pt idx="35">
                  <c:v>114.81588268397532</c:v>
                </c:pt>
                <c:pt idx="36">
                  <c:v>114.81588268397532</c:v>
                </c:pt>
                <c:pt idx="37">
                  <c:v>114.81588268397532</c:v>
                </c:pt>
                <c:pt idx="38">
                  <c:v>114.81588268397532</c:v>
                </c:pt>
                <c:pt idx="39">
                  <c:v>114.81588268397532</c:v>
                </c:pt>
                <c:pt idx="40">
                  <c:v>114.81588268397532</c:v>
                </c:pt>
              </c:numCache>
            </c:numRef>
          </c:val>
          <c:smooth val="0"/>
          <c:extLst>
            <c:ext xmlns:c16="http://schemas.microsoft.com/office/drawing/2014/chart" uri="{C3380CC4-5D6E-409C-BE32-E72D297353CC}">
              <c16:uniqueId val="{0000000E-4064-4236-BAF9-9CF1C929A382}"/>
            </c:ext>
          </c:extLst>
        </c:ser>
        <c:ser>
          <c:idx val="21"/>
          <c:order val="11"/>
          <c:tx>
            <c:strRef>
              <c:f>'Graphics Input'!$E$273</c:f>
              <c:strCache>
                <c:ptCount val="1"/>
                <c:pt idx="0">
                  <c:v>12 hrs TES - Class 1 - high</c:v>
                </c:pt>
              </c:strCache>
            </c:strRef>
          </c:tx>
          <c:spPr>
            <a:ln>
              <a:solidFill>
                <a:srgbClr val="002060"/>
              </a:solidFill>
              <a:prstDash val="dash"/>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Input'!$S$273:$BG$273</c:f>
              <c:numCache>
                <c:formatCode>"$"#,##0_);\("$"#,##0\)</c:formatCode>
                <c:ptCount val="41"/>
                <c:pt idx="4">
                  <c:v>248.42189382469024</c:v>
                </c:pt>
                <c:pt idx="5">
                  <c:v>247.66085881707988</c:v>
                </c:pt>
                <c:pt idx="6">
                  <c:v>282.31155180954647</c:v>
                </c:pt>
                <c:pt idx="7">
                  <c:v>256.48064067301249</c:v>
                </c:pt>
                <c:pt idx="8">
                  <c:v>231.28991148996329</c:v>
                </c:pt>
                <c:pt idx="9">
                  <c:v>205.77886541628285</c:v>
                </c:pt>
                <c:pt idx="10">
                  <c:v>180.58813623323368</c:v>
                </c:pt>
                <c:pt idx="11">
                  <c:v>180.58813623323368</c:v>
                </c:pt>
                <c:pt idx="12">
                  <c:v>180.58813623323368</c:v>
                </c:pt>
                <c:pt idx="13">
                  <c:v>180.58813623323368</c:v>
                </c:pt>
                <c:pt idx="14">
                  <c:v>180.58813623323368</c:v>
                </c:pt>
                <c:pt idx="15">
                  <c:v>180.58813623323368</c:v>
                </c:pt>
                <c:pt idx="16">
                  <c:v>180.58813623323368</c:v>
                </c:pt>
                <c:pt idx="17">
                  <c:v>180.58813623323368</c:v>
                </c:pt>
                <c:pt idx="18">
                  <c:v>180.58813623323368</c:v>
                </c:pt>
                <c:pt idx="19">
                  <c:v>180.58813623323368</c:v>
                </c:pt>
                <c:pt idx="20">
                  <c:v>180.58813623323368</c:v>
                </c:pt>
                <c:pt idx="21">
                  <c:v>180.58813623323368</c:v>
                </c:pt>
                <c:pt idx="22">
                  <c:v>180.58813623323368</c:v>
                </c:pt>
                <c:pt idx="23">
                  <c:v>180.58813623323368</c:v>
                </c:pt>
                <c:pt idx="24">
                  <c:v>180.58813623323368</c:v>
                </c:pt>
                <c:pt idx="25">
                  <c:v>180.58813623323368</c:v>
                </c:pt>
                <c:pt idx="26">
                  <c:v>180.58813623323368</c:v>
                </c:pt>
                <c:pt idx="27">
                  <c:v>180.58813623323368</c:v>
                </c:pt>
                <c:pt idx="28">
                  <c:v>180.58813623323368</c:v>
                </c:pt>
                <c:pt idx="29">
                  <c:v>180.58813623323368</c:v>
                </c:pt>
                <c:pt idx="30">
                  <c:v>180.58813623323368</c:v>
                </c:pt>
                <c:pt idx="31">
                  <c:v>180.58813623323368</c:v>
                </c:pt>
                <c:pt idx="32">
                  <c:v>180.58813623323368</c:v>
                </c:pt>
                <c:pt idx="33">
                  <c:v>180.58813623323368</c:v>
                </c:pt>
                <c:pt idx="34">
                  <c:v>180.58813623323368</c:v>
                </c:pt>
                <c:pt idx="35">
                  <c:v>180.58813623323368</c:v>
                </c:pt>
                <c:pt idx="36">
                  <c:v>180.58813623323368</c:v>
                </c:pt>
                <c:pt idx="37">
                  <c:v>180.58813623323368</c:v>
                </c:pt>
                <c:pt idx="38">
                  <c:v>180.58813623323368</c:v>
                </c:pt>
                <c:pt idx="39">
                  <c:v>180.58813623323368</c:v>
                </c:pt>
                <c:pt idx="40">
                  <c:v>180.58813623323368</c:v>
                </c:pt>
              </c:numCache>
            </c:numRef>
          </c:val>
          <c:smooth val="0"/>
          <c:extLst>
            <c:ext xmlns:c16="http://schemas.microsoft.com/office/drawing/2014/chart" uri="{C3380CC4-5D6E-409C-BE32-E72D297353CC}">
              <c16:uniqueId val="{0000000F-4064-4236-BAF9-9CF1C929A382}"/>
            </c:ext>
          </c:extLst>
        </c:ser>
        <c:ser>
          <c:idx val="22"/>
          <c:order val="12"/>
          <c:tx>
            <c:strRef>
              <c:f>'Graphics Input'!$E$274</c:f>
              <c:strCache>
                <c:ptCount val="1"/>
                <c:pt idx="0">
                  <c:v>12 hrs TES - Class 3 - low</c:v>
                </c:pt>
              </c:strCache>
            </c:strRef>
          </c:tx>
          <c:spPr>
            <a:ln>
              <a:solidFill>
                <a:srgbClr val="0070C0"/>
              </a:solidFill>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Input'!$S$274:$BG$274</c:f>
              <c:numCache>
                <c:formatCode>"$"#,##0_);\("$"#,##0\)</c:formatCode>
                <c:ptCount val="41"/>
                <c:pt idx="4">
                  <c:v>190.18619020527223</c:v>
                </c:pt>
                <c:pt idx="5">
                  <c:v>189.60573977573893</c:v>
                </c:pt>
                <c:pt idx="6">
                  <c:v>135.71896340540232</c:v>
                </c:pt>
                <c:pt idx="7">
                  <c:v>123.74297549730503</c:v>
                </c:pt>
                <c:pt idx="8">
                  <c:v>111.99096667552477</c:v>
                </c:pt>
                <c:pt idx="9">
                  <c:v>100.01497876742751</c:v>
                </c:pt>
                <c:pt idx="10">
                  <c:v>88.283300352184568</c:v>
                </c:pt>
                <c:pt idx="11">
                  <c:v>88.283300352184568</c:v>
                </c:pt>
                <c:pt idx="12">
                  <c:v>88.283300352184568</c:v>
                </c:pt>
                <c:pt idx="13">
                  <c:v>88.283300352184568</c:v>
                </c:pt>
                <c:pt idx="14">
                  <c:v>88.283300352184568</c:v>
                </c:pt>
                <c:pt idx="15">
                  <c:v>88.283300352184568</c:v>
                </c:pt>
                <c:pt idx="16">
                  <c:v>88.283300352184568</c:v>
                </c:pt>
                <c:pt idx="17">
                  <c:v>88.283300352184568</c:v>
                </c:pt>
                <c:pt idx="18">
                  <c:v>88.283300352184568</c:v>
                </c:pt>
                <c:pt idx="19">
                  <c:v>88.283300352184568</c:v>
                </c:pt>
                <c:pt idx="20">
                  <c:v>88.283300352184568</c:v>
                </c:pt>
                <c:pt idx="21">
                  <c:v>88.283300352184568</c:v>
                </c:pt>
                <c:pt idx="22">
                  <c:v>88.283300352184568</c:v>
                </c:pt>
                <c:pt idx="23">
                  <c:v>88.283300352184568</c:v>
                </c:pt>
                <c:pt idx="24">
                  <c:v>88.283300352184568</c:v>
                </c:pt>
                <c:pt idx="25">
                  <c:v>88.283300352184568</c:v>
                </c:pt>
                <c:pt idx="26">
                  <c:v>88.283300352184568</c:v>
                </c:pt>
                <c:pt idx="27">
                  <c:v>88.283300352184568</c:v>
                </c:pt>
                <c:pt idx="28">
                  <c:v>88.283300352184568</c:v>
                </c:pt>
                <c:pt idx="29">
                  <c:v>88.283300352184568</c:v>
                </c:pt>
                <c:pt idx="30">
                  <c:v>88.283300352184568</c:v>
                </c:pt>
                <c:pt idx="31">
                  <c:v>88.283300352184568</c:v>
                </c:pt>
                <c:pt idx="32">
                  <c:v>88.283300352184568</c:v>
                </c:pt>
                <c:pt idx="33">
                  <c:v>88.283300352184568</c:v>
                </c:pt>
                <c:pt idx="34">
                  <c:v>88.283300352184568</c:v>
                </c:pt>
                <c:pt idx="35">
                  <c:v>88.283300352184568</c:v>
                </c:pt>
                <c:pt idx="36">
                  <c:v>88.283300352184568</c:v>
                </c:pt>
                <c:pt idx="37">
                  <c:v>88.283300352184568</c:v>
                </c:pt>
                <c:pt idx="38">
                  <c:v>88.283300352184568</c:v>
                </c:pt>
                <c:pt idx="39">
                  <c:v>88.283300352184568</c:v>
                </c:pt>
                <c:pt idx="40">
                  <c:v>88.283300352184568</c:v>
                </c:pt>
              </c:numCache>
            </c:numRef>
          </c:val>
          <c:smooth val="0"/>
          <c:extLst>
            <c:ext xmlns:c16="http://schemas.microsoft.com/office/drawing/2014/chart" uri="{C3380CC4-5D6E-409C-BE32-E72D297353CC}">
              <c16:uniqueId val="{00000010-4064-4236-BAF9-9CF1C929A382}"/>
            </c:ext>
          </c:extLst>
        </c:ser>
        <c:ser>
          <c:idx val="23"/>
          <c:order val="13"/>
          <c:tx>
            <c:strRef>
              <c:f>'Graphics Input'!$E$275</c:f>
              <c:strCache>
                <c:ptCount val="1"/>
                <c:pt idx="0">
                  <c:v>12 hrs TES - Class 3 - mid</c:v>
                </c:pt>
              </c:strCache>
            </c:strRef>
          </c:tx>
          <c:spPr>
            <a:ln>
              <a:solidFill>
                <a:srgbClr val="0070C0"/>
              </a:solidFill>
            </a:ln>
          </c:spPr>
          <c:marker>
            <c:symbol val="none"/>
          </c:marker>
          <c:dPt>
            <c:idx val="3"/>
            <c:marker>
              <c:symbol val="circle"/>
              <c:size val="5"/>
              <c:spPr>
                <a:solidFill>
                  <a:srgbClr val="0070C0"/>
                </a:solidFill>
                <a:ln>
                  <a:solidFill>
                    <a:srgbClr val="0070C0"/>
                  </a:solidFill>
                </a:ln>
              </c:spPr>
            </c:marker>
            <c:bubble3D val="0"/>
            <c:extLst>
              <c:ext xmlns:c16="http://schemas.microsoft.com/office/drawing/2014/chart" uri="{C3380CC4-5D6E-409C-BE32-E72D297353CC}">
                <c16:uniqueId val="{00000011-4064-4236-BAF9-9CF1C929A382}"/>
              </c:ext>
            </c:extLst>
          </c:dPt>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Input'!$S$275:$BG$275</c:f>
              <c:numCache>
                <c:formatCode>"$"#,##0_);\("$"#,##0\)</c:formatCode>
                <c:ptCount val="41"/>
                <c:pt idx="3">
                  <c:v>190.96012411131667</c:v>
                </c:pt>
                <c:pt idx="4">
                  <c:v>190.18619020527223</c:v>
                </c:pt>
                <c:pt idx="5">
                  <c:v>189.60573977573893</c:v>
                </c:pt>
                <c:pt idx="6">
                  <c:v>174.47888346876672</c:v>
                </c:pt>
                <c:pt idx="7">
                  <c:v>158.86375279049253</c:v>
                </c:pt>
                <c:pt idx="8">
                  <c:v>143.49293160507276</c:v>
                </c:pt>
                <c:pt idx="9">
                  <c:v>127.87780092679854</c:v>
                </c:pt>
                <c:pt idx="10">
                  <c:v>112.50697974137874</c:v>
                </c:pt>
                <c:pt idx="11">
                  <c:v>110.08461180245934</c:v>
                </c:pt>
                <c:pt idx="12">
                  <c:v>107.66224386353993</c:v>
                </c:pt>
                <c:pt idx="13">
                  <c:v>105.23987592462051</c:v>
                </c:pt>
                <c:pt idx="14">
                  <c:v>102.81750798570108</c:v>
                </c:pt>
                <c:pt idx="15">
                  <c:v>100.39514004678168</c:v>
                </c:pt>
                <c:pt idx="16">
                  <c:v>97.972772107862241</c:v>
                </c:pt>
                <c:pt idx="17">
                  <c:v>95.550404168942848</c:v>
                </c:pt>
                <c:pt idx="18">
                  <c:v>93.128036230023412</c:v>
                </c:pt>
                <c:pt idx="19">
                  <c:v>90.70566829110399</c:v>
                </c:pt>
                <c:pt idx="20">
                  <c:v>88.283300352184568</c:v>
                </c:pt>
                <c:pt idx="21">
                  <c:v>88.283300352184568</c:v>
                </c:pt>
                <c:pt idx="22">
                  <c:v>88.283300352184568</c:v>
                </c:pt>
                <c:pt idx="23">
                  <c:v>88.283300352184568</c:v>
                </c:pt>
                <c:pt idx="24">
                  <c:v>88.283300352184568</c:v>
                </c:pt>
                <c:pt idx="25">
                  <c:v>88.283300352184568</c:v>
                </c:pt>
                <c:pt idx="26">
                  <c:v>88.283300352184568</c:v>
                </c:pt>
                <c:pt idx="27">
                  <c:v>88.283300352184568</c:v>
                </c:pt>
                <c:pt idx="28">
                  <c:v>88.283300352184568</c:v>
                </c:pt>
                <c:pt idx="29">
                  <c:v>88.283300352184568</c:v>
                </c:pt>
                <c:pt idx="30">
                  <c:v>88.283300352184568</c:v>
                </c:pt>
                <c:pt idx="31">
                  <c:v>88.283300352184568</c:v>
                </c:pt>
                <c:pt idx="32">
                  <c:v>88.283300352184568</c:v>
                </c:pt>
                <c:pt idx="33">
                  <c:v>88.283300352184568</c:v>
                </c:pt>
                <c:pt idx="34">
                  <c:v>88.283300352184568</c:v>
                </c:pt>
                <c:pt idx="35">
                  <c:v>88.283300352184568</c:v>
                </c:pt>
                <c:pt idx="36">
                  <c:v>88.283300352184568</c:v>
                </c:pt>
                <c:pt idx="37">
                  <c:v>88.283300352184568</c:v>
                </c:pt>
                <c:pt idx="38">
                  <c:v>88.283300352184568</c:v>
                </c:pt>
                <c:pt idx="39">
                  <c:v>88.283300352184568</c:v>
                </c:pt>
                <c:pt idx="40">
                  <c:v>88.283300352184568</c:v>
                </c:pt>
              </c:numCache>
            </c:numRef>
          </c:val>
          <c:smooth val="0"/>
          <c:extLst>
            <c:ext xmlns:c16="http://schemas.microsoft.com/office/drawing/2014/chart" uri="{C3380CC4-5D6E-409C-BE32-E72D297353CC}">
              <c16:uniqueId val="{00000012-4064-4236-BAF9-9CF1C929A382}"/>
            </c:ext>
          </c:extLst>
        </c:ser>
        <c:ser>
          <c:idx val="24"/>
          <c:order val="14"/>
          <c:tx>
            <c:strRef>
              <c:f>'Graphics Input'!$E$276</c:f>
              <c:strCache>
                <c:ptCount val="1"/>
                <c:pt idx="0">
                  <c:v>12 hrs TES - Class 3 - high</c:v>
                </c:pt>
              </c:strCache>
            </c:strRef>
          </c:tx>
          <c:spPr>
            <a:ln>
              <a:solidFill>
                <a:srgbClr val="0070C0"/>
              </a:solidFill>
              <a:prstDash val="dash"/>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Input'!$S$276:$BG$276</c:f>
              <c:numCache>
                <c:formatCode>"$"#,##0_);\("$"#,##0\)</c:formatCode>
                <c:ptCount val="41"/>
                <c:pt idx="4">
                  <c:v>190.18619020527223</c:v>
                </c:pt>
                <c:pt idx="5">
                  <c:v>189.60573977573893</c:v>
                </c:pt>
                <c:pt idx="6">
                  <c:v>216.03423443101002</c:v>
                </c:pt>
                <c:pt idx="7">
                  <c:v>196.33269203873834</c:v>
                </c:pt>
                <c:pt idx="8">
                  <c:v>177.11942401776864</c:v>
                </c:pt>
                <c:pt idx="9">
                  <c:v>157.66184650394456</c:v>
                </c:pt>
                <c:pt idx="10">
                  <c:v>138.44857848297485</c:v>
                </c:pt>
                <c:pt idx="11">
                  <c:v>138.44857848297485</c:v>
                </c:pt>
                <c:pt idx="12">
                  <c:v>138.44857848297485</c:v>
                </c:pt>
                <c:pt idx="13">
                  <c:v>138.44857848297485</c:v>
                </c:pt>
                <c:pt idx="14">
                  <c:v>138.44857848297485</c:v>
                </c:pt>
                <c:pt idx="15">
                  <c:v>138.44857848297485</c:v>
                </c:pt>
                <c:pt idx="16">
                  <c:v>138.44857848297485</c:v>
                </c:pt>
                <c:pt idx="17">
                  <c:v>138.44857848297485</c:v>
                </c:pt>
                <c:pt idx="18">
                  <c:v>138.44857848297485</c:v>
                </c:pt>
                <c:pt idx="19">
                  <c:v>138.44857848297485</c:v>
                </c:pt>
                <c:pt idx="20">
                  <c:v>138.44857848297485</c:v>
                </c:pt>
                <c:pt idx="21">
                  <c:v>138.44857848297485</c:v>
                </c:pt>
                <c:pt idx="22">
                  <c:v>138.44857848297485</c:v>
                </c:pt>
                <c:pt idx="23">
                  <c:v>138.44857848297485</c:v>
                </c:pt>
                <c:pt idx="24">
                  <c:v>138.44857848297485</c:v>
                </c:pt>
                <c:pt idx="25">
                  <c:v>138.44857848297485</c:v>
                </c:pt>
                <c:pt idx="26">
                  <c:v>138.44857848297485</c:v>
                </c:pt>
                <c:pt idx="27">
                  <c:v>138.44857848297485</c:v>
                </c:pt>
                <c:pt idx="28">
                  <c:v>138.44857848297485</c:v>
                </c:pt>
                <c:pt idx="29">
                  <c:v>138.44857848297485</c:v>
                </c:pt>
                <c:pt idx="30">
                  <c:v>138.44857848297485</c:v>
                </c:pt>
                <c:pt idx="31">
                  <c:v>138.44857848297485</c:v>
                </c:pt>
                <c:pt idx="32">
                  <c:v>138.44857848297485</c:v>
                </c:pt>
                <c:pt idx="33">
                  <c:v>138.44857848297485</c:v>
                </c:pt>
                <c:pt idx="34">
                  <c:v>138.44857848297485</c:v>
                </c:pt>
                <c:pt idx="35">
                  <c:v>138.44857848297485</c:v>
                </c:pt>
                <c:pt idx="36">
                  <c:v>138.44857848297485</c:v>
                </c:pt>
                <c:pt idx="37">
                  <c:v>138.44857848297485</c:v>
                </c:pt>
                <c:pt idx="38">
                  <c:v>138.44857848297485</c:v>
                </c:pt>
                <c:pt idx="39">
                  <c:v>138.44857848297485</c:v>
                </c:pt>
                <c:pt idx="40">
                  <c:v>138.44857848297485</c:v>
                </c:pt>
              </c:numCache>
            </c:numRef>
          </c:val>
          <c:smooth val="0"/>
          <c:extLst>
            <c:ext xmlns:c16="http://schemas.microsoft.com/office/drawing/2014/chart" uri="{C3380CC4-5D6E-409C-BE32-E72D297353CC}">
              <c16:uniqueId val="{00000013-4064-4236-BAF9-9CF1C929A382}"/>
            </c:ext>
          </c:extLst>
        </c:ser>
        <c:ser>
          <c:idx val="25"/>
          <c:order val="15"/>
          <c:tx>
            <c:strRef>
              <c:f>'Graphics Input'!$E$277</c:f>
              <c:strCache>
                <c:ptCount val="1"/>
                <c:pt idx="0">
                  <c:v>12 hrs TES - Class 5 - low</c:v>
                </c:pt>
              </c:strCache>
            </c:strRef>
          </c:tx>
          <c:spPr>
            <a:ln>
              <a:solidFill>
                <a:srgbClr val="00B0F0"/>
              </a:solidFill>
              <a:prstDash val="sysDot"/>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Input'!$S$277:$BG$277</c:f>
              <c:numCache>
                <c:formatCode>"$"#,##0_);\("$"#,##0\)</c:formatCode>
                <c:ptCount val="41"/>
                <c:pt idx="4">
                  <c:v>181.12879390501712</c:v>
                </c:pt>
                <c:pt idx="5">
                  <c:v>180.57642978659027</c:v>
                </c:pt>
                <c:pt idx="6">
                  <c:v>129.29707807933445</c:v>
                </c:pt>
                <c:pt idx="7">
                  <c:v>117.90057345711284</c:v>
                </c:pt>
                <c:pt idx="8">
                  <c:v>106.71721022348325</c:v>
                </c:pt>
                <c:pt idx="9">
                  <c:v>95.32070560126165</c:v>
                </c:pt>
                <c:pt idx="10">
                  <c:v>84.156689044820794</c:v>
                </c:pt>
                <c:pt idx="11">
                  <c:v>84.156689044820794</c:v>
                </c:pt>
                <c:pt idx="12">
                  <c:v>84.156689044820794</c:v>
                </c:pt>
                <c:pt idx="13">
                  <c:v>84.156689044820794</c:v>
                </c:pt>
                <c:pt idx="14">
                  <c:v>84.156689044820794</c:v>
                </c:pt>
                <c:pt idx="15">
                  <c:v>84.156689044820794</c:v>
                </c:pt>
                <c:pt idx="16">
                  <c:v>84.156689044820794</c:v>
                </c:pt>
                <c:pt idx="17">
                  <c:v>84.156689044820794</c:v>
                </c:pt>
                <c:pt idx="18">
                  <c:v>84.156689044820794</c:v>
                </c:pt>
                <c:pt idx="19">
                  <c:v>84.156689044820794</c:v>
                </c:pt>
                <c:pt idx="20">
                  <c:v>84.156689044820794</c:v>
                </c:pt>
                <c:pt idx="21">
                  <c:v>84.156689044820794</c:v>
                </c:pt>
                <c:pt idx="22">
                  <c:v>84.156689044820794</c:v>
                </c:pt>
                <c:pt idx="23">
                  <c:v>84.156689044820794</c:v>
                </c:pt>
                <c:pt idx="24">
                  <c:v>84.156689044820794</c:v>
                </c:pt>
                <c:pt idx="25">
                  <c:v>84.156689044820794</c:v>
                </c:pt>
                <c:pt idx="26">
                  <c:v>84.156689044820794</c:v>
                </c:pt>
                <c:pt idx="27">
                  <c:v>84.156689044820794</c:v>
                </c:pt>
                <c:pt idx="28">
                  <c:v>84.156689044820794</c:v>
                </c:pt>
                <c:pt idx="29">
                  <c:v>84.156689044820794</c:v>
                </c:pt>
                <c:pt idx="30">
                  <c:v>84.156689044820794</c:v>
                </c:pt>
                <c:pt idx="31">
                  <c:v>84.156689044820794</c:v>
                </c:pt>
                <c:pt idx="32">
                  <c:v>84.156689044820794</c:v>
                </c:pt>
                <c:pt idx="33">
                  <c:v>84.156689044820794</c:v>
                </c:pt>
                <c:pt idx="34">
                  <c:v>84.156689044820794</c:v>
                </c:pt>
                <c:pt idx="35">
                  <c:v>84.156689044820794</c:v>
                </c:pt>
                <c:pt idx="36">
                  <c:v>84.156689044820794</c:v>
                </c:pt>
                <c:pt idx="37">
                  <c:v>84.156689044820794</c:v>
                </c:pt>
                <c:pt idx="38">
                  <c:v>84.156689044820794</c:v>
                </c:pt>
                <c:pt idx="39">
                  <c:v>84.156689044820794</c:v>
                </c:pt>
                <c:pt idx="40">
                  <c:v>84.156689044820794</c:v>
                </c:pt>
              </c:numCache>
            </c:numRef>
          </c:val>
          <c:smooth val="0"/>
          <c:extLst>
            <c:ext xmlns:c16="http://schemas.microsoft.com/office/drawing/2014/chart" uri="{C3380CC4-5D6E-409C-BE32-E72D297353CC}">
              <c16:uniqueId val="{00000014-4064-4236-BAF9-9CF1C929A382}"/>
            </c:ext>
          </c:extLst>
        </c:ser>
        <c:ser>
          <c:idx val="26"/>
          <c:order val="16"/>
          <c:tx>
            <c:strRef>
              <c:f>'Graphics Input'!$E$278</c:f>
              <c:strCache>
                <c:ptCount val="1"/>
                <c:pt idx="0">
                  <c:v>12 hrs TES - Class 5 - mid</c:v>
                </c:pt>
              </c:strCache>
            </c:strRef>
          </c:tx>
          <c:spPr>
            <a:ln>
              <a:solidFill>
                <a:srgbClr val="00B0F0"/>
              </a:solidFill>
            </a:ln>
          </c:spPr>
          <c:marker>
            <c:symbol val="none"/>
          </c:marker>
          <c:dPt>
            <c:idx val="3"/>
            <c:marker>
              <c:symbol val="circle"/>
              <c:size val="5"/>
              <c:spPr>
                <a:solidFill>
                  <a:srgbClr val="00B0F0"/>
                </a:solidFill>
                <a:ln>
                  <a:solidFill>
                    <a:srgbClr val="00B0F0"/>
                  </a:solidFill>
                </a:ln>
              </c:spPr>
            </c:marker>
            <c:bubble3D val="0"/>
            <c:extLst>
              <c:ext xmlns:c16="http://schemas.microsoft.com/office/drawing/2014/chart" uri="{C3380CC4-5D6E-409C-BE32-E72D297353CC}">
                <c16:uniqueId val="{00000015-4064-4236-BAF9-9CF1C929A382}"/>
              </c:ext>
            </c:extLst>
          </c:dPt>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Input'!$S$278:$BG$278</c:f>
              <c:numCache>
                <c:formatCode>"$"#,##0_);\("$"#,##0\)</c:formatCode>
                <c:ptCount val="41"/>
                <c:pt idx="3">
                  <c:v>181.86527939625293</c:v>
                </c:pt>
                <c:pt idx="4">
                  <c:v>181.12879390501712</c:v>
                </c:pt>
                <c:pt idx="5">
                  <c:v>180.57642978659027</c:v>
                </c:pt>
                <c:pt idx="6">
                  <c:v>166.18151813963283</c:v>
                </c:pt>
                <c:pt idx="7">
                  <c:v>151.32195830063</c:v>
                </c:pt>
                <c:pt idx="8">
                  <c:v>136.69488652740793</c:v>
                </c:pt>
                <c:pt idx="9">
                  <c:v>121.83532668840506</c:v>
                </c:pt>
                <c:pt idx="10">
                  <c:v>107.20825491518301</c:v>
                </c:pt>
                <c:pt idx="11">
                  <c:v>104.90309832814678</c:v>
                </c:pt>
                <c:pt idx="12">
                  <c:v>102.59794174111057</c:v>
                </c:pt>
                <c:pt idx="13">
                  <c:v>100.29278515407435</c:v>
                </c:pt>
                <c:pt idx="14">
                  <c:v>97.987628567038129</c:v>
                </c:pt>
                <c:pt idx="15">
                  <c:v>95.682471980001921</c:v>
                </c:pt>
                <c:pt idx="16">
                  <c:v>93.377315392965684</c:v>
                </c:pt>
                <c:pt idx="17">
                  <c:v>91.072158805929476</c:v>
                </c:pt>
                <c:pt idx="18">
                  <c:v>88.767002218893239</c:v>
                </c:pt>
                <c:pt idx="19">
                  <c:v>86.461845631857017</c:v>
                </c:pt>
                <c:pt idx="20">
                  <c:v>84.156689044820794</c:v>
                </c:pt>
                <c:pt idx="21">
                  <c:v>84.156689044820794</c:v>
                </c:pt>
                <c:pt idx="22">
                  <c:v>84.156689044820794</c:v>
                </c:pt>
                <c:pt idx="23">
                  <c:v>84.156689044820794</c:v>
                </c:pt>
                <c:pt idx="24">
                  <c:v>84.156689044820794</c:v>
                </c:pt>
                <c:pt idx="25">
                  <c:v>84.156689044820794</c:v>
                </c:pt>
                <c:pt idx="26">
                  <c:v>84.156689044820794</c:v>
                </c:pt>
                <c:pt idx="27">
                  <c:v>84.156689044820794</c:v>
                </c:pt>
                <c:pt idx="28">
                  <c:v>84.156689044820794</c:v>
                </c:pt>
                <c:pt idx="29">
                  <c:v>84.156689044820794</c:v>
                </c:pt>
                <c:pt idx="30">
                  <c:v>84.156689044820794</c:v>
                </c:pt>
                <c:pt idx="31">
                  <c:v>84.156689044820794</c:v>
                </c:pt>
                <c:pt idx="32">
                  <c:v>84.156689044820794</c:v>
                </c:pt>
                <c:pt idx="33">
                  <c:v>84.156689044820794</c:v>
                </c:pt>
                <c:pt idx="34">
                  <c:v>84.156689044820794</c:v>
                </c:pt>
                <c:pt idx="35">
                  <c:v>84.156689044820794</c:v>
                </c:pt>
                <c:pt idx="36">
                  <c:v>84.156689044820794</c:v>
                </c:pt>
                <c:pt idx="37">
                  <c:v>84.156689044820794</c:v>
                </c:pt>
                <c:pt idx="38">
                  <c:v>84.156689044820794</c:v>
                </c:pt>
                <c:pt idx="39">
                  <c:v>84.156689044820794</c:v>
                </c:pt>
                <c:pt idx="40">
                  <c:v>84.156689044820794</c:v>
                </c:pt>
              </c:numCache>
            </c:numRef>
          </c:val>
          <c:smooth val="0"/>
          <c:extLst>
            <c:ext xmlns:c16="http://schemas.microsoft.com/office/drawing/2014/chart" uri="{C3380CC4-5D6E-409C-BE32-E72D297353CC}">
              <c16:uniqueId val="{00000016-4064-4236-BAF9-9CF1C929A382}"/>
            </c:ext>
          </c:extLst>
        </c:ser>
        <c:ser>
          <c:idx val="27"/>
          <c:order val="17"/>
          <c:tx>
            <c:strRef>
              <c:f>'Graphics Input'!$E$279</c:f>
              <c:strCache>
                <c:ptCount val="1"/>
                <c:pt idx="0">
                  <c:v>12 hrs TES - Class 5 - high</c:v>
                </c:pt>
              </c:strCache>
            </c:strRef>
          </c:tx>
          <c:spPr>
            <a:ln>
              <a:solidFill>
                <a:srgbClr val="00B0F0"/>
              </a:solidFill>
              <a:prstDash val="dash"/>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Input'!$S$279:$BG$279</c:f>
              <c:numCache>
                <c:formatCode>"$"#,##0_);\("$"#,##0\)</c:formatCode>
                <c:ptCount val="41"/>
                <c:pt idx="4">
                  <c:v>181.12879390501712</c:v>
                </c:pt>
                <c:pt idx="5">
                  <c:v>180.57642978659027</c:v>
                </c:pt>
                <c:pt idx="6">
                  <c:v>205.72612631338049</c:v>
                </c:pt>
                <c:pt idx="7">
                  <c:v>186.97788435944454</c:v>
                </c:pt>
                <c:pt idx="8">
                  <c:v>168.69429059755402</c:v>
                </c:pt>
                <c:pt idx="9">
                  <c:v>150.17820876988273</c:v>
                </c:pt>
                <c:pt idx="10">
                  <c:v>131.8946150079922</c:v>
                </c:pt>
                <c:pt idx="11">
                  <c:v>131.8946150079922</c:v>
                </c:pt>
                <c:pt idx="12">
                  <c:v>131.8946150079922</c:v>
                </c:pt>
                <c:pt idx="13">
                  <c:v>131.8946150079922</c:v>
                </c:pt>
                <c:pt idx="14">
                  <c:v>131.8946150079922</c:v>
                </c:pt>
                <c:pt idx="15">
                  <c:v>131.8946150079922</c:v>
                </c:pt>
                <c:pt idx="16">
                  <c:v>131.8946150079922</c:v>
                </c:pt>
                <c:pt idx="17">
                  <c:v>131.8946150079922</c:v>
                </c:pt>
                <c:pt idx="18">
                  <c:v>131.8946150079922</c:v>
                </c:pt>
                <c:pt idx="19">
                  <c:v>131.8946150079922</c:v>
                </c:pt>
                <c:pt idx="20">
                  <c:v>131.8946150079922</c:v>
                </c:pt>
                <c:pt idx="21">
                  <c:v>131.8946150079922</c:v>
                </c:pt>
                <c:pt idx="22">
                  <c:v>131.8946150079922</c:v>
                </c:pt>
                <c:pt idx="23">
                  <c:v>131.8946150079922</c:v>
                </c:pt>
                <c:pt idx="24">
                  <c:v>131.8946150079922</c:v>
                </c:pt>
                <c:pt idx="25">
                  <c:v>131.8946150079922</c:v>
                </c:pt>
                <c:pt idx="26">
                  <c:v>131.8946150079922</c:v>
                </c:pt>
                <c:pt idx="27">
                  <c:v>131.8946150079922</c:v>
                </c:pt>
                <c:pt idx="28">
                  <c:v>131.8946150079922</c:v>
                </c:pt>
                <c:pt idx="29">
                  <c:v>131.8946150079922</c:v>
                </c:pt>
                <c:pt idx="30">
                  <c:v>131.8946150079922</c:v>
                </c:pt>
                <c:pt idx="31">
                  <c:v>131.8946150079922</c:v>
                </c:pt>
                <c:pt idx="32">
                  <c:v>131.8946150079922</c:v>
                </c:pt>
                <c:pt idx="33">
                  <c:v>131.8946150079922</c:v>
                </c:pt>
                <c:pt idx="34">
                  <c:v>131.8946150079922</c:v>
                </c:pt>
                <c:pt idx="35">
                  <c:v>131.8946150079922</c:v>
                </c:pt>
                <c:pt idx="36">
                  <c:v>131.8946150079922</c:v>
                </c:pt>
                <c:pt idx="37">
                  <c:v>131.8946150079922</c:v>
                </c:pt>
                <c:pt idx="38">
                  <c:v>131.8946150079922</c:v>
                </c:pt>
                <c:pt idx="39">
                  <c:v>131.8946150079922</c:v>
                </c:pt>
                <c:pt idx="40">
                  <c:v>131.8946150079922</c:v>
                </c:pt>
              </c:numCache>
            </c:numRef>
          </c:val>
          <c:smooth val="0"/>
          <c:extLst>
            <c:ext xmlns:c16="http://schemas.microsoft.com/office/drawing/2014/chart" uri="{C3380CC4-5D6E-409C-BE32-E72D297353CC}">
              <c16:uniqueId val="{00000017-4064-4236-BAF9-9CF1C929A382}"/>
            </c:ext>
          </c:extLst>
        </c:ser>
        <c:dLbls>
          <c:showLegendKey val="0"/>
          <c:showVal val="0"/>
          <c:showCatName val="0"/>
          <c:showSerName val="0"/>
          <c:showPercent val="0"/>
          <c:showBubbleSize val="0"/>
        </c:dLbls>
        <c:smooth val="0"/>
        <c:axId val="154306048"/>
        <c:axId val="154307584"/>
      </c:lineChart>
      <c:catAx>
        <c:axId val="154306048"/>
        <c:scaling>
          <c:orientation val="minMax"/>
        </c:scaling>
        <c:delete val="0"/>
        <c:axPos val="b"/>
        <c:numFmt formatCode="General" sourceLinked="1"/>
        <c:majorTickMark val="out"/>
        <c:minorTickMark val="none"/>
        <c:tickLblPos val="nextTo"/>
        <c:txPr>
          <a:bodyPr rot="0" vert="horz"/>
          <a:lstStyle/>
          <a:p>
            <a:pPr>
              <a:defRPr sz="1400"/>
            </a:pPr>
            <a:endParaRPr lang="da-DK"/>
          </a:p>
        </c:txPr>
        <c:crossAx val="154307584"/>
        <c:crosses val="autoZero"/>
        <c:auto val="1"/>
        <c:lblAlgn val="ctr"/>
        <c:lblOffset val="100"/>
        <c:tickLblSkip val="5"/>
        <c:tickMarkSkip val="1"/>
        <c:noMultiLvlLbl val="0"/>
      </c:catAx>
      <c:valAx>
        <c:axId val="154307584"/>
        <c:scaling>
          <c:orientation val="minMax"/>
          <c:max val="800"/>
          <c:min val="50"/>
        </c:scaling>
        <c:delete val="0"/>
        <c:axPos val="l"/>
        <c:majorGridlines>
          <c:spPr>
            <a:ln>
              <a:solidFill>
                <a:schemeClr val="bg1">
                  <a:lumMod val="85000"/>
                </a:schemeClr>
              </a:solidFill>
            </a:ln>
          </c:spPr>
        </c:majorGridlines>
        <c:title>
          <c:tx>
            <c:rich>
              <a:bodyPr rot="-5400000" vert="horz"/>
              <a:lstStyle/>
              <a:p>
                <a:pPr>
                  <a:defRPr sz="1600"/>
                </a:pPr>
                <a:r>
                  <a:rPr lang="en-US" sz="1400" baseline="0"/>
                  <a:t>Solar CSP Levelized Cost of Energy </a:t>
                </a:r>
                <a:r>
                  <a:rPr lang="en-US" sz="1400"/>
                  <a:t>($/MWh)</a:t>
                </a:r>
              </a:p>
            </c:rich>
          </c:tx>
          <c:layout>
            <c:manualLayout>
              <c:xMode val="edge"/>
              <c:yMode val="edge"/>
              <c:x val="3.1864633648305898E-3"/>
              <c:y val="0.22377215323602201"/>
            </c:manualLayout>
          </c:layout>
          <c:overlay val="0"/>
        </c:title>
        <c:numFmt formatCode="&quot;$&quot;#,##0_);\(&quot;$&quot;#,##0\)" sourceLinked="1"/>
        <c:majorTickMark val="out"/>
        <c:minorTickMark val="none"/>
        <c:tickLblPos val="nextTo"/>
        <c:txPr>
          <a:bodyPr/>
          <a:lstStyle/>
          <a:p>
            <a:pPr>
              <a:defRPr sz="1400"/>
            </a:pPr>
            <a:endParaRPr lang="da-DK"/>
          </a:p>
        </c:txPr>
        <c:crossAx val="154306048"/>
        <c:crosses val="autoZero"/>
        <c:crossBetween val="midCat"/>
      </c:valAx>
    </c:plotArea>
    <c:legend>
      <c:legendPos val="t"/>
      <c:layout>
        <c:manualLayout>
          <c:xMode val="edge"/>
          <c:yMode val="edge"/>
          <c:x val="0.48433182185141249"/>
          <c:y val="0.37431679171456761"/>
          <c:w val="0.45314077834135802"/>
          <c:h val="0.14833924684372299"/>
        </c:manualLayout>
      </c:layout>
      <c:overlay val="0"/>
      <c:txPr>
        <a:bodyPr/>
        <a:lstStyle/>
        <a:p>
          <a:pPr>
            <a:defRPr sz="105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781232918384894E-2"/>
          <c:y val="9.6154479849738003E-2"/>
          <c:w val="0.88349341043901897"/>
          <c:h val="0.81318821339193104"/>
        </c:manualLayout>
      </c:layout>
      <c:lineChart>
        <c:grouping val="standard"/>
        <c:varyColors val="0"/>
        <c:ser>
          <c:idx val="0"/>
          <c:order val="0"/>
          <c:tx>
            <c:strRef>
              <c:f>'Graphics Input'!$E$413</c:f>
              <c:strCache>
                <c:ptCount val="1"/>
                <c:pt idx="0">
                  <c:v>Hydro / Flash - low</c:v>
                </c:pt>
              </c:strCache>
            </c:strRef>
          </c:tx>
          <c:spPr>
            <a:ln>
              <a:solidFill>
                <a:schemeClr val="accent6"/>
              </a:solidFill>
              <a:prstDash val="sysDot"/>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Input'!$S$413:$BG$413</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extLst>
            <c:ext xmlns:c16="http://schemas.microsoft.com/office/drawing/2014/chart" uri="{C3380CC4-5D6E-409C-BE32-E72D297353CC}">
              <c16:uniqueId val="{00000000-F218-4B95-A15F-422B0C22FDE9}"/>
            </c:ext>
          </c:extLst>
        </c:ser>
        <c:ser>
          <c:idx val="2"/>
          <c:order val="1"/>
          <c:tx>
            <c:strRef>
              <c:f>'Graphics Input'!$E$414</c:f>
              <c:strCache>
                <c:ptCount val="1"/>
                <c:pt idx="0">
                  <c:v>Hydro / Flash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1-F218-4B95-A15F-422B0C22FDE9}"/>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2-F218-4B95-A15F-422B0C22FDE9}"/>
              </c:ext>
            </c:extLst>
          </c:dPt>
          <c:dPt>
            <c:idx val="12"/>
            <c:bubble3D val="0"/>
            <c:extLst>
              <c:ext xmlns:c16="http://schemas.microsoft.com/office/drawing/2014/chart" uri="{C3380CC4-5D6E-409C-BE32-E72D297353CC}">
                <c16:uniqueId val="{00000003-F218-4B95-A15F-422B0C22FDE9}"/>
              </c:ext>
            </c:extLst>
          </c:dPt>
          <c:dPt>
            <c:idx val="13"/>
            <c:bubble3D val="0"/>
            <c:extLst>
              <c:ext xmlns:c16="http://schemas.microsoft.com/office/drawing/2014/chart" uri="{C3380CC4-5D6E-409C-BE32-E72D297353CC}">
                <c16:uniqueId val="{00000004-F218-4B95-A15F-422B0C22FDE9}"/>
              </c:ext>
            </c:extLst>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Input'!$S$414:$BG$414</c:f>
              <c:numCache>
                <c:formatCode>0%</c:formatCode>
                <c:ptCount val="41"/>
                <c:pt idx="3">
                  <c:v>0.9</c:v>
                </c:pt>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extLst>
            <c:ext xmlns:c16="http://schemas.microsoft.com/office/drawing/2014/chart" uri="{C3380CC4-5D6E-409C-BE32-E72D297353CC}">
              <c16:uniqueId val="{00000005-F218-4B95-A15F-422B0C22FDE9}"/>
            </c:ext>
          </c:extLst>
        </c:ser>
        <c:ser>
          <c:idx val="3"/>
          <c:order val="2"/>
          <c:tx>
            <c:strRef>
              <c:f>'Graphics Input'!$E$415</c:f>
              <c:strCache>
                <c:ptCount val="1"/>
                <c:pt idx="0">
                  <c:v>Hydro / Flash - high</c:v>
                </c:pt>
              </c:strCache>
            </c:strRef>
          </c:tx>
          <c:spPr>
            <a:ln>
              <a:solidFill>
                <a:schemeClr val="accent6"/>
              </a:solidFill>
              <a:prstDash val="dash"/>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Input'!$S$415:$BG$415</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extLst>
            <c:ext xmlns:c16="http://schemas.microsoft.com/office/drawing/2014/chart" uri="{C3380CC4-5D6E-409C-BE32-E72D297353CC}">
              <c16:uniqueId val="{00000006-F218-4B95-A15F-422B0C22FDE9}"/>
            </c:ext>
          </c:extLst>
        </c:ser>
        <c:ser>
          <c:idx val="4"/>
          <c:order val="3"/>
          <c:tx>
            <c:strRef>
              <c:f>'Graphics Input'!$E$416</c:f>
              <c:strCache>
                <c:ptCount val="1"/>
                <c:pt idx="0">
                  <c:v>Hydro / Binary - low</c:v>
                </c:pt>
              </c:strCache>
            </c:strRef>
          </c:tx>
          <c:spPr>
            <a:ln>
              <a:solidFill>
                <a:schemeClr val="accent5"/>
              </a:solidFill>
              <a:prstDash val="sysDot"/>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7-F218-4B95-A15F-422B0C22FDE9}"/>
              </c:ext>
            </c:extLst>
          </c:dPt>
          <c:dPt>
            <c:idx val="13"/>
            <c:marker>
              <c:symbol val="circle"/>
              <c:size val="8"/>
              <c:spPr>
                <a:noFill/>
                <a:ln>
                  <a:noFill/>
                </a:ln>
              </c:spPr>
            </c:marker>
            <c:bubble3D val="0"/>
            <c:extLst>
              <c:ext xmlns:c16="http://schemas.microsoft.com/office/drawing/2014/chart" uri="{C3380CC4-5D6E-409C-BE32-E72D297353CC}">
                <c16:uniqueId val="{00000008-F218-4B95-A15F-422B0C22FDE9}"/>
              </c:ext>
            </c:extLst>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Input'!$S$416:$BG$416</c:f>
              <c:numCache>
                <c:formatCode>0%</c:formatCode>
                <c:ptCount val="41"/>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extLst>
            <c:ext xmlns:c16="http://schemas.microsoft.com/office/drawing/2014/chart" uri="{C3380CC4-5D6E-409C-BE32-E72D297353CC}">
              <c16:uniqueId val="{00000009-F218-4B95-A15F-422B0C22FDE9}"/>
            </c:ext>
          </c:extLst>
        </c:ser>
        <c:ser>
          <c:idx val="6"/>
          <c:order val="4"/>
          <c:tx>
            <c:strRef>
              <c:f>'Graphics Input'!$E$417</c:f>
              <c:strCache>
                <c:ptCount val="1"/>
                <c:pt idx="0">
                  <c:v>Hydro / Binary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A-F218-4B95-A15F-422B0C22FDE9}"/>
              </c:ext>
            </c:extLst>
          </c:dPt>
          <c:dPt>
            <c:idx val="1"/>
            <c:bubble3D val="0"/>
            <c:extLst>
              <c:ext xmlns:c16="http://schemas.microsoft.com/office/drawing/2014/chart" uri="{C3380CC4-5D6E-409C-BE32-E72D297353CC}">
                <c16:uniqueId val="{0000000B-F218-4B95-A15F-422B0C22FDE9}"/>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C-F218-4B95-A15F-422B0C22FDE9}"/>
              </c:ext>
            </c:extLst>
          </c:dPt>
          <c:dPt>
            <c:idx val="13"/>
            <c:bubble3D val="0"/>
            <c:extLst>
              <c:ext xmlns:c16="http://schemas.microsoft.com/office/drawing/2014/chart" uri="{C3380CC4-5D6E-409C-BE32-E72D297353CC}">
                <c16:uniqueId val="{0000000D-F218-4B95-A15F-422B0C22FDE9}"/>
              </c:ext>
            </c:extLst>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Input'!$S$417:$BG$417</c:f>
              <c:numCache>
                <c:formatCode>0%</c:formatCode>
                <c:ptCount val="41"/>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extLst>
            <c:ext xmlns:c16="http://schemas.microsoft.com/office/drawing/2014/chart" uri="{C3380CC4-5D6E-409C-BE32-E72D297353CC}">
              <c16:uniqueId val="{0000000E-F218-4B95-A15F-422B0C22FDE9}"/>
            </c:ext>
          </c:extLst>
        </c:ser>
        <c:ser>
          <c:idx val="7"/>
          <c:order val="5"/>
          <c:tx>
            <c:strRef>
              <c:f>'Graphics Input'!$E$418</c:f>
              <c:strCache>
                <c:ptCount val="1"/>
                <c:pt idx="0">
                  <c:v>Hydro / Binary - high</c:v>
                </c:pt>
              </c:strCache>
            </c:strRef>
          </c:tx>
          <c:spPr>
            <a:ln>
              <a:solidFill>
                <a:schemeClr val="accent5"/>
              </a:solidFill>
              <a:prstDash val="dash"/>
            </a:ln>
          </c:spPr>
          <c:marker>
            <c:symbol val="none"/>
          </c:marker>
          <c:dPt>
            <c:idx val="1"/>
            <c:bubble3D val="0"/>
            <c:extLst>
              <c:ext xmlns:c16="http://schemas.microsoft.com/office/drawing/2014/chart" uri="{C3380CC4-5D6E-409C-BE32-E72D297353CC}">
                <c16:uniqueId val="{0000000F-F218-4B95-A15F-422B0C22FDE9}"/>
              </c:ext>
            </c:extLst>
          </c:dPt>
          <c:dPt>
            <c:idx val="12"/>
            <c:bubble3D val="0"/>
            <c:extLst>
              <c:ext xmlns:c16="http://schemas.microsoft.com/office/drawing/2014/chart" uri="{C3380CC4-5D6E-409C-BE32-E72D297353CC}">
                <c16:uniqueId val="{00000010-F218-4B95-A15F-422B0C22FDE9}"/>
              </c:ext>
            </c:extLst>
          </c:dPt>
          <c:dPt>
            <c:idx val="13"/>
            <c:bubble3D val="0"/>
            <c:extLst>
              <c:ext xmlns:c16="http://schemas.microsoft.com/office/drawing/2014/chart" uri="{C3380CC4-5D6E-409C-BE32-E72D297353CC}">
                <c16:uniqueId val="{00000011-F218-4B95-A15F-422B0C22FDE9}"/>
              </c:ext>
            </c:extLst>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Input'!$S$418:$BG$418</c:f>
              <c:numCache>
                <c:formatCode>0%</c:formatCode>
                <c:ptCount val="41"/>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extLst>
            <c:ext xmlns:c16="http://schemas.microsoft.com/office/drawing/2014/chart" uri="{C3380CC4-5D6E-409C-BE32-E72D297353CC}">
              <c16:uniqueId val="{00000012-F218-4B95-A15F-422B0C22FDE9}"/>
            </c:ext>
          </c:extLst>
        </c:ser>
        <c:ser>
          <c:idx val="9"/>
          <c:order val="6"/>
          <c:tx>
            <c:strRef>
              <c:f>'Graphics Input'!$E$419</c:f>
              <c:strCache>
                <c:ptCount val="1"/>
                <c:pt idx="0">
                  <c:v>NF EGS / Flash - low</c:v>
                </c:pt>
              </c:strCache>
            </c:strRef>
          </c:tx>
          <c:spPr>
            <a:ln>
              <a:solidFill>
                <a:schemeClr val="accent4"/>
              </a:solidFill>
              <a:prstDash val="sysDot"/>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Input'!$S$419:$BG$419</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extLst>
            <c:ext xmlns:c16="http://schemas.microsoft.com/office/drawing/2014/chart" uri="{C3380CC4-5D6E-409C-BE32-E72D297353CC}">
              <c16:uniqueId val="{00000013-F218-4B95-A15F-422B0C22FDE9}"/>
            </c:ext>
          </c:extLst>
        </c:ser>
        <c:ser>
          <c:idx val="1"/>
          <c:order val="7"/>
          <c:tx>
            <c:strRef>
              <c:f>'Graphics Input'!$E$420</c:f>
              <c:strCache>
                <c:ptCount val="1"/>
                <c:pt idx="0">
                  <c:v>NF EGS / Flash - mid</c:v>
                </c:pt>
              </c:strCache>
            </c:strRef>
          </c:tx>
          <c:spPr>
            <a:ln>
              <a:solidFill>
                <a:schemeClr val="accent4"/>
              </a:solidFill>
            </a:ln>
          </c:spPr>
          <c:marker>
            <c:symbol val="none"/>
          </c:marker>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4-F218-4B95-A15F-422B0C22FDE9}"/>
              </c:ext>
            </c:extLst>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Input'!$S$420:$BG$420</c:f>
              <c:numCache>
                <c:formatCode>0%</c:formatCode>
                <c:ptCount val="41"/>
                <c:pt idx="3">
                  <c:v>0.9</c:v>
                </c:pt>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extLst>
            <c:ext xmlns:c16="http://schemas.microsoft.com/office/drawing/2014/chart" uri="{C3380CC4-5D6E-409C-BE32-E72D297353CC}">
              <c16:uniqueId val="{00000015-F218-4B95-A15F-422B0C22FDE9}"/>
            </c:ext>
          </c:extLst>
        </c:ser>
        <c:ser>
          <c:idx val="5"/>
          <c:order val="8"/>
          <c:tx>
            <c:strRef>
              <c:f>'Graphics Input'!$E$421</c:f>
              <c:strCache>
                <c:ptCount val="1"/>
                <c:pt idx="0">
                  <c:v>NF EGS / Flash - high</c:v>
                </c:pt>
              </c:strCache>
            </c:strRef>
          </c:tx>
          <c:spPr>
            <a:ln>
              <a:solidFill>
                <a:schemeClr val="accent4"/>
              </a:solidFill>
              <a:prstDash val="dash"/>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Input'!$S$421:$BG$421</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extLst>
            <c:ext xmlns:c16="http://schemas.microsoft.com/office/drawing/2014/chart" uri="{C3380CC4-5D6E-409C-BE32-E72D297353CC}">
              <c16:uniqueId val="{00000016-F218-4B95-A15F-422B0C22FDE9}"/>
            </c:ext>
          </c:extLst>
        </c:ser>
        <c:ser>
          <c:idx val="8"/>
          <c:order val="9"/>
          <c:tx>
            <c:strRef>
              <c:f>'Graphics Input'!$E$422</c:f>
              <c:strCache>
                <c:ptCount val="1"/>
                <c:pt idx="0">
                  <c:v>NF EGS / Binary - low</c:v>
                </c:pt>
              </c:strCache>
            </c:strRef>
          </c:tx>
          <c:spPr>
            <a:ln>
              <a:prstDash val="sysDot"/>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Input'!$S$422:$BG$422</c:f>
              <c:numCache>
                <c:formatCode>0%</c:formatCode>
                <c:ptCount val="41"/>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extLst>
            <c:ext xmlns:c16="http://schemas.microsoft.com/office/drawing/2014/chart" uri="{C3380CC4-5D6E-409C-BE32-E72D297353CC}">
              <c16:uniqueId val="{00000017-F218-4B95-A15F-422B0C22FDE9}"/>
            </c:ext>
          </c:extLst>
        </c:ser>
        <c:ser>
          <c:idx val="10"/>
          <c:order val="10"/>
          <c:tx>
            <c:strRef>
              <c:f>'Graphics Input'!$E$423</c:f>
              <c:strCache>
                <c:ptCount val="1"/>
                <c:pt idx="0">
                  <c:v>NF EGS / Binary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18-F218-4B95-A15F-422B0C22FDE9}"/>
              </c:ext>
            </c:extLst>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Input'!$S$423:$BG$423</c:f>
              <c:numCache>
                <c:formatCode>0%</c:formatCode>
                <c:ptCount val="41"/>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extLst>
            <c:ext xmlns:c16="http://schemas.microsoft.com/office/drawing/2014/chart" uri="{C3380CC4-5D6E-409C-BE32-E72D297353CC}">
              <c16:uniqueId val="{00000019-F218-4B95-A15F-422B0C22FDE9}"/>
            </c:ext>
          </c:extLst>
        </c:ser>
        <c:ser>
          <c:idx val="11"/>
          <c:order val="11"/>
          <c:tx>
            <c:strRef>
              <c:f>'Graphics Input'!$E$424</c:f>
              <c:strCache>
                <c:ptCount val="1"/>
                <c:pt idx="0">
                  <c:v>NF EGS / Binary - high</c:v>
                </c:pt>
              </c:strCache>
            </c:strRef>
          </c:tx>
          <c:spPr>
            <a:ln>
              <a:solidFill>
                <a:schemeClr val="accent3"/>
              </a:solidFill>
              <a:prstDash val="dash"/>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Input'!$S$424:$BG$424</c:f>
              <c:numCache>
                <c:formatCode>0%</c:formatCode>
                <c:ptCount val="41"/>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extLst>
            <c:ext xmlns:c16="http://schemas.microsoft.com/office/drawing/2014/chart" uri="{C3380CC4-5D6E-409C-BE32-E72D297353CC}">
              <c16:uniqueId val="{0000001A-F218-4B95-A15F-422B0C22FDE9}"/>
            </c:ext>
          </c:extLst>
        </c:ser>
        <c:ser>
          <c:idx val="12"/>
          <c:order val="12"/>
          <c:tx>
            <c:strRef>
              <c:f>'Graphics Input'!$E$425</c:f>
              <c:strCache>
                <c:ptCount val="1"/>
                <c:pt idx="0">
                  <c:v>Deep EGS / Flash - low</c:v>
                </c:pt>
              </c:strCache>
            </c:strRef>
          </c:tx>
          <c:spPr>
            <a:ln>
              <a:solidFill>
                <a:schemeClr val="accent2"/>
              </a:solidFill>
              <a:prstDash val="sysDot"/>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Input'!$S$425:$BG$425</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extLst>
            <c:ext xmlns:c16="http://schemas.microsoft.com/office/drawing/2014/chart" uri="{C3380CC4-5D6E-409C-BE32-E72D297353CC}">
              <c16:uniqueId val="{0000001B-F218-4B95-A15F-422B0C22FDE9}"/>
            </c:ext>
          </c:extLst>
        </c:ser>
        <c:ser>
          <c:idx val="13"/>
          <c:order val="13"/>
          <c:tx>
            <c:strRef>
              <c:f>'Graphics Input'!$E$426</c:f>
              <c:strCache>
                <c:ptCount val="1"/>
                <c:pt idx="0">
                  <c:v>Deep EGS / Flash - mid</c:v>
                </c:pt>
              </c:strCache>
            </c:strRef>
          </c:tx>
          <c:spPr>
            <a:ln>
              <a:solidFill>
                <a:schemeClr val="accent2"/>
              </a:solidFill>
            </a:ln>
          </c:spPr>
          <c:marker>
            <c:symbol val="none"/>
          </c:marker>
          <c:dPt>
            <c:idx val="0"/>
            <c:marker>
              <c:symbol val="circle"/>
              <c:size val="9"/>
              <c:spPr>
                <a:solidFill>
                  <a:schemeClr val="accent1"/>
                </a:solidFill>
                <a:ln>
                  <a:solidFill>
                    <a:schemeClr val="accent1"/>
                  </a:solidFill>
                </a:ln>
              </c:spPr>
            </c:marker>
            <c:bubble3D val="0"/>
            <c:extLst>
              <c:ext xmlns:c16="http://schemas.microsoft.com/office/drawing/2014/chart" uri="{C3380CC4-5D6E-409C-BE32-E72D297353CC}">
                <c16:uniqueId val="{0000001C-F218-4B95-A15F-422B0C22FDE9}"/>
              </c:ext>
            </c:extLst>
          </c:dPt>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1D-F218-4B95-A15F-422B0C22FDE9}"/>
              </c:ext>
            </c:extLst>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Input'!$S$426:$BG$426</c:f>
              <c:numCache>
                <c:formatCode>0%</c:formatCode>
                <c:ptCount val="41"/>
                <c:pt idx="3">
                  <c:v>0.9</c:v>
                </c:pt>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extLst>
            <c:ext xmlns:c16="http://schemas.microsoft.com/office/drawing/2014/chart" uri="{C3380CC4-5D6E-409C-BE32-E72D297353CC}">
              <c16:uniqueId val="{0000001E-F218-4B95-A15F-422B0C22FDE9}"/>
            </c:ext>
          </c:extLst>
        </c:ser>
        <c:ser>
          <c:idx val="14"/>
          <c:order val="14"/>
          <c:tx>
            <c:strRef>
              <c:f>'Graphics Input'!$E$427</c:f>
              <c:strCache>
                <c:ptCount val="1"/>
                <c:pt idx="0">
                  <c:v>Deep EGS / Flash - high</c:v>
                </c:pt>
              </c:strCache>
            </c:strRef>
          </c:tx>
          <c:spPr>
            <a:ln>
              <a:solidFill>
                <a:schemeClr val="accent2"/>
              </a:solidFill>
              <a:prstDash val="dash"/>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Input'!$S$427:$BG$427</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extLst>
            <c:ext xmlns:c16="http://schemas.microsoft.com/office/drawing/2014/chart" uri="{C3380CC4-5D6E-409C-BE32-E72D297353CC}">
              <c16:uniqueId val="{0000001F-F218-4B95-A15F-422B0C22FDE9}"/>
            </c:ext>
          </c:extLst>
        </c:ser>
        <c:ser>
          <c:idx val="15"/>
          <c:order val="15"/>
          <c:tx>
            <c:strRef>
              <c:f>'Graphics Input'!$E$428</c:f>
              <c:strCache>
                <c:ptCount val="1"/>
                <c:pt idx="0">
                  <c:v>Deep EGS / Binary - low</c:v>
                </c:pt>
              </c:strCache>
            </c:strRef>
          </c:tx>
          <c:spPr>
            <a:ln>
              <a:solidFill>
                <a:srgbClr val="7030A0"/>
              </a:solidFill>
              <a:prstDash val="sysDot"/>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Input'!$S$428:$BG$428</c:f>
              <c:numCache>
                <c:formatCode>0%</c:formatCode>
                <c:ptCount val="41"/>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extLst>
            <c:ext xmlns:c16="http://schemas.microsoft.com/office/drawing/2014/chart" uri="{C3380CC4-5D6E-409C-BE32-E72D297353CC}">
              <c16:uniqueId val="{00000020-F218-4B95-A15F-422B0C22FDE9}"/>
            </c:ext>
          </c:extLst>
        </c:ser>
        <c:ser>
          <c:idx val="16"/>
          <c:order val="16"/>
          <c:tx>
            <c:strRef>
              <c:f>'Graphics Input'!$E$429</c:f>
              <c:strCache>
                <c:ptCount val="1"/>
                <c:pt idx="0">
                  <c:v>Deep EGS / Binary - mid</c:v>
                </c:pt>
              </c:strCache>
            </c:strRef>
          </c:tx>
          <c:spPr>
            <a:ln>
              <a:solidFill>
                <a:srgbClr val="7030A0"/>
              </a:solidFill>
            </a:ln>
          </c:spPr>
          <c:marker>
            <c:symbol val="none"/>
          </c:marker>
          <c:dPt>
            <c:idx val="0"/>
            <c:marker>
              <c:symbol val="circle"/>
              <c:size val="9"/>
              <c:spPr>
                <a:solidFill>
                  <a:schemeClr val="accent2"/>
                </a:solidFill>
                <a:ln>
                  <a:solidFill>
                    <a:schemeClr val="accent2"/>
                  </a:solidFill>
                </a:ln>
              </c:spPr>
            </c:marker>
            <c:bubble3D val="0"/>
            <c:extLst>
              <c:ext xmlns:c16="http://schemas.microsoft.com/office/drawing/2014/chart" uri="{C3380CC4-5D6E-409C-BE32-E72D297353CC}">
                <c16:uniqueId val="{00000021-F218-4B95-A15F-422B0C22FDE9}"/>
              </c:ext>
            </c:extLst>
          </c:dPt>
          <c:dPt>
            <c:idx val="3"/>
            <c:marker>
              <c:symbol val="circle"/>
              <c:size val="5"/>
              <c:spPr>
                <a:solidFill>
                  <a:srgbClr val="7030A0"/>
                </a:solidFill>
                <a:ln>
                  <a:solidFill>
                    <a:srgbClr val="7030A0"/>
                  </a:solidFill>
                </a:ln>
              </c:spPr>
            </c:marker>
            <c:bubble3D val="0"/>
            <c:extLst>
              <c:ext xmlns:c16="http://schemas.microsoft.com/office/drawing/2014/chart" uri="{C3380CC4-5D6E-409C-BE32-E72D297353CC}">
                <c16:uniqueId val="{00000022-F218-4B95-A15F-422B0C22FDE9}"/>
              </c:ext>
            </c:extLst>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Input'!$S$429:$BG$429</c:f>
              <c:numCache>
                <c:formatCode>0%</c:formatCode>
                <c:ptCount val="41"/>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extLst>
            <c:ext xmlns:c16="http://schemas.microsoft.com/office/drawing/2014/chart" uri="{C3380CC4-5D6E-409C-BE32-E72D297353CC}">
              <c16:uniqueId val="{00000023-F218-4B95-A15F-422B0C22FDE9}"/>
            </c:ext>
          </c:extLst>
        </c:ser>
        <c:ser>
          <c:idx val="17"/>
          <c:order val="17"/>
          <c:tx>
            <c:strRef>
              <c:f>'Graphics Input'!$E$430</c:f>
              <c:strCache>
                <c:ptCount val="1"/>
                <c:pt idx="0">
                  <c:v>Deep EGS / Binary - high</c:v>
                </c:pt>
              </c:strCache>
            </c:strRef>
          </c:tx>
          <c:spPr>
            <a:ln>
              <a:solidFill>
                <a:srgbClr val="7030A0"/>
              </a:solidFill>
              <a:prstDash val="dash"/>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Input'!$S$430:$BG$430</c:f>
              <c:numCache>
                <c:formatCode>0%</c:formatCode>
                <c:ptCount val="41"/>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extLst>
            <c:ext xmlns:c16="http://schemas.microsoft.com/office/drawing/2014/chart" uri="{C3380CC4-5D6E-409C-BE32-E72D297353CC}">
              <c16:uniqueId val="{00000024-F218-4B95-A15F-422B0C22FDE9}"/>
            </c:ext>
          </c:extLst>
        </c:ser>
        <c:dLbls>
          <c:showLegendKey val="0"/>
          <c:showVal val="0"/>
          <c:showCatName val="0"/>
          <c:showSerName val="0"/>
          <c:showPercent val="0"/>
          <c:showBubbleSize val="0"/>
        </c:dLbls>
        <c:smooth val="0"/>
        <c:axId val="152662784"/>
        <c:axId val="152664320"/>
      </c:lineChart>
      <c:catAx>
        <c:axId val="152662784"/>
        <c:scaling>
          <c:orientation val="minMax"/>
        </c:scaling>
        <c:delete val="0"/>
        <c:axPos val="b"/>
        <c:numFmt formatCode="General" sourceLinked="1"/>
        <c:majorTickMark val="out"/>
        <c:minorTickMark val="none"/>
        <c:tickLblPos val="nextTo"/>
        <c:txPr>
          <a:bodyPr/>
          <a:lstStyle/>
          <a:p>
            <a:pPr>
              <a:defRPr sz="1400"/>
            </a:pPr>
            <a:endParaRPr lang="da-DK"/>
          </a:p>
        </c:txPr>
        <c:crossAx val="152664320"/>
        <c:crosses val="autoZero"/>
        <c:auto val="1"/>
        <c:lblAlgn val="ctr"/>
        <c:lblOffset val="100"/>
        <c:tickLblSkip val="5"/>
        <c:tickMarkSkip val="1"/>
        <c:noMultiLvlLbl val="0"/>
      </c:catAx>
      <c:valAx>
        <c:axId val="152664320"/>
        <c:scaling>
          <c:orientation val="minMax"/>
          <c:max val="1"/>
          <c:min val="0"/>
        </c:scaling>
        <c:delete val="0"/>
        <c:axPos val="l"/>
        <c:majorGridlines>
          <c:spPr>
            <a:ln>
              <a:solidFill>
                <a:schemeClr val="bg1">
                  <a:lumMod val="85000"/>
                </a:schemeClr>
              </a:solidFill>
            </a:ln>
          </c:spPr>
        </c:majorGridlines>
        <c:title>
          <c:tx>
            <c:rich>
              <a:bodyPr rot="-5400000" vert="horz"/>
              <a:lstStyle/>
              <a:p>
                <a:pPr>
                  <a:defRPr sz="1600"/>
                </a:pPr>
                <a:r>
                  <a:rPr lang="en-US" sz="1400"/>
                  <a:t>Geothermal</a:t>
                </a:r>
                <a:r>
                  <a:rPr lang="en-US" sz="1400" baseline="0"/>
                  <a:t> </a:t>
                </a:r>
                <a:r>
                  <a:rPr lang="en-US" sz="1400"/>
                  <a:t>Net Capacity</a:t>
                </a:r>
                <a:r>
                  <a:rPr lang="en-US" sz="1400" baseline="0"/>
                  <a:t> Factor (%)</a:t>
                </a:r>
                <a:endParaRPr lang="en-US" sz="1400"/>
              </a:p>
            </c:rich>
          </c:tx>
          <c:layout>
            <c:manualLayout>
              <c:xMode val="edge"/>
              <c:yMode val="edge"/>
              <c:x val="4.7170734093021101E-4"/>
              <c:y val="0.274012262036126"/>
            </c:manualLayout>
          </c:layout>
          <c:overlay val="0"/>
        </c:title>
        <c:numFmt formatCode="0%" sourceLinked="0"/>
        <c:majorTickMark val="out"/>
        <c:minorTickMark val="none"/>
        <c:tickLblPos val="nextTo"/>
        <c:txPr>
          <a:bodyPr/>
          <a:lstStyle/>
          <a:p>
            <a:pPr>
              <a:defRPr sz="1400"/>
            </a:pPr>
            <a:endParaRPr lang="da-DK"/>
          </a:p>
        </c:txPr>
        <c:crossAx val="152662784"/>
        <c:crosses val="autoZero"/>
        <c:crossBetween val="midCat"/>
        <c:majorUnit val="0.1"/>
      </c:valAx>
    </c:plotArea>
    <c:legend>
      <c:legendPos val="t"/>
      <c:layout>
        <c:manualLayout>
          <c:xMode val="edge"/>
          <c:yMode val="edge"/>
          <c:x val="0.54671730368476001"/>
          <c:y val="0.34685630738508699"/>
          <c:w val="0.40587300198737197"/>
          <c:h val="0.196730786650884"/>
        </c:manualLayout>
      </c:layout>
      <c:overlay val="0"/>
      <c:txPr>
        <a:bodyPr/>
        <a:lstStyle/>
        <a:p>
          <a:pPr>
            <a:defRPr sz="11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081898078023906E-2"/>
          <c:y val="1.9110045446911899E-2"/>
          <c:w val="0.88349341043901897"/>
          <c:h val="0.81318821339193104"/>
        </c:manualLayout>
      </c:layout>
      <c:lineChart>
        <c:grouping val="standard"/>
        <c:varyColors val="0"/>
        <c:ser>
          <c:idx val="2"/>
          <c:order val="0"/>
          <c:tx>
            <c:strRef>
              <c:f>'Graphics Input'!$E$393</c:f>
              <c:strCache>
                <c:ptCount val="1"/>
                <c:pt idx="0">
                  <c:v>Hydro / Flash - low</c:v>
                </c:pt>
              </c:strCache>
            </c:strRef>
          </c:tx>
          <c:spPr>
            <a:ln>
              <a:solidFill>
                <a:schemeClr val="accent6"/>
              </a:solidFill>
              <a:prstDash val="sysDot"/>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0-6054-4FFE-ADFD-2B27B24646B5}"/>
              </c:ext>
            </c:extLst>
          </c:dPt>
          <c:dPt>
            <c:idx val="12"/>
            <c:bubble3D val="0"/>
            <c:extLst>
              <c:ext xmlns:c16="http://schemas.microsoft.com/office/drawing/2014/chart" uri="{C3380CC4-5D6E-409C-BE32-E72D297353CC}">
                <c16:uniqueId val="{00000001-6054-4FFE-ADFD-2B27B24646B5}"/>
              </c:ext>
            </c:extLst>
          </c:dPt>
          <c:dPt>
            <c:idx val="13"/>
            <c:bubble3D val="0"/>
            <c:extLst>
              <c:ext xmlns:c16="http://schemas.microsoft.com/office/drawing/2014/chart" uri="{C3380CC4-5D6E-409C-BE32-E72D297353CC}">
                <c16:uniqueId val="{00000002-6054-4FFE-ADFD-2B27B24646B5}"/>
              </c:ext>
            </c:extLst>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Input'!$S$393:$BG$393</c:f>
              <c:numCache>
                <c:formatCode>"$"#,##0_);\("$"#,##0\)</c:formatCode>
                <c:ptCount val="41"/>
                <c:pt idx="4">
                  <c:v>6624.1604037906363</c:v>
                </c:pt>
                <c:pt idx="5">
                  <c:v>6624.1604037906363</c:v>
                </c:pt>
                <c:pt idx="6">
                  <c:v>6624.1604037906363</c:v>
                </c:pt>
                <c:pt idx="7">
                  <c:v>6624.1604037906363</c:v>
                </c:pt>
                <c:pt idx="8">
                  <c:v>6624.1604037906363</c:v>
                </c:pt>
                <c:pt idx="9">
                  <c:v>6624.1604037906363</c:v>
                </c:pt>
                <c:pt idx="10">
                  <c:v>6624.1604037906363</c:v>
                </c:pt>
                <c:pt idx="11">
                  <c:v>6624.1604037906363</c:v>
                </c:pt>
                <c:pt idx="12">
                  <c:v>6624.1604037906363</c:v>
                </c:pt>
                <c:pt idx="13">
                  <c:v>6624.1604037906363</c:v>
                </c:pt>
                <c:pt idx="14">
                  <c:v>6624.1604037906363</c:v>
                </c:pt>
                <c:pt idx="15">
                  <c:v>6624.1604037906363</c:v>
                </c:pt>
                <c:pt idx="16">
                  <c:v>6624.1604037906363</c:v>
                </c:pt>
                <c:pt idx="17">
                  <c:v>6624.1604037906363</c:v>
                </c:pt>
                <c:pt idx="18">
                  <c:v>6624.1604037906363</c:v>
                </c:pt>
                <c:pt idx="19">
                  <c:v>6624.1604037906363</c:v>
                </c:pt>
                <c:pt idx="20">
                  <c:v>6624.1604037906363</c:v>
                </c:pt>
                <c:pt idx="21">
                  <c:v>6624.1604037906363</c:v>
                </c:pt>
                <c:pt idx="22">
                  <c:v>6624.1604037906363</c:v>
                </c:pt>
                <c:pt idx="23">
                  <c:v>6624.1604037906363</c:v>
                </c:pt>
                <c:pt idx="24">
                  <c:v>6624.1604037906363</c:v>
                </c:pt>
                <c:pt idx="25">
                  <c:v>6624.1604037906363</c:v>
                </c:pt>
                <c:pt idx="26">
                  <c:v>6624.1604037906363</c:v>
                </c:pt>
                <c:pt idx="27">
                  <c:v>6624.1604037906363</c:v>
                </c:pt>
                <c:pt idx="28">
                  <c:v>6624.1604037906363</c:v>
                </c:pt>
                <c:pt idx="29">
                  <c:v>6624.1604037906363</c:v>
                </c:pt>
                <c:pt idx="30">
                  <c:v>6624.1604037906363</c:v>
                </c:pt>
                <c:pt idx="31">
                  <c:v>6624.1604037906363</c:v>
                </c:pt>
                <c:pt idx="32">
                  <c:v>6624.1604037906363</c:v>
                </c:pt>
                <c:pt idx="33">
                  <c:v>6624.1604037906363</c:v>
                </c:pt>
                <c:pt idx="34">
                  <c:v>6624.1604037906363</c:v>
                </c:pt>
                <c:pt idx="35">
                  <c:v>6624.1604037906363</c:v>
                </c:pt>
                <c:pt idx="36">
                  <c:v>6624.1604037906363</c:v>
                </c:pt>
                <c:pt idx="37">
                  <c:v>6624.1604037906363</c:v>
                </c:pt>
                <c:pt idx="38">
                  <c:v>6624.1604037906363</c:v>
                </c:pt>
                <c:pt idx="39">
                  <c:v>6624.1604037906363</c:v>
                </c:pt>
                <c:pt idx="40">
                  <c:v>6624.1604037906363</c:v>
                </c:pt>
              </c:numCache>
            </c:numRef>
          </c:val>
          <c:smooth val="0"/>
          <c:extLst>
            <c:ext xmlns:c16="http://schemas.microsoft.com/office/drawing/2014/chart" uri="{C3380CC4-5D6E-409C-BE32-E72D297353CC}">
              <c16:uniqueId val="{00000003-6054-4FFE-ADFD-2B27B24646B5}"/>
            </c:ext>
          </c:extLst>
        </c:ser>
        <c:ser>
          <c:idx val="4"/>
          <c:order val="1"/>
          <c:tx>
            <c:strRef>
              <c:f>'Graphics Input'!$E$394</c:f>
              <c:strCache>
                <c:ptCount val="1"/>
                <c:pt idx="0">
                  <c:v>Hydro / Flash - mid</c:v>
                </c:pt>
              </c:strCache>
            </c:strRef>
          </c:tx>
          <c:spPr>
            <a:ln>
              <a:solidFill>
                <a:schemeClr val="accent6"/>
              </a:solidFill>
              <a:prstDash val="solid"/>
            </a:ln>
          </c:spPr>
          <c:marker>
            <c:symbol val="none"/>
          </c:marker>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4-6054-4FFE-ADFD-2B27B24646B5}"/>
              </c:ext>
            </c:extLst>
          </c:dPt>
          <c:dPt>
            <c:idx val="12"/>
            <c:marker>
              <c:symbol val="circle"/>
              <c:size val="8"/>
              <c:spPr>
                <a:noFill/>
                <a:ln>
                  <a:noFill/>
                </a:ln>
              </c:spPr>
            </c:marker>
            <c:bubble3D val="0"/>
            <c:extLst>
              <c:ext xmlns:c16="http://schemas.microsoft.com/office/drawing/2014/chart" uri="{C3380CC4-5D6E-409C-BE32-E72D297353CC}">
                <c16:uniqueId val="{00000005-6054-4FFE-ADFD-2B27B24646B5}"/>
              </c:ext>
            </c:extLst>
          </c:dPt>
          <c:dPt>
            <c:idx val="13"/>
            <c:marker>
              <c:symbol val="circle"/>
              <c:size val="8"/>
              <c:spPr>
                <a:noFill/>
                <a:ln>
                  <a:noFill/>
                </a:ln>
              </c:spPr>
            </c:marker>
            <c:bubble3D val="0"/>
            <c:extLst>
              <c:ext xmlns:c16="http://schemas.microsoft.com/office/drawing/2014/chart" uri="{C3380CC4-5D6E-409C-BE32-E72D297353CC}">
                <c16:uniqueId val="{00000006-6054-4FFE-ADFD-2B27B24646B5}"/>
              </c:ext>
            </c:extLst>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Input'!$S$394:$BG$394</c:f>
              <c:numCache>
                <c:formatCode>"$"#,##0_);\("$"#,##0\)</c:formatCode>
                <c:ptCount val="41"/>
                <c:pt idx="3">
                  <c:v>6624.1604037906363</c:v>
                </c:pt>
                <c:pt idx="4">
                  <c:v>6624.1604037906363</c:v>
                </c:pt>
                <c:pt idx="5">
                  <c:v>6624.1604037906363</c:v>
                </c:pt>
                <c:pt idx="6">
                  <c:v>6624.1604037906363</c:v>
                </c:pt>
                <c:pt idx="7">
                  <c:v>6624.1604037906363</c:v>
                </c:pt>
                <c:pt idx="8">
                  <c:v>6624.1604037906363</c:v>
                </c:pt>
                <c:pt idx="9">
                  <c:v>6624.1604037906363</c:v>
                </c:pt>
                <c:pt idx="10">
                  <c:v>6624.1604037906363</c:v>
                </c:pt>
                <c:pt idx="11">
                  <c:v>6624.1604037906363</c:v>
                </c:pt>
                <c:pt idx="12">
                  <c:v>6624.1604037906363</c:v>
                </c:pt>
                <c:pt idx="13">
                  <c:v>6624.1604037906363</c:v>
                </c:pt>
                <c:pt idx="14">
                  <c:v>6624.1604037906363</c:v>
                </c:pt>
                <c:pt idx="15">
                  <c:v>6624.1604037906363</c:v>
                </c:pt>
                <c:pt idx="16">
                  <c:v>6624.1604037906363</c:v>
                </c:pt>
                <c:pt idx="17">
                  <c:v>6624.1604037906363</c:v>
                </c:pt>
                <c:pt idx="18">
                  <c:v>6624.1604037906363</c:v>
                </c:pt>
                <c:pt idx="19">
                  <c:v>6624.1604037906363</c:v>
                </c:pt>
                <c:pt idx="20">
                  <c:v>6624.1604037906363</c:v>
                </c:pt>
                <c:pt idx="21">
                  <c:v>6624.1604037906363</c:v>
                </c:pt>
                <c:pt idx="22">
                  <c:v>6624.1604037906363</c:v>
                </c:pt>
                <c:pt idx="23">
                  <c:v>6624.1604037906363</c:v>
                </c:pt>
                <c:pt idx="24">
                  <c:v>6624.1604037906363</c:v>
                </c:pt>
                <c:pt idx="25">
                  <c:v>6624.1604037906363</c:v>
                </c:pt>
                <c:pt idx="26">
                  <c:v>6624.1604037906363</c:v>
                </c:pt>
                <c:pt idx="27">
                  <c:v>6624.1604037906363</c:v>
                </c:pt>
                <c:pt idx="28">
                  <c:v>6624.1604037906363</c:v>
                </c:pt>
                <c:pt idx="29">
                  <c:v>6624.1604037906363</c:v>
                </c:pt>
                <c:pt idx="30">
                  <c:v>6624.1604037906363</c:v>
                </c:pt>
                <c:pt idx="31">
                  <c:v>6624.1604037906363</c:v>
                </c:pt>
                <c:pt idx="32">
                  <c:v>6624.1604037906363</c:v>
                </c:pt>
                <c:pt idx="33">
                  <c:v>6624.1604037906363</c:v>
                </c:pt>
                <c:pt idx="34">
                  <c:v>6624.1604037906363</c:v>
                </c:pt>
                <c:pt idx="35">
                  <c:v>6624.1604037906363</c:v>
                </c:pt>
                <c:pt idx="36">
                  <c:v>6624.1604037906363</c:v>
                </c:pt>
                <c:pt idx="37">
                  <c:v>6624.1604037906363</c:v>
                </c:pt>
                <c:pt idx="38">
                  <c:v>6624.1604037906363</c:v>
                </c:pt>
                <c:pt idx="39">
                  <c:v>6624.1604037906363</c:v>
                </c:pt>
                <c:pt idx="40">
                  <c:v>6624.1604037906363</c:v>
                </c:pt>
              </c:numCache>
            </c:numRef>
          </c:val>
          <c:smooth val="0"/>
          <c:extLst>
            <c:ext xmlns:c16="http://schemas.microsoft.com/office/drawing/2014/chart" uri="{C3380CC4-5D6E-409C-BE32-E72D297353CC}">
              <c16:uniqueId val="{00000007-6054-4FFE-ADFD-2B27B24646B5}"/>
            </c:ext>
          </c:extLst>
        </c:ser>
        <c:ser>
          <c:idx val="6"/>
          <c:order val="2"/>
          <c:tx>
            <c:strRef>
              <c:f>'Graphics Input'!$E$395</c:f>
              <c:strCache>
                <c:ptCount val="1"/>
                <c:pt idx="0">
                  <c:v>Hydro / Flash - high</c:v>
                </c:pt>
              </c:strCache>
            </c:strRef>
          </c:tx>
          <c:spPr>
            <a:ln>
              <a:solidFill>
                <a:schemeClr val="accent6"/>
              </a:solidFill>
              <a:prstDash val="dash"/>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8-6054-4FFE-ADFD-2B27B24646B5}"/>
              </c:ext>
            </c:extLst>
          </c:dPt>
          <c:dPt>
            <c:idx val="1"/>
            <c:bubble3D val="0"/>
            <c:extLst>
              <c:ext xmlns:c16="http://schemas.microsoft.com/office/drawing/2014/chart" uri="{C3380CC4-5D6E-409C-BE32-E72D297353CC}">
                <c16:uniqueId val="{00000009-6054-4FFE-ADFD-2B27B24646B5}"/>
              </c:ext>
            </c:extLst>
          </c:dPt>
          <c:dPt>
            <c:idx val="13"/>
            <c:bubble3D val="0"/>
            <c:extLst>
              <c:ext xmlns:c16="http://schemas.microsoft.com/office/drawing/2014/chart" uri="{C3380CC4-5D6E-409C-BE32-E72D297353CC}">
                <c16:uniqueId val="{0000000A-6054-4FFE-ADFD-2B27B24646B5}"/>
              </c:ext>
            </c:extLst>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Input'!$S$395:$BG$395</c:f>
              <c:numCache>
                <c:formatCode>"$"#,##0_);\("$"#,##0\)</c:formatCode>
                <c:ptCount val="41"/>
                <c:pt idx="4">
                  <c:v>6624.1604037906363</c:v>
                </c:pt>
                <c:pt idx="5">
                  <c:v>6624.1604037906363</c:v>
                </c:pt>
                <c:pt idx="6">
                  <c:v>6624.1604037906363</c:v>
                </c:pt>
                <c:pt idx="7">
                  <c:v>6624.1604037906363</c:v>
                </c:pt>
                <c:pt idx="8">
                  <c:v>6624.1604037906363</c:v>
                </c:pt>
                <c:pt idx="9">
                  <c:v>6624.1604037906363</c:v>
                </c:pt>
                <c:pt idx="10">
                  <c:v>6624.1604037906363</c:v>
                </c:pt>
                <c:pt idx="11">
                  <c:v>6624.1604037906363</c:v>
                </c:pt>
                <c:pt idx="12">
                  <c:v>6624.1604037906363</c:v>
                </c:pt>
                <c:pt idx="13">
                  <c:v>6624.1604037906363</c:v>
                </c:pt>
                <c:pt idx="14">
                  <c:v>6624.1604037906363</c:v>
                </c:pt>
                <c:pt idx="15">
                  <c:v>6624.1604037906363</c:v>
                </c:pt>
                <c:pt idx="16">
                  <c:v>6624.1604037906363</c:v>
                </c:pt>
                <c:pt idx="17">
                  <c:v>6624.1604037906363</c:v>
                </c:pt>
                <c:pt idx="18">
                  <c:v>6624.1604037906363</c:v>
                </c:pt>
                <c:pt idx="19">
                  <c:v>6624.1604037906363</c:v>
                </c:pt>
                <c:pt idx="20">
                  <c:v>6624.1604037906363</c:v>
                </c:pt>
                <c:pt idx="21">
                  <c:v>6624.1604037906363</c:v>
                </c:pt>
                <c:pt idx="22">
                  <c:v>6624.1604037906363</c:v>
                </c:pt>
                <c:pt idx="23">
                  <c:v>6624.1604037906363</c:v>
                </c:pt>
                <c:pt idx="24">
                  <c:v>6624.1604037906363</c:v>
                </c:pt>
                <c:pt idx="25">
                  <c:v>6624.1604037906363</c:v>
                </c:pt>
                <c:pt idx="26">
                  <c:v>6624.1604037906363</c:v>
                </c:pt>
                <c:pt idx="27">
                  <c:v>6624.1604037906363</c:v>
                </c:pt>
                <c:pt idx="28">
                  <c:v>6624.1604037906363</c:v>
                </c:pt>
                <c:pt idx="29">
                  <c:v>6624.1604037906363</c:v>
                </c:pt>
                <c:pt idx="30">
                  <c:v>6624.1604037906363</c:v>
                </c:pt>
                <c:pt idx="31">
                  <c:v>6624.1604037906363</c:v>
                </c:pt>
                <c:pt idx="32">
                  <c:v>6624.1604037906363</c:v>
                </c:pt>
                <c:pt idx="33">
                  <c:v>6624.1604037906363</c:v>
                </c:pt>
                <c:pt idx="34">
                  <c:v>6624.1604037906363</c:v>
                </c:pt>
                <c:pt idx="35">
                  <c:v>6624.1604037906363</c:v>
                </c:pt>
                <c:pt idx="36">
                  <c:v>6624.1604037906363</c:v>
                </c:pt>
                <c:pt idx="37">
                  <c:v>6624.1604037906363</c:v>
                </c:pt>
                <c:pt idx="38">
                  <c:v>6624.1604037906363</c:v>
                </c:pt>
                <c:pt idx="39">
                  <c:v>6624.1604037906363</c:v>
                </c:pt>
                <c:pt idx="40">
                  <c:v>6624.1604037906363</c:v>
                </c:pt>
              </c:numCache>
            </c:numRef>
          </c:val>
          <c:smooth val="0"/>
          <c:extLst>
            <c:ext xmlns:c16="http://schemas.microsoft.com/office/drawing/2014/chart" uri="{C3380CC4-5D6E-409C-BE32-E72D297353CC}">
              <c16:uniqueId val="{0000000B-6054-4FFE-ADFD-2B27B24646B5}"/>
            </c:ext>
          </c:extLst>
        </c:ser>
        <c:ser>
          <c:idx val="9"/>
          <c:order val="3"/>
          <c:tx>
            <c:strRef>
              <c:f>'Graphics Input'!$E$396</c:f>
              <c:strCache>
                <c:ptCount val="1"/>
                <c:pt idx="0">
                  <c:v>Hydro / Binary - low</c:v>
                </c:pt>
              </c:strCache>
            </c:strRef>
          </c:tx>
          <c:spPr>
            <a:ln>
              <a:solidFill>
                <a:schemeClr val="accent5"/>
              </a:solidFill>
              <a:prstDash val="sysDot"/>
            </a:ln>
          </c:spPr>
          <c:marker>
            <c:symbol val="none"/>
          </c:marker>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Input'!$S$396:$BG$396</c:f>
              <c:numCache>
                <c:formatCode>"$"#,##0_);\("$"#,##0\)</c:formatCode>
                <c:ptCount val="41"/>
                <c:pt idx="4">
                  <c:v>6954.7051235392009</c:v>
                </c:pt>
                <c:pt idx="5">
                  <c:v>6954.7051235392009</c:v>
                </c:pt>
                <c:pt idx="6">
                  <c:v>6954.7051235392009</c:v>
                </c:pt>
                <c:pt idx="7">
                  <c:v>6954.7051235392009</c:v>
                </c:pt>
                <c:pt idx="8">
                  <c:v>6954.7051235392009</c:v>
                </c:pt>
                <c:pt idx="9">
                  <c:v>6954.7051235392009</c:v>
                </c:pt>
                <c:pt idx="10">
                  <c:v>6954.7051235392009</c:v>
                </c:pt>
                <c:pt idx="11">
                  <c:v>6954.7051235392009</c:v>
                </c:pt>
                <c:pt idx="12">
                  <c:v>6954.7051235392009</c:v>
                </c:pt>
                <c:pt idx="13">
                  <c:v>6954.7051235392009</c:v>
                </c:pt>
                <c:pt idx="14">
                  <c:v>6954.7051235392009</c:v>
                </c:pt>
                <c:pt idx="15">
                  <c:v>6954.7051235392009</c:v>
                </c:pt>
                <c:pt idx="16">
                  <c:v>6954.7051235392009</c:v>
                </c:pt>
                <c:pt idx="17">
                  <c:v>6954.7051235392009</c:v>
                </c:pt>
                <c:pt idx="18">
                  <c:v>6954.7051235392009</c:v>
                </c:pt>
                <c:pt idx="19">
                  <c:v>6954.7051235392009</c:v>
                </c:pt>
                <c:pt idx="20">
                  <c:v>6954.7051235392009</c:v>
                </c:pt>
                <c:pt idx="21">
                  <c:v>6954.7051235392009</c:v>
                </c:pt>
                <c:pt idx="22">
                  <c:v>6954.7051235392009</c:v>
                </c:pt>
                <c:pt idx="23">
                  <c:v>6954.7051235392009</c:v>
                </c:pt>
                <c:pt idx="24">
                  <c:v>6954.7051235392009</c:v>
                </c:pt>
                <c:pt idx="25">
                  <c:v>6954.7051235392009</c:v>
                </c:pt>
                <c:pt idx="26">
                  <c:v>6954.7051235392009</c:v>
                </c:pt>
                <c:pt idx="27">
                  <c:v>6954.7051235392009</c:v>
                </c:pt>
                <c:pt idx="28">
                  <c:v>6954.7051235392009</c:v>
                </c:pt>
                <c:pt idx="29">
                  <c:v>6954.7051235392009</c:v>
                </c:pt>
                <c:pt idx="30">
                  <c:v>6954.7051235392009</c:v>
                </c:pt>
                <c:pt idx="31">
                  <c:v>6954.7051235392009</c:v>
                </c:pt>
                <c:pt idx="32">
                  <c:v>6954.7051235392009</c:v>
                </c:pt>
                <c:pt idx="33">
                  <c:v>6954.7051235392009</c:v>
                </c:pt>
                <c:pt idx="34">
                  <c:v>6954.7051235392009</c:v>
                </c:pt>
                <c:pt idx="35">
                  <c:v>6954.7051235392009</c:v>
                </c:pt>
                <c:pt idx="36">
                  <c:v>6954.7051235392009</c:v>
                </c:pt>
                <c:pt idx="37">
                  <c:v>6954.7051235392009</c:v>
                </c:pt>
                <c:pt idx="38">
                  <c:v>6954.7051235392009</c:v>
                </c:pt>
                <c:pt idx="39">
                  <c:v>6954.7051235392009</c:v>
                </c:pt>
                <c:pt idx="40">
                  <c:v>6954.7051235392009</c:v>
                </c:pt>
              </c:numCache>
            </c:numRef>
          </c:val>
          <c:smooth val="0"/>
          <c:extLst>
            <c:ext xmlns:c16="http://schemas.microsoft.com/office/drawing/2014/chart" uri="{C3380CC4-5D6E-409C-BE32-E72D297353CC}">
              <c16:uniqueId val="{0000000C-6054-4FFE-ADFD-2B27B24646B5}"/>
            </c:ext>
          </c:extLst>
        </c:ser>
        <c:ser>
          <c:idx val="10"/>
          <c:order val="4"/>
          <c:tx>
            <c:strRef>
              <c:f>'Graphics Input'!$E$397</c:f>
              <c:strCache>
                <c:ptCount val="1"/>
                <c:pt idx="0">
                  <c:v>Hydro / Binary - mid</c:v>
                </c:pt>
              </c:strCache>
            </c:strRef>
          </c:tx>
          <c:spPr>
            <a:ln>
              <a:solidFill>
                <a:schemeClr val="accent5"/>
              </a:solidFill>
              <a:prstDash val="solid"/>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0D-6054-4FFE-ADFD-2B27B24646B5}"/>
              </c:ext>
            </c:extLst>
          </c:dPt>
          <c:dPt>
            <c:idx val="1"/>
            <c:bubble3D val="0"/>
            <c:extLst>
              <c:ext xmlns:c16="http://schemas.microsoft.com/office/drawing/2014/chart" uri="{C3380CC4-5D6E-409C-BE32-E72D297353CC}">
                <c16:uniqueId val="{0000000E-6054-4FFE-ADFD-2B27B24646B5}"/>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F-6054-4FFE-ADFD-2B27B24646B5}"/>
              </c:ext>
            </c:extLst>
          </c:dPt>
          <c:dPt>
            <c:idx val="12"/>
            <c:bubble3D val="0"/>
            <c:extLst>
              <c:ext xmlns:c16="http://schemas.microsoft.com/office/drawing/2014/chart" uri="{C3380CC4-5D6E-409C-BE32-E72D297353CC}">
                <c16:uniqueId val="{00000010-6054-4FFE-ADFD-2B27B24646B5}"/>
              </c:ext>
            </c:extLst>
          </c:dPt>
          <c:dPt>
            <c:idx val="13"/>
            <c:bubble3D val="0"/>
            <c:extLst>
              <c:ext xmlns:c16="http://schemas.microsoft.com/office/drawing/2014/chart" uri="{C3380CC4-5D6E-409C-BE32-E72D297353CC}">
                <c16:uniqueId val="{00000011-6054-4FFE-ADFD-2B27B24646B5}"/>
              </c:ext>
            </c:extLst>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Input'!$S$397:$BG$397</c:f>
              <c:numCache>
                <c:formatCode>"$"#,##0_);\("$"#,##0\)</c:formatCode>
                <c:ptCount val="41"/>
                <c:pt idx="3">
                  <c:v>6954.7051235392009</c:v>
                </c:pt>
                <c:pt idx="4">
                  <c:v>6954.7051235392009</c:v>
                </c:pt>
                <c:pt idx="5">
                  <c:v>6954.7051235392009</c:v>
                </c:pt>
                <c:pt idx="6">
                  <c:v>6954.7051235392009</c:v>
                </c:pt>
                <c:pt idx="7">
                  <c:v>6954.7051235392009</c:v>
                </c:pt>
                <c:pt idx="8">
                  <c:v>6954.7051235392009</c:v>
                </c:pt>
                <c:pt idx="9">
                  <c:v>6954.7051235392009</c:v>
                </c:pt>
                <c:pt idx="10">
                  <c:v>6954.7051235392009</c:v>
                </c:pt>
                <c:pt idx="11">
                  <c:v>6954.7051235392009</c:v>
                </c:pt>
                <c:pt idx="12">
                  <c:v>6954.7051235392009</c:v>
                </c:pt>
                <c:pt idx="13">
                  <c:v>6954.7051235392009</c:v>
                </c:pt>
                <c:pt idx="14">
                  <c:v>6954.7051235392009</c:v>
                </c:pt>
                <c:pt idx="15">
                  <c:v>6954.7051235392009</c:v>
                </c:pt>
                <c:pt idx="16">
                  <c:v>6954.7051235392009</c:v>
                </c:pt>
                <c:pt idx="17">
                  <c:v>6954.7051235392009</c:v>
                </c:pt>
                <c:pt idx="18">
                  <c:v>6954.7051235392009</c:v>
                </c:pt>
                <c:pt idx="19">
                  <c:v>6954.7051235392009</c:v>
                </c:pt>
                <c:pt idx="20">
                  <c:v>6954.7051235392009</c:v>
                </c:pt>
                <c:pt idx="21">
                  <c:v>6954.7051235392009</c:v>
                </c:pt>
                <c:pt idx="22">
                  <c:v>6954.7051235392009</c:v>
                </c:pt>
                <c:pt idx="23">
                  <c:v>6954.7051235392009</c:v>
                </c:pt>
                <c:pt idx="24">
                  <c:v>6954.7051235392009</c:v>
                </c:pt>
                <c:pt idx="25">
                  <c:v>6954.7051235392009</c:v>
                </c:pt>
                <c:pt idx="26">
                  <c:v>6954.7051235392009</c:v>
                </c:pt>
                <c:pt idx="27">
                  <c:v>6954.7051235392009</c:v>
                </c:pt>
                <c:pt idx="28">
                  <c:v>6954.7051235392009</c:v>
                </c:pt>
                <c:pt idx="29">
                  <c:v>6954.7051235392009</c:v>
                </c:pt>
                <c:pt idx="30">
                  <c:v>6954.7051235392009</c:v>
                </c:pt>
                <c:pt idx="31">
                  <c:v>6954.7051235392009</c:v>
                </c:pt>
                <c:pt idx="32">
                  <c:v>6954.7051235392009</c:v>
                </c:pt>
                <c:pt idx="33">
                  <c:v>6954.7051235392009</c:v>
                </c:pt>
                <c:pt idx="34">
                  <c:v>6954.7051235392009</c:v>
                </c:pt>
                <c:pt idx="35">
                  <c:v>6954.7051235392009</c:v>
                </c:pt>
                <c:pt idx="36">
                  <c:v>6954.7051235392009</c:v>
                </c:pt>
                <c:pt idx="37">
                  <c:v>6954.7051235392009</c:v>
                </c:pt>
                <c:pt idx="38">
                  <c:v>6954.7051235392009</c:v>
                </c:pt>
                <c:pt idx="39">
                  <c:v>6954.7051235392009</c:v>
                </c:pt>
                <c:pt idx="40">
                  <c:v>6954.7051235392009</c:v>
                </c:pt>
              </c:numCache>
            </c:numRef>
          </c:val>
          <c:smooth val="0"/>
          <c:extLst>
            <c:ext xmlns:c16="http://schemas.microsoft.com/office/drawing/2014/chart" uri="{C3380CC4-5D6E-409C-BE32-E72D297353CC}">
              <c16:uniqueId val="{00000012-6054-4FFE-ADFD-2B27B24646B5}"/>
            </c:ext>
          </c:extLst>
        </c:ser>
        <c:ser>
          <c:idx val="12"/>
          <c:order val="5"/>
          <c:tx>
            <c:strRef>
              <c:f>'Graphics Input'!$E$398</c:f>
              <c:strCache>
                <c:ptCount val="1"/>
                <c:pt idx="0">
                  <c:v>Hydro / Binary - high</c:v>
                </c:pt>
              </c:strCache>
            </c:strRef>
          </c:tx>
          <c:spPr>
            <a:ln>
              <a:solidFill>
                <a:schemeClr val="accent5"/>
              </a:solidFill>
              <a:prstDash val="dash"/>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3-6054-4FFE-ADFD-2B27B24646B5}"/>
              </c:ext>
            </c:extLst>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Input'!$S$398:$BG$398</c:f>
              <c:numCache>
                <c:formatCode>"$"#,##0_);\("$"#,##0\)</c:formatCode>
                <c:ptCount val="41"/>
                <c:pt idx="4">
                  <c:v>6954.7051235392009</c:v>
                </c:pt>
                <c:pt idx="5">
                  <c:v>6954.7051235392009</c:v>
                </c:pt>
                <c:pt idx="6">
                  <c:v>6954.7051235392009</c:v>
                </c:pt>
                <c:pt idx="7">
                  <c:v>6954.7051235392009</c:v>
                </c:pt>
                <c:pt idx="8">
                  <c:v>6954.7051235392009</c:v>
                </c:pt>
                <c:pt idx="9">
                  <c:v>6954.7051235392009</c:v>
                </c:pt>
                <c:pt idx="10">
                  <c:v>6954.7051235392009</c:v>
                </c:pt>
                <c:pt idx="11">
                  <c:v>6954.7051235392009</c:v>
                </c:pt>
                <c:pt idx="12">
                  <c:v>6954.7051235392009</c:v>
                </c:pt>
                <c:pt idx="13">
                  <c:v>6954.7051235392009</c:v>
                </c:pt>
                <c:pt idx="14">
                  <c:v>6954.7051235392009</c:v>
                </c:pt>
                <c:pt idx="15">
                  <c:v>6954.7051235392009</c:v>
                </c:pt>
                <c:pt idx="16">
                  <c:v>6954.7051235392009</c:v>
                </c:pt>
                <c:pt idx="17">
                  <c:v>6954.7051235392009</c:v>
                </c:pt>
                <c:pt idx="18">
                  <c:v>6954.7051235392009</c:v>
                </c:pt>
                <c:pt idx="19">
                  <c:v>6954.7051235392009</c:v>
                </c:pt>
                <c:pt idx="20">
                  <c:v>6954.7051235392009</c:v>
                </c:pt>
                <c:pt idx="21">
                  <c:v>6954.7051235392009</c:v>
                </c:pt>
                <c:pt idx="22">
                  <c:v>6954.7051235392009</c:v>
                </c:pt>
                <c:pt idx="23">
                  <c:v>6954.7051235392009</c:v>
                </c:pt>
                <c:pt idx="24">
                  <c:v>6954.7051235392009</c:v>
                </c:pt>
                <c:pt idx="25">
                  <c:v>6954.7051235392009</c:v>
                </c:pt>
                <c:pt idx="26">
                  <c:v>6954.7051235392009</c:v>
                </c:pt>
                <c:pt idx="27">
                  <c:v>6954.7051235392009</c:v>
                </c:pt>
                <c:pt idx="28">
                  <c:v>6954.7051235392009</c:v>
                </c:pt>
                <c:pt idx="29">
                  <c:v>6954.7051235392009</c:v>
                </c:pt>
                <c:pt idx="30">
                  <c:v>6954.7051235392009</c:v>
                </c:pt>
                <c:pt idx="31">
                  <c:v>6954.7051235392009</c:v>
                </c:pt>
                <c:pt idx="32">
                  <c:v>6954.7051235392009</c:v>
                </c:pt>
                <c:pt idx="33">
                  <c:v>6954.7051235392009</c:v>
                </c:pt>
                <c:pt idx="34">
                  <c:v>6954.7051235392009</c:v>
                </c:pt>
                <c:pt idx="35">
                  <c:v>6954.7051235392009</c:v>
                </c:pt>
                <c:pt idx="36">
                  <c:v>6954.7051235392009</c:v>
                </c:pt>
                <c:pt idx="37">
                  <c:v>6954.7051235392009</c:v>
                </c:pt>
                <c:pt idx="38">
                  <c:v>6954.7051235392009</c:v>
                </c:pt>
                <c:pt idx="39">
                  <c:v>6954.7051235392009</c:v>
                </c:pt>
                <c:pt idx="40">
                  <c:v>6954.7051235392009</c:v>
                </c:pt>
              </c:numCache>
            </c:numRef>
          </c:val>
          <c:smooth val="0"/>
          <c:extLst>
            <c:ext xmlns:c16="http://schemas.microsoft.com/office/drawing/2014/chart" uri="{C3380CC4-5D6E-409C-BE32-E72D297353CC}">
              <c16:uniqueId val="{00000014-6054-4FFE-ADFD-2B27B24646B5}"/>
            </c:ext>
          </c:extLst>
        </c:ser>
        <c:ser>
          <c:idx val="13"/>
          <c:order val="6"/>
          <c:tx>
            <c:strRef>
              <c:f>'Graphics Input'!$E$399</c:f>
              <c:strCache>
                <c:ptCount val="1"/>
                <c:pt idx="0">
                  <c:v>NF EGS / Flash - low</c:v>
                </c:pt>
              </c:strCache>
            </c:strRef>
          </c:tx>
          <c:spPr>
            <a:ln>
              <a:solidFill>
                <a:schemeClr val="accent4"/>
              </a:solidFill>
              <a:prstDash val="sysDot"/>
            </a:ln>
          </c:spPr>
          <c:marker>
            <c:symbol val="none"/>
          </c:marker>
          <c:dPt>
            <c:idx val="13"/>
            <c:bubble3D val="0"/>
            <c:extLst>
              <c:ext xmlns:c16="http://schemas.microsoft.com/office/drawing/2014/chart" uri="{C3380CC4-5D6E-409C-BE32-E72D297353CC}">
                <c16:uniqueId val="{00000015-6054-4FFE-ADFD-2B27B24646B5}"/>
              </c:ext>
            </c:extLst>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Input'!$S$399:$BG$399</c:f>
              <c:numCache>
                <c:formatCode>"$"#,##0_);\("$"#,##0\)</c:formatCode>
                <c:ptCount val="41"/>
                <c:pt idx="4">
                  <c:v>7729.6611387356688</c:v>
                </c:pt>
                <c:pt idx="5">
                  <c:v>7729.6611387356688</c:v>
                </c:pt>
                <c:pt idx="6">
                  <c:v>7729.6611387356688</c:v>
                </c:pt>
                <c:pt idx="7">
                  <c:v>7729.6611387356688</c:v>
                </c:pt>
                <c:pt idx="8">
                  <c:v>7729.6611387356688</c:v>
                </c:pt>
                <c:pt idx="9">
                  <c:v>7729.6611387356688</c:v>
                </c:pt>
                <c:pt idx="10">
                  <c:v>7729.6611387356688</c:v>
                </c:pt>
                <c:pt idx="11">
                  <c:v>7729.6611387356688</c:v>
                </c:pt>
                <c:pt idx="12">
                  <c:v>7729.6611387356688</c:v>
                </c:pt>
                <c:pt idx="13">
                  <c:v>7729.6611387356688</c:v>
                </c:pt>
                <c:pt idx="14">
                  <c:v>7729.6611387356688</c:v>
                </c:pt>
                <c:pt idx="15">
                  <c:v>7729.6611387356688</c:v>
                </c:pt>
                <c:pt idx="16">
                  <c:v>7729.6611387356688</c:v>
                </c:pt>
                <c:pt idx="17">
                  <c:v>7729.6611387356688</c:v>
                </c:pt>
                <c:pt idx="18">
                  <c:v>7729.6611387356688</c:v>
                </c:pt>
                <c:pt idx="19">
                  <c:v>7729.6611387356688</c:v>
                </c:pt>
                <c:pt idx="20">
                  <c:v>7729.6611387356688</c:v>
                </c:pt>
                <c:pt idx="21">
                  <c:v>7729.6611387356688</c:v>
                </c:pt>
                <c:pt idx="22">
                  <c:v>7729.6611387356688</c:v>
                </c:pt>
                <c:pt idx="23">
                  <c:v>7729.6611387356688</c:v>
                </c:pt>
                <c:pt idx="24">
                  <c:v>7729.6611387356688</c:v>
                </c:pt>
                <c:pt idx="25">
                  <c:v>7729.6611387356688</c:v>
                </c:pt>
                <c:pt idx="26">
                  <c:v>7729.6611387356688</c:v>
                </c:pt>
                <c:pt idx="27">
                  <c:v>7729.6611387356688</c:v>
                </c:pt>
                <c:pt idx="28">
                  <c:v>7729.6611387356688</c:v>
                </c:pt>
                <c:pt idx="29">
                  <c:v>7729.6611387356688</c:v>
                </c:pt>
                <c:pt idx="30">
                  <c:v>7729.6611387356688</c:v>
                </c:pt>
                <c:pt idx="31">
                  <c:v>7729.6611387356688</c:v>
                </c:pt>
                <c:pt idx="32">
                  <c:v>7729.6611387356688</c:v>
                </c:pt>
                <c:pt idx="33">
                  <c:v>7729.6611387356688</c:v>
                </c:pt>
                <c:pt idx="34">
                  <c:v>7729.6611387356688</c:v>
                </c:pt>
                <c:pt idx="35">
                  <c:v>7729.6611387356688</c:v>
                </c:pt>
                <c:pt idx="36">
                  <c:v>7729.6611387356688</c:v>
                </c:pt>
                <c:pt idx="37">
                  <c:v>7729.6611387356688</c:v>
                </c:pt>
                <c:pt idx="38">
                  <c:v>7729.6611387356688</c:v>
                </c:pt>
                <c:pt idx="39">
                  <c:v>7729.6611387356688</c:v>
                </c:pt>
                <c:pt idx="40">
                  <c:v>7729.6611387356688</c:v>
                </c:pt>
              </c:numCache>
            </c:numRef>
          </c:val>
          <c:smooth val="0"/>
          <c:extLst>
            <c:ext xmlns:c16="http://schemas.microsoft.com/office/drawing/2014/chart" uri="{C3380CC4-5D6E-409C-BE32-E72D297353CC}">
              <c16:uniqueId val="{00000016-6054-4FFE-ADFD-2B27B24646B5}"/>
            </c:ext>
          </c:extLst>
        </c:ser>
        <c:ser>
          <c:idx val="0"/>
          <c:order val="7"/>
          <c:tx>
            <c:strRef>
              <c:f>'Graphics Input'!$E$400</c:f>
              <c:strCache>
                <c:ptCount val="1"/>
                <c:pt idx="0">
                  <c:v>NF EGS / Flash - mid</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7-6054-4FFE-ADFD-2B27B24646B5}"/>
              </c:ext>
            </c:extLst>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Input'!$S$400:$BG$400</c:f>
              <c:numCache>
                <c:formatCode>"$"#,##0_);\("$"#,##0\)</c:formatCode>
                <c:ptCount val="41"/>
                <c:pt idx="3">
                  <c:v>7729.6611387356688</c:v>
                </c:pt>
                <c:pt idx="4">
                  <c:v>7729.6611387356688</c:v>
                </c:pt>
                <c:pt idx="5">
                  <c:v>7729.6611387356688</c:v>
                </c:pt>
                <c:pt idx="6">
                  <c:v>7729.6611387356688</c:v>
                </c:pt>
                <c:pt idx="7">
                  <c:v>7729.6611387356688</c:v>
                </c:pt>
                <c:pt idx="8">
                  <c:v>7729.6611387356688</c:v>
                </c:pt>
                <c:pt idx="9">
                  <c:v>7729.6611387356688</c:v>
                </c:pt>
                <c:pt idx="10">
                  <c:v>7729.6611387356688</c:v>
                </c:pt>
                <c:pt idx="11">
                  <c:v>7729.6611387356688</c:v>
                </c:pt>
                <c:pt idx="12">
                  <c:v>7729.6611387356688</c:v>
                </c:pt>
                <c:pt idx="13">
                  <c:v>7729.6611387356688</c:v>
                </c:pt>
                <c:pt idx="14">
                  <c:v>7729.6611387356688</c:v>
                </c:pt>
                <c:pt idx="15">
                  <c:v>7729.6611387356688</c:v>
                </c:pt>
                <c:pt idx="16">
                  <c:v>7729.6611387356688</c:v>
                </c:pt>
                <c:pt idx="17">
                  <c:v>7729.6611387356688</c:v>
                </c:pt>
                <c:pt idx="18">
                  <c:v>7729.6611387356688</c:v>
                </c:pt>
                <c:pt idx="19">
                  <c:v>7729.6611387356688</c:v>
                </c:pt>
                <c:pt idx="20">
                  <c:v>7729.6611387356688</c:v>
                </c:pt>
                <c:pt idx="21">
                  <c:v>7729.6611387356688</c:v>
                </c:pt>
                <c:pt idx="22">
                  <c:v>7729.6611387356688</c:v>
                </c:pt>
                <c:pt idx="23">
                  <c:v>7729.6611387356688</c:v>
                </c:pt>
                <c:pt idx="24">
                  <c:v>7729.6611387356688</c:v>
                </c:pt>
                <c:pt idx="25">
                  <c:v>7729.6611387356688</c:v>
                </c:pt>
                <c:pt idx="26">
                  <c:v>7729.6611387356688</c:v>
                </c:pt>
                <c:pt idx="27">
                  <c:v>7729.6611387356688</c:v>
                </c:pt>
                <c:pt idx="28">
                  <c:v>7729.6611387356688</c:v>
                </c:pt>
                <c:pt idx="29">
                  <c:v>7729.6611387356688</c:v>
                </c:pt>
                <c:pt idx="30">
                  <c:v>7729.6611387356688</c:v>
                </c:pt>
                <c:pt idx="31">
                  <c:v>7729.6611387356688</c:v>
                </c:pt>
                <c:pt idx="32">
                  <c:v>7729.6611387356688</c:v>
                </c:pt>
                <c:pt idx="33">
                  <c:v>7729.6611387356688</c:v>
                </c:pt>
                <c:pt idx="34">
                  <c:v>7729.6611387356688</c:v>
                </c:pt>
                <c:pt idx="35">
                  <c:v>7729.6611387356688</c:v>
                </c:pt>
                <c:pt idx="36">
                  <c:v>7729.6611387356688</c:v>
                </c:pt>
                <c:pt idx="37">
                  <c:v>7729.6611387356688</c:v>
                </c:pt>
                <c:pt idx="38">
                  <c:v>7729.6611387356688</c:v>
                </c:pt>
                <c:pt idx="39">
                  <c:v>7729.6611387356688</c:v>
                </c:pt>
                <c:pt idx="40">
                  <c:v>7729.6611387356688</c:v>
                </c:pt>
              </c:numCache>
            </c:numRef>
          </c:val>
          <c:smooth val="0"/>
          <c:extLst>
            <c:ext xmlns:c16="http://schemas.microsoft.com/office/drawing/2014/chart" uri="{C3380CC4-5D6E-409C-BE32-E72D297353CC}">
              <c16:uniqueId val="{00000018-6054-4FFE-ADFD-2B27B24646B5}"/>
            </c:ext>
          </c:extLst>
        </c:ser>
        <c:ser>
          <c:idx val="1"/>
          <c:order val="8"/>
          <c:tx>
            <c:strRef>
              <c:f>'Graphics Input'!$E$401</c:f>
              <c:strCache>
                <c:ptCount val="1"/>
                <c:pt idx="0">
                  <c:v>NF EGS / Flash - high</c:v>
                </c:pt>
              </c:strCache>
            </c:strRef>
          </c:tx>
          <c:spPr>
            <a:ln>
              <a:solidFill>
                <a:schemeClr val="accent4"/>
              </a:solidFill>
              <a:prstDash val="dash"/>
            </a:ln>
          </c:spPr>
          <c:marker>
            <c:symbol val="none"/>
          </c:marker>
          <c:dPt>
            <c:idx val="0"/>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19-6054-4FFE-ADFD-2B27B24646B5}"/>
              </c:ext>
            </c:extLst>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Input'!$S$401:$BG$401</c:f>
              <c:numCache>
                <c:formatCode>"$"#,##0_);\("$"#,##0\)</c:formatCode>
                <c:ptCount val="41"/>
                <c:pt idx="4">
                  <c:v>7729.6611387356688</c:v>
                </c:pt>
                <c:pt idx="5">
                  <c:v>7729.6611387356688</c:v>
                </c:pt>
                <c:pt idx="6">
                  <c:v>7729.6611387356688</c:v>
                </c:pt>
                <c:pt idx="7">
                  <c:v>7729.6611387356688</c:v>
                </c:pt>
                <c:pt idx="8">
                  <c:v>7729.6611387356688</c:v>
                </c:pt>
                <c:pt idx="9">
                  <c:v>7729.6611387356688</c:v>
                </c:pt>
                <c:pt idx="10">
                  <c:v>7729.6611387356688</c:v>
                </c:pt>
                <c:pt idx="11">
                  <c:v>7729.6611387356688</c:v>
                </c:pt>
                <c:pt idx="12">
                  <c:v>7729.6611387356688</c:v>
                </c:pt>
                <c:pt idx="13">
                  <c:v>7729.6611387356688</c:v>
                </c:pt>
                <c:pt idx="14">
                  <c:v>7729.6611387356688</c:v>
                </c:pt>
                <c:pt idx="15">
                  <c:v>7729.6611387356688</c:v>
                </c:pt>
                <c:pt idx="16">
                  <c:v>7729.6611387356688</c:v>
                </c:pt>
                <c:pt idx="17">
                  <c:v>7729.6611387356688</c:v>
                </c:pt>
                <c:pt idx="18">
                  <c:v>7729.6611387356688</c:v>
                </c:pt>
                <c:pt idx="19">
                  <c:v>7729.6611387356688</c:v>
                </c:pt>
                <c:pt idx="20">
                  <c:v>7729.6611387356688</c:v>
                </c:pt>
                <c:pt idx="21">
                  <c:v>7729.6611387356688</c:v>
                </c:pt>
                <c:pt idx="22">
                  <c:v>7729.6611387356688</c:v>
                </c:pt>
                <c:pt idx="23">
                  <c:v>7729.6611387356688</c:v>
                </c:pt>
                <c:pt idx="24">
                  <c:v>7729.6611387356688</c:v>
                </c:pt>
                <c:pt idx="25">
                  <c:v>7729.6611387356688</c:v>
                </c:pt>
                <c:pt idx="26">
                  <c:v>7729.6611387356688</c:v>
                </c:pt>
                <c:pt idx="27">
                  <c:v>7729.6611387356688</c:v>
                </c:pt>
                <c:pt idx="28">
                  <c:v>7729.6611387356688</c:v>
                </c:pt>
                <c:pt idx="29">
                  <c:v>7729.6611387356688</c:v>
                </c:pt>
                <c:pt idx="30">
                  <c:v>7729.6611387356688</c:v>
                </c:pt>
                <c:pt idx="31">
                  <c:v>7729.6611387356688</c:v>
                </c:pt>
                <c:pt idx="32">
                  <c:v>7729.6611387356688</c:v>
                </c:pt>
                <c:pt idx="33">
                  <c:v>7729.6611387356688</c:v>
                </c:pt>
                <c:pt idx="34">
                  <c:v>7729.6611387356688</c:v>
                </c:pt>
                <c:pt idx="35">
                  <c:v>7729.6611387356688</c:v>
                </c:pt>
                <c:pt idx="36">
                  <c:v>7729.6611387356688</c:v>
                </c:pt>
                <c:pt idx="37">
                  <c:v>7729.6611387356688</c:v>
                </c:pt>
                <c:pt idx="38">
                  <c:v>7729.6611387356688</c:v>
                </c:pt>
                <c:pt idx="39">
                  <c:v>7729.6611387356688</c:v>
                </c:pt>
                <c:pt idx="40">
                  <c:v>7729.6611387356688</c:v>
                </c:pt>
              </c:numCache>
            </c:numRef>
          </c:val>
          <c:smooth val="0"/>
          <c:extLst>
            <c:ext xmlns:c16="http://schemas.microsoft.com/office/drawing/2014/chart" uri="{C3380CC4-5D6E-409C-BE32-E72D297353CC}">
              <c16:uniqueId val="{0000001A-6054-4FFE-ADFD-2B27B24646B5}"/>
            </c:ext>
          </c:extLst>
        </c:ser>
        <c:ser>
          <c:idx val="5"/>
          <c:order val="9"/>
          <c:tx>
            <c:strRef>
              <c:f>'Graphics Input'!$E$402</c:f>
              <c:strCache>
                <c:ptCount val="1"/>
                <c:pt idx="0">
                  <c:v>NF EGS / Binary - low</c:v>
                </c:pt>
              </c:strCache>
            </c:strRef>
          </c:tx>
          <c:spPr>
            <a:ln>
              <a:solidFill>
                <a:schemeClr val="accent3"/>
              </a:solidFill>
              <a:prstDash val="sysDot"/>
            </a:ln>
          </c:spPr>
          <c:marker>
            <c:symbol val="none"/>
          </c:marker>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Input'!$S$402:$BG$402</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val>
          <c:smooth val="0"/>
          <c:extLst>
            <c:ext xmlns:c16="http://schemas.microsoft.com/office/drawing/2014/chart" uri="{C3380CC4-5D6E-409C-BE32-E72D297353CC}">
              <c16:uniqueId val="{0000001B-6054-4FFE-ADFD-2B27B24646B5}"/>
            </c:ext>
          </c:extLst>
        </c:ser>
        <c:ser>
          <c:idx val="8"/>
          <c:order val="10"/>
          <c:tx>
            <c:strRef>
              <c:f>'Graphics Input'!$E$403</c:f>
              <c:strCache>
                <c:ptCount val="1"/>
                <c:pt idx="0">
                  <c:v>NF EGS / Binary - mid</c:v>
                </c:pt>
              </c:strCache>
            </c:strRef>
          </c:tx>
          <c:spPr>
            <a:ln>
              <a:solidFill>
                <a:schemeClr val="accent3"/>
              </a:solidFill>
              <a:prstDash val="solid"/>
            </a:ln>
          </c:spPr>
          <c:marker>
            <c:symbol val="none"/>
          </c:marker>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1C-6054-4FFE-ADFD-2B27B24646B5}"/>
              </c:ext>
            </c:extLst>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Input'!$S$403:$BG$403</c:f>
              <c:numCache>
                <c:formatCode>"$"#,##0_);\("$"#,##0\)</c:formatCode>
                <c:ptCount val="41"/>
                <c:pt idx="3">
                  <c:v>11848.756877140861</c:v>
                </c:pt>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val>
          <c:smooth val="0"/>
          <c:extLst>
            <c:ext xmlns:c16="http://schemas.microsoft.com/office/drawing/2014/chart" uri="{C3380CC4-5D6E-409C-BE32-E72D297353CC}">
              <c16:uniqueId val="{0000001D-6054-4FFE-ADFD-2B27B24646B5}"/>
            </c:ext>
          </c:extLst>
        </c:ser>
        <c:ser>
          <c:idx val="11"/>
          <c:order val="11"/>
          <c:tx>
            <c:strRef>
              <c:f>'Graphics Input'!$E$404</c:f>
              <c:strCache>
                <c:ptCount val="1"/>
                <c:pt idx="0">
                  <c:v>NF EGS / Binary - high</c:v>
                </c:pt>
              </c:strCache>
            </c:strRef>
          </c:tx>
          <c:spPr>
            <a:ln>
              <a:solidFill>
                <a:schemeClr val="accent3"/>
              </a:solidFill>
              <a:prstDash val="dash"/>
            </a:ln>
          </c:spPr>
          <c:marker>
            <c:symbol val="none"/>
          </c:marker>
          <c:dPt>
            <c:idx val="0"/>
            <c:marker>
              <c:symbol val="circle"/>
              <c:size val="9"/>
              <c:spPr>
                <a:solidFill>
                  <a:schemeClr val="accent1"/>
                </a:solidFill>
                <a:ln>
                  <a:solidFill>
                    <a:schemeClr val="accent1"/>
                  </a:solidFill>
                </a:ln>
              </c:spPr>
            </c:marker>
            <c:bubble3D val="0"/>
            <c:extLst>
              <c:ext xmlns:c16="http://schemas.microsoft.com/office/drawing/2014/chart" uri="{C3380CC4-5D6E-409C-BE32-E72D297353CC}">
                <c16:uniqueId val="{0000001E-6054-4FFE-ADFD-2B27B24646B5}"/>
              </c:ext>
            </c:extLst>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val>
          <c:smooth val="0"/>
          <c:extLst>
            <c:ext xmlns:c16="http://schemas.microsoft.com/office/drawing/2014/chart" uri="{C3380CC4-5D6E-409C-BE32-E72D297353CC}">
              <c16:uniqueId val="{0000001F-6054-4FFE-ADFD-2B27B24646B5}"/>
            </c:ext>
          </c:extLst>
        </c:ser>
        <c:ser>
          <c:idx val="14"/>
          <c:order val="12"/>
          <c:tx>
            <c:strRef>
              <c:f>'Graphics Input'!$E$405</c:f>
              <c:strCache>
                <c:ptCount val="1"/>
                <c:pt idx="0">
                  <c:v>Deep EGS / Flash - low</c:v>
                </c:pt>
              </c:strCache>
            </c:strRef>
          </c:tx>
          <c:spPr>
            <a:ln>
              <a:solidFill>
                <a:schemeClr val="accent2"/>
              </a:solidFill>
              <a:prstDash val="sysDot"/>
            </a:ln>
          </c:spPr>
          <c:marker>
            <c:symbol val="none"/>
          </c:marker>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Input'!$S$405:$BG$405</c:f>
              <c:numCache>
                <c:formatCode>"$"#,##0_);\("$"#,##0\)</c:formatCode>
                <c:ptCount val="41"/>
                <c:pt idx="4">
                  <c:v>7729.6611387356688</c:v>
                </c:pt>
                <c:pt idx="5">
                  <c:v>7729.6611387356688</c:v>
                </c:pt>
                <c:pt idx="6">
                  <c:v>7729.6611387356688</c:v>
                </c:pt>
                <c:pt idx="7">
                  <c:v>7729.6611387356688</c:v>
                </c:pt>
                <c:pt idx="8">
                  <c:v>7729.6611387356688</c:v>
                </c:pt>
                <c:pt idx="9">
                  <c:v>7729.6611387356688</c:v>
                </c:pt>
                <c:pt idx="10">
                  <c:v>7729.6611387356688</c:v>
                </c:pt>
                <c:pt idx="11">
                  <c:v>7729.6611387356688</c:v>
                </c:pt>
                <c:pt idx="12">
                  <c:v>7729.6611387356688</c:v>
                </c:pt>
                <c:pt idx="13">
                  <c:v>7729.6611387356688</c:v>
                </c:pt>
                <c:pt idx="14">
                  <c:v>7729.6611387356688</c:v>
                </c:pt>
                <c:pt idx="15">
                  <c:v>7729.6611387356688</c:v>
                </c:pt>
                <c:pt idx="16">
                  <c:v>7729.6611387356688</c:v>
                </c:pt>
                <c:pt idx="17">
                  <c:v>7729.6611387356688</c:v>
                </c:pt>
                <c:pt idx="18">
                  <c:v>7729.6611387356688</c:v>
                </c:pt>
                <c:pt idx="19">
                  <c:v>7729.6611387356688</c:v>
                </c:pt>
                <c:pt idx="20">
                  <c:v>7729.6611387356688</c:v>
                </c:pt>
                <c:pt idx="21">
                  <c:v>7729.6611387356688</c:v>
                </c:pt>
                <c:pt idx="22">
                  <c:v>7729.6611387356688</c:v>
                </c:pt>
                <c:pt idx="23">
                  <c:v>7729.6611387356688</c:v>
                </c:pt>
                <c:pt idx="24">
                  <c:v>7729.6611387356688</c:v>
                </c:pt>
                <c:pt idx="25">
                  <c:v>7729.6611387356688</c:v>
                </c:pt>
                <c:pt idx="26">
                  <c:v>7729.6611387356688</c:v>
                </c:pt>
                <c:pt idx="27">
                  <c:v>7729.6611387356688</c:v>
                </c:pt>
                <c:pt idx="28">
                  <c:v>7729.6611387356688</c:v>
                </c:pt>
                <c:pt idx="29">
                  <c:v>7729.6611387356688</c:v>
                </c:pt>
                <c:pt idx="30">
                  <c:v>7729.6611387356688</c:v>
                </c:pt>
                <c:pt idx="31">
                  <c:v>7729.6611387356688</c:v>
                </c:pt>
                <c:pt idx="32">
                  <c:v>7729.6611387356688</c:v>
                </c:pt>
                <c:pt idx="33">
                  <c:v>7729.6611387356688</c:v>
                </c:pt>
                <c:pt idx="34">
                  <c:v>7729.6611387356688</c:v>
                </c:pt>
                <c:pt idx="35">
                  <c:v>7729.6611387356688</c:v>
                </c:pt>
                <c:pt idx="36">
                  <c:v>7729.6611387356688</c:v>
                </c:pt>
                <c:pt idx="37">
                  <c:v>7729.6611387356688</c:v>
                </c:pt>
                <c:pt idx="38">
                  <c:v>7729.6611387356688</c:v>
                </c:pt>
                <c:pt idx="39">
                  <c:v>7729.6611387356688</c:v>
                </c:pt>
                <c:pt idx="40">
                  <c:v>7729.6611387356688</c:v>
                </c:pt>
              </c:numCache>
            </c:numRef>
          </c:val>
          <c:smooth val="0"/>
          <c:extLst>
            <c:ext xmlns:c16="http://schemas.microsoft.com/office/drawing/2014/chart" uri="{C3380CC4-5D6E-409C-BE32-E72D297353CC}">
              <c16:uniqueId val="{00000020-6054-4FFE-ADFD-2B27B24646B5}"/>
            </c:ext>
          </c:extLst>
        </c:ser>
        <c:ser>
          <c:idx val="15"/>
          <c:order val="13"/>
          <c:tx>
            <c:strRef>
              <c:f>'Graphics Input'!$E$406</c:f>
              <c:strCache>
                <c:ptCount val="1"/>
                <c:pt idx="0">
                  <c:v>Deep EGS / Flash - mid</c:v>
                </c:pt>
              </c:strCache>
            </c:strRef>
          </c:tx>
          <c:spPr>
            <a:ln>
              <a:solidFill>
                <a:schemeClr val="accent2"/>
              </a:solidFill>
              <a:prstDash val="solid"/>
            </a:ln>
          </c:spPr>
          <c:marker>
            <c:symbol val="none"/>
          </c:marker>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21-6054-4FFE-ADFD-2B27B24646B5}"/>
              </c:ext>
            </c:extLst>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Input'!$S$406:$BG$406</c:f>
              <c:numCache>
                <c:formatCode>"$"#,##0_);\("$"#,##0\)</c:formatCode>
                <c:ptCount val="41"/>
                <c:pt idx="3">
                  <c:v>7729.6611387356688</c:v>
                </c:pt>
                <c:pt idx="4">
                  <c:v>7729.6611387356688</c:v>
                </c:pt>
                <c:pt idx="5">
                  <c:v>7729.6611387356688</c:v>
                </c:pt>
                <c:pt idx="6">
                  <c:v>7729.6611387356688</c:v>
                </c:pt>
                <c:pt idx="7">
                  <c:v>7729.6611387356688</c:v>
                </c:pt>
                <c:pt idx="8">
                  <c:v>7729.6611387356688</c:v>
                </c:pt>
                <c:pt idx="9">
                  <c:v>7729.6611387356688</c:v>
                </c:pt>
                <c:pt idx="10">
                  <c:v>7729.6611387356688</c:v>
                </c:pt>
                <c:pt idx="11">
                  <c:v>7729.6611387356688</c:v>
                </c:pt>
                <c:pt idx="12">
                  <c:v>7729.6611387356688</c:v>
                </c:pt>
                <c:pt idx="13">
                  <c:v>7729.6611387356688</c:v>
                </c:pt>
                <c:pt idx="14">
                  <c:v>7729.6611387356688</c:v>
                </c:pt>
                <c:pt idx="15">
                  <c:v>7729.6611387356688</c:v>
                </c:pt>
                <c:pt idx="16">
                  <c:v>7729.6611387356688</c:v>
                </c:pt>
                <c:pt idx="17">
                  <c:v>7729.6611387356688</c:v>
                </c:pt>
                <c:pt idx="18">
                  <c:v>7729.6611387356688</c:v>
                </c:pt>
                <c:pt idx="19">
                  <c:v>7729.6611387356688</c:v>
                </c:pt>
                <c:pt idx="20">
                  <c:v>7729.6611387356688</c:v>
                </c:pt>
                <c:pt idx="21">
                  <c:v>7729.6611387356688</c:v>
                </c:pt>
                <c:pt idx="22">
                  <c:v>7729.6611387356688</c:v>
                </c:pt>
                <c:pt idx="23">
                  <c:v>7729.6611387356688</c:v>
                </c:pt>
                <c:pt idx="24">
                  <c:v>7729.6611387356688</c:v>
                </c:pt>
                <c:pt idx="25">
                  <c:v>7729.6611387356688</c:v>
                </c:pt>
                <c:pt idx="26">
                  <c:v>7729.6611387356688</c:v>
                </c:pt>
                <c:pt idx="27">
                  <c:v>7729.6611387356688</c:v>
                </c:pt>
                <c:pt idx="28">
                  <c:v>7729.6611387356688</c:v>
                </c:pt>
                <c:pt idx="29">
                  <c:v>7729.6611387356688</c:v>
                </c:pt>
                <c:pt idx="30">
                  <c:v>7729.6611387356688</c:v>
                </c:pt>
                <c:pt idx="31">
                  <c:v>7729.6611387356688</c:v>
                </c:pt>
                <c:pt idx="32">
                  <c:v>7729.6611387356688</c:v>
                </c:pt>
                <c:pt idx="33">
                  <c:v>7729.6611387356688</c:v>
                </c:pt>
                <c:pt idx="34">
                  <c:v>7729.6611387356688</c:v>
                </c:pt>
                <c:pt idx="35">
                  <c:v>7729.6611387356688</c:v>
                </c:pt>
                <c:pt idx="36">
                  <c:v>7729.6611387356688</c:v>
                </c:pt>
                <c:pt idx="37">
                  <c:v>7729.6611387356688</c:v>
                </c:pt>
                <c:pt idx="38">
                  <c:v>7729.6611387356688</c:v>
                </c:pt>
                <c:pt idx="39">
                  <c:v>7729.6611387356688</c:v>
                </c:pt>
                <c:pt idx="40">
                  <c:v>7729.6611387356688</c:v>
                </c:pt>
              </c:numCache>
            </c:numRef>
          </c:val>
          <c:smooth val="0"/>
          <c:extLst>
            <c:ext xmlns:c16="http://schemas.microsoft.com/office/drawing/2014/chart" uri="{C3380CC4-5D6E-409C-BE32-E72D297353CC}">
              <c16:uniqueId val="{00000022-6054-4FFE-ADFD-2B27B24646B5}"/>
            </c:ext>
          </c:extLst>
        </c:ser>
        <c:ser>
          <c:idx val="16"/>
          <c:order val="14"/>
          <c:tx>
            <c:strRef>
              <c:f>'Graphics Input'!$E$407</c:f>
              <c:strCache>
                <c:ptCount val="1"/>
                <c:pt idx="0">
                  <c:v>Deep EGS / Flash - high</c:v>
                </c:pt>
              </c:strCache>
            </c:strRef>
          </c:tx>
          <c:spPr>
            <a:ln>
              <a:solidFill>
                <a:schemeClr val="accent2"/>
              </a:solidFill>
              <a:prstDash val="dash"/>
            </a:ln>
          </c:spPr>
          <c:marker>
            <c:symbol val="none"/>
          </c:marker>
          <c:dPt>
            <c:idx val="0"/>
            <c:marker>
              <c:symbol val="circle"/>
              <c:size val="9"/>
              <c:spPr>
                <a:solidFill>
                  <a:schemeClr val="accent2"/>
                </a:solidFill>
                <a:ln>
                  <a:solidFill>
                    <a:schemeClr val="accent2"/>
                  </a:solidFill>
                </a:ln>
              </c:spPr>
            </c:marker>
            <c:bubble3D val="0"/>
            <c:extLst>
              <c:ext xmlns:c16="http://schemas.microsoft.com/office/drawing/2014/chart" uri="{C3380CC4-5D6E-409C-BE32-E72D297353CC}">
                <c16:uniqueId val="{00000023-6054-4FFE-ADFD-2B27B24646B5}"/>
              </c:ext>
            </c:extLst>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Input'!$S$407:$BG$407</c:f>
              <c:numCache>
                <c:formatCode>"$"#,##0_);\("$"#,##0\)</c:formatCode>
                <c:ptCount val="41"/>
                <c:pt idx="4">
                  <c:v>7729.6611387356688</c:v>
                </c:pt>
                <c:pt idx="5">
                  <c:v>7729.6611387356688</c:v>
                </c:pt>
                <c:pt idx="6">
                  <c:v>7729.6611387356688</c:v>
                </c:pt>
                <c:pt idx="7">
                  <c:v>7729.6611387356688</c:v>
                </c:pt>
                <c:pt idx="8">
                  <c:v>7729.6611387356688</c:v>
                </c:pt>
                <c:pt idx="9">
                  <c:v>7729.6611387356688</c:v>
                </c:pt>
                <c:pt idx="10">
                  <c:v>7729.6611387356688</c:v>
                </c:pt>
                <c:pt idx="11">
                  <c:v>7729.6611387356688</c:v>
                </c:pt>
                <c:pt idx="12">
                  <c:v>7729.6611387356688</c:v>
                </c:pt>
                <c:pt idx="13">
                  <c:v>7729.6611387356688</c:v>
                </c:pt>
                <c:pt idx="14">
                  <c:v>7729.6611387356688</c:v>
                </c:pt>
                <c:pt idx="15">
                  <c:v>7729.6611387356688</c:v>
                </c:pt>
                <c:pt idx="16">
                  <c:v>7729.6611387356688</c:v>
                </c:pt>
                <c:pt idx="17">
                  <c:v>7729.6611387356688</c:v>
                </c:pt>
                <c:pt idx="18">
                  <c:v>7729.6611387356688</c:v>
                </c:pt>
                <c:pt idx="19">
                  <c:v>7729.6611387356688</c:v>
                </c:pt>
                <c:pt idx="20">
                  <c:v>7729.6611387356688</c:v>
                </c:pt>
                <c:pt idx="21">
                  <c:v>7729.6611387356688</c:v>
                </c:pt>
                <c:pt idx="22">
                  <c:v>7729.6611387356688</c:v>
                </c:pt>
                <c:pt idx="23">
                  <c:v>7729.6611387356688</c:v>
                </c:pt>
                <c:pt idx="24">
                  <c:v>7729.6611387356688</c:v>
                </c:pt>
                <c:pt idx="25">
                  <c:v>7729.6611387356688</c:v>
                </c:pt>
                <c:pt idx="26">
                  <c:v>7729.6611387356688</c:v>
                </c:pt>
                <c:pt idx="27">
                  <c:v>7729.6611387356688</c:v>
                </c:pt>
                <c:pt idx="28">
                  <c:v>7729.6611387356688</c:v>
                </c:pt>
                <c:pt idx="29">
                  <c:v>7729.6611387356688</c:v>
                </c:pt>
                <c:pt idx="30">
                  <c:v>7729.6611387356688</c:v>
                </c:pt>
                <c:pt idx="31">
                  <c:v>7729.6611387356688</c:v>
                </c:pt>
                <c:pt idx="32">
                  <c:v>7729.6611387356688</c:v>
                </c:pt>
                <c:pt idx="33">
                  <c:v>7729.6611387356688</c:v>
                </c:pt>
                <c:pt idx="34">
                  <c:v>7729.6611387356688</c:v>
                </c:pt>
                <c:pt idx="35">
                  <c:v>7729.6611387356688</c:v>
                </c:pt>
                <c:pt idx="36">
                  <c:v>7729.6611387356688</c:v>
                </c:pt>
                <c:pt idx="37">
                  <c:v>7729.6611387356688</c:v>
                </c:pt>
                <c:pt idx="38">
                  <c:v>7729.6611387356688</c:v>
                </c:pt>
                <c:pt idx="39">
                  <c:v>7729.6611387356688</c:v>
                </c:pt>
                <c:pt idx="40">
                  <c:v>7729.6611387356688</c:v>
                </c:pt>
              </c:numCache>
            </c:numRef>
          </c:val>
          <c:smooth val="0"/>
          <c:extLst>
            <c:ext xmlns:c16="http://schemas.microsoft.com/office/drawing/2014/chart" uri="{C3380CC4-5D6E-409C-BE32-E72D297353CC}">
              <c16:uniqueId val="{00000024-6054-4FFE-ADFD-2B27B24646B5}"/>
            </c:ext>
          </c:extLst>
        </c:ser>
        <c:ser>
          <c:idx val="17"/>
          <c:order val="15"/>
          <c:tx>
            <c:strRef>
              <c:f>'Graphics Input'!$E$408</c:f>
              <c:strCache>
                <c:ptCount val="1"/>
                <c:pt idx="0">
                  <c:v>Deep EGS / Binary - low</c:v>
                </c:pt>
              </c:strCache>
            </c:strRef>
          </c:tx>
          <c:spPr>
            <a:ln>
              <a:solidFill>
                <a:srgbClr val="7030A0"/>
              </a:solidFill>
              <a:prstDash val="sysDot"/>
            </a:ln>
          </c:spPr>
          <c:marker>
            <c:symbol val="none"/>
          </c:marker>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Input'!$S$408:$BG$408</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val>
          <c:smooth val="0"/>
          <c:extLst>
            <c:ext xmlns:c16="http://schemas.microsoft.com/office/drawing/2014/chart" uri="{C3380CC4-5D6E-409C-BE32-E72D297353CC}">
              <c16:uniqueId val="{00000025-6054-4FFE-ADFD-2B27B24646B5}"/>
            </c:ext>
          </c:extLst>
        </c:ser>
        <c:ser>
          <c:idx val="3"/>
          <c:order val="16"/>
          <c:tx>
            <c:strRef>
              <c:f>'Graphics Input'!$E$409</c:f>
              <c:strCache>
                <c:ptCount val="1"/>
                <c:pt idx="0">
                  <c:v>Deep EGS / Binary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extLst>
              <c:ext xmlns:c16="http://schemas.microsoft.com/office/drawing/2014/chart" uri="{C3380CC4-5D6E-409C-BE32-E72D297353CC}">
                <c16:uniqueId val="{00000026-6054-4FFE-ADFD-2B27B24646B5}"/>
              </c:ext>
            </c:extLst>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Input'!$S$409:$BG$409</c:f>
              <c:numCache>
                <c:formatCode>"$"#,##0_);\("$"#,##0\)</c:formatCode>
                <c:ptCount val="41"/>
                <c:pt idx="3">
                  <c:v>11848.756877140861</c:v>
                </c:pt>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val>
          <c:smooth val="0"/>
          <c:extLst>
            <c:ext xmlns:c16="http://schemas.microsoft.com/office/drawing/2014/chart" uri="{C3380CC4-5D6E-409C-BE32-E72D297353CC}">
              <c16:uniqueId val="{00000027-6054-4FFE-ADFD-2B27B24646B5}"/>
            </c:ext>
          </c:extLst>
        </c:ser>
        <c:ser>
          <c:idx val="7"/>
          <c:order val="17"/>
          <c:tx>
            <c:strRef>
              <c:f>'Graphics Input'!$E$410</c:f>
              <c:strCache>
                <c:ptCount val="1"/>
                <c:pt idx="0">
                  <c:v>Deep EGS / Binary - high</c:v>
                </c:pt>
              </c:strCache>
            </c:strRef>
          </c:tx>
          <c:spPr>
            <a:ln>
              <a:solidFill>
                <a:srgbClr val="7030A0"/>
              </a:solidFill>
              <a:prstDash val="dash"/>
            </a:ln>
          </c:spPr>
          <c:marker>
            <c:symbol val="none"/>
          </c:marker>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Input'!$S$410:$BG$410</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val>
          <c:smooth val="0"/>
          <c:extLst>
            <c:ext xmlns:c16="http://schemas.microsoft.com/office/drawing/2014/chart" uri="{C3380CC4-5D6E-409C-BE32-E72D297353CC}">
              <c16:uniqueId val="{00000028-6054-4FFE-ADFD-2B27B24646B5}"/>
            </c:ext>
          </c:extLst>
        </c:ser>
        <c:dLbls>
          <c:showLegendKey val="0"/>
          <c:showVal val="0"/>
          <c:showCatName val="0"/>
          <c:showSerName val="0"/>
          <c:showPercent val="0"/>
          <c:showBubbleSize val="0"/>
        </c:dLbls>
        <c:smooth val="0"/>
        <c:axId val="155866624"/>
        <c:axId val="155868160"/>
      </c:lineChart>
      <c:catAx>
        <c:axId val="155866624"/>
        <c:scaling>
          <c:orientation val="minMax"/>
        </c:scaling>
        <c:delete val="0"/>
        <c:axPos val="b"/>
        <c:numFmt formatCode="General" sourceLinked="1"/>
        <c:majorTickMark val="out"/>
        <c:minorTickMark val="none"/>
        <c:tickLblPos val="nextTo"/>
        <c:txPr>
          <a:bodyPr/>
          <a:lstStyle/>
          <a:p>
            <a:pPr>
              <a:defRPr sz="1400"/>
            </a:pPr>
            <a:endParaRPr lang="da-DK"/>
          </a:p>
        </c:txPr>
        <c:crossAx val="155868160"/>
        <c:crosses val="autoZero"/>
        <c:auto val="1"/>
        <c:lblAlgn val="ctr"/>
        <c:lblOffset val="100"/>
        <c:tickLblSkip val="5"/>
        <c:tickMarkSkip val="1"/>
        <c:noMultiLvlLbl val="0"/>
      </c:catAx>
      <c:valAx>
        <c:axId val="155868160"/>
        <c:scaling>
          <c:orientation val="minMax"/>
          <c:max val="20000"/>
          <c:min val="0"/>
        </c:scaling>
        <c:delete val="0"/>
        <c:axPos val="l"/>
        <c:majorGridlines>
          <c:spPr>
            <a:ln>
              <a:solidFill>
                <a:schemeClr val="bg1">
                  <a:lumMod val="85000"/>
                </a:schemeClr>
              </a:solidFill>
            </a:ln>
          </c:spPr>
        </c:majorGridlines>
        <c:title>
          <c:tx>
            <c:rich>
              <a:bodyPr rot="-5400000" vert="horz"/>
              <a:lstStyle/>
              <a:p>
                <a:pPr>
                  <a:defRPr sz="1600"/>
                </a:pPr>
                <a:r>
                  <a:rPr lang="en-US" sz="1400" baseline="0"/>
                  <a:t>Geothermal CAPEX </a:t>
                </a:r>
                <a:r>
                  <a:rPr lang="en-US" sz="1400"/>
                  <a:t>($/kW)</a:t>
                </a:r>
              </a:p>
            </c:rich>
          </c:tx>
          <c:layout>
            <c:manualLayout>
              <c:xMode val="edge"/>
              <c:yMode val="edge"/>
              <c:x val="4.0766069579947799E-4"/>
              <c:y val="0.34403674815249402"/>
            </c:manualLayout>
          </c:layout>
          <c:overlay val="0"/>
        </c:title>
        <c:numFmt formatCode="&quot;$&quot;#,##0_);\(&quot;$&quot;#,##0\)" sourceLinked="1"/>
        <c:majorTickMark val="out"/>
        <c:minorTickMark val="none"/>
        <c:tickLblPos val="nextTo"/>
        <c:txPr>
          <a:bodyPr/>
          <a:lstStyle/>
          <a:p>
            <a:pPr>
              <a:defRPr sz="1400"/>
            </a:pPr>
            <a:endParaRPr lang="da-DK"/>
          </a:p>
        </c:txPr>
        <c:crossAx val="155866624"/>
        <c:crosses val="autoZero"/>
        <c:crossBetween val="midCat"/>
      </c:valAx>
    </c:plotArea>
    <c:legend>
      <c:legendPos val="t"/>
      <c:layout>
        <c:manualLayout>
          <c:xMode val="edge"/>
          <c:yMode val="edge"/>
          <c:x val="0.54735999307988403"/>
          <c:y val="0.108871266195568"/>
          <c:w val="0.45264000692011591"/>
          <c:h val="0.15661141902584513"/>
        </c:manualLayout>
      </c:layout>
      <c:overlay val="0"/>
      <c:txPr>
        <a:bodyPr/>
        <a:lstStyle/>
        <a:p>
          <a:pPr>
            <a:defRPr sz="105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3472561417283"/>
          <c:y val="8.5735189972781803E-2"/>
          <c:w val="0.88349341043901897"/>
          <c:h val="0.81318821339193104"/>
        </c:manualLayout>
      </c:layout>
      <c:lineChart>
        <c:grouping val="standard"/>
        <c:varyColors val="0"/>
        <c:ser>
          <c:idx val="0"/>
          <c:order val="0"/>
          <c:tx>
            <c:strRef>
              <c:f>'Graphics Input'!$E$433</c:f>
              <c:strCache>
                <c:ptCount val="1"/>
                <c:pt idx="0">
                  <c:v>Hydro / Flash - low</c:v>
                </c:pt>
              </c:strCache>
            </c:strRef>
          </c:tx>
          <c:spPr>
            <a:ln>
              <a:solidFill>
                <a:schemeClr val="accent6"/>
              </a:solidFill>
              <a:prstDash val="sysDot"/>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Input'!$S$433:$BG$433</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00-6DD4-45EC-8875-76B9576CAF78}"/>
            </c:ext>
          </c:extLst>
        </c:ser>
        <c:ser>
          <c:idx val="2"/>
          <c:order val="1"/>
          <c:tx>
            <c:strRef>
              <c:f>'Graphics Input'!$E$434</c:f>
              <c:strCache>
                <c:ptCount val="1"/>
                <c:pt idx="0">
                  <c:v>Hydro / Flash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1-6DD4-45EC-8875-76B9576CAF78}"/>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2-6DD4-45EC-8875-76B9576CAF78}"/>
              </c:ext>
            </c:extLst>
          </c:dPt>
          <c:dPt>
            <c:idx val="12"/>
            <c:bubble3D val="0"/>
            <c:extLst>
              <c:ext xmlns:c16="http://schemas.microsoft.com/office/drawing/2014/chart" uri="{C3380CC4-5D6E-409C-BE32-E72D297353CC}">
                <c16:uniqueId val="{00000003-6DD4-45EC-8875-76B9576CAF78}"/>
              </c:ext>
            </c:extLst>
          </c:dPt>
          <c:dPt>
            <c:idx val="13"/>
            <c:bubble3D val="0"/>
            <c:extLst>
              <c:ext xmlns:c16="http://schemas.microsoft.com/office/drawing/2014/chart" uri="{C3380CC4-5D6E-409C-BE32-E72D297353CC}">
                <c16:uniqueId val="{00000004-6DD4-45EC-8875-76B9576CAF78}"/>
              </c:ext>
            </c:extLst>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Input'!$S$434:$BG$434</c:f>
              <c:numCache>
                <c:formatCode>"$"#,##0_);\("$"#,##0\)</c:formatCode>
                <c:ptCount val="41"/>
                <c:pt idx="3">
                  <c:v>114.61</c:v>
                </c:pt>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05-6DD4-45EC-8875-76B9576CAF78}"/>
            </c:ext>
          </c:extLst>
        </c:ser>
        <c:ser>
          <c:idx val="3"/>
          <c:order val="2"/>
          <c:tx>
            <c:strRef>
              <c:f>'Graphics Input'!$E$435</c:f>
              <c:strCache>
                <c:ptCount val="1"/>
                <c:pt idx="0">
                  <c:v>Hydro / Flash - high</c:v>
                </c:pt>
              </c:strCache>
            </c:strRef>
          </c:tx>
          <c:spPr>
            <a:ln>
              <a:solidFill>
                <a:schemeClr val="accent6"/>
              </a:solidFill>
              <a:prstDash val="dash"/>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Input'!$S$435:$BG$435</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06-6DD4-45EC-8875-76B9576CAF78}"/>
            </c:ext>
          </c:extLst>
        </c:ser>
        <c:ser>
          <c:idx val="4"/>
          <c:order val="3"/>
          <c:tx>
            <c:strRef>
              <c:f>'Graphics Input'!$E$436</c:f>
              <c:strCache>
                <c:ptCount val="1"/>
                <c:pt idx="0">
                  <c:v>Hydro / Binary - low</c:v>
                </c:pt>
              </c:strCache>
            </c:strRef>
          </c:tx>
          <c:spPr>
            <a:ln>
              <a:solidFill>
                <a:schemeClr val="accent5"/>
              </a:solidFill>
              <a:prstDash val="sysDot"/>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7-6DD4-45EC-8875-76B9576CAF78}"/>
              </c:ext>
            </c:extLst>
          </c:dPt>
          <c:dPt>
            <c:idx val="13"/>
            <c:marker>
              <c:symbol val="circle"/>
              <c:size val="8"/>
              <c:spPr>
                <a:noFill/>
                <a:ln>
                  <a:noFill/>
                </a:ln>
              </c:spPr>
            </c:marker>
            <c:bubble3D val="0"/>
            <c:extLst>
              <c:ext xmlns:c16="http://schemas.microsoft.com/office/drawing/2014/chart" uri="{C3380CC4-5D6E-409C-BE32-E72D297353CC}">
                <c16:uniqueId val="{00000008-6DD4-45EC-8875-76B9576CAF78}"/>
              </c:ext>
            </c:extLst>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Input'!$S$436:$BG$436</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09-6DD4-45EC-8875-76B9576CAF78}"/>
            </c:ext>
          </c:extLst>
        </c:ser>
        <c:ser>
          <c:idx val="6"/>
          <c:order val="4"/>
          <c:tx>
            <c:strRef>
              <c:f>'Graphics Input'!$E$437</c:f>
              <c:strCache>
                <c:ptCount val="1"/>
                <c:pt idx="0">
                  <c:v>Hydro / Binary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A-6DD4-45EC-8875-76B9576CAF78}"/>
              </c:ext>
            </c:extLst>
          </c:dPt>
          <c:dPt>
            <c:idx val="1"/>
            <c:bubble3D val="0"/>
            <c:extLst>
              <c:ext xmlns:c16="http://schemas.microsoft.com/office/drawing/2014/chart" uri="{C3380CC4-5D6E-409C-BE32-E72D297353CC}">
                <c16:uniqueId val="{0000000B-6DD4-45EC-8875-76B9576CAF78}"/>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C-6DD4-45EC-8875-76B9576CAF78}"/>
              </c:ext>
            </c:extLst>
          </c:dPt>
          <c:dPt>
            <c:idx val="13"/>
            <c:bubble3D val="0"/>
            <c:extLst>
              <c:ext xmlns:c16="http://schemas.microsoft.com/office/drawing/2014/chart" uri="{C3380CC4-5D6E-409C-BE32-E72D297353CC}">
                <c16:uniqueId val="{0000000D-6DD4-45EC-8875-76B9576CAF78}"/>
              </c:ext>
            </c:extLst>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Input'!$S$437:$BG$437</c:f>
              <c:numCache>
                <c:formatCode>"$"#,##0_);\("$"#,##0\)</c:formatCode>
                <c:ptCount val="41"/>
                <c:pt idx="3">
                  <c:v>114.61</c:v>
                </c:pt>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0E-6DD4-45EC-8875-76B9576CAF78}"/>
            </c:ext>
          </c:extLst>
        </c:ser>
        <c:ser>
          <c:idx val="7"/>
          <c:order val="5"/>
          <c:tx>
            <c:strRef>
              <c:f>'Graphics Input'!$E$438</c:f>
              <c:strCache>
                <c:ptCount val="1"/>
                <c:pt idx="0">
                  <c:v>Hydro / Binary - high</c:v>
                </c:pt>
              </c:strCache>
            </c:strRef>
          </c:tx>
          <c:spPr>
            <a:ln>
              <a:solidFill>
                <a:schemeClr val="accent5"/>
              </a:solidFill>
              <a:prstDash val="dash"/>
            </a:ln>
          </c:spPr>
          <c:marker>
            <c:symbol val="none"/>
          </c:marker>
          <c:dPt>
            <c:idx val="1"/>
            <c:bubble3D val="0"/>
            <c:extLst>
              <c:ext xmlns:c16="http://schemas.microsoft.com/office/drawing/2014/chart" uri="{C3380CC4-5D6E-409C-BE32-E72D297353CC}">
                <c16:uniqueId val="{0000000F-6DD4-45EC-8875-76B9576CAF78}"/>
              </c:ext>
            </c:extLst>
          </c:dPt>
          <c:dPt>
            <c:idx val="12"/>
            <c:bubble3D val="0"/>
            <c:extLst>
              <c:ext xmlns:c16="http://schemas.microsoft.com/office/drawing/2014/chart" uri="{C3380CC4-5D6E-409C-BE32-E72D297353CC}">
                <c16:uniqueId val="{00000010-6DD4-45EC-8875-76B9576CAF78}"/>
              </c:ext>
            </c:extLst>
          </c:dPt>
          <c:dPt>
            <c:idx val="13"/>
            <c:bubble3D val="0"/>
            <c:extLst>
              <c:ext xmlns:c16="http://schemas.microsoft.com/office/drawing/2014/chart" uri="{C3380CC4-5D6E-409C-BE32-E72D297353CC}">
                <c16:uniqueId val="{00000011-6DD4-45EC-8875-76B9576CAF78}"/>
              </c:ext>
            </c:extLst>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Input'!$S$438:$BG$438</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12-6DD4-45EC-8875-76B9576CAF78}"/>
            </c:ext>
          </c:extLst>
        </c:ser>
        <c:ser>
          <c:idx val="9"/>
          <c:order val="6"/>
          <c:tx>
            <c:strRef>
              <c:f>'Graphics Input'!$E$439</c:f>
              <c:strCache>
                <c:ptCount val="1"/>
                <c:pt idx="0">
                  <c:v>NF EGS / Flash - low</c:v>
                </c:pt>
              </c:strCache>
            </c:strRef>
          </c:tx>
          <c:spPr>
            <a:ln>
              <a:solidFill>
                <a:schemeClr val="accent4"/>
              </a:solidFill>
              <a:prstDash val="sysDot"/>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Input'!$S$439:$BG$439</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13-6DD4-45EC-8875-76B9576CAF78}"/>
            </c:ext>
          </c:extLst>
        </c:ser>
        <c:ser>
          <c:idx val="10"/>
          <c:order val="7"/>
          <c:tx>
            <c:strRef>
              <c:f>'Graphics Input'!$E$440</c:f>
              <c:strCache>
                <c:ptCount val="1"/>
                <c:pt idx="0">
                  <c:v>NF EGS / Flash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4-6DD4-45EC-8875-76B9576CAF78}"/>
              </c:ext>
            </c:extLst>
          </c:dPt>
          <c:dPt>
            <c:idx val="1"/>
            <c:bubble3D val="0"/>
            <c:extLst>
              <c:ext xmlns:c16="http://schemas.microsoft.com/office/drawing/2014/chart" uri="{C3380CC4-5D6E-409C-BE32-E72D297353CC}">
                <c16:uniqueId val="{00000015-6DD4-45EC-8875-76B9576CAF78}"/>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6-6DD4-45EC-8875-76B9576CAF78}"/>
              </c:ext>
            </c:extLst>
          </c:dPt>
          <c:dPt>
            <c:idx val="12"/>
            <c:bubble3D val="0"/>
            <c:extLst>
              <c:ext xmlns:c16="http://schemas.microsoft.com/office/drawing/2014/chart" uri="{C3380CC4-5D6E-409C-BE32-E72D297353CC}">
                <c16:uniqueId val="{00000017-6DD4-45EC-8875-76B9576CAF78}"/>
              </c:ext>
            </c:extLst>
          </c:dPt>
          <c:dPt>
            <c:idx val="13"/>
            <c:bubble3D val="0"/>
            <c:extLst>
              <c:ext xmlns:c16="http://schemas.microsoft.com/office/drawing/2014/chart" uri="{C3380CC4-5D6E-409C-BE32-E72D297353CC}">
                <c16:uniqueId val="{00000018-6DD4-45EC-8875-76B9576CAF78}"/>
              </c:ext>
            </c:extLst>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Input'!$S$440:$BG$440</c:f>
              <c:numCache>
                <c:formatCode>"$"#,##0_);\("$"#,##0\)</c:formatCode>
                <c:ptCount val="41"/>
                <c:pt idx="3">
                  <c:v>114.61</c:v>
                </c:pt>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19-6DD4-45EC-8875-76B9576CAF78}"/>
            </c:ext>
          </c:extLst>
        </c:ser>
        <c:ser>
          <c:idx val="12"/>
          <c:order val="8"/>
          <c:tx>
            <c:strRef>
              <c:f>'Graphics Input'!$E$441</c:f>
              <c:strCache>
                <c:ptCount val="1"/>
                <c:pt idx="0">
                  <c:v>NF EGS / Flash - high</c:v>
                </c:pt>
              </c:strCache>
            </c:strRef>
          </c:tx>
          <c:spPr>
            <a:ln>
              <a:solidFill>
                <a:schemeClr val="accent4"/>
              </a:solidFill>
              <a:prstDash val="dash"/>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Input'!$S$441:$BG$441</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1A-6DD4-45EC-8875-76B9576CAF78}"/>
            </c:ext>
          </c:extLst>
        </c:ser>
        <c:ser>
          <c:idx val="1"/>
          <c:order val="9"/>
          <c:tx>
            <c:strRef>
              <c:f>'Graphics Input'!$E$442</c:f>
              <c:strCache>
                <c:ptCount val="1"/>
                <c:pt idx="0">
                  <c:v>NF EGS / Binary - low</c:v>
                </c:pt>
              </c:strCache>
            </c:strRef>
          </c:tx>
          <c:spPr>
            <a:ln>
              <a:solidFill>
                <a:schemeClr val="accent3"/>
              </a:solidFill>
              <a:prstDash val="sysDot"/>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Input'!$S$442:$BG$442</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1B-6DD4-45EC-8875-76B9576CAF78}"/>
            </c:ext>
          </c:extLst>
        </c:ser>
        <c:ser>
          <c:idx val="5"/>
          <c:order val="10"/>
          <c:tx>
            <c:strRef>
              <c:f>'Graphics Input'!$E$443</c:f>
              <c:strCache>
                <c:ptCount val="1"/>
                <c:pt idx="0">
                  <c:v>NF EGS / Binary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1C-6DD4-45EC-8875-76B9576CAF78}"/>
              </c:ext>
            </c:extLst>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Input'!$S$443:$BG$443</c:f>
              <c:numCache>
                <c:formatCode>"$"#,##0_);\("$"#,##0\)</c:formatCode>
                <c:ptCount val="41"/>
                <c:pt idx="3">
                  <c:v>114.61</c:v>
                </c:pt>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1D-6DD4-45EC-8875-76B9576CAF78}"/>
            </c:ext>
          </c:extLst>
        </c:ser>
        <c:ser>
          <c:idx val="8"/>
          <c:order val="11"/>
          <c:tx>
            <c:strRef>
              <c:f>'Graphics Input'!$E$444</c:f>
              <c:strCache>
                <c:ptCount val="1"/>
                <c:pt idx="0">
                  <c:v>NF EGS / Binary - high</c:v>
                </c:pt>
              </c:strCache>
            </c:strRef>
          </c:tx>
          <c:spPr>
            <a:ln>
              <a:prstDash val="dash"/>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Input'!$S$444:$BG$444</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1E-6DD4-45EC-8875-76B9576CAF78}"/>
            </c:ext>
          </c:extLst>
        </c:ser>
        <c:ser>
          <c:idx val="11"/>
          <c:order val="12"/>
          <c:tx>
            <c:strRef>
              <c:f>'Graphics Input'!$E$445</c:f>
              <c:strCache>
                <c:ptCount val="1"/>
                <c:pt idx="0">
                  <c:v>Deep EGS / Flash - low</c:v>
                </c:pt>
              </c:strCache>
            </c:strRef>
          </c:tx>
          <c:spPr>
            <a:ln>
              <a:solidFill>
                <a:schemeClr val="accent2"/>
              </a:solidFill>
              <a:prstDash val="sysDot"/>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Input'!$S$445:$BG$445</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1F-6DD4-45EC-8875-76B9576CAF78}"/>
            </c:ext>
          </c:extLst>
        </c:ser>
        <c:ser>
          <c:idx val="13"/>
          <c:order val="13"/>
          <c:tx>
            <c:strRef>
              <c:f>'Graphics Input'!$E$446</c:f>
              <c:strCache>
                <c:ptCount val="1"/>
                <c:pt idx="0">
                  <c:v>Deep EGS / Flash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20-6DD4-45EC-8875-76B9576CAF78}"/>
              </c:ext>
            </c:extLst>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Input'!$S$446:$BG$446</c:f>
              <c:numCache>
                <c:formatCode>"$"#,##0_);\("$"#,##0\)</c:formatCode>
                <c:ptCount val="41"/>
                <c:pt idx="3">
                  <c:v>114.61</c:v>
                </c:pt>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21-6DD4-45EC-8875-76B9576CAF78}"/>
            </c:ext>
          </c:extLst>
        </c:ser>
        <c:ser>
          <c:idx val="14"/>
          <c:order val="14"/>
          <c:tx>
            <c:strRef>
              <c:f>'Graphics Input'!$E$447</c:f>
              <c:strCache>
                <c:ptCount val="1"/>
                <c:pt idx="0">
                  <c:v>Deep EGS / Flash - high</c:v>
                </c:pt>
              </c:strCache>
            </c:strRef>
          </c:tx>
          <c:spPr>
            <a:ln>
              <a:solidFill>
                <a:schemeClr val="accent2"/>
              </a:solidFill>
              <a:prstDash val="dash"/>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Input'!$S$447:$BG$447</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22-6DD4-45EC-8875-76B9576CAF78}"/>
            </c:ext>
          </c:extLst>
        </c:ser>
        <c:ser>
          <c:idx val="15"/>
          <c:order val="15"/>
          <c:tx>
            <c:strRef>
              <c:f>'Graphics Input'!$E$448</c:f>
              <c:strCache>
                <c:ptCount val="1"/>
                <c:pt idx="0">
                  <c:v>Deep EGS / Binary - low</c:v>
                </c:pt>
              </c:strCache>
            </c:strRef>
          </c:tx>
          <c:spPr>
            <a:ln>
              <a:solidFill>
                <a:srgbClr val="7030A0"/>
              </a:solidFill>
              <a:prstDash val="sysDot"/>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Input'!$S$448:$BG$448</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23-6DD4-45EC-8875-76B9576CAF78}"/>
            </c:ext>
          </c:extLst>
        </c:ser>
        <c:ser>
          <c:idx val="16"/>
          <c:order val="16"/>
          <c:tx>
            <c:strRef>
              <c:f>'Graphics Input'!$E$449</c:f>
              <c:strCache>
                <c:ptCount val="1"/>
                <c:pt idx="0">
                  <c:v>Deep EGS / Binary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extLst>
              <c:ext xmlns:c16="http://schemas.microsoft.com/office/drawing/2014/chart" uri="{C3380CC4-5D6E-409C-BE32-E72D297353CC}">
                <c16:uniqueId val="{00000024-6DD4-45EC-8875-76B9576CAF78}"/>
              </c:ext>
            </c:extLst>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Input'!$S$449:$BG$449</c:f>
              <c:numCache>
                <c:formatCode>"$"#,##0_);\("$"#,##0\)</c:formatCode>
                <c:ptCount val="41"/>
                <c:pt idx="3">
                  <c:v>114.61</c:v>
                </c:pt>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25-6DD4-45EC-8875-76B9576CAF78}"/>
            </c:ext>
          </c:extLst>
        </c:ser>
        <c:ser>
          <c:idx val="17"/>
          <c:order val="17"/>
          <c:tx>
            <c:strRef>
              <c:f>'Graphics Input'!$E$450</c:f>
              <c:strCache>
                <c:ptCount val="1"/>
                <c:pt idx="0">
                  <c:v>Deep EGS / Binary - high</c:v>
                </c:pt>
              </c:strCache>
            </c:strRef>
          </c:tx>
          <c:spPr>
            <a:ln>
              <a:solidFill>
                <a:srgbClr val="7030A0"/>
              </a:solidFill>
              <a:prstDash val="dash"/>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Input'!$S$450:$BG$450</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26-6DD4-45EC-8875-76B9576CAF78}"/>
            </c:ext>
          </c:extLst>
        </c:ser>
        <c:dLbls>
          <c:showLegendKey val="0"/>
          <c:showVal val="0"/>
          <c:showCatName val="0"/>
          <c:showSerName val="0"/>
          <c:showPercent val="0"/>
          <c:showBubbleSize val="0"/>
        </c:dLbls>
        <c:smooth val="0"/>
        <c:axId val="158433664"/>
        <c:axId val="158435200"/>
      </c:lineChart>
      <c:catAx>
        <c:axId val="158433664"/>
        <c:scaling>
          <c:orientation val="minMax"/>
        </c:scaling>
        <c:delete val="0"/>
        <c:axPos val="b"/>
        <c:numFmt formatCode="General" sourceLinked="1"/>
        <c:majorTickMark val="out"/>
        <c:minorTickMark val="none"/>
        <c:tickLblPos val="nextTo"/>
        <c:txPr>
          <a:bodyPr/>
          <a:lstStyle/>
          <a:p>
            <a:pPr>
              <a:defRPr sz="1400"/>
            </a:pPr>
            <a:endParaRPr lang="da-DK"/>
          </a:p>
        </c:txPr>
        <c:crossAx val="158435200"/>
        <c:crosses val="autoZero"/>
        <c:auto val="1"/>
        <c:lblAlgn val="ctr"/>
        <c:lblOffset val="100"/>
        <c:tickLblSkip val="5"/>
        <c:tickMarkSkip val="1"/>
        <c:noMultiLvlLbl val="0"/>
      </c:catAx>
      <c:valAx>
        <c:axId val="158435200"/>
        <c:scaling>
          <c:orientation val="minMax"/>
        </c:scaling>
        <c:delete val="0"/>
        <c:axPos val="l"/>
        <c:majorGridlines>
          <c:spPr>
            <a:ln>
              <a:solidFill>
                <a:schemeClr val="bg1">
                  <a:lumMod val="85000"/>
                </a:schemeClr>
              </a:solidFill>
            </a:ln>
          </c:spPr>
        </c:majorGridlines>
        <c:title>
          <c:tx>
            <c:rich>
              <a:bodyPr rot="-5400000" vert="horz"/>
              <a:lstStyle/>
              <a:p>
                <a:pPr>
                  <a:defRPr sz="1600"/>
                </a:pPr>
                <a:r>
                  <a:rPr lang="en-US" sz="1400" baseline="0"/>
                  <a:t>Geothermal Fixed Operations and Maintenance Costs</a:t>
                </a:r>
                <a:r>
                  <a:rPr lang="en-US" sz="1400"/>
                  <a:t>($/kW/yr)</a:t>
                </a:r>
              </a:p>
            </c:rich>
          </c:tx>
          <c:layout>
            <c:manualLayout>
              <c:xMode val="edge"/>
              <c:yMode val="edge"/>
              <c:x val="1.0292535381034499E-2"/>
              <c:y val="0.107329584349832"/>
            </c:manualLayout>
          </c:layout>
          <c:overlay val="0"/>
        </c:title>
        <c:numFmt formatCode="&quot;$&quot;#,##0" sourceLinked="0"/>
        <c:majorTickMark val="out"/>
        <c:minorTickMark val="none"/>
        <c:tickLblPos val="nextTo"/>
        <c:txPr>
          <a:bodyPr/>
          <a:lstStyle/>
          <a:p>
            <a:pPr>
              <a:defRPr sz="1400"/>
            </a:pPr>
            <a:endParaRPr lang="da-DK"/>
          </a:p>
        </c:txPr>
        <c:crossAx val="158433664"/>
        <c:crosses val="autoZero"/>
        <c:crossBetween val="midCat"/>
      </c:valAx>
    </c:plotArea>
    <c:legend>
      <c:legendPos val="t"/>
      <c:layout>
        <c:manualLayout>
          <c:xMode val="edge"/>
          <c:yMode val="edge"/>
          <c:x val="0.49990378762786303"/>
          <c:y val="0.26103636756972798"/>
          <c:w val="0.483953914380294"/>
          <c:h val="0.18975969030645501"/>
        </c:manualLayout>
      </c:layout>
      <c:overlay val="0"/>
      <c:txPr>
        <a:bodyPr/>
        <a:lstStyle/>
        <a:p>
          <a:pPr>
            <a:defRPr sz="105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221603396195602E-2"/>
          <c:y val="2.6626574550680099E-2"/>
          <c:w val="0.88349341043901897"/>
          <c:h val="0.81318821339193104"/>
        </c:manualLayout>
      </c:layout>
      <c:lineChart>
        <c:grouping val="standard"/>
        <c:varyColors val="0"/>
        <c:ser>
          <c:idx val="3"/>
          <c:order val="0"/>
          <c:tx>
            <c:strRef>
              <c:f>'Graphics Input'!$E$372</c:f>
              <c:strCache>
                <c:ptCount val="1"/>
                <c:pt idx="0">
                  <c:v>Hydro / Flash - low</c:v>
                </c:pt>
              </c:strCache>
            </c:strRef>
          </c:tx>
          <c:spPr>
            <a:ln>
              <a:solidFill>
                <a:schemeClr val="accent6"/>
              </a:solidFill>
              <a:prstDash val="sysDot"/>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Input'!$S$372:$BG$372</c:f>
              <c:numCache>
                <c:formatCode>"$"#,##0_);\("$"#,##0\)</c:formatCode>
                <c:ptCount val="41"/>
                <c:pt idx="4">
                  <c:v>99.516055135938558</c:v>
                </c:pt>
                <c:pt idx="5">
                  <c:v>99.516055135938558</c:v>
                </c:pt>
                <c:pt idx="6">
                  <c:v>99.516055135938558</c:v>
                </c:pt>
                <c:pt idx="7">
                  <c:v>99.516055135938558</c:v>
                </c:pt>
                <c:pt idx="8">
                  <c:v>99.516055135938558</c:v>
                </c:pt>
                <c:pt idx="9">
                  <c:v>99.516055135938558</c:v>
                </c:pt>
                <c:pt idx="10">
                  <c:v>99.516055135938558</c:v>
                </c:pt>
                <c:pt idx="11">
                  <c:v>99.516055135938558</c:v>
                </c:pt>
                <c:pt idx="12">
                  <c:v>99.516055135938558</c:v>
                </c:pt>
                <c:pt idx="13">
                  <c:v>99.516055135938558</c:v>
                </c:pt>
                <c:pt idx="14">
                  <c:v>99.516055135938558</c:v>
                </c:pt>
                <c:pt idx="15">
                  <c:v>99.516055135938558</c:v>
                </c:pt>
                <c:pt idx="16">
                  <c:v>99.516055135938558</c:v>
                </c:pt>
                <c:pt idx="17">
                  <c:v>99.516055135938558</c:v>
                </c:pt>
                <c:pt idx="18">
                  <c:v>99.516055135938558</c:v>
                </c:pt>
                <c:pt idx="19">
                  <c:v>99.516055135938558</c:v>
                </c:pt>
                <c:pt idx="20">
                  <c:v>99.516055135938558</c:v>
                </c:pt>
                <c:pt idx="21">
                  <c:v>99.516055135938558</c:v>
                </c:pt>
                <c:pt idx="22">
                  <c:v>99.516055135938558</c:v>
                </c:pt>
                <c:pt idx="23">
                  <c:v>99.516055135938558</c:v>
                </c:pt>
                <c:pt idx="24">
                  <c:v>99.516055135938558</c:v>
                </c:pt>
                <c:pt idx="25">
                  <c:v>99.516055135938558</c:v>
                </c:pt>
                <c:pt idx="26">
                  <c:v>99.516055135938558</c:v>
                </c:pt>
                <c:pt idx="27">
                  <c:v>99.516055135938558</c:v>
                </c:pt>
                <c:pt idx="28">
                  <c:v>99.516055135938558</c:v>
                </c:pt>
                <c:pt idx="29">
                  <c:v>99.516055135938558</c:v>
                </c:pt>
                <c:pt idx="30">
                  <c:v>99.516055135938558</c:v>
                </c:pt>
                <c:pt idx="31">
                  <c:v>99.516055135938558</c:v>
                </c:pt>
                <c:pt idx="32">
                  <c:v>99.516055135938558</c:v>
                </c:pt>
                <c:pt idx="33">
                  <c:v>99.516055135938558</c:v>
                </c:pt>
                <c:pt idx="34">
                  <c:v>99.516055135938558</c:v>
                </c:pt>
                <c:pt idx="35">
                  <c:v>99.516055135938558</c:v>
                </c:pt>
                <c:pt idx="36">
                  <c:v>99.516055135938558</c:v>
                </c:pt>
                <c:pt idx="37">
                  <c:v>99.516055135938558</c:v>
                </c:pt>
                <c:pt idx="38">
                  <c:v>99.516055135938558</c:v>
                </c:pt>
                <c:pt idx="39">
                  <c:v>99.516055135938558</c:v>
                </c:pt>
                <c:pt idx="40">
                  <c:v>99.516055135938558</c:v>
                </c:pt>
              </c:numCache>
            </c:numRef>
          </c:val>
          <c:smooth val="0"/>
          <c:extLst>
            <c:ext xmlns:c16="http://schemas.microsoft.com/office/drawing/2014/chart" uri="{C3380CC4-5D6E-409C-BE32-E72D297353CC}">
              <c16:uniqueId val="{00000000-3E19-4AA8-81B6-FABE7EDA8271}"/>
            </c:ext>
          </c:extLst>
        </c:ser>
        <c:ser>
          <c:idx val="6"/>
          <c:order val="1"/>
          <c:tx>
            <c:strRef>
              <c:f>'Graphics Input'!$E$373</c:f>
              <c:strCache>
                <c:ptCount val="1"/>
                <c:pt idx="0">
                  <c:v>Hydro / Flash - mid</c:v>
                </c:pt>
              </c:strCache>
            </c:strRef>
          </c:tx>
          <c:spPr>
            <a:ln>
              <a:solidFill>
                <a:schemeClr val="accent6"/>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1-3E19-4AA8-81B6-FABE7EDA8271}"/>
              </c:ext>
            </c:extLst>
          </c:dPt>
          <c:dPt>
            <c:idx val="1"/>
            <c:bubble3D val="0"/>
            <c:extLst>
              <c:ext xmlns:c16="http://schemas.microsoft.com/office/drawing/2014/chart" uri="{C3380CC4-5D6E-409C-BE32-E72D297353CC}">
                <c16:uniqueId val="{00000002-3E19-4AA8-81B6-FABE7EDA8271}"/>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3-3E19-4AA8-81B6-FABE7EDA8271}"/>
              </c:ext>
            </c:extLst>
          </c:dPt>
          <c:dPt>
            <c:idx val="13"/>
            <c:bubble3D val="0"/>
            <c:extLst>
              <c:ext xmlns:c16="http://schemas.microsoft.com/office/drawing/2014/chart" uri="{C3380CC4-5D6E-409C-BE32-E72D297353CC}">
                <c16:uniqueId val="{00000004-3E19-4AA8-81B6-FABE7EDA8271}"/>
              </c:ext>
            </c:extLst>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Input'!$S$373:$BG$373</c:f>
              <c:numCache>
                <c:formatCode>"$"#,##0_);\("$"#,##0\)</c:formatCode>
                <c:ptCount val="41"/>
                <c:pt idx="3">
                  <c:v>99.516055135938558</c:v>
                </c:pt>
                <c:pt idx="4">
                  <c:v>99.516055135938558</c:v>
                </c:pt>
                <c:pt idx="5">
                  <c:v>99.516055135938558</c:v>
                </c:pt>
                <c:pt idx="6">
                  <c:v>99.516055135938558</c:v>
                </c:pt>
                <c:pt idx="7">
                  <c:v>99.516055135938558</c:v>
                </c:pt>
                <c:pt idx="8">
                  <c:v>99.516055135938558</c:v>
                </c:pt>
                <c:pt idx="9">
                  <c:v>99.516055135938558</c:v>
                </c:pt>
                <c:pt idx="10">
                  <c:v>99.516055135938558</c:v>
                </c:pt>
                <c:pt idx="11">
                  <c:v>99.516055135938558</c:v>
                </c:pt>
                <c:pt idx="12">
                  <c:v>99.516055135938558</c:v>
                </c:pt>
                <c:pt idx="13">
                  <c:v>99.516055135938558</c:v>
                </c:pt>
                <c:pt idx="14">
                  <c:v>99.516055135938558</c:v>
                </c:pt>
                <c:pt idx="15">
                  <c:v>99.516055135938558</c:v>
                </c:pt>
                <c:pt idx="16">
                  <c:v>99.516055135938558</c:v>
                </c:pt>
                <c:pt idx="17">
                  <c:v>99.516055135938558</c:v>
                </c:pt>
                <c:pt idx="18">
                  <c:v>99.516055135938558</c:v>
                </c:pt>
                <c:pt idx="19">
                  <c:v>99.516055135938558</c:v>
                </c:pt>
                <c:pt idx="20">
                  <c:v>99.516055135938558</c:v>
                </c:pt>
                <c:pt idx="21">
                  <c:v>99.516055135938558</c:v>
                </c:pt>
                <c:pt idx="22">
                  <c:v>99.516055135938558</c:v>
                </c:pt>
                <c:pt idx="23">
                  <c:v>99.516055135938558</c:v>
                </c:pt>
                <c:pt idx="24">
                  <c:v>99.516055135938558</c:v>
                </c:pt>
                <c:pt idx="25">
                  <c:v>99.516055135938558</c:v>
                </c:pt>
                <c:pt idx="26">
                  <c:v>99.516055135938558</c:v>
                </c:pt>
                <c:pt idx="27">
                  <c:v>99.516055135938558</c:v>
                </c:pt>
                <c:pt idx="28">
                  <c:v>99.516055135938558</c:v>
                </c:pt>
                <c:pt idx="29">
                  <c:v>99.516055135938558</c:v>
                </c:pt>
                <c:pt idx="30">
                  <c:v>99.516055135938558</c:v>
                </c:pt>
                <c:pt idx="31">
                  <c:v>99.516055135938558</c:v>
                </c:pt>
                <c:pt idx="32">
                  <c:v>99.516055135938558</c:v>
                </c:pt>
                <c:pt idx="33">
                  <c:v>99.516055135938558</c:v>
                </c:pt>
                <c:pt idx="34">
                  <c:v>99.516055135938558</c:v>
                </c:pt>
                <c:pt idx="35">
                  <c:v>99.516055135938558</c:v>
                </c:pt>
                <c:pt idx="36">
                  <c:v>99.516055135938558</c:v>
                </c:pt>
                <c:pt idx="37">
                  <c:v>99.516055135938558</c:v>
                </c:pt>
                <c:pt idx="38">
                  <c:v>99.516055135938558</c:v>
                </c:pt>
                <c:pt idx="39">
                  <c:v>99.516055135938558</c:v>
                </c:pt>
                <c:pt idx="40">
                  <c:v>99.516055135938558</c:v>
                </c:pt>
              </c:numCache>
            </c:numRef>
          </c:val>
          <c:smooth val="0"/>
          <c:extLst>
            <c:ext xmlns:c16="http://schemas.microsoft.com/office/drawing/2014/chart" uri="{C3380CC4-5D6E-409C-BE32-E72D297353CC}">
              <c16:uniqueId val="{00000005-3E19-4AA8-81B6-FABE7EDA8271}"/>
            </c:ext>
          </c:extLst>
        </c:ser>
        <c:ser>
          <c:idx val="7"/>
          <c:order val="2"/>
          <c:tx>
            <c:strRef>
              <c:f>'Graphics Input'!$E$374</c:f>
              <c:strCache>
                <c:ptCount val="1"/>
                <c:pt idx="0">
                  <c:v>Hydro / Flash - high</c:v>
                </c:pt>
              </c:strCache>
            </c:strRef>
          </c:tx>
          <c:spPr>
            <a:ln>
              <a:solidFill>
                <a:schemeClr val="accent6"/>
              </a:solidFill>
              <a:prstDash val="dash"/>
            </a:ln>
          </c:spPr>
          <c:marker>
            <c:symbol val="none"/>
          </c:marker>
          <c:dPt>
            <c:idx val="1"/>
            <c:bubble3D val="0"/>
            <c:extLst>
              <c:ext xmlns:c16="http://schemas.microsoft.com/office/drawing/2014/chart" uri="{C3380CC4-5D6E-409C-BE32-E72D297353CC}">
                <c16:uniqueId val="{00000006-3E19-4AA8-81B6-FABE7EDA8271}"/>
              </c:ext>
            </c:extLst>
          </c:dPt>
          <c:dPt>
            <c:idx val="12"/>
            <c:bubble3D val="0"/>
            <c:extLst>
              <c:ext xmlns:c16="http://schemas.microsoft.com/office/drawing/2014/chart" uri="{C3380CC4-5D6E-409C-BE32-E72D297353CC}">
                <c16:uniqueId val="{00000007-3E19-4AA8-81B6-FABE7EDA8271}"/>
              </c:ext>
            </c:extLst>
          </c:dPt>
          <c:dPt>
            <c:idx val="13"/>
            <c:bubble3D val="0"/>
            <c:extLst>
              <c:ext xmlns:c16="http://schemas.microsoft.com/office/drawing/2014/chart" uri="{C3380CC4-5D6E-409C-BE32-E72D297353CC}">
                <c16:uniqueId val="{00000008-3E19-4AA8-81B6-FABE7EDA8271}"/>
              </c:ext>
            </c:extLst>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Input'!$S$374:$BG$374</c:f>
              <c:numCache>
                <c:formatCode>"$"#,##0_);\("$"#,##0\)</c:formatCode>
                <c:ptCount val="41"/>
                <c:pt idx="4">
                  <c:v>99.516055135938558</c:v>
                </c:pt>
                <c:pt idx="5">
                  <c:v>99.516055135938558</c:v>
                </c:pt>
                <c:pt idx="6">
                  <c:v>99.516055135938558</c:v>
                </c:pt>
                <c:pt idx="7">
                  <c:v>99.516055135938558</c:v>
                </c:pt>
                <c:pt idx="8">
                  <c:v>99.516055135938558</c:v>
                </c:pt>
                <c:pt idx="9">
                  <c:v>99.516055135938558</c:v>
                </c:pt>
                <c:pt idx="10">
                  <c:v>99.516055135938558</c:v>
                </c:pt>
                <c:pt idx="11">
                  <c:v>99.516055135938558</c:v>
                </c:pt>
                <c:pt idx="12">
                  <c:v>99.516055135938558</c:v>
                </c:pt>
                <c:pt idx="13">
                  <c:v>99.516055135938558</c:v>
                </c:pt>
                <c:pt idx="14">
                  <c:v>99.516055135938558</c:v>
                </c:pt>
                <c:pt idx="15">
                  <c:v>99.516055135938558</c:v>
                </c:pt>
                <c:pt idx="16">
                  <c:v>99.516055135938558</c:v>
                </c:pt>
                <c:pt idx="17">
                  <c:v>99.516055135938558</c:v>
                </c:pt>
                <c:pt idx="18">
                  <c:v>99.516055135938558</c:v>
                </c:pt>
                <c:pt idx="19">
                  <c:v>99.516055135938558</c:v>
                </c:pt>
                <c:pt idx="20">
                  <c:v>99.516055135938558</c:v>
                </c:pt>
                <c:pt idx="21">
                  <c:v>99.516055135938558</c:v>
                </c:pt>
                <c:pt idx="22">
                  <c:v>99.516055135938558</c:v>
                </c:pt>
                <c:pt idx="23">
                  <c:v>99.516055135938558</c:v>
                </c:pt>
                <c:pt idx="24">
                  <c:v>99.516055135938558</c:v>
                </c:pt>
                <c:pt idx="25">
                  <c:v>99.516055135938558</c:v>
                </c:pt>
                <c:pt idx="26">
                  <c:v>99.516055135938558</c:v>
                </c:pt>
                <c:pt idx="27">
                  <c:v>99.516055135938558</c:v>
                </c:pt>
                <c:pt idx="28">
                  <c:v>99.516055135938558</c:v>
                </c:pt>
                <c:pt idx="29">
                  <c:v>99.516055135938558</c:v>
                </c:pt>
                <c:pt idx="30">
                  <c:v>99.516055135938558</c:v>
                </c:pt>
                <c:pt idx="31">
                  <c:v>99.516055135938558</c:v>
                </c:pt>
                <c:pt idx="32">
                  <c:v>99.516055135938558</c:v>
                </c:pt>
                <c:pt idx="33">
                  <c:v>99.516055135938558</c:v>
                </c:pt>
                <c:pt idx="34">
                  <c:v>99.516055135938558</c:v>
                </c:pt>
                <c:pt idx="35">
                  <c:v>99.516055135938558</c:v>
                </c:pt>
                <c:pt idx="36">
                  <c:v>99.516055135938558</c:v>
                </c:pt>
                <c:pt idx="37">
                  <c:v>99.516055135938558</c:v>
                </c:pt>
                <c:pt idx="38">
                  <c:v>99.516055135938558</c:v>
                </c:pt>
                <c:pt idx="39">
                  <c:v>99.516055135938558</c:v>
                </c:pt>
                <c:pt idx="40">
                  <c:v>99.516055135938558</c:v>
                </c:pt>
              </c:numCache>
            </c:numRef>
          </c:val>
          <c:smooth val="0"/>
          <c:extLst>
            <c:ext xmlns:c16="http://schemas.microsoft.com/office/drawing/2014/chart" uri="{C3380CC4-5D6E-409C-BE32-E72D297353CC}">
              <c16:uniqueId val="{00000009-3E19-4AA8-81B6-FABE7EDA8271}"/>
            </c:ext>
          </c:extLst>
        </c:ser>
        <c:ser>
          <c:idx val="10"/>
          <c:order val="3"/>
          <c:tx>
            <c:strRef>
              <c:f>'Graphics Input'!$E$375</c:f>
              <c:strCache>
                <c:ptCount val="1"/>
                <c:pt idx="0">
                  <c:v>Hydro / Binary - low</c:v>
                </c:pt>
              </c:strCache>
            </c:strRef>
          </c:tx>
          <c:spPr>
            <a:ln>
              <a:solidFill>
                <a:schemeClr val="accent5"/>
              </a:solidFill>
              <a:prstDash val="sysDot"/>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0A-3E19-4AA8-81B6-FABE7EDA8271}"/>
              </c:ext>
            </c:extLst>
          </c:dPt>
          <c:dPt>
            <c:idx val="1"/>
            <c:bubble3D val="0"/>
            <c:extLst>
              <c:ext xmlns:c16="http://schemas.microsoft.com/office/drawing/2014/chart" uri="{C3380CC4-5D6E-409C-BE32-E72D297353CC}">
                <c16:uniqueId val="{0000000B-3E19-4AA8-81B6-FABE7EDA8271}"/>
              </c:ext>
            </c:extLst>
          </c:dPt>
          <c:dPt>
            <c:idx val="12"/>
            <c:bubble3D val="0"/>
            <c:extLst>
              <c:ext xmlns:c16="http://schemas.microsoft.com/office/drawing/2014/chart" uri="{C3380CC4-5D6E-409C-BE32-E72D297353CC}">
                <c16:uniqueId val="{0000000C-3E19-4AA8-81B6-FABE7EDA8271}"/>
              </c:ext>
            </c:extLst>
          </c:dPt>
          <c:dPt>
            <c:idx val="13"/>
            <c:bubble3D val="0"/>
            <c:extLst>
              <c:ext xmlns:c16="http://schemas.microsoft.com/office/drawing/2014/chart" uri="{C3380CC4-5D6E-409C-BE32-E72D297353CC}">
                <c16:uniqueId val="{0000000D-3E19-4AA8-81B6-FABE7EDA8271}"/>
              </c:ext>
            </c:extLst>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Input'!$S$375:$BG$375</c:f>
              <c:numCache>
                <c:formatCode>"$"#,##0_);\("$"#,##0\)</c:formatCode>
                <c:ptCount val="41"/>
                <c:pt idx="4">
                  <c:v>116.72605889258675</c:v>
                </c:pt>
                <c:pt idx="5">
                  <c:v>116.72605889258675</c:v>
                </c:pt>
                <c:pt idx="6">
                  <c:v>116.72605889258675</c:v>
                </c:pt>
                <c:pt idx="7">
                  <c:v>116.72605889258675</c:v>
                </c:pt>
                <c:pt idx="8">
                  <c:v>116.72605889258675</c:v>
                </c:pt>
                <c:pt idx="9">
                  <c:v>116.72605889258675</c:v>
                </c:pt>
                <c:pt idx="10">
                  <c:v>116.72605889258675</c:v>
                </c:pt>
                <c:pt idx="11">
                  <c:v>116.72605889258675</c:v>
                </c:pt>
                <c:pt idx="12">
                  <c:v>116.72605889258675</c:v>
                </c:pt>
                <c:pt idx="13">
                  <c:v>116.72605889258675</c:v>
                </c:pt>
                <c:pt idx="14">
                  <c:v>116.72605889258675</c:v>
                </c:pt>
                <c:pt idx="15">
                  <c:v>116.72605889258675</c:v>
                </c:pt>
                <c:pt idx="16">
                  <c:v>116.72605889258675</c:v>
                </c:pt>
                <c:pt idx="17">
                  <c:v>116.72605889258675</c:v>
                </c:pt>
                <c:pt idx="18">
                  <c:v>116.72605889258675</c:v>
                </c:pt>
                <c:pt idx="19">
                  <c:v>116.72605889258675</c:v>
                </c:pt>
                <c:pt idx="20">
                  <c:v>116.72605889258675</c:v>
                </c:pt>
                <c:pt idx="21">
                  <c:v>116.72605889258675</c:v>
                </c:pt>
                <c:pt idx="22">
                  <c:v>116.72605889258675</c:v>
                </c:pt>
                <c:pt idx="23">
                  <c:v>116.72605889258675</c:v>
                </c:pt>
                <c:pt idx="24">
                  <c:v>116.72605889258675</c:v>
                </c:pt>
                <c:pt idx="25">
                  <c:v>116.72605889258675</c:v>
                </c:pt>
                <c:pt idx="26">
                  <c:v>116.72605889258675</c:v>
                </c:pt>
                <c:pt idx="27">
                  <c:v>116.72605889258675</c:v>
                </c:pt>
                <c:pt idx="28">
                  <c:v>116.72605889258675</c:v>
                </c:pt>
                <c:pt idx="29">
                  <c:v>116.72605889258675</c:v>
                </c:pt>
                <c:pt idx="30">
                  <c:v>116.72605889258675</c:v>
                </c:pt>
                <c:pt idx="31">
                  <c:v>116.72605889258675</c:v>
                </c:pt>
                <c:pt idx="32">
                  <c:v>116.72605889258675</c:v>
                </c:pt>
                <c:pt idx="33">
                  <c:v>116.72605889258675</c:v>
                </c:pt>
                <c:pt idx="34">
                  <c:v>116.72605889258675</c:v>
                </c:pt>
                <c:pt idx="35">
                  <c:v>116.72605889258675</c:v>
                </c:pt>
                <c:pt idx="36">
                  <c:v>116.72605889258675</c:v>
                </c:pt>
                <c:pt idx="37">
                  <c:v>116.72605889258675</c:v>
                </c:pt>
                <c:pt idx="38">
                  <c:v>116.72605889258675</c:v>
                </c:pt>
                <c:pt idx="39">
                  <c:v>116.72605889258675</c:v>
                </c:pt>
                <c:pt idx="40">
                  <c:v>116.72605889258675</c:v>
                </c:pt>
              </c:numCache>
            </c:numRef>
          </c:val>
          <c:smooth val="0"/>
          <c:extLst>
            <c:ext xmlns:c16="http://schemas.microsoft.com/office/drawing/2014/chart" uri="{C3380CC4-5D6E-409C-BE32-E72D297353CC}">
              <c16:uniqueId val="{0000000E-3E19-4AA8-81B6-FABE7EDA8271}"/>
            </c:ext>
          </c:extLst>
        </c:ser>
        <c:ser>
          <c:idx val="12"/>
          <c:order val="4"/>
          <c:tx>
            <c:strRef>
              <c:f>'Graphics Input'!$E$376</c:f>
              <c:strCache>
                <c:ptCount val="1"/>
                <c:pt idx="0">
                  <c:v>Hydro / Binary - mid</c:v>
                </c:pt>
              </c:strCache>
            </c:strRef>
          </c:tx>
          <c:spPr>
            <a:ln>
              <a:solidFill>
                <a:schemeClr val="accent5"/>
              </a:solidFill>
              <a:prstDash val="solid"/>
            </a:ln>
          </c:spPr>
          <c:marker>
            <c:symbol val="none"/>
          </c:marker>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F-3E19-4AA8-81B6-FABE7EDA8271}"/>
              </c:ext>
            </c:extLst>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Input'!$S$376:$BG$376</c:f>
              <c:numCache>
                <c:formatCode>"$"#,##0_);\("$"#,##0\)</c:formatCode>
                <c:ptCount val="41"/>
                <c:pt idx="3">
                  <c:v>116.72605889258675</c:v>
                </c:pt>
                <c:pt idx="4">
                  <c:v>116.72605889258675</c:v>
                </c:pt>
                <c:pt idx="5">
                  <c:v>116.72605889258675</c:v>
                </c:pt>
                <c:pt idx="6">
                  <c:v>116.72605889258675</c:v>
                </c:pt>
                <c:pt idx="7">
                  <c:v>116.72605889258675</c:v>
                </c:pt>
                <c:pt idx="8">
                  <c:v>116.72605889258675</c:v>
                </c:pt>
                <c:pt idx="9">
                  <c:v>116.72605889258675</c:v>
                </c:pt>
                <c:pt idx="10">
                  <c:v>116.72605889258675</c:v>
                </c:pt>
                <c:pt idx="11">
                  <c:v>116.72605889258675</c:v>
                </c:pt>
                <c:pt idx="12">
                  <c:v>116.72605889258675</c:v>
                </c:pt>
                <c:pt idx="13">
                  <c:v>116.72605889258675</c:v>
                </c:pt>
                <c:pt idx="14">
                  <c:v>116.72605889258675</c:v>
                </c:pt>
                <c:pt idx="15">
                  <c:v>116.72605889258675</c:v>
                </c:pt>
                <c:pt idx="16">
                  <c:v>116.72605889258675</c:v>
                </c:pt>
                <c:pt idx="17">
                  <c:v>116.72605889258675</c:v>
                </c:pt>
                <c:pt idx="18">
                  <c:v>116.72605889258675</c:v>
                </c:pt>
                <c:pt idx="19">
                  <c:v>116.72605889258675</c:v>
                </c:pt>
                <c:pt idx="20">
                  <c:v>116.72605889258675</c:v>
                </c:pt>
                <c:pt idx="21">
                  <c:v>116.72605889258675</c:v>
                </c:pt>
                <c:pt idx="22">
                  <c:v>116.72605889258675</c:v>
                </c:pt>
                <c:pt idx="23">
                  <c:v>116.72605889258675</c:v>
                </c:pt>
                <c:pt idx="24">
                  <c:v>116.72605889258675</c:v>
                </c:pt>
                <c:pt idx="25">
                  <c:v>116.72605889258675</c:v>
                </c:pt>
                <c:pt idx="26">
                  <c:v>116.72605889258675</c:v>
                </c:pt>
                <c:pt idx="27">
                  <c:v>116.72605889258675</c:v>
                </c:pt>
                <c:pt idx="28">
                  <c:v>116.72605889258675</c:v>
                </c:pt>
                <c:pt idx="29">
                  <c:v>116.72605889258675</c:v>
                </c:pt>
                <c:pt idx="30">
                  <c:v>116.72605889258675</c:v>
                </c:pt>
                <c:pt idx="31">
                  <c:v>116.72605889258675</c:v>
                </c:pt>
                <c:pt idx="32">
                  <c:v>116.72605889258675</c:v>
                </c:pt>
                <c:pt idx="33">
                  <c:v>116.72605889258675</c:v>
                </c:pt>
                <c:pt idx="34">
                  <c:v>116.72605889258675</c:v>
                </c:pt>
                <c:pt idx="35">
                  <c:v>116.72605889258675</c:v>
                </c:pt>
                <c:pt idx="36">
                  <c:v>116.72605889258675</c:v>
                </c:pt>
                <c:pt idx="37">
                  <c:v>116.72605889258675</c:v>
                </c:pt>
                <c:pt idx="38">
                  <c:v>116.72605889258675</c:v>
                </c:pt>
                <c:pt idx="39">
                  <c:v>116.72605889258675</c:v>
                </c:pt>
                <c:pt idx="40">
                  <c:v>116.72605889258675</c:v>
                </c:pt>
              </c:numCache>
            </c:numRef>
          </c:val>
          <c:smooth val="0"/>
          <c:extLst>
            <c:ext xmlns:c16="http://schemas.microsoft.com/office/drawing/2014/chart" uri="{C3380CC4-5D6E-409C-BE32-E72D297353CC}">
              <c16:uniqueId val="{00000010-3E19-4AA8-81B6-FABE7EDA8271}"/>
            </c:ext>
          </c:extLst>
        </c:ser>
        <c:ser>
          <c:idx val="0"/>
          <c:order val="5"/>
          <c:tx>
            <c:strRef>
              <c:f>'Graphics Input'!$E$377</c:f>
              <c:strCache>
                <c:ptCount val="1"/>
                <c:pt idx="0">
                  <c:v>Hydro / Binary - high</c:v>
                </c:pt>
              </c:strCache>
            </c:strRef>
          </c:tx>
          <c:spPr>
            <a:ln>
              <a:solidFill>
                <a:schemeClr val="accent5"/>
              </a:solidFill>
              <a:prstDash val="dash"/>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Input'!$S$377:$BG$377</c:f>
              <c:numCache>
                <c:formatCode>"$"#,##0_);\("$"#,##0\)</c:formatCode>
                <c:ptCount val="41"/>
                <c:pt idx="4">
                  <c:v>116.72605889258675</c:v>
                </c:pt>
                <c:pt idx="5">
                  <c:v>116.72605889258675</c:v>
                </c:pt>
                <c:pt idx="6">
                  <c:v>116.72605889258675</c:v>
                </c:pt>
                <c:pt idx="7">
                  <c:v>116.72605889258675</c:v>
                </c:pt>
                <c:pt idx="8">
                  <c:v>116.72605889258675</c:v>
                </c:pt>
                <c:pt idx="9">
                  <c:v>116.72605889258675</c:v>
                </c:pt>
                <c:pt idx="10">
                  <c:v>116.72605889258675</c:v>
                </c:pt>
                <c:pt idx="11">
                  <c:v>116.72605889258675</c:v>
                </c:pt>
                <c:pt idx="12">
                  <c:v>116.72605889258675</c:v>
                </c:pt>
                <c:pt idx="13">
                  <c:v>116.72605889258675</c:v>
                </c:pt>
                <c:pt idx="14">
                  <c:v>116.72605889258675</c:v>
                </c:pt>
                <c:pt idx="15">
                  <c:v>116.72605889258675</c:v>
                </c:pt>
                <c:pt idx="16">
                  <c:v>116.72605889258675</c:v>
                </c:pt>
                <c:pt idx="17">
                  <c:v>116.72605889258675</c:v>
                </c:pt>
                <c:pt idx="18">
                  <c:v>116.72605889258675</c:v>
                </c:pt>
                <c:pt idx="19">
                  <c:v>116.72605889258675</c:v>
                </c:pt>
                <c:pt idx="20">
                  <c:v>116.72605889258675</c:v>
                </c:pt>
                <c:pt idx="21">
                  <c:v>116.72605889258675</c:v>
                </c:pt>
                <c:pt idx="22">
                  <c:v>116.72605889258675</c:v>
                </c:pt>
                <c:pt idx="23">
                  <c:v>116.72605889258675</c:v>
                </c:pt>
                <c:pt idx="24">
                  <c:v>116.72605889258675</c:v>
                </c:pt>
                <c:pt idx="25">
                  <c:v>116.72605889258675</c:v>
                </c:pt>
                <c:pt idx="26">
                  <c:v>116.72605889258675</c:v>
                </c:pt>
                <c:pt idx="27">
                  <c:v>116.72605889258675</c:v>
                </c:pt>
                <c:pt idx="28">
                  <c:v>116.72605889258675</c:v>
                </c:pt>
                <c:pt idx="29">
                  <c:v>116.72605889258675</c:v>
                </c:pt>
                <c:pt idx="30">
                  <c:v>116.72605889258675</c:v>
                </c:pt>
                <c:pt idx="31">
                  <c:v>116.72605889258675</c:v>
                </c:pt>
                <c:pt idx="32">
                  <c:v>116.72605889258675</c:v>
                </c:pt>
                <c:pt idx="33">
                  <c:v>116.72605889258675</c:v>
                </c:pt>
                <c:pt idx="34">
                  <c:v>116.72605889258675</c:v>
                </c:pt>
                <c:pt idx="35">
                  <c:v>116.72605889258675</c:v>
                </c:pt>
                <c:pt idx="36">
                  <c:v>116.72605889258675</c:v>
                </c:pt>
                <c:pt idx="37">
                  <c:v>116.72605889258675</c:v>
                </c:pt>
                <c:pt idx="38">
                  <c:v>116.72605889258675</c:v>
                </c:pt>
                <c:pt idx="39">
                  <c:v>116.72605889258675</c:v>
                </c:pt>
                <c:pt idx="40">
                  <c:v>116.72605889258675</c:v>
                </c:pt>
              </c:numCache>
            </c:numRef>
          </c:val>
          <c:smooth val="0"/>
          <c:extLst>
            <c:ext xmlns:c16="http://schemas.microsoft.com/office/drawing/2014/chart" uri="{C3380CC4-5D6E-409C-BE32-E72D297353CC}">
              <c16:uniqueId val="{00000011-3E19-4AA8-81B6-FABE7EDA8271}"/>
            </c:ext>
          </c:extLst>
        </c:ser>
        <c:ser>
          <c:idx val="1"/>
          <c:order val="6"/>
          <c:tx>
            <c:strRef>
              <c:f>'Graphics Input'!$E$378</c:f>
              <c:strCache>
                <c:ptCount val="1"/>
                <c:pt idx="0">
                  <c:v>NF EGS / Flash - low</c:v>
                </c:pt>
              </c:strCache>
            </c:strRef>
          </c:tx>
          <c:spPr>
            <a:ln>
              <a:solidFill>
                <a:schemeClr val="accent4"/>
              </a:solidFill>
              <a:prstDash val="sysDot"/>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Input'!$S$378:$BG$378</c:f>
              <c:numCache>
                <c:formatCode>"$"#,##0_);\("$"#,##0\)</c:formatCode>
                <c:ptCount val="41"/>
                <c:pt idx="4">
                  <c:v>113.69813425791811</c:v>
                </c:pt>
                <c:pt idx="5">
                  <c:v>113.69813425791811</c:v>
                </c:pt>
                <c:pt idx="6">
                  <c:v>113.69813425791811</c:v>
                </c:pt>
                <c:pt idx="7">
                  <c:v>113.69813425791811</c:v>
                </c:pt>
                <c:pt idx="8">
                  <c:v>113.69813425791811</c:v>
                </c:pt>
                <c:pt idx="9">
                  <c:v>113.69813425791811</c:v>
                </c:pt>
                <c:pt idx="10">
                  <c:v>113.69813425791811</c:v>
                </c:pt>
                <c:pt idx="11">
                  <c:v>113.69813425791811</c:v>
                </c:pt>
                <c:pt idx="12">
                  <c:v>113.69813425791811</c:v>
                </c:pt>
                <c:pt idx="13">
                  <c:v>113.69813425791811</c:v>
                </c:pt>
                <c:pt idx="14">
                  <c:v>113.69813425791811</c:v>
                </c:pt>
                <c:pt idx="15">
                  <c:v>113.69813425791811</c:v>
                </c:pt>
                <c:pt idx="16">
                  <c:v>113.69813425791811</c:v>
                </c:pt>
                <c:pt idx="17">
                  <c:v>113.69813425791811</c:v>
                </c:pt>
                <c:pt idx="18">
                  <c:v>113.69813425791811</c:v>
                </c:pt>
                <c:pt idx="19">
                  <c:v>113.69813425791811</c:v>
                </c:pt>
                <c:pt idx="20">
                  <c:v>113.69813425791811</c:v>
                </c:pt>
                <c:pt idx="21">
                  <c:v>113.69813425791811</c:v>
                </c:pt>
                <c:pt idx="22">
                  <c:v>113.69813425791811</c:v>
                </c:pt>
                <c:pt idx="23">
                  <c:v>113.69813425791811</c:v>
                </c:pt>
                <c:pt idx="24">
                  <c:v>113.69813425791811</c:v>
                </c:pt>
                <c:pt idx="25">
                  <c:v>113.69813425791811</c:v>
                </c:pt>
                <c:pt idx="26">
                  <c:v>113.69813425791811</c:v>
                </c:pt>
                <c:pt idx="27">
                  <c:v>113.69813425791811</c:v>
                </c:pt>
                <c:pt idx="28">
                  <c:v>113.69813425791811</c:v>
                </c:pt>
                <c:pt idx="29">
                  <c:v>113.69813425791811</c:v>
                </c:pt>
                <c:pt idx="30">
                  <c:v>113.69813425791811</c:v>
                </c:pt>
                <c:pt idx="31">
                  <c:v>113.69813425791811</c:v>
                </c:pt>
                <c:pt idx="32">
                  <c:v>113.69813425791811</c:v>
                </c:pt>
                <c:pt idx="33">
                  <c:v>113.69813425791811</c:v>
                </c:pt>
                <c:pt idx="34">
                  <c:v>113.69813425791811</c:v>
                </c:pt>
                <c:pt idx="35">
                  <c:v>113.69813425791811</c:v>
                </c:pt>
                <c:pt idx="36">
                  <c:v>113.69813425791811</c:v>
                </c:pt>
                <c:pt idx="37">
                  <c:v>113.69813425791811</c:v>
                </c:pt>
                <c:pt idx="38">
                  <c:v>113.69813425791811</c:v>
                </c:pt>
                <c:pt idx="39">
                  <c:v>113.69813425791811</c:v>
                </c:pt>
                <c:pt idx="40">
                  <c:v>113.69813425791811</c:v>
                </c:pt>
              </c:numCache>
            </c:numRef>
          </c:val>
          <c:smooth val="0"/>
          <c:extLst>
            <c:ext xmlns:c16="http://schemas.microsoft.com/office/drawing/2014/chart" uri="{C3380CC4-5D6E-409C-BE32-E72D297353CC}">
              <c16:uniqueId val="{00000012-3E19-4AA8-81B6-FABE7EDA8271}"/>
            </c:ext>
          </c:extLst>
        </c:ser>
        <c:ser>
          <c:idx val="8"/>
          <c:order val="7"/>
          <c:tx>
            <c:strRef>
              <c:f>'Graphics Input'!$E$379</c:f>
              <c:strCache>
                <c:ptCount val="1"/>
                <c:pt idx="0">
                  <c:v>NF EGS / Flash - mid</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3-3E19-4AA8-81B6-FABE7EDA8271}"/>
              </c:ext>
            </c:extLst>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Input'!$S$379:$BG$379</c:f>
              <c:numCache>
                <c:formatCode>"$"#,##0_);\("$"#,##0\)</c:formatCode>
                <c:ptCount val="41"/>
                <c:pt idx="3">
                  <c:v>113.69813425791811</c:v>
                </c:pt>
                <c:pt idx="4">
                  <c:v>113.69813425791811</c:v>
                </c:pt>
                <c:pt idx="5">
                  <c:v>113.69813425791811</c:v>
                </c:pt>
                <c:pt idx="6">
                  <c:v>113.69813425791811</c:v>
                </c:pt>
                <c:pt idx="7">
                  <c:v>113.69813425791811</c:v>
                </c:pt>
                <c:pt idx="8">
                  <c:v>113.69813425791811</c:v>
                </c:pt>
                <c:pt idx="9">
                  <c:v>113.69813425791811</c:v>
                </c:pt>
                <c:pt idx="10">
                  <c:v>113.69813425791811</c:v>
                </c:pt>
                <c:pt idx="11">
                  <c:v>113.69813425791811</c:v>
                </c:pt>
                <c:pt idx="12">
                  <c:v>113.69813425791811</c:v>
                </c:pt>
                <c:pt idx="13">
                  <c:v>113.69813425791811</c:v>
                </c:pt>
                <c:pt idx="14">
                  <c:v>113.69813425791811</c:v>
                </c:pt>
                <c:pt idx="15">
                  <c:v>113.69813425791811</c:v>
                </c:pt>
                <c:pt idx="16">
                  <c:v>113.69813425791811</c:v>
                </c:pt>
                <c:pt idx="17">
                  <c:v>113.69813425791811</c:v>
                </c:pt>
                <c:pt idx="18">
                  <c:v>113.69813425791811</c:v>
                </c:pt>
                <c:pt idx="19">
                  <c:v>113.69813425791811</c:v>
                </c:pt>
                <c:pt idx="20">
                  <c:v>113.69813425791811</c:v>
                </c:pt>
                <c:pt idx="21">
                  <c:v>113.69813425791811</c:v>
                </c:pt>
                <c:pt idx="22">
                  <c:v>113.69813425791811</c:v>
                </c:pt>
                <c:pt idx="23">
                  <c:v>113.69813425791811</c:v>
                </c:pt>
                <c:pt idx="24">
                  <c:v>113.69813425791811</c:v>
                </c:pt>
                <c:pt idx="25">
                  <c:v>113.69813425791811</c:v>
                </c:pt>
                <c:pt idx="26">
                  <c:v>113.69813425791811</c:v>
                </c:pt>
                <c:pt idx="27">
                  <c:v>113.69813425791811</c:v>
                </c:pt>
                <c:pt idx="28">
                  <c:v>113.69813425791811</c:v>
                </c:pt>
                <c:pt idx="29">
                  <c:v>113.69813425791811</c:v>
                </c:pt>
                <c:pt idx="30">
                  <c:v>113.69813425791811</c:v>
                </c:pt>
                <c:pt idx="31">
                  <c:v>113.69813425791811</c:v>
                </c:pt>
                <c:pt idx="32">
                  <c:v>113.69813425791811</c:v>
                </c:pt>
                <c:pt idx="33">
                  <c:v>113.69813425791811</c:v>
                </c:pt>
                <c:pt idx="34">
                  <c:v>113.69813425791811</c:v>
                </c:pt>
                <c:pt idx="35">
                  <c:v>113.69813425791811</c:v>
                </c:pt>
                <c:pt idx="36">
                  <c:v>113.69813425791811</c:v>
                </c:pt>
                <c:pt idx="37">
                  <c:v>113.69813425791811</c:v>
                </c:pt>
                <c:pt idx="38">
                  <c:v>113.69813425791811</c:v>
                </c:pt>
                <c:pt idx="39">
                  <c:v>113.69813425791811</c:v>
                </c:pt>
                <c:pt idx="40">
                  <c:v>113.69813425791811</c:v>
                </c:pt>
              </c:numCache>
            </c:numRef>
          </c:val>
          <c:smooth val="0"/>
          <c:extLst>
            <c:ext xmlns:c16="http://schemas.microsoft.com/office/drawing/2014/chart" uri="{C3380CC4-5D6E-409C-BE32-E72D297353CC}">
              <c16:uniqueId val="{00000014-3E19-4AA8-81B6-FABE7EDA8271}"/>
            </c:ext>
          </c:extLst>
        </c:ser>
        <c:ser>
          <c:idx val="11"/>
          <c:order val="8"/>
          <c:tx>
            <c:strRef>
              <c:f>'Graphics Input'!$E$380</c:f>
              <c:strCache>
                <c:ptCount val="1"/>
                <c:pt idx="0">
                  <c:v>NF EGS / Flash - high</c:v>
                </c:pt>
              </c:strCache>
            </c:strRef>
          </c:tx>
          <c:spPr>
            <a:ln>
              <a:solidFill>
                <a:schemeClr val="accent4"/>
              </a:solidFill>
              <a:prstDash val="dash"/>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Input'!$S$380:$BG$380</c:f>
              <c:numCache>
                <c:formatCode>"$"#,##0_);\("$"#,##0\)</c:formatCode>
                <c:ptCount val="41"/>
                <c:pt idx="4">
                  <c:v>113.69813425791811</c:v>
                </c:pt>
                <c:pt idx="5">
                  <c:v>113.69813425791811</c:v>
                </c:pt>
                <c:pt idx="6">
                  <c:v>113.69813425791811</c:v>
                </c:pt>
                <c:pt idx="7">
                  <c:v>113.69813425791811</c:v>
                </c:pt>
                <c:pt idx="8">
                  <c:v>113.69813425791811</c:v>
                </c:pt>
                <c:pt idx="9">
                  <c:v>113.69813425791811</c:v>
                </c:pt>
                <c:pt idx="10">
                  <c:v>113.69813425791811</c:v>
                </c:pt>
                <c:pt idx="11">
                  <c:v>113.69813425791811</c:v>
                </c:pt>
                <c:pt idx="12">
                  <c:v>113.69813425791811</c:v>
                </c:pt>
                <c:pt idx="13">
                  <c:v>113.69813425791811</c:v>
                </c:pt>
                <c:pt idx="14">
                  <c:v>113.69813425791811</c:v>
                </c:pt>
                <c:pt idx="15">
                  <c:v>113.69813425791811</c:v>
                </c:pt>
                <c:pt idx="16">
                  <c:v>113.69813425791811</c:v>
                </c:pt>
                <c:pt idx="17">
                  <c:v>113.69813425791811</c:v>
                </c:pt>
                <c:pt idx="18">
                  <c:v>113.69813425791811</c:v>
                </c:pt>
                <c:pt idx="19">
                  <c:v>113.69813425791811</c:v>
                </c:pt>
                <c:pt idx="20">
                  <c:v>113.69813425791811</c:v>
                </c:pt>
                <c:pt idx="21">
                  <c:v>113.69813425791811</c:v>
                </c:pt>
                <c:pt idx="22">
                  <c:v>113.69813425791811</c:v>
                </c:pt>
                <c:pt idx="23">
                  <c:v>113.69813425791811</c:v>
                </c:pt>
                <c:pt idx="24">
                  <c:v>113.69813425791811</c:v>
                </c:pt>
                <c:pt idx="25">
                  <c:v>113.69813425791811</c:v>
                </c:pt>
                <c:pt idx="26">
                  <c:v>113.69813425791811</c:v>
                </c:pt>
                <c:pt idx="27">
                  <c:v>113.69813425791811</c:v>
                </c:pt>
                <c:pt idx="28">
                  <c:v>113.69813425791811</c:v>
                </c:pt>
                <c:pt idx="29">
                  <c:v>113.69813425791811</c:v>
                </c:pt>
                <c:pt idx="30">
                  <c:v>113.69813425791811</c:v>
                </c:pt>
                <c:pt idx="31">
                  <c:v>113.69813425791811</c:v>
                </c:pt>
                <c:pt idx="32">
                  <c:v>113.69813425791811</c:v>
                </c:pt>
                <c:pt idx="33">
                  <c:v>113.69813425791811</c:v>
                </c:pt>
                <c:pt idx="34">
                  <c:v>113.69813425791811</c:v>
                </c:pt>
                <c:pt idx="35">
                  <c:v>113.69813425791811</c:v>
                </c:pt>
                <c:pt idx="36">
                  <c:v>113.69813425791811</c:v>
                </c:pt>
                <c:pt idx="37">
                  <c:v>113.69813425791811</c:v>
                </c:pt>
                <c:pt idx="38">
                  <c:v>113.69813425791811</c:v>
                </c:pt>
                <c:pt idx="39">
                  <c:v>113.69813425791811</c:v>
                </c:pt>
                <c:pt idx="40">
                  <c:v>113.69813425791811</c:v>
                </c:pt>
              </c:numCache>
            </c:numRef>
          </c:val>
          <c:smooth val="0"/>
          <c:extLst>
            <c:ext xmlns:c16="http://schemas.microsoft.com/office/drawing/2014/chart" uri="{C3380CC4-5D6E-409C-BE32-E72D297353CC}">
              <c16:uniqueId val="{00000015-3E19-4AA8-81B6-FABE7EDA8271}"/>
            </c:ext>
          </c:extLst>
        </c:ser>
        <c:ser>
          <c:idx val="15"/>
          <c:order val="9"/>
          <c:tx>
            <c:strRef>
              <c:f>'Graphics Input'!$E$381</c:f>
              <c:strCache>
                <c:ptCount val="1"/>
                <c:pt idx="0">
                  <c:v>NF EGS / Binary - low</c:v>
                </c:pt>
              </c:strCache>
            </c:strRef>
          </c:tx>
          <c:spPr>
            <a:ln>
              <a:solidFill>
                <a:schemeClr val="accent3"/>
              </a:solidFill>
              <a:prstDash val="sysDot"/>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Input'!$S$381:$BG$381</c:f>
              <c:numCache>
                <c:formatCode>"$"#,##0_);\("$"#,##0\)</c:formatCode>
                <c:ptCount val="41"/>
                <c:pt idx="4">
                  <c:v>187.35813119971567</c:v>
                </c:pt>
                <c:pt idx="5">
                  <c:v>187.35813119971567</c:v>
                </c:pt>
                <c:pt idx="6">
                  <c:v>187.35813119971567</c:v>
                </c:pt>
                <c:pt idx="7">
                  <c:v>187.35813119971567</c:v>
                </c:pt>
                <c:pt idx="8">
                  <c:v>187.35813119971567</c:v>
                </c:pt>
                <c:pt idx="9">
                  <c:v>187.35813119971567</c:v>
                </c:pt>
                <c:pt idx="10">
                  <c:v>187.35813119971567</c:v>
                </c:pt>
                <c:pt idx="11">
                  <c:v>187.35813119971567</c:v>
                </c:pt>
                <c:pt idx="12">
                  <c:v>187.35813119971567</c:v>
                </c:pt>
                <c:pt idx="13">
                  <c:v>187.35813119971567</c:v>
                </c:pt>
                <c:pt idx="14">
                  <c:v>187.35813119971567</c:v>
                </c:pt>
                <c:pt idx="15">
                  <c:v>187.35813119971567</c:v>
                </c:pt>
                <c:pt idx="16">
                  <c:v>187.35813119971567</c:v>
                </c:pt>
                <c:pt idx="17">
                  <c:v>187.35813119971567</c:v>
                </c:pt>
                <c:pt idx="18">
                  <c:v>187.35813119971567</c:v>
                </c:pt>
                <c:pt idx="19">
                  <c:v>187.35813119971567</c:v>
                </c:pt>
                <c:pt idx="20">
                  <c:v>187.35813119971567</c:v>
                </c:pt>
                <c:pt idx="21">
                  <c:v>187.35813119971567</c:v>
                </c:pt>
                <c:pt idx="22">
                  <c:v>187.35813119971567</c:v>
                </c:pt>
                <c:pt idx="23">
                  <c:v>187.35813119971567</c:v>
                </c:pt>
                <c:pt idx="24">
                  <c:v>187.35813119971567</c:v>
                </c:pt>
                <c:pt idx="25">
                  <c:v>187.35813119971567</c:v>
                </c:pt>
                <c:pt idx="26">
                  <c:v>187.35813119971567</c:v>
                </c:pt>
                <c:pt idx="27">
                  <c:v>187.35813119971567</c:v>
                </c:pt>
                <c:pt idx="28">
                  <c:v>187.35813119971567</c:v>
                </c:pt>
                <c:pt idx="29">
                  <c:v>187.35813119971567</c:v>
                </c:pt>
                <c:pt idx="30">
                  <c:v>187.35813119971567</c:v>
                </c:pt>
                <c:pt idx="31">
                  <c:v>187.35813119971567</c:v>
                </c:pt>
                <c:pt idx="32">
                  <c:v>187.35813119971567</c:v>
                </c:pt>
                <c:pt idx="33">
                  <c:v>187.35813119971567</c:v>
                </c:pt>
                <c:pt idx="34">
                  <c:v>187.35813119971567</c:v>
                </c:pt>
                <c:pt idx="35">
                  <c:v>187.35813119971567</c:v>
                </c:pt>
                <c:pt idx="36">
                  <c:v>187.35813119971567</c:v>
                </c:pt>
                <c:pt idx="37">
                  <c:v>187.35813119971567</c:v>
                </c:pt>
                <c:pt idx="38">
                  <c:v>187.35813119971567</c:v>
                </c:pt>
                <c:pt idx="39">
                  <c:v>187.35813119971567</c:v>
                </c:pt>
                <c:pt idx="40">
                  <c:v>187.35813119971567</c:v>
                </c:pt>
              </c:numCache>
            </c:numRef>
          </c:val>
          <c:smooth val="0"/>
          <c:extLst>
            <c:ext xmlns:c16="http://schemas.microsoft.com/office/drawing/2014/chart" uri="{C3380CC4-5D6E-409C-BE32-E72D297353CC}">
              <c16:uniqueId val="{00000016-3E19-4AA8-81B6-FABE7EDA8271}"/>
            </c:ext>
          </c:extLst>
        </c:ser>
        <c:ser>
          <c:idx val="16"/>
          <c:order val="10"/>
          <c:tx>
            <c:strRef>
              <c:f>'Graphics Input'!$E$382</c:f>
              <c:strCache>
                <c:ptCount val="1"/>
                <c:pt idx="0">
                  <c:v>NF EGS / Binary - mid</c:v>
                </c:pt>
              </c:strCache>
            </c:strRef>
          </c:tx>
          <c:spPr>
            <a:ln>
              <a:solidFill>
                <a:schemeClr val="accent3"/>
              </a:solidFill>
              <a:prstDash val="solid"/>
            </a:ln>
          </c:spPr>
          <c:marker>
            <c:symbol val="none"/>
          </c:marker>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17-3E19-4AA8-81B6-FABE7EDA8271}"/>
              </c:ext>
            </c:extLst>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Input'!$S$382:$BG$382</c:f>
              <c:numCache>
                <c:formatCode>"$"#,##0_);\("$"#,##0\)</c:formatCode>
                <c:ptCount val="41"/>
                <c:pt idx="3">
                  <c:v>187.35813119971567</c:v>
                </c:pt>
                <c:pt idx="4">
                  <c:v>187.35813119971567</c:v>
                </c:pt>
                <c:pt idx="5">
                  <c:v>187.35813119971567</c:v>
                </c:pt>
                <c:pt idx="6">
                  <c:v>187.35813119971567</c:v>
                </c:pt>
                <c:pt idx="7">
                  <c:v>187.35813119971567</c:v>
                </c:pt>
                <c:pt idx="8">
                  <c:v>187.35813119971567</c:v>
                </c:pt>
                <c:pt idx="9">
                  <c:v>187.35813119971567</c:v>
                </c:pt>
                <c:pt idx="10">
                  <c:v>187.35813119971567</c:v>
                </c:pt>
                <c:pt idx="11">
                  <c:v>187.35813119971567</c:v>
                </c:pt>
                <c:pt idx="12">
                  <c:v>187.35813119971567</c:v>
                </c:pt>
                <c:pt idx="13">
                  <c:v>187.35813119971567</c:v>
                </c:pt>
                <c:pt idx="14">
                  <c:v>187.35813119971567</c:v>
                </c:pt>
                <c:pt idx="15">
                  <c:v>187.35813119971567</c:v>
                </c:pt>
                <c:pt idx="16">
                  <c:v>187.35813119971567</c:v>
                </c:pt>
                <c:pt idx="17">
                  <c:v>187.35813119971567</c:v>
                </c:pt>
                <c:pt idx="18">
                  <c:v>187.35813119971567</c:v>
                </c:pt>
                <c:pt idx="19">
                  <c:v>187.35813119971567</c:v>
                </c:pt>
                <c:pt idx="20">
                  <c:v>187.35813119971567</c:v>
                </c:pt>
                <c:pt idx="21">
                  <c:v>187.35813119971567</c:v>
                </c:pt>
                <c:pt idx="22">
                  <c:v>187.35813119971567</c:v>
                </c:pt>
                <c:pt idx="23">
                  <c:v>187.35813119971567</c:v>
                </c:pt>
                <c:pt idx="24">
                  <c:v>187.35813119971567</c:v>
                </c:pt>
                <c:pt idx="25">
                  <c:v>187.35813119971567</c:v>
                </c:pt>
                <c:pt idx="26">
                  <c:v>187.35813119971567</c:v>
                </c:pt>
                <c:pt idx="27">
                  <c:v>187.35813119971567</c:v>
                </c:pt>
                <c:pt idx="28">
                  <c:v>187.35813119971567</c:v>
                </c:pt>
                <c:pt idx="29">
                  <c:v>187.35813119971567</c:v>
                </c:pt>
                <c:pt idx="30">
                  <c:v>187.35813119971567</c:v>
                </c:pt>
                <c:pt idx="31">
                  <c:v>187.35813119971567</c:v>
                </c:pt>
                <c:pt idx="32">
                  <c:v>187.35813119971567</c:v>
                </c:pt>
                <c:pt idx="33">
                  <c:v>187.35813119971567</c:v>
                </c:pt>
                <c:pt idx="34">
                  <c:v>187.35813119971567</c:v>
                </c:pt>
                <c:pt idx="35">
                  <c:v>187.35813119971567</c:v>
                </c:pt>
                <c:pt idx="36">
                  <c:v>187.35813119971567</c:v>
                </c:pt>
                <c:pt idx="37">
                  <c:v>187.35813119971567</c:v>
                </c:pt>
                <c:pt idx="38">
                  <c:v>187.35813119971567</c:v>
                </c:pt>
                <c:pt idx="39">
                  <c:v>187.35813119971567</c:v>
                </c:pt>
                <c:pt idx="40">
                  <c:v>187.35813119971567</c:v>
                </c:pt>
              </c:numCache>
            </c:numRef>
          </c:val>
          <c:smooth val="0"/>
          <c:extLst>
            <c:ext xmlns:c16="http://schemas.microsoft.com/office/drawing/2014/chart" uri="{C3380CC4-5D6E-409C-BE32-E72D297353CC}">
              <c16:uniqueId val="{00000018-3E19-4AA8-81B6-FABE7EDA8271}"/>
            </c:ext>
          </c:extLst>
        </c:ser>
        <c:ser>
          <c:idx val="17"/>
          <c:order val="11"/>
          <c:tx>
            <c:strRef>
              <c:f>'Graphics Input'!$E$383</c:f>
              <c:strCache>
                <c:ptCount val="1"/>
                <c:pt idx="0">
                  <c:v>NF EGS / Binary - high</c:v>
                </c:pt>
              </c:strCache>
            </c:strRef>
          </c:tx>
          <c:spPr>
            <a:ln>
              <a:solidFill>
                <a:schemeClr val="accent3"/>
              </a:solidFill>
              <a:prstDash val="dash"/>
            </a:ln>
          </c:spPr>
          <c:marker>
            <c:symbol val="none"/>
          </c:marker>
          <c:dPt>
            <c:idx val="0"/>
            <c:marker>
              <c:symbol val="circle"/>
              <c:size val="9"/>
              <c:spPr>
                <a:solidFill>
                  <a:schemeClr val="accent2"/>
                </a:solidFill>
                <a:ln>
                  <a:solidFill>
                    <a:schemeClr val="accent2"/>
                  </a:solidFill>
                </a:ln>
              </c:spPr>
            </c:marker>
            <c:bubble3D val="0"/>
            <c:extLst>
              <c:ext xmlns:c16="http://schemas.microsoft.com/office/drawing/2014/chart" uri="{C3380CC4-5D6E-409C-BE32-E72D297353CC}">
                <c16:uniqueId val="{00000019-3E19-4AA8-81B6-FABE7EDA8271}"/>
              </c:ext>
            </c:extLst>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Input'!$S$383:$BG$383</c:f>
              <c:numCache>
                <c:formatCode>"$"#,##0_);\("$"#,##0\)</c:formatCode>
                <c:ptCount val="41"/>
                <c:pt idx="4">
                  <c:v>187.35813119971567</c:v>
                </c:pt>
                <c:pt idx="5">
                  <c:v>187.35813119971567</c:v>
                </c:pt>
                <c:pt idx="6">
                  <c:v>187.35813119971567</c:v>
                </c:pt>
                <c:pt idx="7">
                  <c:v>187.35813119971567</c:v>
                </c:pt>
                <c:pt idx="8">
                  <c:v>187.35813119971567</c:v>
                </c:pt>
                <c:pt idx="9">
                  <c:v>187.35813119971567</c:v>
                </c:pt>
                <c:pt idx="10">
                  <c:v>187.35813119971567</c:v>
                </c:pt>
                <c:pt idx="11">
                  <c:v>187.35813119971567</c:v>
                </c:pt>
                <c:pt idx="12">
                  <c:v>187.35813119971567</c:v>
                </c:pt>
                <c:pt idx="13">
                  <c:v>187.35813119971567</c:v>
                </c:pt>
                <c:pt idx="14">
                  <c:v>187.35813119971567</c:v>
                </c:pt>
                <c:pt idx="15">
                  <c:v>187.35813119971567</c:v>
                </c:pt>
                <c:pt idx="16">
                  <c:v>187.35813119971567</c:v>
                </c:pt>
                <c:pt idx="17">
                  <c:v>187.35813119971567</c:v>
                </c:pt>
                <c:pt idx="18">
                  <c:v>187.35813119971567</c:v>
                </c:pt>
                <c:pt idx="19">
                  <c:v>187.35813119971567</c:v>
                </c:pt>
                <c:pt idx="20">
                  <c:v>187.35813119971567</c:v>
                </c:pt>
                <c:pt idx="21">
                  <c:v>187.35813119971567</c:v>
                </c:pt>
                <c:pt idx="22">
                  <c:v>187.35813119971567</c:v>
                </c:pt>
                <c:pt idx="23">
                  <c:v>187.35813119971567</c:v>
                </c:pt>
                <c:pt idx="24">
                  <c:v>187.35813119971567</c:v>
                </c:pt>
                <c:pt idx="25">
                  <c:v>187.35813119971567</c:v>
                </c:pt>
                <c:pt idx="26">
                  <c:v>187.35813119971567</c:v>
                </c:pt>
                <c:pt idx="27">
                  <c:v>187.35813119971567</c:v>
                </c:pt>
                <c:pt idx="28">
                  <c:v>187.35813119971567</c:v>
                </c:pt>
                <c:pt idx="29">
                  <c:v>187.35813119971567</c:v>
                </c:pt>
                <c:pt idx="30">
                  <c:v>187.35813119971567</c:v>
                </c:pt>
                <c:pt idx="31">
                  <c:v>187.35813119971567</c:v>
                </c:pt>
                <c:pt idx="32">
                  <c:v>187.35813119971567</c:v>
                </c:pt>
                <c:pt idx="33">
                  <c:v>187.35813119971567</c:v>
                </c:pt>
                <c:pt idx="34">
                  <c:v>187.35813119971567</c:v>
                </c:pt>
                <c:pt idx="35">
                  <c:v>187.35813119971567</c:v>
                </c:pt>
                <c:pt idx="36">
                  <c:v>187.35813119971567</c:v>
                </c:pt>
                <c:pt idx="37">
                  <c:v>187.35813119971567</c:v>
                </c:pt>
                <c:pt idx="38">
                  <c:v>187.35813119971567</c:v>
                </c:pt>
                <c:pt idx="39">
                  <c:v>187.35813119971567</c:v>
                </c:pt>
                <c:pt idx="40">
                  <c:v>187.35813119971567</c:v>
                </c:pt>
              </c:numCache>
            </c:numRef>
          </c:val>
          <c:smooth val="0"/>
          <c:extLst>
            <c:ext xmlns:c16="http://schemas.microsoft.com/office/drawing/2014/chart" uri="{C3380CC4-5D6E-409C-BE32-E72D297353CC}">
              <c16:uniqueId val="{0000001A-3E19-4AA8-81B6-FABE7EDA8271}"/>
            </c:ext>
          </c:extLst>
        </c:ser>
        <c:ser>
          <c:idx val="18"/>
          <c:order val="12"/>
          <c:tx>
            <c:strRef>
              <c:f>'Graphics Input'!$E$384</c:f>
              <c:strCache>
                <c:ptCount val="1"/>
                <c:pt idx="0">
                  <c:v>Deep EGS / Flash - low</c:v>
                </c:pt>
              </c:strCache>
            </c:strRef>
          </c:tx>
          <c:spPr>
            <a:ln>
              <a:solidFill>
                <a:schemeClr val="accent2"/>
              </a:solidFill>
              <a:prstDash val="sysDot"/>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Input'!$S$384:$BG$384</c:f>
              <c:numCache>
                <c:formatCode>"$"#,##0_);\("$"#,##0\)</c:formatCode>
                <c:ptCount val="41"/>
                <c:pt idx="4">
                  <c:v>113.69813425791811</c:v>
                </c:pt>
                <c:pt idx="5">
                  <c:v>113.69813425791811</c:v>
                </c:pt>
                <c:pt idx="6">
                  <c:v>113.69813425791811</c:v>
                </c:pt>
                <c:pt idx="7">
                  <c:v>113.69813425791811</c:v>
                </c:pt>
                <c:pt idx="8">
                  <c:v>113.69813425791811</c:v>
                </c:pt>
                <c:pt idx="9">
                  <c:v>113.69813425791811</c:v>
                </c:pt>
                <c:pt idx="10">
                  <c:v>113.69813425791811</c:v>
                </c:pt>
                <c:pt idx="11">
                  <c:v>113.69813425791811</c:v>
                </c:pt>
                <c:pt idx="12">
                  <c:v>113.69813425791811</c:v>
                </c:pt>
                <c:pt idx="13">
                  <c:v>113.69813425791811</c:v>
                </c:pt>
                <c:pt idx="14">
                  <c:v>113.69813425791811</c:v>
                </c:pt>
                <c:pt idx="15">
                  <c:v>113.69813425791811</c:v>
                </c:pt>
                <c:pt idx="16">
                  <c:v>113.69813425791811</c:v>
                </c:pt>
                <c:pt idx="17">
                  <c:v>113.69813425791811</c:v>
                </c:pt>
                <c:pt idx="18">
                  <c:v>113.69813425791811</c:v>
                </c:pt>
                <c:pt idx="19">
                  <c:v>113.69813425791811</c:v>
                </c:pt>
                <c:pt idx="20">
                  <c:v>113.69813425791811</c:v>
                </c:pt>
                <c:pt idx="21">
                  <c:v>113.69813425791811</c:v>
                </c:pt>
                <c:pt idx="22">
                  <c:v>113.69813425791811</c:v>
                </c:pt>
                <c:pt idx="23">
                  <c:v>113.69813425791811</c:v>
                </c:pt>
                <c:pt idx="24">
                  <c:v>113.69813425791811</c:v>
                </c:pt>
                <c:pt idx="25">
                  <c:v>113.69813425791811</c:v>
                </c:pt>
                <c:pt idx="26">
                  <c:v>113.69813425791811</c:v>
                </c:pt>
                <c:pt idx="27">
                  <c:v>113.69813425791811</c:v>
                </c:pt>
                <c:pt idx="28">
                  <c:v>113.69813425791811</c:v>
                </c:pt>
                <c:pt idx="29">
                  <c:v>113.69813425791811</c:v>
                </c:pt>
                <c:pt idx="30">
                  <c:v>113.69813425791811</c:v>
                </c:pt>
                <c:pt idx="31">
                  <c:v>113.69813425791811</c:v>
                </c:pt>
                <c:pt idx="32">
                  <c:v>113.69813425791811</c:v>
                </c:pt>
                <c:pt idx="33">
                  <c:v>113.69813425791811</c:v>
                </c:pt>
                <c:pt idx="34">
                  <c:v>113.69813425791811</c:v>
                </c:pt>
                <c:pt idx="35">
                  <c:v>113.69813425791811</c:v>
                </c:pt>
                <c:pt idx="36">
                  <c:v>113.69813425791811</c:v>
                </c:pt>
                <c:pt idx="37">
                  <c:v>113.69813425791811</c:v>
                </c:pt>
                <c:pt idx="38">
                  <c:v>113.69813425791811</c:v>
                </c:pt>
                <c:pt idx="39">
                  <c:v>113.69813425791811</c:v>
                </c:pt>
                <c:pt idx="40">
                  <c:v>113.69813425791811</c:v>
                </c:pt>
              </c:numCache>
            </c:numRef>
          </c:val>
          <c:smooth val="0"/>
          <c:extLst>
            <c:ext xmlns:c16="http://schemas.microsoft.com/office/drawing/2014/chart" uri="{C3380CC4-5D6E-409C-BE32-E72D297353CC}">
              <c16:uniqueId val="{0000001B-3E19-4AA8-81B6-FABE7EDA8271}"/>
            </c:ext>
          </c:extLst>
        </c:ser>
        <c:ser>
          <c:idx val="2"/>
          <c:order val="13"/>
          <c:tx>
            <c:strRef>
              <c:f>'Graphics Input'!$E$385</c:f>
              <c:strCache>
                <c:ptCount val="1"/>
                <c:pt idx="0">
                  <c:v>Deep EGS / Flash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extLst>
              <c:ext xmlns:c16="http://schemas.microsoft.com/office/drawing/2014/chart" uri="{C3380CC4-5D6E-409C-BE32-E72D297353CC}">
                <c16:uniqueId val="{0000001C-3E19-4AA8-81B6-FABE7EDA8271}"/>
              </c:ext>
            </c:extLst>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Input'!$S$385:$BG$385</c:f>
              <c:numCache>
                <c:formatCode>"$"#,##0_);\("$"#,##0\)</c:formatCode>
                <c:ptCount val="41"/>
                <c:pt idx="3">
                  <c:v>113.69813425791811</c:v>
                </c:pt>
                <c:pt idx="4">
                  <c:v>113.69813425791811</c:v>
                </c:pt>
                <c:pt idx="5">
                  <c:v>113.69813425791811</c:v>
                </c:pt>
                <c:pt idx="6">
                  <c:v>113.69813425791811</c:v>
                </c:pt>
                <c:pt idx="7">
                  <c:v>113.69813425791811</c:v>
                </c:pt>
                <c:pt idx="8">
                  <c:v>113.69813425791811</c:v>
                </c:pt>
                <c:pt idx="9">
                  <c:v>113.69813425791811</c:v>
                </c:pt>
                <c:pt idx="10">
                  <c:v>113.69813425791811</c:v>
                </c:pt>
                <c:pt idx="11">
                  <c:v>113.69813425791811</c:v>
                </c:pt>
                <c:pt idx="12">
                  <c:v>113.69813425791811</c:v>
                </c:pt>
                <c:pt idx="13">
                  <c:v>113.69813425791811</c:v>
                </c:pt>
                <c:pt idx="14">
                  <c:v>113.69813425791811</c:v>
                </c:pt>
                <c:pt idx="15">
                  <c:v>113.69813425791811</c:v>
                </c:pt>
                <c:pt idx="16">
                  <c:v>113.69813425791811</c:v>
                </c:pt>
                <c:pt idx="17">
                  <c:v>113.69813425791811</c:v>
                </c:pt>
                <c:pt idx="18">
                  <c:v>113.69813425791811</c:v>
                </c:pt>
                <c:pt idx="19">
                  <c:v>113.69813425791811</c:v>
                </c:pt>
                <c:pt idx="20">
                  <c:v>113.69813425791811</c:v>
                </c:pt>
                <c:pt idx="21">
                  <c:v>113.69813425791811</c:v>
                </c:pt>
                <c:pt idx="22">
                  <c:v>113.69813425791811</c:v>
                </c:pt>
                <c:pt idx="23">
                  <c:v>113.69813425791811</c:v>
                </c:pt>
                <c:pt idx="24">
                  <c:v>113.69813425791811</c:v>
                </c:pt>
                <c:pt idx="25">
                  <c:v>113.69813425791811</c:v>
                </c:pt>
                <c:pt idx="26">
                  <c:v>113.69813425791811</c:v>
                </c:pt>
                <c:pt idx="27">
                  <c:v>113.69813425791811</c:v>
                </c:pt>
                <c:pt idx="28">
                  <c:v>113.69813425791811</c:v>
                </c:pt>
                <c:pt idx="29">
                  <c:v>113.69813425791811</c:v>
                </c:pt>
                <c:pt idx="30">
                  <c:v>113.69813425791811</c:v>
                </c:pt>
                <c:pt idx="31">
                  <c:v>113.69813425791811</c:v>
                </c:pt>
                <c:pt idx="32">
                  <c:v>113.69813425791811</c:v>
                </c:pt>
                <c:pt idx="33">
                  <c:v>113.69813425791811</c:v>
                </c:pt>
                <c:pt idx="34">
                  <c:v>113.69813425791811</c:v>
                </c:pt>
                <c:pt idx="35">
                  <c:v>113.69813425791811</c:v>
                </c:pt>
                <c:pt idx="36">
                  <c:v>113.69813425791811</c:v>
                </c:pt>
                <c:pt idx="37">
                  <c:v>113.69813425791811</c:v>
                </c:pt>
                <c:pt idx="38">
                  <c:v>113.69813425791811</c:v>
                </c:pt>
                <c:pt idx="39">
                  <c:v>113.69813425791811</c:v>
                </c:pt>
                <c:pt idx="40">
                  <c:v>113.69813425791811</c:v>
                </c:pt>
              </c:numCache>
            </c:numRef>
          </c:val>
          <c:smooth val="0"/>
          <c:extLst>
            <c:ext xmlns:c16="http://schemas.microsoft.com/office/drawing/2014/chart" uri="{C3380CC4-5D6E-409C-BE32-E72D297353CC}">
              <c16:uniqueId val="{0000001D-3E19-4AA8-81B6-FABE7EDA8271}"/>
            </c:ext>
          </c:extLst>
        </c:ser>
        <c:ser>
          <c:idx val="4"/>
          <c:order val="14"/>
          <c:tx>
            <c:strRef>
              <c:f>'Graphics Input'!$E$386</c:f>
              <c:strCache>
                <c:ptCount val="1"/>
                <c:pt idx="0">
                  <c:v>Deep EGS / Flash - high</c:v>
                </c:pt>
              </c:strCache>
            </c:strRef>
          </c:tx>
          <c:spPr>
            <a:ln>
              <a:solidFill>
                <a:schemeClr val="accent2"/>
              </a:solidFill>
              <a:prstDash val="dash"/>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Input'!$S$386:$BG$386</c:f>
              <c:numCache>
                <c:formatCode>"$"#,##0_);\("$"#,##0\)</c:formatCode>
                <c:ptCount val="41"/>
                <c:pt idx="4">
                  <c:v>113.69813425791811</c:v>
                </c:pt>
                <c:pt idx="5">
                  <c:v>113.69813425791811</c:v>
                </c:pt>
                <c:pt idx="6">
                  <c:v>113.69813425791811</c:v>
                </c:pt>
                <c:pt idx="7">
                  <c:v>113.69813425791811</c:v>
                </c:pt>
                <c:pt idx="8">
                  <c:v>113.69813425791811</c:v>
                </c:pt>
                <c:pt idx="9">
                  <c:v>113.69813425791811</c:v>
                </c:pt>
                <c:pt idx="10">
                  <c:v>113.69813425791811</c:v>
                </c:pt>
                <c:pt idx="11">
                  <c:v>113.69813425791811</c:v>
                </c:pt>
                <c:pt idx="12">
                  <c:v>113.69813425791811</c:v>
                </c:pt>
                <c:pt idx="13">
                  <c:v>113.69813425791811</c:v>
                </c:pt>
                <c:pt idx="14">
                  <c:v>113.69813425791811</c:v>
                </c:pt>
                <c:pt idx="15">
                  <c:v>113.69813425791811</c:v>
                </c:pt>
                <c:pt idx="16">
                  <c:v>113.69813425791811</c:v>
                </c:pt>
                <c:pt idx="17">
                  <c:v>113.69813425791811</c:v>
                </c:pt>
                <c:pt idx="18">
                  <c:v>113.69813425791811</c:v>
                </c:pt>
                <c:pt idx="19">
                  <c:v>113.69813425791811</c:v>
                </c:pt>
                <c:pt idx="20">
                  <c:v>113.69813425791811</c:v>
                </c:pt>
                <c:pt idx="21">
                  <c:v>113.69813425791811</c:v>
                </c:pt>
                <c:pt idx="22">
                  <c:v>113.69813425791811</c:v>
                </c:pt>
                <c:pt idx="23">
                  <c:v>113.69813425791811</c:v>
                </c:pt>
                <c:pt idx="24">
                  <c:v>113.69813425791811</c:v>
                </c:pt>
                <c:pt idx="25">
                  <c:v>113.69813425791811</c:v>
                </c:pt>
                <c:pt idx="26">
                  <c:v>113.69813425791811</c:v>
                </c:pt>
                <c:pt idx="27">
                  <c:v>113.69813425791811</c:v>
                </c:pt>
                <c:pt idx="28">
                  <c:v>113.69813425791811</c:v>
                </c:pt>
                <c:pt idx="29">
                  <c:v>113.69813425791811</c:v>
                </c:pt>
                <c:pt idx="30">
                  <c:v>113.69813425791811</c:v>
                </c:pt>
                <c:pt idx="31">
                  <c:v>113.69813425791811</c:v>
                </c:pt>
                <c:pt idx="32">
                  <c:v>113.69813425791811</c:v>
                </c:pt>
                <c:pt idx="33">
                  <c:v>113.69813425791811</c:v>
                </c:pt>
                <c:pt idx="34">
                  <c:v>113.69813425791811</c:v>
                </c:pt>
                <c:pt idx="35">
                  <c:v>113.69813425791811</c:v>
                </c:pt>
                <c:pt idx="36">
                  <c:v>113.69813425791811</c:v>
                </c:pt>
                <c:pt idx="37">
                  <c:v>113.69813425791811</c:v>
                </c:pt>
                <c:pt idx="38">
                  <c:v>113.69813425791811</c:v>
                </c:pt>
                <c:pt idx="39">
                  <c:v>113.69813425791811</c:v>
                </c:pt>
                <c:pt idx="40">
                  <c:v>113.69813425791811</c:v>
                </c:pt>
              </c:numCache>
            </c:numRef>
          </c:val>
          <c:smooth val="0"/>
          <c:extLst>
            <c:ext xmlns:c16="http://schemas.microsoft.com/office/drawing/2014/chart" uri="{C3380CC4-5D6E-409C-BE32-E72D297353CC}">
              <c16:uniqueId val="{0000001E-3E19-4AA8-81B6-FABE7EDA8271}"/>
            </c:ext>
          </c:extLst>
        </c:ser>
        <c:ser>
          <c:idx val="5"/>
          <c:order val="15"/>
          <c:tx>
            <c:strRef>
              <c:f>'Graphics Input'!$E$387</c:f>
              <c:strCache>
                <c:ptCount val="1"/>
                <c:pt idx="0">
                  <c:v>Deep EGS / Binary - low</c:v>
                </c:pt>
              </c:strCache>
            </c:strRef>
          </c:tx>
          <c:spPr>
            <a:ln>
              <a:solidFill>
                <a:srgbClr val="7030A0"/>
              </a:solidFill>
              <a:prstDash val="sysDot"/>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Input'!$S$387:$BG$387</c:f>
              <c:numCache>
                <c:formatCode>"$"#,##0_);\("$"#,##0\)</c:formatCode>
                <c:ptCount val="41"/>
                <c:pt idx="4">
                  <c:v>187.35813119971567</c:v>
                </c:pt>
                <c:pt idx="5">
                  <c:v>187.35813119971567</c:v>
                </c:pt>
                <c:pt idx="6">
                  <c:v>187.35813119971567</c:v>
                </c:pt>
                <c:pt idx="7">
                  <c:v>187.35813119971567</c:v>
                </c:pt>
                <c:pt idx="8">
                  <c:v>187.35813119971567</c:v>
                </c:pt>
                <c:pt idx="9">
                  <c:v>187.35813119971567</c:v>
                </c:pt>
                <c:pt idx="10">
                  <c:v>187.35813119971567</c:v>
                </c:pt>
                <c:pt idx="11">
                  <c:v>187.35813119971567</c:v>
                </c:pt>
                <c:pt idx="12">
                  <c:v>187.35813119971567</c:v>
                </c:pt>
                <c:pt idx="13">
                  <c:v>187.35813119971567</c:v>
                </c:pt>
                <c:pt idx="14">
                  <c:v>187.35813119971567</c:v>
                </c:pt>
                <c:pt idx="15">
                  <c:v>187.35813119971567</c:v>
                </c:pt>
                <c:pt idx="16">
                  <c:v>187.35813119971567</c:v>
                </c:pt>
                <c:pt idx="17">
                  <c:v>187.35813119971567</c:v>
                </c:pt>
                <c:pt idx="18">
                  <c:v>187.35813119971567</c:v>
                </c:pt>
                <c:pt idx="19">
                  <c:v>187.35813119971567</c:v>
                </c:pt>
                <c:pt idx="20">
                  <c:v>187.35813119971567</c:v>
                </c:pt>
                <c:pt idx="21">
                  <c:v>187.35813119971567</c:v>
                </c:pt>
                <c:pt idx="22">
                  <c:v>187.35813119971567</c:v>
                </c:pt>
                <c:pt idx="23">
                  <c:v>187.35813119971567</c:v>
                </c:pt>
                <c:pt idx="24">
                  <c:v>187.35813119971567</c:v>
                </c:pt>
                <c:pt idx="25">
                  <c:v>187.35813119971567</c:v>
                </c:pt>
                <c:pt idx="26">
                  <c:v>187.35813119971567</c:v>
                </c:pt>
                <c:pt idx="27">
                  <c:v>187.35813119971567</c:v>
                </c:pt>
                <c:pt idx="28">
                  <c:v>187.35813119971567</c:v>
                </c:pt>
                <c:pt idx="29">
                  <c:v>187.35813119971567</c:v>
                </c:pt>
                <c:pt idx="30">
                  <c:v>187.35813119971567</c:v>
                </c:pt>
                <c:pt idx="31">
                  <c:v>187.35813119971567</c:v>
                </c:pt>
                <c:pt idx="32">
                  <c:v>187.35813119971567</c:v>
                </c:pt>
                <c:pt idx="33">
                  <c:v>187.35813119971567</c:v>
                </c:pt>
                <c:pt idx="34">
                  <c:v>187.35813119971567</c:v>
                </c:pt>
                <c:pt idx="35">
                  <c:v>187.35813119971567</c:v>
                </c:pt>
                <c:pt idx="36">
                  <c:v>187.35813119971567</c:v>
                </c:pt>
                <c:pt idx="37">
                  <c:v>187.35813119971567</c:v>
                </c:pt>
                <c:pt idx="38">
                  <c:v>187.35813119971567</c:v>
                </c:pt>
                <c:pt idx="39">
                  <c:v>187.35813119971567</c:v>
                </c:pt>
                <c:pt idx="40">
                  <c:v>187.35813119971567</c:v>
                </c:pt>
              </c:numCache>
            </c:numRef>
          </c:val>
          <c:smooth val="0"/>
          <c:extLst>
            <c:ext xmlns:c16="http://schemas.microsoft.com/office/drawing/2014/chart" uri="{C3380CC4-5D6E-409C-BE32-E72D297353CC}">
              <c16:uniqueId val="{0000001F-3E19-4AA8-81B6-FABE7EDA8271}"/>
            </c:ext>
          </c:extLst>
        </c:ser>
        <c:ser>
          <c:idx val="9"/>
          <c:order val="16"/>
          <c:tx>
            <c:strRef>
              <c:f>'Graphics Input'!$E$388</c:f>
              <c:strCache>
                <c:ptCount val="1"/>
                <c:pt idx="0">
                  <c:v>Deep EGS / Binary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extLst>
              <c:ext xmlns:c16="http://schemas.microsoft.com/office/drawing/2014/chart" uri="{C3380CC4-5D6E-409C-BE32-E72D297353CC}">
                <c16:uniqueId val="{00000020-3E19-4AA8-81B6-FABE7EDA8271}"/>
              </c:ext>
            </c:extLst>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Input'!$S$388:$BG$388</c:f>
              <c:numCache>
                <c:formatCode>"$"#,##0_);\("$"#,##0\)</c:formatCode>
                <c:ptCount val="41"/>
                <c:pt idx="3">
                  <c:v>187.35813119971567</c:v>
                </c:pt>
                <c:pt idx="4">
                  <c:v>187.35813119971567</c:v>
                </c:pt>
                <c:pt idx="5">
                  <c:v>187.35813119971567</c:v>
                </c:pt>
                <c:pt idx="6">
                  <c:v>187.35813119971567</c:v>
                </c:pt>
                <c:pt idx="7">
                  <c:v>187.35813119971567</c:v>
                </c:pt>
                <c:pt idx="8">
                  <c:v>187.35813119971567</c:v>
                </c:pt>
                <c:pt idx="9">
                  <c:v>187.35813119971567</c:v>
                </c:pt>
                <c:pt idx="10">
                  <c:v>187.35813119971567</c:v>
                </c:pt>
                <c:pt idx="11">
                  <c:v>187.35813119971567</c:v>
                </c:pt>
                <c:pt idx="12">
                  <c:v>187.35813119971567</c:v>
                </c:pt>
                <c:pt idx="13">
                  <c:v>187.35813119971567</c:v>
                </c:pt>
                <c:pt idx="14">
                  <c:v>187.35813119971567</c:v>
                </c:pt>
                <c:pt idx="15">
                  <c:v>187.35813119971567</c:v>
                </c:pt>
                <c:pt idx="16">
                  <c:v>187.35813119971567</c:v>
                </c:pt>
                <c:pt idx="17">
                  <c:v>187.35813119971567</c:v>
                </c:pt>
                <c:pt idx="18">
                  <c:v>187.35813119971567</c:v>
                </c:pt>
                <c:pt idx="19">
                  <c:v>187.35813119971567</c:v>
                </c:pt>
                <c:pt idx="20">
                  <c:v>187.35813119971567</c:v>
                </c:pt>
                <c:pt idx="21">
                  <c:v>187.35813119971567</c:v>
                </c:pt>
                <c:pt idx="22">
                  <c:v>187.35813119971567</c:v>
                </c:pt>
                <c:pt idx="23">
                  <c:v>187.35813119971567</c:v>
                </c:pt>
                <c:pt idx="24">
                  <c:v>187.35813119971567</c:v>
                </c:pt>
                <c:pt idx="25">
                  <c:v>187.35813119971567</c:v>
                </c:pt>
                <c:pt idx="26">
                  <c:v>187.35813119971567</c:v>
                </c:pt>
                <c:pt idx="27">
                  <c:v>187.35813119971567</c:v>
                </c:pt>
                <c:pt idx="28">
                  <c:v>187.35813119971567</c:v>
                </c:pt>
                <c:pt idx="29">
                  <c:v>187.35813119971567</c:v>
                </c:pt>
                <c:pt idx="30">
                  <c:v>187.35813119971567</c:v>
                </c:pt>
                <c:pt idx="31">
                  <c:v>187.35813119971567</c:v>
                </c:pt>
                <c:pt idx="32">
                  <c:v>187.35813119971567</c:v>
                </c:pt>
                <c:pt idx="33">
                  <c:v>187.35813119971567</c:v>
                </c:pt>
                <c:pt idx="34">
                  <c:v>187.35813119971567</c:v>
                </c:pt>
                <c:pt idx="35">
                  <c:v>187.35813119971567</c:v>
                </c:pt>
                <c:pt idx="36">
                  <c:v>187.35813119971567</c:v>
                </c:pt>
                <c:pt idx="37">
                  <c:v>187.35813119971567</c:v>
                </c:pt>
                <c:pt idx="38">
                  <c:v>187.35813119971567</c:v>
                </c:pt>
                <c:pt idx="39">
                  <c:v>187.35813119971567</c:v>
                </c:pt>
                <c:pt idx="40">
                  <c:v>187.35813119971567</c:v>
                </c:pt>
              </c:numCache>
            </c:numRef>
          </c:val>
          <c:smooth val="0"/>
          <c:extLst>
            <c:ext xmlns:c16="http://schemas.microsoft.com/office/drawing/2014/chart" uri="{C3380CC4-5D6E-409C-BE32-E72D297353CC}">
              <c16:uniqueId val="{00000021-3E19-4AA8-81B6-FABE7EDA8271}"/>
            </c:ext>
          </c:extLst>
        </c:ser>
        <c:ser>
          <c:idx val="13"/>
          <c:order val="17"/>
          <c:tx>
            <c:strRef>
              <c:f>'Graphics Input'!$E$389</c:f>
              <c:strCache>
                <c:ptCount val="1"/>
                <c:pt idx="0">
                  <c:v>Deep EGS / Binary - high</c:v>
                </c:pt>
              </c:strCache>
            </c:strRef>
          </c:tx>
          <c:spPr>
            <a:ln>
              <a:solidFill>
                <a:srgbClr val="7030A0"/>
              </a:solidFill>
              <a:prstDash val="dash"/>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Input'!$S$389:$BG$389</c:f>
              <c:numCache>
                <c:formatCode>"$"#,##0_);\("$"#,##0\)</c:formatCode>
                <c:ptCount val="41"/>
                <c:pt idx="4">
                  <c:v>187.35813119971567</c:v>
                </c:pt>
                <c:pt idx="5">
                  <c:v>187.35813119971567</c:v>
                </c:pt>
                <c:pt idx="6">
                  <c:v>187.35813119971567</c:v>
                </c:pt>
                <c:pt idx="7">
                  <c:v>187.35813119971567</c:v>
                </c:pt>
                <c:pt idx="8">
                  <c:v>187.35813119971567</c:v>
                </c:pt>
                <c:pt idx="9">
                  <c:v>187.35813119971567</c:v>
                </c:pt>
                <c:pt idx="10">
                  <c:v>187.35813119971567</c:v>
                </c:pt>
                <c:pt idx="11">
                  <c:v>187.35813119971567</c:v>
                </c:pt>
                <c:pt idx="12">
                  <c:v>187.35813119971567</c:v>
                </c:pt>
                <c:pt idx="13">
                  <c:v>187.35813119971567</c:v>
                </c:pt>
                <c:pt idx="14">
                  <c:v>187.35813119971567</c:v>
                </c:pt>
                <c:pt idx="15">
                  <c:v>187.35813119971567</c:v>
                </c:pt>
                <c:pt idx="16">
                  <c:v>187.35813119971567</c:v>
                </c:pt>
                <c:pt idx="17">
                  <c:v>187.35813119971567</c:v>
                </c:pt>
                <c:pt idx="18">
                  <c:v>187.35813119971567</c:v>
                </c:pt>
                <c:pt idx="19">
                  <c:v>187.35813119971567</c:v>
                </c:pt>
                <c:pt idx="20">
                  <c:v>187.35813119971567</c:v>
                </c:pt>
                <c:pt idx="21">
                  <c:v>187.35813119971567</c:v>
                </c:pt>
                <c:pt idx="22">
                  <c:v>187.35813119971567</c:v>
                </c:pt>
                <c:pt idx="23">
                  <c:v>187.35813119971567</c:v>
                </c:pt>
                <c:pt idx="24">
                  <c:v>187.35813119971567</c:v>
                </c:pt>
                <c:pt idx="25">
                  <c:v>187.35813119971567</c:v>
                </c:pt>
                <c:pt idx="26">
                  <c:v>187.35813119971567</c:v>
                </c:pt>
                <c:pt idx="27">
                  <c:v>187.35813119971567</c:v>
                </c:pt>
                <c:pt idx="28">
                  <c:v>187.35813119971567</c:v>
                </c:pt>
                <c:pt idx="29">
                  <c:v>187.35813119971567</c:v>
                </c:pt>
                <c:pt idx="30">
                  <c:v>187.35813119971567</c:v>
                </c:pt>
                <c:pt idx="31">
                  <c:v>187.35813119971567</c:v>
                </c:pt>
                <c:pt idx="32">
                  <c:v>187.35813119971567</c:v>
                </c:pt>
                <c:pt idx="33">
                  <c:v>187.35813119971567</c:v>
                </c:pt>
                <c:pt idx="34">
                  <c:v>187.35813119971567</c:v>
                </c:pt>
                <c:pt idx="35">
                  <c:v>187.35813119971567</c:v>
                </c:pt>
                <c:pt idx="36">
                  <c:v>187.35813119971567</c:v>
                </c:pt>
                <c:pt idx="37">
                  <c:v>187.35813119971567</c:v>
                </c:pt>
                <c:pt idx="38">
                  <c:v>187.35813119971567</c:v>
                </c:pt>
                <c:pt idx="39">
                  <c:v>187.35813119971567</c:v>
                </c:pt>
                <c:pt idx="40">
                  <c:v>187.35813119971567</c:v>
                </c:pt>
              </c:numCache>
            </c:numRef>
          </c:val>
          <c:smooth val="0"/>
          <c:extLst>
            <c:ext xmlns:c16="http://schemas.microsoft.com/office/drawing/2014/chart" uri="{C3380CC4-5D6E-409C-BE32-E72D297353CC}">
              <c16:uniqueId val="{00000022-3E19-4AA8-81B6-FABE7EDA8271}"/>
            </c:ext>
          </c:extLst>
        </c:ser>
        <c:dLbls>
          <c:showLegendKey val="0"/>
          <c:showVal val="0"/>
          <c:showCatName val="0"/>
          <c:showSerName val="0"/>
          <c:showPercent val="0"/>
          <c:showBubbleSize val="0"/>
        </c:dLbls>
        <c:smooth val="0"/>
        <c:axId val="160450816"/>
        <c:axId val="160456704"/>
      </c:lineChart>
      <c:catAx>
        <c:axId val="160450816"/>
        <c:scaling>
          <c:orientation val="minMax"/>
        </c:scaling>
        <c:delete val="0"/>
        <c:axPos val="b"/>
        <c:numFmt formatCode="General" sourceLinked="1"/>
        <c:majorTickMark val="out"/>
        <c:minorTickMark val="none"/>
        <c:tickLblPos val="nextTo"/>
        <c:txPr>
          <a:bodyPr/>
          <a:lstStyle/>
          <a:p>
            <a:pPr>
              <a:defRPr sz="1200"/>
            </a:pPr>
            <a:endParaRPr lang="da-DK"/>
          </a:p>
        </c:txPr>
        <c:crossAx val="160456704"/>
        <c:crosses val="autoZero"/>
        <c:auto val="1"/>
        <c:lblAlgn val="ctr"/>
        <c:lblOffset val="100"/>
        <c:tickLblSkip val="5"/>
        <c:tickMarkSkip val="1"/>
        <c:noMultiLvlLbl val="0"/>
      </c:catAx>
      <c:valAx>
        <c:axId val="160456704"/>
        <c:scaling>
          <c:orientation val="minMax"/>
          <c:max val="400"/>
          <c:min val="0"/>
        </c:scaling>
        <c:delete val="0"/>
        <c:axPos val="l"/>
        <c:majorGridlines>
          <c:spPr>
            <a:ln>
              <a:solidFill>
                <a:schemeClr val="bg1">
                  <a:lumMod val="85000"/>
                </a:schemeClr>
              </a:solidFill>
            </a:ln>
          </c:spPr>
        </c:majorGridlines>
        <c:title>
          <c:tx>
            <c:rich>
              <a:bodyPr rot="-5400000" vert="horz"/>
              <a:lstStyle/>
              <a:p>
                <a:pPr>
                  <a:defRPr sz="1400"/>
                </a:pPr>
                <a:r>
                  <a:rPr lang="en-US" sz="1400" baseline="0"/>
                  <a:t>Geothermal Levelized Cost of Energy </a:t>
                </a:r>
                <a:r>
                  <a:rPr lang="en-US" sz="1400"/>
                  <a:t>($/MWh)</a:t>
                </a:r>
              </a:p>
            </c:rich>
          </c:tx>
          <c:layout>
            <c:manualLayout>
              <c:xMode val="edge"/>
              <c:yMode val="edge"/>
              <c:x val="4.1280390383405304E-3"/>
              <c:y val="0.19558519160350099"/>
            </c:manualLayout>
          </c:layout>
          <c:overlay val="0"/>
        </c:title>
        <c:numFmt formatCode="&quot;$&quot;#,##0_);\(&quot;$&quot;#,##0\)" sourceLinked="1"/>
        <c:majorTickMark val="out"/>
        <c:minorTickMark val="none"/>
        <c:tickLblPos val="nextTo"/>
        <c:txPr>
          <a:bodyPr/>
          <a:lstStyle/>
          <a:p>
            <a:pPr>
              <a:defRPr sz="1200"/>
            </a:pPr>
            <a:endParaRPr lang="da-DK"/>
          </a:p>
        </c:txPr>
        <c:crossAx val="160450816"/>
        <c:crosses val="autoZero"/>
        <c:crossBetween val="midCat"/>
      </c:valAx>
    </c:plotArea>
    <c:legend>
      <c:legendPos val="t"/>
      <c:layout>
        <c:manualLayout>
          <c:xMode val="edge"/>
          <c:yMode val="edge"/>
          <c:x val="0.55014787720076397"/>
          <c:y val="0.106444822267227"/>
          <c:w val="0.39464995479454301"/>
          <c:h val="0.19646719922438699"/>
        </c:manualLayout>
      </c:layout>
      <c:overlay val="0"/>
      <c:txPr>
        <a:bodyPr/>
        <a:lstStyle/>
        <a:p>
          <a:pPr>
            <a:defRPr sz="10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137454149053896E-2"/>
          <c:y val="9.6154430143194206E-2"/>
          <c:w val="0.86880673888300897"/>
          <c:h val="0.76409600414859902"/>
        </c:manualLayout>
      </c:layout>
      <c:lineChart>
        <c:grouping val="standard"/>
        <c:varyColors val="0"/>
        <c:ser>
          <c:idx val="0"/>
          <c:order val="0"/>
          <c:tx>
            <c:strRef>
              <c:f>'Graphics Input'!$E$456</c:f>
              <c:strCache>
                <c:ptCount val="1"/>
                <c:pt idx="0">
                  <c:v>NPD 1 - low</c:v>
                </c:pt>
              </c:strCache>
            </c:strRef>
          </c:tx>
          <c:spPr>
            <a:ln>
              <a:solidFill>
                <a:schemeClr val="accent6">
                  <a:lumMod val="40000"/>
                  <a:lumOff val="60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Input'!$S$456:$BG$456</c:f>
              <c:numCache>
                <c:formatCode>0%</c:formatCode>
                <c:ptCount val="41"/>
                <c:pt idx="4">
                  <c:v>0.65103313838999499</c:v>
                </c:pt>
                <c:pt idx="5">
                  <c:v>0.65103313838999499</c:v>
                </c:pt>
                <c:pt idx="6">
                  <c:v>0.65103313838999499</c:v>
                </c:pt>
                <c:pt idx="7">
                  <c:v>0.65103313838999499</c:v>
                </c:pt>
                <c:pt idx="8">
                  <c:v>0.65103313838999499</c:v>
                </c:pt>
                <c:pt idx="9">
                  <c:v>0.65103313838999499</c:v>
                </c:pt>
                <c:pt idx="10">
                  <c:v>0.65103313838999499</c:v>
                </c:pt>
                <c:pt idx="11">
                  <c:v>0.65103313838999499</c:v>
                </c:pt>
                <c:pt idx="12">
                  <c:v>0.65103313838999499</c:v>
                </c:pt>
                <c:pt idx="13">
                  <c:v>0.65103313838999499</c:v>
                </c:pt>
                <c:pt idx="14">
                  <c:v>0.65103313838999499</c:v>
                </c:pt>
                <c:pt idx="15">
                  <c:v>0.65103313838999499</c:v>
                </c:pt>
                <c:pt idx="16">
                  <c:v>0.65103313838999499</c:v>
                </c:pt>
                <c:pt idx="17">
                  <c:v>0.65103313838999499</c:v>
                </c:pt>
                <c:pt idx="18">
                  <c:v>0.65103313838999499</c:v>
                </c:pt>
                <c:pt idx="19">
                  <c:v>0.65103313838999499</c:v>
                </c:pt>
                <c:pt idx="20">
                  <c:v>0.65103313838999499</c:v>
                </c:pt>
                <c:pt idx="21">
                  <c:v>0.65103313838999499</c:v>
                </c:pt>
                <c:pt idx="22">
                  <c:v>0.65103313838999499</c:v>
                </c:pt>
                <c:pt idx="23">
                  <c:v>0.65103313838999499</c:v>
                </c:pt>
                <c:pt idx="24">
                  <c:v>0.65103313838999499</c:v>
                </c:pt>
                <c:pt idx="25">
                  <c:v>0.65103313838999499</c:v>
                </c:pt>
                <c:pt idx="26">
                  <c:v>0.65103313838999499</c:v>
                </c:pt>
                <c:pt idx="27">
                  <c:v>0.65103313838999499</c:v>
                </c:pt>
                <c:pt idx="28">
                  <c:v>0.65103313838999499</c:v>
                </c:pt>
                <c:pt idx="29">
                  <c:v>0.65103313838999499</c:v>
                </c:pt>
                <c:pt idx="30">
                  <c:v>0.65103313838999499</c:v>
                </c:pt>
                <c:pt idx="31">
                  <c:v>0.65103313838999499</c:v>
                </c:pt>
                <c:pt idx="32">
                  <c:v>0.65103313838999499</c:v>
                </c:pt>
                <c:pt idx="33">
                  <c:v>0.65103313838999499</c:v>
                </c:pt>
                <c:pt idx="34">
                  <c:v>0.65103313838999499</c:v>
                </c:pt>
                <c:pt idx="35">
                  <c:v>0.65103313838999499</c:v>
                </c:pt>
                <c:pt idx="36">
                  <c:v>0.65103313838999499</c:v>
                </c:pt>
                <c:pt idx="37">
                  <c:v>0.65103313838999499</c:v>
                </c:pt>
                <c:pt idx="38">
                  <c:v>0.65103313838999499</c:v>
                </c:pt>
                <c:pt idx="39">
                  <c:v>0.65103313838999499</c:v>
                </c:pt>
                <c:pt idx="40">
                  <c:v>0.65103313838999499</c:v>
                </c:pt>
              </c:numCache>
            </c:numRef>
          </c:val>
          <c:smooth val="0"/>
          <c:extLst>
            <c:ext xmlns:c16="http://schemas.microsoft.com/office/drawing/2014/chart" uri="{C3380CC4-5D6E-409C-BE32-E72D297353CC}">
              <c16:uniqueId val="{00000000-B646-497B-A8AB-F7B017AFC427}"/>
            </c:ext>
          </c:extLst>
        </c:ser>
        <c:ser>
          <c:idx val="1"/>
          <c:order val="1"/>
          <c:tx>
            <c:strRef>
              <c:f>'Graphics Input'!$E$457</c:f>
              <c:strCache>
                <c:ptCount val="1"/>
                <c:pt idx="0">
                  <c:v>NPD 1 - mid</c:v>
                </c:pt>
              </c:strCache>
            </c:strRef>
          </c:tx>
          <c:spPr>
            <a:ln>
              <a:solidFill>
                <a:schemeClr val="accent6">
                  <a:lumMod val="40000"/>
                  <a:lumOff val="60000"/>
                </a:schemeClr>
              </a:solidFill>
            </a:ln>
          </c:spPr>
          <c:marker>
            <c:symbol val="none"/>
          </c:marker>
          <c:dPt>
            <c:idx val="3"/>
            <c:marker>
              <c:symbol val="circle"/>
              <c:size val="5"/>
              <c:spPr>
                <a:solidFill>
                  <a:schemeClr val="accent6">
                    <a:lumMod val="40000"/>
                    <a:lumOff val="60000"/>
                  </a:schemeClr>
                </a:solidFill>
                <a:ln>
                  <a:solidFill>
                    <a:schemeClr val="accent6">
                      <a:lumMod val="40000"/>
                      <a:lumOff val="60000"/>
                    </a:schemeClr>
                  </a:solidFill>
                </a:ln>
              </c:spPr>
            </c:marker>
            <c:bubble3D val="0"/>
            <c:extLst>
              <c:ext xmlns:c16="http://schemas.microsoft.com/office/drawing/2014/chart" uri="{C3380CC4-5D6E-409C-BE32-E72D297353CC}">
                <c16:uniqueId val="{00000001-B646-497B-A8AB-F7B017AFC427}"/>
              </c:ext>
            </c:extLst>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Input'!$S$457:$BG$457</c:f>
              <c:numCache>
                <c:formatCode>0%</c:formatCode>
                <c:ptCount val="41"/>
                <c:pt idx="3">
                  <c:v>0.65103313838999499</c:v>
                </c:pt>
                <c:pt idx="4">
                  <c:v>0.65103313838999499</c:v>
                </c:pt>
                <c:pt idx="5">
                  <c:v>0.65103313838999499</c:v>
                </c:pt>
                <c:pt idx="6">
                  <c:v>0.65103313838999499</c:v>
                </c:pt>
                <c:pt idx="7">
                  <c:v>0.65103313838999499</c:v>
                </c:pt>
                <c:pt idx="8">
                  <c:v>0.65103313838999499</c:v>
                </c:pt>
                <c:pt idx="9">
                  <c:v>0.65103313838999499</c:v>
                </c:pt>
                <c:pt idx="10">
                  <c:v>0.65103313838999499</c:v>
                </c:pt>
                <c:pt idx="11">
                  <c:v>0.65103313838999499</c:v>
                </c:pt>
                <c:pt idx="12">
                  <c:v>0.65103313838999499</c:v>
                </c:pt>
                <c:pt idx="13">
                  <c:v>0.65103313838999499</c:v>
                </c:pt>
                <c:pt idx="14">
                  <c:v>0.65103313838999499</c:v>
                </c:pt>
                <c:pt idx="15">
                  <c:v>0.65103313838999499</c:v>
                </c:pt>
                <c:pt idx="16">
                  <c:v>0.65103313838999499</c:v>
                </c:pt>
                <c:pt idx="17">
                  <c:v>0.65103313838999499</c:v>
                </c:pt>
                <c:pt idx="18">
                  <c:v>0.65103313838999499</c:v>
                </c:pt>
                <c:pt idx="19">
                  <c:v>0.65103313838999499</c:v>
                </c:pt>
                <c:pt idx="20">
                  <c:v>0.65103313838999499</c:v>
                </c:pt>
                <c:pt idx="21">
                  <c:v>0.65103313838999499</c:v>
                </c:pt>
                <c:pt idx="22">
                  <c:v>0.65103313838999499</c:v>
                </c:pt>
                <c:pt idx="23">
                  <c:v>0.65103313838999499</c:v>
                </c:pt>
                <c:pt idx="24">
                  <c:v>0.65103313838999499</c:v>
                </c:pt>
                <c:pt idx="25">
                  <c:v>0.65103313838999499</c:v>
                </c:pt>
                <c:pt idx="26">
                  <c:v>0.65103313838999499</c:v>
                </c:pt>
                <c:pt idx="27">
                  <c:v>0.65103313838999499</c:v>
                </c:pt>
                <c:pt idx="28">
                  <c:v>0.65103313838999499</c:v>
                </c:pt>
                <c:pt idx="29">
                  <c:v>0.65103313838999499</c:v>
                </c:pt>
                <c:pt idx="30">
                  <c:v>0.65103313838999499</c:v>
                </c:pt>
                <c:pt idx="31">
                  <c:v>0.65103313838999499</c:v>
                </c:pt>
                <c:pt idx="32">
                  <c:v>0.65103313838999499</c:v>
                </c:pt>
                <c:pt idx="33">
                  <c:v>0.65103313838999499</c:v>
                </c:pt>
                <c:pt idx="34">
                  <c:v>0.65103313838999499</c:v>
                </c:pt>
                <c:pt idx="35">
                  <c:v>0.65103313838999499</c:v>
                </c:pt>
                <c:pt idx="36">
                  <c:v>0.65103313838999499</c:v>
                </c:pt>
                <c:pt idx="37">
                  <c:v>0.65103313838999499</c:v>
                </c:pt>
                <c:pt idx="38">
                  <c:v>0.65103313838999499</c:v>
                </c:pt>
                <c:pt idx="39">
                  <c:v>0.65103313838999499</c:v>
                </c:pt>
                <c:pt idx="40">
                  <c:v>0.65103313838999499</c:v>
                </c:pt>
              </c:numCache>
            </c:numRef>
          </c:val>
          <c:smooth val="0"/>
          <c:extLst>
            <c:ext xmlns:c16="http://schemas.microsoft.com/office/drawing/2014/chart" uri="{C3380CC4-5D6E-409C-BE32-E72D297353CC}">
              <c16:uniqueId val="{00000002-B646-497B-A8AB-F7B017AFC427}"/>
            </c:ext>
          </c:extLst>
        </c:ser>
        <c:ser>
          <c:idx val="2"/>
          <c:order val="2"/>
          <c:tx>
            <c:strRef>
              <c:f>'Graphics Input'!$E$458</c:f>
              <c:strCache>
                <c:ptCount val="1"/>
                <c:pt idx="0">
                  <c:v>NPD 1 - high</c:v>
                </c:pt>
              </c:strCache>
            </c:strRef>
          </c:tx>
          <c:spPr>
            <a:ln>
              <a:solidFill>
                <a:schemeClr val="accent6">
                  <a:lumMod val="40000"/>
                  <a:lumOff val="60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Input'!$S$458:$BG$458</c:f>
              <c:numCache>
                <c:formatCode>0%</c:formatCode>
                <c:ptCount val="41"/>
                <c:pt idx="4">
                  <c:v>0.65103313838999499</c:v>
                </c:pt>
                <c:pt idx="5">
                  <c:v>0.65103313838999499</c:v>
                </c:pt>
                <c:pt idx="6">
                  <c:v>0.65103313838999499</c:v>
                </c:pt>
                <c:pt idx="7">
                  <c:v>0.65103313838999499</c:v>
                </c:pt>
                <c:pt idx="8">
                  <c:v>0.65103313838999499</c:v>
                </c:pt>
                <c:pt idx="9">
                  <c:v>0.65103313838999499</c:v>
                </c:pt>
                <c:pt idx="10">
                  <c:v>0.65103313838999499</c:v>
                </c:pt>
                <c:pt idx="11">
                  <c:v>0.65103313838999499</c:v>
                </c:pt>
                <c:pt idx="12">
                  <c:v>0.65103313838999499</c:v>
                </c:pt>
                <c:pt idx="13">
                  <c:v>0.65103313838999499</c:v>
                </c:pt>
                <c:pt idx="14">
                  <c:v>0.65103313838999499</c:v>
                </c:pt>
                <c:pt idx="15">
                  <c:v>0.65103313838999499</c:v>
                </c:pt>
                <c:pt idx="16">
                  <c:v>0.65103313838999499</c:v>
                </c:pt>
                <c:pt idx="17">
                  <c:v>0.65103313838999499</c:v>
                </c:pt>
                <c:pt idx="18">
                  <c:v>0.65103313838999499</c:v>
                </c:pt>
                <c:pt idx="19">
                  <c:v>0.65103313838999499</c:v>
                </c:pt>
                <c:pt idx="20">
                  <c:v>0.65103313838999499</c:v>
                </c:pt>
                <c:pt idx="21">
                  <c:v>0.65103313838999499</c:v>
                </c:pt>
                <c:pt idx="22">
                  <c:v>0.65103313838999499</c:v>
                </c:pt>
                <c:pt idx="23">
                  <c:v>0.65103313838999499</c:v>
                </c:pt>
                <c:pt idx="24">
                  <c:v>0.65103313838999499</c:v>
                </c:pt>
                <c:pt idx="25">
                  <c:v>0.65103313838999499</c:v>
                </c:pt>
                <c:pt idx="26">
                  <c:v>0.65103313838999499</c:v>
                </c:pt>
                <c:pt idx="27">
                  <c:v>0.65103313838999499</c:v>
                </c:pt>
                <c:pt idx="28">
                  <c:v>0.65103313838999499</c:v>
                </c:pt>
                <c:pt idx="29">
                  <c:v>0.65103313838999499</c:v>
                </c:pt>
                <c:pt idx="30">
                  <c:v>0.65103313838999499</c:v>
                </c:pt>
                <c:pt idx="31">
                  <c:v>0.65103313838999499</c:v>
                </c:pt>
                <c:pt idx="32">
                  <c:v>0.65103313838999499</c:v>
                </c:pt>
                <c:pt idx="33">
                  <c:v>0.65103313838999499</c:v>
                </c:pt>
                <c:pt idx="34">
                  <c:v>0.65103313838999499</c:v>
                </c:pt>
                <c:pt idx="35">
                  <c:v>0.65103313838999499</c:v>
                </c:pt>
                <c:pt idx="36">
                  <c:v>0.65103313838999499</c:v>
                </c:pt>
                <c:pt idx="37">
                  <c:v>0.65103313838999499</c:v>
                </c:pt>
                <c:pt idx="38">
                  <c:v>0.65103313838999499</c:v>
                </c:pt>
                <c:pt idx="39">
                  <c:v>0.65103313838999499</c:v>
                </c:pt>
                <c:pt idx="40">
                  <c:v>0.65103313838999499</c:v>
                </c:pt>
              </c:numCache>
            </c:numRef>
          </c:val>
          <c:smooth val="0"/>
          <c:extLst>
            <c:ext xmlns:c16="http://schemas.microsoft.com/office/drawing/2014/chart" uri="{C3380CC4-5D6E-409C-BE32-E72D297353CC}">
              <c16:uniqueId val="{00000003-B646-497B-A8AB-F7B017AFC427}"/>
            </c:ext>
          </c:extLst>
        </c:ser>
        <c:ser>
          <c:idx val="3"/>
          <c:order val="3"/>
          <c:tx>
            <c:strRef>
              <c:f>'Graphics Input'!$E$459</c:f>
              <c:strCache>
                <c:ptCount val="1"/>
                <c:pt idx="0">
                  <c:v>NPD 2 - low</c:v>
                </c:pt>
              </c:strCache>
            </c:strRef>
          </c:tx>
          <c:spPr>
            <a:ln>
              <a:solidFill>
                <a:schemeClr val="accent6">
                  <a:lumMod val="60000"/>
                  <a:lumOff val="40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Input'!$S$459:$BG$459</c:f>
              <c:numCache>
                <c:formatCode>0%</c:formatCode>
                <c:ptCount val="41"/>
                <c:pt idx="4">
                  <c:v>0.63911594896057733</c:v>
                </c:pt>
                <c:pt idx="5">
                  <c:v>0.63911594896057733</c:v>
                </c:pt>
                <c:pt idx="6">
                  <c:v>0.63911594896057733</c:v>
                </c:pt>
                <c:pt idx="7">
                  <c:v>0.63911594896057733</c:v>
                </c:pt>
                <c:pt idx="8">
                  <c:v>0.63911594896057733</c:v>
                </c:pt>
                <c:pt idx="9">
                  <c:v>0.63911594896057733</c:v>
                </c:pt>
                <c:pt idx="10">
                  <c:v>0.63911594896057733</c:v>
                </c:pt>
                <c:pt idx="11">
                  <c:v>0.63911594896057733</c:v>
                </c:pt>
                <c:pt idx="12">
                  <c:v>0.63911594896057733</c:v>
                </c:pt>
                <c:pt idx="13">
                  <c:v>0.63911594896057733</c:v>
                </c:pt>
                <c:pt idx="14">
                  <c:v>0.63911594896057733</c:v>
                </c:pt>
                <c:pt idx="15">
                  <c:v>0.63911594896057733</c:v>
                </c:pt>
                <c:pt idx="16">
                  <c:v>0.63911594896057733</c:v>
                </c:pt>
                <c:pt idx="17">
                  <c:v>0.63911594896057733</c:v>
                </c:pt>
                <c:pt idx="18">
                  <c:v>0.63911594896057733</c:v>
                </c:pt>
                <c:pt idx="19">
                  <c:v>0.63911594896057733</c:v>
                </c:pt>
                <c:pt idx="20">
                  <c:v>0.63911594896057733</c:v>
                </c:pt>
                <c:pt idx="21">
                  <c:v>0.63911594896057733</c:v>
                </c:pt>
                <c:pt idx="22">
                  <c:v>0.63911594896057733</c:v>
                </c:pt>
                <c:pt idx="23">
                  <c:v>0.63911594896057733</c:v>
                </c:pt>
                <c:pt idx="24">
                  <c:v>0.63911594896057733</c:v>
                </c:pt>
                <c:pt idx="25">
                  <c:v>0.63911594896057733</c:v>
                </c:pt>
                <c:pt idx="26">
                  <c:v>0.63911594896057733</c:v>
                </c:pt>
                <c:pt idx="27">
                  <c:v>0.63911594896057733</c:v>
                </c:pt>
                <c:pt idx="28">
                  <c:v>0.63911594896057733</c:v>
                </c:pt>
                <c:pt idx="29">
                  <c:v>0.63911594896057733</c:v>
                </c:pt>
                <c:pt idx="30">
                  <c:v>0.63911594896057733</c:v>
                </c:pt>
                <c:pt idx="31">
                  <c:v>0.63911594896057733</c:v>
                </c:pt>
                <c:pt idx="32">
                  <c:v>0.63911594896057733</c:v>
                </c:pt>
                <c:pt idx="33">
                  <c:v>0.63911594896057733</c:v>
                </c:pt>
                <c:pt idx="34">
                  <c:v>0.63911594896057733</c:v>
                </c:pt>
                <c:pt idx="35">
                  <c:v>0.63911594896057733</c:v>
                </c:pt>
                <c:pt idx="36">
                  <c:v>0.63911594896057733</c:v>
                </c:pt>
                <c:pt idx="37">
                  <c:v>0.63911594896057733</c:v>
                </c:pt>
                <c:pt idx="38">
                  <c:v>0.63911594896057733</c:v>
                </c:pt>
                <c:pt idx="39">
                  <c:v>0.63911594896057733</c:v>
                </c:pt>
                <c:pt idx="40">
                  <c:v>0.63911594896057733</c:v>
                </c:pt>
              </c:numCache>
            </c:numRef>
          </c:val>
          <c:smooth val="0"/>
          <c:extLst>
            <c:ext xmlns:c16="http://schemas.microsoft.com/office/drawing/2014/chart" uri="{C3380CC4-5D6E-409C-BE32-E72D297353CC}">
              <c16:uniqueId val="{00000004-B646-497B-A8AB-F7B017AFC427}"/>
            </c:ext>
          </c:extLst>
        </c:ser>
        <c:ser>
          <c:idx val="4"/>
          <c:order val="4"/>
          <c:tx>
            <c:strRef>
              <c:f>'Graphics Input'!$E$460</c:f>
              <c:strCache>
                <c:ptCount val="1"/>
                <c:pt idx="0">
                  <c:v>NPD 2 - mid</c:v>
                </c:pt>
              </c:strCache>
            </c:strRef>
          </c:tx>
          <c:spPr>
            <a:ln>
              <a:solidFill>
                <a:schemeClr val="accent6">
                  <a:lumMod val="60000"/>
                  <a:lumOff val="40000"/>
                </a:schemeClr>
              </a:solidFill>
            </a:ln>
          </c:spPr>
          <c:marker>
            <c:symbol val="none"/>
          </c:marker>
          <c:dPt>
            <c:idx val="3"/>
            <c:marker>
              <c:symbol val="circle"/>
              <c:size val="5"/>
              <c:spPr>
                <a:solidFill>
                  <a:schemeClr val="accent6">
                    <a:lumMod val="60000"/>
                    <a:lumOff val="40000"/>
                  </a:schemeClr>
                </a:solidFill>
                <a:ln>
                  <a:solidFill>
                    <a:schemeClr val="accent6">
                      <a:lumMod val="60000"/>
                      <a:lumOff val="40000"/>
                    </a:schemeClr>
                  </a:solidFill>
                </a:ln>
              </c:spPr>
            </c:marker>
            <c:bubble3D val="0"/>
            <c:extLst>
              <c:ext xmlns:c16="http://schemas.microsoft.com/office/drawing/2014/chart" uri="{C3380CC4-5D6E-409C-BE32-E72D297353CC}">
                <c16:uniqueId val="{00000005-B646-497B-A8AB-F7B017AFC427}"/>
              </c:ext>
            </c:extLst>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Input'!$S$460:$BG$460</c:f>
              <c:numCache>
                <c:formatCode>0%</c:formatCode>
                <c:ptCount val="41"/>
                <c:pt idx="3">
                  <c:v>0.63911594896057733</c:v>
                </c:pt>
                <c:pt idx="4">
                  <c:v>0.63911594896057733</c:v>
                </c:pt>
                <c:pt idx="5">
                  <c:v>0.63911594896057733</c:v>
                </c:pt>
                <c:pt idx="6">
                  <c:v>0.63911594896057733</c:v>
                </c:pt>
                <c:pt idx="7">
                  <c:v>0.63911594896057733</c:v>
                </c:pt>
                <c:pt idx="8">
                  <c:v>0.63911594896057733</c:v>
                </c:pt>
                <c:pt idx="9">
                  <c:v>0.63911594896057733</c:v>
                </c:pt>
                <c:pt idx="10">
                  <c:v>0.63911594896057733</c:v>
                </c:pt>
                <c:pt idx="11">
                  <c:v>0.63911594896057733</c:v>
                </c:pt>
                <c:pt idx="12">
                  <c:v>0.63911594896057733</c:v>
                </c:pt>
                <c:pt idx="13">
                  <c:v>0.63911594896057733</c:v>
                </c:pt>
                <c:pt idx="14">
                  <c:v>0.63911594896057733</c:v>
                </c:pt>
                <c:pt idx="15">
                  <c:v>0.63911594896057733</c:v>
                </c:pt>
                <c:pt idx="16">
                  <c:v>0.63911594896057733</c:v>
                </c:pt>
                <c:pt idx="17">
                  <c:v>0.63911594896057733</c:v>
                </c:pt>
                <c:pt idx="18">
                  <c:v>0.63911594896057733</c:v>
                </c:pt>
                <c:pt idx="19">
                  <c:v>0.63911594896057733</c:v>
                </c:pt>
                <c:pt idx="20">
                  <c:v>0.63911594896057733</c:v>
                </c:pt>
                <c:pt idx="21">
                  <c:v>0.63911594896057733</c:v>
                </c:pt>
                <c:pt idx="22">
                  <c:v>0.63911594896057733</c:v>
                </c:pt>
                <c:pt idx="23">
                  <c:v>0.63911594896057733</c:v>
                </c:pt>
                <c:pt idx="24">
                  <c:v>0.63911594896057733</c:v>
                </c:pt>
                <c:pt idx="25">
                  <c:v>0.63911594896057733</c:v>
                </c:pt>
                <c:pt idx="26">
                  <c:v>0.63911594896057733</c:v>
                </c:pt>
                <c:pt idx="27">
                  <c:v>0.63911594896057733</c:v>
                </c:pt>
                <c:pt idx="28">
                  <c:v>0.63911594896057733</c:v>
                </c:pt>
                <c:pt idx="29">
                  <c:v>0.63911594896057733</c:v>
                </c:pt>
                <c:pt idx="30">
                  <c:v>0.63911594896057733</c:v>
                </c:pt>
                <c:pt idx="31">
                  <c:v>0.63911594896057733</c:v>
                </c:pt>
                <c:pt idx="32">
                  <c:v>0.63911594896057733</c:v>
                </c:pt>
                <c:pt idx="33">
                  <c:v>0.63911594896057733</c:v>
                </c:pt>
                <c:pt idx="34">
                  <c:v>0.63911594896057733</c:v>
                </c:pt>
                <c:pt idx="35">
                  <c:v>0.63911594896057733</c:v>
                </c:pt>
                <c:pt idx="36">
                  <c:v>0.63911594896057733</c:v>
                </c:pt>
                <c:pt idx="37">
                  <c:v>0.63911594896057733</c:v>
                </c:pt>
                <c:pt idx="38">
                  <c:v>0.63911594896057733</c:v>
                </c:pt>
                <c:pt idx="39">
                  <c:v>0.63911594896057733</c:v>
                </c:pt>
                <c:pt idx="40">
                  <c:v>0.63911594896057733</c:v>
                </c:pt>
              </c:numCache>
            </c:numRef>
          </c:val>
          <c:smooth val="0"/>
          <c:extLst>
            <c:ext xmlns:c16="http://schemas.microsoft.com/office/drawing/2014/chart" uri="{C3380CC4-5D6E-409C-BE32-E72D297353CC}">
              <c16:uniqueId val="{00000006-B646-497B-A8AB-F7B017AFC427}"/>
            </c:ext>
          </c:extLst>
        </c:ser>
        <c:ser>
          <c:idx val="5"/>
          <c:order val="5"/>
          <c:tx>
            <c:strRef>
              <c:f>'Graphics Input'!$E$461</c:f>
              <c:strCache>
                <c:ptCount val="1"/>
                <c:pt idx="0">
                  <c:v>NPD 2 - high</c:v>
                </c:pt>
              </c:strCache>
            </c:strRef>
          </c:tx>
          <c:spPr>
            <a:ln>
              <a:solidFill>
                <a:schemeClr val="accent6">
                  <a:lumMod val="60000"/>
                  <a:lumOff val="40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Input'!$S$461:$BG$461</c:f>
              <c:numCache>
                <c:formatCode>0%</c:formatCode>
                <c:ptCount val="41"/>
                <c:pt idx="4">
                  <c:v>0.63911594896057733</c:v>
                </c:pt>
                <c:pt idx="5">
                  <c:v>0.63911594896057733</c:v>
                </c:pt>
                <c:pt idx="6">
                  <c:v>0.63911594896057733</c:v>
                </c:pt>
                <c:pt idx="7">
                  <c:v>0.63911594896057733</c:v>
                </c:pt>
                <c:pt idx="8">
                  <c:v>0.63911594896057733</c:v>
                </c:pt>
                <c:pt idx="9">
                  <c:v>0.63911594896057733</c:v>
                </c:pt>
                <c:pt idx="10">
                  <c:v>0.63911594896057733</c:v>
                </c:pt>
                <c:pt idx="11">
                  <c:v>0.63911594896057733</c:v>
                </c:pt>
                <c:pt idx="12">
                  <c:v>0.63911594896057733</c:v>
                </c:pt>
                <c:pt idx="13">
                  <c:v>0.63911594896057733</c:v>
                </c:pt>
                <c:pt idx="14">
                  <c:v>0.63911594896057733</c:v>
                </c:pt>
                <c:pt idx="15">
                  <c:v>0.63911594896057733</c:v>
                </c:pt>
                <c:pt idx="16">
                  <c:v>0.63911594896057733</c:v>
                </c:pt>
                <c:pt idx="17">
                  <c:v>0.63911594896057733</c:v>
                </c:pt>
                <c:pt idx="18">
                  <c:v>0.63911594896057733</c:v>
                </c:pt>
                <c:pt idx="19">
                  <c:v>0.63911594896057733</c:v>
                </c:pt>
                <c:pt idx="20">
                  <c:v>0.63911594896057733</c:v>
                </c:pt>
                <c:pt idx="21">
                  <c:v>0.63911594896057733</c:v>
                </c:pt>
                <c:pt idx="22">
                  <c:v>0.63911594896057733</c:v>
                </c:pt>
                <c:pt idx="23">
                  <c:v>0.63911594896057733</c:v>
                </c:pt>
                <c:pt idx="24">
                  <c:v>0.63911594896057733</c:v>
                </c:pt>
                <c:pt idx="25">
                  <c:v>0.63911594896057733</c:v>
                </c:pt>
                <c:pt idx="26">
                  <c:v>0.63911594896057733</c:v>
                </c:pt>
                <c:pt idx="27">
                  <c:v>0.63911594896057733</c:v>
                </c:pt>
                <c:pt idx="28">
                  <c:v>0.63911594896057733</c:v>
                </c:pt>
                <c:pt idx="29">
                  <c:v>0.63911594896057733</c:v>
                </c:pt>
                <c:pt idx="30">
                  <c:v>0.63911594896057733</c:v>
                </c:pt>
                <c:pt idx="31">
                  <c:v>0.63911594896057733</c:v>
                </c:pt>
                <c:pt idx="32">
                  <c:v>0.63911594896057733</c:v>
                </c:pt>
                <c:pt idx="33">
                  <c:v>0.63911594896057733</c:v>
                </c:pt>
                <c:pt idx="34">
                  <c:v>0.63911594896057733</c:v>
                </c:pt>
                <c:pt idx="35">
                  <c:v>0.63911594896057733</c:v>
                </c:pt>
                <c:pt idx="36">
                  <c:v>0.63911594896057733</c:v>
                </c:pt>
                <c:pt idx="37">
                  <c:v>0.63911594896057733</c:v>
                </c:pt>
                <c:pt idx="38">
                  <c:v>0.63911594896057733</c:v>
                </c:pt>
                <c:pt idx="39">
                  <c:v>0.63911594896057733</c:v>
                </c:pt>
                <c:pt idx="40">
                  <c:v>0.63911594896057733</c:v>
                </c:pt>
              </c:numCache>
            </c:numRef>
          </c:val>
          <c:smooth val="0"/>
          <c:extLst>
            <c:ext xmlns:c16="http://schemas.microsoft.com/office/drawing/2014/chart" uri="{C3380CC4-5D6E-409C-BE32-E72D297353CC}">
              <c16:uniqueId val="{00000007-B646-497B-A8AB-F7B017AFC427}"/>
            </c:ext>
          </c:extLst>
        </c:ser>
        <c:ser>
          <c:idx val="6"/>
          <c:order val="6"/>
          <c:tx>
            <c:strRef>
              <c:f>'Graphics Input'!$E$462</c:f>
              <c:strCache>
                <c:ptCount val="1"/>
                <c:pt idx="0">
                  <c:v>NPD 3 - low</c:v>
                </c:pt>
              </c:strCache>
            </c:strRef>
          </c:tx>
          <c:spPr>
            <a:ln>
              <a:solidFill>
                <a:schemeClr val="accent6"/>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Input'!$S$462:$BG$462</c:f>
              <c:numCache>
                <c:formatCode>0%</c:formatCode>
                <c:ptCount val="41"/>
                <c:pt idx="4">
                  <c:v>0.62172119363624345</c:v>
                </c:pt>
                <c:pt idx="5">
                  <c:v>0.62172119363624345</c:v>
                </c:pt>
                <c:pt idx="6">
                  <c:v>0.62172119363624345</c:v>
                </c:pt>
                <c:pt idx="7">
                  <c:v>0.62172119363624345</c:v>
                </c:pt>
                <c:pt idx="8">
                  <c:v>0.62172119363624345</c:v>
                </c:pt>
                <c:pt idx="9">
                  <c:v>0.62172119363624345</c:v>
                </c:pt>
                <c:pt idx="10">
                  <c:v>0.62172119363624345</c:v>
                </c:pt>
                <c:pt idx="11">
                  <c:v>0.62172119363624345</c:v>
                </c:pt>
                <c:pt idx="12">
                  <c:v>0.62172119363624345</c:v>
                </c:pt>
                <c:pt idx="13">
                  <c:v>0.62172119363624345</c:v>
                </c:pt>
                <c:pt idx="14">
                  <c:v>0.62172119363624345</c:v>
                </c:pt>
                <c:pt idx="15">
                  <c:v>0.62172119363624345</c:v>
                </c:pt>
                <c:pt idx="16">
                  <c:v>0.62172119363624345</c:v>
                </c:pt>
                <c:pt idx="17">
                  <c:v>0.62172119363624345</c:v>
                </c:pt>
                <c:pt idx="18">
                  <c:v>0.62172119363624345</c:v>
                </c:pt>
                <c:pt idx="19">
                  <c:v>0.62172119363624345</c:v>
                </c:pt>
                <c:pt idx="20">
                  <c:v>0.62172119363624345</c:v>
                </c:pt>
                <c:pt idx="21">
                  <c:v>0.62172119363624345</c:v>
                </c:pt>
                <c:pt idx="22">
                  <c:v>0.62172119363624345</c:v>
                </c:pt>
                <c:pt idx="23">
                  <c:v>0.62172119363624345</c:v>
                </c:pt>
                <c:pt idx="24">
                  <c:v>0.62172119363624345</c:v>
                </c:pt>
                <c:pt idx="25">
                  <c:v>0.62172119363624345</c:v>
                </c:pt>
                <c:pt idx="26">
                  <c:v>0.62172119363624345</c:v>
                </c:pt>
                <c:pt idx="27">
                  <c:v>0.62172119363624345</c:v>
                </c:pt>
                <c:pt idx="28">
                  <c:v>0.62172119363624345</c:v>
                </c:pt>
                <c:pt idx="29">
                  <c:v>0.62172119363624345</c:v>
                </c:pt>
                <c:pt idx="30">
                  <c:v>0.62172119363624345</c:v>
                </c:pt>
                <c:pt idx="31">
                  <c:v>0.62172119363624345</c:v>
                </c:pt>
                <c:pt idx="32">
                  <c:v>0.62172119363624345</c:v>
                </c:pt>
                <c:pt idx="33">
                  <c:v>0.62172119363624345</c:v>
                </c:pt>
                <c:pt idx="34">
                  <c:v>0.62172119363624345</c:v>
                </c:pt>
                <c:pt idx="35">
                  <c:v>0.62172119363624345</c:v>
                </c:pt>
                <c:pt idx="36">
                  <c:v>0.62172119363624345</c:v>
                </c:pt>
                <c:pt idx="37">
                  <c:v>0.62172119363624345</c:v>
                </c:pt>
                <c:pt idx="38">
                  <c:v>0.62172119363624345</c:v>
                </c:pt>
                <c:pt idx="39">
                  <c:v>0.62172119363624345</c:v>
                </c:pt>
                <c:pt idx="40">
                  <c:v>0.62172119363624345</c:v>
                </c:pt>
              </c:numCache>
            </c:numRef>
          </c:val>
          <c:smooth val="0"/>
          <c:extLst>
            <c:ext xmlns:c16="http://schemas.microsoft.com/office/drawing/2014/chart" uri="{C3380CC4-5D6E-409C-BE32-E72D297353CC}">
              <c16:uniqueId val="{00000008-B646-497B-A8AB-F7B017AFC427}"/>
            </c:ext>
          </c:extLst>
        </c:ser>
        <c:ser>
          <c:idx val="7"/>
          <c:order val="7"/>
          <c:tx>
            <c:strRef>
              <c:f>'Graphics Input'!$E$463</c:f>
              <c:strCache>
                <c:ptCount val="1"/>
                <c:pt idx="0">
                  <c:v>NPD 3 - mid</c:v>
                </c:pt>
              </c:strCache>
            </c:strRef>
          </c:tx>
          <c:spPr>
            <a:ln>
              <a:solidFill>
                <a:schemeClr val="accent6"/>
              </a:solidFill>
            </a:ln>
          </c:spPr>
          <c:marker>
            <c:symbol val="none"/>
          </c:marker>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9-B646-497B-A8AB-F7B017AFC427}"/>
              </c:ext>
            </c:extLst>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Input'!$S$463:$BG$463</c:f>
              <c:numCache>
                <c:formatCode>0%</c:formatCode>
                <c:ptCount val="41"/>
                <c:pt idx="3">
                  <c:v>0.62172119363624345</c:v>
                </c:pt>
                <c:pt idx="4">
                  <c:v>0.62172119363624345</c:v>
                </c:pt>
                <c:pt idx="5">
                  <c:v>0.62172119363624345</c:v>
                </c:pt>
                <c:pt idx="6">
                  <c:v>0.62172119363624345</c:v>
                </c:pt>
                <c:pt idx="7">
                  <c:v>0.62172119363624345</c:v>
                </c:pt>
                <c:pt idx="8">
                  <c:v>0.62172119363624345</c:v>
                </c:pt>
                <c:pt idx="9">
                  <c:v>0.62172119363624345</c:v>
                </c:pt>
                <c:pt idx="10">
                  <c:v>0.62172119363624345</c:v>
                </c:pt>
                <c:pt idx="11">
                  <c:v>0.62172119363624345</c:v>
                </c:pt>
                <c:pt idx="12">
                  <c:v>0.62172119363624345</c:v>
                </c:pt>
                <c:pt idx="13">
                  <c:v>0.62172119363624345</c:v>
                </c:pt>
                <c:pt idx="14">
                  <c:v>0.62172119363624345</c:v>
                </c:pt>
                <c:pt idx="15">
                  <c:v>0.62172119363624345</c:v>
                </c:pt>
                <c:pt idx="16">
                  <c:v>0.62172119363624345</c:v>
                </c:pt>
                <c:pt idx="17">
                  <c:v>0.62172119363624345</c:v>
                </c:pt>
                <c:pt idx="18">
                  <c:v>0.62172119363624345</c:v>
                </c:pt>
                <c:pt idx="19">
                  <c:v>0.62172119363624345</c:v>
                </c:pt>
                <c:pt idx="20">
                  <c:v>0.62172119363624345</c:v>
                </c:pt>
                <c:pt idx="21">
                  <c:v>0.62172119363624345</c:v>
                </c:pt>
                <c:pt idx="22">
                  <c:v>0.62172119363624345</c:v>
                </c:pt>
                <c:pt idx="23">
                  <c:v>0.62172119363624345</c:v>
                </c:pt>
                <c:pt idx="24">
                  <c:v>0.62172119363624345</c:v>
                </c:pt>
                <c:pt idx="25">
                  <c:v>0.62172119363624345</c:v>
                </c:pt>
                <c:pt idx="26">
                  <c:v>0.62172119363624345</c:v>
                </c:pt>
                <c:pt idx="27">
                  <c:v>0.62172119363624345</c:v>
                </c:pt>
                <c:pt idx="28">
                  <c:v>0.62172119363624345</c:v>
                </c:pt>
                <c:pt idx="29">
                  <c:v>0.62172119363624345</c:v>
                </c:pt>
                <c:pt idx="30">
                  <c:v>0.62172119363624345</c:v>
                </c:pt>
                <c:pt idx="31">
                  <c:v>0.62172119363624345</c:v>
                </c:pt>
                <c:pt idx="32">
                  <c:v>0.62172119363624345</c:v>
                </c:pt>
                <c:pt idx="33">
                  <c:v>0.62172119363624345</c:v>
                </c:pt>
                <c:pt idx="34">
                  <c:v>0.62172119363624345</c:v>
                </c:pt>
                <c:pt idx="35">
                  <c:v>0.62172119363624345</c:v>
                </c:pt>
                <c:pt idx="36">
                  <c:v>0.62172119363624345</c:v>
                </c:pt>
                <c:pt idx="37">
                  <c:v>0.62172119363624345</c:v>
                </c:pt>
                <c:pt idx="38">
                  <c:v>0.62172119363624345</c:v>
                </c:pt>
                <c:pt idx="39">
                  <c:v>0.62172119363624345</c:v>
                </c:pt>
                <c:pt idx="40">
                  <c:v>0.62172119363624345</c:v>
                </c:pt>
              </c:numCache>
            </c:numRef>
          </c:val>
          <c:smooth val="0"/>
          <c:extLst>
            <c:ext xmlns:c16="http://schemas.microsoft.com/office/drawing/2014/chart" uri="{C3380CC4-5D6E-409C-BE32-E72D297353CC}">
              <c16:uniqueId val="{0000000A-B646-497B-A8AB-F7B017AFC427}"/>
            </c:ext>
          </c:extLst>
        </c:ser>
        <c:ser>
          <c:idx val="8"/>
          <c:order val="8"/>
          <c:tx>
            <c:strRef>
              <c:f>'Graphics Input'!$E$464</c:f>
              <c:strCache>
                <c:ptCount val="1"/>
                <c:pt idx="0">
                  <c:v>NPD 3 - high</c:v>
                </c:pt>
              </c:strCache>
            </c:strRef>
          </c:tx>
          <c:spPr>
            <a:ln>
              <a:solidFill>
                <a:schemeClr val="accent6"/>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Input'!$S$464:$BG$464</c:f>
              <c:numCache>
                <c:formatCode>0%</c:formatCode>
                <c:ptCount val="41"/>
                <c:pt idx="4">
                  <c:v>0.62172119363624345</c:v>
                </c:pt>
                <c:pt idx="5">
                  <c:v>0.62172119363624345</c:v>
                </c:pt>
                <c:pt idx="6">
                  <c:v>0.62172119363624345</c:v>
                </c:pt>
                <c:pt idx="7">
                  <c:v>0.62172119363624345</c:v>
                </c:pt>
                <c:pt idx="8">
                  <c:v>0.62172119363624345</c:v>
                </c:pt>
                <c:pt idx="9">
                  <c:v>0.62172119363624345</c:v>
                </c:pt>
                <c:pt idx="10">
                  <c:v>0.62172119363624345</c:v>
                </c:pt>
                <c:pt idx="11">
                  <c:v>0.62172119363624345</c:v>
                </c:pt>
                <c:pt idx="12">
                  <c:v>0.62172119363624345</c:v>
                </c:pt>
                <c:pt idx="13">
                  <c:v>0.62172119363624345</c:v>
                </c:pt>
                <c:pt idx="14">
                  <c:v>0.62172119363624345</c:v>
                </c:pt>
                <c:pt idx="15">
                  <c:v>0.62172119363624345</c:v>
                </c:pt>
                <c:pt idx="16">
                  <c:v>0.62172119363624345</c:v>
                </c:pt>
                <c:pt idx="17">
                  <c:v>0.62172119363624345</c:v>
                </c:pt>
                <c:pt idx="18">
                  <c:v>0.62172119363624345</c:v>
                </c:pt>
                <c:pt idx="19">
                  <c:v>0.62172119363624345</c:v>
                </c:pt>
                <c:pt idx="20">
                  <c:v>0.62172119363624345</c:v>
                </c:pt>
                <c:pt idx="21">
                  <c:v>0.62172119363624345</c:v>
                </c:pt>
                <c:pt idx="22">
                  <c:v>0.62172119363624345</c:v>
                </c:pt>
                <c:pt idx="23">
                  <c:v>0.62172119363624345</c:v>
                </c:pt>
                <c:pt idx="24">
                  <c:v>0.62172119363624345</c:v>
                </c:pt>
                <c:pt idx="25">
                  <c:v>0.62172119363624345</c:v>
                </c:pt>
                <c:pt idx="26">
                  <c:v>0.62172119363624345</c:v>
                </c:pt>
                <c:pt idx="27">
                  <c:v>0.62172119363624345</c:v>
                </c:pt>
                <c:pt idx="28">
                  <c:v>0.62172119363624345</c:v>
                </c:pt>
                <c:pt idx="29">
                  <c:v>0.62172119363624345</c:v>
                </c:pt>
                <c:pt idx="30">
                  <c:v>0.62172119363624345</c:v>
                </c:pt>
                <c:pt idx="31">
                  <c:v>0.62172119363624345</c:v>
                </c:pt>
                <c:pt idx="32">
                  <c:v>0.62172119363624345</c:v>
                </c:pt>
                <c:pt idx="33">
                  <c:v>0.62172119363624345</c:v>
                </c:pt>
                <c:pt idx="34">
                  <c:v>0.62172119363624345</c:v>
                </c:pt>
                <c:pt idx="35">
                  <c:v>0.62172119363624345</c:v>
                </c:pt>
                <c:pt idx="36">
                  <c:v>0.62172119363624345</c:v>
                </c:pt>
                <c:pt idx="37">
                  <c:v>0.62172119363624345</c:v>
                </c:pt>
                <c:pt idx="38">
                  <c:v>0.62172119363624345</c:v>
                </c:pt>
                <c:pt idx="39">
                  <c:v>0.62172119363624345</c:v>
                </c:pt>
                <c:pt idx="40">
                  <c:v>0.62172119363624345</c:v>
                </c:pt>
              </c:numCache>
            </c:numRef>
          </c:val>
          <c:smooth val="0"/>
          <c:extLst>
            <c:ext xmlns:c16="http://schemas.microsoft.com/office/drawing/2014/chart" uri="{C3380CC4-5D6E-409C-BE32-E72D297353CC}">
              <c16:uniqueId val="{0000000B-B646-497B-A8AB-F7B017AFC427}"/>
            </c:ext>
          </c:extLst>
        </c:ser>
        <c:ser>
          <c:idx val="9"/>
          <c:order val="9"/>
          <c:tx>
            <c:strRef>
              <c:f>'Graphics Input'!$E$465</c:f>
              <c:strCache>
                <c:ptCount val="1"/>
                <c:pt idx="0">
                  <c:v>NPD 4 - low</c:v>
                </c:pt>
              </c:strCache>
            </c:strRef>
          </c:tx>
          <c:spPr>
            <a:ln>
              <a:solidFill>
                <a:schemeClr val="accent6">
                  <a:lumMod val="75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Input'!$S$465:$BG$465</c:f>
              <c:numCache>
                <c:formatCode>0%</c:formatCode>
                <c:ptCount val="41"/>
                <c:pt idx="4">
                  <c:v>0.60533676473420561</c:v>
                </c:pt>
                <c:pt idx="5">
                  <c:v>0.60533676473420561</c:v>
                </c:pt>
                <c:pt idx="6">
                  <c:v>0.60533676473420561</c:v>
                </c:pt>
                <c:pt idx="7">
                  <c:v>0.60533676473420561</c:v>
                </c:pt>
                <c:pt idx="8">
                  <c:v>0.60533676473420561</c:v>
                </c:pt>
                <c:pt idx="9">
                  <c:v>0.60533676473420561</c:v>
                </c:pt>
                <c:pt idx="10">
                  <c:v>0.60533676473420561</c:v>
                </c:pt>
                <c:pt idx="11">
                  <c:v>0.60533676473420561</c:v>
                </c:pt>
                <c:pt idx="12">
                  <c:v>0.60533676473420561</c:v>
                </c:pt>
                <c:pt idx="13">
                  <c:v>0.60533676473420561</c:v>
                </c:pt>
                <c:pt idx="14">
                  <c:v>0.60533676473420561</c:v>
                </c:pt>
                <c:pt idx="15">
                  <c:v>0.60533676473420561</c:v>
                </c:pt>
                <c:pt idx="16">
                  <c:v>0.60533676473420561</c:v>
                </c:pt>
                <c:pt idx="17">
                  <c:v>0.60533676473420561</c:v>
                </c:pt>
                <c:pt idx="18">
                  <c:v>0.60533676473420561</c:v>
                </c:pt>
                <c:pt idx="19">
                  <c:v>0.60533676473420561</c:v>
                </c:pt>
                <c:pt idx="20">
                  <c:v>0.60533676473420561</c:v>
                </c:pt>
                <c:pt idx="21">
                  <c:v>0.60533676473420561</c:v>
                </c:pt>
                <c:pt idx="22">
                  <c:v>0.60533676473420561</c:v>
                </c:pt>
                <c:pt idx="23">
                  <c:v>0.60533676473420561</c:v>
                </c:pt>
                <c:pt idx="24">
                  <c:v>0.60533676473420561</c:v>
                </c:pt>
                <c:pt idx="25">
                  <c:v>0.60533676473420561</c:v>
                </c:pt>
                <c:pt idx="26">
                  <c:v>0.60533676473420561</c:v>
                </c:pt>
                <c:pt idx="27">
                  <c:v>0.60533676473420561</c:v>
                </c:pt>
                <c:pt idx="28">
                  <c:v>0.60533676473420561</c:v>
                </c:pt>
                <c:pt idx="29">
                  <c:v>0.60533676473420561</c:v>
                </c:pt>
                <c:pt idx="30">
                  <c:v>0.60533676473420561</c:v>
                </c:pt>
                <c:pt idx="31">
                  <c:v>0.60533676473420561</c:v>
                </c:pt>
                <c:pt idx="32">
                  <c:v>0.60533676473420561</c:v>
                </c:pt>
                <c:pt idx="33">
                  <c:v>0.60533676473420561</c:v>
                </c:pt>
                <c:pt idx="34">
                  <c:v>0.60533676473420561</c:v>
                </c:pt>
                <c:pt idx="35">
                  <c:v>0.60533676473420561</c:v>
                </c:pt>
                <c:pt idx="36">
                  <c:v>0.60533676473420561</c:v>
                </c:pt>
                <c:pt idx="37">
                  <c:v>0.60533676473420561</c:v>
                </c:pt>
                <c:pt idx="38">
                  <c:v>0.60533676473420561</c:v>
                </c:pt>
                <c:pt idx="39">
                  <c:v>0.60533676473420561</c:v>
                </c:pt>
                <c:pt idx="40">
                  <c:v>0.60533676473420561</c:v>
                </c:pt>
              </c:numCache>
            </c:numRef>
          </c:val>
          <c:smooth val="0"/>
          <c:extLst>
            <c:ext xmlns:c16="http://schemas.microsoft.com/office/drawing/2014/chart" uri="{C3380CC4-5D6E-409C-BE32-E72D297353CC}">
              <c16:uniqueId val="{0000000C-B646-497B-A8AB-F7B017AFC427}"/>
            </c:ext>
          </c:extLst>
        </c:ser>
        <c:ser>
          <c:idx val="10"/>
          <c:order val="10"/>
          <c:tx>
            <c:strRef>
              <c:f>'Graphics Input'!$E$466</c:f>
              <c:strCache>
                <c:ptCount val="1"/>
                <c:pt idx="0">
                  <c:v>NPD 4 - mid</c:v>
                </c:pt>
              </c:strCache>
            </c:strRef>
          </c:tx>
          <c:spPr>
            <a:ln>
              <a:solidFill>
                <a:schemeClr val="accent6">
                  <a:lumMod val="75000"/>
                </a:schemeClr>
              </a:solidFill>
            </a:ln>
          </c:spPr>
          <c:marker>
            <c:symbol val="none"/>
          </c:marker>
          <c:dPt>
            <c:idx val="3"/>
            <c:marker>
              <c:symbol val="circle"/>
              <c:size val="5"/>
              <c:spPr>
                <a:solidFill>
                  <a:schemeClr val="accent6">
                    <a:lumMod val="75000"/>
                  </a:schemeClr>
                </a:solidFill>
                <a:ln>
                  <a:solidFill>
                    <a:schemeClr val="accent6">
                      <a:lumMod val="75000"/>
                    </a:schemeClr>
                  </a:solidFill>
                </a:ln>
              </c:spPr>
            </c:marker>
            <c:bubble3D val="0"/>
            <c:extLst>
              <c:ext xmlns:c16="http://schemas.microsoft.com/office/drawing/2014/chart" uri="{C3380CC4-5D6E-409C-BE32-E72D297353CC}">
                <c16:uniqueId val="{0000000D-B646-497B-A8AB-F7B017AFC427}"/>
              </c:ext>
            </c:extLst>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Input'!$S$466:$BG$466</c:f>
              <c:numCache>
                <c:formatCode>0%</c:formatCode>
                <c:ptCount val="41"/>
                <c:pt idx="3">
                  <c:v>0.60533676473420561</c:v>
                </c:pt>
                <c:pt idx="4">
                  <c:v>0.60533676473420561</c:v>
                </c:pt>
                <c:pt idx="5">
                  <c:v>0.60533676473420561</c:v>
                </c:pt>
                <c:pt idx="6">
                  <c:v>0.60533676473420561</c:v>
                </c:pt>
                <c:pt idx="7">
                  <c:v>0.60533676473420561</c:v>
                </c:pt>
                <c:pt idx="8">
                  <c:v>0.60533676473420561</c:v>
                </c:pt>
                <c:pt idx="9">
                  <c:v>0.60533676473420561</c:v>
                </c:pt>
                <c:pt idx="10">
                  <c:v>0.60533676473420561</c:v>
                </c:pt>
                <c:pt idx="11">
                  <c:v>0.60533676473420561</c:v>
                </c:pt>
                <c:pt idx="12">
                  <c:v>0.60533676473420561</c:v>
                </c:pt>
                <c:pt idx="13">
                  <c:v>0.60533676473420561</c:v>
                </c:pt>
                <c:pt idx="14">
                  <c:v>0.60533676473420561</c:v>
                </c:pt>
                <c:pt idx="15">
                  <c:v>0.60533676473420561</c:v>
                </c:pt>
                <c:pt idx="16">
                  <c:v>0.60533676473420561</c:v>
                </c:pt>
                <c:pt idx="17">
                  <c:v>0.60533676473420561</c:v>
                </c:pt>
                <c:pt idx="18">
                  <c:v>0.60533676473420561</c:v>
                </c:pt>
                <c:pt idx="19">
                  <c:v>0.60533676473420561</c:v>
                </c:pt>
                <c:pt idx="20">
                  <c:v>0.60533676473420561</c:v>
                </c:pt>
                <c:pt idx="21">
                  <c:v>0.60533676473420561</c:v>
                </c:pt>
                <c:pt idx="22">
                  <c:v>0.60533676473420561</c:v>
                </c:pt>
                <c:pt idx="23">
                  <c:v>0.60533676473420561</c:v>
                </c:pt>
                <c:pt idx="24">
                  <c:v>0.60533676473420561</c:v>
                </c:pt>
                <c:pt idx="25">
                  <c:v>0.60533676473420561</c:v>
                </c:pt>
                <c:pt idx="26">
                  <c:v>0.60533676473420561</c:v>
                </c:pt>
                <c:pt idx="27">
                  <c:v>0.60533676473420561</c:v>
                </c:pt>
                <c:pt idx="28">
                  <c:v>0.60533676473420561</c:v>
                </c:pt>
                <c:pt idx="29">
                  <c:v>0.60533676473420561</c:v>
                </c:pt>
                <c:pt idx="30">
                  <c:v>0.60533676473420561</c:v>
                </c:pt>
                <c:pt idx="31">
                  <c:v>0.60533676473420561</c:v>
                </c:pt>
                <c:pt idx="32">
                  <c:v>0.60533676473420561</c:v>
                </c:pt>
                <c:pt idx="33">
                  <c:v>0.60533676473420561</c:v>
                </c:pt>
                <c:pt idx="34">
                  <c:v>0.60533676473420561</c:v>
                </c:pt>
                <c:pt idx="35">
                  <c:v>0.60533676473420561</c:v>
                </c:pt>
                <c:pt idx="36">
                  <c:v>0.60533676473420561</c:v>
                </c:pt>
                <c:pt idx="37">
                  <c:v>0.60533676473420561</c:v>
                </c:pt>
                <c:pt idx="38">
                  <c:v>0.60533676473420561</c:v>
                </c:pt>
                <c:pt idx="39">
                  <c:v>0.60533676473420561</c:v>
                </c:pt>
                <c:pt idx="40">
                  <c:v>0.60533676473420561</c:v>
                </c:pt>
              </c:numCache>
            </c:numRef>
          </c:val>
          <c:smooth val="0"/>
          <c:extLst>
            <c:ext xmlns:c16="http://schemas.microsoft.com/office/drawing/2014/chart" uri="{C3380CC4-5D6E-409C-BE32-E72D297353CC}">
              <c16:uniqueId val="{0000000E-B646-497B-A8AB-F7B017AFC427}"/>
            </c:ext>
          </c:extLst>
        </c:ser>
        <c:ser>
          <c:idx val="11"/>
          <c:order val="11"/>
          <c:tx>
            <c:strRef>
              <c:f>'Graphics Input'!$E$467</c:f>
              <c:strCache>
                <c:ptCount val="1"/>
                <c:pt idx="0">
                  <c:v>NPD 4 - high</c:v>
                </c:pt>
              </c:strCache>
            </c:strRef>
          </c:tx>
          <c:spPr>
            <a:ln>
              <a:solidFill>
                <a:schemeClr val="accent6">
                  <a:lumMod val="75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Input'!$S$467:$BG$467</c:f>
              <c:numCache>
                <c:formatCode>0%</c:formatCode>
                <c:ptCount val="41"/>
                <c:pt idx="4">
                  <c:v>0.60533676473420561</c:v>
                </c:pt>
                <c:pt idx="5">
                  <c:v>0.60533676473420561</c:v>
                </c:pt>
                <c:pt idx="6">
                  <c:v>0.60533676473420561</c:v>
                </c:pt>
                <c:pt idx="7">
                  <c:v>0.60533676473420561</c:v>
                </c:pt>
                <c:pt idx="8">
                  <c:v>0.60533676473420561</c:v>
                </c:pt>
                <c:pt idx="9">
                  <c:v>0.60533676473420561</c:v>
                </c:pt>
                <c:pt idx="10">
                  <c:v>0.60533676473420561</c:v>
                </c:pt>
                <c:pt idx="11">
                  <c:v>0.60533676473420561</c:v>
                </c:pt>
                <c:pt idx="12">
                  <c:v>0.60533676473420561</c:v>
                </c:pt>
                <c:pt idx="13">
                  <c:v>0.60533676473420561</c:v>
                </c:pt>
                <c:pt idx="14">
                  <c:v>0.60533676473420561</c:v>
                </c:pt>
                <c:pt idx="15">
                  <c:v>0.60533676473420561</c:v>
                </c:pt>
                <c:pt idx="16">
                  <c:v>0.60533676473420561</c:v>
                </c:pt>
                <c:pt idx="17">
                  <c:v>0.60533676473420561</c:v>
                </c:pt>
                <c:pt idx="18">
                  <c:v>0.60533676473420561</c:v>
                </c:pt>
                <c:pt idx="19">
                  <c:v>0.60533676473420561</c:v>
                </c:pt>
                <c:pt idx="20">
                  <c:v>0.60533676473420561</c:v>
                </c:pt>
                <c:pt idx="21">
                  <c:v>0.60533676473420561</c:v>
                </c:pt>
                <c:pt idx="22">
                  <c:v>0.60533676473420561</c:v>
                </c:pt>
                <c:pt idx="23">
                  <c:v>0.60533676473420561</c:v>
                </c:pt>
                <c:pt idx="24">
                  <c:v>0.60533676473420561</c:v>
                </c:pt>
                <c:pt idx="25">
                  <c:v>0.60533676473420561</c:v>
                </c:pt>
                <c:pt idx="26">
                  <c:v>0.60533676473420561</c:v>
                </c:pt>
                <c:pt idx="27">
                  <c:v>0.60533676473420561</c:v>
                </c:pt>
                <c:pt idx="28">
                  <c:v>0.60533676473420561</c:v>
                </c:pt>
                <c:pt idx="29">
                  <c:v>0.60533676473420561</c:v>
                </c:pt>
                <c:pt idx="30">
                  <c:v>0.60533676473420561</c:v>
                </c:pt>
                <c:pt idx="31">
                  <c:v>0.60533676473420561</c:v>
                </c:pt>
                <c:pt idx="32">
                  <c:v>0.60533676473420561</c:v>
                </c:pt>
                <c:pt idx="33">
                  <c:v>0.60533676473420561</c:v>
                </c:pt>
                <c:pt idx="34">
                  <c:v>0.60533676473420561</c:v>
                </c:pt>
                <c:pt idx="35">
                  <c:v>0.60533676473420561</c:v>
                </c:pt>
                <c:pt idx="36">
                  <c:v>0.60533676473420561</c:v>
                </c:pt>
                <c:pt idx="37">
                  <c:v>0.60533676473420561</c:v>
                </c:pt>
                <c:pt idx="38">
                  <c:v>0.60533676473420561</c:v>
                </c:pt>
                <c:pt idx="39">
                  <c:v>0.60533676473420561</c:v>
                </c:pt>
                <c:pt idx="40">
                  <c:v>0.60533676473420561</c:v>
                </c:pt>
              </c:numCache>
            </c:numRef>
          </c:val>
          <c:smooth val="0"/>
          <c:extLst>
            <c:ext xmlns:c16="http://schemas.microsoft.com/office/drawing/2014/chart" uri="{C3380CC4-5D6E-409C-BE32-E72D297353CC}">
              <c16:uniqueId val="{0000000F-B646-497B-A8AB-F7B017AFC427}"/>
            </c:ext>
          </c:extLst>
        </c:ser>
        <c:ser>
          <c:idx val="12"/>
          <c:order val="12"/>
          <c:tx>
            <c:strRef>
              <c:f>'Graphics Input'!$E$468</c:f>
              <c:strCache>
                <c:ptCount val="1"/>
                <c:pt idx="0">
                  <c:v>NPD 5 - low</c:v>
                </c:pt>
              </c:strCache>
            </c:strRef>
          </c:tx>
          <c:spPr>
            <a:ln>
              <a:solidFill>
                <a:schemeClr val="accent6">
                  <a:lumMod val="50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Input'!$S$468:$BG$468</c:f>
              <c:numCache>
                <c:formatCode>0%</c:formatCode>
                <c:ptCount val="41"/>
                <c:pt idx="4">
                  <c:v>0.58226122468734443</c:v>
                </c:pt>
                <c:pt idx="5">
                  <c:v>0.58226122468734443</c:v>
                </c:pt>
                <c:pt idx="6">
                  <c:v>0.58226122468734443</c:v>
                </c:pt>
                <c:pt idx="7">
                  <c:v>0.58226122468734443</c:v>
                </c:pt>
                <c:pt idx="8">
                  <c:v>0.58226122468734443</c:v>
                </c:pt>
                <c:pt idx="9">
                  <c:v>0.58226122468734443</c:v>
                </c:pt>
                <c:pt idx="10">
                  <c:v>0.58226122468734443</c:v>
                </c:pt>
                <c:pt idx="11">
                  <c:v>0.58226122468734443</c:v>
                </c:pt>
                <c:pt idx="12">
                  <c:v>0.58226122468734443</c:v>
                </c:pt>
                <c:pt idx="13">
                  <c:v>0.58226122468734443</c:v>
                </c:pt>
                <c:pt idx="14">
                  <c:v>0.58226122468734443</c:v>
                </c:pt>
                <c:pt idx="15">
                  <c:v>0.58226122468734443</c:v>
                </c:pt>
                <c:pt idx="16">
                  <c:v>0.58226122468734443</c:v>
                </c:pt>
                <c:pt idx="17">
                  <c:v>0.58226122468734443</c:v>
                </c:pt>
                <c:pt idx="18">
                  <c:v>0.58226122468734443</c:v>
                </c:pt>
                <c:pt idx="19">
                  <c:v>0.58226122468734443</c:v>
                </c:pt>
                <c:pt idx="20">
                  <c:v>0.58226122468734443</c:v>
                </c:pt>
                <c:pt idx="21">
                  <c:v>0.58226122468734443</c:v>
                </c:pt>
                <c:pt idx="22">
                  <c:v>0.58226122468734443</c:v>
                </c:pt>
                <c:pt idx="23">
                  <c:v>0.58226122468734443</c:v>
                </c:pt>
                <c:pt idx="24">
                  <c:v>0.58226122468734443</c:v>
                </c:pt>
                <c:pt idx="25">
                  <c:v>0.58226122468734443</c:v>
                </c:pt>
                <c:pt idx="26">
                  <c:v>0.58226122468734443</c:v>
                </c:pt>
                <c:pt idx="27">
                  <c:v>0.58226122468734443</c:v>
                </c:pt>
                <c:pt idx="28">
                  <c:v>0.58226122468734443</c:v>
                </c:pt>
                <c:pt idx="29">
                  <c:v>0.58226122468734443</c:v>
                </c:pt>
                <c:pt idx="30">
                  <c:v>0.58226122468734443</c:v>
                </c:pt>
                <c:pt idx="31">
                  <c:v>0.58226122468734443</c:v>
                </c:pt>
                <c:pt idx="32">
                  <c:v>0.58226122468734443</c:v>
                </c:pt>
                <c:pt idx="33">
                  <c:v>0.58226122468734443</c:v>
                </c:pt>
                <c:pt idx="34">
                  <c:v>0.58226122468734443</c:v>
                </c:pt>
                <c:pt idx="35">
                  <c:v>0.58226122468734443</c:v>
                </c:pt>
                <c:pt idx="36">
                  <c:v>0.58226122468734443</c:v>
                </c:pt>
                <c:pt idx="37">
                  <c:v>0.58226122468734443</c:v>
                </c:pt>
                <c:pt idx="38">
                  <c:v>0.58226122468734443</c:v>
                </c:pt>
                <c:pt idx="39">
                  <c:v>0.58226122468734443</c:v>
                </c:pt>
                <c:pt idx="40">
                  <c:v>0.58226122468734443</c:v>
                </c:pt>
              </c:numCache>
            </c:numRef>
          </c:val>
          <c:smooth val="0"/>
          <c:extLst>
            <c:ext xmlns:c16="http://schemas.microsoft.com/office/drawing/2014/chart" uri="{C3380CC4-5D6E-409C-BE32-E72D297353CC}">
              <c16:uniqueId val="{00000010-B646-497B-A8AB-F7B017AFC427}"/>
            </c:ext>
          </c:extLst>
        </c:ser>
        <c:ser>
          <c:idx val="13"/>
          <c:order val="13"/>
          <c:tx>
            <c:strRef>
              <c:f>'Graphics Input'!$E$469</c:f>
              <c:strCache>
                <c:ptCount val="1"/>
                <c:pt idx="0">
                  <c:v>NPD 5 - mid</c:v>
                </c:pt>
              </c:strCache>
            </c:strRef>
          </c:tx>
          <c:spPr>
            <a:ln>
              <a:solidFill>
                <a:schemeClr val="accent6">
                  <a:lumMod val="50000"/>
                </a:schemeClr>
              </a:solidFill>
            </a:ln>
          </c:spPr>
          <c:marker>
            <c:symbol val="none"/>
          </c:marker>
          <c:dPt>
            <c:idx val="3"/>
            <c:marker>
              <c:symbol val="circle"/>
              <c:size val="5"/>
              <c:spPr>
                <a:solidFill>
                  <a:schemeClr val="accent6">
                    <a:lumMod val="50000"/>
                  </a:schemeClr>
                </a:solidFill>
                <a:ln>
                  <a:solidFill>
                    <a:schemeClr val="accent6">
                      <a:lumMod val="75000"/>
                    </a:schemeClr>
                  </a:solidFill>
                </a:ln>
              </c:spPr>
            </c:marker>
            <c:bubble3D val="0"/>
            <c:extLst>
              <c:ext xmlns:c16="http://schemas.microsoft.com/office/drawing/2014/chart" uri="{C3380CC4-5D6E-409C-BE32-E72D297353CC}">
                <c16:uniqueId val="{00000011-B646-497B-A8AB-F7B017AFC427}"/>
              </c:ext>
            </c:extLst>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Input'!$S$469:$BG$469</c:f>
              <c:numCache>
                <c:formatCode>0%</c:formatCode>
                <c:ptCount val="41"/>
                <c:pt idx="3">
                  <c:v>0.58226122468734443</c:v>
                </c:pt>
                <c:pt idx="4">
                  <c:v>0.58226122468734443</c:v>
                </c:pt>
                <c:pt idx="5">
                  <c:v>0.58226122468734443</c:v>
                </c:pt>
                <c:pt idx="6">
                  <c:v>0.58226122468734443</c:v>
                </c:pt>
                <c:pt idx="7">
                  <c:v>0.58226122468734443</c:v>
                </c:pt>
                <c:pt idx="8">
                  <c:v>0.58226122468734443</c:v>
                </c:pt>
                <c:pt idx="9">
                  <c:v>0.58226122468734443</c:v>
                </c:pt>
                <c:pt idx="10">
                  <c:v>0.58226122468734443</c:v>
                </c:pt>
                <c:pt idx="11">
                  <c:v>0.58226122468734443</c:v>
                </c:pt>
                <c:pt idx="12">
                  <c:v>0.58226122468734443</c:v>
                </c:pt>
                <c:pt idx="13">
                  <c:v>0.58226122468734443</c:v>
                </c:pt>
                <c:pt idx="14">
                  <c:v>0.58226122468734443</c:v>
                </c:pt>
                <c:pt idx="15">
                  <c:v>0.58226122468734443</c:v>
                </c:pt>
                <c:pt idx="16">
                  <c:v>0.58226122468734443</c:v>
                </c:pt>
                <c:pt idx="17">
                  <c:v>0.58226122468734443</c:v>
                </c:pt>
                <c:pt idx="18">
                  <c:v>0.58226122468734443</c:v>
                </c:pt>
                <c:pt idx="19">
                  <c:v>0.58226122468734443</c:v>
                </c:pt>
                <c:pt idx="20">
                  <c:v>0.58226122468734443</c:v>
                </c:pt>
                <c:pt idx="21">
                  <c:v>0.58226122468734443</c:v>
                </c:pt>
                <c:pt idx="22">
                  <c:v>0.58226122468734443</c:v>
                </c:pt>
                <c:pt idx="23">
                  <c:v>0.58226122468734443</c:v>
                </c:pt>
                <c:pt idx="24">
                  <c:v>0.58226122468734443</c:v>
                </c:pt>
                <c:pt idx="25">
                  <c:v>0.58226122468734443</c:v>
                </c:pt>
                <c:pt idx="26">
                  <c:v>0.58226122468734443</c:v>
                </c:pt>
                <c:pt idx="27">
                  <c:v>0.58226122468734443</c:v>
                </c:pt>
                <c:pt idx="28">
                  <c:v>0.58226122468734443</c:v>
                </c:pt>
                <c:pt idx="29">
                  <c:v>0.58226122468734443</c:v>
                </c:pt>
                <c:pt idx="30">
                  <c:v>0.58226122468734443</c:v>
                </c:pt>
                <c:pt idx="31">
                  <c:v>0.58226122468734443</c:v>
                </c:pt>
                <c:pt idx="32">
                  <c:v>0.58226122468734443</c:v>
                </c:pt>
                <c:pt idx="33">
                  <c:v>0.58226122468734443</c:v>
                </c:pt>
                <c:pt idx="34">
                  <c:v>0.58226122468734443</c:v>
                </c:pt>
                <c:pt idx="35">
                  <c:v>0.58226122468734443</c:v>
                </c:pt>
                <c:pt idx="36">
                  <c:v>0.58226122468734443</c:v>
                </c:pt>
                <c:pt idx="37">
                  <c:v>0.58226122468734443</c:v>
                </c:pt>
                <c:pt idx="38">
                  <c:v>0.58226122468734443</c:v>
                </c:pt>
                <c:pt idx="39">
                  <c:v>0.58226122468734443</c:v>
                </c:pt>
                <c:pt idx="40">
                  <c:v>0.58226122468734443</c:v>
                </c:pt>
              </c:numCache>
            </c:numRef>
          </c:val>
          <c:smooth val="0"/>
          <c:extLst>
            <c:ext xmlns:c16="http://schemas.microsoft.com/office/drawing/2014/chart" uri="{C3380CC4-5D6E-409C-BE32-E72D297353CC}">
              <c16:uniqueId val="{00000012-B646-497B-A8AB-F7B017AFC427}"/>
            </c:ext>
          </c:extLst>
        </c:ser>
        <c:ser>
          <c:idx val="14"/>
          <c:order val="14"/>
          <c:tx>
            <c:strRef>
              <c:f>'Graphics Input'!$E$470</c:f>
              <c:strCache>
                <c:ptCount val="1"/>
                <c:pt idx="0">
                  <c:v>NPD 5 - high</c:v>
                </c:pt>
              </c:strCache>
            </c:strRef>
          </c:tx>
          <c:spPr>
            <a:ln>
              <a:solidFill>
                <a:schemeClr val="accent6">
                  <a:lumMod val="50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Input'!$S$470:$BG$470</c:f>
              <c:numCache>
                <c:formatCode>0%</c:formatCode>
                <c:ptCount val="41"/>
                <c:pt idx="4">
                  <c:v>0.58226122468734443</c:v>
                </c:pt>
                <c:pt idx="5">
                  <c:v>0.58226122468734443</c:v>
                </c:pt>
                <c:pt idx="6">
                  <c:v>0.58226122468734443</c:v>
                </c:pt>
                <c:pt idx="7">
                  <c:v>0.58226122468734443</c:v>
                </c:pt>
                <c:pt idx="8">
                  <c:v>0.58226122468734443</c:v>
                </c:pt>
                <c:pt idx="9">
                  <c:v>0.58226122468734443</c:v>
                </c:pt>
                <c:pt idx="10">
                  <c:v>0.58226122468734443</c:v>
                </c:pt>
                <c:pt idx="11">
                  <c:v>0.58226122468734443</c:v>
                </c:pt>
                <c:pt idx="12">
                  <c:v>0.58226122468734443</c:v>
                </c:pt>
                <c:pt idx="13">
                  <c:v>0.58226122468734443</c:v>
                </c:pt>
                <c:pt idx="14">
                  <c:v>0.58226122468734443</c:v>
                </c:pt>
                <c:pt idx="15">
                  <c:v>0.58226122468734443</c:v>
                </c:pt>
                <c:pt idx="16">
                  <c:v>0.58226122468734443</c:v>
                </c:pt>
                <c:pt idx="17">
                  <c:v>0.58226122468734443</c:v>
                </c:pt>
                <c:pt idx="18">
                  <c:v>0.58226122468734443</c:v>
                </c:pt>
                <c:pt idx="19">
                  <c:v>0.58226122468734443</c:v>
                </c:pt>
                <c:pt idx="20">
                  <c:v>0.58226122468734443</c:v>
                </c:pt>
                <c:pt idx="21">
                  <c:v>0.58226122468734443</c:v>
                </c:pt>
                <c:pt idx="22">
                  <c:v>0.58226122468734443</c:v>
                </c:pt>
                <c:pt idx="23">
                  <c:v>0.58226122468734443</c:v>
                </c:pt>
                <c:pt idx="24">
                  <c:v>0.58226122468734443</c:v>
                </c:pt>
                <c:pt idx="25">
                  <c:v>0.58226122468734443</c:v>
                </c:pt>
                <c:pt idx="26">
                  <c:v>0.58226122468734443</c:v>
                </c:pt>
                <c:pt idx="27">
                  <c:v>0.58226122468734443</c:v>
                </c:pt>
                <c:pt idx="28">
                  <c:v>0.58226122468734443</c:v>
                </c:pt>
                <c:pt idx="29">
                  <c:v>0.58226122468734443</c:v>
                </c:pt>
                <c:pt idx="30">
                  <c:v>0.58226122468734443</c:v>
                </c:pt>
                <c:pt idx="31">
                  <c:v>0.58226122468734443</c:v>
                </c:pt>
                <c:pt idx="32">
                  <c:v>0.58226122468734443</c:v>
                </c:pt>
                <c:pt idx="33">
                  <c:v>0.58226122468734443</c:v>
                </c:pt>
                <c:pt idx="34">
                  <c:v>0.58226122468734443</c:v>
                </c:pt>
                <c:pt idx="35">
                  <c:v>0.58226122468734443</c:v>
                </c:pt>
                <c:pt idx="36">
                  <c:v>0.58226122468734443</c:v>
                </c:pt>
                <c:pt idx="37">
                  <c:v>0.58226122468734443</c:v>
                </c:pt>
                <c:pt idx="38">
                  <c:v>0.58226122468734443</c:v>
                </c:pt>
                <c:pt idx="39">
                  <c:v>0.58226122468734443</c:v>
                </c:pt>
                <c:pt idx="40">
                  <c:v>0.58226122468734443</c:v>
                </c:pt>
              </c:numCache>
            </c:numRef>
          </c:val>
          <c:smooth val="0"/>
          <c:extLst>
            <c:ext xmlns:c16="http://schemas.microsoft.com/office/drawing/2014/chart" uri="{C3380CC4-5D6E-409C-BE32-E72D297353CC}">
              <c16:uniqueId val="{00000013-B646-497B-A8AB-F7B017AFC427}"/>
            </c:ext>
          </c:extLst>
        </c:ser>
        <c:ser>
          <c:idx val="15"/>
          <c:order val="15"/>
          <c:tx>
            <c:strRef>
              <c:f>'Graphics Input'!$E$471</c:f>
              <c:strCache>
                <c:ptCount val="1"/>
                <c:pt idx="0">
                  <c:v>NSD 1 - low</c:v>
                </c:pt>
              </c:strCache>
            </c:strRef>
          </c:tx>
          <c:spPr>
            <a:ln>
              <a:solidFill>
                <a:schemeClr val="accent5">
                  <a:lumMod val="40000"/>
                  <a:lumOff val="60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Input'!$S$471:$BG$471</c:f>
              <c:numCache>
                <c:formatCode>0%</c:formatCode>
                <c:ptCount val="41"/>
                <c:pt idx="4">
                  <c:v>0.6756528495520755</c:v>
                </c:pt>
                <c:pt idx="5">
                  <c:v>0.6756528495520755</c:v>
                </c:pt>
                <c:pt idx="6">
                  <c:v>0.6756528495520755</c:v>
                </c:pt>
                <c:pt idx="7">
                  <c:v>0.6756528495520755</c:v>
                </c:pt>
                <c:pt idx="8">
                  <c:v>0.6756528495520755</c:v>
                </c:pt>
                <c:pt idx="9">
                  <c:v>0.6756528495520755</c:v>
                </c:pt>
                <c:pt idx="10">
                  <c:v>0.6756528495520755</c:v>
                </c:pt>
                <c:pt idx="11">
                  <c:v>0.6756528495520755</c:v>
                </c:pt>
                <c:pt idx="12">
                  <c:v>0.6756528495520755</c:v>
                </c:pt>
                <c:pt idx="13">
                  <c:v>0.6756528495520755</c:v>
                </c:pt>
                <c:pt idx="14">
                  <c:v>0.6756528495520755</c:v>
                </c:pt>
                <c:pt idx="15">
                  <c:v>0.6756528495520755</c:v>
                </c:pt>
                <c:pt idx="16">
                  <c:v>0.6756528495520755</c:v>
                </c:pt>
                <c:pt idx="17">
                  <c:v>0.6756528495520755</c:v>
                </c:pt>
                <c:pt idx="18">
                  <c:v>0.6756528495520755</c:v>
                </c:pt>
                <c:pt idx="19">
                  <c:v>0.6756528495520755</c:v>
                </c:pt>
                <c:pt idx="20">
                  <c:v>0.6756528495520755</c:v>
                </c:pt>
                <c:pt idx="21">
                  <c:v>0.6756528495520755</c:v>
                </c:pt>
                <c:pt idx="22">
                  <c:v>0.6756528495520755</c:v>
                </c:pt>
                <c:pt idx="23">
                  <c:v>0.6756528495520755</c:v>
                </c:pt>
                <c:pt idx="24">
                  <c:v>0.6756528495520755</c:v>
                </c:pt>
                <c:pt idx="25">
                  <c:v>0.6756528495520755</c:v>
                </c:pt>
                <c:pt idx="26">
                  <c:v>0.6756528495520755</c:v>
                </c:pt>
                <c:pt idx="27">
                  <c:v>0.6756528495520755</c:v>
                </c:pt>
                <c:pt idx="28">
                  <c:v>0.6756528495520755</c:v>
                </c:pt>
                <c:pt idx="29">
                  <c:v>0.6756528495520755</c:v>
                </c:pt>
                <c:pt idx="30">
                  <c:v>0.6756528495520755</c:v>
                </c:pt>
                <c:pt idx="31">
                  <c:v>0.6756528495520755</c:v>
                </c:pt>
                <c:pt idx="32">
                  <c:v>0.6756528495520755</c:v>
                </c:pt>
                <c:pt idx="33">
                  <c:v>0.6756528495520755</c:v>
                </c:pt>
                <c:pt idx="34">
                  <c:v>0.6756528495520755</c:v>
                </c:pt>
                <c:pt idx="35">
                  <c:v>0.6756528495520755</c:v>
                </c:pt>
                <c:pt idx="36">
                  <c:v>0.6756528495520755</c:v>
                </c:pt>
                <c:pt idx="37">
                  <c:v>0.6756528495520755</c:v>
                </c:pt>
                <c:pt idx="38">
                  <c:v>0.6756528495520755</c:v>
                </c:pt>
                <c:pt idx="39">
                  <c:v>0.6756528495520755</c:v>
                </c:pt>
                <c:pt idx="40">
                  <c:v>0.6756528495520755</c:v>
                </c:pt>
              </c:numCache>
            </c:numRef>
          </c:val>
          <c:smooth val="0"/>
          <c:extLst>
            <c:ext xmlns:c16="http://schemas.microsoft.com/office/drawing/2014/chart" uri="{C3380CC4-5D6E-409C-BE32-E72D297353CC}">
              <c16:uniqueId val="{00000014-B646-497B-A8AB-F7B017AFC427}"/>
            </c:ext>
          </c:extLst>
        </c:ser>
        <c:ser>
          <c:idx val="16"/>
          <c:order val="16"/>
          <c:tx>
            <c:strRef>
              <c:f>'Graphics Input'!$E$472</c:f>
              <c:strCache>
                <c:ptCount val="1"/>
                <c:pt idx="0">
                  <c:v>NSD 1 - mid</c:v>
                </c:pt>
              </c:strCache>
            </c:strRef>
          </c:tx>
          <c:spPr>
            <a:ln>
              <a:solidFill>
                <a:schemeClr val="accent5">
                  <a:lumMod val="40000"/>
                  <a:lumOff val="60000"/>
                </a:schemeClr>
              </a:solidFill>
            </a:ln>
          </c:spPr>
          <c:marker>
            <c:symbol val="none"/>
          </c:marker>
          <c:dPt>
            <c:idx val="3"/>
            <c:marker>
              <c:symbol val="circle"/>
              <c:size val="5"/>
              <c:spPr>
                <a:solidFill>
                  <a:schemeClr val="accent5">
                    <a:lumMod val="40000"/>
                    <a:lumOff val="60000"/>
                  </a:schemeClr>
                </a:solidFill>
                <a:ln>
                  <a:solidFill>
                    <a:schemeClr val="accent5">
                      <a:lumMod val="40000"/>
                      <a:lumOff val="60000"/>
                    </a:schemeClr>
                  </a:solidFill>
                </a:ln>
              </c:spPr>
            </c:marker>
            <c:bubble3D val="0"/>
            <c:extLst>
              <c:ext xmlns:c16="http://schemas.microsoft.com/office/drawing/2014/chart" uri="{C3380CC4-5D6E-409C-BE32-E72D297353CC}">
                <c16:uniqueId val="{00000015-B646-497B-A8AB-F7B017AFC427}"/>
              </c:ext>
            </c:extLst>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Input'!$S$472:$BG$472</c:f>
              <c:numCache>
                <c:formatCode>0%</c:formatCode>
                <c:ptCount val="41"/>
                <c:pt idx="3">
                  <c:v>0.6756528495520755</c:v>
                </c:pt>
                <c:pt idx="4">
                  <c:v>0.6756528495520755</c:v>
                </c:pt>
                <c:pt idx="5">
                  <c:v>0.6756528495520755</c:v>
                </c:pt>
                <c:pt idx="6">
                  <c:v>0.6756528495520755</c:v>
                </c:pt>
                <c:pt idx="7">
                  <c:v>0.6756528495520755</c:v>
                </c:pt>
                <c:pt idx="8">
                  <c:v>0.6756528495520755</c:v>
                </c:pt>
                <c:pt idx="9">
                  <c:v>0.6756528495520755</c:v>
                </c:pt>
                <c:pt idx="10">
                  <c:v>0.6756528495520755</c:v>
                </c:pt>
                <c:pt idx="11">
                  <c:v>0.6756528495520755</c:v>
                </c:pt>
                <c:pt idx="12">
                  <c:v>0.6756528495520755</c:v>
                </c:pt>
                <c:pt idx="13">
                  <c:v>0.6756528495520755</c:v>
                </c:pt>
                <c:pt idx="14">
                  <c:v>0.6756528495520755</c:v>
                </c:pt>
                <c:pt idx="15">
                  <c:v>0.6756528495520755</c:v>
                </c:pt>
                <c:pt idx="16">
                  <c:v>0.6756528495520755</c:v>
                </c:pt>
                <c:pt idx="17">
                  <c:v>0.6756528495520755</c:v>
                </c:pt>
                <c:pt idx="18">
                  <c:v>0.6756528495520755</c:v>
                </c:pt>
                <c:pt idx="19">
                  <c:v>0.6756528495520755</c:v>
                </c:pt>
                <c:pt idx="20">
                  <c:v>0.6756528495520755</c:v>
                </c:pt>
                <c:pt idx="21">
                  <c:v>0.6756528495520755</c:v>
                </c:pt>
                <c:pt idx="22">
                  <c:v>0.6756528495520755</c:v>
                </c:pt>
                <c:pt idx="23">
                  <c:v>0.6756528495520755</c:v>
                </c:pt>
                <c:pt idx="24">
                  <c:v>0.6756528495520755</c:v>
                </c:pt>
                <c:pt idx="25">
                  <c:v>0.6756528495520755</c:v>
                </c:pt>
                <c:pt idx="26">
                  <c:v>0.6756528495520755</c:v>
                </c:pt>
                <c:pt idx="27">
                  <c:v>0.6756528495520755</c:v>
                </c:pt>
                <c:pt idx="28">
                  <c:v>0.6756528495520755</c:v>
                </c:pt>
                <c:pt idx="29">
                  <c:v>0.6756528495520755</c:v>
                </c:pt>
                <c:pt idx="30">
                  <c:v>0.6756528495520755</c:v>
                </c:pt>
                <c:pt idx="31">
                  <c:v>0.6756528495520755</c:v>
                </c:pt>
                <c:pt idx="32">
                  <c:v>0.6756528495520755</c:v>
                </c:pt>
                <c:pt idx="33">
                  <c:v>0.6756528495520755</c:v>
                </c:pt>
                <c:pt idx="34">
                  <c:v>0.6756528495520755</c:v>
                </c:pt>
                <c:pt idx="35">
                  <c:v>0.6756528495520755</c:v>
                </c:pt>
                <c:pt idx="36">
                  <c:v>0.6756528495520755</c:v>
                </c:pt>
                <c:pt idx="37">
                  <c:v>0.6756528495520755</c:v>
                </c:pt>
                <c:pt idx="38">
                  <c:v>0.6756528495520755</c:v>
                </c:pt>
                <c:pt idx="39">
                  <c:v>0.6756528495520755</c:v>
                </c:pt>
                <c:pt idx="40">
                  <c:v>0.6756528495520755</c:v>
                </c:pt>
              </c:numCache>
            </c:numRef>
          </c:val>
          <c:smooth val="0"/>
          <c:extLst>
            <c:ext xmlns:c16="http://schemas.microsoft.com/office/drawing/2014/chart" uri="{C3380CC4-5D6E-409C-BE32-E72D297353CC}">
              <c16:uniqueId val="{00000016-B646-497B-A8AB-F7B017AFC427}"/>
            </c:ext>
          </c:extLst>
        </c:ser>
        <c:ser>
          <c:idx val="17"/>
          <c:order val="17"/>
          <c:tx>
            <c:strRef>
              <c:f>'Graphics Input'!$E$473</c:f>
              <c:strCache>
                <c:ptCount val="1"/>
                <c:pt idx="0">
                  <c:v>NSD 1 - high</c:v>
                </c:pt>
              </c:strCache>
            </c:strRef>
          </c:tx>
          <c:spPr>
            <a:ln>
              <a:solidFill>
                <a:schemeClr val="accent5">
                  <a:lumMod val="40000"/>
                  <a:lumOff val="60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Input'!$S$473:$BG$473</c:f>
              <c:numCache>
                <c:formatCode>0%</c:formatCode>
                <c:ptCount val="41"/>
                <c:pt idx="4">
                  <c:v>0.6756528495520755</c:v>
                </c:pt>
                <c:pt idx="5">
                  <c:v>0.6756528495520755</c:v>
                </c:pt>
                <c:pt idx="6">
                  <c:v>0.6756528495520755</c:v>
                </c:pt>
                <c:pt idx="7">
                  <c:v>0.6756528495520755</c:v>
                </c:pt>
                <c:pt idx="8">
                  <c:v>0.6756528495520755</c:v>
                </c:pt>
                <c:pt idx="9">
                  <c:v>0.6756528495520755</c:v>
                </c:pt>
                <c:pt idx="10">
                  <c:v>0.6756528495520755</c:v>
                </c:pt>
                <c:pt idx="11">
                  <c:v>0.6756528495520755</c:v>
                </c:pt>
                <c:pt idx="12">
                  <c:v>0.6756528495520755</c:v>
                </c:pt>
                <c:pt idx="13">
                  <c:v>0.6756528495520755</c:v>
                </c:pt>
                <c:pt idx="14">
                  <c:v>0.6756528495520755</c:v>
                </c:pt>
                <c:pt idx="15">
                  <c:v>0.6756528495520755</c:v>
                </c:pt>
                <c:pt idx="16">
                  <c:v>0.6756528495520755</c:v>
                </c:pt>
                <c:pt idx="17">
                  <c:v>0.6756528495520755</c:v>
                </c:pt>
                <c:pt idx="18">
                  <c:v>0.6756528495520755</c:v>
                </c:pt>
                <c:pt idx="19">
                  <c:v>0.6756528495520755</c:v>
                </c:pt>
                <c:pt idx="20">
                  <c:v>0.6756528495520755</c:v>
                </c:pt>
                <c:pt idx="21">
                  <c:v>0.6756528495520755</c:v>
                </c:pt>
                <c:pt idx="22">
                  <c:v>0.6756528495520755</c:v>
                </c:pt>
                <c:pt idx="23">
                  <c:v>0.6756528495520755</c:v>
                </c:pt>
                <c:pt idx="24">
                  <c:v>0.6756528495520755</c:v>
                </c:pt>
                <c:pt idx="25">
                  <c:v>0.6756528495520755</c:v>
                </c:pt>
                <c:pt idx="26">
                  <c:v>0.6756528495520755</c:v>
                </c:pt>
                <c:pt idx="27">
                  <c:v>0.6756528495520755</c:v>
                </c:pt>
                <c:pt idx="28">
                  <c:v>0.6756528495520755</c:v>
                </c:pt>
                <c:pt idx="29">
                  <c:v>0.6756528495520755</c:v>
                </c:pt>
                <c:pt idx="30">
                  <c:v>0.6756528495520755</c:v>
                </c:pt>
                <c:pt idx="31">
                  <c:v>0.6756528495520755</c:v>
                </c:pt>
                <c:pt idx="32">
                  <c:v>0.6756528495520755</c:v>
                </c:pt>
                <c:pt idx="33">
                  <c:v>0.6756528495520755</c:v>
                </c:pt>
                <c:pt idx="34">
                  <c:v>0.6756528495520755</c:v>
                </c:pt>
                <c:pt idx="35">
                  <c:v>0.6756528495520755</c:v>
                </c:pt>
                <c:pt idx="36">
                  <c:v>0.6756528495520755</c:v>
                </c:pt>
                <c:pt idx="37">
                  <c:v>0.6756528495520755</c:v>
                </c:pt>
                <c:pt idx="38">
                  <c:v>0.6756528495520755</c:v>
                </c:pt>
                <c:pt idx="39">
                  <c:v>0.6756528495520755</c:v>
                </c:pt>
                <c:pt idx="40">
                  <c:v>0.6756528495520755</c:v>
                </c:pt>
              </c:numCache>
            </c:numRef>
          </c:val>
          <c:smooth val="0"/>
          <c:extLst>
            <c:ext xmlns:c16="http://schemas.microsoft.com/office/drawing/2014/chart" uri="{C3380CC4-5D6E-409C-BE32-E72D297353CC}">
              <c16:uniqueId val="{00000017-B646-497B-A8AB-F7B017AFC427}"/>
            </c:ext>
          </c:extLst>
        </c:ser>
        <c:ser>
          <c:idx val="18"/>
          <c:order val="18"/>
          <c:tx>
            <c:strRef>
              <c:f>'Graphics Input'!$E$474</c:f>
              <c:strCache>
                <c:ptCount val="1"/>
                <c:pt idx="0">
                  <c:v>NSD 2 - low</c:v>
                </c:pt>
              </c:strCache>
            </c:strRef>
          </c:tx>
          <c:spPr>
            <a:ln>
              <a:solidFill>
                <a:schemeClr val="accent5">
                  <a:lumMod val="60000"/>
                  <a:lumOff val="40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Input'!$S$474:$BG$474</c:f>
              <c:numCache>
                <c:formatCode>0%</c:formatCode>
                <c:ptCount val="41"/>
                <c:pt idx="4">
                  <c:v>0.67494540941846493</c:v>
                </c:pt>
                <c:pt idx="5">
                  <c:v>0.67494540941846493</c:v>
                </c:pt>
                <c:pt idx="6">
                  <c:v>0.67494540941846493</c:v>
                </c:pt>
                <c:pt idx="7">
                  <c:v>0.67494540941846493</c:v>
                </c:pt>
                <c:pt idx="8">
                  <c:v>0.67494540941846493</c:v>
                </c:pt>
                <c:pt idx="9">
                  <c:v>0.67494540941846493</c:v>
                </c:pt>
                <c:pt idx="10">
                  <c:v>0.67494540941846493</c:v>
                </c:pt>
                <c:pt idx="11">
                  <c:v>0.67494540941846493</c:v>
                </c:pt>
                <c:pt idx="12">
                  <c:v>0.67494540941846493</c:v>
                </c:pt>
                <c:pt idx="13">
                  <c:v>0.67494540941846493</c:v>
                </c:pt>
                <c:pt idx="14">
                  <c:v>0.67494540941846493</c:v>
                </c:pt>
                <c:pt idx="15">
                  <c:v>0.67494540941846493</c:v>
                </c:pt>
                <c:pt idx="16">
                  <c:v>0.67494540941846493</c:v>
                </c:pt>
                <c:pt idx="17">
                  <c:v>0.67494540941846493</c:v>
                </c:pt>
                <c:pt idx="18">
                  <c:v>0.67494540941846493</c:v>
                </c:pt>
                <c:pt idx="19">
                  <c:v>0.67494540941846493</c:v>
                </c:pt>
                <c:pt idx="20">
                  <c:v>0.67494540941846493</c:v>
                </c:pt>
                <c:pt idx="21">
                  <c:v>0.67494540941846493</c:v>
                </c:pt>
                <c:pt idx="22">
                  <c:v>0.67494540941846493</c:v>
                </c:pt>
                <c:pt idx="23">
                  <c:v>0.67494540941846493</c:v>
                </c:pt>
                <c:pt idx="24">
                  <c:v>0.67494540941846493</c:v>
                </c:pt>
                <c:pt idx="25">
                  <c:v>0.67494540941846493</c:v>
                </c:pt>
                <c:pt idx="26">
                  <c:v>0.67494540941846493</c:v>
                </c:pt>
                <c:pt idx="27">
                  <c:v>0.67494540941846493</c:v>
                </c:pt>
                <c:pt idx="28">
                  <c:v>0.67494540941846493</c:v>
                </c:pt>
                <c:pt idx="29">
                  <c:v>0.67494540941846493</c:v>
                </c:pt>
                <c:pt idx="30">
                  <c:v>0.67494540941846493</c:v>
                </c:pt>
                <c:pt idx="31">
                  <c:v>0.67494540941846493</c:v>
                </c:pt>
                <c:pt idx="32">
                  <c:v>0.67494540941846493</c:v>
                </c:pt>
                <c:pt idx="33">
                  <c:v>0.67494540941846493</c:v>
                </c:pt>
                <c:pt idx="34">
                  <c:v>0.67494540941846493</c:v>
                </c:pt>
                <c:pt idx="35">
                  <c:v>0.67494540941846493</c:v>
                </c:pt>
                <c:pt idx="36">
                  <c:v>0.67494540941846493</c:v>
                </c:pt>
                <c:pt idx="37">
                  <c:v>0.67494540941846493</c:v>
                </c:pt>
                <c:pt idx="38">
                  <c:v>0.67494540941846493</c:v>
                </c:pt>
                <c:pt idx="39">
                  <c:v>0.67494540941846493</c:v>
                </c:pt>
                <c:pt idx="40">
                  <c:v>0.67494540941846493</c:v>
                </c:pt>
              </c:numCache>
            </c:numRef>
          </c:val>
          <c:smooth val="0"/>
          <c:extLst>
            <c:ext xmlns:c16="http://schemas.microsoft.com/office/drawing/2014/chart" uri="{C3380CC4-5D6E-409C-BE32-E72D297353CC}">
              <c16:uniqueId val="{00000018-B646-497B-A8AB-F7B017AFC427}"/>
            </c:ext>
          </c:extLst>
        </c:ser>
        <c:ser>
          <c:idx val="19"/>
          <c:order val="19"/>
          <c:tx>
            <c:strRef>
              <c:f>'Graphics Input'!$E$475</c:f>
              <c:strCache>
                <c:ptCount val="1"/>
                <c:pt idx="0">
                  <c:v>NSD 2 - mid</c:v>
                </c:pt>
              </c:strCache>
            </c:strRef>
          </c:tx>
          <c:spPr>
            <a:ln>
              <a:solidFill>
                <a:schemeClr val="accent5">
                  <a:lumMod val="60000"/>
                  <a:lumOff val="40000"/>
                </a:schemeClr>
              </a:solidFill>
            </a:ln>
          </c:spPr>
          <c:marker>
            <c:symbol val="none"/>
          </c:marker>
          <c:dPt>
            <c:idx val="3"/>
            <c:marker>
              <c:symbol val="circle"/>
              <c:size val="5"/>
              <c:spPr>
                <a:solidFill>
                  <a:schemeClr val="accent5">
                    <a:lumMod val="60000"/>
                    <a:lumOff val="40000"/>
                  </a:schemeClr>
                </a:solidFill>
                <a:ln>
                  <a:solidFill>
                    <a:schemeClr val="accent5">
                      <a:lumMod val="60000"/>
                      <a:lumOff val="40000"/>
                    </a:schemeClr>
                  </a:solidFill>
                </a:ln>
              </c:spPr>
            </c:marker>
            <c:bubble3D val="0"/>
            <c:extLst>
              <c:ext xmlns:c16="http://schemas.microsoft.com/office/drawing/2014/chart" uri="{C3380CC4-5D6E-409C-BE32-E72D297353CC}">
                <c16:uniqueId val="{00000019-B646-497B-A8AB-F7B017AFC427}"/>
              </c:ext>
            </c:extLst>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Input'!$S$475:$BG$475</c:f>
              <c:numCache>
                <c:formatCode>0%</c:formatCode>
                <c:ptCount val="41"/>
                <c:pt idx="3">
                  <c:v>0.67494540941846493</c:v>
                </c:pt>
                <c:pt idx="4">
                  <c:v>0.67494540941846493</c:v>
                </c:pt>
                <c:pt idx="5">
                  <c:v>0.67494540941846493</c:v>
                </c:pt>
                <c:pt idx="6">
                  <c:v>0.67494540941846493</c:v>
                </c:pt>
                <c:pt idx="7">
                  <c:v>0.67494540941846493</c:v>
                </c:pt>
                <c:pt idx="8">
                  <c:v>0.67494540941846493</c:v>
                </c:pt>
                <c:pt idx="9">
                  <c:v>0.67494540941846493</c:v>
                </c:pt>
                <c:pt idx="10">
                  <c:v>0.67494540941846493</c:v>
                </c:pt>
                <c:pt idx="11">
                  <c:v>0.67494540941846493</c:v>
                </c:pt>
                <c:pt idx="12">
                  <c:v>0.67494540941846493</c:v>
                </c:pt>
                <c:pt idx="13">
                  <c:v>0.67494540941846493</c:v>
                </c:pt>
                <c:pt idx="14">
                  <c:v>0.67494540941846493</c:v>
                </c:pt>
                <c:pt idx="15">
                  <c:v>0.67494540941846493</c:v>
                </c:pt>
                <c:pt idx="16">
                  <c:v>0.67494540941846493</c:v>
                </c:pt>
                <c:pt idx="17">
                  <c:v>0.67494540941846493</c:v>
                </c:pt>
                <c:pt idx="18">
                  <c:v>0.67494540941846493</c:v>
                </c:pt>
                <c:pt idx="19">
                  <c:v>0.67494540941846493</c:v>
                </c:pt>
                <c:pt idx="20">
                  <c:v>0.67494540941846493</c:v>
                </c:pt>
                <c:pt idx="21">
                  <c:v>0.67494540941846493</c:v>
                </c:pt>
                <c:pt idx="22">
                  <c:v>0.67494540941846493</c:v>
                </c:pt>
                <c:pt idx="23">
                  <c:v>0.67494540941846493</c:v>
                </c:pt>
                <c:pt idx="24">
                  <c:v>0.67494540941846493</c:v>
                </c:pt>
                <c:pt idx="25">
                  <c:v>0.67494540941846493</c:v>
                </c:pt>
                <c:pt idx="26">
                  <c:v>0.67494540941846493</c:v>
                </c:pt>
                <c:pt idx="27">
                  <c:v>0.67494540941846493</c:v>
                </c:pt>
                <c:pt idx="28">
                  <c:v>0.67494540941846493</c:v>
                </c:pt>
                <c:pt idx="29">
                  <c:v>0.67494540941846493</c:v>
                </c:pt>
                <c:pt idx="30">
                  <c:v>0.67494540941846493</c:v>
                </c:pt>
                <c:pt idx="31">
                  <c:v>0.67494540941846493</c:v>
                </c:pt>
                <c:pt idx="32">
                  <c:v>0.67494540941846493</c:v>
                </c:pt>
                <c:pt idx="33">
                  <c:v>0.67494540941846493</c:v>
                </c:pt>
                <c:pt idx="34">
                  <c:v>0.67494540941846493</c:v>
                </c:pt>
                <c:pt idx="35">
                  <c:v>0.67494540941846493</c:v>
                </c:pt>
                <c:pt idx="36">
                  <c:v>0.67494540941846493</c:v>
                </c:pt>
                <c:pt idx="37">
                  <c:v>0.67494540941846493</c:v>
                </c:pt>
                <c:pt idx="38">
                  <c:v>0.67494540941846493</c:v>
                </c:pt>
                <c:pt idx="39">
                  <c:v>0.67494540941846493</c:v>
                </c:pt>
                <c:pt idx="40">
                  <c:v>0.67494540941846493</c:v>
                </c:pt>
              </c:numCache>
            </c:numRef>
          </c:val>
          <c:smooth val="0"/>
          <c:extLst>
            <c:ext xmlns:c16="http://schemas.microsoft.com/office/drawing/2014/chart" uri="{C3380CC4-5D6E-409C-BE32-E72D297353CC}">
              <c16:uniqueId val="{0000001A-B646-497B-A8AB-F7B017AFC427}"/>
            </c:ext>
          </c:extLst>
        </c:ser>
        <c:ser>
          <c:idx val="20"/>
          <c:order val="20"/>
          <c:tx>
            <c:strRef>
              <c:f>'Graphics Input'!$E$476</c:f>
              <c:strCache>
                <c:ptCount val="1"/>
                <c:pt idx="0">
                  <c:v>NSD 2 - high</c:v>
                </c:pt>
              </c:strCache>
            </c:strRef>
          </c:tx>
          <c:spPr>
            <a:ln>
              <a:solidFill>
                <a:schemeClr val="accent5">
                  <a:lumMod val="60000"/>
                  <a:lumOff val="40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Input'!$S$476:$BG$476</c:f>
              <c:numCache>
                <c:formatCode>0%</c:formatCode>
                <c:ptCount val="41"/>
                <c:pt idx="4">
                  <c:v>0.67494540941846493</c:v>
                </c:pt>
                <c:pt idx="5">
                  <c:v>0.67494540941846493</c:v>
                </c:pt>
                <c:pt idx="6">
                  <c:v>0.67494540941846493</c:v>
                </c:pt>
                <c:pt idx="7">
                  <c:v>0.67494540941846493</c:v>
                </c:pt>
                <c:pt idx="8">
                  <c:v>0.67494540941846493</c:v>
                </c:pt>
                <c:pt idx="9">
                  <c:v>0.67494540941846493</c:v>
                </c:pt>
                <c:pt idx="10">
                  <c:v>0.67494540941846493</c:v>
                </c:pt>
                <c:pt idx="11">
                  <c:v>0.67494540941846493</c:v>
                </c:pt>
                <c:pt idx="12">
                  <c:v>0.67494540941846493</c:v>
                </c:pt>
                <c:pt idx="13">
                  <c:v>0.67494540941846493</c:v>
                </c:pt>
                <c:pt idx="14">
                  <c:v>0.67494540941846493</c:v>
                </c:pt>
                <c:pt idx="15">
                  <c:v>0.67494540941846493</c:v>
                </c:pt>
                <c:pt idx="16">
                  <c:v>0.67494540941846493</c:v>
                </c:pt>
                <c:pt idx="17">
                  <c:v>0.67494540941846493</c:v>
                </c:pt>
                <c:pt idx="18">
                  <c:v>0.67494540941846493</c:v>
                </c:pt>
                <c:pt idx="19">
                  <c:v>0.67494540941846493</c:v>
                </c:pt>
                <c:pt idx="20">
                  <c:v>0.67494540941846493</c:v>
                </c:pt>
                <c:pt idx="21">
                  <c:v>0.67494540941846493</c:v>
                </c:pt>
                <c:pt idx="22">
                  <c:v>0.67494540941846493</c:v>
                </c:pt>
                <c:pt idx="23">
                  <c:v>0.67494540941846493</c:v>
                </c:pt>
                <c:pt idx="24">
                  <c:v>0.67494540941846493</c:v>
                </c:pt>
                <c:pt idx="25">
                  <c:v>0.67494540941846493</c:v>
                </c:pt>
                <c:pt idx="26">
                  <c:v>0.67494540941846493</c:v>
                </c:pt>
                <c:pt idx="27">
                  <c:v>0.67494540941846493</c:v>
                </c:pt>
                <c:pt idx="28">
                  <c:v>0.67494540941846493</c:v>
                </c:pt>
                <c:pt idx="29">
                  <c:v>0.67494540941846493</c:v>
                </c:pt>
                <c:pt idx="30">
                  <c:v>0.67494540941846493</c:v>
                </c:pt>
                <c:pt idx="31">
                  <c:v>0.67494540941846493</c:v>
                </c:pt>
                <c:pt idx="32">
                  <c:v>0.67494540941846493</c:v>
                </c:pt>
                <c:pt idx="33">
                  <c:v>0.67494540941846493</c:v>
                </c:pt>
                <c:pt idx="34">
                  <c:v>0.67494540941846493</c:v>
                </c:pt>
                <c:pt idx="35">
                  <c:v>0.67494540941846493</c:v>
                </c:pt>
                <c:pt idx="36">
                  <c:v>0.67494540941846493</c:v>
                </c:pt>
                <c:pt idx="37">
                  <c:v>0.67494540941846493</c:v>
                </c:pt>
                <c:pt idx="38">
                  <c:v>0.67494540941846493</c:v>
                </c:pt>
                <c:pt idx="39">
                  <c:v>0.67494540941846493</c:v>
                </c:pt>
                <c:pt idx="40">
                  <c:v>0.67494540941846493</c:v>
                </c:pt>
              </c:numCache>
            </c:numRef>
          </c:val>
          <c:smooth val="0"/>
          <c:extLst>
            <c:ext xmlns:c16="http://schemas.microsoft.com/office/drawing/2014/chart" uri="{C3380CC4-5D6E-409C-BE32-E72D297353CC}">
              <c16:uniqueId val="{0000001B-B646-497B-A8AB-F7B017AFC427}"/>
            </c:ext>
          </c:extLst>
        </c:ser>
        <c:ser>
          <c:idx val="21"/>
          <c:order val="21"/>
          <c:tx>
            <c:strRef>
              <c:f>'Graphics Input'!$E$477</c:f>
              <c:strCache>
                <c:ptCount val="1"/>
                <c:pt idx="0">
                  <c:v>NSD 3 - low</c:v>
                </c:pt>
              </c:strCache>
            </c:strRef>
          </c:tx>
          <c:spPr>
            <a:ln>
              <a:solidFill>
                <a:schemeClr val="accent5"/>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Input'!$S$477:$BG$477</c:f>
              <c:numCache>
                <c:formatCode>0%</c:formatCode>
                <c:ptCount val="41"/>
                <c:pt idx="4">
                  <c:v>0.65535244187484809</c:v>
                </c:pt>
                <c:pt idx="5">
                  <c:v>0.65535244187484809</c:v>
                </c:pt>
                <c:pt idx="6">
                  <c:v>0.65535244187484809</c:v>
                </c:pt>
                <c:pt idx="7">
                  <c:v>0.65535244187484809</c:v>
                </c:pt>
                <c:pt idx="8">
                  <c:v>0.65535244187484809</c:v>
                </c:pt>
                <c:pt idx="9">
                  <c:v>0.65535244187484809</c:v>
                </c:pt>
                <c:pt idx="10">
                  <c:v>0.65535244187484809</c:v>
                </c:pt>
                <c:pt idx="11">
                  <c:v>0.65535244187484809</c:v>
                </c:pt>
                <c:pt idx="12">
                  <c:v>0.65535244187484809</c:v>
                </c:pt>
                <c:pt idx="13">
                  <c:v>0.65535244187484809</c:v>
                </c:pt>
                <c:pt idx="14">
                  <c:v>0.65535244187484809</c:v>
                </c:pt>
                <c:pt idx="15">
                  <c:v>0.65535244187484809</c:v>
                </c:pt>
                <c:pt idx="16">
                  <c:v>0.65535244187484809</c:v>
                </c:pt>
                <c:pt idx="17">
                  <c:v>0.65535244187484809</c:v>
                </c:pt>
                <c:pt idx="18">
                  <c:v>0.65535244187484809</c:v>
                </c:pt>
                <c:pt idx="19">
                  <c:v>0.65535244187484809</c:v>
                </c:pt>
                <c:pt idx="20">
                  <c:v>0.65535244187484809</c:v>
                </c:pt>
                <c:pt idx="21">
                  <c:v>0.65535244187484809</c:v>
                </c:pt>
                <c:pt idx="22">
                  <c:v>0.65535244187484809</c:v>
                </c:pt>
                <c:pt idx="23">
                  <c:v>0.65535244187484809</c:v>
                </c:pt>
                <c:pt idx="24">
                  <c:v>0.65535244187484809</c:v>
                </c:pt>
                <c:pt idx="25">
                  <c:v>0.65535244187484809</c:v>
                </c:pt>
                <c:pt idx="26">
                  <c:v>0.65535244187484809</c:v>
                </c:pt>
                <c:pt idx="27">
                  <c:v>0.65535244187484809</c:v>
                </c:pt>
                <c:pt idx="28">
                  <c:v>0.65535244187484809</c:v>
                </c:pt>
                <c:pt idx="29">
                  <c:v>0.65535244187484809</c:v>
                </c:pt>
                <c:pt idx="30">
                  <c:v>0.65535244187484809</c:v>
                </c:pt>
                <c:pt idx="31">
                  <c:v>0.65535244187484809</c:v>
                </c:pt>
                <c:pt idx="32">
                  <c:v>0.65535244187484809</c:v>
                </c:pt>
                <c:pt idx="33">
                  <c:v>0.65535244187484809</c:v>
                </c:pt>
                <c:pt idx="34">
                  <c:v>0.65535244187484809</c:v>
                </c:pt>
                <c:pt idx="35">
                  <c:v>0.65535244187484809</c:v>
                </c:pt>
                <c:pt idx="36">
                  <c:v>0.65535244187484809</c:v>
                </c:pt>
                <c:pt idx="37">
                  <c:v>0.65535244187484809</c:v>
                </c:pt>
                <c:pt idx="38">
                  <c:v>0.65535244187484809</c:v>
                </c:pt>
                <c:pt idx="39">
                  <c:v>0.65535244187484809</c:v>
                </c:pt>
                <c:pt idx="40">
                  <c:v>0.65535244187484809</c:v>
                </c:pt>
              </c:numCache>
            </c:numRef>
          </c:val>
          <c:smooth val="0"/>
          <c:extLst>
            <c:ext xmlns:c16="http://schemas.microsoft.com/office/drawing/2014/chart" uri="{C3380CC4-5D6E-409C-BE32-E72D297353CC}">
              <c16:uniqueId val="{0000001C-B646-497B-A8AB-F7B017AFC427}"/>
            </c:ext>
          </c:extLst>
        </c:ser>
        <c:ser>
          <c:idx val="22"/>
          <c:order val="22"/>
          <c:tx>
            <c:strRef>
              <c:f>'Graphics Input'!$E$478</c:f>
              <c:strCache>
                <c:ptCount val="1"/>
                <c:pt idx="0">
                  <c:v>NSD 3 - mid</c:v>
                </c:pt>
              </c:strCache>
            </c:strRef>
          </c:tx>
          <c:spPr>
            <a:ln>
              <a:solidFill>
                <a:schemeClr val="accent5"/>
              </a:solidFill>
            </a:ln>
          </c:spPr>
          <c:marker>
            <c:symbol val="none"/>
          </c:marker>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1D-B646-497B-A8AB-F7B017AFC427}"/>
              </c:ext>
            </c:extLst>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Input'!$S$478:$BG$478</c:f>
              <c:numCache>
                <c:formatCode>0%</c:formatCode>
                <c:ptCount val="41"/>
                <c:pt idx="3">
                  <c:v>0.65535244187484809</c:v>
                </c:pt>
                <c:pt idx="4">
                  <c:v>0.65535244187484809</c:v>
                </c:pt>
                <c:pt idx="5">
                  <c:v>0.65535244187484809</c:v>
                </c:pt>
                <c:pt idx="6">
                  <c:v>0.65535244187484809</c:v>
                </c:pt>
                <c:pt idx="7">
                  <c:v>0.65535244187484809</c:v>
                </c:pt>
                <c:pt idx="8">
                  <c:v>0.65535244187484809</c:v>
                </c:pt>
                <c:pt idx="9">
                  <c:v>0.65535244187484809</c:v>
                </c:pt>
                <c:pt idx="10">
                  <c:v>0.65535244187484809</c:v>
                </c:pt>
                <c:pt idx="11">
                  <c:v>0.65535244187484809</c:v>
                </c:pt>
                <c:pt idx="12">
                  <c:v>0.65535244187484809</c:v>
                </c:pt>
                <c:pt idx="13">
                  <c:v>0.65535244187484809</c:v>
                </c:pt>
                <c:pt idx="14">
                  <c:v>0.65535244187484809</c:v>
                </c:pt>
                <c:pt idx="15">
                  <c:v>0.65535244187484809</c:v>
                </c:pt>
                <c:pt idx="16">
                  <c:v>0.65535244187484809</c:v>
                </c:pt>
                <c:pt idx="17">
                  <c:v>0.65535244187484809</c:v>
                </c:pt>
                <c:pt idx="18">
                  <c:v>0.65535244187484809</c:v>
                </c:pt>
                <c:pt idx="19">
                  <c:v>0.65535244187484809</c:v>
                </c:pt>
                <c:pt idx="20">
                  <c:v>0.65535244187484809</c:v>
                </c:pt>
                <c:pt idx="21">
                  <c:v>0.65535244187484809</c:v>
                </c:pt>
                <c:pt idx="22">
                  <c:v>0.65535244187484809</c:v>
                </c:pt>
                <c:pt idx="23">
                  <c:v>0.65535244187484809</c:v>
                </c:pt>
                <c:pt idx="24">
                  <c:v>0.65535244187484809</c:v>
                </c:pt>
                <c:pt idx="25">
                  <c:v>0.65535244187484809</c:v>
                </c:pt>
                <c:pt idx="26">
                  <c:v>0.65535244187484809</c:v>
                </c:pt>
                <c:pt idx="27">
                  <c:v>0.65535244187484809</c:v>
                </c:pt>
                <c:pt idx="28">
                  <c:v>0.65535244187484809</c:v>
                </c:pt>
                <c:pt idx="29">
                  <c:v>0.65535244187484809</c:v>
                </c:pt>
                <c:pt idx="30">
                  <c:v>0.65535244187484809</c:v>
                </c:pt>
                <c:pt idx="31">
                  <c:v>0.65535244187484809</c:v>
                </c:pt>
                <c:pt idx="32">
                  <c:v>0.65535244187484809</c:v>
                </c:pt>
                <c:pt idx="33">
                  <c:v>0.65535244187484809</c:v>
                </c:pt>
                <c:pt idx="34">
                  <c:v>0.65535244187484809</c:v>
                </c:pt>
                <c:pt idx="35">
                  <c:v>0.65535244187484809</c:v>
                </c:pt>
                <c:pt idx="36">
                  <c:v>0.65535244187484809</c:v>
                </c:pt>
                <c:pt idx="37">
                  <c:v>0.65535244187484809</c:v>
                </c:pt>
                <c:pt idx="38">
                  <c:v>0.65535244187484809</c:v>
                </c:pt>
                <c:pt idx="39">
                  <c:v>0.65535244187484809</c:v>
                </c:pt>
                <c:pt idx="40">
                  <c:v>0.65535244187484809</c:v>
                </c:pt>
              </c:numCache>
            </c:numRef>
          </c:val>
          <c:smooth val="0"/>
          <c:extLst>
            <c:ext xmlns:c16="http://schemas.microsoft.com/office/drawing/2014/chart" uri="{C3380CC4-5D6E-409C-BE32-E72D297353CC}">
              <c16:uniqueId val="{0000001E-B646-497B-A8AB-F7B017AFC427}"/>
            </c:ext>
          </c:extLst>
        </c:ser>
        <c:ser>
          <c:idx val="23"/>
          <c:order val="23"/>
          <c:tx>
            <c:strRef>
              <c:f>'Graphics Input'!$E$479</c:f>
              <c:strCache>
                <c:ptCount val="1"/>
                <c:pt idx="0">
                  <c:v>NSD 3 - high</c:v>
                </c:pt>
              </c:strCache>
            </c:strRef>
          </c:tx>
          <c:spPr>
            <a:ln>
              <a:solidFill>
                <a:schemeClr val="accent5"/>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Input'!$S$479:$BG$479</c:f>
              <c:numCache>
                <c:formatCode>0%</c:formatCode>
                <c:ptCount val="41"/>
                <c:pt idx="4">
                  <c:v>0.65535244187484809</c:v>
                </c:pt>
                <c:pt idx="5">
                  <c:v>0.65535244187484809</c:v>
                </c:pt>
                <c:pt idx="6">
                  <c:v>0.65535244187484809</c:v>
                </c:pt>
                <c:pt idx="7">
                  <c:v>0.65535244187484809</c:v>
                </c:pt>
                <c:pt idx="8">
                  <c:v>0.65535244187484809</c:v>
                </c:pt>
                <c:pt idx="9">
                  <c:v>0.65535244187484809</c:v>
                </c:pt>
                <c:pt idx="10">
                  <c:v>0.65535244187484809</c:v>
                </c:pt>
                <c:pt idx="11">
                  <c:v>0.65535244187484809</c:v>
                </c:pt>
                <c:pt idx="12">
                  <c:v>0.65535244187484809</c:v>
                </c:pt>
                <c:pt idx="13">
                  <c:v>0.65535244187484809</c:v>
                </c:pt>
                <c:pt idx="14">
                  <c:v>0.65535244187484809</c:v>
                </c:pt>
                <c:pt idx="15">
                  <c:v>0.65535244187484809</c:v>
                </c:pt>
                <c:pt idx="16">
                  <c:v>0.65535244187484809</c:v>
                </c:pt>
                <c:pt idx="17">
                  <c:v>0.65535244187484809</c:v>
                </c:pt>
                <c:pt idx="18">
                  <c:v>0.65535244187484809</c:v>
                </c:pt>
                <c:pt idx="19">
                  <c:v>0.65535244187484809</c:v>
                </c:pt>
                <c:pt idx="20">
                  <c:v>0.65535244187484809</c:v>
                </c:pt>
                <c:pt idx="21">
                  <c:v>0.65535244187484809</c:v>
                </c:pt>
                <c:pt idx="22">
                  <c:v>0.65535244187484809</c:v>
                </c:pt>
                <c:pt idx="23">
                  <c:v>0.65535244187484809</c:v>
                </c:pt>
                <c:pt idx="24">
                  <c:v>0.65535244187484809</c:v>
                </c:pt>
                <c:pt idx="25">
                  <c:v>0.65535244187484809</c:v>
                </c:pt>
                <c:pt idx="26">
                  <c:v>0.65535244187484809</c:v>
                </c:pt>
                <c:pt idx="27">
                  <c:v>0.65535244187484809</c:v>
                </c:pt>
                <c:pt idx="28">
                  <c:v>0.65535244187484809</c:v>
                </c:pt>
                <c:pt idx="29">
                  <c:v>0.65535244187484809</c:v>
                </c:pt>
                <c:pt idx="30">
                  <c:v>0.65535244187484809</c:v>
                </c:pt>
                <c:pt idx="31">
                  <c:v>0.65535244187484809</c:v>
                </c:pt>
                <c:pt idx="32">
                  <c:v>0.65535244187484809</c:v>
                </c:pt>
                <c:pt idx="33">
                  <c:v>0.65535244187484809</c:v>
                </c:pt>
                <c:pt idx="34">
                  <c:v>0.65535244187484809</c:v>
                </c:pt>
                <c:pt idx="35">
                  <c:v>0.65535244187484809</c:v>
                </c:pt>
                <c:pt idx="36">
                  <c:v>0.65535244187484809</c:v>
                </c:pt>
                <c:pt idx="37">
                  <c:v>0.65535244187484809</c:v>
                </c:pt>
                <c:pt idx="38">
                  <c:v>0.65535244187484809</c:v>
                </c:pt>
                <c:pt idx="39">
                  <c:v>0.65535244187484809</c:v>
                </c:pt>
                <c:pt idx="40">
                  <c:v>0.65535244187484809</c:v>
                </c:pt>
              </c:numCache>
            </c:numRef>
          </c:val>
          <c:smooth val="0"/>
          <c:extLst>
            <c:ext xmlns:c16="http://schemas.microsoft.com/office/drawing/2014/chart" uri="{C3380CC4-5D6E-409C-BE32-E72D297353CC}">
              <c16:uniqueId val="{0000001F-B646-497B-A8AB-F7B017AFC427}"/>
            </c:ext>
          </c:extLst>
        </c:ser>
        <c:ser>
          <c:idx val="24"/>
          <c:order val="24"/>
          <c:tx>
            <c:strRef>
              <c:f>'Graphics Input'!$E$480</c:f>
              <c:strCache>
                <c:ptCount val="1"/>
                <c:pt idx="0">
                  <c:v>NSD 4 - low</c:v>
                </c:pt>
              </c:strCache>
            </c:strRef>
          </c:tx>
          <c:spPr>
            <a:ln>
              <a:solidFill>
                <a:schemeClr val="accent5">
                  <a:lumMod val="75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Input'!$S$480:$BG$480</c:f>
              <c:numCache>
                <c:formatCode>0%</c:formatCode>
                <c:ptCount val="41"/>
                <c:pt idx="4">
                  <c:v>0.65799037471928068</c:v>
                </c:pt>
                <c:pt idx="5">
                  <c:v>0.65799037471928068</c:v>
                </c:pt>
                <c:pt idx="6">
                  <c:v>0.65799037471928068</c:v>
                </c:pt>
                <c:pt idx="7">
                  <c:v>0.65799037471928068</c:v>
                </c:pt>
                <c:pt idx="8">
                  <c:v>0.65799037471928068</c:v>
                </c:pt>
                <c:pt idx="9">
                  <c:v>0.65799037471928068</c:v>
                </c:pt>
                <c:pt idx="10">
                  <c:v>0.65799037471928068</c:v>
                </c:pt>
                <c:pt idx="11">
                  <c:v>0.65799037471928068</c:v>
                </c:pt>
                <c:pt idx="12">
                  <c:v>0.65799037471928068</c:v>
                </c:pt>
                <c:pt idx="13">
                  <c:v>0.65799037471928068</c:v>
                </c:pt>
                <c:pt idx="14">
                  <c:v>0.65799037471928068</c:v>
                </c:pt>
                <c:pt idx="15">
                  <c:v>0.65799037471928068</c:v>
                </c:pt>
                <c:pt idx="16">
                  <c:v>0.65799037471928068</c:v>
                </c:pt>
                <c:pt idx="17">
                  <c:v>0.65799037471928068</c:v>
                </c:pt>
                <c:pt idx="18">
                  <c:v>0.65799037471928068</c:v>
                </c:pt>
                <c:pt idx="19">
                  <c:v>0.65799037471928068</c:v>
                </c:pt>
                <c:pt idx="20">
                  <c:v>0.65799037471928068</c:v>
                </c:pt>
                <c:pt idx="21">
                  <c:v>0.65799037471928068</c:v>
                </c:pt>
                <c:pt idx="22">
                  <c:v>0.65799037471928068</c:v>
                </c:pt>
                <c:pt idx="23">
                  <c:v>0.65799037471928068</c:v>
                </c:pt>
                <c:pt idx="24">
                  <c:v>0.65799037471928068</c:v>
                </c:pt>
                <c:pt idx="25">
                  <c:v>0.65799037471928068</c:v>
                </c:pt>
                <c:pt idx="26">
                  <c:v>0.65799037471928068</c:v>
                </c:pt>
                <c:pt idx="27">
                  <c:v>0.65799037471928068</c:v>
                </c:pt>
                <c:pt idx="28">
                  <c:v>0.65799037471928068</c:v>
                </c:pt>
                <c:pt idx="29">
                  <c:v>0.65799037471928068</c:v>
                </c:pt>
                <c:pt idx="30">
                  <c:v>0.65799037471928068</c:v>
                </c:pt>
                <c:pt idx="31">
                  <c:v>0.65799037471928068</c:v>
                </c:pt>
                <c:pt idx="32">
                  <c:v>0.65799037471928068</c:v>
                </c:pt>
                <c:pt idx="33">
                  <c:v>0.65799037471928068</c:v>
                </c:pt>
                <c:pt idx="34">
                  <c:v>0.65799037471928068</c:v>
                </c:pt>
                <c:pt idx="35">
                  <c:v>0.65799037471928068</c:v>
                </c:pt>
                <c:pt idx="36">
                  <c:v>0.65799037471928068</c:v>
                </c:pt>
                <c:pt idx="37">
                  <c:v>0.65799037471928068</c:v>
                </c:pt>
                <c:pt idx="38">
                  <c:v>0.65799037471928068</c:v>
                </c:pt>
                <c:pt idx="39">
                  <c:v>0.65799037471928068</c:v>
                </c:pt>
                <c:pt idx="40">
                  <c:v>0.65799037471928068</c:v>
                </c:pt>
              </c:numCache>
            </c:numRef>
          </c:val>
          <c:smooth val="0"/>
          <c:extLst>
            <c:ext xmlns:c16="http://schemas.microsoft.com/office/drawing/2014/chart" uri="{C3380CC4-5D6E-409C-BE32-E72D297353CC}">
              <c16:uniqueId val="{00000020-B646-497B-A8AB-F7B017AFC427}"/>
            </c:ext>
          </c:extLst>
        </c:ser>
        <c:ser>
          <c:idx val="25"/>
          <c:order val="25"/>
          <c:tx>
            <c:strRef>
              <c:f>'Graphics Input'!$E$481</c:f>
              <c:strCache>
                <c:ptCount val="1"/>
                <c:pt idx="0">
                  <c:v>NSD 4 - mid</c:v>
                </c:pt>
              </c:strCache>
            </c:strRef>
          </c:tx>
          <c:spPr>
            <a:ln>
              <a:solidFill>
                <a:schemeClr val="accent5">
                  <a:lumMod val="75000"/>
                </a:schemeClr>
              </a:solidFill>
            </a:ln>
          </c:spPr>
          <c:marker>
            <c:symbol val="none"/>
          </c:marker>
          <c:dPt>
            <c:idx val="3"/>
            <c:marker>
              <c:symbol val="circle"/>
              <c:size val="5"/>
              <c:spPr>
                <a:solidFill>
                  <a:schemeClr val="accent5">
                    <a:lumMod val="75000"/>
                  </a:schemeClr>
                </a:solidFill>
                <a:ln>
                  <a:solidFill>
                    <a:schemeClr val="accent5">
                      <a:lumMod val="75000"/>
                    </a:schemeClr>
                  </a:solidFill>
                </a:ln>
              </c:spPr>
            </c:marker>
            <c:bubble3D val="0"/>
            <c:extLst>
              <c:ext xmlns:c16="http://schemas.microsoft.com/office/drawing/2014/chart" uri="{C3380CC4-5D6E-409C-BE32-E72D297353CC}">
                <c16:uniqueId val="{00000021-B646-497B-A8AB-F7B017AFC427}"/>
              </c:ext>
            </c:extLst>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Input'!$S$481:$BG$481</c:f>
              <c:numCache>
                <c:formatCode>0%</c:formatCode>
                <c:ptCount val="41"/>
                <c:pt idx="3">
                  <c:v>0.65799037471928068</c:v>
                </c:pt>
                <c:pt idx="4">
                  <c:v>0.65799037471928068</c:v>
                </c:pt>
                <c:pt idx="5">
                  <c:v>0.65799037471928068</c:v>
                </c:pt>
                <c:pt idx="6">
                  <c:v>0.65799037471928068</c:v>
                </c:pt>
                <c:pt idx="7">
                  <c:v>0.65799037471928068</c:v>
                </c:pt>
                <c:pt idx="8">
                  <c:v>0.65799037471928068</c:v>
                </c:pt>
                <c:pt idx="9">
                  <c:v>0.65799037471928068</c:v>
                </c:pt>
                <c:pt idx="10">
                  <c:v>0.65799037471928068</c:v>
                </c:pt>
                <c:pt idx="11">
                  <c:v>0.65799037471928068</c:v>
                </c:pt>
                <c:pt idx="12">
                  <c:v>0.65799037471928068</c:v>
                </c:pt>
                <c:pt idx="13">
                  <c:v>0.65799037471928068</c:v>
                </c:pt>
                <c:pt idx="14">
                  <c:v>0.65799037471928068</c:v>
                </c:pt>
                <c:pt idx="15">
                  <c:v>0.65799037471928068</c:v>
                </c:pt>
                <c:pt idx="16">
                  <c:v>0.65799037471928068</c:v>
                </c:pt>
                <c:pt idx="17">
                  <c:v>0.65799037471928068</c:v>
                </c:pt>
                <c:pt idx="18">
                  <c:v>0.65799037471928068</c:v>
                </c:pt>
                <c:pt idx="19">
                  <c:v>0.65799037471928068</c:v>
                </c:pt>
                <c:pt idx="20">
                  <c:v>0.65799037471928068</c:v>
                </c:pt>
                <c:pt idx="21">
                  <c:v>0.65799037471928068</c:v>
                </c:pt>
                <c:pt idx="22">
                  <c:v>0.65799037471928068</c:v>
                </c:pt>
                <c:pt idx="23">
                  <c:v>0.65799037471928068</c:v>
                </c:pt>
                <c:pt idx="24">
                  <c:v>0.65799037471928068</c:v>
                </c:pt>
                <c:pt idx="25">
                  <c:v>0.65799037471928068</c:v>
                </c:pt>
                <c:pt idx="26">
                  <c:v>0.65799037471928068</c:v>
                </c:pt>
                <c:pt idx="27">
                  <c:v>0.65799037471928068</c:v>
                </c:pt>
                <c:pt idx="28">
                  <c:v>0.65799037471928068</c:v>
                </c:pt>
                <c:pt idx="29">
                  <c:v>0.65799037471928068</c:v>
                </c:pt>
                <c:pt idx="30">
                  <c:v>0.65799037471928068</c:v>
                </c:pt>
                <c:pt idx="31">
                  <c:v>0.65799037471928068</c:v>
                </c:pt>
                <c:pt idx="32">
                  <c:v>0.65799037471928068</c:v>
                </c:pt>
                <c:pt idx="33">
                  <c:v>0.65799037471928068</c:v>
                </c:pt>
                <c:pt idx="34">
                  <c:v>0.65799037471928068</c:v>
                </c:pt>
                <c:pt idx="35">
                  <c:v>0.65799037471928068</c:v>
                </c:pt>
                <c:pt idx="36">
                  <c:v>0.65799037471928068</c:v>
                </c:pt>
                <c:pt idx="37">
                  <c:v>0.65799037471928068</c:v>
                </c:pt>
                <c:pt idx="38">
                  <c:v>0.65799037471928068</c:v>
                </c:pt>
                <c:pt idx="39">
                  <c:v>0.65799037471928068</c:v>
                </c:pt>
                <c:pt idx="40">
                  <c:v>0.65799037471928068</c:v>
                </c:pt>
              </c:numCache>
            </c:numRef>
          </c:val>
          <c:smooth val="0"/>
          <c:extLst>
            <c:ext xmlns:c16="http://schemas.microsoft.com/office/drawing/2014/chart" uri="{C3380CC4-5D6E-409C-BE32-E72D297353CC}">
              <c16:uniqueId val="{00000022-B646-497B-A8AB-F7B017AFC427}"/>
            </c:ext>
          </c:extLst>
        </c:ser>
        <c:ser>
          <c:idx val="26"/>
          <c:order val="26"/>
          <c:tx>
            <c:strRef>
              <c:f>'Graphics Input'!$E$482</c:f>
              <c:strCache>
                <c:ptCount val="1"/>
                <c:pt idx="0">
                  <c:v>NSD 4 - high</c:v>
                </c:pt>
              </c:strCache>
            </c:strRef>
          </c:tx>
          <c:spPr>
            <a:ln>
              <a:solidFill>
                <a:schemeClr val="accent5">
                  <a:lumMod val="75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Input'!$S$482:$BG$482</c:f>
              <c:numCache>
                <c:formatCode>0%</c:formatCode>
                <c:ptCount val="41"/>
                <c:pt idx="4">
                  <c:v>0.65799037471928068</c:v>
                </c:pt>
                <c:pt idx="5">
                  <c:v>0.65799037471928068</c:v>
                </c:pt>
                <c:pt idx="6">
                  <c:v>0.65799037471928068</c:v>
                </c:pt>
                <c:pt idx="7">
                  <c:v>0.65799037471928068</c:v>
                </c:pt>
                <c:pt idx="8">
                  <c:v>0.65799037471928068</c:v>
                </c:pt>
                <c:pt idx="9">
                  <c:v>0.65799037471928068</c:v>
                </c:pt>
                <c:pt idx="10">
                  <c:v>0.65799037471928068</c:v>
                </c:pt>
                <c:pt idx="11">
                  <c:v>0.65799037471928068</c:v>
                </c:pt>
                <c:pt idx="12">
                  <c:v>0.65799037471928068</c:v>
                </c:pt>
                <c:pt idx="13">
                  <c:v>0.65799037471928068</c:v>
                </c:pt>
                <c:pt idx="14">
                  <c:v>0.65799037471928068</c:v>
                </c:pt>
                <c:pt idx="15">
                  <c:v>0.65799037471928068</c:v>
                </c:pt>
                <c:pt idx="16">
                  <c:v>0.65799037471928068</c:v>
                </c:pt>
                <c:pt idx="17">
                  <c:v>0.65799037471928068</c:v>
                </c:pt>
                <c:pt idx="18">
                  <c:v>0.65799037471928068</c:v>
                </c:pt>
                <c:pt idx="19">
                  <c:v>0.65799037471928068</c:v>
                </c:pt>
                <c:pt idx="20">
                  <c:v>0.65799037471928068</c:v>
                </c:pt>
                <c:pt idx="21">
                  <c:v>0.65799037471928068</c:v>
                </c:pt>
                <c:pt idx="22">
                  <c:v>0.65799037471928068</c:v>
                </c:pt>
                <c:pt idx="23">
                  <c:v>0.65799037471928068</c:v>
                </c:pt>
                <c:pt idx="24">
                  <c:v>0.65799037471928068</c:v>
                </c:pt>
                <c:pt idx="25">
                  <c:v>0.65799037471928068</c:v>
                </c:pt>
                <c:pt idx="26">
                  <c:v>0.65799037471928068</c:v>
                </c:pt>
                <c:pt idx="27">
                  <c:v>0.65799037471928068</c:v>
                </c:pt>
                <c:pt idx="28">
                  <c:v>0.65799037471928068</c:v>
                </c:pt>
                <c:pt idx="29">
                  <c:v>0.65799037471928068</c:v>
                </c:pt>
                <c:pt idx="30">
                  <c:v>0.65799037471928068</c:v>
                </c:pt>
                <c:pt idx="31">
                  <c:v>0.65799037471928068</c:v>
                </c:pt>
                <c:pt idx="32">
                  <c:v>0.65799037471928068</c:v>
                </c:pt>
                <c:pt idx="33">
                  <c:v>0.65799037471928068</c:v>
                </c:pt>
                <c:pt idx="34">
                  <c:v>0.65799037471928068</c:v>
                </c:pt>
                <c:pt idx="35">
                  <c:v>0.65799037471928068</c:v>
                </c:pt>
                <c:pt idx="36">
                  <c:v>0.65799037471928068</c:v>
                </c:pt>
                <c:pt idx="37">
                  <c:v>0.65799037471928068</c:v>
                </c:pt>
                <c:pt idx="38">
                  <c:v>0.65799037471928068</c:v>
                </c:pt>
                <c:pt idx="39">
                  <c:v>0.65799037471928068</c:v>
                </c:pt>
                <c:pt idx="40">
                  <c:v>0.65799037471928068</c:v>
                </c:pt>
              </c:numCache>
            </c:numRef>
          </c:val>
          <c:smooth val="0"/>
          <c:extLst>
            <c:ext xmlns:c16="http://schemas.microsoft.com/office/drawing/2014/chart" uri="{C3380CC4-5D6E-409C-BE32-E72D297353CC}">
              <c16:uniqueId val="{00000023-B646-497B-A8AB-F7B017AFC427}"/>
            </c:ext>
          </c:extLst>
        </c:ser>
        <c:ser>
          <c:idx val="27"/>
          <c:order val="27"/>
          <c:tx>
            <c:strRef>
              <c:f>'Graphics Input'!$E$483</c:f>
              <c:strCache>
                <c:ptCount val="1"/>
                <c:pt idx="0">
                  <c:v>NSD 5 - low</c:v>
                </c:pt>
              </c:strCache>
            </c:strRef>
          </c:tx>
          <c:spPr>
            <a:ln>
              <a:solidFill>
                <a:schemeClr val="accent5">
                  <a:lumMod val="50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Input'!$S$483:$BG$483</c:f>
              <c:numCache>
                <c:formatCode>0%</c:formatCode>
                <c:ptCount val="41"/>
                <c:pt idx="4">
                  <c:v>0.62154797216830626</c:v>
                </c:pt>
                <c:pt idx="5">
                  <c:v>0.62154797216830626</c:v>
                </c:pt>
                <c:pt idx="6">
                  <c:v>0.62154797216830626</c:v>
                </c:pt>
                <c:pt idx="7">
                  <c:v>0.62154797216830626</c:v>
                </c:pt>
                <c:pt idx="8">
                  <c:v>0.62154797216830626</c:v>
                </c:pt>
                <c:pt idx="9">
                  <c:v>0.62154797216830626</c:v>
                </c:pt>
                <c:pt idx="10">
                  <c:v>0.62154797216830626</c:v>
                </c:pt>
                <c:pt idx="11">
                  <c:v>0.62154797216830626</c:v>
                </c:pt>
                <c:pt idx="12">
                  <c:v>0.62154797216830626</c:v>
                </c:pt>
                <c:pt idx="13">
                  <c:v>0.62154797216830626</c:v>
                </c:pt>
                <c:pt idx="14">
                  <c:v>0.62154797216830626</c:v>
                </c:pt>
                <c:pt idx="15">
                  <c:v>0.62154797216830626</c:v>
                </c:pt>
                <c:pt idx="16">
                  <c:v>0.62154797216830626</c:v>
                </c:pt>
                <c:pt idx="17">
                  <c:v>0.62154797216830626</c:v>
                </c:pt>
                <c:pt idx="18">
                  <c:v>0.62154797216830626</c:v>
                </c:pt>
                <c:pt idx="19">
                  <c:v>0.62154797216830626</c:v>
                </c:pt>
                <c:pt idx="20">
                  <c:v>0.62154797216830626</c:v>
                </c:pt>
                <c:pt idx="21">
                  <c:v>0.62154797216830626</c:v>
                </c:pt>
                <c:pt idx="22">
                  <c:v>0.62154797216830626</c:v>
                </c:pt>
                <c:pt idx="23">
                  <c:v>0.62154797216830626</c:v>
                </c:pt>
                <c:pt idx="24">
                  <c:v>0.62154797216830626</c:v>
                </c:pt>
                <c:pt idx="25">
                  <c:v>0.62154797216830626</c:v>
                </c:pt>
                <c:pt idx="26">
                  <c:v>0.62154797216830626</c:v>
                </c:pt>
                <c:pt idx="27">
                  <c:v>0.62154797216830626</c:v>
                </c:pt>
                <c:pt idx="28">
                  <c:v>0.62154797216830626</c:v>
                </c:pt>
                <c:pt idx="29">
                  <c:v>0.62154797216830626</c:v>
                </c:pt>
                <c:pt idx="30">
                  <c:v>0.62154797216830626</c:v>
                </c:pt>
                <c:pt idx="31">
                  <c:v>0.62154797216830626</c:v>
                </c:pt>
                <c:pt idx="32">
                  <c:v>0.62154797216830626</c:v>
                </c:pt>
                <c:pt idx="33">
                  <c:v>0.62154797216830626</c:v>
                </c:pt>
                <c:pt idx="34">
                  <c:v>0.62154797216830626</c:v>
                </c:pt>
                <c:pt idx="35">
                  <c:v>0.62154797216830626</c:v>
                </c:pt>
                <c:pt idx="36">
                  <c:v>0.62154797216830626</c:v>
                </c:pt>
                <c:pt idx="37">
                  <c:v>0.62154797216830626</c:v>
                </c:pt>
                <c:pt idx="38">
                  <c:v>0.62154797216830626</c:v>
                </c:pt>
                <c:pt idx="39">
                  <c:v>0.62154797216830626</c:v>
                </c:pt>
                <c:pt idx="40">
                  <c:v>0.62154797216830626</c:v>
                </c:pt>
              </c:numCache>
            </c:numRef>
          </c:val>
          <c:smooth val="0"/>
          <c:extLst>
            <c:ext xmlns:c16="http://schemas.microsoft.com/office/drawing/2014/chart" uri="{C3380CC4-5D6E-409C-BE32-E72D297353CC}">
              <c16:uniqueId val="{00000024-B646-497B-A8AB-F7B017AFC427}"/>
            </c:ext>
          </c:extLst>
        </c:ser>
        <c:ser>
          <c:idx val="28"/>
          <c:order val="28"/>
          <c:tx>
            <c:strRef>
              <c:f>'Graphics Input'!$E$484</c:f>
              <c:strCache>
                <c:ptCount val="1"/>
                <c:pt idx="0">
                  <c:v>NSD 5 - mid</c:v>
                </c:pt>
              </c:strCache>
            </c:strRef>
          </c:tx>
          <c:spPr>
            <a:ln>
              <a:solidFill>
                <a:schemeClr val="accent5">
                  <a:lumMod val="50000"/>
                </a:schemeClr>
              </a:solidFill>
            </a:ln>
          </c:spPr>
          <c:marker>
            <c:symbol val="none"/>
          </c:marker>
          <c:dPt>
            <c:idx val="3"/>
            <c:marker>
              <c:symbol val="circle"/>
              <c:size val="5"/>
              <c:spPr>
                <a:solidFill>
                  <a:schemeClr val="accent5">
                    <a:lumMod val="50000"/>
                  </a:schemeClr>
                </a:solidFill>
                <a:ln>
                  <a:solidFill>
                    <a:schemeClr val="accent5">
                      <a:lumMod val="50000"/>
                    </a:schemeClr>
                  </a:solidFill>
                </a:ln>
              </c:spPr>
            </c:marker>
            <c:bubble3D val="0"/>
            <c:extLst>
              <c:ext xmlns:c16="http://schemas.microsoft.com/office/drawing/2014/chart" uri="{C3380CC4-5D6E-409C-BE32-E72D297353CC}">
                <c16:uniqueId val="{00000025-B646-497B-A8AB-F7B017AFC427}"/>
              </c:ext>
            </c:extLst>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Input'!$S$484:$BG$484</c:f>
              <c:numCache>
                <c:formatCode>0%</c:formatCode>
                <c:ptCount val="41"/>
                <c:pt idx="3">
                  <c:v>0.62154797216830626</c:v>
                </c:pt>
                <c:pt idx="4">
                  <c:v>0.62154797216830626</c:v>
                </c:pt>
                <c:pt idx="5">
                  <c:v>0.62154797216830626</c:v>
                </c:pt>
                <c:pt idx="6">
                  <c:v>0.62154797216830626</c:v>
                </c:pt>
                <c:pt idx="7">
                  <c:v>0.62154797216830626</c:v>
                </c:pt>
                <c:pt idx="8">
                  <c:v>0.62154797216830626</c:v>
                </c:pt>
                <c:pt idx="9">
                  <c:v>0.62154797216830626</c:v>
                </c:pt>
                <c:pt idx="10">
                  <c:v>0.62154797216830626</c:v>
                </c:pt>
                <c:pt idx="11">
                  <c:v>0.62154797216830626</c:v>
                </c:pt>
                <c:pt idx="12">
                  <c:v>0.62154797216830626</c:v>
                </c:pt>
                <c:pt idx="13">
                  <c:v>0.62154797216830626</c:v>
                </c:pt>
                <c:pt idx="14">
                  <c:v>0.62154797216830626</c:v>
                </c:pt>
                <c:pt idx="15">
                  <c:v>0.62154797216830626</c:v>
                </c:pt>
                <c:pt idx="16">
                  <c:v>0.62154797216830626</c:v>
                </c:pt>
                <c:pt idx="17">
                  <c:v>0.62154797216830626</c:v>
                </c:pt>
                <c:pt idx="18">
                  <c:v>0.62154797216830626</c:v>
                </c:pt>
                <c:pt idx="19">
                  <c:v>0.62154797216830626</c:v>
                </c:pt>
                <c:pt idx="20">
                  <c:v>0.62154797216830626</c:v>
                </c:pt>
                <c:pt idx="21">
                  <c:v>0.62154797216830626</c:v>
                </c:pt>
                <c:pt idx="22">
                  <c:v>0.62154797216830626</c:v>
                </c:pt>
                <c:pt idx="23">
                  <c:v>0.62154797216830626</c:v>
                </c:pt>
                <c:pt idx="24">
                  <c:v>0.62154797216830626</c:v>
                </c:pt>
                <c:pt idx="25">
                  <c:v>0.62154797216830626</c:v>
                </c:pt>
                <c:pt idx="26">
                  <c:v>0.62154797216830626</c:v>
                </c:pt>
                <c:pt idx="27">
                  <c:v>0.62154797216830626</c:v>
                </c:pt>
                <c:pt idx="28">
                  <c:v>0.62154797216830626</c:v>
                </c:pt>
                <c:pt idx="29">
                  <c:v>0.62154797216830626</c:v>
                </c:pt>
                <c:pt idx="30">
                  <c:v>0.62154797216830626</c:v>
                </c:pt>
                <c:pt idx="31">
                  <c:v>0.62154797216830626</c:v>
                </c:pt>
                <c:pt idx="32">
                  <c:v>0.62154797216830626</c:v>
                </c:pt>
                <c:pt idx="33">
                  <c:v>0.62154797216830626</c:v>
                </c:pt>
                <c:pt idx="34">
                  <c:v>0.62154797216830626</c:v>
                </c:pt>
                <c:pt idx="35">
                  <c:v>0.62154797216830626</c:v>
                </c:pt>
                <c:pt idx="36">
                  <c:v>0.62154797216830626</c:v>
                </c:pt>
                <c:pt idx="37">
                  <c:v>0.62154797216830626</c:v>
                </c:pt>
                <c:pt idx="38">
                  <c:v>0.62154797216830626</c:v>
                </c:pt>
                <c:pt idx="39">
                  <c:v>0.62154797216830626</c:v>
                </c:pt>
                <c:pt idx="40">
                  <c:v>0.62154797216830626</c:v>
                </c:pt>
              </c:numCache>
            </c:numRef>
          </c:val>
          <c:smooth val="0"/>
          <c:extLst>
            <c:ext xmlns:c16="http://schemas.microsoft.com/office/drawing/2014/chart" uri="{C3380CC4-5D6E-409C-BE32-E72D297353CC}">
              <c16:uniqueId val="{00000026-B646-497B-A8AB-F7B017AFC427}"/>
            </c:ext>
          </c:extLst>
        </c:ser>
        <c:ser>
          <c:idx val="29"/>
          <c:order val="29"/>
          <c:tx>
            <c:strRef>
              <c:f>'Graphics Input'!$E$485</c:f>
              <c:strCache>
                <c:ptCount val="1"/>
                <c:pt idx="0">
                  <c:v>NSD 5 - high</c:v>
                </c:pt>
              </c:strCache>
            </c:strRef>
          </c:tx>
          <c:spPr>
            <a:ln>
              <a:solidFill>
                <a:schemeClr val="accent5">
                  <a:lumMod val="50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Input'!$S$485:$BG$485</c:f>
              <c:numCache>
                <c:formatCode>0%</c:formatCode>
                <c:ptCount val="41"/>
                <c:pt idx="4">
                  <c:v>0.62154797216830626</c:v>
                </c:pt>
                <c:pt idx="5">
                  <c:v>0.62154797216830626</c:v>
                </c:pt>
                <c:pt idx="6">
                  <c:v>0.62154797216830626</c:v>
                </c:pt>
                <c:pt idx="7">
                  <c:v>0.62154797216830626</c:v>
                </c:pt>
                <c:pt idx="8">
                  <c:v>0.62154797216830626</c:v>
                </c:pt>
                <c:pt idx="9">
                  <c:v>0.62154797216830626</c:v>
                </c:pt>
                <c:pt idx="10">
                  <c:v>0.62154797216830626</c:v>
                </c:pt>
                <c:pt idx="11">
                  <c:v>0.62154797216830626</c:v>
                </c:pt>
                <c:pt idx="12">
                  <c:v>0.62154797216830626</c:v>
                </c:pt>
                <c:pt idx="13">
                  <c:v>0.62154797216830626</c:v>
                </c:pt>
                <c:pt idx="14">
                  <c:v>0.62154797216830626</c:v>
                </c:pt>
                <c:pt idx="15">
                  <c:v>0.62154797216830626</c:v>
                </c:pt>
                <c:pt idx="16">
                  <c:v>0.62154797216830626</c:v>
                </c:pt>
                <c:pt idx="17">
                  <c:v>0.62154797216830626</c:v>
                </c:pt>
                <c:pt idx="18">
                  <c:v>0.62154797216830626</c:v>
                </c:pt>
                <c:pt idx="19">
                  <c:v>0.62154797216830626</c:v>
                </c:pt>
                <c:pt idx="20">
                  <c:v>0.62154797216830626</c:v>
                </c:pt>
                <c:pt idx="21">
                  <c:v>0.62154797216830626</c:v>
                </c:pt>
                <c:pt idx="22">
                  <c:v>0.62154797216830626</c:v>
                </c:pt>
                <c:pt idx="23">
                  <c:v>0.62154797216830626</c:v>
                </c:pt>
                <c:pt idx="24">
                  <c:v>0.62154797216830626</c:v>
                </c:pt>
                <c:pt idx="25">
                  <c:v>0.62154797216830626</c:v>
                </c:pt>
                <c:pt idx="26">
                  <c:v>0.62154797216830626</c:v>
                </c:pt>
                <c:pt idx="27">
                  <c:v>0.62154797216830626</c:v>
                </c:pt>
                <c:pt idx="28">
                  <c:v>0.62154797216830626</c:v>
                </c:pt>
                <c:pt idx="29">
                  <c:v>0.62154797216830626</c:v>
                </c:pt>
                <c:pt idx="30">
                  <c:v>0.62154797216830626</c:v>
                </c:pt>
                <c:pt idx="31">
                  <c:v>0.62154797216830626</c:v>
                </c:pt>
                <c:pt idx="32">
                  <c:v>0.62154797216830626</c:v>
                </c:pt>
                <c:pt idx="33">
                  <c:v>0.62154797216830626</c:v>
                </c:pt>
                <c:pt idx="34">
                  <c:v>0.62154797216830626</c:v>
                </c:pt>
                <c:pt idx="35">
                  <c:v>0.62154797216830626</c:v>
                </c:pt>
                <c:pt idx="36">
                  <c:v>0.62154797216830626</c:v>
                </c:pt>
                <c:pt idx="37">
                  <c:v>0.62154797216830626</c:v>
                </c:pt>
                <c:pt idx="38">
                  <c:v>0.62154797216830626</c:v>
                </c:pt>
                <c:pt idx="39">
                  <c:v>0.62154797216830626</c:v>
                </c:pt>
                <c:pt idx="40">
                  <c:v>0.62154797216830626</c:v>
                </c:pt>
              </c:numCache>
            </c:numRef>
          </c:val>
          <c:smooth val="0"/>
          <c:extLst>
            <c:ext xmlns:c16="http://schemas.microsoft.com/office/drawing/2014/chart" uri="{C3380CC4-5D6E-409C-BE32-E72D297353CC}">
              <c16:uniqueId val="{00000027-B646-497B-A8AB-F7B017AFC427}"/>
            </c:ext>
          </c:extLst>
        </c:ser>
        <c:dLbls>
          <c:showLegendKey val="0"/>
          <c:showVal val="0"/>
          <c:showCatName val="0"/>
          <c:showSerName val="0"/>
          <c:showPercent val="0"/>
          <c:showBubbleSize val="0"/>
        </c:dLbls>
        <c:smooth val="0"/>
        <c:axId val="165363072"/>
        <c:axId val="165364864"/>
      </c:lineChart>
      <c:catAx>
        <c:axId val="165363072"/>
        <c:scaling>
          <c:orientation val="minMax"/>
        </c:scaling>
        <c:delete val="0"/>
        <c:axPos val="b"/>
        <c:numFmt formatCode="General" sourceLinked="1"/>
        <c:majorTickMark val="out"/>
        <c:minorTickMark val="none"/>
        <c:tickLblPos val="nextTo"/>
        <c:txPr>
          <a:bodyPr rot="0" vert="horz"/>
          <a:lstStyle/>
          <a:p>
            <a:pPr>
              <a:defRPr sz="1200"/>
            </a:pPr>
            <a:endParaRPr lang="da-DK"/>
          </a:p>
        </c:txPr>
        <c:crossAx val="165364864"/>
        <c:crosses val="autoZero"/>
        <c:auto val="1"/>
        <c:lblAlgn val="ctr"/>
        <c:lblOffset val="100"/>
        <c:tickLblSkip val="5"/>
        <c:tickMarkSkip val="1"/>
        <c:noMultiLvlLbl val="0"/>
      </c:catAx>
      <c:valAx>
        <c:axId val="165364864"/>
        <c:scaling>
          <c:orientation val="minMax"/>
          <c:min val="0.54"/>
        </c:scaling>
        <c:delete val="0"/>
        <c:axPos val="l"/>
        <c:majorGridlines>
          <c:spPr>
            <a:ln>
              <a:solidFill>
                <a:schemeClr val="bg1">
                  <a:lumMod val="85000"/>
                </a:schemeClr>
              </a:solidFill>
            </a:ln>
          </c:spPr>
        </c:majorGridlines>
        <c:title>
          <c:tx>
            <c:rich>
              <a:bodyPr rot="-5400000" vert="horz"/>
              <a:lstStyle/>
              <a:p>
                <a:pPr>
                  <a:defRPr sz="1400"/>
                </a:pPr>
                <a:r>
                  <a:rPr lang="en-US" sz="1400" baseline="0"/>
                  <a:t>Hydropower </a:t>
                </a:r>
                <a:r>
                  <a:rPr lang="en-US" sz="1400"/>
                  <a:t>Net Capacity</a:t>
                </a:r>
                <a:r>
                  <a:rPr lang="en-US" sz="1400" baseline="0"/>
                  <a:t> Factor (%)</a:t>
                </a:r>
                <a:endParaRPr lang="en-US" sz="1400"/>
              </a:p>
            </c:rich>
          </c:tx>
          <c:layout>
            <c:manualLayout>
              <c:xMode val="edge"/>
              <c:yMode val="edge"/>
              <c:x val="8.0491105835031097E-4"/>
              <c:y val="0.2815649008062"/>
            </c:manualLayout>
          </c:layout>
          <c:overlay val="0"/>
        </c:title>
        <c:numFmt formatCode="0%" sourceLinked="0"/>
        <c:majorTickMark val="out"/>
        <c:minorTickMark val="none"/>
        <c:tickLblPos val="nextTo"/>
        <c:txPr>
          <a:bodyPr/>
          <a:lstStyle/>
          <a:p>
            <a:pPr>
              <a:defRPr sz="1200"/>
            </a:pPr>
            <a:endParaRPr lang="da-DK"/>
          </a:p>
        </c:txPr>
        <c:crossAx val="165363072"/>
        <c:crosses val="autoZero"/>
        <c:crossBetween val="midCat"/>
      </c:valAx>
    </c:plotArea>
    <c:legend>
      <c:legendPos val="t"/>
      <c:layout>
        <c:manualLayout>
          <c:xMode val="edge"/>
          <c:yMode val="edge"/>
          <c:x val="0.38755607305742401"/>
          <c:y val="6.0815534429669402E-2"/>
          <c:w val="0.54942990290927096"/>
          <c:h val="0.14602524381923801"/>
        </c:manualLayout>
      </c:layout>
      <c:overlay val="0"/>
      <c:txPr>
        <a:bodyPr/>
        <a:lstStyle/>
        <a:p>
          <a:pPr>
            <a:defRPr sz="9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00171648623599"/>
          <c:y val="8.4879709577735094E-2"/>
          <c:w val="0.83657036867873202"/>
          <c:h val="0.81318821339193104"/>
        </c:manualLayout>
      </c:layout>
      <c:lineChart>
        <c:grouping val="standard"/>
        <c:varyColors val="0"/>
        <c:ser>
          <c:idx val="2"/>
          <c:order val="0"/>
          <c:tx>
            <c:strRef>
              <c:f>'Graphics Input'!$E$488</c:f>
              <c:strCache>
                <c:ptCount val="1"/>
                <c:pt idx="0">
                  <c:v>NPD 1 - low</c:v>
                </c:pt>
              </c:strCache>
            </c:strRef>
          </c:tx>
          <c:spPr>
            <a:ln>
              <a:solidFill>
                <a:schemeClr val="accent6">
                  <a:lumMod val="40000"/>
                  <a:lumOff val="60000"/>
                </a:schemeClr>
              </a:solidFill>
              <a:prstDash val="sysDot"/>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0-EC78-450E-A2A0-5EB94C822F41}"/>
              </c:ext>
            </c:extLst>
          </c:dPt>
          <c:dPt>
            <c:idx val="12"/>
            <c:bubble3D val="0"/>
            <c:extLst>
              <c:ext xmlns:c16="http://schemas.microsoft.com/office/drawing/2014/chart" uri="{C3380CC4-5D6E-409C-BE32-E72D297353CC}">
                <c16:uniqueId val="{00000001-EC78-450E-A2A0-5EB94C822F41}"/>
              </c:ext>
            </c:extLst>
          </c:dPt>
          <c:dPt>
            <c:idx val="13"/>
            <c:bubble3D val="0"/>
            <c:extLst>
              <c:ext xmlns:c16="http://schemas.microsoft.com/office/drawing/2014/chart" uri="{C3380CC4-5D6E-409C-BE32-E72D297353CC}">
                <c16:uniqueId val="{00000002-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Input'!$S$488:$BG$488</c:f>
              <c:numCache>
                <c:formatCode>"$"#,##0</c:formatCode>
                <c:ptCount val="41"/>
                <c:pt idx="4">
                  <c:v>1422.2269072804152</c:v>
                </c:pt>
                <c:pt idx="5">
                  <c:v>1422.2269072804152</c:v>
                </c:pt>
                <c:pt idx="6">
                  <c:v>1422.2269072804152</c:v>
                </c:pt>
                <c:pt idx="7">
                  <c:v>1422.2269072804152</c:v>
                </c:pt>
                <c:pt idx="8">
                  <c:v>1422.2269072804152</c:v>
                </c:pt>
                <c:pt idx="9">
                  <c:v>1422.2269072804152</c:v>
                </c:pt>
                <c:pt idx="10">
                  <c:v>1422.2269072804152</c:v>
                </c:pt>
                <c:pt idx="11">
                  <c:v>1422.2269072804152</c:v>
                </c:pt>
                <c:pt idx="12">
                  <c:v>1422.2269072804152</c:v>
                </c:pt>
                <c:pt idx="13">
                  <c:v>1422.2269072804152</c:v>
                </c:pt>
                <c:pt idx="14">
                  <c:v>1422.2269072804152</c:v>
                </c:pt>
                <c:pt idx="15">
                  <c:v>1422.2269072804152</c:v>
                </c:pt>
                <c:pt idx="16">
                  <c:v>1422.2269072804152</c:v>
                </c:pt>
                <c:pt idx="17">
                  <c:v>1422.2269072804152</c:v>
                </c:pt>
                <c:pt idx="18">
                  <c:v>1422.2269072804152</c:v>
                </c:pt>
                <c:pt idx="19">
                  <c:v>1422.2269072804152</c:v>
                </c:pt>
                <c:pt idx="20">
                  <c:v>1422.2269072804152</c:v>
                </c:pt>
                <c:pt idx="21">
                  <c:v>1422.2269072804152</c:v>
                </c:pt>
                <c:pt idx="22">
                  <c:v>1422.2269072804152</c:v>
                </c:pt>
                <c:pt idx="23">
                  <c:v>1422.2269072804152</c:v>
                </c:pt>
                <c:pt idx="24">
                  <c:v>1422.2269072804152</c:v>
                </c:pt>
                <c:pt idx="25">
                  <c:v>1422.2269072804152</c:v>
                </c:pt>
                <c:pt idx="26">
                  <c:v>1422.2269072804152</c:v>
                </c:pt>
                <c:pt idx="27">
                  <c:v>1422.2269072804152</c:v>
                </c:pt>
                <c:pt idx="28">
                  <c:v>1422.2269072804152</c:v>
                </c:pt>
                <c:pt idx="29">
                  <c:v>1422.2269072804152</c:v>
                </c:pt>
                <c:pt idx="30">
                  <c:v>1422.2269072804152</c:v>
                </c:pt>
                <c:pt idx="31">
                  <c:v>1422.2269072804152</c:v>
                </c:pt>
                <c:pt idx="32">
                  <c:v>1422.2269072804152</c:v>
                </c:pt>
                <c:pt idx="33">
                  <c:v>1422.2269072804152</c:v>
                </c:pt>
                <c:pt idx="34">
                  <c:v>1422.2269072804152</c:v>
                </c:pt>
                <c:pt idx="35">
                  <c:v>1422.2269072804152</c:v>
                </c:pt>
                <c:pt idx="36">
                  <c:v>1422.2269072804152</c:v>
                </c:pt>
                <c:pt idx="37">
                  <c:v>1422.2269072804152</c:v>
                </c:pt>
                <c:pt idx="38">
                  <c:v>1422.2269072804152</c:v>
                </c:pt>
                <c:pt idx="39">
                  <c:v>1422.2269072804152</c:v>
                </c:pt>
                <c:pt idx="40">
                  <c:v>1422.2269072804152</c:v>
                </c:pt>
              </c:numCache>
            </c:numRef>
          </c:val>
          <c:smooth val="0"/>
          <c:extLst>
            <c:ext xmlns:c16="http://schemas.microsoft.com/office/drawing/2014/chart" uri="{C3380CC4-5D6E-409C-BE32-E72D297353CC}">
              <c16:uniqueId val="{00000003-EC78-450E-A2A0-5EB94C822F41}"/>
            </c:ext>
          </c:extLst>
        </c:ser>
        <c:ser>
          <c:idx val="3"/>
          <c:order val="1"/>
          <c:tx>
            <c:strRef>
              <c:f>'Graphics Input'!$E$489</c:f>
              <c:strCache>
                <c:ptCount val="1"/>
                <c:pt idx="0">
                  <c:v>NPD 1 - mid</c:v>
                </c:pt>
              </c:strCache>
            </c:strRef>
          </c:tx>
          <c:spPr>
            <a:ln>
              <a:solidFill>
                <a:schemeClr val="accent6">
                  <a:lumMod val="40000"/>
                  <a:lumOff val="60000"/>
                </a:schemeClr>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4-EC78-450E-A2A0-5EB94C822F41}"/>
              </c:ext>
            </c:extLst>
          </c:dPt>
          <c:dPt>
            <c:idx val="3"/>
            <c:marker>
              <c:symbol val="circle"/>
              <c:size val="5"/>
              <c:spPr>
                <a:solidFill>
                  <a:schemeClr val="accent6">
                    <a:lumMod val="40000"/>
                    <a:lumOff val="60000"/>
                  </a:schemeClr>
                </a:solidFill>
                <a:ln>
                  <a:solidFill>
                    <a:schemeClr val="accent6">
                      <a:lumMod val="40000"/>
                      <a:lumOff val="60000"/>
                    </a:schemeClr>
                  </a:solidFill>
                </a:ln>
              </c:spPr>
            </c:marker>
            <c:bubble3D val="0"/>
            <c:extLst>
              <c:ext xmlns:c16="http://schemas.microsoft.com/office/drawing/2014/chart" uri="{C3380CC4-5D6E-409C-BE32-E72D297353CC}">
                <c16:uniqueId val="{00000005-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Input'!$S$489:$BG$489</c:f>
              <c:numCache>
                <c:formatCode>"$"#,##0</c:formatCode>
                <c:ptCount val="41"/>
                <c:pt idx="3">
                  <c:v>1422.2269072804152</c:v>
                </c:pt>
                <c:pt idx="4">
                  <c:v>1422.2269072804152</c:v>
                </c:pt>
                <c:pt idx="5">
                  <c:v>1422.2269072804152</c:v>
                </c:pt>
                <c:pt idx="6">
                  <c:v>1422.2269072804152</c:v>
                </c:pt>
                <c:pt idx="7">
                  <c:v>1422.2269072804152</c:v>
                </c:pt>
                <c:pt idx="8">
                  <c:v>1422.2269072804152</c:v>
                </c:pt>
                <c:pt idx="9">
                  <c:v>1422.2269072804152</c:v>
                </c:pt>
                <c:pt idx="10">
                  <c:v>1422.2269072804152</c:v>
                </c:pt>
                <c:pt idx="11">
                  <c:v>1422.2269072804152</c:v>
                </c:pt>
                <c:pt idx="12">
                  <c:v>1422.2269072804152</c:v>
                </c:pt>
                <c:pt idx="13">
                  <c:v>1422.2269072804152</c:v>
                </c:pt>
                <c:pt idx="14">
                  <c:v>1422.2269072804152</c:v>
                </c:pt>
                <c:pt idx="15">
                  <c:v>1422.2269072804152</c:v>
                </c:pt>
                <c:pt idx="16">
                  <c:v>1422.2269072804152</c:v>
                </c:pt>
                <c:pt idx="17">
                  <c:v>1422.2269072804152</c:v>
                </c:pt>
                <c:pt idx="18">
                  <c:v>1422.2269072804152</c:v>
                </c:pt>
                <c:pt idx="19">
                  <c:v>1422.2269072804152</c:v>
                </c:pt>
                <c:pt idx="20">
                  <c:v>1422.2269072804152</c:v>
                </c:pt>
                <c:pt idx="21">
                  <c:v>1422.2269072804152</c:v>
                </c:pt>
                <c:pt idx="22">
                  <c:v>1422.2269072804152</c:v>
                </c:pt>
                <c:pt idx="23">
                  <c:v>1422.2269072804152</c:v>
                </c:pt>
                <c:pt idx="24">
                  <c:v>1422.2269072804152</c:v>
                </c:pt>
                <c:pt idx="25">
                  <c:v>1422.2269072804152</c:v>
                </c:pt>
                <c:pt idx="26">
                  <c:v>1422.2269072804152</c:v>
                </c:pt>
                <c:pt idx="27">
                  <c:v>1422.2269072804152</c:v>
                </c:pt>
                <c:pt idx="28">
                  <c:v>1422.2269072804152</c:v>
                </c:pt>
                <c:pt idx="29">
                  <c:v>1422.2269072804152</c:v>
                </c:pt>
                <c:pt idx="30">
                  <c:v>1422.2269072804152</c:v>
                </c:pt>
                <c:pt idx="31">
                  <c:v>1422.2269072804152</c:v>
                </c:pt>
                <c:pt idx="32">
                  <c:v>1422.2269072804152</c:v>
                </c:pt>
                <c:pt idx="33">
                  <c:v>1422.2269072804152</c:v>
                </c:pt>
                <c:pt idx="34">
                  <c:v>1422.2269072804152</c:v>
                </c:pt>
                <c:pt idx="35">
                  <c:v>1422.2269072804152</c:v>
                </c:pt>
                <c:pt idx="36">
                  <c:v>1422.2269072804152</c:v>
                </c:pt>
                <c:pt idx="37">
                  <c:v>1422.2269072804152</c:v>
                </c:pt>
                <c:pt idx="38">
                  <c:v>1422.2269072804152</c:v>
                </c:pt>
                <c:pt idx="39">
                  <c:v>1422.2269072804152</c:v>
                </c:pt>
                <c:pt idx="40">
                  <c:v>1422.2269072804152</c:v>
                </c:pt>
              </c:numCache>
            </c:numRef>
          </c:val>
          <c:smooth val="0"/>
          <c:extLst>
            <c:ext xmlns:c16="http://schemas.microsoft.com/office/drawing/2014/chart" uri="{C3380CC4-5D6E-409C-BE32-E72D297353CC}">
              <c16:uniqueId val="{00000006-EC78-450E-A2A0-5EB94C822F41}"/>
            </c:ext>
          </c:extLst>
        </c:ser>
        <c:ser>
          <c:idx val="4"/>
          <c:order val="2"/>
          <c:tx>
            <c:strRef>
              <c:f>'Graphics Input'!$E$490</c:f>
              <c:strCache>
                <c:ptCount val="1"/>
                <c:pt idx="0">
                  <c:v>NPD 1 - high</c:v>
                </c:pt>
              </c:strCache>
            </c:strRef>
          </c:tx>
          <c:spPr>
            <a:ln>
              <a:solidFill>
                <a:schemeClr val="accent6">
                  <a:lumMod val="40000"/>
                  <a:lumOff val="60000"/>
                </a:schemeClr>
              </a:solidFill>
              <a:prstDash val="dash"/>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7-EC78-450E-A2A0-5EB94C822F41}"/>
              </c:ext>
            </c:extLst>
          </c:dPt>
          <c:dPt>
            <c:idx val="13"/>
            <c:marker>
              <c:symbol val="circle"/>
              <c:size val="8"/>
              <c:spPr>
                <a:noFill/>
                <a:ln>
                  <a:noFill/>
                </a:ln>
              </c:spPr>
            </c:marker>
            <c:bubble3D val="0"/>
            <c:extLst>
              <c:ext xmlns:c16="http://schemas.microsoft.com/office/drawing/2014/chart" uri="{C3380CC4-5D6E-409C-BE32-E72D297353CC}">
                <c16:uniqueId val="{00000008-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Input'!$S$490:$BG$490</c:f>
              <c:numCache>
                <c:formatCode>"$"#,##0</c:formatCode>
                <c:ptCount val="41"/>
                <c:pt idx="4">
                  <c:v>1422.2269072804152</c:v>
                </c:pt>
                <c:pt idx="5">
                  <c:v>1422.2269072804152</c:v>
                </c:pt>
                <c:pt idx="6">
                  <c:v>1422.2269072804152</c:v>
                </c:pt>
                <c:pt idx="7">
                  <c:v>1422.2269072804152</c:v>
                </c:pt>
                <c:pt idx="8">
                  <c:v>1422.2269072804152</c:v>
                </c:pt>
                <c:pt idx="9">
                  <c:v>1422.2269072804152</c:v>
                </c:pt>
                <c:pt idx="10">
                  <c:v>1422.2269072804152</c:v>
                </c:pt>
                <c:pt idx="11">
                  <c:v>1422.2269072804152</c:v>
                </c:pt>
                <c:pt idx="12">
                  <c:v>1422.2269072804152</c:v>
                </c:pt>
                <c:pt idx="13">
                  <c:v>1422.2269072804152</c:v>
                </c:pt>
                <c:pt idx="14">
                  <c:v>1422.2269072804152</c:v>
                </c:pt>
                <c:pt idx="15">
                  <c:v>1422.2269072804152</c:v>
                </c:pt>
                <c:pt idx="16">
                  <c:v>1422.2269072804152</c:v>
                </c:pt>
                <c:pt idx="17">
                  <c:v>1422.2269072804152</c:v>
                </c:pt>
                <c:pt idx="18">
                  <c:v>1422.2269072804152</c:v>
                </c:pt>
                <c:pt idx="19">
                  <c:v>1422.2269072804152</c:v>
                </c:pt>
                <c:pt idx="20">
                  <c:v>1422.2269072804152</c:v>
                </c:pt>
                <c:pt idx="21">
                  <c:v>1422.2269072804152</c:v>
                </c:pt>
                <c:pt idx="22">
                  <c:v>1422.2269072804152</c:v>
                </c:pt>
                <c:pt idx="23">
                  <c:v>1422.2269072804152</c:v>
                </c:pt>
                <c:pt idx="24">
                  <c:v>1422.2269072804152</c:v>
                </c:pt>
                <c:pt idx="25">
                  <c:v>1422.2269072804152</c:v>
                </c:pt>
                <c:pt idx="26">
                  <c:v>1422.2269072804152</c:v>
                </c:pt>
                <c:pt idx="27">
                  <c:v>1422.2269072804152</c:v>
                </c:pt>
                <c:pt idx="28">
                  <c:v>1422.2269072804152</c:v>
                </c:pt>
                <c:pt idx="29">
                  <c:v>1422.2269072804152</c:v>
                </c:pt>
                <c:pt idx="30">
                  <c:v>1422.2269072804152</c:v>
                </c:pt>
                <c:pt idx="31">
                  <c:v>1422.2269072804152</c:v>
                </c:pt>
                <c:pt idx="32">
                  <c:v>1422.2269072804152</c:v>
                </c:pt>
                <c:pt idx="33">
                  <c:v>1422.2269072804152</c:v>
                </c:pt>
                <c:pt idx="34">
                  <c:v>1422.2269072804152</c:v>
                </c:pt>
                <c:pt idx="35">
                  <c:v>1422.2269072804152</c:v>
                </c:pt>
                <c:pt idx="36">
                  <c:v>1422.2269072804152</c:v>
                </c:pt>
                <c:pt idx="37">
                  <c:v>1422.2269072804152</c:v>
                </c:pt>
                <c:pt idx="38">
                  <c:v>1422.2269072804152</c:v>
                </c:pt>
                <c:pt idx="39">
                  <c:v>1422.2269072804152</c:v>
                </c:pt>
                <c:pt idx="40">
                  <c:v>1422.2269072804152</c:v>
                </c:pt>
              </c:numCache>
            </c:numRef>
          </c:val>
          <c:smooth val="0"/>
          <c:extLst>
            <c:ext xmlns:c16="http://schemas.microsoft.com/office/drawing/2014/chart" uri="{C3380CC4-5D6E-409C-BE32-E72D297353CC}">
              <c16:uniqueId val="{00000009-EC78-450E-A2A0-5EB94C822F41}"/>
            </c:ext>
          </c:extLst>
        </c:ser>
        <c:ser>
          <c:idx val="6"/>
          <c:order val="3"/>
          <c:tx>
            <c:strRef>
              <c:f>'Graphics Input'!$E$491</c:f>
              <c:strCache>
                <c:ptCount val="1"/>
                <c:pt idx="0">
                  <c:v>NPD 2 - low</c:v>
                </c:pt>
              </c:strCache>
            </c:strRef>
          </c:tx>
          <c:spPr>
            <a:ln>
              <a:solidFill>
                <a:schemeClr val="accent6">
                  <a:lumMod val="60000"/>
                  <a:lumOff val="40000"/>
                </a:schemeClr>
              </a:solidFill>
              <a:prstDash val="sysDot"/>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A-EC78-450E-A2A0-5EB94C822F41}"/>
              </c:ext>
            </c:extLst>
          </c:dPt>
          <c:dPt>
            <c:idx val="1"/>
            <c:bubble3D val="0"/>
            <c:extLst>
              <c:ext xmlns:c16="http://schemas.microsoft.com/office/drawing/2014/chart" uri="{C3380CC4-5D6E-409C-BE32-E72D297353CC}">
                <c16:uniqueId val="{0000000B-EC78-450E-A2A0-5EB94C822F41}"/>
              </c:ext>
            </c:extLst>
          </c:dPt>
          <c:dPt>
            <c:idx val="13"/>
            <c:bubble3D val="0"/>
            <c:extLst>
              <c:ext xmlns:c16="http://schemas.microsoft.com/office/drawing/2014/chart" uri="{C3380CC4-5D6E-409C-BE32-E72D297353CC}">
                <c16:uniqueId val="{0000000C-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Input'!$S$491:$BG$491</c:f>
              <c:numCache>
                <c:formatCode>"$"#,##0</c:formatCode>
                <c:ptCount val="41"/>
                <c:pt idx="4">
                  <c:v>2579.0824434293063</c:v>
                </c:pt>
                <c:pt idx="5">
                  <c:v>2579.0824434293063</c:v>
                </c:pt>
                <c:pt idx="6">
                  <c:v>2579.0824434293063</c:v>
                </c:pt>
                <c:pt idx="7">
                  <c:v>2579.0824434293063</c:v>
                </c:pt>
                <c:pt idx="8">
                  <c:v>2579.0824434293063</c:v>
                </c:pt>
                <c:pt idx="9">
                  <c:v>2579.0824434293063</c:v>
                </c:pt>
                <c:pt idx="10">
                  <c:v>2579.0824434293063</c:v>
                </c:pt>
                <c:pt idx="11">
                  <c:v>2579.0824434293063</c:v>
                </c:pt>
                <c:pt idx="12">
                  <c:v>2579.0824434293063</c:v>
                </c:pt>
                <c:pt idx="13">
                  <c:v>2579.0824434293063</c:v>
                </c:pt>
                <c:pt idx="14">
                  <c:v>2579.0824434293063</c:v>
                </c:pt>
                <c:pt idx="15">
                  <c:v>2579.0824434293063</c:v>
                </c:pt>
                <c:pt idx="16">
                  <c:v>2579.0824434293063</c:v>
                </c:pt>
                <c:pt idx="17">
                  <c:v>2579.0824434293063</c:v>
                </c:pt>
                <c:pt idx="18">
                  <c:v>2579.0824434293063</c:v>
                </c:pt>
                <c:pt idx="19">
                  <c:v>2579.0824434293063</c:v>
                </c:pt>
                <c:pt idx="20">
                  <c:v>2579.0824434293063</c:v>
                </c:pt>
                <c:pt idx="21">
                  <c:v>2579.0824434293063</c:v>
                </c:pt>
                <c:pt idx="22">
                  <c:v>2579.0824434293063</c:v>
                </c:pt>
                <c:pt idx="23">
                  <c:v>2579.0824434293063</c:v>
                </c:pt>
                <c:pt idx="24">
                  <c:v>2579.0824434293063</c:v>
                </c:pt>
                <c:pt idx="25">
                  <c:v>2579.0824434293063</c:v>
                </c:pt>
                <c:pt idx="26">
                  <c:v>2579.0824434293063</c:v>
                </c:pt>
                <c:pt idx="27">
                  <c:v>2579.0824434293063</c:v>
                </c:pt>
                <c:pt idx="28">
                  <c:v>2579.0824434293063</c:v>
                </c:pt>
                <c:pt idx="29">
                  <c:v>2579.0824434293063</c:v>
                </c:pt>
                <c:pt idx="30">
                  <c:v>2579.0824434293063</c:v>
                </c:pt>
                <c:pt idx="31">
                  <c:v>2579.0824434293063</c:v>
                </c:pt>
                <c:pt idx="32">
                  <c:v>2579.0824434293063</c:v>
                </c:pt>
                <c:pt idx="33">
                  <c:v>2579.0824434293063</c:v>
                </c:pt>
                <c:pt idx="34">
                  <c:v>2579.0824434293063</c:v>
                </c:pt>
                <c:pt idx="35">
                  <c:v>2579.0824434293063</c:v>
                </c:pt>
                <c:pt idx="36">
                  <c:v>2579.0824434293063</c:v>
                </c:pt>
                <c:pt idx="37">
                  <c:v>2579.0824434293063</c:v>
                </c:pt>
                <c:pt idx="38">
                  <c:v>2579.0824434293063</c:v>
                </c:pt>
                <c:pt idx="39">
                  <c:v>2579.0824434293063</c:v>
                </c:pt>
                <c:pt idx="40">
                  <c:v>2579.0824434293063</c:v>
                </c:pt>
              </c:numCache>
            </c:numRef>
          </c:val>
          <c:smooth val="0"/>
          <c:extLst>
            <c:ext xmlns:c16="http://schemas.microsoft.com/office/drawing/2014/chart" uri="{C3380CC4-5D6E-409C-BE32-E72D297353CC}">
              <c16:uniqueId val="{0000000D-EC78-450E-A2A0-5EB94C822F41}"/>
            </c:ext>
          </c:extLst>
        </c:ser>
        <c:ser>
          <c:idx val="7"/>
          <c:order val="4"/>
          <c:tx>
            <c:strRef>
              <c:f>'Graphics Input'!$E$492</c:f>
              <c:strCache>
                <c:ptCount val="1"/>
                <c:pt idx="0">
                  <c:v>NPD 2 - mid</c:v>
                </c:pt>
              </c:strCache>
            </c:strRef>
          </c:tx>
          <c:spPr>
            <a:ln>
              <a:solidFill>
                <a:schemeClr val="accent6">
                  <a:lumMod val="60000"/>
                  <a:lumOff val="40000"/>
                </a:schemeClr>
              </a:solidFill>
              <a:prstDash val="solid"/>
            </a:ln>
          </c:spPr>
          <c:marker>
            <c:symbol val="none"/>
          </c:marker>
          <c:dPt>
            <c:idx val="1"/>
            <c:bubble3D val="0"/>
            <c:extLst>
              <c:ext xmlns:c16="http://schemas.microsoft.com/office/drawing/2014/chart" uri="{C3380CC4-5D6E-409C-BE32-E72D297353CC}">
                <c16:uniqueId val="{0000000E-EC78-450E-A2A0-5EB94C822F41}"/>
              </c:ext>
            </c:extLst>
          </c:dPt>
          <c:dPt>
            <c:idx val="3"/>
            <c:marker>
              <c:symbol val="circle"/>
              <c:size val="5"/>
              <c:spPr>
                <a:solidFill>
                  <a:schemeClr val="accent6">
                    <a:lumMod val="60000"/>
                    <a:lumOff val="40000"/>
                  </a:schemeClr>
                </a:solidFill>
                <a:ln>
                  <a:solidFill>
                    <a:schemeClr val="accent6">
                      <a:lumMod val="60000"/>
                      <a:lumOff val="40000"/>
                    </a:schemeClr>
                  </a:solidFill>
                </a:ln>
              </c:spPr>
            </c:marker>
            <c:bubble3D val="0"/>
            <c:extLst>
              <c:ext xmlns:c16="http://schemas.microsoft.com/office/drawing/2014/chart" uri="{C3380CC4-5D6E-409C-BE32-E72D297353CC}">
                <c16:uniqueId val="{0000000F-EC78-450E-A2A0-5EB94C822F41}"/>
              </c:ext>
            </c:extLst>
          </c:dPt>
          <c:dPt>
            <c:idx val="12"/>
            <c:bubble3D val="0"/>
            <c:extLst>
              <c:ext xmlns:c16="http://schemas.microsoft.com/office/drawing/2014/chart" uri="{C3380CC4-5D6E-409C-BE32-E72D297353CC}">
                <c16:uniqueId val="{00000010-EC78-450E-A2A0-5EB94C822F41}"/>
              </c:ext>
            </c:extLst>
          </c:dPt>
          <c:dPt>
            <c:idx val="13"/>
            <c:bubble3D val="0"/>
            <c:extLst>
              <c:ext xmlns:c16="http://schemas.microsoft.com/office/drawing/2014/chart" uri="{C3380CC4-5D6E-409C-BE32-E72D297353CC}">
                <c16:uniqueId val="{00000011-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Input'!$S$492:$BG$492</c:f>
              <c:numCache>
                <c:formatCode>"$"#,##0</c:formatCode>
                <c:ptCount val="41"/>
                <c:pt idx="3">
                  <c:v>2579.0824434293063</c:v>
                </c:pt>
                <c:pt idx="4">
                  <c:v>2579.0824434293063</c:v>
                </c:pt>
                <c:pt idx="5">
                  <c:v>2579.0824434293063</c:v>
                </c:pt>
                <c:pt idx="6">
                  <c:v>2579.0824434293063</c:v>
                </c:pt>
                <c:pt idx="7">
                  <c:v>2579.0824434293063</c:v>
                </c:pt>
                <c:pt idx="8">
                  <c:v>2579.0824434293063</c:v>
                </c:pt>
                <c:pt idx="9">
                  <c:v>2579.0824434293063</c:v>
                </c:pt>
                <c:pt idx="10">
                  <c:v>2579.0824434293063</c:v>
                </c:pt>
                <c:pt idx="11">
                  <c:v>2579.0824434293063</c:v>
                </c:pt>
                <c:pt idx="12">
                  <c:v>2579.0824434293063</c:v>
                </c:pt>
                <c:pt idx="13">
                  <c:v>2579.0824434293063</c:v>
                </c:pt>
                <c:pt idx="14">
                  <c:v>2579.0824434293063</c:v>
                </c:pt>
                <c:pt idx="15">
                  <c:v>2579.0824434293063</c:v>
                </c:pt>
                <c:pt idx="16">
                  <c:v>2579.0824434293063</c:v>
                </c:pt>
                <c:pt idx="17">
                  <c:v>2579.0824434293063</c:v>
                </c:pt>
                <c:pt idx="18">
                  <c:v>2579.0824434293063</c:v>
                </c:pt>
                <c:pt idx="19">
                  <c:v>2579.0824434293063</c:v>
                </c:pt>
                <c:pt idx="20">
                  <c:v>2579.0824434293063</c:v>
                </c:pt>
                <c:pt idx="21">
                  <c:v>2579.0824434293063</c:v>
                </c:pt>
                <c:pt idx="22">
                  <c:v>2579.0824434293063</c:v>
                </c:pt>
                <c:pt idx="23">
                  <c:v>2579.0824434293063</c:v>
                </c:pt>
                <c:pt idx="24">
                  <c:v>2579.0824434293063</c:v>
                </c:pt>
                <c:pt idx="25">
                  <c:v>2579.0824434293063</c:v>
                </c:pt>
                <c:pt idx="26">
                  <c:v>2579.0824434293063</c:v>
                </c:pt>
                <c:pt idx="27">
                  <c:v>2579.0824434293063</c:v>
                </c:pt>
                <c:pt idx="28">
                  <c:v>2579.0824434293063</c:v>
                </c:pt>
                <c:pt idx="29">
                  <c:v>2579.0824434293063</c:v>
                </c:pt>
                <c:pt idx="30">
                  <c:v>2579.0824434293063</c:v>
                </c:pt>
                <c:pt idx="31">
                  <c:v>2579.0824434293063</c:v>
                </c:pt>
                <c:pt idx="32">
                  <c:v>2579.0824434293063</c:v>
                </c:pt>
                <c:pt idx="33">
                  <c:v>2579.0824434293063</c:v>
                </c:pt>
                <c:pt idx="34">
                  <c:v>2579.0824434293063</c:v>
                </c:pt>
                <c:pt idx="35">
                  <c:v>2579.0824434293063</c:v>
                </c:pt>
                <c:pt idx="36">
                  <c:v>2579.0824434293063</c:v>
                </c:pt>
                <c:pt idx="37">
                  <c:v>2579.0824434293063</c:v>
                </c:pt>
                <c:pt idx="38">
                  <c:v>2579.0824434293063</c:v>
                </c:pt>
                <c:pt idx="39">
                  <c:v>2579.0824434293063</c:v>
                </c:pt>
                <c:pt idx="40">
                  <c:v>2579.0824434293063</c:v>
                </c:pt>
              </c:numCache>
            </c:numRef>
          </c:val>
          <c:smooth val="0"/>
          <c:extLst>
            <c:ext xmlns:c16="http://schemas.microsoft.com/office/drawing/2014/chart" uri="{C3380CC4-5D6E-409C-BE32-E72D297353CC}">
              <c16:uniqueId val="{00000012-EC78-450E-A2A0-5EB94C822F41}"/>
            </c:ext>
          </c:extLst>
        </c:ser>
        <c:ser>
          <c:idx val="9"/>
          <c:order val="5"/>
          <c:tx>
            <c:strRef>
              <c:f>'Graphics Input'!$E$493</c:f>
              <c:strCache>
                <c:ptCount val="1"/>
                <c:pt idx="0">
                  <c:v>NPD 2 - high</c:v>
                </c:pt>
              </c:strCache>
            </c:strRef>
          </c:tx>
          <c:spPr>
            <a:ln>
              <a:solidFill>
                <a:schemeClr val="accent6">
                  <a:lumMod val="60000"/>
                  <a:lumOff val="40000"/>
                </a:schemeClr>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Input'!$S$493:$BG$493</c:f>
              <c:numCache>
                <c:formatCode>"$"#,##0</c:formatCode>
                <c:ptCount val="41"/>
                <c:pt idx="4">
                  <c:v>2579.0824434293063</c:v>
                </c:pt>
                <c:pt idx="5">
                  <c:v>2579.0824434293063</c:v>
                </c:pt>
                <c:pt idx="6">
                  <c:v>2579.0824434293063</c:v>
                </c:pt>
                <c:pt idx="7">
                  <c:v>2579.0824434293063</c:v>
                </c:pt>
                <c:pt idx="8">
                  <c:v>2579.0824434293063</c:v>
                </c:pt>
                <c:pt idx="9">
                  <c:v>2579.0824434293063</c:v>
                </c:pt>
                <c:pt idx="10">
                  <c:v>2579.0824434293063</c:v>
                </c:pt>
                <c:pt idx="11">
                  <c:v>2579.0824434293063</c:v>
                </c:pt>
                <c:pt idx="12">
                  <c:v>2579.0824434293063</c:v>
                </c:pt>
                <c:pt idx="13">
                  <c:v>2579.0824434293063</c:v>
                </c:pt>
                <c:pt idx="14">
                  <c:v>2579.0824434293063</c:v>
                </c:pt>
                <c:pt idx="15">
                  <c:v>2579.0824434293063</c:v>
                </c:pt>
                <c:pt idx="16">
                  <c:v>2579.0824434293063</c:v>
                </c:pt>
                <c:pt idx="17">
                  <c:v>2579.0824434293063</c:v>
                </c:pt>
                <c:pt idx="18">
                  <c:v>2579.0824434293063</c:v>
                </c:pt>
                <c:pt idx="19">
                  <c:v>2579.0824434293063</c:v>
                </c:pt>
                <c:pt idx="20">
                  <c:v>2579.0824434293063</c:v>
                </c:pt>
                <c:pt idx="21">
                  <c:v>2579.0824434293063</c:v>
                </c:pt>
                <c:pt idx="22">
                  <c:v>2579.0824434293063</c:v>
                </c:pt>
                <c:pt idx="23">
                  <c:v>2579.0824434293063</c:v>
                </c:pt>
                <c:pt idx="24">
                  <c:v>2579.0824434293063</c:v>
                </c:pt>
                <c:pt idx="25">
                  <c:v>2579.0824434293063</c:v>
                </c:pt>
                <c:pt idx="26">
                  <c:v>2579.0824434293063</c:v>
                </c:pt>
                <c:pt idx="27">
                  <c:v>2579.0824434293063</c:v>
                </c:pt>
                <c:pt idx="28">
                  <c:v>2579.0824434293063</c:v>
                </c:pt>
                <c:pt idx="29">
                  <c:v>2579.0824434293063</c:v>
                </c:pt>
                <c:pt idx="30">
                  <c:v>2579.0824434293063</c:v>
                </c:pt>
                <c:pt idx="31">
                  <c:v>2579.0824434293063</c:v>
                </c:pt>
                <c:pt idx="32">
                  <c:v>2579.0824434293063</c:v>
                </c:pt>
                <c:pt idx="33">
                  <c:v>2579.0824434293063</c:v>
                </c:pt>
                <c:pt idx="34">
                  <c:v>2579.0824434293063</c:v>
                </c:pt>
                <c:pt idx="35">
                  <c:v>2579.0824434293063</c:v>
                </c:pt>
                <c:pt idx="36">
                  <c:v>2579.0824434293063</c:v>
                </c:pt>
                <c:pt idx="37">
                  <c:v>2579.0824434293063</c:v>
                </c:pt>
                <c:pt idx="38">
                  <c:v>2579.0824434293063</c:v>
                </c:pt>
                <c:pt idx="39">
                  <c:v>2579.0824434293063</c:v>
                </c:pt>
                <c:pt idx="40">
                  <c:v>2579.0824434293063</c:v>
                </c:pt>
              </c:numCache>
            </c:numRef>
          </c:val>
          <c:smooth val="0"/>
          <c:extLst>
            <c:ext xmlns:c16="http://schemas.microsoft.com/office/drawing/2014/chart" uri="{C3380CC4-5D6E-409C-BE32-E72D297353CC}">
              <c16:uniqueId val="{00000013-EC78-450E-A2A0-5EB94C822F41}"/>
            </c:ext>
          </c:extLst>
        </c:ser>
        <c:ser>
          <c:idx val="10"/>
          <c:order val="6"/>
          <c:tx>
            <c:strRef>
              <c:f>'Graphics Input'!$E$494</c:f>
              <c:strCache>
                <c:ptCount val="1"/>
                <c:pt idx="0">
                  <c:v>NPD 3 - low</c:v>
                </c:pt>
              </c:strCache>
            </c:strRef>
          </c:tx>
          <c:spPr>
            <a:ln>
              <a:solidFill>
                <a:schemeClr val="accent6"/>
              </a:solidFill>
              <a:prstDash val="sysDot"/>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4-EC78-450E-A2A0-5EB94C822F41}"/>
              </c:ext>
            </c:extLst>
          </c:dPt>
          <c:dPt>
            <c:idx val="1"/>
            <c:bubble3D val="0"/>
            <c:extLst>
              <c:ext xmlns:c16="http://schemas.microsoft.com/office/drawing/2014/chart" uri="{C3380CC4-5D6E-409C-BE32-E72D297353CC}">
                <c16:uniqueId val="{00000015-EC78-450E-A2A0-5EB94C822F41}"/>
              </c:ext>
            </c:extLst>
          </c:dPt>
          <c:dPt>
            <c:idx val="12"/>
            <c:bubble3D val="0"/>
            <c:extLst>
              <c:ext xmlns:c16="http://schemas.microsoft.com/office/drawing/2014/chart" uri="{C3380CC4-5D6E-409C-BE32-E72D297353CC}">
                <c16:uniqueId val="{00000016-EC78-450E-A2A0-5EB94C822F41}"/>
              </c:ext>
            </c:extLst>
          </c:dPt>
          <c:dPt>
            <c:idx val="13"/>
            <c:bubble3D val="0"/>
            <c:extLst>
              <c:ext xmlns:c16="http://schemas.microsoft.com/office/drawing/2014/chart" uri="{C3380CC4-5D6E-409C-BE32-E72D297353CC}">
                <c16:uniqueId val="{00000017-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Input'!$S$494:$BG$494</c:f>
              <c:numCache>
                <c:formatCode>"$"#,##0</c:formatCode>
                <c:ptCount val="41"/>
                <c:pt idx="4">
                  <c:v>5234.6060219852325</c:v>
                </c:pt>
                <c:pt idx="5">
                  <c:v>5234.6060219852325</c:v>
                </c:pt>
                <c:pt idx="6">
                  <c:v>5234.6060219852325</c:v>
                </c:pt>
                <c:pt idx="7">
                  <c:v>5234.6060219852325</c:v>
                </c:pt>
                <c:pt idx="8">
                  <c:v>5234.6060219852325</c:v>
                </c:pt>
                <c:pt idx="9">
                  <c:v>5234.6060219852325</c:v>
                </c:pt>
                <c:pt idx="10">
                  <c:v>5234.6060219852325</c:v>
                </c:pt>
                <c:pt idx="11">
                  <c:v>5234.6060219852325</c:v>
                </c:pt>
                <c:pt idx="12">
                  <c:v>5234.6060219852325</c:v>
                </c:pt>
                <c:pt idx="13">
                  <c:v>5234.6060219852325</c:v>
                </c:pt>
                <c:pt idx="14">
                  <c:v>5234.6060219852325</c:v>
                </c:pt>
                <c:pt idx="15">
                  <c:v>5234.6060219852325</c:v>
                </c:pt>
                <c:pt idx="16">
                  <c:v>5234.6060219852325</c:v>
                </c:pt>
                <c:pt idx="17">
                  <c:v>5234.6060219852325</c:v>
                </c:pt>
                <c:pt idx="18">
                  <c:v>5234.6060219852325</c:v>
                </c:pt>
                <c:pt idx="19">
                  <c:v>5234.6060219852325</c:v>
                </c:pt>
                <c:pt idx="20">
                  <c:v>5234.6060219852325</c:v>
                </c:pt>
                <c:pt idx="21">
                  <c:v>5234.6060219852325</c:v>
                </c:pt>
                <c:pt idx="22">
                  <c:v>5234.6060219852325</c:v>
                </c:pt>
                <c:pt idx="23">
                  <c:v>5234.6060219852325</c:v>
                </c:pt>
                <c:pt idx="24">
                  <c:v>5234.6060219852325</c:v>
                </c:pt>
                <c:pt idx="25">
                  <c:v>5234.6060219852325</c:v>
                </c:pt>
                <c:pt idx="26">
                  <c:v>5234.6060219852325</c:v>
                </c:pt>
                <c:pt idx="27">
                  <c:v>5234.6060219852325</c:v>
                </c:pt>
                <c:pt idx="28">
                  <c:v>5234.6060219852325</c:v>
                </c:pt>
                <c:pt idx="29">
                  <c:v>5234.6060219852325</c:v>
                </c:pt>
                <c:pt idx="30">
                  <c:v>5234.6060219852325</c:v>
                </c:pt>
                <c:pt idx="31">
                  <c:v>5234.6060219852325</c:v>
                </c:pt>
                <c:pt idx="32">
                  <c:v>5234.6060219852325</c:v>
                </c:pt>
                <c:pt idx="33">
                  <c:v>5234.6060219852325</c:v>
                </c:pt>
                <c:pt idx="34">
                  <c:v>5234.6060219852325</c:v>
                </c:pt>
                <c:pt idx="35">
                  <c:v>5234.6060219852325</c:v>
                </c:pt>
                <c:pt idx="36">
                  <c:v>5234.6060219852325</c:v>
                </c:pt>
                <c:pt idx="37">
                  <c:v>5234.6060219852325</c:v>
                </c:pt>
                <c:pt idx="38">
                  <c:v>5234.6060219852325</c:v>
                </c:pt>
                <c:pt idx="39">
                  <c:v>5234.6060219852325</c:v>
                </c:pt>
                <c:pt idx="40">
                  <c:v>5234.6060219852325</c:v>
                </c:pt>
              </c:numCache>
            </c:numRef>
          </c:val>
          <c:smooth val="0"/>
          <c:extLst>
            <c:ext xmlns:c16="http://schemas.microsoft.com/office/drawing/2014/chart" uri="{C3380CC4-5D6E-409C-BE32-E72D297353CC}">
              <c16:uniqueId val="{00000018-EC78-450E-A2A0-5EB94C822F41}"/>
            </c:ext>
          </c:extLst>
        </c:ser>
        <c:ser>
          <c:idx val="12"/>
          <c:order val="7"/>
          <c:tx>
            <c:strRef>
              <c:f>'Graphics Input'!$E$495</c:f>
              <c:strCache>
                <c:ptCount val="1"/>
                <c:pt idx="0">
                  <c:v>NPD 3 - mid</c:v>
                </c:pt>
              </c:strCache>
            </c:strRef>
          </c:tx>
          <c:spPr>
            <a:ln>
              <a:solidFill>
                <a:schemeClr val="accent6"/>
              </a:solidFill>
              <a:prstDash val="solid"/>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9-EC78-450E-A2A0-5EB94C822F41}"/>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1A-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Input'!$S$495:$BG$495</c:f>
              <c:numCache>
                <c:formatCode>"$"#,##0</c:formatCode>
                <c:ptCount val="41"/>
                <c:pt idx="3">
                  <c:v>5234.6060219852325</c:v>
                </c:pt>
                <c:pt idx="4">
                  <c:v>5234.6060219852325</c:v>
                </c:pt>
                <c:pt idx="5">
                  <c:v>5234.6060219852325</c:v>
                </c:pt>
                <c:pt idx="6">
                  <c:v>5234.6060219852325</c:v>
                </c:pt>
                <c:pt idx="7">
                  <c:v>5234.6060219852325</c:v>
                </c:pt>
                <c:pt idx="8">
                  <c:v>5234.6060219852325</c:v>
                </c:pt>
                <c:pt idx="9">
                  <c:v>5234.6060219852325</c:v>
                </c:pt>
                <c:pt idx="10">
                  <c:v>5234.6060219852325</c:v>
                </c:pt>
                <c:pt idx="11">
                  <c:v>5234.6060219852325</c:v>
                </c:pt>
                <c:pt idx="12">
                  <c:v>5234.6060219852325</c:v>
                </c:pt>
                <c:pt idx="13">
                  <c:v>5234.6060219852325</c:v>
                </c:pt>
                <c:pt idx="14">
                  <c:v>5234.6060219852325</c:v>
                </c:pt>
                <c:pt idx="15">
                  <c:v>5234.6060219852325</c:v>
                </c:pt>
                <c:pt idx="16">
                  <c:v>5234.6060219852325</c:v>
                </c:pt>
                <c:pt idx="17">
                  <c:v>5234.6060219852325</c:v>
                </c:pt>
                <c:pt idx="18">
                  <c:v>5234.6060219852325</c:v>
                </c:pt>
                <c:pt idx="19">
                  <c:v>5234.6060219852325</c:v>
                </c:pt>
                <c:pt idx="20">
                  <c:v>5234.6060219852325</c:v>
                </c:pt>
                <c:pt idx="21">
                  <c:v>5234.6060219852325</c:v>
                </c:pt>
                <c:pt idx="22">
                  <c:v>5234.6060219852325</c:v>
                </c:pt>
                <c:pt idx="23">
                  <c:v>5234.6060219852325</c:v>
                </c:pt>
                <c:pt idx="24">
                  <c:v>5234.6060219852325</c:v>
                </c:pt>
                <c:pt idx="25">
                  <c:v>5234.6060219852325</c:v>
                </c:pt>
                <c:pt idx="26">
                  <c:v>5234.6060219852325</c:v>
                </c:pt>
                <c:pt idx="27">
                  <c:v>5234.6060219852325</c:v>
                </c:pt>
                <c:pt idx="28">
                  <c:v>5234.6060219852325</c:v>
                </c:pt>
                <c:pt idx="29">
                  <c:v>5234.6060219852325</c:v>
                </c:pt>
                <c:pt idx="30">
                  <c:v>5234.6060219852325</c:v>
                </c:pt>
                <c:pt idx="31">
                  <c:v>5234.6060219852325</c:v>
                </c:pt>
                <c:pt idx="32">
                  <c:v>5234.6060219852325</c:v>
                </c:pt>
                <c:pt idx="33">
                  <c:v>5234.6060219852325</c:v>
                </c:pt>
                <c:pt idx="34">
                  <c:v>5234.6060219852325</c:v>
                </c:pt>
                <c:pt idx="35">
                  <c:v>5234.6060219852325</c:v>
                </c:pt>
                <c:pt idx="36">
                  <c:v>5234.6060219852325</c:v>
                </c:pt>
                <c:pt idx="37">
                  <c:v>5234.6060219852325</c:v>
                </c:pt>
                <c:pt idx="38">
                  <c:v>5234.6060219852325</c:v>
                </c:pt>
                <c:pt idx="39">
                  <c:v>5234.6060219852325</c:v>
                </c:pt>
                <c:pt idx="40">
                  <c:v>5234.6060219852325</c:v>
                </c:pt>
              </c:numCache>
            </c:numRef>
          </c:val>
          <c:smooth val="0"/>
          <c:extLst>
            <c:ext xmlns:c16="http://schemas.microsoft.com/office/drawing/2014/chart" uri="{C3380CC4-5D6E-409C-BE32-E72D297353CC}">
              <c16:uniqueId val="{0000001B-EC78-450E-A2A0-5EB94C822F41}"/>
            </c:ext>
          </c:extLst>
        </c:ser>
        <c:ser>
          <c:idx val="13"/>
          <c:order val="8"/>
          <c:tx>
            <c:strRef>
              <c:f>'Graphics Input'!$E$496</c:f>
              <c:strCache>
                <c:ptCount val="1"/>
                <c:pt idx="0">
                  <c:v>NPD 3 - high</c:v>
                </c:pt>
              </c:strCache>
            </c:strRef>
          </c:tx>
          <c:spPr>
            <a:ln>
              <a:solidFill>
                <a:schemeClr val="accent6"/>
              </a:solidFill>
              <a:prstDash val="dash"/>
            </a:ln>
          </c:spPr>
          <c:marker>
            <c:symbol val="none"/>
          </c:marker>
          <c:dPt>
            <c:idx val="13"/>
            <c:bubble3D val="0"/>
            <c:extLst>
              <c:ext xmlns:c16="http://schemas.microsoft.com/office/drawing/2014/chart" uri="{C3380CC4-5D6E-409C-BE32-E72D297353CC}">
                <c16:uniqueId val="{0000001C-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Input'!$S$496:$BG$496</c:f>
              <c:numCache>
                <c:formatCode>"$"#,##0</c:formatCode>
                <c:ptCount val="41"/>
                <c:pt idx="4">
                  <c:v>5234.6060219852325</c:v>
                </c:pt>
                <c:pt idx="5">
                  <c:v>5234.6060219852325</c:v>
                </c:pt>
                <c:pt idx="6">
                  <c:v>5234.6060219852325</c:v>
                </c:pt>
                <c:pt idx="7">
                  <c:v>5234.6060219852325</c:v>
                </c:pt>
                <c:pt idx="8">
                  <c:v>5234.6060219852325</c:v>
                </c:pt>
                <c:pt idx="9">
                  <c:v>5234.6060219852325</c:v>
                </c:pt>
                <c:pt idx="10">
                  <c:v>5234.6060219852325</c:v>
                </c:pt>
                <c:pt idx="11">
                  <c:v>5234.6060219852325</c:v>
                </c:pt>
                <c:pt idx="12">
                  <c:v>5234.6060219852325</c:v>
                </c:pt>
                <c:pt idx="13">
                  <c:v>5234.6060219852325</c:v>
                </c:pt>
                <c:pt idx="14">
                  <c:v>5234.6060219852325</c:v>
                </c:pt>
                <c:pt idx="15">
                  <c:v>5234.6060219852325</c:v>
                </c:pt>
                <c:pt idx="16">
                  <c:v>5234.6060219852325</c:v>
                </c:pt>
                <c:pt idx="17">
                  <c:v>5234.6060219852325</c:v>
                </c:pt>
                <c:pt idx="18">
                  <c:v>5234.6060219852325</c:v>
                </c:pt>
                <c:pt idx="19">
                  <c:v>5234.6060219852325</c:v>
                </c:pt>
                <c:pt idx="20">
                  <c:v>5234.6060219852325</c:v>
                </c:pt>
                <c:pt idx="21">
                  <c:v>5234.6060219852325</c:v>
                </c:pt>
                <c:pt idx="22">
                  <c:v>5234.6060219852325</c:v>
                </c:pt>
                <c:pt idx="23">
                  <c:v>5234.6060219852325</c:v>
                </c:pt>
                <c:pt idx="24">
                  <c:v>5234.6060219852325</c:v>
                </c:pt>
                <c:pt idx="25">
                  <c:v>5234.6060219852325</c:v>
                </c:pt>
                <c:pt idx="26">
                  <c:v>5234.6060219852325</c:v>
                </c:pt>
                <c:pt idx="27">
                  <c:v>5234.6060219852325</c:v>
                </c:pt>
                <c:pt idx="28">
                  <c:v>5234.6060219852325</c:v>
                </c:pt>
                <c:pt idx="29">
                  <c:v>5234.6060219852325</c:v>
                </c:pt>
                <c:pt idx="30">
                  <c:v>5234.6060219852325</c:v>
                </c:pt>
                <c:pt idx="31">
                  <c:v>5234.6060219852325</c:v>
                </c:pt>
                <c:pt idx="32">
                  <c:v>5234.6060219852325</c:v>
                </c:pt>
                <c:pt idx="33">
                  <c:v>5234.6060219852325</c:v>
                </c:pt>
                <c:pt idx="34">
                  <c:v>5234.6060219852325</c:v>
                </c:pt>
                <c:pt idx="35">
                  <c:v>5234.6060219852325</c:v>
                </c:pt>
                <c:pt idx="36">
                  <c:v>5234.6060219852325</c:v>
                </c:pt>
                <c:pt idx="37">
                  <c:v>5234.6060219852325</c:v>
                </c:pt>
                <c:pt idx="38">
                  <c:v>5234.6060219852325</c:v>
                </c:pt>
                <c:pt idx="39">
                  <c:v>5234.6060219852325</c:v>
                </c:pt>
                <c:pt idx="40">
                  <c:v>5234.6060219852325</c:v>
                </c:pt>
              </c:numCache>
            </c:numRef>
          </c:val>
          <c:smooth val="0"/>
          <c:extLst>
            <c:ext xmlns:c16="http://schemas.microsoft.com/office/drawing/2014/chart" uri="{C3380CC4-5D6E-409C-BE32-E72D297353CC}">
              <c16:uniqueId val="{0000001D-EC78-450E-A2A0-5EB94C822F41}"/>
            </c:ext>
          </c:extLst>
        </c:ser>
        <c:ser>
          <c:idx val="0"/>
          <c:order val="9"/>
          <c:tx>
            <c:strRef>
              <c:f>'Graphics Input'!$E$497</c:f>
              <c:strCache>
                <c:ptCount val="1"/>
                <c:pt idx="0">
                  <c:v>NPD 4 - low</c:v>
                </c:pt>
              </c:strCache>
            </c:strRef>
          </c:tx>
          <c:spPr>
            <a:ln>
              <a:solidFill>
                <a:schemeClr val="accent6">
                  <a:lumMod val="75000"/>
                </a:schemeClr>
              </a:solidFill>
              <a:prstDash val="sysDot"/>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Input'!$S$497:$BG$497</c:f>
              <c:numCache>
                <c:formatCode>"$"#,##0</c:formatCode>
                <c:ptCount val="41"/>
                <c:pt idx="4">
                  <c:v>7439.0177853583691</c:v>
                </c:pt>
                <c:pt idx="5">
                  <c:v>7439.0177853583691</c:v>
                </c:pt>
                <c:pt idx="6">
                  <c:v>7439.0177853583691</c:v>
                </c:pt>
                <c:pt idx="7">
                  <c:v>7439.0177853583691</c:v>
                </c:pt>
                <c:pt idx="8">
                  <c:v>7439.0177853583691</c:v>
                </c:pt>
                <c:pt idx="9">
                  <c:v>7439.0177853583691</c:v>
                </c:pt>
                <c:pt idx="10">
                  <c:v>7439.0177853583691</c:v>
                </c:pt>
                <c:pt idx="11">
                  <c:v>7439.0177853583691</c:v>
                </c:pt>
                <c:pt idx="12">
                  <c:v>7439.0177853583691</c:v>
                </c:pt>
                <c:pt idx="13">
                  <c:v>7439.0177853583691</c:v>
                </c:pt>
                <c:pt idx="14">
                  <c:v>7439.0177853583691</c:v>
                </c:pt>
                <c:pt idx="15">
                  <c:v>7439.0177853583691</c:v>
                </c:pt>
                <c:pt idx="16">
                  <c:v>7439.0177853583691</c:v>
                </c:pt>
                <c:pt idx="17">
                  <c:v>7439.0177853583691</c:v>
                </c:pt>
                <c:pt idx="18">
                  <c:v>7439.0177853583691</c:v>
                </c:pt>
                <c:pt idx="19">
                  <c:v>7439.0177853583691</c:v>
                </c:pt>
                <c:pt idx="20">
                  <c:v>7439.0177853583691</c:v>
                </c:pt>
                <c:pt idx="21">
                  <c:v>7439.0177853583691</c:v>
                </c:pt>
                <c:pt idx="22">
                  <c:v>7439.0177853583691</c:v>
                </c:pt>
                <c:pt idx="23">
                  <c:v>7439.0177853583691</c:v>
                </c:pt>
                <c:pt idx="24">
                  <c:v>7439.0177853583691</c:v>
                </c:pt>
                <c:pt idx="25">
                  <c:v>7439.0177853583691</c:v>
                </c:pt>
                <c:pt idx="26">
                  <c:v>7439.0177853583691</c:v>
                </c:pt>
                <c:pt idx="27">
                  <c:v>7439.0177853583691</c:v>
                </c:pt>
                <c:pt idx="28">
                  <c:v>7439.0177853583691</c:v>
                </c:pt>
                <c:pt idx="29">
                  <c:v>7439.0177853583691</c:v>
                </c:pt>
                <c:pt idx="30">
                  <c:v>7439.0177853583691</c:v>
                </c:pt>
                <c:pt idx="31">
                  <c:v>7439.0177853583691</c:v>
                </c:pt>
                <c:pt idx="32">
                  <c:v>7439.0177853583691</c:v>
                </c:pt>
                <c:pt idx="33">
                  <c:v>7439.0177853583691</c:v>
                </c:pt>
                <c:pt idx="34">
                  <c:v>7439.0177853583691</c:v>
                </c:pt>
                <c:pt idx="35">
                  <c:v>7439.0177853583691</c:v>
                </c:pt>
                <c:pt idx="36">
                  <c:v>7439.0177853583691</c:v>
                </c:pt>
                <c:pt idx="37">
                  <c:v>7439.0177853583691</c:v>
                </c:pt>
                <c:pt idx="38">
                  <c:v>7439.0177853583691</c:v>
                </c:pt>
                <c:pt idx="39">
                  <c:v>7439.0177853583691</c:v>
                </c:pt>
                <c:pt idx="40">
                  <c:v>7439.0177853583691</c:v>
                </c:pt>
              </c:numCache>
            </c:numRef>
          </c:val>
          <c:smooth val="0"/>
          <c:extLst>
            <c:ext xmlns:c16="http://schemas.microsoft.com/office/drawing/2014/chart" uri="{C3380CC4-5D6E-409C-BE32-E72D297353CC}">
              <c16:uniqueId val="{0000001E-EC78-450E-A2A0-5EB94C822F41}"/>
            </c:ext>
          </c:extLst>
        </c:ser>
        <c:ser>
          <c:idx val="1"/>
          <c:order val="10"/>
          <c:tx>
            <c:strRef>
              <c:f>'Graphics Input'!$E$498</c:f>
              <c:strCache>
                <c:ptCount val="1"/>
                <c:pt idx="0">
                  <c:v>NPD 4 - mid</c:v>
                </c:pt>
              </c:strCache>
            </c:strRef>
          </c:tx>
          <c:spPr>
            <a:ln>
              <a:solidFill>
                <a:schemeClr val="accent6">
                  <a:lumMod val="75000"/>
                </a:schemeClr>
              </a:solidFill>
            </a:ln>
          </c:spPr>
          <c:marker>
            <c:symbol val="none"/>
          </c:marker>
          <c:dPt>
            <c:idx val="3"/>
            <c:marker>
              <c:symbol val="circle"/>
              <c:size val="5"/>
              <c:spPr>
                <a:solidFill>
                  <a:schemeClr val="accent6">
                    <a:lumMod val="75000"/>
                  </a:schemeClr>
                </a:solidFill>
                <a:ln>
                  <a:solidFill>
                    <a:schemeClr val="accent6">
                      <a:lumMod val="75000"/>
                    </a:schemeClr>
                  </a:solidFill>
                </a:ln>
              </c:spPr>
            </c:marker>
            <c:bubble3D val="0"/>
            <c:extLst>
              <c:ext xmlns:c16="http://schemas.microsoft.com/office/drawing/2014/chart" uri="{C3380CC4-5D6E-409C-BE32-E72D297353CC}">
                <c16:uniqueId val="{0000001F-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Input'!$S$498:$BG$498</c:f>
              <c:numCache>
                <c:formatCode>"$"#,##0</c:formatCode>
                <c:ptCount val="41"/>
                <c:pt idx="3">
                  <c:v>7439.0177853583691</c:v>
                </c:pt>
                <c:pt idx="4">
                  <c:v>7439.0177853583691</c:v>
                </c:pt>
                <c:pt idx="5">
                  <c:v>7439.0177853583691</c:v>
                </c:pt>
                <c:pt idx="6">
                  <c:v>7439.0177853583691</c:v>
                </c:pt>
                <c:pt idx="7">
                  <c:v>7439.0177853583691</c:v>
                </c:pt>
                <c:pt idx="8">
                  <c:v>7439.0177853583691</c:v>
                </c:pt>
                <c:pt idx="9">
                  <c:v>7439.0177853583691</c:v>
                </c:pt>
                <c:pt idx="10">
                  <c:v>7439.0177853583691</c:v>
                </c:pt>
                <c:pt idx="11">
                  <c:v>7439.0177853583691</c:v>
                </c:pt>
                <c:pt idx="12">
                  <c:v>7439.0177853583691</c:v>
                </c:pt>
                <c:pt idx="13">
                  <c:v>7439.0177853583691</c:v>
                </c:pt>
                <c:pt idx="14">
                  <c:v>7439.0177853583691</c:v>
                </c:pt>
                <c:pt idx="15">
                  <c:v>7439.0177853583691</c:v>
                </c:pt>
                <c:pt idx="16">
                  <c:v>7439.0177853583691</c:v>
                </c:pt>
                <c:pt idx="17">
                  <c:v>7439.0177853583691</c:v>
                </c:pt>
                <c:pt idx="18">
                  <c:v>7439.0177853583691</c:v>
                </c:pt>
                <c:pt idx="19">
                  <c:v>7439.0177853583691</c:v>
                </c:pt>
                <c:pt idx="20">
                  <c:v>7439.0177853583691</c:v>
                </c:pt>
                <c:pt idx="21">
                  <c:v>7439.0177853583691</c:v>
                </c:pt>
                <c:pt idx="22">
                  <c:v>7439.0177853583691</c:v>
                </c:pt>
                <c:pt idx="23">
                  <c:v>7439.0177853583691</c:v>
                </c:pt>
                <c:pt idx="24">
                  <c:v>7439.0177853583691</c:v>
                </c:pt>
                <c:pt idx="25">
                  <c:v>7439.0177853583691</c:v>
                </c:pt>
                <c:pt idx="26">
                  <c:v>7439.0177853583691</c:v>
                </c:pt>
                <c:pt idx="27">
                  <c:v>7439.0177853583691</c:v>
                </c:pt>
                <c:pt idx="28">
                  <c:v>7439.0177853583691</c:v>
                </c:pt>
                <c:pt idx="29">
                  <c:v>7439.0177853583691</c:v>
                </c:pt>
                <c:pt idx="30">
                  <c:v>7439.0177853583691</c:v>
                </c:pt>
                <c:pt idx="31">
                  <c:v>7439.0177853583691</c:v>
                </c:pt>
                <c:pt idx="32">
                  <c:v>7439.0177853583691</c:v>
                </c:pt>
                <c:pt idx="33">
                  <c:v>7439.0177853583691</c:v>
                </c:pt>
                <c:pt idx="34">
                  <c:v>7439.0177853583691</c:v>
                </c:pt>
                <c:pt idx="35">
                  <c:v>7439.0177853583691</c:v>
                </c:pt>
                <c:pt idx="36">
                  <c:v>7439.0177853583691</c:v>
                </c:pt>
                <c:pt idx="37">
                  <c:v>7439.0177853583691</c:v>
                </c:pt>
                <c:pt idx="38">
                  <c:v>7439.0177853583691</c:v>
                </c:pt>
                <c:pt idx="39">
                  <c:v>7439.0177853583691</c:v>
                </c:pt>
                <c:pt idx="40">
                  <c:v>7439.0177853583691</c:v>
                </c:pt>
              </c:numCache>
            </c:numRef>
          </c:val>
          <c:smooth val="0"/>
          <c:extLst>
            <c:ext xmlns:c16="http://schemas.microsoft.com/office/drawing/2014/chart" uri="{C3380CC4-5D6E-409C-BE32-E72D297353CC}">
              <c16:uniqueId val="{00000020-EC78-450E-A2A0-5EB94C822F41}"/>
            </c:ext>
          </c:extLst>
        </c:ser>
        <c:ser>
          <c:idx val="5"/>
          <c:order val="11"/>
          <c:tx>
            <c:strRef>
              <c:f>'Graphics Input'!$E$499</c:f>
              <c:strCache>
                <c:ptCount val="1"/>
                <c:pt idx="0">
                  <c:v>NPD 4 - high</c:v>
                </c:pt>
              </c:strCache>
            </c:strRef>
          </c:tx>
          <c:spPr>
            <a:ln>
              <a:solidFill>
                <a:schemeClr val="accent6">
                  <a:lumMod val="75000"/>
                </a:schemeClr>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Input'!$S$499:$BG$499</c:f>
              <c:numCache>
                <c:formatCode>"$"#,##0</c:formatCode>
                <c:ptCount val="41"/>
                <c:pt idx="4">
                  <c:v>7439.0177853583691</c:v>
                </c:pt>
                <c:pt idx="5">
                  <c:v>7439.0177853583691</c:v>
                </c:pt>
                <c:pt idx="6">
                  <c:v>7439.0177853583691</c:v>
                </c:pt>
                <c:pt idx="7">
                  <c:v>7439.0177853583691</c:v>
                </c:pt>
                <c:pt idx="8">
                  <c:v>7439.0177853583691</c:v>
                </c:pt>
                <c:pt idx="9">
                  <c:v>7439.0177853583691</c:v>
                </c:pt>
                <c:pt idx="10">
                  <c:v>7439.0177853583691</c:v>
                </c:pt>
                <c:pt idx="11">
                  <c:v>7439.0177853583691</c:v>
                </c:pt>
                <c:pt idx="12">
                  <c:v>7439.0177853583691</c:v>
                </c:pt>
                <c:pt idx="13">
                  <c:v>7439.0177853583691</c:v>
                </c:pt>
                <c:pt idx="14">
                  <c:v>7439.0177853583691</c:v>
                </c:pt>
                <c:pt idx="15">
                  <c:v>7439.0177853583691</c:v>
                </c:pt>
                <c:pt idx="16">
                  <c:v>7439.0177853583691</c:v>
                </c:pt>
                <c:pt idx="17">
                  <c:v>7439.0177853583691</c:v>
                </c:pt>
                <c:pt idx="18">
                  <c:v>7439.0177853583691</c:v>
                </c:pt>
                <c:pt idx="19">
                  <c:v>7439.0177853583691</c:v>
                </c:pt>
                <c:pt idx="20">
                  <c:v>7439.0177853583691</c:v>
                </c:pt>
                <c:pt idx="21">
                  <c:v>7439.0177853583691</c:v>
                </c:pt>
                <c:pt idx="22">
                  <c:v>7439.0177853583691</c:v>
                </c:pt>
                <c:pt idx="23">
                  <c:v>7439.0177853583691</c:v>
                </c:pt>
                <c:pt idx="24">
                  <c:v>7439.0177853583691</c:v>
                </c:pt>
                <c:pt idx="25">
                  <c:v>7439.0177853583691</c:v>
                </c:pt>
                <c:pt idx="26">
                  <c:v>7439.0177853583691</c:v>
                </c:pt>
                <c:pt idx="27">
                  <c:v>7439.0177853583691</c:v>
                </c:pt>
                <c:pt idx="28">
                  <c:v>7439.0177853583691</c:v>
                </c:pt>
                <c:pt idx="29">
                  <c:v>7439.0177853583691</c:v>
                </c:pt>
                <c:pt idx="30">
                  <c:v>7439.0177853583691</c:v>
                </c:pt>
                <c:pt idx="31">
                  <c:v>7439.0177853583691</c:v>
                </c:pt>
                <c:pt idx="32">
                  <c:v>7439.0177853583691</c:v>
                </c:pt>
                <c:pt idx="33">
                  <c:v>7439.0177853583691</c:v>
                </c:pt>
                <c:pt idx="34">
                  <c:v>7439.0177853583691</c:v>
                </c:pt>
                <c:pt idx="35">
                  <c:v>7439.0177853583691</c:v>
                </c:pt>
                <c:pt idx="36">
                  <c:v>7439.0177853583691</c:v>
                </c:pt>
                <c:pt idx="37">
                  <c:v>7439.0177853583691</c:v>
                </c:pt>
                <c:pt idx="38">
                  <c:v>7439.0177853583691</c:v>
                </c:pt>
                <c:pt idx="39">
                  <c:v>7439.0177853583691</c:v>
                </c:pt>
                <c:pt idx="40">
                  <c:v>7439.0177853583691</c:v>
                </c:pt>
              </c:numCache>
            </c:numRef>
          </c:val>
          <c:smooth val="0"/>
          <c:extLst>
            <c:ext xmlns:c16="http://schemas.microsoft.com/office/drawing/2014/chart" uri="{C3380CC4-5D6E-409C-BE32-E72D297353CC}">
              <c16:uniqueId val="{00000021-EC78-450E-A2A0-5EB94C822F41}"/>
            </c:ext>
          </c:extLst>
        </c:ser>
        <c:ser>
          <c:idx val="8"/>
          <c:order val="12"/>
          <c:tx>
            <c:strRef>
              <c:f>'Graphics Input'!$E$500</c:f>
              <c:strCache>
                <c:ptCount val="1"/>
                <c:pt idx="0">
                  <c:v>NPD 5 - low</c:v>
                </c:pt>
              </c:strCache>
            </c:strRef>
          </c:tx>
          <c:spPr>
            <a:ln>
              <a:solidFill>
                <a:schemeClr val="accent6">
                  <a:lumMod val="50000"/>
                </a:schemeClr>
              </a:solidFill>
              <a:prstDash val="sysDot"/>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Input'!$S$500:$BG$500</c:f>
              <c:numCache>
                <c:formatCode>"$"#,##0</c:formatCode>
                <c:ptCount val="41"/>
                <c:pt idx="4">
                  <c:v>9453.4911580511452</c:v>
                </c:pt>
                <c:pt idx="5">
                  <c:v>9453.4911580511452</c:v>
                </c:pt>
                <c:pt idx="6">
                  <c:v>9453.4911580511452</c:v>
                </c:pt>
                <c:pt idx="7">
                  <c:v>9453.4911580511452</c:v>
                </c:pt>
                <c:pt idx="8">
                  <c:v>9453.4911580511452</c:v>
                </c:pt>
                <c:pt idx="9">
                  <c:v>9453.4911580511452</c:v>
                </c:pt>
                <c:pt idx="10">
                  <c:v>9453.4911580511452</c:v>
                </c:pt>
                <c:pt idx="11">
                  <c:v>9453.4911580511452</c:v>
                </c:pt>
                <c:pt idx="12">
                  <c:v>9453.4911580511452</c:v>
                </c:pt>
                <c:pt idx="13">
                  <c:v>9453.4911580511452</c:v>
                </c:pt>
                <c:pt idx="14">
                  <c:v>9453.4911580511452</c:v>
                </c:pt>
                <c:pt idx="15">
                  <c:v>9453.4911580511452</c:v>
                </c:pt>
                <c:pt idx="16">
                  <c:v>9453.4911580511452</c:v>
                </c:pt>
                <c:pt idx="17">
                  <c:v>9453.4911580511452</c:v>
                </c:pt>
                <c:pt idx="18">
                  <c:v>9453.4911580511452</c:v>
                </c:pt>
                <c:pt idx="19">
                  <c:v>9453.4911580511452</c:v>
                </c:pt>
                <c:pt idx="20">
                  <c:v>9453.4911580511452</c:v>
                </c:pt>
                <c:pt idx="21">
                  <c:v>9453.4911580511452</c:v>
                </c:pt>
                <c:pt idx="22">
                  <c:v>9453.4911580511452</c:v>
                </c:pt>
                <c:pt idx="23">
                  <c:v>9453.4911580511452</c:v>
                </c:pt>
                <c:pt idx="24">
                  <c:v>9453.4911580511452</c:v>
                </c:pt>
                <c:pt idx="25">
                  <c:v>9453.4911580511452</c:v>
                </c:pt>
                <c:pt idx="26">
                  <c:v>9453.4911580511452</c:v>
                </c:pt>
                <c:pt idx="27">
                  <c:v>9453.4911580511452</c:v>
                </c:pt>
                <c:pt idx="28">
                  <c:v>9453.4911580511452</c:v>
                </c:pt>
                <c:pt idx="29">
                  <c:v>9453.4911580511452</c:v>
                </c:pt>
                <c:pt idx="30">
                  <c:v>9453.4911580511452</c:v>
                </c:pt>
                <c:pt idx="31">
                  <c:v>9453.4911580511452</c:v>
                </c:pt>
                <c:pt idx="32">
                  <c:v>9453.4911580511452</c:v>
                </c:pt>
                <c:pt idx="33">
                  <c:v>9453.4911580511452</c:v>
                </c:pt>
                <c:pt idx="34">
                  <c:v>9453.4911580511452</c:v>
                </c:pt>
                <c:pt idx="35">
                  <c:v>9453.4911580511452</c:v>
                </c:pt>
                <c:pt idx="36">
                  <c:v>9453.4911580511452</c:v>
                </c:pt>
                <c:pt idx="37">
                  <c:v>9453.4911580511452</c:v>
                </c:pt>
                <c:pt idx="38">
                  <c:v>9453.4911580511452</c:v>
                </c:pt>
                <c:pt idx="39">
                  <c:v>9453.4911580511452</c:v>
                </c:pt>
                <c:pt idx="40">
                  <c:v>9453.4911580511452</c:v>
                </c:pt>
              </c:numCache>
            </c:numRef>
          </c:val>
          <c:smooth val="0"/>
          <c:extLst>
            <c:ext xmlns:c16="http://schemas.microsoft.com/office/drawing/2014/chart" uri="{C3380CC4-5D6E-409C-BE32-E72D297353CC}">
              <c16:uniqueId val="{00000022-EC78-450E-A2A0-5EB94C822F41}"/>
            </c:ext>
          </c:extLst>
        </c:ser>
        <c:ser>
          <c:idx val="11"/>
          <c:order val="13"/>
          <c:tx>
            <c:strRef>
              <c:f>'Graphics Input'!$E$501</c:f>
              <c:strCache>
                <c:ptCount val="1"/>
                <c:pt idx="0">
                  <c:v>NPD 5 - mid</c:v>
                </c:pt>
              </c:strCache>
            </c:strRef>
          </c:tx>
          <c:spPr>
            <a:ln>
              <a:solidFill>
                <a:schemeClr val="accent6">
                  <a:lumMod val="50000"/>
                </a:schemeClr>
              </a:solidFill>
            </a:ln>
          </c:spPr>
          <c:marker>
            <c:symbol val="none"/>
          </c:marker>
          <c:dPt>
            <c:idx val="3"/>
            <c:marker>
              <c:symbol val="circle"/>
              <c:size val="5"/>
              <c:spPr>
                <a:solidFill>
                  <a:schemeClr val="accent6">
                    <a:lumMod val="50000"/>
                  </a:schemeClr>
                </a:solidFill>
                <a:ln>
                  <a:solidFill>
                    <a:schemeClr val="accent6">
                      <a:lumMod val="50000"/>
                    </a:schemeClr>
                  </a:solidFill>
                </a:ln>
              </c:spPr>
            </c:marker>
            <c:bubble3D val="0"/>
            <c:extLst>
              <c:ext xmlns:c16="http://schemas.microsoft.com/office/drawing/2014/chart" uri="{C3380CC4-5D6E-409C-BE32-E72D297353CC}">
                <c16:uniqueId val="{00000023-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Input'!$S$501:$BG$501</c:f>
              <c:numCache>
                <c:formatCode>"$"#,##0</c:formatCode>
                <c:ptCount val="41"/>
                <c:pt idx="3">
                  <c:v>9453.4911580511452</c:v>
                </c:pt>
                <c:pt idx="4">
                  <c:v>9453.4911580511452</c:v>
                </c:pt>
                <c:pt idx="5">
                  <c:v>9453.4911580511452</c:v>
                </c:pt>
                <c:pt idx="6">
                  <c:v>9453.4911580511452</c:v>
                </c:pt>
                <c:pt idx="7">
                  <c:v>9453.4911580511452</c:v>
                </c:pt>
                <c:pt idx="8">
                  <c:v>9453.4911580511452</c:v>
                </c:pt>
                <c:pt idx="9">
                  <c:v>9453.4911580511452</c:v>
                </c:pt>
                <c:pt idx="10">
                  <c:v>9453.4911580511452</c:v>
                </c:pt>
                <c:pt idx="11">
                  <c:v>9453.4911580511452</c:v>
                </c:pt>
                <c:pt idx="12">
                  <c:v>9453.4911580511452</c:v>
                </c:pt>
                <c:pt idx="13">
                  <c:v>9453.4911580511452</c:v>
                </c:pt>
                <c:pt idx="14">
                  <c:v>9453.4911580511452</c:v>
                </c:pt>
                <c:pt idx="15">
                  <c:v>9453.4911580511452</c:v>
                </c:pt>
                <c:pt idx="16">
                  <c:v>9453.4911580511452</c:v>
                </c:pt>
                <c:pt idx="17">
                  <c:v>9453.4911580511452</c:v>
                </c:pt>
                <c:pt idx="18">
                  <c:v>9453.4911580511452</c:v>
                </c:pt>
                <c:pt idx="19">
                  <c:v>9453.4911580511452</c:v>
                </c:pt>
                <c:pt idx="20">
                  <c:v>9453.4911580511452</c:v>
                </c:pt>
                <c:pt idx="21">
                  <c:v>9453.4911580511452</c:v>
                </c:pt>
                <c:pt idx="22">
                  <c:v>9453.4911580511452</c:v>
                </c:pt>
                <c:pt idx="23">
                  <c:v>9453.4911580511452</c:v>
                </c:pt>
                <c:pt idx="24">
                  <c:v>9453.4911580511452</c:v>
                </c:pt>
                <c:pt idx="25">
                  <c:v>9453.4911580511452</c:v>
                </c:pt>
                <c:pt idx="26">
                  <c:v>9453.4911580511452</c:v>
                </c:pt>
                <c:pt idx="27">
                  <c:v>9453.4911580511452</c:v>
                </c:pt>
                <c:pt idx="28">
                  <c:v>9453.4911580511452</c:v>
                </c:pt>
                <c:pt idx="29">
                  <c:v>9453.4911580511452</c:v>
                </c:pt>
                <c:pt idx="30">
                  <c:v>9453.4911580511452</c:v>
                </c:pt>
                <c:pt idx="31">
                  <c:v>9453.4911580511452</c:v>
                </c:pt>
                <c:pt idx="32">
                  <c:v>9453.4911580511452</c:v>
                </c:pt>
                <c:pt idx="33">
                  <c:v>9453.4911580511452</c:v>
                </c:pt>
                <c:pt idx="34">
                  <c:v>9453.4911580511452</c:v>
                </c:pt>
                <c:pt idx="35">
                  <c:v>9453.4911580511452</c:v>
                </c:pt>
                <c:pt idx="36">
                  <c:v>9453.4911580511452</c:v>
                </c:pt>
                <c:pt idx="37">
                  <c:v>9453.4911580511452</c:v>
                </c:pt>
                <c:pt idx="38">
                  <c:v>9453.4911580511452</c:v>
                </c:pt>
                <c:pt idx="39">
                  <c:v>9453.4911580511452</c:v>
                </c:pt>
                <c:pt idx="40">
                  <c:v>9453.4911580511452</c:v>
                </c:pt>
              </c:numCache>
            </c:numRef>
          </c:val>
          <c:smooth val="0"/>
          <c:extLst>
            <c:ext xmlns:c16="http://schemas.microsoft.com/office/drawing/2014/chart" uri="{C3380CC4-5D6E-409C-BE32-E72D297353CC}">
              <c16:uniqueId val="{00000024-EC78-450E-A2A0-5EB94C822F41}"/>
            </c:ext>
          </c:extLst>
        </c:ser>
        <c:ser>
          <c:idx val="14"/>
          <c:order val="14"/>
          <c:tx>
            <c:strRef>
              <c:f>'Graphics Input'!$E$502</c:f>
              <c:strCache>
                <c:ptCount val="1"/>
                <c:pt idx="0">
                  <c:v>NPD 5 - high</c:v>
                </c:pt>
              </c:strCache>
            </c:strRef>
          </c:tx>
          <c:spPr>
            <a:ln>
              <a:solidFill>
                <a:schemeClr val="accent6">
                  <a:lumMod val="50000"/>
                </a:schemeClr>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Input'!$S$502:$BG$502</c:f>
              <c:numCache>
                <c:formatCode>"$"#,##0</c:formatCode>
                <c:ptCount val="41"/>
                <c:pt idx="4">
                  <c:v>9453.4911580511452</c:v>
                </c:pt>
                <c:pt idx="5">
                  <c:v>9453.4911580511452</c:v>
                </c:pt>
                <c:pt idx="6">
                  <c:v>9453.4911580511452</c:v>
                </c:pt>
                <c:pt idx="7">
                  <c:v>9453.4911580511452</c:v>
                </c:pt>
                <c:pt idx="8">
                  <c:v>9453.4911580511452</c:v>
                </c:pt>
                <c:pt idx="9">
                  <c:v>9453.4911580511452</c:v>
                </c:pt>
                <c:pt idx="10">
                  <c:v>9453.4911580511452</c:v>
                </c:pt>
                <c:pt idx="11">
                  <c:v>9453.4911580511452</c:v>
                </c:pt>
                <c:pt idx="12">
                  <c:v>9453.4911580511452</c:v>
                </c:pt>
                <c:pt idx="13">
                  <c:v>9453.4911580511452</c:v>
                </c:pt>
                <c:pt idx="14">
                  <c:v>9453.4911580511452</c:v>
                </c:pt>
                <c:pt idx="15">
                  <c:v>9453.4911580511452</c:v>
                </c:pt>
                <c:pt idx="16">
                  <c:v>9453.4911580511452</c:v>
                </c:pt>
                <c:pt idx="17">
                  <c:v>9453.4911580511452</c:v>
                </c:pt>
                <c:pt idx="18">
                  <c:v>9453.4911580511452</c:v>
                </c:pt>
                <c:pt idx="19">
                  <c:v>9453.4911580511452</c:v>
                </c:pt>
                <c:pt idx="20">
                  <c:v>9453.4911580511452</c:v>
                </c:pt>
                <c:pt idx="21">
                  <c:v>9453.4911580511452</c:v>
                </c:pt>
                <c:pt idx="22">
                  <c:v>9453.4911580511452</c:v>
                </c:pt>
                <c:pt idx="23">
                  <c:v>9453.4911580511452</c:v>
                </c:pt>
                <c:pt idx="24">
                  <c:v>9453.4911580511452</c:v>
                </c:pt>
                <c:pt idx="25">
                  <c:v>9453.4911580511452</c:v>
                </c:pt>
                <c:pt idx="26">
                  <c:v>9453.4911580511452</c:v>
                </c:pt>
                <c:pt idx="27">
                  <c:v>9453.4911580511452</c:v>
                </c:pt>
                <c:pt idx="28">
                  <c:v>9453.4911580511452</c:v>
                </c:pt>
                <c:pt idx="29">
                  <c:v>9453.4911580511452</c:v>
                </c:pt>
                <c:pt idx="30">
                  <c:v>9453.4911580511452</c:v>
                </c:pt>
                <c:pt idx="31">
                  <c:v>9453.4911580511452</c:v>
                </c:pt>
                <c:pt idx="32">
                  <c:v>9453.4911580511452</c:v>
                </c:pt>
                <c:pt idx="33">
                  <c:v>9453.4911580511452</c:v>
                </c:pt>
                <c:pt idx="34">
                  <c:v>9453.4911580511452</c:v>
                </c:pt>
                <c:pt idx="35">
                  <c:v>9453.4911580511452</c:v>
                </c:pt>
                <c:pt idx="36">
                  <c:v>9453.4911580511452</c:v>
                </c:pt>
                <c:pt idx="37">
                  <c:v>9453.4911580511452</c:v>
                </c:pt>
                <c:pt idx="38">
                  <c:v>9453.4911580511452</c:v>
                </c:pt>
                <c:pt idx="39">
                  <c:v>9453.4911580511452</c:v>
                </c:pt>
                <c:pt idx="40">
                  <c:v>9453.4911580511452</c:v>
                </c:pt>
              </c:numCache>
            </c:numRef>
          </c:val>
          <c:smooth val="0"/>
          <c:extLst>
            <c:ext xmlns:c16="http://schemas.microsoft.com/office/drawing/2014/chart" uri="{C3380CC4-5D6E-409C-BE32-E72D297353CC}">
              <c16:uniqueId val="{00000025-EC78-450E-A2A0-5EB94C822F41}"/>
            </c:ext>
          </c:extLst>
        </c:ser>
        <c:ser>
          <c:idx val="15"/>
          <c:order val="15"/>
          <c:tx>
            <c:strRef>
              <c:f>'Graphics Input'!$E$503</c:f>
              <c:strCache>
                <c:ptCount val="1"/>
                <c:pt idx="0">
                  <c:v>NSD 1 - low</c:v>
                </c:pt>
              </c:strCache>
            </c:strRef>
          </c:tx>
          <c:spPr>
            <a:ln>
              <a:solidFill>
                <a:schemeClr val="accent5">
                  <a:lumMod val="40000"/>
                  <a:lumOff val="60000"/>
                </a:schemeClr>
              </a:solidFill>
              <a:prstDash val="sysDot"/>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Input'!$S$503:$BG$503</c:f>
              <c:numCache>
                <c:formatCode>"$"#,##0</c:formatCode>
                <c:ptCount val="41"/>
                <c:pt idx="4">
                  <c:v>3706.4584126225836</c:v>
                </c:pt>
                <c:pt idx="5">
                  <c:v>3706.4584126225836</c:v>
                </c:pt>
                <c:pt idx="6">
                  <c:v>3706.4584126225836</c:v>
                </c:pt>
                <c:pt idx="7">
                  <c:v>3706.4584126225836</c:v>
                </c:pt>
                <c:pt idx="8">
                  <c:v>3706.4584126225836</c:v>
                </c:pt>
                <c:pt idx="9">
                  <c:v>3706.4584126225836</c:v>
                </c:pt>
                <c:pt idx="10">
                  <c:v>3706.4584126225836</c:v>
                </c:pt>
                <c:pt idx="11">
                  <c:v>3706.4584126225836</c:v>
                </c:pt>
                <c:pt idx="12">
                  <c:v>3706.4584126225836</c:v>
                </c:pt>
                <c:pt idx="13">
                  <c:v>3706.4584126225836</c:v>
                </c:pt>
                <c:pt idx="14">
                  <c:v>3706.4584126225836</c:v>
                </c:pt>
                <c:pt idx="15">
                  <c:v>3706.4584126225836</c:v>
                </c:pt>
                <c:pt idx="16">
                  <c:v>3706.4584126225836</c:v>
                </c:pt>
                <c:pt idx="17">
                  <c:v>3706.4584126225836</c:v>
                </c:pt>
                <c:pt idx="18">
                  <c:v>3706.4584126225836</c:v>
                </c:pt>
                <c:pt idx="19">
                  <c:v>3706.4584126225836</c:v>
                </c:pt>
                <c:pt idx="20">
                  <c:v>3706.4584126225836</c:v>
                </c:pt>
                <c:pt idx="21">
                  <c:v>3706.4584126225836</c:v>
                </c:pt>
                <c:pt idx="22">
                  <c:v>3706.4584126225836</c:v>
                </c:pt>
                <c:pt idx="23">
                  <c:v>3706.4584126225836</c:v>
                </c:pt>
                <c:pt idx="24">
                  <c:v>3706.4584126225836</c:v>
                </c:pt>
                <c:pt idx="25">
                  <c:v>3706.4584126225836</c:v>
                </c:pt>
                <c:pt idx="26">
                  <c:v>3706.4584126225836</c:v>
                </c:pt>
                <c:pt idx="27">
                  <c:v>3706.4584126225836</c:v>
                </c:pt>
                <c:pt idx="28">
                  <c:v>3706.4584126225836</c:v>
                </c:pt>
                <c:pt idx="29">
                  <c:v>3706.4584126225836</c:v>
                </c:pt>
                <c:pt idx="30">
                  <c:v>3706.4584126225836</c:v>
                </c:pt>
                <c:pt idx="31">
                  <c:v>3706.4584126225836</c:v>
                </c:pt>
                <c:pt idx="32">
                  <c:v>3706.4584126225836</c:v>
                </c:pt>
                <c:pt idx="33">
                  <c:v>3706.4584126225836</c:v>
                </c:pt>
                <c:pt idx="34">
                  <c:v>3706.4584126225836</c:v>
                </c:pt>
                <c:pt idx="35">
                  <c:v>3706.4584126225836</c:v>
                </c:pt>
                <c:pt idx="36">
                  <c:v>3706.4584126225836</c:v>
                </c:pt>
                <c:pt idx="37">
                  <c:v>3706.4584126225836</c:v>
                </c:pt>
                <c:pt idx="38">
                  <c:v>3706.4584126225836</c:v>
                </c:pt>
                <c:pt idx="39">
                  <c:v>3706.4584126225836</c:v>
                </c:pt>
                <c:pt idx="40">
                  <c:v>3706.4584126225836</c:v>
                </c:pt>
              </c:numCache>
            </c:numRef>
          </c:val>
          <c:smooth val="0"/>
          <c:extLst>
            <c:ext xmlns:c16="http://schemas.microsoft.com/office/drawing/2014/chart" uri="{C3380CC4-5D6E-409C-BE32-E72D297353CC}">
              <c16:uniqueId val="{00000026-EC78-450E-A2A0-5EB94C822F41}"/>
            </c:ext>
          </c:extLst>
        </c:ser>
        <c:ser>
          <c:idx val="16"/>
          <c:order val="16"/>
          <c:tx>
            <c:strRef>
              <c:f>'Graphics Input'!$E$504</c:f>
              <c:strCache>
                <c:ptCount val="1"/>
                <c:pt idx="0">
                  <c:v>NSD 1 - mid</c:v>
                </c:pt>
              </c:strCache>
            </c:strRef>
          </c:tx>
          <c:spPr>
            <a:ln>
              <a:solidFill>
                <a:schemeClr val="accent5">
                  <a:lumMod val="40000"/>
                  <a:lumOff val="60000"/>
                </a:schemeClr>
              </a:solidFill>
            </a:ln>
          </c:spPr>
          <c:marker>
            <c:symbol val="none"/>
          </c:marker>
          <c:dPt>
            <c:idx val="3"/>
            <c:marker>
              <c:symbol val="circle"/>
              <c:size val="5"/>
              <c:spPr>
                <a:solidFill>
                  <a:schemeClr val="accent5">
                    <a:lumMod val="40000"/>
                    <a:lumOff val="60000"/>
                  </a:schemeClr>
                </a:solidFill>
                <a:ln>
                  <a:solidFill>
                    <a:schemeClr val="accent5">
                      <a:lumMod val="40000"/>
                      <a:lumOff val="60000"/>
                    </a:schemeClr>
                  </a:solidFill>
                </a:ln>
              </c:spPr>
            </c:marker>
            <c:bubble3D val="0"/>
            <c:extLst>
              <c:ext xmlns:c16="http://schemas.microsoft.com/office/drawing/2014/chart" uri="{C3380CC4-5D6E-409C-BE32-E72D297353CC}">
                <c16:uniqueId val="{00000027-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Input'!$S$504:$BG$504</c:f>
              <c:numCache>
                <c:formatCode>"$"#,##0</c:formatCode>
                <c:ptCount val="41"/>
                <c:pt idx="3">
                  <c:v>3706.4584126225836</c:v>
                </c:pt>
                <c:pt idx="4">
                  <c:v>3706.4584126225836</c:v>
                </c:pt>
                <c:pt idx="5">
                  <c:v>3706.4584126225836</c:v>
                </c:pt>
                <c:pt idx="6">
                  <c:v>3706.4584126225836</c:v>
                </c:pt>
                <c:pt idx="7">
                  <c:v>3706.4584126225836</c:v>
                </c:pt>
                <c:pt idx="8">
                  <c:v>3706.4584126225836</c:v>
                </c:pt>
                <c:pt idx="9">
                  <c:v>3706.4584126225836</c:v>
                </c:pt>
                <c:pt idx="10">
                  <c:v>3706.4584126225836</c:v>
                </c:pt>
                <c:pt idx="11">
                  <c:v>3706.4584126225836</c:v>
                </c:pt>
                <c:pt idx="12">
                  <c:v>3706.4584126225836</c:v>
                </c:pt>
                <c:pt idx="13">
                  <c:v>3706.4584126225836</c:v>
                </c:pt>
                <c:pt idx="14">
                  <c:v>3706.4584126225836</c:v>
                </c:pt>
                <c:pt idx="15">
                  <c:v>3706.4584126225836</c:v>
                </c:pt>
                <c:pt idx="16">
                  <c:v>3706.4584126225836</c:v>
                </c:pt>
                <c:pt idx="17">
                  <c:v>3706.4584126225836</c:v>
                </c:pt>
                <c:pt idx="18">
                  <c:v>3706.4584126225836</c:v>
                </c:pt>
                <c:pt idx="19">
                  <c:v>3706.4584126225836</c:v>
                </c:pt>
                <c:pt idx="20">
                  <c:v>3706.4584126225836</c:v>
                </c:pt>
                <c:pt idx="21">
                  <c:v>3706.4584126225836</c:v>
                </c:pt>
                <c:pt idx="22">
                  <c:v>3706.4584126225836</c:v>
                </c:pt>
                <c:pt idx="23">
                  <c:v>3706.4584126225836</c:v>
                </c:pt>
                <c:pt idx="24">
                  <c:v>3706.4584126225836</c:v>
                </c:pt>
                <c:pt idx="25">
                  <c:v>3706.4584126225836</c:v>
                </c:pt>
                <c:pt idx="26">
                  <c:v>3706.4584126225836</c:v>
                </c:pt>
                <c:pt idx="27">
                  <c:v>3706.4584126225836</c:v>
                </c:pt>
                <c:pt idx="28">
                  <c:v>3706.4584126225836</c:v>
                </c:pt>
                <c:pt idx="29">
                  <c:v>3706.4584126225836</c:v>
                </c:pt>
                <c:pt idx="30">
                  <c:v>3706.4584126225836</c:v>
                </c:pt>
                <c:pt idx="31">
                  <c:v>3706.4584126225836</c:v>
                </c:pt>
                <c:pt idx="32">
                  <c:v>3706.4584126225836</c:v>
                </c:pt>
                <c:pt idx="33">
                  <c:v>3706.4584126225836</c:v>
                </c:pt>
                <c:pt idx="34">
                  <c:v>3706.4584126225836</c:v>
                </c:pt>
                <c:pt idx="35">
                  <c:v>3706.4584126225836</c:v>
                </c:pt>
                <c:pt idx="36">
                  <c:v>3706.4584126225836</c:v>
                </c:pt>
                <c:pt idx="37">
                  <c:v>3706.4584126225836</c:v>
                </c:pt>
                <c:pt idx="38">
                  <c:v>3706.4584126225836</c:v>
                </c:pt>
                <c:pt idx="39">
                  <c:v>3706.4584126225836</c:v>
                </c:pt>
                <c:pt idx="40">
                  <c:v>3706.4584126225836</c:v>
                </c:pt>
              </c:numCache>
            </c:numRef>
          </c:val>
          <c:smooth val="0"/>
          <c:extLst>
            <c:ext xmlns:c16="http://schemas.microsoft.com/office/drawing/2014/chart" uri="{C3380CC4-5D6E-409C-BE32-E72D297353CC}">
              <c16:uniqueId val="{00000028-EC78-450E-A2A0-5EB94C822F41}"/>
            </c:ext>
          </c:extLst>
        </c:ser>
        <c:ser>
          <c:idx val="17"/>
          <c:order val="17"/>
          <c:tx>
            <c:strRef>
              <c:f>'Graphics Input'!$E$505</c:f>
              <c:strCache>
                <c:ptCount val="1"/>
                <c:pt idx="0">
                  <c:v>NSD 1 - high</c:v>
                </c:pt>
              </c:strCache>
            </c:strRef>
          </c:tx>
          <c:spPr>
            <a:ln>
              <a:solidFill>
                <a:schemeClr val="accent5">
                  <a:lumMod val="40000"/>
                  <a:lumOff val="60000"/>
                </a:schemeClr>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Input'!$S$505:$BG$505</c:f>
              <c:numCache>
                <c:formatCode>"$"#,##0</c:formatCode>
                <c:ptCount val="41"/>
                <c:pt idx="4">
                  <c:v>3706.4584126225836</c:v>
                </c:pt>
                <c:pt idx="5">
                  <c:v>3706.4584126225836</c:v>
                </c:pt>
                <c:pt idx="6">
                  <c:v>3706.4584126225836</c:v>
                </c:pt>
                <c:pt idx="7">
                  <c:v>3706.4584126225836</c:v>
                </c:pt>
                <c:pt idx="8">
                  <c:v>3706.4584126225836</c:v>
                </c:pt>
                <c:pt idx="9">
                  <c:v>3706.4584126225836</c:v>
                </c:pt>
                <c:pt idx="10">
                  <c:v>3706.4584126225836</c:v>
                </c:pt>
                <c:pt idx="11">
                  <c:v>3706.4584126225836</c:v>
                </c:pt>
                <c:pt idx="12">
                  <c:v>3706.4584126225836</c:v>
                </c:pt>
                <c:pt idx="13">
                  <c:v>3706.4584126225836</c:v>
                </c:pt>
                <c:pt idx="14">
                  <c:v>3706.4584126225836</c:v>
                </c:pt>
                <c:pt idx="15">
                  <c:v>3706.4584126225836</c:v>
                </c:pt>
                <c:pt idx="16">
                  <c:v>3706.4584126225836</c:v>
                </c:pt>
                <c:pt idx="17">
                  <c:v>3706.4584126225836</c:v>
                </c:pt>
                <c:pt idx="18">
                  <c:v>3706.4584126225836</c:v>
                </c:pt>
                <c:pt idx="19">
                  <c:v>3706.4584126225836</c:v>
                </c:pt>
                <c:pt idx="20">
                  <c:v>3706.4584126225836</c:v>
                </c:pt>
                <c:pt idx="21">
                  <c:v>3706.4584126225836</c:v>
                </c:pt>
                <c:pt idx="22">
                  <c:v>3706.4584126225836</c:v>
                </c:pt>
                <c:pt idx="23">
                  <c:v>3706.4584126225836</c:v>
                </c:pt>
                <c:pt idx="24">
                  <c:v>3706.4584126225836</c:v>
                </c:pt>
                <c:pt idx="25">
                  <c:v>3706.4584126225836</c:v>
                </c:pt>
                <c:pt idx="26">
                  <c:v>3706.4584126225836</c:v>
                </c:pt>
                <c:pt idx="27">
                  <c:v>3706.4584126225836</c:v>
                </c:pt>
                <c:pt idx="28">
                  <c:v>3706.4584126225836</c:v>
                </c:pt>
                <c:pt idx="29">
                  <c:v>3706.4584126225836</c:v>
                </c:pt>
                <c:pt idx="30">
                  <c:v>3706.4584126225836</c:v>
                </c:pt>
                <c:pt idx="31">
                  <c:v>3706.4584126225836</c:v>
                </c:pt>
                <c:pt idx="32">
                  <c:v>3706.4584126225836</c:v>
                </c:pt>
                <c:pt idx="33">
                  <c:v>3706.4584126225836</c:v>
                </c:pt>
                <c:pt idx="34">
                  <c:v>3706.4584126225836</c:v>
                </c:pt>
                <c:pt idx="35">
                  <c:v>3706.4584126225836</c:v>
                </c:pt>
                <c:pt idx="36">
                  <c:v>3706.4584126225836</c:v>
                </c:pt>
                <c:pt idx="37">
                  <c:v>3706.4584126225836</c:v>
                </c:pt>
                <c:pt idx="38">
                  <c:v>3706.4584126225836</c:v>
                </c:pt>
                <c:pt idx="39">
                  <c:v>3706.4584126225836</c:v>
                </c:pt>
                <c:pt idx="40">
                  <c:v>3706.4584126225836</c:v>
                </c:pt>
              </c:numCache>
            </c:numRef>
          </c:val>
          <c:smooth val="0"/>
          <c:extLst>
            <c:ext xmlns:c16="http://schemas.microsoft.com/office/drawing/2014/chart" uri="{C3380CC4-5D6E-409C-BE32-E72D297353CC}">
              <c16:uniqueId val="{00000029-EC78-450E-A2A0-5EB94C822F41}"/>
            </c:ext>
          </c:extLst>
        </c:ser>
        <c:ser>
          <c:idx val="18"/>
          <c:order val="18"/>
          <c:tx>
            <c:strRef>
              <c:f>'Graphics Input'!$E$506</c:f>
              <c:strCache>
                <c:ptCount val="1"/>
                <c:pt idx="0">
                  <c:v>NSD 2 - low</c:v>
                </c:pt>
              </c:strCache>
            </c:strRef>
          </c:tx>
          <c:spPr>
            <a:ln>
              <a:solidFill>
                <a:schemeClr val="accent5">
                  <a:lumMod val="60000"/>
                  <a:lumOff val="40000"/>
                </a:schemeClr>
              </a:solidFill>
              <a:prstDash val="sysDot"/>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Input'!$S$506:$BG$506</c:f>
              <c:numCache>
                <c:formatCode>"$"#,##0</c:formatCode>
                <c:ptCount val="41"/>
                <c:pt idx="4">
                  <c:v>4843.8469962742101</c:v>
                </c:pt>
                <c:pt idx="5">
                  <c:v>4843.8469962742101</c:v>
                </c:pt>
                <c:pt idx="6">
                  <c:v>4843.8469962742101</c:v>
                </c:pt>
                <c:pt idx="7">
                  <c:v>4843.8469962742101</c:v>
                </c:pt>
                <c:pt idx="8">
                  <c:v>4843.8469962742101</c:v>
                </c:pt>
                <c:pt idx="9">
                  <c:v>4843.8469962742101</c:v>
                </c:pt>
                <c:pt idx="10">
                  <c:v>4843.8469962742101</c:v>
                </c:pt>
                <c:pt idx="11">
                  <c:v>4843.8469962742101</c:v>
                </c:pt>
                <c:pt idx="12">
                  <c:v>4843.8469962742101</c:v>
                </c:pt>
                <c:pt idx="13">
                  <c:v>4843.8469962742101</c:v>
                </c:pt>
                <c:pt idx="14">
                  <c:v>4843.8469962742101</c:v>
                </c:pt>
                <c:pt idx="15">
                  <c:v>4843.8469962742101</c:v>
                </c:pt>
                <c:pt idx="16">
                  <c:v>4843.8469962742101</c:v>
                </c:pt>
                <c:pt idx="17">
                  <c:v>4843.8469962742101</c:v>
                </c:pt>
                <c:pt idx="18">
                  <c:v>4843.8469962742101</c:v>
                </c:pt>
                <c:pt idx="19">
                  <c:v>4843.8469962742101</c:v>
                </c:pt>
                <c:pt idx="20">
                  <c:v>4843.8469962742101</c:v>
                </c:pt>
                <c:pt idx="21">
                  <c:v>4843.8469962742101</c:v>
                </c:pt>
                <c:pt idx="22">
                  <c:v>4843.8469962742101</c:v>
                </c:pt>
                <c:pt idx="23">
                  <c:v>4843.8469962742101</c:v>
                </c:pt>
                <c:pt idx="24">
                  <c:v>4843.8469962742101</c:v>
                </c:pt>
                <c:pt idx="25">
                  <c:v>4843.8469962742101</c:v>
                </c:pt>
                <c:pt idx="26">
                  <c:v>4843.8469962742101</c:v>
                </c:pt>
                <c:pt idx="27">
                  <c:v>4843.8469962742101</c:v>
                </c:pt>
                <c:pt idx="28">
                  <c:v>4843.8469962742101</c:v>
                </c:pt>
                <c:pt idx="29">
                  <c:v>4843.8469962742101</c:v>
                </c:pt>
                <c:pt idx="30">
                  <c:v>4843.8469962742101</c:v>
                </c:pt>
                <c:pt idx="31">
                  <c:v>4843.8469962742101</c:v>
                </c:pt>
                <c:pt idx="32">
                  <c:v>4843.8469962742101</c:v>
                </c:pt>
                <c:pt idx="33">
                  <c:v>4843.8469962742101</c:v>
                </c:pt>
                <c:pt idx="34">
                  <c:v>4843.8469962742101</c:v>
                </c:pt>
                <c:pt idx="35">
                  <c:v>4843.8469962742101</c:v>
                </c:pt>
                <c:pt idx="36">
                  <c:v>4843.8469962742101</c:v>
                </c:pt>
                <c:pt idx="37">
                  <c:v>4843.8469962742101</c:v>
                </c:pt>
                <c:pt idx="38">
                  <c:v>4843.8469962742101</c:v>
                </c:pt>
                <c:pt idx="39">
                  <c:v>4843.8469962742101</c:v>
                </c:pt>
                <c:pt idx="40">
                  <c:v>4843.8469962742101</c:v>
                </c:pt>
              </c:numCache>
            </c:numRef>
          </c:val>
          <c:smooth val="0"/>
          <c:extLst>
            <c:ext xmlns:c16="http://schemas.microsoft.com/office/drawing/2014/chart" uri="{C3380CC4-5D6E-409C-BE32-E72D297353CC}">
              <c16:uniqueId val="{0000002A-EC78-450E-A2A0-5EB94C822F41}"/>
            </c:ext>
          </c:extLst>
        </c:ser>
        <c:ser>
          <c:idx val="19"/>
          <c:order val="19"/>
          <c:tx>
            <c:strRef>
              <c:f>'Graphics Input'!$E$507</c:f>
              <c:strCache>
                <c:ptCount val="1"/>
                <c:pt idx="0">
                  <c:v>NSD 2 - mid</c:v>
                </c:pt>
              </c:strCache>
            </c:strRef>
          </c:tx>
          <c:spPr>
            <a:ln>
              <a:solidFill>
                <a:schemeClr val="accent5">
                  <a:lumMod val="60000"/>
                  <a:lumOff val="40000"/>
                </a:schemeClr>
              </a:solidFill>
            </a:ln>
          </c:spPr>
          <c:marker>
            <c:symbol val="none"/>
          </c:marker>
          <c:dPt>
            <c:idx val="3"/>
            <c:marker>
              <c:symbol val="circle"/>
              <c:size val="5"/>
              <c:spPr>
                <a:solidFill>
                  <a:schemeClr val="accent5">
                    <a:lumMod val="60000"/>
                    <a:lumOff val="40000"/>
                  </a:schemeClr>
                </a:solidFill>
                <a:ln>
                  <a:solidFill>
                    <a:schemeClr val="accent5">
                      <a:lumMod val="60000"/>
                      <a:lumOff val="40000"/>
                    </a:schemeClr>
                  </a:solidFill>
                </a:ln>
              </c:spPr>
            </c:marker>
            <c:bubble3D val="0"/>
            <c:extLst>
              <c:ext xmlns:c16="http://schemas.microsoft.com/office/drawing/2014/chart" uri="{C3380CC4-5D6E-409C-BE32-E72D297353CC}">
                <c16:uniqueId val="{0000002B-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Input'!$S$507:$BG$507</c:f>
              <c:numCache>
                <c:formatCode>"$"#,##0</c:formatCode>
                <c:ptCount val="41"/>
                <c:pt idx="3">
                  <c:v>4843.8469962742101</c:v>
                </c:pt>
                <c:pt idx="4">
                  <c:v>4843.8469962742101</c:v>
                </c:pt>
                <c:pt idx="5">
                  <c:v>4843.8469962742101</c:v>
                </c:pt>
                <c:pt idx="6">
                  <c:v>4843.8469962742101</c:v>
                </c:pt>
                <c:pt idx="7">
                  <c:v>4843.8469962742101</c:v>
                </c:pt>
                <c:pt idx="8">
                  <c:v>4843.8469962742101</c:v>
                </c:pt>
                <c:pt idx="9">
                  <c:v>4843.8469962742101</c:v>
                </c:pt>
                <c:pt idx="10">
                  <c:v>4843.8469962742101</c:v>
                </c:pt>
                <c:pt idx="11">
                  <c:v>4843.8469962742101</c:v>
                </c:pt>
                <c:pt idx="12">
                  <c:v>4843.8469962742101</c:v>
                </c:pt>
                <c:pt idx="13">
                  <c:v>4843.8469962742101</c:v>
                </c:pt>
                <c:pt idx="14">
                  <c:v>4843.8469962742101</c:v>
                </c:pt>
                <c:pt idx="15">
                  <c:v>4843.8469962742101</c:v>
                </c:pt>
                <c:pt idx="16">
                  <c:v>4843.8469962742101</c:v>
                </c:pt>
                <c:pt idx="17">
                  <c:v>4843.8469962742101</c:v>
                </c:pt>
                <c:pt idx="18">
                  <c:v>4843.8469962742101</c:v>
                </c:pt>
                <c:pt idx="19">
                  <c:v>4843.8469962742101</c:v>
                </c:pt>
                <c:pt idx="20">
                  <c:v>4843.8469962742101</c:v>
                </c:pt>
                <c:pt idx="21">
                  <c:v>4843.8469962742101</c:v>
                </c:pt>
                <c:pt idx="22">
                  <c:v>4843.8469962742101</c:v>
                </c:pt>
                <c:pt idx="23">
                  <c:v>4843.8469962742101</c:v>
                </c:pt>
                <c:pt idx="24">
                  <c:v>4843.8469962742101</c:v>
                </c:pt>
                <c:pt idx="25">
                  <c:v>4843.8469962742101</c:v>
                </c:pt>
                <c:pt idx="26">
                  <c:v>4843.8469962742101</c:v>
                </c:pt>
                <c:pt idx="27">
                  <c:v>4843.8469962742101</c:v>
                </c:pt>
                <c:pt idx="28">
                  <c:v>4843.8469962742101</c:v>
                </c:pt>
                <c:pt idx="29">
                  <c:v>4843.8469962742101</c:v>
                </c:pt>
                <c:pt idx="30">
                  <c:v>4843.8469962742101</c:v>
                </c:pt>
                <c:pt idx="31">
                  <c:v>4843.8469962742101</c:v>
                </c:pt>
                <c:pt idx="32">
                  <c:v>4843.8469962742101</c:v>
                </c:pt>
                <c:pt idx="33">
                  <c:v>4843.8469962742101</c:v>
                </c:pt>
                <c:pt idx="34">
                  <c:v>4843.8469962742101</c:v>
                </c:pt>
                <c:pt idx="35">
                  <c:v>4843.8469962742101</c:v>
                </c:pt>
                <c:pt idx="36">
                  <c:v>4843.8469962742101</c:v>
                </c:pt>
                <c:pt idx="37">
                  <c:v>4843.8469962742101</c:v>
                </c:pt>
                <c:pt idx="38">
                  <c:v>4843.8469962742101</c:v>
                </c:pt>
                <c:pt idx="39">
                  <c:v>4843.8469962742101</c:v>
                </c:pt>
                <c:pt idx="40">
                  <c:v>4843.8469962742101</c:v>
                </c:pt>
              </c:numCache>
            </c:numRef>
          </c:val>
          <c:smooth val="0"/>
          <c:extLst>
            <c:ext xmlns:c16="http://schemas.microsoft.com/office/drawing/2014/chart" uri="{C3380CC4-5D6E-409C-BE32-E72D297353CC}">
              <c16:uniqueId val="{0000002C-EC78-450E-A2A0-5EB94C822F41}"/>
            </c:ext>
          </c:extLst>
        </c:ser>
        <c:ser>
          <c:idx val="20"/>
          <c:order val="20"/>
          <c:tx>
            <c:strRef>
              <c:f>'Graphics Input'!$E$508</c:f>
              <c:strCache>
                <c:ptCount val="1"/>
                <c:pt idx="0">
                  <c:v>NSD 2 - high</c:v>
                </c:pt>
              </c:strCache>
            </c:strRef>
          </c:tx>
          <c:spPr>
            <a:ln>
              <a:solidFill>
                <a:schemeClr val="accent5">
                  <a:lumMod val="60000"/>
                  <a:lumOff val="40000"/>
                </a:schemeClr>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Input'!$S$508:$BG$508</c:f>
              <c:numCache>
                <c:formatCode>"$"#,##0</c:formatCode>
                <c:ptCount val="41"/>
                <c:pt idx="4">
                  <c:v>4843.8469962742101</c:v>
                </c:pt>
                <c:pt idx="5">
                  <c:v>4843.8469962742101</c:v>
                </c:pt>
                <c:pt idx="6">
                  <c:v>4843.8469962742101</c:v>
                </c:pt>
                <c:pt idx="7">
                  <c:v>4843.8469962742101</c:v>
                </c:pt>
                <c:pt idx="8">
                  <c:v>4843.8469962742101</c:v>
                </c:pt>
                <c:pt idx="9">
                  <c:v>4843.8469962742101</c:v>
                </c:pt>
                <c:pt idx="10">
                  <c:v>4843.8469962742101</c:v>
                </c:pt>
                <c:pt idx="11">
                  <c:v>4843.8469962742101</c:v>
                </c:pt>
                <c:pt idx="12">
                  <c:v>4843.8469962742101</c:v>
                </c:pt>
                <c:pt idx="13">
                  <c:v>4843.8469962742101</c:v>
                </c:pt>
                <c:pt idx="14">
                  <c:v>4843.8469962742101</c:v>
                </c:pt>
                <c:pt idx="15">
                  <c:v>4843.8469962742101</c:v>
                </c:pt>
                <c:pt idx="16">
                  <c:v>4843.8469962742101</c:v>
                </c:pt>
                <c:pt idx="17">
                  <c:v>4843.8469962742101</c:v>
                </c:pt>
                <c:pt idx="18">
                  <c:v>4843.8469962742101</c:v>
                </c:pt>
                <c:pt idx="19">
                  <c:v>4843.8469962742101</c:v>
                </c:pt>
                <c:pt idx="20">
                  <c:v>4843.8469962742101</c:v>
                </c:pt>
                <c:pt idx="21">
                  <c:v>4843.8469962742101</c:v>
                </c:pt>
                <c:pt idx="22">
                  <c:v>4843.8469962742101</c:v>
                </c:pt>
                <c:pt idx="23">
                  <c:v>4843.8469962742101</c:v>
                </c:pt>
                <c:pt idx="24">
                  <c:v>4843.8469962742101</c:v>
                </c:pt>
                <c:pt idx="25">
                  <c:v>4843.8469962742101</c:v>
                </c:pt>
                <c:pt idx="26">
                  <c:v>4843.8469962742101</c:v>
                </c:pt>
                <c:pt idx="27">
                  <c:v>4843.8469962742101</c:v>
                </c:pt>
                <c:pt idx="28">
                  <c:v>4843.8469962742101</c:v>
                </c:pt>
                <c:pt idx="29">
                  <c:v>4843.8469962742101</c:v>
                </c:pt>
                <c:pt idx="30">
                  <c:v>4843.8469962742101</c:v>
                </c:pt>
                <c:pt idx="31">
                  <c:v>4843.8469962742101</c:v>
                </c:pt>
                <c:pt idx="32">
                  <c:v>4843.8469962742101</c:v>
                </c:pt>
                <c:pt idx="33">
                  <c:v>4843.8469962742101</c:v>
                </c:pt>
                <c:pt idx="34">
                  <c:v>4843.8469962742101</c:v>
                </c:pt>
                <c:pt idx="35">
                  <c:v>4843.8469962742101</c:v>
                </c:pt>
                <c:pt idx="36">
                  <c:v>4843.8469962742101</c:v>
                </c:pt>
                <c:pt idx="37">
                  <c:v>4843.8469962742101</c:v>
                </c:pt>
                <c:pt idx="38">
                  <c:v>4843.8469962742101</c:v>
                </c:pt>
                <c:pt idx="39">
                  <c:v>4843.8469962742101</c:v>
                </c:pt>
                <c:pt idx="40">
                  <c:v>4843.8469962742101</c:v>
                </c:pt>
              </c:numCache>
            </c:numRef>
          </c:val>
          <c:smooth val="0"/>
          <c:extLst>
            <c:ext xmlns:c16="http://schemas.microsoft.com/office/drawing/2014/chart" uri="{C3380CC4-5D6E-409C-BE32-E72D297353CC}">
              <c16:uniqueId val="{0000002D-EC78-450E-A2A0-5EB94C822F41}"/>
            </c:ext>
          </c:extLst>
        </c:ser>
        <c:ser>
          <c:idx val="21"/>
          <c:order val="21"/>
          <c:tx>
            <c:strRef>
              <c:f>'Graphics Input'!$E$509</c:f>
              <c:strCache>
                <c:ptCount val="1"/>
                <c:pt idx="0">
                  <c:v>NSD 3 - low</c:v>
                </c:pt>
              </c:strCache>
            </c:strRef>
          </c:tx>
          <c:spPr>
            <a:ln>
              <a:solidFill>
                <a:schemeClr val="accent5"/>
              </a:solidFill>
              <a:prstDash val="sysDot"/>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Input'!$S$509:$BG$509</c:f>
              <c:numCache>
                <c:formatCode>"$"#,##0</c:formatCode>
                <c:ptCount val="41"/>
                <c:pt idx="4">
                  <c:v>5738.5997361865157</c:v>
                </c:pt>
                <c:pt idx="5">
                  <c:v>5738.5997361865157</c:v>
                </c:pt>
                <c:pt idx="6">
                  <c:v>5738.5997361865157</c:v>
                </c:pt>
                <c:pt idx="7">
                  <c:v>5738.5997361865157</c:v>
                </c:pt>
                <c:pt idx="8">
                  <c:v>5738.5997361865157</c:v>
                </c:pt>
                <c:pt idx="9">
                  <c:v>5738.5997361865157</c:v>
                </c:pt>
                <c:pt idx="10">
                  <c:v>5738.5997361865157</c:v>
                </c:pt>
                <c:pt idx="11">
                  <c:v>5738.5997361865157</c:v>
                </c:pt>
                <c:pt idx="12">
                  <c:v>5738.5997361865157</c:v>
                </c:pt>
                <c:pt idx="13">
                  <c:v>5738.5997361865157</c:v>
                </c:pt>
                <c:pt idx="14">
                  <c:v>5738.5997361865157</c:v>
                </c:pt>
                <c:pt idx="15">
                  <c:v>5738.5997361865157</c:v>
                </c:pt>
                <c:pt idx="16">
                  <c:v>5738.5997361865157</c:v>
                </c:pt>
                <c:pt idx="17">
                  <c:v>5738.5997361865157</c:v>
                </c:pt>
                <c:pt idx="18">
                  <c:v>5738.5997361865157</c:v>
                </c:pt>
                <c:pt idx="19">
                  <c:v>5738.5997361865157</c:v>
                </c:pt>
                <c:pt idx="20">
                  <c:v>5738.5997361865157</c:v>
                </c:pt>
                <c:pt idx="21">
                  <c:v>5738.5997361865157</c:v>
                </c:pt>
                <c:pt idx="22">
                  <c:v>5738.5997361865157</c:v>
                </c:pt>
                <c:pt idx="23">
                  <c:v>5738.5997361865157</c:v>
                </c:pt>
                <c:pt idx="24">
                  <c:v>5738.5997361865157</c:v>
                </c:pt>
                <c:pt idx="25">
                  <c:v>5738.5997361865157</c:v>
                </c:pt>
                <c:pt idx="26">
                  <c:v>5738.5997361865157</c:v>
                </c:pt>
                <c:pt idx="27">
                  <c:v>5738.5997361865157</c:v>
                </c:pt>
                <c:pt idx="28">
                  <c:v>5738.5997361865157</c:v>
                </c:pt>
                <c:pt idx="29">
                  <c:v>5738.5997361865157</c:v>
                </c:pt>
                <c:pt idx="30">
                  <c:v>5738.5997361865157</c:v>
                </c:pt>
                <c:pt idx="31">
                  <c:v>5738.5997361865157</c:v>
                </c:pt>
                <c:pt idx="32">
                  <c:v>5738.5997361865157</c:v>
                </c:pt>
                <c:pt idx="33">
                  <c:v>5738.5997361865157</c:v>
                </c:pt>
                <c:pt idx="34">
                  <c:v>5738.5997361865157</c:v>
                </c:pt>
                <c:pt idx="35">
                  <c:v>5738.5997361865157</c:v>
                </c:pt>
                <c:pt idx="36">
                  <c:v>5738.5997361865157</c:v>
                </c:pt>
                <c:pt idx="37">
                  <c:v>5738.5997361865157</c:v>
                </c:pt>
                <c:pt idx="38">
                  <c:v>5738.5997361865157</c:v>
                </c:pt>
                <c:pt idx="39">
                  <c:v>5738.5997361865157</c:v>
                </c:pt>
                <c:pt idx="40">
                  <c:v>5738.5997361865157</c:v>
                </c:pt>
              </c:numCache>
            </c:numRef>
          </c:val>
          <c:smooth val="0"/>
          <c:extLst>
            <c:ext xmlns:c16="http://schemas.microsoft.com/office/drawing/2014/chart" uri="{C3380CC4-5D6E-409C-BE32-E72D297353CC}">
              <c16:uniqueId val="{0000002E-EC78-450E-A2A0-5EB94C822F41}"/>
            </c:ext>
          </c:extLst>
        </c:ser>
        <c:ser>
          <c:idx val="22"/>
          <c:order val="22"/>
          <c:tx>
            <c:strRef>
              <c:f>'Graphics Input'!$E$510</c:f>
              <c:strCache>
                <c:ptCount val="1"/>
                <c:pt idx="0">
                  <c:v>NSD 3 - mid</c:v>
                </c:pt>
              </c:strCache>
            </c:strRef>
          </c:tx>
          <c:spPr>
            <a:ln>
              <a:solidFill>
                <a:schemeClr val="accent5"/>
              </a:solidFill>
            </a:ln>
          </c:spPr>
          <c:marker>
            <c:symbol val="none"/>
          </c:marker>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2F-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Input'!$S$510:$BG$510</c:f>
              <c:numCache>
                <c:formatCode>"$"#,##0</c:formatCode>
                <c:ptCount val="41"/>
                <c:pt idx="3">
                  <c:v>5738.5997361865157</c:v>
                </c:pt>
                <c:pt idx="4">
                  <c:v>5738.5997361865157</c:v>
                </c:pt>
                <c:pt idx="5">
                  <c:v>5738.5997361865157</c:v>
                </c:pt>
                <c:pt idx="6">
                  <c:v>5738.5997361865157</c:v>
                </c:pt>
                <c:pt idx="7">
                  <c:v>5738.5997361865157</c:v>
                </c:pt>
                <c:pt idx="8">
                  <c:v>5738.5997361865157</c:v>
                </c:pt>
                <c:pt idx="9">
                  <c:v>5738.5997361865157</c:v>
                </c:pt>
                <c:pt idx="10">
                  <c:v>5738.5997361865157</c:v>
                </c:pt>
                <c:pt idx="11">
                  <c:v>5738.5997361865157</c:v>
                </c:pt>
                <c:pt idx="12">
                  <c:v>5738.5997361865157</c:v>
                </c:pt>
                <c:pt idx="13">
                  <c:v>5738.5997361865157</c:v>
                </c:pt>
                <c:pt idx="14">
                  <c:v>5738.5997361865157</c:v>
                </c:pt>
                <c:pt idx="15">
                  <c:v>5738.5997361865157</c:v>
                </c:pt>
                <c:pt idx="16">
                  <c:v>5738.5997361865157</c:v>
                </c:pt>
                <c:pt idx="17">
                  <c:v>5738.5997361865157</c:v>
                </c:pt>
                <c:pt idx="18">
                  <c:v>5738.5997361865157</c:v>
                </c:pt>
                <c:pt idx="19">
                  <c:v>5738.5997361865157</c:v>
                </c:pt>
                <c:pt idx="20">
                  <c:v>5738.5997361865157</c:v>
                </c:pt>
                <c:pt idx="21">
                  <c:v>5738.5997361865157</c:v>
                </c:pt>
                <c:pt idx="22">
                  <c:v>5738.5997361865157</c:v>
                </c:pt>
                <c:pt idx="23">
                  <c:v>5738.5997361865157</c:v>
                </c:pt>
                <c:pt idx="24">
                  <c:v>5738.5997361865157</c:v>
                </c:pt>
                <c:pt idx="25">
                  <c:v>5738.5997361865157</c:v>
                </c:pt>
                <c:pt idx="26">
                  <c:v>5738.5997361865157</c:v>
                </c:pt>
                <c:pt idx="27">
                  <c:v>5738.5997361865157</c:v>
                </c:pt>
                <c:pt idx="28">
                  <c:v>5738.5997361865157</c:v>
                </c:pt>
                <c:pt idx="29">
                  <c:v>5738.5997361865157</c:v>
                </c:pt>
                <c:pt idx="30">
                  <c:v>5738.5997361865157</c:v>
                </c:pt>
                <c:pt idx="31">
                  <c:v>5738.5997361865157</c:v>
                </c:pt>
                <c:pt idx="32">
                  <c:v>5738.5997361865157</c:v>
                </c:pt>
                <c:pt idx="33">
                  <c:v>5738.5997361865157</c:v>
                </c:pt>
                <c:pt idx="34">
                  <c:v>5738.5997361865157</c:v>
                </c:pt>
                <c:pt idx="35">
                  <c:v>5738.5997361865157</c:v>
                </c:pt>
                <c:pt idx="36">
                  <c:v>5738.5997361865157</c:v>
                </c:pt>
                <c:pt idx="37">
                  <c:v>5738.5997361865157</c:v>
                </c:pt>
                <c:pt idx="38">
                  <c:v>5738.5997361865157</c:v>
                </c:pt>
                <c:pt idx="39">
                  <c:v>5738.5997361865157</c:v>
                </c:pt>
                <c:pt idx="40">
                  <c:v>5738.5997361865157</c:v>
                </c:pt>
              </c:numCache>
            </c:numRef>
          </c:val>
          <c:smooth val="0"/>
          <c:extLst>
            <c:ext xmlns:c16="http://schemas.microsoft.com/office/drawing/2014/chart" uri="{C3380CC4-5D6E-409C-BE32-E72D297353CC}">
              <c16:uniqueId val="{00000030-EC78-450E-A2A0-5EB94C822F41}"/>
            </c:ext>
          </c:extLst>
        </c:ser>
        <c:ser>
          <c:idx val="23"/>
          <c:order val="23"/>
          <c:tx>
            <c:strRef>
              <c:f>'Graphics Input'!$E$511</c:f>
              <c:strCache>
                <c:ptCount val="1"/>
                <c:pt idx="0">
                  <c:v>NSD 3 - high</c:v>
                </c:pt>
              </c:strCache>
            </c:strRef>
          </c:tx>
          <c:spPr>
            <a:ln>
              <a:solidFill>
                <a:schemeClr val="accent5"/>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Input'!$S$511:$BG$511</c:f>
              <c:numCache>
                <c:formatCode>"$"#,##0</c:formatCode>
                <c:ptCount val="41"/>
                <c:pt idx="4">
                  <c:v>5738.5997361865157</c:v>
                </c:pt>
                <c:pt idx="5">
                  <c:v>5738.5997361865157</c:v>
                </c:pt>
                <c:pt idx="6">
                  <c:v>5738.5997361865157</c:v>
                </c:pt>
                <c:pt idx="7">
                  <c:v>5738.5997361865157</c:v>
                </c:pt>
                <c:pt idx="8">
                  <c:v>5738.5997361865157</c:v>
                </c:pt>
                <c:pt idx="9">
                  <c:v>5738.5997361865157</c:v>
                </c:pt>
                <c:pt idx="10">
                  <c:v>5738.5997361865157</c:v>
                </c:pt>
                <c:pt idx="11">
                  <c:v>5738.5997361865157</c:v>
                </c:pt>
                <c:pt idx="12">
                  <c:v>5738.5997361865157</c:v>
                </c:pt>
                <c:pt idx="13">
                  <c:v>5738.5997361865157</c:v>
                </c:pt>
                <c:pt idx="14">
                  <c:v>5738.5997361865157</c:v>
                </c:pt>
                <c:pt idx="15">
                  <c:v>5738.5997361865157</c:v>
                </c:pt>
                <c:pt idx="16">
                  <c:v>5738.5997361865157</c:v>
                </c:pt>
                <c:pt idx="17">
                  <c:v>5738.5997361865157</c:v>
                </c:pt>
                <c:pt idx="18">
                  <c:v>5738.5997361865157</c:v>
                </c:pt>
                <c:pt idx="19">
                  <c:v>5738.5997361865157</c:v>
                </c:pt>
                <c:pt idx="20">
                  <c:v>5738.5997361865157</c:v>
                </c:pt>
                <c:pt idx="21">
                  <c:v>5738.5997361865157</c:v>
                </c:pt>
                <c:pt idx="22">
                  <c:v>5738.5997361865157</c:v>
                </c:pt>
                <c:pt idx="23">
                  <c:v>5738.5997361865157</c:v>
                </c:pt>
                <c:pt idx="24">
                  <c:v>5738.5997361865157</c:v>
                </c:pt>
                <c:pt idx="25">
                  <c:v>5738.5997361865157</c:v>
                </c:pt>
                <c:pt idx="26">
                  <c:v>5738.5997361865157</c:v>
                </c:pt>
                <c:pt idx="27">
                  <c:v>5738.5997361865157</c:v>
                </c:pt>
                <c:pt idx="28">
                  <c:v>5738.5997361865157</c:v>
                </c:pt>
                <c:pt idx="29">
                  <c:v>5738.5997361865157</c:v>
                </c:pt>
                <c:pt idx="30">
                  <c:v>5738.5997361865157</c:v>
                </c:pt>
                <c:pt idx="31">
                  <c:v>5738.5997361865157</c:v>
                </c:pt>
                <c:pt idx="32">
                  <c:v>5738.5997361865157</c:v>
                </c:pt>
                <c:pt idx="33">
                  <c:v>5738.5997361865157</c:v>
                </c:pt>
                <c:pt idx="34">
                  <c:v>5738.5997361865157</c:v>
                </c:pt>
                <c:pt idx="35">
                  <c:v>5738.5997361865157</c:v>
                </c:pt>
                <c:pt idx="36">
                  <c:v>5738.5997361865157</c:v>
                </c:pt>
                <c:pt idx="37">
                  <c:v>5738.5997361865157</c:v>
                </c:pt>
                <c:pt idx="38">
                  <c:v>5738.5997361865157</c:v>
                </c:pt>
                <c:pt idx="39">
                  <c:v>5738.5997361865157</c:v>
                </c:pt>
                <c:pt idx="40">
                  <c:v>5738.5997361865157</c:v>
                </c:pt>
              </c:numCache>
            </c:numRef>
          </c:val>
          <c:smooth val="0"/>
          <c:extLst>
            <c:ext xmlns:c16="http://schemas.microsoft.com/office/drawing/2014/chart" uri="{C3380CC4-5D6E-409C-BE32-E72D297353CC}">
              <c16:uniqueId val="{00000031-EC78-450E-A2A0-5EB94C822F41}"/>
            </c:ext>
          </c:extLst>
        </c:ser>
        <c:ser>
          <c:idx val="24"/>
          <c:order val="24"/>
          <c:tx>
            <c:strRef>
              <c:f>'Graphics Input'!$E$512</c:f>
              <c:strCache>
                <c:ptCount val="1"/>
                <c:pt idx="0">
                  <c:v>NSD 4 - low</c:v>
                </c:pt>
              </c:strCache>
            </c:strRef>
          </c:tx>
          <c:spPr>
            <a:ln>
              <a:solidFill>
                <a:schemeClr val="accent5">
                  <a:lumMod val="75000"/>
                </a:schemeClr>
              </a:solidFill>
              <a:prstDash val="sysDot"/>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Input'!$S$512:$BG$512</c:f>
              <c:numCache>
                <c:formatCode>"$"#,##0</c:formatCode>
                <c:ptCount val="41"/>
                <c:pt idx="4">
                  <c:v>6713.8403462402675</c:v>
                </c:pt>
                <c:pt idx="5">
                  <c:v>6713.8403462402675</c:v>
                </c:pt>
                <c:pt idx="6">
                  <c:v>6713.8403462402675</c:v>
                </c:pt>
                <c:pt idx="7">
                  <c:v>6713.8403462402675</c:v>
                </c:pt>
                <c:pt idx="8">
                  <c:v>6713.8403462402675</c:v>
                </c:pt>
                <c:pt idx="9">
                  <c:v>6713.8403462402675</c:v>
                </c:pt>
                <c:pt idx="10">
                  <c:v>6713.8403462402675</c:v>
                </c:pt>
                <c:pt idx="11">
                  <c:v>6713.8403462402675</c:v>
                </c:pt>
                <c:pt idx="12">
                  <c:v>6713.8403462402675</c:v>
                </c:pt>
                <c:pt idx="13">
                  <c:v>6713.8403462402675</c:v>
                </c:pt>
                <c:pt idx="14">
                  <c:v>6713.8403462402675</c:v>
                </c:pt>
                <c:pt idx="15">
                  <c:v>6713.8403462402675</c:v>
                </c:pt>
                <c:pt idx="16">
                  <c:v>6713.8403462402675</c:v>
                </c:pt>
                <c:pt idx="17">
                  <c:v>6713.8403462402675</c:v>
                </c:pt>
                <c:pt idx="18">
                  <c:v>6713.8403462402675</c:v>
                </c:pt>
                <c:pt idx="19">
                  <c:v>6713.8403462402675</c:v>
                </c:pt>
                <c:pt idx="20">
                  <c:v>6713.8403462402675</c:v>
                </c:pt>
                <c:pt idx="21">
                  <c:v>6713.8403462402675</c:v>
                </c:pt>
                <c:pt idx="22">
                  <c:v>6713.8403462402675</c:v>
                </c:pt>
                <c:pt idx="23">
                  <c:v>6713.8403462402675</c:v>
                </c:pt>
                <c:pt idx="24">
                  <c:v>6713.8403462402675</c:v>
                </c:pt>
                <c:pt idx="25">
                  <c:v>6713.8403462402675</c:v>
                </c:pt>
                <c:pt idx="26">
                  <c:v>6713.8403462402675</c:v>
                </c:pt>
                <c:pt idx="27">
                  <c:v>6713.8403462402675</c:v>
                </c:pt>
                <c:pt idx="28">
                  <c:v>6713.8403462402675</c:v>
                </c:pt>
                <c:pt idx="29">
                  <c:v>6713.8403462402675</c:v>
                </c:pt>
                <c:pt idx="30">
                  <c:v>6713.8403462402675</c:v>
                </c:pt>
                <c:pt idx="31">
                  <c:v>6713.8403462402675</c:v>
                </c:pt>
                <c:pt idx="32">
                  <c:v>6713.8403462402675</c:v>
                </c:pt>
                <c:pt idx="33">
                  <c:v>6713.8403462402675</c:v>
                </c:pt>
                <c:pt idx="34">
                  <c:v>6713.8403462402675</c:v>
                </c:pt>
                <c:pt idx="35">
                  <c:v>6713.8403462402675</c:v>
                </c:pt>
                <c:pt idx="36">
                  <c:v>6713.8403462402675</c:v>
                </c:pt>
                <c:pt idx="37">
                  <c:v>6713.8403462402675</c:v>
                </c:pt>
                <c:pt idx="38">
                  <c:v>6713.8403462402675</c:v>
                </c:pt>
                <c:pt idx="39">
                  <c:v>6713.8403462402675</c:v>
                </c:pt>
                <c:pt idx="40">
                  <c:v>6713.8403462402675</c:v>
                </c:pt>
              </c:numCache>
            </c:numRef>
          </c:val>
          <c:smooth val="0"/>
          <c:extLst>
            <c:ext xmlns:c16="http://schemas.microsoft.com/office/drawing/2014/chart" uri="{C3380CC4-5D6E-409C-BE32-E72D297353CC}">
              <c16:uniqueId val="{00000032-EC78-450E-A2A0-5EB94C822F41}"/>
            </c:ext>
          </c:extLst>
        </c:ser>
        <c:ser>
          <c:idx val="25"/>
          <c:order val="25"/>
          <c:tx>
            <c:strRef>
              <c:f>'Graphics Input'!$E$513</c:f>
              <c:strCache>
                <c:ptCount val="1"/>
                <c:pt idx="0">
                  <c:v>NSD 4 - mid</c:v>
                </c:pt>
              </c:strCache>
            </c:strRef>
          </c:tx>
          <c:spPr>
            <a:ln>
              <a:solidFill>
                <a:schemeClr val="accent5">
                  <a:lumMod val="75000"/>
                </a:schemeClr>
              </a:solidFill>
            </a:ln>
          </c:spPr>
          <c:marker>
            <c:symbol val="none"/>
          </c:marker>
          <c:dPt>
            <c:idx val="3"/>
            <c:marker>
              <c:symbol val="circle"/>
              <c:size val="5"/>
              <c:spPr>
                <a:solidFill>
                  <a:schemeClr val="accent5">
                    <a:lumMod val="75000"/>
                  </a:schemeClr>
                </a:solidFill>
                <a:ln>
                  <a:solidFill>
                    <a:schemeClr val="accent5">
                      <a:lumMod val="75000"/>
                    </a:schemeClr>
                  </a:solidFill>
                </a:ln>
              </c:spPr>
            </c:marker>
            <c:bubble3D val="0"/>
            <c:extLst>
              <c:ext xmlns:c16="http://schemas.microsoft.com/office/drawing/2014/chart" uri="{C3380CC4-5D6E-409C-BE32-E72D297353CC}">
                <c16:uniqueId val="{00000033-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Input'!$S$513:$BG$513</c:f>
              <c:numCache>
                <c:formatCode>"$"#,##0</c:formatCode>
                <c:ptCount val="41"/>
                <c:pt idx="3">
                  <c:v>6713.8403462402675</c:v>
                </c:pt>
                <c:pt idx="4">
                  <c:v>6713.8403462402675</c:v>
                </c:pt>
                <c:pt idx="5">
                  <c:v>6713.8403462402675</c:v>
                </c:pt>
                <c:pt idx="6">
                  <c:v>6713.8403462402675</c:v>
                </c:pt>
                <c:pt idx="7">
                  <c:v>6713.8403462402675</c:v>
                </c:pt>
                <c:pt idx="8">
                  <c:v>6713.8403462402675</c:v>
                </c:pt>
                <c:pt idx="9">
                  <c:v>6713.8403462402675</c:v>
                </c:pt>
                <c:pt idx="10">
                  <c:v>6713.8403462402675</c:v>
                </c:pt>
                <c:pt idx="11">
                  <c:v>6713.8403462402675</c:v>
                </c:pt>
                <c:pt idx="12">
                  <c:v>6713.8403462402675</c:v>
                </c:pt>
                <c:pt idx="13">
                  <c:v>6713.8403462402675</c:v>
                </c:pt>
                <c:pt idx="14">
                  <c:v>6713.8403462402675</c:v>
                </c:pt>
                <c:pt idx="15">
                  <c:v>6713.8403462402675</c:v>
                </c:pt>
                <c:pt idx="16">
                  <c:v>6713.8403462402675</c:v>
                </c:pt>
                <c:pt idx="17">
                  <c:v>6713.8403462402675</c:v>
                </c:pt>
                <c:pt idx="18">
                  <c:v>6713.8403462402675</c:v>
                </c:pt>
                <c:pt idx="19">
                  <c:v>6713.8403462402675</c:v>
                </c:pt>
                <c:pt idx="20">
                  <c:v>6713.8403462402675</c:v>
                </c:pt>
                <c:pt idx="21">
                  <c:v>6713.8403462402675</c:v>
                </c:pt>
                <c:pt idx="22">
                  <c:v>6713.8403462402675</c:v>
                </c:pt>
                <c:pt idx="23">
                  <c:v>6713.8403462402675</c:v>
                </c:pt>
                <c:pt idx="24">
                  <c:v>6713.8403462402675</c:v>
                </c:pt>
                <c:pt idx="25">
                  <c:v>6713.8403462402675</c:v>
                </c:pt>
                <c:pt idx="26">
                  <c:v>6713.8403462402675</c:v>
                </c:pt>
                <c:pt idx="27">
                  <c:v>6713.8403462402675</c:v>
                </c:pt>
                <c:pt idx="28">
                  <c:v>6713.8403462402675</c:v>
                </c:pt>
                <c:pt idx="29">
                  <c:v>6713.8403462402675</c:v>
                </c:pt>
                <c:pt idx="30">
                  <c:v>6713.8403462402675</c:v>
                </c:pt>
                <c:pt idx="31">
                  <c:v>6713.8403462402675</c:v>
                </c:pt>
                <c:pt idx="32">
                  <c:v>6713.8403462402675</c:v>
                </c:pt>
                <c:pt idx="33">
                  <c:v>6713.8403462402675</c:v>
                </c:pt>
                <c:pt idx="34">
                  <c:v>6713.8403462402675</c:v>
                </c:pt>
                <c:pt idx="35">
                  <c:v>6713.8403462402675</c:v>
                </c:pt>
                <c:pt idx="36">
                  <c:v>6713.8403462402675</c:v>
                </c:pt>
                <c:pt idx="37">
                  <c:v>6713.8403462402675</c:v>
                </c:pt>
                <c:pt idx="38">
                  <c:v>6713.8403462402675</c:v>
                </c:pt>
                <c:pt idx="39">
                  <c:v>6713.8403462402675</c:v>
                </c:pt>
                <c:pt idx="40">
                  <c:v>6713.8403462402675</c:v>
                </c:pt>
              </c:numCache>
            </c:numRef>
          </c:val>
          <c:smooth val="0"/>
          <c:extLst>
            <c:ext xmlns:c16="http://schemas.microsoft.com/office/drawing/2014/chart" uri="{C3380CC4-5D6E-409C-BE32-E72D297353CC}">
              <c16:uniqueId val="{00000034-EC78-450E-A2A0-5EB94C822F41}"/>
            </c:ext>
          </c:extLst>
        </c:ser>
        <c:ser>
          <c:idx val="26"/>
          <c:order val="26"/>
          <c:tx>
            <c:strRef>
              <c:f>'Graphics Input'!$E$514</c:f>
              <c:strCache>
                <c:ptCount val="1"/>
                <c:pt idx="0">
                  <c:v>NSD 4 - high</c:v>
                </c:pt>
              </c:strCache>
            </c:strRef>
          </c:tx>
          <c:spPr>
            <a:ln>
              <a:solidFill>
                <a:schemeClr val="accent5">
                  <a:lumMod val="75000"/>
                </a:schemeClr>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Input'!$S$514:$BG$514</c:f>
              <c:numCache>
                <c:formatCode>"$"#,##0</c:formatCode>
                <c:ptCount val="41"/>
                <c:pt idx="4">
                  <c:v>6713.8403462402675</c:v>
                </c:pt>
                <c:pt idx="5">
                  <c:v>6713.8403462402675</c:v>
                </c:pt>
                <c:pt idx="6">
                  <c:v>6713.8403462402675</c:v>
                </c:pt>
                <c:pt idx="7">
                  <c:v>6713.8403462402675</c:v>
                </c:pt>
                <c:pt idx="8">
                  <c:v>6713.8403462402675</c:v>
                </c:pt>
                <c:pt idx="9">
                  <c:v>6713.8403462402675</c:v>
                </c:pt>
                <c:pt idx="10">
                  <c:v>6713.8403462402675</c:v>
                </c:pt>
                <c:pt idx="11">
                  <c:v>6713.8403462402675</c:v>
                </c:pt>
                <c:pt idx="12">
                  <c:v>6713.8403462402675</c:v>
                </c:pt>
                <c:pt idx="13">
                  <c:v>6713.8403462402675</c:v>
                </c:pt>
                <c:pt idx="14">
                  <c:v>6713.8403462402675</c:v>
                </c:pt>
                <c:pt idx="15">
                  <c:v>6713.8403462402675</c:v>
                </c:pt>
                <c:pt idx="16">
                  <c:v>6713.8403462402675</c:v>
                </c:pt>
                <c:pt idx="17">
                  <c:v>6713.8403462402675</c:v>
                </c:pt>
                <c:pt idx="18">
                  <c:v>6713.8403462402675</c:v>
                </c:pt>
                <c:pt idx="19">
                  <c:v>6713.8403462402675</c:v>
                </c:pt>
                <c:pt idx="20">
                  <c:v>6713.8403462402675</c:v>
                </c:pt>
                <c:pt idx="21">
                  <c:v>6713.8403462402675</c:v>
                </c:pt>
                <c:pt idx="22">
                  <c:v>6713.8403462402675</c:v>
                </c:pt>
                <c:pt idx="23">
                  <c:v>6713.8403462402675</c:v>
                </c:pt>
                <c:pt idx="24">
                  <c:v>6713.8403462402675</c:v>
                </c:pt>
                <c:pt idx="25">
                  <c:v>6713.8403462402675</c:v>
                </c:pt>
                <c:pt idx="26">
                  <c:v>6713.8403462402675</c:v>
                </c:pt>
                <c:pt idx="27">
                  <c:v>6713.8403462402675</c:v>
                </c:pt>
                <c:pt idx="28">
                  <c:v>6713.8403462402675</c:v>
                </c:pt>
                <c:pt idx="29">
                  <c:v>6713.8403462402675</c:v>
                </c:pt>
                <c:pt idx="30">
                  <c:v>6713.8403462402675</c:v>
                </c:pt>
                <c:pt idx="31">
                  <c:v>6713.8403462402675</c:v>
                </c:pt>
                <c:pt idx="32">
                  <c:v>6713.8403462402675</c:v>
                </c:pt>
                <c:pt idx="33">
                  <c:v>6713.8403462402675</c:v>
                </c:pt>
                <c:pt idx="34">
                  <c:v>6713.8403462402675</c:v>
                </c:pt>
                <c:pt idx="35">
                  <c:v>6713.8403462402675</c:v>
                </c:pt>
                <c:pt idx="36">
                  <c:v>6713.8403462402675</c:v>
                </c:pt>
                <c:pt idx="37">
                  <c:v>6713.8403462402675</c:v>
                </c:pt>
                <c:pt idx="38">
                  <c:v>6713.8403462402675</c:v>
                </c:pt>
                <c:pt idx="39">
                  <c:v>6713.8403462402675</c:v>
                </c:pt>
                <c:pt idx="40">
                  <c:v>6713.8403462402675</c:v>
                </c:pt>
              </c:numCache>
            </c:numRef>
          </c:val>
          <c:smooth val="0"/>
          <c:extLst>
            <c:ext xmlns:c16="http://schemas.microsoft.com/office/drawing/2014/chart" uri="{C3380CC4-5D6E-409C-BE32-E72D297353CC}">
              <c16:uniqueId val="{00000035-EC78-450E-A2A0-5EB94C822F41}"/>
            </c:ext>
          </c:extLst>
        </c:ser>
        <c:ser>
          <c:idx val="27"/>
          <c:order val="27"/>
          <c:tx>
            <c:strRef>
              <c:f>'Graphics Input'!$E$515</c:f>
              <c:strCache>
                <c:ptCount val="1"/>
                <c:pt idx="0">
                  <c:v>NSD 5 - low</c:v>
                </c:pt>
              </c:strCache>
            </c:strRef>
          </c:tx>
          <c:spPr>
            <a:ln>
              <a:solidFill>
                <a:schemeClr val="accent5">
                  <a:lumMod val="50000"/>
                </a:schemeClr>
              </a:solidFill>
              <a:prstDash val="sysDot"/>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Input'!$S$515:$BG$515</c:f>
              <c:numCache>
                <c:formatCode>"$"#,##0</c:formatCode>
                <c:ptCount val="41"/>
                <c:pt idx="4">
                  <c:v>7814.7085059466963</c:v>
                </c:pt>
                <c:pt idx="5">
                  <c:v>7814.7085059466963</c:v>
                </c:pt>
                <c:pt idx="6">
                  <c:v>7814.7085059466963</c:v>
                </c:pt>
                <c:pt idx="7">
                  <c:v>7814.7085059466963</c:v>
                </c:pt>
                <c:pt idx="8">
                  <c:v>7814.7085059466963</c:v>
                </c:pt>
                <c:pt idx="9">
                  <c:v>7814.7085059466963</c:v>
                </c:pt>
                <c:pt idx="10">
                  <c:v>7814.7085059466963</c:v>
                </c:pt>
                <c:pt idx="11">
                  <c:v>7814.7085059466963</c:v>
                </c:pt>
                <c:pt idx="12">
                  <c:v>7814.7085059466963</c:v>
                </c:pt>
                <c:pt idx="13">
                  <c:v>7814.7085059466963</c:v>
                </c:pt>
                <c:pt idx="14">
                  <c:v>7814.7085059466963</c:v>
                </c:pt>
                <c:pt idx="15">
                  <c:v>7814.7085059466963</c:v>
                </c:pt>
                <c:pt idx="16">
                  <c:v>7814.7085059466963</c:v>
                </c:pt>
                <c:pt idx="17">
                  <c:v>7814.7085059466963</c:v>
                </c:pt>
                <c:pt idx="18">
                  <c:v>7814.7085059466963</c:v>
                </c:pt>
                <c:pt idx="19">
                  <c:v>7814.7085059466963</c:v>
                </c:pt>
                <c:pt idx="20">
                  <c:v>7814.7085059466963</c:v>
                </c:pt>
                <c:pt idx="21">
                  <c:v>7814.7085059466963</c:v>
                </c:pt>
                <c:pt idx="22">
                  <c:v>7814.7085059466963</c:v>
                </c:pt>
                <c:pt idx="23">
                  <c:v>7814.7085059466963</c:v>
                </c:pt>
                <c:pt idx="24">
                  <c:v>7814.7085059466963</c:v>
                </c:pt>
                <c:pt idx="25">
                  <c:v>7814.7085059466963</c:v>
                </c:pt>
                <c:pt idx="26">
                  <c:v>7814.7085059466963</c:v>
                </c:pt>
                <c:pt idx="27">
                  <c:v>7814.7085059466963</c:v>
                </c:pt>
                <c:pt idx="28">
                  <c:v>7814.7085059466963</c:v>
                </c:pt>
                <c:pt idx="29">
                  <c:v>7814.7085059466963</c:v>
                </c:pt>
                <c:pt idx="30">
                  <c:v>7814.7085059466963</c:v>
                </c:pt>
                <c:pt idx="31">
                  <c:v>7814.7085059466963</c:v>
                </c:pt>
                <c:pt idx="32">
                  <c:v>7814.7085059466963</c:v>
                </c:pt>
                <c:pt idx="33">
                  <c:v>7814.7085059466963</c:v>
                </c:pt>
                <c:pt idx="34">
                  <c:v>7814.7085059466963</c:v>
                </c:pt>
                <c:pt idx="35">
                  <c:v>7814.7085059466963</c:v>
                </c:pt>
                <c:pt idx="36">
                  <c:v>7814.7085059466963</c:v>
                </c:pt>
                <c:pt idx="37">
                  <c:v>7814.7085059466963</c:v>
                </c:pt>
                <c:pt idx="38">
                  <c:v>7814.7085059466963</c:v>
                </c:pt>
                <c:pt idx="39">
                  <c:v>7814.7085059466963</c:v>
                </c:pt>
                <c:pt idx="40">
                  <c:v>7814.7085059466963</c:v>
                </c:pt>
              </c:numCache>
            </c:numRef>
          </c:val>
          <c:smooth val="0"/>
          <c:extLst>
            <c:ext xmlns:c16="http://schemas.microsoft.com/office/drawing/2014/chart" uri="{C3380CC4-5D6E-409C-BE32-E72D297353CC}">
              <c16:uniqueId val="{00000036-EC78-450E-A2A0-5EB94C822F41}"/>
            </c:ext>
          </c:extLst>
        </c:ser>
        <c:ser>
          <c:idx val="28"/>
          <c:order val="28"/>
          <c:tx>
            <c:strRef>
              <c:f>'Graphics Input'!$E$516</c:f>
              <c:strCache>
                <c:ptCount val="1"/>
                <c:pt idx="0">
                  <c:v>NSD 5 - mid</c:v>
                </c:pt>
              </c:strCache>
            </c:strRef>
          </c:tx>
          <c:spPr>
            <a:ln>
              <a:solidFill>
                <a:schemeClr val="accent5">
                  <a:lumMod val="50000"/>
                </a:schemeClr>
              </a:solidFill>
            </a:ln>
          </c:spPr>
          <c:marker>
            <c:symbol val="none"/>
          </c:marker>
          <c:dPt>
            <c:idx val="3"/>
            <c:marker>
              <c:symbol val="circle"/>
              <c:size val="5"/>
              <c:spPr>
                <a:solidFill>
                  <a:schemeClr val="accent5">
                    <a:lumMod val="50000"/>
                  </a:schemeClr>
                </a:solidFill>
                <a:ln>
                  <a:solidFill>
                    <a:schemeClr val="accent5">
                      <a:lumMod val="50000"/>
                    </a:schemeClr>
                  </a:solidFill>
                </a:ln>
              </c:spPr>
            </c:marker>
            <c:bubble3D val="0"/>
            <c:extLst>
              <c:ext xmlns:c16="http://schemas.microsoft.com/office/drawing/2014/chart" uri="{C3380CC4-5D6E-409C-BE32-E72D297353CC}">
                <c16:uniqueId val="{00000037-EC78-450E-A2A0-5EB94C822F41}"/>
              </c:ext>
            </c:extLst>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Input'!$S$516:$BG$516</c:f>
              <c:numCache>
                <c:formatCode>"$"#,##0</c:formatCode>
                <c:ptCount val="41"/>
                <c:pt idx="3">
                  <c:v>7814.7085059466963</c:v>
                </c:pt>
                <c:pt idx="4">
                  <c:v>7814.7085059466963</c:v>
                </c:pt>
                <c:pt idx="5">
                  <c:v>7814.7085059466963</c:v>
                </c:pt>
                <c:pt idx="6">
                  <c:v>7814.7085059466963</c:v>
                </c:pt>
                <c:pt idx="7">
                  <c:v>7814.7085059466963</c:v>
                </c:pt>
                <c:pt idx="8">
                  <c:v>7814.7085059466963</c:v>
                </c:pt>
                <c:pt idx="9">
                  <c:v>7814.7085059466963</c:v>
                </c:pt>
                <c:pt idx="10">
                  <c:v>7814.7085059466963</c:v>
                </c:pt>
                <c:pt idx="11">
                  <c:v>7814.7085059466963</c:v>
                </c:pt>
                <c:pt idx="12">
                  <c:v>7814.7085059466963</c:v>
                </c:pt>
                <c:pt idx="13">
                  <c:v>7814.7085059466963</c:v>
                </c:pt>
                <c:pt idx="14">
                  <c:v>7814.7085059466963</c:v>
                </c:pt>
                <c:pt idx="15">
                  <c:v>7814.7085059466963</c:v>
                </c:pt>
                <c:pt idx="16">
                  <c:v>7814.7085059466963</c:v>
                </c:pt>
                <c:pt idx="17">
                  <c:v>7814.7085059466963</c:v>
                </c:pt>
                <c:pt idx="18">
                  <c:v>7814.7085059466963</c:v>
                </c:pt>
                <c:pt idx="19">
                  <c:v>7814.7085059466963</c:v>
                </c:pt>
                <c:pt idx="20">
                  <c:v>7814.7085059466963</c:v>
                </c:pt>
                <c:pt idx="21">
                  <c:v>7814.7085059466963</c:v>
                </c:pt>
                <c:pt idx="22">
                  <c:v>7814.7085059466963</c:v>
                </c:pt>
                <c:pt idx="23">
                  <c:v>7814.7085059466963</c:v>
                </c:pt>
                <c:pt idx="24">
                  <c:v>7814.7085059466963</c:v>
                </c:pt>
                <c:pt idx="25">
                  <c:v>7814.7085059466963</c:v>
                </c:pt>
                <c:pt idx="26">
                  <c:v>7814.7085059466963</c:v>
                </c:pt>
                <c:pt idx="27">
                  <c:v>7814.7085059466963</c:v>
                </c:pt>
                <c:pt idx="28">
                  <c:v>7814.7085059466963</c:v>
                </c:pt>
                <c:pt idx="29">
                  <c:v>7814.7085059466963</c:v>
                </c:pt>
                <c:pt idx="30">
                  <c:v>7814.7085059466963</c:v>
                </c:pt>
                <c:pt idx="31">
                  <c:v>7814.7085059466963</c:v>
                </c:pt>
                <c:pt idx="32">
                  <c:v>7814.7085059466963</c:v>
                </c:pt>
                <c:pt idx="33">
                  <c:v>7814.7085059466963</c:v>
                </c:pt>
                <c:pt idx="34">
                  <c:v>7814.7085059466963</c:v>
                </c:pt>
                <c:pt idx="35">
                  <c:v>7814.7085059466963</c:v>
                </c:pt>
                <c:pt idx="36">
                  <c:v>7814.7085059466963</c:v>
                </c:pt>
                <c:pt idx="37">
                  <c:v>7814.7085059466963</c:v>
                </c:pt>
                <c:pt idx="38">
                  <c:v>7814.7085059466963</c:v>
                </c:pt>
                <c:pt idx="39">
                  <c:v>7814.7085059466963</c:v>
                </c:pt>
                <c:pt idx="40">
                  <c:v>7814.7085059466963</c:v>
                </c:pt>
              </c:numCache>
            </c:numRef>
          </c:val>
          <c:smooth val="0"/>
          <c:extLst>
            <c:ext xmlns:c16="http://schemas.microsoft.com/office/drawing/2014/chart" uri="{C3380CC4-5D6E-409C-BE32-E72D297353CC}">
              <c16:uniqueId val="{00000038-EC78-450E-A2A0-5EB94C822F41}"/>
            </c:ext>
          </c:extLst>
        </c:ser>
        <c:ser>
          <c:idx val="29"/>
          <c:order val="29"/>
          <c:tx>
            <c:strRef>
              <c:f>'Graphics Input'!$E$517</c:f>
              <c:strCache>
                <c:ptCount val="1"/>
                <c:pt idx="0">
                  <c:v>NSD 5 - high</c:v>
                </c:pt>
              </c:strCache>
            </c:strRef>
          </c:tx>
          <c:spPr>
            <a:ln>
              <a:solidFill>
                <a:schemeClr val="accent5">
                  <a:lumMod val="50000"/>
                </a:schemeClr>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Input'!$S$517:$BG$517</c:f>
              <c:numCache>
                <c:formatCode>"$"#,##0</c:formatCode>
                <c:ptCount val="41"/>
                <c:pt idx="4">
                  <c:v>7814.7085059466963</c:v>
                </c:pt>
                <c:pt idx="5">
                  <c:v>7814.7085059466963</c:v>
                </c:pt>
                <c:pt idx="6">
                  <c:v>7814.7085059466963</c:v>
                </c:pt>
                <c:pt idx="7">
                  <c:v>7814.7085059466963</c:v>
                </c:pt>
                <c:pt idx="8">
                  <c:v>7814.7085059466963</c:v>
                </c:pt>
                <c:pt idx="9">
                  <c:v>7814.7085059466963</c:v>
                </c:pt>
                <c:pt idx="10">
                  <c:v>7814.7085059466963</c:v>
                </c:pt>
                <c:pt idx="11">
                  <c:v>7814.7085059466963</c:v>
                </c:pt>
                <c:pt idx="12">
                  <c:v>7814.7085059466963</c:v>
                </c:pt>
                <c:pt idx="13">
                  <c:v>7814.7085059466963</c:v>
                </c:pt>
                <c:pt idx="14">
                  <c:v>7814.7085059466963</c:v>
                </c:pt>
                <c:pt idx="15">
                  <c:v>7814.7085059466963</c:v>
                </c:pt>
                <c:pt idx="16">
                  <c:v>7814.7085059466963</c:v>
                </c:pt>
                <c:pt idx="17">
                  <c:v>7814.7085059466963</c:v>
                </c:pt>
                <c:pt idx="18">
                  <c:v>7814.7085059466963</c:v>
                </c:pt>
                <c:pt idx="19">
                  <c:v>7814.7085059466963</c:v>
                </c:pt>
                <c:pt idx="20">
                  <c:v>7814.7085059466963</c:v>
                </c:pt>
                <c:pt idx="21">
                  <c:v>7814.7085059466963</c:v>
                </c:pt>
                <c:pt idx="22">
                  <c:v>7814.7085059466963</c:v>
                </c:pt>
                <c:pt idx="23">
                  <c:v>7814.7085059466963</c:v>
                </c:pt>
                <c:pt idx="24">
                  <c:v>7814.7085059466963</c:v>
                </c:pt>
                <c:pt idx="25">
                  <c:v>7814.7085059466963</c:v>
                </c:pt>
                <c:pt idx="26">
                  <c:v>7814.7085059466963</c:v>
                </c:pt>
                <c:pt idx="27">
                  <c:v>7814.7085059466963</c:v>
                </c:pt>
                <c:pt idx="28">
                  <c:v>7814.7085059466963</c:v>
                </c:pt>
                <c:pt idx="29">
                  <c:v>7814.7085059466963</c:v>
                </c:pt>
                <c:pt idx="30">
                  <c:v>7814.7085059466963</c:v>
                </c:pt>
                <c:pt idx="31">
                  <c:v>7814.7085059466963</c:v>
                </c:pt>
                <c:pt idx="32">
                  <c:v>7814.7085059466963</c:v>
                </c:pt>
                <c:pt idx="33">
                  <c:v>7814.7085059466963</c:v>
                </c:pt>
                <c:pt idx="34">
                  <c:v>7814.7085059466963</c:v>
                </c:pt>
                <c:pt idx="35">
                  <c:v>7814.7085059466963</c:v>
                </c:pt>
                <c:pt idx="36">
                  <c:v>7814.7085059466963</c:v>
                </c:pt>
                <c:pt idx="37">
                  <c:v>7814.7085059466963</c:v>
                </c:pt>
                <c:pt idx="38">
                  <c:v>7814.7085059466963</c:v>
                </c:pt>
                <c:pt idx="39">
                  <c:v>7814.7085059466963</c:v>
                </c:pt>
                <c:pt idx="40">
                  <c:v>7814.7085059466963</c:v>
                </c:pt>
              </c:numCache>
            </c:numRef>
          </c:val>
          <c:smooth val="0"/>
          <c:extLst>
            <c:ext xmlns:c16="http://schemas.microsoft.com/office/drawing/2014/chart" uri="{C3380CC4-5D6E-409C-BE32-E72D297353CC}">
              <c16:uniqueId val="{00000039-EC78-450E-A2A0-5EB94C822F41}"/>
            </c:ext>
          </c:extLst>
        </c:ser>
        <c:dLbls>
          <c:showLegendKey val="0"/>
          <c:showVal val="0"/>
          <c:showCatName val="0"/>
          <c:showSerName val="0"/>
          <c:showPercent val="0"/>
          <c:showBubbleSize val="0"/>
        </c:dLbls>
        <c:smooth val="0"/>
        <c:axId val="167415808"/>
        <c:axId val="167417344"/>
      </c:lineChart>
      <c:catAx>
        <c:axId val="167415808"/>
        <c:scaling>
          <c:orientation val="minMax"/>
        </c:scaling>
        <c:delete val="0"/>
        <c:axPos val="b"/>
        <c:numFmt formatCode="General" sourceLinked="1"/>
        <c:majorTickMark val="out"/>
        <c:minorTickMark val="none"/>
        <c:tickLblPos val="nextTo"/>
        <c:txPr>
          <a:bodyPr rot="0" vert="horz"/>
          <a:lstStyle/>
          <a:p>
            <a:pPr>
              <a:defRPr sz="1200"/>
            </a:pPr>
            <a:endParaRPr lang="da-DK"/>
          </a:p>
        </c:txPr>
        <c:crossAx val="167417344"/>
        <c:crosses val="autoZero"/>
        <c:auto val="1"/>
        <c:lblAlgn val="ctr"/>
        <c:lblOffset val="100"/>
        <c:tickLblSkip val="5"/>
        <c:tickMarkSkip val="1"/>
        <c:noMultiLvlLbl val="0"/>
      </c:catAx>
      <c:valAx>
        <c:axId val="167417344"/>
        <c:scaling>
          <c:orientation val="minMax"/>
        </c:scaling>
        <c:delete val="0"/>
        <c:axPos val="l"/>
        <c:majorGridlines>
          <c:spPr>
            <a:ln>
              <a:solidFill>
                <a:schemeClr val="bg1">
                  <a:lumMod val="85000"/>
                </a:schemeClr>
              </a:solidFill>
            </a:ln>
          </c:spPr>
        </c:majorGridlines>
        <c:title>
          <c:tx>
            <c:rich>
              <a:bodyPr rot="-5400000" vert="horz"/>
              <a:lstStyle/>
              <a:p>
                <a:pPr>
                  <a:defRPr sz="1800"/>
                </a:pPr>
                <a:r>
                  <a:rPr lang="en-US" sz="1400" baseline="0"/>
                  <a:t>Hydropower CAPEX </a:t>
                </a:r>
                <a:r>
                  <a:rPr lang="en-US" sz="1400"/>
                  <a:t>($/kW)</a:t>
                </a:r>
              </a:p>
            </c:rich>
          </c:tx>
          <c:layout>
            <c:manualLayout>
              <c:xMode val="edge"/>
              <c:yMode val="edge"/>
              <c:x val="3.2258173789778397E-2"/>
              <c:y val="0.27638790986553702"/>
            </c:manualLayout>
          </c:layout>
          <c:overlay val="0"/>
        </c:title>
        <c:numFmt formatCode="&quot;$&quot;#,##0" sourceLinked="0"/>
        <c:majorTickMark val="out"/>
        <c:minorTickMark val="none"/>
        <c:tickLblPos val="nextTo"/>
        <c:txPr>
          <a:bodyPr/>
          <a:lstStyle/>
          <a:p>
            <a:pPr>
              <a:defRPr sz="1200"/>
            </a:pPr>
            <a:endParaRPr lang="da-DK"/>
          </a:p>
        </c:txPr>
        <c:crossAx val="167415808"/>
        <c:crosses val="autoZero"/>
        <c:crossBetween val="midCat"/>
      </c:valAx>
    </c:plotArea>
    <c:legend>
      <c:legendPos val="t"/>
      <c:layout>
        <c:manualLayout>
          <c:xMode val="edge"/>
          <c:yMode val="edge"/>
          <c:x val="0.46337971556096302"/>
          <c:y val="1.01589183564156E-2"/>
          <c:w val="0.50229905601626901"/>
          <c:h val="0.118657615266429"/>
        </c:manualLayout>
      </c:layout>
      <c:overlay val="0"/>
      <c:txPr>
        <a:bodyPr/>
        <a:lstStyle/>
        <a:p>
          <a:pPr>
            <a:defRPr sz="10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56585152684899"/>
          <c:y val="9.61545504486358E-2"/>
          <c:w val="0.84500623067687097"/>
          <c:h val="0.75838489750842197"/>
        </c:manualLayout>
      </c:layout>
      <c:lineChart>
        <c:grouping val="standard"/>
        <c:varyColors val="0"/>
        <c:ser>
          <c:idx val="0"/>
          <c:order val="0"/>
          <c:tx>
            <c:strRef>
              <c:f>'Graphics Input'!$E$520</c:f>
              <c:strCache>
                <c:ptCount val="1"/>
                <c:pt idx="0">
                  <c:v>NPD 1 - low</c:v>
                </c:pt>
              </c:strCache>
            </c:strRef>
          </c:tx>
          <c:spPr>
            <a:ln>
              <a:solidFill>
                <a:schemeClr val="accent6">
                  <a:lumMod val="40000"/>
                  <a:lumOff val="60000"/>
                </a:schemeClr>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Input'!$S$520:$BG$520</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00-CB83-476B-B2E2-1DD0C651F78E}"/>
            </c:ext>
          </c:extLst>
        </c:ser>
        <c:ser>
          <c:idx val="2"/>
          <c:order val="1"/>
          <c:tx>
            <c:strRef>
              <c:f>'Graphics Input'!$E$521</c:f>
              <c:strCache>
                <c:ptCount val="1"/>
                <c:pt idx="0">
                  <c:v>NPD 1 - mid</c:v>
                </c:pt>
              </c:strCache>
            </c:strRef>
          </c:tx>
          <c:spPr>
            <a:ln>
              <a:solidFill>
                <a:schemeClr val="accent6">
                  <a:lumMod val="40000"/>
                  <a:lumOff val="60000"/>
                </a:schemeClr>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1-CB83-476B-B2E2-1DD0C651F78E}"/>
              </c:ext>
            </c:extLst>
          </c:dPt>
          <c:dPt>
            <c:idx val="3"/>
            <c:marker>
              <c:symbol val="circle"/>
              <c:size val="5"/>
              <c:spPr>
                <a:solidFill>
                  <a:schemeClr val="accent6">
                    <a:lumMod val="40000"/>
                    <a:lumOff val="60000"/>
                  </a:schemeClr>
                </a:solidFill>
                <a:ln>
                  <a:solidFill>
                    <a:schemeClr val="accent6">
                      <a:lumMod val="40000"/>
                      <a:lumOff val="60000"/>
                    </a:schemeClr>
                  </a:solidFill>
                </a:ln>
              </c:spPr>
            </c:marker>
            <c:bubble3D val="0"/>
            <c:extLst>
              <c:ext xmlns:c16="http://schemas.microsoft.com/office/drawing/2014/chart" uri="{C3380CC4-5D6E-409C-BE32-E72D297353CC}">
                <c16:uniqueId val="{00000002-CB83-476B-B2E2-1DD0C651F78E}"/>
              </c:ext>
            </c:extLst>
          </c:dPt>
          <c:dPt>
            <c:idx val="12"/>
            <c:bubble3D val="0"/>
            <c:extLst>
              <c:ext xmlns:c16="http://schemas.microsoft.com/office/drawing/2014/chart" uri="{C3380CC4-5D6E-409C-BE32-E72D297353CC}">
                <c16:uniqueId val="{00000003-CB83-476B-B2E2-1DD0C651F78E}"/>
              </c:ext>
            </c:extLst>
          </c:dPt>
          <c:dPt>
            <c:idx val="13"/>
            <c:bubble3D val="0"/>
            <c:extLst>
              <c:ext xmlns:c16="http://schemas.microsoft.com/office/drawing/2014/chart" uri="{C3380CC4-5D6E-409C-BE32-E72D297353CC}">
                <c16:uniqueId val="{00000004-CB83-476B-B2E2-1DD0C651F78E}"/>
              </c:ext>
            </c:extLst>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Input'!$S$521:$BG$521</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05-CB83-476B-B2E2-1DD0C651F78E}"/>
            </c:ext>
          </c:extLst>
        </c:ser>
        <c:ser>
          <c:idx val="3"/>
          <c:order val="2"/>
          <c:tx>
            <c:strRef>
              <c:f>'Graphics Input'!$E$522</c:f>
              <c:strCache>
                <c:ptCount val="1"/>
                <c:pt idx="0">
                  <c:v>NPD 1 - high</c:v>
                </c:pt>
              </c:strCache>
            </c:strRef>
          </c:tx>
          <c:spPr>
            <a:ln>
              <a:solidFill>
                <a:schemeClr val="accent6">
                  <a:lumMod val="40000"/>
                  <a:lumOff val="60000"/>
                </a:schemeClr>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Input'!$S$522:$BG$522</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06-CB83-476B-B2E2-1DD0C651F78E}"/>
            </c:ext>
          </c:extLst>
        </c:ser>
        <c:ser>
          <c:idx val="4"/>
          <c:order val="3"/>
          <c:tx>
            <c:strRef>
              <c:f>'Graphics Input'!$E$523</c:f>
              <c:strCache>
                <c:ptCount val="1"/>
                <c:pt idx="0">
                  <c:v>NPD 2 - low</c:v>
                </c:pt>
              </c:strCache>
            </c:strRef>
          </c:tx>
          <c:spPr>
            <a:ln>
              <a:solidFill>
                <a:schemeClr val="accent6">
                  <a:lumMod val="60000"/>
                  <a:lumOff val="40000"/>
                </a:schemeClr>
              </a:solidFill>
              <a:prstDash val="sysDot"/>
            </a:ln>
          </c:spPr>
          <c:marker>
            <c:symbol val="none"/>
          </c:marker>
          <c:dPt>
            <c:idx val="12"/>
            <c:marker>
              <c:symbol val="circle"/>
              <c:size val="8"/>
              <c:spPr>
                <a:noFill/>
                <a:ln>
                  <a:noFill/>
                </a:ln>
              </c:spPr>
            </c:marker>
            <c:bubble3D val="0"/>
            <c:extLst>
              <c:ext xmlns:c16="http://schemas.microsoft.com/office/drawing/2014/chart" uri="{C3380CC4-5D6E-409C-BE32-E72D297353CC}">
                <c16:uniqueId val="{00000007-CB83-476B-B2E2-1DD0C651F78E}"/>
              </c:ext>
            </c:extLst>
          </c:dPt>
          <c:dPt>
            <c:idx val="13"/>
            <c:marker>
              <c:symbol val="circle"/>
              <c:size val="8"/>
              <c:spPr>
                <a:noFill/>
                <a:ln>
                  <a:noFill/>
                </a:ln>
              </c:spPr>
            </c:marker>
            <c:bubble3D val="0"/>
            <c:extLst>
              <c:ext xmlns:c16="http://schemas.microsoft.com/office/drawing/2014/chart" uri="{C3380CC4-5D6E-409C-BE32-E72D297353CC}">
                <c16:uniqueId val="{00000008-CB83-476B-B2E2-1DD0C651F78E}"/>
              </c:ext>
            </c:extLst>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Input'!$S$523:$BG$523</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09-CB83-476B-B2E2-1DD0C651F78E}"/>
            </c:ext>
          </c:extLst>
        </c:ser>
        <c:ser>
          <c:idx val="6"/>
          <c:order val="4"/>
          <c:tx>
            <c:strRef>
              <c:f>'Graphics Input'!$E$524</c:f>
              <c:strCache>
                <c:ptCount val="1"/>
                <c:pt idx="0">
                  <c:v>NPD 2 - mid</c:v>
                </c:pt>
              </c:strCache>
            </c:strRef>
          </c:tx>
          <c:spPr>
            <a:ln>
              <a:solidFill>
                <a:schemeClr val="accent6">
                  <a:lumMod val="60000"/>
                  <a:lumOff val="40000"/>
                </a:schemeClr>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A-CB83-476B-B2E2-1DD0C651F78E}"/>
              </c:ext>
            </c:extLst>
          </c:dPt>
          <c:dPt>
            <c:idx val="1"/>
            <c:bubble3D val="0"/>
            <c:extLst>
              <c:ext xmlns:c16="http://schemas.microsoft.com/office/drawing/2014/chart" uri="{C3380CC4-5D6E-409C-BE32-E72D297353CC}">
                <c16:uniqueId val="{0000000B-CB83-476B-B2E2-1DD0C651F78E}"/>
              </c:ext>
            </c:extLst>
          </c:dPt>
          <c:dPt>
            <c:idx val="3"/>
            <c:marker>
              <c:symbol val="circle"/>
              <c:size val="5"/>
              <c:spPr>
                <a:solidFill>
                  <a:schemeClr val="accent6">
                    <a:lumMod val="60000"/>
                    <a:lumOff val="40000"/>
                  </a:schemeClr>
                </a:solidFill>
                <a:ln>
                  <a:solidFill>
                    <a:schemeClr val="accent6">
                      <a:lumMod val="60000"/>
                      <a:lumOff val="40000"/>
                    </a:schemeClr>
                  </a:solidFill>
                </a:ln>
              </c:spPr>
            </c:marker>
            <c:bubble3D val="0"/>
            <c:extLst>
              <c:ext xmlns:c16="http://schemas.microsoft.com/office/drawing/2014/chart" uri="{C3380CC4-5D6E-409C-BE32-E72D297353CC}">
                <c16:uniqueId val="{0000000C-CB83-476B-B2E2-1DD0C651F78E}"/>
              </c:ext>
            </c:extLst>
          </c:dPt>
          <c:dPt>
            <c:idx val="13"/>
            <c:bubble3D val="0"/>
            <c:extLst>
              <c:ext xmlns:c16="http://schemas.microsoft.com/office/drawing/2014/chart" uri="{C3380CC4-5D6E-409C-BE32-E72D297353CC}">
                <c16:uniqueId val="{0000000D-CB83-476B-B2E2-1DD0C651F78E}"/>
              </c:ext>
            </c:extLst>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Input'!$S$524:$BG$524</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0E-CB83-476B-B2E2-1DD0C651F78E}"/>
            </c:ext>
          </c:extLst>
        </c:ser>
        <c:ser>
          <c:idx val="7"/>
          <c:order val="5"/>
          <c:tx>
            <c:strRef>
              <c:f>'Graphics Input'!$E$525</c:f>
              <c:strCache>
                <c:ptCount val="1"/>
                <c:pt idx="0">
                  <c:v>NPD 2 - high</c:v>
                </c:pt>
              </c:strCache>
            </c:strRef>
          </c:tx>
          <c:spPr>
            <a:ln>
              <a:solidFill>
                <a:schemeClr val="accent6">
                  <a:lumMod val="60000"/>
                  <a:lumOff val="40000"/>
                </a:schemeClr>
              </a:solidFill>
              <a:prstDash val="dash"/>
            </a:ln>
          </c:spPr>
          <c:marker>
            <c:symbol val="none"/>
          </c:marker>
          <c:dPt>
            <c:idx val="1"/>
            <c:bubble3D val="0"/>
            <c:extLst>
              <c:ext xmlns:c16="http://schemas.microsoft.com/office/drawing/2014/chart" uri="{C3380CC4-5D6E-409C-BE32-E72D297353CC}">
                <c16:uniqueId val="{0000000F-CB83-476B-B2E2-1DD0C651F78E}"/>
              </c:ext>
            </c:extLst>
          </c:dPt>
          <c:dPt>
            <c:idx val="12"/>
            <c:bubble3D val="0"/>
            <c:extLst>
              <c:ext xmlns:c16="http://schemas.microsoft.com/office/drawing/2014/chart" uri="{C3380CC4-5D6E-409C-BE32-E72D297353CC}">
                <c16:uniqueId val="{00000010-CB83-476B-B2E2-1DD0C651F78E}"/>
              </c:ext>
            </c:extLst>
          </c:dPt>
          <c:dPt>
            <c:idx val="13"/>
            <c:bubble3D val="0"/>
            <c:extLst>
              <c:ext xmlns:c16="http://schemas.microsoft.com/office/drawing/2014/chart" uri="{C3380CC4-5D6E-409C-BE32-E72D297353CC}">
                <c16:uniqueId val="{00000011-CB83-476B-B2E2-1DD0C651F78E}"/>
              </c:ext>
            </c:extLst>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Input'!$S$525:$BG$525</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12-CB83-476B-B2E2-1DD0C651F78E}"/>
            </c:ext>
          </c:extLst>
        </c:ser>
        <c:ser>
          <c:idx val="9"/>
          <c:order val="6"/>
          <c:tx>
            <c:strRef>
              <c:f>'Graphics Input'!$E$526</c:f>
              <c:strCache>
                <c:ptCount val="1"/>
                <c:pt idx="0">
                  <c:v>NPD 3 - low</c:v>
                </c:pt>
              </c:strCache>
            </c:strRef>
          </c:tx>
          <c:spPr>
            <a:ln>
              <a:solidFill>
                <a:schemeClr val="accent6"/>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Input'!$S$526:$BG$526</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13-CB83-476B-B2E2-1DD0C651F78E}"/>
            </c:ext>
          </c:extLst>
        </c:ser>
        <c:ser>
          <c:idx val="10"/>
          <c:order val="7"/>
          <c:tx>
            <c:strRef>
              <c:f>'Graphics Input'!$E$527</c:f>
              <c:strCache>
                <c:ptCount val="1"/>
                <c:pt idx="0">
                  <c:v>NPD 3 - mid</c:v>
                </c:pt>
              </c:strCache>
            </c:strRef>
          </c:tx>
          <c:spPr>
            <a:ln>
              <a:solidFill>
                <a:schemeClr val="accent6"/>
              </a:solidFill>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4-CB83-476B-B2E2-1DD0C651F78E}"/>
              </c:ext>
            </c:extLst>
          </c:dPt>
          <c:dPt>
            <c:idx val="1"/>
            <c:bubble3D val="0"/>
            <c:extLst>
              <c:ext xmlns:c16="http://schemas.microsoft.com/office/drawing/2014/chart" uri="{C3380CC4-5D6E-409C-BE32-E72D297353CC}">
                <c16:uniqueId val="{00000015-CB83-476B-B2E2-1DD0C651F78E}"/>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16-CB83-476B-B2E2-1DD0C651F78E}"/>
              </c:ext>
            </c:extLst>
          </c:dPt>
          <c:dPt>
            <c:idx val="12"/>
            <c:bubble3D val="0"/>
            <c:extLst>
              <c:ext xmlns:c16="http://schemas.microsoft.com/office/drawing/2014/chart" uri="{C3380CC4-5D6E-409C-BE32-E72D297353CC}">
                <c16:uniqueId val="{00000017-CB83-476B-B2E2-1DD0C651F78E}"/>
              </c:ext>
            </c:extLst>
          </c:dPt>
          <c:dPt>
            <c:idx val="13"/>
            <c:bubble3D val="0"/>
            <c:extLst>
              <c:ext xmlns:c16="http://schemas.microsoft.com/office/drawing/2014/chart" uri="{C3380CC4-5D6E-409C-BE32-E72D297353CC}">
                <c16:uniqueId val="{00000018-CB83-476B-B2E2-1DD0C651F78E}"/>
              </c:ext>
            </c:extLst>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Input'!$S$527:$BG$527</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19-CB83-476B-B2E2-1DD0C651F78E}"/>
            </c:ext>
          </c:extLst>
        </c:ser>
        <c:ser>
          <c:idx val="12"/>
          <c:order val="8"/>
          <c:tx>
            <c:strRef>
              <c:f>'Graphics Input'!$E$528</c:f>
              <c:strCache>
                <c:ptCount val="1"/>
                <c:pt idx="0">
                  <c:v>NPD 3 - high</c:v>
                </c:pt>
              </c:strCache>
            </c:strRef>
          </c:tx>
          <c:spPr>
            <a:ln>
              <a:solidFill>
                <a:schemeClr val="accent6"/>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Input'!$S$528:$BG$528</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1A-CB83-476B-B2E2-1DD0C651F78E}"/>
            </c:ext>
          </c:extLst>
        </c:ser>
        <c:ser>
          <c:idx val="1"/>
          <c:order val="9"/>
          <c:tx>
            <c:strRef>
              <c:f>'Graphics Input'!$E$529</c:f>
              <c:strCache>
                <c:ptCount val="1"/>
                <c:pt idx="0">
                  <c:v>NPD 4 - low</c:v>
                </c:pt>
              </c:strCache>
            </c:strRef>
          </c:tx>
          <c:spPr>
            <a:ln>
              <a:solidFill>
                <a:schemeClr val="accent6">
                  <a:lumMod val="75000"/>
                </a:schemeClr>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Input'!$S$529:$BG$529</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1B-CB83-476B-B2E2-1DD0C651F78E}"/>
            </c:ext>
          </c:extLst>
        </c:ser>
        <c:ser>
          <c:idx val="5"/>
          <c:order val="10"/>
          <c:tx>
            <c:strRef>
              <c:f>'Graphics Input'!$E$530</c:f>
              <c:strCache>
                <c:ptCount val="1"/>
                <c:pt idx="0">
                  <c:v>NPD 4 - mid</c:v>
                </c:pt>
              </c:strCache>
            </c:strRef>
          </c:tx>
          <c:spPr>
            <a:ln>
              <a:solidFill>
                <a:schemeClr val="accent6">
                  <a:lumMod val="75000"/>
                </a:schemeClr>
              </a:solidFill>
            </a:ln>
          </c:spPr>
          <c:marker>
            <c:symbol val="none"/>
          </c:marker>
          <c:dPt>
            <c:idx val="3"/>
            <c:marker>
              <c:symbol val="circle"/>
              <c:size val="5"/>
              <c:spPr>
                <a:solidFill>
                  <a:schemeClr val="accent6">
                    <a:lumMod val="75000"/>
                  </a:schemeClr>
                </a:solidFill>
                <a:ln>
                  <a:solidFill>
                    <a:schemeClr val="accent6">
                      <a:lumMod val="75000"/>
                    </a:schemeClr>
                  </a:solidFill>
                </a:ln>
              </c:spPr>
            </c:marker>
            <c:bubble3D val="0"/>
            <c:extLst>
              <c:ext xmlns:c16="http://schemas.microsoft.com/office/drawing/2014/chart" uri="{C3380CC4-5D6E-409C-BE32-E72D297353CC}">
                <c16:uniqueId val="{0000001C-CB83-476B-B2E2-1DD0C651F78E}"/>
              </c:ext>
            </c:extLst>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Input'!$S$530:$BG$530</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1D-CB83-476B-B2E2-1DD0C651F78E}"/>
            </c:ext>
          </c:extLst>
        </c:ser>
        <c:ser>
          <c:idx val="8"/>
          <c:order val="11"/>
          <c:tx>
            <c:strRef>
              <c:f>'Graphics Input'!$E$531</c:f>
              <c:strCache>
                <c:ptCount val="1"/>
                <c:pt idx="0">
                  <c:v>NPD 4 - high</c:v>
                </c:pt>
              </c:strCache>
            </c:strRef>
          </c:tx>
          <c:spPr>
            <a:ln>
              <a:solidFill>
                <a:schemeClr val="accent6">
                  <a:lumMod val="75000"/>
                </a:schemeClr>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Input'!$S$531:$BG$531</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1E-CB83-476B-B2E2-1DD0C651F78E}"/>
            </c:ext>
          </c:extLst>
        </c:ser>
        <c:ser>
          <c:idx val="11"/>
          <c:order val="12"/>
          <c:tx>
            <c:strRef>
              <c:f>'Graphics Input'!$E$532</c:f>
              <c:strCache>
                <c:ptCount val="1"/>
                <c:pt idx="0">
                  <c:v>NPD 5 - low</c:v>
                </c:pt>
              </c:strCache>
            </c:strRef>
          </c:tx>
          <c:spPr>
            <a:ln>
              <a:solidFill>
                <a:schemeClr val="accent6">
                  <a:lumMod val="50000"/>
                </a:schemeClr>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Input'!$S$532:$BG$532</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1F-CB83-476B-B2E2-1DD0C651F78E}"/>
            </c:ext>
          </c:extLst>
        </c:ser>
        <c:ser>
          <c:idx val="13"/>
          <c:order val="13"/>
          <c:tx>
            <c:strRef>
              <c:f>'Graphics Input'!$E$533</c:f>
              <c:strCache>
                <c:ptCount val="1"/>
                <c:pt idx="0">
                  <c:v>NPD 5 - mid</c:v>
                </c:pt>
              </c:strCache>
            </c:strRef>
          </c:tx>
          <c:spPr>
            <a:ln>
              <a:solidFill>
                <a:schemeClr val="accent6">
                  <a:lumMod val="50000"/>
                </a:schemeClr>
              </a:solidFill>
            </a:ln>
          </c:spPr>
          <c:marker>
            <c:symbol val="none"/>
          </c:marker>
          <c:dPt>
            <c:idx val="3"/>
            <c:marker>
              <c:symbol val="circle"/>
              <c:size val="5"/>
              <c:spPr>
                <a:solidFill>
                  <a:schemeClr val="accent6">
                    <a:lumMod val="50000"/>
                  </a:schemeClr>
                </a:solidFill>
                <a:ln>
                  <a:solidFill>
                    <a:schemeClr val="accent6">
                      <a:lumMod val="50000"/>
                    </a:schemeClr>
                  </a:solidFill>
                </a:ln>
              </c:spPr>
            </c:marker>
            <c:bubble3D val="0"/>
            <c:extLst>
              <c:ext xmlns:c16="http://schemas.microsoft.com/office/drawing/2014/chart" uri="{C3380CC4-5D6E-409C-BE32-E72D297353CC}">
                <c16:uniqueId val="{00000020-CB83-476B-B2E2-1DD0C651F78E}"/>
              </c:ext>
            </c:extLst>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Input'!$S$533:$BG$533</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21-CB83-476B-B2E2-1DD0C651F78E}"/>
            </c:ext>
          </c:extLst>
        </c:ser>
        <c:ser>
          <c:idx val="14"/>
          <c:order val="14"/>
          <c:tx>
            <c:strRef>
              <c:f>'Graphics Input'!$E$534</c:f>
              <c:strCache>
                <c:ptCount val="1"/>
                <c:pt idx="0">
                  <c:v>NPD 5 - high</c:v>
                </c:pt>
              </c:strCache>
            </c:strRef>
          </c:tx>
          <c:spPr>
            <a:ln>
              <a:solidFill>
                <a:schemeClr val="accent6">
                  <a:lumMod val="50000"/>
                </a:schemeClr>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Input'!$S$534:$BG$534</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22-CB83-476B-B2E2-1DD0C651F78E}"/>
            </c:ext>
          </c:extLst>
        </c:ser>
        <c:ser>
          <c:idx val="15"/>
          <c:order val="15"/>
          <c:tx>
            <c:strRef>
              <c:f>'Graphics Input'!$E$535</c:f>
              <c:strCache>
                <c:ptCount val="1"/>
                <c:pt idx="0">
                  <c:v>NSD 1 - low</c:v>
                </c:pt>
              </c:strCache>
            </c:strRef>
          </c:tx>
          <c:spPr>
            <a:ln>
              <a:solidFill>
                <a:schemeClr val="accent5">
                  <a:lumMod val="40000"/>
                  <a:lumOff val="60000"/>
                </a:schemeClr>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Input'!$S$535:$BG$535</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23-CB83-476B-B2E2-1DD0C651F78E}"/>
            </c:ext>
          </c:extLst>
        </c:ser>
        <c:ser>
          <c:idx val="16"/>
          <c:order val="16"/>
          <c:tx>
            <c:strRef>
              <c:f>'Graphics Input'!$E$536</c:f>
              <c:strCache>
                <c:ptCount val="1"/>
                <c:pt idx="0">
                  <c:v>NSD 1 - mid</c:v>
                </c:pt>
              </c:strCache>
            </c:strRef>
          </c:tx>
          <c:spPr>
            <a:ln>
              <a:solidFill>
                <a:schemeClr val="accent5">
                  <a:lumMod val="40000"/>
                  <a:lumOff val="60000"/>
                </a:schemeClr>
              </a:solidFill>
            </a:ln>
          </c:spPr>
          <c:marker>
            <c:symbol val="none"/>
          </c:marker>
          <c:dPt>
            <c:idx val="3"/>
            <c:marker>
              <c:symbol val="circle"/>
              <c:size val="5"/>
              <c:spPr>
                <a:solidFill>
                  <a:schemeClr val="accent5">
                    <a:lumMod val="40000"/>
                    <a:lumOff val="60000"/>
                  </a:schemeClr>
                </a:solidFill>
                <a:ln>
                  <a:solidFill>
                    <a:schemeClr val="accent5">
                      <a:lumMod val="40000"/>
                      <a:lumOff val="60000"/>
                    </a:schemeClr>
                  </a:solidFill>
                </a:ln>
              </c:spPr>
            </c:marker>
            <c:bubble3D val="0"/>
            <c:extLst>
              <c:ext xmlns:c16="http://schemas.microsoft.com/office/drawing/2014/chart" uri="{C3380CC4-5D6E-409C-BE32-E72D297353CC}">
                <c16:uniqueId val="{00000024-CB83-476B-B2E2-1DD0C651F78E}"/>
              </c:ext>
            </c:extLst>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Input'!$S$536:$BG$536</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25-CB83-476B-B2E2-1DD0C651F78E}"/>
            </c:ext>
          </c:extLst>
        </c:ser>
        <c:ser>
          <c:idx val="17"/>
          <c:order val="17"/>
          <c:tx>
            <c:strRef>
              <c:f>'Graphics Input'!$E$537</c:f>
              <c:strCache>
                <c:ptCount val="1"/>
                <c:pt idx="0">
                  <c:v>NSD 1 - high</c:v>
                </c:pt>
              </c:strCache>
            </c:strRef>
          </c:tx>
          <c:spPr>
            <a:ln>
              <a:solidFill>
                <a:schemeClr val="accent5">
                  <a:lumMod val="40000"/>
                  <a:lumOff val="60000"/>
                </a:schemeClr>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Input'!$S$537:$BG$537</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26-CB83-476B-B2E2-1DD0C651F78E}"/>
            </c:ext>
          </c:extLst>
        </c:ser>
        <c:ser>
          <c:idx val="18"/>
          <c:order val="18"/>
          <c:tx>
            <c:strRef>
              <c:f>'Graphics Input'!$E$538</c:f>
              <c:strCache>
                <c:ptCount val="1"/>
                <c:pt idx="0">
                  <c:v>NSD 2 - low</c:v>
                </c:pt>
              </c:strCache>
            </c:strRef>
          </c:tx>
          <c:spPr>
            <a:ln>
              <a:solidFill>
                <a:schemeClr val="accent5">
                  <a:lumMod val="60000"/>
                  <a:lumOff val="40000"/>
                </a:schemeClr>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Input'!$S$538:$BG$538</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27-CB83-476B-B2E2-1DD0C651F78E}"/>
            </c:ext>
          </c:extLst>
        </c:ser>
        <c:ser>
          <c:idx val="19"/>
          <c:order val="19"/>
          <c:tx>
            <c:strRef>
              <c:f>'Graphics Input'!$E$539</c:f>
              <c:strCache>
                <c:ptCount val="1"/>
                <c:pt idx="0">
                  <c:v>NSD 2 - mid</c:v>
                </c:pt>
              </c:strCache>
            </c:strRef>
          </c:tx>
          <c:spPr>
            <a:ln>
              <a:solidFill>
                <a:schemeClr val="accent5">
                  <a:lumMod val="60000"/>
                  <a:lumOff val="40000"/>
                </a:schemeClr>
              </a:solidFill>
            </a:ln>
          </c:spPr>
          <c:marker>
            <c:symbol val="none"/>
          </c:marker>
          <c:dPt>
            <c:idx val="3"/>
            <c:marker>
              <c:symbol val="circle"/>
              <c:size val="5"/>
              <c:spPr>
                <a:solidFill>
                  <a:schemeClr val="accent5">
                    <a:lumMod val="60000"/>
                    <a:lumOff val="40000"/>
                  </a:schemeClr>
                </a:solidFill>
                <a:ln>
                  <a:solidFill>
                    <a:schemeClr val="accent5">
                      <a:lumMod val="60000"/>
                      <a:lumOff val="40000"/>
                    </a:schemeClr>
                  </a:solidFill>
                </a:ln>
              </c:spPr>
            </c:marker>
            <c:bubble3D val="0"/>
            <c:extLst>
              <c:ext xmlns:c16="http://schemas.microsoft.com/office/drawing/2014/chart" uri="{C3380CC4-5D6E-409C-BE32-E72D297353CC}">
                <c16:uniqueId val="{00000028-CB83-476B-B2E2-1DD0C651F78E}"/>
              </c:ext>
            </c:extLst>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Input'!$S$539:$BG$539</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29-CB83-476B-B2E2-1DD0C651F78E}"/>
            </c:ext>
          </c:extLst>
        </c:ser>
        <c:ser>
          <c:idx val="20"/>
          <c:order val="20"/>
          <c:tx>
            <c:strRef>
              <c:f>'Graphics Input'!$E$540</c:f>
              <c:strCache>
                <c:ptCount val="1"/>
                <c:pt idx="0">
                  <c:v>NSD 2 - high</c:v>
                </c:pt>
              </c:strCache>
            </c:strRef>
          </c:tx>
          <c:spPr>
            <a:ln>
              <a:solidFill>
                <a:schemeClr val="accent5">
                  <a:lumMod val="60000"/>
                  <a:lumOff val="40000"/>
                </a:schemeClr>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Input'!$S$540:$BG$540</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2A-CB83-476B-B2E2-1DD0C651F78E}"/>
            </c:ext>
          </c:extLst>
        </c:ser>
        <c:ser>
          <c:idx val="21"/>
          <c:order val="21"/>
          <c:tx>
            <c:strRef>
              <c:f>'Graphics Input'!$E$541</c:f>
              <c:strCache>
                <c:ptCount val="1"/>
                <c:pt idx="0">
                  <c:v>NSD 3 - low</c:v>
                </c:pt>
              </c:strCache>
            </c:strRef>
          </c:tx>
          <c:spPr>
            <a:ln>
              <a:solidFill>
                <a:schemeClr val="accent5"/>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Input'!$S$541:$BG$541</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2B-CB83-476B-B2E2-1DD0C651F78E}"/>
            </c:ext>
          </c:extLst>
        </c:ser>
        <c:ser>
          <c:idx val="22"/>
          <c:order val="22"/>
          <c:tx>
            <c:strRef>
              <c:f>'Graphics Input'!$E$542</c:f>
              <c:strCache>
                <c:ptCount val="1"/>
                <c:pt idx="0">
                  <c:v>NSD 3 - mid</c:v>
                </c:pt>
              </c:strCache>
            </c:strRef>
          </c:tx>
          <c:spPr>
            <a:ln>
              <a:solidFill>
                <a:schemeClr val="accent5"/>
              </a:solidFill>
            </a:ln>
          </c:spPr>
          <c:marker>
            <c:symbol val="none"/>
          </c:marker>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2C-CB83-476B-B2E2-1DD0C651F78E}"/>
              </c:ext>
            </c:extLst>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Input'!$S$542:$BG$542</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2D-CB83-476B-B2E2-1DD0C651F78E}"/>
            </c:ext>
          </c:extLst>
        </c:ser>
        <c:ser>
          <c:idx val="23"/>
          <c:order val="23"/>
          <c:tx>
            <c:strRef>
              <c:f>'Graphics Input'!$E$543</c:f>
              <c:strCache>
                <c:ptCount val="1"/>
                <c:pt idx="0">
                  <c:v>NSD 3 - high</c:v>
                </c:pt>
              </c:strCache>
            </c:strRef>
          </c:tx>
          <c:spPr>
            <a:ln>
              <a:solidFill>
                <a:schemeClr val="accent5"/>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Input'!$S$543:$BG$543</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2E-CB83-476B-B2E2-1DD0C651F78E}"/>
            </c:ext>
          </c:extLst>
        </c:ser>
        <c:ser>
          <c:idx val="24"/>
          <c:order val="24"/>
          <c:tx>
            <c:strRef>
              <c:f>'Graphics Input'!$E$544</c:f>
              <c:strCache>
                <c:ptCount val="1"/>
                <c:pt idx="0">
                  <c:v>NSD 4 - low</c:v>
                </c:pt>
              </c:strCache>
            </c:strRef>
          </c:tx>
          <c:spPr>
            <a:ln>
              <a:solidFill>
                <a:schemeClr val="accent5">
                  <a:lumMod val="75000"/>
                </a:schemeClr>
              </a:solidFill>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Input'!$S$544:$BG$544</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2F-CB83-476B-B2E2-1DD0C651F78E}"/>
            </c:ext>
          </c:extLst>
        </c:ser>
        <c:ser>
          <c:idx val="25"/>
          <c:order val="25"/>
          <c:tx>
            <c:strRef>
              <c:f>'Graphics Input'!$E$545</c:f>
              <c:strCache>
                <c:ptCount val="1"/>
                <c:pt idx="0">
                  <c:v>NSD 4 - mid</c:v>
                </c:pt>
              </c:strCache>
            </c:strRef>
          </c:tx>
          <c:spPr>
            <a:ln>
              <a:solidFill>
                <a:schemeClr val="accent5">
                  <a:lumMod val="75000"/>
                </a:schemeClr>
              </a:solidFill>
            </a:ln>
          </c:spPr>
          <c:marker>
            <c:symbol val="none"/>
          </c:marker>
          <c:dPt>
            <c:idx val="3"/>
            <c:marker>
              <c:symbol val="circle"/>
              <c:size val="5"/>
              <c:spPr>
                <a:solidFill>
                  <a:schemeClr val="accent5">
                    <a:lumMod val="75000"/>
                  </a:schemeClr>
                </a:solidFill>
                <a:ln>
                  <a:solidFill>
                    <a:schemeClr val="accent5">
                      <a:lumMod val="75000"/>
                    </a:schemeClr>
                  </a:solidFill>
                </a:ln>
              </c:spPr>
            </c:marker>
            <c:bubble3D val="0"/>
            <c:extLst>
              <c:ext xmlns:c16="http://schemas.microsoft.com/office/drawing/2014/chart" uri="{C3380CC4-5D6E-409C-BE32-E72D297353CC}">
                <c16:uniqueId val="{00000030-CB83-476B-B2E2-1DD0C651F78E}"/>
              </c:ext>
            </c:extLst>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Input'!$S$545:$BG$545</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31-CB83-476B-B2E2-1DD0C651F78E}"/>
            </c:ext>
          </c:extLst>
        </c:ser>
        <c:ser>
          <c:idx val="26"/>
          <c:order val="26"/>
          <c:tx>
            <c:strRef>
              <c:f>'Graphics Input'!$E$546</c:f>
              <c:strCache>
                <c:ptCount val="1"/>
                <c:pt idx="0">
                  <c:v>NSD 4 - high</c:v>
                </c:pt>
              </c:strCache>
            </c:strRef>
          </c:tx>
          <c:spPr>
            <a:ln>
              <a:solidFill>
                <a:schemeClr val="accent5">
                  <a:lumMod val="75000"/>
                </a:schemeClr>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Input'!$S$546:$BG$546</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32-CB83-476B-B2E2-1DD0C651F78E}"/>
            </c:ext>
          </c:extLst>
        </c:ser>
        <c:ser>
          <c:idx val="27"/>
          <c:order val="27"/>
          <c:tx>
            <c:strRef>
              <c:f>'Graphics Input'!$E$547</c:f>
              <c:strCache>
                <c:ptCount val="1"/>
                <c:pt idx="0">
                  <c:v>NSD 5 - low</c:v>
                </c:pt>
              </c:strCache>
            </c:strRef>
          </c:tx>
          <c:spPr>
            <a:ln>
              <a:solidFill>
                <a:schemeClr val="accent5">
                  <a:lumMod val="50000"/>
                </a:schemeClr>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Input'!$S$547:$BG$547</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33-CB83-476B-B2E2-1DD0C651F78E}"/>
            </c:ext>
          </c:extLst>
        </c:ser>
        <c:ser>
          <c:idx val="28"/>
          <c:order val="28"/>
          <c:tx>
            <c:strRef>
              <c:f>'Graphics Input'!$E$548</c:f>
              <c:strCache>
                <c:ptCount val="1"/>
                <c:pt idx="0">
                  <c:v>NSD 5 - mid</c:v>
                </c:pt>
              </c:strCache>
            </c:strRef>
          </c:tx>
          <c:spPr>
            <a:ln>
              <a:solidFill>
                <a:schemeClr val="accent5">
                  <a:lumMod val="50000"/>
                </a:schemeClr>
              </a:solidFill>
            </a:ln>
          </c:spPr>
          <c:marker>
            <c:symbol val="none"/>
          </c:marker>
          <c:dPt>
            <c:idx val="3"/>
            <c:marker>
              <c:symbol val="circle"/>
              <c:size val="5"/>
              <c:spPr>
                <a:solidFill>
                  <a:schemeClr val="accent5">
                    <a:lumMod val="50000"/>
                  </a:schemeClr>
                </a:solidFill>
                <a:ln>
                  <a:solidFill>
                    <a:schemeClr val="accent5">
                      <a:lumMod val="50000"/>
                    </a:schemeClr>
                  </a:solidFill>
                </a:ln>
              </c:spPr>
            </c:marker>
            <c:bubble3D val="0"/>
            <c:extLst>
              <c:ext xmlns:c16="http://schemas.microsoft.com/office/drawing/2014/chart" uri="{C3380CC4-5D6E-409C-BE32-E72D297353CC}">
                <c16:uniqueId val="{00000034-CB83-476B-B2E2-1DD0C651F78E}"/>
              </c:ext>
            </c:extLst>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Input'!$S$548:$BG$548</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35-CB83-476B-B2E2-1DD0C651F78E}"/>
            </c:ext>
          </c:extLst>
        </c:ser>
        <c:ser>
          <c:idx val="29"/>
          <c:order val="29"/>
          <c:tx>
            <c:strRef>
              <c:f>'Graphics Input'!$E$549</c:f>
              <c:strCache>
                <c:ptCount val="1"/>
                <c:pt idx="0">
                  <c:v>NSD 5 - high</c:v>
                </c:pt>
              </c:strCache>
            </c:strRef>
          </c:tx>
          <c:spPr>
            <a:ln>
              <a:solidFill>
                <a:schemeClr val="accent5">
                  <a:lumMod val="50000"/>
                </a:schemeClr>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Input'!$S$549:$BG$549</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extLst>
            <c:ext xmlns:c16="http://schemas.microsoft.com/office/drawing/2014/chart" uri="{C3380CC4-5D6E-409C-BE32-E72D297353CC}">
              <c16:uniqueId val="{00000036-CB83-476B-B2E2-1DD0C651F78E}"/>
            </c:ext>
          </c:extLst>
        </c:ser>
        <c:dLbls>
          <c:showLegendKey val="0"/>
          <c:showVal val="0"/>
          <c:showCatName val="0"/>
          <c:showSerName val="0"/>
          <c:showPercent val="0"/>
          <c:showBubbleSize val="0"/>
        </c:dLbls>
        <c:smooth val="0"/>
        <c:axId val="168127488"/>
        <c:axId val="168133376"/>
      </c:lineChart>
      <c:catAx>
        <c:axId val="168127488"/>
        <c:scaling>
          <c:orientation val="minMax"/>
        </c:scaling>
        <c:delete val="0"/>
        <c:axPos val="b"/>
        <c:numFmt formatCode="General" sourceLinked="1"/>
        <c:majorTickMark val="out"/>
        <c:minorTickMark val="none"/>
        <c:tickLblPos val="nextTo"/>
        <c:txPr>
          <a:bodyPr rot="0" vert="horz"/>
          <a:lstStyle/>
          <a:p>
            <a:pPr>
              <a:defRPr sz="1400"/>
            </a:pPr>
            <a:endParaRPr lang="da-DK"/>
          </a:p>
        </c:txPr>
        <c:crossAx val="168133376"/>
        <c:crosses val="autoZero"/>
        <c:auto val="1"/>
        <c:lblAlgn val="ctr"/>
        <c:lblOffset val="100"/>
        <c:tickLblSkip val="5"/>
        <c:tickMarkSkip val="1"/>
        <c:noMultiLvlLbl val="0"/>
      </c:catAx>
      <c:valAx>
        <c:axId val="168133376"/>
        <c:scaling>
          <c:orientation val="minMax"/>
          <c:min val="0"/>
        </c:scaling>
        <c:delete val="0"/>
        <c:axPos val="l"/>
        <c:majorGridlines>
          <c:spPr>
            <a:ln>
              <a:solidFill>
                <a:schemeClr val="bg1">
                  <a:lumMod val="85000"/>
                </a:schemeClr>
              </a:solidFill>
            </a:ln>
          </c:spPr>
        </c:majorGridlines>
        <c:title>
          <c:tx>
            <c:rich>
              <a:bodyPr rot="-5400000" vert="horz"/>
              <a:lstStyle/>
              <a:p>
                <a:pPr>
                  <a:defRPr sz="1800"/>
                </a:pPr>
                <a:r>
                  <a:rPr lang="en-US" sz="1400"/>
                  <a:t>Hydropower Fixed Operations and Maintenance ($/kW/yr)</a:t>
                </a:r>
              </a:p>
            </c:rich>
          </c:tx>
          <c:layout>
            <c:manualLayout>
              <c:xMode val="edge"/>
              <c:yMode val="edge"/>
              <c:x val="2.8726950889780702E-2"/>
              <c:y val="0.11486316254889101"/>
            </c:manualLayout>
          </c:layout>
          <c:overlay val="0"/>
        </c:title>
        <c:numFmt formatCode="&quot;$&quot;#,##0" sourceLinked="0"/>
        <c:majorTickMark val="out"/>
        <c:minorTickMark val="none"/>
        <c:tickLblPos val="nextTo"/>
        <c:txPr>
          <a:bodyPr/>
          <a:lstStyle/>
          <a:p>
            <a:pPr>
              <a:defRPr sz="1400"/>
            </a:pPr>
            <a:endParaRPr lang="da-DK"/>
          </a:p>
        </c:txPr>
        <c:crossAx val="168127488"/>
        <c:crosses val="autoZero"/>
        <c:crossBetween val="midCat"/>
      </c:valAx>
    </c:plotArea>
    <c:legend>
      <c:legendPos val="t"/>
      <c:layout>
        <c:manualLayout>
          <c:xMode val="edge"/>
          <c:yMode val="edge"/>
          <c:x val="0.50465012909534501"/>
          <c:y val="0.23813003157625201"/>
          <c:w val="0.476757488406854"/>
          <c:h val="0.17331533513143799"/>
        </c:manualLayout>
      </c:layout>
      <c:overlay val="0"/>
      <c:txPr>
        <a:bodyPr/>
        <a:lstStyle/>
        <a:p>
          <a:pPr>
            <a:defRPr sz="1050"/>
          </a:pPr>
          <a:endParaRPr lang="da-DK"/>
        </a:p>
      </c:txPr>
    </c:legend>
    <c:plotVisOnly val="1"/>
    <c:dispBlanksAs val="span"/>
    <c:showDLblsOverMax val="0"/>
  </c:chart>
  <c:spPr>
    <a:ln>
      <a:noFill/>
    </a:ln>
  </c:spPr>
  <c:txPr>
    <a:bodyPr/>
    <a:lstStyle/>
    <a:p>
      <a:pPr>
        <a:defRPr sz="1600"/>
      </a:pPr>
      <a:endParaRPr lang="da-DK"/>
    </a:p>
  </c:txPr>
  <c:printSettings>
    <c:headerFooter/>
    <c:pageMargins b="0.75" l="0.7" r="0.7" t="0.75" header="0.3" footer="0.3"/>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827603451424"/>
          <c:y val="1.9110042619327899E-2"/>
          <c:w val="0.85201448336941299"/>
          <c:h val="0.81318821339193104"/>
        </c:manualLayout>
      </c:layout>
      <c:lineChart>
        <c:grouping val="standard"/>
        <c:varyColors val="0"/>
        <c:ser>
          <c:idx val="3"/>
          <c:order val="0"/>
          <c:tx>
            <c:strRef>
              <c:f>'Graphics Input'!$E$552</c:f>
              <c:strCache>
                <c:ptCount val="1"/>
                <c:pt idx="0">
                  <c:v>NPD 1 - low</c:v>
                </c:pt>
              </c:strCache>
            </c:strRef>
          </c:tx>
          <c:spPr>
            <a:ln>
              <a:solidFill>
                <a:srgbClr val="FCD5B5">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Input'!$S$552:$BG$552</c:f>
              <c:numCache>
                <c:formatCode>General</c:formatCode>
                <c:ptCount val="41"/>
                <c:pt idx="4" formatCode="&quot;$&quot;#,##0">
                  <c:v>35.253545283734006</c:v>
                </c:pt>
                <c:pt idx="5" formatCode="&quot;$&quot;#,##0">
                  <c:v>35.253545283734006</c:v>
                </c:pt>
                <c:pt idx="6" formatCode="&quot;$&quot;#,##0">
                  <c:v>35.253545283734006</c:v>
                </c:pt>
                <c:pt idx="7" formatCode="&quot;$&quot;#,##0">
                  <c:v>35.253545283734006</c:v>
                </c:pt>
                <c:pt idx="8" formatCode="&quot;$&quot;#,##0">
                  <c:v>35.253545283734006</c:v>
                </c:pt>
                <c:pt idx="9" formatCode="&quot;$&quot;#,##0">
                  <c:v>35.253545283734006</c:v>
                </c:pt>
                <c:pt idx="10" formatCode="&quot;$&quot;#,##0">
                  <c:v>35.253545283734006</c:v>
                </c:pt>
                <c:pt idx="11" formatCode="&quot;$&quot;#,##0">
                  <c:v>35.253545283734006</c:v>
                </c:pt>
                <c:pt idx="12" formatCode="&quot;$&quot;#,##0">
                  <c:v>35.253545283734006</c:v>
                </c:pt>
                <c:pt idx="13" formatCode="&quot;$&quot;#,##0">
                  <c:v>35.253545283734006</c:v>
                </c:pt>
                <c:pt idx="14" formatCode="&quot;$&quot;#,##0">
                  <c:v>35.253545283734006</c:v>
                </c:pt>
                <c:pt idx="15" formatCode="&quot;$&quot;#,##0">
                  <c:v>35.253545283734006</c:v>
                </c:pt>
                <c:pt idx="16" formatCode="&quot;$&quot;#,##0">
                  <c:v>35.253545283734006</c:v>
                </c:pt>
                <c:pt idx="17" formatCode="&quot;$&quot;#,##0">
                  <c:v>35.253545283734006</c:v>
                </c:pt>
                <c:pt idx="18" formatCode="&quot;$&quot;#,##0">
                  <c:v>35.253545283734006</c:v>
                </c:pt>
                <c:pt idx="19" formatCode="&quot;$&quot;#,##0">
                  <c:v>35.253545283734006</c:v>
                </c:pt>
                <c:pt idx="20" formatCode="&quot;$&quot;#,##0">
                  <c:v>35.253545283734006</c:v>
                </c:pt>
                <c:pt idx="21" formatCode="&quot;$&quot;#,##0">
                  <c:v>35.253545283734006</c:v>
                </c:pt>
                <c:pt idx="22" formatCode="&quot;$&quot;#,##0">
                  <c:v>35.253545283734006</c:v>
                </c:pt>
                <c:pt idx="23" formatCode="&quot;$&quot;#,##0">
                  <c:v>35.253545283734006</c:v>
                </c:pt>
                <c:pt idx="24" formatCode="&quot;$&quot;#,##0">
                  <c:v>35.253545283734006</c:v>
                </c:pt>
                <c:pt idx="25" formatCode="&quot;$&quot;#,##0">
                  <c:v>35.253545283734006</c:v>
                </c:pt>
                <c:pt idx="26" formatCode="&quot;$&quot;#,##0">
                  <c:v>35.253545283734006</c:v>
                </c:pt>
                <c:pt idx="27" formatCode="&quot;$&quot;#,##0">
                  <c:v>35.253545283734006</c:v>
                </c:pt>
                <c:pt idx="28" formatCode="&quot;$&quot;#,##0">
                  <c:v>35.253545283734006</c:v>
                </c:pt>
                <c:pt idx="29" formatCode="&quot;$&quot;#,##0">
                  <c:v>35.253545283734006</c:v>
                </c:pt>
                <c:pt idx="30" formatCode="&quot;$&quot;#,##0">
                  <c:v>35.253545283734006</c:v>
                </c:pt>
                <c:pt idx="31" formatCode="&quot;$&quot;#,##0">
                  <c:v>35.253545283734006</c:v>
                </c:pt>
                <c:pt idx="32" formatCode="&quot;$&quot;#,##0">
                  <c:v>35.253545283734006</c:v>
                </c:pt>
                <c:pt idx="33" formatCode="&quot;$&quot;#,##0">
                  <c:v>35.253545283734006</c:v>
                </c:pt>
                <c:pt idx="34" formatCode="&quot;$&quot;#,##0">
                  <c:v>35.253545283734006</c:v>
                </c:pt>
                <c:pt idx="35" formatCode="&quot;$&quot;#,##0">
                  <c:v>35.253545283734006</c:v>
                </c:pt>
                <c:pt idx="36" formatCode="&quot;$&quot;#,##0">
                  <c:v>35.253545283734006</c:v>
                </c:pt>
                <c:pt idx="37" formatCode="&quot;$&quot;#,##0">
                  <c:v>35.253545283734006</c:v>
                </c:pt>
                <c:pt idx="38" formatCode="&quot;$&quot;#,##0">
                  <c:v>35.253545283734006</c:v>
                </c:pt>
                <c:pt idx="39" formatCode="&quot;$&quot;#,##0">
                  <c:v>35.253545283734006</c:v>
                </c:pt>
                <c:pt idx="40" formatCode="&quot;$&quot;#,##0">
                  <c:v>35.253545283734006</c:v>
                </c:pt>
              </c:numCache>
            </c:numRef>
          </c:val>
          <c:smooth val="0"/>
          <c:extLst>
            <c:ext xmlns:c16="http://schemas.microsoft.com/office/drawing/2014/chart" uri="{C3380CC4-5D6E-409C-BE32-E72D297353CC}">
              <c16:uniqueId val="{00000000-2CF3-4835-915C-D8F9B9A85F8A}"/>
            </c:ext>
          </c:extLst>
        </c:ser>
        <c:ser>
          <c:idx val="4"/>
          <c:order val="1"/>
          <c:tx>
            <c:strRef>
              <c:f>'Graphics Input'!$E$553</c:f>
              <c:strCache>
                <c:ptCount val="1"/>
                <c:pt idx="0">
                  <c:v>NPD 1 - mid</c:v>
                </c:pt>
              </c:strCache>
            </c:strRef>
          </c:tx>
          <c:spPr>
            <a:ln>
              <a:solidFill>
                <a:schemeClr val="accent6">
                  <a:lumMod val="40000"/>
                  <a:lumOff val="60000"/>
                </a:schemeClr>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1-2CF3-4835-915C-D8F9B9A85F8A}"/>
              </c:ext>
            </c:extLst>
          </c:dPt>
          <c:dPt>
            <c:idx val="3"/>
            <c:marker>
              <c:symbol val="circle"/>
              <c:size val="5"/>
              <c:spPr>
                <a:solidFill>
                  <a:schemeClr val="accent6">
                    <a:lumMod val="40000"/>
                    <a:lumOff val="60000"/>
                  </a:schemeClr>
                </a:solidFill>
                <a:ln>
                  <a:solidFill>
                    <a:schemeClr val="accent6">
                      <a:lumMod val="40000"/>
                      <a:lumOff val="60000"/>
                    </a:schemeClr>
                  </a:solidFill>
                </a:ln>
              </c:spPr>
            </c:marker>
            <c:bubble3D val="0"/>
            <c:extLst>
              <c:ext xmlns:c16="http://schemas.microsoft.com/office/drawing/2014/chart" uri="{C3380CC4-5D6E-409C-BE32-E72D297353CC}">
                <c16:uniqueId val="{00000002-2CF3-4835-915C-D8F9B9A85F8A}"/>
              </c:ext>
            </c:extLst>
          </c:dPt>
          <c:dPt>
            <c:idx val="12"/>
            <c:marker>
              <c:symbol val="circle"/>
              <c:size val="8"/>
              <c:spPr>
                <a:noFill/>
                <a:ln>
                  <a:noFill/>
                </a:ln>
              </c:spPr>
            </c:marker>
            <c:bubble3D val="0"/>
            <c:extLst>
              <c:ext xmlns:c16="http://schemas.microsoft.com/office/drawing/2014/chart" uri="{C3380CC4-5D6E-409C-BE32-E72D297353CC}">
                <c16:uniqueId val="{00000003-2CF3-4835-915C-D8F9B9A85F8A}"/>
              </c:ext>
            </c:extLst>
          </c:dPt>
          <c:dPt>
            <c:idx val="13"/>
            <c:marker>
              <c:symbol val="circle"/>
              <c:size val="8"/>
              <c:spPr>
                <a:noFill/>
                <a:ln>
                  <a:noFill/>
                </a:ln>
              </c:spPr>
            </c:marker>
            <c:bubble3D val="0"/>
            <c:extLst>
              <c:ext xmlns:c16="http://schemas.microsoft.com/office/drawing/2014/chart" uri="{C3380CC4-5D6E-409C-BE32-E72D297353CC}">
                <c16:uniqueId val="{00000004-2CF3-4835-915C-D8F9B9A85F8A}"/>
              </c:ext>
            </c:extLst>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Input'!$S$553:$BG$553</c:f>
              <c:numCache>
                <c:formatCode>General</c:formatCode>
                <c:ptCount val="41"/>
                <c:pt idx="3" formatCode="&quot;$&quot;#,##0">
                  <c:v>35.253545283734006</c:v>
                </c:pt>
                <c:pt idx="4" formatCode="&quot;$&quot;#,##0">
                  <c:v>35.253545283734006</c:v>
                </c:pt>
                <c:pt idx="5" formatCode="&quot;$&quot;#,##0">
                  <c:v>35.253545283734006</c:v>
                </c:pt>
                <c:pt idx="6" formatCode="&quot;$&quot;#,##0">
                  <c:v>35.253545283734006</c:v>
                </c:pt>
                <c:pt idx="7" formatCode="&quot;$&quot;#,##0">
                  <c:v>35.253545283734006</c:v>
                </c:pt>
                <c:pt idx="8" formatCode="&quot;$&quot;#,##0">
                  <c:v>35.253545283734006</c:v>
                </c:pt>
                <c:pt idx="9" formatCode="&quot;$&quot;#,##0">
                  <c:v>35.253545283734006</c:v>
                </c:pt>
                <c:pt idx="10" formatCode="&quot;$&quot;#,##0">
                  <c:v>35.253545283734006</c:v>
                </c:pt>
                <c:pt idx="11" formatCode="&quot;$&quot;#,##0">
                  <c:v>35.253545283734006</c:v>
                </c:pt>
                <c:pt idx="12" formatCode="&quot;$&quot;#,##0">
                  <c:v>35.253545283734006</c:v>
                </c:pt>
                <c:pt idx="13" formatCode="&quot;$&quot;#,##0">
                  <c:v>35.253545283734006</c:v>
                </c:pt>
                <c:pt idx="14" formatCode="&quot;$&quot;#,##0">
                  <c:v>35.253545283734006</c:v>
                </c:pt>
                <c:pt idx="15" formatCode="&quot;$&quot;#,##0">
                  <c:v>35.253545283734006</c:v>
                </c:pt>
                <c:pt idx="16" formatCode="&quot;$&quot;#,##0">
                  <c:v>35.253545283734006</c:v>
                </c:pt>
                <c:pt idx="17" formatCode="&quot;$&quot;#,##0">
                  <c:v>35.253545283734006</c:v>
                </c:pt>
                <c:pt idx="18" formatCode="&quot;$&quot;#,##0">
                  <c:v>35.253545283734006</c:v>
                </c:pt>
                <c:pt idx="19" formatCode="&quot;$&quot;#,##0">
                  <c:v>35.253545283734006</c:v>
                </c:pt>
                <c:pt idx="20" formatCode="&quot;$&quot;#,##0">
                  <c:v>35.253545283734006</c:v>
                </c:pt>
                <c:pt idx="21" formatCode="&quot;$&quot;#,##0">
                  <c:v>35.253545283734006</c:v>
                </c:pt>
                <c:pt idx="22" formatCode="&quot;$&quot;#,##0">
                  <c:v>35.253545283734006</c:v>
                </c:pt>
                <c:pt idx="23" formatCode="&quot;$&quot;#,##0">
                  <c:v>35.253545283734006</c:v>
                </c:pt>
                <c:pt idx="24" formatCode="&quot;$&quot;#,##0">
                  <c:v>35.253545283734006</c:v>
                </c:pt>
                <c:pt idx="25" formatCode="&quot;$&quot;#,##0">
                  <c:v>35.253545283734006</c:v>
                </c:pt>
                <c:pt idx="26" formatCode="&quot;$&quot;#,##0">
                  <c:v>35.253545283734006</c:v>
                </c:pt>
                <c:pt idx="27" formatCode="&quot;$&quot;#,##0">
                  <c:v>35.253545283734006</c:v>
                </c:pt>
                <c:pt idx="28" formatCode="&quot;$&quot;#,##0">
                  <c:v>35.253545283734006</c:v>
                </c:pt>
                <c:pt idx="29" formatCode="&quot;$&quot;#,##0">
                  <c:v>35.253545283734006</c:v>
                </c:pt>
                <c:pt idx="30" formatCode="&quot;$&quot;#,##0">
                  <c:v>35.253545283734006</c:v>
                </c:pt>
                <c:pt idx="31" formatCode="&quot;$&quot;#,##0">
                  <c:v>35.253545283734006</c:v>
                </c:pt>
                <c:pt idx="32" formatCode="&quot;$&quot;#,##0">
                  <c:v>35.253545283734006</c:v>
                </c:pt>
                <c:pt idx="33" formatCode="&quot;$&quot;#,##0">
                  <c:v>35.253545283734006</c:v>
                </c:pt>
                <c:pt idx="34" formatCode="&quot;$&quot;#,##0">
                  <c:v>35.253545283734006</c:v>
                </c:pt>
                <c:pt idx="35" formatCode="&quot;$&quot;#,##0">
                  <c:v>35.253545283734006</c:v>
                </c:pt>
                <c:pt idx="36" formatCode="&quot;$&quot;#,##0">
                  <c:v>35.253545283734006</c:v>
                </c:pt>
                <c:pt idx="37" formatCode="&quot;$&quot;#,##0">
                  <c:v>35.253545283734006</c:v>
                </c:pt>
                <c:pt idx="38" formatCode="&quot;$&quot;#,##0">
                  <c:v>35.253545283734006</c:v>
                </c:pt>
                <c:pt idx="39" formatCode="&quot;$&quot;#,##0">
                  <c:v>35.253545283734006</c:v>
                </c:pt>
                <c:pt idx="40" formatCode="&quot;$&quot;#,##0">
                  <c:v>35.253545283734006</c:v>
                </c:pt>
              </c:numCache>
            </c:numRef>
          </c:val>
          <c:smooth val="0"/>
          <c:extLst>
            <c:ext xmlns:c16="http://schemas.microsoft.com/office/drawing/2014/chart" uri="{C3380CC4-5D6E-409C-BE32-E72D297353CC}">
              <c16:uniqueId val="{00000005-2CF3-4835-915C-D8F9B9A85F8A}"/>
            </c:ext>
          </c:extLst>
        </c:ser>
        <c:ser>
          <c:idx val="6"/>
          <c:order val="2"/>
          <c:tx>
            <c:strRef>
              <c:f>'Graphics Input'!$E$554</c:f>
              <c:strCache>
                <c:ptCount val="1"/>
                <c:pt idx="0">
                  <c:v>NPD 1 - high</c:v>
                </c:pt>
              </c:strCache>
            </c:strRef>
          </c:tx>
          <c:spPr>
            <a:ln>
              <a:solidFill>
                <a:schemeClr val="accent6">
                  <a:lumMod val="40000"/>
                  <a:lumOff val="60000"/>
                </a:schemeClr>
              </a:solidFill>
              <a:prstDash val="dash"/>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6-2CF3-4835-915C-D8F9B9A85F8A}"/>
              </c:ext>
            </c:extLst>
          </c:dPt>
          <c:dPt>
            <c:idx val="1"/>
            <c:bubble3D val="0"/>
            <c:extLst>
              <c:ext xmlns:c16="http://schemas.microsoft.com/office/drawing/2014/chart" uri="{C3380CC4-5D6E-409C-BE32-E72D297353CC}">
                <c16:uniqueId val="{00000007-2CF3-4835-915C-D8F9B9A85F8A}"/>
              </c:ext>
            </c:extLst>
          </c:dPt>
          <c:dPt>
            <c:idx val="13"/>
            <c:bubble3D val="0"/>
            <c:extLst>
              <c:ext xmlns:c16="http://schemas.microsoft.com/office/drawing/2014/chart" uri="{C3380CC4-5D6E-409C-BE32-E72D297353CC}">
                <c16:uniqueId val="{00000008-2CF3-4835-915C-D8F9B9A85F8A}"/>
              </c:ext>
            </c:extLst>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Input'!$S$554:$BG$554</c:f>
              <c:numCache>
                <c:formatCode>General</c:formatCode>
                <c:ptCount val="41"/>
                <c:pt idx="4" formatCode="&quot;$&quot;#,##0">
                  <c:v>35.253545283734006</c:v>
                </c:pt>
                <c:pt idx="5" formatCode="&quot;$&quot;#,##0">
                  <c:v>35.253545283734006</c:v>
                </c:pt>
                <c:pt idx="6" formatCode="&quot;$&quot;#,##0">
                  <c:v>35.253545283734006</c:v>
                </c:pt>
                <c:pt idx="7" formatCode="&quot;$&quot;#,##0">
                  <c:v>35.253545283734006</c:v>
                </c:pt>
                <c:pt idx="8" formatCode="&quot;$&quot;#,##0">
                  <c:v>35.253545283734006</c:v>
                </c:pt>
                <c:pt idx="9" formatCode="&quot;$&quot;#,##0">
                  <c:v>35.253545283734006</c:v>
                </c:pt>
                <c:pt idx="10" formatCode="&quot;$&quot;#,##0">
                  <c:v>35.253545283734006</c:v>
                </c:pt>
                <c:pt idx="11" formatCode="&quot;$&quot;#,##0">
                  <c:v>35.253545283734006</c:v>
                </c:pt>
                <c:pt idx="12" formatCode="&quot;$&quot;#,##0">
                  <c:v>35.253545283734006</c:v>
                </c:pt>
                <c:pt idx="13" formatCode="&quot;$&quot;#,##0">
                  <c:v>35.253545283734006</c:v>
                </c:pt>
                <c:pt idx="14" formatCode="&quot;$&quot;#,##0">
                  <c:v>35.253545283734006</c:v>
                </c:pt>
                <c:pt idx="15" formatCode="&quot;$&quot;#,##0">
                  <c:v>35.253545283734006</c:v>
                </c:pt>
                <c:pt idx="16" formatCode="&quot;$&quot;#,##0">
                  <c:v>35.253545283734006</c:v>
                </c:pt>
                <c:pt idx="17" formatCode="&quot;$&quot;#,##0">
                  <c:v>35.253545283734006</c:v>
                </c:pt>
                <c:pt idx="18" formatCode="&quot;$&quot;#,##0">
                  <c:v>35.253545283734006</c:v>
                </c:pt>
                <c:pt idx="19" formatCode="&quot;$&quot;#,##0">
                  <c:v>35.253545283734006</c:v>
                </c:pt>
                <c:pt idx="20" formatCode="&quot;$&quot;#,##0">
                  <c:v>35.253545283734006</c:v>
                </c:pt>
                <c:pt idx="21" formatCode="&quot;$&quot;#,##0">
                  <c:v>35.253545283734006</c:v>
                </c:pt>
                <c:pt idx="22" formatCode="&quot;$&quot;#,##0">
                  <c:v>35.253545283734006</c:v>
                </c:pt>
                <c:pt idx="23" formatCode="&quot;$&quot;#,##0">
                  <c:v>35.253545283734006</c:v>
                </c:pt>
                <c:pt idx="24" formatCode="&quot;$&quot;#,##0">
                  <c:v>35.253545283734006</c:v>
                </c:pt>
                <c:pt idx="25" formatCode="&quot;$&quot;#,##0">
                  <c:v>35.253545283734006</c:v>
                </c:pt>
                <c:pt idx="26" formatCode="&quot;$&quot;#,##0">
                  <c:v>35.253545283734006</c:v>
                </c:pt>
                <c:pt idx="27" formatCode="&quot;$&quot;#,##0">
                  <c:v>35.253545283734006</c:v>
                </c:pt>
                <c:pt idx="28" formatCode="&quot;$&quot;#,##0">
                  <c:v>35.253545283734006</c:v>
                </c:pt>
                <c:pt idx="29" formatCode="&quot;$&quot;#,##0">
                  <c:v>35.253545283734006</c:v>
                </c:pt>
                <c:pt idx="30" formatCode="&quot;$&quot;#,##0">
                  <c:v>35.253545283734006</c:v>
                </c:pt>
                <c:pt idx="31" formatCode="&quot;$&quot;#,##0">
                  <c:v>35.253545283734006</c:v>
                </c:pt>
                <c:pt idx="32" formatCode="&quot;$&quot;#,##0">
                  <c:v>35.253545283734006</c:v>
                </c:pt>
                <c:pt idx="33" formatCode="&quot;$&quot;#,##0">
                  <c:v>35.253545283734006</c:v>
                </c:pt>
                <c:pt idx="34" formatCode="&quot;$&quot;#,##0">
                  <c:v>35.253545283734006</c:v>
                </c:pt>
                <c:pt idx="35" formatCode="&quot;$&quot;#,##0">
                  <c:v>35.253545283734006</c:v>
                </c:pt>
                <c:pt idx="36" formatCode="&quot;$&quot;#,##0">
                  <c:v>35.253545283734006</c:v>
                </c:pt>
                <c:pt idx="37" formatCode="&quot;$&quot;#,##0">
                  <c:v>35.253545283734006</c:v>
                </c:pt>
                <c:pt idx="38" formatCode="&quot;$&quot;#,##0">
                  <c:v>35.253545283734006</c:v>
                </c:pt>
                <c:pt idx="39" formatCode="&quot;$&quot;#,##0">
                  <c:v>35.253545283734006</c:v>
                </c:pt>
                <c:pt idx="40" formatCode="&quot;$&quot;#,##0">
                  <c:v>35.253545283734006</c:v>
                </c:pt>
              </c:numCache>
            </c:numRef>
          </c:val>
          <c:smooth val="0"/>
          <c:extLst>
            <c:ext xmlns:c16="http://schemas.microsoft.com/office/drawing/2014/chart" uri="{C3380CC4-5D6E-409C-BE32-E72D297353CC}">
              <c16:uniqueId val="{00000009-2CF3-4835-915C-D8F9B9A85F8A}"/>
            </c:ext>
          </c:extLst>
        </c:ser>
        <c:ser>
          <c:idx val="7"/>
          <c:order val="3"/>
          <c:tx>
            <c:strRef>
              <c:f>'Graphics Input'!$E$555</c:f>
              <c:strCache>
                <c:ptCount val="1"/>
                <c:pt idx="0">
                  <c:v>NPD 2 - low</c:v>
                </c:pt>
              </c:strCache>
            </c:strRef>
          </c:tx>
          <c:spPr>
            <a:ln>
              <a:solidFill>
                <a:srgbClr val="FAC090">
                  <a:alpha val="0"/>
                </a:srgbClr>
              </a:solidFill>
              <a:prstDash val="sysDot"/>
            </a:ln>
          </c:spPr>
          <c:marker>
            <c:symbol val="none"/>
          </c:marker>
          <c:dPt>
            <c:idx val="1"/>
            <c:bubble3D val="0"/>
            <c:extLst>
              <c:ext xmlns:c16="http://schemas.microsoft.com/office/drawing/2014/chart" uri="{C3380CC4-5D6E-409C-BE32-E72D297353CC}">
                <c16:uniqueId val="{0000000A-2CF3-4835-915C-D8F9B9A85F8A}"/>
              </c:ext>
            </c:extLst>
          </c:dPt>
          <c:dPt>
            <c:idx val="12"/>
            <c:bubble3D val="0"/>
            <c:extLst>
              <c:ext xmlns:c16="http://schemas.microsoft.com/office/drawing/2014/chart" uri="{C3380CC4-5D6E-409C-BE32-E72D297353CC}">
                <c16:uniqueId val="{0000000B-2CF3-4835-915C-D8F9B9A85F8A}"/>
              </c:ext>
            </c:extLst>
          </c:dPt>
          <c:dPt>
            <c:idx val="13"/>
            <c:bubble3D val="0"/>
            <c:extLst>
              <c:ext xmlns:c16="http://schemas.microsoft.com/office/drawing/2014/chart" uri="{C3380CC4-5D6E-409C-BE32-E72D297353CC}">
                <c16:uniqueId val="{0000000C-2CF3-4835-915C-D8F9B9A85F8A}"/>
              </c:ext>
            </c:extLst>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Input'!$S$555:$BG$555</c:f>
              <c:numCache>
                <c:formatCode>General</c:formatCode>
                <c:ptCount val="41"/>
                <c:pt idx="4" formatCode="&quot;$&quot;#,##0">
                  <c:v>60.655623739958578</c:v>
                </c:pt>
                <c:pt idx="5" formatCode="&quot;$&quot;#,##0">
                  <c:v>60.655623739958578</c:v>
                </c:pt>
                <c:pt idx="6" formatCode="&quot;$&quot;#,##0">
                  <c:v>60.655623739958578</c:v>
                </c:pt>
                <c:pt idx="7" formatCode="&quot;$&quot;#,##0">
                  <c:v>60.655623739958578</c:v>
                </c:pt>
                <c:pt idx="8" formatCode="&quot;$&quot;#,##0">
                  <c:v>60.655623739958578</c:v>
                </c:pt>
                <c:pt idx="9" formatCode="&quot;$&quot;#,##0">
                  <c:v>60.655623739958578</c:v>
                </c:pt>
                <c:pt idx="10" formatCode="&quot;$&quot;#,##0">
                  <c:v>60.655623739958578</c:v>
                </c:pt>
                <c:pt idx="11" formatCode="&quot;$&quot;#,##0">
                  <c:v>60.655623739958578</c:v>
                </c:pt>
                <c:pt idx="12" formatCode="&quot;$&quot;#,##0">
                  <c:v>60.655623739958578</c:v>
                </c:pt>
                <c:pt idx="13" formatCode="&quot;$&quot;#,##0">
                  <c:v>60.655623739958578</c:v>
                </c:pt>
                <c:pt idx="14" formatCode="&quot;$&quot;#,##0">
                  <c:v>60.655623739958578</c:v>
                </c:pt>
                <c:pt idx="15" formatCode="&quot;$&quot;#,##0">
                  <c:v>60.655623739958578</c:v>
                </c:pt>
                <c:pt idx="16" formatCode="&quot;$&quot;#,##0">
                  <c:v>60.655623739958578</c:v>
                </c:pt>
                <c:pt idx="17" formatCode="&quot;$&quot;#,##0">
                  <c:v>60.655623739958578</c:v>
                </c:pt>
                <c:pt idx="18" formatCode="&quot;$&quot;#,##0">
                  <c:v>60.655623739958578</c:v>
                </c:pt>
                <c:pt idx="19" formatCode="&quot;$&quot;#,##0">
                  <c:v>60.655623739958578</c:v>
                </c:pt>
                <c:pt idx="20" formatCode="&quot;$&quot;#,##0">
                  <c:v>60.655623739958578</c:v>
                </c:pt>
                <c:pt idx="21" formatCode="&quot;$&quot;#,##0">
                  <c:v>60.655623739958578</c:v>
                </c:pt>
                <c:pt idx="22" formatCode="&quot;$&quot;#,##0">
                  <c:v>60.655623739958578</c:v>
                </c:pt>
                <c:pt idx="23" formatCode="&quot;$&quot;#,##0">
                  <c:v>60.655623739958578</c:v>
                </c:pt>
                <c:pt idx="24" formatCode="&quot;$&quot;#,##0">
                  <c:v>60.655623739958578</c:v>
                </c:pt>
                <c:pt idx="25" formatCode="&quot;$&quot;#,##0">
                  <c:v>60.655623739958578</c:v>
                </c:pt>
                <c:pt idx="26" formatCode="&quot;$&quot;#,##0">
                  <c:v>60.655623739958578</c:v>
                </c:pt>
                <c:pt idx="27" formatCode="&quot;$&quot;#,##0">
                  <c:v>60.655623739958578</c:v>
                </c:pt>
                <c:pt idx="28" formatCode="&quot;$&quot;#,##0">
                  <c:v>60.655623739958578</c:v>
                </c:pt>
                <c:pt idx="29" formatCode="&quot;$&quot;#,##0">
                  <c:v>60.655623739958578</c:v>
                </c:pt>
                <c:pt idx="30" formatCode="&quot;$&quot;#,##0">
                  <c:v>60.655623739958578</c:v>
                </c:pt>
                <c:pt idx="31" formatCode="&quot;$&quot;#,##0">
                  <c:v>60.655623739958578</c:v>
                </c:pt>
                <c:pt idx="32" formatCode="&quot;$&quot;#,##0">
                  <c:v>60.655623739958578</c:v>
                </c:pt>
                <c:pt idx="33" formatCode="&quot;$&quot;#,##0">
                  <c:v>60.655623739958578</c:v>
                </c:pt>
                <c:pt idx="34" formatCode="&quot;$&quot;#,##0">
                  <c:v>60.655623739958578</c:v>
                </c:pt>
                <c:pt idx="35" formatCode="&quot;$&quot;#,##0">
                  <c:v>60.655623739958578</c:v>
                </c:pt>
                <c:pt idx="36" formatCode="&quot;$&quot;#,##0">
                  <c:v>60.655623739958578</c:v>
                </c:pt>
                <c:pt idx="37" formatCode="&quot;$&quot;#,##0">
                  <c:v>60.655623739958578</c:v>
                </c:pt>
                <c:pt idx="38" formatCode="&quot;$&quot;#,##0">
                  <c:v>60.655623739958578</c:v>
                </c:pt>
                <c:pt idx="39" formatCode="&quot;$&quot;#,##0">
                  <c:v>60.655623739958578</c:v>
                </c:pt>
                <c:pt idx="40" formatCode="&quot;$&quot;#,##0">
                  <c:v>60.655623739958578</c:v>
                </c:pt>
              </c:numCache>
            </c:numRef>
          </c:val>
          <c:smooth val="0"/>
          <c:extLst>
            <c:ext xmlns:c16="http://schemas.microsoft.com/office/drawing/2014/chart" uri="{C3380CC4-5D6E-409C-BE32-E72D297353CC}">
              <c16:uniqueId val="{0000000D-2CF3-4835-915C-D8F9B9A85F8A}"/>
            </c:ext>
          </c:extLst>
        </c:ser>
        <c:ser>
          <c:idx val="9"/>
          <c:order val="4"/>
          <c:tx>
            <c:strRef>
              <c:f>'Graphics Input'!$E$556</c:f>
              <c:strCache>
                <c:ptCount val="1"/>
                <c:pt idx="0">
                  <c:v>NPD 2 - mid</c:v>
                </c:pt>
              </c:strCache>
            </c:strRef>
          </c:tx>
          <c:spPr>
            <a:ln>
              <a:solidFill>
                <a:schemeClr val="accent6">
                  <a:lumMod val="60000"/>
                  <a:lumOff val="40000"/>
                </a:schemeClr>
              </a:solidFill>
              <a:prstDash val="solid"/>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0E-2CF3-4835-915C-D8F9B9A85F8A}"/>
              </c:ext>
            </c:extLst>
          </c:dPt>
          <c:dPt>
            <c:idx val="3"/>
            <c:marker>
              <c:symbol val="circle"/>
              <c:size val="5"/>
              <c:spPr>
                <a:solidFill>
                  <a:schemeClr val="accent6">
                    <a:lumMod val="60000"/>
                    <a:lumOff val="40000"/>
                  </a:schemeClr>
                </a:solidFill>
                <a:ln>
                  <a:solidFill>
                    <a:schemeClr val="accent6">
                      <a:lumMod val="60000"/>
                      <a:lumOff val="40000"/>
                    </a:schemeClr>
                  </a:solidFill>
                </a:ln>
              </c:spPr>
            </c:marker>
            <c:bubble3D val="0"/>
            <c:extLst>
              <c:ext xmlns:c16="http://schemas.microsoft.com/office/drawing/2014/chart" uri="{C3380CC4-5D6E-409C-BE32-E72D297353CC}">
                <c16:uniqueId val="{0000000F-2CF3-4835-915C-D8F9B9A85F8A}"/>
              </c:ext>
            </c:extLst>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Input'!$S$556:$BG$556</c:f>
              <c:numCache>
                <c:formatCode>General</c:formatCode>
                <c:ptCount val="41"/>
                <c:pt idx="3" formatCode="&quot;$&quot;#,##0">
                  <c:v>60.655623739958578</c:v>
                </c:pt>
                <c:pt idx="4" formatCode="&quot;$&quot;#,##0">
                  <c:v>60.655623739958578</c:v>
                </c:pt>
                <c:pt idx="5" formatCode="&quot;$&quot;#,##0">
                  <c:v>60.655623739958578</c:v>
                </c:pt>
                <c:pt idx="6" formatCode="&quot;$&quot;#,##0">
                  <c:v>60.655623739958578</c:v>
                </c:pt>
                <c:pt idx="7" formatCode="&quot;$&quot;#,##0">
                  <c:v>60.655623739958578</c:v>
                </c:pt>
                <c:pt idx="8" formatCode="&quot;$&quot;#,##0">
                  <c:v>60.655623739958578</c:v>
                </c:pt>
                <c:pt idx="9" formatCode="&quot;$&quot;#,##0">
                  <c:v>60.655623739958578</c:v>
                </c:pt>
                <c:pt idx="10" formatCode="&quot;$&quot;#,##0">
                  <c:v>60.655623739958578</c:v>
                </c:pt>
                <c:pt idx="11" formatCode="&quot;$&quot;#,##0">
                  <c:v>60.655623739958578</c:v>
                </c:pt>
                <c:pt idx="12" formatCode="&quot;$&quot;#,##0">
                  <c:v>60.655623739958578</c:v>
                </c:pt>
                <c:pt idx="13" formatCode="&quot;$&quot;#,##0">
                  <c:v>60.655623739958578</c:v>
                </c:pt>
                <c:pt idx="14" formatCode="&quot;$&quot;#,##0">
                  <c:v>60.655623739958578</c:v>
                </c:pt>
                <c:pt idx="15" formatCode="&quot;$&quot;#,##0">
                  <c:v>60.655623739958578</c:v>
                </c:pt>
                <c:pt idx="16" formatCode="&quot;$&quot;#,##0">
                  <c:v>60.655623739958578</c:v>
                </c:pt>
                <c:pt idx="17" formatCode="&quot;$&quot;#,##0">
                  <c:v>60.655623739958578</c:v>
                </c:pt>
                <c:pt idx="18" formatCode="&quot;$&quot;#,##0">
                  <c:v>60.655623739958578</c:v>
                </c:pt>
                <c:pt idx="19" formatCode="&quot;$&quot;#,##0">
                  <c:v>60.655623739958578</c:v>
                </c:pt>
                <c:pt idx="20" formatCode="&quot;$&quot;#,##0">
                  <c:v>60.655623739958578</c:v>
                </c:pt>
                <c:pt idx="21" formatCode="&quot;$&quot;#,##0">
                  <c:v>60.655623739958578</c:v>
                </c:pt>
                <c:pt idx="22" formatCode="&quot;$&quot;#,##0">
                  <c:v>60.655623739958578</c:v>
                </c:pt>
                <c:pt idx="23" formatCode="&quot;$&quot;#,##0">
                  <c:v>60.655623739958578</c:v>
                </c:pt>
                <c:pt idx="24" formatCode="&quot;$&quot;#,##0">
                  <c:v>60.655623739958578</c:v>
                </c:pt>
                <c:pt idx="25" formatCode="&quot;$&quot;#,##0">
                  <c:v>60.655623739958578</c:v>
                </c:pt>
                <c:pt idx="26" formatCode="&quot;$&quot;#,##0">
                  <c:v>60.655623739958578</c:v>
                </c:pt>
                <c:pt idx="27" formatCode="&quot;$&quot;#,##0">
                  <c:v>60.655623739958578</c:v>
                </c:pt>
                <c:pt idx="28" formatCode="&quot;$&quot;#,##0">
                  <c:v>60.655623739958578</c:v>
                </c:pt>
                <c:pt idx="29" formatCode="&quot;$&quot;#,##0">
                  <c:v>60.655623739958578</c:v>
                </c:pt>
                <c:pt idx="30" formatCode="&quot;$&quot;#,##0">
                  <c:v>60.655623739958578</c:v>
                </c:pt>
                <c:pt idx="31" formatCode="&quot;$&quot;#,##0">
                  <c:v>60.655623739958578</c:v>
                </c:pt>
                <c:pt idx="32" formatCode="&quot;$&quot;#,##0">
                  <c:v>60.655623739958578</c:v>
                </c:pt>
                <c:pt idx="33" formatCode="&quot;$&quot;#,##0">
                  <c:v>60.655623739958578</c:v>
                </c:pt>
                <c:pt idx="34" formatCode="&quot;$&quot;#,##0">
                  <c:v>60.655623739958578</c:v>
                </c:pt>
                <c:pt idx="35" formatCode="&quot;$&quot;#,##0">
                  <c:v>60.655623739958578</c:v>
                </c:pt>
                <c:pt idx="36" formatCode="&quot;$&quot;#,##0">
                  <c:v>60.655623739958578</c:v>
                </c:pt>
                <c:pt idx="37" formatCode="&quot;$&quot;#,##0">
                  <c:v>60.655623739958578</c:v>
                </c:pt>
                <c:pt idx="38" formatCode="&quot;$&quot;#,##0">
                  <c:v>60.655623739958578</c:v>
                </c:pt>
                <c:pt idx="39" formatCode="&quot;$&quot;#,##0">
                  <c:v>60.655623739958578</c:v>
                </c:pt>
                <c:pt idx="40" formatCode="&quot;$&quot;#,##0">
                  <c:v>60.655623739958578</c:v>
                </c:pt>
              </c:numCache>
            </c:numRef>
          </c:val>
          <c:smooth val="0"/>
          <c:extLst>
            <c:ext xmlns:c16="http://schemas.microsoft.com/office/drawing/2014/chart" uri="{C3380CC4-5D6E-409C-BE32-E72D297353CC}">
              <c16:uniqueId val="{00000010-2CF3-4835-915C-D8F9B9A85F8A}"/>
            </c:ext>
          </c:extLst>
        </c:ser>
        <c:ser>
          <c:idx val="10"/>
          <c:order val="5"/>
          <c:tx>
            <c:strRef>
              <c:f>'Graphics Input'!$E$557</c:f>
              <c:strCache>
                <c:ptCount val="1"/>
                <c:pt idx="0">
                  <c:v>NPD 2 - high</c:v>
                </c:pt>
              </c:strCache>
            </c:strRef>
          </c:tx>
          <c:spPr>
            <a:ln>
              <a:solidFill>
                <a:schemeClr val="accent6">
                  <a:lumMod val="60000"/>
                  <a:lumOff val="40000"/>
                </a:schemeClr>
              </a:solidFill>
              <a:prstDash val="dash"/>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11-2CF3-4835-915C-D8F9B9A85F8A}"/>
              </c:ext>
            </c:extLst>
          </c:dPt>
          <c:dPt>
            <c:idx val="1"/>
            <c:bubble3D val="0"/>
            <c:extLst>
              <c:ext xmlns:c16="http://schemas.microsoft.com/office/drawing/2014/chart" uri="{C3380CC4-5D6E-409C-BE32-E72D297353CC}">
                <c16:uniqueId val="{00000012-2CF3-4835-915C-D8F9B9A85F8A}"/>
              </c:ext>
            </c:extLst>
          </c:dPt>
          <c:dPt>
            <c:idx val="12"/>
            <c:bubble3D val="0"/>
            <c:extLst>
              <c:ext xmlns:c16="http://schemas.microsoft.com/office/drawing/2014/chart" uri="{C3380CC4-5D6E-409C-BE32-E72D297353CC}">
                <c16:uniqueId val="{00000013-2CF3-4835-915C-D8F9B9A85F8A}"/>
              </c:ext>
            </c:extLst>
          </c:dPt>
          <c:dPt>
            <c:idx val="13"/>
            <c:bubble3D val="0"/>
            <c:extLst>
              <c:ext xmlns:c16="http://schemas.microsoft.com/office/drawing/2014/chart" uri="{C3380CC4-5D6E-409C-BE32-E72D297353CC}">
                <c16:uniqueId val="{00000014-2CF3-4835-915C-D8F9B9A85F8A}"/>
              </c:ext>
            </c:extLst>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Input'!$S$557:$BG$557</c:f>
              <c:numCache>
                <c:formatCode>General</c:formatCode>
                <c:ptCount val="41"/>
                <c:pt idx="4" formatCode="&quot;$&quot;#,##0">
                  <c:v>60.655623739958578</c:v>
                </c:pt>
                <c:pt idx="5" formatCode="&quot;$&quot;#,##0">
                  <c:v>60.655623739958578</c:v>
                </c:pt>
                <c:pt idx="6" formatCode="&quot;$&quot;#,##0">
                  <c:v>60.655623739958578</c:v>
                </c:pt>
                <c:pt idx="7" formatCode="&quot;$&quot;#,##0">
                  <c:v>60.655623739958578</c:v>
                </c:pt>
                <c:pt idx="8" formatCode="&quot;$&quot;#,##0">
                  <c:v>60.655623739958578</c:v>
                </c:pt>
                <c:pt idx="9" formatCode="&quot;$&quot;#,##0">
                  <c:v>60.655623739958578</c:v>
                </c:pt>
                <c:pt idx="10" formatCode="&quot;$&quot;#,##0">
                  <c:v>60.655623739958578</c:v>
                </c:pt>
                <c:pt idx="11" formatCode="&quot;$&quot;#,##0">
                  <c:v>60.655623739958578</c:v>
                </c:pt>
                <c:pt idx="12" formatCode="&quot;$&quot;#,##0">
                  <c:v>60.655623739958578</c:v>
                </c:pt>
                <c:pt idx="13" formatCode="&quot;$&quot;#,##0">
                  <c:v>60.655623739958578</c:v>
                </c:pt>
                <c:pt idx="14" formatCode="&quot;$&quot;#,##0">
                  <c:v>60.655623739958578</c:v>
                </c:pt>
                <c:pt idx="15" formatCode="&quot;$&quot;#,##0">
                  <c:v>60.655623739958578</c:v>
                </c:pt>
                <c:pt idx="16" formatCode="&quot;$&quot;#,##0">
                  <c:v>60.655623739958578</c:v>
                </c:pt>
                <c:pt idx="17" formatCode="&quot;$&quot;#,##0">
                  <c:v>60.655623739958578</c:v>
                </c:pt>
                <c:pt idx="18" formatCode="&quot;$&quot;#,##0">
                  <c:v>60.655623739958578</c:v>
                </c:pt>
                <c:pt idx="19" formatCode="&quot;$&quot;#,##0">
                  <c:v>60.655623739958578</c:v>
                </c:pt>
                <c:pt idx="20" formatCode="&quot;$&quot;#,##0">
                  <c:v>60.655623739958578</c:v>
                </c:pt>
                <c:pt idx="21" formatCode="&quot;$&quot;#,##0">
                  <c:v>60.655623739958578</c:v>
                </c:pt>
                <c:pt idx="22" formatCode="&quot;$&quot;#,##0">
                  <c:v>60.655623739958578</c:v>
                </c:pt>
                <c:pt idx="23" formatCode="&quot;$&quot;#,##0">
                  <c:v>60.655623739958578</c:v>
                </c:pt>
                <c:pt idx="24" formatCode="&quot;$&quot;#,##0">
                  <c:v>60.655623739958578</c:v>
                </c:pt>
                <c:pt idx="25" formatCode="&quot;$&quot;#,##0">
                  <c:v>60.655623739958578</c:v>
                </c:pt>
                <c:pt idx="26" formatCode="&quot;$&quot;#,##0">
                  <c:v>60.655623739958578</c:v>
                </c:pt>
                <c:pt idx="27" formatCode="&quot;$&quot;#,##0">
                  <c:v>60.655623739958578</c:v>
                </c:pt>
                <c:pt idx="28" formatCode="&quot;$&quot;#,##0">
                  <c:v>60.655623739958578</c:v>
                </c:pt>
                <c:pt idx="29" formatCode="&quot;$&quot;#,##0">
                  <c:v>60.655623739958578</c:v>
                </c:pt>
                <c:pt idx="30" formatCode="&quot;$&quot;#,##0">
                  <c:v>60.655623739958578</c:v>
                </c:pt>
                <c:pt idx="31" formatCode="&quot;$&quot;#,##0">
                  <c:v>60.655623739958578</c:v>
                </c:pt>
                <c:pt idx="32" formatCode="&quot;$&quot;#,##0">
                  <c:v>60.655623739958578</c:v>
                </c:pt>
                <c:pt idx="33" formatCode="&quot;$&quot;#,##0">
                  <c:v>60.655623739958578</c:v>
                </c:pt>
                <c:pt idx="34" formatCode="&quot;$&quot;#,##0">
                  <c:v>60.655623739958578</c:v>
                </c:pt>
                <c:pt idx="35" formatCode="&quot;$&quot;#,##0">
                  <c:v>60.655623739958578</c:v>
                </c:pt>
                <c:pt idx="36" formatCode="&quot;$&quot;#,##0">
                  <c:v>60.655623739958578</c:v>
                </c:pt>
                <c:pt idx="37" formatCode="&quot;$&quot;#,##0">
                  <c:v>60.655623739958578</c:v>
                </c:pt>
                <c:pt idx="38" formatCode="&quot;$&quot;#,##0">
                  <c:v>60.655623739958578</c:v>
                </c:pt>
                <c:pt idx="39" formatCode="&quot;$&quot;#,##0">
                  <c:v>60.655623739958578</c:v>
                </c:pt>
                <c:pt idx="40" formatCode="&quot;$&quot;#,##0">
                  <c:v>60.655623739958578</c:v>
                </c:pt>
              </c:numCache>
            </c:numRef>
          </c:val>
          <c:smooth val="0"/>
          <c:extLst>
            <c:ext xmlns:c16="http://schemas.microsoft.com/office/drawing/2014/chart" uri="{C3380CC4-5D6E-409C-BE32-E72D297353CC}">
              <c16:uniqueId val="{00000015-2CF3-4835-915C-D8F9B9A85F8A}"/>
            </c:ext>
          </c:extLst>
        </c:ser>
        <c:ser>
          <c:idx val="12"/>
          <c:order val="6"/>
          <c:tx>
            <c:strRef>
              <c:f>'Graphics Input'!$E$558</c:f>
              <c:strCache>
                <c:ptCount val="1"/>
                <c:pt idx="0">
                  <c:v>NPD 3 - low</c:v>
                </c:pt>
              </c:strCache>
            </c:strRef>
          </c:tx>
          <c:spPr>
            <a:ln>
              <a:solidFill>
                <a:srgbClr val="F79646">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Input'!$S$558:$BG$558</c:f>
              <c:numCache>
                <c:formatCode>General</c:formatCode>
                <c:ptCount val="41"/>
                <c:pt idx="4" formatCode="&quot;$&quot;#,##0">
                  <c:v>120.78566310478746</c:v>
                </c:pt>
                <c:pt idx="5" formatCode="&quot;$&quot;#,##0">
                  <c:v>120.78566310478746</c:v>
                </c:pt>
                <c:pt idx="6" formatCode="&quot;$&quot;#,##0">
                  <c:v>120.78566310478746</c:v>
                </c:pt>
                <c:pt idx="7" formatCode="&quot;$&quot;#,##0">
                  <c:v>120.78566310478746</c:v>
                </c:pt>
                <c:pt idx="8" formatCode="&quot;$&quot;#,##0">
                  <c:v>120.78566310478746</c:v>
                </c:pt>
                <c:pt idx="9" formatCode="&quot;$&quot;#,##0">
                  <c:v>120.78566310478746</c:v>
                </c:pt>
                <c:pt idx="10" formatCode="&quot;$&quot;#,##0">
                  <c:v>120.78566310478746</c:v>
                </c:pt>
                <c:pt idx="11" formatCode="&quot;$&quot;#,##0">
                  <c:v>120.78566310478746</c:v>
                </c:pt>
                <c:pt idx="12" formatCode="&quot;$&quot;#,##0">
                  <c:v>120.78566310478746</c:v>
                </c:pt>
                <c:pt idx="13" formatCode="&quot;$&quot;#,##0">
                  <c:v>120.78566310478746</c:v>
                </c:pt>
                <c:pt idx="14" formatCode="&quot;$&quot;#,##0">
                  <c:v>120.78566310478746</c:v>
                </c:pt>
                <c:pt idx="15" formatCode="&quot;$&quot;#,##0">
                  <c:v>120.78566310478746</c:v>
                </c:pt>
                <c:pt idx="16" formatCode="&quot;$&quot;#,##0">
                  <c:v>120.78566310478746</c:v>
                </c:pt>
                <c:pt idx="17" formatCode="&quot;$&quot;#,##0">
                  <c:v>120.78566310478746</c:v>
                </c:pt>
                <c:pt idx="18" formatCode="&quot;$&quot;#,##0">
                  <c:v>120.78566310478746</c:v>
                </c:pt>
                <c:pt idx="19" formatCode="&quot;$&quot;#,##0">
                  <c:v>120.78566310478746</c:v>
                </c:pt>
                <c:pt idx="20" formatCode="&quot;$&quot;#,##0">
                  <c:v>120.78566310478746</c:v>
                </c:pt>
                <c:pt idx="21" formatCode="&quot;$&quot;#,##0">
                  <c:v>120.78566310478746</c:v>
                </c:pt>
                <c:pt idx="22" formatCode="&quot;$&quot;#,##0">
                  <c:v>120.78566310478746</c:v>
                </c:pt>
                <c:pt idx="23" formatCode="&quot;$&quot;#,##0">
                  <c:v>120.78566310478746</c:v>
                </c:pt>
                <c:pt idx="24" formatCode="&quot;$&quot;#,##0">
                  <c:v>120.78566310478746</c:v>
                </c:pt>
                <c:pt idx="25" formatCode="&quot;$&quot;#,##0">
                  <c:v>120.78566310478746</c:v>
                </c:pt>
                <c:pt idx="26" formatCode="&quot;$&quot;#,##0">
                  <c:v>120.78566310478746</c:v>
                </c:pt>
                <c:pt idx="27" formatCode="&quot;$&quot;#,##0">
                  <c:v>120.78566310478746</c:v>
                </c:pt>
                <c:pt idx="28" formatCode="&quot;$&quot;#,##0">
                  <c:v>120.78566310478746</c:v>
                </c:pt>
                <c:pt idx="29" formatCode="&quot;$&quot;#,##0">
                  <c:v>120.78566310478746</c:v>
                </c:pt>
                <c:pt idx="30" formatCode="&quot;$&quot;#,##0">
                  <c:v>120.78566310478746</c:v>
                </c:pt>
                <c:pt idx="31" formatCode="&quot;$&quot;#,##0">
                  <c:v>120.78566310478746</c:v>
                </c:pt>
                <c:pt idx="32" formatCode="&quot;$&quot;#,##0">
                  <c:v>120.78566310478746</c:v>
                </c:pt>
                <c:pt idx="33" formatCode="&quot;$&quot;#,##0">
                  <c:v>120.78566310478746</c:v>
                </c:pt>
                <c:pt idx="34" formatCode="&quot;$&quot;#,##0">
                  <c:v>120.78566310478746</c:v>
                </c:pt>
                <c:pt idx="35" formatCode="&quot;$&quot;#,##0">
                  <c:v>120.78566310478746</c:v>
                </c:pt>
                <c:pt idx="36" formatCode="&quot;$&quot;#,##0">
                  <c:v>120.78566310478746</c:v>
                </c:pt>
                <c:pt idx="37" formatCode="&quot;$&quot;#,##0">
                  <c:v>120.78566310478746</c:v>
                </c:pt>
                <c:pt idx="38" formatCode="&quot;$&quot;#,##0">
                  <c:v>120.78566310478746</c:v>
                </c:pt>
                <c:pt idx="39" formatCode="&quot;$&quot;#,##0">
                  <c:v>120.78566310478746</c:v>
                </c:pt>
                <c:pt idx="40" formatCode="&quot;$&quot;#,##0">
                  <c:v>120.78566310478746</c:v>
                </c:pt>
              </c:numCache>
            </c:numRef>
          </c:val>
          <c:smooth val="0"/>
          <c:extLst>
            <c:ext xmlns:c16="http://schemas.microsoft.com/office/drawing/2014/chart" uri="{C3380CC4-5D6E-409C-BE32-E72D297353CC}">
              <c16:uniqueId val="{00000016-2CF3-4835-915C-D8F9B9A85F8A}"/>
            </c:ext>
          </c:extLst>
        </c:ser>
        <c:ser>
          <c:idx val="13"/>
          <c:order val="7"/>
          <c:tx>
            <c:strRef>
              <c:f>'Graphics Input'!$E$559</c:f>
              <c:strCache>
                <c:ptCount val="1"/>
                <c:pt idx="0">
                  <c:v>NPD 3 - mid</c:v>
                </c:pt>
              </c:strCache>
            </c:strRef>
          </c:tx>
          <c:spPr>
            <a:ln>
              <a:solidFill>
                <a:schemeClr val="accent6"/>
              </a:solidFill>
              <a:prstDash val="solid"/>
            </a:ln>
          </c:spPr>
          <c:marker>
            <c:symbol val="none"/>
          </c:marker>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17-2CF3-4835-915C-D8F9B9A85F8A}"/>
              </c:ext>
            </c:extLst>
          </c:dPt>
          <c:dPt>
            <c:idx val="13"/>
            <c:bubble3D val="0"/>
            <c:extLst>
              <c:ext xmlns:c16="http://schemas.microsoft.com/office/drawing/2014/chart" uri="{C3380CC4-5D6E-409C-BE32-E72D297353CC}">
                <c16:uniqueId val="{00000018-2CF3-4835-915C-D8F9B9A85F8A}"/>
              </c:ext>
            </c:extLst>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Input'!$S$559:$BG$559</c:f>
              <c:numCache>
                <c:formatCode>General</c:formatCode>
                <c:ptCount val="41"/>
                <c:pt idx="3" formatCode="&quot;$&quot;#,##0">
                  <c:v>120.78566310478746</c:v>
                </c:pt>
                <c:pt idx="4" formatCode="&quot;$&quot;#,##0">
                  <c:v>120.78566310478746</c:v>
                </c:pt>
                <c:pt idx="5" formatCode="&quot;$&quot;#,##0">
                  <c:v>120.78566310478746</c:v>
                </c:pt>
                <c:pt idx="6" formatCode="&quot;$&quot;#,##0">
                  <c:v>120.78566310478746</c:v>
                </c:pt>
                <c:pt idx="7" formatCode="&quot;$&quot;#,##0">
                  <c:v>120.78566310478746</c:v>
                </c:pt>
                <c:pt idx="8" formatCode="&quot;$&quot;#,##0">
                  <c:v>120.78566310478746</c:v>
                </c:pt>
                <c:pt idx="9" formatCode="&quot;$&quot;#,##0">
                  <c:v>120.78566310478746</c:v>
                </c:pt>
                <c:pt idx="10" formatCode="&quot;$&quot;#,##0">
                  <c:v>120.78566310478746</c:v>
                </c:pt>
                <c:pt idx="11" formatCode="&quot;$&quot;#,##0">
                  <c:v>120.78566310478746</c:v>
                </c:pt>
                <c:pt idx="12" formatCode="&quot;$&quot;#,##0">
                  <c:v>120.78566310478746</c:v>
                </c:pt>
                <c:pt idx="13" formatCode="&quot;$&quot;#,##0">
                  <c:v>120.78566310478746</c:v>
                </c:pt>
                <c:pt idx="14" formatCode="&quot;$&quot;#,##0">
                  <c:v>120.78566310478746</c:v>
                </c:pt>
                <c:pt idx="15" formatCode="&quot;$&quot;#,##0">
                  <c:v>120.78566310478746</c:v>
                </c:pt>
                <c:pt idx="16" formatCode="&quot;$&quot;#,##0">
                  <c:v>120.78566310478746</c:v>
                </c:pt>
                <c:pt idx="17" formatCode="&quot;$&quot;#,##0">
                  <c:v>120.78566310478746</c:v>
                </c:pt>
                <c:pt idx="18" formatCode="&quot;$&quot;#,##0">
                  <c:v>120.78566310478746</c:v>
                </c:pt>
                <c:pt idx="19" formatCode="&quot;$&quot;#,##0">
                  <c:v>120.78566310478746</c:v>
                </c:pt>
                <c:pt idx="20" formatCode="&quot;$&quot;#,##0">
                  <c:v>120.78566310478746</c:v>
                </c:pt>
                <c:pt idx="21" formatCode="&quot;$&quot;#,##0">
                  <c:v>120.78566310478746</c:v>
                </c:pt>
                <c:pt idx="22" formatCode="&quot;$&quot;#,##0">
                  <c:v>120.78566310478746</c:v>
                </c:pt>
                <c:pt idx="23" formatCode="&quot;$&quot;#,##0">
                  <c:v>120.78566310478746</c:v>
                </c:pt>
                <c:pt idx="24" formatCode="&quot;$&quot;#,##0">
                  <c:v>120.78566310478746</c:v>
                </c:pt>
                <c:pt idx="25" formatCode="&quot;$&quot;#,##0">
                  <c:v>120.78566310478746</c:v>
                </c:pt>
                <c:pt idx="26" formatCode="&quot;$&quot;#,##0">
                  <c:v>120.78566310478746</c:v>
                </c:pt>
                <c:pt idx="27" formatCode="&quot;$&quot;#,##0">
                  <c:v>120.78566310478746</c:v>
                </c:pt>
                <c:pt idx="28" formatCode="&quot;$&quot;#,##0">
                  <c:v>120.78566310478746</c:v>
                </c:pt>
                <c:pt idx="29" formatCode="&quot;$&quot;#,##0">
                  <c:v>120.78566310478746</c:v>
                </c:pt>
                <c:pt idx="30" formatCode="&quot;$&quot;#,##0">
                  <c:v>120.78566310478746</c:v>
                </c:pt>
                <c:pt idx="31" formatCode="&quot;$&quot;#,##0">
                  <c:v>120.78566310478746</c:v>
                </c:pt>
                <c:pt idx="32" formatCode="&quot;$&quot;#,##0">
                  <c:v>120.78566310478746</c:v>
                </c:pt>
                <c:pt idx="33" formatCode="&quot;$&quot;#,##0">
                  <c:v>120.78566310478746</c:v>
                </c:pt>
                <c:pt idx="34" formatCode="&quot;$&quot;#,##0">
                  <c:v>120.78566310478746</c:v>
                </c:pt>
                <c:pt idx="35" formatCode="&quot;$&quot;#,##0">
                  <c:v>120.78566310478746</c:v>
                </c:pt>
                <c:pt idx="36" formatCode="&quot;$&quot;#,##0">
                  <c:v>120.78566310478746</c:v>
                </c:pt>
                <c:pt idx="37" formatCode="&quot;$&quot;#,##0">
                  <c:v>120.78566310478746</c:v>
                </c:pt>
                <c:pt idx="38" formatCode="&quot;$&quot;#,##0">
                  <c:v>120.78566310478746</c:v>
                </c:pt>
                <c:pt idx="39" formatCode="&quot;$&quot;#,##0">
                  <c:v>120.78566310478746</c:v>
                </c:pt>
                <c:pt idx="40" formatCode="&quot;$&quot;#,##0">
                  <c:v>120.78566310478746</c:v>
                </c:pt>
              </c:numCache>
            </c:numRef>
          </c:val>
          <c:smooth val="0"/>
          <c:extLst>
            <c:ext xmlns:c16="http://schemas.microsoft.com/office/drawing/2014/chart" uri="{C3380CC4-5D6E-409C-BE32-E72D297353CC}">
              <c16:uniqueId val="{00000019-2CF3-4835-915C-D8F9B9A85F8A}"/>
            </c:ext>
          </c:extLst>
        </c:ser>
        <c:ser>
          <c:idx val="0"/>
          <c:order val="8"/>
          <c:tx>
            <c:strRef>
              <c:f>'Graphics Input'!$E$560</c:f>
              <c:strCache>
                <c:ptCount val="1"/>
                <c:pt idx="0">
                  <c:v>NPD 3 - high</c:v>
                </c:pt>
              </c:strCache>
            </c:strRef>
          </c:tx>
          <c:spPr>
            <a:ln>
              <a:solidFill>
                <a:schemeClr val="accent6"/>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Input'!$S$560:$BG$560</c:f>
              <c:numCache>
                <c:formatCode>General</c:formatCode>
                <c:ptCount val="41"/>
                <c:pt idx="4" formatCode="&quot;$&quot;#,##0">
                  <c:v>120.78566310478746</c:v>
                </c:pt>
                <c:pt idx="5" formatCode="&quot;$&quot;#,##0">
                  <c:v>120.78566310478746</c:v>
                </c:pt>
                <c:pt idx="6" formatCode="&quot;$&quot;#,##0">
                  <c:v>120.78566310478746</c:v>
                </c:pt>
                <c:pt idx="7" formatCode="&quot;$&quot;#,##0">
                  <c:v>120.78566310478746</c:v>
                </c:pt>
                <c:pt idx="8" formatCode="&quot;$&quot;#,##0">
                  <c:v>120.78566310478746</c:v>
                </c:pt>
                <c:pt idx="9" formatCode="&quot;$&quot;#,##0">
                  <c:v>120.78566310478746</c:v>
                </c:pt>
                <c:pt idx="10" formatCode="&quot;$&quot;#,##0">
                  <c:v>120.78566310478746</c:v>
                </c:pt>
                <c:pt idx="11" formatCode="&quot;$&quot;#,##0">
                  <c:v>120.78566310478746</c:v>
                </c:pt>
                <c:pt idx="12" formatCode="&quot;$&quot;#,##0">
                  <c:v>120.78566310478746</c:v>
                </c:pt>
                <c:pt idx="13" formatCode="&quot;$&quot;#,##0">
                  <c:v>120.78566310478746</c:v>
                </c:pt>
                <c:pt idx="14" formatCode="&quot;$&quot;#,##0">
                  <c:v>120.78566310478746</c:v>
                </c:pt>
                <c:pt idx="15" formatCode="&quot;$&quot;#,##0">
                  <c:v>120.78566310478746</c:v>
                </c:pt>
                <c:pt idx="16" formatCode="&quot;$&quot;#,##0">
                  <c:v>120.78566310478746</c:v>
                </c:pt>
                <c:pt idx="17" formatCode="&quot;$&quot;#,##0">
                  <c:v>120.78566310478746</c:v>
                </c:pt>
                <c:pt idx="18" formatCode="&quot;$&quot;#,##0">
                  <c:v>120.78566310478746</c:v>
                </c:pt>
                <c:pt idx="19" formatCode="&quot;$&quot;#,##0">
                  <c:v>120.78566310478746</c:v>
                </c:pt>
                <c:pt idx="20" formatCode="&quot;$&quot;#,##0">
                  <c:v>120.78566310478746</c:v>
                </c:pt>
                <c:pt idx="21" formatCode="&quot;$&quot;#,##0">
                  <c:v>120.78566310478746</c:v>
                </c:pt>
                <c:pt idx="22" formatCode="&quot;$&quot;#,##0">
                  <c:v>120.78566310478746</c:v>
                </c:pt>
                <c:pt idx="23" formatCode="&quot;$&quot;#,##0">
                  <c:v>120.78566310478746</c:v>
                </c:pt>
                <c:pt idx="24" formatCode="&quot;$&quot;#,##0">
                  <c:v>120.78566310478746</c:v>
                </c:pt>
                <c:pt idx="25" formatCode="&quot;$&quot;#,##0">
                  <c:v>120.78566310478746</c:v>
                </c:pt>
                <c:pt idx="26" formatCode="&quot;$&quot;#,##0">
                  <c:v>120.78566310478746</c:v>
                </c:pt>
                <c:pt idx="27" formatCode="&quot;$&quot;#,##0">
                  <c:v>120.78566310478746</c:v>
                </c:pt>
                <c:pt idx="28" formatCode="&quot;$&quot;#,##0">
                  <c:v>120.78566310478746</c:v>
                </c:pt>
                <c:pt idx="29" formatCode="&quot;$&quot;#,##0">
                  <c:v>120.78566310478746</c:v>
                </c:pt>
                <c:pt idx="30" formatCode="&quot;$&quot;#,##0">
                  <c:v>120.78566310478746</c:v>
                </c:pt>
                <c:pt idx="31" formatCode="&quot;$&quot;#,##0">
                  <c:v>120.78566310478746</c:v>
                </c:pt>
                <c:pt idx="32" formatCode="&quot;$&quot;#,##0">
                  <c:v>120.78566310478746</c:v>
                </c:pt>
                <c:pt idx="33" formatCode="&quot;$&quot;#,##0">
                  <c:v>120.78566310478746</c:v>
                </c:pt>
                <c:pt idx="34" formatCode="&quot;$&quot;#,##0">
                  <c:v>120.78566310478746</c:v>
                </c:pt>
                <c:pt idx="35" formatCode="&quot;$&quot;#,##0">
                  <c:v>120.78566310478746</c:v>
                </c:pt>
                <c:pt idx="36" formatCode="&quot;$&quot;#,##0">
                  <c:v>120.78566310478746</c:v>
                </c:pt>
                <c:pt idx="37" formatCode="&quot;$&quot;#,##0">
                  <c:v>120.78566310478746</c:v>
                </c:pt>
                <c:pt idx="38" formatCode="&quot;$&quot;#,##0">
                  <c:v>120.78566310478746</c:v>
                </c:pt>
                <c:pt idx="39" formatCode="&quot;$&quot;#,##0">
                  <c:v>120.78566310478746</c:v>
                </c:pt>
                <c:pt idx="40" formatCode="&quot;$&quot;#,##0">
                  <c:v>120.78566310478746</c:v>
                </c:pt>
              </c:numCache>
            </c:numRef>
          </c:val>
          <c:smooth val="0"/>
          <c:extLst>
            <c:ext xmlns:c16="http://schemas.microsoft.com/office/drawing/2014/chart" uri="{C3380CC4-5D6E-409C-BE32-E72D297353CC}">
              <c16:uniqueId val="{0000001A-2CF3-4835-915C-D8F9B9A85F8A}"/>
            </c:ext>
          </c:extLst>
        </c:ser>
        <c:ser>
          <c:idx val="1"/>
          <c:order val="9"/>
          <c:tx>
            <c:strRef>
              <c:f>'Graphics Input'!$E$561</c:f>
              <c:strCache>
                <c:ptCount val="1"/>
                <c:pt idx="0">
                  <c:v>NPD 4 - low</c:v>
                </c:pt>
              </c:strCache>
            </c:strRef>
          </c:tx>
          <c:spPr>
            <a:ln>
              <a:solidFill>
                <a:srgbClr val="E46C0A">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Input'!$S$561:$BG$561</c:f>
              <c:numCache>
                <c:formatCode>General</c:formatCode>
                <c:ptCount val="41"/>
                <c:pt idx="4" formatCode="&quot;$&quot;#,##0">
                  <c:v>173.8657766559308</c:v>
                </c:pt>
                <c:pt idx="5" formatCode="&quot;$&quot;#,##0">
                  <c:v>173.8657766559308</c:v>
                </c:pt>
                <c:pt idx="6" formatCode="&quot;$&quot;#,##0">
                  <c:v>173.8657766559308</c:v>
                </c:pt>
                <c:pt idx="7" formatCode="&quot;$&quot;#,##0">
                  <c:v>173.8657766559308</c:v>
                </c:pt>
                <c:pt idx="8" formatCode="&quot;$&quot;#,##0">
                  <c:v>173.8657766559308</c:v>
                </c:pt>
                <c:pt idx="9" formatCode="&quot;$&quot;#,##0">
                  <c:v>173.8657766559308</c:v>
                </c:pt>
                <c:pt idx="10" formatCode="&quot;$&quot;#,##0">
                  <c:v>173.8657766559308</c:v>
                </c:pt>
                <c:pt idx="11" formatCode="&quot;$&quot;#,##0">
                  <c:v>173.8657766559308</c:v>
                </c:pt>
                <c:pt idx="12" formatCode="&quot;$&quot;#,##0">
                  <c:v>173.8657766559308</c:v>
                </c:pt>
                <c:pt idx="13" formatCode="&quot;$&quot;#,##0">
                  <c:v>173.8657766559308</c:v>
                </c:pt>
                <c:pt idx="14" formatCode="&quot;$&quot;#,##0">
                  <c:v>173.8657766559308</c:v>
                </c:pt>
                <c:pt idx="15" formatCode="&quot;$&quot;#,##0">
                  <c:v>173.8657766559308</c:v>
                </c:pt>
                <c:pt idx="16" formatCode="&quot;$&quot;#,##0">
                  <c:v>173.8657766559308</c:v>
                </c:pt>
                <c:pt idx="17" formatCode="&quot;$&quot;#,##0">
                  <c:v>173.8657766559308</c:v>
                </c:pt>
                <c:pt idx="18" formatCode="&quot;$&quot;#,##0">
                  <c:v>173.8657766559308</c:v>
                </c:pt>
                <c:pt idx="19" formatCode="&quot;$&quot;#,##0">
                  <c:v>173.8657766559308</c:v>
                </c:pt>
                <c:pt idx="20" formatCode="&quot;$&quot;#,##0">
                  <c:v>173.8657766559308</c:v>
                </c:pt>
                <c:pt idx="21" formatCode="&quot;$&quot;#,##0">
                  <c:v>173.8657766559308</c:v>
                </c:pt>
                <c:pt idx="22" formatCode="&quot;$&quot;#,##0">
                  <c:v>173.8657766559308</c:v>
                </c:pt>
                <c:pt idx="23" formatCode="&quot;$&quot;#,##0">
                  <c:v>173.8657766559308</c:v>
                </c:pt>
                <c:pt idx="24" formatCode="&quot;$&quot;#,##0">
                  <c:v>173.8657766559308</c:v>
                </c:pt>
                <c:pt idx="25" formatCode="&quot;$&quot;#,##0">
                  <c:v>173.8657766559308</c:v>
                </c:pt>
                <c:pt idx="26" formatCode="&quot;$&quot;#,##0">
                  <c:v>173.8657766559308</c:v>
                </c:pt>
                <c:pt idx="27" formatCode="&quot;$&quot;#,##0">
                  <c:v>173.8657766559308</c:v>
                </c:pt>
                <c:pt idx="28" formatCode="&quot;$&quot;#,##0">
                  <c:v>173.8657766559308</c:v>
                </c:pt>
                <c:pt idx="29" formatCode="&quot;$&quot;#,##0">
                  <c:v>173.8657766559308</c:v>
                </c:pt>
                <c:pt idx="30" formatCode="&quot;$&quot;#,##0">
                  <c:v>173.8657766559308</c:v>
                </c:pt>
                <c:pt idx="31" formatCode="&quot;$&quot;#,##0">
                  <c:v>173.8657766559308</c:v>
                </c:pt>
                <c:pt idx="32" formatCode="&quot;$&quot;#,##0">
                  <c:v>173.8657766559308</c:v>
                </c:pt>
                <c:pt idx="33" formatCode="&quot;$&quot;#,##0">
                  <c:v>173.8657766559308</c:v>
                </c:pt>
                <c:pt idx="34" formatCode="&quot;$&quot;#,##0">
                  <c:v>173.8657766559308</c:v>
                </c:pt>
                <c:pt idx="35" formatCode="&quot;$&quot;#,##0">
                  <c:v>173.8657766559308</c:v>
                </c:pt>
                <c:pt idx="36" formatCode="&quot;$&quot;#,##0">
                  <c:v>173.8657766559308</c:v>
                </c:pt>
                <c:pt idx="37" formatCode="&quot;$&quot;#,##0">
                  <c:v>173.8657766559308</c:v>
                </c:pt>
                <c:pt idx="38" formatCode="&quot;$&quot;#,##0">
                  <c:v>173.8657766559308</c:v>
                </c:pt>
                <c:pt idx="39" formatCode="&quot;$&quot;#,##0">
                  <c:v>173.8657766559308</c:v>
                </c:pt>
                <c:pt idx="40" formatCode="&quot;$&quot;#,##0">
                  <c:v>173.8657766559308</c:v>
                </c:pt>
              </c:numCache>
            </c:numRef>
          </c:val>
          <c:smooth val="0"/>
          <c:extLst>
            <c:ext xmlns:c16="http://schemas.microsoft.com/office/drawing/2014/chart" uri="{C3380CC4-5D6E-409C-BE32-E72D297353CC}">
              <c16:uniqueId val="{0000001B-2CF3-4835-915C-D8F9B9A85F8A}"/>
            </c:ext>
          </c:extLst>
        </c:ser>
        <c:ser>
          <c:idx val="5"/>
          <c:order val="10"/>
          <c:tx>
            <c:strRef>
              <c:f>'Graphics Input'!$E$562</c:f>
              <c:strCache>
                <c:ptCount val="1"/>
                <c:pt idx="0">
                  <c:v>NPD 4 - mid</c:v>
                </c:pt>
              </c:strCache>
            </c:strRef>
          </c:tx>
          <c:spPr>
            <a:ln>
              <a:solidFill>
                <a:schemeClr val="accent6">
                  <a:lumMod val="75000"/>
                </a:schemeClr>
              </a:solidFill>
            </a:ln>
          </c:spPr>
          <c:marker>
            <c:symbol val="none"/>
          </c:marker>
          <c:dPt>
            <c:idx val="3"/>
            <c:marker>
              <c:symbol val="circle"/>
              <c:size val="5"/>
              <c:spPr>
                <a:solidFill>
                  <a:schemeClr val="accent6">
                    <a:lumMod val="75000"/>
                  </a:schemeClr>
                </a:solidFill>
                <a:ln>
                  <a:solidFill>
                    <a:schemeClr val="accent6">
                      <a:lumMod val="75000"/>
                    </a:schemeClr>
                  </a:solidFill>
                </a:ln>
              </c:spPr>
            </c:marker>
            <c:bubble3D val="0"/>
            <c:extLst>
              <c:ext xmlns:c16="http://schemas.microsoft.com/office/drawing/2014/chart" uri="{C3380CC4-5D6E-409C-BE32-E72D297353CC}">
                <c16:uniqueId val="{0000001C-2CF3-4835-915C-D8F9B9A85F8A}"/>
              </c:ext>
            </c:extLst>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Input'!$S$562:$BG$562</c:f>
              <c:numCache>
                <c:formatCode>General</c:formatCode>
                <c:ptCount val="41"/>
                <c:pt idx="3" formatCode="&quot;$&quot;#,##0">
                  <c:v>173.8657766559308</c:v>
                </c:pt>
                <c:pt idx="4" formatCode="&quot;$&quot;#,##0">
                  <c:v>173.8657766559308</c:v>
                </c:pt>
                <c:pt idx="5" formatCode="&quot;$&quot;#,##0">
                  <c:v>173.8657766559308</c:v>
                </c:pt>
                <c:pt idx="6" formatCode="&quot;$&quot;#,##0">
                  <c:v>173.8657766559308</c:v>
                </c:pt>
                <c:pt idx="7" formatCode="&quot;$&quot;#,##0">
                  <c:v>173.8657766559308</c:v>
                </c:pt>
                <c:pt idx="8" formatCode="&quot;$&quot;#,##0">
                  <c:v>173.8657766559308</c:v>
                </c:pt>
                <c:pt idx="9" formatCode="&quot;$&quot;#,##0">
                  <c:v>173.8657766559308</c:v>
                </c:pt>
                <c:pt idx="10" formatCode="&quot;$&quot;#,##0">
                  <c:v>173.8657766559308</c:v>
                </c:pt>
                <c:pt idx="11" formatCode="&quot;$&quot;#,##0">
                  <c:v>173.8657766559308</c:v>
                </c:pt>
                <c:pt idx="12" formatCode="&quot;$&quot;#,##0">
                  <c:v>173.8657766559308</c:v>
                </c:pt>
                <c:pt idx="13" formatCode="&quot;$&quot;#,##0">
                  <c:v>173.8657766559308</c:v>
                </c:pt>
                <c:pt idx="14" formatCode="&quot;$&quot;#,##0">
                  <c:v>173.8657766559308</c:v>
                </c:pt>
                <c:pt idx="15" formatCode="&quot;$&quot;#,##0">
                  <c:v>173.8657766559308</c:v>
                </c:pt>
                <c:pt idx="16" formatCode="&quot;$&quot;#,##0">
                  <c:v>173.8657766559308</c:v>
                </c:pt>
                <c:pt idx="17" formatCode="&quot;$&quot;#,##0">
                  <c:v>173.8657766559308</c:v>
                </c:pt>
                <c:pt idx="18" formatCode="&quot;$&quot;#,##0">
                  <c:v>173.8657766559308</c:v>
                </c:pt>
                <c:pt idx="19" formatCode="&quot;$&quot;#,##0">
                  <c:v>173.8657766559308</c:v>
                </c:pt>
                <c:pt idx="20" formatCode="&quot;$&quot;#,##0">
                  <c:v>173.8657766559308</c:v>
                </c:pt>
                <c:pt idx="21" formatCode="&quot;$&quot;#,##0">
                  <c:v>173.8657766559308</c:v>
                </c:pt>
                <c:pt idx="22" formatCode="&quot;$&quot;#,##0">
                  <c:v>173.8657766559308</c:v>
                </c:pt>
                <c:pt idx="23" formatCode="&quot;$&quot;#,##0">
                  <c:v>173.8657766559308</c:v>
                </c:pt>
                <c:pt idx="24" formatCode="&quot;$&quot;#,##0">
                  <c:v>173.8657766559308</c:v>
                </c:pt>
                <c:pt idx="25" formatCode="&quot;$&quot;#,##0">
                  <c:v>173.8657766559308</c:v>
                </c:pt>
                <c:pt idx="26" formatCode="&quot;$&quot;#,##0">
                  <c:v>173.8657766559308</c:v>
                </c:pt>
                <c:pt idx="27" formatCode="&quot;$&quot;#,##0">
                  <c:v>173.8657766559308</c:v>
                </c:pt>
                <c:pt idx="28" formatCode="&quot;$&quot;#,##0">
                  <c:v>173.8657766559308</c:v>
                </c:pt>
                <c:pt idx="29" formatCode="&quot;$&quot;#,##0">
                  <c:v>173.8657766559308</c:v>
                </c:pt>
                <c:pt idx="30" formatCode="&quot;$&quot;#,##0">
                  <c:v>173.8657766559308</c:v>
                </c:pt>
                <c:pt idx="31" formatCode="&quot;$&quot;#,##0">
                  <c:v>173.8657766559308</c:v>
                </c:pt>
                <c:pt idx="32" formatCode="&quot;$&quot;#,##0">
                  <c:v>173.8657766559308</c:v>
                </c:pt>
                <c:pt idx="33" formatCode="&quot;$&quot;#,##0">
                  <c:v>173.8657766559308</c:v>
                </c:pt>
                <c:pt idx="34" formatCode="&quot;$&quot;#,##0">
                  <c:v>173.8657766559308</c:v>
                </c:pt>
                <c:pt idx="35" formatCode="&quot;$&quot;#,##0">
                  <c:v>173.8657766559308</c:v>
                </c:pt>
                <c:pt idx="36" formatCode="&quot;$&quot;#,##0">
                  <c:v>173.8657766559308</c:v>
                </c:pt>
                <c:pt idx="37" formatCode="&quot;$&quot;#,##0">
                  <c:v>173.8657766559308</c:v>
                </c:pt>
                <c:pt idx="38" formatCode="&quot;$&quot;#,##0">
                  <c:v>173.8657766559308</c:v>
                </c:pt>
                <c:pt idx="39" formatCode="&quot;$&quot;#,##0">
                  <c:v>173.8657766559308</c:v>
                </c:pt>
                <c:pt idx="40" formatCode="&quot;$&quot;#,##0">
                  <c:v>173.8657766559308</c:v>
                </c:pt>
              </c:numCache>
            </c:numRef>
          </c:val>
          <c:smooth val="0"/>
          <c:extLst>
            <c:ext xmlns:c16="http://schemas.microsoft.com/office/drawing/2014/chart" uri="{C3380CC4-5D6E-409C-BE32-E72D297353CC}">
              <c16:uniqueId val="{0000001D-2CF3-4835-915C-D8F9B9A85F8A}"/>
            </c:ext>
          </c:extLst>
        </c:ser>
        <c:ser>
          <c:idx val="8"/>
          <c:order val="11"/>
          <c:tx>
            <c:strRef>
              <c:f>'Graphics Input'!$E$563</c:f>
              <c:strCache>
                <c:ptCount val="1"/>
                <c:pt idx="0">
                  <c:v>NPD 4 - high</c:v>
                </c:pt>
              </c:strCache>
            </c:strRef>
          </c:tx>
          <c:spPr>
            <a:ln>
              <a:solidFill>
                <a:schemeClr val="accent6">
                  <a:lumMod val="75000"/>
                </a:schemeClr>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Input'!$S$563:$BG$563</c:f>
              <c:numCache>
                <c:formatCode>General</c:formatCode>
                <c:ptCount val="41"/>
                <c:pt idx="4" formatCode="&quot;$&quot;#,##0">
                  <c:v>173.8657766559308</c:v>
                </c:pt>
                <c:pt idx="5" formatCode="&quot;$&quot;#,##0">
                  <c:v>173.8657766559308</c:v>
                </c:pt>
                <c:pt idx="6" formatCode="&quot;$&quot;#,##0">
                  <c:v>173.8657766559308</c:v>
                </c:pt>
                <c:pt idx="7" formatCode="&quot;$&quot;#,##0">
                  <c:v>173.8657766559308</c:v>
                </c:pt>
                <c:pt idx="8" formatCode="&quot;$&quot;#,##0">
                  <c:v>173.8657766559308</c:v>
                </c:pt>
                <c:pt idx="9" formatCode="&quot;$&quot;#,##0">
                  <c:v>173.8657766559308</c:v>
                </c:pt>
                <c:pt idx="10" formatCode="&quot;$&quot;#,##0">
                  <c:v>173.8657766559308</c:v>
                </c:pt>
                <c:pt idx="11" formatCode="&quot;$&quot;#,##0">
                  <c:v>173.8657766559308</c:v>
                </c:pt>
                <c:pt idx="12" formatCode="&quot;$&quot;#,##0">
                  <c:v>173.8657766559308</c:v>
                </c:pt>
                <c:pt idx="13" formatCode="&quot;$&quot;#,##0">
                  <c:v>173.8657766559308</c:v>
                </c:pt>
                <c:pt idx="14" formatCode="&quot;$&quot;#,##0">
                  <c:v>173.8657766559308</c:v>
                </c:pt>
                <c:pt idx="15" formatCode="&quot;$&quot;#,##0">
                  <c:v>173.8657766559308</c:v>
                </c:pt>
                <c:pt idx="16" formatCode="&quot;$&quot;#,##0">
                  <c:v>173.8657766559308</c:v>
                </c:pt>
                <c:pt idx="17" formatCode="&quot;$&quot;#,##0">
                  <c:v>173.8657766559308</c:v>
                </c:pt>
                <c:pt idx="18" formatCode="&quot;$&quot;#,##0">
                  <c:v>173.8657766559308</c:v>
                </c:pt>
                <c:pt idx="19" formatCode="&quot;$&quot;#,##0">
                  <c:v>173.8657766559308</c:v>
                </c:pt>
                <c:pt idx="20" formatCode="&quot;$&quot;#,##0">
                  <c:v>173.8657766559308</c:v>
                </c:pt>
                <c:pt idx="21" formatCode="&quot;$&quot;#,##0">
                  <c:v>173.8657766559308</c:v>
                </c:pt>
                <c:pt idx="22" formatCode="&quot;$&quot;#,##0">
                  <c:v>173.8657766559308</c:v>
                </c:pt>
                <c:pt idx="23" formatCode="&quot;$&quot;#,##0">
                  <c:v>173.8657766559308</c:v>
                </c:pt>
                <c:pt idx="24" formatCode="&quot;$&quot;#,##0">
                  <c:v>173.8657766559308</c:v>
                </c:pt>
                <c:pt idx="25" formatCode="&quot;$&quot;#,##0">
                  <c:v>173.8657766559308</c:v>
                </c:pt>
                <c:pt idx="26" formatCode="&quot;$&quot;#,##0">
                  <c:v>173.8657766559308</c:v>
                </c:pt>
                <c:pt idx="27" formatCode="&quot;$&quot;#,##0">
                  <c:v>173.8657766559308</c:v>
                </c:pt>
                <c:pt idx="28" formatCode="&quot;$&quot;#,##0">
                  <c:v>173.8657766559308</c:v>
                </c:pt>
                <c:pt idx="29" formatCode="&quot;$&quot;#,##0">
                  <c:v>173.8657766559308</c:v>
                </c:pt>
                <c:pt idx="30" formatCode="&quot;$&quot;#,##0">
                  <c:v>173.8657766559308</c:v>
                </c:pt>
                <c:pt idx="31" formatCode="&quot;$&quot;#,##0">
                  <c:v>173.8657766559308</c:v>
                </c:pt>
                <c:pt idx="32" formatCode="&quot;$&quot;#,##0">
                  <c:v>173.8657766559308</c:v>
                </c:pt>
                <c:pt idx="33" formatCode="&quot;$&quot;#,##0">
                  <c:v>173.8657766559308</c:v>
                </c:pt>
                <c:pt idx="34" formatCode="&quot;$&quot;#,##0">
                  <c:v>173.8657766559308</c:v>
                </c:pt>
                <c:pt idx="35" formatCode="&quot;$&quot;#,##0">
                  <c:v>173.8657766559308</c:v>
                </c:pt>
                <c:pt idx="36" formatCode="&quot;$&quot;#,##0">
                  <c:v>173.8657766559308</c:v>
                </c:pt>
                <c:pt idx="37" formatCode="&quot;$&quot;#,##0">
                  <c:v>173.8657766559308</c:v>
                </c:pt>
                <c:pt idx="38" formatCode="&quot;$&quot;#,##0">
                  <c:v>173.8657766559308</c:v>
                </c:pt>
                <c:pt idx="39" formatCode="&quot;$&quot;#,##0">
                  <c:v>173.8657766559308</c:v>
                </c:pt>
                <c:pt idx="40" formatCode="&quot;$&quot;#,##0">
                  <c:v>173.8657766559308</c:v>
                </c:pt>
              </c:numCache>
            </c:numRef>
          </c:val>
          <c:smooth val="0"/>
          <c:extLst>
            <c:ext xmlns:c16="http://schemas.microsoft.com/office/drawing/2014/chart" uri="{C3380CC4-5D6E-409C-BE32-E72D297353CC}">
              <c16:uniqueId val="{0000001E-2CF3-4835-915C-D8F9B9A85F8A}"/>
            </c:ext>
          </c:extLst>
        </c:ser>
        <c:ser>
          <c:idx val="11"/>
          <c:order val="12"/>
          <c:tx>
            <c:strRef>
              <c:f>'Graphics Input'!$E$564</c:f>
              <c:strCache>
                <c:ptCount val="1"/>
                <c:pt idx="0">
                  <c:v>NPD 5 - low</c:v>
                </c:pt>
              </c:strCache>
            </c:strRef>
          </c:tx>
          <c:spPr>
            <a:ln>
              <a:solidFill>
                <a:srgbClr val="984807">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Input'!$S$564:$BG$564</c:f>
              <c:numCache>
                <c:formatCode>General</c:formatCode>
                <c:ptCount val="41"/>
                <c:pt idx="4" formatCode="&quot;$&quot;#,##0">
                  <c:v>228.04176740638394</c:v>
                </c:pt>
                <c:pt idx="5" formatCode="&quot;$&quot;#,##0">
                  <c:v>228.04176740638394</c:v>
                </c:pt>
                <c:pt idx="6" formatCode="&quot;$&quot;#,##0">
                  <c:v>228.04176740638394</c:v>
                </c:pt>
                <c:pt idx="7" formatCode="&quot;$&quot;#,##0">
                  <c:v>228.04176740638394</c:v>
                </c:pt>
                <c:pt idx="8" formatCode="&quot;$&quot;#,##0">
                  <c:v>228.04176740638394</c:v>
                </c:pt>
                <c:pt idx="9" formatCode="&quot;$&quot;#,##0">
                  <c:v>228.04176740638394</c:v>
                </c:pt>
                <c:pt idx="10" formatCode="&quot;$&quot;#,##0">
                  <c:v>228.04176740638394</c:v>
                </c:pt>
                <c:pt idx="11" formatCode="&quot;$&quot;#,##0">
                  <c:v>228.04176740638394</c:v>
                </c:pt>
                <c:pt idx="12" formatCode="&quot;$&quot;#,##0">
                  <c:v>228.04176740638394</c:v>
                </c:pt>
                <c:pt idx="13" formatCode="&quot;$&quot;#,##0">
                  <c:v>228.04176740638394</c:v>
                </c:pt>
                <c:pt idx="14" formatCode="&quot;$&quot;#,##0">
                  <c:v>228.04176740638394</c:v>
                </c:pt>
                <c:pt idx="15" formatCode="&quot;$&quot;#,##0">
                  <c:v>228.04176740638394</c:v>
                </c:pt>
                <c:pt idx="16" formatCode="&quot;$&quot;#,##0">
                  <c:v>228.04176740638394</c:v>
                </c:pt>
                <c:pt idx="17" formatCode="&quot;$&quot;#,##0">
                  <c:v>228.04176740638394</c:v>
                </c:pt>
                <c:pt idx="18" formatCode="&quot;$&quot;#,##0">
                  <c:v>228.04176740638394</c:v>
                </c:pt>
                <c:pt idx="19" formatCode="&quot;$&quot;#,##0">
                  <c:v>228.04176740638394</c:v>
                </c:pt>
                <c:pt idx="20" formatCode="&quot;$&quot;#,##0">
                  <c:v>228.04176740638394</c:v>
                </c:pt>
                <c:pt idx="21" formatCode="&quot;$&quot;#,##0">
                  <c:v>228.04176740638394</c:v>
                </c:pt>
                <c:pt idx="22" formatCode="&quot;$&quot;#,##0">
                  <c:v>228.04176740638394</c:v>
                </c:pt>
                <c:pt idx="23" formatCode="&quot;$&quot;#,##0">
                  <c:v>228.04176740638394</c:v>
                </c:pt>
                <c:pt idx="24" formatCode="&quot;$&quot;#,##0">
                  <c:v>228.04176740638394</c:v>
                </c:pt>
                <c:pt idx="25" formatCode="&quot;$&quot;#,##0">
                  <c:v>228.04176740638394</c:v>
                </c:pt>
                <c:pt idx="26" formatCode="&quot;$&quot;#,##0">
                  <c:v>228.04176740638394</c:v>
                </c:pt>
                <c:pt idx="27" formatCode="&quot;$&quot;#,##0">
                  <c:v>228.04176740638394</c:v>
                </c:pt>
                <c:pt idx="28" formatCode="&quot;$&quot;#,##0">
                  <c:v>228.04176740638394</c:v>
                </c:pt>
                <c:pt idx="29" formatCode="&quot;$&quot;#,##0">
                  <c:v>228.04176740638394</c:v>
                </c:pt>
                <c:pt idx="30" formatCode="&quot;$&quot;#,##0">
                  <c:v>228.04176740638394</c:v>
                </c:pt>
                <c:pt idx="31" formatCode="&quot;$&quot;#,##0">
                  <c:v>228.04176740638394</c:v>
                </c:pt>
                <c:pt idx="32" formatCode="&quot;$&quot;#,##0">
                  <c:v>228.04176740638394</c:v>
                </c:pt>
                <c:pt idx="33" formatCode="&quot;$&quot;#,##0">
                  <c:v>228.04176740638394</c:v>
                </c:pt>
                <c:pt idx="34" formatCode="&quot;$&quot;#,##0">
                  <c:v>228.04176740638394</c:v>
                </c:pt>
                <c:pt idx="35" formatCode="&quot;$&quot;#,##0">
                  <c:v>228.04176740638394</c:v>
                </c:pt>
                <c:pt idx="36" formatCode="&quot;$&quot;#,##0">
                  <c:v>228.04176740638394</c:v>
                </c:pt>
                <c:pt idx="37" formatCode="&quot;$&quot;#,##0">
                  <c:v>228.04176740638394</c:v>
                </c:pt>
                <c:pt idx="38" formatCode="&quot;$&quot;#,##0">
                  <c:v>228.04176740638394</c:v>
                </c:pt>
                <c:pt idx="39" formatCode="&quot;$&quot;#,##0">
                  <c:v>228.04176740638394</c:v>
                </c:pt>
                <c:pt idx="40" formatCode="&quot;$&quot;#,##0">
                  <c:v>228.04176740638394</c:v>
                </c:pt>
              </c:numCache>
            </c:numRef>
          </c:val>
          <c:smooth val="0"/>
          <c:extLst>
            <c:ext xmlns:c16="http://schemas.microsoft.com/office/drawing/2014/chart" uri="{C3380CC4-5D6E-409C-BE32-E72D297353CC}">
              <c16:uniqueId val="{0000001F-2CF3-4835-915C-D8F9B9A85F8A}"/>
            </c:ext>
          </c:extLst>
        </c:ser>
        <c:ser>
          <c:idx val="14"/>
          <c:order val="13"/>
          <c:tx>
            <c:strRef>
              <c:f>'Graphics Input'!$E$565</c:f>
              <c:strCache>
                <c:ptCount val="1"/>
                <c:pt idx="0">
                  <c:v>NPD 5 - mid</c:v>
                </c:pt>
              </c:strCache>
            </c:strRef>
          </c:tx>
          <c:spPr>
            <a:ln>
              <a:solidFill>
                <a:schemeClr val="accent6">
                  <a:lumMod val="50000"/>
                </a:schemeClr>
              </a:solidFill>
            </a:ln>
          </c:spPr>
          <c:marker>
            <c:symbol val="none"/>
          </c:marker>
          <c:dPt>
            <c:idx val="3"/>
            <c:marker>
              <c:symbol val="circle"/>
              <c:size val="5"/>
              <c:spPr>
                <a:solidFill>
                  <a:schemeClr val="accent6">
                    <a:lumMod val="50000"/>
                  </a:schemeClr>
                </a:solidFill>
                <a:ln>
                  <a:solidFill>
                    <a:schemeClr val="accent6">
                      <a:lumMod val="50000"/>
                    </a:schemeClr>
                  </a:solidFill>
                </a:ln>
              </c:spPr>
            </c:marker>
            <c:bubble3D val="0"/>
            <c:extLst>
              <c:ext xmlns:c16="http://schemas.microsoft.com/office/drawing/2014/chart" uri="{C3380CC4-5D6E-409C-BE32-E72D297353CC}">
                <c16:uniqueId val="{00000020-2CF3-4835-915C-D8F9B9A85F8A}"/>
              </c:ext>
            </c:extLst>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Input'!$S$565:$BG$565</c:f>
              <c:numCache>
                <c:formatCode>General</c:formatCode>
                <c:ptCount val="41"/>
                <c:pt idx="3" formatCode="&quot;$&quot;#,##0">
                  <c:v>228.04176740638394</c:v>
                </c:pt>
                <c:pt idx="4" formatCode="&quot;$&quot;#,##0">
                  <c:v>228.04176740638394</c:v>
                </c:pt>
                <c:pt idx="5" formatCode="&quot;$&quot;#,##0">
                  <c:v>228.04176740638394</c:v>
                </c:pt>
                <c:pt idx="6" formatCode="&quot;$&quot;#,##0">
                  <c:v>228.04176740638394</c:v>
                </c:pt>
                <c:pt idx="7" formatCode="&quot;$&quot;#,##0">
                  <c:v>228.04176740638394</c:v>
                </c:pt>
                <c:pt idx="8" formatCode="&quot;$&quot;#,##0">
                  <c:v>228.04176740638394</c:v>
                </c:pt>
                <c:pt idx="9" formatCode="&quot;$&quot;#,##0">
                  <c:v>228.04176740638394</c:v>
                </c:pt>
                <c:pt idx="10" formatCode="&quot;$&quot;#,##0">
                  <c:v>228.04176740638394</c:v>
                </c:pt>
                <c:pt idx="11" formatCode="&quot;$&quot;#,##0">
                  <c:v>228.04176740638394</c:v>
                </c:pt>
                <c:pt idx="12" formatCode="&quot;$&quot;#,##0">
                  <c:v>228.04176740638394</c:v>
                </c:pt>
                <c:pt idx="13" formatCode="&quot;$&quot;#,##0">
                  <c:v>228.04176740638394</c:v>
                </c:pt>
                <c:pt idx="14" formatCode="&quot;$&quot;#,##0">
                  <c:v>228.04176740638394</c:v>
                </c:pt>
                <c:pt idx="15" formatCode="&quot;$&quot;#,##0">
                  <c:v>228.04176740638394</c:v>
                </c:pt>
                <c:pt idx="16" formatCode="&quot;$&quot;#,##0">
                  <c:v>228.04176740638394</c:v>
                </c:pt>
                <c:pt idx="17" formatCode="&quot;$&quot;#,##0">
                  <c:v>228.04176740638394</c:v>
                </c:pt>
                <c:pt idx="18" formatCode="&quot;$&quot;#,##0">
                  <c:v>228.04176740638394</c:v>
                </c:pt>
                <c:pt idx="19" formatCode="&quot;$&quot;#,##0">
                  <c:v>228.04176740638394</c:v>
                </c:pt>
                <c:pt idx="20" formatCode="&quot;$&quot;#,##0">
                  <c:v>228.04176740638394</c:v>
                </c:pt>
                <c:pt idx="21" formatCode="&quot;$&quot;#,##0">
                  <c:v>228.04176740638394</c:v>
                </c:pt>
                <c:pt idx="22" formatCode="&quot;$&quot;#,##0">
                  <c:v>228.04176740638394</c:v>
                </c:pt>
                <c:pt idx="23" formatCode="&quot;$&quot;#,##0">
                  <c:v>228.04176740638394</c:v>
                </c:pt>
                <c:pt idx="24" formatCode="&quot;$&quot;#,##0">
                  <c:v>228.04176740638394</c:v>
                </c:pt>
                <c:pt idx="25" formatCode="&quot;$&quot;#,##0">
                  <c:v>228.04176740638394</c:v>
                </c:pt>
                <c:pt idx="26" formatCode="&quot;$&quot;#,##0">
                  <c:v>228.04176740638394</c:v>
                </c:pt>
                <c:pt idx="27" formatCode="&quot;$&quot;#,##0">
                  <c:v>228.04176740638394</c:v>
                </c:pt>
                <c:pt idx="28" formatCode="&quot;$&quot;#,##0">
                  <c:v>228.04176740638394</c:v>
                </c:pt>
                <c:pt idx="29" formatCode="&quot;$&quot;#,##0">
                  <c:v>228.04176740638394</c:v>
                </c:pt>
                <c:pt idx="30" formatCode="&quot;$&quot;#,##0">
                  <c:v>228.04176740638394</c:v>
                </c:pt>
                <c:pt idx="31" formatCode="&quot;$&quot;#,##0">
                  <c:v>228.04176740638394</c:v>
                </c:pt>
                <c:pt idx="32" formatCode="&quot;$&quot;#,##0">
                  <c:v>228.04176740638394</c:v>
                </c:pt>
                <c:pt idx="33" formatCode="&quot;$&quot;#,##0">
                  <c:v>228.04176740638394</c:v>
                </c:pt>
                <c:pt idx="34" formatCode="&quot;$&quot;#,##0">
                  <c:v>228.04176740638394</c:v>
                </c:pt>
                <c:pt idx="35" formatCode="&quot;$&quot;#,##0">
                  <c:v>228.04176740638394</c:v>
                </c:pt>
                <c:pt idx="36" formatCode="&quot;$&quot;#,##0">
                  <c:v>228.04176740638394</c:v>
                </c:pt>
                <c:pt idx="37" formatCode="&quot;$&quot;#,##0">
                  <c:v>228.04176740638394</c:v>
                </c:pt>
                <c:pt idx="38" formatCode="&quot;$&quot;#,##0">
                  <c:v>228.04176740638394</c:v>
                </c:pt>
                <c:pt idx="39" formatCode="&quot;$&quot;#,##0">
                  <c:v>228.04176740638394</c:v>
                </c:pt>
                <c:pt idx="40" formatCode="&quot;$&quot;#,##0">
                  <c:v>228.04176740638394</c:v>
                </c:pt>
              </c:numCache>
            </c:numRef>
          </c:val>
          <c:smooth val="0"/>
          <c:extLst>
            <c:ext xmlns:c16="http://schemas.microsoft.com/office/drawing/2014/chart" uri="{C3380CC4-5D6E-409C-BE32-E72D297353CC}">
              <c16:uniqueId val="{00000021-2CF3-4835-915C-D8F9B9A85F8A}"/>
            </c:ext>
          </c:extLst>
        </c:ser>
        <c:ser>
          <c:idx val="15"/>
          <c:order val="14"/>
          <c:tx>
            <c:strRef>
              <c:f>'Graphics Input'!$E$566</c:f>
              <c:strCache>
                <c:ptCount val="1"/>
                <c:pt idx="0">
                  <c:v>NPD 5 - high</c:v>
                </c:pt>
              </c:strCache>
            </c:strRef>
          </c:tx>
          <c:spPr>
            <a:ln>
              <a:solidFill>
                <a:schemeClr val="accent6">
                  <a:lumMod val="50000"/>
                </a:schemeClr>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Input'!$S$566:$BG$566</c:f>
              <c:numCache>
                <c:formatCode>General</c:formatCode>
                <c:ptCount val="41"/>
                <c:pt idx="4" formatCode="&quot;$&quot;#,##0">
                  <c:v>228.04176740638394</c:v>
                </c:pt>
                <c:pt idx="5" formatCode="&quot;$&quot;#,##0">
                  <c:v>228.04176740638394</c:v>
                </c:pt>
                <c:pt idx="6" formatCode="&quot;$&quot;#,##0">
                  <c:v>228.04176740638394</c:v>
                </c:pt>
                <c:pt idx="7" formatCode="&quot;$&quot;#,##0">
                  <c:v>228.04176740638394</c:v>
                </c:pt>
                <c:pt idx="8" formatCode="&quot;$&quot;#,##0">
                  <c:v>228.04176740638394</c:v>
                </c:pt>
                <c:pt idx="9" formatCode="&quot;$&quot;#,##0">
                  <c:v>228.04176740638394</c:v>
                </c:pt>
                <c:pt idx="10" formatCode="&quot;$&quot;#,##0">
                  <c:v>228.04176740638394</c:v>
                </c:pt>
                <c:pt idx="11" formatCode="&quot;$&quot;#,##0">
                  <c:v>228.04176740638394</c:v>
                </c:pt>
                <c:pt idx="12" formatCode="&quot;$&quot;#,##0">
                  <c:v>228.04176740638394</c:v>
                </c:pt>
                <c:pt idx="13" formatCode="&quot;$&quot;#,##0">
                  <c:v>228.04176740638394</c:v>
                </c:pt>
                <c:pt idx="14" formatCode="&quot;$&quot;#,##0">
                  <c:v>228.04176740638394</c:v>
                </c:pt>
                <c:pt idx="15" formatCode="&quot;$&quot;#,##0">
                  <c:v>228.04176740638394</c:v>
                </c:pt>
                <c:pt idx="16" formatCode="&quot;$&quot;#,##0">
                  <c:v>228.04176740638394</c:v>
                </c:pt>
                <c:pt idx="17" formatCode="&quot;$&quot;#,##0">
                  <c:v>228.04176740638394</c:v>
                </c:pt>
                <c:pt idx="18" formatCode="&quot;$&quot;#,##0">
                  <c:v>228.04176740638394</c:v>
                </c:pt>
                <c:pt idx="19" formatCode="&quot;$&quot;#,##0">
                  <c:v>228.04176740638394</c:v>
                </c:pt>
                <c:pt idx="20" formatCode="&quot;$&quot;#,##0">
                  <c:v>228.04176740638394</c:v>
                </c:pt>
                <c:pt idx="21" formatCode="&quot;$&quot;#,##0">
                  <c:v>228.04176740638394</c:v>
                </c:pt>
                <c:pt idx="22" formatCode="&quot;$&quot;#,##0">
                  <c:v>228.04176740638394</c:v>
                </c:pt>
                <c:pt idx="23" formatCode="&quot;$&quot;#,##0">
                  <c:v>228.04176740638394</c:v>
                </c:pt>
                <c:pt idx="24" formatCode="&quot;$&quot;#,##0">
                  <c:v>228.04176740638394</c:v>
                </c:pt>
                <c:pt idx="25" formatCode="&quot;$&quot;#,##0">
                  <c:v>228.04176740638394</c:v>
                </c:pt>
                <c:pt idx="26" formatCode="&quot;$&quot;#,##0">
                  <c:v>228.04176740638394</c:v>
                </c:pt>
                <c:pt idx="27" formatCode="&quot;$&quot;#,##0">
                  <c:v>228.04176740638394</c:v>
                </c:pt>
                <c:pt idx="28" formatCode="&quot;$&quot;#,##0">
                  <c:v>228.04176740638394</c:v>
                </c:pt>
                <c:pt idx="29" formatCode="&quot;$&quot;#,##0">
                  <c:v>228.04176740638394</c:v>
                </c:pt>
                <c:pt idx="30" formatCode="&quot;$&quot;#,##0">
                  <c:v>228.04176740638394</c:v>
                </c:pt>
                <c:pt idx="31" formatCode="&quot;$&quot;#,##0">
                  <c:v>228.04176740638394</c:v>
                </c:pt>
                <c:pt idx="32" formatCode="&quot;$&quot;#,##0">
                  <c:v>228.04176740638394</c:v>
                </c:pt>
                <c:pt idx="33" formatCode="&quot;$&quot;#,##0">
                  <c:v>228.04176740638394</c:v>
                </c:pt>
                <c:pt idx="34" formatCode="&quot;$&quot;#,##0">
                  <c:v>228.04176740638394</c:v>
                </c:pt>
                <c:pt idx="35" formatCode="&quot;$&quot;#,##0">
                  <c:v>228.04176740638394</c:v>
                </c:pt>
                <c:pt idx="36" formatCode="&quot;$&quot;#,##0">
                  <c:v>228.04176740638394</c:v>
                </c:pt>
                <c:pt idx="37" formatCode="&quot;$&quot;#,##0">
                  <c:v>228.04176740638394</c:v>
                </c:pt>
                <c:pt idx="38" formatCode="&quot;$&quot;#,##0">
                  <c:v>228.04176740638394</c:v>
                </c:pt>
                <c:pt idx="39" formatCode="&quot;$&quot;#,##0">
                  <c:v>228.04176740638394</c:v>
                </c:pt>
                <c:pt idx="40" formatCode="&quot;$&quot;#,##0">
                  <c:v>228.04176740638394</c:v>
                </c:pt>
              </c:numCache>
            </c:numRef>
          </c:val>
          <c:smooth val="0"/>
          <c:extLst>
            <c:ext xmlns:c16="http://schemas.microsoft.com/office/drawing/2014/chart" uri="{C3380CC4-5D6E-409C-BE32-E72D297353CC}">
              <c16:uniqueId val="{00000022-2CF3-4835-915C-D8F9B9A85F8A}"/>
            </c:ext>
          </c:extLst>
        </c:ser>
        <c:ser>
          <c:idx val="16"/>
          <c:order val="15"/>
          <c:tx>
            <c:strRef>
              <c:f>'Graphics Input'!$E$567</c:f>
              <c:strCache>
                <c:ptCount val="1"/>
                <c:pt idx="0">
                  <c:v>NSD 1 - low</c:v>
                </c:pt>
              </c:strCache>
            </c:strRef>
          </c:tx>
          <c:spPr>
            <a:ln>
              <a:solidFill>
                <a:srgbClr val="B7DEE8">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Input'!$S$567:$BG$567</c:f>
              <c:numCache>
                <c:formatCode>General</c:formatCode>
                <c:ptCount val="41"/>
                <c:pt idx="4" formatCode="&quot;$&quot;#,##0">
                  <c:v>80.377448493592027</c:v>
                </c:pt>
                <c:pt idx="5" formatCode="&quot;$&quot;#,##0">
                  <c:v>80.377448493592027</c:v>
                </c:pt>
                <c:pt idx="6" formatCode="&quot;$&quot;#,##0">
                  <c:v>80.377448493592027</c:v>
                </c:pt>
                <c:pt idx="7" formatCode="&quot;$&quot;#,##0">
                  <c:v>80.377448493592027</c:v>
                </c:pt>
                <c:pt idx="8" formatCode="&quot;$&quot;#,##0">
                  <c:v>80.377448493592027</c:v>
                </c:pt>
                <c:pt idx="9" formatCode="&quot;$&quot;#,##0">
                  <c:v>80.377448493592027</c:v>
                </c:pt>
                <c:pt idx="10" formatCode="&quot;$&quot;#,##0">
                  <c:v>80.377448493592027</c:v>
                </c:pt>
                <c:pt idx="11" formatCode="&quot;$&quot;#,##0">
                  <c:v>80.377448493592027</c:v>
                </c:pt>
                <c:pt idx="12" formatCode="&quot;$&quot;#,##0">
                  <c:v>80.377448493592027</c:v>
                </c:pt>
                <c:pt idx="13" formatCode="&quot;$&quot;#,##0">
                  <c:v>80.377448493592027</c:v>
                </c:pt>
                <c:pt idx="14" formatCode="&quot;$&quot;#,##0">
                  <c:v>80.377448493592027</c:v>
                </c:pt>
                <c:pt idx="15" formatCode="&quot;$&quot;#,##0">
                  <c:v>80.377448493592027</c:v>
                </c:pt>
                <c:pt idx="16" formatCode="&quot;$&quot;#,##0">
                  <c:v>80.377448493592027</c:v>
                </c:pt>
                <c:pt idx="17" formatCode="&quot;$&quot;#,##0">
                  <c:v>80.377448493592027</c:v>
                </c:pt>
                <c:pt idx="18" formatCode="&quot;$&quot;#,##0">
                  <c:v>80.377448493592027</c:v>
                </c:pt>
                <c:pt idx="19" formatCode="&quot;$&quot;#,##0">
                  <c:v>80.377448493592027</c:v>
                </c:pt>
                <c:pt idx="20" formatCode="&quot;$&quot;#,##0">
                  <c:v>80.377448493592027</c:v>
                </c:pt>
                <c:pt idx="21" formatCode="&quot;$&quot;#,##0">
                  <c:v>80.377448493592027</c:v>
                </c:pt>
                <c:pt idx="22" formatCode="&quot;$&quot;#,##0">
                  <c:v>80.377448493592027</c:v>
                </c:pt>
                <c:pt idx="23" formatCode="&quot;$&quot;#,##0">
                  <c:v>80.377448493592027</c:v>
                </c:pt>
                <c:pt idx="24" formatCode="&quot;$&quot;#,##0">
                  <c:v>80.377448493592027</c:v>
                </c:pt>
                <c:pt idx="25" formatCode="&quot;$&quot;#,##0">
                  <c:v>80.377448493592027</c:v>
                </c:pt>
                <c:pt idx="26" formatCode="&quot;$&quot;#,##0">
                  <c:v>80.377448493592027</c:v>
                </c:pt>
                <c:pt idx="27" formatCode="&quot;$&quot;#,##0">
                  <c:v>80.377448493592027</c:v>
                </c:pt>
                <c:pt idx="28" formatCode="&quot;$&quot;#,##0">
                  <c:v>80.377448493592027</c:v>
                </c:pt>
                <c:pt idx="29" formatCode="&quot;$&quot;#,##0">
                  <c:v>80.377448493592027</c:v>
                </c:pt>
                <c:pt idx="30" formatCode="&quot;$&quot;#,##0">
                  <c:v>80.377448493592027</c:v>
                </c:pt>
                <c:pt idx="31" formatCode="&quot;$&quot;#,##0">
                  <c:v>80.377448493592027</c:v>
                </c:pt>
                <c:pt idx="32" formatCode="&quot;$&quot;#,##0">
                  <c:v>80.377448493592027</c:v>
                </c:pt>
                <c:pt idx="33" formatCode="&quot;$&quot;#,##0">
                  <c:v>80.377448493592027</c:v>
                </c:pt>
                <c:pt idx="34" formatCode="&quot;$&quot;#,##0">
                  <c:v>80.377448493592027</c:v>
                </c:pt>
                <c:pt idx="35" formatCode="&quot;$&quot;#,##0">
                  <c:v>80.377448493592027</c:v>
                </c:pt>
                <c:pt idx="36" formatCode="&quot;$&quot;#,##0">
                  <c:v>80.377448493592027</c:v>
                </c:pt>
                <c:pt idx="37" formatCode="&quot;$&quot;#,##0">
                  <c:v>80.377448493592027</c:v>
                </c:pt>
                <c:pt idx="38" formatCode="&quot;$&quot;#,##0">
                  <c:v>80.377448493592027</c:v>
                </c:pt>
                <c:pt idx="39" formatCode="&quot;$&quot;#,##0">
                  <c:v>80.377448493592027</c:v>
                </c:pt>
                <c:pt idx="40" formatCode="&quot;$&quot;#,##0">
                  <c:v>80.377448493592027</c:v>
                </c:pt>
              </c:numCache>
            </c:numRef>
          </c:val>
          <c:smooth val="0"/>
          <c:extLst>
            <c:ext xmlns:c16="http://schemas.microsoft.com/office/drawing/2014/chart" uri="{C3380CC4-5D6E-409C-BE32-E72D297353CC}">
              <c16:uniqueId val="{00000023-2CF3-4835-915C-D8F9B9A85F8A}"/>
            </c:ext>
          </c:extLst>
        </c:ser>
        <c:ser>
          <c:idx val="17"/>
          <c:order val="16"/>
          <c:tx>
            <c:strRef>
              <c:f>'Graphics Input'!$E$568</c:f>
              <c:strCache>
                <c:ptCount val="1"/>
                <c:pt idx="0">
                  <c:v>NSD 1 - mid</c:v>
                </c:pt>
              </c:strCache>
            </c:strRef>
          </c:tx>
          <c:spPr>
            <a:ln>
              <a:solidFill>
                <a:schemeClr val="accent5">
                  <a:lumMod val="40000"/>
                  <a:lumOff val="60000"/>
                </a:schemeClr>
              </a:solidFill>
            </a:ln>
          </c:spPr>
          <c:marker>
            <c:symbol val="none"/>
          </c:marker>
          <c:dPt>
            <c:idx val="3"/>
            <c:marker>
              <c:symbol val="circle"/>
              <c:size val="5"/>
              <c:spPr>
                <a:solidFill>
                  <a:schemeClr val="accent5">
                    <a:lumMod val="40000"/>
                    <a:lumOff val="60000"/>
                  </a:schemeClr>
                </a:solidFill>
                <a:ln>
                  <a:solidFill>
                    <a:schemeClr val="accent5">
                      <a:lumMod val="40000"/>
                      <a:lumOff val="60000"/>
                    </a:schemeClr>
                  </a:solidFill>
                </a:ln>
              </c:spPr>
            </c:marker>
            <c:bubble3D val="0"/>
            <c:extLst>
              <c:ext xmlns:c16="http://schemas.microsoft.com/office/drawing/2014/chart" uri="{C3380CC4-5D6E-409C-BE32-E72D297353CC}">
                <c16:uniqueId val="{00000024-2CF3-4835-915C-D8F9B9A85F8A}"/>
              </c:ext>
            </c:extLst>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Input'!$S$568:$BG$568</c:f>
              <c:numCache>
                <c:formatCode>General</c:formatCode>
                <c:ptCount val="41"/>
                <c:pt idx="3" formatCode="&quot;$&quot;#,##0">
                  <c:v>80.377448493592027</c:v>
                </c:pt>
                <c:pt idx="4" formatCode="&quot;$&quot;#,##0">
                  <c:v>80.377448493592027</c:v>
                </c:pt>
                <c:pt idx="5" formatCode="&quot;$&quot;#,##0">
                  <c:v>80.377448493592027</c:v>
                </c:pt>
                <c:pt idx="6" formatCode="&quot;$&quot;#,##0">
                  <c:v>80.377448493592027</c:v>
                </c:pt>
                <c:pt idx="7" formatCode="&quot;$&quot;#,##0">
                  <c:v>80.377448493592027</c:v>
                </c:pt>
                <c:pt idx="8" formatCode="&quot;$&quot;#,##0">
                  <c:v>80.377448493592027</c:v>
                </c:pt>
                <c:pt idx="9" formatCode="&quot;$&quot;#,##0">
                  <c:v>80.377448493592027</c:v>
                </c:pt>
                <c:pt idx="10" formatCode="&quot;$&quot;#,##0">
                  <c:v>80.377448493592027</c:v>
                </c:pt>
                <c:pt idx="11" formatCode="&quot;$&quot;#,##0">
                  <c:v>80.377448493592027</c:v>
                </c:pt>
                <c:pt idx="12" formatCode="&quot;$&quot;#,##0">
                  <c:v>80.377448493592027</c:v>
                </c:pt>
                <c:pt idx="13" formatCode="&quot;$&quot;#,##0">
                  <c:v>80.377448493592027</c:v>
                </c:pt>
                <c:pt idx="14" formatCode="&quot;$&quot;#,##0">
                  <c:v>80.377448493592027</c:v>
                </c:pt>
                <c:pt idx="15" formatCode="&quot;$&quot;#,##0">
                  <c:v>80.377448493592027</c:v>
                </c:pt>
                <c:pt idx="16" formatCode="&quot;$&quot;#,##0">
                  <c:v>80.377448493592027</c:v>
                </c:pt>
                <c:pt idx="17" formatCode="&quot;$&quot;#,##0">
                  <c:v>80.377448493592027</c:v>
                </c:pt>
                <c:pt idx="18" formatCode="&quot;$&quot;#,##0">
                  <c:v>80.377448493592027</c:v>
                </c:pt>
                <c:pt idx="19" formatCode="&quot;$&quot;#,##0">
                  <c:v>80.377448493592027</c:v>
                </c:pt>
                <c:pt idx="20" formatCode="&quot;$&quot;#,##0">
                  <c:v>80.377448493592027</c:v>
                </c:pt>
                <c:pt idx="21" formatCode="&quot;$&quot;#,##0">
                  <c:v>80.377448493592027</c:v>
                </c:pt>
                <c:pt idx="22" formatCode="&quot;$&quot;#,##0">
                  <c:v>80.377448493592027</c:v>
                </c:pt>
                <c:pt idx="23" formatCode="&quot;$&quot;#,##0">
                  <c:v>80.377448493592027</c:v>
                </c:pt>
                <c:pt idx="24" formatCode="&quot;$&quot;#,##0">
                  <c:v>80.377448493592027</c:v>
                </c:pt>
                <c:pt idx="25" formatCode="&quot;$&quot;#,##0">
                  <c:v>80.377448493592027</c:v>
                </c:pt>
                <c:pt idx="26" formatCode="&quot;$&quot;#,##0">
                  <c:v>80.377448493592027</c:v>
                </c:pt>
                <c:pt idx="27" formatCode="&quot;$&quot;#,##0">
                  <c:v>80.377448493592027</c:v>
                </c:pt>
                <c:pt idx="28" formatCode="&quot;$&quot;#,##0">
                  <c:v>80.377448493592027</c:v>
                </c:pt>
                <c:pt idx="29" formatCode="&quot;$&quot;#,##0">
                  <c:v>80.377448493592027</c:v>
                </c:pt>
                <c:pt idx="30" formatCode="&quot;$&quot;#,##0">
                  <c:v>80.377448493592027</c:v>
                </c:pt>
                <c:pt idx="31" formatCode="&quot;$&quot;#,##0">
                  <c:v>80.377448493592027</c:v>
                </c:pt>
                <c:pt idx="32" formatCode="&quot;$&quot;#,##0">
                  <c:v>80.377448493592027</c:v>
                </c:pt>
                <c:pt idx="33" formatCode="&quot;$&quot;#,##0">
                  <c:v>80.377448493592027</c:v>
                </c:pt>
                <c:pt idx="34" formatCode="&quot;$&quot;#,##0">
                  <c:v>80.377448493592027</c:v>
                </c:pt>
                <c:pt idx="35" formatCode="&quot;$&quot;#,##0">
                  <c:v>80.377448493592027</c:v>
                </c:pt>
                <c:pt idx="36" formatCode="&quot;$&quot;#,##0">
                  <c:v>80.377448493592027</c:v>
                </c:pt>
                <c:pt idx="37" formatCode="&quot;$&quot;#,##0">
                  <c:v>80.377448493592027</c:v>
                </c:pt>
                <c:pt idx="38" formatCode="&quot;$&quot;#,##0">
                  <c:v>80.377448493592027</c:v>
                </c:pt>
                <c:pt idx="39" formatCode="&quot;$&quot;#,##0">
                  <c:v>80.377448493592027</c:v>
                </c:pt>
                <c:pt idx="40" formatCode="&quot;$&quot;#,##0">
                  <c:v>80.377448493592027</c:v>
                </c:pt>
              </c:numCache>
            </c:numRef>
          </c:val>
          <c:smooth val="0"/>
          <c:extLst>
            <c:ext xmlns:c16="http://schemas.microsoft.com/office/drawing/2014/chart" uri="{C3380CC4-5D6E-409C-BE32-E72D297353CC}">
              <c16:uniqueId val="{00000025-2CF3-4835-915C-D8F9B9A85F8A}"/>
            </c:ext>
          </c:extLst>
        </c:ser>
        <c:ser>
          <c:idx val="18"/>
          <c:order val="17"/>
          <c:tx>
            <c:strRef>
              <c:f>'Graphics Input'!$E$569</c:f>
              <c:strCache>
                <c:ptCount val="1"/>
                <c:pt idx="0">
                  <c:v>NSD 1 - high</c:v>
                </c:pt>
              </c:strCache>
            </c:strRef>
          </c:tx>
          <c:spPr>
            <a:ln>
              <a:solidFill>
                <a:schemeClr val="accent5">
                  <a:lumMod val="40000"/>
                  <a:lumOff val="60000"/>
                </a:schemeClr>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Input'!$S$569:$BG$569</c:f>
              <c:numCache>
                <c:formatCode>General</c:formatCode>
                <c:ptCount val="41"/>
                <c:pt idx="4" formatCode="&quot;$&quot;#,##0">
                  <c:v>80.377448493592027</c:v>
                </c:pt>
                <c:pt idx="5" formatCode="&quot;$&quot;#,##0">
                  <c:v>80.377448493592027</c:v>
                </c:pt>
                <c:pt idx="6" formatCode="&quot;$&quot;#,##0">
                  <c:v>80.377448493592027</c:v>
                </c:pt>
                <c:pt idx="7" formatCode="&quot;$&quot;#,##0">
                  <c:v>80.377448493592027</c:v>
                </c:pt>
                <c:pt idx="8" formatCode="&quot;$&quot;#,##0">
                  <c:v>80.377448493592027</c:v>
                </c:pt>
                <c:pt idx="9" formatCode="&quot;$&quot;#,##0">
                  <c:v>80.377448493592027</c:v>
                </c:pt>
                <c:pt idx="10" formatCode="&quot;$&quot;#,##0">
                  <c:v>80.377448493592027</c:v>
                </c:pt>
                <c:pt idx="11" formatCode="&quot;$&quot;#,##0">
                  <c:v>80.377448493592027</c:v>
                </c:pt>
                <c:pt idx="12" formatCode="&quot;$&quot;#,##0">
                  <c:v>80.377448493592027</c:v>
                </c:pt>
                <c:pt idx="13" formatCode="&quot;$&quot;#,##0">
                  <c:v>80.377448493592027</c:v>
                </c:pt>
                <c:pt idx="14" formatCode="&quot;$&quot;#,##0">
                  <c:v>80.377448493592027</c:v>
                </c:pt>
                <c:pt idx="15" formatCode="&quot;$&quot;#,##0">
                  <c:v>80.377448493592027</c:v>
                </c:pt>
                <c:pt idx="16" formatCode="&quot;$&quot;#,##0">
                  <c:v>80.377448493592027</c:v>
                </c:pt>
                <c:pt idx="17" formatCode="&quot;$&quot;#,##0">
                  <c:v>80.377448493592027</c:v>
                </c:pt>
                <c:pt idx="18" formatCode="&quot;$&quot;#,##0">
                  <c:v>80.377448493592027</c:v>
                </c:pt>
                <c:pt idx="19" formatCode="&quot;$&quot;#,##0">
                  <c:v>80.377448493592027</c:v>
                </c:pt>
                <c:pt idx="20" formatCode="&quot;$&quot;#,##0">
                  <c:v>80.377448493592027</c:v>
                </c:pt>
                <c:pt idx="21" formatCode="&quot;$&quot;#,##0">
                  <c:v>80.377448493592027</c:v>
                </c:pt>
                <c:pt idx="22" formatCode="&quot;$&quot;#,##0">
                  <c:v>80.377448493592027</c:v>
                </c:pt>
                <c:pt idx="23" formatCode="&quot;$&quot;#,##0">
                  <c:v>80.377448493592027</c:v>
                </c:pt>
                <c:pt idx="24" formatCode="&quot;$&quot;#,##0">
                  <c:v>80.377448493592027</c:v>
                </c:pt>
                <c:pt idx="25" formatCode="&quot;$&quot;#,##0">
                  <c:v>80.377448493592027</c:v>
                </c:pt>
                <c:pt idx="26" formatCode="&quot;$&quot;#,##0">
                  <c:v>80.377448493592027</c:v>
                </c:pt>
                <c:pt idx="27" formatCode="&quot;$&quot;#,##0">
                  <c:v>80.377448493592027</c:v>
                </c:pt>
                <c:pt idx="28" formatCode="&quot;$&quot;#,##0">
                  <c:v>80.377448493592027</c:v>
                </c:pt>
                <c:pt idx="29" formatCode="&quot;$&quot;#,##0">
                  <c:v>80.377448493592027</c:v>
                </c:pt>
                <c:pt idx="30" formatCode="&quot;$&quot;#,##0">
                  <c:v>80.377448493592027</c:v>
                </c:pt>
                <c:pt idx="31" formatCode="&quot;$&quot;#,##0">
                  <c:v>80.377448493592027</c:v>
                </c:pt>
                <c:pt idx="32" formatCode="&quot;$&quot;#,##0">
                  <c:v>80.377448493592027</c:v>
                </c:pt>
                <c:pt idx="33" formatCode="&quot;$&quot;#,##0">
                  <c:v>80.377448493592027</c:v>
                </c:pt>
                <c:pt idx="34" formatCode="&quot;$&quot;#,##0">
                  <c:v>80.377448493592027</c:v>
                </c:pt>
                <c:pt idx="35" formatCode="&quot;$&quot;#,##0">
                  <c:v>80.377448493592027</c:v>
                </c:pt>
                <c:pt idx="36" formatCode="&quot;$&quot;#,##0">
                  <c:v>80.377448493592027</c:v>
                </c:pt>
                <c:pt idx="37" formatCode="&quot;$&quot;#,##0">
                  <c:v>80.377448493592027</c:v>
                </c:pt>
                <c:pt idx="38" formatCode="&quot;$&quot;#,##0">
                  <c:v>80.377448493592027</c:v>
                </c:pt>
                <c:pt idx="39" formatCode="&quot;$&quot;#,##0">
                  <c:v>80.377448493592027</c:v>
                </c:pt>
                <c:pt idx="40" formatCode="&quot;$&quot;#,##0">
                  <c:v>80.377448493592027</c:v>
                </c:pt>
              </c:numCache>
            </c:numRef>
          </c:val>
          <c:smooth val="0"/>
          <c:extLst>
            <c:ext xmlns:c16="http://schemas.microsoft.com/office/drawing/2014/chart" uri="{C3380CC4-5D6E-409C-BE32-E72D297353CC}">
              <c16:uniqueId val="{00000026-2CF3-4835-915C-D8F9B9A85F8A}"/>
            </c:ext>
          </c:extLst>
        </c:ser>
        <c:ser>
          <c:idx val="19"/>
          <c:order val="18"/>
          <c:tx>
            <c:strRef>
              <c:f>'Graphics Input'!$E$570</c:f>
              <c:strCache>
                <c:ptCount val="1"/>
                <c:pt idx="0">
                  <c:v>NSD 2 - low</c:v>
                </c:pt>
              </c:strCache>
            </c:strRef>
          </c:tx>
          <c:spPr>
            <a:ln>
              <a:solidFill>
                <a:srgbClr val="93CDDD">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Input'!$S$570:$BG$570</c:f>
              <c:numCache>
                <c:formatCode>General</c:formatCode>
                <c:ptCount val="41"/>
                <c:pt idx="4" formatCode="&quot;$&quot;#,##0">
                  <c:v>103.54244058570191</c:v>
                </c:pt>
                <c:pt idx="5" formatCode="&quot;$&quot;#,##0">
                  <c:v>103.54244058570191</c:v>
                </c:pt>
                <c:pt idx="6" formatCode="&quot;$&quot;#,##0">
                  <c:v>103.54244058570191</c:v>
                </c:pt>
                <c:pt idx="7" formatCode="&quot;$&quot;#,##0">
                  <c:v>103.54244058570191</c:v>
                </c:pt>
                <c:pt idx="8" formatCode="&quot;$&quot;#,##0">
                  <c:v>103.54244058570191</c:v>
                </c:pt>
                <c:pt idx="9" formatCode="&quot;$&quot;#,##0">
                  <c:v>103.54244058570191</c:v>
                </c:pt>
                <c:pt idx="10" formatCode="&quot;$&quot;#,##0">
                  <c:v>103.54244058570191</c:v>
                </c:pt>
                <c:pt idx="11" formatCode="&quot;$&quot;#,##0">
                  <c:v>103.54244058570191</c:v>
                </c:pt>
                <c:pt idx="12" formatCode="&quot;$&quot;#,##0">
                  <c:v>103.54244058570191</c:v>
                </c:pt>
                <c:pt idx="13" formatCode="&quot;$&quot;#,##0">
                  <c:v>103.54244058570191</c:v>
                </c:pt>
                <c:pt idx="14" formatCode="&quot;$&quot;#,##0">
                  <c:v>103.54244058570191</c:v>
                </c:pt>
                <c:pt idx="15" formatCode="&quot;$&quot;#,##0">
                  <c:v>103.54244058570191</c:v>
                </c:pt>
                <c:pt idx="16" formatCode="&quot;$&quot;#,##0">
                  <c:v>103.54244058570191</c:v>
                </c:pt>
                <c:pt idx="17" formatCode="&quot;$&quot;#,##0">
                  <c:v>103.54244058570191</c:v>
                </c:pt>
                <c:pt idx="18" formatCode="&quot;$&quot;#,##0">
                  <c:v>103.54244058570191</c:v>
                </c:pt>
                <c:pt idx="19" formatCode="&quot;$&quot;#,##0">
                  <c:v>103.54244058570191</c:v>
                </c:pt>
                <c:pt idx="20" formatCode="&quot;$&quot;#,##0">
                  <c:v>103.54244058570191</c:v>
                </c:pt>
                <c:pt idx="21" formatCode="&quot;$&quot;#,##0">
                  <c:v>103.54244058570191</c:v>
                </c:pt>
                <c:pt idx="22" formatCode="&quot;$&quot;#,##0">
                  <c:v>103.54244058570191</c:v>
                </c:pt>
                <c:pt idx="23" formatCode="&quot;$&quot;#,##0">
                  <c:v>103.54244058570191</c:v>
                </c:pt>
                <c:pt idx="24" formatCode="&quot;$&quot;#,##0">
                  <c:v>103.54244058570191</c:v>
                </c:pt>
                <c:pt idx="25" formatCode="&quot;$&quot;#,##0">
                  <c:v>103.54244058570191</c:v>
                </c:pt>
                <c:pt idx="26" formatCode="&quot;$&quot;#,##0">
                  <c:v>103.54244058570191</c:v>
                </c:pt>
                <c:pt idx="27" formatCode="&quot;$&quot;#,##0">
                  <c:v>103.54244058570191</c:v>
                </c:pt>
                <c:pt idx="28" formatCode="&quot;$&quot;#,##0">
                  <c:v>103.54244058570191</c:v>
                </c:pt>
                <c:pt idx="29" formatCode="&quot;$&quot;#,##0">
                  <c:v>103.54244058570191</c:v>
                </c:pt>
                <c:pt idx="30" formatCode="&quot;$&quot;#,##0">
                  <c:v>103.54244058570191</c:v>
                </c:pt>
                <c:pt idx="31" formatCode="&quot;$&quot;#,##0">
                  <c:v>103.54244058570191</c:v>
                </c:pt>
                <c:pt idx="32" formatCode="&quot;$&quot;#,##0">
                  <c:v>103.54244058570191</c:v>
                </c:pt>
                <c:pt idx="33" formatCode="&quot;$&quot;#,##0">
                  <c:v>103.54244058570191</c:v>
                </c:pt>
                <c:pt idx="34" formatCode="&quot;$&quot;#,##0">
                  <c:v>103.54244058570191</c:v>
                </c:pt>
                <c:pt idx="35" formatCode="&quot;$&quot;#,##0">
                  <c:v>103.54244058570191</c:v>
                </c:pt>
                <c:pt idx="36" formatCode="&quot;$&quot;#,##0">
                  <c:v>103.54244058570191</c:v>
                </c:pt>
                <c:pt idx="37" formatCode="&quot;$&quot;#,##0">
                  <c:v>103.54244058570191</c:v>
                </c:pt>
                <c:pt idx="38" formatCode="&quot;$&quot;#,##0">
                  <c:v>103.54244058570191</c:v>
                </c:pt>
                <c:pt idx="39" formatCode="&quot;$&quot;#,##0">
                  <c:v>103.54244058570191</c:v>
                </c:pt>
                <c:pt idx="40" formatCode="&quot;$&quot;#,##0">
                  <c:v>103.54244058570191</c:v>
                </c:pt>
              </c:numCache>
            </c:numRef>
          </c:val>
          <c:smooth val="0"/>
          <c:extLst>
            <c:ext xmlns:c16="http://schemas.microsoft.com/office/drawing/2014/chart" uri="{C3380CC4-5D6E-409C-BE32-E72D297353CC}">
              <c16:uniqueId val="{00000027-2CF3-4835-915C-D8F9B9A85F8A}"/>
            </c:ext>
          </c:extLst>
        </c:ser>
        <c:ser>
          <c:idx val="20"/>
          <c:order val="19"/>
          <c:tx>
            <c:strRef>
              <c:f>'Graphics Input'!$E$571</c:f>
              <c:strCache>
                <c:ptCount val="1"/>
                <c:pt idx="0">
                  <c:v>NSD 2 - mid</c:v>
                </c:pt>
              </c:strCache>
            </c:strRef>
          </c:tx>
          <c:spPr>
            <a:ln>
              <a:solidFill>
                <a:schemeClr val="accent5">
                  <a:lumMod val="60000"/>
                  <a:lumOff val="40000"/>
                </a:schemeClr>
              </a:solidFill>
            </a:ln>
          </c:spPr>
          <c:marker>
            <c:symbol val="none"/>
          </c:marker>
          <c:dPt>
            <c:idx val="3"/>
            <c:marker>
              <c:symbol val="circle"/>
              <c:size val="5"/>
              <c:spPr>
                <a:solidFill>
                  <a:schemeClr val="accent5">
                    <a:lumMod val="60000"/>
                    <a:lumOff val="40000"/>
                  </a:schemeClr>
                </a:solidFill>
                <a:ln>
                  <a:solidFill>
                    <a:schemeClr val="accent5">
                      <a:lumMod val="60000"/>
                      <a:lumOff val="40000"/>
                    </a:schemeClr>
                  </a:solidFill>
                </a:ln>
              </c:spPr>
            </c:marker>
            <c:bubble3D val="0"/>
            <c:extLst>
              <c:ext xmlns:c16="http://schemas.microsoft.com/office/drawing/2014/chart" uri="{C3380CC4-5D6E-409C-BE32-E72D297353CC}">
                <c16:uniqueId val="{00000028-2CF3-4835-915C-D8F9B9A85F8A}"/>
              </c:ext>
            </c:extLst>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Input'!$S$571:$BG$571</c:f>
              <c:numCache>
                <c:formatCode>General</c:formatCode>
                <c:ptCount val="41"/>
                <c:pt idx="3" formatCode="&quot;$&quot;#,##0">
                  <c:v>103.54244058570191</c:v>
                </c:pt>
                <c:pt idx="4" formatCode="&quot;$&quot;#,##0">
                  <c:v>103.54244058570191</c:v>
                </c:pt>
                <c:pt idx="5" formatCode="&quot;$&quot;#,##0">
                  <c:v>103.54244058570191</c:v>
                </c:pt>
                <c:pt idx="6" formatCode="&quot;$&quot;#,##0">
                  <c:v>103.54244058570191</c:v>
                </c:pt>
                <c:pt idx="7" formatCode="&quot;$&quot;#,##0">
                  <c:v>103.54244058570191</c:v>
                </c:pt>
                <c:pt idx="8" formatCode="&quot;$&quot;#,##0">
                  <c:v>103.54244058570191</c:v>
                </c:pt>
                <c:pt idx="9" formatCode="&quot;$&quot;#,##0">
                  <c:v>103.54244058570191</c:v>
                </c:pt>
                <c:pt idx="10" formatCode="&quot;$&quot;#,##0">
                  <c:v>103.54244058570191</c:v>
                </c:pt>
                <c:pt idx="11" formatCode="&quot;$&quot;#,##0">
                  <c:v>103.54244058570191</c:v>
                </c:pt>
                <c:pt idx="12" formatCode="&quot;$&quot;#,##0">
                  <c:v>103.54244058570191</c:v>
                </c:pt>
                <c:pt idx="13" formatCode="&quot;$&quot;#,##0">
                  <c:v>103.54244058570191</c:v>
                </c:pt>
                <c:pt idx="14" formatCode="&quot;$&quot;#,##0">
                  <c:v>103.54244058570191</c:v>
                </c:pt>
                <c:pt idx="15" formatCode="&quot;$&quot;#,##0">
                  <c:v>103.54244058570191</c:v>
                </c:pt>
                <c:pt idx="16" formatCode="&quot;$&quot;#,##0">
                  <c:v>103.54244058570191</c:v>
                </c:pt>
                <c:pt idx="17" formatCode="&quot;$&quot;#,##0">
                  <c:v>103.54244058570191</c:v>
                </c:pt>
                <c:pt idx="18" formatCode="&quot;$&quot;#,##0">
                  <c:v>103.54244058570191</c:v>
                </c:pt>
                <c:pt idx="19" formatCode="&quot;$&quot;#,##0">
                  <c:v>103.54244058570191</c:v>
                </c:pt>
                <c:pt idx="20" formatCode="&quot;$&quot;#,##0">
                  <c:v>103.54244058570191</c:v>
                </c:pt>
                <c:pt idx="21" formatCode="&quot;$&quot;#,##0">
                  <c:v>103.54244058570191</c:v>
                </c:pt>
                <c:pt idx="22" formatCode="&quot;$&quot;#,##0">
                  <c:v>103.54244058570191</c:v>
                </c:pt>
                <c:pt idx="23" formatCode="&quot;$&quot;#,##0">
                  <c:v>103.54244058570191</c:v>
                </c:pt>
                <c:pt idx="24" formatCode="&quot;$&quot;#,##0">
                  <c:v>103.54244058570191</c:v>
                </c:pt>
                <c:pt idx="25" formatCode="&quot;$&quot;#,##0">
                  <c:v>103.54244058570191</c:v>
                </c:pt>
                <c:pt idx="26" formatCode="&quot;$&quot;#,##0">
                  <c:v>103.54244058570191</c:v>
                </c:pt>
                <c:pt idx="27" formatCode="&quot;$&quot;#,##0">
                  <c:v>103.54244058570191</c:v>
                </c:pt>
                <c:pt idx="28" formatCode="&quot;$&quot;#,##0">
                  <c:v>103.54244058570191</c:v>
                </c:pt>
                <c:pt idx="29" formatCode="&quot;$&quot;#,##0">
                  <c:v>103.54244058570191</c:v>
                </c:pt>
                <c:pt idx="30" formatCode="&quot;$&quot;#,##0">
                  <c:v>103.54244058570191</c:v>
                </c:pt>
                <c:pt idx="31" formatCode="&quot;$&quot;#,##0">
                  <c:v>103.54244058570191</c:v>
                </c:pt>
                <c:pt idx="32" formatCode="&quot;$&quot;#,##0">
                  <c:v>103.54244058570191</c:v>
                </c:pt>
                <c:pt idx="33" formatCode="&quot;$&quot;#,##0">
                  <c:v>103.54244058570191</c:v>
                </c:pt>
                <c:pt idx="34" formatCode="&quot;$&quot;#,##0">
                  <c:v>103.54244058570191</c:v>
                </c:pt>
                <c:pt idx="35" formatCode="&quot;$&quot;#,##0">
                  <c:v>103.54244058570191</c:v>
                </c:pt>
                <c:pt idx="36" formatCode="&quot;$&quot;#,##0">
                  <c:v>103.54244058570191</c:v>
                </c:pt>
                <c:pt idx="37" formatCode="&quot;$&quot;#,##0">
                  <c:v>103.54244058570191</c:v>
                </c:pt>
                <c:pt idx="38" formatCode="&quot;$&quot;#,##0">
                  <c:v>103.54244058570191</c:v>
                </c:pt>
                <c:pt idx="39" formatCode="&quot;$&quot;#,##0">
                  <c:v>103.54244058570191</c:v>
                </c:pt>
                <c:pt idx="40" formatCode="&quot;$&quot;#,##0">
                  <c:v>103.54244058570191</c:v>
                </c:pt>
              </c:numCache>
            </c:numRef>
          </c:val>
          <c:smooth val="0"/>
          <c:extLst>
            <c:ext xmlns:c16="http://schemas.microsoft.com/office/drawing/2014/chart" uri="{C3380CC4-5D6E-409C-BE32-E72D297353CC}">
              <c16:uniqueId val="{00000029-2CF3-4835-915C-D8F9B9A85F8A}"/>
            </c:ext>
          </c:extLst>
        </c:ser>
        <c:ser>
          <c:idx val="21"/>
          <c:order val="20"/>
          <c:tx>
            <c:strRef>
              <c:f>'Graphics Input'!$E$572</c:f>
              <c:strCache>
                <c:ptCount val="1"/>
                <c:pt idx="0">
                  <c:v>NSD 2 - high</c:v>
                </c:pt>
              </c:strCache>
            </c:strRef>
          </c:tx>
          <c:spPr>
            <a:ln>
              <a:solidFill>
                <a:schemeClr val="accent5">
                  <a:lumMod val="60000"/>
                  <a:lumOff val="40000"/>
                </a:schemeClr>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Input'!$S$572:$BG$572</c:f>
              <c:numCache>
                <c:formatCode>General</c:formatCode>
                <c:ptCount val="41"/>
                <c:pt idx="4" formatCode="&quot;$&quot;#,##0">
                  <c:v>103.54244058570191</c:v>
                </c:pt>
                <c:pt idx="5" formatCode="&quot;$&quot;#,##0">
                  <c:v>103.54244058570191</c:v>
                </c:pt>
                <c:pt idx="6" formatCode="&quot;$&quot;#,##0">
                  <c:v>103.54244058570191</c:v>
                </c:pt>
                <c:pt idx="7" formatCode="&quot;$&quot;#,##0">
                  <c:v>103.54244058570191</c:v>
                </c:pt>
                <c:pt idx="8" formatCode="&quot;$&quot;#,##0">
                  <c:v>103.54244058570191</c:v>
                </c:pt>
                <c:pt idx="9" formatCode="&quot;$&quot;#,##0">
                  <c:v>103.54244058570191</c:v>
                </c:pt>
                <c:pt idx="10" formatCode="&quot;$&quot;#,##0">
                  <c:v>103.54244058570191</c:v>
                </c:pt>
                <c:pt idx="11" formatCode="&quot;$&quot;#,##0">
                  <c:v>103.54244058570191</c:v>
                </c:pt>
                <c:pt idx="12" formatCode="&quot;$&quot;#,##0">
                  <c:v>103.54244058570191</c:v>
                </c:pt>
                <c:pt idx="13" formatCode="&quot;$&quot;#,##0">
                  <c:v>103.54244058570191</c:v>
                </c:pt>
                <c:pt idx="14" formatCode="&quot;$&quot;#,##0">
                  <c:v>103.54244058570191</c:v>
                </c:pt>
                <c:pt idx="15" formatCode="&quot;$&quot;#,##0">
                  <c:v>103.54244058570191</c:v>
                </c:pt>
                <c:pt idx="16" formatCode="&quot;$&quot;#,##0">
                  <c:v>103.54244058570191</c:v>
                </c:pt>
                <c:pt idx="17" formatCode="&quot;$&quot;#,##0">
                  <c:v>103.54244058570191</c:v>
                </c:pt>
                <c:pt idx="18" formatCode="&quot;$&quot;#,##0">
                  <c:v>103.54244058570191</c:v>
                </c:pt>
                <c:pt idx="19" formatCode="&quot;$&quot;#,##0">
                  <c:v>103.54244058570191</c:v>
                </c:pt>
                <c:pt idx="20" formatCode="&quot;$&quot;#,##0">
                  <c:v>103.54244058570191</c:v>
                </c:pt>
                <c:pt idx="21" formatCode="&quot;$&quot;#,##0">
                  <c:v>103.54244058570191</c:v>
                </c:pt>
                <c:pt idx="22" formatCode="&quot;$&quot;#,##0">
                  <c:v>103.54244058570191</c:v>
                </c:pt>
                <c:pt idx="23" formatCode="&quot;$&quot;#,##0">
                  <c:v>103.54244058570191</c:v>
                </c:pt>
                <c:pt idx="24" formatCode="&quot;$&quot;#,##0">
                  <c:v>103.54244058570191</c:v>
                </c:pt>
                <c:pt idx="25" formatCode="&quot;$&quot;#,##0">
                  <c:v>103.54244058570191</c:v>
                </c:pt>
                <c:pt idx="26" formatCode="&quot;$&quot;#,##0">
                  <c:v>103.54244058570191</c:v>
                </c:pt>
                <c:pt idx="27" formatCode="&quot;$&quot;#,##0">
                  <c:v>103.54244058570191</c:v>
                </c:pt>
                <c:pt idx="28" formatCode="&quot;$&quot;#,##0">
                  <c:v>103.54244058570191</c:v>
                </c:pt>
                <c:pt idx="29" formatCode="&quot;$&quot;#,##0">
                  <c:v>103.54244058570191</c:v>
                </c:pt>
                <c:pt idx="30" formatCode="&quot;$&quot;#,##0">
                  <c:v>103.54244058570191</c:v>
                </c:pt>
                <c:pt idx="31" formatCode="&quot;$&quot;#,##0">
                  <c:v>103.54244058570191</c:v>
                </c:pt>
                <c:pt idx="32" formatCode="&quot;$&quot;#,##0">
                  <c:v>103.54244058570191</c:v>
                </c:pt>
                <c:pt idx="33" formatCode="&quot;$&quot;#,##0">
                  <c:v>103.54244058570191</c:v>
                </c:pt>
                <c:pt idx="34" formatCode="&quot;$&quot;#,##0">
                  <c:v>103.54244058570191</c:v>
                </c:pt>
                <c:pt idx="35" formatCode="&quot;$&quot;#,##0">
                  <c:v>103.54244058570191</c:v>
                </c:pt>
                <c:pt idx="36" formatCode="&quot;$&quot;#,##0">
                  <c:v>103.54244058570191</c:v>
                </c:pt>
                <c:pt idx="37" formatCode="&quot;$&quot;#,##0">
                  <c:v>103.54244058570191</c:v>
                </c:pt>
                <c:pt idx="38" formatCode="&quot;$&quot;#,##0">
                  <c:v>103.54244058570191</c:v>
                </c:pt>
                <c:pt idx="39" formatCode="&quot;$&quot;#,##0">
                  <c:v>103.54244058570191</c:v>
                </c:pt>
                <c:pt idx="40" formatCode="&quot;$&quot;#,##0">
                  <c:v>103.54244058570191</c:v>
                </c:pt>
              </c:numCache>
            </c:numRef>
          </c:val>
          <c:smooth val="0"/>
          <c:extLst>
            <c:ext xmlns:c16="http://schemas.microsoft.com/office/drawing/2014/chart" uri="{C3380CC4-5D6E-409C-BE32-E72D297353CC}">
              <c16:uniqueId val="{0000002A-2CF3-4835-915C-D8F9B9A85F8A}"/>
            </c:ext>
          </c:extLst>
        </c:ser>
        <c:ser>
          <c:idx val="22"/>
          <c:order val="21"/>
          <c:tx>
            <c:strRef>
              <c:f>'Graphics Input'!$E$573</c:f>
              <c:strCache>
                <c:ptCount val="1"/>
                <c:pt idx="0">
                  <c:v>NSD 3 - low</c:v>
                </c:pt>
              </c:strCache>
            </c:strRef>
          </c:tx>
          <c:spPr>
            <a:ln>
              <a:solidFill>
                <a:srgbClr val="4BACC6">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Input'!$S$573:$BG$573</c:f>
              <c:numCache>
                <c:formatCode>General</c:formatCode>
                <c:ptCount val="41"/>
                <c:pt idx="4" formatCode="&quot;$&quot;#,##0">
                  <c:v>125.25972691636782</c:v>
                </c:pt>
                <c:pt idx="5" formatCode="&quot;$&quot;#,##0">
                  <c:v>125.25972691636782</c:v>
                </c:pt>
                <c:pt idx="6" formatCode="&quot;$&quot;#,##0">
                  <c:v>125.25972691636782</c:v>
                </c:pt>
                <c:pt idx="7" formatCode="&quot;$&quot;#,##0">
                  <c:v>125.25972691636782</c:v>
                </c:pt>
                <c:pt idx="8" formatCode="&quot;$&quot;#,##0">
                  <c:v>125.25972691636782</c:v>
                </c:pt>
                <c:pt idx="9" formatCode="&quot;$&quot;#,##0">
                  <c:v>125.25972691636782</c:v>
                </c:pt>
                <c:pt idx="10" formatCode="&quot;$&quot;#,##0">
                  <c:v>125.25972691636782</c:v>
                </c:pt>
                <c:pt idx="11" formatCode="&quot;$&quot;#,##0">
                  <c:v>125.25972691636782</c:v>
                </c:pt>
                <c:pt idx="12" formatCode="&quot;$&quot;#,##0">
                  <c:v>125.25972691636782</c:v>
                </c:pt>
                <c:pt idx="13" formatCode="&quot;$&quot;#,##0">
                  <c:v>125.25972691636782</c:v>
                </c:pt>
                <c:pt idx="14" formatCode="&quot;$&quot;#,##0">
                  <c:v>125.25972691636782</c:v>
                </c:pt>
                <c:pt idx="15" formatCode="&quot;$&quot;#,##0">
                  <c:v>125.25972691636782</c:v>
                </c:pt>
                <c:pt idx="16" formatCode="&quot;$&quot;#,##0">
                  <c:v>125.25972691636782</c:v>
                </c:pt>
                <c:pt idx="17" formatCode="&quot;$&quot;#,##0">
                  <c:v>125.25972691636782</c:v>
                </c:pt>
                <c:pt idx="18" formatCode="&quot;$&quot;#,##0">
                  <c:v>125.25972691636782</c:v>
                </c:pt>
                <c:pt idx="19" formatCode="&quot;$&quot;#,##0">
                  <c:v>125.25972691636782</c:v>
                </c:pt>
                <c:pt idx="20" formatCode="&quot;$&quot;#,##0">
                  <c:v>125.25972691636782</c:v>
                </c:pt>
                <c:pt idx="21" formatCode="&quot;$&quot;#,##0">
                  <c:v>125.25972691636782</c:v>
                </c:pt>
                <c:pt idx="22" formatCode="&quot;$&quot;#,##0">
                  <c:v>125.25972691636782</c:v>
                </c:pt>
                <c:pt idx="23" formatCode="&quot;$&quot;#,##0">
                  <c:v>125.25972691636782</c:v>
                </c:pt>
                <c:pt idx="24" formatCode="&quot;$&quot;#,##0">
                  <c:v>125.25972691636782</c:v>
                </c:pt>
                <c:pt idx="25" formatCode="&quot;$&quot;#,##0">
                  <c:v>125.25972691636782</c:v>
                </c:pt>
                <c:pt idx="26" formatCode="&quot;$&quot;#,##0">
                  <c:v>125.25972691636782</c:v>
                </c:pt>
                <c:pt idx="27" formatCode="&quot;$&quot;#,##0">
                  <c:v>125.25972691636782</c:v>
                </c:pt>
                <c:pt idx="28" formatCode="&quot;$&quot;#,##0">
                  <c:v>125.25972691636782</c:v>
                </c:pt>
                <c:pt idx="29" formatCode="&quot;$&quot;#,##0">
                  <c:v>125.25972691636782</c:v>
                </c:pt>
                <c:pt idx="30" formatCode="&quot;$&quot;#,##0">
                  <c:v>125.25972691636782</c:v>
                </c:pt>
                <c:pt idx="31" formatCode="&quot;$&quot;#,##0">
                  <c:v>125.25972691636782</c:v>
                </c:pt>
                <c:pt idx="32" formatCode="&quot;$&quot;#,##0">
                  <c:v>125.25972691636782</c:v>
                </c:pt>
                <c:pt idx="33" formatCode="&quot;$&quot;#,##0">
                  <c:v>125.25972691636782</c:v>
                </c:pt>
                <c:pt idx="34" formatCode="&quot;$&quot;#,##0">
                  <c:v>125.25972691636782</c:v>
                </c:pt>
                <c:pt idx="35" formatCode="&quot;$&quot;#,##0">
                  <c:v>125.25972691636782</c:v>
                </c:pt>
                <c:pt idx="36" formatCode="&quot;$&quot;#,##0">
                  <c:v>125.25972691636782</c:v>
                </c:pt>
                <c:pt idx="37" formatCode="&quot;$&quot;#,##0">
                  <c:v>125.25972691636782</c:v>
                </c:pt>
                <c:pt idx="38" formatCode="&quot;$&quot;#,##0">
                  <c:v>125.25972691636782</c:v>
                </c:pt>
                <c:pt idx="39" formatCode="&quot;$&quot;#,##0">
                  <c:v>125.25972691636782</c:v>
                </c:pt>
                <c:pt idx="40" formatCode="&quot;$&quot;#,##0">
                  <c:v>125.25972691636782</c:v>
                </c:pt>
              </c:numCache>
            </c:numRef>
          </c:val>
          <c:smooth val="0"/>
          <c:extLst>
            <c:ext xmlns:c16="http://schemas.microsoft.com/office/drawing/2014/chart" uri="{C3380CC4-5D6E-409C-BE32-E72D297353CC}">
              <c16:uniqueId val="{0000002B-2CF3-4835-915C-D8F9B9A85F8A}"/>
            </c:ext>
          </c:extLst>
        </c:ser>
        <c:ser>
          <c:idx val="23"/>
          <c:order val="22"/>
          <c:tx>
            <c:strRef>
              <c:f>'Graphics Input'!$E$574</c:f>
              <c:strCache>
                <c:ptCount val="1"/>
                <c:pt idx="0">
                  <c:v>NSD 3 - mid</c:v>
                </c:pt>
              </c:strCache>
            </c:strRef>
          </c:tx>
          <c:spPr>
            <a:ln>
              <a:solidFill>
                <a:schemeClr val="accent5"/>
              </a:solidFill>
            </a:ln>
          </c:spPr>
          <c:marker>
            <c:symbol val="none"/>
          </c:marker>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2C-2CF3-4835-915C-D8F9B9A85F8A}"/>
              </c:ext>
            </c:extLst>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Input'!$S$574:$BG$574</c:f>
              <c:numCache>
                <c:formatCode>General</c:formatCode>
                <c:ptCount val="41"/>
                <c:pt idx="3" formatCode="&quot;$&quot;#,##0">
                  <c:v>125.25972691636782</c:v>
                </c:pt>
                <c:pt idx="4" formatCode="&quot;$&quot;#,##0">
                  <c:v>125.25972691636782</c:v>
                </c:pt>
                <c:pt idx="5" formatCode="&quot;$&quot;#,##0">
                  <c:v>125.25972691636782</c:v>
                </c:pt>
                <c:pt idx="6" formatCode="&quot;$&quot;#,##0">
                  <c:v>125.25972691636782</c:v>
                </c:pt>
                <c:pt idx="7" formatCode="&quot;$&quot;#,##0">
                  <c:v>125.25972691636782</c:v>
                </c:pt>
                <c:pt idx="8" formatCode="&quot;$&quot;#,##0">
                  <c:v>125.25972691636782</c:v>
                </c:pt>
                <c:pt idx="9" formatCode="&quot;$&quot;#,##0">
                  <c:v>125.25972691636782</c:v>
                </c:pt>
                <c:pt idx="10" formatCode="&quot;$&quot;#,##0">
                  <c:v>125.25972691636782</c:v>
                </c:pt>
                <c:pt idx="11" formatCode="&quot;$&quot;#,##0">
                  <c:v>125.25972691636782</c:v>
                </c:pt>
                <c:pt idx="12" formatCode="&quot;$&quot;#,##0">
                  <c:v>125.25972691636782</c:v>
                </c:pt>
                <c:pt idx="13" formatCode="&quot;$&quot;#,##0">
                  <c:v>125.25972691636782</c:v>
                </c:pt>
                <c:pt idx="14" formatCode="&quot;$&quot;#,##0">
                  <c:v>125.25972691636782</c:v>
                </c:pt>
                <c:pt idx="15" formatCode="&quot;$&quot;#,##0">
                  <c:v>125.25972691636782</c:v>
                </c:pt>
                <c:pt idx="16" formatCode="&quot;$&quot;#,##0">
                  <c:v>125.25972691636782</c:v>
                </c:pt>
                <c:pt idx="17" formatCode="&quot;$&quot;#,##0">
                  <c:v>125.25972691636782</c:v>
                </c:pt>
                <c:pt idx="18" formatCode="&quot;$&quot;#,##0">
                  <c:v>125.25972691636782</c:v>
                </c:pt>
                <c:pt idx="19" formatCode="&quot;$&quot;#,##0">
                  <c:v>125.25972691636782</c:v>
                </c:pt>
                <c:pt idx="20" formatCode="&quot;$&quot;#,##0">
                  <c:v>125.25972691636782</c:v>
                </c:pt>
                <c:pt idx="21" formatCode="&quot;$&quot;#,##0">
                  <c:v>125.25972691636782</c:v>
                </c:pt>
                <c:pt idx="22" formatCode="&quot;$&quot;#,##0">
                  <c:v>125.25972691636782</c:v>
                </c:pt>
                <c:pt idx="23" formatCode="&quot;$&quot;#,##0">
                  <c:v>125.25972691636782</c:v>
                </c:pt>
                <c:pt idx="24" formatCode="&quot;$&quot;#,##0">
                  <c:v>125.25972691636782</c:v>
                </c:pt>
                <c:pt idx="25" formatCode="&quot;$&quot;#,##0">
                  <c:v>125.25972691636782</c:v>
                </c:pt>
                <c:pt idx="26" formatCode="&quot;$&quot;#,##0">
                  <c:v>125.25972691636782</c:v>
                </c:pt>
                <c:pt idx="27" formatCode="&quot;$&quot;#,##0">
                  <c:v>125.25972691636782</c:v>
                </c:pt>
                <c:pt idx="28" formatCode="&quot;$&quot;#,##0">
                  <c:v>125.25972691636782</c:v>
                </c:pt>
                <c:pt idx="29" formatCode="&quot;$&quot;#,##0">
                  <c:v>125.25972691636782</c:v>
                </c:pt>
                <c:pt idx="30" formatCode="&quot;$&quot;#,##0">
                  <c:v>125.25972691636782</c:v>
                </c:pt>
                <c:pt idx="31" formatCode="&quot;$&quot;#,##0">
                  <c:v>125.25972691636782</c:v>
                </c:pt>
                <c:pt idx="32" formatCode="&quot;$&quot;#,##0">
                  <c:v>125.25972691636782</c:v>
                </c:pt>
                <c:pt idx="33" formatCode="&quot;$&quot;#,##0">
                  <c:v>125.25972691636782</c:v>
                </c:pt>
                <c:pt idx="34" formatCode="&quot;$&quot;#,##0">
                  <c:v>125.25972691636782</c:v>
                </c:pt>
                <c:pt idx="35" formatCode="&quot;$&quot;#,##0">
                  <c:v>125.25972691636782</c:v>
                </c:pt>
                <c:pt idx="36" formatCode="&quot;$&quot;#,##0">
                  <c:v>125.25972691636782</c:v>
                </c:pt>
                <c:pt idx="37" formatCode="&quot;$&quot;#,##0">
                  <c:v>125.25972691636782</c:v>
                </c:pt>
                <c:pt idx="38" formatCode="&quot;$&quot;#,##0">
                  <c:v>125.25972691636782</c:v>
                </c:pt>
                <c:pt idx="39" formatCode="&quot;$&quot;#,##0">
                  <c:v>125.25972691636782</c:v>
                </c:pt>
                <c:pt idx="40" formatCode="&quot;$&quot;#,##0">
                  <c:v>125.25972691636782</c:v>
                </c:pt>
              </c:numCache>
            </c:numRef>
          </c:val>
          <c:smooth val="0"/>
          <c:extLst>
            <c:ext xmlns:c16="http://schemas.microsoft.com/office/drawing/2014/chart" uri="{C3380CC4-5D6E-409C-BE32-E72D297353CC}">
              <c16:uniqueId val="{0000002D-2CF3-4835-915C-D8F9B9A85F8A}"/>
            </c:ext>
          </c:extLst>
        </c:ser>
        <c:ser>
          <c:idx val="24"/>
          <c:order val="23"/>
          <c:tx>
            <c:strRef>
              <c:f>'Graphics Input'!$E$575</c:f>
              <c:strCache>
                <c:ptCount val="1"/>
                <c:pt idx="0">
                  <c:v>NSD 3 - high</c:v>
                </c:pt>
              </c:strCache>
            </c:strRef>
          </c:tx>
          <c:spPr>
            <a:ln>
              <a:solidFill>
                <a:schemeClr val="accent5">
                  <a:lumMod val="75000"/>
                </a:schemeClr>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Input'!$S$575:$BG$575</c:f>
              <c:numCache>
                <c:formatCode>General</c:formatCode>
                <c:ptCount val="41"/>
                <c:pt idx="4" formatCode="&quot;$&quot;#,##0">
                  <c:v>125.25972691636782</c:v>
                </c:pt>
                <c:pt idx="5" formatCode="&quot;$&quot;#,##0">
                  <c:v>125.25972691636782</c:v>
                </c:pt>
                <c:pt idx="6" formatCode="&quot;$&quot;#,##0">
                  <c:v>125.25972691636782</c:v>
                </c:pt>
                <c:pt idx="7" formatCode="&quot;$&quot;#,##0">
                  <c:v>125.25972691636782</c:v>
                </c:pt>
                <c:pt idx="8" formatCode="&quot;$&quot;#,##0">
                  <c:v>125.25972691636782</c:v>
                </c:pt>
                <c:pt idx="9" formatCode="&quot;$&quot;#,##0">
                  <c:v>125.25972691636782</c:v>
                </c:pt>
                <c:pt idx="10" formatCode="&quot;$&quot;#,##0">
                  <c:v>125.25972691636782</c:v>
                </c:pt>
                <c:pt idx="11" formatCode="&quot;$&quot;#,##0">
                  <c:v>125.25972691636782</c:v>
                </c:pt>
                <c:pt idx="12" formatCode="&quot;$&quot;#,##0">
                  <c:v>125.25972691636782</c:v>
                </c:pt>
                <c:pt idx="13" formatCode="&quot;$&quot;#,##0">
                  <c:v>125.25972691636782</c:v>
                </c:pt>
                <c:pt idx="14" formatCode="&quot;$&quot;#,##0">
                  <c:v>125.25972691636782</c:v>
                </c:pt>
                <c:pt idx="15" formatCode="&quot;$&quot;#,##0">
                  <c:v>125.25972691636782</c:v>
                </c:pt>
                <c:pt idx="16" formatCode="&quot;$&quot;#,##0">
                  <c:v>125.25972691636782</c:v>
                </c:pt>
                <c:pt idx="17" formatCode="&quot;$&quot;#,##0">
                  <c:v>125.25972691636782</c:v>
                </c:pt>
                <c:pt idx="18" formatCode="&quot;$&quot;#,##0">
                  <c:v>125.25972691636782</c:v>
                </c:pt>
                <c:pt idx="19" formatCode="&quot;$&quot;#,##0">
                  <c:v>125.25972691636782</c:v>
                </c:pt>
                <c:pt idx="20" formatCode="&quot;$&quot;#,##0">
                  <c:v>125.25972691636782</c:v>
                </c:pt>
                <c:pt idx="21" formatCode="&quot;$&quot;#,##0">
                  <c:v>125.25972691636782</c:v>
                </c:pt>
                <c:pt idx="22" formatCode="&quot;$&quot;#,##0">
                  <c:v>125.25972691636782</c:v>
                </c:pt>
                <c:pt idx="23" formatCode="&quot;$&quot;#,##0">
                  <c:v>125.25972691636782</c:v>
                </c:pt>
                <c:pt idx="24" formatCode="&quot;$&quot;#,##0">
                  <c:v>125.25972691636782</c:v>
                </c:pt>
                <c:pt idx="25" formatCode="&quot;$&quot;#,##0">
                  <c:v>125.25972691636782</c:v>
                </c:pt>
                <c:pt idx="26" formatCode="&quot;$&quot;#,##0">
                  <c:v>125.25972691636782</c:v>
                </c:pt>
                <c:pt idx="27" formatCode="&quot;$&quot;#,##0">
                  <c:v>125.25972691636782</c:v>
                </c:pt>
                <c:pt idx="28" formatCode="&quot;$&quot;#,##0">
                  <c:v>125.25972691636782</c:v>
                </c:pt>
                <c:pt idx="29" formatCode="&quot;$&quot;#,##0">
                  <c:v>125.25972691636782</c:v>
                </c:pt>
                <c:pt idx="30" formatCode="&quot;$&quot;#,##0">
                  <c:v>125.25972691636782</c:v>
                </c:pt>
                <c:pt idx="31" formatCode="&quot;$&quot;#,##0">
                  <c:v>125.25972691636782</c:v>
                </c:pt>
                <c:pt idx="32" formatCode="&quot;$&quot;#,##0">
                  <c:v>125.25972691636782</c:v>
                </c:pt>
                <c:pt idx="33" formatCode="&quot;$&quot;#,##0">
                  <c:v>125.25972691636782</c:v>
                </c:pt>
                <c:pt idx="34" formatCode="&quot;$&quot;#,##0">
                  <c:v>125.25972691636782</c:v>
                </c:pt>
                <c:pt idx="35" formatCode="&quot;$&quot;#,##0">
                  <c:v>125.25972691636782</c:v>
                </c:pt>
                <c:pt idx="36" formatCode="&quot;$&quot;#,##0">
                  <c:v>125.25972691636782</c:v>
                </c:pt>
                <c:pt idx="37" formatCode="&quot;$&quot;#,##0">
                  <c:v>125.25972691636782</c:v>
                </c:pt>
                <c:pt idx="38" formatCode="&quot;$&quot;#,##0">
                  <c:v>125.25972691636782</c:v>
                </c:pt>
                <c:pt idx="39" formatCode="&quot;$&quot;#,##0">
                  <c:v>125.25972691636782</c:v>
                </c:pt>
                <c:pt idx="40" formatCode="&quot;$&quot;#,##0">
                  <c:v>125.25972691636782</c:v>
                </c:pt>
              </c:numCache>
            </c:numRef>
          </c:val>
          <c:smooth val="0"/>
          <c:extLst>
            <c:ext xmlns:c16="http://schemas.microsoft.com/office/drawing/2014/chart" uri="{C3380CC4-5D6E-409C-BE32-E72D297353CC}">
              <c16:uniqueId val="{0000002E-2CF3-4835-915C-D8F9B9A85F8A}"/>
            </c:ext>
          </c:extLst>
        </c:ser>
        <c:ser>
          <c:idx val="25"/>
          <c:order val="24"/>
          <c:tx>
            <c:strRef>
              <c:f>'Graphics Input'!$E$576</c:f>
              <c:strCache>
                <c:ptCount val="1"/>
                <c:pt idx="0">
                  <c:v>NSD 4 - low</c:v>
                </c:pt>
              </c:strCache>
            </c:strRef>
          </c:tx>
          <c:spPr>
            <a:ln>
              <a:solidFill>
                <a:srgbClr val="31859C">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Input'!$S$576:$BG$576</c:f>
              <c:numCache>
                <c:formatCode>General</c:formatCode>
                <c:ptCount val="41"/>
                <c:pt idx="4" formatCode="&quot;$&quot;#,##0">
                  <c:v>145.07108679865806</c:v>
                </c:pt>
                <c:pt idx="5" formatCode="&quot;$&quot;#,##0">
                  <c:v>145.07108679865806</c:v>
                </c:pt>
                <c:pt idx="6" formatCode="&quot;$&quot;#,##0">
                  <c:v>145.07108679865806</c:v>
                </c:pt>
                <c:pt idx="7" formatCode="&quot;$&quot;#,##0">
                  <c:v>145.07108679865806</c:v>
                </c:pt>
                <c:pt idx="8" formatCode="&quot;$&quot;#,##0">
                  <c:v>145.07108679865806</c:v>
                </c:pt>
                <c:pt idx="9" formatCode="&quot;$&quot;#,##0">
                  <c:v>145.07108679865806</c:v>
                </c:pt>
                <c:pt idx="10" formatCode="&quot;$&quot;#,##0">
                  <c:v>145.07108679865806</c:v>
                </c:pt>
                <c:pt idx="11" formatCode="&quot;$&quot;#,##0">
                  <c:v>145.07108679865806</c:v>
                </c:pt>
                <c:pt idx="12" formatCode="&quot;$&quot;#,##0">
                  <c:v>145.07108679865806</c:v>
                </c:pt>
                <c:pt idx="13" formatCode="&quot;$&quot;#,##0">
                  <c:v>145.07108679865806</c:v>
                </c:pt>
                <c:pt idx="14" formatCode="&quot;$&quot;#,##0">
                  <c:v>145.07108679865806</c:v>
                </c:pt>
                <c:pt idx="15" formatCode="&quot;$&quot;#,##0">
                  <c:v>145.07108679865806</c:v>
                </c:pt>
                <c:pt idx="16" formatCode="&quot;$&quot;#,##0">
                  <c:v>145.07108679865806</c:v>
                </c:pt>
                <c:pt idx="17" formatCode="&quot;$&quot;#,##0">
                  <c:v>145.07108679865806</c:v>
                </c:pt>
                <c:pt idx="18" formatCode="&quot;$&quot;#,##0">
                  <c:v>145.07108679865806</c:v>
                </c:pt>
                <c:pt idx="19" formatCode="&quot;$&quot;#,##0">
                  <c:v>145.07108679865806</c:v>
                </c:pt>
                <c:pt idx="20" formatCode="&quot;$&quot;#,##0">
                  <c:v>145.07108679865806</c:v>
                </c:pt>
                <c:pt idx="21" formatCode="&quot;$&quot;#,##0">
                  <c:v>145.07108679865806</c:v>
                </c:pt>
                <c:pt idx="22" formatCode="&quot;$&quot;#,##0">
                  <c:v>145.07108679865806</c:v>
                </c:pt>
                <c:pt idx="23" formatCode="&quot;$&quot;#,##0">
                  <c:v>145.07108679865806</c:v>
                </c:pt>
                <c:pt idx="24" formatCode="&quot;$&quot;#,##0">
                  <c:v>145.07108679865806</c:v>
                </c:pt>
                <c:pt idx="25" formatCode="&quot;$&quot;#,##0">
                  <c:v>145.07108679865806</c:v>
                </c:pt>
                <c:pt idx="26" formatCode="&quot;$&quot;#,##0">
                  <c:v>145.07108679865806</c:v>
                </c:pt>
                <c:pt idx="27" formatCode="&quot;$&quot;#,##0">
                  <c:v>145.07108679865806</c:v>
                </c:pt>
                <c:pt idx="28" formatCode="&quot;$&quot;#,##0">
                  <c:v>145.07108679865806</c:v>
                </c:pt>
                <c:pt idx="29" formatCode="&quot;$&quot;#,##0">
                  <c:v>145.07108679865806</c:v>
                </c:pt>
                <c:pt idx="30" formatCode="&quot;$&quot;#,##0">
                  <c:v>145.07108679865806</c:v>
                </c:pt>
                <c:pt idx="31" formatCode="&quot;$&quot;#,##0">
                  <c:v>145.07108679865806</c:v>
                </c:pt>
                <c:pt idx="32" formatCode="&quot;$&quot;#,##0">
                  <c:v>145.07108679865806</c:v>
                </c:pt>
                <c:pt idx="33" formatCode="&quot;$&quot;#,##0">
                  <c:v>145.07108679865806</c:v>
                </c:pt>
                <c:pt idx="34" formatCode="&quot;$&quot;#,##0">
                  <c:v>145.07108679865806</c:v>
                </c:pt>
                <c:pt idx="35" formatCode="&quot;$&quot;#,##0">
                  <c:v>145.07108679865806</c:v>
                </c:pt>
                <c:pt idx="36" formatCode="&quot;$&quot;#,##0">
                  <c:v>145.07108679865806</c:v>
                </c:pt>
                <c:pt idx="37" formatCode="&quot;$&quot;#,##0">
                  <c:v>145.07108679865806</c:v>
                </c:pt>
                <c:pt idx="38" formatCode="&quot;$&quot;#,##0">
                  <c:v>145.07108679865806</c:v>
                </c:pt>
                <c:pt idx="39" formatCode="&quot;$&quot;#,##0">
                  <c:v>145.07108679865806</c:v>
                </c:pt>
                <c:pt idx="40" formatCode="&quot;$&quot;#,##0">
                  <c:v>145.07108679865806</c:v>
                </c:pt>
              </c:numCache>
            </c:numRef>
          </c:val>
          <c:smooth val="0"/>
          <c:extLst>
            <c:ext xmlns:c16="http://schemas.microsoft.com/office/drawing/2014/chart" uri="{C3380CC4-5D6E-409C-BE32-E72D297353CC}">
              <c16:uniqueId val="{0000002F-2CF3-4835-915C-D8F9B9A85F8A}"/>
            </c:ext>
          </c:extLst>
        </c:ser>
        <c:ser>
          <c:idx val="26"/>
          <c:order val="25"/>
          <c:tx>
            <c:strRef>
              <c:f>'Graphics Input'!$E$577</c:f>
              <c:strCache>
                <c:ptCount val="1"/>
                <c:pt idx="0">
                  <c:v>NSD 4 - mid</c:v>
                </c:pt>
              </c:strCache>
            </c:strRef>
          </c:tx>
          <c:spPr>
            <a:ln>
              <a:solidFill>
                <a:schemeClr val="accent5">
                  <a:lumMod val="75000"/>
                </a:schemeClr>
              </a:solidFill>
            </a:ln>
          </c:spPr>
          <c:marker>
            <c:symbol val="none"/>
          </c:marker>
          <c:dPt>
            <c:idx val="3"/>
            <c:marker>
              <c:symbol val="circle"/>
              <c:size val="5"/>
              <c:spPr>
                <a:solidFill>
                  <a:schemeClr val="accent5">
                    <a:lumMod val="75000"/>
                  </a:schemeClr>
                </a:solidFill>
                <a:ln>
                  <a:solidFill>
                    <a:schemeClr val="accent5">
                      <a:lumMod val="75000"/>
                    </a:schemeClr>
                  </a:solidFill>
                </a:ln>
              </c:spPr>
            </c:marker>
            <c:bubble3D val="0"/>
            <c:extLst>
              <c:ext xmlns:c16="http://schemas.microsoft.com/office/drawing/2014/chart" uri="{C3380CC4-5D6E-409C-BE32-E72D297353CC}">
                <c16:uniqueId val="{00000030-2CF3-4835-915C-D8F9B9A85F8A}"/>
              </c:ext>
            </c:extLst>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Input'!$S$577:$BG$577</c:f>
              <c:numCache>
                <c:formatCode>General</c:formatCode>
                <c:ptCount val="41"/>
                <c:pt idx="3" formatCode="&quot;$&quot;#,##0">
                  <c:v>145.07108679865806</c:v>
                </c:pt>
                <c:pt idx="4" formatCode="&quot;$&quot;#,##0">
                  <c:v>145.07108679865806</c:v>
                </c:pt>
                <c:pt idx="5" formatCode="&quot;$&quot;#,##0">
                  <c:v>145.07108679865806</c:v>
                </c:pt>
                <c:pt idx="6" formatCode="&quot;$&quot;#,##0">
                  <c:v>145.07108679865806</c:v>
                </c:pt>
                <c:pt idx="7" formatCode="&quot;$&quot;#,##0">
                  <c:v>145.07108679865806</c:v>
                </c:pt>
                <c:pt idx="8" formatCode="&quot;$&quot;#,##0">
                  <c:v>145.07108679865806</c:v>
                </c:pt>
                <c:pt idx="9" formatCode="&quot;$&quot;#,##0">
                  <c:v>145.07108679865806</c:v>
                </c:pt>
                <c:pt idx="10" formatCode="&quot;$&quot;#,##0">
                  <c:v>145.07108679865806</c:v>
                </c:pt>
                <c:pt idx="11" formatCode="&quot;$&quot;#,##0">
                  <c:v>145.07108679865806</c:v>
                </c:pt>
                <c:pt idx="12" formatCode="&quot;$&quot;#,##0">
                  <c:v>145.07108679865806</c:v>
                </c:pt>
                <c:pt idx="13" formatCode="&quot;$&quot;#,##0">
                  <c:v>145.07108679865806</c:v>
                </c:pt>
                <c:pt idx="14" formatCode="&quot;$&quot;#,##0">
                  <c:v>145.07108679865806</c:v>
                </c:pt>
                <c:pt idx="15" formatCode="&quot;$&quot;#,##0">
                  <c:v>145.07108679865806</c:v>
                </c:pt>
                <c:pt idx="16" formatCode="&quot;$&quot;#,##0">
                  <c:v>145.07108679865806</c:v>
                </c:pt>
                <c:pt idx="17" formatCode="&quot;$&quot;#,##0">
                  <c:v>145.07108679865806</c:v>
                </c:pt>
                <c:pt idx="18" formatCode="&quot;$&quot;#,##0">
                  <c:v>145.07108679865806</c:v>
                </c:pt>
                <c:pt idx="19" formatCode="&quot;$&quot;#,##0">
                  <c:v>145.07108679865806</c:v>
                </c:pt>
                <c:pt idx="20" formatCode="&quot;$&quot;#,##0">
                  <c:v>145.07108679865806</c:v>
                </c:pt>
                <c:pt idx="21" formatCode="&quot;$&quot;#,##0">
                  <c:v>145.07108679865806</c:v>
                </c:pt>
                <c:pt idx="22" formatCode="&quot;$&quot;#,##0">
                  <c:v>145.07108679865806</c:v>
                </c:pt>
                <c:pt idx="23" formatCode="&quot;$&quot;#,##0">
                  <c:v>145.07108679865806</c:v>
                </c:pt>
                <c:pt idx="24" formatCode="&quot;$&quot;#,##0">
                  <c:v>145.07108679865806</c:v>
                </c:pt>
                <c:pt idx="25" formatCode="&quot;$&quot;#,##0">
                  <c:v>145.07108679865806</c:v>
                </c:pt>
                <c:pt idx="26" formatCode="&quot;$&quot;#,##0">
                  <c:v>145.07108679865806</c:v>
                </c:pt>
                <c:pt idx="27" formatCode="&quot;$&quot;#,##0">
                  <c:v>145.07108679865806</c:v>
                </c:pt>
                <c:pt idx="28" formatCode="&quot;$&quot;#,##0">
                  <c:v>145.07108679865806</c:v>
                </c:pt>
                <c:pt idx="29" formatCode="&quot;$&quot;#,##0">
                  <c:v>145.07108679865806</c:v>
                </c:pt>
                <c:pt idx="30" formatCode="&quot;$&quot;#,##0">
                  <c:v>145.07108679865806</c:v>
                </c:pt>
                <c:pt idx="31" formatCode="&quot;$&quot;#,##0">
                  <c:v>145.07108679865806</c:v>
                </c:pt>
                <c:pt idx="32" formatCode="&quot;$&quot;#,##0">
                  <c:v>145.07108679865806</c:v>
                </c:pt>
                <c:pt idx="33" formatCode="&quot;$&quot;#,##0">
                  <c:v>145.07108679865806</c:v>
                </c:pt>
                <c:pt idx="34" formatCode="&quot;$&quot;#,##0">
                  <c:v>145.07108679865806</c:v>
                </c:pt>
                <c:pt idx="35" formatCode="&quot;$&quot;#,##0">
                  <c:v>145.07108679865806</c:v>
                </c:pt>
                <c:pt idx="36" formatCode="&quot;$&quot;#,##0">
                  <c:v>145.07108679865806</c:v>
                </c:pt>
                <c:pt idx="37" formatCode="&quot;$&quot;#,##0">
                  <c:v>145.07108679865806</c:v>
                </c:pt>
                <c:pt idx="38" formatCode="&quot;$&quot;#,##0">
                  <c:v>145.07108679865806</c:v>
                </c:pt>
                <c:pt idx="39" formatCode="&quot;$&quot;#,##0">
                  <c:v>145.07108679865806</c:v>
                </c:pt>
                <c:pt idx="40" formatCode="&quot;$&quot;#,##0">
                  <c:v>145.07108679865806</c:v>
                </c:pt>
              </c:numCache>
            </c:numRef>
          </c:val>
          <c:smooth val="0"/>
          <c:extLst>
            <c:ext xmlns:c16="http://schemas.microsoft.com/office/drawing/2014/chart" uri="{C3380CC4-5D6E-409C-BE32-E72D297353CC}">
              <c16:uniqueId val="{00000031-2CF3-4835-915C-D8F9B9A85F8A}"/>
            </c:ext>
          </c:extLst>
        </c:ser>
        <c:ser>
          <c:idx val="27"/>
          <c:order val="26"/>
          <c:tx>
            <c:strRef>
              <c:f>'Graphics Input'!$E$578</c:f>
              <c:strCache>
                <c:ptCount val="1"/>
                <c:pt idx="0">
                  <c:v>NSD 4 - high</c:v>
                </c:pt>
              </c:strCache>
            </c:strRef>
          </c:tx>
          <c:spPr>
            <a:ln>
              <a:solidFill>
                <a:schemeClr val="accent5">
                  <a:lumMod val="75000"/>
                </a:schemeClr>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Input'!$S$578:$BG$578</c:f>
              <c:numCache>
                <c:formatCode>General</c:formatCode>
                <c:ptCount val="41"/>
                <c:pt idx="4" formatCode="&quot;$&quot;#,##0">
                  <c:v>145.07108679865806</c:v>
                </c:pt>
                <c:pt idx="5" formatCode="&quot;$&quot;#,##0">
                  <c:v>145.07108679865806</c:v>
                </c:pt>
                <c:pt idx="6" formatCode="&quot;$&quot;#,##0">
                  <c:v>145.07108679865806</c:v>
                </c:pt>
                <c:pt idx="7" formatCode="&quot;$&quot;#,##0">
                  <c:v>145.07108679865806</c:v>
                </c:pt>
                <c:pt idx="8" formatCode="&quot;$&quot;#,##0">
                  <c:v>145.07108679865806</c:v>
                </c:pt>
                <c:pt idx="9" formatCode="&quot;$&quot;#,##0">
                  <c:v>145.07108679865806</c:v>
                </c:pt>
                <c:pt idx="10" formatCode="&quot;$&quot;#,##0">
                  <c:v>145.07108679865806</c:v>
                </c:pt>
                <c:pt idx="11" formatCode="&quot;$&quot;#,##0">
                  <c:v>145.07108679865806</c:v>
                </c:pt>
                <c:pt idx="12" formatCode="&quot;$&quot;#,##0">
                  <c:v>145.07108679865806</c:v>
                </c:pt>
                <c:pt idx="13" formatCode="&quot;$&quot;#,##0">
                  <c:v>145.07108679865806</c:v>
                </c:pt>
                <c:pt idx="14" formatCode="&quot;$&quot;#,##0">
                  <c:v>145.07108679865806</c:v>
                </c:pt>
                <c:pt idx="15" formatCode="&quot;$&quot;#,##0">
                  <c:v>145.07108679865806</c:v>
                </c:pt>
                <c:pt idx="16" formatCode="&quot;$&quot;#,##0">
                  <c:v>145.07108679865806</c:v>
                </c:pt>
                <c:pt idx="17" formatCode="&quot;$&quot;#,##0">
                  <c:v>145.07108679865806</c:v>
                </c:pt>
                <c:pt idx="18" formatCode="&quot;$&quot;#,##0">
                  <c:v>145.07108679865806</c:v>
                </c:pt>
                <c:pt idx="19" formatCode="&quot;$&quot;#,##0">
                  <c:v>145.07108679865806</c:v>
                </c:pt>
                <c:pt idx="20" formatCode="&quot;$&quot;#,##0">
                  <c:v>145.07108679865806</c:v>
                </c:pt>
                <c:pt idx="21" formatCode="&quot;$&quot;#,##0">
                  <c:v>145.07108679865806</c:v>
                </c:pt>
                <c:pt idx="22" formatCode="&quot;$&quot;#,##0">
                  <c:v>145.07108679865806</c:v>
                </c:pt>
                <c:pt idx="23" formatCode="&quot;$&quot;#,##0">
                  <c:v>145.07108679865806</c:v>
                </c:pt>
                <c:pt idx="24" formatCode="&quot;$&quot;#,##0">
                  <c:v>145.07108679865806</c:v>
                </c:pt>
                <c:pt idx="25" formatCode="&quot;$&quot;#,##0">
                  <c:v>145.07108679865806</c:v>
                </c:pt>
                <c:pt idx="26" formatCode="&quot;$&quot;#,##0">
                  <c:v>145.07108679865806</c:v>
                </c:pt>
                <c:pt idx="27" formatCode="&quot;$&quot;#,##0">
                  <c:v>145.07108679865806</c:v>
                </c:pt>
                <c:pt idx="28" formatCode="&quot;$&quot;#,##0">
                  <c:v>145.07108679865806</c:v>
                </c:pt>
                <c:pt idx="29" formatCode="&quot;$&quot;#,##0">
                  <c:v>145.07108679865806</c:v>
                </c:pt>
                <c:pt idx="30" formatCode="&quot;$&quot;#,##0">
                  <c:v>145.07108679865806</c:v>
                </c:pt>
                <c:pt idx="31" formatCode="&quot;$&quot;#,##0">
                  <c:v>145.07108679865806</c:v>
                </c:pt>
                <c:pt idx="32" formatCode="&quot;$&quot;#,##0">
                  <c:v>145.07108679865806</c:v>
                </c:pt>
                <c:pt idx="33" formatCode="&quot;$&quot;#,##0">
                  <c:v>145.07108679865806</c:v>
                </c:pt>
                <c:pt idx="34" formatCode="&quot;$&quot;#,##0">
                  <c:v>145.07108679865806</c:v>
                </c:pt>
                <c:pt idx="35" formatCode="&quot;$&quot;#,##0">
                  <c:v>145.07108679865806</c:v>
                </c:pt>
                <c:pt idx="36" formatCode="&quot;$&quot;#,##0">
                  <c:v>145.07108679865806</c:v>
                </c:pt>
                <c:pt idx="37" formatCode="&quot;$&quot;#,##0">
                  <c:v>145.07108679865806</c:v>
                </c:pt>
                <c:pt idx="38" formatCode="&quot;$&quot;#,##0">
                  <c:v>145.07108679865806</c:v>
                </c:pt>
                <c:pt idx="39" formatCode="&quot;$&quot;#,##0">
                  <c:v>145.07108679865806</c:v>
                </c:pt>
                <c:pt idx="40" formatCode="&quot;$&quot;#,##0">
                  <c:v>145.07108679865806</c:v>
                </c:pt>
              </c:numCache>
            </c:numRef>
          </c:val>
          <c:smooth val="0"/>
          <c:extLst>
            <c:ext xmlns:c16="http://schemas.microsoft.com/office/drawing/2014/chart" uri="{C3380CC4-5D6E-409C-BE32-E72D297353CC}">
              <c16:uniqueId val="{00000032-2CF3-4835-915C-D8F9B9A85F8A}"/>
            </c:ext>
          </c:extLst>
        </c:ser>
        <c:ser>
          <c:idx val="28"/>
          <c:order val="27"/>
          <c:tx>
            <c:strRef>
              <c:f>'Graphics Input'!$E$579</c:f>
              <c:strCache>
                <c:ptCount val="1"/>
                <c:pt idx="0">
                  <c:v>NSD 5 - low</c:v>
                </c:pt>
              </c:strCache>
            </c:strRef>
          </c:tx>
          <c:spPr>
            <a:ln>
              <a:solidFill>
                <a:srgbClr val="215968">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Input'!$S$579:$BG$579</c:f>
              <c:numCache>
                <c:formatCode>General</c:formatCode>
                <c:ptCount val="41"/>
                <c:pt idx="4" formatCode="&quot;$&quot;#,##0">
                  <c:v>177.68094564692737</c:v>
                </c:pt>
                <c:pt idx="5" formatCode="&quot;$&quot;#,##0">
                  <c:v>177.68094564692737</c:v>
                </c:pt>
                <c:pt idx="6" formatCode="&quot;$&quot;#,##0">
                  <c:v>177.68094564692737</c:v>
                </c:pt>
                <c:pt idx="7" formatCode="&quot;$&quot;#,##0">
                  <c:v>177.68094564692737</c:v>
                </c:pt>
                <c:pt idx="8" formatCode="&quot;$&quot;#,##0">
                  <c:v>177.68094564692737</c:v>
                </c:pt>
                <c:pt idx="9" formatCode="&quot;$&quot;#,##0">
                  <c:v>177.68094564692737</c:v>
                </c:pt>
                <c:pt idx="10" formatCode="&quot;$&quot;#,##0">
                  <c:v>177.68094564692737</c:v>
                </c:pt>
                <c:pt idx="11" formatCode="&quot;$&quot;#,##0">
                  <c:v>177.68094564692737</c:v>
                </c:pt>
                <c:pt idx="12" formatCode="&quot;$&quot;#,##0">
                  <c:v>177.68094564692737</c:v>
                </c:pt>
                <c:pt idx="13" formatCode="&quot;$&quot;#,##0">
                  <c:v>177.68094564692737</c:v>
                </c:pt>
                <c:pt idx="14" formatCode="&quot;$&quot;#,##0">
                  <c:v>177.68094564692737</c:v>
                </c:pt>
                <c:pt idx="15" formatCode="&quot;$&quot;#,##0">
                  <c:v>177.68094564692737</c:v>
                </c:pt>
                <c:pt idx="16" formatCode="&quot;$&quot;#,##0">
                  <c:v>177.68094564692737</c:v>
                </c:pt>
                <c:pt idx="17" formatCode="&quot;$&quot;#,##0">
                  <c:v>177.68094564692737</c:v>
                </c:pt>
                <c:pt idx="18" formatCode="&quot;$&quot;#,##0">
                  <c:v>177.68094564692737</c:v>
                </c:pt>
                <c:pt idx="19" formatCode="&quot;$&quot;#,##0">
                  <c:v>177.68094564692737</c:v>
                </c:pt>
                <c:pt idx="20" formatCode="&quot;$&quot;#,##0">
                  <c:v>177.68094564692737</c:v>
                </c:pt>
                <c:pt idx="21" formatCode="&quot;$&quot;#,##0">
                  <c:v>177.68094564692737</c:v>
                </c:pt>
                <c:pt idx="22" formatCode="&quot;$&quot;#,##0">
                  <c:v>177.68094564692737</c:v>
                </c:pt>
                <c:pt idx="23" formatCode="&quot;$&quot;#,##0">
                  <c:v>177.68094564692737</c:v>
                </c:pt>
                <c:pt idx="24" formatCode="&quot;$&quot;#,##0">
                  <c:v>177.68094564692737</c:v>
                </c:pt>
                <c:pt idx="25" formatCode="&quot;$&quot;#,##0">
                  <c:v>177.68094564692737</c:v>
                </c:pt>
                <c:pt idx="26" formatCode="&quot;$&quot;#,##0">
                  <c:v>177.68094564692737</c:v>
                </c:pt>
                <c:pt idx="27" formatCode="&quot;$&quot;#,##0">
                  <c:v>177.68094564692737</c:v>
                </c:pt>
                <c:pt idx="28" formatCode="&quot;$&quot;#,##0">
                  <c:v>177.68094564692737</c:v>
                </c:pt>
                <c:pt idx="29" formatCode="&quot;$&quot;#,##0">
                  <c:v>177.68094564692737</c:v>
                </c:pt>
                <c:pt idx="30" formatCode="&quot;$&quot;#,##0">
                  <c:v>177.68094564692737</c:v>
                </c:pt>
                <c:pt idx="31" formatCode="&quot;$&quot;#,##0">
                  <c:v>177.68094564692737</c:v>
                </c:pt>
                <c:pt idx="32" formatCode="&quot;$&quot;#,##0">
                  <c:v>177.68094564692737</c:v>
                </c:pt>
                <c:pt idx="33" formatCode="&quot;$&quot;#,##0">
                  <c:v>177.68094564692737</c:v>
                </c:pt>
                <c:pt idx="34" formatCode="&quot;$&quot;#,##0">
                  <c:v>177.68094564692737</c:v>
                </c:pt>
                <c:pt idx="35" formatCode="&quot;$&quot;#,##0">
                  <c:v>177.68094564692737</c:v>
                </c:pt>
                <c:pt idx="36" formatCode="&quot;$&quot;#,##0">
                  <c:v>177.68094564692737</c:v>
                </c:pt>
                <c:pt idx="37" formatCode="&quot;$&quot;#,##0">
                  <c:v>177.68094564692737</c:v>
                </c:pt>
                <c:pt idx="38" formatCode="&quot;$&quot;#,##0">
                  <c:v>177.68094564692737</c:v>
                </c:pt>
                <c:pt idx="39" formatCode="&quot;$&quot;#,##0">
                  <c:v>177.68094564692737</c:v>
                </c:pt>
                <c:pt idx="40" formatCode="&quot;$&quot;#,##0">
                  <c:v>177.68094564692737</c:v>
                </c:pt>
              </c:numCache>
            </c:numRef>
          </c:val>
          <c:smooth val="0"/>
          <c:extLst>
            <c:ext xmlns:c16="http://schemas.microsoft.com/office/drawing/2014/chart" uri="{C3380CC4-5D6E-409C-BE32-E72D297353CC}">
              <c16:uniqueId val="{00000033-2CF3-4835-915C-D8F9B9A85F8A}"/>
            </c:ext>
          </c:extLst>
        </c:ser>
        <c:ser>
          <c:idx val="29"/>
          <c:order val="28"/>
          <c:tx>
            <c:strRef>
              <c:f>'Graphics Input'!$E$580</c:f>
              <c:strCache>
                <c:ptCount val="1"/>
                <c:pt idx="0">
                  <c:v>NSD 5 - mid</c:v>
                </c:pt>
              </c:strCache>
            </c:strRef>
          </c:tx>
          <c:spPr>
            <a:ln>
              <a:solidFill>
                <a:schemeClr val="accent5">
                  <a:lumMod val="50000"/>
                  <a:alpha val="96000"/>
                </a:schemeClr>
              </a:solidFill>
            </a:ln>
          </c:spPr>
          <c:marker>
            <c:symbol val="none"/>
          </c:marker>
          <c:dPt>
            <c:idx val="3"/>
            <c:marker>
              <c:symbol val="circle"/>
              <c:size val="5"/>
              <c:spPr>
                <a:solidFill>
                  <a:schemeClr val="accent5">
                    <a:lumMod val="50000"/>
                  </a:schemeClr>
                </a:solidFill>
                <a:ln>
                  <a:solidFill>
                    <a:schemeClr val="accent5">
                      <a:lumMod val="50000"/>
                    </a:schemeClr>
                  </a:solidFill>
                </a:ln>
              </c:spPr>
            </c:marker>
            <c:bubble3D val="0"/>
            <c:extLst>
              <c:ext xmlns:c16="http://schemas.microsoft.com/office/drawing/2014/chart" uri="{C3380CC4-5D6E-409C-BE32-E72D297353CC}">
                <c16:uniqueId val="{00000034-2CF3-4835-915C-D8F9B9A85F8A}"/>
              </c:ext>
            </c:extLst>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Input'!$S$580:$BG$580</c:f>
              <c:numCache>
                <c:formatCode>General</c:formatCode>
                <c:ptCount val="41"/>
                <c:pt idx="3" formatCode="&quot;$&quot;#,##0">
                  <c:v>177.68094564692737</c:v>
                </c:pt>
                <c:pt idx="4" formatCode="&quot;$&quot;#,##0">
                  <c:v>177.68094564692737</c:v>
                </c:pt>
                <c:pt idx="5" formatCode="&quot;$&quot;#,##0">
                  <c:v>177.68094564692737</c:v>
                </c:pt>
                <c:pt idx="6" formatCode="&quot;$&quot;#,##0">
                  <c:v>177.68094564692737</c:v>
                </c:pt>
                <c:pt idx="7" formatCode="&quot;$&quot;#,##0">
                  <c:v>177.68094564692737</c:v>
                </c:pt>
                <c:pt idx="8" formatCode="&quot;$&quot;#,##0">
                  <c:v>177.68094564692737</c:v>
                </c:pt>
                <c:pt idx="9" formatCode="&quot;$&quot;#,##0">
                  <c:v>177.68094564692737</c:v>
                </c:pt>
                <c:pt idx="10" formatCode="&quot;$&quot;#,##0">
                  <c:v>177.68094564692737</c:v>
                </c:pt>
                <c:pt idx="11" formatCode="&quot;$&quot;#,##0">
                  <c:v>177.68094564692737</c:v>
                </c:pt>
                <c:pt idx="12" formatCode="&quot;$&quot;#,##0">
                  <c:v>177.68094564692737</c:v>
                </c:pt>
                <c:pt idx="13" formatCode="&quot;$&quot;#,##0">
                  <c:v>177.68094564692737</c:v>
                </c:pt>
                <c:pt idx="14" formatCode="&quot;$&quot;#,##0">
                  <c:v>177.68094564692737</c:v>
                </c:pt>
                <c:pt idx="15" formatCode="&quot;$&quot;#,##0">
                  <c:v>177.68094564692737</c:v>
                </c:pt>
                <c:pt idx="16" formatCode="&quot;$&quot;#,##0">
                  <c:v>177.68094564692737</c:v>
                </c:pt>
                <c:pt idx="17" formatCode="&quot;$&quot;#,##0">
                  <c:v>177.68094564692737</c:v>
                </c:pt>
                <c:pt idx="18" formatCode="&quot;$&quot;#,##0">
                  <c:v>177.68094564692737</c:v>
                </c:pt>
                <c:pt idx="19" formatCode="&quot;$&quot;#,##0">
                  <c:v>177.68094564692737</c:v>
                </c:pt>
                <c:pt idx="20" formatCode="&quot;$&quot;#,##0">
                  <c:v>177.68094564692737</c:v>
                </c:pt>
                <c:pt idx="21" formatCode="&quot;$&quot;#,##0">
                  <c:v>177.68094564692737</c:v>
                </c:pt>
                <c:pt idx="22" formatCode="&quot;$&quot;#,##0">
                  <c:v>177.68094564692737</c:v>
                </c:pt>
                <c:pt idx="23" formatCode="&quot;$&quot;#,##0">
                  <c:v>177.68094564692737</c:v>
                </c:pt>
                <c:pt idx="24" formatCode="&quot;$&quot;#,##0">
                  <c:v>177.68094564692737</c:v>
                </c:pt>
                <c:pt idx="25" formatCode="&quot;$&quot;#,##0">
                  <c:v>177.68094564692737</c:v>
                </c:pt>
                <c:pt idx="26" formatCode="&quot;$&quot;#,##0">
                  <c:v>177.68094564692737</c:v>
                </c:pt>
                <c:pt idx="27" formatCode="&quot;$&quot;#,##0">
                  <c:v>177.68094564692737</c:v>
                </c:pt>
                <c:pt idx="28" formatCode="&quot;$&quot;#,##0">
                  <c:v>177.68094564692737</c:v>
                </c:pt>
                <c:pt idx="29" formatCode="&quot;$&quot;#,##0">
                  <c:v>177.68094564692737</c:v>
                </c:pt>
                <c:pt idx="30" formatCode="&quot;$&quot;#,##0">
                  <c:v>177.68094564692737</c:v>
                </c:pt>
                <c:pt idx="31" formatCode="&quot;$&quot;#,##0">
                  <c:v>177.68094564692737</c:v>
                </c:pt>
                <c:pt idx="32" formatCode="&quot;$&quot;#,##0">
                  <c:v>177.68094564692737</c:v>
                </c:pt>
                <c:pt idx="33" formatCode="&quot;$&quot;#,##0">
                  <c:v>177.68094564692737</c:v>
                </c:pt>
                <c:pt idx="34" formatCode="&quot;$&quot;#,##0">
                  <c:v>177.68094564692737</c:v>
                </c:pt>
                <c:pt idx="35" formatCode="&quot;$&quot;#,##0">
                  <c:v>177.68094564692737</c:v>
                </c:pt>
                <c:pt idx="36" formatCode="&quot;$&quot;#,##0">
                  <c:v>177.68094564692737</c:v>
                </c:pt>
                <c:pt idx="37" formatCode="&quot;$&quot;#,##0">
                  <c:v>177.68094564692737</c:v>
                </c:pt>
                <c:pt idx="38" formatCode="&quot;$&quot;#,##0">
                  <c:v>177.68094564692737</c:v>
                </c:pt>
                <c:pt idx="39" formatCode="&quot;$&quot;#,##0">
                  <c:v>177.68094564692737</c:v>
                </c:pt>
                <c:pt idx="40" formatCode="&quot;$&quot;#,##0">
                  <c:v>177.68094564692737</c:v>
                </c:pt>
              </c:numCache>
            </c:numRef>
          </c:val>
          <c:smooth val="0"/>
          <c:extLst>
            <c:ext xmlns:c16="http://schemas.microsoft.com/office/drawing/2014/chart" uri="{C3380CC4-5D6E-409C-BE32-E72D297353CC}">
              <c16:uniqueId val="{00000035-2CF3-4835-915C-D8F9B9A85F8A}"/>
            </c:ext>
          </c:extLst>
        </c:ser>
        <c:ser>
          <c:idx val="2"/>
          <c:order val="29"/>
          <c:tx>
            <c:strRef>
              <c:f>'Graphics Input'!$E$581</c:f>
              <c:strCache>
                <c:ptCount val="1"/>
                <c:pt idx="0">
                  <c:v>NSD 5 - high</c:v>
                </c:pt>
              </c:strCache>
            </c:strRef>
          </c:tx>
          <c:spPr>
            <a:ln>
              <a:solidFill>
                <a:schemeClr val="accent5">
                  <a:lumMod val="50000"/>
                </a:schemeClr>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Input'!$S$581:$BG$581</c:f>
              <c:numCache>
                <c:formatCode>General</c:formatCode>
                <c:ptCount val="41"/>
                <c:pt idx="4" formatCode="&quot;$&quot;#,##0">
                  <c:v>177.68094564692737</c:v>
                </c:pt>
                <c:pt idx="5" formatCode="&quot;$&quot;#,##0">
                  <c:v>177.68094564692737</c:v>
                </c:pt>
                <c:pt idx="6" formatCode="&quot;$&quot;#,##0">
                  <c:v>177.68094564692737</c:v>
                </c:pt>
                <c:pt idx="7" formatCode="&quot;$&quot;#,##0">
                  <c:v>177.68094564692737</c:v>
                </c:pt>
                <c:pt idx="8" formatCode="&quot;$&quot;#,##0">
                  <c:v>177.68094564692737</c:v>
                </c:pt>
                <c:pt idx="9" formatCode="&quot;$&quot;#,##0">
                  <c:v>177.68094564692737</c:v>
                </c:pt>
                <c:pt idx="10" formatCode="&quot;$&quot;#,##0">
                  <c:v>177.68094564692737</c:v>
                </c:pt>
                <c:pt idx="11" formatCode="&quot;$&quot;#,##0">
                  <c:v>177.68094564692737</c:v>
                </c:pt>
                <c:pt idx="12" formatCode="&quot;$&quot;#,##0">
                  <c:v>177.68094564692737</c:v>
                </c:pt>
                <c:pt idx="13" formatCode="&quot;$&quot;#,##0">
                  <c:v>177.68094564692737</c:v>
                </c:pt>
                <c:pt idx="14" formatCode="&quot;$&quot;#,##0">
                  <c:v>177.68094564692737</c:v>
                </c:pt>
                <c:pt idx="15" formatCode="&quot;$&quot;#,##0">
                  <c:v>177.68094564692737</c:v>
                </c:pt>
                <c:pt idx="16" formatCode="&quot;$&quot;#,##0">
                  <c:v>177.68094564692737</c:v>
                </c:pt>
                <c:pt idx="17" formatCode="&quot;$&quot;#,##0">
                  <c:v>177.68094564692737</c:v>
                </c:pt>
                <c:pt idx="18" formatCode="&quot;$&quot;#,##0">
                  <c:v>177.68094564692737</c:v>
                </c:pt>
                <c:pt idx="19" formatCode="&quot;$&quot;#,##0">
                  <c:v>177.68094564692737</c:v>
                </c:pt>
                <c:pt idx="20" formatCode="&quot;$&quot;#,##0">
                  <c:v>177.68094564692737</c:v>
                </c:pt>
                <c:pt idx="21" formatCode="&quot;$&quot;#,##0">
                  <c:v>177.68094564692737</c:v>
                </c:pt>
                <c:pt idx="22" formatCode="&quot;$&quot;#,##0">
                  <c:v>177.68094564692737</c:v>
                </c:pt>
                <c:pt idx="23" formatCode="&quot;$&quot;#,##0">
                  <c:v>177.68094564692737</c:v>
                </c:pt>
                <c:pt idx="24" formatCode="&quot;$&quot;#,##0">
                  <c:v>177.68094564692737</c:v>
                </c:pt>
                <c:pt idx="25" formatCode="&quot;$&quot;#,##0">
                  <c:v>177.68094564692737</c:v>
                </c:pt>
                <c:pt idx="26" formatCode="&quot;$&quot;#,##0">
                  <c:v>177.68094564692737</c:v>
                </c:pt>
                <c:pt idx="27" formatCode="&quot;$&quot;#,##0">
                  <c:v>177.68094564692737</c:v>
                </c:pt>
                <c:pt idx="28" formatCode="&quot;$&quot;#,##0">
                  <c:v>177.68094564692737</c:v>
                </c:pt>
                <c:pt idx="29" formatCode="&quot;$&quot;#,##0">
                  <c:v>177.68094564692737</c:v>
                </c:pt>
                <c:pt idx="30" formatCode="&quot;$&quot;#,##0">
                  <c:v>177.68094564692737</c:v>
                </c:pt>
                <c:pt idx="31" formatCode="&quot;$&quot;#,##0">
                  <c:v>177.68094564692737</c:v>
                </c:pt>
                <c:pt idx="32" formatCode="&quot;$&quot;#,##0">
                  <c:v>177.68094564692737</c:v>
                </c:pt>
                <c:pt idx="33" formatCode="&quot;$&quot;#,##0">
                  <c:v>177.68094564692737</c:v>
                </c:pt>
                <c:pt idx="34" formatCode="&quot;$&quot;#,##0">
                  <c:v>177.68094564692737</c:v>
                </c:pt>
                <c:pt idx="35" formatCode="&quot;$&quot;#,##0">
                  <c:v>177.68094564692737</c:v>
                </c:pt>
                <c:pt idx="36" formatCode="&quot;$&quot;#,##0">
                  <c:v>177.68094564692737</c:v>
                </c:pt>
                <c:pt idx="37" formatCode="&quot;$&quot;#,##0">
                  <c:v>177.68094564692737</c:v>
                </c:pt>
                <c:pt idx="38" formatCode="&quot;$&quot;#,##0">
                  <c:v>177.68094564692737</c:v>
                </c:pt>
                <c:pt idx="39" formatCode="&quot;$&quot;#,##0">
                  <c:v>177.68094564692737</c:v>
                </c:pt>
                <c:pt idx="40" formatCode="&quot;$&quot;#,##0">
                  <c:v>177.68094564692737</c:v>
                </c:pt>
              </c:numCache>
            </c:numRef>
          </c:val>
          <c:smooth val="0"/>
          <c:extLst>
            <c:ext xmlns:c16="http://schemas.microsoft.com/office/drawing/2014/chart" uri="{C3380CC4-5D6E-409C-BE32-E72D297353CC}">
              <c16:uniqueId val="{00000036-2CF3-4835-915C-D8F9B9A85F8A}"/>
            </c:ext>
          </c:extLst>
        </c:ser>
        <c:dLbls>
          <c:showLegendKey val="0"/>
          <c:showVal val="0"/>
          <c:showCatName val="0"/>
          <c:showSerName val="0"/>
          <c:showPercent val="0"/>
          <c:showBubbleSize val="0"/>
        </c:dLbls>
        <c:smooth val="0"/>
        <c:axId val="168291328"/>
        <c:axId val="168362752"/>
      </c:lineChart>
      <c:catAx>
        <c:axId val="168291328"/>
        <c:scaling>
          <c:orientation val="minMax"/>
        </c:scaling>
        <c:delete val="0"/>
        <c:axPos val="b"/>
        <c:numFmt formatCode="General" sourceLinked="1"/>
        <c:majorTickMark val="out"/>
        <c:minorTickMark val="none"/>
        <c:tickLblPos val="nextTo"/>
        <c:txPr>
          <a:bodyPr rot="0" vert="horz"/>
          <a:lstStyle/>
          <a:p>
            <a:pPr>
              <a:defRPr sz="1200"/>
            </a:pPr>
            <a:endParaRPr lang="da-DK"/>
          </a:p>
        </c:txPr>
        <c:crossAx val="168362752"/>
        <c:crosses val="autoZero"/>
        <c:auto val="1"/>
        <c:lblAlgn val="ctr"/>
        <c:lblOffset val="100"/>
        <c:tickLblSkip val="5"/>
        <c:tickMarkSkip val="1"/>
        <c:noMultiLvlLbl val="0"/>
      </c:catAx>
      <c:valAx>
        <c:axId val="168362752"/>
        <c:scaling>
          <c:orientation val="minMax"/>
        </c:scaling>
        <c:delete val="0"/>
        <c:axPos val="l"/>
        <c:majorGridlines>
          <c:spPr>
            <a:ln>
              <a:solidFill>
                <a:schemeClr val="bg1">
                  <a:lumMod val="85000"/>
                </a:schemeClr>
              </a:solidFill>
            </a:ln>
          </c:spPr>
        </c:majorGridlines>
        <c:title>
          <c:tx>
            <c:rich>
              <a:bodyPr rot="-5400000" vert="horz"/>
              <a:lstStyle/>
              <a:p>
                <a:pPr>
                  <a:defRPr sz="1800"/>
                </a:pPr>
                <a:r>
                  <a:rPr lang="en-US" sz="1400" baseline="0"/>
                  <a:t>Hydropower Levelized Cost of Energy </a:t>
                </a:r>
                <a:r>
                  <a:rPr lang="en-US" sz="1400"/>
                  <a:t>($/MWh)</a:t>
                </a:r>
              </a:p>
            </c:rich>
          </c:tx>
          <c:layout>
            <c:manualLayout>
              <c:xMode val="edge"/>
              <c:yMode val="edge"/>
              <c:x val="4.7520314554773201E-2"/>
              <c:y val="0.13169468967297901"/>
            </c:manualLayout>
          </c:layout>
          <c:overlay val="0"/>
        </c:title>
        <c:numFmt formatCode="&quot;$&quot;#,##0" sourceLinked="0"/>
        <c:majorTickMark val="out"/>
        <c:minorTickMark val="none"/>
        <c:tickLblPos val="nextTo"/>
        <c:txPr>
          <a:bodyPr/>
          <a:lstStyle/>
          <a:p>
            <a:pPr>
              <a:defRPr sz="1200"/>
            </a:pPr>
            <a:endParaRPr lang="da-DK"/>
          </a:p>
        </c:txPr>
        <c:crossAx val="168291328"/>
        <c:crosses val="autoZero"/>
        <c:crossBetween val="midCat"/>
      </c:valAx>
    </c:plotArea>
    <c:legend>
      <c:legendPos val="t"/>
      <c:layout>
        <c:manualLayout>
          <c:xMode val="edge"/>
          <c:yMode val="edge"/>
          <c:x val="0.48851169669313999"/>
          <c:y val="0.12485737517826"/>
          <c:w val="0.48469472024416399"/>
          <c:h val="0.147679446734477"/>
        </c:manualLayout>
      </c:layout>
      <c:overlay val="0"/>
      <c:txPr>
        <a:bodyPr/>
        <a:lstStyle/>
        <a:p>
          <a:pPr>
            <a:defRPr sz="10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39115110356502E-2"/>
          <c:y val="9.6154479849738003E-2"/>
          <c:w val="0.86523554254740598"/>
          <c:h val="0.81318821339193104"/>
        </c:manualLayout>
      </c:layout>
      <c:lineChart>
        <c:grouping val="standard"/>
        <c:varyColors val="0"/>
        <c:ser>
          <c:idx val="0"/>
          <c:order val="0"/>
          <c:tx>
            <c:strRef>
              <c:f>'Graphics Input'!$E$612</c:f>
              <c:strCache>
                <c:ptCount val="1"/>
                <c:pt idx="0">
                  <c:v>Coal-new - Mid</c:v>
                </c:pt>
              </c:strCache>
            </c:strRef>
          </c:tx>
          <c:spPr>
            <a:ln>
              <a:solidFill>
                <a:schemeClr val="accent6"/>
              </a:solidFill>
              <a:prstDash val="solid"/>
            </a:ln>
          </c:spPr>
          <c:marker>
            <c:symbol val="none"/>
          </c:marker>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0-E420-45DE-ADCC-69630C6510DB}"/>
              </c:ext>
            </c:extLst>
          </c:dPt>
          <c:cat>
            <c:numRef>
              <c:f>'Graphics Input'!$S$610:$BG$610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Input'!$S$612:$BG$612</c:f>
              <c:numCache>
                <c:formatCode>0%</c:formatCode>
                <c:ptCount val="41"/>
                <c:pt idx="3">
                  <c:v>0.59699999999999998</c:v>
                </c:pt>
                <c:pt idx="4">
                  <c:v>0.59699999999999998</c:v>
                </c:pt>
                <c:pt idx="5">
                  <c:v>0.59699999999999998</c:v>
                </c:pt>
                <c:pt idx="6">
                  <c:v>0.59699999999999998</c:v>
                </c:pt>
                <c:pt idx="7">
                  <c:v>0.59699999999999998</c:v>
                </c:pt>
                <c:pt idx="8">
                  <c:v>0.59699999999999998</c:v>
                </c:pt>
                <c:pt idx="9">
                  <c:v>0.59699999999999998</c:v>
                </c:pt>
                <c:pt idx="10">
                  <c:v>0.59699999999999998</c:v>
                </c:pt>
                <c:pt idx="11">
                  <c:v>0.59699999999999998</c:v>
                </c:pt>
                <c:pt idx="12">
                  <c:v>0.59699999999999998</c:v>
                </c:pt>
                <c:pt idx="13">
                  <c:v>0.59699999999999998</c:v>
                </c:pt>
                <c:pt idx="14">
                  <c:v>0.59699999999999998</c:v>
                </c:pt>
                <c:pt idx="15">
                  <c:v>0.59699999999999998</c:v>
                </c:pt>
                <c:pt idx="16">
                  <c:v>0.59699999999999998</c:v>
                </c:pt>
                <c:pt idx="17">
                  <c:v>0.59699999999999998</c:v>
                </c:pt>
                <c:pt idx="18">
                  <c:v>0.59699999999999998</c:v>
                </c:pt>
                <c:pt idx="19">
                  <c:v>0.59699999999999998</c:v>
                </c:pt>
                <c:pt idx="20">
                  <c:v>0.59699999999999998</c:v>
                </c:pt>
                <c:pt idx="21">
                  <c:v>0.59699999999999998</c:v>
                </c:pt>
                <c:pt idx="22">
                  <c:v>0.59699999999999998</c:v>
                </c:pt>
                <c:pt idx="23">
                  <c:v>0.59699999999999998</c:v>
                </c:pt>
                <c:pt idx="24">
                  <c:v>0.59699999999999998</c:v>
                </c:pt>
                <c:pt idx="25">
                  <c:v>0.59699999999999998</c:v>
                </c:pt>
                <c:pt idx="26">
                  <c:v>0.59699999999999998</c:v>
                </c:pt>
                <c:pt idx="27">
                  <c:v>0.59699999999999998</c:v>
                </c:pt>
                <c:pt idx="28">
                  <c:v>0.59699999999999998</c:v>
                </c:pt>
                <c:pt idx="29">
                  <c:v>0.59699999999999998</c:v>
                </c:pt>
                <c:pt idx="30">
                  <c:v>0.59699999999999998</c:v>
                </c:pt>
                <c:pt idx="31">
                  <c:v>0.59699999999999998</c:v>
                </c:pt>
                <c:pt idx="32">
                  <c:v>0.59699999999999998</c:v>
                </c:pt>
                <c:pt idx="33">
                  <c:v>0.59699999999999998</c:v>
                </c:pt>
                <c:pt idx="34">
                  <c:v>0.59699999999999998</c:v>
                </c:pt>
                <c:pt idx="35">
                  <c:v>0.59699999999999998</c:v>
                </c:pt>
                <c:pt idx="36">
                  <c:v>0.59699999999999998</c:v>
                </c:pt>
                <c:pt idx="37">
                  <c:v>0.59699999999999998</c:v>
                </c:pt>
                <c:pt idx="38">
                  <c:v>0.59699999999999998</c:v>
                </c:pt>
                <c:pt idx="39">
                  <c:v>0.59699999999999998</c:v>
                </c:pt>
                <c:pt idx="40">
                  <c:v>0.59699999999999998</c:v>
                </c:pt>
              </c:numCache>
            </c:numRef>
          </c:val>
          <c:smooth val="0"/>
          <c:extLst>
            <c:ext xmlns:c16="http://schemas.microsoft.com/office/drawing/2014/chart" uri="{C3380CC4-5D6E-409C-BE32-E72D297353CC}">
              <c16:uniqueId val="{00000001-E420-45DE-ADCC-69630C6510DB}"/>
            </c:ext>
          </c:extLst>
        </c:ser>
        <c:ser>
          <c:idx val="2"/>
          <c:order val="1"/>
          <c:tx>
            <c:strRef>
              <c:f>'Graphics Input'!$E$615</c:f>
              <c:strCache>
                <c:ptCount val="1"/>
                <c:pt idx="0">
                  <c:v>Coal-IGCC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2-E420-45DE-ADCC-69630C6510DB}"/>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3-E420-45DE-ADCC-69630C6510DB}"/>
              </c:ext>
            </c:extLst>
          </c:dPt>
          <c:dPt>
            <c:idx val="12"/>
            <c:bubble3D val="0"/>
            <c:extLst>
              <c:ext xmlns:c16="http://schemas.microsoft.com/office/drawing/2014/chart" uri="{C3380CC4-5D6E-409C-BE32-E72D297353CC}">
                <c16:uniqueId val="{00000004-E420-45DE-ADCC-69630C6510DB}"/>
              </c:ext>
            </c:extLst>
          </c:dPt>
          <c:dPt>
            <c:idx val="13"/>
            <c:bubble3D val="0"/>
            <c:extLst>
              <c:ext xmlns:c16="http://schemas.microsoft.com/office/drawing/2014/chart" uri="{C3380CC4-5D6E-409C-BE32-E72D297353CC}">
                <c16:uniqueId val="{00000005-E420-45DE-ADCC-69630C6510DB}"/>
              </c:ext>
            </c:extLst>
          </c:dPt>
          <c:cat>
            <c:numRef>
              <c:f>'Graphics Input'!$S$610:$BG$610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Input'!$S$615:$BG$615</c:f>
              <c:numCache>
                <c:formatCode>0%</c:formatCode>
                <c:ptCount val="41"/>
                <c:pt idx="3">
                  <c:v>0.59699999999999998</c:v>
                </c:pt>
                <c:pt idx="4">
                  <c:v>0.59699999999999998</c:v>
                </c:pt>
                <c:pt idx="5">
                  <c:v>0.59699999999999998</c:v>
                </c:pt>
                <c:pt idx="6">
                  <c:v>0.59699999999999998</c:v>
                </c:pt>
                <c:pt idx="7">
                  <c:v>0.59699999999999998</c:v>
                </c:pt>
                <c:pt idx="8">
                  <c:v>0.59699999999999998</c:v>
                </c:pt>
                <c:pt idx="9">
                  <c:v>0.59699999999999998</c:v>
                </c:pt>
                <c:pt idx="10">
                  <c:v>0.59699999999999998</c:v>
                </c:pt>
                <c:pt idx="11">
                  <c:v>0.59699999999999998</c:v>
                </c:pt>
                <c:pt idx="12">
                  <c:v>0.59699999999999998</c:v>
                </c:pt>
                <c:pt idx="13">
                  <c:v>0.59699999999999998</c:v>
                </c:pt>
                <c:pt idx="14">
                  <c:v>0.59699999999999998</c:v>
                </c:pt>
                <c:pt idx="15">
                  <c:v>0.59699999999999998</c:v>
                </c:pt>
                <c:pt idx="16">
                  <c:v>0.59699999999999998</c:v>
                </c:pt>
                <c:pt idx="17">
                  <c:v>0.59699999999999998</c:v>
                </c:pt>
                <c:pt idx="18">
                  <c:v>0.59699999999999998</c:v>
                </c:pt>
                <c:pt idx="19">
                  <c:v>0.59699999999999998</c:v>
                </c:pt>
                <c:pt idx="20">
                  <c:v>0.59699999999999998</c:v>
                </c:pt>
                <c:pt idx="21">
                  <c:v>0.59699999999999998</c:v>
                </c:pt>
                <c:pt idx="22">
                  <c:v>0.59699999999999998</c:v>
                </c:pt>
                <c:pt idx="23">
                  <c:v>0.59699999999999998</c:v>
                </c:pt>
                <c:pt idx="24">
                  <c:v>0.59699999999999998</c:v>
                </c:pt>
                <c:pt idx="25">
                  <c:v>0.59699999999999998</c:v>
                </c:pt>
                <c:pt idx="26">
                  <c:v>0.59699999999999998</c:v>
                </c:pt>
                <c:pt idx="27">
                  <c:v>0.59699999999999998</c:v>
                </c:pt>
                <c:pt idx="28">
                  <c:v>0.59699999999999998</c:v>
                </c:pt>
                <c:pt idx="29">
                  <c:v>0.59699999999999998</c:v>
                </c:pt>
                <c:pt idx="30">
                  <c:v>0.59699999999999998</c:v>
                </c:pt>
                <c:pt idx="31">
                  <c:v>0.59699999999999998</c:v>
                </c:pt>
                <c:pt idx="32">
                  <c:v>0.59699999999999998</c:v>
                </c:pt>
                <c:pt idx="33">
                  <c:v>0.59699999999999998</c:v>
                </c:pt>
                <c:pt idx="34">
                  <c:v>0.59699999999999998</c:v>
                </c:pt>
                <c:pt idx="35">
                  <c:v>0.59699999999999998</c:v>
                </c:pt>
                <c:pt idx="36">
                  <c:v>0.59699999999999998</c:v>
                </c:pt>
                <c:pt idx="37">
                  <c:v>0.59699999999999998</c:v>
                </c:pt>
                <c:pt idx="38">
                  <c:v>0.59699999999999998</c:v>
                </c:pt>
                <c:pt idx="39">
                  <c:v>0.59699999999999998</c:v>
                </c:pt>
                <c:pt idx="40">
                  <c:v>0.59699999999999998</c:v>
                </c:pt>
              </c:numCache>
            </c:numRef>
          </c:val>
          <c:smooth val="0"/>
          <c:extLst>
            <c:ext xmlns:c16="http://schemas.microsoft.com/office/drawing/2014/chart" uri="{C3380CC4-5D6E-409C-BE32-E72D297353CC}">
              <c16:uniqueId val="{00000006-E420-45DE-ADCC-69630C6510DB}"/>
            </c:ext>
          </c:extLst>
        </c:ser>
        <c:ser>
          <c:idx val="3"/>
          <c:order val="2"/>
          <c:tx>
            <c:strRef>
              <c:f>'Graphics Input'!$E$618</c:f>
              <c:strCache>
                <c:ptCount val="1"/>
                <c:pt idx="0">
                  <c:v>Coal-CCS - Mid</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7-E420-45DE-ADCC-69630C6510DB}"/>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8-E420-45DE-ADCC-69630C6510DB}"/>
              </c:ext>
            </c:extLst>
          </c:dPt>
          <c:cat>
            <c:numRef>
              <c:f>'Graphics Input'!$S$610:$BG$610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Input'!$S$618:$BG$618</c:f>
              <c:numCache>
                <c:formatCode>0%</c:formatCode>
                <c:ptCount val="41"/>
                <c:pt idx="3">
                  <c:v>0.59699999999999998</c:v>
                </c:pt>
                <c:pt idx="4">
                  <c:v>0.59699999999999998</c:v>
                </c:pt>
                <c:pt idx="5">
                  <c:v>0.59699999999999998</c:v>
                </c:pt>
                <c:pt idx="6">
                  <c:v>0.59699999999999998</c:v>
                </c:pt>
                <c:pt idx="7">
                  <c:v>0.59699999999999998</c:v>
                </c:pt>
                <c:pt idx="8">
                  <c:v>0.59699999999999998</c:v>
                </c:pt>
                <c:pt idx="9">
                  <c:v>0.59699999999999998</c:v>
                </c:pt>
                <c:pt idx="10">
                  <c:v>0.59699999999999998</c:v>
                </c:pt>
                <c:pt idx="11">
                  <c:v>0.59699999999999998</c:v>
                </c:pt>
                <c:pt idx="12">
                  <c:v>0.59699999999999998</c:v>
                </c:pt>
                <c:pt idx="13">
                  <c:v>0.59699999999999998</c:v>
                </c:pt>
                <c:pt idx="14">
                  <c:v>0.59699999999999998</c:v>
                </c:pt>
                <c:pt idx="15">
                  <c:v>0.59699999999999998</c:v>
                </c:pt>
                <c:pt idx="16">
                  <c:v>0.59699999999999998</c:v>
                </c:pt>
                <c:pt idx="17">
                  <c:v>0.59699999999999998</c:v>
                </c:pt>
                <c:pt idx="18">
                  <c:v>0.59699999999999998</c:v>
                </c:pt>
                <c:pt idx="19">
                  <c:v>0.59699999999999998</c:v>
                </c:pt>
                <c:pt idx="20">
                  <c:v>0.59699999999999998</c:v>
                </c:pt>
                <c:pt idx="21">
                  <c:v>0.59699999999999998</c:v>
                </c:pt>
                <c:pt idx="22">
                  <c:v>0.59699999999999998</c:v>
                </c:pt>
                <c:pt idx="23">
                  <c:v>0.59699999999999998</c:v>
                </c:pt>
                <c:pt idx="24">
                  <c:v>0.59699999999999998</c:v>
                </c:pt>
                <c:pt idx="25">
                  <c:v>0.59699999999999998</c:v>
                </c:pt>
                <c:pt idx="26">
                  <c:v>0.59699999999999998</c:v>
                </c:pt>
                <c:pt idx="27">
                  <c:v>0.59699999999999998</c:v>
                </c:pt>
                <c:pt idx="28">
                  <c:v>0.59699999999999998</c:v>
                </c:pt>
                <c:pt idx="29">
                  <c:v>0.59699999999999998</c:v>
                </c:pt>
                <c:pt idx="30">
                  <c:v>0.59699999999999998</c:v>
                </c:pt>
                <c:pt idx="31">
                  <c:v>0.59699999999999998</c:v>
                </c:pt>
                <c:pt idx="32">
                  <c:v>0.59699999999999998</c:v>
                </c:pt>
                <c:pt idx="33">
                  <c:v>0.59699999999999998</c:v>
                </c:pt>
                <c:pt idx="34">
                  <c:v>0.59699999999999998</c:v>
                </c:pt>
                <c:pt idx="35">
                  <c:v>0.59699999999999998</c:v>
                </c:pt>
                <c:pt idx="36">
                  <c:v>0.59699999999999998</c:v>
                </c:pt>
                <c:pt idx="37">
                  <c:v>0.59699999999999998</c:v>
                </c:pt>
                <c:pt idx="38">
                  <c:v>0.59699999999999998</c:v>
                </c:pt>
                <c:pt idx="39">
                  <c:v>0.59699999999999998</c:v>
                </c:pt>
                <c:pt idx="40">
                  <c:v>0.59699999999999998</c:v>
                </c:pt>
              </c:numCache>
            </c:numRef>
          </c:val>
          <c:smooth val="0"/>
          <c:extLst>
            <c:ext xmlns:c16="http://schemas.microsoft.com/office/drawing/2014/chart" uri="{C3380CC4-5D6E-409C-BE32-E72D297353CC}">
              <c16:uniqueId val="{00000009-E420-45DE-ADCC-69630C6510DB}"/>
            </c:ext>
          </c:extLst>
        </c:ser>
        <c:dLbls>
          <c:showLegendKey val="0"/>
          <c:showVal val="0"/>
          <c:showCatName val="0"/>
          <c:showSerName val="0"/>
          <c:showPercent val="0"/>
          <c:showBubbleSize val="0"/>
        </c:dLbls>
        <c:smooth val="0"/>
        <c:axId val="154055808"/>
        <c:axId val="154057344"/>
      </c:lineChart>
      <c:catAx>
        <c:axId val="154055808"/>
        <c:scaling>
          <c:orientation val="minMax"/>
        </c:scaling>
        <c:delete val="0"/>
        <c:axPos val="b"/>
        <c:numFmt formatCode="General" sourceLinked="1"/>
        <c:majorTickMark val="out"/>
        <c:minorTickMark val="none"/>
        <c:tickLblPos val="nextTo"/>
        <c:txPr>
          <a:bodyPr/>
          <a:lstStyle/>
          <a:p>
            <a:pPr>
              <a:defRPr sz="1400"/>
            </a:pPr>
            <a:endParaRPr lang="da-DK"/>
          </a:p>
        </c:txPr>
        <c:crossAx val="154057344"/>
        <c:crosses val="autoZero"/>
        <c:auto val="1"/>
        <c:lblAlgn val="ctr"/>
        <c:lblOffset val="100"/>
        <c:tickLblSkip val="5"/>
        <c:tickMarkSkip val="1"/>
        <c:noMultiLvlLbl val="0"/>
      </c:catAx>
      <c:valAx>
        <c:axId val="154057344"/>
        <c:scaling>
          <c:orientation val="minMax"/>
        </c:scaling>
        <c:delete val="0"/>
        <c:axPos val="l"/>
        <c:majorGridlines>
          <c:spPr>
            <a:ln>
              <a:solidFill>
                <a:schemeClr val="bg1">
                  <a:lumMod val="85000"/>
                </a:schemeClr>
              </a:solidFill>
            </a:ln>
          </c:spPr>
        </c:majorGridlines>
        <c:title>
          <c:tx>
            <c:rich>
              <a:bodyPr rot="-5400000" vert="horz"/>
              <a:lstStyle/>
              <a:p>
                <a:pPr>
                  <a:defRPr sz="1400"/>
                </a:pPr>
                <a:r>
                  <a:rPr lang="en-US" sz="1400" baseline="0"/>
                  <a:t>Conventional Coal </a:t>
                </a:r>
                <a:r>
                  <a:rPr lang="en-US" sz="1400"/>
                  <a:t>Net Capacity</a:t>
                </a:r>
                <a:r>
                  <a:rPr lang="en-US" sz="1400" baseline="0"/>
                  <a:t> Factor (%)</a:t>
                </a:r>
                <a:endParaRPr lang="en-US" sz="1400"/>
              </a:p>
            </c:rich>
          </c:tx>
          <c:layout>
            <c:manualLayout>
              <c:xMode val="edge"/>
              <c:yMode val="edge"/>
              <c:x val="2.5715595754069399E-4"/>
              <c:y val="0.28749250633991003"/>
            </c:manualLayout>
          </c:layout>
          <c:overlay val="0"/>
        </c:title>
        <c:numFmt formatCode="0%" sourceLinked="0"/>
        <c:majorTickMark val="out"/>
        <c:minorTickMark val="none"/>
        <c:tickLblPos val="nextTo"/>
        <c:txPr>
          <a:bodyPr/>
          <a:lstStyle/>
          <a:p>
            <a:pPr>
              <a:defRPr sz="1400"/>
            </a:pPr>
            <a:endParaRPr lang="da-DK"/>
          </a:p>
        </c:txPr>
        <c:crossAx val="154055808"/>
        <c:crosses val="autoZero"/>
        <c:crossBetween val="midCat"/>
        <c:majorUnit val="0.1"/>
      </c:valAx>
    </c:plotArea>
    <c:legend>
      <c:legendPos val="t"/>
      <c:layout>
        <c:manualLayout>
          <c:xMode val="edge"/>
          <c:yMode val="edge"/>
          <c:x val="0.36118380840875802"/>
          <c:y val="0.110133719439186"/>
          <c:w val="0.61694115592887599"/>
          <c:h val="9.0953198253247006E-2"/>
        </c:manualLayout>
      </c:layout>
      <c:overlay val="0"/>
      <c:txPr>
        <a:bodyPr/>
        <a:lstStyle/>
        <a:p>
          <a:pPr>
            <a:defRPr sz="14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82448650611601"/>
          <c:y val="9.61545504486358E-2"/>
          <c:w val="0.84974765949531905"/>
          <c:h val="0.76914128370948798"/>
        </c:manualLayout>
      </c:layout>
      <c:lineChart>
        <c:grouping val="standard"/>
        <c:varyColors val="0"/>
        <c:ser>
          <c:idx val="2"/>
          <c:order val="0"/>
          <c:tx>
            <c:strRef>
              <c:f>'Graphics Input'!$E$601</c:f>
              <c:strCache>
                <c:ptCount val="1"/>
                <c:pt idx="0">
                  <c:v>Coal-new - Mid</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00-8345-485C-9429-81E6C827C1F8}"/>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1-8345-485C-9429-81E6C827C1F8}"/>
              </c:ext>
            </c:extLst>
          </c:dPt>
          <c:dPt>
            <c:idx val="12"/>
            <c:bubble3D val="0"/>
            <c:extLst>
              <c:ext xmlns:c16="http://schemas.microsoft.com/office/drawing/2014/chart" uri="{C3380CC4-5D6E-409C-BE32-E72D297353CC}">
                <c16:uniqueId val="{00000002-8345-485C-9429-81E6C827C1F8}"/>
              </c:ext>
            </c:extLst>
          </c:dPt>
          <c:dPt>
            <c:idx val="13"/>
            <c:bubble3D val="0"/>
            <c:extLst>
              <c:ext xmlns:c16="http://schemas.microsoft.com/office/drawing/2014/chart" uri="{C3380CC4-5D6E-409C-BE32-E72D297353CC}">
                <c16:uniqueId val="{00000003-8345-485C-9429-81E6C827C1F8}"/>
              </c:ext>
            </c:extLst>
          </c:dPt>
          <c:cat>
            <c:numRef>
              <c:f>'Graphics Input'!$S$599:$BG$599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Input'!$S$601:$BG$601</c:f>
              <c:numCache>
                <c:formatCode>"$"#,##0</c:formatCode>
                <c:ptCount val="41"/>
                <c:pt idx="3">
                  <c:v>3446.4969955206161</c:v>
                </c:pt>
                <c:pt idx="6">
                  <c:v>4027.7236249961293</c:v>
                </c:pt>
                <c:pt idx="7">
                  <c:v>3871.4234863994548</c:v>
                </c:pt>
                <c:pt idx="8">
                  <c:v>3844.7698085757793</c:v>
                </c:pt>
                <c:pt idx="9">
                  <c:v>3830.6767925139579</c:v>
                </c:pt>
                <c:pt idx="10">
                  <c:v>3812.7412819575211</c:v>
                </c:pt>
                <c:pt idx="11">
                  <c:v>3798.3232210441915</c:v>
                </c:pt>
                <c:pt idx="12">
                  <c:v>3784.5552498338784</c:v>
                </c:pt>
                <c:pt idx="13">
                  <c:v>3768.6048346205812</c:v>
                </c:pt>
                <c:pt idx="14">
                  <c:v>3750.4023229361201</c:v>
                </c:pt>
                <c:pt idx="15">
                  <c:v>3735.252911106897</c:v>
                </c:pt>
                <c:pt idx="16">
                  <c:v>3715.7037850376164</c:v>
                </c:pt>
                <c:pt idx="17">
                  <c:v>3704.2343452772539</c:v>
                </c:pt>
                <c:pt idx="18">
                  <c:v>3692.5675568570473</c:v>
                </c:pt>
                <c:pt idx="19">
                  <c:v>3678.1959309225044</c:v>
                </c:pt>
                <c:pt idx="20">
                  <c:v>3664.3118722652248</c:v>
                </c:pt>
                <c:pt idx="21">
                  <c:v>3651.310078204895</c:v>
                </c:pt>
                <c:pt idx="22">
                  <c:v>3637.7278469097296</c:v>
                </c:pt>
                <c:pt idx="23">
                  <c:v>3627.2335417038921</c:v>
                </c:pt>
                <c:pt idx="24">
                  <c:v>3614.080833962505</c:v>
                </c:pt>
                <c:pt idx="25">
                  <c:v>3604.3410971619546</c:v>
                </c:pt>
                <c:pt idx="26">
                  <c:v>3591.8965228470684</c:v>
                </c:pt>
                <c:pt idx="27">
                  <c:v>3582.8997457071082</c:v>
                </c:pt>
                <c:pt idx="28">
                  <c:v>3572.8465727997459</c:v>
                </c:pt>
                <c:pt idx="29">
                  <c:v>3565.4750199173272</c:v>
                </c:pt>
                <c:pt idx="30">
                  <c:v>3552.7634444744158</c:v>
                </c:pt>
                <c:pt idx="31">
                  <c:v>3552.7634444744158</c:v>
                </c:pt>
                <c:pt idx="32">
                  <c:v>3552.7634444744158</c:v>
                </c:pt>
                <c:pt idx="33">
                  <c:v>3552.7634444744158</c:v>
                </c:pt>
                <c:pt idx="34">
                  <c:v>3552.7634444744158</c:v>
                </c:pt>
                <c:pt idx="35">
                  <c:v>3552.7634444744158</c:v>
                </c:pt>
                <c:pt idx="36">
                  <c:v>3552.7634444744158</c:v>
                </c:pt>
                <c:pt idx="37">
                  <c:v>3552.7634444744158</c:v>
                </c:pt>
                <c:pt idx="38">
                  <c:v>3552.7634444744158</c:v>
                </c:pt>
                <c:pt idx="39">
                  <c:v>3552.7634444744158</c:v>
                </c:pt>
                <c:pt idx="40">
                  <c:v>3552.7634444744158</c:v>
                </c:pt>
              </c:numCache>
            </c:numRef>
          </c:val>
          <c:smooth val="0"/>
          <c:extLst>
            <c:ext xmlns:c16="http://schemas.microsoft.com/office/drawing/2014/chart" uri="{C3380CC4-5D6E-409C-BE32-E72D297353CC}">
              <c16:uniqueId val="{00000004-8345-485C-9429-81E6C827C1F8}"/>
            </c:ext>
          </c:extLst>
        </c:ser>
        <c:ser>
          <c:idx val="3"/>
          <c:order val="1"/>
          <c:tx>
            <c:strRef>
              <c:f>'Graphics Input'!$E$604</c:f>
              <c:strCache>
                <c:ptCount val="1"/>
                <c:pt idx="0">
                  <c:v>Coal-IGCC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5-8345-485C-9429-81E6C827C1F8}"/>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6-8345-485C-9429-81E6C827C1F8}"/>
              </c:ext>
            </c:extLst>
          </c:dPt>
          <c:cat>
            <c:numRef>
              <c:f>'Graphics Input'!$S$599:$BG$599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Input'!$S$604:$BG$604</c:f>
              <c:numCache>
                <c:formatCode>"$"#,##0</c:formatCode>
                <c:ptCount val="41"/>
                <c:pt idx="3">
                  <c:v>4443.3282938835</c:v>
                </c:pt>
                <c:pt idx="4">
                  <c:v>4472.9654190942329</c:v>
                </c:pt>
                <c:pt idx="5">
                  <c:v>4472.9654190942329</c:v>
                </c:pt>
                <c:pt idx="6">
                  <c:v>4472.9654190942329</c:v>
                </c:pt>
                <c:pt idx="7">
                  <c:v>4472.9654190942329</c:v>
                </c:pt>
                <c:pt idx="8">
                  <c:v>4472.9654190942329</c:v>
                </c:pt>
                <c:pt idx="9">
                  <c:v>4472.9654190942329</c:v>
                </c:pt>
                <c:pt idx="10">
                  <c:v>4472.9654190942329</c:v>
                </c:pt>
                <c:pt idx="11">
                  <c:v>4472.9654190942329</c:v>
                </c:pt>
                <c:pt idx="12">
                  <c:v>4472.9654190942329</c:v>
                </c:pt>
                <c:pt idx="13">
                  <c:v>4472.9654190942329</c:v>
                </c:pt>
                <c:pt idx="14">
                  <c:v>4472.9654190942329</c:v>
                </c:pt>
                <c:pt idx="15">
                  <c:v>4472.9654190942329</c:v>
                </c:pt>
                <c:pt idx="16">
                  <c:v>4472.9654190942329</c:v>
                </c:pt>
                <c:pt idx="17">
                  <c:v>4472.9654190942329</c:v>
                </c:pt>
                <c:pt idx="18">
                  <c:v>4472.9654190942329</c:v>
                </c:pt>
                <c:pt idx="19">
                  <c:v>4472.9654190942329</c:v>
                </c:pt>
                <c:pt idx="20">
                  <c:v>4472.9654190942329</c:v>
                </c:pt>
                <c:pt idx="21">
                  <c:v>4472.9654190942329</c:v>
                </c:pt>
                <c:pt idx="22">
                  <c:v>4472.9654190942329</c:v>
                </c:pt>
                <c:pt idx="23">
                  <c:v>4472.9654190942329</c:v>
                </c:pt>
                <c:pt idx="24">
                  <c:v>4472.9654190942329</c:v>
                </c:pt>
                <c:pt idx="25">
                  <c:v>4472.9654190942329</c:v>
                </c:pt>
                <c:pt idx="26">
                  <c:v>4472.9654190942329</c:v>
                </c:pt>
                <c:pt idx="27">
                  <c:v>4472.9654190942329</c:v>
                </c:pt>
                <c:pt idx="28">
                  <c:v>4472.9654190942329</c:v>
                </c:pt>
                <c:pt idx="29">
                  <c:v>4472.9654190942329</c:v>
                </c:pt>
                <c:pt idx="30">
                  <c:v>4472.9654190942329</c:v>
                </c:pt>
                <c:pt idx="31">
                  <c:v>4472.9654190942329</c:v>
                </c:pt>
                <c:pt idx="32">
                  <c:v>4472.9654190942329</c:v>
                </c:pt>
                <c:pt idx="33">
                  <c:v>4472.9654190942329</c:v>
                </c:pt>
                <c:pt idx="34">
                  <c:v>4472.9654190942329</c:v>
                </c:pt>
                <c:pt idx="35">
                  <c:v>4472.9654190942329</c:v>
                </c:pt>
                <c:pt idx="36">
                  <c:v>4472.9654190942329</c:v>
                </c:pt>
                <c:pt idx="37">
                  <c:v>4472.9654190942329</c:v>
                </c:pt>
                <c:pt idx="38">
                  <c:v>4472.9654190942329</c:v>
                </c:pt>
                <c:pt idx="39">
                  <c:v>4472.9654190942329</c:v>
                </c:pt>
                <c:pt idx="40">
                  <c:v>4472.9654190942329</c:v>
                </c:pt>
              </c:numCache>
            </c:numRef>
          </c:val>
          <c:smooth val="0"/>
          <c:extLst>
            <c:ext xmlns:c16="http://schemas.microsoft.com/office/drawing/2014/chart" uri="{C3380CC4-5D6E-409C-BE32-E72D297353CC}">
              <c16:uniqueId val="{00000007-8345-485C-9429-81E6C827C1F8}"/>
            </c:ext>
          </c:extLst>
        </c:ser>
        <c:ser>
          <c:idx val="4"/>
          <c:order val="2"/>
          <c:tx>
            <c:strRef>
              <c:f>'Graphics Input'!$E$607</c:f>
              <c:strCache>
                <c:ptCount val="1"/>
                <c:pt idx="0">
                  <c:v>Coal-CCS - Mid</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8-8345-485C-9429-81E6C827C1F8}"/>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9-8345-485C-9429-81E6C827C1F8}"/>
              </c:ext>
            </c:extLst>
          </c:dPt>
          <c:dPt>
            <c:idx val="12"/>
            <c:marker>
              <c:symbol val="circle"/>
              <c:size val="8"/>
              <c:spPr>
                <a:noFill/>
                <a:ln>
                  <a:noFill/>
                </a:ln>
              </c:spPr>
            </c:marker>
            <c:bubble3D val="0"/>
            <c:extLst>
              <c:ext xmlns:c16="http://schemas.microsoft.com/office/drawing/2014/chart" uri="{C3380CC4-5D6E-409C-BE32-E72D297353CC}">
                <c16:uniqueId val="{0000000A-8345-485C-9429-81E6C827C1F8}"/>
              </c:ext>
            </c:extLst>
          </c:dPt>
          <c:dPt>
            <c:idx val="13"/>
            <c:marker>
              <c:symbol val="circle"/>
              <c:size val="8"/>
              <c:spPr>
                <a:noFill/>
                <a:ln>
                  <a:noFill/>
                </a:ln>
              </c:spPr>
            </c:marker>
            <c:bubble3D val="0"/>
            <c:extLst>
              <c:ext xmlns:c16="http://schemas.microsoft.com/office/drawing/2014/chart" uri="{C3380CC4-5D6E-409C-BE32-E72D297353CC}">
                <c16:uniqueId val="{0000000B-8345-485C-9429-81E6C827C1F8}"/>
              </c:ext>
            </c:extLst>
          </c:dPt>
          <c:cat>
            <c:numRef>
              <c:f>'Graphics Input'!$S$599:$BG$599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Input'!$S$607:$BG$607</c:f>
              <c:numCache>
                <c:formatCode>"$"#,##0</c:formatCode>
                <c:ptCount val="41"/>
                <c:pt idx="3">
                  <c:v>7737.8203863452281</c:v>
                </c:pt>
                <c:pt idx="7">
                  <c:v>7520.6672080483331</c:v>
                </c:pt>
                <c:pt idx="8">
                  <c:v>7446.2783720317339</c:v>
                </c:pt>
                <c:pt idx="9">
                  <c:v>7356.1132519722878</c:v>
                </c:pt>
                <c:pt idx="10">
                  <c:v>7218.1317125070418</c:v>
                </c:pt>
                <c:pt idx="11">
                  <c:v>7171.8592561459045</c:v>
                </c:pt>
                <c:pt idx="12">
                  <c:v>7126.5967605733831</c:v>
                </c:pt>
                <c:pt idx="13">
                  <c:v>7077.3756830592793</c:v>
                </c:pt>
                <c:pt idx="14">
                  <c:v>7023.4066289642151</c:v>
                </c:pt>
                <c:pt idx="15">
                  <c:v>6974.4757700675282</c:v>
                </c:pt>
                <c:pt idx="16">
                  <c:v>6917.6509647770708</c:v>
                </c:pt>
                <c:pt idx="17">
                  <c:v>6878.0651453612463</c:v>
                </c:pt>
                <c:pt idx="18">
                  <c:v>6834.8573976000453</c:v>
                </c:pt>
                <c:pt idx="19">
                  <c:v>6785.1371440639814</c:v>
                </c:pt>
                <c:pt idx="20">
                  <c:v>6737.1117672536384</c:v>
                </c:pt>
                <c:pt idx="21">
                  <c:v>6694.5541091954537</c:v>
                </c:pt>
                <c:pt idx="22">
                  <c:v>6651.0561428168339</c:v>
                </c:pt>
                <c:pt idx="23">
                  <c:v>6613.3509400418779</c:v>
                </c:pt>
                <c:pt idx="24">
                  <c:v>6570.9790218988401</c:v>
                </c:pt>
                <c:pt idx="25">
                  <c:v>6535.8741779359507</c:v>
                </c:pt>
                <c:pt idx="26">
                  <c:v>6492.9566487921666</c:v>
                </c:pt>
                <c:pt idx="27">
                  <c:v>6456.1569281035563</c:v>
                </c:pt>
                <c:pt idx="28">
                  <c:v>6420.5064731399207</c:v>
                </c:pt>
                <c:pt idx="29">
                  <c:v>6384.0317973028177</c:v>
                </c:pt>
                <c:pt idx="30">
                  <c:v>6343.668191992313</c:v>
                </c:pt>
                <c:pt idx="31">
                  <c:v>6343.668191992313</c:v>
                </c:pt>
                <c:pt idx="32">
                  <c:v>6343.668191992313</c:v>
                </c:pt>
                <c:pt idx="33">
                  <c:v>6343.668191992313</c:v>
                </c:pt>
                <c:pt idx="34">
                  <c:v>6343.668191992313</c:v>
                </c:pt>
                <c:pt idx="35">
                  <c:v>6343.668191992313</c:v>
                </c:pt>
                <c:pt idx="36">
                  <c:v>6343.668191992313</c:v>
                </c:pt>
                <c:pt idx="37">
                  <c:v>6343.668191992313</c:v>
                </c:pt>
                <c:pt idx="38">
                  <c:v>6343.668191992313</c:v>
                </c:pt>
                <c:pt idx="39">
                  <c:v>6343.668191992313</c:v>
                </c:pt>
                <c:pt idx="40">
                  <c:v>6343.668191992313</c:v>
                </c:pt>
              </c:numCache>
            </c:numRef>
          </c:val>
          <c:smooth val="0"/>
          <c:extLst>
            <c:ext xmlns:c16="http://schemas.microsoft.com/office/drawing/2014/chart" uri="{C3380CC4-5D6E-409C-BE32-E72D297353CC}">
              <c16:uniqueId val="{0000000C-8345-485C-9429-81E6C827C1F8}"/>
            </c:ext>
          </c:extLst>
        </c:ser>
        <c:dLbls>
          <c:showLegendKey val="0"/>
          <c:showVal val="0"/>
          <c:showCatName val="0"/>
          <c:showSerName val="0"/>
          <c:showPercent val="0"/>
          <c:showBubbleSize val="0"/>
        </c:dLbls>
        <c:smooth val="0"/>
        <c:axId val="167082240"/>
        <c:axId val="167100416"/>
      </c:lineChart>
      <c:catAx>
        <c:axId val="167082240"/>
        <c:scaling>
          <c:orientation val="minMax"/>
        </c:scaling>
        <c:delete val="0"/>
        <c:axPos val="b"/>
        <c:numFmt formatCode="General" sourceLinked="1"/>
        <c:majorTickMark val="out"/>
        <c:minorTickMark val="none"/>
        <c:tickLblPos val="nextTo"/>
        <c:txPr>
          <a:bodyPr/>
          <a:lstStyle/>
          <a:p>
            <a:pPr>
              <a:defRPr sz="1400"/>
            </a:pPr>
            <a:endParaRPr lang="da-DK"/>
          </a:p>
        </c:txPr>
        <c:crossAx val="167100416"/>
        <c:crosses val="autoZero"/>
        <c:auto val="1"/>
        <c:lblAlgn val="ctr"/>
        <c:lblOffset val="100"/>
        <c:tickLblSkip val="5"/>
        <c:tickMarkSkip val="1"/>
        <c:noMultiLvlLbl val="0"/>
      </c:catAx>
      <c:valAx>
        <c:axId val="167100416"/>
        <c:scaling>
          <c:orientation val="minMax"/>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Coal CAPEX </a:t>
                </a:r>
                <a:r>
                  <a:rPr lang="en-US" sz="1400"/>
                  <a:t>($/kW)</a:t>
                </a:r>
              </a:p>
            </c:rich>
          </c:tx>
          <c:layout>
            <c:manualLayout>
              <c:xMode val="edge"/>
              <c:yMode val="edge"/>
              <c:x val="1.50767472963517E-2"/>
              <c:y val="0.30949208940766298"/>
            </c:manualLayout>
          </c:layout>
          <c:overlay val="0"/>
        </c:title>
        <c:numFmt formatCode="&quot;$&quot;#,##0" sourceLinked="0"/>
        <c:majorTickMark val="out"/>
        <c:minorTickMark val="none"/>
        <c:tickLblPos val="nextTo"/>
        <c:txPr>
          <a:bodyPr/>
          <a:lstStyle/>
          <a:p>
            <a:pPr>
              <a:defRPr sz="1400"/>
            </a:pPr>
            <a:endParaRPr lang="da-DK"/>
          </a:p>
        </c:txPr>
        <c:crossAx val="167082240"/>
        <c:crosses val="autoZero"/>
        <c:crossBetween val="midCat"/>
      </c:valAx>
    </c:plotArea>
    <c:legend>
      <c:legendPos val="t"/>
      <c:layout>
        <c:manualLayout>
          <c:xMode val="edge"/>
          <c:yMode val="edge"/>
          <c:x val="0.47863791947322698"/>
          <c:y val="0.101290146289141"/>
          <c:w val="0.51079828416773199"/>
          <c:h val="7.3916983562519994E-2"/>
        </c:manualLayout>
      </c:layout>
      <c:overlay val="0"/>
      <c:txPr>
        <a:bodyPr/>
        <a:lstStyle/>
        <a:p>
          <a:pPr>
            <a:defRPr sz="1400"/>
          </a:pPr>
          <a:endParaRPr lang="da-DK"/>
        </a:p>
      </c:txPr>
    </c:legend>
    <c:plotVisOnly val="1"/>
    <c:dispBlanksAs val="gap"/>
    <c:showDLblsOverMax val="0"/>
  </c:chart>
  <c:spPr>
    <a:ln>
      <a:noFill/>
    </a:ln>
  </c:spPr>
  <c:printSettings>
    <c:headerFooter/>
    <c:pageMargins b="0.75" l="0.7" r="0.7" t="0.75" header="0.3" footer="0.3"/>
    <c:pageSetup/>
  </c:printSettings>
  <c:userShapes r:id="rId1"/>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412618116666299"/>
          <c:y val="4.6141802413080003E-2"/>
          <c:w val="0.833940921543043"/>
          <c:h val="0.81318821339193104"/>
        </c:manualLayout>
      </c:layout>
      <c:lineChart>
        <c:grouping val="standard"/>
        <c:varyColors val="0"/>
        <c:ser>
          <c:idx val="0"/>
          <c:order val="0"/>
          <c:tx>
            <c:strRef>
              <c:f>'Graphics Input'!$E$623</c:f>
              <c:strCache>
                <c:ptCount val="1"/>
                <c:pt idx="0">
                  <c:v>Coal-new - Mid</c:v>
                </c:pt>
              </c:strCache>
            </c:strRef>
          </c:tx>
          <c:spPr>
            <a:ln>
              <a:solidFill>
                <a:schemeClr val="accent6"/>
              </a:solidFill>
              <a:prstDash val="solid"/>
            </a:ln>
          </c:spPr>
          <c:marker>
            <c:symbol val="none"/>
          </c:marker>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0-5E0E-442D-838D-080554C73660}"/>
              </c:ext>
            </c:extLst>
          </c:dPt>
          <c:cat>
            <c:numRef>
              <c:f>'Graphics Input'!$S$621:$BG$621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Input'!$S$623:$BG$623</c:f>
              <c:numCache>
                <c:formatCode>"$"#,##0</c:formatCode>
                <c:ptCount val="41"/>
                <c:pt idx="3">
                  <c:v>31.65</c:v>
                </c:pt>
                <c:pt idx="4">
                  <c:v>31.65</c:v>
                </c:pt>
                <c:pt idx="5">
                  <c:v>31.65</c:v>
                </c:pt>
                <c:pt idx="6">
                  <c:v>31.65</c:v>
                </c:pt>
                <c:pt idx="7">
                  <c:v>31.65</c:v>
                </c:pt>
                <c:pt idx="8">
                  <c:v>31.65</c:v>
                </c:pt>
                <c:pt idx="9">
                  <c:v>31.65</c:v>
                </c:pt>
                <c:pt idx="10">
                  <c:v>31.65</c:v>
                </c:pt>
                <c:pt idx="11">
                  <c:v>31.65</c:v>
                </c:pt>
                <c:pt idx="12">
                  <c:v>31.65</c:v>
                </c:pt>
                <c:pt idx="13">
                  <c:v>31.65</c:v>
                </c:pt>
                <c:pt idx="14">
                  <c:v>31.65</c:v>
                </c:pt>
                <c:pt idx="15">
                  <c:v>31.65</c:v>
                </c:pt>
                <c:pt idx="16">
                  <c:v>31.65</c:v>
                </c:pt>
                <c:pt idx="17">
                  <c:v>31.65</c:v>
                </c:pt>
                <c:pt idx="18">
                  <c:v>31.65</c:v>
                </c:pt>
                <c:pt idx="19">
                  <c:v>31.65</c:v>
                </c:pt>
                <c:pt idx="20">
                  <c:v>31.65</c:v>
                </c:pt>
                <c:pt idx="21">
                  <c:v>31.65</c:v>
                </c:pt>
                <c:pt idx="22">
                  <c:v>31.65</c:v>
                </c:pt>
                <c:pt idx="23">
                  <c:v>31.65</c:v>
                </c:pt>
                <c:pt idx="24">
                  <c:v>31.65</c:v>
                </c:pt>
                <c:pt idx="25">
                  <c:v>31.65</c:v>
                </c:pt>
                <c:pt idx="26">
                  <c:v>31.65</c:v>
                </c:pt>
                <c:pt idx="27">
                  <c:v>31.65</c:v>
                </c:pt>
                <c:pt idx="28">
                  <c:v>31.65</c:v>
                </c:pt>
                <c:pt idx="29">
                  <c:v>31.65</c:v>
                </c:pt>
                <c:pt idx="30">
                  <c:v>31.65</c:v>
                </c:pt>
                <c:pt idx="31">
                  <c:v>31.65</c:v>
                </c:pt>
                <c:pt idx="32">
                  <c:v>31.65</c:v>
                </c:pt>
                <c:pt idx="33">
                  <c:v>31.65</c:v>
                </c:pt>
                <c:pt idx="34">
                  <c:v>31.65</c:v>
                </c:pt>
                <c:pt idx="35">
                  <c:v>31.65</c:v>
                </c:pt>
                <c:pt idx="36">
                  <c:v>31.65</c:v>
                </c:pt>
                <c:pt idx="37">
                  <c:v>31.65</c:v>
                </c:pt>
                <c:pt idx="38">
                  <c:v>31.65</c:v>
                </c:pt>
                <c:pt idx="39">
                  <c:v>31.65</c:v>
                </c:pt>
                <c:pt idx="40">
                  <c:v>31.65</c:v>
                </c:pt>
              </c:numCache>
            </c:numRef>
          </c:val>
          <c:smooth val="0"/>
          <c:extLst>
            <c:ext xmlns:c16="http://schemas.microsoft.com/office/drawing/2014/chart" uri="{C3380CC4-5D6E-409C-BE32-E72D297353CC}">
              <c16:uniqueId val="{00000001-5E0E-442D-838D-080554C73660}"/>
            </c:ext>
          </c:extLst>
        </c:ser>
        <c:ser>
          <c:idx val="2"/>
          <c:order val="1"/>
          <c:tx>
            <c:strRef>
              <c:f>'Graphics Input'!$E$626</c:f>
              <c:strCache>
                <c:ptCount val="1"/>
                <c:pt idx="0">
                  <c:v>Coal-IGCC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2-5E0E-442D-838D-080554C73660}"/>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3-5E0E-442D-838D-080554C73660}"/>
              </c:ext>
            </c:extLst>
          </c:dPt>
          <c:dPt>
            <c:idx val="12"/>
            <c:bubble3D val="0"/>
            <c:extLst>
              <c:ext xmlns:c16="http://schemas.microsoft.com/office/drawing/2014/chart" uri="{C3380CC4-5D6E-409C-BE32-E72D297353CC}">
                <c16:uniqueId val="{00000004-5E0E-442D-838D-080554C73660}"/>
              </c:ext>
            </c:extLst>
          </c:dPt>
          <c:dPt>
            <c:idx val="13"/>
            <c:bubble3D val="0"/>
            <c:extLst>
              <c:ext xmlns:c16="http://schemas.microsoft.com/office/drawing/2014/chart" uri="{C3380CC4-5D6E-409C-BE32-E72D297353CC}">
                <c16:uniqueId val="{00000005-5E0E-442D-838D-080554C73660}"/>
              </c:ext>
            </c:extLst>
          </c:dPt>
          <c:cat>
            <c:numRef>
              <c:f>'Graphics Input'!$S$621:$BG$621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Input'!$S$626:$BG$626</c:f>
              <c:numCache>
                <c:formatCode>"$"#,##0</c:formatCode>
                <c:ptCount val="41"/>
                <c:pt idx="3">
                  <c:v>52.16</c:v>
                </c:pt>
                <c:pt idx="4">
                  <c:v>52.16</c:v>
                </c:pt>
                <c:pt idx="5">
                  <c:v>52.16</c:v>
                </c:pt>
                <c:pt idx="6">
                  <c:v>52.16</c:v>
                </c:pt>
                <c:pt idx="7">
                  <c:v>52.16</c:v>
                </c:pt>
                <c:pt idx="8">
                  <c:v>52.16</c:v>
                </c:pt>
                <c:pt idx="9">
                  <c:v>52.16</c:v>
                </c:pt>
                <c:pt idx="10">
                  <c:v>52.16</c:v>
                </c:pt>
                <c:pt idx="11">
                  <c:v>52.16</c:v>
                </c:pt>
                <c:pt idx="12">
                  <c:v>52.16</c:v>
                </c:pt>
                <c:pt idx="13">
                  <c:v>52.16</c:v>
                </c:pt>
                <c:pt idx="14">
                  <c:v>52.16</c:v>
                </c:pt>
                <c:pt idx="15">
                  <c:v>52.16</c:v>
                </c:pt>
                <c:pt idx="16">
                  <c:v>52.16</c:v>
                </c:pt>
                <c:pt idx="17">
                  <c:v>52.16</c:v>
                </c:pt>
                <c:pt idx="18">
                  <c:v>52.16</c:v>
                </c:pt>
                <c:pt idx="19">
                  <c:v>52.16</c:v>
                </c:pt>
                <c:pt idx="20">
                  <c:v>52.16</c:v>
                </c:pt>
                <c:pt idx="21">
                  <c:v>52.16</c:v>
                </c:pt>
                <c:pt idx="22">
                  <c:v>52.16</c:v>
                </c:pt>
                <c:pt idx="23">
                  <c:v>52.16</c:v>
                </c:pt>
                <c:pt idx="24">
                  <c:v>52.16</c:v>
                </c:pt>
                <c:pt idx="25">
                  <c:v>52.16</c:v>
                </c:pt>
                <c:pt idx="26">
                  <c:v>52.16</c:v>
                </c:pt>
                <c:pt idx="27">
                  <c:v>52.16</c:v>
                </c:pt>
                <c:pt idx="28">
                  <c:v>52.16</c:v>
                </c:pt>
                <c:pt idx="29">
                  <c:v>52.16</c:v>
                </c:pt>
                <c:pt idx="30">
                  <c:v>52.16</c:v>
                </c:pt>
                <c:pt idx="31">
                  <c:v>52.16</c:v>
                </c:pt>
                <c:pt idx="32">
                  <c:v>52.16</c:v>
                </c:pt>
                <c:pt idx="33">
                  <c:v>52.16</c:v>
                </c:pt>
                <c:pt idx="34">
                  <c:v>52.16</c:v>
                </c:pt>
                <c:pt idx="35">
                  <c:v>52.16</c:v>
                </c:pt>
                <c:pt idx="36">
                  <c:v>52.16</c:v>
                </c:pt>
                <c:pt idx="37">
                  <c:v>52.16</c:v>
                </c:pt>
                <c:pt idx="38">
                  <c:v>52.16</c:v>
                </c:pt>
                <c:pt idx="39">
                  <c:v>52.16</c:v>
                </c:pt>
                <c:pt idx="40">
                  <c:v>52.16</c:v>
                </c:pt>
              </c:numCache>
            </c:numRef>
          </c:val>
          <c:smooth val="0"/>
          <c:extLst>
            <c:ext xmlns:c16="http://schemas.microsoft.com/office/drawing/2014/chart" uri="{C3380CC4-5D6E-409C-BE32-E72D297353CC}">
              <c16:uniqueId val="{00000006-5E0E-442D-838D-080554C73660}"/>
            </c:ext>
          </c:extLst>
        </c:ser>
        <c:ser>
          <c:idx val="3"/>
          <c:order val="2"/>
          <c:tx>
            <c:strRef>
              <c:f>'Graphics Input'!$E$629</c:f>
              <c:strCache>
                <c:ptCount val="1"/>
                <c:pt idx="0">
                  <c:v>Coal-CCS - Mid</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7-5E0E-442D-838D-080554C73660}"/>
              </c:ext>
            </c:extLst>
          </c:dPt>
          <c:cat>
            <c:numRef>
              <c:f>'Graphics Input'!$S$621:$BG$621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Input'!$S$629:$BG$629</c:f>
              <c:numCache>
                <c:formatCode>"$"#,##0</c:formatCode>
                <c:ptCount val="41"/>
                <c:pt idx="3">
                  <c:v>73.930000000000007</c:v>
                </c:pt>
                <c:pt idx="4">
                  <c:v>73.930000000000007</c:v>
                </c:pt>
                <c:pt idx="5">
                  <c:v>73.930000000000007</c:v>
                </c:pt>
                <c:pt idx="6">
                  <c:v>73.930000000000007</c:v>
                </c:pt>
                <c:pt idx="7">
                  <c:v>73.930000000000007</c:v>
                </c:pt>
                <c:pt idx="8">
                  <c:v>73.930000000000007</c:v>
                </c:pt>
                <c:pt idx="9">
                  <c:v>73.930000000000007</c:v>
                </c:pt>
                <c:pt idx="10">
                  <c:v>73.930000000000007</c:v>
                </c:pt>
                <c:pt idx="11">
                  <c:v>73.930000000000007</c:v>
                </c:pt>
                <c:pt idx="12">
                  <c:v>73.930000000000007</c:v>
                </c:pt>
                <c:pt idx="13">
                  <c:v>73.930000000000007</c:v>
                </c:pt>
                <c:pt idx="14">
                  <c:v>73.930000000000007</c:v>
                </c:pt>
                <c:pt idx="15">
                  <c:v>73.930000000000007</c:v>
                </c:pt>
                <c:pt idx="16">
                  <c:v>73.930000000000007</c:v>
                </c:pt>
                <c:pt idx="17">
                  <c:v>73.930000000000007</c:v>
                </c:pt>
                <c:pt idx="18">
                  <c:v>73.930000000000007</c:v>
                </c:pt>
                <c:pt idx="19">
                  <c:v>73.930000000000007</c:v>
                </c:pt>
                <c:pt idx="20">
                  <c:v>73.930000000000007</c:v>
                </c:pt>
                <c:pt idx="21">
                  <c:v>73.930000000000007</c:v>
                </c:pt>
                <c:pt idx="22">
                  <c:v>73.930000000000007</c:v>
                </c:pt>
                <c:pt idx="23">
                  <c:v>73.930000000000007</c:v>
                </c:pt>
                <c:pt idx="24">
                  <c:v>73.930000000000007</c:v>
                </c:pt>
                <c:pt idx="25">
                  <c:v>73.930000000000007</c:v>
                </c:pt>
                <c:pt idx="26">
                  <c:v>73.930000000000007</c:v>
                </c:pt>
                <c:pt idx="27">
                  <c:v>73.930000000000007</c:v>
                </c:pt>
                <c:pt idx="28">
                  <c:v>73.930000000000007</c:v>
                </c:pt>
                <c:pt idx="29">
                  <c:v>73.930000000000007</c:v>
                </c:pt>
                <c:pt idx="30">
                  <c:v>73.930000000000007</c:v>
                </c:pt>
                <c:pt idx="31">
                  <c:v>73.930000000000007</c:v>
                </c:pt>
                <c:pt idx="32">
                  <c:v>73.930000000000007</c:v>
                </c:pt>
                <c:pt idx="33">
                  <c:v>73.930000000000007</c:v>
                </c:pt>
                <c:pt idx="34">
                  <c:v>73.930000000000007</c:v>
                </c:pt>
                <c:pt idx="35">
                  <c:v>73.930000000000007</c:v>
                </c:pt>
                <c:pt idx="36">
                  <c:v>73.930000000000007</c:v>
                </c:pt>
                <c:pt idx="37">
                  <c:v>73.930000000000007</c:v>
                </c:pt>
                <c:pt idx="38">
                  <c:v>73.930000000000007</c:v>
                </c:pt>
                <c:pt idx="39">
                  <c:v>73.930000000000007</c:v>
                </c:pt>
                <c:pt idx="40">
                  <c:v>73.930000000000007</c:v>
                </c:pt>
              </c:numCache>
            </c:numRef>
          </c:val>
          <c:smooth val="0"/>
          <c:extLst>
            <c:ext xmlns:c16="http://schemas.microsoft.com/office/drawing/2014/chart" uri="{C3380CC4-5D6E-409C-BE32-E72D297353CC}">
              <c16:uniqueId val="{00000008-5E0E-442D-838D-080554C73660}"/>
            </c:ext>
          </c:extLst>
        </c:ser>
        <c:dLbls>
          <c:showLegendKey val="0"/>
          <c:showVal val="0"/>
          <c:showCatName val="0"/>
          <c:showSerName val="0"/>
          <c:showPercent val="0"/>
          <c:showBubbleSize val="0"/>
        </c:dLbls>
        <c:smooth val="0"/>
        <c:axId val="167286656"/>
        <c:axId val="167288192"/>
      </c:lineChart>
      <c:catAx>
        <c:axId val="167286656"/>
        <c:scaling>
          <c:orientation val="minMax"/>
        </c:scaling>
        <c:delete val="0"/>
        <c:axPos val="b"/>
        <c:numFmt formatCode="General" sourceLinked="1"/>
        <c:majorTickMark val="out"/>
        <c:minorTickMark val="none"/>
        <c:tickLblPos val="nextTo"/>
        <c:txPr>
          <a:bodyPr/>
          <a:lstStyle/>
          <a:p>
            <a:pPr>
              <a:defRPr sz="1400"/>
            </a:pPr>
            <a:endParaRPr lang="da-DK"/>
          </a:p>
        </c:txPr>
        <c:crossAx val="167288192"/>
        <c:crosses val="autoZero"/>
        <c:auto val="1"/>
        <c:lblAlgn val="ctr"/>
        <c:lblOffset val="100"/>
        <c:tickLblSkip val="5"/>
        <c:tickMarkSkip val="1"/>
        <c:noMultiLvlLbl val="0"/>
      </c:catAx>
      <c:valAx>
        <c:axId val="167288192"/>
        <c:scaling>
          <c:orientation val="minMax"/>
          <c:max val="100"/>
          <c:min val="2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Coal Fixed Operations and Maintenance </a:t>
                </a:r>
                <a:r>
                  <a:rPr lang="en-US" sz="1400"/>
                  <a:t>($/kW/yr)</a:t>
                </a:r>
              </a:p>
            </c:rich>
          </c:tx>
          <c:layout>
            <c:manualLayout>
              <c:xMode val="edge"/>
              <c:yMode val="edge"/>
              <c:x val="5.5800288205386697E-2"/>
              <c:y val="0.121545956880126"/>
            </c:manualLayout>
          </c:layout>
          <c:overlay val="0"/>
        </c:title>
        <c:numFmt formatCode="&quot;$&quot;#,##0" sourceLinked="0"/>
        <c:majorTickMark val="out"/>
        <c:minorTickMark val="none"/>
        <c:tickLblPos val="nextTo"/>
        <c:txPr>
          <a:bodyPr/>
          <a:lstStyle/>
          <a:p>
            <a:pPr>
              <a:defRPr sz="1400"/>
            </a:pPr>
            <a:endParaRPr lang="da-DK"/>
          </a:p>
        </c:txPr>
        <c:crossAx val="167286656"/>
        <c:crosses val="autoZero"/>
        <c:crossBetween val="midCat"/>
      </c:valAx>
    </c:plotArea>
    <c:legend>
      <c:legendPos val="t"/>
      <c:layout>
        <c:manualLayout>
          <c:xMode val="edge"/>
          <c:yMode val="edge"/>
          <c:x val="0.54368244816926403"/>
          <c:y val="0.16819796845742799"/>
          <c:w val="0.45553183354517202"/>
          <c:h val="0.116367576146005"/>
        </c:manualLayout>
      </c:layout>
      <c:overlay val="0"/>
      <c:txPr>
        <a:bodyPr/>
        <a:lstStyle/>
        <a:p>
          <a:pPr>
            <a:defRPr sz="14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6899778975"/>
          <c:y val="0.12622062264109599"/>
          <c:w val="0.84465171294377706"/>
          <c:h val="0.75869328347564402"/>
        </c:manualLayout>
      </c:layout>
      <c:lineChart>
        <c:grouping val="standard"/>
        <c:varyColors val="0"/>
        <c:ser>
          <c:idx val="3"/>
          <c:order val="0"/>
          <c:tx>
            <c:strRef>
              <c:f>'Graphics Input'!$E$589</c:f>
              <c:strCache>
                <c:ptCount val="1"/>
                <c:pt idx="0">
                  <c:v>Coal-new - Low</c:v>
                </c:pt>
              </c:strCache>
            </c:strRef>
          </c:tx>
          <c:spPr>
            <a:ln>
              <a:solidFill>
                <a:schemeClr val="accent6"/>
              </a:solidFill>
              <a:prstDash val="sysDot"/>
            </a:ln>
          </c:spPr>
          <c:marker>
            <c:symbol val="none"/>
          </c:marker>
          <c:dPt>
            <c:idx val="0"/>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00-97F0-4275-96A1-F9C3C3E49E42}"/>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1-97F0-4275-96A1-F9C3C3E49E42}"/>
              </c:ext>
            </c:extLst>
          </c:dPt>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Input'!$S$589:$BG$589</c:f>
              <c:numCache>
                <c:formatCode>"$"#,##0</c:formatCode>
                <c:ptCount val="41"/>
                <c:pt idx="6">
                  <c:v>123.62518090810251</c:v>
                </c:pt>
                <c:pt idx="7">
                  <c:v>120.13837404485432</c:v>
                </c:pt>
                <c:pt idx="8">
                  <c:v>119.70560157289005</c:v>
                </c:pt>
                <c:pt idx="9">
                  <c:v>119.28619522658467</c:v>
                </c:pt>
                <c:pt idx="10">
                  <c:v>118.65438025450572</c:v>
                </c:pt>
                <c:pt idx="11">
                  <c:v>118.10960388979953</c:v>
                </c:pt>
                <c:pt idx="12">
                  <c:v>117.64505542814491</c:v>
                </c:pt>
                <c:pt idx="13">
                  <c:v>117.11192780609218</c:v>
                </c:pt>
                <c:pt idx="14">
                  <c:v>116.46937137579832</c:v>
                </c:pt>
                <c:pt idx="15">
                  <c:v>115.96608010744036</c:v>
                </c:pt>
                <c:pt idx="16">
                  <c:v>115.31712699116466</c:v>
                </c:pt>
                <c:pt idx="17">
                  <c:v>114.87570465427987</c:v>
                </c:pt>
                <c:pt idx="18">
                  <c:v>114.38735029167319</c:v>
                </c:pt>
                <c:pt idx="19">
                  <c:v>113.86059261869569</c:v>
                </c:pt>
                <c:pt idx="20">
                  <c:v>113.34307054161937</c:v>
                </c:pt>
                <c:pt idx="21">
                  <c:v>112.83275152088801</c:v>
                </c:pt>
                <c:pt idx="22">
                  <c:v>112.32284682259812</c:v>
                </c:pt>
                <c:pt idx="23">
                  <c:v>111.88407850621569</c:v>
                </c:pt>
                <c:pt idx="24">
                  <c:v>111.38007272119114</c:v>
                </c:pt>
                <c:pt idx="25">
                  <c:v>110.98333287187479</c:v>
                </c:pt>
                <c:pt idx="26">
                  <c:v>110.50044545198764</c:v>
                </c:pt>
                <c:pt idx="27">
                  <c:v>110.11244060163027</c:v>
                </c:pt>
                <c:pt idx="28">
                  <c:v>109.6952910175203</c:v>
                </c:pt>
                <c:pt idx="29">
                  <c:v>109.34879073266681</c:v>
                </c:pt>
                <c:pt idx="30">
                  <c:v>108.89734607671475</c:v>
                </c:pt>
                <c:pt idx="31">
                  <c:v>108.89734607671475</c:v>
                </c:pt>
                <c:pt idx="32">
                  <c:v>108.89734607671475</c:v>
                </c:pt>
                <c:pt idx="33">
                  <c:v>108.89734607671475</c:v>
                </c:pt>
                <c:pt idx="34">
                  <c:v>108.89734607671475</c:v>
                </c:pt>
                <c:pt idx="35">
                  <c:v>108.89734607671475</c:v>
                </c:pt>
                <c:pt idx="36">
                  <c:v>108.89734607671475</c:v>
                </c:pt>
                <c:pt idx="37">
                  <c:v>108.89734607671475</c:v>
                </c:pt>
                <c:pt idx="38">
                  <c:v>108.89734607671475</c:v>
                </c:pt>
                <c:pt idx="39">
                  <c:v>108.89734607671475</c:v>
                </c:pt>
                <c:pt idx="40">
                  <c:v>108.89734607671475</c:v>
                </c:pt>
              </c:numCache>
            </c:numRef>
          </c:val>
          <c:smooth val="0"/>
          <c:extLst>
            <c:ext xmlns:c16="http://schemas.microsoft.com/office/drawing/2014/chart" uri="{C3380CC4-5D6E-409C-BE32-E72D297353CC}">
              <c16:uniqueId val="{00000002-97F0-4275-96A1-F9C3C3E49E42}"/>
            </c:ext>
          </c:extLst>
        </c:ser>
        <c:ser>
          <c:idx val="4"/>
          <c:order val="1"/>
          <c:tx>
            <c:strRef>
              <c:f>'Graphics Input'!$E$590</c:f>
              <c:strCache>
                <c:ptCount val="1"/>
                <c:pt idx="0">
                  <c:v>Coal-new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3-97F0-4275-96A1-F9C3C3E49E42}"/>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4-97F0-4275-96A1-F9C3C3E49E42}"/>
              </c:ext>
            </c:extLst>
          </c:dPt>
          <c:dPt>
            <c:idx val="12"/>
            <c:marker>
              <c:symbol val="circle"/>
              <c:size val="8"/>
              <c:spPr>
                <a:noFill/>
                <a:ln>
                  <a:noFill/>
                </a:ln>
              </c:spPr>
            </c:marker>
            <c:bubble3D val="0"/>
            <c:extLst>
              <c:ext xmlns:c16="http://schemas.microsoft.com/office/drawing/2014/chart" uri="{C3380CC4-5D6E-409C-BE32-E72D297353CC}">
                <c16:uniqueId val="{00000005-97F0-4275-96A1-F9C3C3E49E42}"/>
              </c:ext>
            </c:extLst>
          </c:dPt>
          <c:dPt>
            <c:idx val="13"/>
            <c:marker>
              <c:symbol val="circle"/>
              <c:size val="8"/>
              <c:spPr>
                <a:noFill/>
                <a:ln>
                  <a:noFill/>
                </a:ln>
              </c:spPr>
            </c:marker>
            <c:bubble3D val="0"/>
            <c:extLst>
              <c:ext xmlns:c16="http://schemas.microsoft.com/office/drawing/2014/chart" uri="{C3380CC4-5D6E-409C-BE32-E72D297353CC}">
                <c16:uniqueId val="{00000006-97F0-4275-96A1-F9C3C3E49E42}"/>
              </c:ext>
            </c:extLst>
          </c:dPt>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Input'!$S$590:$BG$590</c:f>
              <c:numCache>
                <c:formatCode>"$"#,##0</c:formatCode>
                <c:ptCount val="41"/>
                <c:pt idx="3">
                  <c:v>110.8750985392729</c:v>
                </c:pt>
                <c:pt idx="6">
                  <c:v>124.59415004910251</c:v>
                </c:pt>
                <c:pt idx="7">
                  <c:v>121.55440591420431</c:v>
                </c:pt>
                <c:pt idx="8">
                  <c:v>121.51198421284005</c:v>
                </c:pt>
                <c:pt idx="9">
                  <c:v>121.50762260258466</c:v>
                </c:pt>
                <c:pt idx="10">
                  <c:v>121.29385458430572</c:v>
                </c:pt>
                <c:pt idx="11">
                  <c:v>121.24449813619952</c:v>
                </c:pt>
                <c:pt idx="12">
                  <c:v>121.19210234064492</c:v>
                </c:pt>
                <c:pt idx="13">
                  <c:v>121.06395971859217</c:v>
                </c:pt>
                <c:pt idx="14">
                  <c:v>120.94317355899832</c:v>
                </c:pt>
                <c:pt idx="15">
                  <c:v>120.90455937974036</c:v>
                </c:pt>
                <c:pt idx="16">
                  <c:v>120.75231689466466</c:v>
                </c:pt>
                <c:pt idx="17">
                  <c:v>120.75136241497988</c:v>
                </c:pt>
                <c:pt idx="18">
                  <c:v>120.73354893857318</c:v>
                </c:pt>
                <c:pt idx="19">
                  <c:v>120.63797995219568</c:v>
                </c:pt>
                <c:pt idx="20">
                  <c:v>120.62295246351937</c:v>
                </c:pt>
                <c:pt idx="21">
                  <c:v>120.53589136598801</c:v>
                </c:pt>
                <c:pt idx="22">
                  <c:v>120.44573163529812</c:v>
                </c:pt>
                <c:pt idx="23">
                  <c:v>120.43768183721569</c:v>
                </c:pt>
                <c:pt idx="24">
                  <c:v>120.34766367589114</c:v>
                </c:pt>
                <c:pt idx="25">
                  <c:v>120.35111688977479</c:v>
                </c:pt>
                <c:pt idx="26">
                  <c:v>120.29688989298765</c:v>
                </c:pt>
                <c:pt idx="27">
                  <c:v>120.29341174323027</c:v>
                </c:pt>
                <c:pt idx="28">
                  <c:v>120.25607830562029</c:v>
                </c:pt>
                <c:pt idx="29">
                  <c:v>120.37947131666681</c:v>
                </c:pt>
                <c:pt idx="30">
                  <c:v>120.40608136861475</c:v>
                </c:pt>
                <c:pt idx="31">
                  <c:v>120.40608136861475</c:v>
                </c:pt>
                <c:pt idx="32">
                  <c:v>120.40608136861475</c:v>
                </c:pt>
                <c:pt idx="33">
                  <c:v>120.40608136861475</c:v>
                </c:pt>
                <c:pt idx="34">
                  <c:v>120.40608136861475</c:v>
                </c:pt>
                <c:pt idx="35">
                  <c:v>120.40608136861475</c:v>
                </c:pt>
                <c:pt idx="36">
                  <c:v>120.40608136861475</c:v>
                </c:pt>
                <c:pt idx="37">
                  <c:v>120.40608136861475</c:v>
                </c:pt>
                <c:pt idx="38">
                  <c:v>120.40608136861475</c:v>
                </c:pt>
                <c:pt idx="39">
                  <c:v>120.40608136861475</c:v>
                </c:pt>
                <c:pt idx="40">
                  <c:v>120.40608136861475</c:v>
                </c:pt>
              </c:numCache>
            </c:numRef>
          </c:val>
          <c:smooth val="0"/>
          <c:extLst>
            <c:ext xmlns:c16="http://schemas.microsoft.com/office/drawing/2014/chart" uri="{C3380CC4-5D6E-409C-BE32-E72D297353CC}">
              <c16:uniqueId val="{00000007-97F0-4275-96A1-F9C3C3E49E42}"/>
            </c:ext>
          </c:extLst>
        </c:ser>
        <c:ser>
          <c:idx val="6"/>
          <c:order val="2"/>
          <c:tx>
            <c:strRef>
              <c:f>'Graphics Input'!$E$591</c:f>
              <c:strCache>
                <c:ptCount val="1"/>
                <c:pt idx="0">
                  <c:v>Coal-new - High</c:v>
                </c:pt>
              </c:strCache>
            </c:strRef>
          </c:tx>
          <c:spPr>
            <a:ln>
              <a:solidFill>
                <a:schemeClr val="accent6"/>
              </a:solidFill>
              <a:prstDash val="dash"/>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8-97F0-4275-96A1-F9C3C3E49E42}"/>
              </c:ext>
            </c:extLst>
          </c:dPt>
          <c:dPt>
            <c:idx val="1"/>
            <c:bubble3D val="0"/>
            <c:extLst>
              <c:ext xmlns:c16="http://schemas.microsoft.com/office/drawing/2014/chart" uri="{C3380CC4-5D6E-409C-BE32-E72D297353CC}">
                <c16:uniqueId val="{00000009-97F0-4275-96A1-F9C3C3E49E42}"/>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A-97F0-4275-96A1-F9C3C3E49E42}"/>
              </c:ext>
            </c:extLst>
          </c:dPt>
          <c:dPt>
            <c:idx val="13"/>
            <c:bubble3D val="0"/>
            <c:extLst>
              <c:ext xmlns:c16="http://schemas.microsoft.com/office/drawing/2014/chart" uri="{C3380CC4-5D6E-409C-BE32-E72D297353CC}">
                <c16:uniqueId val="{0000000B-97F0-4275-96A1-F9C3C3E49E42}"/>
              </c:ext>
            </c:extLst>
          </c:dPt>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Input'!$S$591:$BG$591</c:f>
              <c:numCache>
                <c:formatCode>"$"#,##0</c:formatCode>
                <c:ptCount val="41"/>
                <c:pt idx="6">
                  <c:v>125.63593669080251</c:v>
                </c:pt>
                <c:pt idx="7">
                  <c:v>123.1467774890543</c:v>
                </c:pt>
                <c:pt idx="8">
                  <c:v>123.46190434654005</c:v>
                </c:pt>
                <c:pt idx="9">
                  <c:v>123.93852247118465</c:v>
                </c:pt>
                <c:pt idx="10">
                  <c:v>124.31653047130573</c:v>
                </c:pt>
                <c:pt idx="11">
                  <c:v>124.86511178179953</c:v>
                </c:pt>
                <c:pt idx="12">
                  <c:v>125.35441560939492</c:v>
                </c:pt>
                <c:pt idx="13">
                  <c:v>125.88973788734218</c:v>
                </c:pt>
                <c:pt idx="14">
                  <c:v>126.34197421029832</c:v>
                </c:pt>
                <c:pt idx="15">
                  <c:v>126.96067305664036</c:v>
                </c:pt>
                <c:pt idx="16">
                  <c:v>127.58601797096466</c:v>
                </c:pt>
                <c:pt idx="17">
                  <c:v>128.48518739497987</c:v>
                </c:pt>
                <c:pt idx="18">
                  <c:v>129.17975873297317</c:v>
                </c:pt>
                <c:pt idx="19">
                  <c:v>129.94601711159569</c:v>
                </c:pt>
                <c:pt idx="20">
                  <c:v>130.64656803331937</c:v>
                </c:pt>
                <c:pt idx="21">
                  <c:v>131.341015361388</c:v>
                </c:pt>
                <c:pt idx="22">
                  <c:v>132.03205356779813</c:v>
                </c:pt>
                <c:pt idx="23">
                  <c:v>132.84966366001569</c:v>
                </c:pt>
                <c:pt idx="24">
                  <c:v>133.59908220729113</c:v>
                </c:pt>
                <c:pt idx="25">
                  <c:v>134.53341542857478</c:v>
                </c:pt>
                <c:pt idx="26">
                  <c:v>135.44245682528765</c:v>
                </c:pt>
                <c:pt idx="27">
                  <c:v>136.58604738993026</c:v>
                </c:pt>
                <c:pt idx="28">
                  <c:v>137.40579527882031</c:v>
                </c:pt>
                <c:pt idx="29">
                  <c:v>138.55545036446682</c:v>
                </c:pt>
                <c:pt idx="30">
                  <c:v>139.62143397681476</c:v>
                </c:pt>
                <c:pt idx="31">
                  <c:v>139.62143397681476</c:v>
                </c:pt>
                <c:pt idx="32">
                  <c:v>139.62143397681476</c:v>
                </c:pt>
                <c:pt idx="33">
                  <c:v>139.62143397681476</c:v>
                </c:pt>
                <c:pt idx="34">
                  <c:v>139.62143397681476</c:v>
                </c:pt>
                <c:pt idx="35">
                  <c:v>139.62143397681476</c:v>
                </c:pt>
                <c:pt idx="36">
                  <c:v>139.62143397681476</c:v>
                </c:pt>
                <c:pt idx="37">
                  <c:v>139.62143397681476</c:v>
                </c:pt>
                <c:pt idx="38">
                  <c:v>139.62143397681476</c:v>
                </c:pt>
                <c:pt idx="39">
                  <c:v>139.62143397681476</c:v>
                </c:pt>
                <c:pt idx="40">
                  <c:v>139.62143397681476</c:v>
                </c:pt>
              </c:numCache>
            </c:numRef>
          </c:val>
          <c:smooth val="0"/>
          <c:extLst>
            <c:ext xmlns:c16="http://schemas.microsoft.com/office/drawing/2014/chart" uri="{C3380CC4-5D6E-409C-BE32-E72D297353CC}">
              <c16:uniqueId val="{0000000C-97F0-4275-96A1-F9C3C3E49E42}"/>
            </c:ext>
          </c:extLst>
        </c:ser>
        <c:ser>
          <c:idx val="0"/>
          <c:order val="3"/>
          <c:tx>
            <c:strRef>
              <c:f>'Graphics Input'!$E$592</c:f>
              <c:strCache>
                <c:ptCount val="1"/>
                <c:pt idx="0">
                  <c:v>Coal-IGCC - Low</c:v>
                </c:pt>
              </c:strCache>
            </c:strRef>
          </c:tx>
          <c:spPr>
            <a:ln>
              <a:solidFill>
                <a:schemeClr val="accent5"/>
              </a:solidFill>
              <a:prstDash val="sysDot"/>
            </a:ln>
          </c:spPr>
          <c:marker>
            <c:symbol val="none"/>
          </c:marker>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Input'!$S$592:$BG$592</c:f>
              <c:numCache>
                <c:formatCode>"$"#,##0</c:formatCode>
                <c:ptCount val="41"/>
                <c:pt idx="4">
                  <c:v>139.4520215035146</c:v>
                </c:pt>
                <c:pt idx="5">
                  <c:v>139.54754702066458</c:v>
                </c:pt>
                <c:pt idx="6">
                  <c:v>139.19112924286458</c:v>
                </c:pt>
                <c:pt idx="7">
                  <c:v>139.1171432132646</c:v>
                </c:pt>
                <c:pt idx="8">
                  <c:v>139.06825447966457</c:v>
                </c:pt>
                <c:pt idx="9">
                  <c:v>138.8121084503646</c:v>
                </c:pt>
                <c:pt idx="10">
                  <c:v>138.42425643721458</c:v>
                </c:pt>
                <c:pt idx="11">
                  <c:v>138.02280975766459</c:v>
                </c:pt>
                <c:pt idx="12">
                  <c:v>137.72648028436458</c:v>
                </c:pt>
                <c:pt idx="13">
                  <c:v>137.3960847923646</c:v>
                </c:pt>
                <c:pt idx="14">
                  <c:v>137.0158412090646</c:v>
                </c:pt>
                <c:pt idx="15">
                  <c:v>136.70167355736459</c:v>
                </c:pt>
                <c:pt idx="16">
                  <c:v>136.53085362486459</c:v>
                </c:pt>
                <c:pt idx="17">
                  <c:v>136.37890782036459</c:v>
                </c:pt>
                <c:pt idx="18">
                  <c:v>136.19081685086459</c:v>
                </c:pt>
                <c:pt idx="19">
                  <c:v>136.02289306861459</c:v>
                </c:pt>
                <c:pt idx="20">
                  <c:v>135.8533057013646</c:v>
                </c:pt>
                <c:pt idx="21">
                  <c:v>135.67260256161458</c:v>
                </c:pt>
                <c:pt idx="22">
                  <c:v>135.50360501086459</c:v>
                </c:pt>
                <c:pt idx="23">
                  <c:v>135.33484943611461</c:v>
                </c:pt>
                <c:pt idx="24">
                  <c:v>135.16247934486461</c:v>
                </c:pt>
                <c:pt idx="25">
                  <c:v>135.01479080561461</c:v>
                </c:pt>
                <c:pt idx="26">
                  <c:v>134.84657211511458</c:v>
                </c:pt>
                <c:pt idx="27">
                  <c:v>134.69179821611459</c:v>
                </c:pt>
                <c:pt idx="28">
                  <c:v>134.53284266936458</c:v>
                </c:pt>
                <c:pt idx="29">
                  <c:v>134.38166060161458</c:v>
                </c:pt>
                <c:pt idx="30">
                  <c:v>134.24546592236459</c:v>
                </c:pt>
                <c:pt idx="31">
                  <c:v>134.24546592236459</c:v>
                </c:pt>
                <c:pt idx="32">
                  <c:v>134.24546592236459</c:v>
                </c:pt>
                <c:pt idx="33">
                  <c:v>134.24546592236459</c:v>
                </c:pt>
                <c:pt idx="34">
                  <c:v>134.24546592236459</c:v>
                </c:pt>
                <c:pt idx="35">
                  <c:v>134.24546592236459</c:v>
                </c:pt>
                <c:pt idx="36">
                  <c:v>134.24546592236459</c:v>
                </c:pt>
                <c:pt idx="37">
                  <c:v>134.24546592236459</c:v>
                </c:pt>
                <c:pt idx="38">
                  <c:v>134.24546592236459</c:v>
                </c:pt>
                <c:pt idx="39">
                  <c:v>134.24546592236459</c:v>
                </c:pt>
                <c:pt idx="40">
                  <c:v>134.24546592236459</c:v>
                </c:pt>
              </c:numCache>
            </c:numRef>
          </c:val>
          <c:smooth val="0"/>
          <c:extLst>
            <c:ext xmlns:c16="http://schemas.microsoft.com/office/drawing/2014/chart" uri="{C3380CC4-5D6E-409C-BE32-E72D297353CC}">
              <c16:uniqueId val="{0000000D-97F0-4275-96A1-F9C3C3E49E42}"/>
            </c:ext>
          </c:extLst>
        </c:ser>
        <c:ser>
          <c:idx val="1"/>
          <c:order val="4"/>
          <c:tx>
            <c:strRef>
              <c:f>'Graphics Input'!$E$593</c:f>
              <c:strCache>
                <c:ptCount val="1"/>
                <c:pt idx="0">
                  <c:v>Coal-IGCC - Mid</c:v>
                </c:pt>
              </c:strCache>
            </c:strRef>
          </c:tx>
          <c:spPr>
            <a:ln>
              <a:solidFill>
                <a:schemeClr val="accent5"/>
              </a:solidFill>
            </a:ln>
          </c:spPr>
          <c:marker>
            <c:symbol val="none"/>
          </c:marker>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E-97F0-4275-96A1-F9C3C3E49E42}"/>
              </c:ext>
            </c:extLst>
          </c:dPt>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Input'!$S$593:$BG$593</c:f>
              <c:numCache>
                <c:formatCode>"$"#,##0</c:formatCode>
                <c:ptCount val="41"/>
                <c:pt idx="3">
                  <c:v>140.21827673515745</c:v>
                </c:pt>
                <c:pt idx="4">
                  <c:v>139.72923979556458</c:v>
                </c:pt>
                <c:pt idx="5">
                  <c:v>140.1391774880646</c:v>
                </c:pt>
                <c:pt idx="6">
                  <c:v>140.0960890328646</c:v>
                </c:pt>
                <c:pt idx="7">
                  <c:v>140.4282240318646</c:v>
                </c:pt>
                <c:pt idx="8">
                  <c:v>140.72221714771459</c:v>
                </c:pt>
                <c:pt idx="9">
                  <c:v>140.82812987036459</c:v>
                </c:pt>
                <c:pt idx="10">
                  <c:v>140.7955649960646</c:v>
                </c:pt>
                <c:pt idx="11">
                  <c:v>140.80699665686458</c:v>
                </c:pt>
                <c:pt idx="12">
                  <c:v>140.8478815673646</c:v>
                </c:pt>
                <c:pt idx="13">
                  <c:v>140.8377400121646</c:v>
                </c:pt>
                <c:pt idx="14">
                  <c:v>140.87027260946459</c:v>
                </c:pt>
                <c:pt idx="15">
                  <c:v>140.91124685011459</c:v>
                </c:pt>
                <c:pt idx="16">
                  <c:v>141.16382442361459</c:v>
                </c:pt>
                <c:pt idx="17">
                  <c:v>141.38733463011459</c:v>
                </c:pt>
                <c:pt idx="18">
                  <c:v>141.60033400411459</c:v>
                </c:pt>
                <c:pt idx="19">
                  <c:v>141.79995664236458</c:v>
                </c:pt>
                <c:pt idx="20">
                  <c:v>142.0586970421146</c:v>
                </c:pt>
                <c:pt idx="21">
                  <c:v>142.23878011836459</c:v>
                </c:pt>
                <c:pt idx="22">
                  <c:v>142.42757433061459</c:v>
                </c:pt>
                <c:pt idx="23">
                  <c:v>142.6259644036146</c:v>
                </c:pt>
                <c:pt idx="24">
                  <c:v>142.8064784996146</c:v>
                </c:pt>
                <c:pt idx="25">
                  <c:v>142.99991562636458</c:v>
                </c:pt>
                <c:pt idx="26">
                  <c:v>143.19708825761461</c:v>
                </c:pt>
                <c:pt idx="27">
                  <c:v>143.3700859741146</c:v>
                </c:pt>
                <c:pt idx="28">
                  <c:v>143.53488675361459</c:v>
                </c:pt>
                <c:pt idx="29">
                  <c:v>143.7842430216146</c:v>
                </c:pt>
                <c:pt idx="30">
                  <c:v>144.05554348811461</c:v>
                </c:pt>
                <c:pt idx="31">
                  <c:v>144.05554348811461</c:v>
                </c:pt>
                <c:pt idx="32">
                  <c:v>144.05554348811461</c:v>
                </c:pt>
                <c:pt idx="33">
                  <c:v>144.05554348811461</c:v>
                </c:pt>
                <c:pt idx="34">
                  <c:v>144.05554348811461</c:v>
                </c:pt>
                <c:pt idx="35">
                  <c:v>144.05554348811461</c:v>
                </c:pt>
                <c:pt idx="36">
                  <c:v>144.05554348811461</c:v>
                </c:pt>
                <c:pt idx="37">
                  <c:v>144.05554348811461</c:v>
                </c:pt>
                <c:pt idx="38">
                  <c:v>144.05554348811461</c:v>
                </c:pt>
                <c:pt idx="39">
                  <c:v>144.05554348811461</c:v>
                </c:pt>
                <c:pt idx="40">
                  <c:v>144.05554348811461</c:v>
                </c:pt>
              </c:numCache>
            </c:numRef>
          </c:val>
          <c:smooth val="0"/>
          <c:extLst>
            <c:ext xmlns:c16="http://schemas.microsoft.com/office/drawing/2014/chart" uri="{C3380CC4-5D6E-409C-BE32-E72D297353CC}">
              <c16:uniqueId val="{0000000F-97F0-4275-96A1-F9C3C3E49E42}"/>
            </c:ext>
          </c:extLst>
        </c:ser>
        <c:ser>
          <c:idx val="2"/>
          <c:order val="5"/>
          <c:tx>
            <c:strRef>
              <c:f>'Graphics Input'!$E$594</c:f>
              <c:strCache>
                <c:ptCount val="1"/>
                <c:pt idx="0">
                  <c:v>Coal-IGCC - High</c:v>
                </c:pt>
              </c:strCache>
            </c:strRef>
          </c:tx>
          <c:spPr>
            <a:ln>
              <a:solidFill>
                <a:schemeClr val="accent5"/>
              </a:solidFill>
              <a:prstDash val="dash"/>
            </a:ln>
          </c:spPr>
          <c:marker>
            <c:symbol val="none"/>
          </c:marker>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Input'!$S$594:$BG$594</c:f>
              <c:numCache>
                <c:formatCode>"$"#,##0</c:formatCode>
                <c:ptCount val="41"/>
                <c:pt idx="4">
                  <c:v>139.9459018072146</c:v>
                </c:pt>
                <c:pt idx="5">
                  <c:v>140.68230731726459</c:v>
                </c:pt>
                <c:pt idx="6">
                  <c:v>141.06905605586459</c:v>
                </c:pt>
                <c:pt idx="7">
                  <c:v>141.9025749084646</c:v>
                </c:pt>
                <c:pt idx="8">
                  <c:v>142.5076058220146</c:v>
                </c:pt>
                <c:pt idx="9">
                  <c:v>143.03425475111459</c:v>
                </c:pt>
                <c:pt idx="10">
                  <c:v>143.51114253381459</c:v>
                </c:pt>
                <c:pt idx="11">
                  <c:v>144.02256448366458</c:v>
                </c:pt>
                <c:pt idx="12">
                  <c:v>144.5107172438646</c:v>
                </c:pt>
                <c:pt idx="13">
                  <c:v>145.04030340026461</c:v>
                </c:pt>
                <c:pt idx="14">
                  <c:v>145.52164204931461</c:v>
                </c:pt>
                <c:pt idx="15">
                  <c:v>146.07349477836459</c:v>
                </c:pt>
                <c:pt idx="16">
                  <c:v>146.9888899863646</c:v>
                </c:pt>
                <c:pt idx="17">
                  <c:v>147.97966828011459</c:v>
                </c:pt>
                <c:pt idx="18">
                  <c:v>148.7999064261146</c:v>
                </c:pt>
                <c:pt idx="19">
                  <c:v>149.7341530768646</c:v>
                </c:pt>
                <c:pt idx="20">
                  <c:v>150.6028544786146</c:v>
                </c:pt>
                <c:pt idx="21">
                  <c:v>151.4490974828646</c:v>
                </c:pt>
                <c:pt idx="22">
                  <c:v>152.3037869618646</c:v>
                </c:pt>
                <c:pt idx="23">
                  <c:v>153.2059717926146</c:v>
                </c:pt>
                <c:pt idx="24">
                  <c:v>154.10202404411459</c:v>
                </c:pt>
                <c:pt idx="25">
                  <c:v>155.08894584536461</c:v>
                </c:pt>
                <c:pt idx="26">
                  <c:v>156.10721110036459</c:v>
                </c:pt>
                <c:pt idx="27">
                  <c:v>157.25797333886459</c:v>
                </c:pt>
                <c:pt idx="28">
                  <c:v>158.1533525946146</c:v>
                </c:pt>
                <c:pt idx="29">
                  <c:v>159.27749747311458</c:v>
                </c:pt>
                <c:pt idx="30">
                  <c:v>160.43476281661458</c:v>
                </c:pt>
                <c:pt idx="31">
                  <c:v>160.43476281661458</c:v>
                </c:pt>
                <c:pt idx="32">
                  <c:v>160.43476281661458</c:v>
                </c:pt>
                <c:pt idx="33">
                  <c:v>160.43476281661458</c:v>
                </c:pt>
                <c:pt idx="34">
                  <c:v>160.43476281661458</c:v>
                </c:pt>
                <c:pt idx="35">
                  <c:v>160.43476281661458</c:v>
                </c:pt>
                <c:pt idx="36">
                  <c:v>160.43476281661458</c:v>
                </c:pt>
                <c:pt idx="37">
                  <c:v>160.43476281661458</c:v>
                </c:pt>
                <c:pt idx="38">
                  <c:v>160.43476281661458</c:v>
                </c:pt>
                <c:pt idx="39">
                  <c:v>160.43476281661458</c:v>
                </c:pt>
                <c:pt idx="40">
                  <c:v>160.43476281661458</c:v>
                </c:pt>
              </c:numCache>
            </c:numRef>
          </c:val>
          <c:smooth val="0"/>
          <c:extLst>
            <c:ext xmlns:c16="http://schemas.microsoft.com/office/drawing/2014/chart" uri="{C3380CC4-5D6E-409C-BE32-E72D297353CC}">
              <c16:uniqueId val="{00000010-97F0-4275-96A1-F9C3C3E49E42}"/>
            </c:ext>
          </c:extLst>
        </c:ser>
        <c:ser>
          <c:idx val="5"/>
          <c:order val="6"/>
          <c:tx>
            <c:strRef>
              <c:f>'Graphics Input'!$E$595</c:f>
              <c:strCache>
                <c:ptCount val="1"/>
                <c:pt idx="0">
                  <c:v>Coal-CCS - Low</c:v>
                </c:pt>
              </c:strCache>
            </c:strRef>
          </c:tx>
          <c:spPr>
            <a:ln>
              <a:solidFill>
                <a:schemeClr val="accent4"/>
              </a:solidFill>
              <a:prstDash val="sysDot"/>
            </a:ln>
          </c:spPr>
          <c:marker>
            <c:symbol val="none"/>
          </c:marker>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Input'!$S$595:$BG$595</c:f>
              <c:numCache>
                <c:formatCode>"$"#,##0</c:formatCode>
                <c:ptCount val="41"/>
                <c:pt idx="7">
                  <c:v>217.90827246279406</c:v>
                </c:pt>
                <c:pt idx="8">
                  <c:v>216.01551467104338</c:v>
                </c:pt>
                <c:pt idx="9">
                  <c:v>213.48912172034744</c:v>
                </c:pt>
                <c:pt idx="10">
                  <c:v>209.71440295801483</c:v>
                </c:pt>
                <c:pt idx="11">
                  <c:v>208.08170585513184</c:v>
                </c:pt>
                <c:pt idx="12">
                  <c:v>206.54522481222273</c:v>
                </c:pt>
                <c:pt idx="13">
                  <c:v>204.88132172881839</c:v>
                </c:pt>
                <c:pt idx="14">
                  <c:v>203.08063924283115</c:v>
                </c:pt>
                <c:pt idx="15">
                  <c:v>201.44697402470604</c:v>
                </c:pt>
                <c:pt idx="16">
                  <c:v>199.95258934010479</c:v>
                </c:pt>
                <c:pt idx="17">
                  <c:v>198.87480631055223</c:v>
                </c:pt>
                <c:pt idx="18">
                  <c:v>197.67360045816238</c:v>
                </c:pt>
                <c:pt idx="19">
                  <c:v>196.34546028249969</c:v>
                </c:pt>
                <c:pt idx="20">
                  <c:v>195.05435345368389</c:v>
                </c:pt>
                <c:pt idx="21">
                  <c:v>193.8763045715456</c:v>
                </c:pt>
                <c:pt idx="22">
                  <c:v>192.68973714022644</c:v>
                </c:pt>
                <c:pt idx="23">
                  <c:v>191.6363546584856</c:v>
                </c:pt>
                <c:pt idx="24">
                  <c:v>190.47186256556199</c:v>
                </c:pt>
                <c:pt idx="25">
                  <c:v>189.5016442875274</c:v>
                </c:pt>
                <c:pt idx="26">
                  <c:v>188.32926376551677</c:v>
                </c:pt>
                <c:pt idx="27">
                  <c:v>187.31225325058523</c:v>
                </c:pt>
                <c:pt idx="28">
                  <c:v>186.31694829211361</c:v>
                </c:pt>
                <c:pt idx="29">
                  <c:v>185.31140239453282</c:v>
                </c:pt>
                <c:pt idx="30">
                  <c:v>184.23334243284978</c:v>
                </c:pt>
                <c:pt idx="31">
                  <c:v>184.23334243284978</c:v>
                </c:pt>
                <c:pt idx="32">
                  <c:v>184.23334243284978</c:v>
                </c:pt>
                <c:pt idx="33">
                  <c:v>184.23334243284978</c:v>
                </c:pt>
                <c:pt idx="34">
                  <c:v>184.23334243284978</c:v>
                </c:pt>
                <c:pt idx="35">
                  <c:v>184.23334243284978</c:v>
                </c:pt>
                <c:pt idx="36">
                  <c:v>184.23334243284978</c:v>
                </c:pt>
                <c:pt idx="37">
                  <c:v>184.23334243284978</c:v>
                </c:pt>
                <c:pt idx="38">
                  <c:v>184.23334243284978</c:v>
                </c:pt>
                <c:pt idx="39">
                  <c:v>184.23334243284978</c:v>
                </c:pt>
                <c:pt idx="40">
                  <c:v>184.23334243284978</c:v>
                </c:pt>
              </c:numCache>
            </c:numRef>
          </c:val>
          <c:smooth val="0"/>
          <c:extLst>
            <c:ext xmlns:c16="http://schemas.microsoft.com/office/drawing/2014/chart" uri="{C3380CC4-5D6E-409C-BE32-E72D297353CC}">
              <c16:uniqueId val="{00000011-97F0-4275-96A1-F9C3C3E49E42}"/>
            </c:ext>
          </c:extLst>
        </c:ser>
        <c:ser>
          <c:idx val="7"/>
          <c:order val="7"/>
          <c:tx>
            <c:strRef>
              <c:f>'Graphics Input'!$E$596</c:f>
              <c:strCache>
                <c:ptCount val="1"/>
                <c:pt idx="0">
                  <c:v>Coal-CCS - Mid</c:v>
                </c:pt>
              </c:strCache>
            </c:strRef>
          </c:tx>
          <c:spPr>
            <a:ln>
              <a:solidFill>
                <a:schemeClr val="accent4"/>
              </a:solidFill>
            </a:ln>
          </c:spPr>
          <c:marker>
            <c:symbol val="none"/>
          </c:marker>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2-97F0-4275-96A1-F9C3C3E49E42}"/>
              </c:ext>
            </c:extLst>
          </c:dPt>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Input'!$S$596:$BG$596</c:f>
              <c:numCache>
                <c:formatCode>"$"#,##0</c:formatCode>
                <c:ptCount val="41"/>
                <c:pt idx="3">
                  <c:v>226.0421054961318</c:v>
                </c:pt>
                <c:pt idx="7">
                  <c:v>219.45508948769407</c:v>
                </c:pt>
                <c:pt idx="8">
                  <c:v>217.95577971874337</c:v>
                </c:pt>
                <c:pt idx="9">
                  <c:v>215.83734289634742</c:v>
                </c:pt>
                <c:pt idx="10">
                  <c:v>212.45632263851485</c:v>
                </c:pt>
                <c:pt idx="11">
                  <c:v>211.28459438313183</c:v>
                </c:pt>
                <c:pt idx="12">
                  <c:v>210.10848679632272</c:v>
                </c:pt>
                <c:pt idx="13">
                  <c:v>208.7791543465184</c:v>
                </c:pt>
                <c:pt idx="14">
                  <c:v>207.41623472243117</c:v>
                </c:pt>
                <c:pt idx="15">
                  <c:v>206.14248463715603</c:v>
                </c:pt>
                <c:pt idx="16">
                  <c:v>205.1203728753548</c:v>
                </c:pt>
                <c:pt idx="17">
                  <c:v>204.46138708760225</c:v>
                </c:pt>
                <c:pt idx="18">
                  <c:v>203.70757194051239</c:v>
                </c:pt>
                <c:pt idx="19">
                  <c:v>202.78940636274967</c:v>
                </c:pt>
                <c:pt idx="20">
                  <c:v>201.97607184853388</c:v>
                </c:pt>
                <c:pt idx="21">
                  <c:v>201.20045698719559</c:v>
                </c:pt>
                <c:pt idx="22">
                  <c:v>200.41298345527645</c:v>
                </c:pt>
                <c:pt idx="23">
                  <c:v>199.76912853498561</c:v>
                </c:pt>
                <c:pt idx="24">
                  <c:v>198.998256253612</c:v>
                </c:pt>
                <c:pt idx="25">
                  <c:v>198.40854190637739</c:v>
                </c:pt>
                <c:pt idx="26">
                  <c:v>197.64373210701677</c:v>
                </c:pt>
                <c:pt idx="27">
                  <c:v>196.99232993098522</c:v>
                </c:pt>
                <c:pt idx="28">
                  <c:v>196.35815451226358</c:v>
                </c:pt>
                <c:pt idx="29">
                  <c:v>195.79938359053281</c:v>
                </c:pt>
                <c:pt idx="30">
                  <c:v>195.17585848269977</c:v>
                </c:pt>
                <c:pt idx="31">
                  <c:v>195.17585848269977</c:v>
                </c:pt>
                <c:pt idx="32">
                  <c:v>195.17585848269977</c:v>
                </c:pt>
                <c:pt idx="33">
                  <c:v>195.17585848269977</c:v>
                </c:pt>
                <c:pt idx="34">
                  <c:v>195.17585848269977</c:v>
                </c:pt>
                <c:pt idx="35">
                  <c:v>195.17585848269977</c:v>
                </c:pt>
                <c:pt idx="36">
                  <c:v>195.17585848269977</c:v>
                </c:pt>
                <c:pt idx="37">
                  <c:v>195.17585848269977</c:v>
                </c:pt>
                <c:pt idx="38">
                  <c:v>195.17585848269977</c:v>
                </c:pt>
                <c:pt idx="39">
                  <c:v>195.17585848269977</c:v>
                </c:pt>
                <c:pt idx="40">
                  <c:v>195.17585848269977</c:v>
                </c:pt>
              </c:numCache>
            </c:numRef>
          </c:val>
          <c:smooth val="0"/>
          <c:extLst>
            <c:ext xmlns:c16="http://schemas.microsoft.com/office/drawing/2014/chart" uri="{C3380CC4-5D6E-409C-BE32-E72D297353CC}">
              <c16:uniqueId val="{00000013-97F0-4275-96A1-F9C3C3E49E42}"/>
            </c:ext>
          </c:extLst>
        </c:ser>
        <c:ser>
          <c:idx val="8"/>
          <c:order val="8"/>
          <c:tx>
            <c:strRef>
              <c:f>'Graphics Input'!$E$597</c:f>
              <c:strCache>
                <c:ptCount val="1"/>
                <c:pt idx="0">
                  <c:v>Coal-CCS - High</c:v>
                </c:pt>
              </c:strCache>
            </c:strRef>
          </c:tx>
          <c:spPr>
            <a:ln>
              <a:solidFill>
                <a:schemeClr val="accent4"/>
              </a:solidFill>
              <a:prstDash val="dash"/>
            </a:ln>
          </c:spPr>
          <c:marker>
            <c:symbol val="none"/>
          </c:marker>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Input'!$S$597:$BG$597</c:f>
              <c:numCache>
                <c:formatCode>"$"#,##0</c:formatCode>
                <c:ptCount val="41"/>
                <c:pt idx="7">
                  <c:v>221.19453300959407</c:v>
                </c:pt>
                <c:pt idx="8">
                  <c:v>220.05022072894337</c:v>
                </c:pt>
                <c:pt idx="9">
                  <c:v>218.40699275744743</c:v>
                </c:pt>
                <c:pt idx="10">
                  <c:v>215.59631699601485</c:v>
                </c:pt>
                <c:pt idx="11">
                  <c:v>214.98373732013184</c:v>
                </c:pt>
                <c:pt idx="12">
                  <c:v>214.28982778287272</c:v>
                </c:pt>
                <c:pt idx="13">
                  <c:v>213.53875041466839</c:v>
                </c:pt>
                <c:pt idx="14">
                  <c:v>212.64825320258117</c:v>
                </c:pt>
                <c:pt idx="15">
                  <c:v>211.90064306450603</c:v>
                </c:pt>
                <c:pt idx="16">
                  <c:v>211.61786211380479</c:v>
                </c:pt>
                <c:pt idx="17">
                  <c:v>211.81471495760223</c:v>
                </c:pt>
                <c:pt idx="18">
                  <c:v>211.7382359441124</c:v>
                </c:pt>
                <c:pt idx="19">
                  <c:v>211.63949661384967</c:v>
                </c:pt>
                <c:pt idx="20">
                  <c:v>211.50653470723387</c:v>
                </c:pt>
                <c:pt idx="21">
                  <c:v>211.4739787722956</c:v>
                </c:pt>
                <c:pt idx="22">
                  <c:v>211.42926895402644</c:v>
                </c:pt>
                <c:pt idx="23">
                  <c:v>211.5704522131856</c:v>
                </c:pt>
                <c:pt idx="24">
                  <c:v>211.597717122712</c:v>
                </c:pt>
                <c:pt idx="25">
                  <c:v>211.89308433857738</c:v>
                </c:pt>
                <c:pt idx="26">
                  <c:v>212.04415100946679</c:v>
                </c:pt>
                <c:pt idx="27">
                  <c:v>212.48338281703522</c:v>
                </c:pt>
                <c:pt idx="28">
                  <c:v>212.6641211080636</c:v>
                </c:pt>
                <c:pt idx="29">
                  <c:v>213.08112110623281</c:v>
                </c:pt>
                <c:pt idx="30">
                  <c:v>213.44583333099979</c:v>
                </c:pt>
                <c:pt idx="31">
                  <c:v>213.44583333099979</c:v>
                </c:pt>
                <c:pt idx="32">
                  <c:v>213.44583333099979</c:v>
                </c:pt>
                <c:pt idx="33">
                  <c:v>213.44583333099979</c:v>
                </c:pt>
                <c:pt idx="34">
                  <c:v>213.44583333099979</c:v>
                </c:pt>
                <c:pt idx="35">
                  <c:v>213.44583333099979</c:v>
                </c:pt>
                <c:pt idx="36">
                  <c:v>213.44583333099979</c:v>
                </c:pt>
                <c:pt idx="37">
                  <c:v>213.44583333099979</c:v>
                </c:pt>
                <c:pt idx="38">
                  <c:v>213.44583333099979</c:v>
                </c:pt>
                <c:pt idx="39">
                  <c:v>213.44583333099979</c:v>
                </c:pt>
                <c:pt idx="40">
                  <c:v>213.44583333099979</c:v>
                </c:pt>
              </c:numCache>
            </c:numRef>
          </c:val>
          <c:smooth val="0"/>
          <c:extLst>
            <c:ext xmlns:c16="http://schemas.microsoft.com/office/drawing/2014/chart" uri="{C3380CC4-5D6E-409C-BE32-E72D297353CC}">
              <c16:uniqueId val="{00000014-97F0-4275-96A1-F9C3C3E49E42}"/>
            </c:ext>
          </c:extLst>
        </c:ser>
        <c:dLbls>
          <c:showLegendKey val="0"/>
          <c:showVal val="0"/>
          <c:showCatName val="0"/>
          <c:showSerName val="0"/>
          <c:showPercent val="0"/>
          <c:showBubbleSize val="0"/>
        </c:dLbls>
        <c:smooth val="0"/>
        <c:axId val="160266112"/>
        <c:axId val="160267648"/>
      </c:lineChart>
      <c:catAx>
        <c:axId val="160266112"/>
        <c:scaling>
          <c:orientation val="minMax"/>
        </c:scaling>
        <c:delete val="0"/>
        <c:axPos val="b"/>
        <c:numFmt formatCode="General" sourceLinked="1"/>
        <c:majorTickMark val="out"/>
        <c:minorTickMark val="none"/>
        <c:tickLblPos val="nextTo"/>
        <c:txPr>
          <a:bodyPr/>
          <a:lstStyle/>
          <a:p>
            <a:pPr>
              <a:defRPr sz="1400"/>
            </a:pPr>
            <a:endParaRPr lang="da-DK"/>
          </a:p>
        </c:txPr>
        <c:crossAx val="160267648"/>
        <c:crosses val="autoZero"/>
        <c:auto val="1"/>
        <c:lblAlgn val="ctr"/>
        <c:lblOffset val="100"/>
        <c:tickLblSkip val="5"/>
        <c:tickMarkSkip val="1"/>
        <c:noMultiLvlLbl val="0"/>
      </c:catAx>
      <c:valAx>
        <c:axId val="160267648"/>
        <c:scaling>
          <c:orientation val="minMax"/>
          <c:min val="50"/>
        </c:scaling>
        <c:delete val="0"/>
        <c:axPos val="l"/>
        <c:majorGridlines>
          <c:spPr>
            <a:ln>
              <a:solidFill>
                <a:schemeClr val="bg1">
                  <a:lumMod val="85000"/>
                </a:schemeClr>
              </a:solidFill>
            </a:ln>
          </c:spPr>
        </c:majorGridlines>
        <c:title>
          <c:tx>
            <c:rich>
              <a:bodyPr rot="-5400000" vert="horz"/>
              <a:lstStyle/>
              <a:p>
                <a:pPr>
                  <a:defRPr/>
                </a:pPr>
                <a:r>
                  <a:rPr lang="en-US" sz="1400" baseline="0"/>
                  <a:t>Conventional Coal Levelized Cost of Energy </a:t>
                </a:r>
                <a:r>
                  <a:rPr lang="en-US" sz="1400"/>
                  <a:t>($/MWh)</a:t>
                </a:r>
              </a:p>
            </c:rich>
          </c:tx>
          <c:layout>
            <c:manualLayout>
              <c:xMode val="edge"/>
              <c:yMode val="edge"/>
              <c:x val="4.0550533256121901E-2"/>
              <c:y val="0.193382167116771"/>
            </c:manualLayout>
          </c:layout>
          <c:overlay val="0"/>
        </c:title>
        <c:numFmt formatCode="&quot;$&quot;#,##0" sourceLinked="0"/>
        <c:majorTickMark val="out"/>
        <c:minorTickMark val="none"/>
        <c:tickLblPos val="nextTo"/>
        <c:txPr>
          <a:bodyPr/>
          <a:lstStyle/>
          <a:p>
            <a:pPr>
              <a:defRPr sz="1400"/>
            </a:pPr>
            <a:endParaRPr lang="da-DK"/>
          </a:p>
        </c:txPr>
        <c:crossAx val="160266112"/>
        <c:crosses val="autoZero"/>
        <c:crossBetween val="midCat"/>
      </c:valAx>
    </c:plotArea>
    <c:legend>
      <c:legendPos val="t"/>
      <c:layout>
        <c:manualLayout>
          <c:xMode val="edge"/>
          <c:yMode val="edge"/>
          <c:x val="0.63466000439001102"/>
          <c:y val="0.113669875557643"/>
          <c:w val="0.33309763958370497"/>
          <c:h val="0.12576567269312"/>
        </c:manualLayout>
      </c:layout>
      <c:overlay val="0"/>
      <c:txPr>
        <a:bodyPr/>
        <a:lstStyle/>
        <a:p>
          <a:pPr>
            <a:defRPr sz="1200"/>
          </a:pPr>
          <a:endParaRPr lang="da-DK"/>
        </a:p>
      </c:txPr>
    </c:legend>
    <c:plotVisOnly val="1"/>
    <c:dispBlanksAs val="gap"/>
    <c:showDLblsOverMax val="0"/>
  </c:chart>
  <c:spPr>
    <a:ln>
      <a:noFill/>
    </a:ln>
  </c:spPr>
  <c:printSettings>
    <c:headerFooter/>
    <c:pageMargins b="0.75" l="0.7" r="0.7" t="0.75" header="0.3" footer="0.3"/>
    <c:pageSetup/>
  </c:printSettings>
  <c:userShapes r:id="rId1"/>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8663459063108"/>
          <c:y val="0.126365013084798"/>
          <c:w val="0.84741675469822197"/>
          <c:h val="0.76787232353363599"/>
        </c:manualLayout>
      </c:layout>
      <c:lineChart>
        <c:grouping val="standard"/>
        <c:varyColors val="0"/>
        <c:ser>
          <c:idx val="0"/>
          <c:order val="0"/>
          <c:tx>
            <c:strRef>
              <c:f>'Graphics Input'!$E$657</c:f>
              <c:strCache>
                <c:ptCount val="1"/>
                <c:pt idx="0">
                  <c:v>Gas-CT - Mid</c:v>
                </c:pt>
              </c:strCache>
            </c:strRef>
          </c:tx>
          <c:spPr>
            <a:ln>
              <a:solidFill>
                <a:schemeClr val="accent6"/>
              </a:solidFill>
              <a:prstDash val="solid"/>
            </a:ln>
          </c:spPr>
          <c:marker>
            <c:symbol val="none"/>
          </c:marker>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0-59F4-49F3-8C5C-3322EE29C6D2}"/>
              </c:ext>
            </c:extLst>
          </c:dPt>
          <c:cat>
            <c:numRef>
              <c:f>'Graphics Input'!$S$655:$BG$655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Input'!$S$657:$BG$657</c:f>
              <c:numCache>
                <c:formatCode>0%</c:formatCode>
                <c:ptCount val="41"/>
                <c:pt idx="3">
                  <c:v>4.1000000000000002E-2</c:v>
                </c:pt>
                <c:pt idx="4">
                  <c:v>4.1000000000000002E-2</c:v>
                </c:pt>
                <c:pt idx="5">
                  <c:v>4.1000000000000002E-2</c:v>
                </c:pt>
                <c:pt idx="6">
                  <c:v>4.1000000000000002E-2</c:v>
                </c:pt>
                <c:pt idx="7">
                  <c:v>4.1000000000000002E-2</c:v>
                </c:pt>
                <c:pt idx="8">
                  <c:v>4.1000000000000002E-2</c:v>
                </c:pt>
                <c:pt idx="9">
                  <c:v>4.1000000000000002E-2</c:v>
                </c:pt>
                <c:pt idx="10">
                  <c:v>4.1000000000000002E-2</c:v>
                </c:pt>
                <c:pt idx="11">
                  <c:v>4.1000000000000002E-2</c:v>
                </c:pt>
                <c:pt idx="12">
                  <c:v>4.1000000000000002E-2</c:v>
                </c:pt>
                <c:pt idx="13">
                  <c:v>4.1000000000000002E-2</c:v>
                </c:pt>
                <c:pt idx="14">
                  <c:v>4.1000000000000002E-2</c:v>
                </c:pt>
                <c:pt idx="15">
                  <c:v>4.1000000000000002E-2</c:v>
                </c:pt>
                <c:pt idx="16">
                  <c:v>4.1000000000000002E-2</c:v>
                </c:pt>
                <c:pt idx="17">
                  <c:v>4.1000000000000002E-2</c:v>
                </c:pt>
                <c:pt idx="18">
                  <c:v>4.1000000000000002E-2</c:v>
                </c:pt>
                <c:pt idx="19">
                  <c:v>4.1000000000000002E-2</c:v>
                </c:pt>
                <c:pt idx="20">
                  <c:v>4.1000000000000002E-2</c:v>
                </c:pt>
                <c:pt idx="21">
                  <c:v>4.1000000000000002E-2</c:v>
                </c:pt>
                <c:pt idx="22">
                  <c:v>4.1000000000000002E-2</c:v>
                </c:pt>
                <c:pt idx="23">
                  <c:v>4.1000000000000002E-2</c:v>
                </c:pt>
                <c:pt idx="24">
                  <c:v>4.1000000000000002E-2</c:v>
                </c:pt>
                <c:pt idx="25">
                  <c:v>4.1000000000000002E-2</c:v>
                </c:pt>
                <c:pt idx="26">
                  <c:v>4.1000000000000002E-2</c:v>
                </c:pt>
                <c:pt idx="27">
                  <c:v>4.1000000000000002E-2</c:v>
                </c:pt>
                <c:pt idx="28">
                  <c:v>4.1000000000000002E-2</c:v>
                </c:pt>
                <c:pt idx="29">
                  <c:v>4.1000000000000002E-2</c:v>
                </c:pt>
                <c:pt idx="30">
                  <c:v>4.1000000000000002E-2</c:v>
                </c:pt>
                <c:pt idx="31">
                  <c:v>4.1000000000000002E-2</c:v>
                </c:pt>
                <c:pt idx="32">
                  <c:v>4.1000000000000002E-2</c:v>
                </c:pt>
                <c:pt idx="33">
                  <c:v>4.1000000000000002E-2</c:v>
                </c:pt>
                <c:pt idx="34">
                  <c:v>4.1000000000000002E-2</c:v>
                </c:pt>
                <c:pt idx="35">
                  <c:v>4.1000000000000002E-2</c:v>
                </c:pt>
                <c:pt idx="36">
                  <c:v>4.1000000000000002E-2</c:v>
                </c:pt>
                <c:pt idx="37">
                  <c:v>4.1000000000000002E-2</c:v>
                </c:pt>
                <c:pt idx="38">
                  <c:v>4.1000000000000002E-2</c:v>
                </c:pt>
                <c:pt idx="39">
                  <c:v>4.1000000000000002E-2</c:v>
                </c:pt>
                <c:pt idx="40">
                  <c:v>4.1000000000000002E-2</c:v>
                </c:pt>
              </c:numCache>
            </c:numRef>
          </c:val>
          <c:smooth val="0"/>
          <c:extLst>
            <c:ext xmlns:c16="http://schemas.microsoft.com/office/drawing/2014/chart" uri="{C3380CC4-5D6E-409C-BE32-E72D297353CC}">
              <c16:uniqueId val="{00000001-59F4-49F3-8C5C-3322EE29C6D2}"/>
            </c:ext>
          </c:extLst>
        </c:ser>
        <c:ser>
          <c:idx val="2"/>
          <c:order val="1"/>
          <c:tx>
            <c:strRef>
              <c:f>'Graphics Input'!$E$660</c:f>
              <c:strCache>
                <c:ptCount val="1"/>
                <c:pt idx="0">
                  <c:v>Gas-CC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2-59F4-49F3-8C5C-3322EE29C6D2}"/>
              </c:ext>
            </c:extLst>
          </c:dPt>
          <c:dPt>
            <c:idx val="3"/>
            <c:marker>
              <c:symbol val="circle"/>
              <c:size val="5"/>
              <c:spPr>
                <a:solidFill>
                  <a:schemeClr val="accent5"/>
                </a:solidFill>
              </c:spPr>
            </c:marker>
            <c:bubble3D val="0"/>
            <c:extLst>
              <c:ext xmlns:c16="http://schemas.microsoft.com/office/drawing/2014/chart" uri="{C3380CC4-5D6E-409C-BE32-E72D297353CC}">
                <c16:uniqueId val="{00000003-59F4-49F3-8C5C-3322EE29C6D2}"/>
              </c:ext>
            </c:extLst>
          </c:dPt>
          <c:dPt>
            <c:idx val="12"/>
            <c:bubble3D val="0"/>
            <c:extLst>
              <c:ext xmlns:c16="http://schemas.microsoft.com/office/drawing/2014/chart" uri="{C3380CC4-5D6E-409C-BE32-E72D297353CC}">
                <c16:uniqueId val="{00000004-59F4-49F3-8C5C-3322EE29C6D2}"/>
              </c:ext>
            </c:extLst>
          </c:dPt>
          <c:dPt>
            <c:idx val="13"/>
            <c:bubble3D val="0"/>
            <c:extLst>
              <c:ext xmlns:c16="http://schemas.microsoft.com/office/drawing/2014/chart" uri="{C3380CC4-5D6E-409C-BE32-E72D297353CC}">
                <c16:uniqueId val="{00000005-59F4-49F3-8C5C-3322EE29C6D2}"/>
              </c:ext>
            </c:extLst>
          </c:dPt>
          <c:cat>
            <c:numRef>
              <c:f>'Graphics Input'!$S$655:$BG$655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Input'!$S$660:$BG$660</c:f>
              <c:numCache>
                <c:formatCode>0%</c:formatCode>
                <c:ptCount val="41"/>
                <c:pt idx="3">
                  <c:v>0.46500000000000002</c:v>
                </c:pt>
                <c:pt idx="4">
                  <c:v>0.46500000000000002</c:v>
                </c:pt>
                <c:pt idx="5">
                  <c:v>0.46500000000000002</c:v>
                </c:pt>
                <c:pt idx="6">
                  <c:v>0.46500000000000002</c:v>
                </c:pt>
                <c:pt idx="7">
                  <c:v>0.46500000000000002</c:v>
                </c:pt>
                <c:pt idx="8">
                  <c:v>0.46500000000000002</c:v>
                </c:pt>
                <c:pt idx="9">
                  <c:v>0.46500000000000002</c:v>
                </c:pt>
                <c:pt idx="10">
                  <c:v>0.46500000000000002</c:v>
                </c:pt>
                <c:pt idx="11">
                  <c:v>0.46500000000000002</c:v>
                </c:pt>
                <c:pt idx="12">
                  <c:v>0.46500000000000002</c:v>
                </c:pt>
                <c:pt idx="13">
                  <c:v>0.46500000000000002</c:v>
                </c:pt>
                <c:pt idx="14">
                  <c:v>0.46500000000000002</c:v>
                </c:pt>
                <c:pt idx="15">
                  <c:v>0.46500000000000002</c:v>
                </c:pt>
                <c:pt idx="16">
                  <c:v>0.46500000000000002</c:v>
                </c:pt>
                <c:pt idx="17">
                  <c:v>0.46500000000000002</c:v>
                </c:pt>
                <c:pt idx="18">
                  <c:v>0.46500000000000002</c:v>
                </c:pt>
                <c:pt idx="19">
                  <c:v>0.46500000000000002</c:v>
                </c:pt>
                <c:pt idx="20">
                  <c:v>0.46500000000000002</c:v>
                </c:pt>
                <c:pt idx="21">
                  <c:v>0.46500000000000002</c:v>
                </c:pt>
                <c:pt idx="22">
                  <c:v>0.46500000000000002</c:v>
                </c:pt>
                <c:pt idx="23">
                  <c:v>0.46500000000000002</c:v>
                </c:pt>
                <c:pt idx="24">
                  <c:v>0.46500000000000002</c:v>
                </c:pt>
                <c:pt idx="25">
                  <c:v>0.46500000000000002</c:v>
                </c:pt>
                <c:pt idx="26">
                  <c:v>0.46500000000000002</c:v>
                </c:pt>
                <c:pt idx="27">
                  <c:v>0.46500000000000002</c:v>
                </c:pt>
                <c:pt idx="28">
                  <c:v>0.46500000000000002</c:v>
                </c:pt>
                <c:pt idx="29">
                  <c:v>0.46500000000000002</c:v>
                </c:pt>
                <c:pt idx="30">
                  <c:v>0.46500000000000002</c:v>
                </c:pt>
                <c:pt idx="31">
                  <c:v>0.46500000000000002</c:v>
                </c:pt>
                <c:pt idx="32">
                  <c:v>0.46500000000000002</c:v>
                </c:pt>
                <c:pt idx="33">
                  <c:v>0.46500000000000002</c:v>
                </c:pt>
                <c:pt idx="34">
                  <c:v>0.46500000000000002</c:v>
                </c:pt>
                <c:pt idx="35">
                  <c:v>0.46500000000000002</c:v>
                </c:pt>
                <c:pt idx="36">
                  <c:v>0.46500000000000002</c:v>
                </c:pt>
                <c:pt idx="37">
                  <c:v>0.46500000000000002</c:v>
                </c:pt>
                <c:pt idx="38">
                  <c:v>0.46500000000000002</c:v>
                </c:pt>
                <c:pt idx="39">
                  <c:v>0.46500000000000002</c:v>
                </c:pt>
                <c:pt idx="40">
                  <c:v>0.46500000000000002</c:v>
                </c:pt>
              </c:numCache>
            </c:numRef>
          </c:val>
          <c:smooth val="0"/>
          <c:extLst>
            <c:ext xmlns:c16="http://schemas.microsoft.com/office/drawing/2014/chart" uri="{C3380CC4-5D6E-409C-BE32-E72D297353CC}">
              <c16:uniqueId val="{00000006-59F4-49F3-8C5C-3322EE29C6D2}"/>
            </c:ext>
          </c:extLst>
        </c:ser>
        <c:ser>
          <c:idx val="3"/>
          <c:order val="2"/>
          <c:tx>
            <c:strRef>
              <c:f>'Graphics Input'!$E$663</c:f>
              <c:strCache>
                <c:ptCount val="1"/>
                <c:pt idx="0">
                  <c:v>Gas-CC-CCS - Mid</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7-59F4-49F3-8C5C-3322EE29C6D2}"/>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8-59F4-49F3-8C5C-3322EE29C6D2}"/>
              </c:ext>
            </c:extLst>
          </c:dPt>
          <c:cat>
            <c:numRef>
              <c:f>'Graphics Input'!$S$655:$BG$655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Input'!$S$663:$BG$663</c:f>
              <c:numCache>
                <c:formatCode>0%</c:formatCode>
                <c:ptCount val="41"/>
                <c:pt idx="3">
                  <c:v>0.46500000000000002</c:v>
                </c:pt>
                <c:pt idx="4">
                  <c:v>0.46500000000000002</c:v>
                </c:pt>
                <c:pt idx="5">
                  <c:v>0.46500000000000002</c:v>
                </c:pt>
                <c:pt idx="6">
                  <c:v>0.46500000000000002</c:v>
                </c:pt>
                <c:pt idx="7">
                  <c:v>0.46500000000000002</c:v>
                </c:pt>
                <c:pt idx="8">
                  <c:v>0.46500000000000002</c:v>
                </c:pt>
                <c:pt idx="9">
                  <c:v>0.46500000000000002</c:v>
                </c:pt>
                <c:pt idx="10">
                  <c:v>0.46500000000000002</c:v>
                </c:pt>
                <c:pt idx="11">
                  <c:v>0.46500000000000002</c:v>
                </c:pt>
                <c:pt idx="12">
                  <c:v>0.46500000000000002</c:v>
                </c:pt>
                <c:pt idx="13">
                  <c:v>0.46500000000000002</c:v>
                </c:pt>
                <c:pt idx="14">
                  <c:v>0.46500000000000002</c:v>
                </c:pt>
                <c:pt idx="15">
                  <c:v>0.46500000000000002</c:v>
                </c:pt>
                <c:pt idx="16">
                  <c:v>0.46500000000000002</c:v>
                </c:pt>
                <c:pt idx="17">
                  <c:v>0.46500000000000002</c:v>
                </c:pt>
                <c:pt idx="18">
                  <c:v>0.46500000000000002</c:v>
                </c:pt>
                <c:pt idx="19">
                  <c:v>0.46500000000000002</c:v>
                </c:pt>
                <c:pt idx="20">
                  <c:v>0.46500000000000002</c:v>
                </c:pt>
                <c:pt idx="21">
                  <c:v>0.46500000000000002</c:v>
                </c:pt>
                <c:pt idx="22">
                  <c:v>0.46500000000000002</c:v>
                </c:pt>
                <c:pt idx="23">
                  <c:v>0.46500000000000002</c:v>
                </c:pt>
                <c:pt idx="24">
                  <c:v>0.46500000000000002</c:v>
                </c:pt>
                <c:pt idx="25">
                  <c:v>0.46500000000000002</c:v>
                </c:pt>
                <c:pt idx="26">
                  <c:v>0.46500000000000002</c:v>
                </c:pt>
                <c:pt idx="27">
                  <c:v>0.46500000000000002</c:v>
                </c:pt>
                <c:pt idx="28">
                  <c:v>0.46500000000000002</c:v>
                </c:pt>
                <c:pt idx="29">
                  <c:v>0.46500000000000002</c:v>
                </c:pt>
                <c:pt idx="30">
                  <c:v>0.46500000000000002</c:v>
                </c:pt>
                <c:pt idx="31">
                  <c:v>0.46500000000000002</c:v>
                </c:pt>
                <c:pt idx="32">
                  <c:v>0.46500000000000002</c:v>
                </c:pt>
                <c:pt idx="33">
                  <c:v>0.46500000000000002</c:v>
                </c:pt>
                <c:pt idx="34">
                  <c:v>0.46500000000000002</c:v>
                </c:pt>
                <c:pt idx="35">
                  <c:v>0.46500000000000002</c:v>
                </c:pt>
                <c:pt idx="36">
                  <c:v>0.46500000000000002</c:v>
                </c:pt>
                <c:pt idx="37">
                  <c:v>0.46500000000000002</c:v>
                </c:pt>
                <c:pt idx="38">
                  <c:v>0.46500000000000002</c:v>
                </c:pt>
                <c:pt idx="39">
                  <c:v>0.46500000000000002</c:v>
                </c:pt>
                <c:pt idx="40">
                  <c:v>0.46500000000000002</c:v>
                </c:pt>
              </c:numCache>
            </c:numRef>
          </c:val>
          <c:smooth val="0"/>
          <c:extLst>
            <c:ext xmlns:c16="http://schemas.microsoft.com/office/drawing/2014/chart" uri="{C3380CC4-5D6E-409C-BE32-E72D297353CC}">
              <c16:uniqueId val="{00000009-59F4-49F3-8C5C-3322EE29C6D2}"/>
            </c:ext>
          </c:extLst>
        </c:ser>
        <c:dLbls>
          <c:showLegendKey val="0"/>
          <c:showVal val="0"/>
          <c:showCatName val="0"/>
          <c:showSerName val="0"/>
          <c:showPercent val="0"/>
          <c:showBubbleSize val="0"/>
        </c:dLbls>
        <c:smooth val="0"/>
        <c:axId val="172974848"/>
        <c:axId val="172976384"/>
      </c:lineChart>
      <c:catAx>
        <c:axId val="172974848"/>
        <c:scaling>
          <c:orientation val="minMax"/>
        </c:scaling>
        <c:delete val="0"/>
        <c:axPos val="b"/>
        <c:numFmt formatCode="General" sourceLinked="1"/>
        <c:majorTickMark val="out"/>
        <c:minorTickMark val="none"/>
        <c:tickLblPos val="nextTo"/>
        <c:txPr>
          <a:bodyPr/>
          <a:lstStyle/>
          <a:p>
            <a:pPr>
              <a:defRPr sz="1400"/>
            </a:pPr>
            <a:endParaRPr lang="da-DK"/>
          </a:p>
        </c:txPr>
        <c:crossAx val="172976384"/>
        <c:crosses val="autoZero"/>
        <c:auto val="1"/>
        <c:lblAlgn val="ctr"/>
        <c:lblOffset val="100"/>
        <c:tickLblSkip val="5"/>
        <c:tickMarkSkip val="1"/>
        <c:noMultiLvlLbl val="0"/>
      </c:catAx>
      <c:valAx>
        <c:axId val="172976384"/>
        <c:scaling>
          <c:orientation val="minMax"/>
        </c:scaling>
        <c:delete val="0"/>
        <c:axPos val="l"/>
        <c:majorGridlines>
          <c:spPr>
            <a:ln>
              <a:solidFill>
                <a:schemeClr val="bg1">
                  <a:lumMod val="85000"/>
                </a:schemeClr>
              </a:solidFill>
            </a:ln>
          </c:spPr>
        </c:majorGridlines>
        <c:title>
          <c:tx>
            <c:rich>
              <a:bodyPr rot="-5400000" vert="horz"/>
              <a:lstStyle/>
              <a:p>
                <a:pPr>
                  <a:defRPr sz="1600"/>
                </a:pPr>
                <a:r>
                  <a:rPr lang="en-US" sz="1400" baseline="0"/>
                  <a:t>Conventional Gas </a:t>
                </a:r>
                <a:r>
                  <a:rPr lang="en-US" sz="1400"/>
                  <a:t>Net Capacity</a:t>
                </a:r>
                <a:r>
                  <a:rPr lang="en-US" sz="1400" baseline="0"/>
                  <a:t> Factor (%)</a:t>
                </a:r>
                <a:endParaRPr lang="en-US" sz="1400"/>
              </a:p>
            </c:rich>
          </c:tx>
          <c:layout>
            <c:manualLayout>
              <c:xMode val="edge"/>
              <c:yMode val="edge"/>
              <c:x val="2.1152346554322299E-2"/>
              <c:y val="0.211702992183019"/>
            </c:manualLayout>
          </c:layout>
          <c:overlay val="0"/>
        </c:title>
        <c:numFmt formatCode="0%" sourceLinked="0"/>
        <c:majorTickMark val="out"/>
        <c:minorTickMark val="none"/>
        <c:tickLblPos val="nextTo"/>
        <c:txPr>
          <a:bodyPr/>
          <a:lstStyle/>
          <a:p>
            <a:pPr>
              <a:defRPr sz="1400"/>
            </a:pPr>
            <a:endParaRPr lang="da-DK"/>
          </a:p>
        </c:txPr>
        <c:crossAx val="172974848"/>
        <c:crosses val="autoZero"/>
        <c:crossBetween val="midCat"/>
        <c:majorUnit val="0.1"/>
      </c:valAx>
    </c:plotArea>
    <c:legend>
      <c:legendPos val="t"/>
      <c:layout>
        <c:manualLayout>
          <c:xMode val="edge"/>
          <c:yMode val="edge"/>
          <c:x val="0.63735256751620095"/>
          <c:y val="0.12588915170870801"/>
          <c:w val="0.33332045495974699"/>
          <c:h val="3.9050710617077301E-2"/>
        </c:manualLayout>
      </c:layout>
      <c:overlay val="0"/>
      <c:txPr>
        <a:bodyPr/>
        <a:lstStyle/>
        <a:p>
          <a:pPr>
            <a:defRPr sz="14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534847444272"/>
          <c:y val="9.61545504486358E-2"/>
          <c:w val="0.83503724052748995"/>
          <c:h val="0.79251779443021897"/>
        </c:manualLayout>
      </c:layout>
      <c:lineChart>
        <c:grouping val="standard"/>
        <c:varyColors val="0"/>
        <c:ser>
          <c:idx val="2"/>
          <c:order val="0"/>
          <c:tx>
            <c:strRef>
              <c:f>'Graphics Input'!$E$646</c:f>
              <c:strCache>
                <c:ptCount val="1"/>
                <c:pt idx="0">
                  <c:v>Gas-CT - Mid</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00-C946-4353-8135-ED8D90DE86EB}"/>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1-C946-4353-8135-ED8D90DE86EB}"/>
              </c:ext>
            </c:extLst>
          </c:dPt>
          <c:dPt>
            <c:idx val="12"/>
            <c:bubble3D val="0"/>
            <c:extLst>
              <c:ext xmlns:c16="http://schemas.microsoft.com/office/drawing/2014/chart" uri="{C3380CC4-5D6E-409C-BE32-E72D297353CC}">
                <c16:uniqueId val="{00000002-C946-4353-8135-ED8D90DE86EB}"/>
              </c:ext>
            </c:extLst>
          </c:dPt>
          <c:dPt>
            <c:idx val="13"/>
            <c:bubble3D val="0"/>
            <c:extLst>
              <c:ext xmlns:c16="http://schemas.microsoft.com/office/drawing/2014/chart" uri="{C3380CC4-5D6E-409C-BE32-E72D297353CC}">
                <c16:uniqueId val="{00000003-C946-4353-8135-ED8D90DE86EB}"/>
              </c:ext>
            </c:extLst>
          </c:dPt>
          <c:cat>
            <c:numRef>
              <c:f>'Graphics Input'!$S$644:$BG$644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Input'!$S$646:$BG$646</c:f>
              <c:numCache>
                <c:formatCode>"$"#,##0</c:formatCode>
                <c:ptCount val="41"/>
                <c:pt idx="3">
                  <c:v>866.78733444017325</c:v>
                </c:pt>
                <c:pt idx="5">
                  <c:v>863.94074220884261</c:v>
                </c:pt>
                <c:pt idx="6">
                  <c:v>861.67593525106849</c:v>
                </c:pt>
                <c:pt idx="7">
                  <c:v>857.7177175863352</c:v>
                </c:pt>
                <c:pt idx="8">
                  <c:v>847.40141800344713</c:v>
                </c:pt>
                <c:pt idx="9">
                  <c:v>843.28736499758247</c:v>
                </c:pt>
                <c:pt idx="10">
                  <c:v>838.27985603589866</c:v>
                </c:pt>
                <c:pt idx="11">
                  <c:v>834.11385791632358</c:v>
                </c:pt>
                <c:pt idx="12">
                  <c:v>829.92708175126438</c:v>
                </c:pt>
                <c:pt idx="13">
                  <c:v>825.39746783571638</c:v>
                </c:pt>
                <c:pt idx="14">
                  <c:v>819.9847869870913</c:v>
                </c:pt>
                <c:pt idx="15">
                  <c:v>814.76949757056582</c:v>
                </c:pt>
                <c:pt idx="16">
                  <c:v>808.80619851661049</c:v>
                </c:pt>
                <c:pt idx="17">
                  <c:v>806.12583064915327</c:v>
                </c:pt>
                <c:pt idx="18">
                  <c:v>803.14418112217561</c:v>
                </c:pt>
                <c:pt idx="19">
                  <c:v>799.25868661663662</c:v>
                </c:pt>
                <c:pt idx="20">
                  <c:v>795.76797497529697</c:v>
                </c:pt>
                <c:pt idx="21">
                  <c:v>792.63049010718805</c:v>
                </c:pt>
                <c:pt idx="22">
                  <c:v>789.43067110262655</c:v>
                </c:pt>
                <c:pt idx="23">
                  <c:v>787.0100288037213</c:v>
                </c:pt>
                <c:pt idx="24">
                  <c:v>784.13226950416447</c:v>
                </c:pt>
                <c:pt idx="25">
                  <c:v>782.66741729753085</c:v>
                </c:pt>
                <c:pt idx="26">
                  <c:v>780.60000177185634</c:v>
                </c:pt>
                <c:pt idx="27">
                  <c:v>779.29098490635397</c:v>
                </c:pt>
                <c:pt idx="28">
                  <c:v>777.74302051778363</c:v>
                </c:pt>
                <c:pt idx="29">
                  <c:v>776.78723042551212</c:v>
                </c:pt>
                <c:pt idx="30">
                  <c:v>774.65748076338514</c:v>
                </c:pt>
                <c:pt idx="31">
                  <c:v>774.65748076338514</c:v>
                </c:pt>
                <c:pt idx="32">
                  <c:v>774.65748076338514</c:v>
                </c:pt>
                <c:pt idx="33">
                  <c:v>774.65748076338514</c:v>
                </c:pt>
                <c:pt idx="34">
                  <c:v>774.65748076338514</c:v>
                </c:pt>
                <c:pt idx="35">
                  <c:v>774.65748076338514</c:v>
                </c:pt>
                <c:pt idx="36">
                  <c:v>774.65748076338514</c:v>
                </c:pt>
                <c:pt idx="37">
                  <c:v>774.65748076338514</c:v>
                </c:pt>
                <c:pt idx="38">
                  <c:v>774.65748076338514</c:v>
                </c:pt>
                <c:pt idx="39">
                  <c:v>774.65748076338514</c:v>
                </c:pt>
                <c:pt idx="40">
                  <c:v>774.65748076338514</c:v>
                </c:pt>
              </c:numCache>
            </c:numRef>
          </c:val>
          <c:smooth val="0"/>
          <c:extLst>
            <c:ext xmlns:c16="http://schemas.microsoft.com/office/drawing/2014/chart" uri="{C3380CC4-5D6E-409C-BE32-E72D297353CC}">
              <c16:uniqueId val="{00000004-C946-4353-8135-ED8D90DE86EB}"/>
            </c:ext>
          </c:extLst>
        </c:ser>
        <c:ser>
          <c:idx val="3"/>
          <c:order val="1"/>
          <c:tx>
            <c:strRef>
              <c:f>'Graphics Input'!$E$649</c:f>
              <c:strCache>
                <c:ptCount val="1"/>
                <c:pt idx="0">
                  <c:v>Gas-CC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5-C946-4353-8135-ED8D90DE86EB}"/>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6-C946-4353-8135-ED8D90DE86EB}"/>
              </c:ext>
            </c:extLst>
          </c:dPt>
          <c:cat>
            <c:numRef>
              <c:f>'Graphics Input'!$S$644:$BG$644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Input'!$S$649:$BG$649</c:f>
              <c:numCache>
                <c:formatCode>"$"#,##0</c:formatCode>
                <c:ptCount val="41"/>
                <c:pt idx="3">
                  <c:v>1020.7422624550944</c:v>
                </c:pt>
                <c:pt idx="5">
                  <c:v>1049.364020109532</c:v>
                </c:pt>
                <c:pt idx="6">
                  <c:v>1014.7581853556549</c:v>
                </c:pt>
                <c:pt idx="7">
                  <c:v>1010.7584115999531</c:v>
                </c:pt>
                <c:pt idx="8">
                  <c:v>1000.8472839040064</c:v>
                </c:pt>
                <c:pt idx="9">
                  <c:v>996.6605077389471</c:v>
                </c:pt>
                <c:pt idx="10">
                  <c:v>991.44521832242174</c:v>
                </c:pt>
                <c:pt idx="11">
                  <c:v>987.20649704365201</c:v>
                </c:pt>
                <c:pt idx="12">
                  <c:v>983.00933185585075</c:v>
                </c:pt>
                <c:pt idx="13">
                  <c:v>978.33427162191356</c:v>
                </c:pt>
                <c:pt idx="14">
                  <c:v>972.80731152312558</c:v>
                </c:pt>
                <c:pt idx="15">
                  <c:v>967.73746842498929</c:v>
                </c:pt>
                <c:pt idx="16">
                  <c:v>961.67027914361302</c:v>
                </c:pt>
                <c:pt idx="17">
                  <c:v>958.79251984405619</c:v>
                </c:pt>
                <c:pt idx="18">
                  <c:v>955.67581302143151</c:v>
                </c:pt>
                <c:pt idx="19">
                  <c:v>951.62409415201932</c:v>
                </c:pt>
                <c:pt idx="20">
                  <c:v>947.91521303309571</c:v>
                </c:pt>
                <c:pt idx="21">
                  <c:v>944.54916966466101</c:v>
                </c:pt>
                <c:pt idx="22">
                  <c:v>941.07923606880547</c:v>
                </c:pt>
                <c:pt idx="23">
                  <c:v>938.48198038328485</c:v>
                </c:pt>
                <c:pt idx="24">
                  <c:v>935.29255040146552</c:v>
                </c:pt>
                <c:pt idx="25">
                  <c:v>933.45369337611692</c:v>
                </c:pt>
                <c:pt idx="26">
                  <c:v>930.91877182704866</c:v>
                </c:pt>
                <c:pt idx="27">
                  <c:v>929.26691721105772</c:v>
                </c:pt>
                <c:pt idx="28">
                  <c:v>927.3449480037724</c:v>
                </c:pt>
                <c:pt idx="29">
                  <c:v>926.11904332020663</c:v>
                </c:pt>
                <c:pt idx="30">
                  <c:v>923.51139861194383</c:v>
                </c:pt>
                <c:pt idx="31">
                  <c:v>923.51139861194383</c:v>
                </c:pt>
                <c:pt idx="32">
                  <c:v>923.51139861194383</c:v>
                </c:pt>
                <c:pt idx="33">
                  <c:v>923.51139861194383</c:v>
                </c:pt>
                <c:pt idx="34">
                  <c:v>923.51139861194383</c:v>
                </c:pt>
                <c:pt idx="35">
                  <c:v>923.51139861194383</c:v>
                </c:pt>
                <c:pt idx="36">
                  <c:v>923.51139861194383</c:v>
                </c:pt>
                <c:pt idx="37">
                  <c:v>923.51139861194383</c:v>
                </c:pt>
                <c:pt idx="38">
                  <c:v>923.51139861194383</c:v>
                </c:pt>
                <c:pt idx="39">
                  <c:v>923.51139861194383</c:v>
                </c:pt>
                <c:pt idx="40">
                  <c:v>923.51139861194383</c:v>
                </c:pt>
              </c:numCache>
            </c:numRef>
          </c:val>
          <c:smooth val="0"/>
          <c:extLst>
            <c:ext xmlns:c16="http://schemas.microsoft.com/office/drawing/2014/chart" uri="{C3380CC4-5D6E-409C-BE32-E72D297353CC}">
              <c16:uniqueId val="{00000007-C946-4353-8135-ED8D90DE86EB}"/>
            </c:ext>
          </c:extLst>
        </c:ser>
        <c:ser>
          <c:idx val="4"/>
          <c:order val="2"/>
          <c:tx>
            <c:strRef>
              <c:f>'Graphics Input'!$E$652</c:f>
              <c:strCache>
                <c:ptCount val="1"/>
                <c:pt idx="0">
                  <c:v>Gas-CC-CCS - Mid</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8-C946-4353-8135-ED8D90DE86EB}"/>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9-C946-4353-8135-ED8D90DE86EB}"/>
              </c:ext>
            </c:extLst>
          </c:dPt>
          <c:dPt>
            <c:idx val="12"/>
            <c:marker>
              <c:symbol val="circle"/>
              <c:size val="8"/>
              <c:spPr>
                <a:noFill/>
                <a:ln>
                  <a:noFill/>
                </a:ln>
              </c:spPr>
            </c:marker>
            <c:bubble3D val="0"/>
            <c:extLst>
              <c:ext xmlns:c16="http://schemas.microsoft.com/office/drawing/2014/chart" uri="{C3380CC4-5D6E-409C-BE32-E72D297353CC}">
                <c16:uniqueId val="{0000000A-C946-4353-8135-ED8D90DE86EB}"/>
              </c:ext>
            </c:extLst>
          </c:dPt>
          <c:dPt>
            <c:idx val="13"/>
            <c:marker>
              <c:symbol val="circle"/>
              <c:size val="8"/>
              <c:spPr>
                <a:noFill/>
                <a:ln>
                  <a:noFill/>
                </a:ln>
              </c:spPr>
            </c:marker>
            <c:bubble3D val="0"/>
            <c:extLst>
              <c:ext xmlns:c16="http://schemas.microsoft.com/office/drawing/2014/chart" uri="{C3380CC4-5D6E-409C-BE32-E72D297353CC}">
                <c16:uniqueId val="{0000000B-C946-4353-8135-ED8D90DE86EB}"/>
              </c:ext>
            </c:extLst>
          </c:dPt>
          <c:cat>
            <c:numRef>
              <c:f>'Graphics Input'!$S$644:$BG$644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Input'!$S$652:$BG$652</c:f>
              <c:numCache>
                <c:formatCode>"$"#,##0</c:formatCode>
                <c:ptCount val="41"/>
                <c:pt idx="3">
                  <c:v>2197.5484245417533</c:v>
                </c:pt>
                <c:pt idx="7">
                  <c:v>2157.9558588716764</c:v>
                </c:pt>
                <c:pt idx="8">
                  <c:v>2126.4771199631664</c:v>
                </c:pt>
                <c:pt idx="9">
                  <c:v>2093.6062520072173</c:v>
                </c:pt>
                <c:pt idx="10">
                  <c:v>2043.250658776343</c:v>
                </c:pt>
                <c:pt idx="11">
                  <c:v>2027.1165064578888</c:v>
                </c:pt>
                <c:pt idx="12">
                  <c:v>2010.8888529347557</c:v>
                </c:pt>
                <c:pt idx="13">
                  <c:v>1993.8300775922564</c:v>
                </c:pt>
                <c:pt idx="14">
                  <c:v>1974.6311635648879</c:v>
                </c:pt>
                <c:pt idx="15">
                  <c:v>1955.8478104472024</c:v>
                </c:pt>
                <c:pt idx="16">
                  <c:v>1935.287934440621</c:v>
                </c:pt>
                <c:pt idx="17">
                  <c:v>1922.7899400818958</c:v>
                </c:pt>
                <c:pt idx="18">
                  <c:v>1908.473866743306</c:v>
                </c:pt>
                <c:pt idx="19">
                  <c:v>1891.5709267419377</c:v>
                </c:pt>
                <c:pt idx="20">
                  <c:v>1875.8003902194564</c:v>
                </c:pt>
                <c:pt idx="21">
                  <c:v>1862.2115484728124</c:v>
                </c:pt>
                <c:pt idx="22">
                  <c:v>1848.5084274760056</c:v>
                </c:pt>
                <c:pt idx="23">
                  <c:v>1836.6337744818052</c:v>
                </c:pt>
                <c:pt idx="24">
                  <c:v>1823.740997258881</c:v>
                </c:pt>
                <c:pt idx="25">
                  <c:v>1814.2558194953594</c:v>
                </c:pt>
                <c:pt idx="26">
                  <c:v>1802.3499994329327</c:v>
                </c:pt>
                <c:pt idx="27">
                  <c:v>1792.1168120319815</c:v>
                </c:pt>
                <c:pt idx="28">
                  <c:v>1782.4861879500711</c:v>
                </c:pt>
                <c:pt idx="29">
                  <c:v>1772.1179432534727</c:v>
                </c:pt>
                <c:pt idx="30">
                  <c:v>1761.1886913288017</c:v>
                </c:pt>
                <c:pt idx="31">
                  <c:v>1761.1886913288017</c:v>
                </c:pt>
                <c:pt idx="32">
                  <c:v>1761.1886913288017</c:v>
                </c:pt>
                <c:pt idx="33">
                  <c:v>1761.1886913288017</c:v>
                </c:pt>
                <c:pt idx="34">
                  <c:v>1761.1886913288017</c:v>
                </c:pt>
                <c:pt idx="35">
                  <c:v>1761.1886913288017</c:v>
                </c:pt>
                <c:pt idx="36">
                  <c:v>1761.1886913288017</c:v>
                </c:pt>
                <c:pt idx="37">
                  <c:v>1761.1886913288017</c:v>
                </c:pt>
                <c:pt idx="38">
                  <c:v>1761.1886913288017</c:v>
                </c:pt>
                <c:pt idx="39">
                  <c:v>1761.1886913288017</c:v>
                </c:pt>
                <c:pt idx="40">
                  <c:v>1761.1886913288017</c:v>
                </c:pt>
              </c:numCache>
            </c:numRef>
          </c:val>
          <c:smooth val="0"/>
          <c:extLst>
            <c:ext xmlns:c16="http://schemas.microsoft.com/office/drawing/2014/chart" uri="{C3380CC4-5D6E-409C-BE32-E72D297353CC}">
              <c16:uniqueId val="{0000000C-C946-4353-8135-ED8D90DE86EB}"/>
            </c:ext>
          </c:extLst>
        </c:ser>
        <c:dLbls>
          <c:showLegendKey val="0"/>
          <c:showVal val="0"/>
          <c:showCatName val="0"/>
          <c:showSerName val="0"/>
          <c:showPercent val="0"/>
          <c:showBubbleSize val="0"/>
        </c:dLbls>
        <c:smooth val="0"/>
        <c:axId val="175142784"/>
        <c:axId val="175144320"/>
      </c:lineChart>
      <c:catAx>
        <c:axId val="175142784"/>
        <c:scaling>
          <c:orientation val="minMax"/>
        </c:scaling>
        <c:delete val="0"/>
        <c:axPos val="b"/>
        <c:numFmt formatCode="General" sourceLinked="1"/>
        <c:majorTickMark val="out"/>
        <c:minorTickMark val="none"/>
        <c:tickLblPos val="nextTo"/>
        <c:txPr>
          <a:bodyPr/>
          <a:lstStyle/>
          <a:p>
            <a:pPr>
              <a:defRPr sz="1400"/>
            </a:pPr>
            <a:endParaRPr lang="da-DK"/>
          </a:p>
        </c:txPr>
        <c:crossAx val="175144320"/>
        <c:crosses val="autoZero"/>
        <c:auto val="1"/>
        <c:lblAlgn val="ctr"/>
        <c:lblOffset val="100"/>
        <c:tickLblSkip val="5"/>
        <c:tickMarkSkip val="1"/>
        <c:noMultiLvlLbl val="0"/>
      </c:catAx>
      <c:valAx>
        <c:axId val="175144320"/>
        <c:scaling>
          <c:orientation val="minMax"/>
          <c:max val="300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Gas CAPEX </a:t>
                </a:r>
                <a:r>
                  <a:rPr lang="en-US" sz="1400"/>
                  <a:t>($/kW)</a:t>
                </a:r>
              </a:p>
            </c:rich>
          </c:tx>
          <c:layout>
            <c:manualLayout>
              <c:xMode val="edge"/>
              <c:yMode val="edge"/>
              <c:x val="2.71090216373585E-2"/>
              <c:y val="0.39289415480149498"/>
            </c:manualLayout>
          </c:layout>
          <c:overlay val="0"/>
        </c:title>
        <c:numFmt formatCode="&quot;$&quot;#,##0" sourceLinked="0"/>
        <c:majorTickMark val="out"/>
        <c:minorTickMark val="none"/>
        <c:tickLblPos val="nextTo"/>
        <c:txPr>
          <a:bodyPr/>
          <a:lstStyle/>
          <a:p>
            <a:pPr>
              <a:defRPr sz="1400"/>
            </a:pPr>
            <a:endParaRPr lang="da-DK"/>
          </a:p>
        </c:txPr>
        <c:crossAx val="175142784"/>
        <c:crosses val="autoZero"/>
        <c:crossBetween val="midCat"/>
      </c:valAx>
    </c:plotArea>
    <c:legend>
      <c:legendPos val="t"/>
      <c:layout>
        <c:manualLayout>
          <c:xMode val="edge"/>
          <c:yMode val="edge"/>
          <c:x val="0.61503954336840505"/>
          <c:y val="0.124979840602683"/>
          <c:w val="0.36436138093200499"/>
          <c:h val="7.3916983562519994E-2"/>
        </c:manualLayout>
      </c:layout>
      <c:overlay val="0"/>
      <c:txPr>
        <a:bodyPr/>
        <a:lstStyle/>
        <a:p>
          <a:pPr>
            <a:defRPr sz="1400"/>
          </a:pPr>
          <a:endParaRPr lang="da-DK"/>
        </a:p>
      </c:txPr>
    </c:legend>
    <c:plotVisOnly val="1"/>
    <c:dispBlanksAs val="gap"/>
    <c:showDLblsOverMax val="0"/>
  </c:chart>
  <c:spPr>
    <a:ln>
      <a:noFill/>
    </a:ln>
  </c:spPr>
  <c:printSettings>
    <c:headerFooter/>
    <c:pageMargins b="0.75" l="0.7" r="0.7" t="0.75" header="0.3" footer="0.3"/>
    <c:pageSetup/>
  </c:printSettings>
  <c:userShapes r:id="rId1"/>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995482789656801"/>
          <c:y val="9.61545504486358E-2"/>
          <c:w val="0.81161730845088598"/>
          <c:h val="0.77567876488320797"/>
        </c:manualLayout>
      </c:layout>
      <c:lineChart>
        <c:grouping val="standard"/>
        <c:varyColors val="0"/>
        <c:ser>
          <c:idx val="0"/>
          <c:order val="0"/>
          <c:tx>
            <c:strRef>
              <c:f>'Graphics Input'!$E$668</c:f>
              <c:strCache>
                <c:ptCount val="1"/>
                <c:pt idx="0">
                  <c:v>Gas-CT - Mid</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prstDash val="solid"/>
                </a:ln>
              </c:spPr>
            </c:marker>
            <c:bubble3D val="0"/>
            <c:extLst>
              <c:ext xmlns:c16="http://schemas.microsoft.com/office/drawing/2014/chart" uri="{C3380CC4-5D6E-409C-BE32-E72D297353CC}">
                <c16:uniqueId val="{00000000-86E5-4541-9152-D286E9DB8FBE}"/>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1-86E5-4541-9152-D286E9DB8FBE}"/>
              </c:ext>
            </c:extLst>
          </c:dPt>
          <c:cat>
            <c:numRef>
              <c:f>'Graphics Input'!$S$666:$BG$666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Input'!$S$668:$BG$668</c:f>
              <c:numCache>
                <c:formatCode>"$"#,##0</c:formatCode>
                <c:ptCount val="41"/>
                <c:pt idx="3">
                  <c:v>7.3</c:v>
                </c:pt>
                <c:pt idx="4">
                  <c:v>7.3</c:v>
                </c:pt>
                <c:pt idx="5">
                  <c:v>7.3</c:v>
                </c:pt>
                <c:pt idx="6">
                  <c:v>7.3</c:v>
                </c:pt>
                <c:pt idx="7">
                  <c:v>7.3</c:v>
                </c:pt>
                <c:pt idx="8">
                  <c:v>7.3</c:v>
                </c:pt>
                <c:pt idx="9">
                  <c:v>7.3</c:v>
                </c:pt>
                <c:pt idx="10">
                  <c:v>7.3</c:v>
                </c:pt>
                <c:pt idx="11">
                  <c:v>7.3</c:v>
                </c:pt>
                <c:pt idx="12">
                  <c:v>7.3</c:v>
                </c:pt>
                <c:pt idx="13">
                  <c:v>7.3</c:v>
                </c:pt>
                <c:pt idx="14">
                  <c:v>7.3</c:v>
                </c:pt>
                <c:pt idx="15">
                  <c:v>7.3</c:v>
                </c:pt>
                <c:pt idx="16">
                  <c:v>7.3</c:v>
                </c:pt>
                <c:pt idx="17">
                  <c:v>7.3</c:v>
                </c:pt>
                <c:pt idx="18">
                  <c:v>7.3</c:v>
                </c:pt>
                <c:pt idx="19">
                  <c:v>7.3</c:v>
                </c:pt>
                <c:pt idx="20">
                  <c:v>7.3</c:v>
                </c:pt>
                <c:pt idx="21">
                  <c:v>7.3</c:v>
                </c:pt>
                <c:pt idx="22">
                  <c:v>7.3</c:v>
                </c:pt>
                <c:pt idx="23">
                  <c:v>7.3</c:v>
                </c:pt>
                <c:pt idx="24">
                  <c:v>7.3</c:v>
                </c:pt>
                <c:pt idx="25">
                  <c:v>7.3</c:v>
                </c:pt>
                <c:pt idx="26">
                  <c:v>7.3</c:v>
                </c:pt>
                <c:pt idx="27">
                  <c:v>7.3</c:v>
                </c:pt>
                <c:pt idx="28">
                  <c:v>7.3</c:v>
                </c:pt>
                <c:pt idx="29">
                  <c:v>7.3</c:v>
                </c:pt>
                <c:pt idx="30">
                  <c:v>7.3</c:v>
                </c:pt>
                <c:pt idx="31">
                  <c:v>7.3</c:v>
                </c:pt>
                <c:pt idx="32">
                  <c:v>7.3</c:v>
                </c:pt>
                <c:pt idx="33">
                  <c:v>7.3</c:v>
                </c:pt>
                <c:pt idx="34">
                  <c:v>7.3</c:v>
                </c:pt>
                <c:pt idx="35">
                  <c:v>7.3</c:v>
                </c:pt>
                <c:pt idx="36">
                  <c:v>7.3</c:v>
                </c:pt>
                <c:pt idx="37">
                  <c:v>7.3</c:v>
                </c:pt>
                <c:pt idx="38">
                  <c:v>7.3</c:v>
                </c:pt>
                <c:pt idx="39">
                  <c:v>7.3</c:v>
                </c:pt>
                <c:pt idx="40">
                  <c:v>7.3</c:v>
                </c:pt>
              </c:numCache>
            </c:numRef>
          </c:val>
          <c:smooth val="0"/>
          <c:extLst>
            <c:ext xmlns:c16="http://schemas.microsoft.com/office/drawing/2014/chart" uri="{C3380CC4-5D6E-409C-BE32-E72D297353CC}">
              <c16:uniqueId val="{00000002-86E5-4541-9152-D286E9DB8FBE}"/>
            </c:ext>
          </c:extLst>
        </c:ser>
        <c:ser>
          <c:idx val="2"/>
          <c:order val="1"/>
          <c:tx>
            <c:strRef>
              <c:f>'Graphics Input'!$E$671</c:f>
              <c:strCache>
                <c:ptCount val="1"/>
                <c:pt idx="0">
                  <c:v>Gas-CC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3-86E5-4541-9152-D286E9DB8FBE}"/>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4-86E5-4541-9152-D286E9DB8FBE}"/>
              </c:ext>
            </c:extLst>
          </c:dPt>
          <c:dPt>
            <c:idx val="12"/>
            <c:bubble3D val="0"/>
            <c:extLst>
              <c:ext xmlns:c16="http://schemas.microsoft.com/office/drawing/2014/chart" uri="{C3380CC4-5D6E-409C-BE32-E72D297353CC}">
                <c16:uniqueId val="{00000005-86E5-4541-9152-D286E9DB8FBE}"/>
              </c:ext>
            </c:extLst>
          </c:dPt>
          <c:dPt>
            <c:idx val="13"/>
            <c:bubble3D val="0"/>
            <c:extLst>
              <c:ext xmlns:c16="http://schemas.microsoft.com/office/drawing/2014/chart" uri="{C3380CC4-5D6E-409C-BE32-E72D297353CC}">
                <c16:uniqueId val="{00000006-86E5-4541-9152-D286E9DB8FBE}"/>
              </c:ext>
            </c:extLst>
          </c:dPt>
          <c:cat>
            <c:numRef>
              <c:f>'Graphics Input'!$S$666:$BG$666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Input'!$S$671:$BG$671</c:f>
              <c:numCache>
                <c:formatCode>"$"#,##0</c:formatCode>
                <c:ptCount val="41"/>
                <c:pt idx="3">
                  <c:v>14.48</c:v>
                </c:pt>
                <c:pt idx="4">
                  <c:v>14.48</c:v>
                </c:pt>
                <c:pt idx="5">
                  <c:v>14.48</c:v>
                </c:pt>
                <c:pt idx="6">
                  <c:v>14.48</c:v>
                </c:pt>
                <c:pt idx="7">
                  <c:v>14.48</c:v>
                </c:pt>
                <c:pt idx="8">
                  <c:v>14.48</c:v>
                </c:pt>
                <c:pt idx="9">
                  <c:v>14.48</c:v>
                </c:pt>
                <c:pt idx="10">
                  <c:v>14.48</c:v>
                </c:pt>
                <c:pt idx="11">
                  <c:v>14.48</c:v>
                </c:pt>
                <c:pt idx="12">
                  <c:v>14.48</c:v>
                </c:pt>
                <c:pt idx="13">
                  <c:v>14.48</c:v>
                </c:pt>
                <c:pt idx="14">
                  <c:v>14.48</c:v>
                </c:pt>
                <c:pt idx="15">
                  <c:v>14.48</c:v>
                </c:pt>
                <c:pt idx="16">
                  <c:v>14.48</c:v>
                </c:pt>
                <c:pt idx="17">
                  <c:v>14.48</c:v>
                </c:pt>
                <c:pt idx="18">
                  <c:v>14.48</c:v>
                </c:pt>
                <c:pt idx="19">
                  <c:v>14.48</c:v>
                </c:pt>
                <c:pt idx="20">
                  <c:v>14.48</c:v>
                </c:pt>
                <c:pt idx="21">
                  <c:v>14.48</c:v>
                </c:pt>
                <c:pt idx="22">
                  <c:v>14.48</c:v>
                </c:pt>
                <c:pt idx="23">
                  <c:v>14.48</c:v>
                </c:pt>
                <c:pt idx="24">
                  <c:v>14.48</c:v>
                </c:pt>
                <c:pt idx="25">
                  <c:v>14.48</c:v>
                </c:pt>
                <c:pt idx="26">
                  <c:v>14.48</c:v>
                </c:pt>
                <c:pt idx="27">
                  <c:v>14.48</c:v>
                </c:pt>
                <c:pt idx="28">
                  <c:v>14.48</c:v>
                </c:pt>
                <c:pt idx="29">
                  <c:v>14.48</c:v>
                </c:pt>
                <c:pt idx="30">
                  <c:v>14.48</c:v>
                </c:pt>
                <c:pt idx="31">
                  <c:v>14.48</c:v>
                </c:pt>
                <c:pt idx="32">
                  <c:v>14.48</c:v>
                </c:pt>
                <c:pt idx="33">
                  <c:v>14.48</c:v>
                </c:pt>
                <c:pt idx="34">
                  <c:v>14.48</c:v>
                </c:pt>
                <c:pt idx="35">
                  <c:v>14.48</c:v>
                </c:pt>
                <c:pt idx="36">
                  <c:v>14.48</c:v>
                </c:pt>
                <c:pt idx="37">
                  <c:v>14.48</c:v>
                </c:pt>
                <c:pt idx="38">
                  <c:v>14.48</c:v>
                </c:pt>
                <c:pt idx="39">
                  <c:v>14.48</c:v>
                </c:pt>
                <c:pt idx="40">
                  <c:v>14.48</c:v>
                </c:pt>
              </c:numCache>
            </c:numRef>
          </c:val>
          <c:smooth val="0"/>
          <c:extLst>
            <c:ext xmlns:c16="http://schemas.microsoft.com/office/drawing/2014/chart" uri="{C3380CC4-5D6E-409C-BE32-E72D297353CC}">
              <c16:uniqueId val="{00000007-86E5-4541-9152-D286E9DB8FBE}"/>
            </c:ext>
          </c:extLst>
        </c:ser>
        <c:ser>
          <c:idx val="3"/>
          <c:order val="2"/>
          <c:tx>
            <c:strRef>
              <c:f>'Graphics Input'!$E$674</c:f>
              <c:strCache>
                <c:ptCount val="1"/>
                <c:pt idx="0">
                  <c:v>Gas-CC-CCS - Mid</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8-86E5-4541-9152-D286E9DB8FBE}"/>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9-86E5-4541-9152-D286E9DB8FBE}"/>
              </c:ext>
            </c:extLst>
          </c:dPt>
          <c:cat>
            <c:numRef>
              <c:f>'Graphics Input'!$S$666:$BG$666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Input'!$S$674:$BG$674</c:f>
              <c:numCache>
                <c:formatCode>"$"#,##0</c:formatCode>
                <c:ptCount val="41"/>
                <c:pt idx="3">
                  <c:v>32.270000000000003</c:v>
                </c:pt>
                <c:pt idx="4">
                  <c:v>32.270000000000003</c:v>
                </c:pt>
                <c:pt idx="5">
                  <c:v>32.270000000000003</c:v>
                </c:pt>
                <c:pt idx="6">
                  <c:v>32.270000000000003</c:v>
                </c:pt>
                <c:pt idx="7">
                  <c:v>32.270000000000003</c:v>
                </c:pt>
                <c:pt idx="8">
                  <c:v>32.270000000000003</c:v>
                </c:pt>
                <c:pt idx="9">
                  <c:v>32.270000000000003</c:v>
                </c:pt>
                <c:pt idx="10">
                  <c:v>32.270000000000003</c:v>
                </c:pt>
                <c:pt idx="11">
                  <c:v>32.270000000000003</c:v>
                </c:pt>
                <c:pt idx="12">
                  <c:v>32.270000000000003</c:v>
                </c:pt>
                <c:pt idx="13">
                  <c:v>32.270000000000003</c:v>
                </c:pt>
                <c:pt idx="14">
                  <c:v>32.270000000000003</c:v>
                </c:pt>
                <c:pt idx="15">
                  <c:v>32.270000000000003</c:v>
                </c:pt>
                <c:pt idx="16">
                  <c:v>32.270000000000003</c:v>
                </c:pt>
                <c:pt idx="17">
                  <c:v>32.270000000000003</c:v>
                </c:pt>
                <c:pt idx="18">
                  <c:v>32.270000000000003</c:v>
                </c:pt>
                <c:pt idx="19">
                  <c:v>32.270000000000003</c:v>
                </c:pt>
                <c:pt idx="20">
                  <c:v>32.270000000000003</c:v>
                </c:pt>
                <c:pt idx="21">
                  <c:v>32.270000000000003</c:v>
                </c:pt>
                <c:pt idx="22">
                  <c:v>32.270000000000003</c:v>
                </c:pt>
                <c:pt idx="23">
                  <c:v>32.270000000000003</c:v>
                </c:pt>
                <c:pt idx="24">
                  <c:v>32.270000000000003</c:v>
                </c:pt>
                <c:pt idx="25">
                  <c:v>32.270000000000003</c:v>
                </c:pt>
                <c:pt idx="26">
                  <c:v>32.270000000000003</c:v>
                </c:pt>
                <c:pt idx="27">
                  <c:v>32.270000000000003</c:v>
                </c:pt>
                <c:pt idx="28">
                  <c:v>32.270000000000003</c:v>
                </c:pt>
                <c:pt idx="29">
                  <c:v>32.270000000000003</c:v>
                </c:pt>
                <c:pt idx="30">
                  <c:v>32.270000000000003</c:v>
                </c:pt>
                <c:pt idx="31">
                  <c:v>32.270000000000003</c:v>
                </c:pt>
                <c:pt idx="32">
                  <c:v>32.270000000000003</c:v>
                </c:pt>
                <c:pt idx="33">
                  <c:v>32.270000000000003</c:v>
                </c:pt>
                <c:pt idx="34">
                  <c:v>32.270000000000003</c:v>
                </c:pt>
                <c:pt idx="35">
                  <c:v>32.270000000000003</c:v>
                </c:pt>
                <c:pt idx="36">
                  <c:v>32.270000000000003</c:v>
                </c:pt>
                <c:pt idx="37">
                  <c:v>32.270000000000003</c:v>
                </c:pt>
                <c:pt idx="38">
                  <c:v>32.270000000000003</c:v>
                </c:pt>
                <c:pt idx="39">
                  <c:v>32.270000000000003</c:v>
                </c:pt>
                <c:pt idx="40">
                  <c:v>32.270000000000003</c:v>
                </c:pt>
              </c:numCache>
            </c:numRef>
          </c:val>
          <c:smooth val="0"/>
          <c:extLst>
            <c:ext xmlns:c16="http://schemas.microsoft.com/office/drawing/2014/chart" uri="{C3380CC4-5D6E-409C-BE32-E72D297353CC}">
              <c16:uniqueId val="{0000000A-86E5-4541-9152-D286E9DB8FBE}"/>
            </c:ext>
          </c:extLst>
        </c:ser>
        <c:dLbls>
          <c:showLegendKey val="0"/>
          <c:showVal val="0"/>
          <c:showCatName val="0"/>
          <c:showSerName val="0"/>
          <c:showPercent val="0"/>
          <c:showBubbleSize val="0"/>
        </c:dLbls>
        <c:smooth val="0"/>
        <c:axId val="134813952"/>
        <c:axId val="134815744"/>
      </c:lineChart>
      <c:catAx>
        <c:axId val="134813952"/>
        <c:scaling>
          <c:orientation val="minMax"/>
        </c:scaling>
        <c:delete val="0"/>
        <c:axPos val="b"/>
        <c:numFmt formatCode="General" sourceLinked="1"/>
        <c:majorTickMark val="out"/>
        <c:minorTickMark val="none"/>
        <c:tickLblPos val="nextTo"/>
        <c:txPr>
          <a:bodyPr/>
          <a:lstStyle/>
          <a:p>
            <a:pPr>
              <a:defRPr sz="1400"/>
            </a:pPr>
            <a:endParaRPr lang="da-DK"/>
          </a:p>
        </c:txPr>
        <c:crossAx val="134815744"/>
        <c:crosses val="autoZero"/>
        <c:auto val="1"/>
        <c:lblAlgn val="ctr"/>
        <c:lblOffset val="100"/>
        <c:tickLblSkip val="5"/>
        <c:tickMarkSkip val="1"/>
        <c:noMultiLvlLbl val="0"/>
      </c:catAx>
      <c:valAx>
        <c:axId val="134815744"/>
        <c:scaling>
          <c:orientation val="minMax"/>
          <c:max val="50"/>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Gas Fixed Operations and Maintenance </a:t>
                </a:r>
                <a:r>
                  <a:rPr lang="en-US" sz="1400"/>
                  <a:t>($/kW/yr)</a:t>
                </a:r>
              </a:p>
            </c:rich>
          </c:tx>
          <c:layout>
            <c:manualLayout>
              <c:xMode val="edge"/>
              <c:yMode val="edge"/>
              <c:x val="2.64227698879115E-2"/>
              <c:y val="9.7545275604763101E-2"/>
            </c:manualLayout>
          </c:layout>
          <c:overlay val="0"/>
        </c:title>
        <c:numFmt formatCode="&quot;$&quot;#,##0" sourceLinked="0"/>
        <c:majorTickMark val="out"/>
        <c:minorTickMark val="none"/>
        <c:tickLblPos val="nextTo"/>
        <c:txPr>
          <a:bodyPr/>
          <a:lstStyle/>
          <a:p>
            <a:pPr>
              <a:defRPr sz="1400"/>
            </a:pPr>
            <a:endParaRPr lang="da-DK"/>
          </a:p>
        </c:txPr>
        <c:crossAx val="134813952"/>
        <c:crosses val="autoZero"/>
        <c:crossBetween val="midCat"/>
      </c:valAx>
    </c:plotArea>
    <c:legend>
      <c:legendPos val="t"/>
      <c:layout>
        <c:manualLayout>
          <c:xMode val="edge"/>
          <c:yMode val="edge"/>
          <c:x val="0.50277295930861499"/>
          <c:y val="0.160491908932858"/>
          <c:w val="0.479430001361072"/>
          <c:h val="0.116367576146005"/>
        </c:manualLayout>
      </c:layout>
      <c:overlay val="0"/>
      <c:txPr>
        <a:bodyPr/>
        <a:lstStyle/>
        <a:p>
          <a:pPr>
            <a:defRPr sz="14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07496647312399"/>
          <c:y val="6.3922081642989195E-2"/>
          <c:w val="0.82185900216178898"/>
          <c:h val="0.81318821339193104"/>
        </c:manualLayout>
      </c:layout>
      <c:lineChart>
        <c:grouping val="standard"/>
        <c:varyColors val="0"/>
        <c:ser>
          <c:idx val="3"/>
          <c:order val="0"/>
          <c:tx>
            <c:strRef>
              <c:f>'Graphics Input'!$E$634</c:f>
              <c:strCache>
                <c:ptCount val="1"/>
                <c:pt idx="0">
                  <c:v>Gas-CT - Low</c:v>
                </c:pt>
              </c:strCache>
            </c:strRef>
          </c:tx>
          <c:spPr>
            <a:ln>
              <a:solidFill>
                <a:schemeClr val="accent6"/>
              </a:solidFill>
              <a:prstDash val="sysDot"/>
            </a:ln>
          </c:spPr>
          <c:marker>
            <c:symbol val="none"/>
          </c:marker>
          <c:dPt>
            <c:idx val="0"/>
            <c:marker>
              <c:symbol val="circle"/>
              <c:size val="9"/>
              <c:spPr>
                <a:noFill/>
                <a:ln w="9525" cmpd="sng">
                  <a:solidFill>
                    <a:schemeClr val="accent3"/>
                  </a:solidFill>
                  <a:prstDash val="dot"/>
                </a:ln>
              </c:spPr>
            </c:marker>
            <c:bubble3D val="0"/>
            <c:extLst>
              <c:ext xmlns:c16="http://schemas.microsoft.com/office/drawing/2014/chart" uri="{C3380CC4-5D6E-409C-BE32-E72D297353CC}">
                <c16:uniqueId val="{00000000-0DD9-4AFF-896A-3080426003D3}"/>
              </c:ext>
            </c:extLst>
          </c:dPt>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Input'!$S$634:$BG$634</c:f>
              <c:numCache>
                <c:formatCode>"$"#,##0</c:formatCode>
                <c:ptCount val="41"/>
                <c:pt idx="5">
                  <c:v>351.73149172117849</c:v>
                </c:pt>
                <c:pt idx="6">
                  <c:v>351.13171269899294</c:v>
                </c:pt>
                <c:pt idx="7">
                  <c:v>349.60630274206767</c:v>
                </c:pt>
                <c:pt idx="8">
                  <c:v>347.36657559944945</c:v>
                </c:pt>
                <c:pt idx="9">
                  <c:v>346.87210272374062</c:v>
                </c:pt>
                <c:pt idx="10">
                  <c:v>346.52000474643933</c:v>
                </c:pt>
                <c:pt idx="11">
                  <c:v>345.21575431515356</c:v>
                </c:pt>
                <c:pt idx="12">
                  <c:v>344.23118114859705</c:v>
                </c:pt>
                <c:pt idx="13">
                  <c:v>344.72560982475386</c:v>
                </c:pt>
                <c:pt idx="14">
                  <c:v>344.24804610556561</c:v>
                </c:pt>
                <c:pt idx="15">
                  <c:v>344.38687208181193</c:v>
                </c:pt>
                <c:pt idx="16">
                  <c:v>341.94294269622605</c:v>
                </c:pt>
                <c:pt idx="17">
                  <c:v>339.89225441187881</c:v>
                </c:pt>
                <c:pt idx="18">
                  <c:v>339.07483171077689</c:v>
                </c:pt>
                <c:pt idx="19">
                  <c:v>338.85815527309626</c:v>
                </c:pt>
                <c:pt idx="20">
                  <c:v>337.87291317447654</c:v>
                </c:pt>
                <c:pt idx="21">
                  <c:v>337.34851180928314</c:v>
                </c:pt>
                <c:pt idx="22">
                  <c:v>336.4413586524513</c:v>
                </c:pt>
                <c:pt idx="23">
                  <c:v>335.94760485713232</c:v>
                </c:pt>
                <c:pt idx="24">
                  <c:v>335.25792904157328</c:v>
                </c:pt>
                <c:pt idx="25">
                  <c:v>335.14481976187039</c:v>
                </c:pt>
                <c:pt idx="26">
                  <c:v>334.31109848883415</c:v>
                </c:pt>
                <c:pt idx="27">
                  <c:v>334.13812220362354</c:v>
                </c:pt>
                <c:pt idx="28">
                  <c:v>333.66490728889789</c:v>
                </c:pt>
                <c:pt idx="29">
                  <c:v>333.21483300299826</c:v>
                </c:pt>
                <c:pt idx="30">
                  <c:v>332.49143761183279</c:v>
                </c:pt>
                <c:pt idx="31">
                  <c:v>332.49143761183279</c:v>
                </c:pt>
                <c:pt idx="32">
                  <c:v>332.49143761183279</c:v>
                </c:pt>
                <c:pt idx="33">
                  <c:v>332.49143761183279</c:v>
                </c:pt>
                <c:pt idx="34">
                  <c:v>332.49143761183279</c:v>
                </c:pt>
                <c:pt idx="35">
                  <c:v>332.49143761183279</c:v>
                </c:pt>
                <c:pt idx="36">
                  <c:v>332.49143761183279</c:v>
                </c:pt>
                <c:pt idx="37">
                  <c:v>332.49143761183279</c:v>
                </c:pt>
                <c:pt idx="38">
                  <c:v>332.49143761183279</c:v>
                </c:pt>
                <c:pt idx="39">
                  <c:v>332.49143761183279</c:v>
                </c:pt>
                <c:pt idx="40">
                  <c:v>332.49143761183279</c:v>
                </c:pt>
              </c:numCache>
            </c:numRef>
          </c:val>
          <c:smooth val="0"/>
          <c:extLst>
            <c:ext xmlns:c16="http://schemas.microsoft.com/office/drawing/2014/chart" uri="{C3380CC4-5D6E-409C-BE32-E72D297353CC}">
              <c16:uniqueId val="{00000001-0DD9-4AFF-896A-3080426003D3}"/>
            </c:ext>
          </c:extLst>
        </c:ser>
        <c:ser>
          <c:idx val="4"/>
          <c:order val="1"/>
          <c:tx>
            <c:strRef>
              <c:f>'Graphics Input'!$E$635</c:f>
              <c:strCache>
                <c:ptCount val="1"/>
                <c:pt idx="0">
                  <c:v>Gas-CT - Mid</c:v>
                </c:pt>
              </c:strCache>
            </c:strRef>
          </c:tx>
          <c:spPr>
            <a:ln>
              <a:solidFill>
                <a:schemeClr val="accent6"/>
              </a:solidFill>
              <a:prstDash val="solid"/>
            </a:ln>
          </c:spPr>
          <c:marker>
            <c:symbol val="none"/>
          </c:marker>
          <c:dPt>
            <c:idx val="0"/>
            <c:marker>
              <c:symbol val="circle"/>
              <c:size val="9"/>
              <c:spPr>
                <a:solidFill>
                  <a:schemeClr val="accent3"/>
                </a:solidFill>
                <a:ln w="9525" cmpd="sng">
                  <a:solidFill>
                    <a:schemeClr val="accent3"/>
                  </a:solidFill>
                  <a:prstDash val="solid"/>
                </a:ln>
              </c:spPr>
            </c:marker>
            <c:bubble3D val="0"/>
            <c:extLst>
              <c:ext xmlns:c16="http://schemas.microsoft.com/office/drawing/2014/chart" uri="{C3380CC4-5D6E-409C-BE32-E72D297353CC}">
                <c16:uniqueId val="{00000002-0DD9-4AFF-896A-3080426003D3}"/>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3-0DD9-4AFF-896A-3080426003D3}"/>
              </c:ext>
            </c:extLst>
          </c:dPt>
          <c:dPt>
            <c:idx val="12"/>
            <c:bubble3D val="0"/>
            <c:spPr>
              <a:ln cap="rnd">
                <a:solidFill>
                  <a:schemeClr val="accent6"/>
                </a:solidFill>
                <a:prstDash val="solid"/>
                <a:round/>
              </a:ln>
              <a:effectLst/>
            </c:spPr>
            <c:extLst>
              <c:ext xmlns:c16="http://schemas.microsoft.com/office/drawing/2014/chart" uri="{C3380CC4-5D6E-409C-BE32-E72D297353CC}">
                <c16:uniqueId val="{00000005-0DD9-4AFF-896A-3080426003D3}"/>
              </c:ext>
            </c:extLst>
          </c:dPt>
          <c:dPt>
            <c:idx val="13"/>
            <c:bubble3D val="0"/>
            <c:extLst>
              <c:ext xmlns:c16="http://schemas.microsoft.com/office/drawing/2014/chart" uri="{C3380CC4-5D6E-409C-BE32-E72D297353CC}">
                <c16:uniqueId val="{00000006-0DD9-4AFF-896A-3080426003D3}"/>
              </c:ext>
            </c:extLst>
          </c:dPt>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Input'!$S$635:$BG$635</c:f>
              <c:numCache>
                <c:formatCode>"$"#,##0</c:formatCode>
                <c:ptCount val="41"/>
                <c:pt idx="3">
                  <c:v>357.40706098710598</c:v>
                </c:pt>
                <c:pt idx="5">
                  <c:v>356.44784656106117</c:v>
                </c:pt>
                <c:pt idx="6">
                  <c:v>355.96258604992158</c:v>
                </c:pt>
                <c:pt idx="7">
                  <c:v>356.63227791782521</c:v>
                </c:pt>
                <c:pt idx="8">
                  <c:v>356.79298287334973</c:v>
                </c:pt>
                <c:pt idx="9">
                  <c:v>356.32803724060278</c:v>
                </c:pt>
                <c:pt idx="10">
                  <c:v>353.41471389130737</c:v>
                </c:pt>
                <c:pt idx="11">
                  <c:v>353.47016466324743</c:v>
                </c:pt>
                <c:pt idx="12">
                  <c:v>352.36642073364106</c:v>
                </c:pt>
                <c:pt idx="13">
                  <c:v>351.81043126756913</c:v>
                </c:pt>
                <c:pt idx="14">
                  <c:v>351.7513985816164</c:v>
                </c:pt>
                <c:pt idx="15">
                  <c:v>351.09328267320984</c:v>
                </c:pt>
                <c:pt idx="16">
                  <c:v>349.71640006670503</c:v>
                </c:pt>
                <c:pt idx="17">
                  <c:v>349.73235496906358</c:v>
                </c:pt>
                <c:pt idx="18">
                  <c:v>349.95256141019041</c:v>
                </c:pt>
                <c:pt idx="19">
                  <c:v>350.78324144611679</c:v>
                </c:pt>
                <c:pt idx="20">
                  <c:v>352.06549496088905</c:v>
                </c:pt>
                <c:pt idx="21">
                  <c:v>352.24687181172692</c:v>
                </c:pt>
                <c:pt idx="22">
                  <c:v>352.27190239389802</c:v>
                </c:pt>
                <c:pt idx="23">
                  <c:v>353.45799840307563</c:v>
                </c:pt>
                <c:pt idx="24">
                  <c:v>354.07662980648041</c:v>
                </c:pt>
                <c:pt idx="25">
                  <c:v>355.49233277506687</c:v>
                </c:pt>
                <c:pt idx="26">
                  <c:v>357.56264407534445</c:v>
                </c:pt>
                <c:pt idx="27">
                  <c:v>357.7158915682374</c:v>
                </c:pt>
                <c:pt idx="28">
                  <c:v>357.67872878938664</c:v>
                </c:pt>
                <c:pt idx="29">
                  <c:v>359.48229432509015</c:v>
                </c:pt>
                <c:pt idx="30">
                  <c:v>361.31419913675944</c:v>
                </c:pt>
                <c:pt idx="31">
                  <c:v>361.31419913675944</c:v>
                </c:pt>
                <c:pt idx="32">
                  <c:v>361.31419913675944</c:v>
                </c:pt>
                <c:pt idx="33">
                  <c:v>361.31419913675944</c:v>
                </c:pt>
                <c:pt idx="34">
                  <c:v>361.31419913675944</c:v>
                </c:pt>
                <c:pt idx="35">
                  <c:v>361.31419913675944</c:v>
                </c:pt>
                <c:pt idx="36">
                  <c:v>361.31419913675944</c:v>
                </c:pt>
                <c:pt idx="37">
                  <c:v>361.31419913675944</c:v>
                </c:pt>
                <c:pt idx="38">
                  <c:v>361.31419913675944</c:v>
                </c:pt>
                <c:pt idx="39">
                  <c:v>361.31419913675944</c:v>
                </c:pt>
                <c:pt idx="40">
                  <c:v>361.31419913675944</c:v>
                </c:pt>
              </c:numCache>
            </c:numRef>
          </c:val>
          <c:smooth val="0"/>
          <c:extLst>
            <c:ext xmlns:c16="http://schemas.microsoft.com/office/drawing/2014/chart" uri="{C3380CC4-5D6E-409C-BE32-E72D297353CC}">
              <c16:uniqueId val="{00000007-0DD9-4AFF-896A-3080426003D3}"/>
            </c:ext>
          </c:extLst>
        </c:ser>
        <c:ser>
          <c:idx val="6"/>
          <c:order val="2"/>
          <c:tx>
            <c:strRef>
              <c:f>'Graphics Input'!$E$636</c:f>
              <c:strCache>
                <c:ptCount val="1"/>
                <c:pt idx="0">
                  <c:v>Gas-CT - High</c:v>
                </c:pt>
              </c:strCache>
            </c:strRef>
          </c:tx>
          <c:spPr>
            <a:ln>
              <a:solidFill>
                <a:schemeClr val="accent6"/>
              </a:solidFill>
              <a:prstDash val="dash"/>
            </a:ln>
          </c:spPr>
          <c:marker>
            <c:symbol val="none"/>
          </c:marker>
          <c:dPt>
            <c:idx val="0"/>
            <c:marker>
              <c:symbol val="circle"/>
              <c:size val="9"/>
              <c:spPr>
                <a:noFill/>
                <a:ln>
                  <a:solidFill>
                    <a:schemeClr val="accent3"/>
                  </a:solidFill>
                  <a:prstDash val="dash"/>
                </a:ln>
              </c:spPr>
            </c:marker>
            <c:bubble3D val="0"/>
            <c:extLst>
              <c:ext xmlns:c16="http://schemas.microsoft.com/office/drawing/2014/chart" uri="{C3380CC4-5D6E-409C-BE32-E72D297353CC}">
                <c16:uniqueId val="{00000008-0DD9-4AFF-896A-3080426003D3}"/>
              </c:ext>
            </c:extLst>
          </c:dPt>
          <c:dPt>
            <c:idx val="1"/>
            <c:bubble3D val="0"/>
            <c:extLst>
              <c:ext xmlns:c16="http://schemas.microsoft.com/office/drawing/2014/chart" uri="{C3380CC4-5D6E-409C-BE32-E72D297353CC}">
                <c16:uniqueId val="{00000009-0DD9-4AFF-896A-3080426003D3}"/>
              </c:ext>
            </c:extLst>
          </c:dPt>
          <c:dPt>
            <c:idx val="13"/>
            <c:bubble3D val="0"/>
            <c:extLst>
              <c:ext xmlns:c16="http://schemas.microsoft.com/office/drawing/2014/chart" uri="{C3380CC4-5D6E-409C-BE32-E72D297353CC}">
                <c16:uniqueId val="{0000000A-0DD9-4AFF-896A-3080426003D3}"/>
              </c:ext>
            </c:extLst>
          </c:dPt>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Input'!$S$636:$BG$636</c:f>
              <c:numCache>
                <c:formatCode>"$"#,##0</c:formatCode>
                <c:ptCount val="41"/>
                <c:pt idx="5">
                  <c:v>358.30627750944825</c:v>
                </c:pt>
                <c:pt idx="6">
                  <c:v>358.64615617826962</c:v>
                </c:pt>
                <c:pt idx="7">
                  <c:v>360.69289799055252</c:v>
                </c:pt>
                <c:pt idx="8">
                  <c:v>360.46230178317376</c:v>
                </c:pt>
                <c:pt idx="9">
                  <c:v>360.66843971186375</c:v>
                </c:pt>
                <c:pt idx="10">
                  <c:v>359.86129158671304</c:v>
                </c:pt>
                <c:pt idx="11">
                  <c:v>360.15128378626798</c:v>
                </c:pt>
                <c:pt idx="12">
                  <c:v>361.15652796032725</c:v>
                </c:pt>
                <c:pt idx="13">
                  <c:v>362.666009261704</c:v>
                </c:pt>
                <c:pt idx="14">
                  <c:v>363.92307900463697</c:v>
                </c:pt>
                <c:pt idx="15">
                  <c:v>365.71617633889895</c:v>
                </c:pt>
                <c:pt idx="16">
                  <c:v>367.37540876171965</c:v>
                </c:pt>
                <c:pt idx="17">
                  <c:v>369.80208292116527</c:v>
                </c:pt>
                <c:pt idx="18">
                  <c:v>371.17938936229206</c:v>
                </c:pt>
                <c:pt idx="19">
                  <c:v>372.13028488697694</c:v>
                </c:pt>
                <c:pt idx="20">
                  <c:v>372.70546886362609</c:v>
                </c:pt>
                <c:pt idx="21">
                  <c:v>372.03456370811011</c:v>
                </c:pt>
                <c:pt idx="22">
                  <c:v>372.45955538754413</c:v>
                </c:pt>
                <c:pt idx="23">
                  <c:v>372.81472804628186</c:v>
                </c:pt>
                <c:pt idx="24">
                  <c:v>373.22928343062506</c:v>
                </c:pt>
                <c:pt idx="25">
                  <c:v>375.82386921201703</c:v>
                </c:pt>
                <c:pt idx="26">
                  <c:v>378.20695380408341</c:v>
                </c:pt>
                <c:pt idx="27">
                  <c:v>379.8073303536724</c:v>
                </c:pt>
                <c:pt idx="28">
                  <c:v>379.48055324930846</c:v>
                </c:pt>
                <c:pt idx="29">
                  <c:v>384.30266429332084</c:v>
                </c:pt>
                <c:pt idx="30">
                  <c:v>386.97809462796181</c:v>
                </c:pt>
                <c:pt idx="31">
                  <c:v>386.97809462796181</c:v>
                </c:pt>
                <c:pt idx="32">
                  <c:v>386.97809462796181</c:v>
                </c:pt>
                <c:pt idx="33">
                  <c:v>386.97809462796181</c:v>
                </c:pt>
                <c:pt idx="34">
                  <c:v>386.97809462796181</c:v>
                </c:pt>
                <c:pt idx="35">
                  <c:v>386.97809462796181</c:v>
                </c:pt>
                <c:pt idx="36">
                  <c:v>386.97809462796181</c:v>
                </c:pt>
                <c:pt idx="37">
                  <c:v>386.97809462796181</c:v>
                </c:pt>
                <c:pt idx="38">
                  <c:v>386.97809462796181</c:v>
                </c:pt>
                <c:pt idx="39">
                  <c:v>386.97809462796181</c:v>
                </c:pt>
                <c:pt idx="40">
                  <c:v>386.97809462796181</c:v>
                </c:pt>
              </c:numCache>
            </c:numRef>
          </c:val>
          <c:smooth val="0"/>
          <c:extLst>
            <c:ext xmlns:c16="http://schemas.microsoft.com/office/drawing/2014/chart" uri="{C3380CC4-5D6E-409C-BE32-E72D297353CC}">
              <c16:uniqueId val="{0000000B-0DD9-4AFF-896A-3080426003D3}"/>
            </c:ext>
          </c:extLst>
        </c:ser>
        <c:ser>
          <c:idx val="0"/>
          <c:order val="3"/>
          <c:tx>
            <c:strRef>
              <c:f>'Graphics Input'!$E$637</c:f>
              <c:strCache>
                <c:ptCount val="1"/>
                <c:pt idx="0">
                  <c:v>Gas-CC - Low</c:v>
                </c:pt>
              </c:strCache>
            </c:strRef>
          </c:tx>
          <c:spPr>
            <a:ln>
              <a:solidFill>
                <a:schemeClr val="accent5"/>
              </a:solidFill>
              <a:prstDash val="sysDot"/>
            </a:ln>
          </c:spPr>
          <c:marker>
            <c:symbol val="none"/>
          </c:marker>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Input'!$S$637:$BG$637</c:f>
              <c:numCache>
                <c:formatCode>"$"#,##0</c:formatCode>
                <c:ptCount val="41"/>
                <c:pt idx="5">
                  <c:v>63.672910610154311</c:v>
                </c:pt>
                <c:pt idx="6">
                  <c:v>62.871585093825807</c:v>
                </c:pt>
                <c:pt idx="7">
                  <c:v>62.684694602035378</c:v>
                </c:pt>
                <c:pt idx="8">
                  <c:v>63.227146359621713</c:v>
                </c:pt>
                <c:pt idx="9">
                  <c:v>63.797685467837937</c:v>
                </c:pt>
                <c:pt idx="10">
                  <c:v>64.563579464727127</c:v>
                </c:pt>
                <c:pt idx="11">
                  <c:v>64.574802678107034</c:v>
                </c:pt>
                <c:pt idx="12">
                  <c:v>64.811472437678574</c:v>
                </c:pt>
                <c:pt idx="13">
                  <c:v>66.160031135596654</c:v>
                </c:pt>
                <c:pt idx="14">
                  <c:v>66.990652996263634</c:v>
                </c:pt>
                <c:pt idx="15">
                  <c:v>68.224328869144188</c:v>
                </c:pt>
                <c:pt idx="16">
                  <c:v>67.689189895057922</c:v>
                </c:pt>
                <c:pt idx="17">
                  <c:v>66.785861424195303</c:v>
                </c:pt>
                <c:pt idx="18">
                  <c:v>66.795706359969302</c:v>
                </c:pt>
                <c:pt idx="19">
                  <c:v>67.395642899833263</c:v>
                </c:pt>
                <c:pt idx="20">
                  <c:v>67.385921038520166</c:v>
                </c:pt>
                <c:pt idx="21">
                  <c:v>67.626021047290976</c:v>
                </c:pt>
                <c:pt idx="22">
                  <c:v>67.61234313417998</c:v>
                </c:pt>
                <c:pt idx="23">
                  <c:v>67.73591272775019</c:v>
                </c:pt>
                <c:pt idx="24">
                  <c:v>67.80891947804561</c:v>
                </c:pt>
                <c:pt idx="25">
                  <c:v>68.004534413831152</c:v>
                </c:pt>
                <c:pt idx="26">
                  <c:v>67.816144508653622</c:v>
                </c:pt>
                <c:pt idx="27">
                  <c:v>67.940980271363117</c:v>
                </c:pt>
                <c:pt idx="28">
                  <c:v>67.903692811490714</c:v>
                </c:pt>
                <c:pt idx="29">
                  <c:v>67.77036585328517</c:v>
                </c:pt>
                <c:pt idx="30">
                  <c:v>67.670084527878345</c:v>
                </c:pt>
                <c:pt idx="31">
                  <c:v>67.670084527878345</c:v>
                </c:pt>
                <c:pt idx="32">
                  <c:v>67.670084527878345</c:v>
                </c:pt>
                <c:pt idx="33">
                  <c:v>67.670084527878345</c:v>
                </c:pt>
                <c:pt idx="34">
                  <c:v>67.670084527878345</c:v>
                </c:pt>
                <c:pt idx="35">
                  <c:v>67.670084527878345</c:v>
                </c:pt>
                <c:pt idx="36">
                  <c:v>67.670084527878345</c:v>
                </c:pt>
                <c:pt idx="37">
                  <c:v>67.670084527878345</c:v>
                </c:pt>
                <c:pt idx="38">
                  <c:v>67.670084527878345</c:v>
                </c:pt>
                <c:pt idx="39">
                  <c:v>67.670084527878345</c:v>
                </c:pt>
                <c:pt idx="40">
                  <c:v>67.670084527878345</c:v>
                </c:pt>
              </c:numCache>
            </c:numRef>
          </c:val>
          <c:smooth val="0"/>
          <c:extLst>
            <c:ext xmlns:c16="http://schemas.microsoft.com/office/drawing/2014/chart" uri="{C3380CC4-5D6E-409C-BE32-E72D297353CC}">
              <c16:uniqueId val="{0000000C-0DD9-4AFF-896A-3080426003D3}"/>
            </c:ext>
          </c:extLst>
        </c:ser>
        <c:ser>
          <c:idx val="1"/>
          <c:order val="4"/>
          <c:tx>
            <c:strRef>
              <c:f>'Graphics Input'!$E$638</c:f>
              <c:strCache>
                <c:ptCount val="1"/>
                <c:pt idx="0">
                  <c:v>Gas-CC - Mid</c:v>
                </c:pt>
              </c:strCache>
            </c:strRef>
          </c:tx>
          <c:spPr>
            <a:ln>
              <a:solidFill>
                <a:schemeClr val="accent5"/>
              </a:solidFill>
            </a:ln>
          </c:spPr>
          <c:marker>
            <c:symbol val="none"/>
          </c:marker>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D-0DD9-4AFF-896A-3080426003D3}"/>
              </c:ext>
            </c:extLst>
          </c:dPt>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Input'!$S$638:$BG$638</c:f>
              <c:numCache>
                <c:formatCode>"$"#,##0</c:formatCode>
                <c:ptCount val="41"/>
                <c:pt idx="3">
                  <c:v>65.537238417024383</c:v>
                </c:pt>
                <c:pt idx="5">
                  <c:v>66.817147170076112</c:v>
                </c:pt>
                <c:pt idx="6">
                  <c:v>66.103473283464126</c:v>
                </c:pt>
                <c:pt idx="7">
                  <c:v>67.401730355114552</c:v>
                </c:pt>
                <c:pt idx="8">
                  <c:v>69.578271827852404</c:v>
                </c:pt>
                <c:pt idx="9">
                  <c:v>70.198032582207432</c:v>
                </c:pt>
                <c:pt idx="10">
                  <c:v>69.240113741266725</c:v>
                </c:pt>
                <c:pt idx="11">
                  <c:v>70.19392238983724</c:v>
                </c:pt>
                <c:pt idx="12">
                  <c:v>70.369710663485023</c:v>
                </c:pt>
                <c:pt idx="13">
                  <c:v>71.02346585519588</c:v>
                </c:pt>
                <c:pt idx="14">
                  <c:v>72.160502136830587</c:v>
                </c:pt>
                <c:pt idx="15">
                  <c:v>72.862341246563531</c:v>
                </c:pt>
                <c:pt idx="16">
                  <c:v>73.065149360747071</c:v>
                </c:pt>
                <c:pt idx="17">
                  <c:v>73.591067809532547</c:v>
                </c:pt>
                <c:pt idx="18">
                  <c:v>74.318515215247885</c:v>
                </c:pt>
                <c:pt idx="19">
                  <c:v>75.642781442648527</c:v>
                </c:pt>
                <c:pt idx="20">
                  <c:v>77.201211810807564</c:v>
                </c:pt>
                <c:pt idx="21">
                  <c:v>77.929413175296844</c:v>
                </c:pt>
                <c:pt idx="22">
                  <c:v>78.560413911159458</c:v>
                </c:pt>
                <c:pt idx="23">
                  <c:v>79.845732264260448</c:v>
                </c:pt>
                <c:pt idx="24">
                  <c:v>80.823536743881391</c:v>
                </c:pt>
                <c:pt idx="25">
                  <c:v>82.076446045062823</c:v>
                </c:pt>
                <c:pt idx="26">
                  <c:v>83.89642393006126</c:v>
                </c:pt>
                <c:pt idx="27">
                  <c:v>84.246869189838179</c:v>
                </c:pt>
                <c:pt idx="28">
                  <c:v>84.511146207091883</c:v>
                </c:pt>
                <c:pt idx="29">
                  <c:v>85.9363891044582</c:v>
                </c:pt>
                <c:pt idx="30">
                  <c:v>87.603299603538176</c:v>
                </c:pt>
                <c:pt idx="31">
                  <c:v>87.603299603538176</c:v>
                </c:pt>
                <c:pt idx="32">
                  <c:v>87.603299603538176</c:v>
                </c:pt>
                <c:pt idx="33">
                  <c:v>87.603299603538176</c:v>
                </c:pt>
                <c:pt idx="34">
                  <c:v>87.603299603538176</c:v>
                </c:pt>
                <c:pt idx="35">
                  <c:v>87.603299603538176</c:v>
                </c:pt>
                <c:pt idx="36">
                  <c:v>87.603299603538176</c:v>
                </c:pt>
                <c:pt idx="37">
                  <c:v>87.603299603538176</c:v>
                </c:pt>
                <c:pt idx="38">
                  <c:v>87.603299603538176</c:v>
                </c:pt>
                <c:pt idx="39">
                  <c:v>87.603299603538176</c:v>
                </c:pt>
                <c:pt idx="40">
                  <c:v>87.603299603538176</c:v>
                </c:pt>
              </c:numCache>
            </c:numRef>
          </c:val>
          <c:smooth val="0"/>
          <c:extLst>
            <c:ext xmlns:c16="http://schemas.microsoft.com/office/drawing/2014/chart" uri="{C3380CC4-5D6E-409C-BE32-E72D297353CC}">
              <c16:uniqueId val="{0000000E-0DD9-4AFF-896A-3080426003D3}"/>
            </c:ext>
          </c:extLst>
        </c:ser>
        <c:ser>
          <c:idx val="2"/>
          <c:order val="5"/>
          <c:tx>
            <c:strRef>
              <c:f>'Graphics Input'!$E$639</c:f>
              <c:strCache>
                <c:ptCount val="1"/>
                <c:pt idx="0">
                  <c:v>Gas-CC - High</c:v>
                </c:pt>
              </c:strCache>
            </c:strRef>
          </c:tx>
          <c:spPr>
            <a:ln>
              <a:solidFill>
                <a:schemeClr val="accent5"/>
              </a:solidFill>
              <a:prstDash val="dash"/>
            </a:ln>
          </c:spPr>
          <c:marker>
            <c:symbol val="none"/>
          </c:marker>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Input'!$S$639:$BG$639</c:f>
              <c:numCache>
                <c:formatCode>"$"#,##0</c:formatCode>
                <c:ptCount val="41"/>
                <c:pt idx="5">
                  <c:v>68.056101135667504</c:v>
                </c:pt>
                <c:pt idx="6">
                  <c:v>67.898800540844377</c:v>
                </c:pt>
                <c:pt idx="7">
                  <c:v>70.127912782973794</c:v>
                </c:pt>
                <c:pt idx="8">
                  <c:v>72.05050797276931</c:v>
                </c:pt>
                <c:pt idx="9">
                  <c:v>73.135878903224054</c:v>
                </c:pt>
                <c:pt idx="10">
                  <c:v>73.612690005978351</c:v>
                </c:pt>
                <c:pt idx="11">
                  <c:v>74.742037467403222</c:v>
                </c:pt>
                <c:pt idx="12">
                  <c:v>76.375373986065668</c:v>
                </c:pt>
                <c:pt idx="13">
                  <c:v>78.475367832419721</c:v>
                </c:pt>
                <c:pt idx="14">
                  <c:v>80.546853674367256</c:v>
                </c:pt>
                <c:pt idx="15">
                  <c:v>82.975226655361183</c:v>
                </c:pt>
                <c:pt idx="16">
                  <c:v>85.277748005615109</c:v>
                </c:pt>
                <c:pt idx="17">
                  <c:v>87.470869140617594</c:v>
                </c:pt>
                <c:pt idx="18">
                  <c:v>88.998542546332942</c:v>
                </c:pt>
                <c:pt idx="19">
                  <c:v>90.40594727490658</c:v>
                </c:pt>
                <c:pt idx="20">
                  <c:v>91.475383236174125</c:v>
                </c:pt>
                <c:pt idx="21">
                  <c:v>91.614164307848171</c:v>
                </c:pt>
                <c:pt idx="22">
                  <c:v>92.521769718344203</c:v>
                </c:pt>
                <c:pt idx="23">
                  <c:v>93.23243897540415</c:v>
                </c:pt>
                <c:pt idx="24">
                  <c:v>94.069108776579327</c:v>
                </c:pt>
                <c:pt idx="25">
                  <c:v>96.137308612511504</c:v>
                </c:pt>
                <c:pt idx="26">
                  <c:v>98.17359392141023</c:v>
                </c:pt>
                <c:pt idx="27">
                  <c:v>99.524843170923248</c:v>
                </c:pt>
                <c:pt idx="28">
                  <c:v>99.588829017795689</c:v>
                </c:pt>
                <c:pt idx="29">
                  <c:v>103.10163444038196</c:v>
                </c:pt>
                <c:pt idx="30">
                  <c:v>105.35190943271706</c:v>
                </c:pt>
                <c:pt idx="31">
                  <c:v>105.35190943271706</c:v>
                </c:pt>
                <c:pt idx="32">
                  <c:v>105.35190943271706</c:v>
                </c:pt>
                <c:pt idx="33">
                  <c:v>105.35190943271706</c:v>
                </c:pt>
                <c:pt idx="34">
                  <c:v>105.35190943271706</c:v>
                </c:pt>
                <c:pt idx="35">
                  <c:v>105.35190943271706</c:v>
                </c:pt>
                <c:pt idx="36">
                  <c:v>105.35190943271706</c:v>
                </c:pt>
                <c:pt idx="37">
                  <c:v>105.35190943271706</c:v>
                </c:pt>
                <c:pt idx="38">
                  <c:v>105.35190943271706</c:v>
                </c:pt>
                <c:pt idx="39">
                  <c:v>105.35190943271706</c:v>
                </c:pt>
                <c:pt idx="40">
                  <c:v>105.35190943271706</c:v>
                </c:pt>
              </c:numCache>
            </c:numRef>
          </c:val>
          <c:smooth val="0"/>
          <c:extLst>
            <c:ext xmlns:c16="http://schemas.microsoft.com/office/drawing/2014/chart" uri="{C3380CC4-5D6E-409C-BE32-E72D297353CC}">
              <c16:uniqueId val="{0000000F-0DD9-4AFF-896A-3080426003D3}"/>
            </c:ext>
          </c:extLst>
        </c:ser>
        <c:ser>
          <c:idx val="5"/>
          <c:order val="6"/>
          <c:tx>
            <c:strRef>
              <c:f>'Graphics Input'!$E$640</c:f>
              <c:strCache>
                <c:ptCount val="1"/>
                <c:pt idx="0">
                  <c:v>Gas-CC-CCS - Low</c:v>
                </c:pt>
              </c:strCache>
            </c:strRef>
          </c:tx>
          <c:spPr>
            <a:ln>
              <a:solidFill>
                <a:schemeClr val="accent4"/>
              </a:solidFill>
              <a:prstDash val="sysDot"/>
            </a:ln>
          </c:spPr>
          <c:marker>
            <c:symbol val="none"/>
          </c:marker>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Input'!$S$640:$BG$640</c:f>
              <c:numCache>
                <c:formatCode>"$"#,##0</c:formatCode>
                <c:ptCount val="41"/>
                <c:pt idx="7">
                  <c:v>106.43450195318947</c:v>
                </c:pt>
                <c:pt idx="8">
                  <c:v>106.51721037157918</c:v>
                </c:pt>
                <c:pt idx="9">
                  <c:v>106.41141417045721</c:v>
                </c:pt>
                <c:pt idx="10">
                  <c:v>106.07221854852541</c:v>
                </c:pt>
                <c:pt idx="11">
                  <c:v>105.81398271809329</c:v>
                </c:pt>
                <c:pt idx="12">
                  <c:v>105.80854786686777</c:v>
                </c:pt>
                <c:pt idx="13">
                  <c:v>107.06177116170207</c:v>
                </c:pt>
                <c:pt idx="14">
                  <c:v>107.69674743319011</c:v>
                </c:pt>
                <c:pt idx="15">
                  <c:v>108.74108282666296</c:v>
                </c:pt>
                <c:pt idx="16">
                  <c:v>107.74388628776987</c:v>
                </c:pt>
                <c:pt idx="17">
                  <c:v>106.45252523468744</c:v>
                </c:pt>
                <c:pt idx="18">
                  <c:v>106.15835134908849</c:v>
                </c:pt>
                <c:pt idx="19">
                  <c:v>106.49374373708275</c:v>
                </c:pt>
                <c:pt idx="20">
                  <c:v>106.15514864201023</c:v>
                </c:pt>
                <c:pt idx="21">
                  <c:v>106.15217329917353</c:v>
                </c:pt>
                <c:pt idx="22">
                  <c:v>105.86000140487187</c:v>
                </c:pt>
                <c:pt idx="23">
                  <c:v>105.74794886108624</c:v>
                </c:pt>
                <c:pt idx="24">
                  <c:v>105.56851975691544</c:v>
                </c:pt>
                <c:pt idx="25">
                  <c:v>105.5818693865975</c:v>
                </c:pt>
                <c:pt idx="26">
                  <c:v>105.11127275249854</c:v>
                </c:pt>
                <c:pt idx="27">
                  <c:v>105.01665804652785</c:v>
                </c:pt>
                <c:pt idx="28">
                  <c:v>104.76305336287743</c:v>
                </c:pt>
                <c:pt idx="29">
                  <c:v>104.35651430839683</c:v>
                </c:pt>
                <c:pt idx="30">
                  <c:v>104.01642665447382</c:v>
                </c:pt>
                <c:pt idx="31">
                  <c:v>104.01642665447382</c:v>
                </c:pt>
                <c:pt idx="32">
                  <c:v>104.01642665447382</c:v>
                </c:pt>
                <c:pt idx="33">
                  <c:v>104.01642665447382</c:v>
                </c:pt>
                <c:pt idx="34">
                  <c:v>104.01642665447382</c:v>
                </c:pt>
                <c:pt idx="35">
                  <c:v>104.01642665447382</c:v>
                </c:pt>
                <c:pt idx="36">
                  <c:v>104.01642665447382</c:v>
                </c:pt>
                <c:pt idx="37">
                  <c:v>104.01642665447382</c:v>
                </c:pt>
                <c:pt idx="38">
                  <c:v>104.01642665447382</c:v>
                </c:pt>
                <c:pt idx="39">
                  <c:v>104.01642665447382</c:v>
                </c:pt>
                <c:pt idx="40">
                  <c:v>104.01642665447382</c:v>
                </c:pt>
              </c:numCache>
            </c:numRef>
          </c:val>
          <c:smooth val="0"/>
          <c:extLst>
            <c:ext xmlns:c16="http://schemas.microsoft.com/office/drawing/2014/chart" uri="{C3380CC4-5D6E-409C-BE32-E72D297353CC}">
              <c16:uniqueId val="{00000010-0DD9-4AFF-896A-3080426003D3}"/>
            </c:ext>
          </c:extLst>
        </c:ser>
        <c:ser>
          <c:idx val="7"/>
          <c:order val="7"/>
          <c:tx>
            <c:strRef>
              <c:f>'Graphics Input'!$E$641</c:f>
              <c:strCache>
                <c:ptCount val="1"/>
                <c:pt idx="0">
                  <c:v>Gas-CC-CCS - Mid</c:v>
                </c:pt>
              </c:strCache>
            </c:strRef>
          </c:tx>
          <c:spPr>
            <a:ln>
              <a:solidFill>
                <a:schemeClr val="accent4"/>
              </a:solidFill>
            </a:ln>
          </c:spPr>
          <c:marker>
            <c:symbol val="none"/>
          </c:marker>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11-0DD9-4AFF-896A-3080426003D3}"/>
              </c:ext>
            </c:extLst>
          </c:dPt>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Input'!$S$641:$BG$641</c:f>
              <c:numCache>
                <c:formatCode>"$"#,##0</c:formatCode>
                <c:ptCount val="41"/>
                <c:pt idx="3">
                  <c:v>110.14749668641448</c:v>
                </c:pt>
                <c:pt idx="7">
                  <c:v>111.75356178886884</c:v>
                </c:pt>
                <c:pt idx="8">
                  <c:v>113.68968439660361</c:v>
                </c:pt>
                <c:pt idx="9">
                  <c:v>113.65036098204078</c:v>
                </c:pt>
                <c:pt idx="10">
                  <c:v>111.37040692829081</c:v>
                </c:pt>
                <c:pt idx="11">
                  <c:v>112.18968587058595</c:v>
                </c:pt>
                <c:pt idx="12">
                  <c:v>112.12472766892057</c:v>
                </c:pt>
                <c:pt idx="13">
                  <c:v>112.59678791390149</c:v>
                </c:pt>
                <c:pt idx="14">
                  <c:v>113.58943262380595</c:v>
                </c:pt>
                <c:pt idx="15">
                  <c:v>114.02855812451241</c:v>
                </c:pt>
                <c:pt idx="16">
                  <c:v>113.87264373038963</c:v>
                </c:pt>
                <c:pt idx="17">
                  <c:v>114.21066767398362</c:v>
                </c:pt>
                <c:pt idx="18">
                  <c:v>114.73458244894186</c:v>
                </c:pt>
                <c:pt idx="19">
                  <c:v>115.8957327303379</c:v>
                </c:pt>
                <c:pt idx="20">
                  <c:v>117.34487891361336</c:v>
                </c:pt>
                <c:pt idx="21">
                  <c:v>117.89835397478447</c:v>
                </c:pt>
                <c:pt idx="22">
                  <c:v>118.34113536523355</c:v>
                </c:pt>
                <c:pt idx="23">
                  <c:v>119.55351177257208</c:v>
                </c:pt>
                <c:pt idx="24">
                  <c:v>120.40557962314222</c:v>
                </c:pt>
                <c:pt idx="25">
                  <c:v>121.62427701489661</c:v>
                </c:pt>
                <c:pt idx="26">
                  <c:v>123.44328079912609</c:v>
                </c:pt>
                <c:pt idx="27">
                  <c:v>123.60586778768132</c:v>
                </c:pt>
                <c:pt idx="28">
                  <c:v>123.69605578799963</c:v>
                </c:pt>
                <c:pt idx="29">
                  <c:v>125.0663338139198</c:v>
                </c:pt>
                <c:pt idx="30">
                  <c:v>126.74089863570549</c:v>
                </c:pt>
                <c:pt idx="31">
                  <c:v>126.74089863570549</c:v>
                </c:pt>
                <c:pt idx="32">
                  <c:v>126.74089863570549</c:v>
                </c:pt>
                <c:pt idx="33">
                  <c:v>126.74089863570549</c:v>
                </c:pt>
                <c:pt idx="34">
                  <c:v>126.74089863570549</c:v>
                </c:pt>
                <c:pt idx="35">
                  <c:v>126.74089863570549</c:v>
                </c:pt>
                <c:pt idx="36">
                  <c:v>126.74089863570549</c:v>
                </c:pt>
                <c:pt idx="37">
                  <c:v>126.74089863570549</c:v>
                </c:pt>
                <c:pt idx="38">
                  <c:v>126.74089863570549</c:v>
                </c:pt>
                <c:pt idx="39">
                  <c:v>126.74089863570549</c:v>
                </c:pt>
                <c:pt idx="40">
                  <c:v>126.74089863570549</c:v>
                </c:pt>
              </c:numCache>
            </c:numRef>
          </c:val>
          <c:smooth val="0"/>
          <c:extLst>
            <c:ext xmlns:c16="http://schemas.microsoft.com/office/drawing/2014/chart" uri="{C3380CC4-5D6E-409C-BE32-E72D297353CC}">
              <c16:uniqueId val="{00000012-0DD9-4AFF-896A-3080426003D3}"/>
            </c:ext>
          </c:extLst>
        </c:ser>
        <c:ser>
          <c:idx val="8"/>
          <c:order val="8"/>
          <c:tx>
            <c:strRef>
              <c:f>'Graphics Input'!$E$642</c:f>
              <c:strCache>
                <c:ptCount val="1"/>
                <c:pt idx="0">
                  <c:v>Gas-CC-CCS - High</c:v>
                </c:pt>
              </c:strCache>
            </c:strRef>
          </c:tx>
          <c:spPr>
            <a:ln>
              <a:solidFill>
                <a:schemeClr val="accent4"/>
              </a:solidFill>
              <a:prstDash val="dash"/>
            </a:ln>
          </c:spPr>
          <c:marker>
            <c:symbol val="none"/>
          </c:marker>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Input'!$S$642:$BG$642</c:f>
              <c:numCache>
                <c:formatCode>"$"#,##0</c:formatCode>
                <c:ptCount val="41"/>
                <c:pt idx="7">
                  <c:v>114.82768041247587</c:v>
                </c:pt>
                <c:pt idx="8">
                  <c:v>116.48163829860752</c:v>
                </c:pt>
                <c:pt idx="9">
                  <c:v>116.97313596258819</c:v>
                </c:pt>
                <c:pt idx="10">
                  <c:v>116.3242320016046</c:v>
                </c:pt>
                <c:pt idx="11">
                  <c:v>117.35017952894373</c:v>
                </c:pt>
                <c:pt idx="12">
                  <c:v>118.94934508094403</c:v>
                </c:pt>
                <c:pt idx="13">
                  <c:v>121.07770822181938</c:v>
                </c:pt>
                <c:pt idx="14">
                  <c:v>123.14834395078542</c:v>
                </c:pt>
                <c:pt idx="15">
                  <c:v>125.5575553409347</c:v>
                </c:pt>
                <c:pt idx="16">
                  <c:v>127.79537795414328</c:v>
                </c:pt>
                <c:pt idx="17">
                  <c:v>130.03406371200904</c:v>
                </c:pt>
                <c:pt idx="18">
                  <c:v>131.47026048696728</c:v>
                </c:pt>
                <c:pt idx="19">
                  <c:v>132.72619119055292</c:v>
                </c:pt>
                <c:pt idx="20">
                  <c:v>133.61786886429763</c:v>
                </c:pt>
                <c:pt idx="21">
                  <c:v>133.49938684888028</c:v>
                </c:pt>
                <c:pt idx="22">
                  <c:v>134.25750598864511</c:v>
                </c:pt>
                <c:pt idx="23">
                  <c:v>134.81476493337362</c:v>
                </c:pt>
                <c:pt idx="24">
                  <c:v>135.50593495417837</c:v>
                </c:pt>
                <c:pt idx="25">
                  <c:v>137.65408837413415</c:v>
                </c:pt>
                <c:pt idx="26">
                  <c:v>139.71968920631085</c:v>
                </c:pt>
                <c:pt idx="27">
                  <c:v>141.02322320904005</c:v>
                </c:pt>
                <c:pt idx="28">
                  <c:v>140.88507317798008</c:v>
                </c:pt>
                <c:pt idx="29">
                  <c:v>144.63523603097747</c:v>
                </c:pt>
                <c:pt idx="30">
                  <c:v>146.97485413350608</c:v>
                </c:pt>
                <c:pt idx="31">
                  <c:v>146.97485413350608</c:v>
                </c:pt>
                <c:pt idx="32">
                  <c:v>146.97485413350608</c:v>
                </c:pt>
                <c:pt idx="33">
                  <c:v>146.97485413350608</c:v>
                </c:pt>
                <c:pt idx="34">
                  <c:v>146.97485413350608</c:v>
                </c:pt>
                <c:pt idx="35">
                  <c:v>146.97485413350608</c:v>
                </c:pt>
                <c:pt idx="36">
                  <c:v>146.97485413350608</c:v>
                </c:pt>
                <c:pt idx="37">
                  <c:v>146.97485413350608</c:v>
                </c:pt>
                <c:pt idx="38">
                  <c:v>146.97485413350608</c:v>
                </c:pt>
                <c:pt idx="39">
                  <c:v>146.97485413350608</c:v>
                </c:pt>
                <c:pt idx="40">
                  <c:v>146.97485413350608</c:v>
                </c:pt>
              </c:numCache>
            </c:numRef>
          </c:val>
          <c:smooth val="0"/>
          <c:extLst>
            <c:ext xmlns:c16="http://schemas.microsoft.com/office/drawing/2014/chart" uri="{C3380CC4-5D6E-409C-BE32-E72D297353CC}">
              <c16:uniqueId val="{00000013-0DD9-4AFF-896A-3080426003D3}"/>
            </c:ext>
          </c:extLst>
        </c:ser>
        <c:dLbls>
          <c:showLegendKey val="0"/>
          <c:showVal val="0"/>
          <c:showCatName val="0"/>
          <c:showSerName val="0"/>
          <c:showPercent val="0"/>
          <c:showBubbleSize val="0"/>
        </c:dLbls>
        <c:smooth val="0"/>
        <c:axId val="182706944"/>
        <c:axId val="182708480"/>
      </c:lineChart>
      <c:catAx>
        <c:axId val="182706944"/>
        <c:scaling>
          <c:orientation val="minMax"/>
        </c:scaling>
        <c:delete val="0"/>
        <c:axPos val="b"/>
        <c:numFmt formatCode="General" sourceLinked="1"/>
        <c:majorTickMark val="out"/>
        <c:minorTickMark val="none"/>
        <c:tickLblPos val="nextTo"/>
        <c:txPr>
          <a:bodyPr/>
          <a:lstStyle/>
          <a:p>
            <a:pPr>
              <a:defRPr sz="1400"/>
            </a:pPr>
            <a:endParaRPr lang="da-DK"/>
          </a:p>
        </c:txPr>
        <c:crossAx val="182708480"/>
        <c:crosses val="autoZero"/>
        <c:auto val="1"/>
        <c:lblAlgn val="ctr"/>
        <c:lblOffset val="100"/>
        <c:tickLblSkip val="5"/>
        <c:tickMarkSkip val="1"/>
        <c:noMultiLvlLbl val="0"/>
      </c:catAx>
      <c:valAx>
        <c:axId val="182708480"/>
        <c:scaling>
          <c:orientation val="minMax"/>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Gas Levelized Cost of Energy </a:t>
                </a:r>
                <a:r>
                  <a:rPr lang="en-US" sz="1400"/>
                  <a:t>($/MWh)</a:t>
                </a:r>
              </a:p>
            </c:rich>
          </c:tx>
          <c:layout>
            <c:manualLayout>
              <c:xMode val="edge"/>
              <c:yMode val="edge"/>
              <c:x val="3.2699657569182201E-7"/>
              <c:y val="0.23503667144361801"/>
            </c:manualLayout>
          </c:layout>
          <c:overlay val="0"/>
        </c:title>
        <c:numFmt formatCode="&quot;$&quot;#,##0" sourceLinked="0"/>
        <c:majorTickMark val="out"/>
        <c:minorTickMark val="none"/>
        <c:tickLblPos val="nextTo"/>
        <c:txPr>
          <a:bodyPr/>
          <a:lstStyle/>
          <a:p>
            <a:pPr>
              <a:defRPr sz="1400"/>
            </a:pPr>
            <a:endParaRPr lang="da-DK"/>
          </a:p>
        </c:txPr>
        <c:crossAx val="182706944"/>
        <c:crosses val="autoZero"/>
        <c:crossBetween val="midCat"/>
      </c:valAx>
    </c:plotArea>
    <c:legend>
      <c:legendPos val="t"/>
      <c:layout>
        <c:manualLayout>
          <c:xMode val="edge"/>
          <c:yMode val="edge"/>
          <c:x val="0.55086902609955901"/>
          <c:y val="7.2531721663420701E-2"/>
          <c:w val="0.39058236782144401"/>
          <c:h val="9.4596924488349596E-2"/>
        </c:manualLayout>
      </c:layout>
      <c:overlay val="0"/>
      <c:txPr>
        <a:bodyPr/>
        <a:lstStyle/>
        <a:p>
          <a:pPr>
            <a:defRPr sz="1400"/>
          </a:pPr>
          <a:endParaRPr lang="da-DK"/>
        </a:p>
      </c:txPr>
    </c:legend>
    <c:plotVisOnly val="1"/>
    <c:dispBlanksAs val="gap"/>
    <c:showDLblsOverMax val="0"/>
  </c:chart>
  <c:spPr>
    <a:ln>
      <a:noFill/>
    </a:ln>
  </c:spPr>
  <c:printSettings>
    <c:headerFooter/>
    <c:pageMargins b="0.75" l="0.7" r="0.7" t="0.75" header="0.3" footer="0.3"/>
    <c:pageSetup/>
  </c:printSettings>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364262394030001E-2"/>
          <c:y val="9.6154479849738003E-2"/>
          <c:w val="0.86491033133053496"/>
          <c:h val="0.81318821339193104"/>
        </c:manualLayout>
      </c:layout>
      <c:lineChart>
        <c:grouping val="standard"/>
        <c:varyColors val="0"/>
        <c:ser>
          <c:idx val="2"/>
          <c:order val="0"/>
          <c:tx>
            <c:strRef>
              <c:f>'Graphics Input'!$E$702</c:f>
              <c:strCache>
                <c:ptCount val="1"/>
                <c:pt idx="0">
                  <c:v>Dedicated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0-2716-4325-BE2D-C27B8AD60B30}"/>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1-2716-4325-BE2D-C27B8AD60B30}"/>
              </c:ext>
            </c:extLst>
          </c:dPt>
          <c:dPt>
            <c:idx val="12"/>
            <c:bubble3D val="0"/>
            <c:extLst>
              <c:ext xmlns:c16="http://schemas.microsoft.com/office/drawing/2014/chart" uri="{C3380CC4-5D6E-409C-BE32-E72D297353CC}">
                <c16:uniqueId val="{00000002-2716-4325-BE2D-C27B8AD60B30}"/>
              </c:ext>
            </c:extLst>
          </c:dPt>
          <c:dPt>
            <c:idx val="13"/>
            <c:bubble3D val="0"/>
            <c:extLst>
              <c:ext xmlns:c16="http://schemas.microsoft.com/office/drawing/2014/chart" uri="{C3380CC4-5D6E-409C-BE32-E72D297353CC}">
                <c16:uniqueId val="{00000003-2716-4325-BE2D-C27B8AD60B30}"/>
              </c:ext>
            </c:extLst>
          </c:dPt>
          <c:cat>
            <c:numRef>
              <c:f>'Graphics Input'!$S$700:$BG$700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Input'!$S$702:$BG$702</c:f>
              <c:numCache>
                <c:formatCode>0%</c:formatCode>
                <c:ptCount val="41"/>
                <c:pt idx="3">
                  <c:v>0.50800000000000001</c:v>
                </c:pt>
                <c:pt idx="4">
                  <c:v>0.50800000000000001</c:v>
                </c:pt>
                <c:pt idx="5">
                  <c:v>0.50800000000000001</c:v>
                </c:pt>
                <c:pt idx="6">
                  <c:v>0.50800000000000001</c:v>
                </c:pt>
                <c:pt idx="7">
                  <c:v>0.50800000000000001</c:v>
                </c:pt>
                <c:pt idx="8">
                  <c:v>0.50800000000000001</c:v>
                </c:pt>
                <c:pt idx="9">
                  <c:v>0.50800000000000001</c:v>
                </c:pt>
                <c:pt idx="10">
                  <c:v>0.50800000000000001</c:v>
                </c:pt>
                <c:pt idx="11">
                  <c:v>0.50800000000000001</c:v>
                </c:pt>
                <c:pt idx="12">
                  <c:v>0.50800000000000001</c:v>
                </c:pt>
                <c:pt idx="13">
                  <c:v>0.50800000000000001</c:v>
                </c:pt>
                <c:pt idx="14">
                  <c:v>0.50800000000000001</c:v>
                </c:pt>
                <c:pt idx="15">
                  <c:v>0.50800000000000001</c:v>
                </c:pt>
                <c:pt idx="16">
                  <c:v>0.50800000000000001</c:v>
                </c:pt>
                <c:pt idx="17">
                  <c:v>0.50800000000000001</c:v>
                </c:pt>
                <c:pt idx="18">
                  <c:v>0.50800000000000001</c:v>
                </c:pt>
                <c:pt idx="19">
                  <c:v>0.50800000000000001</c:v>
                </c:pt>
                <c:pt idx="20">
                  <c:v>0.50800000000000001</c:v>
                </c:pt>
                <c:pt idx="21">
                  <c:v>0.50800000000000001</c:v>
                </c:pt>
                <c:pt idx="22">
                  <c:v>0.50800000000000001</c:v>
                </c:pt>
                <c:pt idx="23">
                  <c:v>0.50800000000000001</c:v>
                </c:pt>
                <c:pt idx="24">
                  <c:v>0.50800000000000001</c:v>
                </c:pt>
                <c:pt idx="25">
                  <c:v>0.50800000000000001</c:v>
                </c:pt>
                <c:pt idx="26">
                  <c:v>0.50800000000000001</c:v>
                </c:pt>
                <c:pt idx="27">
                  <c:v>0.50800000000000001</c:v>
                </c:pt>
                <c:pt idx="28">
                  <c:v>0.50800000000000001</c:v>
                </c:pt>
                <c:pt idx="29">
                  <c:v>0.50800000000000001</c:v>
                </c:pt>
                <c:pt idx="30">
                  <c:v>0.50800000000000001</c:v>
                </c:pt>
                <c:pt idx="31">
                  <c:v>0.50800000000000001</c:v>
                </c:pt>
                <c:pt idx="32">
                  <c:v>0.50800000000000001</c:v>
                </c:pt>
                <c:pt idx="33">
                  <c:v>0.50800000000000001</c:v>
                </c:pt>
                <c:pt idx="34">
                  <c:v>0.50800000000000001</c:v>
                </c:pt>
                <c:pt idx="35">
                  <c:v>0.50800000000000001</c:v>
                </c:pt>
                <c:pt idx="36">
                  <c:v>0.50800000000000001</c:v>
                </c:pt>
                <c:pt idx="37">
                  <c:v>0.50800000000000001</c:v>
                </c:pt>
                <c:pt idx="38">
                  <c:v>0.50800000000000001</c:v>
                </c:pt>
                <c:pt idx="39">
                  <c:v>0.50800000000000001</c:v>
                </c:pt>
                <c:pt idx="40">
                  <c:v>0.50800000000000001</c:v>
                </c:pt>
              </c:numCache>
            </c:numRef>
          </c:val>
          <c:smooth val="0"/>
          <c:extLst>
            <c:ext xmlns:c16="http://schemas.microsoft.com/office/drawing/2014/chart" uri="{C3380CC4-5D6E-409C-BE32-E72D297353CC}">
              <c16:uniqueId val="{00000004-2716-4325-BE2D-C27B8AD60B30}"/>
            </c:ext>
          </c:extLst>
        </c:ser>
        <c:ser>
          <c:idx val="3"/>
          <c:order val="1"/>
          <c:tx>
            <c:strRef>
              <c:f>'Graphics Input'!$E$705</c:f>
              <c:strCache>
                <c:ptCount val="1"/>
                <c:pt idx="0">
                  <c:v>CofireOld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5-2716-4325-BE2D-C27B8AD60B30}"/>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6-2716-4325-BE2D-C27B8AD60B30}"/>
              </c:ext>
            </c:extLst>
          </c:dPt>
          <c:cat>
            <c:numRef>
              <c:f>'Graphics Input'!$S$700:$BG$700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Input'!$S$705:$BG$705</c:f>
              <c:numCache>
                <c:formatCode>0%</c:formatCode>
                <c:ptCount val="41"/>
                <c:pt idx="3">
                  <c:v>0.50800000000000001</c:v>
                </c:pt>
                <c:pt idx="4">
                  <c:v>0.50800000000000001</c:v>
                </c:pt>
                <c:pt idx="5">
                  <c:v>0.50800000000000001</c:v>
                </c:pt>
                <c:pt idx="6">
                  <c:v>0.50800000000000001</c:v>
                </c:pt>
                <c:pt idx="7">
                  <c:v>0.50800000000000001</c:v>
                </c:pt>
                <c:pt idx="8">
                  <c:v>0.50800000000000001</c:v>
                </c:pt>
                <c:pt idx="9">
                  <c:v>0.50800000000000001</c:v>
                </c:pt>
                <c:pt idx="10">
                  <c:v>0.50800000000000001</c:v>
                </c:pt>
                <c:pt idx="11">
                  <c:v>0.50800000000000001</c:v>
                </c:pt>
                <c:pt idx="12">
                  <c:v>0.50800000000000001</c:v>
                </c:pt>
                <c:pt idx="13">
                  <c:v>0.50800000000000001</c:v>
                </c:pt>
                <c:pt idx="14">
                  <c:v>0.50800000000000001</c:v>
                </c:pt>
                <c:pt idx="15">
                  <c:v>0.50800000000000001</c:v>
                </c:pt>
                <c:pt idx="16">
                  <c:v>0.50800000000000001</c:v>
                </c:pt>
                <c:pt idx="17">
                  <c:v>0.50800000000000001</c:v>
                </c:pt>
                <c:pt idx="18">
                  <c:v>0.50800000000000001</c:v>
                </c:pt>
                <c:pt idx="19">
                  <c:v>0.50800000000000001</c:v>
                </c:pt>
                <c:pt idx="20">
                  <c:v>0.50800000000000001</c:v>
                </c:pt>
                <c:pt idx="21">
                  <c:v>0.50800000000000001</c:v>
                </c:pt>
                <c:pt idx="22">
                  <c:v>0.50800000000000001</c:v>
                </c:pt>
                <c:pt idx="23">
                  <c:v>0.50800000000000001</c:v>
                </c:pt>
                <c:pt idx="24">
                  <c:v>0.50800000000000001</c:v>
                </c:pt>
                <c:pt idx="25">
                  <c:v>0.50800000000000001</c:v>
                </c:pt>
                <c:pt idx="26">
                  <c:v>0.50800000000000001</c:v>
                </c:pt>
                <c:pt idx="27">
                  <c:v>0.50800000000000001</c:v>
                </c:pt>
                <c:pt idx="28">
                  <c:v>0.50800000000000001</c:v>
                </c:pt>
                <c:pt idx="29">
                  <c:v>0.50800000000000001</c:v>
                </c:pt>
                <c:pt idx="30">
                  <c:v>0.50800000000000001</c:v>
                </c:pt>
                <c:pt idx="31">
                  <c:v>0.50800000000000001</c:v>
                </c:pt>
                <c:pt idx="32">
                  <c:v>0.50800000000000001</c:v>
                </c:pt>
                <c:pt idx="33">
                  <c:v>0.50800000000000001</c:v>
                </c:pt>
                <c:pt idx="34">
                  <c:v>0.50800000000000001</c:v>
                </c:pt>
                <c:pt idx="35">
                  <c:v>0.50800000000000001</c:v>
                </c:pt>
                <c:pt idx="36">
                  <c:v>0.50800000000000001</c:v>
                </c:pt>
                <c:pt idx="37">
                  <c:v>0.50800000000000001</c:v>
                </c:pt>
                <c:pt idx="38">
                  <c:v>0.50800000000000001</c:v>
                </c:pt>
                <c:pt idx="39">
                  <c:v>0.50800000000000001</c:v>
                </c:pt>
                <c:pt idx="40">
                  <c:v>0.50800000000000001</c:v>
                </c:pt>
              </c:numCache>
            </c:numRef>
          </c:val>
          <c:smooth val="0"/>
          <c:extLst>
            <c:ext xmlns:c16="http://schemas.microsoft.com/office/drawing/2014/chart" uri="{C3380CC4-5D6E-409C-BE32-E72D297353CC}">
              <c16:uniqueId val="{00000007-2716-4325-BE2D-C27B8AD60B30}"/>
            </c:ext>
          </c:extLst>
        </c:ser>
        <c:ser>
          <c:idx val="0"/>
          <c:order val="2"/>
          <c:tx>
            <c:strRef>
              <c:f>'Graphics Input'!$E$708</c:f>
              <c:strCache>
                <c:ptCount val="1"/>
                <c:pt idx="0">
                  <c:v>CofireNew - Mid</c:v>
                </c:pt>
              </c:strCache>
            </c:strRef>
          </c:tx>
          <c:spPr>
            <a:ln>
              <a:solidFill>
                <a:schemeClr val="accent4"/>
              </a:solidFill>
            </a:ln>
          </c:spPr>
          <c:marker>
            <c:symbol val="none"/>
          </c:marker>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8-2716-4325-BE2D-C27B8AD60B30}"/>
              </c:ext>
            </c:extLst>
          </c:dPt>
          <c:cat>
            <c:numRef>
              <c:f>'Graphics Input'!$S$700:$BG$700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Input'!$S$708:$BG$708</c:f>
              <c:numCache>
                <c:formatCode>0%</c:formatCode>
                <c:ptCount val="41"/>
                <c:pt idx="3">
                  <c:v>0.50800000000000001</c:v>
                </c:pt>
                <c:pt idx="4">
                  <c:v>0.50800000000000001</c:v>
                </c:pt>
                <c:pt idx="5">
                  <c:v>0.50800000000000001</c:v>
                </c:pt>
                <c:pt idx="6">
                  <c:v>0.50800000000000001</c:v>
                </c:pt>
                <c:pt idx="7">
                  <c:v>0.50800000000000001</c:v>
                </c:pt>
                <c:pt idx="8">
                  <c:v>0.50800000000000001</c:v>
                </c:pt>
                <c:pt idx="9">
                  <c:v>0.50800000000000001</c:v>
                </c:pt>
                <c:pt idx="10">
                  <c:v>0.50800000000000001</c:v>
                </c:pt>
                <c:pt idx="11">
                  <c:v>0.50800000000000001</c:v>
                </c:pt>
                <c:pt idx="12">
                  <c:v>0.50800000000000001</c:v>
                </c:pt>
                <c:pt idx="13">
                  <c:v>0.50800000000000001</c:v>
                </c:pt>
                <c:pt idx="14">
                  <c:v>0.50800000000000001</c:v>
                </c:pt>
                <c:pt idx="15">
                  <c:v>0.50800000000000001</c:v>
                </c:pt>
                <c:pt idx="16">
                  <c:v>0.50800000000000001</c:v>
                </c:pt>
                <c:pt idx="17">
                  <c:v>0.50800000000000001</c:v>
                </c:pt>
                <c:pt idx="18">
                  <c:v>0.50800000000000001</c:v>
                </c:pt>
                <c:pt idx="19">
                  <c:v>0.50800000000000001</c:v>
                </c:pt>
                <c:pt idx="20">
                  <c:v>0.50800000000000001</c:v>
                </c:pt>
                <c:pt idx="21">
                  <c:v>0.50800000000000001</c:v>
                </c:pt>
                <c:pt idx="22">
                  <c:v>0.50800000000000001</c:v>
                </c:pt>
                <c:pt idx="23">
                  <c:v>0.50800000000000001</c:v>
                </c:pt>
                <c:pt idx="24">
                  <c:v>0.50800000000000001</c:v>
                </c:pt>
                <c:pt idx="25">
                  <c:v>0.50800000000000001</c:v>
                </c:pt>
                <c:pt idx="26">
                  <c:v>0.50800000000000001</c:v>
                </c:pt>
                <c:pt idx="27">
                  <c:v>0.50800000000000001</c:v>
                </c:pt>
                <c:pt idx="28">
                  <c:v>0.50800000000000001</c:v>
                </c:pt>
                <c:pt idx="29">
                  <c:v>0.50800000000000001</c:v>
                </c:pt>
                <c:pt idx="30">
                  <c:v>0.50800000000000001</c:v>
                </c:pt>
                <c:pt idx="31">
                  <c:v>0.50800000000000001</c:v>
                </c:pt>
                <c:pt idx="32">
                  <c:v>0.50800000000000001</c:v>
                </c:pt>
                <c:pt idx="33">
                  <c:v>0.50800000000000001</c:v>
                </c:pt>
                <c:pt idx="34">
                  <c:v>0.50800000000000001</c:v>
                </c:pt>
                <c:pt idx="35">
                  <c:v>0.50800000000000001</c:v>
                </c:pt>
                <c:pt idx="36">
                  <c:v>0.50800000000000001</c:v>
                </c:pt>
                <c:pt idx="37">
                  <c:v>0.50800000000000001</c:v>
                </c:pt>
                <c:pt idx="38">
                  <c:v>0.50800000000000001</c:v>
                </c:pt>
                <c:pt idx="39">
                  <c:v>0.50800000000000001</c:v>
                </c:pt>
                <c:pt idx="40">
                  <c:v>0.50800000000000001</c:v>
                </c:pt>
              </c:numCache>
            </c:numRef>
          </c:val>
          <c:smooth val="0"/>
          <c:extLst>
            <c:ext xmlns:c16="http://schemas.microsoft.com/office/drawing/2014/chart" uri="{C3380CC4-5D6E-409C-BE32-E72D297353CC}">
              <c16:uniqueId val="{00000009-2716-4325-BE2D-C27B8AD60B30}"/>
            </c:ext>
          </c:extLst>
        </c:ser>
        <c:dLbls>
          <c:showLegendKey val="0"/>
          <c:showVal val="0"/>
          <c:showCatName val="0"/>
          <c:showSerName val="0"/>
          <c:showPercent val="0"/>
          <c:showBubbleSize val="0"/>
        </c:dLbls>
        <c:smooth val="0"/>
        <c:axId val="185059200"/>
        <c:axId val="185060736"/>
      </c:lineChart>
      <c:catAx>
        <c:axId val="185059200"/>
        <c:scaling>
          <c:orientation val="minMax"/>
        </c:scaling>
        <c:delete val="0"/>
        <c:axPos val="b"/>
        <c:numFmt formatCode="General" sourceLinked="1"/>
        <c:majorTickMark val="out"/>
        <c:minorTickMark val="none"/>
        <c:tickLblPos val="nextTo"/>
        <c:txPr>
          <a:bodyPr/>
          <a:lstStyle/>
          <a:p>
            <a:pPr>
              <a:defRPr sz="1400"/>
            </a:pPr>
            <a:endParaRPr lang="da-DK"/>
          </a:p>
        </c:txPr>
        <c:crossAx val="185060736"/>
        <c:crosses val="autoZero"/>
        <c:auto val="1"/>
        <c:lblAlgn val="ctr"/>
        <c:lblOffset val="100"/>
        <c:tickLblSkip val="5"/>
        <c:tickMarkSkip val="1"/>
        <c:noMultiLvlLbl val="0"/>
      </c:catAx>
      <c:valAx>
        <c:axId val="185060736"/>
        <c:scaling>
          <c:orientation val="minMax"/>
          <c:max val="0.7"/>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Biopower </a:t>
                </a:r>
                <a:r>
                  <a:rPr lang="en-US" sz="1400"/>
                  <a:t>Net Capacity</a:t>
                </a:r>
                <a:r>
                  <a:rPr lang="en-US" sz="1400" baseline="0"/>
                  <a:t> Factor (%)</a:t>
                </a:r>
                <a:endParaRPr lang="en-US" sz="1400"/>
              </a:p>
            </c:rich>
          </c:tx>
          <c:layout>
            <c:manualLayout>
              <c:xMode val="edge"/>
              <c:yMode val="edge"/>
              <c:x val="8.1799667770968295E-4"/>
              <c:y val="0.24838207093395501"/>
            </c:manualLayout>
          </c:layout>
          <c:overlay val="0"/>
        </c:title>
        <c:numFmt formatCode="0%" sourceLinked="0"/>
        <c:majorTickMark val="out"/>
        <c:minorTickMark val="none"/>
        <c:tickLblPos val="nextTo"/>
        <c:txPr>
          <a:bodyPr/>
          <a:lstStyle/>
          <a:p>
            <a:pPr>
              <a:defRPr sz="1400"/>
            </a:pPr>
            <a:endParaRPr lang="da-DK"/>
          </a:p>
        </c:txPr>
        <c:crossAx val="185059200"/>
        <c:crosses val="autoZero"/>
        <c:crossBetween val="midCat"/>
        <c:majorUnit val="0.1"/>
      </c:valAx>
    </c:plotArea>
    <c:legend>
      <c:legendPos val="t"/>
      <c:layout>
        <c:manualLayout>
          <c:xMode val="edge"/>
          <c:yMode val="edge"/>
          <c:x val="0.57450668701409102"/>
          <c:y val="0.22449546677367799"/>
          <c:w val="0.39464589893500901"/>
          <c:h val="3.9050710617077301E-2"/>
        </c:manualLayout>
      </c:layout>
      <c:overlay val="0"/>
      <c:txPr>
        <a:bodyPr/>
        <a:lstStyle/>
        <a:p>
          <a:pPr>
            <a:defRPr sz="14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244705902311"/>
          <c:y val="9.61545504486358E-2"/>
          <c:w val="0.86032739064017805"/>
          <c:h val="0.79063854418389101"/>
        </c:manualLayout>
      </c:layout>
      <c:lineChart>
        <c:grouping val="standard"/>
        <c:varyColors val="0"/>
        <c:ser>
          <c:idx val="3"/>
          <c:order val="0"/>
          <c:tx>
            <c:strRef>
              <c:f>'Graphics Input'!$E$691</c:f>
              <c:strCache>
                <c:ptCount val="1"/>
                <c:pt idx="0">
                  <c:v>Dedicated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0-C8DA-4307-AA84-C34FBED06898}"/>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1-C8DA-4307-AA84-C34FBED06898}"/>
              </c:ext>
            </c:extLst>
          </c:dPt>
          <c:cat>
            <c:numRef>
              <c:f>'Graphics Input'!$S$689:$BG$689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Input'!$S$691:$BG$691</c:f>
              <c:numCache>
                <c:formatCode>"$"#,##0</c:formatCode>
                <c:ptCount val="41"/>
                <c:pt idx="3">
                  <c:v>4277.9086932511655</c:v>
                </c:pt>
                <c:pt idx="6">
                  <c:v>4178.3436617082252</c:v>
                </c:pt>
                <c:pt idx="7">
                  <c:v>3971.545650092412</c:v>
                </c:pt>
                <c:pt idx="8">
                  <c:v>3956.7582318194004</c:v>
                </c:pt>
                <c:pt idx="9">
                  <c:v>3943.5947409349151</c:v>
                </c:pt>
                <c:pt idx="10">
                  <c:v>3926.6349164865228</c:v>
                </c:pt>
                <c:pt idx="11">
                  <c:v>3913.0089827033185</c:v>
                </c:pt>
                <c:pt idx="12">
                  <c:v>3900.6413237840725</c:v>
                </c:pt>
                <c:pt idx="13">
                  <c:v>3885.585043360642</c:v>
                </c:pt>
                <c:pt idx="14">
                  <c:v>3869.4533143355384</c:v>
                </c:pt>
                <c:pt idx="15">
                  <c:v>3858.0105412137314</c:v>
                </c:pt>
                <c:pt idx="16">
                  <c:v>3841.3733513458415</c:v>
                </c:pt>
                <c:pt idx="17">
                  <c:v>3828.0485431711054</c:v>
                </c:pt>
                <c:pt idx="18">
                  <c:v>3815.3797586433907</c:v>
                </c:pt>
                <c:pt idx="19">
                  <c:v>3800.9687473809645</c:v>
                </c:pt>
                <c:pt idx="20">
                  <c:v>3786.0845387338022</c:v>
                </c:pt>
                <c:pt idx="21">
                  <c:v>3770.8992044781712</c:v>
                </c:pt>
                <c:pt idx="22">
                  <c:v>3755.5955708763563</c:v>
                </c:pt>
                <c:pt idx="23">
                  <c:v>3743.1633850410094</c:v>
                </c:pt>
                <c:pt idx="24">
                  <c:v>3727.5156078866594</c:v>
                </c:pt>
                <c:pt idx="25">
                  <c:v>3711.8463217602748</c:v>
                </c:pt>
                <c:pt idx="26">
                  <c:v>3694.0368929165602</c:v>
                </c:pt>
                <c:pt idx="27">
                  <c:v>3678.9160855770297</c:v>
                </c:pt>
                <c:pt idx="28">
                  <c:v>3660.2462978519761</c:v>
                </c:pt>
                <c:pt idx="29">
                  <c:v>3640.027864140513</c:v>
                </c:pt>
                <c:pt idx="30">
                  <c:v>3616.3357314456439</c:v>
                </c:pt>
                <c:pt idx="31">
                  <c:v>3616.3357314456439</c:v>
                </c:pt>
                <c:pt idx="32">
                  <c:v>3616.3357314456439</c:v>
                </c:pt>
                <c:pt idx="33">
                  <c:v>3616.3357314456439</c:v>
                </c:pt>
                <c:pt idx="34">
                  <c:v>3616.3357314456439</c:v>
                </c:pt>
                <c:pt idx="35">
                  <c:v>3616.3357314456439</c:v>
                </c:pt>
                <c:pt idx="36">
                  <c:v>3616.3357314456439</c:v>
                </c:pt>
                <c:pt idx="37">
                  <c:v>3616.3357314456439</c:v>
                </c:pt>
                <c:pt idx="38">
                  <c:v>3616.3357314456439</c:v>
                </c:pt>
                <c:pt idx="39">
                  <c:v>3616.3357314456439</c:v>
                </c:pt>
                <c:pt idx="40">
                  <c:v>3616.3357314456439</c:v>
                </c:pt>
              </c:numCache>
            </c:numRef>
          </c:val>
          <c:smooth val="0"/>
          <c:extLst>
            <c:ext xmlns:c16="http://schemas.microsoft.com/office/drawing/2014/chart" uri="{C3380CC4-5D6E-409C-BE32-E72D297353CC}">
              <c16:uniqueId val="{00000002-C8DA-4307-AA84-C34FBED06898}"/>
            </c:ext>
          </c:extLst>
        </c:ser>
        <c:ser>
          <c:idx val="4"/>
          <c:order val="1"/>
          <c:tx>
            <c:strRef>
              <c:f>'Graphics Input'!$E$694</c:f>
              <c:strCache>
                <c:ptCount val="1"/>
                <c:pt idx="0">
                  <c:v>CofireOld - Mid</c:v>
                </c:pt>
              </c:strCache>
            </c:strRef>
          </c:tx>
          <c:spPr>
            <a:ln>
              <a:solidFill>
                <a:schemeClr val="accent5"/>
              </a:solidFill>
              <a:prstDash val="solid"/>
            </a:ln>
          </c:spPr>
          <c:marker>
            <c:symbol val="none"/>
          </c:marker>
          <c:dPt>
            <c:idx val="0"/>
            <c:marker>
              <c:symbol val="circle"/>
              <c:size val="9"/>
              <c:spPr>
                <a:ln>
                  <a:solidFill>
                    <a:schemeClr val="accent5"/>
                  </a:solidFill>
                </a:ln>
              </c:spPr>
            </c:marker>
            <c:bubble3D val="0"/>
            <c:extLst>
              <c:ext xmlns:c16="http://schemas.microsoft.com/office/drawing/2014/chart" uri="{C3380CC4-5D6E-409C-BE32-E72D297353CC}">
                <c16:uniqueId val="{00000003-C8DA-4307-AA84-C34FBED06898}"/>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4-C8DA-4307-AA84-C34FBED06898}"/>
              </c:ext>
            </c:extLst>
          </c:dPt>
          <c:dPt>
            <c:idx val="12"/>
            <c:marker>
              <c:symbol val="circle"/>
              <c:size val="8"/>
              <c:spPr>
                <a:noFill/>
                <a:ln>
                  <a:noFill/>
                </a:ln>
              </c:spPr>
            </c:marker>
            <c:bubble3D val="0"/>
            <c:extLst>
              <c:ext xmlns:c16="http://schemas.microsoft.com/office/drawing/2014/chart" uri="{C3380CC4-5D6E-409C-BE32-E72D297353CC}">
                <c16:uniqueId val="{00000005-C8DA-4307-AA84-C34FBED06898}"/>
              </c:ext>
            </c:extLst>
          </c:dPt>
          <c:dPt>
            <c:idx val="13"/>
            <c:marker>
              <c:symbol val="circle"/>
              <c:size val="8"/>
              <c:spPr>
                <a:noFill/>
                <a:ln>
                  <a:noFill/>
                </a:ln>
              </c:spPr>
            </c:marker>
            <c:bubble3D val="0"/>
            <c:extLst>
              <c:ext xmlns:c16="http://schemas.microsoft.com/office/drawing/2014/chart" uri="{C3380CC4-5D6E-409C-BE32-E72D297353CC}">
                <c16:uniqueId val="{00000006-C8DA-4307-AA84-C34FBED06898}"/>
              </c:ext>
            </c:extLst>
          </c:dPt>
          <c:cat>
            <c:numRef>
              <c:f>'Graphics Input'!$S$689:$BG$689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Input'!$S$694:$BG$694</c:f>
              <c:numCache>
                <c:formatCode>"$"#,##0</c:formatCode>
                <c:ptCount val="41"/>
                <c:pt idx="3">
                  <c:v>4104.7184504376519</c:v>
                </c:pt>
                <c:pt idx="6">
                  <c:v>4173.6654602909457</c:v>
                </c:pt>
                <c:pt idx="7">
                  <c:v>4063.0340626367833</c:v>
                </c:pt>
                <c:pt idx="8">
                  <c:v>4055.7425211174368</c:v>
                </c:pt>
                <c:pt idx="9">
                  <c:v>4049.752272406115</c:v>
                </c:pt>
                <c:pt idx="10">
                  <c:v>4040.7185041520565</c:v>
                </c:pt>
                <c:pt idx="11">
                  <c:v>4034.3518484301494</c:v>
                </c:pt>
                <c:pt idx="12">
                  <c:v>4029.0068688798315</c:v>
                </c:pt>
                <c:pt idx="13">
                  <c:v>4021.5002376401499</c:v>
                </c:pt>
                <c:pt idx="14">
                  <c:v>4013.1224930331127</c:v>
                </c:pt>
                <c:pt idx="15">
                  <c:v>4008.5303275039664</c:v>
                </c:pt>
                <c:pt idx="16">
                  <c:v>3999.7439124282932</c:v>
                </c:pt>
                <c:pt idx="17">
                  <c:v>3993.6353643707876</c:v>
                </c:pt>
                <c:pt idx="18">
                  <c:v>3988.0537861281014</c:v>
                </c:pt>
                <c:pt idx="19">
                  <c:v>3981.0741247032402</c:v>
                </c:pt>
                <c:pt idx="20">
                  <c:v>3973.696547295759</c:v>
                </c:pt>
                <c:pt idx="21">
                  <c:v>3966.6308499827637</c:v>
                </c:pt>
                <c:pt idx="22">
                  <c:v>3958.9198835087641</c:v>
                </c:pt>
                <c:pt idx="23">
                  <c:v>3953.5426405003959</c:v>
                </c:pt>
                <c:pt idx="24">
                  <c:v>3945.530548417928</c:v>
                </c:pt>
                <c:pt idx="25">
                  <c:v>3938.6799408252673</c:v>
                </c:pt>
                <c:pt idx="26">
                  <c:v>3929.538627711042</c:v>
                </c:pt>
                <c:pt idx="27">
                  <c:v>3923.3117803073519</c:v>
                </c:pt>
                <c:pt idx="28">
                  <c:v>3916.1923105642722</c:v>
                </c:pt>
                <c:pt idx="29">
                  <c:v>3911.3312828847079</c:v>
                </c:pt>
                <c:pt idx="30">
                  <c:v>3901.9641255641309</c:v>
                </c:pt>
                <c:pt idx="31">
                  <c:v>3901.9641255641309</c:v>
                </c:pt>
                <c:pt idx="32">
                  <c:v>3901.9641255641309</c:v>
                </c:pt>
                <c:pt idx="33">
                  <c:v>3901.9641255641309</c:v>
                </c:pt>
                <c:pt idx="34">
                  <c:v>3901.9641255641309</c:v>
                </c:pt>
                <c:pt idx="35">
                  <c:v>3901.9641255641309</c:v>
                </c:pt>
                <c:pt idx="36">
                  <c:v>3901.9641255641309</c:v>
                </c:pt>
                <c:pt idx="37">
                  <c:v>3901.9641255641309</c:v>
                </c:pt>
                <c:pt idx="38">
                  <c:v>3901.9641255641309</c:v>
                </c:pt>
                <c:pt idx="39">
                  <c:v>3901.9641255641309</c:v>
                </c:pt>
                <c:pt idx="40">
                  <c:v>3901.9641255641309</c:v>
                </c:pt>
              </c:numCache>
            </c:numRef>
          </c:val>
          <c:smooth val="0"/>
          <c:extLst>
            <c:ext xmlns:c16="http://schemas.microsoft.com/office/drawing/2014/chart" uri="{C3380CC4-5D6E-409C-BE32-E72D297353CC}">
              <c16:uniqueId val="{00000007-C8DA-4307-AA84-C34FBED06898}"/>
            </c:ext>
          </c:extLst>
        </c:ser>
        <c:ser>
          <c:idx val="0"/>
          <c:order val="2"/>
          <c:tx>
            <c:strRef>
              <c:f>'Graphics Input'!$E$697</c:f>
              <c:strCache>
                <c:ptCount val="1"/>
                <c:pt idx="0">
                  <c:v>CofireNew - Mid</c:v>
                </c:pt>
              </c:strCache>
            </c:strRef>
          </c:tx>
          <c:spPr>
            <a:ln>
              <a:solidFill>
                <a:schemeClr val="accent4"/>
              </a:solidFill>
            </a:ln>
          </c:spPr>
          <c:marker>
            <c:symbol val="none"/>
          </c:marker>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8-C8DA-4307-AA84-C34FBED06898}"/>
              </c:ext>
            </c:extLst>
          </c:dPt>
          <c:cat>
            <c:numRef>
              <c:f>'Graphics Input'!$S$689:$BG$689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Input'!$S$697:$BG$697</c:f>
              <c:numCache>
                <c:formatCode>"$"#,##0</c:formatCode>
                <c:ptCount val="41"/>
                <c:pt idx="3">
                  <c:v>3504.9300107982772</c:v>
                </c:pt>
                <c:pt idx="6">
                  <c:v>4043.396371170224</c:v>
                </c:pt>
                <c:pt idx="7">
                  <c:v>3898.5979714408927</c:v>
                </c:pt>
                <c:pt idx="8">
                  <c:v>3873.8949170604506</c:v>
                </c:pt>
                <c:pt idx="9">
                  <c:v>3860.8497255221496</c:v>
                </c:pt>
                <c:pt idx="10">
                  <c:v>3844.2340446262929</c:v>
                </c:pt>
                <c:pt idx="11">
                  <c:v>3830.876972993507</c:v>
                </c:pt>
                <c:pt idx="12">
                  <c:v>3818.1221525776587</c:v>
                </c:pt>
                <c:pt idx="13">
                  <c:v>3803.3454887906632</c:v>
                </c:pt>
                <c:pt idx="14">
                  <c:v>3786.4824547164217</c:v>
                </c:pt>
                <c:pt idx="15">
                  <c:v>3772.4370959785647</c:v>
                </c:pt>
                <c:pt idx="16">
                  <c:v>3754.3372960123979</c:v>
                </c:pt>
                <c:pt idx="17">
                  <c:v>3743.7118638278635</c:v>
                </c:pt>
                <c:pt idx="18">
                  <c:v>3732.9036053810437</c:v>
                </c:pt>
                <c:pt idx="19">
                  <c:v>3719.5895516923247</c:v>
                </c:pt>
                <c:pt idx="20">
                  <c:v>3706.7271864163085</c:v>
                </c:pt>
                <c:pt idx="21">
                  <c:v>3694.6821620775645</c:v>
                </c:pt>
                <c:pt idx="22">
                  <c:v>3682.0994134379839</c:v>
                </c:pt>
                <c:pt idx="23">
                  <c:v>3672.3773580788543</c:v>
                </c:pt>
                <c:pt idx="24">
                  <c:v>3660.1817709358761</c:v>
                </c:pt>
                <c:pt idx="25">
                  <c:v>3651.1695116538513</c:v>
                </c:pt>
                <c:pt idx="26">
                  <c:v>3639.6407026439106</c:v>
                </c:pt>
                <c:pt idx="27">
                  <c:v>3631.3059759809403</c:v>
                </c:pt>
                <c:pt idx="28">
                  <c:v>3621.9925910904467</c:v>
                </c:pt>
                <c:pt idx="29">
                  <c:v>3615.1634924698196</c:v>
                </c:pt>
                <c:pt idx="30">
                  <c:v>3603.3873302814941</c:v>
                </c:pt>
                <c:pt idx="31">
                  <c:v>3603.3873302814941</c:v>
                </c:pt>
                <c:pt idx="32">
                  <c:v>3603.3873302814941</c:v>
                </c:pt>
                <c:pt idx="33">
                  <c:v>3603.3873302814941</c:v>
                </c:pt>
                <c:pt idx="34">
                  <c:v>3603.3873302814941</c:v>
                </c:pt>
                <c:pt idx="35">
                  <c:v>3603.3873302814941</c:v>
                </c:pt>
                <c:pt idx="36">
                  <c:v>3603.3873302814941</c:v>
                </c:pt>
                <c:pt idx="37">
                  <c:v>3603.3873302814941</c:v>
                </c:pt>
                <c:pt idx="38">
                  <c:v>3603.3873302814941</c:v>
                </c:pt>
                <c:pt idx="39">
                  <c:v>3603.3873302814941</c:v>
                </c:pt>
                <c:pt idx="40">
                  <c:v>3603.3873302814941</c:v>
                </c:pt>
              </c:numCache>
            </c:numRef>
          </c:val>
          <c:smooth val="0"/>
          <c:extLst>
            <c:ext xmlns:c16="http://schemas.microsoft.com/office/drawing/2014/chart" uri="{C3380CC4-5D6E-409C-BE32-E72D297353CC}">
              <c16:uniqueId val="{00000009-C8DA-4307-AA84-C34FBED06898}"/>
            </c:ext>
          </c:extLst>
        </c:ser>
        <c:dLbls>
          <c:showLegendKey val="0"/>
          <c:showVal val="0"/>
          <c:showCatName val="0"/>
          <c:showSerName val="0"/>
          <c:showPercent val="0"/>
          <c:showBubbleSize val="0"/>
        </c:dLbls>
        <c:smooth val="0"/>
        <c:axId val="185510528"/>
        <c:axId val="185520512"/>
      </c:lineChart>
      <c:catAx>
        <c:axId val="185510528"/>
        <c:scaling>
          <c:orientation val="minMax"/>
        </c:scaling>
        <c:delete val="0"/>
        <c:axPos val="b"/>
        <c:numFmt formatCode="General" sourceLinked="1"/>
        <c:majorTickMark val="out"/>
        <c:minorTickMark val="none"/>
        <c:tickLblPos val="nextTo"/>
        <c:txPr>
          <a:bodyPr/>
          <a:lstStyle/>
          <a:p>
            <a:pPr>
              <a:defRPr sz="1400"/>
            </a:pPr>
            <a:endParaRPr lang="da-DK"/>
          </a:p>
        </c:txPr>
        <c:crossAx val="185520512"/>
        <c:crosses val="autoZero"/>
        <c:auto val="1"/>
        <c:lblAlgn val="ctr"/>
        <c:lblOffset val="100"/>
        <c:tickLblSkip val="5"/>
        <c:tickMarkSkip val="1"/>
        <c:noMultiLvlLbl val="0"/>
      </c:catAx>
      <c:valAx>
        <c:axId val="185520512"/>
        <c:scaling>
          <c:orientation val="minMax"/>
          <c:max val="600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Biopower CAPEX </a:t>
                </a:r>
                <a:r>
                  <a:rPr lang="en-US" sz="1400"/>
                  <a:t>($/kW)</a:t>
                </a:r>
              </a:p>
            </c:rich>
          </c:tx>
          <c:layout>
            <c:manualLayout>
              <c:xMode val="edge"/>
              <c:yMode val="edge"/>
              <c:x val="6.9494199918827403E-4"/>
              <c:y val="0.28281261507056299"/>
            </c:manualLayout>
          </c:layout>
          <c:overlay val="0"/>
        </c:title>
        <c:numFmt formatCode="&quot;$&quot;#,##0" sourceLinked="1"/>
        <c:majorTickMark val="out"/>
        <c:minorTickMark val="none"/>
        <c:tickLblPos val="nextTo"/>
        <c:txPr>
          <a:bodyPr/>
          <a:lstStyle/>
          <a:p>
            <a:pPr>
              <a:defRPr sz="1400"/>
            </a:pPr>
            <a:endParaRPr lang="da-DK"/>
          </a:p>
        </c:txPr>
        <c:crossAx val="185510528"/>
        <c:crosses val="autoZero"/>
        <c:crossBetween val="midCat"/>
      </c:valAx>
    </c:plotArea>
    <c:legend>
      <c:legendPos val="t"/>
      <c:layout>
        <c:manualLayout>
          <c:xMode val="edge"/>
          <c:yMode val="edge"/>
          <c:x val="0.53606175671388001"/>
          <c:y val="0.15939520880890101"/>
          <c:w val="0.45383219107234601"/>
          <c:h val="7.3916983562519994E-2"/>
        </c:manualLayout>
      </c:layout>
      <c:overlay val="0"/>
      <c:txPr>
        <a:bodyPr/>
        <a:lstStyle/>
        <a:p>
          <a:pPr>
            <a:defRPr sz="1400"/>
          </a:pPr>
          <a:endParaRPr lang="da-DK"/>
        </a:p>
      </c:txPr>
    </c:legend>
    <c:plotVisOnly val="1"/>
    <c:dispBlanksAs val="gap"/>
    <c:showDLblsOverMax val="0"/>
  </c:chart>
  <c:spPr>
    <a:ln>
      <a:noFill/>
    </a:ln>
  </c:spPr>
  <c:printSettings>
    <c:headerFooter/>
    <c:pageMargins b="0.75" l="0.7" r="0.7" t="0.75" header="0.3" footer="0.3"/>
    <c:pageSetup/>
  </c:printSettings>
  <c:userShapes r:id="rId1"/>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09568838858599"/>
          <c:y val="9.61545504486358E-2"/>
          <c:w val="0.83747635407576004"/>
          <c:h val="0.76525945236749804"/>
        </c:manualLayout>
      </c:layout>
      <c:lineChart>
        <c:grouping val="standard"/>
        <c:varyColors val="0"/>
        <c:ser>
          <c:idx val="0"/>
          <c:order val="0"/>
          <c:tx>
            <c:strRef>
              <c:f>'Graphics Input'!$E$713</c:f>
              <c:strCache>
                <c:ptCount val="1"/>
                <c:pt idx="0">
                  <c:v>Dedicated - Mid</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00-2E2F-4560-8CC0-02562A51FFC5}"/>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1-2E2F-4560-8CC0-02562A51FFC5}"/>
              </c:ext>
            </c:extLst>
          </c:dPt>
          <c:cat>
            <c:numRef>
              <c:f>'Graphics Input'!$S$711:$BG$711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Input'!$S$713:$BG$713</c:f>
              <c:numCache>
                <c:formatCode>"$"#,##0</c:formatCode>
                <c:ptCount val="41"/>
                <c:pt idx="3">
                  <c:v>107.22</c:v>
                </c:pt>
                <c:pt idx="4">
                  <c:v>107.22</c:v>
                </c:pt>
                <c:pt idx="5">
                  <c:v>107.22</c:v>
                </c:pt>
                <c:pt idx="6">
                  <c:v>107.22</c:v>
                </c:pt>
                <c:pt idx="7">
                  <c:v>107.22</c:v>
                </c:pt>
                <c:pt idx="8">
                  <c:v>107.22</c:v>
                </c:pt>
                <c:pt idx="9">
                  <c:v>107.22</c:v>
                </c:pt>
                <c:pt idx="10">
                  <c:v>107.22</c:v>
                </c:pt>
                <c:pt idx="11">
                  <c:v>107.22</c:v>
                </c:pt>
                <c:pt idx="12">
                  <c:v>107.22</c:v>
                </c:pt>
                <c:pt idx="13">
                  <c:v>107.22</c:v>
                </c:pt>
                <c:pt idx="14">
                  <c:v>107.22</c:v>
                </c:pt>
                <c:pt idx="15">
                  <c:v>107.22</c:v>
                </c:pt>
                <c:pt idx="16">
                  <c:v>107.22</c:v>
                </c:pt>
                <c:pt idx="17">
                  <c:v>107.22</c:v>
                </c:pt>
                <c:pt idx="18">
                  <c:v>107.22</c:v>
                </c:pt>
                <c:pt idx="19">
                  <c:v>107.22</c:v>
                </c:pt>
                <c:pt idx="20">
                  <c:v>107.22</c:v>
                </c:pt>
                <c:pt idx="21">
                  <c:v>107.22</c:v>
                </c:pt>
                <c:pt idx="22">
                  <c:v>107.22</c:v>
                </c:pt>
                <c:pt idx="23">
                  <c:v>107.22</c:v>
                </c:pt>
                <c:pt idx="24">
                  <c:v>107.22</c:v>
                </c:pt>
                <c:pt idx="25">
                  <c:v>107.22</c:v>
                </c:pt>
                <c:pt idx="26">
                  <c:v>107.22</c:v>
                </c:pt>
                <c:pt idx="27">
                  <c:v>107.22</c:v>
                </c:pt>
                <c:pt idx="28">
                  <c:v>107.22</c:v>
                </c:pt>
                <c:pt idx="29">
                  <c:v>107.22</c:v>
                </c:pt>
                <c:pt idx="30">
                  <c:v>107.22</c:v>
                </c:pt>
                <c:pt idx="31">
                  <c:v>107.22</c:v>
                </c:pt>
                <c:pt idx="32">
                  <c:v>107.22</c:v>
                </c:pt>
                <c:pt idx="33">
                  <c:v>107.22</c:v>
                </c:pt>
                <c:pt idx="34">
                  <c:v>107.22</c:v>
                </c:pt>
                <c:pt idx="35">
                  <c:v>107.22</c:v>
                </c:pt>
                <c:pt idx="36">
                  <c:v>107.22</c:v>
                </c:pt>
                <c:pt idx="37">
                  <c:v>107.22</c:v>
                </c:pt>
                <c:pt idx="38">
                  <c:v>107.22</c:v>
                </c:pt>
                <c:pt idx="39">
                  <c:v>107.22</c:v>
                </c:pt>
                <c:pt idx="40">
                  <c:v>107.22</c:v>
                </c:pt>
              </c:numCache>
            </c:numRef>
          </c:val>
          <c:smooth val="0"/>
          <c:extLst>
            <c:ext xmlns:c16="http://schemas.microsoft.com/office/drawing/2014/chart" uri="{C3380CC4-5D6E-409C-BE32-E72D297353CC}">
              <c16:uniqueId val="{00000002-2E2F-4560-8CC0-02562A51FFC5}"/>
            </c:ext>
          </c:extLst>
        </c:ser>
        <c:ser>
          <c:idx val="2"/>
          <c:order val="1"/>
          <c:tx>
            <c:strRef>
              <c:f>'Graphics Input'!$E$716</c:f>
              <c:strCache>
                <c:ptCount val="1"/>
                <c:pt idx="0">
                  <c:v>CofireOld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3-2E2F-4560-8CC0-02562A51FFC5}"/>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4-2E2F-4560-8CC0-02562A51FFC5}"/>
              </c:ext>
            </c:extLst>
          </c:dPt>
          <c:dPt>
            <c:idx val="12"/>
            <c:bubble3D val="0"/>
            <c:extLst>
              <c:ext xmlns:c16="http://schemas.microsoft.com/office/drawing/2014/chart" uri="{C3380CC4-5D6E-409C-BE32-E72D297353CC}">
                <c16:uniqueId val="{00000005-2E2F-4560-8CC0-02562A51FFC5}"/>
              </c:ext>
            </c:extLst>
          </c:dPt>
          <c:dPt>
            <c:idx val="13"/>
            <c:bubble3D val="0"/>
            <c:extLst>
              <c:ext xmlns:c16="http://schemas.microsoft.com/office/drawing/2014/chart" uri="{C3380CC4-5D6E-409C-BE32-E72D297353CC}">
                <c16:uniqueId val="{00000006-2E2F-4560-8CC0-02562A51FFC5}"/>
              </c:ext>
            </c:extLst>
          </c:dPt>
          <c:cat>
            <c:numRef>
              <c:f>'Graphics Input'!$S$711:$BG$711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Input'!$S$716:$BG$716</c:f>
              <c:numCache>
                <c:formatCode>"$"#,##0</c:formatCode>
                <c:ptCount val="41"/>
                <c:pt idx="3">
                  <c:v>33.520000000000003</c:v>
                </c:pt>
                <c:pt idx="4">
                  <c:v>33.520000000000003</c:v>
                </c:pt>
                <c:pt idx="5">
                  <c:v>33.520000000000003</c:v>
                </c:pt>
                <c:pt idx="6">
                  <c:v>33.520000000000003</c:v>
                </c:pt>
                <c:pt idx="7">
                  <c:v>33.520000000000003</c:v>
                </c:pt>
                <c:pt idx="8">
                  <c:v>33.520000000000003</c:v>
                </c:pt>
                <c:pt idx="9">
                  <c:v>33.520000000000003</c:v>
                </c:pt>
                <c:pt idx="10">
                  <c:v>33.520000000000003</c:v>
                </c:pt>
                <c:pt idx="11">
                  <c:v>33.520000000000003</c:v>
                </c:pt>
                <c:pt idx="12">
                  <c:v>33.520000000000003</c:v>
                </c:pt>
                <c:pt idx="13">
                  <c:v>33.520000000000003</c:v>
                </c:pt>
                <c:pt idx="14">
                  <c:v>33.520000000000003</c:v>
                </c:pt>
                <c:pt idx="15">
                  <c:v>33.520000000000003</c:v>
                </c:pt>
                <c:pt idx="16">
                  <c:v>33.520000000000003</c:v>
                </c:pt>
                <c:pt idx="17">
                  <c:v>33.520000000000003</c:v>
                </c:pt>
                <c:pt idx="18">
                  <c:v>33.520000000000003</c:v>
                </c:pt>
                <c:pt idx="19">
                  <c:v>33.520000000000003</c:v>
                </c:pt>
                <c:pt idx="20">
                  <c:v>33.520000000000003</c:v>
                </c:pt>
                <c:pt idx="21">
                  <c:v>33.520000000000003</c:v>
                </c:pt>
                <c:pt idx="22">
                  <c:v>33.520000000000003</c:v>
                </c:pt>
                <c:pt idx="23">
                  <c:v>33.520000000000003</c:v>
                </c:pt>
                <c:pt idx="24">
                  <c:v>33.520000000000003</c:v>
                </c:pt>
                <c:pt idx="25">
                  <c:v>33.520000000000003</c:v>
                </c:pt>
                <c:pt idx="26">
                  <c:v>33.520000000000003</c:v>
                </c:pt>
                <c:pt idx="27">
                  <c:v>33.520000000000003</c:v>
                </c:pt>
                <c:pt idx="28">
                  <c:v>33.520000000000003</c:v>
                </c:pt>
                <c:pt idx="29">
                  <c:v>33.520000000000003</c:v>
                </c:pt>
                <c:pt idx="30">
                  <c:v>33.520000000000003</c:v>
                </c:pt>
                <c:pt idx="31">
                  <c:v>33.520000000000003</c:v>
                </c:pt>
                <c:pt idx="32">
                  <c:v>33.520000000000003</c:v>
                </c:pt>
                <c:pt idx="33">
                  <c:v>33.520000000000003</c:v>
                </c:pt>
                <c:pt idx="34">
                  <c:v>33.520000000000003</c:v>
                </c:pt>
                <c:pt idx="35">
                  <c:v>33.520000000000003</c:v>
                </c:pt>
                <c:pt idx="36">
                  <c:v>33.520000000000003</c:v>
                </c:pt>
                <c:pt idx="37">
                  <c:v>33.520000000000003</c:v>
                </c:pt>
                <c:pt idx="38">
                  <c:v>33.520000000000003</c:v>
                </c:pt>
                <c:pt idx="39">
                  <c:v>33.520000000000003</c:v>
                </c:pt>
                <c:pt idx="40">
                  <c:v>33.520000000000003</c:v>
                </c:pt>
              </c:numCache>
            </c:numRef>
          </c:val>
          <c:smooth val="0"/>
          <c:extLst>
            <c:ext xmlns:c16="http://schemas.microsoft.com/office/drawing/2014/chart" uri="{C3380CC4-5D6E-409C-BE32-E72D297353CC}">
              <c16:uniqueId val="{00000007-2E2F-4560-8CC0-02562A51FFC5}"/>
            </c:ext>
          </c:extLst>
        </c:ser>
        <c:ser>
          <c:idx val="3"/>
          <c:order val="2"/>
          <c:tx>
            <c:strRef>
              <c:f>'Graphics Input'!$E$719</c:f>
              <c:strCache>
                <c:ptCount val="1"/>
                <c:pt idx="0">
                  <c:v>CofireNew - Mid</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8-2E2F-4560-8CC0-02562A51FFC5}"/>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9-2E2F-4560-8CC0-02562A51FFC5}"/>
              </c:ext>
            </c:extLst>
          </c:dPt>
          <c:cat>
            <c:numRef>
              <c:f>'Graphics Input'!$S$711:$BG$711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Input'!$S$719:$BG$719</c:f>
              <c:numCache>
                <c:formatCode>"$"#,##0</c:formatCode>
                <c:ptCount val="41"/>
                <c:pt idx="3">
                  <c:v>31.65</c:v>
                </c:pt>
                <c:pt idx="4">
                  <c:v>31.65</c:v>
                </c:pt>
                <c:pt idx="5">
                  <c:v>31.65</c:v>
                </c:pt>
                <c:pt idx="6">
                  <c:v>31.65</c:v>
                </c:pt>
                <c:pt idx="7">
                  <c:v>31.65</c:v>
                </c:pt>
                <c:pt idx="8">
                  <c:v>31.65</c:v>
                </c:pt>
                <c:pt idx="9">
                  <c:v>31.65</c:v>
                </c:pt>
                <c:pt idx="10">
                  <c:v>31.65</c:v>
                </c:pt>
                <c:pt idx="11">
                  <c:v>31.65</c:v>
                </c:pt>
                <c:pt idx="12">
                  <c:v>31.65</c:v>
                </c:pt>
                <c:pt idx="13">
                  <c:v>31.65</c:v>
                </c:pt>
                <c:pt idx="14">
                  <c:v>31.65</c:v>
                </c:pt>
                <c:pt idx="15">
                  <c:v>31.65</c:v>
                </c:pt>
                <c:pt idx="16">
                  <c:v>31.65</c:v>
                </c:pt>
                <c:pt idx="17">
                  <c:v>31.65</c:v>
                </c:pt>
                <c:pt idx="18">
                  <c:v>31.65</c:v>
                </c:pt>
                <c:pt idx="19">
                  <c:v>31.65</c:v>
                </c:pt>
                <c:pt idx="20">
                  <c:v>31.65</c:v>
                </c:pt>
                <c:pt idx="21">
                  <c:v>31.65</c:v>
                </c:pt>
                <c:pt idx="22">
                  <c:v>31.65</c:v>
                </c:pt>
                <c:pt idx="23">
                  <c:v>31.65</c:v>
                </c:pt>
                <c:pt idx="24">
                  <c:v>31.65</c:v>
                </c:pt>
                <c:pt idx="25">
                  <c:v>31.65</c:v>
                </c:pt>
                <c:pt idx="26">
                  <c:v>31.65</c:v>
                </c:pt>
                <c:pt idx="27">
                  <c:v>31.65</c:v>
                </c:pt>
                <c:pt idx="28">
                  <c:v>31.65</c:v>
                </c:pt>
                <c:pt idx="29">
                  <c:v>31.65</c:v>
                </c:pt>
                <c:pt idx="30">
                  <c:v>31.65</c:v>
                </c:pt>
                <c:pt idx="31">
                  <c:v>31.65</c:v>
                </c:pt>
                <c:pt idx="32">
                  <c:v>31.65</c:v>
                </c:pt>
                <c:pt idx="33">
                  <c:v>31.65</c:v>
                </c:pt>
                <c:pt idx="34">
                  <c:v>31.65</c:v>
                </c:pt>
                <c:pt idx="35">
                  <c:v>31.65</c:v>
                </c:pt>
                <c:pt idx="36">
                  <c:v>31.65</c:v>
                </c:pt>
                <c:pt idx="37">
                  <c:v>31.65</c:v>
                </c:pt>
                <c:pt idx="38">
                  <c:v>31.65</c:v>
                </c:pt>
                <c:pt idx="39">
                  <c:v>31.65</c:v>
                </c:pt>
                <c:pt idx="40">
                  <c:v>31.65</c:v>
                </c:pt>
              </c:numCache>
            </c:numRef>
          </c:val>
          <c:smooth val="0"/>
          <c:extLst>
            <c:ext xmlns:c16="http://schemas.microsoft.com/office/drawing/2014/chart" uri="{C3380CC4-5D6E-409C-BE32-E72D297353CC}">
              <c16:uniqueId val="{0000000A-2E2F-4560-8CC0-02562A51FFC5}"/>
            </c:ext>
          </c:extLst>
        </c:ser>
        <c:dLbls>
          <c:showLegendKey val="0"/>
          <c:showVal val="0"/>
          <c:showCatName val="0"/>
          <c:showSerName val="0"/>
          <c:showPercent val="0"/>
          <c:showBubbleSize val="0"/>
        </c:dLbls>
        <c:smooth val="0"/>
        <c:axId val="186604544"/>
        <c:axId val="186618624"/>
      </c:lineChart>
      <c:catAx>
        <c:axId val="186604544"/>
        <c:scaling>
          <c:orientation val="minMax"/>
        </c:scaling>
        <c:delete val="0"/>
        <c:axPos val="b"/>
        <c:numFmt formatCode="General" sourceLinked="1"/>
        <c:majorTickMark val="out"/>
        <c:minorTickMark val="none"/>
        <c:tickLblPos val="nextTo"/>
        <c:txPr>
          <a:bodyPr/>
          <a:lstStyle/>
          <a:p>
            <a:pPr>
              <a:defRPr sz="1400"/>
            </a:pPr>
            <a:endParaRPr lang="da-DK"/>
          </a:p>
        </c:txPr>
        <c:crossAx val="186618624"/>
        <c:crosses val="autoZero"/>
        <c:auto val="1"/>
        <c:lblAlgn val="ctr"/>
        <c:lblOffset val="100"/>
        <c:tickLblSkip val="5"/>
        <c:tickMarkSkip val="1"/>
        <c:noMultiLvlLbl val="0"/>
      </c:catAx>
      <c:valAx>
        <c:axId val="186618624"/>
        <c:scaling>
          <c:orientation val="minMax"/>
          <c:max val="150"/>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Biopower Fixed Operations and Maintenance </a:t>
                </a:r>
                <a:r>
                  <a:rPr lang="en-US" sz="1400"/>
                  <a:t>($/kW/yr)</a:t>
                </a:r>
              </a:p>
            </c:rich>
          </c:tx>
          <c:layout>
            <c:manualLayout>
              <c:xMode val="edge"/>
              <c:yMode val="edge"/>
              <c:x val="3.1930637665543098E-2"/>
              <c:y val="0.115534893157442"/>
            </c:manualLayout>
          </c:layout>
          <c:overlay val="0"/>
        </c:title>
        <c:numFmt formatCode="&quot;$&quot;#,##0" sourceLinked="0"/>
        <c:majorTickMark val="out"/>
        <c:minorTickMark val="none"/>
        <c:tickLblPos val="nextTo"/>
        <c:txPr>
          <a:bodyPr/>
          <a:lstStyle/>
          <a:p>
            <a:pPr>
              <a:defRPr sz="1400"/>
            </a:pPr>
            <a:endParaRPr lang="da-DK"/>
          </a:p>
        </c:txPr>
        <c:crossAx val="186604544"/>
        <c:crosses val="autoZero"/>
        <c:crossBetween val="midCat"/>
      </c:valAx>
    </c:plotArea>
    <c:legend>
      <c:legendPos val="t"/>
      <c:layout>
        <c:manualLayout>
          <c:xMode val="edge"/>
          <c:yMode val="edge"/>
          <c:x val="0.54757987787624596"/>
          <c:y val="0.142000507519004"/>
          <c:w val="0.44984630458298902"/>
          <c:h val="0.116367576146005"/>
        </c:manualLayout>
      </c:layout>
      <c:overlay val="0"/>
      <c:txPr>
        <a:bodyPr/>
        <a:lstStyle/>
        <a:p>
          <a:pPr>
            <a:defRPr sz="14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186606722646501"/>
          <c:y val="9.61545504486358E-2"/>
          <c:w val="0.81970601458932202"/>
          <c:h val="0.76996808137267303"/>
        </c:manualLayout>
      </c:layout>
      <c:lineChart>
        <c:grouping val="standard"/>
        <c:varyColors val="0"/>
        <c:ser>
          <c:idx val="2"/>
          <c:order val="0"/>
          <c:tx>
            <c:strRef>
              <c:f>'Graphics Input'!$E$680</c:f>
              <c:strCache>
                <c:ptCount val="1"/>
                <c:pt idx="0">
                  <c:v>Dedicated - Mid</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00-6625-4B6D-8AE7-1D0DCF4C58CD}"/>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1-6625-4B6D-8AE7-1D0DCF4C58CD}"/>
              </c:ext>
            </c:extLst>
          </c:dPt>
          <c:dPt>
            <c:idx val="12"/>
            <c:bubble3D val="0"/>
            <c:extLst>
              <c:ext xmlns:c16="http://schemas.microsoft.com/office/drawing/2014/chart" uri="{C3380CC4-5D6E-409C-BE32-E72D297353CC}">
                <c16:uniqueId val="{00000002-6625-4B6D-8AE7-1D0DCF4C58CD}"/>
              </c:ext>
            </c:extLst>
          </c:dPt>
          <c:dPt>
            <c:idx val="13"/>
            <c:bubble3D val="0"/>
            <c:extLst>
              <c:ext xmlns:c16="http://schemas.microsoft.com/office/drawing/2014/chart" uri="{C3380CC4-5D6E-409C-BE32-E72D297353CC}">
                <c16:uniqueId val="{00000003-6625-4B6D-8AE7-1D0DCF4C58CD}"/>
              </c:ext>
            </c:extLst>
          </c:dPt>
          <c:cat>
            <c:numRef>
              <c:f>'Graphics Input'!$S$678:$BG$678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Input'!$S$680:$BG$680</c:f>
              <c:numCache>
                <c:formatCode>"$"#,##0</c:formatCode>
                <c:ptCount val="41"/>
                <c:pt idx="3">
                  <c:v>165.81190947711275</c:v>
                </c:pt>
                <c:pt idx="6">
                  <c:v>163.54900354373154</c:v>
                </c:pt>
                <c:pt idx="7">
                  <c:v>158.84891516686957</c:v>
                </c:pt>
                <c:pt idx="8">
                  <c:v>158.51282792789797</c:v>
                </c:pt>
                <c:pt idx="9">
                  <c:v>158.21364917844249</c:v>
                </c:pt>
                <c:pt idx="10">
                  <c:v>157.82818766872742</c:v>
                </c:pt>
                <c:pt idx="11">
                  <c:v>157.51849855470778</c:v>
                </c:pt>
                <c:pt idx="12">
                  <c:v>157.23740740938607</c:v>
                </c:pt>
                <c:pt idx="13">
                  <c:v>156.89520949334221</c:v>
                </c:pt>
                <c:pt idx="14">
                  <c:v>156.52856886900955</c:v>
                </c:pt>
                <c:pt idx="15">
                  <c:v>156.26849845281626</c:v>
                </c:pt>
                <c:pt idx="16">
                  <c:v>155.89036975558781</c:v>
                </c:pt>
                <c:pt idx="17">
                  <c:v>155.58752459988904</c:v>
                </c:pt>
                <c:pt idx="18">
                  <c:v>155.29958949624645</c:v>
                </c:pt>
                <c:pt idx="19">
                  <c:v>154.97205720517593</c:v>
                </c:pt>
                <c:pt idx="20">
                  <c:v>154.63377012245832</c:v>
                </c:pt>
                <c:pt idx="21">
                  <c:v>154.28863908141983</c:v>
                </c:pt>
                <c:pt idx="22">
                  <c:v>153.94081934246955</c:v>
                </c:pt>
                <c:pt idx="23">
                  <c:v>153.65826163465053</c:v>
                </c:pt>
                <c:pt idx="24">
                  <c:v>153.30262022904782</c:v>
                </c:pt>
                <c:pt idx="25">
                  <c:v>152.94648996927938</c:v>
                </c:pt>
                <c:pt idx="26">
                  <c:v>152.54171872001612</c:v>
                </c:pt>
                <c:pt idx="27">
                  <c:v>152.19805424147492</c:v>
                </c:pt>
                <c:pt idx="28">
                  <c:v>151.7737288255806</c:v>
                </c:pt>
                <c:pt idx="29">
                  <c:v>151.31420590975031</c:v>
                </c:pt>
                <c:pt idx="30">
                  <c:v>150.77573304614708</c:v>
                </c:pt>
                <c:pt idx="31">
                  <c:v>150.77573304614708</c:v>
                </c:pt>
                <c:pt idx="32">
                  <c:v>150.77573304614708</c:v>
                </c:pt>
                <c:pt idx="33">
                  <c:v>150.77573304614708</c:v>
                </c:pt>
                <c:pt idx="34">
                  <c:v>150.77573304614708</c:v>
                </c:pt>
                <c:pt idx="35">
                  <c:v>150.77573304614708</c:v>
                </c:pt>
                <c:pt idx="36">
                  <c:v>150.77573304614708</c:v>
                </c:pt>
                <c:pt idx="37">
                  <c:v>150.77573304614708</c:v>
                </c:pt>
                <c:pt idx="38">
                  <c:v>150.77573304614708</c:v>
                </c:pt>
                <c:pt idx="39">
                  <c:v>150.77573304614708</c:v>
                </c:pt>
                <c:pt idx="40">
                  <c:v>150.77573304614708</c:v>
                </c:pt>
              </c:numCache>
            </c:numRef>
          </c:val>
          <c:smooth val="0"/>
          <c:extLst>
            <c:ext xmlns:c16="http://schemas.microsoft.com/office/drawing/2014/chart" uri="{C3380CC4-5D6E-409C-BE32-E72D297353CC}">
              <c16:uniqueId val="{00000004-6625-4B6D-8AE7-1D0DCF4C58CD}"/>
            </c:ext>
          </c:extLst>
        </c:ser>
        <c:ser>
          <c:idx val="3"/>
          <c:order val="1"/>
          <c:tx>
            <c:strRef>
              <c:f>'Graphics Input'!$E$683</c:f>
              <c:strCache>
                <c:ptCount val="1"/>
                <c:pt idx="0">
                  <c:v>CofireOld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5-6625-4B6D-8AE7-1D0DCF4C58CD}"/>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6-6625-4B6D-8AE7-1D0DCF4C58CD}"/>
              </c:ext>
            </c:extLst>
          </c:dPt>
          <c:cat>
            <c:numRef>
              <c:f>'Graphics Input'!$S$678:$BG$678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Input'!$S$683:$BG$683</c:f>
              <c:numCache>
                <c:formatCode>"$"#,##0</c:formatCode>
                <c:ptCount val="41"/>
                <c:pt idx="3">
                  <c:v>138.2701557163</c:v>
                </c:pt>
                <c:pt idx="6">
                  <c:v>140.22717774469783</c:v>
                </c:pt>
                <c:pt idx="7">
                  <c:v>137.8427563430244</c:v>
                </c:pt>
                <c:pt idx="8">
                  <c:v>137.81703478082602</c:v>
                </c:pt>
                <c:pt idx="9">
                  <c:v>137.82088889565716</c:v>
                </c:pt>
                <c:pt idx="10">
                  <c:v>137.74557014603084</c:v>
                </c:pt>
                <c:pt idx="11">
                  <c:v>137.7508693129609</c:v>
                </c:pt>
                <c:pt idx="12">
                  <c:v>137.77938905276534</c:v>
                </c:pt>
                <c:pt idx="13">
                  <c:v>137.76877894890919</c:v>
                </c:pt>
                <c:pt idx="14">
                  <c:v>137.7283702513391</c:v>
                </c:pt>
                <c:pt idx="15">
                  <c:v>137.77399988694572</c:v>
                </c:pt>
                <c:pt idx="16">
                  <c:v>137.73430296022588</c:v>
                </c:pt>
                <c:pt idx="17">
                  <c:v>137.76546837714523</c:v>
                </c:pt>
                <c:pt idx="18">
                  <c:v>137.80861072112612</c:v>
                </c:pt>
                <c:pt idx="19">
                  <c:v>137.80997754433153</c:v>
                </c:pt>
                <c:pt idx="20">
                  <c:v>137.81230056547008</c:v>
                </c:pt>
                <c:pt idx="21">
                  <c:v>137.83171197201236</c:v>
                </c:pt>
                <c:pt idx="22">
                  <c:v>137.83645775358133</c:v>
                </c:pt>
                <c:pt idx="23">
                  <c:v>137.90424421213709</c:v>
                </c:pt>
                <c:pt idx="24">
                  <c:v>137.90214603538521</c:v>
                </c:pt>
                <c:pt idx="25">
                  <c:v>137.93644598358526</c:v>
                </c:pt>
                <c:pt idx="26">
                  <c:v>137.92868296313009</c:v>
                </c:pt>
                <c:pt idx="27">
                  <c:v>137.9871596821377</c:v>
                </c:pt>
                <c:pt idx="28">
                  <c:v>138.02534895326551</c:v>
                </c:pt>
                <c:pt idx="29">
                  <c:v>138.12486791179995</c:v>
                </c:pt>
                <c:pt idx="30">
                  <c:v>138.11197192260408</c:v>
                </c:pt>
                <c:pt idx="31">
                  <c:v>138.33197192260411</c:v>
                </c:pt>
                <c:pt idx="32">
                  <c:v>138.5619719226041</c:v>
                </c:pt>
                <c:pt idx="33">
                  <c:v>138.7819719226041</c:v>
                </c:pt>
                <c:pt idx="34">
                  <c:v>139.0019719226041</c:v>
                </c:pt>
                <c:pt idx="35">
                  <c:v>139.23197192260409</c:v>
                </c:pt>
                <c:pt idx="36">
                  <c:v>139.4719719226041</c:v>
                </c:pt>
                <c:pt idx="37">
                  <c:v>139.7219719226041</c:v>
                </c:pt>
                <c:pt idx="38">
                  <c:v>139.9719719226041</c:v>
                </c:pt>
                <c:pt idx="39">
                  <c:v>140.2219719226041</c:v>
                </c:pt>
                <c:pt idx="40">
                  <c:v>140.46197192260411</c:v>
                </c:pt>
              </c:numCache>
            </c:numRef>
          </c:val>
          <c:smooth val="0"/>
          <c:extLst>
            <c:ext xmlns:c16="http://schemas.microsoft.com/office/drawing/2014/chart" uri="{C3380CC4-5D6E-409C-BE32-E72D297353CC}">
              <c16:uniqueId val="{00000007-6625-4B6D-8AE7-1D0DCF4C58CD}"/>
            </c:ext>
          </c:extLst>
        </c:ser>
        <c:ser>
          <c:idx val="4"/>
          <c:order val="2"/>
          <c:tx>
            <c:strRef>
              <c:f>'Graphics Input'!$E$686</c:f>
              <c:strCache>
                <c:ptCount val="1"/>
                <c:pt idx="0">
                  <c:v>CofireNew - Mid</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8-6625-4B6D-8AE7-1D0DCF4C58CD}"/>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9-6625-4B6D-8AE7-1D0DCF4C58CD}"/>
              </c:ext>
            </c:extLst>
          </c:dPt>
          <c:dPt>
            <c:idx val="12"/>
            <c:marker>
              <c:symbol val="circle"/>
              <c:size val="8"/>
              <c:spPr>
                <a:noFill/>
                <a:ln>
                  <a:noFill/>
                </a:ln>
              </c:spPr>
            </c:marker>
            <c:bubble3D val="0"/>
            <c:extLst>
              <c:ext xmlns:c16="http://schemas.microsoft.com/office/drawing/2014/chart" uri="{C3380CC4-5D6E-409C-BE32-E72D297353CC}">
                <c16:uniqueId val="{0000000A-6625-4B6D-8AE7-1D0DCF4C58CD}"/>
              </c:ext>
            </c:extLst>
          </c:dPt>
          <c:dPt>
            <c:idx val="13"/>
            <c:marker>
              <c:symbol val="circle"/>
              <c:size val="8"/>
              <c:spPr>
                <a:noFill/>
                <a:ln>
                  <a:noFill/>
                </a:ln>
              </c:spPr>
            </c:marker>
            <c:bubble3D val="0"/>
            <c:extLst>
              <c:ext xmlns:c16="http://schemas.microsoft.com/office/drawing/2014/chart" uri="{C3380CC4-5D6E-409C-BE32-E72D297353CC}">
                <c16:uniqueId val="{0000000B-6625-4B6D-8AE7-1D0DCF4C58CD}"/>
              </c:ext>
            </c:extLst>
          </c:dPt>
          <c:cat>
            <c:numRef>
              <c:f>'Graphics Input'!$S$678:$BG$678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Input'!$S$686:$BG$686</c:f>
              <c:numCache>
                <c:formatCode>"$"#,##0</c:formatCode>
                <c:ptCount val="41"/>
                <c:pt idx="3">
                  <c:v>120.5439957118932</c:v>
                </c:pt>
                <c:pt idx="6">
                  <c:v>131.59321532503483</c:v>
                </c:pt>
                <c:pt idx="7">
                  <c:v>128.3022490810248</c:v>
                </c:pt>
                <c:pt idx="8">
                  <c:v>127.74080007163002</c:v>
                </c:pt>
                <c:pt idx="9">
                  <c:v>127.44431002008633</c:v>
                </c:pt>
                <c:pt idx="10">
                  <c:v>127.0666701770237</c:v>
                </c:pt>
                <c:pt idx="11">
                  <c:v>126.53109174007625</c:v>
                </c:pt>
                <c:pt idx="12">
                  <c:v>126.03820121977054</c:v>
                </c:pt>
                <c:pt idx="13">
                  <c:v>125.47035840788183</c:v>
                </c:pt>
                <c:pt idx="14">
                  <c:v>124.85509674191275</c:v>
                </c:pt>
                <c:pt idx="15">
                  <c:v>124.33287497166043</c:v>
                </c:pt>
                <c:pt idx="16">
                  <c:v>123.92150419115916</c:v>
                </c:pt>
                <c:pt idx="17">
                  <c:v>123.68001023326539</c:v>
                </c:pt>
                <c:pt idx="18">
                  <c:v>123.43436101496249</c:v>
                </c:pt>
                <c:pt idx="19">
                  <c:v>123.13176028634658</c:v>
                </c:pt>
                <c:pt idx="20">
                  <c:v>122.839425495212</c:v>
                </c:pt>
                <c:pt idx="21">
                  <c:v>122.56566716237694</c:v>
                </c:pt>
                <c:pt idx="22">
                  <c:v>122.27968747539748</c:v>
                </c:pt>
                <c:pt idx="23">
                  <c:v>122.0587253924663</c:v>
                </c:pt>
                <c:pt idx="24">
                  <c:v>121.78154508047081</c:v>
                </c:pt>
                <c:pt idx="25">
                  <c:v>121.5767151850103</c:v>
                </c:pt>
                <c:pt idx="26">
                  <c:v>121.31468935215389</c:v>
                </c:pt>
                <c:pt idx="27">
                  <c:v>121.12525836291533</c:v>
                </c:pt>
                <c:pt idx="28">
                  <c:v>120.91358450913393</c:v>
                </c:pt>
                <c:pt idx="29">
                  <c:v>120.75837331149978</c:v>
                </c:pt>
                <c:pt idx="30">
                  <c:v>120.49072565573692</c:v>
                </c:pt>
                <c:pt idx="31">
                  <c:v>120.49072565573692</c:v>
                </c:pt>
                <c:pt idx="32">
                  <c:v>120.49072565573692</c:v>
                </c:pt>
                <c:pt idx="33">
                  <c:v>120.49072565573692</c:v>
                </c:pt>
                <c:pt idx="34">
                  <c:v>120.49072565573692</c:v>
                </c:pt>
                <c:pt idx="35">
                  <c:v>120.49072565573692</c:v>
                </c:pt>
                <c:pt idx="36">
                  <c:v>120.49072565573692</c:v>
                </c:pt>
                <c:pt idx="37">
                  <c:v>120.49072565573692</c:v>
                </c:pt>
                <c:pt idx="38">
                  <c:v>120.49072565573692</c:v>
                </c:pt>
                <c:pt idx="39">
                  <c:v>120.49072565573692</c:v>
                </c:pt>
                <c:pt idx="40">
                  <c:v>120.49072565573692</c:v>
                </c:pt>
              </c:numCache>
            </c:numRef>
          </c:val>
          <c:smooth val="0"/>
          <c:extLst>
            <c:ext xmlns:c16="http://schemas.microsoft.com/office/drawing/2014/chart" uri="{C3380CC4-5D6E-409C-BE32-E72D297353CC}">
              <c16:uniqueId val="{0000000C-6625-4B6D-8AE7-1D0DCF4C58CD}"/>
            </c:ext>
          </c:extLst>
        </c:ser>
        <c:dLbls>
          <c:showLegendKey val="0"/>
          <c:showVal val="0"/>
          <c:showCatName val="0"/>
          <c:showSerName val="0"/>
          <c:showPercent val="0"/>
          <c:showBubbleSize val="0"/>
        </c:dLbls>
        <c:smooth val="0"/>
        <c:axId val="187199872"/>
        <c:axId val="187201408"/>
      </c:lineChart>
      <c:catAx>
        <c:axId val="187199872"/>
        <c:scaling>
          <c:orientation val="minMax"/>
        </c:scaling>
        <c:delete val="0"/>
        <c:axPos val="b"/>
        <c:numFmt formatCode="General" sourceLinked="1"/>
        <c:majorTickMark val="out"/>
        <c:minorTickMark val="none"/>
        <c:tickLblPos val="nextTo"/>
        <c:txPr>
          <a:bodyPr/>
          <a:lstStyle/>
          <a:p>
            <a:pPr>
              <a:defRPr sz="1400"/>
            </a:pPr>
            <a:endParaRPr lang="da-DK"/>
          </a:p>
        </c:txPr>
        <c:crossAx val="187201408"/>
        <c:crosses val="autoZero"/>
        <c:auto val="1"/>
        <c:lblAlgn val="ctr"/>
        <c:lblOffset val="100"/>
        <c:tickLblSkip val="5"/>
        <c:tickMarkSkip val="1"/>
        <c:noMultiLvlLbl val="0"/>
      </c:catAx>
      <c:valAx>
        <c:axId val="187201408"/>
        <c:scaling>
          <c:orientation val="minMax"/>
          <c:min val="5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Biopower Levelized Cost of Energy </a:t>
                </a:r>
                <a:r>
                  <a:rPr lang="en-US" sz="1400"/>
                  <a:t>($/MWh)</a:t>
                </a:r>
              </a:p>
            </c:rich>
          </c:tx>
          <c:layout>
            <c:manualLayout>
              <c:xMode val="edge"/>
              <c:yMode val="edge"/>
              <c:x val="4.4584692614766899E-2"/>
              <c:y val="0.115486334412281"/>
            </c:manualLayout>
          </c:layout>
          <c:overlay val="0"/>
        </c:title>
        <c:numFmt formatCode="&quot;$&quot;#,##0" sourceLinked="1"/>
        <c:majorTickMark val="out"/>
        <c:minorTickMark val="none"/>
        <c:tickLblPos val="nextTo"/>
        <c:txPr>
          <a:bodyPr/>
          <a:lstStyle/>
          <a:p>
            <a:pPr>
              <a:defRPr sz="1400"/>
            </a:pPr>
            <a:endParaRPr lang="da-DK"/>
          </a:p>
        </c:txPr>
        <c:crossAx val="187199872"/>
        <c:crosses val="autoZero"/>
        <c:crossBetween val="midCat"/>
      </c:valAx>
    </c:plotArea>
    <c:legend>
      <c:legendPos val="t"/>
      <c:layout>
        <c:manualLayout>
          <c:xMode val="edge"/>
          <c:yMode val="edge"/>
          <c:x val="0.61424829165378303"/>
          <c:y val="0.21875178059165101"/>
          <c:w val="0.37492936297737001"/>
          <c:h val="3.8864021202538603E-2"/>
        </c:manualLayout>
      </c:layout>
      <c:overlay val="0"/>
      <c:txPr>
        <a:bodyPr/>
        <a:lstStyle/>
        <a:p>
          <a:pPr>
            <a:defRPr sz="1400"/>
          </a:pPr>
          <a:endParaRPr lang="da-DK"/>
        </a:p>
      </c:txPr>
    </c:legend>
    <c:plotVisOnly val="1"/>
    <c:dispBlanksAs val="gap"/>
    <c:showDLblsOverMax val="0"/>
  </c:chart>
  <c:spPr>
    <a:ln>
      <a:noFill/>
    </a:ln>
  </c:spPr>
  <c:printSettings>
    <c:headerFooter/>
    <c:pageMargins b="0.75" l="0.7" r="0.7" t="0.75" header="0.3" footer="0.3"/>
    <c:pageSetup/>
  </c:printSettings>
  <c:userShapes r:id="rId1"/>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28843237155896E-2"/>
          <c:y val="9.6154479849738003E-2"/>
          <c:w val="0.86734581187732096"/>
          <c:h val="0.81318821339193104"/>
        </c:manualLayout>
      </c:layout>
      <c:lineChart>
        <c:grouping val="standard"/>
        <c:varyColors val="0"/>
        <c:ser>
          <c:idx val="0"/>
          <c:order val="0"/>
          <c:tx>
            <c:strRef>
              <c:f>'Graphics Input'!$E$734</c:f>
              <c:strCache>
                <c:ptCount val="1"/>
                <c:pt idx="0">
                  <c:v>Nuclear - Low</c:v>
                </c:pt>
              </c:strCache>
            </c:strRef>
          </c:tx>
          <c:spPr>
            <a:ln>
              <a:solidFill>
                <a:schemeClr val="accent6"/>
              </a:solidFill>
              <a:prstDash val="solid"/>
            </a:ln>
          </c:spPr>
          <c:marker>
            <c:symbol val="none"/>
          </c:marker>
          <c:dPt>
            <c:idx val="3"/>
            <c:bubble3D val="0"/>
            <c:extLst>
              <c:ext xmlns:c16="http://schemas.microsoft.com/office/drawing/2014/chart" uri="{C3380CC4-5D6E-409C-BE32-E72D297353CC}">
                <c16:uniqueId val="{00000000-07EA-4C60-BCAE-5DDB399954D2}"/>
              </c:ext>
            </c:extLst>
          </c:dPt>
          <c:cat>
            <c:numRef>
              <c:f>'Graphics Input'!$S$733:$BG$733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Input'!$S$734:$BG$734</c:f>
              <c:numCache>
                <c:formatCode>0%</c:formatCode>
                <c:ptCount val="41"/>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1-07EA-4C60-BCAE-5DDB399954D2}"/>
            </c:ext>
          </c:extLst>
        </c:ser>
        <c:ser>
          <c:idx val="2"/>
          <c:order val="1"/>
          <c:tx>
            <c:strRef>
              <c:f>'Graphics Input'!$E$735</c:f>
              <c:strCache>
                <c:ptCount val="1"/>
                <c:pt idx="0">
                  <c:v>Nuclear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2-07EA-4C60-BCAE-5DDB399954D2}"/>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3-07EA-4C60-BCAE-5DDB399954D2}"/>
              </c:ext>
            </c:extLst>
          </c:dPt>
          <c:dPt>
            <c:idx val="12"/>
            <c:bubble3D val="0"/>
            <c:extLst>
              <c:ext xmlns:c16="http://schemas.microsoft.com/office/drawing/2014/chart" uri="{C3380CC4-5D6E-409C-BE32-E72D297353CC}">
                <c16:uniqueId val="{00000004-07EA-4C60-BCAE-5DDB399954D2}"/>
              </c:ext>
            </c:extLst>
          </c:dPt>
          <c:dPt>
            <c:idx val="13"/>
            <c:bubble3D val="0"/>
            <c:extLst>
              <c:ext xmlns:c16="http://schemas.microsoft.com/office/drawing/2014/chart" uri="{C3380CC4-5D6E-409C-BE32-E72D297353CC}">
                <c16:uniqueId val="{00000005-07EA-4C60-BCAE-5DDB399954D2}"/>
              </c:ext>
            </c:extLst>
          </c:dPt>
          <c:cat>
            <c:numRef>
              <c:f>'Graphics Input'!$S$733:$BG$733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Input'!$S$735:$BG$735</c:f>
              <c:numCache>
                <c:formatCode>0%</c:formatCode>
                <c:ptCount val="41"/>
                <c:pt idx="3">
                  <c:v>0.90100000000000002</c:v>
                </c:pt>
                <c:pt idx="4">
                  <c:v>0.86</c:v>
                </c:pt>
                <c:pt idx="5">
                  <c:v>0.86</c:v>
                </c:pt>
                <c:pt idx="6">
                  <c:v>0.86</c:v>
                </c:pt>
                <c:pt idx="7">
                  <c:v>0.86</c:v>
                </c:pt>
                <c:pt idx="8">
                  <c:v>0.86</c:v>
                </c:pt>
                <c:pt idx="9">
                  <c:v>0.86</c:v>
                </c:pt>
                <c:pt idx="10">
                  <c:v>0.86</c:v>
                </c:pt>
                <c:pt idx="11">
                  <c:v>0.86</c:v>
                </c:pt>
                <c:pt idx="12">
                  <c:v>0.86</c:v>
                </c:pt>
                <c:pt idx="13">
                  <c:v>0.86</c:v>
                </c:pt>
                <c:pt idx="14">
                  <c:v>0.86</c:v>
                </c:pt>
                <c:pt idx="15">
                  <c:v>0.86</c:v>
                </c:pt>
                <c:pt idx="16">
                  <c:v>0.86</c:v>
                </c:pt>
                <c:pt idx="17">
                  <c:v>0.86</c:v>
                </c:pt>
                <c:pt idx="18">
                  <c:v>0.86</c:v>
                </c:pt>
                <c:pt idx="19">
                  <c:v>0.86</c:v>
                </c:pt>
                <c:pt idx="20">
                  <c:v>0.86</c:v>
                </c:pt>
                <c:pt idx="21">
                  <c:v>0.86</c:v>
                </c:pt>
                <c:pt idx="22">
                  <c:v>0.86</c:v>
                </c:pt>
                <c:pt idx="23">
                  <c:v>0.86</c:v>
                </c:pt>
                <c:pt idx="24">
                  <c:v>0.86</c:v>
                </c:pt>
                <c:pt idx="25">
                  <c:v>0.86</c:v>
                </c:pt>
                <c:pt idx="26">
                  <c:v>0.86</c:v>
                </c:pt>
                <c:pt idx="27">
                  <c:v>0.86</c:v>
                </c:pt>
                <c:pt idx="28">
                  <c:v>0.86</c:v>
                </c:pt>
                <c:pt idx="29">
                  <c:v>0.86</c:v>
                </c:pt>
                <c:pt idx="30">
                  <c:v>0.86</c:v>
                </c:pt>
                <c:pt idx="31">
                  <c:v>0.86</c:v>
                </c:pt>
                <c:pt idx="32">
                  <c:v>0.86</c:v>
                </c:pt>
                <c:pt idx="33">
                  <c:v>0.86</c:v>
                </c:pt>
                <c:pt idx="34">
                  <c:v>0.86</c:v>
                </c:pt>
                <c:pt idx="35">
                  <c:v>0.86</c:v>
                </c:pt>
                <c:pt idx="36">
                  <c:v>0.86</c:v>
                </c:pt>
                <c:pt idx="37">
                  <c:v>0.86</c:v>
                </c:pt>
                <c:pt idx="38">
                  <c:v>0.86</c:v>
                </c:pt>
                <c:pt idx="39">
                  <c:v>0.86</c:v>
                </c:pt>
                <c:pt idx="40">
                  <c:v>0.86</c:v>
                </c:pt>
              </c:numCache>
            </c:numRef>
          </c:val>
          <c:smooth val="0"/>
          <c:extLst>
            <c:ext xmlns:c16="http://schemas.microsoft.com/office/drawing/2014/chart" uri="{C3380CC4-5D6E-409C-BE32-E72D297353CC}">
              <c16:uniqueId val="{00000006-07EA-4C60-BCAE-5DDB399954D2}"/>
            </c:ext>
          </c:extLst>
        </c:ser>
        <c:ser>
          <c:idx val="3"/>
          <c:order val="2"/>
          <c:tx>
            <c:strRef>
              <c:f>'Graphics Input'!$E$736</c:f>
              <c:strCache>
                <c:ptCount val="1"/>
                <c:pt idx="0">
                  <c:v>Nuclear - High</c:v>
                </c:pt>
              </c:strCache>
            </c:strRef>
          </c:tx>
          <c:spPr>
            <a:ln>
              <a:solidFill>
                <a:schemeClr val="accent4"/>
              </a:solidFill>
              <a:prstDash val="solid"/>
            </a:ln>
          </c:spPr>
          <c:marker>
            <c:symbol val="none"/>
          </c:marker>
          <c:dPt>
            <c:idx val="3"/>
            <c:bubble3D val="0"/>
            <c:extLst>
              <c:ext xmlns:c16="http://schemas.microsoft.com/office/drawing/2014/chart" uri="{C3380CC4-5D6E-409C-BE32-E72D297353CC}">
                <c16:uniqueId val="{00000007-07EA-4C60-BCAE-5DDB399954D2}"/>
              </c:ext>
            </c:extLst>
          </c:dPt>
          <c:cat>
            <c:numRef>
              <c:f>'Graphics Input'!$S$733:$BG$733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Input'!$S$736:$BG$736</c:f>
              <c:numCache>
                <c:formatCode>0%</c:formatCode>
                <c:ptCount val="41"/>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8-07EA-4C60-BCAE-5DDB399954D2}"/>
            </c:ext>
          </c:extLst>
        </c:ser>
        <c:dLbls>
          <c:showLegendKey val="0"/>
          <c:showVal val="0"/>
          <c:showCatName val="0"/>
          <c:showSerName val="0"/>
          <c:showPercent val="0"/>
          <c:showBubbleSize val="0"/>
        </c:dLbls>
        <c:smooth val="0"/>
        <c:axId val="185214080"/>
        <c:axId val="185215616"/>
      </c:lineChart>
      <c:catAx>
        <c:axId val="185214080"/>
        <c:scaling>
          <c:orientation val="minMax"/>
        </c:scaling>
        <c:delete val="0"/>
        <c:axPos val="b"/>
        <c:numFmt formatCode="General" sourceLinked="1"/>
        <c:majorTickMark val="out"/>
        <c:minorTickMark val="none"/>
        <c:tickLblPos val="nextTo"/>
        <c:txPr>
          <a:bodyPr/>
          <a:lstStyle/>
          <a:p>
            <a:pPr>
              <a:defRPr sz="1400"/>
            </a:pPr>
            <a:endParaRPr lang="da-DK"/>
          </a:p>
        </c:txPr>
        <c:crossAx val="185215616"/>
        <c:crosses val="autoZero"/>
        <c:auto val="1"/>
        <c:lblAlgn val="ctr"/>
        <c:lblOffset val="100"/>
        <c:tickLblSkip val="5"/>
        <c:tickMarkSkip val="1"/>
        <c:noMultiLvlLbl val="0"/>
      </c:catAx>
      <c:valAx>
        <c:axId val="185215616"/>
        <c:scaling>
          <c:orientation val="minMax"/>
          <c:max val="1"/>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Nuclear </a:t>
                </a:r>
                <a:r>
                  <a:rPr lang="en-US" sz="1400"/>
                  <a:t>Net Capacity</a:t>
                </a:r>
                <a:r>
                  <a:rPr lang="en-US" sz="1400" baseline="0"/>
                  <a:t> Factor (%)</a:t>
                </a:r>
                <a:endParaRPr lang="en-US" sz="1400"/>
              </a:p>
            </c:rich>
          </c:tx>
          <c:layout>
            <c:manualLayout>
              <c:xMode val="edge"/>
              <c:yMode val="edge"/>
              <c:x val="3.02591068849958E-3"/>
              <c:y val="0.19871380165130401"/>
            </c:manualLayout>
          </c:layout>
          <c:overlay val="0"/>
        </c:title>
        <c:numFmt formatCode="0%" sourceLinked="0"/>
        <c:majorTickMark val="out"/>
        <c:minorTickMark val="none"/>
        <c:tickLblPos val="nextTo"/>
        <c:txPr>
          <a:bodyPr/>
          <a:lstStyle/>
          <a:p>
            <a:pPr>
              <a:defRPr sz="1400"/>
            </a:pPr>
            <a:endParaRPr lang="da-DK"/>
          </a:p>
        </c:txPr>
        <c:crossAx val="185214080"/>
        <c:crosses val="autoZero"/>
        <c:crossBetween val="midCat"/>
        <c:majorUnit val="0.1"/>
      </c:valAx>
    </c:plotArea>
    <c:legend>
      <c:legendPos val="t"/>
      <c:legendEntry>
        <c:idx val="0"/>
        <c:delete val="1"/>
      </c:legendEntry>
      <c:legendEntry>
        <c:idx val="2"/>
        <c:delete val="1"/>
      </c:legendEntry>
      <c:layout>
        <c:manualLayout>
          <c:xMode val="edge"/>
          <c:yMode val="edge"/>
          <c:x val="0.61565334728073595"/>
          <c:y val="0.12322795559550501"/>
          <c:w val="0.35144708388440099"/>
          <c:h val="3.9050710617077301E-2"/>
        </c:manualLayout>
      </c:layout>
      <c:overlay val="0"/>
      <c:txPr>
        <a:bodyPr/>
        <a:lstStyle/>
        <a:p>
          <a:pPr>
            <a:defRPr sz="14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748457410646"/>
          <c:y val="9.61545504486358E-2"/>
          <c:w val="0.85482372451994904"/>
          <c:h val="0.78312201225253897"/>
        </c:manualLayout>
      </c:layout>
      <c:lineChart>
        <c:grouping val="standard"/>
        <c:varyColors val="0"/>
        <c:ser>
          <c:idx val="2"/>
          <c:order val="0"/>
          <c:tx>
            <c:strRef>
              <c:f>'Graphics Input'!$E$729</c:f>
              <c:strCache>
                <c:ptCount val="1"/>
                <c:pt idx="0">
                  <c:v>Nuclear - Low</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00-266E-4308-9826-78811E23645B}"/>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1-266E-4308-9826-78811E23645B}"/>
              </c:ext>
            </c:extLst>
          </c:dPt>
          <c:dPt>
            <c:idx val="12"/>
            <c:bubble3D val="0"/>
            <c:extLst>
              <c:ext xmlns:c16="http://schemas.microsoft.com/office/drawing/2014/chart" uri="{C3380CC4-5D6E-409C-BE32-E72D297353CC}">
                <c16:uniqueId val="{00000002-266E-4308-9826-78811E23645B}"/>
              </c:ext>
            </c:extLst>
          </c:dPt>
          <c:dPt>
            <c:idx val="13"/>
            <c:bubble3D val="0"/>
            <c:extLst>
              <c:ext xmlns:c16="http://schemas.microsoft.com/office/drawing/2014/chart" uri="{C3380CC4-5D6E-409C-BE32-E72D297353CC}">
                <c16:uniqueId val="{00000003-266E-4308-9826-78811E23645B}"/>
              </c:ext>
            </c:extLst>
          </c:dPt>
          <c:cat>
            <c:numRef>
              <c:f>'Graphics Input'!$S$728:$BG$728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Input'!$S$729:$BG$729</c:f>
              <c:numCache>
                <c:formatCode>"$"#,##0_);\("$"#,##0\)</c:formatCode>
                <c:ptCount val="41"/>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4-266E-4308-9826-78811E23645B}"/>
            </c:ext>
          </c:extLst>
        </c:ser>
        <c:ser>
          <c:idx val="3"/>
          <c:order val="1"/>
          <c:tx>
            <c:strRef>
              <c:f>'Graphics Input'!$E$730</c:f>
              <c:strCache>
                <c:ptCount val="1"/>
                <c:pt idx="0">
                  <c:v>Nuclear - Mid</c:v>
                </c:pt>
              </c:strCache>
            </c:strRef>
          </c:tx>
          <c:spPr>
            <a:ln>
              <a:solidFill>
                <a:schemeClr val="accent5"/>
              </a:solidFill>
              <a:prstDash val="solid"/>
            </a:ln>
          </c:spPr>
          <c:marker>
            <c:symbol val="none"/>
          </c:marker>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5-266E-4308-9826-78811E23645B}"/>
              </c:ext>
            </c:extLst>
          </c:dPt>
          <c:cat>
            <c:numRef>
              <c:f>'Graphics Input'!$S$728:$BG$728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Input'!$S$730:$BG$730</c:f>
              <c:numCache>
                <c:formatCode>"$"#,##0_);\("$"#,##0\)</c:formatCode>
                <c:ptCount val="41"/>
                <c:pt idx="3">
                  <c:v>6481.7658189045269</c:v>
                </c:pt>
                <c:pt idx="8">
                  <c:v>6181.4708110897027</c:v>
                </c:pt>
                <c:pt idx="9">
                  <c:v>5596.9589068650166</c:v>
                </c:pt>
                <c:pt idx="10">
                  <c:v>5464.9674796632798</c:v>
                </c:pt>
                <c:pt idx="11">
                  <c:v>5438.7201079039896</c:v>
                </c:pt>
                <c:pt idx="12">
                  <c:v>5414.2256565939042</c:v>
                </c:pt>
                <c:pt idx="13">
                  <c:v>5385.9815807467785</c:v>
                </c:pt>
                <c:pt idx="14">
                  <c:v>5356.2515855784704</c:v>
                </c:pt>
                <c:pt idx="15">
                  <c:v>5333.0224874403293</c:v>
                </c:pt>
                <c:pt idx="16">
                  <c:v>5302.6075763349163</c:v>
                </c:pt>
                <c:pt idx="17">
                  <c:v>5276.7665106400109</c:v>
                </c:pt>
                <c:pt idx="18">
                  <c:v>5251.8309270314503</c:v>
                </c:pt>
                <c:pt idx="19">
                  <c:v>5224.4807245259717</c:v>
                </c:pt>
                <c:pt idx="20">
                  <c:v>5196.4804323174767</c:v>
                </c:pt>
                <c:pt idx="21">
                  <c:v>5159.4717542243243</c:v>
                </c:pt>
                <c:pt idx="22">
                  <c:v>5117.5525771244584</c:v>
                </c:pt>
                <c:pt idx="23">
                  <c:v>5085.1525706759057</c:v>
                </c:pt>
                <c:pt idx="24">
                  <c:v>5056.2816226151563</c:v>
                </c:pt>
                <c:pt idx="25">
                  <c:v>5021.3509098227169</c:v>
                </c:pt>
                <c:pt idx="26">
                  <c:v>4981.1150007038759</c:v>
                </c:pt>
                <c:pt idx="27">
                  <c:v>4946.4512890394626</c:v>
                </c:pt>
                <c:pt idx="28">
                  <c:v>4913.7030202500082</c:v>
                </c:pt>
                <c:pt idx="29">
                  <c:v>4890.1604860050538</c:v>
                </c:pt>
                <c:pt idx="30">
                  <c:v>4859.3044426011647</c:v>
                </c:pt>
                <c:pt idx="31">
                  <c:v>4859.3044426011647</c:v>
                </c:pt>
                <c:pt idx="32">
                  <c:v>4859.3044426011647</c:v>
                </c:pt>
                <c:pt idx="33">
                  <c:v>4859.3044426011647</c:v>
                </c:pt>
                <c:pt idx="34">
                  <c:v>4859.3044426011647</c:v>
                </c:pt>
                <c:pt idx="35">
                  <c:v>4859.3044426011647</c:v>
                </c:pt>
                <c:pt idx="36">
                  <c:v>4859.3044426011647</c:v>
                </c:pt>
                <c:pt idx="37">
                  <c:v>4859.3044426011647</c:v>
                </c:pt>
                <c:pt idx="38">
                  <c:v>4859.3044426011647</c:v>
                </c:pt>
                <c:pt idx="39">
                  <c:v>4859.3044426011647</c:v>
                </c:pt>
                <c:pt idx="40">
                  <c:v>4859.3044426011647</c:v>
                </c:pt>
              </c:numCache>
            </c:numRef>
          </c:val>
          <c:smooth val="0"/>
          <c:extLst>
            <c:ext xmlns:c16="http://schemas.microsoft.com/office/drawing/2014/chart" uri="{C3380CC4-5D6E-409C-BE32-E72D297353CC}">
              <c16:uniqueId val="{00000006-266E-4308-9826-78811E23645B}"/>
            </c:ext>
          </c:extLst>
        </c:ser>
        <c:ser>
          <c:idx val="4"/>
          <c:order val="2"/>
          <c:tx>
            <c:strRef>
              <c:f>'Graphics Input'!$E$731</c:f>
              <c:strCache>
                <c:ptCount val="1"/>
                <c:pt idx="0">
                  <c:v>Nuclear - High</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7-266E-4308-9826-78811E23645B}"/>
              </c:ext>
            </c:extLst>
          </c:dPt>
          <c:dPt>
            <c:idx val="12"/>
            <c:marker>
              <c:symbol val="circle"/>
              <c:size val="8"/>
              <c:spPr>
                <a:noFill/>
                <a:ln>
                  <a:noFill/>
                </a:ln>
              </c:spPr>
            </c:marker>
            <c:bubble3D val="0"/>
            <c:extLst>
              <c:ext xmlns:c16="http://schemas.microsoft.com/office/drawing/2014/chart" uri="{C3380CC4-5D6E-409C-BE32-E72D297353CC}">
                <c16:uniqueId val="{00000008-266E-4308-9826-78811E23645B}"/>
              </c:ext>
            </c:extLst>
          </c:dPt>
          <c:dPt>
            <c:idx val="13"/>
            <c:marker>
              <c:symbol val="circle"/>
              <c:size val="8"/>
              <c:spPr>
                <a:noFill/>
                <a:ln>
                  <a:noFill/>
                </a:ln>
              </c:spPr>
            </c:marker>
            <c:bubble3D val="0"/>
            <c:extLst>
              <c:ext xmlns:c16="http://schemas.microsoft.com/office/drawing/2014/chart" uri="{C3380CC4-5D6E-409C-BE32-E72D297353CC}">
                <c16:uniqueId val="{00000009-266E-4308-9826-78811E23645B}"/>
              </c:ext>
            </c:extLst>
          </c:dPt>
          <c:cat>
            <c:numRef>
              <c:f>'Graphics Input'!$S$728:$BG$728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Input'!$S$731:$BG$731</c:f>
              <c:numCache>
                <c:formatCode>"$"#,##0_);\("$"#,##0\)</c:formatCode>
                <c:ptCount val="41"/>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A-266E-4308-9826-78811E23645B}"/>
            </c:ext>
          </c:extLst>
        </c:ser>
        <c:dLbls>
          <c:showLegendKey val="0"/>
          <c:showVal val="0"/>
          <c:showCatName val="0"/>
          <c:showSerName val="0"/>
          <c:showPercent val="0"/>
          <c:showBubbleSize val="0"/>
        </c:dLbls>
        <c:smooth val="0"/>
        <c:axId val="187066624"/>
        <c:axId val="48902144"/>
      </c:lineChart>
      <c:catAx>
        <c:axId val="187066624"/>
        <c:scaling>
          <c:orientation val="minMax"/>
        </c:scaling>
        <c:delete val="0"/>
        <c:axPos val="b"/>
        <c:numFmt formatCode="General" sourceLinked="1"/>
        <c:majorTickMark val="out"/>
        <c:minorTickMark val="none"/>
        <c:tickLblPos val="nextTo"/>
        <c:txPr>
          <a:bodyPr/>
          <a:lstStyle/>
          <a:p>
            <a:pPr>
              <a:defRPr sz="1400"/>
            </a:pPr>
            <a:endParaRPr lang="da-DK"/>
          </a:p>
        </c:txPr>
        <c:crossAx val="48902144"/>
        <c:crosses val="autoZero"/>
        <c:auto val="1"/>
        <c:lblAlgn val="ctr"/>
        <c:lblOffset val="100"/>
        <c:tickLblSkip val="5"/>
        <c:tickMarkSkip val="1"/>
        <c:noMultiLvlLbl val="0"/>
      </c:catAx>
      <c:valAx>
        <c:axId val="48902144"/>
        <c:scaling>
          <c:orientation val="minMax"/>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Nuclear CAPEX </a:t>
                </a:r>
                <a:r>
                  <a:rPr lang="en-US" sz="1400"/>
                  <a:t>($/kW)</a:t>
                </a:r>
              </a:p>
            </c:rich>
          </c:tx>
          <c:layout>
            <c:manualLayout>
              <c:xMode val="edge"/>
              <c:yMode val="edge"/>
              <c:x val="6.5971977350644598E-4"/>
              <c:y val="0.24256351617445199"/>
            </c:manualLayout>
          </c:layout>
          <c:overlay val="0"/>
        </c:title>
        <c:numFmt formatCode="&quot;$&quot;#,##0_);\(&quot;$&quot;#,##0\)" sourceLinked="1"/>
        <c:majorTickMark val="out"/>
        <c:minorTickMark val="none"/>
        <c:tickLblPos val="nextTo"/>
        <c:txPr>
          <a:bodyPr/>
          <a:lstStyle/>
          <a:p>
            <a:pPr>
              <a:defRPr sz="1400"/>
            </a:pPr>
            <a:endParaRPr lang="da-DK"/>
          </a:p>
        </c:txPr>
        <c:crossAx val="187066624"/>
        <c:crosses val="autoZero"/>
        <c:crossBetween val="midCat"/>
      </c:valAx>
    </c:plotArea>
    <c:legend>
      <c:legendPos val="t"/>
      <c:legendEntry>
        <c:idx val="0"/>
        <c:delete val="1"/>
      </c:legendEntry>
      <c:legendEntry>
        <c:idx val="2"/>
        <c:delete val="1"/>
      </c:legendEntry>
      <c:layout>
        <c:manualLayout>
          <c:xMode val="edge"/>
          <c:yMode val="edge"/>
          <c:x val="0.61710853116155495"/>
          <c:y val="0.11227403294583101"/>
          <c:w val="0.37018832221655501"/>
          <c:h val="7.3916983562519994E-2"/>
        </c:manualLayout>
      </c:layout>
      <c:overlay val="0"/>
      <c:txPr>
        <a:bodyPr/>
        <a:lstStyle/>
        <a:p>
          <a:pPr>
            <a:defRPr sz="1400"/>
          </a:pPr>
          <a:endParaRPr lang="da-DK"/>
        </a:p>
      </c:txPr>
    </c:legend>
    <c:plotVisOnly val="1"/>
    <c:dispBlanksAs val="gap"/>
    <c:showDLblsOverMax val="0"/>
  </c:chart>
  <c:spPr>
    <a:ln>
      <a:noFill/>
    </a:ln>
  </c:spPr>
  <c:printSettings>
    <c:headerFooter/>
    <c:pageMargins b="0.75" l="0.7" r="0.7" t="0.75" header="0.3" footer="0.3"/>
    <c:pageSetup/>
  </c:printSettings>
  <c:userShapes r:id="rId1"/>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904023158712"/>
          <c:y val="4.6141802413080003E-2"/>
          <c:w val="0.831080231791677"/>
          <c:h val="0.81318821339193104"/>
        </c:manualLayout>
      </c:layout>
      <c:lineChart>
        <c:grouping val="standard"/>
        <c:varyColors val="0"/>
        <c:ser>
          <c:idx val="0"/>
          <c:order val="0"/>
          <c:tx>
            <c:strRef>
              <c:f>'Graphics Input'!$E$739</c:f>
              <c:strCache>
                <c:ptCount val="1"/>
                <c:pt idx="0">
                  <c:v>Nuclear - Low</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00-C592-475D-A22C-0D1A23FB8E64}"/>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1-C592-475D-A22C-0D1A23FB8E64}"/>
              </c:ext>
            </c:extLst>
          </c:dPt>
          <c:cat>
            <c:numRef>
              <c:f>'Graphics Input'!$S$738:$BG$738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Input'!$S$739:$BG$739</c:f>
              <c:numCache>
                <c:formatCode>"$"#,##0_);\("$"#,##0\)</c:formatCode>
                <c:ptCount val="41"/>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2-C592-475D-A22C-0D1A23FB8E64}"/>
            </c:ext>
          </c:extLst>
        </c:ser>
        <c:ser>
          <c:idx val="2"/>
          <c:order val="1"/>
          <c:tx>
            <c:strRef>
              <c:f>'Graphics Input'!$E$740</c:f>
              <c:strCache>
                <c:ptCount val="1"/>
                <c:pt idx="0">
                  <c:v>Nuclear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extLst>
              <c:ext xmlns:c16="http://schemas.microsoft.com/office/drawing/2014/chart" uri="{C3380CC4-5D6E-409C-BE32-E72D297353CC}">
                <c16:uniqueId val="{00000003-C592-475D-A22C-0D1A23FB8E64}"/>
              </c:ext>
            </c:extLst>
          </c:dPt>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4-C592-475D-A22C-0D1A23FB8E64}"/>
              </c:ext>
            </c:extLst>
          </c:dPt>
          <c:dPt>
            <c:idx val="12"/>
            <c:bubble3D val="0"/>
            <c:extLst>
              <c:ext xmlns:c16="http://schemas.microsoft.com/office/drawing/2014/chart" uri="{C3380CC4-5D6E-409C-BE32-E72D297353CC}">
                <c16:uniqueId val="{00000005-C592-475D-A22C-0D1A23FB8E64}"/>
              </c:ext>
            </c:extLst>
          </c:dPt>
          <c:dPt>
            <c:idx val="13"/>
            <c:bubble3D val="0"/>
            <c:extLst>
              <c:ext xmlns:c16="http://schemas.microsoft.com/office/drawing/2014/chart" uri="{C3380CC4-5D6E-409C-BE32-E72D297353CC}">
                <c16:uniqueId val="{00000006-C592-475D-A22C-0D1A23FB8E64}"/>
              </c:ext>
            </c:extLst>
          </c:dPt>
          <c:cat>
            <c:numRef>
              <c:f>'Graphics Input'!$S$738:$BG$738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Input'!$S$740:$BG$740</c:f>
              <c:numCache>
                <c:formatCode>"$"#,##0_);\("$"#,##0\)</c:formatCode>
                <c:ptCount val="41"/>
                <c:pt idx="3">
                  <c:v>94.68</c:v>
                </c:pt>
                <c:pt idx="4">
                  <c:v>94.68</c:v>
                </c:pt>
                <c:pt idx="5">
                  <c:v>94.68</c:v>
                </c:pt>
                <c:pt idx="6">
                  <c:v>94.68</c:v>
                </c:pt>
                <c:pt idx="7">
                  <c:v>94.68</c:v>
                </c:pt>
                <c:pt idx="8">
                  <c:v>94.68</c:v>
                </c:pt>
                <c:pt idx="9">
                  <c:v>94.68</c:v>
                </c:pt>
                <c:pt idx="10">
                  <c:v>94.68</c:v>
                </c:pt>
                <c:pt idx="11">
                  <c:v>94.68</c:v>
                </c:pt>
                <c:pt idx="12">
                  <c:v>94.68</c:v>
                </c:pt>
                <c:pt idx="13">
                  <c:v>94.68</c:v>
                </c:pt>
                <c:pt idx="14">
                  <c:v>94.68</c:v>
                </c:pt>
                <c:pt idx="15">
                  <c:v>94.68</c:v>
                </c:pt>
                <c:pt idx="16">
                  <c:v>94.68</c:v>
                </c:pt>
                <c:pt idx="17">
                  <c:v>94.68</c:v>
                </c:pt>
                <c:pt idx="18">
                  <c:v>94.68</c:v>
                </c:pt>
                <c:pt idx="19">
                  <c:v>94.68</c:v>
                </c:pt>
                <c:pt idx="20">
                  <c:v>94.68</c:v>
                </c:pt>
                <c:pt idx="21">
                  <c:v>94.68</c:v>
                </c:pt>
                <c:pt idx="22">
                  <c:v>94.68</c:v>
                </c:pt>
                <c:pt idx="23">
                  <c:v>94.68</c:v>
                </c:pt>
                <c:pt idx="24">
                  <c:v>94.68</c:v>
                </c:pt>
                <c:pt idx="25">
                  <c:v>94.68</c:v>
                </c:pt>
                <c:pt idx="26">
                  <c:v>94.68</c:v>
                </c:pt>
                <c:pt idx="27">
                  <c:v>94.68</c:v>
                </c:pt>
                <c:pt idx="28">
                  <c:v>94.68</c:v>
                </c:pt>
                <c:pt idx="29">
                  <c:v>94.68</c:v>
                </c:pt>
                <c:pt idx="30">
                  <c:v>94.68</c:v>
                </c:pt>
                <c:pt idx="31">
                  <c:v>94.68</c:v>
                </c:pt>
                <c:pt idx="32">
                  <c:v>94.68</c:v>
                </c:pt>
                <c:pt idx="33">
                  <c:v>94.68</c:v>
                </c:pt>
                <c:pt idx="34">
                  <c:v>94.68</c:v>
                </c:pt>
                <c:pt idx="35">
                  <c:v>94.68</c:v>
                </c:pt>
                <c:pt idx="36">
                  <c:v>94.68</c:v>
                </c:pt>
                <c:pt idx="37">
                  <c:v>94.68</c:v>
                </c:pt>
                <c:pt idx="38">
                  <c:v>94.68</c:v>
                </c:pt>
                <c:pt idx="39">
                  <c:v>94.68</c:v>
                </c:pt>
                <c:pt idx="40">
                  <c:v>94.68</c:v>
                </c:pt>
              </c:numCache>
            </c:numRef>
          </c:val>
          <c:smooth val="0"/>
          <c:extLst>
            <c:ext xmlns:c16="http://schemas.microsoft.com/office/drawing/2014/chart" uri="{C3380CC4-5D6E-409C-BE32-E72D297353CC}">
              <c16:uniqueId val="{00000007-C592-475D-A22C-0D1A23FB8E64}"/>
            </c:ext>
          </c:extLst>
        </c:ser>
        <c:dLbls>
          <c:showLegendKey val="0"/>
          <c:showVal val="0"/>
          <c:showCatName val="0"/>
          <c:showSerName val="0"/>
          <c:showPercent val="0"/>
          <c:showBubbleSize val="0"/>
        </c:dLbls>
        <c:smooth val="0"/>
        <c:axId val="48948352"/>
        <c:axId val="48949888"/>
      </c:lineChart>
      <c:catAx>
        <c:axId val="48948352"/>
        <c:scaling>
          <c:orientation val="minMax"/>
        </c:scaling>
        <c:delete val="0"/>
        <c:axPos val="b"/>
        <c:numFmt formatCode="General" sourceLinked="1"/>
        <c:majorTickMark val="out"/>
        <c:minorTickMark val="none"/>
        <c:tickLblPos val="nextTo"/>
        <c:txPr>
          <a:bodyPr/>
          <a:lstStyle/>
          <a:p>
            <a:pPr>
              <a:defRPr sz="1400"/>
            </a:pPr>
            <a:endParaRPr lang="da-DK"/>
          </a:p>
        </c:txPr>
        <c:crossAx val="48949888"/>
        <c:crosses val="autoZero"/>
        <c:auto val="1"/>
        <c:lblAlgn val="ctr"/>
        <c:lblOffset val="100"/>
        <c:tickLblSkip val="5"/>
        <c:tickMarkSkip val="1"/>
        <c:noMultiLvlLbl val="0"/>
      </c:catAx>
      <c:valAx>
        <c:axId val="48949888"/>
        <c:scaling>
          <c:orientation val="minMax"/>
          <c:max val="125"/>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Nuclear Fixed Operations and Maintenance </a:t>
                </a:r>
                <a:r>
                  <a:rPr lang="en-US" sz="1400"/>
                  <a:t>($/kW/yr)</a:t>
                </a:r>
              </a:p>
            </c:rich>
          </c:tx>
          <c:layout>
            <c:manualLayout>
              <c:xMode val="edge"/>
              <c:yMode val="edge"/>
              <c:x val="2.2707302516790699E-2"/>
              <c:y val="0.119462094376984"/>
            </c:manualLayout>
          </c:layout>
          <c:overlay val="0"/>
        </c:title>
        <c:numFmt formatCode="&quot;$&quot;#,##0" sourceLinked="0"/>
        <c:majorTickMark val="out"/>
        <c:minorTickMark val="none"/>
        <c:tickLblPos val="nextTo"/>
        <c:txPr>
          <a:bodyPr/>
          <a:lstStyle/>
          <a:p>
            <a:pPr>
              <a:defRPr sz="1400"/>
            </a:pPr>
            <a:endParaRPr lang="da-DK"/>
          </a:p>
        </c:txPr>
        <c:crossAx val="48948352"/>
        <c:crosses val="autoZero"/>
        <c:crossBetween val="midCat"/>
      </c:valAx>
      <c:spPr>
        <a:noFill/>
        <a:ln w="25400">
          <a:noFill/>
        </a:ln>
      </c:spPr>
    </c:plotArea>
    <c:legend>
      <c:legendPos val="t"/>
      <c:legendEntry>
        <c:idx val="0"/>
        <c:delete val="1"/>
      </c:legendEntry>
      <c:layout>
        <c:manualLayout>
          <c:xMode val="edge"/>
          <c:yMode val="edge"/>
          <c:x val="0.62725381714269002"/>
          <c:y val="0.12844922000586301"/>
          <c:w val="0.34021250933687303"/>
          <c:h val="6.2879264650283831E-2"/>
        </c:manualLayout>
      </c:layout>
      <c:overlay val="0"/>
      <c:txPr>
        <a:bodyPr/>
        <a:lstStyle/>
        <a:p>
          <a:pPr>
            <a:defRPr sz="14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808622001412"/>
          <c:y val="9.61545504486358E-2"/>
          <c:w val="0.83576352286581201"/>
          <c:h val="0.81318821339193104"/>
        </c:manualLayout>
      </c:layout>
      <c:lineChart>
        <c:grouping val="standard"/>
        <c:varyColors val="0"/>
        <c:ser>
          <c:idx val="3"/>
          <c:order val="0"/>
          <c:tx>
            <c:strRef>
              <c:f>'Graphics Input'!$E$724</c:f>
              <c:strCache>
                <c:ptCount val="1"/>
                <c:pt idx="0">
                  <c:v>Nuclear - Low</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ln>
              </c:spPr>
            </c:marker>
            <c:bubble3D val="0"/>
            <c:extLst>
              <c:ext xmlns:c16="http://schemas.microsoft.com/office/drawing/2014/chart" uri="{C3380CC4-5D6E-409C-BE32-E72D297353CC}">
                <c16:uniqueId val="{00000000-9850-404C-9166-4D609633FD60}"/>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1-9850-404C-9166-4D609633FD60}"/>
              </c:ext>
            </c:extLst>
          </c:dPt>
          <c:cat>
            <c:numRef>
              <c:f>'Graphics Input'!$S$723:$BG$723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Input'!$S$724:$BG$724</c:f>
              <c:numCache>
                <c:formatCode>"$"#,##0_);\("$"#,##0\)</c:formatCode>
                <c:ptCount val="41"/>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2-9850-404C-9166-4D609633FD60}"/>
            </c:ext>
          </c:extLst>
        </c:ser>
        <c:ser>
          <c:idx val="4"/>
          <c:order val="1"/>
          <c:tx>
            <c:strRef>
              <c:f>'Graphics Input'!$E$725</c:f>
              <c:strCache>
                <c:ptCount val="1"/>
                <c:pt idx="0">
                  <c:v>Nuclear - Mid</c:v>
                </c:pt>
              </c:strCache>
            </c:strRef>
          </c:tx>
          <c:spPr>
            <a:ln>
              <a:solidFill>
                <a:schemeClr val="accent5"/>
              </a:solidFill>
              <a:prstDash val="solid"/>
            </a:ln>
          </c:spPr>
          <c:marker>
            <c:symbol val="none"/>
          </c:marker>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3-9850-404C-9166-4D609633FD60}"/>
              </c:ext>
            </c:extLst>
          </c:dPt>
          <c:dPt>
            <c:idx val="12"/>
            <c:marker>
              <c:symbol val="circle"/>
              <c:size val="8"/>
              <c:spPr>
                <a:noFill/>
                <a:ln>
                  <a:noFill/>
                </a:ln>
              </c:spPr>
            </c:marker>
            <c:bubble3D val="0"/>
            <c:extLst>
              <c:ext xmlns:c16="http://schemas.microsoft.com/office/drawing/2014/chart" uri="{C3380CC4-5D6E-409C-BE32-E72D297353CC}">
                <c16:uniqueId val="{00000004-9850-404C-9166-4D609633FD60}"/>
              </c:ext>
            </c:extLst>
          </c:dPt>
          <c:dPt>
            <c:idx val="13"/>
            <c:marker>
              <c:symbol val="circle"/>
              <c:size val="8"/>
              <c:spPr>
                <a:noFill/>
                <a:ln>
                  <a:noFill/>
                </a:ln>
              </c:spPr>
            </c:marker>
            <c:bubble3D val="0"/>
            <c:extLst>
              <c:ext xmlns:c16="http://schemas.microsoft.com/office/drawing/2014/chart" uri="{C3380CC4-5D6E-409C-BE32-E72D297353CC}">
                <c16:uniqueId val="{00000005-9850-404C-9166-4D609633FD60}"/>
              </c:ext>
            </c:extLst>
          </c:dPt>
          <c:cat>
            <c:numRef>
              <c:f>'Graphics Input'!$S$723:$BG$723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Input'!$S$725:$BG$725</c:f>
              <c:numCache>
                <c:formatCode>"$"#,##0_);\("$"#,##0\)</c:formatCode>
                <c:ptCount val="41"/>
                <c:pt idx="3">
                  <c:v>117.0056826859352</c:v>
                </c:pt>
                <c:pt idx="8">
                  <c:v>118.40866627061153</c:v>
                </c:pt>
                <c:pt idx="9">
                  <c:v>109.51525319583311</c:v>
                </c:pt>
                <c:pt idx="10">
                  <c:v>107.39465480616202</c:v>
                </c:pt>
                <c:pt idx="11">
                  <c:v>107.03442850458362</c:v>
                </c:pt>
                <c:pt idx="12">
                  <c:v>106.64801145759981</c:v>
                </c:pt>
                <c:pt idx="13">
                  <c:v>106.3739371103905</c:v>
                </c:pt>
                <c:pt idx="14">
                  <c:v>105.97089640829306</c:v>
                </c:pt>
                <c:pt idx="15">
                  <c:v>105.93301663383119</c:v>
                </c:pt>
                <c:pt idx="16">
                  <c:v>105.678721275965</c:v>
                </c:pt>
                <c:pt idx="17">
                  <c:v>105.37781312611382</c:v>
                </c:pt>
                <c:pt idx="18">
                  <c:v>105.17573231439759</c:v>
                </c:pt>
                <c:pt idx="19">
                  <c:v>104.79858610098817</c:v>
                </c:pt>
                <c:pt idx="20">
                  <c:v>104.4964012448152</c:v>
                </c:pt>
                <c:pt idx="21">
                  <c:v>104.05600742463302</c:v>
                </c:pt>
                <c:pt idx="22">
                  <c:v>103.52965857071898</c:v>
                </c:pt>
                <c:pt idx="23">
                  <c:v>103.15997217155697</c:v>
                </c:pt>
                <c:pt idx="24">
                  <c:v>102.83381259025424</c:v>
                </c:pt>
                <c:pt idx="25">
                  <c:v>102.42529944604838</c:v>
                </c:pt>
                <c:pt idx="26">
                  <c:v>101.68058702071858</c:v>
                </c:pt>
                <c:pt idx="27">
                  <c:v>101.27617027621922</c:v>
                </c:pt>
                <c:pt idx="28">
                  <c:v>100.64633514700529</c:v>
                </c:pt>
                <c:pt idx="29">
                  <c:v>100.41254235549664</c:v>
                </c:pt>
                <c:pt idx="30">
                  <c:v>99.81173823289808</c:v>
                </c:pt>
                <c:pt idx="31">
                  <c:v>99.939141032898078</c:v>
                </c:pt>
                <c:pt idx="32">
                  <c:v>99.939141032898078</c:v>
                </c:pt>
                <c:pt idx="33">
                  <c:v>99.939141032898078</c:v>
                </c:pt>
                <c:pt idx="34">
                  <c:v>99.939141032898078</c:v>
                </c:pt>
                <c:pt idx="35">
                  <c:v>99.939141032898078</c:v>
                </c:pt>
                <c:pt idx="36">
                  <c:v>99.939141032898078</c:v>
                </c:pt>
                <c:pt idx="37">
                  <c:v>99.939141032898078</c:v>
                </c:pt>
                <c:pt idx="38">
                  <c:v>99.939141032898078</c:v>
                </c:pt>
                <c:pt idx="39">
                  <c:v>99.939141032898078</c:v>
                </c:pt>
                <c:pt idx="40">
                  <c:v>99.939141032898078</c:v>
                </c:pt>
              </c:numCache>
            </c:numRef>
          </c:val>
          <c:smooth val="0"/>
          <c:extLst>
            <c:ext xmlns:c16="http://schemas.microsoft.com/office/drawing/2014/chart" uri="{C3380CC4-5D6E-409C-BE32-E72D297353CC}">
              <c16:uniqueId val="{00000006-9850-404C-9166-4D609633FD60}"/>
            </c:ext>
          </c:extLst>
        </c:ser>
        <c:ser>
          <c:idx val="6"/>
          <c:order val="2"/>
          <c:tx>
            <c:strRef>
              <c:f>'Graphics Input'!$E$726</c:f>
              <c:strCache>
                <c:ptCount val="1"/>
                <c:pt idx="0">
                  <c:v>Nuclear - High</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7-9850-404C-9166-4D609633FD60}"/>
              </c:ext>
            </c:extLst>
          </c:dPt>
          <c:dPt>
            <c:idx val="1"/>
            <c:bubble3D val="0"/>
            <c:extLst>
              <c:ext xmlns:c16="http://schemas.microsoft.com/office/drawing/2014/chart" uri="{C3380CC4-5D6E-409C-BE32-E72D297353CC}">
                <c16:uniqueId val="{00000008-9850-404C-9166-4D609633FD60}"/>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9-9850-404C-9166-4D609633FD60}"/>
              </c:ext>
            </c:extLst>
          </c:dPt>
          <c:dPt>
            <c:idx val="13"/>
            <c:bubble3D val="0"/>
            <c:extLst>
              <c:ext xmlns:c16="http://schemas.microsoft.com/office/drawing/2014/chart" uri="{C3380CC4-5D6E-409C-BE32-E72D297353CC}">
                <c16:uniqueId val="{0000000A-9850-404C-9166-4D609633FD60}"/>
              </c:ext>
            </c:extLst>
          </c:dPt>
          <c:cat>
            <c:numRef>
              <c:f>'Graphics Input'!$S$723:$BG$723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Input'!$S$726:$BG$726</c:f>
              <c:numCache>
                <c:formatCode>"$"#,##0_);\("$"#,##0\)</c:formatCode>
                <c:ptCount val="41"/>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B-9850-404C-9166-4D609633FD60}"/>
            </c:ext>
          </c:extLst>
        </c:ser>
        <c:dLbls>
          <c:showLegendKey val="0"/>
          <c:showVal val="0"/>
          <c:showCatName val="0"/>
          <c:showSerName val="0"/>
          <c:showPercent val="0"/>
          <c:showBubbleSize val="0"/>
        </c:dLbls>
        <c:smooth val="0"/>
        <c:axId val="186710272"/>
        <c:axId val="186843136"/>
      </c:lineChart>
      <c:catAx>
        <c:axId val="186710272"/>
        <c:scaling>
          <c:orientation val="minMax"/>
        </c:scaling>
        <c:delete val="0"/>
        <c:axPos val="b"/>
        <c:numFmt formatCode="General" sourceLinked="1"/>
        <c:majorTickMark val="out"/>
        <c:minorTickMark val="none"/>
        <c:tickLblPos val="nextTo"/>
        <c:txPr>
          <a:bodyPr/>
          <a:lstStyle/>
          <a:p>
            <a:pPr>
              <a:defRPr sz="1400"/>
            </a:pPr>
            <a:endParaRPr lang="da-DK"/>
          </a:p>
        </c:txPr>
        <c:crossAx val="186843136"/>
        <c:crosses val="autoZero"/>
        <c:auto val="1"/>
        <c:lblAlgn val="ctr"/>
        <c:lblOffset val="100"/>
        <c:tickLblSkip val="5"/>
        <c:tickMarkSkip val="1"/>
        <c:noMultiLvlLbl val="0"/>
      </c:catAx>
      <c:valAx>
        <c:axId val="186843136"/>
        <c:scaling>
          <c:orientation val="minMax"/>
          <c:max val="125"/>
          <c:min val="75"/>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Nuclear Levelized Cost of Energy </a:t>
                </a:r>
                <a:r>
                  <a:rPr lang="en-US" sz="1400"/>
                  <a:t>($/MWh)</a:t>
                </a:r>
              </a:p>
            </c:rich>
          </c:tx>
          <c:layout>
            <c:manualLayout>
              <c:xMode val="edge"/>
              <c:yMode val="edge"/>
              <c:x val="3.4228209485072797E-2"/>
              <c:y val="0.12793640422133201"/>
            </c:manualLayout>
          </c:layout>
          <c:overlay val="0"/>
        </c:title>
        <c:numFmt formatCode="&quot;$&quot;#,##0_);\(&quot;$&quot;#,##0\)" sourceLinked="1"/>
        <c:majorTickMark val="out"/>
        <c:minorTickMark val="none"/>
        <c:tickLblPos val="nextTo"/>
        <c:txPr>
          <a:bodyPr/>
          <a:lstStyle/>
          <a:p>
            <a:pPr>
              <a:defRPr sz="1400"/>
            </a:pPr>
            <a:endParaRPr lang="da-DK"/>
          </a:p>
        </c:txPr>
        <c:crossAx val="186710272"/>
        <c:crosses val="autoZero"/>
        <c:crossBetween val="midCat"/>
      </c:valAx>
    </c:plotArea>
    <c:legend>
      <c:legendPos val="t"/>
      <c:legendEntry>
        <c:idx val="0"/>
        <c:delete val="1"/>
      </c:legendEntry>
      <c:legendEntry>
        <c:idx val="2"/>
        <c:delete val="1"/>
      </c:legendEntry>
      <c:layout>
        <c:manualLayout>
          <c:xMode val="edge"/>
          <c:yMode val="edge"/>
          <c:x val="0.61461721688096604"/>
          <c:y val="0.121124727568273"/>
          <c:w val="0.36167148112195502"/>
          <c:h val="3.8864021202538603E-2"/>
        </c:manualLayout>
      </c:layout>
      <c:overlay val="0"/>
      <c:txPr>
        <a:bodyPr/>
        <a:lstStyle/>
        <a:p>
          <a:pPr>
            <a:defRPr sz="1400"/>
          </a:pPr>
          <a:endParaRPr lang="da-DK"/>
        </a:p>
      </c:txPr>
    </c:legend>
    <c:plotVisOnly val="1"/>
    <c:dispBlanksAs val="gap"/>
    <c:showDLblsOverMax val="0"/>
  </c:chart>
  <c:spPr>
    <a:ln>
      <a:noFill/>
    </a:ln>
  </c:spPr>
  <c:printSettings>
    <c:headerFooter/>
    <c:pageMargins b="0.75" l="0.7" r="0.7" t="0.75" header="0.3" footer="0.3"/>
    <c:pageSetup/>
  </c:printSettings>
  <c:userShapes r:id="rId1"/>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5581231801399"/>
          <c:y val="9.61545504486358E-2"/>
          <c:w val="0.83921633723400701"/>
          <c:h val="0.78126578842195005"/>
        </c:manualLayout>
      </c:layout>
      <c:lineChart>
        <c:grouping val="standard"/>
        <c:varyColors val="0"/>
        <c:ser>
          <c:idx val="0"/>
          <c:order val="0"/>
          <c:tx>
            <c:strRef>
              <c:f>'Program Goals'!$E$38</c:f>
              <c:strCache>
                <c:ptCount val="1"/>
                <c:pt idx="0">
                  <c:v>TRG 1 - Program Goal</c:v>
                </c:pt>
              </c:strCache>
            </c:strRef>
          </c:tx>
          <c:cat>
            <c:numRef>
              <c:f>'Program Goals'!$S$7:$BG$7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Goals'!$S$38:$BG$38</c:f>
              <c:numCache>
                <c:formatCode>"$"#,##0_);\("$"#,##0\)</c:formatCode>
                <c:ptCount val="41"/>
                <c:pt idx="3">
                  <c:v>50.739133570276223</c:v>
                </c:pt>
                <c:pt idx="4">
                  <c:v>49.792829553625268</c:v>
                </c:pt>
                <c:pt idx="5">
                  <c:v>45.081775122742087</c:v>
                </c:pt>
                <c:pt idx="6">
                  <c:v>43.498327122358567</c:v>
                </c:pt>
                <c:pt idx="7">
                  <c:v>41.914879000458683</c:v>
                </c:pt>
                <c:pt idx="8">
                  <c:v>40.331430751458534</c:v>
                </c:pt>
                <c:pt idx="9">
                  <c:v>38.747982369426758</c:v>
                </c:pt>
                <c:pt idx="10">
                  <c:v>37.164533848057125</c:v>
                </c:pt>
                <c:pt idx="11">
                  <c:v>36.186539132452516</c:v>
                </c:pt>
                <c:pt idx="12">
                  <c:v>35.20854407685583</c:v>
                </c:pt>
                <c:pt idx="13">
                  <c:v>34.230548661787189</c:v>
                </c:pt>
                <c:pt idx="14">
                  <c:v>33.25255286624953</c:v>
                </c:pt>
                <c:pt idx="15">
                  <c:v>32.274556667578089</c:v>
                </c:pt>
                <c:pt idx="16">
                  <c:v>31.296560041271423</c:v>
                </c:pt>
                <c:pt idx="17">
                  <c:v>30.318562960801508</c:v>
                </c:pt>
                <c:pt idx="18">
                  <c:v>29.340565397399804</c:v>
                </c:pt>
                <c:pt idx="19">
                  <c:v>28.362567319815575</c:v>
                </c:pt>
                <c:pt idx="20">
                  <c:v>27.384568694042375</c:v>
                </c:pt>
                <c:pt idx="21">
                  <c:v>27.242152858922232</c:v>
                </c:pt>
                <c:pt idx="22">
                  <c:v>27.110978685528135</c:v>
                </c:pt>
                <c:pt idx="23">
                  <c:v>26.989620991696462</c:v>
                </c:pt>
                <c:pt idx="24">
                  <c:v>26.876725048678665</c:v>
                </c:pt>
                <c:pt idx="25">
                  <c:v>26.771007051806951</c:v>
                </c:pt>
                <c:pt idx="26">
                  <c:v>26.671253649703406</c:v>
                </c:pt>
                <c:pt idx="27">
                  <c:v>26.576322289415867</c:v>
                </c:pt>
                <c:pt idx="28">
                  <c:v>26.485140902534059</c:v>
                </c:pt>
                <c:pt idx="29">
                  <c:v>26.396708375849869</c:v>
                </c:pt>
                <c:pt idx="30">
                  <c:v>26.310094049180265</c:v>
                </c:pt>
                <c:pt idx="31">
                  <c:v>26.224439753142953</c:v>
                </c:pt>
                <c:pt idx="32">
                  <c:v>26.138954479265973</c:v>
                </c:pt>
                <c:pt idx="33">
                  <c:v>26.052919647683744</c:v>
                </c:pt>
                <c:pt idx="34">
                  <c:v>25.965687319387253</c:v>
                </c:pt>
                <c:pt idx="35">
                  <c:v>25.876680290315122</c:v>
                </c:pt>
                <c:pt idx="36">
                  <c:v>25.785399194929596</c:v>
                </c:pt>
                <c:pt idx="37">
                  <c:v>25.6914008370338</c:v>
                </c:pt>
                <c:pt idx="38">
                  <c:v>25.594320026106136</c:v>
                </c:pt>
                <c:pt idx="39">
                  <c:v>25.493862149075035</c:v>
                </c:pt>
                <c:pt idx="40">
                  <c:v>25.389803421408008</c:v>
                </c:pt>
              </c:numCache>
            </c:numRef>
          </c:val>
          <c:smooth val="0"/>
          <c:extLst>
            <c:ext xmlns:c16="http://schemas.microsoft.com/office/drawing/2014/chart" uri="{C3380CC4-5D6E-409C-BE32-E72D297353CC}">
              <c16:uniqueId val="{00000000-6761-4EEC-A06B-7740DEB0B10F}"/>
            </c:ext>
          </c:extLst>
        </c:ser>
        <c:ser>
          <c:idx val="1"/>
          <c:order val="1"/>
          <c:tx>
            <c:strRef>
              <c:f>'Program Goals'!$E$39</c:f>
              <c:strCache>
                <c:ptCount val="1"/>
                <c:pt idx="0">
                  <c:v>TRG 2 - Program Goal</c:v>
                </c:pt>
              </c:strCache>
            </c:strRef>
          </c:tx>
          <c:cat>
            <c:numRef>
              <c:f>'Program Goals'!$S$7:$BG$7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Goals'!$S$39:$BG$39</c:f>
              <c:numCache>
                <c:formatCode>"$"#,##0_);\("$"#,##0\)</c:formatCode>
                <c:ptCount val="41"/>
                <c:pt idx="3">
                  <c:v>55.457543966068755</c:v>
                </c:pt>
                <c:pt idx="4">
                  <c:v>54.423332288305261</c:v>
                </c:pt>
                <c:pt idx="5">
                  <c:v>49.274171595516684</c:v>
                </c:pt>
                <c:pt idx="6">
                  <c:v>47.543470258423241</c:v>
                </c:pt>
                <c:pt idx="7">
                  <c:v>45.812768788512976</c:v>
                </c:pt>
                <c:pt idx="8">
                  <c:v>44.082067179682731</c:v>
                </c:pt>
                <c:pt idx="9">
                  <c:v>42.351365425449508</c:v>
                </c:pt>
                <c:pt idx="10">
                  <c:v>40.620663518920672</c:v>
                </c:pt>
                <c:pt idx="11">
                  <c:v>39.551719820386047</c:v>
                </c:pt>
                <c:pt idx="12">
                  <c:v>38.482775750241665</c:v>
                </c:pt>
                <c:pt idx="13">
                  <c:v>37.413831287196082</c:v>
                </c:pt>
                <c:pt idx="14">
                  <c:v>36.344886408299629</c:v>
                </c:pt>
                <c:pt idx="15">
                  <c:v>35.275941088779817</c:v>
                </c:pt>
                <c:pt idx="16">
                  <c:v>34.206995301856693</c:v>
                </c:pt>
                <c:pt idx="17">
                  <c:v>33.138049018535241</c:v>
                </c:pt>
                <c:pt idx="18">
                  <c:v>32.069102207371571</c:v>
                </c:pt>
                <c:pt idx="19">
                  <c:v>31.000154834208789</c:v>
                </c:pt>
                <c:pt idx="20">
                  <c:v>29.931206861877982</c:v>
                </c:pt>
                <c:pt idx="21">
                  <c:v>29.775547013113769</c:v>
                </c:pt>
                <c:pt idx="22">
                  <c:v>29.632174248595884</c:v>
                </c:pt>
                <c:pt idx="23">
                  <c:v>29.49953085081447</c:v>
                </c:pt>
                <c:pt idx="24">
                  <c:v>29.376136107516313</c:v>
                </c:pt>
                <c:pt idx="25">
                  <c:v>29.260586826140212</c:v>
                </c:pt>
                <c:pt idx="26">
                  <c:v>29.151556819244881</c:v>
                </c:pt>
                <c:pt idx="27">
                  <c:v>29.047797281740682</c:v>
                </c:pt>
                <c:pt idx="28">
                  <c:v>28.948136447816132</c:v>
                </c:pt>
                <c:pt idx="29">
                  <c:v>28.851480105367369</c:v>
                </c:pt>
                <c:pt idx="30">
                  <c:v>28.75681104712092</c:v>
                </c:pt>
                <c:pt idx="31">
                  <c:v>28.66319129791307</c:v>
                </c:pt>
                <c:pt idx="32">
                  <c:v>28.569756289144326</c:v>
                </c:pt>
                <c:pt idx="33">
                  <c:v>28.475720616346802</c:v>
                </c:pt>
                <c:pt idx="34">
                  <c:v>28.380376085181926</c:v>
                </c:pt>
                <c:pt idx="35">
                  <c:v>28.283091814281619</c:v>
                </c:pt>
                <c:pt idx="36">
                  <c:v>28.183321999423921</c:v>
                </c:pt>
                <c:pt idx="37">
                  <c:v>28.080582229216461</c:v>
                </c:pt>
                <c:pt idx="38">
                  <c:v>27.974473352109086</c:v>
                </c:pt>
                <c:pt idx="39">
                  <c:v>27.864673357377843</c:v>
                </c:pt>
                <c:pt idx="40">
                  <c:v>27.7509376495643</c:v>
                </c:pt>
              </c:numCache>
            </c:numRef>
          </c:val>
          <c:smooth val="0"/>
          <c:extLst>
            <c:ext xmlns:c16="http://schemas.microsoft.com/office/drawing/2014/chart" uri="{C3380CC4-5D6E-409C-BE32-E72D297353CC}">
              <c16:uniqueId val="{00000001-6761-4EEC-A06B-7740DEB0B10F}"/>
            </c:ext>
          </c:extLst>
        </c:ser>
        <c:ser>
          <c:idx val="2"/>
          <c:order val="2"/>
          <c:tx>
            <c:strRef>
              <c:f>'Program Goals'!$E$40</c:f>
              <c:strCache>
                <c:ptCount val="1"/>
                <c:pt idx="0">
                  <c:v>TRG 3 - Program Goal</c:v>
                </c:pt>
              </c:strCache>
            </c:strRef>
          </c:tx>
          <c:cat>
            <c:numRef>
              <c:f>'Program Goals'!$S$7:$BG$7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Goals'!$S$40:$BG$40</c:f>
              <c:numCache>
                <c:formatCode>"$"#,##0_);\("$"#,##0\)</c:formatCode>
                <c:ptCount val="41"/>
                <c:pt idx="3">
                  <c:v>61.168276868236497</c:v>
                </c:pt>
                <c:pt idx="4">
                  <c:v>60.027583330781781</c:v>
                </c:pt>
                <c:pt idx="5">
                  <c:v>54.348182422543218</c:v>
                </c:pt>
                <c:pt idx="6">
                  <c:v>52.439258391146502</c:v>
                </c:pt>
                <c:pt idx="7">
                  <c:v>50.53033431276782</c:v>
                </c:pt>
                <c:pt idx="8">
                  <c:v>48.621410192846071</c:v>
                </c:pt>
                <c:pt idx="9">
                  <c:v>46.712486037039007</c:v>
                </c:pt>
                <c:pt idx="10">
                  <c:v>44.803561851238747</c:v>
                </c:pt>
                <c:pt idx="11">
                  <c:v>43.624538499786532</c:v>
                </c:pt>
                <c:pt idx="12">
                  <c:v>42.445514679009349</c:v>
                </c:pt>
                <c:pt idx="13">
                  <c:v>41.266490371411201</c:v>
                </c:pt>
                <c:pt idx="14">
                  <c:v>40.087465558298774</c:v>
                </c:pt>
                <c:pt idx="15">
                  <c:v>38.908440219683058</c:v>
                </c:pt>
                <c:pt idx="16">
                  <c:v>37.729414334171025</c:v>
                </c:pt>
                <c:pt idx="17">
                  <c:v>36.550387878846223</c:v>
                </c:pt>
                <c:pt idx="18">
                  <c:v>35.371360829136869</c:v>
                </c:pt>
                <c:pt idx="19">
                  <c:v>34.192333158669967</c:v>
                </c:pt>
                <c:pt idx="20">
                  <c:v>33.013304839109772</c:v>
                </c:pt>
                <c:pt idx="21">
                  <c:v>32.841616157988426</c:v>
                </c:pt>
                <c:pt idx="22">
                  <c:v>32.683479800610122</c:v>
                </c:pt>
                <c:pt idx="23">
                  <c:v>32.537177646952912</c:v>
                </c:pt>
                <c:pt idx="24">
                  <c:v>32.401076511722621</c:v>
                </c:pt>
                <c:pt idx="25">
                  <c:v>32.273628711757958</c:v>
                </c:pt>
                <c:pt idx="26">
                  <c:v>32.153371498468452</c:v>
                </c:pt>
                <c:pt idx="27">
                  <c:v>32.038927473908004</c:v>
                </c:pt>
                <c:pt idx="28">
                  <c:v>31.92900421237125</c:v>
                </c:pt>
                <c:pt idx="29">
                  <c:v>31.822394827792557</c:v>
                </c:pt>
                <c:pt idx="30">
                  <c:v>31.717977368346862</c:v>
                </c:pt>
                <c:pt idx="31">
                  <c:v>31.614717062807546</c:v>
                </c:pt>
                <c:pt idx="32">
                  <c:v>31.511660524830937</c:v>
                </c:pt>
                <c:pt idx="33">
                  <c:v>31.407941474796392</c:v>
                </c:pt>
                <c:pt idx="34">
                  <c:v>31.302778793775101</c:v>
                </c:pt>
                <c:pt idx="35">
                  <c:v>31.195476636956812</c:v>
                </c:pt>
                <c:pt idx="36">
                  <c:v>31.085432559445188</c:v>
                </c:pt>
                <c:pt idx="37">
                  <c:v>30.972112703329632</c:v>
                </c:pt>
                <c:pt idx="38">
                  <c:v>30.855076815638881</c:v>
                </c:pt>
                <c:pt idx="39">
                  <c:v>30.733969727658593</c:v>
                </c:pt>
                <c:pt idx="40">
                  <c:v>30.608521657620983</c:v>
                </c:pt>
              </c:numCache>
            </c:numRef>
          </c:val>
          <c:smooth val="0"/>
          <c:extLst>
            <c:ext xmlns:c16="http://schemas.microsoft.com/office/drawing/2014/chart" uri="{C3380CC4-5D6E-409C-BE32-E72D297353CC}">
              <c16:uniqueId val="{00000002-6761-4EEC-A06B-7740DEB0B10F}"/>
            </c:ext>
          </c:extLst>
        </c:ser>
        <c:ser>
          <c:idx val="3"/>
          <c:order val="3"/>
          <c:tx>
            <c:strRef>
              <c:f>'Program Goals'!$E$41</c:f>
              <c:strCache>
                <c:ptCount val="1"/>
                <c:pt idx="0">
                  <c:v>TRG 4 - Program Goal</c:v>
                </c:pt>
              </c:strCache>
            </c:strRef>
          </c:tx>
          <c:cat>
            <c:numRef>
              <c:f>'Program Goals'!$S$7:$BG$7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Goals'!$S$41:$BG$41</c:f>
              <c:numCache>
                <c:formatCode>"$"#,##0_);\("$"#,##0\)</c:formatCode>
                <c:ptCount val="41"/>
                <c:pt idx="3">
                  <c:v>71.67774340177499</c:v>
                </c:pt>
                <c:pt idx="4">
                  <c:v>70.341055170081091</c:v>
                </c:pt>
                <c:pt idx="5">
                  <c:v>63.685862091052009</c:v>
                </c:pt>
                <c:pt idx="6">
                  <c:v>61.448952146903082</c:v>
                </c:pt>
                <c:pt idx="7">
                  <c:v>59.21204248771383</c:v>
                </c:pt>
                <c:pt idx="8">
                  <c:v>56.975133153122393</c:v>
                </c:pt>
                <c:pt idx="9">
                  <c:v>54.738224183958295</c:v>
                </c:pt>
                <c:pt idx="10">
                  <c:v>52.501315622284437</c:v>
                </c:pt>
                <c:pt idx="11">
                  <c:v>51.119709978670286</c:v>
                </c:pt>
                <c:pt idx="12">
                  <c:v>49.738103768177766</c:v>
                </c:pt>
                <c:pt idx="13">
                  <c:v>48.356496998726961</c:v>
                </c:pt>
                <c:pt idx="14">
                  <c:v>46.974889678579714</c:v>
                </c:pt>
                <c:pt idx="15">
                  <c:v>45.593281816348203</c:v>
                </c:pt>
                <c:pt idx="16">
                  <c:v>44.211673421003809</c:v>
                </c:pt>
                <c:pt idx="17">
                  <c:v>42.830064501886241</c:v>
                </c:pt>
                <c:pt idx="18">
                  <c:v>41.448455068713109</c:v>
                </c:pt>
                <c:pt idx="19">
                  <c:v>40.066845131589602</c:v>
                </c:pt>
                <c:pt idx="20">
                  <c:v>38.685234701018715</c:v>
                </c:pt>
                <c:pt idx="21">
                  <c:v>38.484048135162986</c:v>
                </c:pt>
                <c:pt idx="22">
                  <c:v>38.298742294835066</c:v>
                </c:pt>
                <c:pt idx="23">
                  <c:v>38.127303873796457</c:v>
                </c:pt>
                <c:pt idx="24">
                  <c:v>37.967819093064143</c:v>
                </c:pt>
                <c:pt idx="25">
                  <c:v>37.818474365790209</c:v>
                </c:pt>
                <c:pt idx="26">
                  <c:v>37.677555632179249</c:v>
                </c:pt>
                <c:pt idx="27">
                  <c:v>37.543448847036764</c:v>
                </c:pt>
                <c:pt idx="28">
                  <c:v>37.414639536344097</c:v>
                </c:pt>
                <c:pt idx="29">
                  <c:v>37.289713462131758</c:v>
                </c:pt>
                <c:pt idx="30">
                  <c:v>37.167355913059424</c:v>
                </c:pt>
                <c:pt idx="31">
                  <c:v>37.046353959421353</c:v>
                </c:pt>
                <c:pt idx="32">
                  <c:v>36.925590792591855</c:v>
                </c:pt>
                <c:pt idx="33">
                  <c:v>36.804051299960854</c:v>
                </c:pt>
                <c:pt idx="34">
                  <c:v>36.680820160910571</c:v>
                </c:pt>
                <c:pt idx="35">
                  <c:v>36.555081979717869</c:v>
                </c:pt>
                <c:pt idx="36">
                  <c:v>36.426130171688953</c:v>
                </c:pt>
                <c:pt idx="37">
                  <c:v>36.293339786213657</c:v>
                </c:pt>
                <c:pt idx="38">
                  <c:v>36.156194932258757</c:v>
                </c:pt>
                <c:pt idx="39">
                  <c:v>36.014279421198367</c:v>
                </c:pt>
                <c:pt idx="40">
                  <c:v>35.867277121489671</c:v>
                </c:pt>
              </c:numCache>
            </c:numRef>
          </c:val>
          <c:smooth val="0"/>
          <c:extLst>
            <c:ext xmlns:c16="http://schemas.microsoft.com/office/drawing/2014/chart" uri="{C3380CC4-5D6E-409C-BE32-E72D297353CC}">
              <c16:uniqueId val="{00000003-6761-4EEC-A06B-7740DEB0B10F}"/>
            </c:ext>
          </c:extLst>
        </c:ser>
        <c:ser>
          <c:idx val="4"/>
          <c:order val="4"/>
          <c:tx>
            <c:strRef>
              <c:f>'Program Goals'!$E$42</c:f>
              <c:strCache>
                <c:ptCount val="1"/>
                <c:pt idx="0">
                  <c:v>TRG 5 - Program Goal</c:v>
                </c:pt>
              </c:strCache>
            </c:strRef>
          </c:tx>
          <c:cat>
            <c:numRef>
              <c:f>'Program Goals'!$S$7:$BG$7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Goals'!$S$42:$BG$42</c:f>
              <c:numCache>
                <c:formatCode>"$"#,##0_);\("$"#,##0\)</c:formatCode>
                <c:ptCount val="41"/>
                <c:pt idx="3">
                  <c:v>84.848312891808931</c:v>
                </c:pt>
                <c:pt idx="4">
                  <c:v>83.266012311588995</c:v>
                </c:pt>
                <c:pt idx="5">
                  <c:v>75.387947538256711</c:v>
                </c:pt>
                <c:pt idx="6">
                  <c:v>72.740012125586858</c:v>
                </c:pt>
                <c:pt idx="7">
                  <c:v>70.092077050237194</c:v>
                </c:pt>
                <c:pt idx="8">
                  <c:v>67.444142359129202</c:v>
                </c:pt>
                <c:pt idx="9">
                  <c:v>64.796208100594711</c:v>
                </c:pt>
                <c:pt idx="10">
                  <c:v>62.148274324425586</c:v>
                </c:pt>
                <c:pt idx="11">
                  <c:v>60.512802802811734</c:v>
                </c:pt>
                <c:pt idx="12">
                  <c:v>58.877330610157308</c:v>
                </c:pt>
                <c:pt idx="13">
                  <c:v>57.2418577558377</c:v>
                </c:pt>
                <c:pt idx="14">
                  <c:v>55.606384249632839</c:v>
                </c:pt>
                <c:pt idx="15">
                  <c:v>53.970910101737367</c:v>
                </c:pt>
                <c:pt idx="16">
                  <c:v>52.335435322771104</c:v>
                </c:pt>
                <c:pt idx="17">
                  <c:v>50.699959923789962</c:v>
                </c:pt>
                <c:pt idx="18">
                  <c:v>49.064483916297064</c:v>
                </c:pt>
                <c:pt idx="19">
                  <c:v>47.42900731225442</c:v>
                </c:pt>
                <c:pt idx="20">
                  <c:v>45.793530124094943</c:v>
                </c:pt>
                <c:pt idx="21">
                  <c:v>45.555376132390343</c:v>
                </c:pt>
                <c:pt idx="22">
                  <c:v>45.336020901723899</c:v>
                </c:pt>
                <c:pt idx="23">
                  <c:v>45.133081186896426</c:v>
                </c:pt>
                <c:pt idx="24">
                  <c:v>44.94429155779774</c:v>
                </c:pt>
                <c:pt idx="25">
                  <c:v>44.767505186456098</c:v>
                </c:pt>
                <c:pt idx="26">
                  <c:v>44.600693059748401</c:v>
                </c:pt>
                <c:pt idx="27">
                  <c:v>44.441944556534438</c:v>
                </c:pt>
                <c:pt idx="28">
                  <c:v>44.289466922753583</c:v>
                </c:pt>
                <c:pt idx="29">
                  <c:v>44.141586058466693</c:v>
                </c:pt>
                <c:pt idx="30">
                  <c:v>43.996745678082306</c:v>
                </c:pt>
                <c:pt idx="31">
                  <c:v>43.853509979712541</c:v>
                </c:pt>
                <c:pt idx="32">
                  <c:v>43.710556944508582</c:v>
                </c:pt>
                <c:pt idx="33">
                  <c:v>43.566684935974074</c:v>
                </c:pt>
                <c:pt idx="34">
                  <c:v>43.420810446083031</c:v>
                </c:pt>
                <c:pt idx="35">
                  <c:v>43.271968252602811</c:v>
                </c:pt>
                <c:pt idx="36">
                  <c:v>43.119321938029124</c:v>
                </c:pt>
                <c:pt idx="37">
                  <c:v>42.96213171895846</c:v>
                </c:pt>
                <c:pt idx="38">
                  <c:v>42.799786910933221</c:v>
                </c:pt>
                <c:pt idx="39">
                  <c:v>42.631794851920347</c:v>
                </c:pt>
                <c:pt idx="40">
                  <c:v>42.457781322157686</c:v>
                </c:pt>
              </c:numCache>
            </c:numRef>
          </c:val>
          <c:smooth val="0"/>
          <c:extLst>
            <c:ext xmlns:c16="http://schemas.microsoft.com/office/drawing/2014/chart" uri="{C3380CC4-5D6E-409C-BE32-E72D297353CC}">
              <c16:uniqueId val="{00000004-6761-4EEC-A06B-7740DEB0B10F}"/>
            </c:ext>
          </c:extLst>
        </c:ser>
        <c:dLbls>
          <c:showLegendKey val="0"/>
          <c:showVal val="0"/>
          <c:showCatName val="0"/>
          <c:showSerName val="0"/>
          <c:showPercent val="0"/>
          <c:showBubbleSize val="0"/>
        </c:dLbls>
        <c:marker val="1"/>
        <c:smooth val="0"/>
        <c:axId val="190737024"/>
        <c:axId val="190751104"/>
      </c:lineChart>
      <c:catAx>
        <c:axId val="190737024"/>
        <c:scaling>
          <c:orientation val="minMax"/>
        </c:scaling>
        <c:delete val="0"/>
        <c:axPos val="b"/>
        <c:numFmt formatCode="General" sourceLinked="1"/>
        <c:majorTickMark val="out"/>
        <c:minorTickMark val="none"/>
        <c:tickLblPos val="nextTo"/>
        <c:txPr>
          <a:bodyPr/>
          <a:lstStyle/>
          <a:p>
            <a:pPr>
              <a:defRPr sz="1200"/>
            </a:pPr>
            <a:endParaRPr lang="da-DK"/>
          </a:p>
        </c:txPr>
        <c:crossAx val="190751104"/>
        <c:crosses val="autoZero"/>
        <c:auto val="1"/>
        <c:lblAlgn val="ctr"/>
        <c:lblOffset val="100"/>
        <c:noMultiLvlLbl val="0"/>
      </c:catAx>
      <c:valAx>
        <c:axId val="190751104"/>
        <c:scaling>
          <c:orientation val="minMax"/>
          <c:max val="100"/>
          <c:min val="0"/>
        </c:scaling>
        <c:delete val="0"/>
        <c:axPos val="l"/>
        <c:majorGridlines>
          <c:spPr>
            <a:ln>
              <a:solidFill>
                <a:schemeClr val="bg1">
                  <a:lumMod val="85000"/>
                </a:schemeClr>
              </a:solidFill>
            </a:ln>
          </c:spPr>
        </c:majorGridlines>
        <c:title>
          <c:tx>
            <c:rich>
              <a:bodyPr rot="-5400000" vert="horz"/>
              <a:lstStyle/>
              <a:p>
                <a:pPr>
                  <a:defRPr sz="1400"/>
                </a:pPr>
                <a:r>
                  <a:rPr lang="en-US" sz="1400"/>
                  <a:t> Land-Based Wind Levelized</a:t>
                </a:r>
                <a:r>
                  <a:rPr lang="en-US" sz="1400" baseline="0"/>
                  <a:t> Cost of Energy </a:t>
                </a:r>
                <a:r>
                  <a:rPr lang="en-US" sz="1400"/>
                  <a:t>($/MWh)</a:t>
                </a:r>
              </a:p>
            </c:rich>
          </c:tx>
          <c:layout>
            <c:manualLayout>
              <c:xMode val="edge"/>
              <c:yMode val="edge"/>
              <c:x val="6.9980300426712119E-2"/>
              <c:y val="0.20665499242542149"/>
            </c:manualLayout>
          </c:layout>
          <c:overlay val="0"/>
        </c:title>
        <c:numFmt formatCode="&quot;$&quot;#,##0_);\(&quot;$&quot;#,##0\)" sourceLinked="1"/>
        <c:majorTickMark val="out"/>
        <c:minorTickMark val="none"/>
        <c:tickLblPos val="nextTo"/>
        <c:txPr>
          <a:bodyPr/>
          <a:lstStyle/>
          <a:p>
            <a:pPr>
              <a:defRPr sz="1200"/>
            </a:pPr>
            <a:endParaRPr lang="da-DK"/>
          </a:p>
        </c:txPr>
        <c:crossAx val="190737024"/>
        <c:crosses val="autoZero"/>
        <c:crossBetween val="between"/>
        <c:majorUnit val="10"/>
      </c:valAx>
    </c:plotArea>
    <c:legend>
      <c:legendPos val="t"/>
      <c:layout>
        <c:manualLayout>
          <c:xMode val="edge"/>
          <c:yMode val="edge"/>
          <c:x val="0.71070545514219474"/>
          <c:y val="0.18311072177541707"/>
          <c:w val="0.23509834705699295"/>
          <c:h val="0.14939479087941585"/>
        </c:manualLayout>
      </c:layout>
      <c:overlay val="0"/>
      <c:txPr>
        <a:bodyPr/>
        <a:lstStyle/>
        <a:p>
          <a:pPr>
            <a:defRPr sz="11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8688208179295E-2"/>
          <c:y val="9.61545504486358E-2"/>
          <c:w val="0.88349341043901897"/>
          <c:h val="0.81318821339193104"/>
        </c:manualLayout>
      </c:layout>
      <c:lineChart>
        <c:grouping val="standard"/>
        <c:varyColors val="0"/>
        <c:ser>
          <c:idx val="0"/>
          <c:order val="0"/>
          <c:tx>
            <c:strRef>
              <c:f>'Program Goals'!$E$154</c:f>
              <c:strCache>
                <c:ptCount val="1"/>
                <c:pt idx="0">
                  <c:v>TRG 1 -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Goals'!$S$154:$BG$154</c:f>
              <c:numCache>
                <c:formatCode>"$"#,##0_);\("$"#,##0\)</c:formatCode>
                <c:ptCount val="41"/>
                <c:pt idx="3">
                  <c:v>172.11010314852655</c:v>
                </c:pt>
                <c:pt idx="4">
                  <c:v>172.11010314852655</c:v>
                </c:pt>
                <c:pt idx="5">
                  <c:v>167.41174978599193</c:v>
                </c:pt>
                <c:pt idx="6">
                  <c:v>163.04220511084839</c:v>
                </c:pt>
                <c:pt idx="7">
                  <c:v>158.05088044806109</c:v>
                </c:pt>
                <c:pt idx="8">
                  <c:v>153.66779222395772</c:v>
                </c:pt>
                <c:pt idx="9">
                  <c:v>149.31965519674387</c:v>
                </c:pt>
                <c:pt idx="10">
                  <c:v>145.00604948023073</c:v>
                </c:pt>
                <c:pt idx="11">
                  <c:v>142.52515521493112</c:v>
                </c:pt>
                <c:pt idx="12">
                  <c:v>139.81816723310061</c:v>
                </c:pt>
                <c:pt idx="13">
                  <c:v>137.12678732792497</c:v>
                </c:pt>
                <c:pt idx="14">
                  <c:v>134.76179787105571</c:v>
                </c:pt>
                <c:pt idx="15">
                  <c:v>131.97755435876624</c:v>
                </c:pt>
                <c:pt idx="16">
                  <c:v>129.2329216895472</c:v>
                </c:pt>
                <c:pt idx="17">
                  <c:v>126.52706031056987</c:v>
                </c:pt>
                <c:pt idx="18">
                  <c:v>123.85915421526293</c:v>
                </c:pt>
                <c:pt idx="19">
                  <c:v>121.22841012259711</c:v>
                </c:pt>
                <c:pt idx="20">
                  <c:v>118.63405669036915</c:v>
                </c:pt>
                <c:pt idx="21">
                  <c:v>118.36768792581924</c:v>
                </c:pt>
                <c:pt idx="22">
                  <c:v>117.95661095482529</c:v>
                </c:pt>
                <c:pt idx="23">
                  <c:v>117.54649167759958</c:v>
                </c:pt>
                <c:pt idx="24">
                  <c:v>117.13732675106651</c:v>
                </c:pt>
                <c:pt idx="25">
                  <c:v>116.72911284769016</c:v>
                </c:pt>
                <c:pt idx="26">
                  <c:v>116.32184665538358</c:v>
                </c:pt>
                <c:pt idx="27">
                  <c:v>115.91552487741977</c:v>
                </c:pt>
                <c:pt idx="28">
                  <c:v>115.510144232342</c:v>
                </c:pt>
                <c:pt idx="29">
                  <c:v>115.10570145387632</c:v>
                </c:pt>
                <c:pt idx="30">
                  <c:v>114.70219329084301</c:v>
                </c:pt>
                <c:pt idx="31">
                  <c:v>114.26721017793881</c:v>
                </c:pt>
                <c:pt idx="32">
                  <c:v>113.83589829867741</c:v>
                </c:pt>
                <c:pt idx="33">
                  <c:v>113.40553587159593</c:v>
                </c:pt>
                <c:pt idx="34">
                  <c:v>112.97611976470677</c:v>
                </c:pt>
                <c:pt idx="35">
                  <c:v>112.54764685977875</c:v>
                </c:pt>
                <c:pt idx="36">
                  <c:v>112.12011405226099</c:v>
                </c:pt>
                <c:pt idx="37">
                  <c:v>111.69351825120837</c:v>
                </c:pt>
                <c:pt idx="38">
                  <c:v>111.26785637920668</c:v>
                </c:pt>
                <c:pt idx="39">
                  <c:v>110.84312537229891</c:v>
                </c:pt>
                <c:pt idx="40">
                  <c:v>110.41932217991122</c:v>
                </c:pt>
              </c:numCache>
            </c:numRef>
          </c:val>
          <c:smooth val="0"/>
          <c:extLst>
            <c:ext xmlns:c16="http://schemas.microsoft.com/office/drawing/2014/chart" uri="{C3380CC4-5D6E-409C-BE32-E72D297353CC}">
              <c16:uniqueId val="{00000000-94BC-4A64-84B6-5D219321085E}"/>
            </c:ext>
          </c:extLst>
        </c:ser>
        <c:ser>
          <c:idx val="1"/>
          <c:order val="1"/>
          <c:tx>
            <c:strRef>
              <c:f>'Program Goals'!$E$155</c:f>
              <c:strCache>
                <c:ptCount val="1"/>
                <c:pt idx="0">
                  <c:v>TRG 2 -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Goals'!$S$155:$BG$155</c:f>
              <c:numCache>
                <c:formatCode>"$"#,##0_);\("$"#,##0\)</c:formatCode>
                <c:ptCount val="41"/>
                <c:pt idx="3">
                  <c:v>187.72631610667182</c:v>
                </c:pt>
                <c:pt idx="4">
                  <c:v>187.72631610667182</c:v>
                </c:pt>
                <c:pt idx="5">
                  <c:v>182.60166303645155</c:v>
                </c:pt>
                <c:pt idx="6">
                  <c:v>177.83565273303344</c:v>
                </c:pt>
                <c:pt idx="7">
                  <c:v>172.39144594739912</c:v>
                </c:pt>
                <c:pt idx="8">
                  <c:v>167.61066323662834</c:v>
                </c:pt>
                <c:pt idx="9">
                  <c:v>162.86800297954005</c:v>
                </c:pt>
                <c:pt idx="10">
                  <c:v>158.16300719205356</c:v>
                </c:pt>
                <c:pt idx="11">
                  <c:v>155.45701182888212</c:v>
                </c:pt>
                <c:pt idx="12">
                  <c:v>152.50440839493072</c:v>
                </c:pt>
                <c:pt idx="13">
                  <c:v>149.56882921858139</c:v>
                </c:pt>
                <c:pt idx="14">
                  <c:v>146.98925515379767</c:v>
                </c:pt>
                <c:pt idx="15">
                  <c:v>143.95238649737175</c:v>
                </c:pt>
                <c:pt idx="16">
                  <c:v>140.95872272846518</c:v>
                </c:pt>
                <c:pt idx="17">
                  <c:v>138.00734811838561</c:v>
                </c:pt>
                <c:pt idx="18">
                  <c:v>135.09737262114069</c:v>
                </c:pt>
                <c:pt idx="19">
                  <c:v>132.22793097825615</c:v>
                </c:pt>
                <c:pt idx="20">
                  <c:v>129.39818186067782</c:v>
                </c:pt>
                <c:pt idx="21">
                  <c:v>129.10764443155497</c:v>
                </c:pt>
                <c:pt idx="22">
                  <c:v>128.6592688627228</c:v>
                </c:pt>
                <c:pt idx="23">
                  <c:v>128.21193788290537</c:v>
                </c:pt>
                <c:pt idx="24">
                  <c:v>127.7656478456969</c:v>
                </c:pt>
                <c:pt idx="25">
                  <c:v>127.32039512164131</c:v>
                </c:pt>
                <c:pt idx="26">
                  <c:v>126.87617609813333</c:v>
                </c:pt>
                <c:pt idx="27">
                  <c:v>126.432987179321</c:v>
                </c:pt>
                <c:pt idx="28">
                  <c:v>125.99082478600864</c:v>
                </c:pt>
                <c:pt idx="29">
                  <c:v>125.54968535556048</c:v>
                </c:pt>
                <c:pt idx="30">
                  <c:v>125.10956534180485</c:v>
                </c:pt>
                <c:pt idx="31">
                  <c:v>124.63511453467444</c:v>
                </c:pt>
                <c:pt idx="32">
                  <c:v>124.16466806636389</c:v>
                </c:pt>
                <c:pt idx="33">
                  <c:v>123.69525719768866</c:v>
                </c:pt>
                <c:pt idx="34">
                  <c:v>123.22687851248389</c:v>
                </c:pt>
                <c:pt idx="35">
                  <c:v>122.75952860958918</c:v>
                </c:pt>
                <c:pt idx="36">
                  <c:v>122.29320410276584</c:v>
                </c:pt>
                <c:pt idx="37">
                  <c:v>121.82790162061536</c:v>
                </c:pt>
                <c:pt idx="38">
                  <c:v>121.36361780649794</c:v>
                </c:pt>
                <c:pt idx="39">
                  <c:v>120.90034931845183</c:v>
                </c:pt>
                <c:pt idx="40">
                  <c:v>120.43809282911293</c:v>
                </c:pt>
              </c:numCache>
            </c:numRef>
          </c:val>
          <c:smooth val="0"/>
          <c:extLst>
            <c:ext xmlns:c16="http://schemas.microsoft.com/office/drawing/2014/chart" uri="{C3380CC4-5D6E-409C-BE32-E72D297353CC}">
              <c16:uniqueId val="{00000001-94BC-4A64-84B6-5D219321085E}"/>
            </c:ext>
          </c:extLst>
        </c:ser>
        <c:ser>
          <c:idx val="2"/>
          <c:order val="2"/>
          <c:tx>
            <c:strRef>
              <c:f>'Program Goals'!$E$156</c:f>
              <c:strCache>
                <c:ptCount val="1"/>
                <c:pt idx="0">
                  <c:v>TRG 3 -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Goals'!$S$156:$BG$156</c:f>
              <c:numCache>
                <c:formatCode>"$"#,##0_);\("$"#,##0\)</c:formatCode>
                <c:ptCount val="41"/>
                <c:pt idx="3">
                  <c:v>205.39570887358784</c:v>
                </c:pt>
                <c:pt idx="4">
                  <c:v>205.39570887358784</c:v>
                </c:pt>
                <c:pt idx="5">
                  <c:v>199.78870729853429</c:v>
                </c:pt>
                <c:pt idx="6">
                  <c:v>194.5741050782834</c:v>
                </c:pt>
                <c:pt idx="7">
                  <c:v>188.6174723845786</c:v>
                </c:pt>
                <c:pt idx="8">
                  <c:v>183.38670733141802</c:v>
                </c:pt>
                <c:pt idx="9">
                  <c:v>178.19765293747932</c:v>
                </c:pt>
                <c:pt idx="10">
                  <c:v>173.04980811177626</c:v>
                </c:pt>
                <c:pt idx="11">
                  <c:v>170.08911593310802</c:v>
                </c:pt>
                <c:pt idx="12">
                  <c:v>166.85860415449065</c:v>
                </c:pt>
                <c:pt idx="13">
                  <c:v>163.64671901027788</c:v>
                </c:pt>
                <c:pt idx="14">
                  <c:v>160.82434730120372</c:v>
                </c:pt>
                <c:pt idx="15">
                  <c:v>157.50163899168712</c:v>
                </c:pt>
                <c:pt idx="16">
                  <c:v>154.22620214992676</c:v>
                </c:pt>
                <c:pt idx="17">
                  <c:v>150.99703485595859</c:v>
                </c:pt>
                <c:pt idx="18">
                  <c:v>147.81316328985511</c:v>
                </c:pt>
                <c:pt idx="19">
                  <c:v>144.67364075228625</c:v>
                </c:pt>
                <c:pt idx="20">
                  <c:v>141.57754672565474</c:v>
                </c:pt>
                <c:pt idx="21">
                  <c:v>141.25966299764778</c:v>
                </c:pt>
                <c:pt idx="22">
                  <c:v>140.76908490656356</c:v>
                </c:pt>
                <c:pt idx="23">
                  <c:v>140.2796497245057</c:v>
                </c:pt>
                <c:pt idx="24">
                  <c:v>139.79135346185728</c:v>
                </c:pt>
                <c:pt idx="25">
                  <c:v>139.30419214754622</c:v>
                </c:pt>
                <c:pt idx="26">
                  <c:v>138.81816182893755</c:v>
                </c:pt>
                <c:pt idx="27">
                  <c:v>138.33325857172645</c:v>
                </c:pt>
                <c:pt idx="28">
                  <c:v>137.84947845983189</c:v>
                </c:pt>
                <c:pt idx="29">
                  <c:v>137.36681759529174</c:v>
                </c:pt>
                <c:pt idx="30">
                  <c:v>136.88527209815732</c:v>
                </c:pt>
                <c:pt idx="31">
                  <c:v>136.36616448513186</c:v>
                </c:pt>
                <c:pt idx="32">
                  <c:v>135.85143811192157</c:v>
                </c:pt>
                <c:pt idx="33">
                  <c:v>135.33784481224947</c:v>
                </c:pt>
                <c:pt idx="34">
                  <c:v>134.82538084841048</c:v>
                </c:pt>
                <c:pt idx="35">
                  <c:v>134.31404249911631</c:v>
                </c:pt>
                <c:pt idx="36">
                  <c:v>133.80382605940474</c:v>
                </c:pt>
                <c:pt idx="37">
                  <c:v>133.29472784055071</c:v>
                </c:pt>
                <c:pt idx="38">
                  <c:v>132.7867441699768</c:v>
                </c:pt>
                <c:pt idx="39">
                  <c:v>132.27987139116536</c:v>
                </c:pt>
                <c:pt idx="40">
                  <c:v>131.77410586357027</c:v>
                </c:pt>
              </c:numCache>
            </c:numRef>
          </c:val>
          <c:smooth val="0"/>
          <c:extLst>
            <c:ext xmlns:c16="http://schemas.microsoft.com/office/drawing/2014/chart" uri="{C3380CC4-5D6E-409C-BE32-E72D297353CC}">
              <c16:uniqueId val="{00000002-94BC-4A64-84B6-5D219321085E}"/>
            </c:ext>
          </c:extLst>
        </c:ser>
        <c:ser>
          <c:idx val="3"/>
          <c:order val="3"/>
          <c:tx>
            <c:strRef>
              <c:f>'Program Goals'!$E$157</c:f>
              <c:strCache>
                <c:ptCount val="1"/>
                <c:pt idx="0">
                  <c:v>TRG 4 -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Goals'!$S$157:$BG$157</c:f>
              <c:numCache>
                <c:formatCode>"$"#,##0_);\("$"#,##0\)</c:formatCode>
                <c:ptCount val="41"/>
                <c:pt idx="3">
                  <c:v>241.81681978795322</c:v>
                </c:pt>
                <c:pt idx="4">
                  <c:v>241.81681978795322</c:v>
                </c:pt>
                <c:pt idx="5">
                  <c:v>235.21557530791426</c:v>
                </c:pt>
                <c:pt idx="6">
                  <c:v>229.07631109311825</c:v>
                </c:pt>
                <c:pt idx="7">
                  <c:v>222.06343831921254</c:v>
                </c:pt>
                <c:pt idx="8">
                  <c:v>215.90514525091987</c:v>
                </c:pt>
                <c:pt idx="9">
                  <c:v>209.79595904576306</c:v>
                </c:pt>
                <c:pt idx="10">
                  <c:v>203.7352897584629</c:v>
                </c:pt>
                <c:pt idx="11">
                  <c:v>200.24960268669807</c:v>
                </c:pt>
                <c:pt idx="12">
                  <c:v>196.44625115186363</c:v>
                </c:pt>
                <c:pt idx="13">
                  <c:v>192.664829157426</c:v>
                </c:pt>
                <c:pt idx="14">
                  <c:v>189.34198977246177</c:v>
                </c:pt>
                <c:pt idx="15">
                  <c:v>185.43009326353894</c:v>
                </c:pt>
                <c:pt idx="16">
                  <c:v>181.57385047816382</c:v>
                </c:pt>
                <c:pt idx="17">
                  <c:v>177.77208183424707</c:v>
                </c:pt>
                <c:pt idx="18">
                  <c:v>174.02364083248159</c:v>
                </c:pt>
                <c:pt idx="19">
                  <c:v>170.32741290322753</c:v>
                </c:pt>
                <c:pt idx="20">
                  <c:v>166.6823143011662</c:v>
                </c:pt>
                <c:pt idx="21">
                  <c:v>166.30806289839569</c:v>
                </c:pt>
                <c:pt idx="22">
                  <c:v>165.73049467900972</c:v>
                </c:pt>
                <c:pt idx="23">
                  <c:v>165.15427203119185</c:v>
                </c:pt>
                <c:pt idx="24">
                  <c:v>164.57939025787954</c:v>
                </c:pt>
                <c:pt idx="25">
                  <c:v>164.00584468384363</c:v>
                </c:pt>
                <c:pt idx="26">
                  <c:v>163.43363065556122</c:v>
                </c:pt>
                <c:pt idx="27">
                  <c:v>162.86274354109</c:v>
                </c:pt>
                <c:pt idx="28">
                  <c:v>162.29317872994295</c:v>
                </c:pt>
                <c:pt idx="29">
                  <c:v>161.72493163296465</c:v>
                </c:pt>
                <c:pt idx="30">
                  <c:v>161.15799768220765</c:v>
                </c:pt>
                <c:pt idx="31">
                  <c:v>160.54684103829362</c:v>
                </c:pt>
                <c:pt idx="32">
                  <c:v>159.94084252297259</c:v>
                </c:pt>
                <c:pt idx="33">
                  <c:v>159.33617799968621</c:v>
                </c:pt>
                <c:pt idx="34">
                  <c:v>158.73284306795333</c:v>
                </c:pt>
                <c:pt idx="35">
                  <c:v>158.13083334662053</c:v>
                </c:pt>
                <c:pt idx="36">
                  <c:v>157.53014447375557</c:v>
                </c:pt>
                <c:pt idx="37">
                  <c:v>156.93077210654238</c:v>
                </c:pt>
                <c:pt idx="38">
                  <c:v>156.33271192117601</c:v>
                </c:pt>
                <c:pt idx="39">
                  <c:v>155.73595961275899</c:v>
                </c:pt>
                <c:pt idx="40">
                  <c:v>155.14051089519742</c:v>
                </c:pt>
              </c:numCache>
            </c:numRef>
          </c:val>
          <c:smooth val="0"/>
          <c:extLst>
            <c:ext xmlns:c16="http://schemas.microsoft.com/office/drawing/2014/chart" uri="{C3380CC4-5D6E-409C-BE32-E72D297353CC}">
              <c16:uniqueId val="{00000003-94BC-4A64-84B6-5D219321085E}"/>
            </c:ext>
          </c:extLst>
        </c:ser>
        <c:ser>
          <c:idx val="4"/>
          <c:order val="4"/>
          <c:tx>
            <c:strRef>
              <c:f>'Program Goals'!$E$158</c:f>
              <c:strCache>
                <c:ptCount val="1"/>
                <c:pt idx="0">
                  <c:v>TRG 5 -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Goals'!$S$158:$BG$158</c:f>
              <c:numCache>
                <c:formatCode>"$"#,##0_);\("$"#,##0\)</c:formatCode>
                <c:ptCount val="41"/>
                <c:pt idx="3">
                  <c:v>187.96423531323791</c:v>
                </c:pt>
                <c:pt idx="4">
                  <c:v>187.96423531323791</c:v>
                </c:pt>
                <c:pt idx="5">
                  <c:v>182.84728557456927</c:v>
                </c:pt>
                <c:pt idx="6">
                  <c:v>178.06152853385171</c:v>
                </c:pt>
                <c:pt idx="7">
                  <c:v>172.64824670595766</c:v>
                </c:pt>
                <c:pt idx="8">
                  <c:v>167.85090022073106</c:v>
                </c:pt>
                <c:pt idx="9">
                  <c:v>163.09186176548602</c:v>
                </c:pt>
                <c:pt idx="10">
                  <c:v>158.37067536338515</c:v>
                </c:pt>
                <c:pt idx="11">
                  <c:v>155.63355605615109</c:v>
                </c:pt>
                <c:pt idx="12">
                  <c:v>152.66983801828442</c:v>
                </c:pt>
                <c:pt idx="13">
                  <c:v>149.72319263554809</c:v>
                </c:pt>
                <c:pt idx="14">
                  <c:v>147.09730526729757</c:v>
                </c:pt>
                <c:pt idx="15">
                  <c:v>144.05258499570539</c:v>
                </c:pt>
                <c:pt idx="16">
                  <c:v>141.05120963485572</c:v>
                </c:pt>
                <c:pt idx="17">
                  <c:v>138.0922617507876</c:v>
                </c:pt>
                <c:pt idx="18">
                  <c:v>135.17484971623767</c:v>
                </c:pt>
                <c:pt idx="19">
                  <c:v>132.29810681697299</c:v>
                </c:pt>
                <c:pt idx="20">
                  <c:v>129.46119039568936</c:v>
                </c:pt>
                <c:pt idx="21">
                  <c:v>129.15748715149968</c:v>
                </c:pt>
                <c:pt idx="22">
                  <c:v>128.70800424568782</c:v>
                </c:pt>
                <c:pt idx="23">
                  <c:v>128.25956928854222</c:v>
                </c:pt>
                <c:pt idx="24">
                  <c:v>127.81217862770067</c:v>
                </c:pt>
                <c:pt idx="25">
                  <c:v>127.36582862783521</c:v>
                </c:pt>
                <c:pt idx="26">
                  <c:v>126.92051567055394</c:v>
                </c:pt>
                <c:pt idx="27">
                  <c:v>126.47623615430308</c:v>
                </c:pt>
                <c:pt idx="28">
                  <c:v>126.03298649427094</c:v>
                </c:pt>
                <c:pt idx="29">
                  <c:v>125.59076312229132</c:v>
                </c:pt>
                <c:pt idx="30">
                  <c:v>125.14956248674797</c:v>
                </c:pt>
                <c:pt idx="31">
                  <c:v>124.6741315665664</c:v>
                </c:pt>
                <c:pt idx="32">
                  <c:v>124.20248406538653</c:v>
                </c:pt>
                <c:pt idx="33">
                  <c:v>123.73187591013527</c:v>
                </c:pt>
                <c:pt idx="34">
                  <c:v>123.26230368177136</c:v>
                </c:pt>
                <c:pt idx="35">
                  <c:v>122.79376397637922</c:v>
                </c:pt>
                <c:pt idx="36">
                  <c:v>122.32625340508798</c:v>
                </c:pt>
                <c:pt idx="37">
                  <c:v>121.85976859399013</c:v>
                </c:pt>
                <c:pt idx="38">
                  <c:v>121.39430618406136</c:v>
                </c:pt>
                <c:pt idx="39">
                  <c:v>120.92986283108094</c:v>
                </c:pt>
                <c:pt idx="40">
                  <c:v>120.46643520555195</c:v>
                </c:pt>
              </c:numCache>
            </c:numRef>
          </c:val>
          <c:smooth val="0"/>
          <c:extLst>
            <c:ext xmlns:c16="http://schemas.microsoft.com/office/drawing/2014/chart" uri="{C3380CC4-5D6E-409C-BE32-E72D297353CC}">
              <c16:uniqueId val="{00000004-94BC-4A64-84B6-5D219321085E}"/>
            </c:ext>
          </c:extLst>
        </c:ser>
        <c:ser>
          <c:idx val="5"/>
          <c:order val="5"/>
          <c:tx>
            <c:strRef>
              <c:f>'Program Goals'!$E$159</c:f>
              <c:strCache>
                <c:ptCount val="1"/>
                <c:pt idx="0">
                  <c:v>TRG 6 -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Goals'!$S$159:$BG$159</c:f>
              <c:numCache>
                <c:formatCode>"$"#,##0_);\("$"#,##0\)</c:formatCode>
                <c:ptCount val="41"/>
                <c:pt idx="3">
                  <c:v>199.93077465413188</c:v>
                </c:pt>
                <c:pt idx="4">
                  <c:v>199.93077465413188</c:v>
                </c:pt>
                <c:pt idx="5">
                  <c:v>194.4880598556841</c:v>
                </c:pt>
                <c:pt idx="6">
                  <c:v>189.39762277938286</c:v>
                </c:pt>
                <c:pt idx="7">
                  <c:v>183.63971023038957</c:v>
                </c:pt>
                <c:pt idx="8">
                  <c:v>178.53694588015438</c:v>
                </c:pt>
                <c:pt idx="9">
                  <c:v>173.47492839911425</c:v>
                </c:pt>
                <c:pt idx="10">
                  <c:v>168.45317278116076</c:v>
                </c:pt>
                <c:pt idx="11">
                  <c:v>165.54179773949858</c:v>
                </c:pt>
                <c:pt idx="12">
                  <c:v>162.38939780458728</c:v>
                </c:pt>
                <c:pt idx="13">
                  <c:v>159.25515743689317</c:v>
                </c:pt>
                <c:pt idx="14">
                  <c:v>156.46209579506572</c:v>
                </c:pt>
                <c:pt idx="15">
                  <c:v>153.22353670700235</c:v>
                </c:pt>
                <c:pt idx="16">
                  <c:v>150.03108203645033</c:v>
                </c:pt>
                <c:pt idx="17">
                  <c:v>146.88375594200963</c:v>
                </c:pt>
                <c:pt idx="18">
                  <c:v>143.78061003193355</c:v>
                </c:pt>
                <c:pt idx="19">
                  <c:v>140.72072241356676</c:v>
                </c:pt>
                <c:pt idx="20">
                  <c:v>137.70319678274095</c:v>
                </c:pt>
                <c:pt idx="21">
                  <c:v>137.38015860063874</c:v>
                </c:pt>
                <c:pt idx="22">
                  <c:v>136.90205985274139</c:v>
                </c:pt>
                <c:pt idx="23">
                  <c:v>136.42507577002638</c:v>
                </c:pt>
                <c:pt idx="24">
                  <c:v>135.94920246760788</c:v>
                </c:pt>
                <c:pt idx="25">
                  <c:v>135.47443607871875</c:v>
                </c:pt>
                <c:pt idx="26">
                  <c:v>135.00077275460603</c:v>
                </c:pt>
                <c:pt idx="27">
                  <c:v>134.52820866442701</c:v>
                </c:pt>
                <c:pt idx="28">
                  <c:v>134.05673999514678</c:v>
                </c:pt>
                <c:pt idx="29">
                  <c:v>133.58636295143577</c:v>
                </c:pt>
                <c:pt idx="30">
                  <c:v>133.11707375556782</c:v>
                </c:pt>
                <c:pt idx="31">
                  <c:v>132.61137504108621</c:v>
                </c:pt>
                <c:pt idx="32">
                  <c:v>132.10970061287682</c:v>
                </c:pt>
                <c:pt idx="33">
                  <c:v>131.6091316994283</c:v>
                </c:pt>
                <c:pt idx="34">
                  <c:v>131.10966466402971</c:v>
                </c:pt>
                <c:pt idx="35">
                  <c:v>130.61129588605897</c:v>
                </c:pt>
                <c:pt idx="36">
                  <c:v>130.11402176089632</c:v>
                </c:pt>
                <c:pt idx="37">
                  <c:v>129.61783869983816</c:v>
                </c:pt>
                <c:pt idx="38">
                  <c:v>129.12274313001154</c:v>
                </c:pt>
                <c:pt idx="39">
                  <c:v>128.62873149428947</c:v>
                </c:pt>
                <c:pt idx="40">
                  <c:v>128.13580025120629</c:v>
                </c:pt>
              </c:numCache>
            </c:numRef>
          </c:val>
          <c:smooth val="0"/>
          <c:extLst>
            <c:ext xmlns:c16="http://schemas.microsoft.com/office/drawing/2014/chart" uri="{C3380CC4-5D6E-409C-BE32-E72D297353CC}">
              <c16:uniqueId val="{00000005-94BC-4A64-84B6-5D219321085E}"/>
            </c:ext>
          </c:extLst>
        </c:ser>
        <c:ser>
          <c:idx val="6"/>
          <c:order val="6"/>
          <c:tx>
            <c:strRef>
              <c:f>'Program Goals'!$E$160</c:f>
              <c:strCache>
                <c:ptCount val="1"/>
                <c:pt idx="0">
                  <c:v>TRG 7 -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Goals'!$S$160:$BG$160</c:f>
              <c:numCache>
                <c:formatCode>"$"#,##0_);\("$"#,##0\)</c:formatCode>
                <c:ptCount val="41"/>
                <c:pt idx="3">
                  <c:v>209.83033606746332</c:v>
                </c:pt>
                <c:pt idx="4">
                  <c:v>209.83033606746332</c:v>
                </c:pt>
                <c:pt idx="5">
                  <c:v>204.11812554232867</c:v>
                </c:pt>
                <c:pt idx="6">
                  <c:v>198.77563575155796</c:v>
                </c:pt>
                <c:pt idx="7">
                  <c:v>192.73262047643385</c:v>
                </c:pt>
                <c:pt idx="8">
                  <c:v>187.37719302743207</c:v>
                </c:pt>
                <c:pt idx="9">
                  <c:v>182.06453002663338</c:v>
                </c:pt>
                <c:pt idx="10">
                  <c:v>176.79412245287836</c:v>
                </c:pt>
                <c:pt idx="11">
                  <c:v>173.73859083466093</c:v>
                </c:pt>
                <c:pt idx="12">
                  <c:v>170.43009998873791</c:v>
                </c:pt>
                <c:pt idx="13">
                  <c:v>167.14066788001338</c:v>
                </c:pt>
                <c:pt idx="14">
                  <c:v>164.20930794317704</c:v>
                </c:pt>
                <c:pt idx="15">
                  <c:v>160.81039177832824</c:v>
                </c:pt>
                <c:pt idx="16">
                  <c:v>157.45986288871165</c:v>
                </c:pt>
                <c:pt idx="17">
                  <c:v>154.15669711419372</c:v>
                </c:pt>
                <c:pt idx="18">
                  <c:v>150.89989910346199</c:v>
                </c:pt>
                <c:pt idx="19">
                  <c:v>147.68850131639647</c:v>
                </c:pt>
                <c:pt idx="20">
                  <c:v>144.52156306837682</c:v>
                </c:pt>
                <c:pt idx="21">
                  <c:v>144.18252966828933</c:v>
                </c:pt>
                <c:pt idx="22">
                  <c:v>143.68075788694006</c:v>
                </c:pt>
                <c:pt idx="23">
                  <c:v>143.18015596335894</c:v>
                </c:pt>
                <c:pt idx="24">
                  <c:v>142.68071982030017</c:v>
                </c:pt>
                <c:pt idx="25">
                  <c:v>142.18244539953395</c:v>
                </c:pt>
                <c:pt idx="26">
                  <c:v>141.68532866173635</c:v>
                </c:pt>
                <c:pt idx="27">
                  <c:v>141.1893655863808</c:v>
                </c:pt>
                <c:pt idx="28">
                  <c:v>140.69455217163019</c:v>
                </c:pt>
                <c:pt idx="29">
                  <c:v>140.20088443422932</c:v>
                </c:pt>
                <c:pt idx="30">
                  <c:v>139.70835840939822</c:v>
                </c:pt>
                <c:pt idx="31">
                  <c:v>139.1776200506232</c:v>
                </c:pt>
                <c:pt idx="32">
                  <c:v>138.65110524043584</c:v>
                </c:pt>
                <c:pt idx="33">
                  <c:v>138.12575068451252</c:v>
                </c:pt>
                <c:pt idx="34">
                  <c:v>137.60155256607069</c:v>
                </c:pt>
                <c:pt idx="35">
                  <c:v>137.07850708521349</c:v>
                </c:pt>
                <c:pt idx="36">
                  <c:v>136.55661045883846</c:v>
                </c:pt>
                <c:pt idx="37">
                  <c:v>136.03585892054761</c:v>
                </c:pt>
                <c:pt idx="38">
                  <c:v>135.5162487205574</c:v>
                </c:pt>
                <c:pt idx="39">
                  <c:v>134.99777612560985</c:v>
                </c:pt>
                <c:pt idx="40">
                  <c:v>134.48043741888387</c:v>
                </c:pt>
              </c:numCache>
            </c:numRef>
          </c:val>
          <c:smooth val="0"/>
          <c:extLst>
            <c:ext xmlns:c16="http://schemas.microsoft.com/office/drawing/2014/chart" uri="{C3380CC4-5D6E-409C-BE32-E72D297353CC}">
              <c16:uniqueId val="{00000006-94BC-4A64-84B6-5D219321085E}"/>
            </c:ext>
          </c:extLst>
        </c:ser>
        <c:ser>
          <c:idx val="7"/>
          <c:order val="7"/>
          <c:tx>
            <c:strRef>
              <c:f>'Program Goals'!$E$161</c:f>
              <c:strCache>
                <c:ptCount val="1"/>
                <c:pt idx="0">
                  <c:v>TRG 8 -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Goals'!$S$161:$BG$161</c:f>
              <c:numCache>
                <c:formatCode>"$"#,##0_);\("$"#,##0\)</c:formatCode>
                <c:ptCount val="41"/>
                <c:pt idx="3">
                  <c:v>209.80672778470813</c:v>
                </c:pt>
                <c:pt idx="4">
                  <c:v>209.80672778470813</c:v>
                </c:pt>
                <c:pt idx="5">
                  <c:v>204.05193402864046</c:v>
                </c:pt>
                <c:pt idx="6">
                  <c:v>198.68218728277367</c:v>
                </c:pt>
                <c:pt idx="7">
                  <c:v>192.5908369717088</c:v>
                </c:pt>
                <c:pt idx="8">
                  <c:v>187.21368105079802</c:v>
                </c:pt>
                <c:pt idx="9">
                  <c:v>181.87949022629925</c:v>
                </c:pt>
                <c:pt idx="10">
                  <c:v>176.58775526479647</c:v>
                </c:pt>
                <c:pt idx="11">
                  <c:v>173.53056106467369</c:v>
                </c:pt>
                <c:pt idx="12">
                  <c:v>170.20939050844481</c:v>
                </c:pt>
                <c:pt idx="13">
                  <c:v>166.90737518420929</c:v>
                </c:pt>
                <c:pt idx="14">
                  <c:v>163.98735057029384</c:v>
                </c:pt>
                <c:pt idx="15">
                  <c:v>160.57868408766186</c:v>
                </c:pt>
                <c:pt idx="16">
                  <c:v>157.21853555438966</c:v>
                </c:pt>
                <c:pt idx="17">
                  <c:v>153.90587768017272</c:v>
                </c:pt>
                <c:pt idx="18">
                  <c:v>150.63971204944127</c:v>
                </c:pt>
                <c:pt idx="19">
                  <c:v>147.41906811974835</c:v>
                </c:pt>
                <c:pt idx="20">
                  <c:v>144.24300226210056</c:v>
                </c:pt>
                <c:pt idx="21">
                  <c:v>143.90919634240311</c:v>
                </c:pt>
                <c:pt idx="22">
                  <c:v>143.40604003091045</c:v>
                </c:pt>
                <c:pt idx="23">
                  <c:v>142.9040565966238</c:v>
                </c:pt>
                <c:pt idx="24">
                  <c:v>142.40324195022563</c:v>
                </c:pt>
                <c:pt idx="25">
                  <c:v>141.9035920214551</c:v>
                </c:pt>
                <c:pt idx="26">
                  <c:v>141.405102758998</c:v>
                </c:pt>
                <c:pt idx="27">
                  <c:v>140.9077701303776</c:v>
                </c:pt>
                <c:pt idx="28">
                  <c:v>140.41159012184588</c:v>
                </c:pt>
                <c:pt idx="29">
                  <c:v>139.91655873827617</c:v>
                </c:pt>
                <c:pt idx="30">
                  <c:v>139.42267200305582</c:v>
                </c:pt>
                <c:pt idx="31">
                  <c:v>138.89021265425134</c:v>
                </c:pt>
                <c:pt idx="32">
                  <c:v>138.36210307236868</c:v>
                </c:pt>
                <c:pt idx="33">
                  <c:v>137.83515695151337</c:v>
                </c:pt>
                <c:pt idx="34">
                  <c:v>137.30937046169976</c:v>
                </c:pt>
                <c:pt idx="35">
                  <c:v>136.78473978985554</c:v>
                </c:pt>
                <c:pt idx="36">
                  <c:v>136.2612611397297</c:v>
                </c:pt>
                <c:pt idx="37">
                  <c:v>135.73893073180247</c:v>
                </c:pt>
                <c:pt idx="38">
                  <c:v>135.21774480319422</c:v>
                </c:pt>
                <c:pt idx="39">
                  <c:v>134.69769960757611</c:v>
                </c:pt>
                <c:pt idx="40">
                  <c:v>134.17879141508118</c:v>
                </c:pt>
              </c:numCache>
            </c:numRef>
          </c:val>
          <c:smooth val="0"/>
          <c:extLst>
            <c:ext xmlns:c16="http://schemas.microsoft.com/office/drawing/2014/chart" uri="{C3380CC4-5D6E-409C-BE32-E72D297353CC}">
              <c16:uniqueId val="{00000007-94BC-4A64-84B6-5D219321085E}"/>
            </c:ext>
          </c:extLst>
        </c:ser>
        <c:ser>
          <c:idx val="8"/>
          <c:order val="8"/>
          <c:tx>
            <c:strRef>
              <c:f>'Program Goals'!$E$162</c:f>
              <c:strCache>
                <c:ptCount val="1"/>
                <c:pt idx="0">
                  <c:v>TRG 9 -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Goals'!$S$162:$BG$162</c:f>
              <c:numCache>
                <c:formatCode>"$"#,##0_);\("$"#,##0\)</c:formatCode>
                <c:ptCount val="41"/>
                <c:pt idx="3">
                  <c:v>220.80545985197722</c:v>
                </c:pt>
                <c:pt idx="4">
                  <c:v>220.80545985197722</c:v>
                </c:pt>
                <c:pt idx="5">
                  <c:v>214.74898161088998</c:v>
                </c:pt>
                <c:pt idx="6">
                  <c:v>209.09773576177477</c:v>
                </c:pt>
                <c:pt idx="7">
                  <c:v>202.68705760690489</c:v>
                </c:pt>
                <c:pt idx="8">
                  <c:v>197.02801417036252</c:v>
                </c:pt>
                <c:pt idx="9">
                  <c:v>191.41418819643926</c:v>
                </c:pt>
                <c:pt idx="10">
                  <c:v>185.84504375609316</c:v>
                </c:pt>
                <c:pt idx="11">
                  <c:v>182.62758176932792</c:v>
                </c:pt>
                <c:pt idx="12">
                  <c:v>179.13230495119137</c:v>
                </c:pt>
                <c:pt idx="13">
                  <c:v>175.65718754287704</c:v>
                </c:pt>
                <c:pt idx="14">
                  <c:v>172.58408600575044</c:v>
                </c:pt>
                <c:pt idx="15">
                  <c:v>168.99672644809175</c:v>
                </c:pt>
                <c:pt idx="16">
                  <c:v>165.4604283041092</c:v>
                </c:pt>
                <c:pt idx="17">
                  <c:v>161.97411042969227</c:v>
                </c:pt>
                <c:pt idx="18">
                  <c:v>158.5367220691702</c:v>
                </c:pt>
                <c:pt idx="19">
                  <c:v>155.14724180119208</c:v>
                </c:pt>
                <c:pt idx="20">
                  <c:v>151.80467652874898</c:v>
                </c:pt>
                <c:pt idx="21">
                  <c:v>151.45337144726591</c:v>
                </c:pt>
                <c:pt idx="22">
                  <c:v>150.9238380909735</c:v>
                </c:pt>
                <c:pt idx="23">
                  <c:v>150.39553909781884</c:v>
                </c:pt>
                <c:pt idx="24">
                  <c:v>149.86847016410937</c:v>
                </c:pt>
                <c:pt idx="25">
                  <c:v>149.3426270062084</c:v>
                </c:pt>
                <c:pt idx="26">
                  <c:v>148.81800536041897</c:v>
                </c:pt>
                <c:pt idx="27">
                  <c:v>148.2946009828691</c:v>
                </c:pt>
                <c:pt idx="28">
                  <c:v>147.77240964939753</c:v>
                </c:pt>
                <c:pt idx="29">
                  <c:v>147.25142715544041</c:v>
                </c:pt>
                <c:pt idx="30">
                  <c:v>146.7316493159183</c:v>
                </c:pt>
                <c:pt idx="31">
                  <c:v>146.17127676444375</c:v>
                </c:pt>
                <c:pt idx="32">
                  <c:v>145.61548200842668</c:v>
                </c:pt>
                <c:pt idx="33">
                  <c:v>145.06091170574285</c:v>
                </c:pt>
                <c:pt idx="34">
                  <c:v>144.5075618256266</c:v>
                </c:pt>
                <c:pt idx="35">
                  <c:v>143.9554283551123</c:v>
                </c:pt>
                <c:pt idx="36">
                  <c:v>143.40450729893749</c:v>
                </c:pt>
                <c:pt idx="37">
                  <c:v>142.85479467944805</c:v>
                </c:pt>
                <c:pt idx="38">
                  <c:v>142.30628653650226</c:v>
                </c:pt>
                <c:pt idx="39">
                  <c:v>141.75897892737692</c:v>
                </c:pt>
                <c:pt idx="40">
                  <c:v>141.21286792667357</c:v>
                </c:pt>
              </c:numCache>
            </c:numRef>
          </c:val>
          <c:smooth val="0"/>
          <c:extLst>
            <c:ext xmlns:c16="http://schemas.microsoft.com/office/drawing/2014/chart" uri="{C3380CC4-5D6E-409C-BE32-E72D297353CC}">
              <c16:uniqueId val="{00000008-94BC-4A64-84B6-5D219321085E}"/>
            </c:ext>
          </c:extLst>
        </c:ser>
        <c:ser>
          <c:idx val="9"/>
          <c:order val="9"/>
          <c:tx>
            <c:strRef>
              <c:f>'Program Goals'!$E$163</c:f>
              <c:strCache>
                <c:ptCount val="1"/>
                <c:pt idx="0">
                  <c:v>TRG 10 -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Goals'!$S$163:$BG$163</c:f>
              <c:numCache>
                <c:formatCode>"$"#,##0_);\("$"#,##0\)</c:formatCode>
                <c:ptCount val="41"/>
                <c:pt idx="3">
                  <c:v>237.95757091385042</c:v>
                </c:pt>
                <c:pt idx="4">
                  <c:v>237.95757091385042</c:v>
                </c:pt>
                <c:pt idx="5">
                  <c:v>231.43062700807999</c:v>
                </c:pt>
                <c:pt idx="6">
                  <c:v>225.34039384177186</c:v>
                </c:pt>
                <c:pt idx="7">
                  <c:v>218.43173586444661</c:v>
                </c:pt>
                <c:pt idx="8">
                  <c:v>212.33309939613494</c:v>
                </c:pt>
                <c:pt idx="9">
                  <c:v>206.28319287125379</c:v>
                </c:pt>
                <c:pt idx="10">
                  <c:v>200.28143872993172</c:v>
                </c:pt>
                <c:pt idx="11">
                  <c:v>196.81404512747477</c:v>
                </c:pt>
                <c:pt idx="12">
                  <c:v>193.04725610933713</c:v>
                </c:pt>
                <c:pt idx="13">
                  <c:v>189.30219247876724</c:v>
                </c:pt>
                <c:pt idx="14">
                  <c:v>185.99037320837192</c:v>
                </c:pt>
                <c:pt idx="15">
                  <c:v>182.12434848730155</c:v>
                </c:pt>
                <c:pt idx="16">
                  <c:v>178.3133516173267</c:v>
                </c:pt>
                <c:pt idx="17">
                  <c:v>174.55621747134171</c:v>
                </c:pt>
                <c:pt idx="18">
                  <c:v>170.85181367124676</c:v>
                </c:pt>
                <c:pt idx="19">
                  <c:v>167.19903945194443</c:v>
                </c:pt>
                <c:pt idx="20">
                  <c:v>163.59682457290674</c:v>
                </c:pt>
                <c:pt idx="21">
                  <c:v>163.21823020347651</c:v>
                </c:pt>
                <c:pt idx="22">
                  <c:v>162.64756283290663</c:v>
                </c:pt>
                <c:pt idx="23">
                  <c:v>162.07822571048405</c:v>
                </c:pt>
                <c:pt idx="24">
                  <c:v>161.51021419820654</c:v>
                </c:pt>
                <c:pt idx="25">
                  <c:v>160.94352367968554</c:v>
                </c:pt>
                <c:pt idx="26">
                  <c:v>160.37814956002123</c:v>
                </c:pt>
                <c:pt idx="27">
                  <c:v>159.81408726567881</c:v>
                </c:pt>
                <c:pt idx="28">
                  <c:v>159.25133224436519</c:v>
                </c:pt>
                <c:pt idx="29">
                  <c:v>158.68987996490713</c:v>
                </c:pt>
                <c:pt idx="30">
                  <c:v>158.12972591712935</c:v>
                </c:pt>
                <c:pt idx="31">
                  <c:v>157.52582377066486</c:v>
                </c:pt>
                <c:pt idx="32">
                  <c:v>156.92685502162607</c:v>
                </c:pt>
                <c:pt idx="33">
                  <c:v>156.32920584113899</c:v>
                </c:pt>
                <c:pt idx="34">
                  <c:v>155.73287188532919</c:v>
                </c:pt>
                <c:pt idx="35">
                  <c:v>155.13784882950486</c:v>
                </c:pt>
                <c:pt idx="36">
                  <c:v>154.54413236805271</c:v>
                </c:pt>
                <c:pt idx="37">
                  <c:v>153.95171821433524</c:v>
                </c:pt>
                <c:pt idx="38">
                  <c:v>153.36060210058807</c:v>
                </c:pt>
                <c:pt idx="39">
                  <c:v>152.77077977781838</c:v>
                </c:pt>
                <c:pt idx="40">
                  <c:v>152.18224701570364</c:v>
                </c:pt>
              </c:numCache>
            </c:numRef>
          </c:val>
          <c:smooth val="0"/>
          <c:extLst>
            <c:ext xmlns:c16="http://schemas.microsoft.com/office/drawing/2014/chart" uri="{C3380CC4-5D6E-409C-BE32-E72D297353CC}">
              <c16:uniqueId val="{00000009-94BC-4A64-84B6-5D219321085E}"/>
            </c:ext>
          </c:extLst>
        </c:ser>
        <c:dLbls>
          <c:showLegendKey val="0"/>
          <c:showVal val="0"/>
          <c:showCatName val="0"/>
          <c:showSerName val="0"/>
          <c:showPercent val="0"/>
          <c:showBubbleSize val="0"/>
        </c:dLbls>
        <c:marker val="1"/>
        <c:smooth val="0"/>
        <c:axId val="190455808"/>
        <c:axId val="190457344"/>
      </c:lineChart>
      <c:catAx>
        <c:axId val="190455808"/>
        <c:scaling>
          <c:orientation val="minMax"/>
        </c:scaling>
        <c:delete val="0"/>
        <c:axPos val="b"/>
        <c:numFmt formatCode="General" sourceLinked="1"/>
        <c:majorTickMark val="out"/>
        <c:minorTickMark val="none"/>
        <c:tickLblPos val="nextTo"/>
        <c:txPr>
          <a:bodyPr rot="-5400000" vert="horz"/>
          <a:lstStyle/>
          <a:p>
            <a:pPr>
              <a:defRPr sz="1200"/>
            </a:pPr>
            <a:endParaRPr lang="da-DK"/>
          </a:p>
        </c:txPr>
        <c:crossAx val="190457344"/>
        <c:crosses val="autoZero"/>
        <c:auto val="1"/>
        <c:lblAlgn val="ctr"/>
        <c:lblOffset val="100"/>
        <c:noMultiLvlLbl val="0"/>
      </c:catAx>
      <c:valAx>
        <c:axId val="190457344"/>
        <c:scaling>
          <c:orientation val="minMax"/>
          <c:max val="250"/>
          <c:min val="0"/>
        </c:scaling>
        <c:delete val="0"/>
        <c:axPos val="l"/>
        <c:majorGridlines>
          <c:spPr>
            <a:ln>
              <a:solidFill>
                <a:schemeClr val="bg1">
                  <a:lumMod val="85000"/>
                </a:schemeClr>
              </a:solidFill>
            </a:ln>
          </c:spPr>
        </c:majorGridlines>
        <c:title>
          <c:tx>
            <c:rich>
              <a:bodyPr rot="-5400000" vert="horz"/>
              <a:lstStyle/>
              <a:p>
                <a:pPr>
                  <a:defRPr sz="1400"/>
                </a:pPr>
                <a:r>
                  <a:rPr lang="en-US" sz="1400" baseline="0"/>
                  <a:t>Offshore Wind Levelized Cost of Energy </a:t>
                </a:r>
                <a:r>
                  <a:rPr lang="en-US" sz="1400"/>
                  <a:t>($/MWh)</a:t>
                </a:r>
              </a:p>
            </c:rich>
          </c:tx>
          <c:layout>
            <c:manualLayout>
              <c:xMode val="edge"/>
              <c:yMode val="edge"/>
              <c:x val="2.3146747603616433E-2"/>
              <c:y val="0.26143795344359244"/>
            </c:manualLayout>
          </c:layout>
          <c:overlay val="0"/>
        </c:title>
        <c:numFmt formatCode="&quot;$&quot;#,##0_);\(&quot;$&quot;#,##0\)" sourceLinked="1"/>
        <c:majorTickMark val="out"/>
        <c:minorTickMark val="none"/>
        <c:tickLblPos val="nextTo"/>
        <c:txPr>
          <a:bodyPr/>
          <a:lstStyle/>
          <a:p>
            <a:pPr>
              <a:defRPr sz="1200"/>
            </a:pPr>
            <a:endParaRPr lang="da-DK"/>
          </a:p>
        </c:txPr>
        <c:crossAx val="190455808"/>
        <c:crosses val="autoZero"/>
        <c:crossBetween val="between"/>
        <c:majorUnit val="25"/>
      </c:valAx>
    </c:plotArea>
    <c:legend>
      <c:legendPos val="t"/>
      <c:layout>
        <c:manualLayout>
          <c:xMode val="edge"/>
          <c:yMode val="edge"/>
          <c:x val="0.23540781297743871"/>
          <c:y val="0.60618987037100713"/>
          <c:w val="0.59969345711242161"/>
          <c:h val="0.16435168311384657"/>
        </c:manualLayout>
      </c:layout>
      <c:overlay val="0"/>
      <c:txPr>
        <a:bodyPr/>
        <a:lstStyle/>
        <a:p>
          <a:pPr>
            <a:defRPr sz="11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2276281714901"/>
          <c:y val="9.61545504486358E-2"/>
          <c:w val="0.81514933775541898"/>
          <c:h val="0.81318821339193104"/>
        </c:manualLayout>
      </c:layout>
      <c:lineChart>
        <c:grouping val="standard"/>
        <c:varyColors val="0"/>
        <c:ser>
          <c:idx val="12"/>
          <c:order val="0"/>
          <c:tx>
            <c:strRef>
              <c:f>'Program Goals'!$E$231</c:f>
              <c:strCache>
                <c:ptCount val="1"/>
                <c:pt idx="0">
                  <c:v>Utility PV - 14% - Program Goal</c:v>
                </c:pt>
              </c:strCache>
            </c:strRef>
          </c:tx>
          <c:spPr>
            <a:ln>
              <a:solidFill>
                <a:schemeClr val="accent4"/>
              </a:solidFill>
              <a:prstDash val="solid"/>
            </a:ln>
          </c:spPr>
          <c:marker>
            <c:symbol val="none"/>
          </c:marker>
          <c:dPt>
            <c:idx val="0"/>
            <c:marker>
              <c:symbol val="circle"/>
              <c:size val="9"/>
              <c:spPr>
                <a:solidFill>
                  <a:schemeClr val="accent4"/>
                </a:solidFill>
                <a:ln>
                  <a:solidFill>
                    <a:schemeClr val="accent4"/>
                  </a:solidFill>
                </a:ln>
              </c:spPr>
            </c:marker>
            <c:bubble3D val="0"/>
            <c:extLst>
              <c:ext xmlns:c16="http://schemas.microsoft.com/office/drawing/2014/chart" uri="{C3380CC4-5D6E-409C-BE32-E72D297353CC}">
                <c16:uniqueId val="{00000000-64B5-4EB6-A67F-32B190A78D90}"/>
              </c:ext>
            </c:extLst>
          </c:dPt>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1-64B5-4EB6-A67F-32B190A78D90}"/>
              </c:ext>
            </c:extLst>
          </c:dPt>
          <c:cat>
            <c:numRef>
              <c:f>'Program Goals'!$S$210:$BG$210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Goals'!$S$231:$BG$231</c:f>
              <c:numCache>
                <c:formatCode>"$"#,##0</c:formatCode>
                <c:ptCount val="41"/>
                <c:pt idx="3">
                  <c:v>232.96414630969153</c:v>
                </c:pt>
                <c:pt idx="4">
                  <c:v>184.37208263053489</c:v>
                </c:pt>
                <c:pt idx="5">
                  <c:v>170.18087925181621</c:v>
                </c:pt>
                <c:pt idx="6">
                  <c:v>155.98967587309753</c:v>
                </c:pt>
                <c:pt idx="7">
                  <c:v>140.98307784336774</c:v>
                </c:pt>
                <c:pt idx="8">
                  <c:v>125.97647981363798</c:v>
                </c:pt>
                <c:pt idx="9">
                  <c:v>110.96988178390818</c:v>
                </c:pt>
                <c:pt idx="10">
                  <c:v>96.778678405189524</c:v>
                </c:pt>
                <c:pt idx="11">
                  <c:v>96.778678405189524</c:v>
                </c:pt>
                <c:pt idx="12">
                  <c:v>96.778678405189524</c:v>
                </c:pt>
                <c:pt idx="13">
                  <c:v>96.778678405189524</c:v>
                </c:pt>
                <c:pt idx="14">
                  <c:v>96.778678405189524</c:v>
                </c:pt>
                <c:pt idx="15">
                  <c:v>96.778678405189524</c:v>
                </c:pt>
                <c:pt idx="16">
                  <c:v>96.778678405189524</c:v>
                </c:pt>
                <c:pt idx="17">
                  <c:v>96.778678405189524</c:v>
                </c:pt>
                <c:pt idx="18">
                  <c:v>96.778678405189524</c:v>
                </c:pt>
                <c:pt idx="19">
                  <c:v>96.778678405189524</c:v>
                </c:pt>
                <c:pt idx="20">
                  <c:v>96.778678405189524</c:v>
                </c:pt>
                <c:pt idx="21">
                  <c:v>96.778678405189524</c:v>
                </c:pt>
                <c:pt idx="22">
                  <c:v>96.778678405189524</c:v>
                </c:pt>
                <c:pt idx="23">
                  <c:v>96.778678405189524</c:v>
                </c:pt>
                <c:pt idx="24">
                  <c:v>96.778678405189524</c:v>
                </c:pt>
                <c:pt idx="25">
                  <c:v>96.778678405189524</c:v>
                </c:pt>
                <c:pt idx="26">
                  <c:v>96.778678405189524</c:v>
                </c:pt>
                <c:pt idx="27">
                  <c:v>96.778678405189524</c:v>
                </c:pt>
                <c:pt idx="28">
                  <c:v>96.778678405189524</c:v>
                </c:pt>
                <c:pt idx="29">
                  <c:v>96.778678405189524</c:v>
                </c:pt>
                <c:pt idx="30">
                  <c:v>96.778678405189524</c:v>
                </c:pt>
                <c:pt idx="31">
                  <c:v>96.778678405189524</c:v>
                </c:pt>
                <c:pt idx="32">
                  <c:v>96.778678405189524</c:v>
                </c:pt>
                <c:pt idx="33">
                  <c:v>96.778678405189524</c:v>
                </c:pt>
                <c:pt idx="34">
                  <c:v>96.778678405189524</c:v>
                </c:pt>
                <c:pt idx="35">
                  <c:v>96.778678405189524</c:v>
                </c:pt>
                <c:pt idx="36">
                  <c:v>96.778678405189524</c:v>
                </c:pt>
                <c:pt idx="37">
                  <c:v>96.778678405189524</c:v>
                </c:pt>
                <c:pt idx="38">
                  <c:v>96.778678405189524</c:v>
                </c:pt>
                <c:pt idx="39">
                  <c:v>96.778678405189524</c:v>
                </c:pt>
                <c:pt idx="40">
                  <c:v>96.778678405189524</c:v>
                </c:pt>
              </c:numCache>
            </c:numRef>
          </c:val>
          <c:smooth val="0"/>
          <c:extLst>
            <c:ext xmlns:c16="http://schemas.microsoft.com/office/drawing/2014/chart" uri="{C3380CC4-5D6E-409C-BE32-E72D297353CC}">
              <c16:uniqueId val="{00000002-64B5-4EB6-A67F-32B190A78D90}"/>
            </c:ext>
          </c:extLst>
        </c:ser>
        <c:ser>
          <c:idx val="0"/>
          <c:order val="1"/>
          <c:tx>
            <c:strRef>
              <c:f>'Program Goals'!$E$232</c:f>
              <c:strCache>
                <c:ptCount val="1"/>
                <c:pt idx="0">
                  <c:v>Utility PV - 20% - Program Goal</c:v>
                </c:pt>
              </c:strCache>
            </c:strRef>
          </c:tx>
          <c:spPr>
            <a:ln>
              <a:noFill/>
            </a:ln>
          </c:spPr>
          <c:marker>
            <c:symbol val="star"/>
            <c:size val="10"/>
            <c:spPr>
              <a:noFill/>
              <a:ln>
                <a:solidFill>
                  <a:schemeClr val="tx1"/>
                </a:solidFill>
              </a:ln>
            </c:spPr>
          </c:marker>
          <c:cat>
            <c:numRef>
              <c:f>'Program Goals'!$S$210:$BG$210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Goals'!$S$232:$BG$232</c:f>
              <c:numCache>
                <c:formatCode>"$"#,##0</c:formatCode>
                <c:ptCount val="41"/>
                <c:pt idx="3">
                  <c:v>163.07490241678408</c:v>
                </c:pt>
                <c:pt idx="4">
                  <c:v>129.06045784137444</c:v>
                </c:pt>
                <c:pt idx="5">
                  <c:v>119.12661547627135</c:v>
                </c:pt>
                <c:pt idx="6">
                  <c:v>109.19277311116828</c:v>
                </c:pt>
                <c:pt idx="7">
                  <c:v>98.688154490357419</c:v>
                </c:pt>
                <c:pt idx="8">
                  <c:v>88.183535869546589</c:v>
                </c:pt>
                <c:pt idx="9">
                  <c:v>77.678917248735729</c:v>
                </c:pt>
                <c:pt idx="10">
                  <c:v>67.745074883632668</c:v>
                </c:pt>
                <c:pt idx="11">
                  <c:v>67.745074883632668</c:v>
                </c:pt>
                <c:pt idx="12">
                  <c:v>67.745074883632668</c:v>
                </c:pt>
                <c:pt idx="13">
                  <c:v>67.745074883632668</c:v>
                </c:pt>
                <c:pt idx="14">
                  <c:v>67.745074883632668</c:v>
                </c:pt>
                <c:pt idx="15">
                  <c:v>67.745074883632668</c:v>
                </c:pt>
                <c:pt idx="16">
                  <c:v>67.745074883632668</c:v>
                </c:pt>
                <c:pt idx="17">
                  <c:v>67.745074883632668</c:v>
                </c:pt>
                <c:pt idx="18">
                  <c:v>67.745074883632668</c:v>
                </c:pt>
                <c:pt idx="19">
                  <c:v>67.745074883632668</c:v>
                </c:pt>
                <c:pt idx="20">
                  <c:v>67.745074883632668</c:v>
                </c:pt>
                <c:pt idx="21">
                  <c:v>67.745074883632668</c:v>
                </c:pt>
                <c:pt idx="22">
                  <c:v>67.745074883632668</c:v>
                </c:pt>
                <c:pt idx="23">
                  <c:v>67.745074883632668</c:v>
                </c:pt>
                <c:pt idx="24">
                  <c:v>67.745074883632668</c:v>
                </c:pt>
                <c:pt idx="25">
                  <c:v>67.745074883632668</c:v>
                </c:pt>
                <c:pt idx="26">
                  <c:v>67.745074883632668</c:v>
                </c:pt>
                <c:pt idx="27">
                  <c:v>67.745074883632668</c:v>
                </c:pt>
                <c:pt idx="28">
                  <c:v>67.745074883632668</c:v>
                </c:pt>
                <c:pt idx="29">
                  <c:v>67.745074883632668</c:v>
                </c:pt>
                <c:pt idx="30">
                  <c:v>67.745074883632668</c:v>
                </c:pt>
                <c:pt idx="31">
                  <c:v>67.745074883632668</c:v>
                </c:pt>
                <c:pt idx="32">
                  <c:v>67.745074883632668</c:v>
                </c:pt>
                <c:pt idx="33">
                  <c:v>67.745074883632668</c:v>
                </c:pt>
                <c:pt idx="34">
                  <c:v>67.745074883632668</c:v>
                </c:pt>
                <c:pt idx="35">
                  <c:v>67.745074883632668</c:v>
                </c:pt>
                <c:pt idx="36">
                  <c:v>67.745074883632668</c:v>
                </c:pt>
                <c:pt idx="37">
                  <c:v>67.745074883632668</c:v>
                </c:pt>
                <c:pt idx="38">
                  <c:v>67.745074883632668</c:v>
                </c:pt>
                <c:pt idx="39">
                  <c:v>67.745074883632668</c:v>
                </c:pt>
                <c:pt idx="40">
                  <c:v>67.745074883632668</c:v>
                </c:pt>
              </c:numCache>
            </c:numRef>
          </c:val>
          <c:smooth val="0"/>
          <c:extLst>
            <c:ext xmlns:c16="http://schemas.microsoft.com/office/drawing/2014/chart" uri="{C3380CC4-5D6E-409C-BE32-E72D297353CC}">
              <c16:uniqueId val="{00000003-64B5-4EB6-A67F-32B190A78D90}"/>
            </c:ext>
          </c:extLst>
        </c:ser>
        <c:ser>
          <c:idx val="1"/>
          <c:order val="2"/>
          <c:tx>
            <c:strRef>
              <c:f>'Program Goals'!$E$233</c:f>
              <c:strCache>
                <c:ptCount val="1"/>
                <c:pt idx="0">
                  <c:v>Utility PV - 28% - Program Goal</c:v>
                </c:pt>
              </c:strCache>
            </c:strRef>
          </c:tx>
          <c:spPr>
            <a:ln>
              <a:noFill/>
            </a:ln>
          </c:spPr>
          <c:marker>
            <c:symbol val="star"/>
            <c:size val="10"/>
            <c:spPr>
              <a:noFill/>
              <a:ln>
                <a:solidFill>
                  <a:srgbClr val="00B0F0"/>
                </a:solidFill>
              </a:ln>
            </c:spPr>
          </c:marker>
          <c:cat>
            <c:numRef>
              <c:f>'Program Goals'!$S$210:$BG$210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Goals'!$S$233:$BG$233</c:f>
              <c:numCache>
                <c:formatCode>"$"#,##0</c:formatCode>
                <c:ptCount val="41"/>
                <c:pt idx="3">
                  <c:v>116.48207315484576</c:v>
                </c:pt>
                <c:pt idx="4">
                  <c:v>92.186041315267445</c:v>
                </c:pt>
                <c:pt idx="5">
                  <c:v>85.090439625908104</c:v>
                </c:pt>
                <c:pt idx="6">
                  <c:v>77.994837936548763</c:v>
                </c:pt>
                <c:pt idx="7">
                  <c:v>70.491538921683869</c:v>
                </c:pt>
                <c:pt idx="8">
                  <c:v>62.98823990681899</c:v>
                </c:pt>
                <c:pt idx="9">
                  <c:v>55.484940891954089</c:v>
                </c:pt>
                <c:pt idx="10">
                  <c:v>48.389339202594762</c:v>
                </c:pt>
                <c:pt idx="11">
                  <c:v>48.389339202594762</c:v>
                </c:pt>
                <c:pt idx="12">
                  <c:v>48.389339202594762</c:v>
                </c:pt>
                <c:pt idx="13">
                  <c:v>48.389339202594762</c:v>
                </c:pt>
                <c:pt idx="14">
                  <c:v>48.389339202594762</c:v>
                </c:pt>
                <c:pt idx="15">
                  <c:v>48.389339202594762</c:v>
                </c:pt>
                <c:pt idx="16">
                  <c:v>48.389339202594762</c:v>
                </c:pt>
                <c:pt idx="17">
                  <c:v>48.389339202594762</c:v>
                </c:pt>
                <c:pt idx="18">
                  <c:v>48.389339202594762</c:v>
                </c:pt>
                <c:pt idx="19">
                  <c:v>48.389339202594762</c:v>
                </c:pt>
                <c:pt idx="20">
                  <c:v>48.389339202594762</c:v>
                </c:pt>
                <c:pt idx="21">
                  <c:v>48.389339202594762</c:v>
                </c:pt>
                <c:pt idx="22">
                  <c:v>48.389339202594762</c:v>
                </c:pt>
                <c:pt idx="23">
                  <c:v>48.389339202594762</c:v>
                </c:pt>
                <c:pt idx="24">
                  <c:v>48.389339202594762</c:v>
                </c:pt>
                <c:pt idx="25">
                  <c:v>48.389339202594762</c:v>
                </c:pt>
                <c:pt idx="26">
                  <c:v>48.389339202594762</c:v>
                </c:pt>
                <c:pt idx="27">
                  <c:v>48.389339202594762</c:v>
                </c:pt>
                <c:pt idx="28">
                  <c:v>48.389339202594762</c:v>
                </c:pt>
                <c:pt idx="29">
                  <c:v>48.389339202594762</c:v>
                </c:pt>
                <c:pt idx="30">
                  <c:v>48.389339202594762</c:v>
                </c:pt>
                <c:pt idx="31">
                  <c:v>48.389339202594762</c:v>
                </c:pt>
                <c:pt idx="32">
                  <c:v>48.389339202594762</c:v>
                </c:pt>
                <c:pt idx="33">
                  <c:v>48.389339202594762</c:v>
                </c:pt>
                <c:pt idx="34">
                  <c:v>48.389339202594762</c:v>
                </c:pt>
                <c:pt idx="35">
                  <c:v>48.389339202594762</c:v>
                </c:pt>
                <c:pt idx="36">
                  <c:v>48.389339202594762</c:v>
                </c:pt>
                <c:pt idx="37">
                  <c:v>48.389339202594762</c:v>
                </c:pt>
                <c:pt idx="38">
                  <c:v>48.389339202594762</c:v>
                </c:pt>
                <c:pt idx="39">
                  <c:v>48.389339202594762</c:v>
                </c:pt>
                <c:pt idx="40">
                  <c:v>48.389339202594762</c:v>
                </c:pt>
              </c:numCache>
            </c:numRef>
          </c:val>
          <c:smooth val="0"/>
          <c:extLst>
            <c:ext xmlns:c16="http://schemas.microsoft.com/office/drawing/2014/chart" uri="{C3380CC4-5D6E-409C-BE32-E72D297353CC}">
              <c16:uniqueId val="{00000004-64B5-4EB6-A67F-32B190A78D90}"/>
            </c:ext>
          </c:extLst>
        </c:ser>
        <c:dLbls>
          <c:showLegendKey val="0"/>
          <c:showVal val="0"/>
          <c:showCatName val="0"/>
          <c:showSerName val="0"/>
          <c:showPercent val="0"/>
          <c:showBubbleSize val="0"/>
        </c:dLbls>
        <c:smooth val="0"/>
        <c:axId val="190494208"/>
        <c:axId val="190497152"/>
      </c:lineChart>
      <c:catAx>
        <c:axId val="190494208"/>
        <c:scaling>
          <c:orientation val="minMax"/>
        </c:scaling>
        <c:delete val="0"/>
        <c:axPos val="b"/>
        <c:numFmt formatCode="General" sourceLinked="1"/>
        <c:majorTickMark val="out"/>
        <c:minorTickMark val="none"/>
        <c:tickLblPos val="nextTo"/>
        <c:txPr>
          <a:bodyPr/>
          <a:lstStyle/>
          <a:p>
            <a:pPr>
              <a:defRPr sz="1200"/>
            </a:pPr>
            <a:endParaRPr lang="da-DK"/>
          </a:p>
        </c:txPr>
        <c:crossAx val="190497152"/>
        <c:crosses val="autoZero"/>
        <c:auto val="1"/>
        <c:lblAlgn val="ctr"/>
        <c:lblOffset val="100"/>
        <c:tickLblSkip val="5"/>
        <c:tickMarkSkip val="1"/>
        <c:noMultiLvlLbl val="0"/>
      </c:catAx>
      <c:valAx>
        <c:axId val="190497152"/>
        <c:scaling>
          <c:orientation val="minMax"/>
          <c:max val="250"/>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Solar PV Levelized Cost of Energy </a:t>
                </a:r>
                <a:r>
                  <a:rPr lang="en-US" sz="1400"/>
                  <a:t>($/MWh)</a:t>
                </a:r>
              </a:p>
            </c:rich>
          </c:tx>
          <c:layout>
            <c:manualLayout>
              <c:xMode val="edge"/>
              <c:yMode val="edge"/>
              <c:x val="9.2833744621017664E-2"/>
              <c:y val="0.25558951034691496"/>
            </c:manualLayout>
          </c:layout>
          <c:overlay val="0"/>
        </c:title>
        <c:numFmt formatCode="&quot;$&quot;#,##0" sourceLinked="1"/>
        <c:majorTickMark val="out"/>
        <c:minorTickMark val="none"/>
        <c:tickLblPos val="nextTo"/>
        <c:txPr>
          <a:bodyPr/>
          <a:lstStyle/>
          <a:p>
            <a:pPr>
              <a:defRPr sz="1200"/>
            </a:pPr>
            <a:endParaRPr lang="da-DK"/>
          </a:p>
        </c:txPr>
        <c:crossAx val="190494208"/>
        <c:crosses val="autoZero"/>
        <c:crossBetween val="midCat"/>
        <c:majorUnit val="25"/>
      </c:valAx>
    </c:plotArea>
    <c:legend>
      <c:legendPos val="t"/>
      <c:layout>
        <c:manualLayout>
          <c:xMode val="edge"/>
          <c:yMode val="edge"/>
          <c:x val="0.73890061445436361"/>
          <c:y val="0.22900744945213428"/>
          <c:w val="0.21522026401838293"/>
          <c:h val="0.33245598124810677"/>
        </c:manualLayout>
      </c:layout>
      <c:overlay val="0"/>
      <c:txPr>
        <a:bodyPr/>
        <a:lstStyle/>
        <a:p>
          <a:pPr>
            <a:defRPr sz="11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32876313612499"/>
          <c:y val="2.09891693909155E-2"/>
          <c:w val="0.84090252458714998"/>
          <c:h val="0.81318821339193104"/>
        </c:manualLayout>
      </c:layout>
      <c:lineChart>
        <c:grouping val="standard"/>
        <c:varyColors val="0"/>
        <c:ser>
          <c:idx val="20"/>
          <c:order val="0"/>
          <c:tx>
            <c:strRef>
              <c:f>'Program Goals'!$E$295</c:f>
              <c:strCache>
                <c:ptCount val="1"/>
                <c:pt idx="0">
                  <c:v>12 hrs TES - Class 1 - Program Goal</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extLst>
              <c:ext xmlns:c16="http://schemas.microsoft.com/office/drawing/2014/chart" uri="{C3380CC4-5D6E-409C-BE32-E72D297353CC}">
                <c16:uniqueId val="{00000000-46F8-4B04-A99E-B892BFCAF596}"/>
              </c:ext>
            </c:extLst>
          </c:dPt>
          <c:cat>
            <c:numRef>
              <c:f>'Program Goals'!$S$274:$BG$274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Goals'!$S$295:$BG$295</c:f>
              <c:numCache>
                <c:formatCode>"$"#,##0_);\("$"#,##0\)</c:formatCode>
                <c:ptCount val="41"/>
                <c:pt idx="3">
                  <c:v>249.43660716817072</c:v>
                </c:pt>
                <c:pt idx="4">
                  <c:v>248.42189382469024</c:v>
                </c:pt>
                <c:pt idx="5">
                  <c:v>247.66085881707988</c:v>
                </c:pt>
                <c:pt idx="6">
                  <c:v>177.00930757597192</c:v>
                </c:pt>
                <c:pt idx="7">
                  <c:v>161.30745676313325</c:v>
                </c:pt>
                <c:pt idx="8">
                  <c:v>145.89926741902136</c:v>
                </c:pt>
                <c:pt idx="9">
                  <c:v>130.19741660618271</c:v>
                </c:pt>
                <c:pt idx="10">
                  <c:v>114.81588268397532</c:v>
                </c:pt>
                <c:pt idx="11">
                  <c:v>114.81588268397532</c:v>
                </c:pt>
                <c:pt idx="12">
                  <c:v>114.81588268397532</c:v>
                </c:pt>
                <c:pt idx="13">
                  <c:v>114.81588268397532</c:v>
                </c:pt>
                <c:pt idx="14">
                  <c:v>114.81588268397532</c:v>
                </c:pt>
                <c:pt idx="15">
                  <c:v>114.81588268397532</c:v>
                </c:pt>
                <c:pt idx="16">
                  <c:v>114.81588268397532</c:v>
                </c:pt>
                <c:pt idx="17">
                  <c:v>114.81588268397532</c:v>
                </c:pt>
                <c:pt idx="18">
                  <c:v>114.81588268397532</c:v>
                </c:pt>
                <c:pt idx="19">
                  <c:v>114.81588268397532</c:v>
                </c:pt>
                <c:pt idx="20">
                  <c:v>114.81588268397532</c:v>
                </c:pt>
                <c:pt idx="21">
                  <c:v>114.81588268397532</c:v>
                </c:pt>
                <c:pt idx="22">
                  <c:v>114.81588268397532</c:v>
                </c:pt>
                <c:pt idx="23">
                  <c:v>114.81588268397532</c:v>
                </c:pt>
                <c:pt idx="24">
                  <c:v>114.81588268397532</c:v>
                </c:pt>
                <c:pt idx="25">
                  <c:v>114.81588268397532</c:v>
                </c:pt>
                <c:pt idx="26">
                  <c:v>114.81588268397532</c:v>
                </c:pt>
                <c:pt idx="27">
                  <c:v>114.81588268397532</c:v>
                </c:pt>
                <c:pt idx="28">
                  <c:v>114.81588268397532</c:v>
                </c:pt>
                <c:pt idx="29">
                  <c:v>114.81588268397532</c:v>
                </c:pt>
                <c:pt idx="30">
                  <c:v>114.81588268397532</c:v>
                </c:pt>
                <c:pt idx="31">
                  <c:v>114.81588268397532</c:v>
                </c:pt>
                <c:pt idx="32">
                  <c:v>114.81588268397532</c:v>
                </c:pt>
                <c:pt idx="33">
                  <c:v>114.81588268397532</c:v>
                </c:pt>
                <c:pt idx="34">
                  <c:v>114.81588268397532</c:v>
                </c:pt>
                <c:pt idx="35">
                  <c:v>114.81588268397532</c:v>
                </c:pt>
                <c:pt idx="36">
                  <c:v>114.81588268397532</c:v>
                </c:pt>
                <c:pt idx="37">
                  <c:v>114.81588268397532</c:v>
                </c:pt>
                <c:pt idx="38">
                  <c:v>114.81588268397532</c:v>
                </c:pt>
                <c:pt idx="39">
                  <c:v>114.81588268397532</c:v>
                </c:pt>
                <c:pt idx="40">
                  <c:v>114.81588268397532</c:v>
                </c:pt>
              </c:numCache>
            </c:numRef>
          </c:val>
          <c:smooth val="0"/>
          <c:extLst>
            <c:ext xmlns:c16="http://schemas.microsoft.com/office/drawing/2014/chart" uri="{C3380CC4-5D6E-409C-BE32-E72D297353CC}">
              <c16:uniqueId val="{00000001-46F8-4B04-A99E-B892BFCAF596}"/>
            </c:ext>
          </c:extLst>
        </c:ser>
        <c:ser>
          <c:idx val="23"/>
          <c:order val="1"/>
          <c:tx>
            <c:strRef>
              <c:f>'Program Goals'!$E$296</c:f>
              <c:strCache>
                <c:ptCount val="1"/>
                <c:pt idx="0">
                  <c:v>12 hrs TES - Class 3 - Program Goal</c:v>
                </c:pt>
              </c:strCache>
            </c:strRef>
          </c:tx>
          <c:spPr>
            <a:ln>
              <a:solidFill>
                <a:srgbClr val="0070C0"/>
              </a:solidFill>
            </a:ln>
          </c:spPr>
          <c:marker>
            <c:symbol val="none"/>
          </c:marker>
          <c:dPt>
            <c:idx val="3"/>
            <c:marker>
              <c:symbol val="circle"/>
              <c:size val="5"/>
              <c:spPr>
                <a:solidFill>
                  <a:srgbClr val="0070C0"/>
                </a:solidFill>
                <a:ln>
                  <a:solidFill>
                    <a:srgbClr val="0070C0"/>
                  </a:solidFill>
                </a:ln>
              </c:spPr>
            </c:marker>
            <c:bubble3D val="0"/>
            <c:extLst>
              <c:ext xmlns:c16="http://schemas.microsoft.com/office/drawing/2014/chart" uri="{C3380CC4-5D6E-409C-BE32-E72D297353CC}">
                <c16:uniqueId val="{00000002-46F8-4B04-A99E-B892BFCAF596}"/>
              </c:ext>
            </c:extLst>
          </c:dPt>
          <c:cat>
            <c:numRef>
              <c:f>'Program Goals'!$S$274:$BG$274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Goals'!$S$296:$BG$296</c:f>
              <c:numCache>
                <c:formatCode>"$"#,##0_);\("$"#,##0\)</c:formatCode>
                <c:ptCount val="41"/>
                <c:pt idx="3">
                  <c:v>190.96012411131667</c:v>
                </c:pt>
                <c:pt idx="4">
                  <c:v>190.18619020527223</c:v>
                </c:pt>
                <c:pt idx="5">
                  <c:v>189.60573977573893</c:v>
                </c:pt>
                <c:pt idx="6">
                  <c:v>135.71896340540232</c:v>
                </c:pt>
                <c:pt idx="7">
                  <c:v>123.74297549730503</c:v>
                </c:pt>
                <c:pt idx="8">
                  <c:v>111.99096667552477</c:v>
                </c:pt>
                <c:pt idx="9">
                  <c:v>100.01497876742751</c:v>
                </c:pt>
                <c:pt idx="10">
                  <c:v>88.283300352184568</c:v>
                </c:pt>
                <c:pt idx="11">
                  <c:v>88.283300352184568</c:v>
                </c:pt>
                <c:pt idx="12">
                  <c:v>88.283300352184568</c:v>
                </c:pt>
                <c:pt idx="13">
                  <c:v>88.283300352184568</c:v>
                </c:pt>
                <c:pt idx="14">
                  <c:v>88.283300352184568</c:v>
                </c:pt>
                <c:pt idx="15">
                  <c:v>88.283300352184568</c:v>
                </c:pt>
                <c:pt idx="16">
                  <c:v>88.283300352184568</c:v>
                </c:pt>
                <c:pt idx="17">
                  <c:v>88.283300352184568</c:v>
                </c:pt>
                <c:pt idx="18">
                  <c:v>88.283300352184568</c:v>
                </c:pt>
                <c:pt idx="19">
                  <c:v>88.283300352184568</c:v>
                </c:pt>
                <c:pt idx="20">
                  <c:v>88.283300352184568</c:v>
                </c:pt>
                <c:pt idx="21">
                  <c:v>88.283300352184568</c:v>
                </c:pt>
                <c:pt idx="22">
                  <c:v>88.283300352184568</c:v>
                </c:pt>
                <c:pt idx="23">
                  <c:v>88.283300352184568</c:v>
                </c:pt>
                <c:pt idx="24">
                  <c:v>88.283300352184568</c:v>
                </c:pt>
                <c:pt idx="25">
                  <c:v>88.283300352184568</c:v>
                </c:pt>
                <c:pt idx="26">
                  <c:v>88.283300352184568</c:v>
                </c:pt>
                <c:pt idx="27">
                  <c:v>88.283300352184568</c:v>
                </c:pt>
                <c:pt idx="28">
                  <c:v>88.283300352184568</c:v>
                </c:pt>
                <c:pt idx="29">
                  <c:v>88.283300352184568</c:v>
                </c:pt>
                <c:pt idx="30">
                  <c:v>88.283300352184568</c:v>
                </c:pt>
                <c:pt idx="31">
                  <c:v>88.283300352184568</c:v>
                </c:pt>
                <c:pt idx="32">
                  <c:v>88.283300352184568</c:v>
                </c:pt>
                <c:pt idx="33">
                  <c:v>88.283300352184568</c:v>
                </c:pt>
                <c:pt idx="34">
                  <c:v>88.283300352184568</c:v>
                </c:pt>
                <c:pt idx="35">
                  <c:v>88.283300352184568</c:v>
                </c:pt>
                <c:pt idx="36">
                  <c:v>88.283300352184568</c:v>
                </c:pt>
                <c:pt idx="37">
                  <c:v>88.283300352184568</c:v>
                </c:pt>
                <c:pt idx="38">
                  <c:v>88.283300352184568</c:v>
                </c:pt>
                <c:pt idx="39">
                  <c:v>88.283300352184568</c:v>
                </c:pt>
                <c:pt idx="40">
                  <c:v>88.283300352184568</c:v>
                </c:pt>
              </c:numCache>
            </c:numRef>
          </c:val>
          <c:smooth val="0"/>
          <c:extLst>
            <c:ext xmlns:c16="http://schemas.microsoft.com/office/drawing/2014/chart" uri="{C3380CC4-5D6E-409C-BE32-E72D297353CC}">
              <c16:uniqueId val="{00000003-46F8-4B04-A99E-B892BFCAF596}"/>
            </c:ext>
          </c:extLst>
        </c:ser>
        <c:ser>
          <c:idx val="26"/>
          <c:order val="2"/>
          <c:tx>
            <c:strRef>
              <c:f>'Program Goals'!$E$297</c:f>
              <c:strCache>
                <c:ptCount val="1"/>
                <c:pt idx="0">
                  <c:v>12 hrs TES - Class 5 - Program Goal</c:v>
                </c:pt>
              </c:strCache>
            </c:strRef>
          </c:tx>
          <c:spPr>
            <a:ln>
              <a:solidFill>
                <a:srgbClr val="00B0F0"/>
              </a:solidFill>
            </a:ln>
          </c:spPr>
          <c:marker>
            <c:symbol val="none"/>
          </c:marker>
          <c:dPt>
            <c:idx val="3"/>
            <c:marker>
              <c:symbol val="circle"/>
              <c:size val="5"/>
              <c:spPr>
                <a:solidFill>
                  <a:srgbClr val="00B0F0"/>
                </a:solidFill>
                <a:ln>
                  <a:solidFill>
                    <a:srgbClr val="00B0F0"/>
                  </a:solidFill>
                </a:ln>
              </c:spPr>
            </c:marker>
            <c:bubble3D val="0"/>
            <c:extLst>
              <c:ext xmlns:c16="http://schemas.microsoft.com/office/drawing/2014/chart" uri="{C3380CC4-5D6E-409C-BE32-E72D297353CC}">
                <c16:uniqueId val="{00000004-46F8-4B04-A99E-B892BFCAF596}"/>
              </c:ext>
            </c:extLst>
          </c:dPt>
          <c:cat>
            <c:numRef>
              <c:f>'Program Goals'!$S$274:$BG$274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Goals'!$S$297:$BG$297</c:f>
              <c:numCache>
                <c:formatCode>"$"#,##0_);\("$"#,##0\)</c:formatCode>
                <c:ptCount val="41"/>
                <c:pt idx="3">
                  <c:v>181.86527939625293</c:v>
                </c:pt>
                <c:pt idx="4">
                  <c:v>181.12879390501712</c:v>
                </c:pt>
                <c:pt idx="5">
                  <c:v>180.57642978659027</c:v>
                </c:pt>
                <c:pt idx="6">
                  <c:v>129.29707807933445</c:v>
                </c:pt>
                <c:pt idx="7">
                  <c:v>117.90057345711284</c:v>
                </c:pt>
                <c:pt idx="8">
                  <c:v>106.71721022348325</c:v>
                </c:pt>
                <c:pt idx="9">
                  <c:v>95.32070560126165</c:v>
                </c:pt>
                <c:pt idx="10">
                  <c:v>84.156689044820794</c:v>
                </c:pt>
                <c:pt idx="11">
                  <c:v>84.156689044820794</c:v>
                </c:pt>
                <c:pt idx="12">
                  <c:v>84.156689044820794</c:v>
                </c:pt>
                <c:pt idx="13">
                  <c:v>84.156689044820794</c:v>
                </c:pt>
                <c:pt idx="14">
                  <c:v>84.156689044820794</c:v>
                </c:pt>
                <c:pt idx="15">
                  <c:v>84.156689044820794</c:v>
                </c:pt>
                <c:pt idx="16">
                  <c:v>84.156689044820794</c:v>
                </c:pt>
                <c:pt idx="17">
                  <c:v>84.156689044820794</c:v>
                </c:pt>
                <c:pt idx="18">
                  <c:v>84.156689044820794</c:v>
                </c:pt>
                <c:pt idx="19">
                  <c:v>84.156689044820794</c:v>
                </c:pt>
                <c:pt idx="20">
                  <c:v>84.156689044820794</c:v>
                </c:pt>
                <c:pt idx="21">
                  <c:v>84.156689044820794</c:v>
                </c:pt>
                <c:pt idx="22">
                  <c:v>84.156689044820794</c:v>
                </c:pt>
                <c:pt idx="23">
                  <c:v>84.156689044820794</c:v>
                </c:pt>
                <c:pt idx="24">
                  <c:v>84.156689044820794</c:v>
                </c:pt>
                <c:pt idx="25">
                  <c:v>84.156689044820794</c:v>
                </c:pt>
                <c:pt idx="26">
                  <c:v>84.156689044820794</c:v>
                </c:pt>
                <c:pt idx="27">
                  <c:v>84.156689044820794</c:v>
                </c:pt>
                <c:pt idx="28">
                  <c:v>84.156689044820794</c:v>
                </c:pt>
                <c:pt idx="29">
                  <c:v>84.156689044820794</c:v>
                </c:pt>
                <c:pt idx="30">
                  <c:v>84.156689044820794</c:v>
                </c:pt>
                <c:pt idx="31">
                  <c:v>84.156689044820794</c:v>
                </c:pt>
                <c:pt idx="32">
                  <c:v>84.156689044820794</c:v>
                </c:pt>
                <c:pt idx="33">
                  <c:v>84.156689044820794</c:v>
                </c:pt>
                <c:pt idx="34">
                  <c:v>84.156689044820794</c:v>
                </c:pt>
                <c:pt idx="35">
                  <c:v>84.156689044820794</c:v>
                </c:pt>
                <c:pt idx="36">
                  <c:v>84.156689044820794</c:v>
                </c:pt>
                <c:pt idx="37">
                  <c:v>84.156689044820794</c:v>
                </c:pt>
                <c:pt idx="38">
                  <c:v>84.156689044820794</c:v>
                </c:pt>
                <c:pt idx="39">
                  <c:v>84.156689044820794</c:v>
                </c:pt>
                <c:pt idx="40">
                  <c:v>84.156689044820794</c:v>
                </c:pt>
              </c:numCache>
            </c:numRef>
          </c:val>
          <c:smooth val="0"/>
          <c:extLst>
            <c:ext xmlns:c16="http://schemas.microsoft.com/office/drawing/2014/chart" uri="{C3380CC4-5D6E-409C-BE32-E72D297353CC}">
              <c16:uniqueId val="{00000005-46F8-4B04-A99E-B892BFCAF596}"/>
            </c:ext>
          </c:extLst>
        </c:ser>
        <c:dLbls>
          <c:showLegendKey val="0"/>
          <c:showVal val="0"/>
          <c:showCatName val="0"/>
          <c:showSerName val="0"/>
          <c:showPercent val="0"/>
          <c:showBubbleSize val="0"/>
        </c:dLbls>
        <c:smooth val="0"/>
        <c:axId val="190560128"/>
        <c:axId val="190561664"/>
      </c:lineChart>
      <c:catAx>
        <c:axId val="190560128"/>
        <c:scaling>
          <c:orientation val="minMax"/>
        </c:scaling>
        <c:delete val="0"/>
        <c:axPos val="b"/>
        <c:numFmt formatCode="General" sourceLinked="1"/>
        <c:majorTickMark val="out"/>
        <c:minorTickMark val="none"/>
        <c:tickLblPos val="nextTo"/>
        <c:txPr>
          <a:bodyPr rot="0" vert="horz"/>
          <a:lstStyle/>
          <a:p>
            <a:pPr>
              <a:defRPr sz="1200"/>
            </a:pPr>
            <a:endParaRPr lang="da-DK"/>
          </a:p>
        </c:txPr>
        <c:crossAx val="190561664"/>
        <c:crosses val="autoZero"/>
        <c:auto val="1"/>
        <c:lblAlgn val="ctr"/>
        <c:lblOffset val="100"/>
        <c:tickLblSkip val="5"/>
        <c:tickMarkSkip val="1"/>
        <c:noMultiLvlLbl val="0"/>
      </c:catAx>
      <c:valAx>
        <c:axId val="190561664"/>
        <c:scaling>
          <c:orientation val="minMax"/>
          <c:max val="275"/>
          <c:min val="0"/>
        </c:scaling>
        <c:delete val="0"/>
        <c:axPos val="l"/>
        <c:majorGridlines>
          <c:spPr>
            <a:ln>
              <a:solidFill>
                <a:schemeClr val="bg1">
                  <a:lumMod val="85000"/>
                </a:schemeClr>
              </a:solidFill>
            </a:ln>
          </c:spPr>
        </c:majorGridlines>
        <c:title>
          <c:tx>
            <c:rich>
              <a:bodyPr rot="-5400000" vert="horz"/>
              <a:lstStyle/>
              <a:p>
                <a:pPr>
                  <a:defRPr sz="1600"/>
                </a:pPr>
                <a:r>
                  <a:rPr lang="en-US" sz="1400" baseline="0"/>
                  <a:t>Solar CSP Levelized Cost of Energy </a:t>
                </a:r>
                <a:r>
                  <a:rPr lang="en-US" sz="1400"/>
                  <a:t>($/MWh)</a:t>
                </a:r>
              </a:p>
            </c:rich>
          </c:tx>
          <c:layout>
            <c:manualLayout>
              <c:xMode val="edge"/>
              <c:yMode val="edge"/>
              <c:x val="4.5853301927836564E-2"/>
              <c:y val="0.18000369882020489"/>
            </c:manualLayout>
          </c:layout>
          <c:overlay val="0"/>
        </c:title>
        <c:numFmt formatCode="&quot;$&quot;#,##0_);\(&quot;$&quot;#,##0\)" sourceLinked="1"/>
        <c:majorTickMark val="out"/>
        <c:minorTickMark val="none"/>
        <c:tickLblPos val="nextTo"/>
        <c:txPr>
          <a:bodyPr/>
          <a:lstStyle/>
          <a:p>
            <a:pPr>
              <a:defRPr sz="1200"/>
            </a:pPr>
            <a:endParaRPr lang="da-DK"/>
          </a:p>
        </c:txPr>
        <c:crossAx val="190560128"/>
        <c:crosses val="autoZero"/>
        <c:crossBetween val="midCat"/>
        <c:majorUnit val="25"/>
      </c:valAx>
    </c:plotArea>
    <c:legend>
      <c:legendPos val="t"/>
      <c:layout>
        <c:manualLayout>
          <c:xMode val="edge"/>
          <c:yMode val="edge"/>
          <c:x val="0.6567059369760081"/>
          <c:y val="0.14479055368758761"/>
          <c:w val="0.22382685452179693"/>
          <c:h val="0.32196223650216382"/>
        </c:manualLayout>
      </c:layout>
      <c:overlay val="0"/>
      <c:txPr>
        <a:bodyPr/>
        <a:lstStyle/>
        <a:p>
          <a:pPr>
            <a:defRPr sz="12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221603396195602E-2"/>
          <c:y val="2.6626574550680099E-2"/>
          <c:w val="0.88349341043901897"/>
          <c:h val="0.81318821339193104"/>
        </c:manualLayout>
      </c:layout>
      <c:lineChart>
        <c:grouping val="standard"/>
        <c:varyColors val="0"/>
        <c:ser>
          <c:idx val="6"/>
          <c:order val="0"/>
          <c:tx>
            <c:strRef>
              <c:f>'Graphics Input'!$E$425</c:f>
              <c:strCache>
                <c:ptCount val="1"/>
                <c:pt idx="0">
                  <c:v>Deep EGS / Flash - low</c:v>
                </c:pt>
              </c:strCache>
            </c:strRef>
          </c:tx>
          <c:spPr>
            <a:ln>
              <a:solidFill>
                <a:schemeClr val="accent6"/>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0-9903-4DB9-95F0-77FB94894DAF}"/>
              </c:ext>
            </c:extLst>
          </c:dPt>
          <c:dPt>
            <c:idx val="1"/>
            <c:bubble3D val="0"/>
            <c:extLst>
              <c:ext xmlns:c16="http://schemas.microsoft.com/office/drawing/2014/chart" uri="{C3380CC4-5D6E-409C-BE32-E72D297353CC}">
                <c16:uniqueId val="{00000001-9903-4DB9-95F0-77FB94894DAF}"/>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2-9903-4DB9-95F0-77FB94894DAF}"/>
              </c:ext>
            </c:extLst>
          </c:dPt>
          <c:dPt>
            <c:idx val="13"/>
            <c:bubble3D val="0"/>
            <c:extLst>
              <c:ext xmlns:c16="http://schemas.microsoft.com/office/drawing/2014/chart" uri="{C3380CC4-5D6E-409C-BE32-E72D297353CC}">
                <c16:uniqueId val="{00000003-9903-4DB9-95F0-77FB94894DAF}"/>
              </c:ext>
            </c:extLst>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Input'!$S$425:$BG$425</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extLst>
            <c:ext xmlns:c16="http://schemas.microsoft.com/office/drawing/2014/chart" uri="{C3380CC4-5D6E-409C-BE32-E72D297353CC}">
              <c16:uniqueId val="{00000004-9903-4DB9-95F0-77FB94894DAF}"/>
            </c:ext>
          </c:extLst>
        </c:ser>
        <c:ser>
          <c:idx val="12"/>
          <c:order val="1"/>
          <c:tx>
            <c:strRef>
              <c:f>'Graphics Input'!$E$426</c:f>
              <c:strCache>
                <c:ptCount val="1"/>
                <c:pt idx="0">
                  <c:v>Deep EGS / Flash - mid</c:v>
                </c:pt>
              </c:strCache>
            </c:strRef>
          </c:tx>
          <c:spPr>
            <a:ln>
              <a:solidFill>
                <a:schemeClr val="accent5"/>
              </a:solidFill>
              <a:prstDash val="solid"/>
            </a:ln>
          </c:spPr>
          <c:marker>
            <c:symbol val="none"/>
          </c:marker>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5-9903-4DB9-95F0-77FB94894DAF}"/>
              </c:ext>
            </c:extLst>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Input'!$S$426:$BG$426</c:f>
              <c:numCache>
                <c:formatCode>0%</c:formatCode>
                <c:ptCount val="41"/>
                <c:pt idx="3">
                  <c:v>0.9</c:v>
                </c:pt>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extLst>
            <c:ext xmlns:c16="http://schemas.microsoft.com/office/drawing/2014/chart" uri="{C3380CC4-5D6E-409C-BE32-E72D297353CC}">
              <c16:uniqueId val="{00000006-9903-4DB9-95F0-77FB94894DAF}"/>
            </c:ext>
          </c:extLst>
        </c:ser>
        <c:ser>
          <c:idx val="0"/>
          <c:order val="2"/>
          <c:tx>
            <c:strRef>
              <c:f>'Graphics Input'!$E$431</c:f>
              <c:strCache>
                <c:ptCount val="1"/>
              </c:strCache>
            </c:strRef>
          </c:tx>
          <c:spPr>
            <a:ln>
              <a:noFill/>
            </a:ln>
          </c:spPr>
          <c:marker>
            <c:symbol val="circle"/>
            <c:size val="7"/>
          </c:marker>
          <c:dPt>
            <c:idx val="3"/>
            <c:marker>
              <c:spPr>
                <a:solidFill>
                  <a:schemeClr val="accent6"/>
                </a:solidFill>
                <a:ln>
                  <a:solidFill>
                    <a:schemeClr val="accent6"/>
                  </a:solidFill>
                </a:ln>
              </c:spPr>
            </c:marker>
            <c:bubble3D val="0"/>
            <c:extLst>
              <c:ext xmlns:c16="http://schemas.microsoft.com/office/drawing/2014/chart" uri="{C3380CC4-5D6E-409C-BE32-E72D297353CC}">
                <c16:uniqueId val="{00000007-9903-4DB9-95F0-77FB94894DAF}"/>
              </c:ext>
            </c:extLst>
          </c:dPt>
          <c:val>
            <c:numRef>
              <c:f>'Graphics Input'!$S$431:$BG$431</c:f>
              <c:numCache>
                <c:formatCode>General</c:formatCode>
                <c:ptCount val="41"/>
              </c:numCache>
            </c:numRef>
          </c:val>
          <c:smooth val="0"/>
          <c:extLst>
            <c:ext xmlns:c16="http://schemas.microsoft.com/office/drawing/2014/chart" uri="{C3380CC4-5D6E-409C-BE32-E72D297353CC}">
              <c16:uniqueId val="{00000008-9903-4DB9-95F0-77FB94894DAF}"/>
            </c:ext>
          </c:extLst>
        </c:ser>
        <c:ser>
          <c:idx val="1"/>
          <c:order val="3"/>
          <c:tx>
            <c:strRef>
              <c:f>'Graphics Input'!$E$432</c:f>
              <c:strCache>
                <c:ptCount val="1"/>
              </c:strCache>
            </c:strRef>
          </c:tx>
          <c:spPr>
            <a:ln>
              <a:noFill/>
            </a:ln>
          </c:spPr>
          <c:marker>
            <c:symbol val="circle"/>
            <c:size val="7"/>
            <c:spPr>
              <a:solidFill>
                <a:schemeClr val="accent6"/>
              </a:solidFill>
              <a:ln>
                <a:solidFill>
                  <a:schemeClr val="accent6"/>
                </a:solidFill>
              </a:ln>
            </c:spPr>
          </c:marker>
          <c:dPt>
            <c:idx val="3"/>
            <c:marker>
              <c:spPr>
                <a:solidFill>
                  <a:schemeClr val="accent5"/>
                </a:solidFill>
                <a:ln>
                  <a:solidFill>
                    <a:schemeClr val="accent5"/>
                  </a:solidFill>
                </a:ln>
              </c:spPr>
            </c:marker>
            <c:bubble3D val="0"/>
            <c:extLst>
              <c:ext xmlns:c16="http://schemas.microsoft.com/office/drawing/2014/chart" uri="{C3380CC4-5D6E-409C-BE32-E72D297353CC}">
                <c16:uniqueId val="{00000009-9903-4DB9-95F0-77FB94894DAF}"/>
              </c:ext>
            </c:extLst>
          </c:dPt>
          <c:val>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val>
          <c:smooth val="0"/>
          <c:extLst>
            <c:ext xmlns:c16="http://schemas.microsoft.com/office/drawing/2014/chart" uri="{C3380CC4-5D6E-409C-BE32-E72D297353CC}">
              <c16:uniqueId val="{0000000A-9903-4DB9-95F0-77FB94894DAF}"/>
            </c:ext>
          </c:extLst>
        </c:ser>
        <c:dLbls>
          <c:showLegendKey val="0"/>
          <c:showVal val="0"/>
          <c:showCatName val="0"/>
          <c:showSerName val="0"/>
          <c:showPercent val="0"/>
          <c:showBubbleSize val="0"/>
        </c:dLbls>
        <c:smooth val="0"/>
        <c:axId val="190614144"/>
        <c:axId val="190628224"/>
      </c:lineChart>
      <c:catAx>
        <c:axId val="190614144"/>
        <c:scaling>
          <c:orientation val="minMax"/>
        </c:scaling>
        <c:delete val="0"/>
        <c:axPos val="b"/>
        <c:numFmt formatCode="&quot;$&quot;#,##0_);\(&quot;$&quot;#,##0\)" sourceLinked="1"/>
        <c:majorTickMark val="out"/>
        <c:minorTickMark val="none"/>
        <c:tickLblPos val="nextTo"/>
        <c:txPr>
          <a:bodyPr/>
          <a:lstStyle/>
          <a:p>
            <a:pPr>
              <a:defRPr sz="1200"/>
            </a:pPr>
            <a:endParaRPr lang="da-DK"/>
          </a:p>
        </c:txPr>
        <c:crossAx val="190628224"/>
        <c:crosses val="autoZero"/>
        <c:auto val="1"/>
        <c:lblAlgn val="ctr"/>
        <c:lblOffset val="100"/>
        <c:tickLblSkip val="5"/>
        <c:tickMarkSkip val="1"/>
        <c:noMultiLvlLbl val="0"/>
      </c:catAx>
      <c:valAx>
        <c:axId val="190628224"/>
        <c:scaling>
          <c:orientation val="minMax"/>
          <c:max val="160"/>
          <c:min val="0"/>
        </c:scaling>
        <c:delete val="0"/>
        <c:axPos val="l"/>
        <c:majorGridlines>
          <c:spPr>
            <a:ln>
              <a:solidFill>
                <a:schemeClr val="bg1">
                  <a:lumMod val="85000"/>
                </a:schemeClr>
              </a:solidFill>
            </a:ln>
          </c:spPr>
        </c:majorGridlines>
        <c:title>
          <c:tx>
            <c:rich>
              <a:bodyPr rot="-5400000" vert="horz"/>
              <a:lstStyle/>
              <a:p>
                <a:pPr>
                  <a:defRPr sz="1400"/>
                </a:pPr>
                <a:r>
                  <a:rPr lang="en-US" sz="1400" baseline="0"/>
                  <a:t>Hydrothermal Levelized Cost of Energy </a:t>
                </a:r>
                <a:r>
                  <a:rPr lang="en-US" sz="1400"/>
                  <a:t>($/MWh)</a:t>
                </a:r>
              </a:p>
            </c:rich>
          </c:tx>
          <c:layout>
            <c:manualLayout>
              <c:xMode val="edge"/>
              <c:yMode val="edge"/>
              <c:x val="4.1280390383405304E-3"/>
              <c:y val="0.19558519160350099"/>
            </c:manualLayout>
          </c:layout>
          <c:overlay val="0"/>
        </c:title>
        <c:numFmt formatCode="0%" sourceLinked="1"/>
        <c:majorTickMark val="out"/>
        <c:minorTickMark val="none"/>
        <c:tickLblPos val="nextTo"/>
        <c:txPr>
          <a:bodyPr/>
          <a:lstStyle/>
          <a:p>
            <a:pPr>
              <a:defRPr sz="1200"/>
            </a:pPr>
            <a:endParaRPr lang="da-DK"/>
          </a:p>
        </c:txPr>
        <c:crossAx val="190614144"/>
        <c:crosses val="autoZero"/>
        <c:crossBetween val="midCat"/>
        <c:majorUnit val="20"/>
      </c:valAx>
    </c:plotArea>
    <c:legend>
      <c:legendPos val="t"/>
      <c:legendEntry>
        <c:idx val="2"/>
        <c:delete val="1"/>
      </c:legendEntry>
      <c:legendEntry>
        <c:idx val="3"/>
        <c:delete val="1"/>
      </c:legendEntry>
      <c:layout>
        <c:manualLayout>
          <c:xMode val="edge"/>
          <c:yMode val="edge"/>
          <c:x val="0.63676905938917172"/>
          <c:y val="0.25630237339807499"/>
          <c:w val="0.34460773199024397"/>
          <c:h val="3.2859123922965465E-2"/>
        </c:manualLayout>
      </c:layout>
      <c:overlay val="0"/>
      <c:txPr>
        <a:bodyPr/>
        <a:lstStyle/>
        <a:p>
          <a:pPr>
            <a:defRPr sz="11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221603396195602E-2"/>
          <c:y val="2.6626574550680099E-2"/>
          <c:w val="0.88349341043901897"/>
          <c:h val="0.81318821339193104"/>
        </c:manualLayout>
      </c:layout>
      <c:lineChart>
        <c:grouping val="standard"/>
        <c:varyColors val="0"/>
        <c:ser>
          <c:idx val="8"/>
          <c:order val="0"/>
          <c:tx>
            <c:strRef>
              <c:f>'Graphics Input'!$E$427</c:f>
              <c:strCache>
                <c:ptCount val="1"/>
                <c:pt idx="0">
                  <c:v>Deep EGS / Flash - high</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0-E16E-49DF-A340-B51247C56085}"/>
              </c:ext>
            </c:extLst>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Input'!$S$427:$BG$427</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extLst>
            <c:ext xmlns:c16="http://schemas.microsoft.com/office/drawing/2014/chart" uri="{C3380CC4-5D6E-409C-BE32-E72D297353CC}">
              <c16:uniqueId val="{00000001-E16E-49DF-A340-B51247C56085}"/>
            </c:ext>
          </c:extLst>
        </c:ser>
        <c:ser>
          <c:idx val="16"/>
          <c:order val="1"/>
          <c:tx>
            <c:strRef>
              <c:f>'Graphics Input'!$E$428</c:f>
              <c:strCache>
                <c:ptCount val="1"/>
                <c:pt idx="0">
                  <c:v>Deep EGS / Binary - low</c:v>
                </c:pt>
              </c:strCache>
            </c:strRef>
          </c:tx>
          <c:spPr>
            <a:ln>
              <a:solidFill>
                <a:schemeClr val="accent3"/>
              </a:solidFill>
              <a:prstDash val="solid"/>
            </a:ln>
          </c:spPr>
          <c:marker>
            <c:symbol val="none"/>
          </c:marker>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02-E16E-49DF-A340-B51247C56085}"/>
              </c:ext>
            </c:extLst>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Input'!$S$428:$BG$428</c:f>
              <c:numCache>
                <c:formatCode>0%</c:formatCode>
                <c:ptCount val="41"/>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extLst>
            <c:ext xmlns:c16="http://schemas.microsoft.com/office/drawing/2014/chart" uri="{C3380CC4-5D6E-409C-BE32-E72D297353CC}">
              <c16:uniqueId val="{00000003-E16E-49DF-A340-B51247C56085}"/>
            </c:ext>
          </c:extLst>
        </c:ser>
        <c:ser>
          <c:idx val="0"/>
          <c:order val="2"/>
          <c:tx>
            <c:strRef>
              <c:f>'Graphics Input'!$E$433</c:f>
              <c:strCache>
                <c:ptCount val="1"/>
                <c:pt idx="0">
                  <c:v>Hydro / Flash - low</c:v>
                </c:pt>
              </c:strCache>
            </c:strRef>
          </c:tx>
          <c:spPr>
            <a:ln>
              <a:noFill/>
            </a:ln>
          </c:spPr>
          <c:marker>
            <c:symbol val="circle"/>
            <c:size val="7"/>
            <c:spPr>
              <a:solidFill>
                <a:schemeClr val="accent4"/>
              </a:solidFill>
              <a:ln>
                <a:solidFill>
                  <a:schemeClr val="accent4"/>
                </a:solidFill>
              </a:ln>
            </c:spPr>
          </c:marker>
          <c:val>
            <c:numRef>
              <c:f>'Graphics Input'!$S$433:$BG$433</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04-E16E-49DF-A340-B51247C56085}"/>
            </c:ext>
          </c:extLst>
        </c:ser>
        <c:ser>
          <c:idx val="1"/>
          <c:order val="3"/>
          <c:tx>
            <c:strRef>
              <c:f>'Graphics Input'!$E$434</c:f>
              <c:strCache>
                <c:ptCount val="1"/>
                <c:pt idx="0">
                  <c:v>Hydro / Flash - mid</c:v>
                </c:pt>
              </c:strCache>
            </c:strRef>
          </c:tx>
          <c:spPr>
            <a:ln>
              <a:noFill/>
            </a:ln>
          </c:spPr>
          <c:marker>
            <c:symbol val="circle"/>
            <c:size val="7"/>
            <c:spPr>
              <a:solidFill>
                <a:schemeClr val="accent3"/>
              </a:solidFill>
              <a:ln>
                <a:solidFill>
                  <a:schemeClr val="accent3"/>
                </a:solidFill>
              </a:ln>
            </c:spPr>
          </c:marker>
          <c:val>
            <c:numRef>
              <c:f>'Graphics Input'!$S$434:$BG$434</c:f>
              <c:numCache>
                <c:formatCode>"$"#,##0_);\("$"#,##0\)</c:formatCode>
                <c:ptCount val="41"/>
                <c:pt idx="3">
                  <c:v>114.61</c:v>
                </c:pt>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extLst>
            <c:ext xmlns:c16="http://schemas.microsoft.com/office/drawing/2014/chart" uri="{C3380CC4-5D6E-409C-BE32-E72D297353CC}">
              <c16:uniqueId val="{00000005-E16E-49DF-A340-B51247C56085}"/>
            </c:ext>
          </c:extLst>
        </c:ser>
        <c:dLbls>
          <c:showLegendKey val="0"/>
          <c:showVal val="0"/>
          <c:showCatName val="0"/>
          <c:showSerName val="0"/>
          <c:showPercent val="0"/>
          <c:showBubbleSize val="0"/>
        </c:dLbls>
        <c:smooth val="0"/>
        <c:axId val="190875904"/>
        <c:axId val="190878464"/>
      </c:lineChart>
      <c:catAx>
        <c:axId val="190875904"/>
        <c:scaling>
          <c:orientation val="minMax"/>
        </c:scaling>
        <c:delete val="0"/>
        <c:axPos val="b"/>
        <c:numFmt formatCode="&quot;$&quot;#,##0_);\(&quot;$&quot;#,##0\)" sourceLinked="1"/>
        <c:majorTickMark val="out"/>
        <c:minorTickMark val="none"/>
        <c:tickLblPos val="nextTo"/>
        <c:txPr>
          <a:bodyPr/>
          <a:lstStyle/>
          <a:p>
            <a:pPr>
              <a:defRPr sz="1200"/>
            </a:pPr>
            <a:endParaRPr lang="da-DK"/>
          </a:p>
        </c:txPr>
        <c:crossAx val="190878464"/>
        <c:crosses val="autoZero"/>
        <c:auto val="1"/>
        <c:lblAlgn val="ctr"/>
        <c:lblOffset val="100"/>
        <c:tickLblSkip val="5"/>
        <c:tickMarkSkip val="1"/>
        <c:noMultiLvlLbl val="0"/>
      </c:catAx>
      <c:valAx>
        <c:axId val="190878464"/>
        <c:scaling>
          <c:orientation val="minMax"/>
          <c:max val="200"/>
          <c:min val="0"/>
        </c:scaling>
        <c:delete val="0"/>
        <c:axPos val="l"/>
        <c:majorGridlines>
          <c:spPr>
            <a:ln>
              <a:solidFill>
                <a:schemeClr val="bg1">
                  <a:lumMod val="85000"/>
                </a:schemeClr>
              </a:solidFill>
            </a:ln>
          </c:spPr>
        </c:majorGridlines>
        <c:title>
          <c:tx>
            <c:rich>
              <a:bodyPr rot="-5400000" vert="horz"/>
              <a:lstStyle/>
              <a:p>
                <a:pPr>
                  <a:defRPr sz="1400"/>
                </a:pPr>
                <a:r>
                  <a:rPr lang="en-US" sz="1400" baseline="0"/>
                  <a:t>Enhanced Geothermal Systems Levelized Cost of Energy </a:t>
                </a:r>
                <a:r>
                  <a:rPr lang="en-US" sz="1400"/>
                  <a:t>($/MWh)</a:t>
                </a:r>
              </a:p>
            </c:rich>
          </c:tx>
          <c:layout>
            <c:manualLayout>
              <c:xMode val="edge"/>
              <c:yMode val="edge"/>
              <c:x val="4.1280298536519417E-3"/>
              <c:y val="0.14109155769048717"/>
            </c:manualLayout>
          </c:layout>
          <c:overlay val="0"/>
        </c:title>
        <c:numFmt formatCode="0%" sourceLinked="1"/>
        <c:majorTickMark val="out"/>
        <c:minorTickMark val="none"/>
        <c:tickLblPos val="nextTo"/>
        <c:txPr>
          <a:bodyPr/>
          <a:lstStyle/>
          <a:p>
            <a:pPr>
              <a:defRPr sz="1200"/>
            </a:pPr>
            <a:endParaRPr lang="da-DK"/>
          </a:p>
        </c:txPr>
        <c:crossAx val="190875904"/>
        <c:crosses val="autoZero"/>
        <c:crossBetween val="midCat"/>
        <c:majorUnit val="20"/>
      </c:valAx>
    </c:plotArea>
    <c:legend>
      <c:legendPos val="t"/>
      <c:legendEntry>
        <c:idx val="2"/>
        <c:delete val="1"/>
      </c:legendEntry>
      <c:legendEntry>
        <c:idx val="3"/>
        <c:delete val="1"/>
      </c:legendEntry>
      <c:layout>
        <c:manualLayout>
          <c:xMode val="edge"/>
          <c:yMode val="edge"/>
          <c:x val="0.61186669318493547"/>
          <c:y val="0.28184628438673026"/>
          <c:w val="0.35512023815378302"/>
          <c:h val="5.1591325314646004E-2"/>
        </c:manualLayout>
      </c:layout>
      <c:overlay val="0"/>
      <c:txPr>
        <a:bodyPr/>
        <a:lstStyle/>
        <a:p>
          <a:pPr>
            <a:defRPr sz="11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221603396195602E-2"/>
          <c:y val="2.6626574550680099E-2"/>
          <c:w val="0.88349341043901897"/>
          <c:h val="0.81318821339193104"/>
        </c:manualLayout>
      </c:layout>
      <c:lineChart>
        <c:grouping val="standard"/>
        <c:varyColors val="0"/>
        <c:ser>
          <c:idx val="6"/>
          <c:order val="0"/>
          <c:tx>
            <c:strRef>
              <c:f>'Graphics Input'!$E$456</c:f>
              <c:strCache>
                <c:ptCount val="1"/>
                <c:pt idx="0">
                  <c:v>NPD 1 - low</c:v>
                </c:pt>
              </c:strCache>
            </c:strRef>
          </c:tx>
          <c:spPr>
            <a:ln>
              <a:solidFill>
                <a:schemeClr val="accent6"/>
              </a:solidFill>
              <a:prstDash val="solid"/>
            </a:ln>
          </c:spPr>
          <c:marker>
            <c:symbol val="none"/>
          </c:marker>
          <c:dPt>
            <c:idx val="0"/>
            <c:marker>
              <c:symbol val="circle"/>
              <c:size val="9"/>
              <c:spPr>
                <a:solidFill>
                  <a:schemeClr val="accent5"/>
                </a:solidFill>
                <a:ln>
                  <a:solidFill>
                    <a:schemeClr val="accent5"/>
                  </a:solidFill>
                </a:ln>
              </c:spPr>
            </c:marker>
            <c:bubble3D val="0"/>
            <c:extLst>
              <c:ext xmlns:c16="http://schemas.microsoft.com/office/drawing/2014/chart" uri="{C3380CC4-5D6E-409C-BE32-E72D297353CC}">
                <c16:uniqueId val="{00000000-A492-4A6A-A9C9-932A74A6E4AE}"/>
              </c:ext>
            </c:extLst>
          </c:dPt>
          <c:dPt>
            <c:idx val="1"/>
            <c:bubble3D val="0"/>
            <c:extLst>
              <c:ext xmlns:c16="http://schemas.microsoft.com/office/drawing/2014/chart" uri="{C3380CC4-5D6E-409C-BE32-E72D297353CC}">
                <c16:uniqueId val="{00000001-A492-4A6A-A9C9-932A74A6E4AE}"/>
              </c:ext>
            </c:extLst>
          </c:dPt>
          <c:dPt>
            <c:idx val="3"/>
            <c:marker>
              <c:symbol val="circle"/>
              <c:size val="5"/>
              <c:spPr>
                <a:solidFill>
                  <a:schemeClr val="accent6"/>
                </a:solidFill>
                <a:ln>
                  <a:solidFill>
                    <a:schemeClr val="accent6"/>
                  </a:solidFill>
                </a:ln>
              </c:spPr>
            </c:marker>
            <c:bubble3D val="0"/>
            <c:extLst>
              <c:ext xmlns:c16="http://schemas.microsoft.com/office/drawing/2014/chart" uri="{C3380CC4-5D6E-409C-BE32-E72D297353CC}">
                <c16:uniqueId val="{00000002-A492-4A6A-A9C9-932A74A6E4AE}"/>
              </c:ext>
            </c:extLst>
          </c:dPt>
          <c:dPt>
            <c:idx val="13"/>
            <c:bubble3D val="0"/>
            <c:extLst>
              <c:ext xmlns:c16="http://schemas.microsoft.com/office/drawing/2014/chart" uri="{C3380CC4-5D6E-409C-BE32-E72D297353CC}">
                <c16:uniqueId val="{00000003-A492-4A6A-A9C9-932A74A6E4AE}"/>
              </c:ext>
            </c:extLst>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Input'!$S$456:$BG$456</c:f>
              <c:numCache>
                <c:formatCode>0%</c:formatCode>
                <c:ptCount val="41"/>
                <c:pt idx="4">
                  <c:v>0.65103313838999499</c:v>
                </c:pt>
                <c:pt idx="5">
                  <c:v>0.65103313838999499</c:v>
                </c:pt>
                <c:pt idx="6">
                  <c:v>0.65103313838999499</c:v>
                </c:pt>
                <c:pt idx="7">
                  <c:v>0.65103313838999499</c:v>
                </c:pt>
                <c:pt idx="8">
                  <c:v>0.65103313838999499</c:v>
                </c:pt>
                <c:pt idx="9">
                  <c:v>0.65103313838999499</c:v>
                </c:pt>
                <c:pt idx="10">
                  <c:v>0.65103313838999499</c:v>
                </c:pt>
                <c:pt idx="11">
                  <c:v>0.65103313838999499</c:v>
                </c:pt>
                <c:pt idx="12">
                  <c:v>0.65103313838999499</c:v>
                </c:pt>
                <c:pt idx="13">
                  <c:v>0.65103313838999499</c:v>
                </c:pt>
                <c:pt idx="14">
                  <c:v>0.65103313838999499</c:v>
                </c:pt>
                <c:pt idx="15">
                  <c:v>0.65103313838999499</c:v>
                </c:pt>
                <c:pt idx="16">
                  <c:v>0.65103313838999499</c:v>
                </c:pt>
                <c:pt idx="17">
                  <c:v>0.65103313838999499</c:v>
                </c:pt>
                <c:pt idx="18">
                  <c:v>0.65103313838999499</c:v>
                </c:pt>
                <c:pt idx="19">
                  <c:v>0.65103313838999499</c:v>
                </c:pt>
                <c:pt idx="20">
                  <c:v>0.65103313838999499</c:v>
                </c:pt>
                <c:pt idx="21">
                  <c:v>0.65103313838999499</c:v>
                </c:pt>
                <c:pt idx="22">
                  <c:v>0.65103313838999499</c:v>
                </c:pt>
                <c:pt idx="23">
                  <c:v>0.65103313838999499</c:v>
                </c:pt>
                <c:pt idx="24">
                  <c:v>0.65103313838999499</c:v>
                </c:pt>
                <c:pt idx="25">
                  <c:v>0.65103313838999499</c:v>
                </c:pt>
                <c:pt idx="26">
                  <c:v>0.65103313838999499</c:v>
                </c:pt>
                <c:pt idx="27">
                  <c:v>0.65103313838999499</c:v>
                </c:pt>
                <c:pt idx="28">
                  <c:v>0.65103313838999499</c:v>
                </c:pt>
                <c:pt idx="29">
                  <c:v>0.65103313838999499</c:v>
                </c:pt>
                <c:pt idx="30">
                  <c:v>0.65103313838999499</c:v>
                </c:pt>
                <c:pt idx="31">
                  <c:v>0.65103313838999499</c:v>
                </c:pt>
                <c:pt idx="32">
                  <c:v>0.65103313838999499</c:v>
                </c:pt>
                <c:pt idx="33">
                  <c:v>0.65103313838999499</c:v>
                </c:pt>
                <c:pt idx="34">
                  <c:v>0.65103313838999499</c:v>
                </c:pt>
                <c:pt idx="35">
                  <c:v>0.65103313838999499</c:v>
                </c:pt>
                <c:pt idx="36">
                  <c:v>0.65103313838999499</c:v>
                </c:pt>
                <c:pt idx="37">
                  <c:v>0.65103313838999499</c:v>
                </c:pt>
                <c:pt idx="38">
                  <c:v>0.65103313838999499</c:v>
                </c:pt>
                <c:pt idx="39">
                  <c:v>0.65103313838999499</c:v>
                </c:pt>
                <c:pt idx="40">
                  <c:v>0.65103313838999499</c:v>
                </c:pt>
              </c:numCache>
            </c:numRef>
          </c:val>
          <c:smooth val="0"/>
          <c:extLst>
            <c:ext xmlns:c16="http://schemas.microsoft.com/office/drawing/2014/chart" uri="{C3380CC4-5D6E-409C-BE32-E72D297353CC}">
              <c16:uniqueId val="{00000004-A492-4A6A-A9C9-932A74A6E4AE}"/>
            </c:ext>
          </c:extLst>
        </c:ser>
        <c:ser>
          <c:idx val="12"/>
          <c:order val="1"/>
          <c:tx>
            <c:strRef>
              <c:f>'Graphics Input'!$E$457</c:f>
              <c:strCache>
                <c:ptCount val="1"/>
                <c:pt idx="0">
                  <c:v>NPD 1 - mid</c:v>
                </c:pt>
              </c:strCache>
            </c:strRef>
          </c:tx>
          <c:spPr>
            <a:ln>
              <a:solidFill>
                <a:schemeClr val="accent5"/>
              </a:solidFill>
              <a:prstDash val="solid"/>
            </a:ln>
          </c:spPr>
          <c:marker>
            <c:symbol val="none"/>
          </c:marker>
          <c:dPt>
            <c:idx val="3"/>
            <c:marker>
              <c:symbol val="circle"/>
              <c:size val="5"/>
              <c:spPr>
                <a:solidFill>
                  <a:schemeClr val="accent5"/>
                </a:solidFill>
                <a:ln>
                  <a:solidFill>
                    <a:schemeClr val="accent5"/>
                  </a:solidFill>
                </a:ln>
              </c:spPr>
            </c:marker>
            <c:bubble3D val="0"/>
            <c:extLst>
              <c:ext xmlns:c16="http://schemas.microsoft.com/office/drawing/2014/chart" uri="{C3380CC4-5D6E-409C-BE32-E72D297353CC}">
                <c16:uniqueId val="{00000005-A492-4A6A-A9C9-932A74A6E4AE}"/>
              </c:ext>
            </c:extLst>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Input'!$S$457:$BG$457</c:f>
              <c:numCache>
                <c:formatCode>0%</c:formatCode>
                <c:ptCount val="41"/>
                <c:pt idx="3">
                  <c:v>0.65103313838999499</c:v>
                </c:pt>
                <c:pt idx="4">
                  <c:v>0.65103313838999499</c:v>
                </c:pt>
                <c:pt idx="5">
                  <c:v>0.65103313838999499</c:v>
                </c:pt>
                <c:pt idx="6">
                  <c:v>0.65103313838999499</c:v>
                </c:pt>
                <c:pt idx="7">
                  <c:v>0.65103313838999499</c:v>
                </c:pt>
                <c:pt idx="8">
                  <c:v>0.65103313838999499</c:v>
                </c:pt>
                <c:pt idx="9">
                  <c:v>0.65103313838999499</c:v>
                </c:pt>
                <c:pt idx="10">
                  <c:v>0.65103313838999499</c:v>
                </c:pt>
                <c:pt idx="11">
                  <c:v>0.65103313838999499</c:v>
                </c:pt>
                <c:pt idx="12">
                  <c:v>0.65103313838999499</c:v>
                </c:pt>
                <c:pt idx="13">
                  <c:v>0.65103313838999499</c:v>
                </c:pt>
                <c:pt idx="14">
                  <c:v>0.65103313838999499</c:v>
                </c:pt>
                <c:pt idx="15">
                  <c:v>0.65103313838999499</c:v>
                </c:pt>
                <c:pt idx="16">
                  <c:v>0.65103313838999499</c:v>
                </c:pt>
                <c:pt idx="17">
                  <c:v>0.65103313838999499</c:v>
                </c:pt>
                <c:pt idx="18">
                  <c:v>0.65103313838999499</c:v>
                </c:pt>
                <c:pt idx="19">
                  <c:v>0.65103313838999499</c:v>
                </c:pt>
                <c:pt idx="20">
                  <c:v>0.65103313838999499</c:v>
                </c:pt>
                <c:pt idx="21">
                  <c:v>0.65103313838999499</c:v>
                </c:pt>
                <c:pt idx="22">
                  <c:v>0.65103313838999499</c:v>
                </c:pt>
                <c:pt idx="23">
                  <c:v>0.65103313838999499</c:v>
                </c:pt>
                <c:pt idx="24">
                  <c:v>0.65103313838999499</c:v>
                </c:pt>
                <c:pt idx="25">
                  <c:v>0.65103313838999499</c:v>
                </c:pt>
                <c:pt idx="26">
                  <c:v>0.65103313838999499</c:v>
                </c:pt>
                <c:pt idx="27">
                  <c:v>0.65103313838999499</c:v>
                </c:pt>
                <c:pt idx="28">
                  <c:v>0.65103313838999499</c:v>
                </c:pt>
                <c:pt idx="29">
                  <c:v>0.65103313838999499</c:v>
                </c:pt>
                <c:pt idx="30">
                  <c:v>0.65103313838999499</c:v>
                </c:pt>
                <c:pt idx="31">
                  <c:v>0.65103313838999499</c:v>
                </c:pt>
                <c:pt idx="32">
                  <c:v>0.65103313838999499</c:v>
                </c:pt>
                <c:pt idx="33">
                  <c:v>0.65103313838999499</c:v>
                </c:pt>
                <c:pt idx="34">
                  <c:v>0.65103313838999499</c:v>
                </c:pt>
                <c:pt idx="35">
                  <c:v>0.65103313838999499</c:v>
                </c:pt>
                <c:pt idx="36">
                  <c:v>0.65103313838999499</c:v>
                </c:pt>
                <c:pt idx="37">
                  <c:v>0.65103313838999499</c:v>
                </c:pt>
                <c:pt idx="38">
                  <c:v>0.65103313838999499</c:v>
                </c:pt>
                <c:pt idx="39">
                  <c:v>0.65103313838999499</c:v>
                </c:pt>
                <c:pt idx="40">
                  <c:v>0.65103313838999499</c:v>
                </c:pt>
              </c:numCache>
            </c:numRef>
          </c:val>
          <c:smooth val="0"/>
          <c:extLst>
            <c:ext xmlns:c16="http://schemas.microsoft.com/office/drawing/2014/chart" uri="{C3380CC4-5D6E-409C-BE32-E72D297353CC}">
              <c16:uniqueId val="{00000006-A492-4A6A-A9C9-932A74A6E4AE}"/>
            </c:ext>
          </c:extLst>
        </c:ser>
        <c:ser>
          <c:idx val="0"/>
          <c:order val="2"/>
          <c:tx>
            <c:strRef>
              <c:f>'Graphics Input'!$E$462</c:f>
              <c:strCache>
                <c:ptCount val="1"/>
                <c:pt idx="0">
                  <c:v>NPD 3 - low</c:v>
                </c:pt>
              </c:strCache>
            </c:strRef>
          </c:tx>
          <c:marker>
            <c:symbol val="none"/>
          </c:marker>
          <c:dPt>
            <c:idx val="3"/>
            <c:marker>
              <c:symbol val="circle"/>
              <c:size val="7"/>
              <c:spPr>
                <a:solidFill>
                  <a:schemeClr val="accent6"/>
                </a:solidFill>
                <a:ln>
                  <a:solidFill>
                    <a:schemeClr val="accent6"/>
                  </a:solidFill>
                </a:ln>
              </c:spPr>
            </c:marker>
            <c:bubble3D val="0"/>
            <c:spPr>
              <a:ln>
                <a:noFill/>
              </a:ln>
            </c:spPr>
            <c:extLst>
              <c:ext xmlns:c16="http://schemas.microsoft.com/office/drawing/2014/chart" uri="{C3380CC4-5D6E-409C-BE32-E72D297353CC}">
                <c16:uniqueId val="{00000008-A492-4A6A-A9C9-932A74A6E4AE}"/>
              </c:ext>
            </c:extLst>
          </c:dPt>
          <c:val>
            <c:numRef>
              <c:f>'Graphics Input'!$S$462:$BG$462</c:f>
              <c:numCache>
                <c:formatCode>0%</c:formatCode>
                <c:ptCount val="41"/>
                <c:pt idx="4">
                  <c:v>0.62172119363624345</c:v>
                </c:pt>
                <c:pt idx="5">
                  <c:v>0.62172119363624345</c:v>
                </c:pt>
                <c:pt idx="6">
                  <c:v>0.62172119363624345</c:v>
                </c:pt>
                <c:pt idx="7">
                  <c:v>0.62172119363624345</c:v>
                </c:pt>
                <c:pt idx="8">
                  <c:v>0.62172119363624345</c:v>
                </c:pt>
                <c:pt idx="9">
                  <c:v>0.62172119363624345</c:v>
                </c:pt>
                <c:pt idx="10">
                  <c:v>0.62172119363624345</c:v>
                </c:pt>
                <c:pt idx="11">
                  <c:v>0.62172119363624345</c:v>
                </c:pt>
                <c:pt idx="12">
                  <c:v>0.62172119363624345</c:v>
                </c:pt>
                <c:pt idx="13">
                  <c:v>0.62172119363624345</c:v>
                </c:pt>
                <c:pt idx="14">
                  <c:v>0.62172119363624345</c:v>
                </c:pt>
                <c:pt idx="15">
                  <c:v>0.62172119363624345</c:v>
                </c:pt>
                <c:pt idx="16">
                  <c:v>0.62172119363624345</c:v>
                </c:pt>
                <c:pt idx="17">
                  <c:v>0.62172119363624345</c:v>
                </c:pt>
                <c:pt idx="18">
                  <c:v>0.62172119363624345</c:v>
                </c:pt>
                <c:pt idx="19">
                  <c:v>0.62172119363624345</c:v>
                </c:pt>
                <c:pt idx="20">
                  <c:v>0.62172119363624345</c:v>
                </c:pt>
                <c:pt idx="21">
                  <c:v>0.62172119363624345</c:v>
                </c:pt>
                <c:pt idx="22">
                  <c:v>0.62172119363624345</c:v>
                </c:pt>
                <c:pt idx="23">
                  <c:v>0.62172119363624345</c:v>
                </c:pt>
                <c:pt idx="24">
                  <c:v>0.62172119363624345</c:v>
                </c:pt>
                <c:pt idx="25">
                  <c:v>0.62172119363624345</c:v>
                </c:pt>
                <c:pt idx="26">
                  <c:v>0.62172119363624345</c:v>
                </c:pt>
                <c:pt idx="27">
                  <c:v>0.62172119363624345</c:v>
                </c:pt>
                <c:pt idx="28">
                  <c:v>0.62172119363624345</c:v>
                </c:pt>
                <c:pt idx="29">
                  <c:v>0.62172119363624345</c:v>
                </c:pt>
                <c:pt idx="30">
                  <c:v>0.62172119363624345</c:v>
                </c:pt>
                <c:pt idx="31">
                  <c:v>0.62172119363624345</c:v>
                </c:pt>
                <c:pt idx="32">
                  <c:v>0.62172119363624345</c:v>
                </c:pt>
                <c:pt idx="33">
                  <c:v>0.62172119363624345</c:v>
                </c:pt>
                <c:pt idx="34">
                  <c:v>0.62172119363624345</c:v>
                </c:pt>
                <c:pt idx="35">
                  <c:v>0.62172119363624345</c:v>
                </c:pt>
                <c:pt idx="36">
                  <c:v>0.62172119363624345</c:v>
                </c:pt>
                <c:pt idx="37">
                  <c:v>0.62172119363624345</c:v>
                </c:pt>
                <c:pt idx="38">
                  <c:v>0.62172119363624345</c:v>
                </c:pt>
                <c:pt idx="39">
                  <c:v>0.62172119363624345</c:v>
                </c:pt>
                <c:pt idx="40">
                  <c:v>0.62172119363624345</c:v>
                </c:pt>
              </c:numCache>
            </c:numRef>
          </c:val>
          <c:smooth val="0"/>
          <c:extLst>
            <c:ext xmlns:c16="http://schemas.microsoft.com/office/drawing/2014/chart" uri="{C3380CC4-5D6E-409C-BE32-E72D297353CC}">
              <c16:uniqueId val="{00000009-A492-4A6A-A9C9-932A74A6E4AE}"/>
            </c:ext>
          </c:extLst>
        </c:ser>
        <c:ser>
          <c:idx val="1"/>
          <c:order val="3"/>
          <c:tx>
            <c:strRef>
              <c:f>'Graphics Input'!$E$463</c:f>
              <c:strCache>
                <c:ptCount val="1"/>
                <c:pt idx="0">
                  <c:v>NPD 3 - mid</c:v>
                </c:pt>
              </c:strCache>
            </c:strRef>
          </c:tx>
          <c:marker>
            <c:symbol val="none"/>
          </c:marker>
          <c:dPt>
            <c:idx val="3"/>
            <c:marker>
              <c:symbol val="circle"/>
              <c:size val="7"/>
              <c:spPr>
                <a:solidFill>
                  <a:schemeClr val="accent5"/>
                </a:solidFill>
                <a:ln>
                  <a:solidFill>
                    <a:schemeClr val="accent5"/>
                  </a:solidFill>
                </a:ln>
              </c:spPr>
            </c:marker>
            <c:bubble3D val="0"/>
            <c:spPr>
              <a:ln>
                <a:noFill/>
              </a:ln>
            </c:spPr>
            <c:extLst>
              <c:ext xmlns:c16="http://schemas.microsoft.com/office/drawing/2014/chart" uri="{C3380CC4-5D6E-409C-BE32-E72D297353CC}">
                <c16:uniqueId val="{0000000B-A492-4A6A-A9C9-932A74A6E4AE}"/>
              </c:ext>
            </c:extLst>
          </c:dPt>
          <c:val>
            <c:numRef>
              <c:f>'Graphics Input'!$S$463:$BG$463</c:f>
              <c:numCache>
                <c:formatCode>0%</c:formatCode>
                <c:ptCount val="41"/>
                <c:pt idx="3">
                  <c:v>0.62172119363624345</c:v>
                </c:pt>
                <c:pt idx="4">
                  <c:v>0.62172119363624345</c:v>
                </c:pt>
                <c:pt idx="5">
                  <c:v>0.62172119363624345</c:v>
                </c:pt>
                <c:pt idx="6">
                  <c:v>0.62172119363624345</c:v>
                </c:pt>
                <c:pt idx="7">
                  <c:v>0.62172119363624345</c:v>
                </c:pt>
                <c:pt idx="8">
                  <c:v>0.62172119363624345</c:v>
                </c:pt>
                <c:pt idx="9">
                  <c:v>0.62172119363624345</c:v>
                </c:pt>
                <c:pt idx="10">
                  <c:v>0.62172119363624345</c:v>
                </c:pt>
                <c:pt idx="11">
                  <c:v>0.62172119363624345</c:v>
                </c:pt>
                <c:pt idx="12">
                  <c:v>0.62172119363624345</c:v>
                </c:pt>
                <c:pt idx="13">
                  <c:v>0.62172119363624345</c:v>
                </c:pt>
                <c:pt idx="14">
                  <c:v>0.62172119363624345</c:v>
                </c:pt>
                <c:pt idx="15">
                  <c:v>0.62172119363624345</c:v>
                </c:pt>
                <c:pt idx="16">
                  <c:v>0.62172119363624345</c:v>
                </c:pt>
                <c:pt idx="17">
                  <c:v>0.62172119363624345</c:v>
                </c:pt>
                <c:pt idx="18">
                  <c:v>0.62172119363624345</c:v>
                </c:pt>
                <c:pt idx="19">
                  <c:v>0.62172119363624345</c:v>
                </c:pt>
                <c:pt idx="20">
                  <c:v>0.62172119363624345</c:v>
                </c:pt>
                <c:pt idx="21">
                  <c:v>0.62172119363624345</c:v>
                </c:pt>
                <c:pt idx="22">
                  <c:v>0.62172119363624345</c:v>
                </c:pt>
                <c:pt idx="23">
                  <c:v>0.62172119363624345</c:v>
                </c:pt>
                <c:pt idx="24">
                  <c:v>0.62172119363624345</c:v>
                </c:pt>
                <c:pt idx="25">
                  <c:v>0.62172119363624345</c:v>
                </c:pt>
                <c:pt idx="26">
                  <c:v>0.62172119363624345</c:v>
                </c:pt>
                <c:pt idx="27">
                  <c:v>0.62172119363624345</c:v>
                </c:pt>
                <c:pt idx="28">
                  <c:v>0.62172119363624345</c:v>
                </c:pt>
                <c:pt idx="29">
                  <c:v>0.62172119363624345</c:v>
                </c:pt>
                <c:pt idx="30">
                  <c:v>0.62172119363624345</c:v>
                </c:pt>
                <c:pt idx="31">
                  <c:v>0.62172119363624345</c:v>
                </c:pt>
                <c:pt idx="32">
                  <c:v>0.62172119363624345</c:v>
                </c:pt>
                <c:pt idx="33">
                  <c:v>0.62172119363624345</c:v>
                </c:pt>
                <c:pt idx="34">
                  <c:v>0.62172119363624345</c:v>
                </c:pt>
                <c:pt idx="35">
                  <c:v>0.62172119363624345</c:v>
                </c:pt>
                <c:pt idx="36">
                  <c:v>0.62172119363624345</c:v>
                </c:pt>
                <c:pt idx="37">
                  <c:v>0.62172119363624345</c:v>
                </c:pt>
                <c:pt idx="38">
                  <c:v>0.62172119363624345</c:v>
                </c:pt>
                <c:pt idx="39">
                  <c:v>0.62172119363624345</c:v>
                </c:pt>
                <c:pt idx="40">
                  <c:v>0.62172119363624345</c:v>
                </c:pt>
              </c:numCache>
            </c:numRef>
          </c:val>
          <c:smooth val="0"/>
          <c:extLst>
            <c:ext xmlns:c16="http://schemas.microsoft.com/office/drawing/2014/chart" uri="{C3380CC4-5D6E-409C-BE32-E72D297353CC}">
              <c16:uniqueId val="{0000000C-A492-4A6A-A9C9-932A74A6E4AE}"/>
            </c:ext>
          </c:extLst>
        </c:ser>
        <c:dLbls>
          <c:showLegendKey val="0"/>
          <c:showVal val="0"/>
          <c:showCatName val="0"/>
          <c:showSerName val="0"/>
          <c:showPercent val="0"/>
          <c:showBubbleSize val="0"/>
        </c:dLbls>
        <c:smooth val="0"/>
        <c:axId val="191206912"/>
        <c:axId val="191208448"/>
      </c:lineChart>
      <c:catAx>
        <c:axId val="191206912"/>
        <c:scaling>
          <c:orientation val="minMax"/>
        </c:scaling>
        <c:delete val="0"/>
        <c:axPos val="b"/>
        <c:numFmt formatCode="&quot;$&quot;#,##0_);\(&quot;$&quot;#,##0\)" sourceLinked="1"/>
        <c:majorTickMark val="out"/>
        <c:minorTickMark val="none"/>
        <c:tickLblPos val="nextTo"/>
        <c:txPr>
          <a:bodyPr/>
          <a:lstStyle/>
          <a:p>
            <a:pPr>
              <a:defRPr sz="1200"/>
            </a:pPr>
            <a:endParaRPr lang="da-DK"/>
          </a:p>
        </c:txPr>
        <c:crossAx val="191208448"/>
        <c:crosses val="autoZero"/>
        <c:auto val="1"/>
        <c:lblAlgn val="ctr"/>
        <c:lblOffset val="100"/>
        <c:tickLblSkip val="5"/>
        <c:tickMarkSkip val="1"/>
        <c:noMultiLvlLbl val="0"/>
      </c:catAx>
      <c:valAx>
        <c:axId val="191208448"/>
        <c:scaling>
          <c:orientation val="minMax"/>
        </c:scaling>
        <c:delete val="0"/>
        <c:axPos val="l"/>
        <c:majorGridlines>
          <c:spPr>
            <a:ln>
              <a:solidFill>
                <a:schemeClr val="bg1">
                  <a:lumMod val="85000"/>
                </a:schemeClr>
              </a:solidFill>
            </a:ln>
          </c:spPr>
        </c:majorGridlines>
        <c:title>
          <c:tx>
            <c:rich>
              <a:bodyPr rot="-5400000" vert="horz"/>
              <a:lstStyle/>
              <a:p>
                <a:pPr>
                  <a:defRPr sz="1400"/>
                </a:pPr>
                <a:r>
                  <a:rPr lang="en-US" sz="1400" baseline="0"/>
                  <a:t>Hydrothermal CAPEX </a:t>
                </a:r>
                <a:r>
                  <a:rPr lang="en-US" sz="1400"/>
                  <a:t>($/kW)</a:t>
                </a:r>
              </a:p>
            </c:rich>
          </c:tx>
          <c:layout>
            <c:manualLayout>
              <c:xMode val="edge"/>
              <c:yMode val="edge"/>
              <c:x val="3.2068536668832517E-3"/>
              <c:y val="0.28584038662620048"/>
            </c:manualLayout>
          </c:layout>
          <c:overlay val="0"/>
        </c:title>
        <c:numFmt formatCode="0%" sourceLinked="1"/>
        <c:majorTickMark val="out"/>
        <c:minorTickMark val="none"/>
        <c:tickLblPos val="nextTo"/>
        <c:txPr>
          <a:bodyPr/>
          <a:lstStyle/>
          <a:p>
            <a:pPr>
              <a:defRPr sz="1200"/>
            </a:pPr>
            <a:endParaRPr lang="da-DK"/>
          </a:p>
        </c:txPr>
        <c:crossAx val="191206912"/>
        <c:crosses val="autoZero"/>
        <c:crossBetween val="midCat"/>
      </c:valAx>
    </c:plotArea>
    <c:legend>
      <c:legendPos val="t"/>
      <c:legendEntry>
        <c:idx val="2"/>
        <c:delete val="1"/>
      </c:legendEntry>
      <c:legendEntry>
        <c:idx val="3"/>
        <c:delete val="1"/>
      </c:legendEntry>
      <c:layout>
        <c:manualLayout>
          <c:xMode val="edge"/>
          <c:yMode val="edge"/>
          <c:x val="0.57686199808772531"/>
          <c:y val="0.66330202181731601"/>
          <c:w val="0.34460773199024397"/>
          <c:h val="3.2859123922965465E-2"/>
        </c:manualLayout>
      </c:layout>
      <c:overlay val="0"/>
      <c:txPr>
        <a:bodyPr/>
        <a:lstStyle/>
        <a:p>
          <a:pPr>
            <a:defRPr sz="11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221603396195602E-2"/>
          <c:y val="2.6626574550680099E-2"/>
          <c:w val="0.88349341043901897"/>
          <c:h val="0.81318821339193104"/>
        </c:manualLayout>
      </c:layout>
      <c:lineChart>
        <c:grouping val="standard"/>
        <c:varyColors val="0"/>
        <c:ser>
          <c:idx val="8"/>
          <c:order val="0"/>
          <c:tx>
            <c:strRef>
              <c:f>'Graphics Input'!$E$458</c:f>
              <c:strCache>
                <c:ptCount val="1"/>
                <c:pt idx="0">
                  <c:v>NPD 1 - high</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extLst>
              <c:ext xmlns:c16="http://schemas.microsoft.com/office/drawing/2014/chart" uri="{C3380CC4-5D6E-409C-BE32-E72D297353CC}">
                <c16:uniqueId val="{00000000-1FE9-4142-9416-A354CBD1774E}"/>
              </c:ext>
            </c:extLst>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Input'!$S$458:$BG$458</c:f>
              <c:numCache>
                <c:formatCode>0%</c:formatCode>
                <c:ptCount val="41"/>
                <c:pt idx="4">
                  <c:v>0.65103313838999499</c:v>
                </c:pt>
                <c:pt idx="5">
                  <c:v>0.65103313838999499</c:v>
                </c:pt>
                <c:pt idx="6">
                  <c:v>0.65103313838999499</c:v>
                </c:pt>
                <c:pt idx="7">
                  <c:v>0.65103313838999499</c:v>
                </c:pt>
                <c:pt idx="8">
                  <c:v>0.65103313838999499</c:v>
                </c:pt>
                <c:pt idx="9">
                  <c:v>0.65103313838999499</c:v>
                </c:pt>
                <c:pt idx="10">
                  <c:v>0.65103313838999499</c:v>
                </c:pt>
                <c:pt idx="11">
                  <c:v>0.65103313838999499</c:v>
                </c:pt>
                <c:pt idx="12">
                  <c:v>0.65103313838999499</c:v>
                </c:pt>
                <c:pt idx="13">
                  <c:v>0.65103313838999499</c:v>
                </c:pt>
                <c:pt idx="14">
                  <c:v>0.65103313838999499</c:v>
                </c:pt>
                <c:pt idx="15">
                  <c:v>0.65103313838999499</c:v>
                </c:pt>
                <c:pt idx="16">
                  <c:v>0.65103313838999499</c:v>
                </c:pt>
                <c:pt idx="17">
                  <c:v>0.65103313838999499</c:v>
                </c:pt>
                <c:pt idx="18">
                  <c:v>0.65103313838999499</c:v>
                </c:pt>
                <c:pt idx="19">
                  <c:v>0.65103313838999499</c:v>
                </c:pt>
                <c:pt idx="20">
                  <c:v>0.65103313838999499</c:v>
                </c:pt>
                <c:pt idx="21">
                  <c:v>0.65103313838999499</c:v>
                </c:pt>
                <c:pt idx="22">
                  <c:v>0.65103313838999499</c:v>
                </c:pt>
                <c:pt idx="23">
                  <c:v>0.65103313838999499</c:v>
                </c:pt>
                <c:pt idx="24">
                  <c:v>0.65103313838999499</c:v>
                </c:pt>
                <c:pt idx="25">
                  <c:v>0.65103313838999499</c:v>
                </c:pt>
                <c:pt idx="26">
                  <c:v>0.65103313838999499</c:v>
                </c:pt>
                <c:pt idx="27">
                  <c:v>0.65103313838999499</c:v>
                </c:pt>
                <c:pt idx="28">
                  <c:v>0.65103313838999499</c:v>
                </c:pt>
                <c:pt idx="29">
                  <c:v>0.65103313838999499</c:v>
                </c:pt>
                <c:pt idx="30">
                  <c:v>0.65103313838999499</c:v>
                </c:pt>
                <c:pt idx="31">
                  <c:v>0.65103313838999499</c:v>
                </c:pt>
                <c:pt idx="32">
                  <c:v>0.65103313838999499</c:v>
                </c:pt>
                <c:pt idx="33">
                  <c:v>0.65103313838999499</c:v>
                </c:pt>
                <c:pt idx="34">
                  <c:v>0.65103313838999499</c:v>
                </c:pt>
                <c:pt idx="35">
                  <c:v>0.65103313838999499</c:v>
                </c:pt>
                <c:pt idx="36">
                  <c:v>0.65103313838999499</c:v>
                </c:pt>
                <c:pt idx="37">
                  <c:v>0.65103313838999499</c:v>
                </c:pt>
                <c:pt idx="38">
                  <c:v>0.65103313838999499</c:v>
                </c:pt>
                <c:pt idx="39">
                  <c:v>0.65103313838999499</c:v>
                </c:pt>
                <c:pt idx="40">
                  <c:v>0.65103313838999499</c:v>
                </c:pt>
              </c:numCache>
            </c:numRef>
          </c:val>
          <c:smooth val="0"/>
          <c:extLst>
            <c:ext xmlns:c16="http://schemas.microsoft.com/office/drawing/2014/chart" uri="{C3380CC4-5D6E-409C-BE32-E72D297353CC}">
              <c16:uniqueId val="{00000001-1FE9-4142-9416-A354CBD1774E}"/>
            </c:ext>
          </c:extLst>
        </c:ser>
        <c:ser>
          <c:idx val="16"/>
          <c:order val="1"/>
          <c:tx>
            <c:strRef>
              <c:f>'Graphics Input'!$E$459</c:f>
              <c:strCache>
                <c:ptCount val="1"/>
                <c:pt idx="0">
                  <c:v>NPD 2 - low</c:v>
                </c:pt>
              </c:strCache>
            </c:strRef>
          </c:tx>
          <c:spPr>
            <a:ln>
              <a:solidFill>
                <a:schemeClr val="accent3"/>
              </a:solidFill>
              <a:prstDash val="solid"/>
            </a:ln>
          </c:spPr>
          <c:marker>
            <c:symbol val="none"/>
          </c:marker>
          <c:dPt>
            <c:idx val="3"/>
            <c:marker>
              <c:symbol val="circle"/>
              <c:size val="5"/>
              <c:spPr>
                <a:solidFill>
                  <a:schemeClr val="accent3"/>
                </a:solidFill>
                <a:ln>
                  <a:solidFill>
                    <a:schemeClr val="accent3"/>
                  </a:solidFill>
                </a:ln>
              </c:spPr>
            </c:marker>
            <c:bubble3D val="0"/>
            <c:extLst>
              <c:ext xmlns:c16="http://schemas.microsoft.com/office/drawing/2014/chart" uri="{C3380CC4-5D6E-409C-BE32-E72D297353CC}">
                <c16:uniqueId val="{00000002-1FE9-4142-9416-A354CBD1774E}"/>
              </c:ext>
            </c:extLst>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Input'!$S$459:$BG$459</c:f>
              <c:numCache>
                <c:formatCode>0%</c:formatCode>
                <c:ptCount val="41"/>
                <c:pt idx="4">
                  <c:v>0.63911594896057733</c:v>
                </c:pt>
                <c:pt idx="5">
                  <c:v>0.63911594896057733</c:v>
                </c:pt>
                <c:pt idx="6">
                  <c:v>0.63911594896057733</c:v>
                </c:pt>
                <c:pt idx="7">
                  <c:v>0.63911594896057733</c:v>
                </c:pt>
                <c:pt idx="8">
                  <c:v>0.63911594896057733</c:v>
                </c:pt>
                <c:pt idx="9">
                  <c:v>0.63911594896057733</c:v>
                </c:pt>
                <c:pt idx="10">
                  <c:v>0.63911594896057733</c:v>
                </c:pt>
                <c:pt idx="11">
                  <c:v>0.63911594896057733</c:v>
                </c:pt>
                <c:pt idx="12">
                  <c:v>0.63911594896057733</c:v>
                </c:pt>
                <c:pt idx="13">
                  <c:v>0.63911594896057733</c:v>
                </c:pt>
                <c:pt idx="14">
                  <c:v>0.63911594896057733</c:v>
                </c:pt>
                <c:pt idx="15">
                  <c:v>0.63911594896057733</c:v>
                </c:pt>
                <c:pt idx="16">
                  <c:v>0.63911594896057733</c:v>
                </c:pt>
                <c:pt idx="17">
                  <c:v>0.63911594896057733</c:v>
                </c:pt>
                <c:pt idx="18">
                  <c:v>0.63911594896057733</c:v>
                </c:pt>
                <c:pt idx="19">
                  <c:v>0.63911594896057733</c:v>
                </c:pt>
                <c:pt idx="20">
                  <c:v>0.63911594896057733</c:v>
                </c:pt>
                <c:pt idx="21">
                  <c:v>0.63911594896057733</c:v>
                </c:pt>
                <c:pt idx="22">
                  <c:v>0.63911594896057733</c:v>
                </c:pt>
                <c:pt idx="23">
                  <c:v>0.63911594896057733</c:v>
                </c:pt>
                <c:pt idx="24">
                  <c:v>0.63911594896057733</c:v>
                </c:pt>
                <c:pt idx="25">
                  <c:v>0.63911594896057733</c:v>
                </c:pt>
                <c:pt idx="26">
                  <c:v>0.63911594896057733</c:v>
                </c:pt>
                <c:pt idx="27">
                  <c:v>0.63911594896057733</c:v>
                </c:pt>
                <c:pt idx="28">
                  <c:v>0.63911594896057733</c:v>
                </c:pt>
                <c:pt idx="29">
                  <c:v>0.63911594896057733</c:v>
                </c:pt>
                <c:pt idx="30">
                  <c:v>0.63911594896057733</c:v>
                </c:pt>
                <c:pt idx="31">
                  <c:v>0.63911594896057733</c:v>
                </c:pt>
                <c:pt idx="32">
                  <c:v>0.63911594896057733</c:v>
                </c:pt>
                <c:pt idx="33">
                  <c:v>0.63911594896057733</c:v>
                </c:pt>
                <c:pt idx="34">
                  <c:v>0.63911594896057733</c:v>
                </c:pt>
                <c:pt idx="35">
                  <c:v>0.63911594896057733</c:v>
                </c:pt>
                <c:pt idx="36">
                  <c:v>0.63911594896057733</c:v>
                </c:pt>
                <c:pt idx="37">
                  <c:v>0.63911594896057733</c:v>
                </c:pt>
                <c:pt idx="38">
                  <c:v>0.63911594896057733</c:v>
                </c:pt>
                <c:pt idx="39">
                  <c:v>0.63911594896057733</c:v>
                </c:pt>
                <c:pt idx="40">
                  <c:v>0.63911594896057733</c:v>
                </c:pt>
              </c:numCache>
            </c:numRef>
          </c:val>
          <c:smooth val="0"/>
          <c:extLst>
            <c:ext xmlns:c16="http://schemas.microsoft.com/office/drawing/2014/chart" uri="{C3380CC4-5D6E-409C-BE32-E72D297353CC}">
              <c16:uniqueId val="{00000003-1FE9-4142-9416-A354CBD1774E}"/>
            </c:ext>
          </c:extLst>
        </c:ser>
        <c:ser>
          <c:idx val="0"/>
          <c:order val="2"/>
          <c:tx>
            <c:strRef>
              <c:f>'Graphics Input'!$E$464</c:f>
              <c:strCache>
                <c:ptCount val="1"/>
                <c:pt idx="0">
                  <c:v>NPD 3 - high</c:v>
                </c:pt>
              </c:strCache>
            </c:strRef>
          </c:tx>
          <c:spPr>
            <a:ln>
              <a:noFill/>
            </a:ln>
          </c:spPr>
          <c:marker>
            <c:symbol val="circle"/>
            <c:size val="7"/>
            <c:spPr>
              <a:solidFill>
                <a:schemeClr val="accent4"/>
              </a:solidFill>
              <a:ln>
                <a:solidFill>
                  <a:schemeClr val="accent4"/>
                </a:solidFill>
              </a:ln>
            </c:spPr>
          </c:marker>
          <c:val>
            <c:numRef>
              <c:f>'Graphics Input'!$S$464:$BG$464</c:f>
              <c:numCache>
                <c:formatCode>0%</c:formatCode>
                <c:ptCount val="41"/>
                <c:pt idx="4">
                  <c:v>0.62172119363624345</c:v>
                </c:pt>
                <c:pt idx="5">
                  <c:v>0.62172119363624345</c:v>
                </c:pt>
                <c:pt idx="6">
                  <c:v>0.62172119363624345</c:v>
                </c:pt>
                <c:pt idx="7">
                  <c:v>0.62172119363624345</c:v>
                </c:pt>
                <c:pt idx="8">
                  <c:v>0.62172119363624345</c:v>
                </c:pt>
                <c:pt idx="9">
                  <c:v>0.62172119363624345</c:v>
                </c:pt>
                <c:pt idx="10">
                  <c:v>0.62172119363624345</c:v>
                </c:pt>
                <c:pt idx="11">
                  <c:v>0.62172119363624345</c:v>
                </c:pt>
                <c:pt idx="12">
                  <c:v>0.62172119363624345</c:v>
                </c:pt>
                <c:pt idx="13">
                  <c:v>0.62172119363624345</c:v>
                </c:pt>
                <c:pt idx="14">
                  <c:v>0.62172119363624345</c:v>
                </c:pt>
                <c:pt idx="15">
                  <c:v>0.62172119363624345</c:v>
                </c:pt>
                <c:pt idx="16">
                  <c:v>0.62172119363624345</c:v>
                </c:pt>
                <c:pt idx="17">
                  <c:v>0.62172119363624345</c:v>
                </c:pt>
                <c:pt idx="18">
                  <c:v>0.62172119363624345</c:v>
                </c:pt>
                <c:pt idx="19">
                  <c:v>0.62172119363624345</c:v>
                </c:pt>
                <c:pt idx="20">
                  <c:v>0.62172119363624345</c:v>
                </c:pt>
                <c:pt idx="21">
                  <c:v>0.62172119363624345</c:v>
                </c:pt>
                <c:pt idx="22">
                  <c:v>0.62172119363624345</c:v>
                </c:pt>
                <c:pt idx="23">
                  <c:v>0.62172119363624345</c:v>
                </c:pt>
                <c:pt idx="24">
                  <c:v>0.62172119363624345</c:v>
                </c:pt>
                <c:pt idx="25">
                  <c:v>0.62172119363624345</c:v>
                </c:pt>
                <c:pt idx="26">
                  <c:v>0.62172119363624345</c:v>
                </c:pt>
                <c:pt idx="27">
                  <c:v>0.62172119363624345</c:v>
                </c:pt>
                <c:pt idx="28">
                  <c:v>0.62172119363624345</c:v>
                </c:pt>
                <c:pt idx="29">
                  <c:v>0.62172119363624345</c:v>
                </c:pt>
                <c:pt idx="30">
                  <c:v>0.62172119363624345</c:v>
                </c:pt>
                <c:pt idx="31">
                  <c:v>0.62172119363624345</c:v>
                </c:pt>
                <c:pt idx="32">
                  <c:v>0.62172119363624345</c:v>
                </c:pt>
                <c:pt idx="33">
                  <c:v>0.62172119363624345</c:v>
                </c:pt>
                <c:pt idx="34">
                  <c:v>0.62172119363624345</c:v>
                </c:pt>
                <c:pt idx="35">
                  <c:v>0.62172119363624345</c:v>
                </c:pt>
                <c:pt idx="36">
                  <c:v>0.62172119363624345</c:v>
                </c:pt>
                <c:pt idx="37">
                  <c:v>0.62172119363624345</c:v>
                </c:pt>
                <c:pt idx="38">
                  <c:v>0.62172119363624345</c:v>
                </c:pt>
                <c:pt idx="39">
                  <c:v>0.62172119363624345</c:v>
                </c:pt>
                <c:pt idx="40">
                  <c:v>0.62172119363624345</c:v>
                </c:pt>
              </c:numCache>
            </c:numRef>
          </c:val>
          <c:smooth val="0"/>
          <c:extLst>
            <c:ext xmlns:c16="http://schemas.microsoft.com/office/drawing/2014/chart" uri="{C3380CC4-5D6E-409C-BE32-E72D297353CC}">
              <c16:uniqueId val="{00000004-1FE9-4142-9416-A354CBD1774E}"/>
            </c:ext>
          </c:extLst>
        </c:ser>
        <c:ser>
          <c:idx val="1"/>
          <c:order val="3"/>
          <c:tx>
            <c:strRef>
              <c:f>'Graphics Input'!$E$465</c:f>
              <c:strCache>
                <c:ptCount val="1"/>
                <c:pt idx="0">
                  <c:v>NPD 4 - low</c:v>
                </c:pt>
              </c:strCache>
            </c:strRef>
          </c:tx>
          <c:spPr>
            <a:ln>
              <a:noFill/>
            </a:ln>
          </c:spPr>
          <c:marker>
            <c:symbol val="circle"/>
            <c:size val="7"/>
            <c:spPr>
              <a:solidFill>
                <a:schemeClr val="accent3"/>
              </a:solidFill>
              <a:ln>
                <a:solidFill>
                  <a:schemeClr val="accent3"/>
                </a:solidFill>
              </a:ln>
            </c:spPr>
          </c:marker>
          <c:val>
            <c:numRef>
              <c:f>'Graphics Input'!$S$465:$BG$465</c:f>
              <c:numCache>
                <c:formatCode>0%</c:formatCode>
                <c:ptCount val="41"/>
                <c:pt idx="4">
                  <c:v>0.60533676473420561</c:v>
                </c:pt>
                <c:pt idx="5">
                  <c:v>0.60533676473420561</c:v>
                </c:pt>
                <c:pt idx="6">
                  <c:v>0.60533676473420561</c:v>
                </c:pt>
                <c:pt idx="7">
                  <c:v>0.60533676473420561</c:v>
                </c:pt>
                <c:pt idx="8">
                  <c:v>0.60533676473420561</c:v>
                </c:pt>
                <c:pt idx="9">
                  <c:v>0.60533676473420561</c:v>
                </c:pt>
                <c:pt idx="10">
                  <c:v>0.60533676473420561</c:v>
                </c:pt>
                <c:pt idx="11">
                  <c:v>0.60533676473420561</c:v>
                </c:pt>
                <c:pt idx="12">
                  <c:v>0.60533676473420561</c:v>
                </c:pt>
                <c:pt idx="13">
                  <c:v>0.60533676473420561</c:v>
                </c:pt>
                <c:pt idx="14">
                  <c:v>0.60533676473420561</c:v>
                </c:pt>
                <c:pt idx="15">
                  <c:v>0.60533676473420561</c:v>
                </c:pt>
                <c:pt idx="16">
                  <c:v>0.60533676473420561</c:v>
                </c:pt>
                <c:pt idx="17">
                  <c:v>0.60533676473420561</c:v>
                </c:pt>
                <c:pt idx="18">
                  <c:v>0.60533676473420561</c:v>
                </c:pt>
                <c:pt idx="19">
                  <c:v>0.60533676473420561</c:v>
                </c:pt>
                <c:pt idx="20">
                  <c:v>0.60533676473420561</c:v>
                </c:pt>
                <c:pt idx="21">
                  <c:v>0.60533676473420561</c:v>
                </c:pt>
                <c:pt idx="22">
                  <c:v>0.60533676473420561</c:v>
                </c:pt>
                <c:pt idx="23">
                  <c:v>0.60533676473420561</c:v>
                </c:pt>
                <c:pt idx="24">
                  <c:v>0.60533676473420561</c:v>
                </c:pt>
                <c:pt idx="25">
                  <c:v>0.60533676473420561</c:v>
                </c:pt>
                <c:pt idx="26">
                  <c:v>0.60533676473420561</c:v>
                </c:pt>
                <c:pt idx="27">
                  <c:v>0.60533676473420561</c:v>
                </c:pt>
                <c:pt idx="28">
                  <c:v>0.60533676473420561</c:v>
                </c:pt>
                <c:pt idx="29">
                  <c:v>0.60533676473420561</c:v>
                </c:pt>
                <c:pt idx="30">
                  <c:v>0.60533676473420561</c:v>
                </c:pt>
                <c:pt idx="31">
                  <c:v>0.60533676473420561</c:v>
                </c:pt>
                <c:pt idx="32">
                  <c:v>0.60533676473420561</c:v>
                </c:pt>
                <c:pt idx="33">
                  <c:v>0.60533676473420561</c:v>
                </c:pt>
                <c:pt idx="34">
                  <c:v>0.60533676473420561</c:v>
                </c:pt>
                <c:pt idx="35">
                  <c:v>0.60533676473420561</c:v>
                </c:pt>
                <c:pt idx="36">
                  <c:v>0.60533676473420561</c:v>
                </c:pt>
                <c:pt idx="37">
                  <c:v>0.60533676473420561</c:v>
                </c:pt>
                <c:pt idx="38">
                  <c:v>0.60533676473420561</c:v>
                </c:pt>
                <c:pt idx="39">
                  <c:v>0.60533676473420561</c:v>
                </c:pt>
                <c:pt idx="40">
                  <c:v>0.60533676473420561</c:v>
                </c:pt>
              </c:numCache>
            </c:numRef>
          </c:val>
          <c:smooth val="0"/>
          <c:extLst>
            <c:ext xmlns:c16="http://schemas.microsoft.com/office/drawing/2014/chart" uri="{C3380CC4-5D6E-409C-BE32-E72D297353CC}">
              <c16:uniqueId val="{00000005-1FE9-4142-9416-A354CBD1774E}"/>
            </c:ext>
          </c:extLst>
        </c:ser>
        <c:dLbls>
          <c:showLegendKey val="0"/>
          <c:showVal val="0"/>
          <c:showCatName val="0"/>
          <c:showSerName val="0"/>
          <c:showPercent val="0"/>
          <c:showBubbleSize val="0"/>
        </c:dLbls>
        <c:smooth val="0"/>
        <c:axId val="191255680"/>
        <c:axId val="191257984"/>
      </c:lineChart>
      <c:catAx>
        <c:axId val="191255680"/>
        <c:scaling>
          <c:orientation val="minMax"/>
        </c:scaling>
        <c:delete val="0"/>
        <c:axPos val="b"/>
        <c:numFmt formatCode="&quot;$&quot;#,##0_);\(&quot;$&quot;#,##0\)" sourceLinked="1"/>
        <c:majorTickMark val="out"/>
        <c:minorTickMark val="none"/>
        <c:tickLblPos val="nextTo"/>
        <c:txPr>
          <a:bodyPr/>
          <a:lstStyle/>
          <a:p>
            <a:pPr>
              <a:defRPr sz="1200"/>
            </a:pPr>
            <a:endParaRPr lang="da-DK"/>
          </a:p>
        </c:txPr>
        <c:crossAx val="191257984"/>
        <c:crosses val="autoZero"/>
        <c:auto val="1"/>
        <c:lblAlgn val="ctr"/>
        <c:lblOffset val="100"/>
        <c:tickLblSkip val="5"/>
        <c:tickMarkSkip val="1"/>
        <c:noMultiLvlLbl val="0"/>
      </c:catAx>
      <c:valAx>
        <c:axId val="191257984"/>
        <c:scaling>
          <c:orientation val="minMax"/>
        </c:scaling>
        <c:delete val="0"/>
        <c:axPos val="l"/>
        <c:majorGridlines>
          <c:spPr>
            <a:ln>
              <a:solidFill>
                <a:schemeClr val="bg1">
                  <a:lumMod val="85000"/>
                </a:schemeClr>
              </a:solidFill>
            </a:ln>
          </c:spPr>
        </c:majorGridlines>
        <c:title>
          <c:tx>
            <c:rich>
              <a:bodyPr rot="-5400000" vert="horz"/>
              <a:lstStyle/>
              <a:p>
                <a:pPr>
                  <a:defRPr sz="1400"/>
                </a:pPr>
                <a:r>
                  <a:rPr lang="en-US" sz="1400" baseline="0"/>
                  <a:t>Enhanced Geothermal Systems CAPEX </a:t>
                </a:r>
                <a:r>
                  <a:rPr lang="en-US" sz="1400"/>
                  <a:t>($/kW)</a:t>
                </a:r>
              </a:p>
            </c:rich>
          </c:tx>
          <c:layout>
            <c:manualLayout>
              <c:xMode val="edge"/>
              <c:yMode val="edge"/>
              <c:x val="4.1280298536519417E-3"/>
              <c:y val="0.14109155769048717"/>
            </c:manualLayout>
          </c:layout>
          <c:overlay val="0"/>
        </c:title>
        <c:numFmt formatCode="0%" sourceLinked="1"/>
        <c:majorTickMark val="out"/>
        <c:minorTickMark val="none"/>
        <c:tickLblPos val="nextTo"/>
        <c:txPr>
          <a:bodyPr/>
          <a:lstStyle/>
          <a:p>
            <a:pPr>
              <a:defRPr sz="1200"/>
            </a:pPr>
            <a:endParaRPr lang="da-DK"/>
          </a:p>
        </c:txPr>
        <c:crossAx val="191255680"/>
        <c:crosses val="autoZero"/>
        <c:crossBetween val="midCat"/>
      </c:valAx>
    </c:plotArea>
    <c:legend>
      <c:legendPos val="t"/>
      <c:legendEntry>
        <c:idx val="2"/>
        <c:delete val="1"/>
      </c:legendEntry>
      <c:legendEntry>
        <c:idx val="3"/>
        <c:delete val="1"/>
      </c:legendEntry>
      <c:layout>
        <c:manualLayout>
          <c:xMode val="edge"/>
          <c:yMode val="edge"/>
          <c:x val="0.58146787902156871"/>
          <c:y val="0.43340682291941829"/>
          <c:w val="0.35512023815378302"/>
          <c:h val="3.2859123922965465E-2"/>
        </c:manualLayout>
      </c:layout>
      <c:overlay val="0"/>
      <c:txPr>
        <a:bodyPr/>
        <a:lstStyle/>
        <a:p>
          <a:pPr>
            <a:defRPr sz="1100"/>
          </a:pPr>
          <a:endParaRPr lang="da-DK"/>
        </a:p>
      </c:txPr>
    </c:legend>
    <c:plotVisOnly val="1"/>
    <c:dispBlanksAs val="span"/>
    <c:showDLblsOverMax val="0"/>
  </c:chart>
  <c:spPr>
    <a:ln>
      <a:noFill/>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32.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image" Target="../media/image2.jpg"/><Relationship Id="rId5" Type="http://schemas.openxmlformats.org/officeDocument/2006/relationships/chart" Target="../charts/chart28.xml"/><Relationship Id="rId4"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image" Target="../media/image2.jpg"/><Relationship Id="rId5" Type="http://schemas.openxmlformats.org/officeDocument/2006/relationships/chart" Target="../charts/chart32.xml"/><Relationship Id="rId4" Type="http://schemas.openxmlformats.org/officeDocument/2006/relationships/chart" Target="../charts/chart31.xml"/></Relationships>
</file>

<file path=xl/drawings/_rels/drawing42.xml.rels><?xml version="1.0" encoding="UTF-8" standalone="yes"?>
<Relationships xmlns="http://schemas.openxmlformats.org/package/2006/relationships"><Relationship Id="rId3" Type="http://schemas.openxmlformats.org/officeDocument/2006/relationships/chart" Target="../charts/chart34.xml"/><Relationship Id="rId2" Type="http://schemas.openxmlformats.org/officeDocument/2006/relationships/chart" Target="../charts/chart33.xml"/><Relationship Id="rId1" Type="http://schemas.openxmlformats.org/officeDocument/2006/relationships/image" Target="../media/image2.jpg"/><Relationship Id="rId5" Type="http://schemas.openxmlformats.org/officeDocument/2006/relationships/chart" Target="../charts/chart36.xml"/><Relationship Id="rId4"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2.jpg"/><Relationship Id="rId5" Type="http://schemas.openxmlformats.org/officeDocument/2006/relationships/chart" Target="../charts/chart40.xml"/><Relationship Id="rId4" Type="http://schemas.openxmlformats.org/officeDocument/2006/relationships/chart" Target="../charts/chart39.xml"/></Relationships>
</file>

<file path=xl/drawings/_rels/drawing52.xml.rels><?xml version="1.0" encoding="UTF-8" standalone="yes"?>
<Relationships xmlns="http://schemas.openxmlformats.org/package/2006/relationships"><Relationship Id="rId8" Type="http://schemas.openxmlformats.org/officeDocument/2006/relationships/chart" Target="../charts/chart48.xml"/><Relationship Id="rId3" Type="http://schemas.openxmlformats.org/officeDocument/2006/relationships/chart" Target="../charts/chart43.xml"/><Relationship Id="rId7" Type="http://schemas.openxmlformats.org/officeDocument/2006/relationships/chart" Target="../charts/chart47.xml"/><Relationship Id="rId2" Type="http://schemas.openxmlformats.org/officeDocument/2006/relationships/chart" Target="../charts/chart42.xml"/><Relationship Id="rId1" Type="http://schemas.openxmlformats.org/officeDocument/2006/relationships/chart" Target="../charts/chart41.xml"/><Relationship Id="rId6" Type="http://schemas.openxmlformats.org/officeDocument/2006/relationships/chart" Target="../charts/chart46.xml"/><Relationship Id="rId5" Type="http://schemas.openxmlformats.org/officeDocument/2006/relationships/chart" Target="../charts/chart45.xml"/><Relationship Id="rId4" Type="http://schemas.openxmlformats.org/officeDocument/2006/relationships/chart" Target="../charts/chart4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7867650</xdr:colOff>
          <xdr:row>21</xdr:row>
          <xdr:rowOff>38100</xdr:rowOff>
        </xdr:to>
        <xdr:sp macro="" textlink="">
          <xdr:nvSpPr>
            <xdr:cNvPr id="100353" name="Object 1" hidden="1">
              <a:extLst>
                <a:ext uri="{63B3BB69-23CF-44E3-9099-C40C66FF867C}">
                  <a14:compatExt spid="_x0000_s100353"/>
                </a:ext>
                <a:ext uri="{FF2B5EF4-FFF2-40B4-BE49-F238E27FC236}">
                  <a16:creationId xmlns:a16="http://schemas.microsoft.com/office/drawing/2014/main" id="{00000000-0008-0000-0000-00000188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19050</xdr:colOff>
      <xdr:row>35</xdr:row>
      <xdr:rowOff>19050</xdr:rowOff>
    </xdr:from>
    <xdr:to>
      <xdr:col>9</xdr:col>
      <xdr:colOff>156210</xdr:colOff>
      <xdr:row>35</xdr:row>
      <xdr:rowOff>156210</xdr:rowOff>
    </xdr:to>
    <xdr:sp macro="[0]!OvernightCapitalCostDefinition" textlink="">
      <xdr:nvSpPr>
        <xdr:cNvPr id="4" name="Oval 3">
          <a:extLst>
            <a:ext uri="{FF2B5EF4-FFF2-40B4-BE49-F238E27FC236}">
              <a16:creationId xmlns:a16="http://schemas.microsoft.com/office/drawing/2014/main" id="{00000000-0008-0000-0200-000004000000}"/>
            </a:ext>
          </a:extLst>
        </xdr:cNvPr>
        <xdr:cNvSpPr/>
      </xdr:nvSpPr>
      <xdr:spPr>
        <a:xfrm>
          <a:off x="628650" y="23241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61</xdr:row>
      <xdr:rowOff>19050</xdr:rowOff>
    </xdr:from>
    <xdr:to>
      <xdr:col>9</xdr:col>
      <xdr:colOff>156210</xdr:colOff>
      <xdr:row>61</xdr:row>
      <xdr:rowOff>156210</xdr:rowOff>
    </xdr:to>
    <xdr:sp macro="[0]!InterconnectionCostDefinition" textlink="">
      <xdr:nvSpPr>
        <xdr:cNvPr id="5" name="Oval 4">
          <a:extLst>
            <a:ext uri="{FF2B5EF4-FFF2-40B4-BE49-F238E27FC236}">
              <a16:creationId xmlns:a16="http://schemas.microsoft.com/office/drawing/2014/main" id="{00000000-0008-0000-0200-000005000000}"/>
            </a:ext>
          </a:extLst>
        </xdr:cNvPr>
        <xdr:cNvSpPr/>
      </xdr:nvSpPr>
      <xdr:spPr>
        <a:xfrm>
          <a:off x="628650" y="33051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67</xdr:row>
      <xdr:rowOff>19050</xdr:rowOff>
    </xdr:from>
    <xdr:to>
      <xdr:col>9</xdr:col>
      <xdr:colOff>156210</xdr:colOff>
      <xdr:row>67</xdr:row>
      <xdr:rowOff>156210</xdr:rowOff>
    </xdr:to>
    <xdr:sp macro="[0]!GridFeatureDefinition" textlink="">
      <xdr:nvSpPr>
        <xdr:cNvPr id="6" name="Oval 5">
          <a:extLst>
            <a:ext uri="{FF2B5EF4-FFF2-40B4-BE49-F238E27FC236}">
              <a16:creationId xmlns:a16="http://schemas.microsoft.com/office/drawing/2014/main" id="{00000000-0008-0000-0200-000006000000}"/>
            </a:ext>
          </a:extLst>
        </xdr:cNvPr>
        <xdr:cNvSpPr/>
      </xdr:nvSpPr>
      <xdr:spPr>
        <a:xfrm>
          <a:off x="628650" y="41243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73</xdr:row>
      <xdr:rowOff>19050</xdr:rowOff>
    </xdr:from>
    <xdr:to>
      <xdr:col>9</xdr:col>
      <xdr:colOff>156210</xdr:colOff>
      <xdr:row>73</xdr:row>
      <xdr:rowOff>156210</xdr:rowOff>
    </xdr:to>
    <xdr:sp macro="[0]!SpurLineCostDefinition" textlink="">
      <xdr:nvSpPr>
        <xdr:cNvPr id="7" name="Oval 6">
          <a:extLst>
            <a:ext uri="{FF2B5EF4-FFF2-40B4-BE49-F238E27FC236}">
              <a16:creationId xmlns:a16="http://schemas.microsoft.com/office/drawing/2014/main" id="{00000000-0008-0000-0200-000007000000}"/>
            </a:ext>
          </a:extLst>
        </xdr:cNvPr>
        <xdr:cNvSpPr/>
      </xdr:nvSpPr>
      <xdr:spPr>
        <a:xfrm>
          <a:off x="628650" y="50958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29</xdr:row>
      <xdr:rowOff>19050</xdr:rowOff>
    </xdr:from>
    <xdr:to>
      <xdr:col>9</xdr:col>
      <xdr:colOff>156210</xdr:colOff>
      <xdr:row>29</xdr:row>
      <xdr:rowOff>156210</xdr:rowOff>
    </xdr:to>
    <xdr:sp macro="[0]!ConstructionFinanceDefinition" textlink="">
      <xdr:nvSpPr>
        <xdr:cNvPr id="14" name="Oval 13">
          <a:extLst>
            <a:ext uri="{FF2B5EF4-FFF2-40B4-BE49-F238E27FC236}">
              <a16:creationId xmlns:a16="http://schemas.microsoft.com/office/drawing/2014/main" id="{00000000-0008-0000-0200-00000E000000}"/>
            </a:ext>
          </a:extLst>
        </xdr:cNvPr>
        <xdr:cNvSpPr/>
      </xdr:nvSpPr>
      <xdr:spPr>
        <a:xfrm>
          <a:off x="742950" y="41243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47</xdr:row>
      <xdr:rowOff>19050</xdr:rowOff>
    </xdr:from>
    <xdr:to>
      <xdr:col>9</xdr:col>
      <xdr:colOff>156210</xdr:colOff>
      <xdr:row>47</xdr:row>
      <xdr:rowOff>156210</xdr:rowOff>
    </xdr:to>
    <xdr:sp macro="[0]!OperatingExpensesDefinition" textlink="">
      <xdr:nvSpPr>
        <xdr:cNvPr id="15" name="Oval 14">
          <a:extLst>
            <a:ext uri="{FF2B5EF4-FFF2-40B4-BE49-F238E27FC236}">
              <a16:creationId xmlns:a16="http://schemas.microsoft.com/office/drawing/2014/main" id="{00000000-0008-0000-0200-00000F000000}"/>
            </a:ext>
          </a:extLst>
        </xdr:cNvPr>
        <xdr:cNvSpPr/>
      </xdr:nvSpPr>
      <xdr:spPr>
        <a:xfrm>
          <a:off x="1352550" y="41243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0]!CapacityFactorDefinition" textlink="">
      <xdr:nvSpPr>
        <xdr:cNvPr id="18" name="Oval 17">
          <a:extLst>
            <a:ext uri="{FF2B5EF4-FFF2-40B4-BE49-F238E27FC236}">
              <a16:creationId xmlns:a16="http://schemas.microsoft.com/office/drawing/2014/main" id="{00000000-0008-0000-0200-000012000000}"/>
            </a:ext>
          </a:extLst>
        </xdr:cNvPr>
        <xdr:cNvSpPr/>
      </xdr:nvSpPr>
      <xdr:spPr>
        <a:xfrm>
          <a:off x="1466850" y="3981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xdr:row>
      <xdr:rowOff>19050</xdr:rowOff>
    </xdr:from>
    <xdr:to>
      <xdr:col>9</xdr:col>
      <xdr:colOff>156210</xdr:colOff>
      <xdr:row>17</xdr:row>
      <xdr:rowOff>156210</xdr:rowOff>
    </xdr:to>
    <xdr:sp macro="[0]!AnnualEnergyProductionDefinition" textlink="">
      <xdr:nvSpPr>
        <xdr:cNvPr id="19" name="Oval 18">
          <a:extLst>
            <a:ext uri="{FF2B5EF4-FFF2-40B4-BE49-F238E27FC236}">
              <a16:creationId xmlns:a16="http://schemas.microsoft.com/office/drawing/2014/main" id="{00000000-0008-0000-0200-000013000000}"/>
            </a:ext>
          </a:extLst>
        </xdr:cNvPr>
        <xdr:cNvSpPr/>
      </xdr:nvSpPr>
      <xdr:spPr>
        <a:xfrm>
          <a:off x="1466850" y="30003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54</xdr:row>
      <xdr:rowOff>19050</xdr:rowOff>
    </xdr:from>
    <xdr:to>
      <xdr:col>9</xdr:col>
      <xdr:colOff>156210</xdr:colOff>
      <xdr:row>54</xdr:row>
      <xdr:rowOff>156210</xdr:rowOff>
    </xdr:to>
    <xdr:sp macro="[0]!WACCDefinition" textlink="">
      <xdr:nvSpPr>
        <xdr:cNvPr id="20" name="Oval 19">
          <a:extLst>
            <a:ext uri="{FF2B5EF4-FFF2-40B4-BE49-F238E27FC236}">
              <a16:creationId xmlns:a16="http://schemas.microsoft.com/office/drawing/2014/main" id="{00000000-0008-0000-0200-000014000000}"/>
            </a:ext>
          </a:extLst>
        </xdr:cNvPr>
        <xdr:cNvSpPr/>
      </xdr:nvSpPr>
      <xdr:spPr>
        <a:xfrm>
          <a:off x="1466850" y="99822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80</xdr:row>
      <xdr:rowOff>19050</xdr:rowOff>
    </xdr:from>
    <xdr:to>
      <xdr:col>9</xdr:col>
      <xdr:colOff>156210</xdr:colOff>
      <xdr:row>80</xdr:row>
      <xdr:rowOff>156210</xdr:rowOff>
    </xdr:to>
    <xdr:sp macro="[0]!LCOEDefinition" textlink="">
      <xdr:nvSpPr>
        <xdr:cNvPr id="21" name="Oval 20">
          <a:extLst>
            <a:ext uri="{FF2B5EF4-FFF2-40B4-BE49-F238E27FC236}">
              <a16:creationId xmlns:a16="http://schemas.microsoft.com/office/drawing/2014/main" id="{00000000-0008-0000-0200-000015000000}"/>
            </a:ext>
          </a:extLst>
        </xdr:cNvPr>
        <xdr:cNvSpPr/>
      </xdr:nvSpPr>
      <xdr:spPr>
        <a:xfrm>
          <a:off x="1466850" y="88011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163</xdr:row>
      <xdr:rowOff>19050</xdr:rowOff>
    </xdr:from>
    <xdr:to>
      <xdr:col>9</xdr:col>
      <xdr:colOff>156210</xdr:colOff>
      <xdr:row>163</xdr:row>
      <xdr:rowOff>156210</xdr:rowOff>
    </xdr:to>
    <xdr:sp macro="[0]!OvernightCapitalCostDefinition" textlink="">
      <xdr:nvSpPr>
        <xdr:cNvPr id="38" name="Oval 37">
          <a:extLst>
            <a:ext uri="{FF2B5EF4-FFF2-40B4-BE49-F238E27FC236}">
              <a16:creationId xmlns:a16="http://schemas.microsoft.com/office/drawing/2014/main" id="{00000000-0008-0000-0200-000026000000}"/>
            </a:ext>
          </a:extLst>
        </xdr:cNvPr>
        <xdr:cNvSpPr/>
      </xdr:nvSpPr>
      <xdr:spPr>
        <a:xfrm>
          <a:off x="1466850" y="195738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231</xdr:row>
      <xdr:rowOff>19050</xdr:rowOff>
    </xdr:from>
    <xdr:to>
      <xdr:col>9</xdr:col>
      <xdr:colOff>156210</xdr:colOff>
      <xdr:row>231</xdr:row>
      <xdr:rowOff>156210</xdr:rowOff>
    </xdr:to>
    <xdr:sp macro="[0]!InterconnectionCostDefinition" textlink="">
      <xdr:nvSpPr>
        <xdr:cNvPr id="39" name="Oval 38">
          <a:extLst>
            <a:ext uri="{FF2B5EF4-FFF2-40B4-BE49-F238E27FC236}">
              <a16:creationId xmlns:a16="http://schemas.microsoft.com/office/drawing/2014/main" id="{00000000-0008-0000-0200-000027000000}"/>
            </a:ext>
          </a:extLst>
        </xdr:cNvPr>
        <xdr:cNvSpPr/>
      </xdr:nvSpPr>
      <xdr:spPr>
        <a:xfrm>
          <a:off x="1466850" y="223932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179</xdr:row>
      <xdr:rowOff>19050</xdr:rowOff>
    </xdr:from>
    <xdr:to>
      <xdr:col>9</xdr:col>
      <xdr:colOff>156210</xdr:colOff>
      <xdr:row>179</xdr:row>
      <xdr:rowOff>156210</xdr:rowOff>
    </xdr:to>
    <xdr:sp macro="[0]!OperatingExpensesDefinition" textlink="">
      <xdr:nvSpPr>
        <xdr:cNvPr id="43" name="Oval 42">
          <a:extLst>
            <a:ext uri="{FF2B5EF4-FFF2-40B4-BE49-F238E27FC236}">
              <a16:creationId xmlns:a16="http://schemas.microsoft.com/office/drawing/2014/main" id="{00000000-0008-0000-0200-00002B000000}"/>
            </a:ext>
          </a:extLst>
        </xdr:cNvPr>
        <xdr:cNvSpPr/>
      </xdr:nvSpPr>
      <xdr:spPr>
        <a:xfrm>
          <a:off x="1466850" y="205454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99</xdr:row>
      <xdr:rowOff>19050</xdr:rowOff>
    </xdr:from>
    <xdr:to>
      <xdr:col>9</xdr:col>
      <xdr:colOff>156210</xdr:colOff>
      <xdr:row>99</xdr:row>
      <xdr:rowOff>156210</xdr:rowOff>
    </xdr:to>
    <xdr:sp macro="[0]!CapacityFactorDefinition" textlink="">
      <xdr:nvSpPr>
        <xdr:cNvPr id="44" name="Oval 43">
          <a:extLst>
            <a:ext uri="{FF2B5EF4-FFF2-40B4-BE49-F238E27FC236}">
              <a16:creationId xmlns:a16="http://schemas.microsoft.com/office/drawing/2014/main" id="{00000000-0008-0000-0200-00002C000000}"/>
            </a:ext>
          </a:extLst>
        </xdr:cNvPr>
        <xdr:cNvSpPr/>
      </xdr:nvSpPr>
      <xdr:spPr>
        <a:xfrm>
          <a:off x="1466850" y="156876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AnnualEnergyProductionDefinition" textlink="">
      <xdr:nvSpPr>
        <xdr:cNvPr id="45" name="Oval 44">
          <a:extLst>
            <a:ext uri="{FF2B5EF4-FFF2-40B4-BE49-F238E27FC236}">
              <a16:creationId xmlns:a16="http://schemas.microsoft.com/office/drawing/2014/main" id="{00000000-0008-0000-0200-00002D000000}"/>
            </a:ext>
          </a:extLst>
        </xdr:cNvPr>
        <xdr:cNvSpPr/>
      </xdr:nvSpPr>
      <xdr:spPr>
        <a:xfrm>
          <a:off x="1466850" y="166592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213</xdr:row>
      <xdr:rowOff>19050</xdr:rowOff>
    </xdr:from>
    <xdr:to>
      <xdr:col>9</xdr:col>
      <xdr:colOff>156210</xdr:colOff>
      <xdr:row>213</xdr:row>
      <xdr:rowOff>156210</xdr:rowOff>
    </xdr:to>
    <xdr:sp macro="[0]!FixedChargeRateDefinition" textlink="">
      <xdr:nvSpPr>
        <xdr:cNvPr id="46" name="Oval 45">
          <a:extLst>
            <a:ext uri="{FF2B5EF4-FFF2-40B4-BE49-F238E27FC236}">
              <a16:creationId xmlns:a16="http://schemas.microsoft.com/office/drawing/2014/main" id="{00000000-0008-0000-0200-00002E000000}"/>
            </a:ext>
          </a:extLst>
        </xdr:cNvPr>
        <xdr:cNvSpPr/>
      </xdr:nvSpPr>
      <xdr:spPr>
        <a:xfrm>
          <a:off x="1466850" y="2146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249</xdr:row>
      <xdr:rowOff>19050</xdr:rowOff>
    </xdr:from>
    <xdr:to>
      <xdr:col>9</xdr:col>
      <xdr:colOff>156210</xdr:colOff>
      <xdr:row>249</xdr:row>
      <xdr:rowOff>156210</xdr:rowOff>
    </xdr:to>
    <xdr:sp macro="[0]!LCOEDefinition" textlink="">
      <xdr:nvSpPr>
        <xdr:cNvPr id="47" name="Oval 46">
          <a:extLst>
            <a:ext uri="{FF2B5EF4-FFF2-40B4-BE49-F238E27FC236}">
              <a16:creationId xmlns:a16="http://schemas.microsoft.com/office/drawing/2014/main" id="{00000000-0008-0000-0200-00002F000000}"/>
            </a:ext>
          </a:extLst>
        </xdr:cNvPr>
        <xdr:cNvSpPr/>
      </xdr:nvSpPr>
      <xdr:spPr>
        <a:xfrm>
          <a:off x="1466850" y="252603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99</xdr:row>
      <xdr:rowOff>19050</xdr:rowOff>
    </xdr:from>
    <xdr:to>
      <xdr:col>9</xdr:col>
      <xdr:colOff>156210</xdr:colOff>
      <xdr:row>99</xdr:row>
      <xdr:rowOff>156210</xdr:rowOff>
    </xdr:to>
    <xdr:sp macro="[0]!CapacityFactorDefinition" textlink="">
      <xdr:nvSpPr>
        <xdr:cNvPr id="50" name="Oval 49">
          <a:extLst>
            <a:ext uri="{FF2B5EF4-FFF2-40B4-BE49-F238E27FC236}">
              <a16:creationId xmlns:a16="http://schemas.microsoft.com/office/drawing/2014/main" id="{00000000-0008-0000-0200-000032000000}"/>
            </a:ext>
          </a:extLst>
        </xdr:cNvPr>
        <xdr:cNvSpPr/>
      </xdr:nvSpPr>
      <xdr:spPr>
        <a:xfrm>
          <a:off x="1466850" y="29241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99</xdr:row>
      <xdr:rowOff>19050</xdr:rowOff>
    </xdr:from>
    <xdr:to>
      <xdr:col>9</xdr:col>
      <xdr:colOff>156210</xdr:colOff>
      <xdr:row>99</xdr:row>
      <xdr:rowOff>156210</xdr:rowOff>
    </xdr:to>
    <xdr:sp macro="[0]!CapacityFactorDefinition" textlink="">
      <xdr:nvSpPr>
        <xdr:cNvPr id="52" name="Oval 51">
          <a:extLst>
            <a:ext uri="{FF2B5EF4-FFF2-40B4-BE49-F238E27FC236}">
              <a16:creationId xmlns:a16="http://schemas.microsoft.com/office/drawing/2014/main" id="{00000000-0008-0000-0200-000034000000}"/>
            </a:ext>
          </a:extLst>
        </xdr:cNvPr>
        <xdr:cNvSpPr/>
      </xdr:nvSpPr>
      <xdr:spPr>
        <a:xfrm>
          <a:off x="1466850" y="29241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AnnualEnergyProductionDefinition" textlink="">
      <xdr:nvSpPr>
        <xdr:cNvPr id="54" name="Oval 53">
          <a:extLst>
            <a:ext uri="{FF2B5EF4-FFF2-40B4-BE49-F238E27FC236}">
              <a16:creationId xmlns:a16="http://schemas.microsoft.com/office/drawing/2014/main" id="{00000000-0008-0000-0200-000036000000}"/>
            </a:ext>
          </a:extLst>
        </xdr:cNvPr>
        <xdr:cNvSpPr/>
      </xdr:nvSpPr>
      <xdr:spPr>
        <a:xfrm>
          <a:off x="1466850" y="48672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213</xdr:row>
      <xdr:rowOff>19050</xdr:rowOff>
    </xdr:from>
    <xdr:to>
      <xdr:col>9</xdr:col>
      <xdr:colOff>156210</xdr:colOff>
      <xdr:row>213</xdr:row>
      <xdr:rowOff>156210</xdr:rowOff>
    </xdr:to>
    <xdr:sp macro="[0]!FixedChargeRateDefinition" textlink="">
      <xdr:nvSpPr>
        <xdr:cNvPr id="61" name="Oval 60">
          <a:extLst>
            <a:ext uri="{FF2B5EF4-FFF2-40B4-BE49-F238E27FC236}">
              <a16:creationId xmlns:a16="http://schemas.microsoft.com/office/drawing/2014/main" id="{00000000-0008-0000-0200-00003D000000}"/>
            </a:ext>
          </a:extLst>
        </xdr:cNvPr>
        <xdr:cNvSpPr/>
      </xdr:nvSpPr>
      <xdr:spPr>
        <a:xfrm>
          <a:off x="1466850" y="96869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213</xdr:row>
      <xdr:rowOff>19050</xdr:rowOff>
    </xdr:from>
    <xdr:to>
      <xdr:col>9</xdr:col>
      <xdr:colOff>156210</xdr:colOff>
      <xdr:row>213</xdr:row>
      <xdr:rowOff>156210</xdr:rowOff>
    </xdr:to>
    <xdr:sp macro="[0]!WACCDefinition" textlink="">
      <xdr:nvSpPr>
        <xdr:cNvPr id="63" name="Oval 62">
          <a:extLst>
            <a:ext uri="{FF2B5EF4-FFF2-40B4-BE49-F238E27FC236}">
              <a16:creationId xmlns:a16="http://schemas.microsoft.com/office/drawing/2014/main" id="{00000000-0008-0000-0200-00003F000000}"/>
            </a:ext>
          </a:extLst>
        </xdr:cNvPr>
        <xdr:cNvSpPr/>
      </xdr:nvSpPr>
      <xdr:spPr>
        <a:xfrm>
          <a:off x="1466850" y="9696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33</xdr:row>
      <xdr:rowOff>19050</xdr:rowOff>
    </xdr:from>
    <xdr:to>
      <xdr:col>13</xdr:col>
      <xdr:colOff>613410</xdr:colOff>
      <xdr:row>33</xdr:row>
      <xdr:rowOff>156210</xdr:rowOff>
    </xdr:to>
    <xdr:sp macro="[0]!WACCDefinition" textlink="">
      <xdr:nvSpPr>
        <xdr:cNvPr id="74" name="Oval 73">
          <a:extLst>
            <a:ext uri="{FF2B5EF4-FFF2-40B4-BE49-F238E27FC236}">
              <a16:creationId xmlns:a16="http://schemas.microsoft.com/office/drawing/2014/main" id="{00000000-0008-0000-0200-00004A000000}"/>
            </a:ext>
          </a:extLst>
        </xdr:cNvPr>
        <xdr:cNvSpPr/>
      </xdr:nvSpPr>
      <xdr:spPr>
        <a:xfrm>
          <a:off x="4895850" y="485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131</xdr:row>
      <xdr:rowOff>19050</xdr:rowOff>
    </xdr:from>
    <xdr:to>
      <xdr:col>9</xdr:col>
      <xdr:colOff>156210</xdr:colOff>
      <xdr:row>131</xdr:row>
      <xdr:rowOff>156210</xdr:rowOff>
    </xdr:to>
    <xdr:sp macro="[0]!AnnualEnergyProductionDefinition" textlink="">
      <xdr:nvSpPr>
        <xdr:cNvPr id="66" name="Oval 65">
          <a:extLst>
            <a:ext uri="{FF2B5EF4-FFF2-40B4-BE49-F238E27FC236}">
              <a16:creationId xmlns:a16="http://schemas.microsoft.com/office/drawing/2014/main" id="{00000000-0008-0000-0200-000042000000}"/>
            </a:ext>
          </a:extLst>
        </xdr:cNvPr>
        <xdr:cNvSpPr/>
      </xdr:nvSpPr>
      <xdr:spPr>
        <a:xfrm>
          <a:off x="1466850" y="3152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131</xdr:row>
      <xdr:rowOff>19050</xdr:rowOff>
    </xdr:from>
    <xdr:to>
      <xdr:col>9</xdr:col>
      <xdr:colOff>156210</xdr:colOff>
      <xdr:row>131</xdr:row>
      <xdr:rowOff>156210</xdr:rowOff>
    </xdr:to>
    <xdr:sp macro="[0]!AnnualEnergyProductionDefinition" textlink="">
      <xdr:nvSpPr>
        <xdr:cNvPr id="67" name="Oval 66">
          <a:extLst>
            <a:ext uri="{FF2B5EF4-FFF2-40B4-BE49-F238E27FC236}">
              <a16:creationId xmlns:a16="http://schemas.microsoft.com/office/drawing/2014/main" id="{00000000-0008-0000-0200-000043000000}"/>
            </a:ext>
          </a:extLst>
        </xdr:cNvPr>
        <xdr:cNvSpPr/>
      </xdr:nvSpPr>
      <xdr:spPr>
        <a:xfrm>
          <a:off x="1466850" y="3152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147</xdr:row>
      <xdr:rowOff>19050</xdr:rowOff>
    </xdr:from>
    <xdr:to>
      <xdr:col>9</xdr:col>
      <xdr:colOff>156210</xdr:colOff>
      <xdr:row>147</xdr:row>
      <xdr:rowOff>156210</xdr:rowOff>
    </xdr:to>
    <xdr:sp macro="[0]!AnnualEnergyProductionDefinition" textlink="">
      <xdr:nvSpPr>
        <xdr:cNvPr id="68" name="Oval 67">
          <a:extLst>
            <a:ext uri="{FF2B5EF4-FFF2-40B4-BE49-F238E27FC236}">
              <a16:creationId xmlns:a16="http://schemas.microsoft.com/office/drawing/2014/main" id="{00000000-0008-0000-0200-000044000000}"/>
            </a:ext>
          </a:extLst>
        </xdr:cNvPr>
        <xdr:cNvSpPr/>
      </xdr:nvSpPr>
      <xdr:spPr>
        <a:xfrm>
          <a:off x="1466850" y="3152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147</xdr:row>
      <xdr:rowOff>19050</xdr:rowOff>
    </xdr:from>
    <xdr:to>
      <xdr:col>9</xdr:col>
      <xdr:colOff>156210</xdr:colOff>
      <xdr:row>147</xdr:row>
      <xdr:rowOff>156210</xdr:rowOff>
    </xdr:to>
    <xdr:sp macro="[0]!AnnualEnergyProductionDefinition" textlink="">
      <xdr:nvSpPr>
        <xdr:cNvPr id="69" name="Oval 68">
          <a:extLst>
            <a:ext uri="{FF2B5EF4-FFF2-40B4-BE49-F238E27FC236}">
              <a16:creationId xmlns:a16="http://schemas.microsoft.com/office/drawing/2014/main" id="{00000000-0008-0000-0200-000045000000}"/>
            </a:ext>
          </a:extLst>
        </xdr:cNvPr>
        <xdr:cNvSpPr/>
      </xdr:nvSpPr>
      <xdr:spPr>
        <a:xfrm>
          <a:off x="1466850" y="3152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131</xdr:row>
      <xdr:rowOff>19050</xdr:rowOff>
    </xdr:from>
    <xdr:to>
      <xdr:col>9</xdr:col>
      <xdr:colOff>156210</xdr:colOff>
      <xdr:row>131</xdr:row>
      <xdr:rowOff>156210</xdr:rowOff>
    </xdr:to>
    <xdr:sp macro="[0]!ConstructionFinanceDefinition" textlink="">
      <xdr:nvSpPr>
        <xdr:cNvPr id="70" name="Oval 69">
          <a:extLst>
            <a:ext uri="{FF2B5EF4-FFF2-40B4-BE49-F238E27FC236}">
              <a16:creationId xmlns:a16="http://schemas.microsoft.com/office/drawing/2014/main" id="{00000000-0008-0000-0200-000046000000}"/>
            </a:ext>
          </a:extLst>
        </xdr:cNvPr>
        <xdr:cNvSpPr/>
      </xdr:nvSpPr>
      <xdr:spPr>
        <a:xfrm>
          <a:off x="1466850" y="199358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147</xdr:row>
      <xdr:rowOff>19050</xdr:rowOff>
    </xdr:from>
    <xdr:to>
      <xdr:col>9</xdr:col>
      <xdr:colOff>156210</xdr:colOff>
      <xdr:row>147</xdr:row>
      <xdr:rowOff>156210</xdr:rowOff>
    </xdr:to>
    <xdr:sp macro="[0]!AnnualEnergyProductionDefinition" textlink="">
      <xdr:nvSpPr>
        <xdr:cNvPr id="72" name="Oval 71">
          <a:extLst>
            <a:ext uri="{FF2B5EF4-FFF2-40B4-BE49-F238E27FC236}">
              <a16:creationId xmlns:a16="http://schemas.microsoft.com/office/drawing/2014/main" id="{00000000-0008-0000-0200-000048000000}"/>
            </a:ext>
          </a:extLst>
        </xdr:cNvPr>
        <xdr:cNvSpPr/>
      </xdr:nvSpPr>
      <xdr:spPr>
        <a:xfrm>
          <a:off x="1466850" y="340899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147</xdr:row>
      <xdr:rowOff>19050</xdr:rowOff>
    </xdr:from>
    <xdr:to>
      <xdr:col>9</xdr:col>
      <xdr:colOff>156210</xdr:colOff>
      <xdr:row>147</xdr:row>
      <xdr:rowOff>156210</xdr:rowOff>
    </xdr:to>
    <xdr:sp macro="[0]!AnnualEnergyProductionDefinition" textlink="">
      <xdr:nvSpPr>
        <xdr:cNvPr id="73" name="Oval 72">
          <a:extLst>
            <a:ext uri="{FF2B5EF4-FFF2-40B4-BE49-F238E27FC236}">
              <a16:creationId xmlns:a16="http://schemas.microsoft.com/office/drawing/2014/main" id="{00000000-0008-0000-0200-000049000000}"/>
            </a:ext>
          </a:extLst>
        </xdr:cNvPr>
        <xdr:cNvSpPr/>
      </xdr:nvSpPr>
      <xdr:spPr>
        <a:xfrm>
          <a:off x="1466850" y="340899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147</xdr:row>
      <xdr:rowOff>19050</xdr:rowOff>
    </xdr:from>
    <xdr:to>
      <xdr:col>9</xdr:col>
      <xdr:colOff>156210</xdr:colOff>
      <xdr:row>147</xdr:row>
      <xdr:rowOff>156210</xdr:rowOff>
    </xdr:to>
    <xdr:sp macro="[0]!ConstructionFinanceDefinition" textlink="">
      <xdr:nvSpPr>
        <xdr:cNvPr id="75" name="Oval 74">
          <a:extLst>
            <a:ext uri="{FF2B5EF4-FFF2-40B4-BE49-F238E27FC236}">
              <a16:creationId xmlns:a16="http://schemas.microsoft.com/office/drawing/2014/main" id="{00000000-0008-0000-0200-00004B000000}"/>
            </a:ext>
          </a:extLst>
        </xdr:cNvPr>
        <xdr:cNvSpPr/>
      </xdr:nvSpPr>
      <xdr:spPr>
        <a:xfrm>
          <a:off x="1466850" y="340899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131</xdr:row>
      <xdr:rowOff>19050</xdr:rowOff>
    </xdr:from>
    <xdr:to>
      <xdr:col>9</xdr:col>
      <xdr:colOff>156210</xdr:colOff>
      <xdr:row>131</xdr:row>
      <xdr:rowOff>156210</xdr:rowOff>
    </xdr:to>
    <xdr:sp macro="[0]!CapitalCostDefinition" textlink="">
      <xdr:nvSpPr>
        <xdr:cNvPr id="76" name="Oval 75">
          <a:extLst>
            <a:ext uri="{FF2B5EF4-FFF2-40B4-BE49-F238E27FC236}">
              <a16:creationId xmlns:a16="http://schemas.microsoft.com/office/drawing/2014/main" id="{00000000-0008-0000-0200-00004C000000}"/>
            </a:ext>
          </a:extLst>
        </xdr:cNvPr>
        <xdr:cNvSpPr/>
      </xdr:nvSpPr>
      <xdr:spPr>
        <a:xfrm>
          <a:off x="1466850" y="19069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131</xdr:row>
      <xdr:rowOff>19050</xdr:rowOff>
    </xdr:from>
    <xdr:to>
      <xdr:col>9</xdr:col>
      <xdr:colOff>156210</xdr:colOff>
      <xdr:row>131</xdr:row>
      <xdr:rowOff>156210</xdr:rowOff>
    </xdr:to>
    <xdr:sp macro="[0]!CapitalCostDefinition" textlink="">
      <xdr:nvSpPr>
        <xdr:cNvPr id="77" name="Oval 76">
          <a:extLst>
            <a:ext uri="{FF2B5EF4-FFF2-40B4-BE49-F238E27FC236}">
              <a16:creationId xmlns:a16="http://schemas.microsoft.com/office/drawing/2014/main" id="{00000000-0008-0000-0200-00004D000000}"/>
            </a:ext>
          </a:extLst>
        </xdr:cNvPr>
        <xdr:cNvSpPr/>
      </xdr:nvSpPr>
      <xdr:spPr>
        <a:xfrm>
          <a:off x="1466850" y="19069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771525</xdr:colOff>
          <xdr:row>2</xdr:row>
          <xdr:rowOff>85725</xdr:rowOff>
        </xdr:from>
        <xdr:to>
          <xdr:col>11</xdr:col>
          <xdr:colOff>381000</xdr:colOff>
          <xdr:row>4</xdr:row>
          <xdr:rowOff>85725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581025</xdr:colOff>
          <xdr:row>2</xdr:row>
          <xdr:rowOff>66675</xdr:rowOff>
        </xdr:from>
        <xdr:to>
          <xdr:col>18</xdr:col>
          <xdr:colOff>762000</xdr:colOff>
          <xdr:row>4</xdr:row>
          <xdr:rowOff>66675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695325</xdr:colOff>
          <xdr:row>2</xdr:row>
          <xdr:rowOff>85725</xdr:rowOff>
        </xdr:from>
        <xdr:to>
          <xdr:col>14</xdr:col>
          <xdr:colOff>0</xdr:colOff>
          <xdr:row>4</xdr:row>
          <xdr:rowOff>85725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266700</xdr:colOff>
          <xdr:row>2</xdr:row>
          <xdr:rowOff>76200</xdr:rowOff>
        </xdr:from>
        <xdr:to>
          <xdr:col>16</xdr:col>
          <xdr:colOff>342900</xdr:colOff>
          <xdr:row>4</xdr:row>
          <xdr:rowOff>76200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200-00001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Graphics</a:t>
              </a:r>
            </a:p>
          </xdr:txBody>
        </xdr:sp>
        <xdr:clientData fPrintsWithSheet="0"/>
      </xdr:twoCellAnchor>
    </mc:Choice>
    <mc:Fallback/>
  </mc:AlternateContent>
  <xdr:twoCellAnchor>
    <xdr:from>
      <xdr:col>9</xdr:col>
      <xdr:colOff>19050</xdr:colOff>
      <xdr:row>86</xdr:row>
      <xdr:rowOff>19050</xdr:rowOff>
    </xdr:from>
    <xdr:to>
      <xdr:col>9</xdr:col>
      <xdr:colOff>156210</xdr:colOff>
      <xdr:row>86</xdr:row>
      <xdr:rowOff>156210</xdr:rowOff>
    </xdr:to>
    <xdr:sp macro="[0]!LCOEDefinition" textlink="">
      <xdr:nvSpPr>
        <xdr:cNvPr id="78" name="Oval 77">
          <a:extLst>
            <a:ext uri="{FF2B5EF4-FFF2-40B4-BE49-F238E27FC236}">
              <a16:creationId xmlns:a16="http://schemas.microsoft.com/office/drawing/2014/main" id="{00000000-0008-0000-0200-00004E000000}"/>
            </a:ext>
          </a:extLst>
        </xdr:cNvPr>
        <xdr:cNvSpPr/>
      </xdr:nvSpPr>
      <xdr:spPr>
        <a:xfrm>
          <a:off x="1483519" y="14116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41</xdr:row>
      <xdr:rowOff>19050</xdr:rowOff>
    </xdr:from>
    <xdr:to>
      <xdr:col>9</xdr:col>
      <xdr:colOff>156210</xdr:colOff>
      <xdr:row>41</xdr:row>
      <xdr:rowOff>156210</xdr:rowOff>
    </xdr:to>
    <xdr:sp macro="[0]!OperatingExpensesDefinition" textlink="">
      <xdr:nvSpPr>
        <xdr:cNvPr id="83" name="Oval 82">
          <a:extLst>
            <a:ext uri="{FF2B5EF4-FFF2-40B4-BE49-F238E27FC236}">
              <a16:creationId xmlns:a16="http://schemas.microsoft.com/office/drawing/2014/main" id="{00000000-0008-0000-0200-000053000000}"/>
            </a:ext>
          </a:extLst>
        </xdr:cNvPr>
        <xdr:cNvSpPr/>
      </xdr:nvSpPr>
      <xdr:spPr>
        <a:xfrm>
          <a:off x="2038350" y="10255250"/>
          <a:ext cx="137160" cy="482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47</xdr:row>
      <xdr:rowOff>19050</xdr:rowOff>
    </xdr:from>
    <xdr:to>
      <xdr:col>9</xdr:col>
      <xdr:colOff>156210</xdr:colOff>
      <xdr:row>47</xdr:row>
      <xdr:rowOff>156210</xdr:rowOff>
    </xdr:to>
    <xdr:sp macro="[0]!OperatingExpensesDefinition" textlink="">
      <xdr:nvSpPr>
        <xdr:cNvPr id="85" name="Oval 84">
          <a:extLst>
            <a:ext uri="{FF2B5EF4-FFF2-40B4-BE49-F238E27FC236}">
              <a16:creationId xmlns:a16="http://schemas.microsoft.com/office/drawing/2014/main" id="{00000000-0008-0000-0200-000055000000}"/>
            </a:ext>
          </a:extLst>
        </xdr:cNvPr>
        <xdr:cNvSpPr/>
      </xdr:nvSpPr>
      <xdr:spPr>
        <a:xfrm>
          <a:off x="2038350" y="8629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47</xdr:row>
      <xdr:rowOff>19050</xdr:rowOff>
    </xdr:from>
    <xdr:to>
      <xdr:col>9</xdr:col>
      <xdr:colOff>156210</xdr:colOff>
      <xdr:row>47</xdr:row>
      <xdr:rowOff>156210</xdr:rowOff>
    </xdr:to>
    <xdr:sp macro="[0]!OperatingExpensesDefinition" textlink="">
      <xdr:nvSpPr>
        <xdr:cNvPr id="86" name="Oval 85">
          <a:extLst>
            <a:ext uri="{FF2B5EF4-FFF2-40B4-BE49-F238E27FC236}">
              <a16:creationId xmlns:a16="http://schemas.microsoft.com/office/drawing/2014/main" id="{00000000-0008-0000-0200-000056000000}"/>
            </a:ext>
          </a:extLst>
        </xdr:cNvPr>
        <xdr:cNvSpPr/>
      </xdr:nvSpPr>
      <xdr:spPr>
        <a:xfrm>
          <a:off x="2038350" y="8629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195</xdr:row>
      <xdr:rowOff>19050</xdr:rowOff>
    </xdr:from>
    <xdr:to>
      <xdr:col>9</xdr:col>
      <xdr:colOff>156210</xdr:colOff>
      <xdr:row>195</xdr:row>
      <xdr:rowOff>156210</xdr:rowOff>
    </xdr:to>
    <xdr:sp macro="[0]!OperatingExpensesDefinition" textlink="">
      <xdr:nvSpPr>
        <xdr:cNvPr id="91" name="Oval 90">
          <a:extLst>
            <a:ext uri="{FF2B5EF4-FFF2-40B4-BE49-F238E27FC236}">
              <a16:creationId xmlns:a16="http://schemas.microsoft.com/office/drawing/2014/main" id="{00000000-0008-0000-0200-00005B000000}"/>
            </a:ext>
          </a:extLst>
        </xdr:cNvPr>
        <xdr:cNvSpPr/>
      </xdr:nvSpPr>
      <xdr:spPr>
        <a:xfrm>
          <a:off x="2038350" y="4366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195</xdr:row>
      <xdr:rowOff>19050</xdr:rowOff>
    </xdr:from>
    <xdr:to>
      <xdr:col>9</xdr:col>
      <xdr:colOff>156210</xdr:colOff>
      <xdr:row>195</xdr:row>
      <xdr:rowOff>156210</xdr:rowOff>
    </xdr:to>
    <xdr:sp macro="[0]!OperatingExpensesDefinition" textlink="">
      <xdr:nvSpPr>
        <xdr:cNvPr id="92" name="Oval 91">
          <a:extLst>
            <a:ext uri="{FF2B5EF4-FFF2-40B4-BE49-F238E27FC236}">
              <a16:creationId xmlns:a16="http://schemas.microsoft.com/office/drawing/2014/main" id="{00000000-0008-0000-0200-00005C000000}"/>
            </a:ext>
          </a:extLst>
        </xdr:cNvPr>
        <xdr:cNvSpPr/>
      </xdr:nvSpPr>
      <xdr:spPr>
        <a:xfrm>
          <a:off x="2038350" y="2352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195</xdr:row>
      <xdr:rowOff>19050</xdr:rowOff>
    </xdr:from>
    <xdr:to>
      <xdr:col>9</xdr:col>
      <xdr:colOff>156210</xdr:colOff>
      <xdr:row>195</xdr:row>
      <xdr:rowOff>156210</xdr:rowOff>
    </xdr:to>
    <xdr:sp macro="[0]!OperatingExpensesDefinition" textlink="">
      <xdr:nvSpPr>
        <xdr:cNvPr id="93" name="Oval 92">
          <a:extLst>
            <a:ext uri="{FF2B5EF4-FFF2-40B4-BE49-F238E27FC236}">
              <a16:creationId xmlns:a16="http://schemas.microsoft.com/office/drawing/2014/main" id="{00000000-0008-0000-0200-00005D000000}"/>
            </a:ext>
          </a:extLst>
        </xdr:cNvPr>
        <xdr:cNvSpPr/>
      </xdr:nvSpPr>
      <xdr:spPr>
        <a:xfrm>
          <a:off x="2038350" y="2352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195</xdr:row>
      <xdr:rowOff>19050</xdr:rowOff>
    </xdr:from>
    <xdr:to>
      <xdr:col>9</xdr:col>
      <xdr:colOff>156210</xdr:colOff>
      <xdr:row>195</xdr:row>
      <xdr:rowOff>156210</xdr:rowOff>
    </xdr:to>
    <xdr:sp macro="[0]!OperatingExpensesDefinition" textlink="">
      <xdr:nvSpPr>
        <xdr:cNvPr id="94" name="Oval 93">
          <a:extLst>
            <a:ext uri="{FF2B5EF4-FFF2-40B4-BE49-F238E27FC236}">
              <a16:creationId xmlns:a16="http://schemas.microsoft.com/office/drawing/2014/main" id="{00000000-0008-0000-0200-00005E000000}"/>
            </a:ext>
          </a:extLst>
        </xdr:cNvPr>
        <xdr:cNvSpPr/>
      </xdr:nvSpPr>
      <xdr:spPr>
        <a:xfrm>
          <a:off x="2038350" y="2352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195</xdr:row>
      <xdr:rowOff>19050</xdr:rowOff>
    </xdr:from>
    <xdr:to>
      <xdr:col>9</xdr:col>
      <xdr:colOff>156210</xdr:colOff>
      <xdr:row>195</xdr:row>
      <xdr:rowOff>156210</xdr:rowOff>
    </xdr:to>
    <xdr:sp macro="[0]!OperatingExpensesDefinition" textlink="">
      <xdr:nvSpPr>
        <xdr:cNvPr id="95" name="Oval 94">
          <a:extLst>
            <a:ext uri="{FF2B5EF4-FFF2-40B4-BE49-F238E27FC236}">
              <a16:creationId xmlns:a16="http://schemas.microsoft.com/office/drawing/2014/main" id="{00000000-0008-0000-0200-00005F000000}"/>
            </a:ext>
          </a:extLst>
        </xdr:cNvPr>
        <xdr:cNvSpPr/>
      </xdr:nvSpPr>
      <xdr:spPr>
        <a:xfrm>
          <a:off x="2038350" y="2352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0</xdr:colOff>
      <xdr:row>23</xdr:row>
      <xdr:rowOff>0</xdr:rowOff>
    </xdr:from>
    <xdr:to>
      <xdr:col>9</xdr:col>
      <xdr:colOff>137160</xdr:colOff>
      <xdr:row>23</xdr:row>
      <xdr:rowOff>137160</xdr:rowOff>
    </xdr:to>
    <xdr:sp macro="[0]!CapitalCostDefinition" textlink="">
      <xdr:nvSpPr>
        <xdr:cNvPr id="97" name="Oval 96">
          <a:extLst>
            <a:ext uri="{FF2B5EF4-FFF2-40B4-BE49-F238E27FC236}">
              <a16:creationId xmlns:a16="http://schemas.microsoft.com/office/drawing/2014/main" id="{00000000-0008-0000-0200-000061000000}"/>
            </a:ext>
          </a:extLst>
        </xdr:cNvPr>
        <xdr:cNvSpPr/>
      </xdr:nvSpPr>
      <xdr:spPr>
        <a:xfrm>
          <a:off x="2019300" y="36322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7</xdr:col>
      <xdr:colOff>50800</xdr:colOff>
      <xdr:row>274</xdr:row>
      <xdr:rowOff>60326</xdr:rowOff>
    </xdr:from>
    <xdr:to>
      <xdr:col>28</xdr:col>
      <xdr:colOff>658091</xdr:colOff>
      <xdr:row>318</xdr:row>
      <xdr:rowOff>97592</xdr:rowOff>
    </xdr:to>
    <xdr:grpSp>
      <xdr:nvGrpSpPr>
        <xdr:cNvPr id="11" name="Group 10">
          <a:extLst>
            <a:ext uri="{FF2B5EF4-FFF2-40B4-BE49-F238E27FC236}">
              <a16:creationId xmlns:a16="http://schemas.microsoft.com/office/drawing/2014/main" id="{00000000-0008-0000-0200-00000B000000}"/>
            </a:ext>
          </a:extLst>
        </xdr:cNvPr>
        <xdr:cNvGrpSpPr/>
      </xdr:nvGrpSpPr>
      <xdr:grpSpPr>
        <a:xfrm>
          <a:off x="1346200" y="47094776"/>
          <a:ext cx="16142566" cy="7581066"/>
          <a:chOff x="1346200" y="61610876"/>
          <a:chExt cx="16142566" cy="7581066"/>
        </a:xfrm>
      </xdr:grpSpPr>
      <xdr:grpSp>
        <xdr:nvGrpSpPr>
          <xdr:cNvPr id="113" name="Group 112">
            <a:extLst>
              <a:ext uri="{FF2B5EF4-FFF2-40B4-BE49-F238E27FC236}">
                <a16:creationId xmlns:a16="http://schemas.microsoft.com/office/drawing/2014/main" id="{00000000-0008-0000-0200-000071000000}"/>
              </a:ext>
            </a:extLst>
          </xdr:cNvPr>
          <xdr:cNvGrpSpPr/>
        </xdr:nvGrpSpPr>
        <xdr:grpSpPr>
          <a:xfrm>
            <a:off x="1346200" y="61610876"/>
            <a:ext cx="16142566" cy="7581066"/>
            <a:chOff x="5593877" y="56929861"/>
            <a:chExt cx="22376031" cy="6553199"/>
          </a:xfrm>
        </xdr:grpSpPr>
        <xdr:graphicFrame macro="">
          <xdr:nvGraphicFramePr>
            <xdr:cNvPr id="115" name="Chart 114">
              <a:extLst>
                <a:ext uri="{FF2B5EF4-FFF2-40B4-BE49-F238E27FC236}">
                  <a16:creationId xmlns:a16="http://schemas.microsoft.com/office/drawing/2014/main" id="{00000000-0008-0000-0200-000073000000}"/>
                </a:ext>
              </a:extLst>
            </xdr:cNvPr>
            <xdr:cNvGraphicFramePr>
              <a:graphicFrameLocks/>
            </xdr:cNvGraphicFramePr>
          </xdr:nvGraphicFramePr>
          <xdr:xfrm>
            <a:off x="5593877" y="56929861"/>
            <a:ext cx="22376031" cy="6553199"/>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114" name="Group 113">
              <a:extLst>
                <a:ext uri="{FF2B5EF4-FFF2-40B4-BE49-F238E27FC236}">
                  <a16:creationId xmlns:a16="http://schemas.microsoft.com/office/drawing/2014/main" id="{00000000-0008-0000-0200-000072000000}"/>
                </a:ext>
              </a:extLst>
            </xdr:cNvPr>
            <xdr:cNvGrpSpPr/>
          </xdr:nvGrpSpPr>
          <xdr:grpSpPr>
            <a:xfrm>
              <a:off x="9893679" y="57140982"/>
              <a:ext cx="17011794" cy="728847"/>
              <a:chOff x="6936794" y="54678347"/>
              <a:chExt cx="8076077" cy="605863"/>
            </a:xfrm>
          </xdr:grpSpPr>
          <xdr:sp macro="" textlink="">
            <xdr:nvSpPr>
              <xdr:cNvPr id="118" name="TextBox 117">
                <a:extLst>
                  <a:ext uri="{FF2B5EF4-FFF2-40B4-BE49-F238E27FC236}">
                    <a16:creationId xmlns:a16="http://schemas.microsoft.com/office/drawing/2014/main" id="{00000000-0008-0000-0200-000076000000}"/>
                  </a:ext>
                </a:extLst>
              </xdr:cNvPr>
              <xdr:cNvSpPr txBox="1"/>
            </xdr:nvSpPr>
            <xdr:spPr>
              <a:xfrm>
                <a:off x="10307346" y="54678347"/>
                <a:ext cx="1142487" cy="2463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r>
                  <a:rPr lang="en-US" sz="1600" b="1"/>
                  <a:t>Future Projections</a:t>
                </a:r>
              </a:p>
            </xdr:txBody>
          </xdr:sp>
          <xdr:sp macro="" textlink="">
            <xdr:nvSpPr>
              <xdr:cNvPr id="117" name="Left Brace 116">
                <a:extLst>
                  <a:ext uri="{FF2B5EF4-FFF2-40B4-BE49-F238E27FC236}">
                    <a16:creationId xmlns:a16="http://schemas.microsoft.com/office/drawing/2014/main" id="{00000000-0008-0000-0200-000075000000}"/>
                  </a:ext>
                </a:extLst>
              </xdr:cNvPr>
              <xdr:cNvSpPr/>
            </xdr:nvSpPr>
            <xdr:spPr>
              <a:xfrm rot="5400000">
                <a:off x="10804181" y="51075519"/>
                <a:ext cx="341304" cy="8076077"/>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sp macro="" textlink="">
          <xdr:nvSpPr>
            <xdr:cNvPr id="116" name="TextBox 115">
              <a:extLst>
                <a:ext uri="{FF2B5EF4-FFF2-40B4-BE49-F238E27FC236}">
                  <a16:creationId xmlns:a16="http://schemas.microsoft.com/office/drawing/2014/main" id="{00000000-0008-0000-0200-000074000000}"/>
                </a:ext>
              </a:extLst>
            </xdr:cNvPr>
            <xdr:cNvSpPr txBox="1"/>
          </xdr:nvSpPr>
          <xdr:spPr>
            <a:xfrm>
              <a:off x="8524398" y="57199958"/>
              <a:ext cx="1932730" cy="2963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r>
                <a:rPr lang="en-US" sz="1600" b="1"/>
                <a:t>Current (2013)</a:t>
              </a:r>
            </a:p>
          </xdr:txBody>
        </xdr:sp>
      </xdr:grpSp>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a:off x="4117041" y="62247557"/>
            <a:ext cx="0" cy="365311"/>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7718</xdr:colOff>
      <xdr:row>326</xdr:row>
      <xdr:rowOff>45270</xdr:rowOff>
    </xdr:from>
    <xdr:to>
      <xdr:col>26</xdr:col>
      <xdr:colOff>680357</xdr:colOff>
      <xdr:row>369</xdr:row>
      <xdr:rowOff>101814</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1303118" y="55995120"/>
          <a:ext cx="14702964" cy="7428894"/>
          <a:chOff x="1303118" y="70511220"/>
          <a:chExt cx="14702964" cy="7428894"/>
        </a:xfrm>
      </xdr:grpSpPr>
      <xdr:grpSp>
        <xdr:nvGrpSpPr>
          <xdr:cNvPr id="9" name="Group 8">
            <a:extLst>
              <a:ext uri="{FF2B5EF4-FFF2-40B4-BE49-F238E27FC236}">
                <a16:creationId xmlns:a16="http://schemas.microsoft.com/office/drawing/2014/main" id="{00000000-0008-0000-0200-000009000000}"/>
              </a:ext>
            </a:extLst>
          </xdr:cNvPr>
          <xdr:cNvGrpSpPr/>
        </xdr:nvGrpSpPr>
        <xdr:grpSpPr>
          <a:xfrm>
            <a:off x="1303118" y="70511220"/>
            <a:ext cx="14702964" cy="7428894"/>
            <a:chOff x="6629398" y="62306424"/>
            <a:chExt cx="21937135" cy="6654577"/>
          </a:xfrm>
        </xdr:grpSpPr>
        <xdr:graphicFrame macro="">
          <xdr:nvGraphicFramePr>
            <xdr:cNvPr id="96" name="Chart 95">
              <a:extLst>
                <a:ext uri="{FF2B5EF4-FFF2-40B4-BE49-F238E27FC236}">
                  <a16:creationId xmlns:a16="http://schemas.microsoft.com/office/drawing/2014/main" id="{00000000-0008-0000-0200-000060000000}"/>
                </a:ext>
              </a:extLst>
            </xdr:cNvPr>
            <xdr:cNvGraphicFramePr>
              <a:graphicFrameLocks/>
            </xdr:cNvGraphicFramePr>
          </xdr:nvGraphicFramePr>
          <xdr:xfrm>
            <a:off x="6629398" y="62407801"/>
            <a:ext cx="21937135" cy="6553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64" name="TextBox 63">
              <a:extLst>
                <a:ext uri="{FF2B5EF4-FFF2-40B4-BE49-F238E27FC236}">
                  <a16:creationId xmlns:a16="http://schemas.microsoft.com/office/drawing/2014/main" id="{00000000-0008-0000-0200-000040000000}"/>
                </a:ext>
              </a:extLst>
            </xdr:cNvPr>
            <xdr:cNvSpPr txBox="1"/>
          </xdr:nvSpPr>
          <xdr:spPr>
            <a:xfrm>
              <a:off x="9547390" y="62306424"/>
              <a:ext cx="3678088" cy="3944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t>Current (2013)</a:t>
              </a:r>
            </a:p>
          </xdr:txBody>
        </xdr:sp>
        <xdr:grpSp>
          <xdr:nvGrpSpPr>
            <xdr:cNvPr id="13" name="Group 12">
              <a:extLst>
                <a:ext uri="{FF2B5EF4-FFF2-40B4-BE49-F238E27FC236}">
                  <a16:creationId xmlns:a16="http://schemas.microsoft.com/office/drawing/2014/main" id="{00000000-0008-0000-0200-00000D000000}"/>
                </a:ext>
              </a:extLst>
            </xdr:cNvPr>
            <xdr:cNvGrpSpPr/>
          </xdr:nvGrpSpPr>
          <xdr:grpSpPr>
            <a:xfrm>
              <a:off x="11478216" y="62308681"/>
              <a:ext cx="16638601" cy="607546"/>
              <a:chOff x="6453966" y="59726196"/>
              <a:chExt cx="8114727" cy="567042"/>
            </a:xfrm>
          </xdr:grpSpPr>
          <xdr:sp macro="" textlink="">
            <xdr:nvSpPr>
              <xdr:cNvPr id="79" name="Left Brace 78">
                <a:extLst>
                  <a:ext uri="{FF2B5EF4-FFF2-40B4-BE49-F238E27FC236}">
                    <a16:creationId xmlns:a16="http://schemas.microsoft.com/office/drawing/2014/main" id="{00000000-0008-0000-0200-00004F000000}"/>
                  </a:ext>
                </a:extLst>
              </xdr:cNvPr>
              <xdr:cNvSpPr/>
            </xdr:nvSpPr>
            <xdr:spPr>
              <a:xfrm rot="5400000">
                <a:off x="10373218" y="56097762"/>
                <a:ext cx="276224" cy="8114727"/>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0" name="TextBox 79">
                <a:extLst>
                  <a:ext uri="{FF2B5EF4-FFF2-40B4-BE49-F238E27FC236}">
                    <a16:creationId xmlns:a16="http://schemas.microsoft.com/office/drawing/2014/main" id="{00000000-0008-0000-0200-000050000000}"/>
                  </a:ext>
                </a:extLst>
              </xdr:cNvPr>
              <xdr:cNvSpPr txBox="1"/>
            </xdr:nvSpPr>
            <xdr:spPr>
              <a:xfrm>
                <a:off x="9595175" y="59726196"/>
                <a:ext cx="2132818" cy="2837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t>Future Projections</a:t>
                </a:r>
              </a:p>
            </xdr:txBody>
          </xdr:sp>
        </xdr:grpSp>
      </xdr:grpSp>
      <xdr:cxnSp macro="">
        <xdr:nvCxnSpPr>
          <xdr:cNvPr id="100" name="Straight Arrow Connector 99">
            <a:extLst>
              <a:ext uri="{FF2B5EF4-FFF2-40B4-BE49-F238E27FC236}">
                <a16:creationId xmlns:a16="http://schemas.microsoft.com/office/drawing/2014/main" id="{00000000-0008-0000-0200-000064000000}"/>
              </a:ext>
            </a:extLst>
          </xdr:cNvPr>
          <xdr:cNvCxnSpPr/>
        </xdr:nvCxnSpPr>
        <xdr:spPr>
          <a:xfrm>
            <a:off x="4137772" y="70837986"/>
            <a:ext cx="0" cy="365311"/>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67734</xdr:colOff>
      <xdr:row>377</xdr:row>
      <xdr:rowOff>95222</xdr:rowOff>
    </xdr:from>
    <xdr:to>
      <xdr:col>26</xdr:col>
      <xdr:colOff>204107</xdr:colOff>
      <xdr:row>421</xdr:row>
      <xdr:rowOff>71915</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677334" y="64789022"/>
          <a:ext cx="14852498" cy="7520493"/>
          <a:chOff x="680055" y="81819722"/>
          <a:chExt cx="14764052" cy="7759979"/>
        </a:xfrm>
      </xdr:grpSpPr>
      <xdr:grpSp>
        <xdr:nvGrpSpPr>
          <xdr:cNvPr id="106" name="Group 105">
            <a:extLst>
              <a:ext uri="{FF2B5EF4-FFF2-40B4-BE49-F238E27FC236}">
                <a16:creationId xmlns:a16="http://schemas.microsoft.com/office/drawing/2014/main" id="{00000000-0008-0000-0200-00006A000000}"/>
              </a:ext>
            </a:extLst>
          </xdr:cNvPr>
          <xdr:cNvGrpSpPr/>
        </xdr:nvGrpSpPr>
        <xdr:grpSpPr>
          <a:xfrm>
            <a:off x="680055" y="81819722"/>
            <a:ext cx="14764052" cy="7759979"/>
            <a:chOff x="4129417" y="56755742"/>
            <a:chExt cx="22376031" cy="6676526"/>
          </a:xfrm>
        </xdr:grpSpPr>
        <xdr:graphicFrame macro="">
          <xdr:nvGraphicFramePr>
            <xdr:cNvPr id="108" name="Chart 107">
              <a:extLst>
                <a:ext uri="{FF2B5EF4-FFF2-40B4-BE49-F238E27FC236}">
                  <a16:creationId xmlns:a16="http://schemas.microsoft.com/office/drawing/2014/main" id="{00000000-0008-0000-0200-00006C000000}"/>
                </a:ext>
              </a:extLst>
            </xdr:cNvPr>
            <xdr:cNvGraphicFramePr>
              <a:graphicFrameLocks/>
            </xdr:cNvGraphicFramePr>
          </xdr:nvGraphicFramePr>
          <xdr:xfrm>
            <a:off x="4129417" y="56879068"/>
            <a:ext cx="22376031"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107" name="Group 106">
              <a:extLst>
                <a:ext uri="{FF2B5EF4-FFF2-40B4-BE49-F238E27FC236}">
                  <a16:creationId xmlns:a16="http://schemas.microsoft.com/office/drawing/2014/main" id="{00000000-0008-0000-0200-00006B000000}"/>
                </a:ext>
              </a:extLst>
            </xdr:cNvPr>
            <xdr:cNvGrpSpPr/>
          </xdr:nvGrpSpPr>
          <xdr:grpSpPr>
            <a:xfrm>
              <a:off x="9842346" y="56809320"/>
              <a:ext cx="15896324" cy="598637"/>
              <a:chOff x="6912424" y="54402393"/>
              <a:chExt cx="7546525" cy="497622"/>
            </a:xfrm>
          </xdr:grpSpPr>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0051934" y="54402393"/>
                <a:ext cx="1688905" cy="260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t>Future Projections</a:t>
                </a:r>
              </a:p>
            </xdr:txBody>
          </xdr:sp>
          <xdr:sp macro="" textlink="">
            <xdr:nvSpPr>
              <xdr:cNvPr id="110" name="Left Brace 109">
                <a:extLst>
                  <a:ext uri="{FF2B5EF4-FFF2-40B4-BE49-F238E27FC236}">
                    <a16:creationId xmlns:a16="http://schemas.microsoft.com/office/drawing/2014/main" id="{00000000-0008-0000-0200-00006E000000}"/>
                  </a:ext>
                </a:extLst>
              </xdr:cNvPr>
              <xdr:cNvSpPr/>
            </xdr:nvSpPr>
            <xdr:spPr>
              <a:xfrm rot="5400000">
                <a:off x="10540523" y="50981589"/>
                <a:ext cx="290327" cy="75465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8190123" y="56755742"/>
              <a:ext cx="2732753" cy="4360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t>Current (2013)</a:t>
              </a:r>
            </a:p>
          </xdr:txBody>
        </xdr:sp>
      </xdr:grpSp>
      <xdr:cxnSp macro="">
        <xdr:nvCxnSpPr>
          <xdr:cNvPr id="105" name="Straight Arrow Connector 104">
            <a:extLst>
              <a:ext uri="{FF2B5EF4-FFF2-40B4-BE49-F238E27FC236}">
                <a16:creationId xmlns:a16="http://schemas.microsoft.com/office/drawing/2014/main" id="{00000000-0008-0000-0200-000069000000}"/>
              </a:ext>
            </a:extLst>
          </xdr:cNvPr>
          <xdr:cNvCxnSpPr/>
        </xdr:nvCxnSpPr>
        <xdr:spPr>
          <a:xfrm>
            <a:off x="4082136" y="82146322"/>
            <a:ext cx="0" cy="376820"/>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93132</xdr:colOff>
      <xdr:row>430</xdr:row>
      <xdr:rowOff>42749</xdr:rowOff>
    </xdr:from>
    <xdr:to>
      <xdr:col>26</xdr:col>
      <xdr:colOff>95248</xdr:colOff>
      <xdr:row>477</xdr:row>
      <xdr:rowOff>25364</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1274232" y="73823399"/>
          <a:ext cx="14146741" cy="8040765"/>
          <a:chOff x="1249739" y="91142570"/>
          <a:chExt cx="14085509" cy="8296580"/>
        </a:xfrm>
      </xdr:grpSpPr>
      <xdr:grpSp>
        <xdr:nvGrpSpPr>
          <xdr:cNvPr id="121" name="Group 120">
            <a:extLst>
              <a:ext uri="{FF2B5EF4-FFF2-40B4-BE49-F238E27FC236}">
                <a16:creationId xmlns:a16="http://schemas.microsoft.com/office/drawing/2014/main" id="{00000000-0008-0000-0200-000079000000}"/>
              </a:ext>
            </a:extLst>
          </xdr:cNvPr>
          <xdr:cNvGrpSpPr/>
        </xdr:nvGrpSpPr>
        <xdr:grpSpPr>
          <a:xfrm>
            <a:off x="1249739" y="91142570"/>
            <a:ext cx="14085509" cy="8296580"/>
            <a:chOff x="4747651" y="57447634"/>
            <a:chExt cx="22376031" cy="6553200"/>
          </a:xfrm>
        </xdr:grpSpPr>
        <xdr:graphicFrame macro="">
          <xdr:nvGraphicFramePr>
            <xdr:cNvPr id="123" name="Chart 122">
              <a:extLst>
                <a:ext uri="{FF2B5EF4-FFF2-40B4-BE49-F238E27FC236}">
                  <a16:creationId xmlns:a16="http://schemas.microsoft.com/office/drawing/2014/main" id="{00000000-0008-0000-0200-00007B000000}"/>
                </a:ext>
              </a:extLst>
            </xdr:cNvPr>
            <xdr:cNvGraphicFramePr>
              <a:graphicFrameLocks/>
            </xdr:cNvGraphicFramePr>
          </xdr:nvGraphicFramePr>
          <xdr:xfrm>
            <a:off x="4747651" y="57447634"/>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122" name="Group 121">
              <a:extLst>
                <a:ext uri="{FF2B5EF4-FFF2-40B4-BE49-F238E27FC236}">
                  <a16:creationId xmlns:a16="http://schemas.microsoft.com/office/drawing/2014/main" id="{00000000-0008-0000-0200-00007A000000}"/>
                </a:ext>
              </a:extLst>
            </xdr:cNvPr>
            <xdr:cNvGrpSpPr/>
          </xdr:nvGrpSpPr>
          <xdr:grpSpPr>
            <a:xfrm>
              <a:off x="9570206" y="57508346"/>
              <a:ext cx="16883377" cy="598579"/>
              <a:chOff x="6783244" y="54982715"/>
              <a:chExt cx="8015113" cy="497567"/>
            </a:xfrm>
          </xdr:grpSpPr>
          <xdr:sp macro="" textlink="">
            <xdr:nvSpPr>
              <xdr:cNvPr id="125" name="Left Brace 124">
                <a:extLst>
                  <a:ext uri="{FF2B5EF4-FFF2-40B4-BE49-F238E27FC236}">
                    <a16:creationId xmlns:a16="http://schemas.microsoft.com/office/drawing/2014/main" id="{00000000-0008-0000-0200-00007D000000}"/>
                  </a:ext>
                </a:extLst>
              </xdr:cNvPr>
              <xdr:cNvSpPr/>
            </xdr:nvSpPr>
            <xdr:spPr>
              <a:xfrm rot="5400000">
                <a:off x="10643420" y="51325344"/>
                <a:ext cx="294762" cy="8015113"/>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176896" y="54982715"/>
                <a:ext cx="1546053" cy="3682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t>Future Projections</a:t>
                </a:r>
              </a:p>
            </xdr:txBody>
          </xdr:sp>
        </xdr:grpSp>
        <xdr:sp macro="" textlink="">
          <xdr:nvSpPr>
            <xdr:cNvPr id="124" name="TextBox 123">
              <a:extLst>
                <a:ext uri="{FF2B5EF4-FFF2-40B4-BE49-F238E27FC236}">
                  <a16:creationId xmlns:a16="http://schemas.microsoft.com/office/drawing/2014/main" id="{00000000-0008-0000-0200-00007C000000}"/>
                </a:ext>
              </a:extLst>
            </xdr:cNvPr>
            <xdr:cNvSpPr txBox="1"/>
          </xdr:nvSpPr>
          <xdr:spPr>
            <a:xfrm>
              <a:off x="8068243" y="57552964"/>
              <a:ext cx="2898259" cy="3318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t>Current (2013)</a:t>
              </a:r>
            </a:p>
          </xdr:txBody>
        </xdr:sp>
      </xdr:grpSp>
      <xdr:cxnSp macro="">
        <xdr:nvCxnSpPr>
          <xdr:cNvPr id="119" name="Straight Arrow Connector 118">
            <a:extLst>
              <a:ext uri="{FF2B5EF4-FFF2-40B4-BE49-F238E27FC236}">
                <a16:creationId xmlns:a16="http://schemas.microsoft.com/office/drawing/2014/main" id="{00000000-0008-0000-0200-000077000000}"/>
              </a:ext>
            </a:extLst>
          </xdr:cNvPr>
          <xdr:cNvCxnSpPr/>
        </xdr:nvCxnSpPr>
        <xdr:spPr>
          <a:xfrm>
            <a:off x="4041019" y="91576043"/>
            <a:ext cx="0" cy="376820"/>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c:userShapes xmlns:c="http://schemas.openxmlformats.org/drawingml/2006/chart">
  <cdr:relSizeAnchor xmlns:cdr="http://schemas.openxmlformats.org/drawingml/2006/chartDrawing">
    <cdr:from>
      <cdr:x>0.15804</cdr:x>
      <cdr:y>0.14784</cdr:y>
    </cdr:from>
    <cdr:to>
      <cdr:x>0.1809</cdr:x>
      <cdr:y>0.93669</cdr:y>
    </cdr:to>
    <cdr:sp macro="" textlink="">
      <cdr:nvSpPr>
        <cdr:cNvPr id="2" name="Rectangle 1"/>
        <cdr:cNvSpPr/>
      </cdr:nvSpPr>
      <cdr:spPr>
        <a:xfrm xmlns:a="http://schemas.openxmlformats.org/drawingml/2006/main">
          <a:off x="2551166" y="1120773"/>
          <a:ext cx="369020" cy="5980359"/>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xml><?xml version="1.0" encoding="utf-8"?>
<c:userShapes xmlns:c="http://schemas.openxmlformats.org/drawingml/2006/chart">
  <cdr:relSizeAnchor xmlns:cdr="http://schemas.openxmlformats.org/drawingml/2006/chartDrawing">
    <cdr:from>
      <cdr:x>0.1778</cdr:x>
      <cdr:y>0.08835</cdr:y>
    </cdr:from>
    <cdr:to>
      <cdr:x>0.2037</cdr:x>
      <cdr:y>0.89798</cdr:y>
    </cdr:to>
    <cdr:sp macro="" textlink="">
      <cdr:nvSpPr>
        <cdr:cNvPr id="2" name="Rectangle 1"/>
        <cdr:cNvSpPr/>
      </cdr:nvSpPr>
      <cdr:spPr>
        <a:xfrm xmlns:a="http://schemas.openxmlformats.org/drawingml/2006/main">
          <a:off x="2614158" y="646329"/>
          <a:ext cx="380807" cy="5923027"/>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xml><?xml version="1.0" encoding="utf-8"?>
<c:userShapes xmlns:c="http://schemas.openxmlformats.org/drawingml/2006/chart">
  <cdr:relSizeAnchor xmlns:cdr="http://schemas.openxmlformats.org/drawingml/2006/chartDrawing">
    <cdr:from>
      <cdr:x>0.2215</cdr:x>
      <cdr:y>0.08123</cdr:y>
    </cdr:from>
    <cdr:to>
      <cdr:x>0.23965</cdr:x>
      <cdr:y>0.89587</cdr:y>
    </cdr:to>
    <cdr:sp macro="" textlink="">
      <cdr:nvSpPr>
        <cdr:cNvPr id="2" name="Rectangle 1"/>
        <cdr:cNvSpPr/>
      </cdr:nvSpPr>
      <cdr:spPr>
        <a:xfrm xmlns:a="http://schemas.openxmlformats.org/drawingml/2006/main">
          <a:off x="3270244" y="618672"/>
          <a:ext cx="267915" cy="6204855"/>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6.xml><?xml version="1.0" encoding="utf-8"?>
<c:userShapes xmlns:c="http://schemas.openxmlformats.org/drawingml/2006/chart">
  <cdr:relSizeAnchor xmlns:cdr="http://schemas.openxmlformats.org/drawingml/2006/chartDrawing">
    <cdr:from>
      <cdr:x>0.18695</cdr:x>
      <cdr:y>0.10145</cdr:y>
    </cdr:from>
    <cdr:to>
      <cdr:x>0.20785</cdr:x>
      <cdr:y>0.90018</cdr:y>
    </cdr:to>
    <cdr:sp macro="" textlink="">
      <cdr:nvSpPr>
        <cdr:cNvPr id="2" name="Rectangle 1"/>
        <cdr:cNvSpPr/>
      </cdr:nvSpPr>
      <cdr:spPr>
        <a:xfrm xmlns:a="http://schemas.openxmlformats.org/drawingml/2006/main">
          <a:off x="2633349" y="841711"/>
          <a:ext cx="294305" cy="6626683"/>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7.xml><?xml version="1.0" encoding="utf-8"?>
<xdr:wsDr xmlns:xdr="http://schemas.openxmlformats.org/drawingml/2006/spreadsheetDrawing" xmlns:a="http://schemas.openxmlformats.org/drawingml/2006/main">
  <xdr:twoCellAnchor>
    <xdr:from>
      <xdr:col>9</xdr:col>
      <xdr:colOff>19050</xdr:colOff>
      <xdr:row>33</xdr:row>
      <xdr:rowOff>19050</xdr:rowOff>
    </xdr:from>
    <xdr:to>
      <xdr:col>9</xdr:col>
      <xdr:colOff>156210</xdr:colOff>
      <xdr:row>33</xdr:row>
      <xdr:rowOff>156210</xdr:rowOff>
    </xdr:to>
    <xdr:sp macro="[0]!CapitalCostDefinition" textlink="">
      <xdr:nvSpPr>
        <xdr:cNvPr id="3" name="Oval 2">
          <a:extLst>
            <a:ext uri="{FF2B5EF4-FFF2-40B4-BE49-F238E27FC236}">
              <a16:creationId xmlns:a16="http://schemas.microsoft.com/office/drawing/2014/main" id="{00000000-0008-0000-0300-000003000000}"/>
            </a:ext>
          </a:extLst>
        </xdr:cNvPr>
        <xdr:cNvSpPr/>
      </xdr:nvSpPr>
      <xdr:spPr>
        <a:xfrm>
          <a:off x="1657350" y="8540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55</xdr:row>
      <xdr:rowOff>19050</xdr:rowOff>
    </xdr:from>
    <xdr:to>
      <xdr:col>9</xdr:col>
      <xdr:colOff>156210</xdr:colOff>
      <xdr:row>55</xdr:row>
      <xdr:rowOff>156210</xdr:rowOff>
    </xdr:to>
    <xdr:sp macro="[0]!OvernightCapitalCostDefinition" textlink="">
      <xdr:nvSpPr>
        <xdr:cNvPr id="4" name="Oval 3">
          <a:extLst>
            <a:ext uri="{FF2B5EF4-FFF2-40B4-BE49-F238E27FC236}">
              <a16:creationId xmlns:a16="http://schemas.microsoft.com/office/drawing/2014/main" id="{00000000-0008-0000-0300-000004000000}"/>
            </a:ext>
          </a:extLst>
        </xdr:cNvPr>
        <xdr:cNvSpPr/>
      </xdr:nvSpPr>
      <xdr:spPr>
        <a:xfrm>
          <a:off x="1657350" y="1189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101</xdr:row>
      <xdr:rowOff>19050</xdr:rowOff>
    </xdr:from>
    <xdr:to>
      <xdr:col>9</xdr:col>
      <xdr:colOff>156210</xdr:colOff>
      <xdr:row>101</xdr:row>
      <xdr:rowOff>156210</xdr:rowOff>
    </xdr:to>
    <xdr:sp macro="[0]!InterconnectionCostDefinition" textlink="">
      <xdr:nvSpPr>
        <xdr:cNvPr id="5" name="Oval 4">
          <a:extLst>
            <a:ext uri="{FF2B5EF4-FFF2-40B4-BE49-F238E27FC236}">
              <a16:creationId xmlns:a16="http://schemas.microsoft.com/office/drawing/2014/main" id="{00000000-0008-0000-0300-000005000000}"/>
            </a:ext>
          </a:extLst>
        </xdr:cNvPr>
        <xdr:cNvSpPr/>
      </xdr:nvSpPr>
      <xdr:spPr>
        <a:xfrm>
          <a:off x="1657350" y="1687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112</xdr:row>
      <xdr:rowOff>19050</xdr:rowOff>
    </xdr:from>
    <xdr:to>
      <xdr:col>9</xdr:col>
      <xdr:colOff>156210</xdr:colOff>
      <xdr:row>112</xdr:row>
      <xdr:rowOff>156210</xdr:rowOff>
    </xdr:to>
    <xdr:sp macro="[0]!GridFeatureDefinition" textlink="">
      <xdr:nvSpPr>
        <xdr:cNvPr id="6" name="Oval 5">
          <a:extLst>
            <a:ext uri="{FF2B5EF4-FFF2-40B4-BE49-F238E27FC236}">
              <a16:creationId xmlns:a16="http://schemas.microsoft.com/office/drawing/2014/main" id="{00000000-0008-0000-0300-000006000000}"/>
            </a:ext>
          </a:extLst>
        </xdr:cNvPr>
        <xdr:cNvSpPr/>
      </xdr:nvSpPr>
      <xdr:spPr>
        <a:xfrm>
          <a:off x="1657350" y="18548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123</xdr:row>
      <xdr:rowOff>19050</xdr:rowOff>
    </xdr:from>
    <xdr:to>
      <xdr:col>9</xdr:col>
      <xdr:colOff>156210</xdr:colOff>
      <xdr:row>123</xdr:row>
      <xdr:rowOff>156210</xdr:rowOff>
    </xdr:to>
    <xdr:sp macro="[0]!SpurLineCostDefinition" textlink="">
      <xdr:nvSpPr>
        <xdr:cNvPr id="7" name="Oval 6">
          <a:extLst>
            <a:ext uri="{FF2B5EF4-FFF2-40B4-BE49-F238E27FC236}">
              <a16:creationId xmlns:a16="http://schemas.microsoft.com/office/drawing/2014/main" id="{00000000-0008-0000-0300-000007000000}"/>
            </a:ext>
          </a:extLst>
        </xdr:cNvPr>
        <xdr:cNvSpPr/>
      </xdr:nvSpPr>
      <xdr:spPr>
        <a:xfrm>
          <a:off x="1657350" y="20224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44</xdr:row>
      <xdr:rowOff>19050</xdr:rowOff>
    </xdr:from>
    <xdr:to>
      <xdr:col>9</xdr:col>
      <xdr:colOff>156210</xdr:colOff>
      <xdr:row>44</xdr:row>
      <xdr:rowOff>156210</xdr:rowOff>
    </xdr:to>
    <xdr:sp macro="[0]!ConstructionFinanceDefinition" textlink="">
      <xdr:nvSpPr>
        <xdr:cNvPr id="8" name="Oval 7">
          <a:extLst>
            <a:ext uri="{FF2B5EF4-FFF2-40B4-BE49-F238E27FC236}">
              <a16:creationId xmlns:a16="http://schemas.microsoft.com/office/drawing/2014/main" id="{00000000-0008-0000-0300-000008000000}"/>
            </a:ext>
          </a:extLst>
        </xdr:cNvPr>
        <xdr:cNvSpPr/>
      </xdr:nvSpPr>
      <xdr:spPr>
        <a:xfrm>
          <a:off x="1657350" y="1021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77</xdr:row>
      <xdr:rowOff>19050</xdr:rowOff>
    </xdr:from>
    <xdr:to>
      <xdr:col>9</xdr:col>
      <xdr:colOff>156210</xdr:colOff>
      <xdr:row>77</xdr:row>
      <xdr:rowOff>156210</xdr:rowOff>
    </xdr:to>
    <xdr:sp macro="[0]!OperatingExpensesDefinition" textlink="">
      <xdr:nvSpPr>
        <xdr:cNvPr id="9" name="Oval 8">
          <a:extLst>
            <a:ext uri="{FF2B5EF4-FFF2-40B4-BE49-F238E27FC236}">
              <a16:creationId xmlns:a16="http://schemas.microsoft.com/office/drawing/2014/main" id="{00000000-0008-0000-0300-000009000000}"/>
            </a:ext>
          </a:extLst>
        </xdr:cNvPr>
        <xdr:cNvSpPr/>
      </xdr:nvSpPr>
      <xdr:spPr>
        <a:xfrm>
          <a:off x="1657350" y="1356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0]!CapacityFactorDefinition" textlink="">
      <xdr:nvSpPr>
        <xdr:cNvPr id="10" name="Oval 9">
          <a:extLst>
            <a:ext uri="{FF2B5EF4-FFF2-40B4-BE49-F238E27FC236}">
              <a16:creationId xmlns:a16="http://schemas.microsoft.com/office/drawing/2014/main" id="{00000000-0008-0000-0300-00000A000000}"/>
            </a:ext>
          </a:extLst>
        </xdr:cNvPr>
        <xdr:cNvSpPr/>
      </xdr:nvSpPr>
      <xdr:spPr>
        <a:xfrm>
          <a:off x="1657350" y="3511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xdr:row>
      <xdr:rowOff>19050</xdr:rowOff>
    </xdr:from>
    <xdr:to>
      <xdr:col>9</xdr:col>
      <xdr:colOff>156210</xdr:colOff>
      <xdr:row>22</xdr:row>
      <xdr:rowOff>156210</xdr:rowOff>
    </xdr:to>
    <xdr:sp macro="[0]!AnnualEnergyProductionDefinition" textlink="">
      <xdr:nvSpPr>
        <xdr:cNvPr id="11" name="Oval 10">
          <a:extLst>
            <a:ext uri="{FF2B5EF4-FFF2-40B4-BE49-F238E27FC236}">
              <a16:creationId xmlns:a16="http://schemas.microsoft.com/office/drawing/2014/main" id="{00000000-0008-0000-0300-00000B000000}"/>
            </a:ext>
          </a:extLst>
        </xdr:cNvPr>
        <xdr:cNvSpPr/>
      </xdr:nvSpPr>
      <xdr:spPr>
        <a:xfrm>
          <a:off x="1657350" y="6864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89</xdr:row>
      <xdr:rowOff>19050</xdr:rowOff>
    </xdr:from>
    <xdr:to>
      <xdr:col>9</xdr:col>
      <xdr:colOff>156210</xdr:colOff>
      <xdr:row>89</xdr:row>
      <xdr:rowOff>156210</xdr:rowOff>
    </xdr:to>
    <xdr:sp macro="[0]!WACCDefinition" textlink="">
      <xdr:nvSpPr>
        <xdr:cNvPr id="12" name="Oval 11">
          <a:extLst>
            <a:ext uri="{FF2B5EF4-FFF2-40B4-BE49-F238E27FC236}">
              <a16:creationId xmlns:a16="http://schemas.microsoft.com/office/drawing/2014/main" id="{00000000-0008-0000-0300-00000C000000}"/>
            </a:ext>
          </a:extLst>
        </xdr:cNvPr>
        <xdr:cNvSpPr/>
      </xdr:nvSpPr>
      <xdr:spPr>
        <a:xfrm>
          <a:off x="1657350" y="15220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147</xdr:row>
      <xdr:rowOff>19050</xdr:rowOff>
    </xdr:from>
    <xdr:to>
      <xdr:col>9</xdr:col>
      <xdr:colOff>156210</xdr:colOff>
      <xdr:row>147</xdr:row>
      <xdr:rowOff>156210</xdr:rowOff>
    </xdr:to>
    <xdr:sp macro="[0]!LCOEDefinition" textlink="">
      <xdr:nvSpPr>
        <xdr:cNvPr id="13" name="Oval 12">
          <a:extLst>
            <a:ext uri="{FF2B5EF4-FFF2-40B4-BE49-F238E27FC236}">
              <a16:creationId xmlns:a16="http://schemas.microsoft.com/office/drawing/2014/main" id="{00000000-0008-0000-0300-00000D000000}"/>
            </a:ext>
          </a:extLst>
        </xdr:cNvPr>
        <xdr:cNvSpPr/>
      </xdr:nvSpPr>
      <xdr:spPr>
        <a:xfrm>
          <a:off x="1657350" y="23704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300</xdr:row>
      <xdr:rowOff>19050</xdr:rowOff>
    </xdr:from>
    <xdr:to>
      <xdr:col>9</xdr:col>
      <xdr:colOff>156210</xdr:colOff>
      <xdr:row>300</xdr:row>
      <xdr:rowOff>156210</xdr:rowOff>
    </xdr:to>
    <xdr:sp macro="[0]!OvernightCapitalCostDefinition" textlink="">
      <xdr:nvSpPr>
        <xdr:cNvPr id="25" name="Oval 24">
          <a:extLst>
            <a:ext uri="{FF2B5EF4-FFF2-40B4-BE49-F238E27FC236}">
              <a16:creationId xmlns:a16="http://schemas.microsoft.com/office/drawing/2014/main" id="{00000000-0008-0000-0300-000019000000}"/>
            </a:ext>
          </a:extLst>
        </xdr:cNvPr>
        <xdr:cNvSpPr/>
      </xdr:nvSpPr>
      <xdr:spPr>
        <a:xfrm>
          <a:off x="1657350" y="72205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459</xdr:row>
      <xdr:rowOff>19050</xdr:rowOff>
    </xdr:from>
    <xdr:to>
      <xdr:col>9</xdr:col>
      <xdr:colOff>156210</xdr:colOff>
      <xdr:row>459</xdr:row>
      <xdr:rowOff>156210</xdr:rowOff>
    </xdr:to>
    <xdr:sp macro="[0]!Oval75_Click" textlink="">
      <xdr:nvSpPr>
        <xdr:cNvPr id="26" name="Oval 25">
          <a:extLst>
            <a:ext uri="{FF2B5EF4-FFF2-40B4-BE49-F238E27FC236}">
              <a16:creationId xmlns:a16="http://schemas.microsoft.com/office/drawing/2014/main" id="{00000000-0008-0000-0300-00001A000000}"/>
            </a:ext>
          </a:extLst>
        </xdr:cNvPr>
        <xdr:cNvSpPr/>
      </xdr:nvSpPr>
      <xdr:spPr>
        <a:xfrm>
          <a:off x="1657350" y="9209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331</xdr:row>
      <xdr:rowOff>19050</xdr:rowOff>
    </xdr:from>
    <xdr:to>
      <xdr:col>9</xdr:col>
      <xdr:colOff>156210</xdr:colOff>
      <xdr:row>331</xdr:row>
      <xdr:rowOff>156210</xdr:rowOff>
    </xdr:to>
    <xdr:sp macro="[0]!OperatingExpensesDefinition" textlink="">
      <xdr:nvSpPr>
        <xdr:cNvPr id="27" name="Oval 26">
          <a:extLst>
            <a:ext uri="{FF2B5EF4-FFF2-40B4-BE49-F238E27FC236}">
              <a16:creationId xmlns:a16="http://schemas.microsoft.com/office/drawing/2014/main" id="{00000000-0008-0000-0300-00001B000000}"/>
            </a:ext>
          </a:extLst>
        </xdr:cNvPr>
        <xdr:cNvSpPr/>
      </xdr:nvSpPr>
      <xdr:spPr>
        <a:xfrm>
          <a:off x="1657350" y="7706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176</xdr:row>
      <xdr:rowOff>19050</xdr:rowOff>
    </xdr:from>
    <xdr:to>
      <xdr:col>9</xdr:col>
      <xdr:colOff>156210</xdr:colOff>
      <xdr:row>176</xdr:row>
      <xdr:rowOff>156210</xdr:rowOff>
    </xdr:to>
    <xdr:sp macro="[0]!CapacityFactorDefinition" textlink="">
      <xdr:nvSpPr>
        <xdr:cNvPr id="28" name="Oval 27">
          <a:extLst>
            <a:ext uri="{FF2B5EF4-FFF2-40B4-BE49-F238E27FC236}">
              <a16:creationId xmlns:a16="http://schemas.microsoft.com/office/drawing/2014/main" id="{00000000-0008-0000-0300-00001C000000}"/>
            </a:ext>
          </a:extLst>
        </xdr:cNvPr>
        <xdr:cNvSpPr/>
      </xdr:nvSpPr>
      <xdr:spPr>
        <a:xfrm>
          <a:off x="1657350" y="524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207</xdr:row>
      <xdr:rowOff>19050</xdr:rowOff>
    </xdr:from>
    <xdr:to>
      <xdr:col>9</xdr:col>
      <xdr:colOff>156210</xdr:colOff>
      <xdr:row>207</xdr:row>
      <xdr:rowOff>156210</xdr:rowOff>
    </xdr:to>
    <xdr:sp macro="" textlink="">
      <xdr:nvSpPr>
        <xdr:cNvPr id="29" name="Oval 28">
          <a:extLst>
            <a:ext uri="{FF2B5EF4-FFF2-40B4-BE49-F238E27FC236}">
              <a16:creationId xmlns:a16="http://schemas.microsoft.com/office/drawing/2014/main" id="{00000000-0008-0000-0300-00001D000000}"/>
            </a:ext>
          </a:extLst>
        </xdr:cNvPr>
        <xdr:cNvSpPr/>
      </xdr:nvSpPr>
      <xdr:spPr>
        <a:xfrm>
          <a:off x="1657350" y="57308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395</xdr:row>
      <xdr:rowOff>19050</xdr:rowOff>
    </xdr:from>
    <xdr:to>
      <xdr:col>9</xdr:col>
      <xdr:colOff>156210</xdr:colOff>
      <xdr:row>395</xdr:row>
      <xdr:rowOff>156210</xdr:rowOff>
    </xdr:to>
    <xdr:sp macro="[0]!WACCDefinition" textlink="">
      <xdr:nvSpPr>
        <xdr:cNvPr id="30" name="Oval 29">
          <a:extLst>
            <a:ext uri="{FF2B5EF4-FFF2-40B4-BE49-F238E27FC236}">
              <a16:creationId xmlns:a16="http://schemas.microsoft.com/office/drawing/2014/main" id="{00000000-0008-0000-0300-00001E000000}"/>
            </a:ext>
          </a:extLst>
        </xdr:cNvPr>
        <xdr:cNvSpPr/>
      </xdr:nvSpPr>
      <xdr:spPr>
        <a:xfrm>
          <a:off x="1657350" y="8214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492</xdr:row>
      <xdr:rowOff>19050</xdr:rowOff>
    </xdr:from>
    <xdr:to>
      <xdr:col>9</xdr:col>
      <xdr:colOff>156210</xdr:colOff>
      <xdr:row>492</xdr:row>
      <xdr:rowOff>156210</xdr:rowOff>
    </xdr:to>
    <xdr:sp macro="[0]!LCOEDefinition" textlink="">
      <xdr:nvSpPr>
        <xdr:cNvPr id="31" name="Oval 30">
          <a:extLst>
            <a:ext uri="{FF2B5EF4-FFF2-40B4-BE49-F238E27FC236}">
              <a16:creationId xmlns:a16="http://schemas.microsoft.com/office/drawing/2014/main" id="{00000000-0008-0000-0300-00001F000000}"/>
            </a:ext>
          </a:extLst>
        </xdr:cNvPr>
        <xdr:cNvSpPr/>
      </xdr:nvSpPr>
      <xdr:spPr>
        <a:xfrm>
          <a:off x="1657350" y="9717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176</xdr:row>
      <xdr:rowOff>19050</xdr:rowOff>
    </xdr:from>
    <xdr:to>
      <xdr:col>9</xdr:col>
      <xdr:colOff>156210</xdr:colOff>
      <xdr:row>176</xdr:row>
      <xdr:rowOff>156210</xdr:rowOff>
    </xdr:to>
    <xdr:sp macro="" textlink="">
      <xdr:nvSpPr>
        <xdr:cNvPr id="34" name="Oval 33">
          <a:extLst>
            <a:ext uri="{FF2B5EF4-FFF2-40B4-BE49-F238E27FC236}">
              <a16:creationId xmlns:a16="http://schemas.microsoft.com/office/drawing/2014/main" id="{00000000-0008-0000-0300-000022000000}"/>
            </a:ext>
          </a:extLst>
        </xdr:cNvPr>
        <xdr:cNvSpPr/>
      </xdr:nvSpPr>
      <xdr:spPr>
        <a:xfrm>
          <a:off x="1657350" y="524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176</xdr:row>
      <xdr:rowOff>19050</xdr:rowOff>
    </xdr:from>
    <xdr:to>
      <xdr:col>9</xdr:col>
      <xdr:colOff>156210</xdr:colOff>
      <xdr:row>176</xdr:row>
      <xdr:rowOff>156210</xdr:rowOff>
    </xdr:to>
    <xdr:sp macro="" textlink="">
      <xdr:nvSpPr>
        <xdr:cNvPr id="36" name="Oval 35">
          <a:extLst>
            <a:ext uri="{FF2B5EF4-FFF2-40B4-BE49-F238E27FC236}">
              <a16:creationId xmlns:a16="http://schemas.microsoft.com/office/drawing/2014/main" id="{00000000-0008-0000-0300-000024000000}"/>
            </a:ext>
          </a:extLst>
        </xdr:cNvPr>
        <xdr:cNvSpPr/>
      </xdr:nvSpPr>
      <xdr:spPr>
        <a:xfrm>
          <a:off x="1657350" y="524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207</xdr:row>
      <xdr:rowOff>19050</xdr:rowOff>
    </xdr:from>
    <xdr:to>
      <xdr:col>9</xdr:col>
      <xdr:colOff>156210</xdr:colOff>
      <xdr:row>207</xdr:row>
      <xdr:rowOff>156210</xdr:rowOff>
    </xdr:to>
    <xdr:sp macro="[0]!AnnualEnergyProductionDefinition" textlink="">
      <xdr:nvSpPr>
        <xdr:cNvPr id="38" name="Oval 37">
          <a:extLst>
            <a:ext uri="{FF2B5EF4-FFF2-40B4-BE49-F238E27FC236}">
              <a16:creationId xmlns:a16="http://schemas.microsoft.com/office/drawing/2014/main" id="{00000000-0008-0000-0300-000026000000}"/>
            </a:ext>
          </a:extLst>
        </xdr:cNvPr>
        <xdr:cNvSpPr/>
      </xdr:nvSpPr>
      <xdr:spPr>
        <a:xfrm>
          <a:off x="1657350" y="57308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395</xdr:row>
      <xdr:rowOff>19050</xdr:rowOff>
    </xdr:from>
    <xdr:to>
      <xdr:col>9</xdr:col>
      <xdr:colOff>156210</xdr:colOff>
      <xdr:row>395</xdr:row>
      <xdr:rowOff>156210</xdr:rowOff>
    </xdr:to>
    <xdr:sp macro="" textlink="">
      <xdr:nvSpPr>
        <xdr:cNvPr id="42" name="Oval 41">
          <a:extLst>
            <a:ext uri="{FF2B5EF4-FFF2-40B4-BE49-F238E27FC236}">
              <a16:creationId xmlns:a16="http://schemas.microsoft.com/office/drawing/2014/main" id="{00000000-0008-0000-0300-00002A000000}"/>
            </a:ext>
          </a:extLst>
        </xdr:cNvPr>
        <xdr:cNvSpPr/>
      </xdr:nvSpPr>
      <xdr:spPr>
        <a:xfrm>
          <a:off x="1657350" y="8214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395</xdr:row>
      <xdr:rowOff>19050</xdr:rowOff>
    </xdr:from>
    <xdr:to>
      <xdr:col>9</xdr:col>
      <xdr:colOff>156210</xdr:colOff>
      <xdr:row>395</xdr:row>
      <xdr:rowOff>156210</xdr:rowOff>
    </xdr:to>
    <xdr:sp macro="" textlink="">
      <xdr:nvSpPr>
        <xdr:cNvPr id="44" name="Oval 43">
          <a:extLst>
            <a:ext uri="{FF2B5EF4-FFF2-40B4-BE49-F238E27FC236}">
              <a16:creationId xmlns:a16="http://schemas.microsoft.com/office/drawing/2014/main" id="{00000000-0008-0000-0300-00002C000000}"/>
            </a:ext>
          </a:extLst>
        </xdr:cNvPr>
        <xdr:cNvSpPr/>
      </xdr:nvSpPr>
      <xdr:spPr>
        <a:xfrm>
          <a:off x="1657350" y="8214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238</xdr:row>
      <xdr:rowOff>19050</xdr:rowOff>
    </xdr:from>
    <xdr:to>
      <xdr:col>9</xdr:col>
      <xdr:colOff>156210</xdr:colOff>
      <xdr:row>238</xdr:row>
      <xdr:rowOff>156210</xdr:rowOff>
    </xdr:to>
    <xdr:sp macro="[0]!CapitalCostDefinition" textlink="">
      <xdr:nvSpPr>
        <xdr:cNvPr id="53" name="Oval 52">
          <a:extLst>
            <a:ext uri="{FF2B5EF4-FFF2-40B4-BE49-F238E27FC236}">
              <a16:creationId xmlns:a16="http://schemas.microsoft.com/office/drawing/2014/main" id="{00000000-0008-0000-0300-000035000000}"/>
            </a:ext>
          </a:extLst>
        </xdr:cNvPr>
        <xdr:cNvSpPr/>
      </xdr:nvSpPr>
      <xdr:spPr>
        <a:xfrm>
          <a:off x="1657350" y="6217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238</xdr:row>
      <xdr:rowOff>19050</xdr:rowOff>
    </xdr:from>
    <xdr:to>
      <xdr:col>9</xdr:col>
      <xdr:colOff>156210</xdr:colOff>
      <xdr:row>238</xdr:row>
      <xdr:rowOff>156210</xdr:rowOff>
    </xdr:to>
    <xdr:sp macro="" textlink="">
      <xdr:nvSpPr>
        <xdr:cNvPr id="54" name="Oval 53">
          <a:extLst>
            <a:ext uri="{FF2B5EF4-FFF2-40B4-BE49-F238E27FC236}">
              <a16:creationId xmlns:a16="http://schemas.microsoft.com/office/drawing/2014/main" id="{00000000-0008-0000-0300-000036000000}"/>
            </a:ext>
          </a:extLst>
        </xdr:cNvPr>
        <xdr:cNvSpPr/>
      </xdr:nvSpPr>
      <xdr:spPr>
        <a:xfrm>
          <a:off x="1657350" y="6217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269</xdr:row>
      <xdr:rowOff>19050</xdr:rowOff>
    </xdr:from>
    <xdr:to>
      <xdr:col>9</xdr:col>
      <xdr:colOff>156210</xdr:colOff>
      <xdr:row>269</xdr:row>
      <xdr:rowOff>156210</xdr:rowOff>
    </xdr:to>
    <xdr:sp macro="" textlink="">
      <xdr:nvSpPr>
        <xdr:cNvPr id="55" name="Oval 54">
          <a:extLst>
            <a:ext uri="{FF2B5EF4-FFF2-40B4-BE49-F238E27FC236}">
              <a16:creationId xmlns:a16="http://schemas.microsoft.com/office/drawing/2014/main" id="{00000000-0008-0000-0300-000037000000}"/>
            </a:ext>
          </a:extLst>
        </xdr:cNvPr>
        <xdr:cNvSpPr/>
      </xdr:nvSpPr>
      <xdr:spPr>
        <a:xfrm>
          <a:off x="1657350" y="6718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269</xdr:row>
      <xdr:rowOff>19050</xdr:rowOff>
    </xdr:from>
    <xdr:to>
      <xdr:col>9</xdr:col>
      <xdr:colOff>156210</xdr:colOff>
      <xdr:row>269</xdr:row>
      <xdr:rowOff>156210</xdr:rowOff>
    </xdr:to>
    <xdr:sp macro="" textlink="">
      <xdr:nvSpPr>
        <xdr:cNvPr id="56" name="Oval 55">
          <a:extLst>
            <a:ext uri="{FF2B5EF4-FFF2-40B4-BE49-F238E27FC236}">
              <a16:creationId xmlns:a16="http://schemas.microsoft.com/office/drawing/2014/main" id="{00000000-0008-0000-0300-000038000000}"/>
            </a:ext>
          </a:extLst>
        </xdr:cNvPr>
        <xdr:cNvSpPr/>
      </xdr:nvSpPr>
      <xdr:spPr>
        <a:xfrm>
          <a:off x="1657350" y="6718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238</xdr:row>
      <xdr:rowOff>19050</xdr:rowOff>
    </xdr:from>
    <xdr:to>
      <xdr:col>9</xdr:col>
      <xdr:colOff>156210</xdr:colOff>
      <xdr:row>238</xdr:row>
      <xdr:rowOff>156210</xdr:rowOff>
    </xdr:to>
    <xdr:sp macro="" textlink="">
      <xdr:nvSpPr>
        <xdr:cNvPr id="57" name="Oval 56">
          <a:extLst>
            <a:ext uri="{FF2B5EF4-FFF2-40B4-BE49-F238E27FC236}">
              <a16:creationId xmlns:a16="http://schemas.microsoft.com/office/drawing/2014/main" id="{00000000-0008-0000-0300-000039000000}"/>
            </a:ext>
          </a:extLst>
        </xdr:cNvPr>
        <xdr:cNvSpPr/>
      </xdr:nvSpPr>
      <xdr:spPr>
        <a:xfrm>
          <a:off x="1657350" y="6217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269</xdr:row>
      <xdr:rowOff>19050</xdr:rowOff>
    </xdr:from>
    <xdr:to>
      <xdr:col>9</xdr:col>
      <xdr:colOff>156210</xdr:colOff>
      <xdr:row>269</xdr:row>
      <xdr:rowOff>156210</xdr:rowOff>
    </xdr:to>
    <xdr:sp macro="" textlink="">
      <xdr:nvSpPr>
        <xdr:cNvPr id="58" name="Oval 57">
          <a:extLst>
            <a:ext uri="{FF2B5EF4-FFF2-40B4-BE49-F238E27FC236}">
              <a16:creationId xmlns:a16="http://schemas.microsoft.com/office/drawing/2014/main" id="{00000000-0008-0000-0300-00003A000000}"/>
            </a:ext>
          </a:extLst>
        </xdr:cNvPr>
        <xdr:cNvSpPr/>
      </xdr:nvSpPr>
      <xdr:spPr>
        <a:xfrm>
          <a:off x="1657350" y="6718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269</xdr:row>
      <xdr:rowOff>19050</xdr:rowOff>
    </xdr:from>
    <xdr:to>
      <xdr:col>9</xdr:col>
      <xdr:colOff>156210</xdr:colOff>
      <xdr:row>269</xdr:row>
      <xdr:rowOff>156210</xdr:rowOff>
    </xdr:to>
    <xdr:sp macro="" textlink="">
      <xdr:nvSpPr>
        <xdr:cNvPr id="59" name="Oval 58">
          <a:extLst>
            <a:ext uri="{FF2B5EF4-FFF2-40B4-BE49-F238E27FC236}">
              <a16:creationId xmlns:a16="http://schemas.microsoft.com/office/drawing/2014/main" id="{00000000-0008-0000-0300-00003B000000}"/>
            </a:ext>
          </a:extLst>
        </xdr:cNvPr>
        <xdr:cNvSpPr/>
      </xdr:nvSpPr>
      <xdr:spPr>
        <a:xfrm>
          <a:off x="1657350" y="6718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269</xdr:row>
      <xdr:rowOff>19050</xdr:rowOff>
    </xdr:from>
    <xdr:to>
      <xdr:col>9</xdr:col>
      <xdr:colOff>156210</xdr:colOff>
      <xdr:row>269</xdr:row>
      <xdr:rowOff>156210</xdr:rowOff>
    </xdr:to>
    <xdr:sp macro="[0]!ConstructionFinanceDefinition" textlink="">
      <xdr:nvSpPr>
        <xdr:cNvPr id="60" name="Oval 59">
          <a:extLst>
            <a:ext uri="{FF2B5EF4-FFF2-40B4-BE49-F238E27FC236}">
              <a16:creationId xmlns:a16="http://schemas.microsoft.com/office/drawing/2014/main" id="{00000000-0008-0000-0300-00003C000000}"/>
            </a:ext>
          </a:extLst>
        </xdr:cNvPr>
        <xdr:cNvSpPr/>
      </xdr:nvSpPr>
      <xdr:spPr>
        <a:xfrm>
          <a:off x="1657350" y="6718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238</xdr:row>
      <xdr:rowOff>19050</xdr:rowOff>
    </xdr:from>
    <xdr:to>
      <xdr:col>9</xdr:col>
      <xdr:colOff>156210</xdr:colOff>
      <xdr:row>238</xdr:row>
      <xdr:rowOff>156210</xdr:rowOff>
    </xdr:to>
    <xdr:sp macro="" textlink="">
      <xdr:nvSpPr>
        <xdr:cNvPr id="61" name="Oval 60">
          <a:extLst>
            <a:ext uri="{FF2B5EF4-FFF2-40B4-BE49-F238E27FC236}">
              <a16:creationId xmlns:a16="http://schemas.microsoft.com/office/drawing/2014/main" id="{00000000-0008-0000-0300-00003D000000}"/>
            </a:ext>
          </a:extLst>
        </xdr:cNvPr>
        <xdr:cNvSpPr/>
      </xdr:nvSpPr>
      <xdr:spPr>
        <a:xfrm>
          <a:off x="1657350" y="6217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238</xdr:row>
      <xdr:rowOff>19050</xdr:rowOff>
    </xdr:from>
    <xdr:to>
      <xdr:col>9</xdr:col>
      <xdr:colOff>156210</xdr:colOff>
      <xdr:row>238</xdr:row>
      <xdr:rowOff>156210</xdr:rowOff>
    </xdr:to>
    <xdr:sp macro="" textlink="">
      <xdr:nvSpPr>
        <xdr:cNvPr id="62" name="Oval 61">
          <a:extLst>
            <a:ext uri="{FF2B5EF4-FFF2-40B4-BE49-F238E27FC236}">
              <a16:creationId xmlns:a16="http://schemas.microsoft.com/office/drawing/2014/main" id="{00000000-0008-0000-0300-00003E000000}"/>
            </a:ext>
          </a:extLst>
        </xdr:cNvPr>
        <xdr:cNvSpPr/>
      </xdr:nvSpPr>
      <xdr:spPr>
        <a:xfrm>
          <a:off x="1657350" y="6217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771525</xdr:colOff>
          <xdr:row>2</xdr:row>
          <xdr:rowOff>85725</xdr:rowOff>
        </xdr:from>
        <xdr:to>
          <xdr:col>11</xdr:col>
          <xdr:colOff>381000</xdr:colOff>
          <xdr:row>4</xdr:row>
          <xdr:rowOff>85725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561975</xdr:colOff>
          <xdr:row>2</xdr:row>
          <xdr:rowOff>85725</xdr:rowOff>
        </xdr:from>
        <xdr:to>
          <xdr:col>18</xdr:col>
          <xdr:colOff>619125</xdr:colOff>
          <xdr:row>4</xdr:row>
          <xdr:rowOff>85725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2</xdr:row>
          <xdr:rowOff>85725</xdr:rowOff>
        </xdr:from>
        <xdr:to>
          <xdr:col>13</xdr:col>
          <xdr:colOff>723900</xdr:colOff>
          <xdr:row>4</xdr:row>
          <xdr:rowOff>85725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180975</xdr:colOff>
          <xdr:row>2</xdr:row>
          <xdr:rowOff>85725</xdr:rowOff>
        </xdr:from>
        <xdr:to>
          <xdr:col>16</xdr:col>
          <xdr:colOff>257175</xdr:colOff>
          <xdr:row>4</xdr:row>
          <xdr:rowOff>85725</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3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Graphics</a:t>
              </a:r>
            </a:p>
          </xdr:txBody>
        </xdr:sp>
        <xdr:clientData fPrintsWithSheet="0"/>
      </xdr:twoCellAnchor>
    </mc:Choice>
    <mc:Fallback/>
  </mc:AlternateContent>
  <xdr:twoCellAnchor>
    <xdr:from>
      <xdr:col>9</xdr:col>
      <xdr:colOff>19050</xdr:colOff>
      <xdr:row>158</xdr:row>
      <xdr:rowOff>19050</xdr:rowOff>
    </xdr:from>
    <xdr:to>
      <xdr:col>9</xdr:col>
      <xdr:colOff>156210</xdr:colOff>
      <xdr:row>158</xdr:row>
      <xdr:rowOff>156210</xdr:rowOff>
    </xdr:to>
    <xdr:sp macro="[0]!LCOEDefinition" textlink="">
      <xdr:nvSpPr>
        <xdr:cNvPr id="75" name="Oval 74">
          <a:extLst>
            <a:ext uri="{FF2B5EF4-FFF2-40B4-BE49-F238E27FC236}">
              <a16:creationId xmlns:a16="http://schemas.microsoft.com/office/drawing/2014/main" id="{00000000-0008-0000-0300-00004B000000}"/>
            </a:ext>
          </a:extLst>
        </xdr:cNvPr>
        <xdr:cNvSpPr/>
      </xdr:nvSpPr>
      <xdr:spPr>
        <a:xfrm>
          <a:off x="1657350" y="25380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428</xdr:row>
      <xdr:rowOff>19050</xdr:rowOff>
    </xdr:from>
    <xdr:to>
      <xdr:col>9</xdr:col>
      <xdr:colOff>156210</xdr:colOff>
      <xdr:row>428</xdr:row>
      <xdr:rowOff>156210</xdr:rowOff>
    </xdr:to>
    <xdr:sp macro="[0]!InterconnectionCostDefinition" textlink="">
      <xdr:nvSpPr>
        <xdr:cNvPr id="79" name="Oval 78">
          <a:extLst>
            <a:ext uri="{FF2B5EF4-FFF2-40B4-BE49-F238E27FC236}">
              <a16:creationId xmlns:a16="http://schemas.microsoft.com/office/drawing/2014/main" id="{00000000-0008-0000-0300-00004F000000}"/>
            </a:ext>
          </a:extLst>
        </xdr:cNvPr>
        <xdr:cNvSpPr/>
      </xdr:nvSpPr>
      <xdr:spPr>
        <a:xfrm>
          <a:off x="1657350" y="8722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459</xdr:row>
      <xdr:rowOff>19050</xdr:rowOff>
    </xdr:from>
    <xdr:to>
      <xdr:col>9</xdr:col>
      <xdr:colOff>156210</xdr:colOff>
      <xdr:row>459</xdr:row>
      <xdr:rowOff>156210</xdr:rowOff>
    </xdr:to>
    <xdr:sp macro="" textlink="">
      <xdr:nvSpPr>
        <xdr:cNvPr id="80" name="Oval 79">
          <a:extLst>
            <a:ext uri="{FF2B5EF4-FFF2-40B4-BE49-F238E27FC236}">
              <a16:creationId xmlns:a16="http://schemas.microsoft.com/office/drawing/2014/main" id="{00000000-0008-0000-0300-000050000000}"/>
            </a:ext>
          </a:extLst>
        </xdr:cNvPr>
        <xdr:cNvSpPr/>
      </xdr:nvSpPr>
      <xdr:spPr>
        <a:xfrm>
          <a:off x="1657350" y="9209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900" b="1">
            <a:solidFill>
              <a:srgbClr val="FFC000"/>
            </a:solidFill>
          </a:endParaRPr>
        </a:p>
        <a:p>
          <a:pPr algn="ctr"/>
          <a:endParaRPr lang="en-US" sz="900" b="1">
            <a:solidFill>
              <a:srgbClr val="FFC000"/>
            </a:solidFill>
          </a:endParaRPr>
        </a:p>
      </xdr:txBody>
    </xdr:sp>
    <xdr:clientData/>
  </xdr:twoCellAnchor>
  <xdr:twoCellAnchor>
    <xdr:from>
      <xdr:col>9</xdr:col>
      <xdr:colOff>0</xdr:colOff>
      <xdr:row>134</xdr:row>
      <xdr:rowOff>0</xdr:rowOff>
    </xdr:from>
    <xdr:to>
      <xdr:col>9</xdr:col>
      <xdr:colOff>137160</xdr:colOff>
      <xdr:row>134</xdr:row>
      <xdr:rowOff>137160</xdr:rowOff>
    </xdr:to>
    <xdr:sp macro="[0]!Oval75_Click" textlink="">
      <xdr:nvSpPr>
        <xdr:cNvPr id="81" name="Oval 80">
          <a:extLst>
            <a:ext uri="{FF2B5EF4-FFF2-40B4-BE49-F238E27FC236}">
              <a16:creationId xmlns:a16="http://schemas.microsoft.com/office/drawing/2014/main" id="{00000000-0008-0000-0300-000051000000}"/>
            </a:ext>
          </a:extLst>
        </xdr:cNvPr>
        <xdr:cNvSpPr/>
      </xdr:nvSpPr>
      <xdr:spPr>
        <a:xfrm>
          <a:off x="2146300" y="218821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66</xdr:row>
      <xdr:rowOff>19050</xdr:rowOff>
    </xdr:from>
    <xdr:to>
      <xdr:col>9</xdr:col>
      <xdr:colOff>156210</xdr:colOff>
      <xdr:row>66</xdr:row>
      <xdr:rowOff>156210</xdr:rowOff>
    </xdr:to>
    <xdr:sp macro="[0]!OperatingExpensesDefinition" textlink="">
      <xdr:nvSpPr>
        <xdr:cNvPr id="76" name="Oval 75">
          <a:extLst>
            <a:ext uri="{FF2B5EF4-FFF2-40B4-BE49-F238E27FC236}">
              <a16:creationId xmlns:a16="http://schemas.microsoft.com/office/drawing/2014/main" id="{00000000-0008-0000-0300-00004C000000}"/>
            </a:ext>
          </a:extLst>
        </xdr:cNvPr>
        <xdr:cNvSpPr/>
      </xdr:nvSpPr>
      <xdr:spPr>
        <a:xfrm>
          <a:off x="2038350" y="15182850"/>
          <a:ext cx="137160" cy="482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77</xdr:row>
      <xdr:rowOff>19050</xdr:rowOff>
    </xdr:from>
    <xdr:to>
      <xdr:col>9</xdr:col>
      <xdr:colOff>156210</xdr:colOff>
      <xdr:row>77</xdr:row>
      <xdr:rowOff>156210</xdr:rowOff>
    </xdr:to>
    <xdr:sp macro="[0]!OperatingExpensesDefinition" textlink="">
      <xdr:nvSpPr>
        <xdr:cNvPr id="78" name="Oval 77">
          <a:extLst>
            <a:ext uri="{FF2B5EF4-FFF2-40B4-BE49-F238E27FC236}">
              <a16:creationId xmlns:a16="http://schemas.microsoft.com/office/drawing/2014/main" id="{00000000-0008-0000-0300-00004E000000}"/>
            </a:ext>
          </a:extLst>
        </xdr:cNvPr>
        <xdr:cNvSpPr/>
      </xdr:nvSpPr>
      <xdr:spPr>
        <a:xfrm>
          <a:off x="2038350" y="10255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77</xdr:row>
      <xdr:rowOff>19050</xdr:rowOff>
    </xdr:from>
    <xdr:to>
      <xdr:col>9</xdr:col>
      <xdr:colOff>156210</xdr:colOff>
      <xdr:row>77</xdr:row>
      <xdr:rowOff>156210</xdr:rowOff>
    </xdr:to>
    <xdr:sp macro="[0]!OperatingExpensesDefinition" textlink="">
      <xdr:nvSpPr>
        <xdr:cNvPr id="83" name="Oval 82">
          <a:extLst>
            <a:ext uri="{FF2B5EF4-FFF2-40B4-BE49-F238E27FC236}">
              <a16:creationId xmlns:a16="http://schemas.microsoft.com/office/drawing/2014/main" id="{00000000-0008-0000-0300-000053000000}"/>
            </a:ext>
          </a:extLst>
        </xdr:cNvPr>
        <xdr:cNvSpPr/>
      </xdr:nvSpPr>
      <xdr:spPr>
        <a:xfrm>
          <a:off x="2038350" y="10255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77</xdr:row>
      <xdr:rowOff>19050</xdr:rowOff>
    </xdr:from>
    <xdr:to>
      <xdr:col>9</xdr:col>
      <xdr:colOff>156210</xdr:colOff>
      <xdr:row>77</xdr:row>
      <xdr:rowOff>156210</xdr:rowOff>
    </xdr:to>
    <xdr:sp macro="[0]!OperatingExpensesDefinition" textlink="">
      <xdr:nvSpPr>
        <xdr:cNvPr id="84" name="Oval 83">
          <a:extLst>
            <a:ext uri="{FF2B5EF4-FFF2-40B4-BE49-F238E27FC236}">
              <a16:creationId xmlns:a16="http://schemas.microsoft.com/office/drawing/2014/main" id="{00000000-0008-0000-0300-000054000000}"/>
            </a:ext>
          </a:extLst>
        </xdr:cNvPr>
        <xdr:cNvSpPr/>
      </xdr:nvSpPr>
      <xdr:spPr>
        <a:xfrm>
          <a:off x="2038350" y="10255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362</xdr:row>
      <xdr:rowOff>19050</xdr:rowOff>
    </xdr:from>
    <xdr:to>
      <xdr:col>9</xdr:col>
      <xdr:colOff>156210</xdr:colOff>
      <xdr:row>362</xdr:row>
      <xdr:rowOff>156210</xdr:rowOff>
    </xdr:to>
    <xdr:sp macro="[0]!OperatingExpensesDefinition" textlink="">
      <xdr:nvSpPr>
        <xdr:cNvPr id="90" name="Oval 89">
          <a:extLst>
            <a:ext uri="{FF2B5EF4-FFF2-40B4-BE49-F238E27FC236}">
              <a16:creationId xmlns:a16="http://schemas.microsoft.com/office/drawing/2014/main" id="{00000000-0008-0000-0300-00005A000000}"/>
            </a:ext>
          </a:extLst>
        </xdr:cNvPr>
        <xdr:cNvSpPr/>
      </xdr:nvSpPr>
      <xdr:spPr>
        <a:xfrm>
          <a:off x="2038350" y="82899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362</xdr:row>
      <xdr:rowOff>19050</xdr:rowOff>
    </xdr:from>
    <xdr:to>
      <xdr:col>9</xdr:col>
      <xdr:colOff>156210</xdr:colOff>
      <xdr:row>362</xdr:row>
      <xdr:rowOff>156210</xdr:rowOff>
    </xdr:to>
    <xdr:sp macro="[0]!OperatingExpensesDefinition" textlink="">
      <xdr:nvSpPr>
        <xdr:cNvPr id="91" name="Oval 90">
          <a:extLst>
            <a:ext uri="{FF2B5EF4-FFF2-40B4-BE49-F238E27FC236}">
              <a16:creationId xmlns:a16="http://schemas.microsoft.com/office/drawing/2014/main" id="{00000000-0008-0000-0300-00005B000000}"/>
            </a:ext>
          </a:extLst>
        </xdr:cNvPr>
        <xdr:cNvSpPr/>
      </xdr:nvSpPr>
      <xdr:spPr>
        <a:xfrm>
          <a:off x="2038350" y="4364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362</xdr:row>
      <xdr:rowOff>19050</xdr:rowOff>
    </xdr:from>
    <xdr:to>
      <xdr:col>9</xdr:col>
      <xdr:colOff>156210</xdr:colOff>
      <xdr:row>362</xdr:row>
      <xdr:rowOff>156210</xdr:rowOff>
    </xdr:to>
    <xdr:sp macro="[0]!OperatingExpensesDefinition" textlink="">
      <xdr:nvSpPr>
        <xdr:cNvPr id="92" name="Oval 91">
          <a:extLst>
            <a:ext uri="{FF2B5EF4-FFF2-40B4-BE49-F238E27FC236}">
              <a16:creationId xmlns:a16="http://schemas.microsoft.com/office/drawing/2014/main" id="{00000000-0008-0000-0300-00005C000000}"/>
            </a:ext>
          </a:extLst>
        </xdr:cNvPr>
        <xdr:cNvSpPr/>
      </xdr:nvSpPr>
      <xdr:spPr>
        <a:xfrm>
          <a:off x="2038350" y="4364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362</xdr:row>
      <xdr:rowOff>19050</xdr:rowOff>
    </xdr:from>
    <xdr:to>
      <xdr:col>9</xdr:col>
      <xdr:colOff>156210</xdr:colOff>
      <xdr:row>362</xdr:row>
      <xdr:rowOff>156210</xdr:rowOff>
    </xdr:to>
    <xdr:sp macro="[0]!OperatingExpensesDefinition" textlink="">
      <xdr:nvSpPr>
        <xdr:cNvPr id="93" name="Oval 92">
          <a:extLst>
            <a:ext uri="{FF2B5EF4-FFF2-40B4-BE49-F238E27FC236}">
              <a16:creationId xmlns:a16="http://schemas.microsoft.com/office/drawing/2014/main" id="{00000000-0008-0000-0300-00005D000000}"/>
            </a:ext>
          </a:extLst>
        </xdr:cNvPr>
        <xdr:cNvSpPr/>
      </xdr:nvSpPr>
      <xdr:spPr>
        <a:xfrm>
          <a:off x="2038350" y="4364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362</xdr:row>
      <xdr:rowOff>19050</xdr:rowOff>
    </xdr:from>
    <xdr:to>
      <xdr:col>9</xdr:col>
      <xdr:colOff>156210</xdr:colOff>
      <xdr:row>362</xdr:row>
      <xdr:rowOff>156210</xdr:rowOff>
    </xdr:to>
    <xdr:sp macro="[0]!OperatingExpensesDefinition" textlink="">
      <xdr:nvSpPr>
        <xdr:cNvPr id="94" name="Oval 93">
          <a:extLst>
            <a:ext uri="{FF2B5EF4-FFF2-40B4-BE49-F238E27FC236}">
              <a16:creationId xmlns:a16="http://schemas.microsoft.com/office/drawing/2014/main" id="{00000000-0008-0000-0300-00005E000000}"/>
            </a:ext>
          </a:extLst>
        </xdr:cNvPr>
        <xdr:cNvSpPr/>
      </xdr:nvSpPr>
      <xdr:spPr>
        <a:xfrm>
          <a:off x="2038350" y="4364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362</xdr:row>
      <xdr:rowOff>19050</xdr:rowOff>
    </xdr:from>
    <xdr:to>
      <xdr:col>9</xdr:col>
      <xdr:colOff>156210</xdr:colOff>
      <xdr:row>362</xdr:row>
      <xdr:rowOff>156210</xdr:rowOff>
    </xdr:to>
    <xdr:sp macro="[0]!OperatingExpensesDefinition" textlink="">
      <xdr:nvSpPr>
        <xdr:cNvPr id="95" name="Oval 94">
          <a:extLst>
            <a:ext uri="{FF2B5EF4-FFF2-40B4-BE49-F238E27FC236}">
              <a16:creationId xmlns:a16="http://schemas.microsoft.com/office/drawing/2014/main" id="{00000000-0008-0000-0300-00005F000000}"/>
            </a:ext>
          </a:extLst>
        </xdr:cNvPr>
        <xdr:cNvSpPr/>
      </xdr:nvSpPr>
      <xdr:spPr>
        <a:xfrm>
          <a:off x="2038350" y="4364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38</xdr:row>
      <xdr:rowOff>19050</xdr:rowOff>
    </xdr:from>
    <xdr:to>
      <xdr:col>13</xdr:col>
      <xdr:colOff>613410</xdr:colOff>
      <xdr:row>38</xdr:row>
      <xdr:rowOff>156210</xdr:rowOff>
    </xdr:to>
    <xdr:sp macro="[0]!WACCDefinition" textlink="">
      <xdr:nvSpPr>
        <xdr:cNvPr id="97" name="Oval 96">
          <a:extLst>
            <a:ext uri="{FF2B5EF4-FFF2-40B4-BE49-F238E27FC236}">
              <a16:creationId xmlns:a16="http://schemas.microsoft.com/office/drawing/2014/main" id="{00000000-0008-0000-0300-000061000000}"/>
            </a:ext>
          </a:extLst>
        </xdr:cNvPr>
        <xdr:cNvSpPr/>
      </xdr:nvSpPr>
      <xdr:spPr>
        <a:xfrm>
          <a:off x="6724650" y="5327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596900</xdr:colOff>
      <xdr:row>531</xdr:row>
      <xdr:rowOff>100853</xdr:rowOff>
    </xdr:from>
    <xdr:to>
      <xdr:col>29</xdr:col>
      <xdr:colOff>358588</xdr:colOff>
      <xdr:row>576</xdr:row>
      <xdr:rowOff>21167</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2387600" y="91197953"/>
          <a:ext cx="15554138" cy="7635564"/>
          <a:chOff x="2367429" y="116797707"/>
          <a:chExt cx="17465382" cy="7440666"/>
        </a:xfrm>
      </xdr:grpSpPr>
      <xdr:grpSp>
        <xdr:nvGrpSpPr>
          <xdr:cNvPr id="101" name="Group 100">
            <a:extLst>
              <a:ext uri="{FF2B5EF4-FFF2-40B4-BE49-F238E27FC236}">
                <a16:creationId xmlns:a16="http://schemas.microsoft.com/office/drawing/2014/main" id="{00000000-0008-0000-0300-000065000000}"/>
              </a:ext>
            </a:extLst>
          </xdr:cNvPr>
          <xdr:cNvGrpSpPr/>
        </xdr:nvGrpSpPr>
        <xdr:grpSpPr>
          <a:xfrm>
            <a:off x="2367429" y="116797707"/>
            <a:ext cx="17465382" cy="7440666"/>
            <a:chOff x="7360769" y="56781622"/>
            <a:chExt cx="22376031" cy="6553199"/>
          </a:xfrm>
        </xdr:grpSpPr>
        <xdr:graphicFrame macro="">
          <xdr:nvGraphicFramePr>
            <xdr:cNvPr id="103" name="Chart 102">
              <a:extLst>
                <a:ext uri="{FF2B5EF4-FFF2-40B4-BE49-F238E27FC236}">
                  <a16:creationId xmlns:a16="http://schemas.microsoft.com/office/drawing/2014/main" id="{00000000-0008-0000-0300-000067000000}"/>
                </a:ext>
              </a:extLst>
            </xdr:cNvPr>
            <xdr:cNvGraphicFramePr>
              <a:graphicFrameLocks/>
            </xdr:cNvGraphicFramePr>
          </xdr:nvGraphicFramePr>
          <xdr:xfrm>
            <a:off x="7360769" y="56781622"/>
            <a:ext cx="22376031" cy="6553199"/>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102" name="Group 101">
              <a:extLst>
                <a:ext uri="{FF2B5EF4-FFF2-40B4-BE49-F238E27FC236}">
                  <a16:creationId xmlns:a16="http://schemas.microsoft.com/office/drawing/2014/main" id="{00000000-0008-0000-0300-000066000000}"/>
                </a:ext>
              </a:extLst>
            </xdr:cNvPr>
            <xdr:cNvGrpSpPr/>
          </xdr:nvGrpSpPr>
          <xdr:grpSpPr>
            <a:xfrm>
              <a:off x="11117425" y="56790535"/>
              <a:ext cx="17133066" cy="647086"/>
              <a:chOff x="7517748" y="54386816"/>
              <a:chExt cx="8133649" cy="537896"/>
            </a:xfrm>
          </xdr:grpSpPr>
          <xdr:sp macro="" textlink="">
            <xdr:nvSpPr>
              <xdr:cNvPr id="105" name="Left Brace 104">
                <a:extLst>
                  <a:ext uri="{FF2B5EF4-FFF2-40B4-BE49-F238E27FC236}">
                    <a16:creationId xmlns:a16="http://schemas.microsoft.com/office/drawing/2014/main" id="{00000000-0008-0000-0300-000069000000}"/>
                  </a:ext>
                </a:extLst>
              </xdr:cNvPr>
              <xdr:cNvSpPr/>
            </xdr:nvSpPr>
            <xdr:spPr>
              <a:xfrm rot="5400000">
                <a:off x="11446461" y="50719775"/>
                <a:ext cx="276224" cy="8133649"/>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6" name="TextBox 105">
                <a:extLst>
                  <a:ext uri="{FF2B5EF4-FFF2-40B4-BE49-F238E27FC236}">
                    <a16:creationId xmlns:a16="http://schemas.microsoft.com/office/drawing/2014/main" id="{00000000-0008-0000-0300-00006A000000}"/>
                  </a:ext>
                </a:extLst>
              </xdr:cNvPr>
              <xdr:cNvSpPr txBox="1"/>
            </xdr:nvSpPr>
            <xdr:spPr>
              <a:xfrm>
                <a:off x="10717759" y="54386816"/>
                <a:ext cx="1707729" cy="246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sp macro="" textlink="">
          <xdr:nvSpPr>
            <xdr:cNvPr id="104" name="TextBox 103">
              <a:extLst>
                <a:ext uri="{FF2B5EF4-FFF2-40B4-BE49-F238E27FC236}">
                  <a16:creationId xmlns:a16="http://schemas.microsoft.com/office/drawing/2014/main" id="{00000000-0008-0000-0300-000068000000}"/>
                </a:ext>
              </a:extLst>
            </xdr:cNvPr>
            <xdr:cNvSpPr txBox="1"/>
          </xdr:nvSpPr>
          <xdr:spPr>
            <a:xfrm>
              <a:off x="9382159" y="56802629"/>
              <a:ext cx="2862797" cy="3332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111" name="Straight Arrow Connector 110">
            <a:extLst>
              <a:ext uri="{FF2B5EF4-FFF2-40B4-BE49-F238E27FC236}">
                <a16:creationId xmlns:a16="http://schemas.microsoft.com/office/drawing/2014/main" id="{00000000-0008-0000-0300-00006F000000}"/>
              </a:ext>
            </a:extLst>
          </xdr:cNvPr>
          <xdr:cNvCxnSpPr/>
        </xdr:nvCxnSpPr>
        <xdr:spPr>
          <a:xfrm>
            <a:off x="4967302" y="117173075"/>
            <a:ext cx="0" cy="351374"/>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177801</xdr:colOff>
      <xdr:row>587</xdr:row>
      <xdr:rowOff>7600</xdr:rowOff>
    </xdr:from>
    <xdr:to>
      <xdr:col>28</xdr:col>
      <xdr:colOff>156882</xdr:colOff>
      <xdr:row>630</xdr:row>
      <xdr:rowOff>46573</xdr:rowOff>
    </xdr:to>
    <xdr:grpSp>
      <xdr:nvGrpSpPr>
        <xdr:cNvPr id="14336" name="Group 14335">
          <a:extLst>
            <a:ext uri="{FF2B5EF4-FFF2-40B4-BE49-F238E27FC236}">
              <a16:creationId xmlns:a16="http://schemas.microsoft.com/office/drawing/2014/main" id="{00000000-0008-0000-0300-000000380000}"/>
            </a:ext>
          </a:extLst>
        </xdr:cNvPr>
        <xdr:cNvGrpSpPr/>
      </xdr:nvGrpSpPr>
      <xdr:grpSpPr>
        <a:xfrm>
          <a:off x="1968501" y="100705900"/>
          <a:ext cx="15019056" cy="7411323"/>
          <a:chOff x="1948330" y="126073776"/>
          <a:chExt cx="14983758" cy="7266768"/>
        </a:xfrm>
      </xdr:grpSpPr>
      <xdr:grpSp>
        <xdr:nvGrpSpPr>
          <xdr:cNvPr id="107" name="Group 106">
            <a:extLst>
              <a:ext uri="{FF2B5EF4-FFF2-40B4-BE49-F238E27FC236}">
                <a16:creationId xmlns:a16="http://schemas.microsoft.com/office/drawing/2014/main" id="{00000000-0008-0000-0300-00006B000000}"/>
              </a:ext>
            </a:extLst>
          </xdr:cNvPr>
          <xdr:cNvGrpSpPr/>
        </xdr:nvGrpSpPr>
        <xdr:grpSpPr>
          <a:xfrm>
            <a:off x="1948330" y="126073776"/>
            <a:ext cx="14983758" cy="7266768"/>
            <a:chOff x="8549772" y="62765495"/>
            <a:chExt cx="20612499" cy="6589205"/>
          </a:xfrm>
        </xdr:grpSpPr>
        <xdr:graphicFrame macro="">
          <xdr:nvGraphicFramePr>
            <xdr:cNvPr id="110" name="Chart 109">
              <a:extLst>
                <a:ext uri="{FF2B5EF4-FFF2-40B4-BE49-F238E27FC236}">
                  <a16:creationId xmlns:a16="http://schemas.microsoft.com/office/drawing/2014/main" id="{00000000-0008-0000-0300-00006E000000}"/>
                </a:ext>
              </a:extLst>
            </xdr:cNvPr>
            <xdr:cNvGraphicFramePr>
              <a:graphicFrameLocks/>
            </xdr:cNvGraphicFramePr>
          </xdr:nvGraphicFramePr>
          <xdr:xfrm>
            <a:off x="8549772" y="62801500"/>
            <a:ext cx="20612499" cy="6553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8" name="TextBox 107">
              <a:extLst>
                <a:ext uri="{FF2B5EF4-FFF2-40B4-BE49-F238E27FC236}">
                  <a16:creationId xmlns:a16="http://schemas.microsoft.com/office/drawing/2014/main" id="{00000000-0008-0000-0300-00006C000000}"/>
                </a:ext>
              </a:extLst>
            </xdr:cNvPr>
            <xdr:cNvSpPr txBox="1"/>
          </xdr:nvSpPr>
          <xdr:spPr>
            <a:xfrm>
              <a:off x="11645822" y="62793157"/>
              <a:ext cx="2645072" cy="355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nvGrpSpPr>
            <xdr:cNvPr id="109" name="Group 108">
              <a:extLst>
                <a:ext uri="{FF2B5EF4-FFF2-40B4-BE49-F238E27FC236}">
                  <a16:creationId xmlns:a16="http://schemas.microsoft.com/office/drawing/2014/main" id="{00000000-0008-0000-0300-00006D000000}"/>
                </a:ext>
              </a:extLst>
            </xdr:cNvPr>
            <xdr:cNvGrpSpPr/>
          </xdr:nvGrpSpPr>
          <xdr:grpSpPr>
            <a:xfrm>
              <a:off x="13025421" y="62765495"/>
              <a:ext cx="15736049" cy="585039"/>
              <a:chOff x="7208545" y="60152278"/>
              <a:chExt cx="7674548" cy="546033"/>
            </a:xfrm>
          </xdr:grpSpPr>
          <xdr:sp macro="" textlink="">
            <xdr:nvSpPr>
              <xdr:cNvPr id="112" name="Left Brace 111">
                <a:extLst>
                  <a:ext uri="{FF2B5EF4-FFF2-40B4-BE49-F238E27FC236}">
                    <a16:creationId xmlns:a16="http://schemas.microsoft.com/office/drawing/2014/main" id="{00000000-0008-0000-0300-000070000000}"/>
                  </a:ext>
                </a:extLst>
              </xdr:cNvPr>
              <xdr:cNvSpPr/>
            </xdr:nvSpPr>
            <xdr:spPr>
              <a:xfrm rot="5400000">
                <a:off x="10907707" y="56722925"/>
                <a:ext cx="276224" cy="7674548"/>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3" name="TextBox 112">
                <a:extLst>
                  <a:ext uri="{FF2B5EF4-FFF2-40B4-BE49-F238E27FC236}">
                    <a16:creationId xmlns:a16="http://schemas.microsoft.com/office/drawing/2014/main" id="{00000000-0008-0000-0300-000071000000}"/>
                  </a:ext>
                </a:extLst>
              </xdr:cNvPr>
              <xdr:cNvSpPr txBox="1"/>
            </xdr:nvSpPr>
            <xdr:spPr>
              <a:xfrm>
                <a:off x="10465977" y="60152278"/>
                <a:ext cx="1583895" cy="270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t>Future Projections</a:t>
                </a:r>
              </a:p>
            </xdr:txBody>
          </xdr:sp>
        </xdr:grpSp>
      </xdr:grpSp>
      <xdr:cxnSp macro="">
        <xdr:nvCxnSpPr>
          <xdr:cNvPr id="115" name="Straight Arrow Connector 114">
            <a:extLst>
              <a:ext uri="{FF2B5EF4-FFF2-40B4-BE49-F238E27FC236}">
                <a16:creationId xmlns:a16="http://schemas.microsoft.com/office/drawing/2014/main" id="{00000000-0008-0000-0300-000073000000}"/>
              </a:ext>
            </a:extLst>
          </xdr:cNvPr>
          <xdr:cNvCxnSpPr/>
        </xdr:nvCxnSpPr>
        <xdr:spPr>
          <a:xfrm>
            <a:off x="4899958" y="126391147"/>
            <a:ext cx="0" cy="353434"/>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21491</xdr:colOff>
      <xdr:row>637</xdr:row>
      <xdr:rowOff>101891</xdr:rowOff>
    </xdr:from>
    <xdr:to>
      <xdr:col>27</xdr:col>
      <xdr:colOff>734785</xdr:colOff>
      <xdr:row>681</xdr:row>
      <xdr:rowOff>63488</xdr:rowOff>
    </xdr:to>
    <xdr:grpSp>
      <xdr:nvGrpSpPr>
        <xdr:cNvPr id="14341" name="Group 14340">
          <a:extLst>
            <a:ext uri="{FF2B5EF4-FFF2-40B4-BE49-F238E27FC236}">
              <a16:creationId xmlns:a16="http://schemas.microsoft.com/office/drawing/2014/main" id="{00000000-0008-0000-0300-000005380000}"/>
            </a:ext>
          </a:extLst>
        </xdr:cNvPr>
        <xdr:cNvGrpSpPr/>
      </xdr:nvGrpSpPr>
      <xdr:grpSpPr>
        <a:xfrm>
          <a:off x="1812191" y="109372691"/>
          <a:ext cx="15000794" cy="7505397"/>
          <a:chOff x="1776812" y="141616177"/>
          <a:chExt cx="14946366" cy="7744882"/>
        </a:xfrm>
      </xdr:grpSpPr>
      <xdr:grpSp>
        <xdr:nvGrpSpPr>
          <xdr:cNvPr id="127" name="Group 126">
            <a:extLst>
              <a:ext uri="{FF2B5EF4-FFF2-40B4-BE49-F238E27FC236}">
                <a16:creationId xmlns:a16="http://schemas.microsoft.com/office/drawing/2014/main" id="{00000000-0008-0000-0300-00007F000000}"/>
              </a:ext>
            </a:extLst>
          </xdr:cNvPr>
          <xdr:cNvGrpSpPr/>
        </xdr:nvGrpSpPr>
        <xdr:grpSpPr>
          <a:xfrm>
            <a:off x="1776812" y="141616177"/>
            <a:ext cx="14946366" cy="7744882"/>
            <a:chOff x="7405493" y="56872914"/>
            <a:chExt cx="22376031" cy="6669420"/>
          </a:xfrm>
        </xdr:grpSpPr>
        <xdr:graphicFrame macro="">
          <xdr:nvGraphicFramePr>
            <xdr:cNvPr id="129" name="Chart 128">
              <a:extLst>
                <a:ext uri="{FF2B5EF4-FFF2-40B4-BE49-F238E27FC236}">
                  <a16:creationId xmlns:a16="http://schemas.microsoft.com/office/drawing/2014/main" id="{00000000-0008-0000-0300-000081000000}"/>
                </a:ext>
              </a:extLst>
            </xdr:cNvPr>
            <xdr:cNvGraphicFramePr>
              <a:graphicFrameLocks/>
            </xdr:cNvGraphicFramePr>
          </xdr:nvGraphicFramePr>
          <xdr:xfrm>
            <a:off x="7405493" y="56989134"/>
            <a:ext cx="22376031"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128" name="Group 127">
              <a:extLst>
                <a:ext uri="{FF2B5EF4-FFF2-40B4-BE49-F238E27FC236}">
                  <a16:creationId xmlns:a16="http://schemas.microsoft.com/office/drawing/2014/main" id="{00000000-0008-0000-0300-000080000000}"/>
                </a:ext>
              </a:extLst>
            </xdr:cNvPr>
            <xdr:cNvGrpSpPr/>
          </xdr:nvGrpSpPr>
          <xdr:grpSpPr>
            <a:xfrm>
              <a:off x="12750469" y="56872914"/>
              <a:ext cx="16236581" cy="600207"/>
              <a:chOff x="8293025" y="54455684"/>
              <a:chExt cx="7708057" cy="498931"/>
            </a:xfrm>
          </xdr:grpSpPr>
          <xdr:sp macro="" textlink="">
            <xdr:nvSpPr>
              <xdr:cNvPr id="132" name="TextBox 131">
                <a:extLst>
                  <a:ext uri="{FF2B5EF4-FFF2-40B4-BE49-F238E27FC236}">
                    <a16:creationId xmlns:a16="http://schemas.microsoft.com/office/drawing/2014/main" id="{00000000-0008-0000-0300-000084000000}"/>
                  </a:ext>
                </a:extLst>
              </xdr:cNvPr>
              <xdr:cNvSpPr txBox="1"/>
            </xdr:nvSpPr>
            <xdr:spPr>
              <a:xfrm>
                <a:off x="11626687" y="54455684"/>
                <a:ext cx="1704539" cy="295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sp macro="" textlink="">
            <xdr:nvSpPr>
              <xdr:cNvPr id="131" name="Left Brace 130">
                <a:extLst>
                  <a:ext uri="{FF2B5EF4-FFF2-40B4-BE49-F238E27FC236}">
                    <a16:creationId xmlns:a16="http://schemas.microsoft.com/office/drawing/2014/main" id="{00000000-0008-0000-0300-000083000000}"/>
                  </a:ext>
                </a:extLst>
              </xdr:cNvPr>
              <xdr:cNvSpPr/>
            </xdr:nvSpPr>
            <xdr:spPr>
              <a:xfrm rot="5400000">
                <a:off x="12008942" y="50962474"/>
                <a:ext cx="276224" cy="7708057"/>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sp macro="" textlink="">
          <xdr:nvSpPr>
            <xdr:cNvPr id="130" name="TextBox 129">
              <a:extLst>
                <a:ext uri="{FF2B5EF4-FFF2-40B4-BE49-F238E27FC236}">
                  <a16:creationId xmlns:a16="http://schemas.microsoft.com/office/drawing/2014/main" id="{00000000-0008-0000-0300-000082000000}"/>
                </a:ext>
              </a:extLst>
            </xdr:cNvPr>
            <xdr:cNvSpPr txBox="1"/>
          </xdr:nvSpPr>
          <xdr:spPr>
            <a:xfrm>
              <a:off x="11519693" y="56903435"/>
              <a:ext cx="3155326" cy="321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6" name="Straight Arrow Connector 115">
            <a:extLst>
              <a:ext uri="{FF2B5EF4-FFF2-40B4-BE49-F238E27FC236}">
                <a16:creationId xmlns:a16="http://schemas.microsoft.com/office/drawing/2014/main" id="{00000000-0008-0000-0300-000074000000}"/>
              </a:ext>
            </a:extLst>
          </xdr:cNvPr>
          <xdr:cNvCxnSpPr/>
        </xdr:nvCxnSpPr>
        <xdr:spPr>
          <a:xfrm>
            <a:off x="5062765" y="141930100"/>
            <a:ext cx="0" cy="371848"/>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46567</xdr:colOff>
      <xdr:row>688</xdr:row>
      <xdr:rowOff>28196</xdr:rowOff>
    </xdr:from>
    <xdr:to>
      <xdr:col>27</xdr:col>
      <xdr:colOff>217729</xdr:colOff>
      <xdr:row>732</xdr:row>
      <xdr:rowOff>93349</xdr:rowOff>
    </xdr:to>
    <xdr:grpSp>
      <xdr:nvGrpSpPr>
        <xdr:cNvPr id="14342" name="Group 14341">
          <a:extLst>
            <a:ext uri="{FF2B5EF4-FFF2-40B4-BE49-F238E27FC236}">
              <a16:creationId xmlns:a16="http://schemas.microsoft.com/office/drawing/2014/main" id="{00000000-0008-0000-0300-000006380000}"/>
            </a:ext>
          </a:extLst>
        </xdr:cNvPr>
        <xdr:cNvGrpSpPr/>
      </xdr:nvGrpSpPr>
      <xdr:grpSpPr>
        <a:xfrm>
          <a:off x="1837267" y="118042946"/>
          <a:ext cx="14458662" cy="7608953"/>
          <a:chOff x="1801888" y="150564017"/>
          <a:chExt cx="14404234" cy="7848439"/>
        </a:xfrm>
      </xdr:grpSpPr>
      <xdr:grpSp>
        <xdr:nvGrpSpPr>
          <xdr:cNvPr id="121" name="Group 120">
            <a:extLst>
              <a:ext uri="{FF2B5EF4-FFF2-40B4-BE49-F238E27FC236}">
                <a16:creationId xmlns:a16="http://schemas.microsoft.com/office/drawing/2014/main" id="{00000000-0008-0000-0300-000079000000}"/>
              </a:ext>
            </a:extLst>
          </xdr:cNvPr>
          <xdr:cNvGrpSpPr/>
        </xdr:nvGrpSpPr>
        <xdr:grpSpPr>
          <a:xfrm>
            <a:off x="1801888" y="150564017"/>
            <a:ext cx="14404234" cy="7848439"/>
            <a:chOff x="4382346" y="56929867"/>
            <a:chExt cx="22376031" cy="6553200"/>
          </a:xfrm>
        </xdr:grpSpPr>
        <xdr:graphicFrame macro="">
          <xdr:nvGraphicFramePr>
            <xdr:cNvPr id="123" name="Chart 122">
              <a:extLst>
                <a:ext uri="{FF2B5EF4-FFF2-40B4-BE49-F238E27FC236}">
                  <a16:creationId xmlns:a16="http://schemas.microsoft.com/office/drawing/2014/main" id="{00000000-0008-0000-0300-00007B000000}"/>
                </a:ext>
              </a:extLst>
            </xdr:cNvPr>
            <xdr:cNvGraphicFramePr>
              <a:graphicFrameLocks/>
            </xdr:cNvGraphicFramePr>
          </xdr:nvGraphicFramePr>
          <xdr:xfrm>
            <a:off x="4382346" y="56929867"/>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122" name="Group 121">
              <a:extLst>
                <a:ext uri="{FF2B5EF4-FFF2-40B4-BE49-F238E27FC236}">
                  <a16:creationId xmlns:a16="http://schemas.microsoft.com/office/drawing/2014/main" id="{00000000-0008-0000-0300-00007A000000}"/>
                </a:ext>
              </a:extLst>
            </xdr:cNvPr>
            <xdr:cNvGrpSpPr/>
          </xdr:nvGrpSpPr>
          <xdr:grpSpPr>
            <a:xfrm>
              <a:off x="8371157" y="57484950"/>
              <a:ext cx="17774198" cy="567060"/>
              <a:chOff x="6213997" y="54963973"/>
              <a:chExt cx="8438016" cy="471373"/>
            </a:xfrm>
          </xdr:grpSpPr>
          <xdr:sp macro="" textlink="">
            <xdr:nvSpPr>
              <xdr:cNvPr id="125" name="Left Brace 124">
                <a:extLst>
                  <a:ext uri="{FF2B5EF4-FFF2-40B4-BE49-F238E27FC236}">
                    <a16:creationId xmlns:a16="http://schemas.microsoft.com/office/drawing/2014/main" id="{00000000-0008-0000-0300-00007D000000}"/>
                  </a:ext>
                </a:extLst>
              </xdr:cNvPr>
              <xdr:cNvSpPr/>
            </xdr:nvSpPr>
            <xdr:spPr>
              <a:xfrm rot="5400000">
                <a:off x="10294893" y="51078226"/>
                <a:ext cx="276224" cy="8438016"/>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26" name="TextBox 125">
                <a:extLst>
                  <a:ext uri="{FF2B5EF4-FFF2-40B4-BE49-F238E27FC236}">
                    <a16:creationId xmlns:a16="http://schemas.microsoft.com/office/drawing/2014/main" id="{00000000-0008-0000-0300-00007E000000}"/>
                  </a:ext>
                </a:extLst>
              </xdr:cNvPr>
              <xdr:cNvSpPr txBox="1"/>
            </xdr:nvSpPr>
            <xdr:spPr>
              <a:xfrm>
                <a:off x="9854097" y="54963973"/>
                <a:ext cx="1790273" cy="242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200" b="1"/>
                  <a:t>Future Projections</a:t>
                </a:r>
              </a:p>
            </xdr:txBody>
          </xdr:sp>
        </xdr:grpSp>
        <xdr:sp macro="" textlink="">
          <xdr:nvSpPr>
            <xdr:cNvPr id="124" name="TextBox 123">
              <a:extLst>
                <a:ext uri="{FF2B5EF4-FFF2-40B4-BE49-F238E27FC236}">
                  <a16:creationId xmlns:a16="http://schemas.microsoft.com/office/drawing/2014/main" id="{00000000-0008-0000-0300-00007C000000}"/>
                </a:ext>
              </a:extLst>
            </xdr:cNvPr>
            <xdr:cNvSpPr txBox="1"/>
          </xdr:nvSpPr>
          <xdr:spPr>
            <a:xfrm>
              <a:off x="6835579" y="57474818"/>
              <a:ext cx="3226421" cy="2908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200" b="1"/>
                <a:t>Current (2013)</a:t>
              </a:r>
            </a:p>
          </xdr:txBody>
        </xdr:sp>
      </xdr:grpSp>
      <xdr:cxnSp macro="">
        <xdr:nvCxnSpPr>
          <xdr:cNvPr id="117" name="Straight Arrow Connector 116">
            <a:extLst>
              <a:ext uri="{FF2B5EF4-FFF2-40B4-BE49-F238E27FC236}">
                <a16:creationId xmlns:a16="http://schemas.microsoft.com/office/drawing/2014/main" id="{00000000-0008-0000-0300-000075000000}"/>
              </a:ext>
            </a:extLst>
          </xdr:cNvPr>
          <xdr:cNvCxnSpPr/>
        </xdr:nvCxnSpPr>
        <xdr:spPr>
          <a:xfrm>
            <a:off x="4035597" y="151467749"/>
            <a:ext cx="0" cy="371848"/>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8.xml><?xml version="1.0" encoding="utf-8"?>
<c:userShapes xmlns:c="http://schemas.openxmlformats.org/drawingml/2006/chart">
  <cdr:relSizeAnchor xmlns:cdr="http://schemas.openxmlformats.org/drawingml/2006/chartDrawing">
    <cdr:from>
      <cdr:x>0.13767</cdr:x>
      <cdr:y>0.09469</cdr:y>
    </cdr:from>
    <cdr:to>
      <cdr:x>0.16049</cdr:x>
      <cdr:y>0.94174</cdr:y>
    </cdr:to>
    <cdr:sp macro="" textlink="">
      <cdr:nvSpPr>
        <cdr:cNvPr id="2" name="Rectangle 1"/>
        <cdr:cNvSpPr/>
      </cdr:nvSpPr>
      <cdr:spPr>
        <a:xfrm xmlns:a="http://schemas.openxmlformats.org/drawingml/2006/main">
          <a:off x="2135219" y="750047"/>
          <a:ext cx="353981" cy="6709771"/>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9.xml><?xml version="1.0" encoding="utf-8"?>
<c:userShapes xmlns:c="http://schemas.openxmlformats.org/drawingml/2006/chart">
  <cdr:relSizeAnchor xmlns:cdr="http://schemas.openxmlformats.org/drawingml/2006/chartDrawing">
    <cdr:from>
      <cdr:x>0.18523</cdr:x>
      <cdr:y>0.08959</cdr:y>
    </cdr:from>
    <cdr:to>
      <cdr:x>0.20502</cdr:x>
      <cdr:y>0.93153</cdr:y>
    </cdr:to>
    <cdr:sp macro="" textlink="">
      <cdr:nvSpPr>
        <cdr:cNvPr id="2" name="Rectangle 1"/>
        <cdr:cNvSpPr/>
      </cdr:nvSpPr>
      <cdr:spPr>
        <a:xfrm xmlns:a="http://schemas.openxmlformats.org/drawingml/2006/main">
          <a:off x="2775380" y="647463"/>
          <a:ext cx="296525" cy="6084794"/>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0.xml><?xml version="1.0" encoding="utf-8"?>
<c:userShapes xmlns:c="http://schemas.openxmlformats.org/drawingml/2006/chart">
  <cdr:relSizeAnchor xmlns:cdr="http://schemas.openxmlformats.org/drawingml/2006/chartDrawing">
    <cdr:from>
      <cdr:x>0.2129</cdr:x>
      <cdr:y>0.07795</cdr:y>
    </cdr:from>
    <cdr:to>
      <cdr:x>0.22707</cdr:x>
      <cdr:y>0.84683</cdr:y>
    </cdr:to>
    <cdr:sp macro="" textlink="">
      <cdr:nvSpPr>
        <cdr:cNvPr id="2" name="Rectangle 1"/>
        <cdr:cNvSpPr/>
      </cdr:nvSpPr>
      <cdr:spPr>
        <a:xfrm xmlns:a="http://schemas.openxmlformats.org/drawingml/2006/main">
          <a:off x="3182039" y="593202"/>
          <a:ext cx="211864" cy="5851072"/>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1.xml><?xml version="1.0" encoding="utf-8"?>
<c:userShapes xmlns:c="http://schemas.openxmlformats.org/drawingml/2006/chart">
  <cdr:relSizeAnchor xmlns:cdr="http://schemas.openxmlformats.org/drawingml/2006/chartDrawing">
    <cdr:from>
      <cdr:x>0.14508</cdr:x>
      <cdr:y>0.17154</cdr:y>
    </cdr:from>
    <cdr:to>
      <cdr:x>0.16397</cdr:x>
      <cdr:y>0.92746</cdr:y>
    </cdr:to>
    <cdr:sp macro="" textlink="">
      <cdr:nvSpPr>
        <cdr:cNvPr id="2" name="Rectangle 1"/>
        <cdr:cNvSpPr/>
      </cdr:nvSpPr>
      <cdr:spPr>
        <a:xfrm xmlns:a="http://schemas.openxmlformats.org/drawingml/2006/main">
          <a:off x="2089810" y="1346345"/>
          <a:ext cx="272088" cy="5932714"/>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2.xml><?xml version="1.0" encoding="utf-8"?>
<xdr:wsDr xmlns:xdr="http://schemas.openxmlformats.org/drawingml/2006/spreadsheetDrawing" xmlns:a="http://schemas.openxmlformats.org/drawingml/2006/main">
  <xdr:twoCellAnchor>
    <xdr:from>
      <xdr:col>9</xdr:col>
      <xdr:colOff>19050</xdr:colOff>
      <xdr:row>19</xdr:row>
      <xdr:rowOff>19050</xdr:rowOff>
    </xdr:from>
    <xdr:to>
      <xdr:col>9</xdr:col>
      <xdr:colOff>156210</xdr:colOff>
      <xdr:row>19</xdr:row>
      <xdr:rowOff>156210</xdr:rowOff>
    </xdr:to>
    <xdr:sp macro="[0]!CapitalCostDefinition" textlink="">
      <xdr:nvSpPr>
        <xdr:cNvPr id="3" name="Oval 2">
          <a:extLst>
            <a:ext uri="{FF2B5EF4-FFF2-40B4-BE49-F238E27FC236}">
              <a16:creationId xmlns:a16="http://schemas.microsoft.com/office/drawing/2014/main" id="{00000000-0008-0000-0400-000003000000}"/>
            </a:ext>
          </a:extLst>
        </xdr:cNvPr>
        <xdr:cNvSpPr/>
      </xdr:nvSpPr>
      <xdr:spPr>
        <a:xfrm>
          <a:off x="2038350" y="6102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27</xdr:row>
      <xdr:rowOff>19050</xdr:rowOff>
    </xdr:from>
    <xdr:to>
      <xdr:col>9</xdr:col>
      <xdr:colOff>156210</xdr:colOff>
      <xdr:row>27</xdr:row>
      <xdr:rowOff>156210</xdr:rowOff>
    </xdr:to>
    <xdr:sp macro="[0]!OvernightCapitalCostDefinition" textlink="">
      <xdr:nvSpPr>
        <xdr:cNvPr id="4" name="Oval 3">
          <a:extLst>
            <a:ext uri="{FF2B5EF4-FFF2-40B4-BE49-F238E27FC236}">
              <a16:creationId xmlns:a16="http://schemas.microsoft.com/office/drawing/2014/main" id="{00000000-0008-0000-0400-000004000000}"/>
            </a:ext>
          </a:extLst>
        </xdr:cNvPr>
        <xdr:cNvSpPr/>
      </xdr:nvSpPr>
      <xdr:spPr>
        <a:xfrm>
          <a:off x="2038350" y="8235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45</xdr:row>
      <xdr:rowOff>19050</xdr:rowOff>
    </xdr:from>
    <xdr:to>
      <xdr:col>9</xdr:col>
      <xdr:colOff>156210</xdr:colOff>
      <xdr:row>45</xdr:row>
      <xdr:rowOff>156210</xdr:rowOff>
    </xdr:to>
    <xdr:sp macro="[0]!InterconnectionCostDefinition" textlink="">
      <xdr:nvSpPr>
        <xdr:cNvPr id="5" name="Oval 4">
          <a:extLst>
            <a:ext uri="{FF2B5EF4-FFF2-40B4-BE49-F238E27FC236}">
              <a16:creationId xmlns:a16="http://schemas.microsoft.com/office/drawing/2014/main" id="{00000000-0008-0000-0400-000005000000}"/>
            </a:ext>
          </a:extLst>
        </xdr:cNvPr>
        <xdr:cNvSpPr/>
      </xdr:nvSpPr>
      <xdr:spPr>
        <a:xfrm>
          <a:off x="2038350" y="11334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49</xdr:row>
      <xdr:rowOff>19050</xdr:rowOff>
    </xdr:from>
    <xdr:to>
      <xdr:col>9</xdr:col>
      <xdr:colOff>156210</xdr:colOff>
      <xdr:row>49</xdr:row>
      <xdr:rowOff>156210</xdr:rowOff>
    </xdr:to>
    <xdr:sp macro="[0]!GridFeatureDefinition" textlink="">
      <xdr:nvSpPr>
        <xdr:cNvPr id="6" name="Oval 5">
          <a:extLst>
            <a:ext uri="{FF2B5EF4-FFF2-40B4-BE49-F238E27FC236}">
              <a16:creationId xmlns:a16="http://schemas.microsoft.com/office/drawing/2014/main" id="{00000000-0008-0000-0400-000006000000}"/>
            </a:ext>
          </a:extLst>
        </xdr:cNvPr>
        <xdr:cNvSpPr/>
      </xdr:nvSpPr>
      <xdr:spPr>
        <a:xfrm>
          <a:off x="2038350" y="12401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53</xdr:row>
      <xdr:rowOff>19050</xdr:rowOff>
    </xdr:from>
    <xdr:to>
      <xdr:col>9</xdr:col>
      <xdr:colOff>156210</xdr:colOff>
      <xdr:row>53</xdr:row>
      <xdr:rowOff>156210</xdr:rowOff>
    </xdr:to>
    <xdr:sp macro="[0]!SpurLineCostDefinition" textlink="">
      <xdr:nvSpPr>
        <xdr:cNvPr id="7" name="Oval 6">
          <a:extLst>
            <a:ext uri="{FF2B5EF4-FFF2-40B4-BE49-F238E27FC236}">
              <a16:creationId xmlns:a16="http://schemas.microsoft.com/office/drawing/2014/main" id="{00000000-0008-0000-0400-000007000000}"/>
            </a:ext>
          </a:extLst>
        </xdr:cNvPr>
        <xdr:cNvSpPr/>
      </xdr:nvSpPr>
      <xdr:spPr>
        <a:xfrm>
          <a:off x="2038350" y="13468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xdr:row>
      <xdr:rowOff>19050</xdr:rowOff>
    </xdr:from>
    <xdr:to>
      <xdr:col>9</xdr:col>
      <xdr:colOff>156210</xdr:colOff>
      <xdr:row>23</xdr:row>
      <xdr:rowOff>156210</xdr:rowOff>
    </xdr:to>
    <xdr:sp macro="[0]!ConstructionFinanceDefinition" textlink="">
      <xdr:nvSpPr>
        <xdr:cNvPr id="8" name="Oval 7">
          <a:extLst>
            <a:ext uri="{FF2B5EF4-FFF2-40B4-BE49-F238E27FC236}">
              <a16:creationId xmlns:a16="http://schemas.microsoft.com/office/drawing/2014/main" id="{00000000-0008-0000-0400-000008000000}"/>
            </a:ext>
          </a:extLst>
        </xdr:cNvPr>
        <xdr:cNvSpPr/>
      </xdr:nvSpPr>
      <xdr:spPr>
        <a:xfrm>
          <a:off x="2038350" y="7169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xdr:row>
      <xdr:rowOff>19050</xdr:rowOff>
    </xdr:from>
    <xdr:to>
      <xdr:col>9</xdr:col>
      <xdr:colOff>156210</xdr:colOff>
      <xdr:row>35</xdr:row>
      <xdr:rowOff>156210</xdr:rowOff>
    </xdr:to>
    <xdr:sp macro="[0]!OperatingExpensesDefinition" textlink="">
      <xdr:nvSpPr>
        <xdr:cNvPr id="9" name="Oval 8">
          <a:extLst>
            <a:ext uri="{FF2B5EF4-FFF2-40B4-BE49-F238E27FC236}">
              <a16:creationId xmlns:a16="http://schemas.microsoft.com/office/drawing/2014/main" id="{00000000-0008-0000-0400-000009000000}"/>
            </a:ext>
          </a:extLst>
        </xdr:cNvPr>
        <xdr:cNvSpPr/>
      </xdr:nvSpPr>
      <xdr:spPr>
        <a:xfrm>
          <a:off x="2038350" y="9302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0]!CapacityFactorDefinition" textlink="">
      <xdr:nvSpPr>
        <xdr:cNvPr id="10" name="Oval 9">
          <a:extLst>
            <a:ext uri="{FF2B5EF4-FFF2-40B4-BE49-F238E27FC236}">
              <a16:creationId xmlns:a16="http://schemas.microsoft.com/office/drawing/2014/main" id="{00000000-0008-0000-0400-00000A000000}"/>
            </a:ext>
          </a:extLst>
        </xdr:cNvPr>
        <xdr:cNvSpPr/>
      </xdr:nvSpPr>
      <xdr:spPr>
        <a:xfrm>
          <a:off x="2038350" y="290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xdr:row>
      <xdr:rowOff>19050</xdr:rowOff>
    </xdr:from>
    <xdr:to>
      <xdr:col>9</xdr:col>
      <xdr:colOff>156210</xdr:colOff>
      <xdr:row>15</xdr:row>
      <xdr:rowOff>156210</xdr:rowOff>
    </xdr:to>
    <xdr:sp macro="[0]!AnnualEnergyProductionDefinition" textlink="">
      <xdr:nvSpPr>
        <xdr:cNvPr id="11" name="Oval 10">
          <a:extLst>
            <a:ext uri="{FF2B5EF4-FFF2-40B4-BE49-F238E27FC236}">
              <a16:creationId xmlns:a16="http://schemas.microsoft.com/office/drawing/2014/main" id="{00000000-0008-0000-0400-00000B000000}"/>
            </a:ext>
          </a:extLst>
        </xdr:cNvPr>
        <xdr:cNvSpPr/>
      </xdr:nvSpPr>
      <xdr:spPr>
        <a:xfrm>
          <a:off x="2038350" y="5035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40</xdr:row>
      <xdr:rowOff>19050</xdr:rowOff>
    </xdr:from>
    <xdr:to>
      <xdr:col>9</xdr:col>
      <xdr:colOff>156210</xdr:colOff>
      <xdr:row>40</xdr:row>
      <xdr:rowOff>156210</xdr:rowOff>
    </xdr:to>
    <xdr:sp macro="[0]!WACCDefinition" textlink="">
      <xdr:nvSpPr>
        <xdr:cNvPr id="12" name="Oval 11">
          <a:extLst>
            <a:ext uri="{FF2B5EF4-FFF2-40B4-BE49-F238E27FC236}">
              <a16:creationId xmlns:a16="http://schemas.microsoft.com/office/drawing/2014/main" id="{00000000-0008-0000-0400-00000C000000}"/>
            </a:ext>
          </a:extLst>
        </xdr:cNvPr>
        <xdr:cNvSpPr/>
      </xdr:nvSpPr>
      <xdr:spPr>
        <a:xfrm>
          <a:off x="2038350" y="10318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58</xdr:row>
      <xdr:rowOff>19050</xdr:rowOff>
    </xdr:from>
    <xdr:to>
      <xdr:col>9</xdr:col>
      <xdr:colOff>156210</xdr:colOff>
      <xdr:row>58</xdr:row>
      <xdr:rowOff>156210</xdr:rowOff>
    </xdr:to>
    <xdr:sp macro="[0]!LCOEDefinition" textlink="">
      <xdr:nvSpPr>
        <xdr:cNvPr id="13" name="Oval 12">
          <a:extLst>
            <a:ext uri="{FF2B5EF4-FFF2-40B4-BE49-F238E27FC236}">
              <a16:creationId xmlns:a16="http://schemas.microsoft.com/office/drawing/2014/main" id="{00000000-0008-0000-0400-00000D000000}"/>
            </a:ext>
          </a:extLst>
        </xdr:cNvPr>
        <xdr:cNvSpPr/>
      </xdr:nvSpPr>
      <xdr:spPr>
        <a:xfrm>
          <a:off x="2038350" y="1463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113</xdr:row>
      <xdr:rowOff>19050</xdr:rowOff>
    </xdr:from>
    <xdr:to>
      <xdr:col>9</xdr:col>
      <xdr:colOff>156210</xdr:colOff>
      <xdr:row>113</xdr:row>
      <xdr:rowOff>156210</xdr:rowOff>
    </xdr:to>
    <xdr:sp macro="[0]!OvernightCapitalCostDefinition" textlink="">
      <xdr:nvSpPr>
        <xdr:cNvPr id="25" name="Oval 24">
          <a:extLst>
            <a:ext uri="{FF2B5EF4-FFF2-40B4-BE49-F238E27FC236}">
              <a16:creationId xmlns:a16="http://schemas.microsoft.com/office/drawing/2014/main" id="{00000000-0008-0000-0400-000019000000}"/>
            </a:ext>
          </a:extLst>
        </xdr:cNvPr>
        <xdr:cNvSpPr/>
      </xdr:nvSpPr>
      <xdr:spPr>
        <a:xfrm>
          <a:off x="2038350" y="4069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157</xdr:row>
      <xdr:rowOff>19050</xdr:rowOff>
    </xdr:from>
    <xdr:to>
      <xdr:col>9</xdr:col>
      <xdr:colOff>156210</xdr:colOff>
      <xdr:row>157</xdr:row>
      <xdr:rowOff>156210</xdr:rowOff>
    </xdr:to>
    <xdr:sp macro="[0]!InterconnectionCostDefinition" textlink="">
      <xdr:nvSpPr>
        <xdr:cNvPr id="26" name="Oval 25">
          <a:extLst>
            <a:ext uri="{FF2B5EF4-FFF2-40B4-BE49-F238E27FC236}">
              <a16:creationId xmlns:a16="http://schemas.microsoft.com/office/drawing/2014/main" id="{00000000-0008-0000-0400-00001A000000}"/>
            </a:ext>
          </a:extLst>
        </xdr:cNvPr>
        <xdr:cNvSpPr/>
      </xdr:nvSpPr>
      <xdr:spPr>
        <a:xfrm>
          <a:off x="2038350" y="48482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123</xdr:row>
      <xdr:rowOff>19050</xdr:rowOff>
    </xdr:from>
    <xdr:to>
      <xdr:col>9</xdr:col>
      <xdr:colOff>156210</xdr:colOff>
      <xdr:row>123</xdr:row>
      <xdr:rowOff>156210</xdr:rowOff>
    </xdr:to>
    <xdr:sp macro="[0]!OperatingExpensesDefinition" textlink="">
      <xdr:nvSpPr>
        <xdr:cNvPr id="27" name="Oval 26">
          <a:extLst>
            <a:ext uri="{FF2B5EF4-FFF2-40B4-BE49-F238E27FC236}">
              <a16:creationId xmlns:a16="http://schemas.microsoft.com/office/drawing/2014/main" id="{00000000-0008-0000-0400-00001B000000}"/>
            </a:ext>
          </a:extLst>
        </xdr:cNvPr>
        <xdr:cNvSpPr/>
      </xdr:nvSpPr>
      <xdr:spPr>
        <a:xfrm>
          <a:off x="2038350" y="43148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73</xdr:row>
      <xdr:rowOff>19050</xdr:rowOff>
    </xdr:from>
    <xdr:to>
      <xdr:col>9</xdr:col>
      <xdr:colOff>156210</xdr:colOff>
      <xdr:row>73</xdr:row>
      <xdr:rowOff>156210</xdr:rowOff>
    </xdr:to>
    <xdr:sp macro="[0]!CapacityFactorDefinition" textlink="">
      <xdr:nvSpPr>
        <xdr:cNvPr id="28" name="Oval 27">
          <a:extLst>
            <a:ext uri="{FF2B5EF4-FFF2-40B4-BE49-F238E27FC236}">
              <a16:creationId xmlns:a16="http://schemas.microsoft.com/office/drawing/2014/main" id="{00000000-0008-0000-0400-00001C000000}"/>
            </a:ext>
          </a:extLst>
        </xdr:cNvPr>
        <xdr:cNvSpPr/>
      </xdr:nvSpPr>
      <xdr:spPr>
        <a:xfrm>
          <a:off x="2038350" y="30714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83</xdr:row>
      <xdr:rowOff>19050</xdr:rowOff>
    </xdr:from>
    <xdr:to>
      <xdr:col>9</xdr:col>
      <xdr:colOff>156210</xdr:colOff>
      <xdr:row>83</xdr:row>
      <xdr:rowOff>156210</xdr:rowOff>
    </xdr:to>
    <xdr:sp macro="[0]!AnnualEnergyProductionDefinition" textlink="">
      <xdr:nvSpPr>
        <xdr:cNvPr id="29" name="Oval 28">
          <a:extLst>
            <a:ext uri="{FF2B5EF4-FFF2-40B4-BE49-F238E27FC236}">
              <a16:creationId xmlns:a16="http://schemas.microsoft.com/office/drawing/2014/main" id="{00000000-0008-0000-0400-00001D000000}"/>
            </a:ext>
          </a:extLst>
        </xdr:cNvPr>
        <xdr:cNvSpPr/>
      </xdr:nvSpPr>
      <xdr:spPr>
        <a:xfrm>
          <a:off x="2038350" y="33166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145</xdr:row>
      <xdr:rowOff>19050</xdr:rowOff>
    </xdr:from>
    <xdr:to>
      <xdr:col>9</xdr:col>
      <xdr:colOff>156210</xdr:colOff>
      <xdr:row>145</xdr:row>
      <xdr:rowOff>156210</xdr:rowOff>
    </xdr:to>
    <xdr:sp macro="[0]!FixedChargeRateDefinition" textlink="">
      <xdr:nvSpPr>
        <xdr:cNvPr id="30" name="Oval 29">
          <a:extLst>
            <a:ext uri="{FF2B5EF4-FFF2-40B4-BE49-F238E27FC236}">
              <a16:creationId xmlns:a16="http://schemas.microsoft.com/office/drawing/2014/main" id="{00000000-0008-0000-0400-00001E000000}"/>
            </a:ext>
          </a:extLst>
        </xdr:cNvPr>
        <xdr:cNvSpPr/>
      </xdr:nvSpPr>
      <xdr:spPr>
        <a:xfrm>
          <a:off x="2038350" y="45815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169</xdr:row>
      <xdr:rowOff>19050</xdr:rowOff>
    </xdr:from>
    <xdr:to>
      <xdr:col>9</xdr:col>
      <xdr:colOff>156210</xdr:colOff>
      <xdr:row>169</xdr:row>
      <xdr:rowOff>156210</xdr:rowOff>
    </xdr:to>
    <xdr:sp macro="[0]!LCOEDefinition" textlink="">
      <xdr:nvSpPr>
        <xdr:cNvPr id="31" name="Oval 30">
          <a:extLst>
            <a:ext uri="{FF2B5EF4-FFF2-40B4-BE49-F238E27FC236}">
              <a16:creationId xmlns:a16="http://schemas.microsoft.com/office/drawing/2014/main" id="{00000000-0008-0000-0400-00001F000000}"/>
            </a:ext>
          </a:extLst>
        </xdr:cNvPr>
        <xdr:cNvSpPr/>
      </xdr:nvSpPr>
      <xdr:spPr>
        <a:xfrm>
          <a:off x="2038350" y="51149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73</xdr:row>
      <xdr:rowOff>19050</xdr:rowOff>
    </xdr:from>
    <xdr:to>
      <xdr:col>9</xdr:col>
      <xdr:colOff>156210</xdr:colOff>
      <xdr:row>73</xdr:row>
      <xdr:rowOff>156210</xdr:rowOff>
    </xdr:to>
    <xdr:sp macro="[0]!CapacityFactorDefinition" textlink="">
      <xdr:nvSpPr>
        <xdr:cNvPr id="34" name="Oval 33">
          <a:extLst>
            <a:ext uri="{FF2B5EF4-FFF2-40B4-BE49-F238E27FC236}">
              <a16:creationId xmlns:a16="http://schemas.microsoft.com/office/drawing/2014/main" id="{00000000-0008-0000-0400-000022000000}"/>
            </a:ext>
          </a:extLst>
        </xdr:cNvPr>
        <xdr:cNvSpPr/>
      </xdr:nvSpPr>
      <xdr:spPr>
        <a:xfrm>
          <a:off x="2038350" y="30714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73</xdr:row>
      <xdr:rowOff>19050</xdr:rowOff>
    </xdr:from>
    <xdr:to>
      <xdr:col>9</xdr:col>
      <xdr:colOff>156210</xdr:colOff>
      <xdr:row>73</xdr:row>
      <xdr:rowOff>156210</xdr:rowOff>
    </xdr:to>
    <xdr:sp macro="[0]!CapacityFactorDefinition" textlink="">
      <xdr:nvSpPr>
        <xdr:cNvPr id="36" name="Oval 35">
          <a:extLst>
            <a:ext uri="{FF2B5EF4-FFF2-40B4-BE49-F238E27FC236}">
              <a16:creationId xmlns:a16="http://schemas.microsoft.com/office/drawing/2014/main" id="{00000000-0008-0000-0400-000024000000}"/>
            </a:ext>
          </a:extLst>
        </xdr:cNvPr>
        <xdr:cNvSpPr/>
      </xdr:nvSpPr>
      <xdr:spPr>
        <a:xfrm>
          <a:off x="2038350" y="30714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83</xdr:row>
      <xdr:rowOff>19050</xdr:rowOff>
    </xdr:from>
    <xdr:to>
      <xdr:col>9</xdr:col>
      <xdr:colOff>156210</xdr:colOff>
      <xdr:row>83</xdr:row>
      <xdr:rowOff>156210</xdr:rowOff>
    </xdr:to>
    <xdr:sp macro="[0]!AnnualEnergyProductionDefinition" textlink="">
      <xdr:nvSpPr>
        <xdr:cNvPr id="38" name="Oval 37">
          <a:extLst>
            <a:ext uri="{FF2B5EF4-FFF2-40B4-BE49-F238E27FC236}">
              <a16:creationId xmlns:a16="http://schemas.microsoft.com/office/drawing/2014/main" id="{00000000-0008-0000-0400-000026000000}"/>
            </a:ext>
          </a:extLst>
        </xdr:cNvPr>
        <xdr:cNvSpPr/>
      </xdr:nvSpPr>
      <xdr:spPr>
        <a:xfrm>
          <a:off x="2038350" y="33166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145</xdr:row>
      <xdr:rowOff>19050</xdr:rowOff>
    </xdr:from>
    <xdr:to>
      <xdr:col>9</xdr:col>
      <xdr:colOff>156210</xdr:colOff>
      <xdr:row>145</xdr:row>
      <xdr:rowOff>156210</xdr:rowOff>
    </xdr:to>
    <xdr:sp macro="[0]!FixedChargeRateDefinition" textlink="">
      <xdr:nvSpPr>
        <xdr:cNvPr id="42" name="Oval 41">
          <a:extLst>
            <a:ext uri="{FF2B5EF4-FFF2-40B4-BE49-F238E27FC236}">
              <a16:creationId xmlns:a16="http://schemas.microsoft.com/office/drawing/2014/main" id="{00000000-0008-0000-0400-00002A000000}"/>
            </a:ext>
          </a:extLst>
        </xdr:cNvPr>
        <xdr:cNvSpPr/>
      </xdr:nvSpPr>
      <xdr:spPr>
        <a:xfrm>
          <a:off x="2038350" y="45815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145</xdr:row>
      <xdr:rowOff>19050</xdr:rowOff>
    </xdr:from>
    <xdr:to>
      <xdr:col>9</xdr:col>
      <xdr:colOff>156210</xdr:colOff>
      <xdr:row>145</xdr:row>
      <xdr:rowOff>156210</xdr:rowOff>
    </xdr:to>
    <xdr:sp macro="[0]!WACCDefinition" textlink="">
      <xdr:nvSpPr>
        <xdr:cNvPr id="44" name="Oval 43">
          <a:extLst>
            <a:ext uri="{FF2B5EF4-FFF2-40B4-BE49-F238E27FC236}">
              <a16:creationId xmlns:a16="http://schemas.microsoft.com/office/drawing/2014/main" id="{00000000-0008-0000-0400-00002C000000}"/>
            </a:ext>
          </a:extLst>
        </xdr:cNvPr>
        <xdr:cNvSpPr/>
      </xdr:nvSpPr>
      <xdr:spPr>
        <a:xfrm>
          <a:off x="2038350" y="45815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AnnualEnergyProductionDefinition" textlink="">
      <xdr:nvSpPr>
        <xdr:cNvPr id="53" name="Oval 52">
          <a:extLst>
            <a:ext uri="{FF2B5EF4-FFF2-40B4-BE49-F238E27FC236}">
              <a16:creationId xmlns:a16="http://schemas.microsoft.com/office/drawing/2014/main" id="{00000000-0008-0000-0400-000035000000}"/>
            </a:ext>
          </a:extLst>
        </xdr:cNvPr>
        <xdr:cNvSpPr/>
      </xdr:nvSpPr>
      <xdr:spPr>
        <a:xfrm>
          <a:off x="2038350" y="3561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AnnualEnergyProductionDefinition" textlink="">
      <xdr:nvSpPr>
        <xdr:cNvPr id="54" name="Oval 53">
          <a:extLst>
            <a:ext uri="{FF2B5EF4-FFF2-40B4-BE49-F238E27FC236}">
              <a16:creationId xmlns:a16="http://schemas.microsoft.com/office/drawing/2014/main" id="{00000000-0008-0000-0400-000036000000}"/>
            </a:ext>
          </a:extLst>
        </xdr:cNvPr>
        <xdr:cNvSpPr/>
      </xdr:nvSpPr>
      <xdr:spPr>
        <a:xfrm>
          <a:off x="2038350" y="3561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AnnualEnergyProductionDefinition" textlink="">
      <xdr:nvSpPr>
        <xdr:cNvPr id="55" name="Oval 54">
          <a:extLst>
            <a:ext uri="{FF2B5EF4-FFF2-40B4-BE49-F238E27FC236}">
              <a16:creationId xmlns:a16="http://schemas.microsoft.com/office/drawing/2014/main" id="{00000000-0008-0000-0400-000037000000}"/>
            </a:ext>
          </a:extLst>
        </xdr:cNvPr>
        <xdr:cNvSpPr/>
      </xdr:nvSpPr>
      <xdr:spPr>
        <a:xfrm>
          <a:off x="2038350" y="3815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AnnualEnergyProductionDefinition" textlink="">
      <xdr:nvSpPr>
        <xdr:cNvPr id="56" name="Oval 55">
          <a:extLst>
            <a:ext uri="{FF2B5EF4-FFF2-40B4-BE49-F238E27FC236}">
              <a16:creationId xmlns:a16="http://schemas.microsoft.com/office/drawing/2014/main" id="{00000000-0008-0000-0400-000038000000}"/>
            </a:ext>
          </a:extLst>
        </xdr:cNvPr>
        <xdr:cNvSpPr/>
      </xdr:nvSpPr>
      <xdr:spPr>
        <a:xfrm>
          <a:off x="2038350" y="3815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ConstructionFinanceDefinition" textlink="">
      <xdr:nvSpPr>
        <xdr:cNvPr id="57" name="Oval 56">
          <a:extLst>
            <a:ext uri="{FF2B5EF4-FFF2-40B4-BE49-F238E27FC236}">
              <a16:creationId xmlns:a16="http://schemas.microsoft.com/office/drawing/2014/main" id="{00000000-0008-0000-0400-000039000000}"/>
            </a:ext>
          </a:extLst>
        </xdr:cNvPr>
        <xdr:cNvSpPr/>
      </xdr:nvSpPr>
      <xdr:spPr>
        <a:xfrm>
          <a:off x="2038350" y="3561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AnnualEnergyProductionDefinition" textlink="">
      <xdr:nvSpPr>
        <xdr:cNvPr id="58" name="Oval 57">
          <a:extLst>
            <a:ext uri="{FF2B5EF4-FFF2-40B4-BE49-F238E27FC236}">
              <a16:creationId xmlns:a16="http://schemas.microsoft.com/office/drawing/2014/main" id="{00000000-0008-0000-0400-00003A000000}"/>
            </a:ext>
          </a:extLst>
        </xdr:cNvPr>
        <xdr:cNvSpPr/>
      </xdr:nvSpPr>
      <xdr:spPr>
        <a:xfrm>
          <a:off x="2038350" y="3815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AnnualEnergyProductionDefinition" textlink="">
      <xdr:nvSpPr>
        <xdr:cNvPr id="59" name="Oval 58">
          <a:extLst>
            <a:ext uri="{FF2B5EF4-FFF2-40B4-BE49-F238E27FC236}">
              <a16:creationId xmlns:a16="http://schemas.microsoft.com/office/drawing/2014/main" id="{00000000-0008-0000-0400-00003B000000}"/>
            </a:ext>
          </a:extLst>
        </xdr:cNvPr>
        <xdr:cNvSpPr/>
      </xdr:nvSpPr>
      <xdr:spPr>
        <a:xfrm>
          <a:off x="2038350" y="3815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ConstructionFinanceDefinition" textlink="">
      <xdr:nvSpPr>
        <xdr:cNvPr id="60" name="Oval 59">
          <a:extLst>
            <a:ext uri="{FF2B5EF4-FFF2-40B4-BE49-F238E27FC236}">
              <a16:creationId xmlns:a16="http://schemas.microsoft.com/office/drawing/2014/main" id="{00000000-0008-0000-0400-00003C000000}"/>
            </a:ext>
          </a:extLst>
        </xdr:cNvPr>
        <xdr:cNvSpPr/>
      </xdr:nvSpPr>
      <xdr:spPr>
        <a:xfrm>
          <a:off x="2038350" y="3815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CapitalCostDefinition" textlink="">
      <xdr:nvSpPr>
        <xdr:cNvPr id="61" name="Oval 60">
          <a:extLst>
            <a:ext uri="{FF2B5EF4-FFF2-40B4-BE49-F238E27FC236}">
              <a16:creationId xmlns:a16="http://schemas.microsoft.com/office/drawing/2014/main" id="{00000000-0008-0000-0400-00003D000000}"/>
            </a:ext>
          </a:extLst>
        </xdr:cNvPr>
        <xdr:cNvSpPr/>
      </xdr:nvSpPr>
      <xdr:spPr>
        <a:xfrm>
          <a:off x="2038350" y="3561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CapitalCostDefinition" textlink="">
      <xdr:nvSpPr>
        <xdr:cNvPr id="62" name="Oval 61">
          <a:extLst>
            <a:ext uri="{FF2B5EF4-FFF2-40B4-BE49-F238E27FC236}">
              <a16:creationId xmlns:a16="http://schemas.microsoft.com/office/drawing/2014/main" id="{00000000-0008-0000-0400-00003E000000}"/>
            </a:ext>
          </a:extLst>
        </xdr:cNvPr>
        <xdr:cNvSpPr/>
      </xdr:nvSpPr>
      <xdr:spPr>
        <a:xfrm>
          <a:off x="2038350" y="3561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771525</xdr:colOff>
          <xdr:row>2</xdr:row>
          <xdr:rowOff>85725</xdr:rowOff>
        </xdr:from>
        <xdr:to>
          <xdr:col>11</xdr:col>
          <xdr:colOff>381000</xdr:colOff>
          <xdr:row>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533400</xdr:colOff>
          <xdr:row>2</xdr:row>
          <xdr:rowOff>85725</xdr:rowOff>
        </xdr:from>
        <xdr:to>
          <xdr:col>18</xdr:col>
          <xdr:colOff>600075</xdr:colOff>
          <xdr:row>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400-000002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657225</xdr:colOff>
          <xdr:row>2</xdr:row>
          <xdr:rowOff>85725</xdr:rowOff>
        </xdr:from>
        <xdr:to>
          <xdr:col>13</xdr:col>
          <xdr:colOff>733425</xdr:colOff>
          <xdr:row>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2</xdr:row>
          <xdr:rowOff>85725</xdr:rowOff>
        </xdr:from>
        <xdr:to>
          <xdr:col>16</xdr:col>
          <xdr:colOff>200025</xdr:colOff>
          <xdr:row>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Graphics</a:t>
              </a:r>
            </a:p>
          </xdr:txBody>
        </xdr:sp>
        <xdr:clientData fPrintsWithSheet="0"/>
      </xdr:twoCellAnchor>
    </mc:Choice>
    <mc:Fallback/>
  </mc:AlternateContent>
  <xdr:twoCellAnchor>
    <xdr:from>
      <xdr:col>9</xdr:col>
      <xdr:colOff>19050</xdr:colOff>
      <xdr:row>62</xdr:row>
      <xdr:rowOff>19050</xdr:rowOff>
    </xdr:from>
    <xdr:to>
      <xdr:col>9</xdr:col>
      <xdr:colOff>156210</xdr:colOff>
      <xdr:row>62</xdr:row>
      <xdr:rowOff>156210</xdr:rowOff>
    </xdr:to>
    <xdr:sp macro="[0]!LCOEDefinition" textlink="">
      <xdr:nvSpPr>
        <xdr:cNvPr id="75" name="Oval 74">
          <a:extLst>
            <a:ext uri="{FF2B5EF4-FFF2-40B4-BE49-F238E27FC236}">
              <a16:creationId xmlns:a16="http://schemas.microsoft.com/office/drawing/2014/main" id="{00000000-0008-0000-0400-00004B000000}"/>
            </a:ext>
          </a:extLst>
        </xdr:cNvPr>
        <xdr:cNvSpPr/>
      </xdr:nvSpPr>
      <xdr:spPr>
        <a:xfrm>
          <a:off x="2038350" y="1570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19050</xdr:rowOff>
    </xdr:from>
    <xdr:to>
      <xdr:col>9</xdr:col>
      <xdr:colOff>156210</xdr:colOff>
      <xdr:row>31</xdr:row>
      <xdr:rowOff>156210</xdr:rowOff>
    </xdr:to>
    <xdr:sp macro="[0]!OperatingExpensesDefinition" textlink="">
      <xdr:nvSpPr>
        <xdr:cNvPr id="72" name="Oval 71">
          <a:extLst>
            <a:ext uri="{FF2B5EF4-FFF2-40B4-BE49-F238E27FC236}">
              <a16:creationId xmlns:a16="http://schemas.microsoft.com/office/drawing/2014/main" id="{00000000-0008-0000-0400-000048000000}"/>
            </a:ext>
          </a:extLst>
        </xdr:cNvPr>
        <xdr:cNvSpPr/>
      </xdr:nvSpPr>
      <xdr:spPr>
        <a:xfrm>
          <a:off x="2038350" y="7524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133</xdr:row>
      <xdr:rowOff>19050</xdr:rowOff>
    </xdr:from>
    <xdr:to>
      <xdr:col>9</xdr:col>
      <xdr:colOff>156210</xdr:colOff>
      <xdr:row>133</xdr:row>
      <xdr:rowOff>156210</xdr:rowOff>
    </xdr:to>
    <xdr:sp macro="[0]!OperatingExpensesDefinition" textlink="">
      <xdr:nvSpPr>
        <xdr:cNvPr id="74" name="Oval 73">
          <a:extLst>
            <a:ext uri="{FF2B5EF4-FFF2-40B4-BE49-F238E27FC236}">
              <a16:creationId xmlns:a16="http://schemas.microsoft.com/office/drawing/2014/main" id="{00000000-0008-0000-0400-00004A000000}"/>
            </a:ext>
          </a:extLst>
        </xdr:cNvPr>
        <xdr:cNvSpPr/>
      </xdr:nvSpPr>
      <xdr:spPr>
        <a:xfrm>
          <a:off x="2038350" y="3368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36</xdr:row>
      <xdr:rowOff>19050</xdr:rowOff>
    </xdr:from>
    <xdr:to>
      <xdr:col>13</xdr:col>
      <xdr:colOff>613410</xdr:colOff>
      <xdr:row>36</xdr:row>
      <xdr:rowOff>156210</xdr:rowOff>
    </xdr:to>
    <xdr:sp macro="[0]!WACCDefinition" textlink="">
      <xdr:nvSpPr>
        <xdr:cNvPr id="65" name="Oval 64">
          <a:extLst>
            <a:ext uri="{FF2B5EF4-FFF2-40B4-BE49-F238E27FC236}">
              <a16:creationId xmlns:a16="http://schemas.microsoft.com/office/drawing/2014/main" id="{00000000-0008-0000-0400-000041000000}"/>
            </a:ext>
          </a:extLst>
        </xdr:cNvPr>
        <xdr:cNvSpPr/>
      </xdr:nvSpPr>
      <xdr:spPr>
        <a:xfrm>
          <a:off x="6737350" y="6115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7</xdr:col>
      <xdr:colOff>25400</xdr:colOff>
      <xdr:row>190</xdr:row>
      <xdr:rowOff>143223</xdr:rowOff>
    </xdr:from>
    <xdr:to>
      <xdr:col>25</xdr:col>
      <xdr:colOff>326572</xdr:colOff>
      <xdr:row>237</xdr:row>
      <xdr:rowOff>25408</xdr:rowOff>
    </xdr:to>
    <xdr:grpSp>
      <xdr:nvGrpSpPr>
        <xdr:cNvPr id="14" name="Group 13">
          <a:extLst>
            <a:ext uri="{FF2B5EF4-FFF2-40B4-BE49-F238E27FC236}">
              <a16:creationId xmlns:a16="http://schemas.microsoft.com/office/drawing/2014/main" id="{00000000-0008-0000-0400-00000E000000}"/>
            </a:ext>
          </a:extLst>
        </xdr:cNvPr>
        <xdr:cNvGrpSpPr/>
      </xdr:nvGrpSpPr>
      <xdr:grpSpPr>
        <a:xfrm>
          <a:off x="1320800" y="32833023"/>
          <a:ext cx="14369597" cy="7940335"/>
          <a:chOff x="1320800" y="33925223"/>
          <a:chExt cx="14461672" cy="8238785"/>
        </a:xfrm>
      </xdr:grpSpPr>
      <xdr:grpSp>
        <xdr:nvGrpSpPr>
          <xdr:cNvPr id="66" name="Group 65">
            <a:extLst>
              <a:ext uri="{FF2B5EF4-FFF2-40B4-BE49-F238E27FC236}">
                <a16:creationId xmlns:a16="http://schemas.microsoft.com/office/drawing/2014/main" id="{00000000-0008-0000-0400-000042000000}"/>
              </a:ext>
            </a:extLst>
          </xdr:cNvPr>
          <xdr:cNvGrpSpPr/>
        </xdr:nvGrpSpPr>
        <xdr:grpSpPr>
          <a:xfrm>
            <a:off x="1320800" y="33925223"/>
            <a:ext cx="14461672" cy="8238785"/>
            <a:chOff x="9629584" y="56946925"/>
            <a:chExt cx="22376031" cy="6712585"/>
          </a:xfrm>
        </xdr:grpSpPr>
        <xdr:graphicFrame macro="">
          <xdr:nvGraphicFramePr>
            <xdr:cNvPr id="68" name="Chart 67">
              <a:extLst>
                <a:ext uri="{FF2B5EF4-FFF2-40B4-BE49-F238E27FC236}">
                  <a16:creationId xmlns:a16="http://schemas.microsoft.com/office/drawing/2014/main" id="{00000000-0008-0000-0400-000044000000}"/>
                </a:ext>
              </a:extLst>
            </xdr:cNvPr>
            <xdr:cNvGraphicFramePr>
              <a:graphicFrameLocks/>
            </xdr:cNvGraphicFramePr>
          </xdr:nvGraphicFramePr>
          <xdr:xfrm>
            <a:off x="9629584" y="57106311"/>
            <a:ext cx="22376031" cy="6553199"/>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7" name="Group 66">
              <a:extLst>
                <a:ext uri="{FF2B5EF4-FFF2-40B4-BE49-F238E27FC236}">
                  <a16:creationId xmlns:a16="http://schemas.microsoft.com/office/drawing/2014/main" id="{00000000-0008-0000-0400-000043000000}"/>
                </a:ext>
              </a:extLst>
            </xdr:cNvPr>
            <xdr:cNvGrpSpPr/>
          </xdr:nvGrpSpPr>
          <xdr:grpSpPr>
            <a:xfrm>
              <a:off x="13680502" y="56946925"/>
              <a:ext cx="17259721" cy="576610"/>
              <a:chOff x="8734528" y="54517022"/>
              <a:chExt cx="8193776" cy="479314"/>
            </a:xfrm>
          </xdr:grpSpPr>
          <xdr:sp macro="" textlink="">
            <xdr:nvSpPr>
              <xdr:cNvPr id="70" name="Left Brace 69">
                <a:extLst>
                  <a:ext uri="{FF2B5EF4-FFF2-40B4-BE49-F238E27FC236}">
                    <a16:creationId xmlns:a16="http://schemas.microsoft.com/office/drawing/2014/main" id="{00000000-0008-0000-0400-000046000000}"/>
                  </a:ext>
                </a:extLst>
              </xdr:cNvPr>
              <xdr:cNvSpPr/>
            </xdr:nvSpPr>
            <xdr:spPr>
              <a:xfrm rot="5400000">
                <a:off x="12693304" y="50761336"/>
                <a:ext cx="276224" cy="8193776"/>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1" name="TextBox 70">
                <a:extLst>
                  <a:ext uri="{FF2B5EF4-FFF2-40B4-BE49-F238E27FC236}">
                    <a16:creationId xmlns:a16="http://schemas.microsoft.com/office/drawing/2014/main" id="{00000000-0008-0000-0400-000047000000}"/>
                  </a:ext>
                </a:extLst>
              </xdr:cNvPr>
              <xdr:cNvSpPr txBox="1"/>
            </xdr:nvSpPr>
            <xdr:spPr>
              <a:xfrm>
                <a:off x="12273476" y="54517022"/>
                <a:ext cx="1934077" cy="2530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69" name="TextBox 68">
              <a:extLst>
                <a:ext uri="{FF2B5EF4-FFF2-40B4-BE49-F238E27FC236}">
                  <a16:creationId xmlns:a16="http://schemas.microsoft.com/office/drawing/2014/main" id="{00000000-0008-0000-0400-000045000000}"/>
                </a:ext>
              </a:extLst>
            </xdr:cNvPr>
            <xdr:cNvSpPr txBox="1"/>
          </xdr:nvSpPr>
          <xdr:spPr>
            <a:xfrm>
              <a:off x="12175167" y="57101808"/>
              <a:ext cx="2689642" cy="3321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76" name="Straight Arrow Connector 75">
            <a:extLst>
              <a:ext uri="{FF2B5EF4-FFF2-40B4-BE49-F238E27FC236}">
                <a16:creationId xmlns:a16="http://schemas.microsoft.com/office/drawing/2014/main" id="{00000000-0008-0000-0400-00004C000000}"/>
              </a:ext>
            </a:extLst>
          </xdr:cNvPr>
          <xdr:cNvCxnSpPr/>
        </xdr:nvCxnSpPr>
        <xdr:spPr>
          <a:xfrm>
            <a:off x="3574142" y="34397043"/>
            <a:ext cx="0" cy="373662"/>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39399</xdr:colOff>
      <xdr:row>245</xdr:row>
      <xdr:rowOff>7077</xdr:rowOff>
    </xdr:from>
    <xdr:to>
      <xdr:col>24</xdr:col>
      <xdr:colOff>435429</xdr:colOff>
      <xdr:row>282</xdr:row>
      <xdr:rowOff>80363</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106199" y="42126627"/>
          <a:ext cx="13912005" cy="6416936"/>
          <a:chOff x="1087149" y="45822327"/>
          <a:chExt cx="13826280" cy="6618322"/>
        </a:xfrm>
      </xdr:grpSpPr>
      <xdr:grpSp>
        <xdr:nvGrpSpPr>
          <xdr:cNvPr id="91" name="Group 90">
            <a:extLst>
              <a:ext uri="{FF2B5EF4-FFF2-40B4-BE49-F238E27FC236}">
                <a16:creationId xmlns:a16="http://schemas.microsoft.com/office/drawing/2014/main" id="{00000000-0008-0000-0400-00005B000000}"/>
              </a:ext>
            </a:extLst>
          </xdr:cNvPr>
          <xdr:cNvGrpSpPr/>
        </xdr:nvGrpSpPr>
        <xdr:grpSpPr>
          <a:xfrm>
            <a:off x="1087149" y="45822327"/>
            <a:ext cx="13826280" cy="6618322"/>
            <a:chOff x="6307454" y="62202346"/>
            <a:chExt cx="21937135" cy="6645625"/>
          </a:xfrm>
        </xdr:grpSpPr>
        <xdr:graphicFrame macro="">
          <xdr:nvGraphicFramePr>
            <xdr:cNvPr id="94" name="Chart 93">
              <a:extLst>
                <a:ext uri="{FF2B5EF4-FFF2-40B4-BE49-F238E27FC236}">
                  <a16:creationId xmlns:a16="http://schemas.microsoft.com/office/drawing/2014/main" id="{00000000-0008-0000-0400-00005E000000}"/>
                </a:ext>
              </a:extLst>
            </xdr:cNvPr>
            <xdr:cNvGraphicFramePr>
              <a:graphicFrameLocks/>
            </xdr:cNvGraphicFramePr>
          </xdr:nvGraphicFramePr>
          <xdr:xfrm>
            <a:off x="6307454" y="62294771"/>
            <a:ext cx="21937135" cy="6553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92" name="TextBox 91">
              <a:extLst>
                <a:ext uri="{FF2B5EF4-FFF2-40B4-BE49-F238E27FC236}">
                  <a16:creationId xmlns:a16="http://schemas.microsoft.com/office/drawing/2014/main" id="{00000000-0008-0000-0400-00005C000000}"/>
                </a:ext>
              </a:extLst>
            </xdr:cNvPr>
            <xdr:cNvSpPr txBox="1"/>
          </xdr:nvSpPr>
          <xdr:spPr>
            <a:xfrm>
              <a:off x="9152869" y="62202346"/>
              <a:ext cx="4106516" cy="4157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nvGrpSpPr>
            <xdr:cNvPr id="93" name="Group 92">
              <a:extLst>
                <a:ext uri="{FF2B5EF4-FFF2-40B4-BE49-F238E27FC236}">
                  <a16:creationId xmlns:a16="http://schemas.microsoft.com/office/drawing/2014/main" id="{00000000-0008-0000-0400-00005D000000}"/>
                </a:ext>
              </a:extLst>
            </xdr:cNvPr>
            <xdr:cNvGrpSpPr/>
          </xdr:nvGrpSpPr>
          <xdr:grpSpPr>
            <a:xfrm>
              <a:off x="10553245" y="62226156"/>
              <a:ext cx="17259556" cy="611213"/>
              <a:chOff x="6002853" y="59649222"/>
              <a:chExt cx="8417570" cy="570465"/>
            </a:xfrm>
          </xdr:grpSpPr>
          <xdr:sp macro="" textlink="">
            <xdr:nvSpPr>
              <xdr:cNvPr id="96" name="Left Brace 95">
                <a:extLst>
                  <a:ext uri="{FF2B5EF4-FFF2-40B4-BE49-F238E27FC236}">
                    <a16:creationId xmlns:a16="http://schemas.microsoft.com/office/drawing/2014/main" id="{00000000-0008-0000-0400-000060000000}"/>
                  </a:ext>
                </a:extLst>
              </xdr:cNvPr>
              <xdr:cNvSpPr/>
            </xdr:nvSpPr>
            <xdr:spPr>
              <a:xfrm rot="5400000">
                <a:off x="10076537" y="55875802"/>
                <a:ext cx="270201" cy="8417570"/>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7" name="TextBox 96">
                <a:extLst>
                  <a:ext uri="{FF2B5EF4-FFF2-40B4-BE49-F238E27FC236}">
                    <a16:creationId xmlns:a16="http://schemas.microsoft.com/office/drawing/2014/main" id="{00000000-0008-0000-0400-000061000000}"/>
                  </a:ext>
                </a:extLst>
              </xdr:cNvPr>
              <xdr:cNvSpPr txBox="1"/>
            </xdr:nvSpPr>
            <xdr:spPr>
              <a:xfrm>
                <a:off x="9532701" y="59649222"/>
                <a:ext cx="2592994" cy="291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t>Future Projections</a:t>
                </a:r>
              </a:p>
            </xdr:txBody>
          </xdr:sp>
        </xdr:grpSp>
      </xdr:grpSp>
      <xdr:cxnSp macro="">
        <xdr:nvCxnSpPr>
          <xdr:cNvPr id="73" name="Straight Arrow Connector 72">
            <a:extLst>
              <a:ext uri="{FF2B5EF4-FFF2-40B4-BE49-F238E27FC236}">
                <a16:creationId xmlns:a16="http://schemas.microsoft.com/office/drawing/2014/main" id="{00000000-0008-0000-0400-000049000000}"/>
              </a:ext>
            </a:extLst>
          </xdr:cNvPr>
          <xdr:cNvCxnSpPr/>
        </xdr:nvCxnSpPr>
        <xdr:spPr>
          <a:xfrm>
            <a:off x="3526970" y="46062899"/>
            <a:ext cx="0" cy="371848"/>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34191</xdr:colOff>
      <xdr:row>292</xdr:row>
      <xdr:rowOff>42646</xdr:rowOff>
    </xdr:from>
    <xdr:to>
      <xdr:col>24</xdr:col>
      <xdr:colOff>258536</xdr:colOff>
      <xdr:row>335</xdr:row>
      <xdr:rowOff>38066</xdr:rowOff>
    </xdr:to>
    <xdr:grpSp>
      <xdr:nvGrpSpPr>
        <xdr:cNvPr id="15" name="Group 14">
          <a:extLst>
            <a:ext uri="{FF2B5EF4-FFF2-40B4-BE49-F238E27FC236}">
              <a16:creationId xmlns:a16="http://schemas.microsoft.com/office/drawing/2014/main" id="{00000000-0008-0000-0400-00000F000000}"/>
            </a:ext>
          </a:extLst>
        </xdr:cNvPr>
        <xdr:cNvGrpSpPr/>
      </xdr:nvGrpSpPr>
      <xdr:grpSpPr>
        <a:xfrm>
          <a:off x="1215291" y="50220346"/>
          <a:ext cx="13626020" cy="7367770"/>
          <a:chOff x="1190798" y="54171860"/>
          <a:chExt cx="13545738" cy="7601813"/>
        </a:xfrm>
      </xdr:grpSpPr>
      <xdr:grpSp>
        <xdr:nvGrpSpPr>
          <xdr:cNvPr id="85" name="Group 84">
            <a:extLst>
              <a:ext uri="{FF2B5EF4-FFF2-40B4-BE49-F238E27FC236}">
                <a16:creationId xmlns:a16="http://schemas.microsoft.com/office/drawing/2014/main" id="{00000000-0008-0000-0400-000055000000}"/>
              </a:ext>
            </a:extLst>
          </xdr:cNvPr>
          <xdr:cNvGrpSpPr/>
        </xdr:nvGrpSpPr>
        <xdr:grpSpPr>
          <a:xfrm>
            <a:off x="1190798" y="54171860"/>
            <a:ext cx="13545738" cy="7601813"/>
            <a:chOff x="7092333" y="56991289"/>
            <a:chExt cx="22376031" cy="6566106"/>
          </a:xfrm>
        </xdr:grpSpPr>
        <xdr:graphicFrame macro="">
          <xdr:nvGraphicFramePr>
            <xdr:cNvPr id="87" name="Chart 86">
              <a:extLst>
                <a:ext uri="{FF2B5EF4-FFF2-40B4-BE49-F238E27FC236}">
                  <a16:creationId xmlns:a16="http://schemas.microsoft.com/office/drawing/2014/main" id="{00000000-0008-0000-0400-000057000000}"/>
                </a:ext>
              </a:extLst>
            </xdr:cNvPr>
            <xdr:cNvGraphicFramePr>
              <a:graphicFrameLocks/>
            </xdr:cNvGraphicFramePr>
          </xdr:nvGraphicFramePr>
          <xdr:xfrm>
            <a:off x="7092333" y="57004195"/>
            <a:ext cx="22376031"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86" name="Group 85">
              <a:extLst>
                <a:ext uri="{FF2B5EF4-FFF2-40B4-BE49-F238E27FC236}">
                  <a16:creationId xmlns:a16="http://schemas.microsoft.com/office/drawing/2014/main" id="{00000000-0008-0000-0400-000056000000}"/>
                </a:ext>
              </a:extLst>
            </xdr:cNvPr>
            <xdr:cNvGrpSpPr/>
          </xdr:nvGrpSpPr>
          <xdr:grpSpPr>
            <a:xfrm>
              <a:off x="11797737" y="56991289"/>
              <a:ext cx="16636662" cy="626920"/>
              <a:chOff x="7840715" y="54553607"/>
              <a:chExt cx="7897989" cy="521132"/>
            </a:xfrm>
          </xdr:grpSpPr>
          <xdr:sp macro="" textlink="">
            <xdr:nvSpPr>
              <xdr:cNvPr id="89" name="Left Brace 88">
                <a:extLst>
                  <a:ext uri="{FF2B5EF4-FFF2-40B4-BE49-F238E27FC236}">
                    <a16:creationId xmlns:a16="http://schemas.microsoft.com/office/drawing/2014/main" id="{00000000-0008-0000-0400-000059000000}"/>
                  </a:ext>
                </a:extLst>
              </xdr:cNvPr>
              <xdr:cNvSpPr/>
            </xdr:nvSpPr>
            <xdr:spPr>
              <a:xfrm rot="5400000">
                <a:off x="11636501" y="50972535"/>
                <a:ext cx="306418" cy="7897989"/>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0" name="TextBox 89">
                <a:extLst>
                  <a:ext uri="{FF2B5EF4-FFF2-40B4-BE49-F238E27FC236}">
                    <a16:creationId xmlns:a16="http://schemas.microsoft.com/office/drawing/2014/main" id="{00000000-0008-0000-0400-00005A000000}"/>
                  </a:ext>
                </a:extLst>
              </xdr:cNvPr>
              <xdr:cNvSpPr txBox="1"/>
            </xdr:nvSpPr>
            <xdr:spPr>
              <a:xfrm>
                <a:off x="11250272" y="54553607"/>
                <a:ext cx="1743912" cy="268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8" name="TextBox 87">
              <a:extLst>
                <a:ext uri="{FF2B5EF4-FFF2-40B4-BE49-F238E27FC236}">
                  <a16:creationId xmlns:a16="http://schemas.microsoft.com/office/drawing/2014/main" id="{00000000-0008-0000-0400-000058000000}"/>
                </a:ext>
              </a:extLst>
            </xdr:cNvPr>
            <xdr:cNvSpPr txBox="1"/>
          </xdr:nvSpPr>
          <xdr:spPr>
            <a:xfrm>
              <a:off x="10086940" y="57066685"/>
              <a:ext cx="3042249" cy="331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77" name="Straight Arrow Connector 76">
            <a:extLst>
              <a:ext uri="{FF2B5EF4-FFF2-40B4-BE49-F238E27FC236}">
                <a16:creationId xmlns:a16="http://schemas.microsoft.com/office/drawing/2014/main" id="{00000000-0008-0000-0400-00004D000000}"/>
              </a:ext>
            </a:extLst>
          </xdr:cNvPr>
          <xdr:cNvCxnSpPr/>
        </xdr:nvCxnSpPr>
        <xdr:spPr>
          <a:xfrm>
            <a:off x="3699720" y="54558112"/>
            <a:ext cx="0" cy="371848"/>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29632</xdr:colOff>
      <xdr:row>345</xdr:row>
      <xdr:rowOff>83179</xdr:rowOff>
    </xdr:from>
    <xdr:to>
      <xdr:col>23</xdr:col>
      <xdr:colOff>503464</xdr:colOff>
      <xdr:row>389</xdr:row>
      <xdr:rowOff>148134</xdr:rowOff>
    </xdr:to>
    <xdr:grpSp>
      <xdr:nvGrpSpPr>
        <xdr:cNvPr id="16" name="Group 15">
          <a:extLst>
            <a:ext uri="{FF2B5EF4-FFF2-40B4-BE49-F238E27FC236}">
              <a16:creationId xmlns:a16="http://schemas.microsoft.com/office/drawing/2014/main" id="{00000000-0008-0000-0400-000010000000}"/>
            </a:ext>
          </a:extLst>
        </xdr:cNvPr>
        <xdr:cNvGrpSpPr/>
      </xdr:nvGrpSpPr>
      <xdr:grpSpPr>
        <a:xfrm>
          <a:off x="639232" y="59347729"/>
          <a:ext cx="13665957" cy="7608755"/>
          <a:chOff x="641953" y="63587715"/>
          <a:chExt cx="13563904" cy="7848240"/>
        </a:xfrm>
      </xdr:grpSpPr>
      <xdr:grpSp>
        <xdr:nvGrpSpPr>
          <xdr:cNvPr id="79" name="Group 78">
            <a:extLst>
              <a:ext uri="{FF2B5EF4-FFF2-40B4-BE49-F238E27FC236}">
                <a16:creationId xmlns:a16="http://schemas.microsoft.com/office/drawing/2014/main" id="{00000000-0008-0000-0400-00004F000000}"/>
              </a:ext>
            </a:extLst>
          </xdr:cNvPr>
          <xdr:cNvGrpSpPr/>
        </xdr:nvGrpSpPr>
        <xdr:grpSpPr>
          <a:xfrm>
            <a:off x="641953" y="63587715"/>
            <a:ext cx="13563904" cy="7848240"/>
            <a:chOff x="7553575" y="56845464"/>
            <a:chExt cx="22376031" cy="6553200"/>
          </a:xfrm>
        </xdr:grpSpPr>
        <xdr:graphicFrame macro="">
          <xdr:nvGraphicFramePr>
            <xdr:cNvPr id="81" name="Chart 80">
              <a:extLst>
                <a:ext uri="{FF2B5EF4-FFF2-40B4-BE49-F238E27FC236}">
                  <a16:creationId xmlns:a16="http://schemas.microsoft.com/office/drawing/2014/main" id="{00000000-0008-0000-0400-000051000000}"/>
                </a:ext>
              </a:extLst>
            </xdr:cNvPr>
            <xdr:cNvGraphicFramePr>
              <a:graphicFrameLocks/>
            </xdr:cNvGraphicFramePr>
          </xdr:nvGraphicFramePr>
          <xdr:xfrm>
            <a:off x="7553575" y="56845464"/>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80" name="Group 79">
              <a:extLst>
                <a:ext uri="{FF2B5EF4-FFF2-40B4-BE49-F238E27FC236}">
                  <a16:creationId xmlns:a16="http://schemas.microsoft.com/office/drawing/2014/main" id="{00000000-0008-0000-0400-000050000000}"/>
                </a:ext>
              </a:extLst>
            </xdr:cNvPr>
            <xdr:cNvGrpSpPr/>
          </xdr:nvGrpSpPr>
          <xdr:grpSpPr>
            <a:xfrm>
              <a:off x="12894675" y="57318525"/>
              <a:ext cx="16294167" cy="621437"/>
              <a:chOff x="8361469" y="54825707"/>
              <a:chExt cx="7735395" cy="516575"/>
            </a:xfrm>
          </xdr:grpSpPr>
          <xdr:sp macro="" textlink="">
            <xdr:nvSpPr>
              <xdr:cNvPr id="83" name="Left Brace 82">
                <a:extLst>
                  <a:ext uri="{FF2B5EF4-FFF2-40B4-BE49-F238E27FC236}">
                    <a16:creationId xmlns:a16="http://schemas.microsoft.com/office/drawing/2014/main" id="{00000000-0008-0000-0400-000053000000}"/>
                  </a:ext>
                </a:extLst>
              </xdr:cNvPr>
              <xdr:cNvSpPr/>
            </xdr:nvSpPr>
            <xdr:spPr>
              <a:xfrm rot="5400000">
                <a:off x="12091055" y="51336472"/>
                <a:ext cx="276224" cy="773539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11768104" y="54825707"/>
                <a:ext cx="1761126" cy="23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2" name="TextBox 81">
              <a:extLst>
                <a:ext uri="{FF2B5EF4-FFF2-40B4-BE49-F238E27FC236}">
                  <a16:creationId xmlns:a16="http://schemas.microsoft.com/office/drawing/2014/main" id="{00000000-0008-0000-0400-000052000000}"/>
                </a:ext>
              </a:extLst>
            </xdr:cNvPr>
            <xdr:cNvSpPr txBox="1"/>
          </xdr:nvSpPr>
          <xdr:spPr>
            <a:xfrm>
              <a:off x="11404942" y="57415600"/>
              <a:ext cx="3327279" cy="32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78" name="Straight Arrow Connector 77">
            <a:extLst>
              <a:ext uri="{FF2B5EF4-FFF2-40B4-BE49-F238E27FC236}">
                <a16:creationId xmlns:a16="http://schemas.microsoft.com/office/drawing/2014/main" id="{00000000-0008-0000-0400-00004E000000}"/>
              </a:ext>
            </a:extLst>
          </xdr:cNvPr>
          <xdr:cNvCxnSpPr/>
        </xdr:nvCxnSpPr>
        <xdr:spPr>
          <a:xfrm>
            <a:off x="3612870" y="64513288"/>
            <a:ext cx="0" cy="371848"/>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3.xml><?xml version="1.0" encoding="utf-8"?>
<c:userShapes xmlns:c="http://schemas.openxmlformats.org/drawingml/2006/chart">
  <cdr:relSizeAnchor xmlns:cdr="http://schemas.openxmlformats.org/drawingml/2006/chartDrawing">
    <cdr:from>
      <cdr:x>0.14791</cdr:x>
      <cdr:y>0.08532</cdr:y>
    </cdr:from>
    <cdr:to>
      <cdr:x>0.16582</cdr:x>
      <cdr:y>0.9339</cdr:y>
    </cdr:to>
    <cdr:sp macro="" textlink="">
      <cdr:nvSpPr>
        <cdr:cNvPr id="2" name="Rectangle 1"/>
        <cdr:cNvSpPr/>
      </cdr:nvSpPr>
      <cdr:spPr>
        <a:xfrm xmlns:a="http://schemas.openxmlformats.org/drawingml/2006/main">
          <a:off x="2113584" y="682708"/>
          <a:ext cx="255873" cy="6789964"/>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4.xml><?xml version="1.0" encoding="utf-8"?>
<c:userShapes xmlns:c="http://schemas.openxmlformats.org/drawingml/2006/chart">
  <cdr:relSizeAnchor xmlns:cdr="http://schemas.openxmlformats.org/drawingml/2006/chartDrawing">
    <cdr:from>
      <cdr:x>0.16331</cdr:x>
      <cdr:y>0.08698</cdr:y>
    </cdr:from>
    <cdr:to>
      <cdr:x>0.18414</cdr:x>
      <cdr:y>0.88969</cdr:y>
    </cdr:to>
    <cdr:sp macro="" textlink="">
      <cdr:nvSpPr>
        <cdr:cNvPr id="2" name="Rectangle 1"/>
        <cdr:cNvSpPr/>
      </cdr:nvSpPr>
      <cdr:spPr>
        <a:xfrm xmlns:a="http://schemas.openxmlformats.org/drawingml/2006/main">
          <a:off x="2257913" y="567623"/>
          <a:ext cx="288046" cy="5238750"/>
        </a:xfrm>
        <a:prstGeom xmlns:a="http://schemas.openxmlformats.org/drawingml/2006/main" prst="rect">
          <a:avLst/>
        </a:prstGeom>
        <a:noFill xmlns:a="http://schemas.openxmlformats.org/drawingml/2006/main"/>
        <a:ln xmlns:a="http://schemas.openxmlformats.org/drawingml/2006/main" w="38100" cmpd="sng">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5.xml><?xml version="1.0" encoding="utf-8"?>
<c:userShapes xmlns:c="http://schemas.openxmlformats.org/drawingml/2006/chart">
  <cdr:relSizeAnchor xmlns:cdr="http://schemas.openxmlformats.org/drawingml/2006/chartDrawing">
    <cdr:from>
      <cdr:x>0.17604</cdr:x>
      <cdr:y>0.10181</cdr:y>
    </cdr:from>
    <cdr:to>
      <cdr:x>0.19537</cdr:x>
      <cdr:y>0.91786</cdr:y>
    </cdr:to>
    <cdr:sp macro="" textlink="">
      <cdr:nvSpPr>
        <cdr:cNvPr id="2" name="Rectangle 1"/>
        <cdr:cNvSpPr/>
      </cdr:nvSpPr>
      <cdr:spPr>
        <a:xfrm xmlns:a="http://schemas.openxmlformats.org/drawingml/2006/main">
          <a:off x="2384594" y="772445"/>
          <a:ext cx="261822" cy="6191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6.xml><?xml version="1.0" encoding="utf-8"?>
<c:userShapes xmlns:c="http://schemas.openxmlformats.org/drawingml/2006/chart">
  <cdr:relSizeAnchor xmlns:cdr="http://schemas.openxmlformats.org/drawingml/2006/chartDrawing">
    <cdr:from>
      <cdr:x>0.20944</cdr:x>
      <cdr:y>0.16798</cdr:y>
    </cdr:from>
    <cdr:to>
      <cdr:x>0.22955</cdr:x>
      <cdr:y>0.92218</cdr:y>
    </cdr:to>
    <cdr:sp macro="" textlink="">
      <cdr:nvSpPr>
        <cdr:cNvPr id="2" name="Rectangle 1"/>
        <cdr:cNvSpPr/>
      </cdr:nvSpPr>
      <cdr:spPr>
        <a:xfrm xmlns:a="http://schemas.openxmlformats.org/drawingml/2006/main">
          <a:off x="2840834" y="1318358"/>
          <a:ext cx="272783" cy="5919108"/>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7.xml><?xml version="1.0" encoding="utf-8"?>
<xdr:wsDr xmlns:xdr="http://schemas.openxmlformats.org/drawingml/2006/spreadsheetDrawing" xmlns:a="http://schemas.openxmlformats.org/drawingml/2006/main">
  <xdr:twoCellAnchor>
    <xdr:from>
      <xdr:col>9</xdr:col>
      <xdr:colOff>19050</xdr:colOff>
      <xdr:row>11</xdr:row>
      <xdr:rowOff>19050</xdr:rowOff>
    </xdr:from>
    <xdr:to>
      <xdr:col>9</xdr:col>
      <xdr:colOff>156210</xdr:colOff>
      <xdr:row>11</xdr:row>
      <xdr:rowOff>156210</xdr:rowOff>
    </xdr:to>
    <xdr:sp macro="[0]!CapacityFactorDefinition" textlink="">
      <xdr:nvSpPr>
        <xdr:cNvPr id="10" name="Oval 9">
          <a:extLst>
            <a:ext uri="{FF2B5EF4-FFF2-40B4-BE49-F238E27FC236}">
              <a16:creationId xmlns:a16="http://schemas.microsoft.com/office/drawing/2014/main" id="{00000000-0008-0000-0500-00000A000000}"/>
            </a:ext>
          </a:extLst>
        </xdr:cNvPr>
        <xdr:cNvSpPr/>
      </xdr:nvSpPr>
      <xdr:spPr>
        <a:xfrm>
          <a:off x="2038350" y="290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113</xdr:row>
      <xdr:rowOff>19050</xdr:rowOff>
    </xdr:from>
    <xdr:to>
      <xdr:col>9</xdr:col>
      <xdr:colOff>156210</xdr:colOff>
      <xdr:row>113</xdr:row>
      <xdr:rowOff>156210</xdr:rowOff>
    </xdr:to>
    <xdr:sp macro="[0]!SpurLineCostDefinition" textlink="">
      <xdr:nvSpPr>
        <xdr:cNvPr id="17" name="Oval 16">
          <a:extLst>
            <a:ext uri="{FF2B5EF4-FFF2-40B4-BE49-F238E27FC236}">
              <a16:creationId xmlns:a16="http://schemas.microsoft.com/office/drawing/2014/main" id="{00000000-0008-0000-0500-000011000000}"/>
            </a:ext>
          </a:extLst>
        </xdr:cNvPr>
        <xdr:cNvSpPr/>
      </xdr:nvSpPr>
      <xdr:spPr>
        <a:xfrm>
          <a:off x="2038350" y="2661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OperatingExpensesDefinition" textlink="">
      <xdr:nvSpPr>
        <xdr:cNvPr id="20" name="Oval 19">
          <a:extLst>
            <a:ext uri="{FF2B5EF4-FFF2-40B4-BE49-F238E27FC236}">
              <a16:creationId xmlns:a16="http://schemas.microsoft.com/office/drawing/2014/main" id="{00000000-0008-0000-0500-000014000000}"/>
            </a:ext>
          </a:extLst>
        </xdr:cNvPr>
        <xdr:cNvSpPr/>
      </xdr:nvSpPr>
      <xdr:spPr>
        <a:xfrm>
          <a:off x="2038350" y="23704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FixedChargeRateDefinition" textlink="">
      <xdr:nvSpPr>
        <xdr:cNvPr id="23" name="Oval 22">
          <a:extLst>
            <a:ext uri="{FF2B5EF4-FFF2-40B4-BE49-F238E27FC236}">
              <a16:creationId xmlns:a16="http://schemas.microsoft.com/office/drawing/2014/main" id="{00000000-0008-0000-0500-000017000000}"/>
            </a:ext>
          </a:extLst>
        </xdr:cNvPr>
        <xdr:cNvSpPr/>
      </xdr:nvSpPr>
      <xdr:spPr>
        <a:xfrm>
          <a:off x="2038350" y="24745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134</xdr:row>
      <xdr:rowOff>19050</xdr:rowOff>
    </xdr:from>
    <xdr:to>
      <xdr:col>9</xdr:col>
      <xdr:colOff>156210</xdr:colOff>
      <xdr:row>134</xdr:row>
      <xdr:rowOff>156210</xdr:rowOff>
    </xdr:to>
    <xdr:sp macro="[0]!CapacityFactorDefinition" textlink="">
      <xdr:nvSpPr>
        <xdr:cNvPr id="28" name="Oval 27">
          <a:extLst>
            <a:ext uri="{FF2B5EF4-FFF2-40B4-BE49-F238E27FC236}">
              <a16:creationId xmlns:a16="http://schemas.microsoft.com/office/drawing/2014/main" id="{00000000-0008-0000-0500-00001C000000}"/>
            </a:ext>
          </a:extLst>
        </xdr:cNvPr>
        <xdr:cNvSpPr/>
      </xdr:nvSpPr>
      <xdr:spPr>
        <a:xfrm>
          <a:off x="2038350" y="30714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134</xdr:row>
      <xdr:rowOff>19050</xdr:rowOff>
    </xdr:from>
    <xdr:to>
      <xdr:col>9</xdr:col>
      <xdr:colOff>156210</xdr:colOff>
      <xdr:row>134</xdr:row>
      <xdr:rowOff>156210</xdr:rowOff>
    </xdr:to>
    <xdr:sp macro="[0]!CapacityFactorDefinition" textlink="">
      <xdr:nvSpPr>
        <xdr:cNvPr id="34" name="Oval 33">
          <a:extLst>
            <a:ext uri="{FF2B5EF4-FFF2-40B4-BE49-F238E27FC236}">
              <a16:creationId xmlns:a16="http://schemas.microsoft.com/office/drawing/2014/main" id="{00000000-0008-0000-0500-000022000000}"/>
            </a:ext>
          </a:extLst>
        </xdr:cNvPr>
        <xdr:cNvSpPr/>
      </xdr:nvSpPr>
      <xdr:spPr>
        <a:xfrm>
          <a:off x="2038350" y="30714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134</xdr:row>
      <xdr:rowOff>19050</xdr:rowOff>
    </xdr:from>
    <xdr:to>
      <xdr:col>9</xdr:col>
      <xdr:colOff>156210</xdr:colOff>
      <xdr:row>134</xdr:row>
      <xdr:rowOff>156210</xdr:rowOff>
    </xdr:to>
    <xdr:sp macro="[0]!LCOEDefinition" textlink="">
      <xdr:nvSpPr>
        <xdr:cNvPr id="36" name="Oval 35">
          <a:extLst>
            <a:ext uri="{FF2B5EF4-FFF2-40B4-BE49-F238E27FC236}">
              <a16:creationId xmlns:a16="http://schemas.microsoft.com/office/drawing/2014/main" id="{00000000-0008-0000-0500-000024000000}"/>
            </a:ext>
          </a:extLst>
        </xdr:cNvPr>
        <xdr:cNvSpPr/>
      </xdr:nvSpPr>
      <xdr:spPr>
        <a:xfrm>
          <a:off x="2038350" y="30714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FixedChargeRateDefinition" textlink="">
      <xdr:nvSpPr>
        <xdr:cNvPr id="41" name="Oval 40">
          <a:extLst>
            <a:ext uri="{FF2B5EF4-FFF2-40B4-BE49-F238E27FC236}">
              <a16:creationId xmlns:a16="http://schemas.microsoft.com/office/drawing/2014/main" id="{00000000-0008-0000-0500-000029000000}"/>
            </a:ext>
          </a:extLst>
        </xdr:cNvPr>
        <xdr:cNvSpPr/>
      </xdr:nvSpPr>
      <xdr:spPr>
        <a:xfrm>
          <a:off x="2038350" y="24745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WACCDefinition" textlink="">
      <xdr:nvSpPr>
        <xdr:cNvPr id="43" name="Oval 42">
          <a:extLst>
            <a:ext uri="{FF2B5EF4-FFF2-40B4-BE49-F238E27FC236}">
              <a16:creationId xmlns:a16="http://schemas.microsoft.com/office/drawing/2014/main" id="{00000000-0008-0000-0500-00002B000000}"/>
            </a:ext>
          </a:extLst>
        </xdr:cNvPr>
        <xdr:cNvSpPr/>
      </xdr:nvSpPr>
      <xdr:spPr>
        <a:xfrm>
          <a:off x="2038350" y="24745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19050</xdr:rowOff>
    </xdr:from>
    <xdr:to>
      <xdr:col>9</xdr:col>
      <xdr:colOff>156210</xdr:colOff>
      <xdr:row>31</xdr:row>
      <xdr:rowOff>156210</xdr:rowOff>
    </xdr:to>
    <xdr:sp macro="[0]!OperatingExpensesDefinition" textlink="">
      <xdr:nvSpPr>
        <xdr:cNvPr id="72" name="Oval 71">
          <a:extLst>
            <a:ext uri="{FF2B5EF4-FFF2-40B4-BE49-F238E27FC236}">
              <a16:creationId xmlns:a16="http://schemas.microsoft.com/office/drawing/2014/main" id="{00000000-0008-0000-0500-000048000000}"/>
            </a:ext>
          </a:extLst>
        </xdr:cNvPr>
        <xdr:cNvSpPr/>
      </xdr:nvSpPr>
      <xdr:spPr>
        <a:xfrm>
          <a:off x="2038350" y="7524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19050</xdr:rowOff>
    </xdr:from>
    <xdr:to>
      <xdr:col>9</xdr:col>
      <xdr:colOff>156210</xdr:colOff>
      <xdr:row>31</xdr:row>
      <xdr:rowOff>156210</xdr:rowOff>
    </xdr:to>
    <xdr:sp macro="[0]!CapitalCostDefinition" textlink="">
      <xdr:nvSpPr>
        <xdr:cNvPr id="97" name="Oval 96">
          <a:extLst>
            <a:ext uri="{FF2B5EF4-FFF2-40B4-BE49-F238E27FC236}">
              <a16:creationId xmlns:a16="http://schemas.microsoft.com/office/drawing/2014/main" id="{00000000-0008-0000-0500-000061000000}"/>
            </a:ext>
          </a:extLst>
        </xdr:cNvPr>
        <xdr:cNvSpPr/>
      </xdr:nvSpPr>
      <xdr:spPr>
        <a:xfrm>
          <a:off x="2038350" y="5365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51</xdr:row>
      <xdr:rowOff>19050</xdr:rowOff>
    </xdr:from>
    <xdr:to>
      <xdr:col>9</xdr:col>
      <xdr:colOff>156210</xdr:colOff>
      <xdr:row>51</xdr:row>
      <xdr:rowOff>156210</xdr:rowOff>
    </xdr:to>
    <xdr:sp macro="[0]!OvernightCapitalCostDefinition" textlink="">
      <xdr:nvSpPr>
        <xdr:cNvPr id="98" name="Oval 97">
          <a:extLst>
            <a:ext uri="{FF2B5EF4-FFF2-40B4-BE49-F238E27FC236}">
              <a16:creationId xmlns:a16="http://schemas.microsoft.com/office/drawing/2014/main" id="{00000000-0008-0000-0500-000062000000}"/>
            </a:ext>
          </a:extLst>
        </xdr:cNvPr>
        <xdr:cNvSpPr/>
      </xdr:nvSpPr>
      <xdr:spPr>
        <a:xfrm>
          <a:off x="2038350" y="8591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InterconnectionCostDefinition" textlink="">
      <xdr:nvSpPr>
        <xdr:cNvPr id="99" name="Oval 98">
          <a:extLst>
            <a:ext uri="{FF2B5EF4-FFF2-40B4-BE49-F238E27FC236}">
              <a16:creationId xmlns:a16="http://schemas.microsoft.com/office/drawing/2014/main" id="{00000000-0008-0000-0500-000063000000}"/>
            </a:ext>
          </a:extLst>
        </xdr:cNvPr>
        <xdr:cNvSpPr/>
      </xdr:nvSpPr>
      <xdr:spPr>
        <a:xfrm>
          <a:off x="2038350" y="1509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GridFeatureDefinition" textlink="">
      <xdr:nvSpPr>
        <xdr:cNvPr id="100" name="Oval 99">
          <a:extLst>
            <a:ext uri="{FF2B5EF4-FFF2-40B4-BE49-F238E27FC236}">
              <a16:creationId xmlns:a16="http://schemas.microsoft.com/office/drawing/2014/main" id="{00000000-0008-0000-0500-000064000000}"/>
            </a:ext>
          </a:extLst>
        </xdr:cNvPr>
        <xdr:cNvSpPr/>
      </xdr:nvSpPr>
      <xdr:spPr>
        <a:xfrm>
          <a:off x="2038350" y="16617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113</xdr:row>
      <xdr:rowOff>19050</xdr:rowOff>
    </xdr:from>
    <xdr:to>
      <xdr:col>9</xdr:col>
      <xdr:colOff>156210</xdr:colOff>
      <xdr:row>113</xdr:row>
      <xdr:rowOff>156210</xdr:rowOff>
    </xdr:to>
    <xdr:sp macro="[0]!SpurLineCostDefinition" textlink="">
      <xdr:nvSpPr>
        <xdr:cNvPr id="101" name="Oval 100">
          <a:extLst>
            <a:ext uri="{FF2B5EF4-FFF2-40B4-BE49-F238E27FC236}">
              <a16:creationId xmlns:a16="http://schemas.microsoft.com/office/drawing/2014/main" id="{00000000-0008-0000-0500-000065000000}"/>
            </a:ext>
          </a:extLst>
        </xdr:cNvPr>
        <xdr:cNvSpPr/>
      </xdr:nvSpPr>
      <xdr:spPr>
        <a:xfrm>
          <a:off x="2038350" y="1814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41</xdr:row>
      <xdr:rowOff>19050</xdr:rowOff>
    </xdr:from>
    <xdr:to>
      <xdr:col>9</xdr:col>
      <xdr:colOff>156210</xdr:colOff>
      <xdr:row>41</xdr:row>
      <xdr:rowOff>156210</xdr:rowOff>
    </xdr:to>
    <xdr:sp macro="[0]!ConstructionFinanceDefinition" textlink="">
      <xdr:nvSpPr>
        <xdr:cNvPr id="102" name="Oval 101">
          <a:extLst>
            <a:ext uri="{FF2B5EF4-FFF2-40B4-BE49-F238E27FC236}">
              <a16:creationId xmlns:a16="http://schemas.microsoft.com/office/drawing/2014/main" id="{00000000-0008-0000-0500-000066000000}"/>
            </a:ext>
          </a:extLst>
        </xdr:cNvPr>
        <xdr:cNvSpPr/>
      </xdr:nvSpPr>
      <xdr:spPr>
        <a:xfrm>
          <a:off x="2038350" y="7042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71</xdr:row>
      <xdr:rowOff>19050</xdr:rowOff>
    </xdr:from>
    <xdr:to>
      <xdr:col>9</xdr:col>
      <xdr:colOff>156210</xdr:colOff>
      <xdr:row>71</xdr:row>
      <xdr:rowOff>156210</xdr:rowOff>
    </xdr:to>
    <xdr:sp macro="[0]!OperatingExpensesDefinition" textlink="">
      <xdr:nvSpPr>
        <xdr:cNvPr id="103" name="Oval 102">
          <a:extLst>
            <a:ext uri="{FF2B5EF4-FFF2-40B4-BE49-F238E27FC236}">
              <a16:creationId xmlns:a16="http://schemas.microsoft.com/office/drawing/2014/main" id="{00000000-0008-0000-0500-000067000000}"/>
            </a:ext>
          </a:extLst>
        </xdr:cNvPr>
        <xdr:cNvSpPr/>
      </xdr:nvSpPr>
      <xdr:spPr>
        <a:xfrm>
          <a:off x="2038350" y="11715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 textlink="">
      <xdr:nvSpPr>
        <xdr:cNvPr id="104" name="Oval 103">
          <a:extLst>
            <a:ext uri="{FF2B5EF4-FFF2-40B4-BE49-F238E27FC236}">
              <a16:creationId xmlns:a16="http://schemas.microsoft.com/office/drawing/2014/main" id="{00000000-0008-0000-0500-000068000000}"/>
            </a:ext>
          </a:extLst>
        </xdr:cNvPr>
        <xdr:cNvSpPr/>
      </xdr:nvSpPr>
      <xdr:spPr>
        <a:xfrm>
          <a:off x="2038350" y="1771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xdr:row>
      <xdr:rowOff>19050</xdr:rowOff>
    </xdr:from>
    <xdr:to>
      <xdr:col>9</xdr:col>
      <xdr:colOff>156210</xdr:colOff>
      <xdr:row>21</xdr:row>
      <xdr:rowOff>156210</xdr:rowOff>
    </xdr:to>
    <xdr:sp macro="[0]!AnnualEnergyProductionDefinition" textlink="">
      <xdr:nvSpPr>
        <xdr:cNvPr id="105" name="Oval 104">
          <a:extLst>
            <a:ext uri="{FF2B5EF4-FFF2-40B4-BE49-F238E27FC236}">
              <a16:creationId xmlns:a16="http://schemas.microsoft.com/office/drawing/2014/main" id="{00000000-0008-0000-0500-000069000000}"/>
            </a:ext>
          </a:extLst>
        </xdr:cNvPr>
        <xdr:cNvSpPr/>
      </xdr:nvSpPr>
      <xdr:spPr>
        <a:xfrm>
          <a:off x="2038350" y="358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82</xdr:row>
      <xdr:rowOff>19050</xdr:rowOff>
    </xdr:from>
    <xdr:to>
      <xdr:col>9</xdr:col>
      <xdr:colOff>156210</xdr:colOff>
      <xdr:row>82</xdr:row>
      <xdr:rowOff>156210</xdr:rowOff>
    </xdr:to>
    <xdr:sp macro="[0]!WACCDefinition" textlink="">
      <xdr:nvSpPr>
        <xdr:cNvPr id="106" name="Oval 105">
          <a:extLst>
            <a:ext uri="{FF2B5EF4-FFF2-40B4-BE49-F238E27FC236}">
              <a16:creationId xmlns:a16="http://schemas.microsoft.com/office/drawing/2014/main" id="{00000000-0008-0000-0500-00006A000000}"/>
            </a:ext>
          </a:extLst>
        </xdr:cNvPr>
        <xdr:cNvSpPr/>
      </xdr:nvSpPr>
      <xdr:spPr>
        <a:xfrm>
          <a:off x="2038350" y="13404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124</xdr:row>
      <xdr:rowOff>19050</xdr:rowOff>
    </xdr:from>
    <xdr:to>
      <xdr:col>9</xdr:col>
      <xdr:colOff>156210</xdr:colOff>
      <xdr:row>124</xdr:row>
      <xdr:rowOff>156210</xdr:rowOff>
    </xdr:to>
    <xdr:sp macro="[0]!LCOEDefinition" textlink="">
      <xdr:nvSpPr>
        <xdr:cNvPr id="107" name="Oval 106">
          <a:extLst>
            <a:ext uri="{FF2B5EF4-FFF2-40B4-BE49-F238E27FC236}">
              <a16:creationId xmlns:a16="http://schemas.microsoft.com/office/drawing/2014/main" id="{00000000-0008-0000-0500-00006B000000}"/>
            </a:ext>
          </a:extLst>
        </xdr:cNvPr>
        <xdr:cNvSpPr/>
      </xdr:nvSpPr>
      <xdr:spPr>
        <a:xfrm>
          <a:off x="2038350" y="19831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263</xdr:row>
      <xdr:rowOff>19050</xdr:rowOff>
    </xdr:from>
    <xdr:to>
      <xdr:col>9</xdr:col>
      <xdr:colOff>156210</xdr:colOff>
      <xdr:row>263</xdr:row>
      <xdr:rowOff>156210</xdr:rowOff>
    </xdr:to>
    <xdr:sp macro="[0]!OvernightCapitalCostDefinition" textlink="">
      <xdr:nvSpPr>
        <xdr:cNvPr id="119" name="Oval 118">
          <a:extLst>
            <a:ext uri="{FF2B5EF4-FFF2-40B4-BE49-F238E27FC236}">
              <a16:creationId xmlns:a16="http://schemas.microsoft.com/office/drawing/2014/main" id="{00000000-0008-0000-0500-000077000000}"/>
            </a:ext>
          </a:extLst>
        </xdr:cNvPr>
        <xdr:cNvSpPr/>
      </xdr:nvSpPr>
      <xdr:spPr>
        <a:xfrm>
          <a:off x="2038350" y="62795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463</xdr:row>
      <xdr:rowOff>19050</xdr:rowOff>
    </xdr:from>
    <xdr:to>
      <xdr:col>9</xdr:col>
      <xdr:colOff>156210</xdr:colOff>
      <xdr:row>463</xdr:row>
      <xdr:rowOff>156210</xdr:rowOff>
    </xdr:to>
    <xdr:sp macro="[0]!InterconnectionCostDefinition" textlink="">
      <xdr:nvSpPr>
        <xdr:cNvPr id="120" name="Oval 119">
          <a:extLst>
            <a:ext uri="{FF2B5EF4-FFF2-40B4-BE49-F238E27FC236}">
              <a16:creationId xmlns:a16="http://schemas.microsoft.com/office/drawing/2014/main" id="{00000000-0008-0000-0500-000078000000}"/>
            </a:ext>
          </a:extLst>
        </xdr:cNvPr>
        <xdr:cNvSpPr/>
      </xdr:nvSpPr>
      <xdr:spPr>
        <a:xfrm>
          <a:off x="2038350" y="8133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347</xdr:row>
      <xdr:rowOff>19050</xdr:rowOff>
    </xdr:from>
    <xdr:to>
      <xdr:col>9</xdr:col>
      <xdr:colOff>156210</xdr:colOff>
      <xdr:row>347</xdr:row>
      <xdr:rowOff>156210</xdr:rowOff>
    </xdr:to>
    <xdr:sp macro="[0]!OvernightCapitalCostDefinition" textlink="">
      <xdr:nvSpPr>
        <xdr:cNvPr id="121" name="Oval 120">
          <a:extLst>
            <a:ext uri="{FF2B5EF4-FFF2-40B4-BE49-F238E27FC236}">
              <a16:creationId xmlns:a16="http://schemas.microsoft.com/office/drawing/2014/main" id="{00000000-0008-0000-0500-000079000000}"/>
            </a:ext>
          </a:extLst>
        </xdr:cNvPr>
        <xdr:cNvSpPr/>
      </xdr:nvSpPr>
      <xdr:spPr>
        <a:xfrm>
          <a:off x="2038350" y="67265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151</xdr:row>
      <xdr:rowOff>19050</xdr:rowOff>
    </xdr:from>
    <xdr:to>
      <xdr:col>9</xdr:col>
      <xdr:colOff>156210</xdr:colOff>
      <xdr:row>151</xdr:row>
      <xdr:rowOff>156210</xdr:rowOff>
    </xdr:to>
    <xdr:sp macro="" textlink="">
      <xdr:nvSpPr>
        <xdr:cNvPr id="122" name="Oval 121">
          <a:extLst>
            <a:ext uri="{FF2B5EF4-FFF2-40B4-BE49-F238E27FC236}">
              <a16:creationId xmlns:a16="http://schemas.microsoft.com/office/drawing/2014/main" id="{00000000-0008-0000-0500-00007A000000}"/>
            </a:ext>
          </a:extLst>
        </xdr:cNvPr>
        <xdr:cNvSpPr/>
      </xdr:nvSpPr>
      <xdr:spPr>
        <a:xfrm>
          <a:off x="2038350" y="44786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179</xdr:row>
      <xdr:rowOff>19050</xdr:rowOff>
    </xdr:from>
    <xdr:to>
      <xdr:col>9</xdr:col>
      <xdr:colOff>156210</xdr:colOff>
      <xdr:row>179</xdr:row>
      <xdr:rowOff>156210</xdr:rowOff>
    </xdr:to>
    <xdr:sp macro="" textlink="">
      <xdr:nvSpPr>
        <xdr:cNvPr id="123" name="Oval 122">
          <a:extLst>
            <a:ext uri="{FF2B5EF4-FFF2-40B4-BE49-F238E27FC236}">
              <a16:creationId xmlns:a16="http://schemas.microsoft.com/office/drawing/2014/main" id="{00000000-0008-0000-0500-00007B000000}"/>
            </a:ext>
          </a:extLst>
        </xdr:cNvPr>
        <xdr:cNvSpPr/>
      </xdr:nvSpPr>
      <xdr:spPr>
        <a:xfrm>
          <a:off x="2038350" y="49282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433</xdr:row>
      <xdr:rowOff>19050</xdr:rowOff>
    </xdr:from>
    <xdr:to>
      <xdr:col>9</xdr:col>
      <xdr:colOff>156210</xdr:colOff>
      <xdr:row>433</xdr:row>
      <xdr:rowOff>156210</xdr:rowOff>
    </xdr:to>
    <xdr:sp macro="[0]!WACCDefinition" textlink="">
      <xdr:nvSpPr>
        <xdr:cNvPr id="124" name="Oval 123">
          <a:extLst>
            <a:ext uri="{FF2B5EF4-FFF2-40B4-BE49-F238E27FC236}">
              <a16:creationId xmlns:a16="http://schemas.microsoft.com/office/drawing/2014/main" id="{00000000-0008-0000-0500-00007C000000}"/>
            </a:ext>
          </a:extLst>
        </xdr:cNvPr>
        <xdr:cNvSpPr/>
      </xdr:nvSpPr>
      <xdr:spPr>
        <a:xfrm>
          <a:off x="2038350" y="7652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493</xdr:row>
      <xdr:rowOff>19050</xdr:rowOff>
    </xdr:from>
    <xdr:to>
      <xdr:col>9</xdr:col>
      <xdr:colOff>156210</xdr:colOff>
      <xdr:row>493</xdr:row>
      <xdr:rowOff>156210</xdr:rowOff>
    </xdr:to>
    <xdr:sp macro="[0]!LCOEDefinition" textlink="">
      <xdr:nvSpPr>
        <xdr:cNvPr id="125" name="Oval 124">
          <a:extLst>
            <a:ext uri="{FF2B5EF4-FFF2-40B4-BE49-F238E27FC236}">
              <a16:creationId xmlns:a16="http://schemas.microsoft.com/office/drawing/2014/main" id="{00000000-0008-0000-0500-00007D000000}"/>
            </a:ext>
          </a:extLst>
        </xdr:cNvPr>
        <xdr:cNvSpPr/>
      </xdr:nvSpPr>
      <xdr:spPr>
        <a:xfrm>
          <a:off x="2038350" y="86125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151</xdr:row>
      <xdr:rowOff>19050</xdr:rowOff>
    </xdr:from>
    <xdr:to>
      <xdr:col>9</xdr:col>
      <xdr:colOff>156210</xdr:colOff>
      <xdr:row>151</xdr:row>
      <xdr:rowOff>156210</xdr:rowOff>
    </xdr:to>
    <xdr:sp macro="" textlink="">
      <xdr:nvSpPr>
        <xdr:cNvPr id="127" name="Oval 126">
          <a:extLst>
            <a:ext uri="{FF2B5EF4-FFF2-40B4-BE49-F238E27FC236}">
              <a16:creationId xmlns:a16="http://schemas.microsoft.com/office/drawing/2014/main" id="{00000000-0008-0000-0500-00007F000000}"/>
            </a:ext>
          </a:extLst>
        </xdr:cNvPr>
        <xdr:cNvSpPr/>
      </xdr:nvSpPr>
      <xdr:spPr>
        <a:xfrm>
          <a:off x="2038350" y="44786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151</xdr:row>
      <xdr:rowOff>19050</xdr:rowOff>
    </xdr:from>
    <xdr:to>
      <xdr:col>9</xdr:col>
      <xdr:colOff>156210</xdr:colOff>
      <xdr:row>151</xdr:row>
      <xdr:rowOff>156210</xdr:rowOff>
    </xdr:to>
    <xdr:sp macro="[0]!CapacityFactorDefinition" textlink="">
      <xdr:nvSpPr>
        <xdr:cNvPr id="129" name="Oval 128">
          <a:extLst>
            <a:ext uri="{FF2B5EF4-FFF2-40B4-BE49-F238E27FC236}">
              <a16:creationId xmlns:a16="http://schemas.microsoft.com/office/drawing/2014/main" id="{00000000-0008-0000-0500-000081000000}"/>
            </a:ext>
          </a:extLst>
        </xdr:cNvPr>
        <xdr:cNvSpPr/>
      </xdr:nvSpPr>
      <xdr:spPr>
        <a:xfrm>
          <a:off x="2038350" y="44786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179</xdr:row>
      <xdr:rowOff>19050</xdr:rowOff>
    </xdr:from>
    <xdr:to>
      <xdr:col>9</xdr:col>
      <xdr:colOff>156210</xdr:colOff>
      <xdr:row>179</xdr:row>
      <xdr:rowOff>156210</xdr:rowOff>
    </xdr:to>
    <xdr:sp macro="[0]!AnnualEnergyProductionDefinition" textlink="">
      <xdr:nvSpPr>
        <xdr:cNvPr id="131" name="Oval 130">
          <a:extLst>
            <a:ext uri="{FF2B5EF4-FFF2-40B4-BE49-F238E27FC236}">
              <a16:creationId xmlns:a16="http://schemas.microsoft.com/office/drawing/2014/main" id="{00000000-0008-0000-0500-000083000000}"/>
            </a:ext>
          </a:extLst>
        </xdr:cNvPr>
        <xdr:cNvSpPr/>
      </xdr:nvSpPr>
      <xdr:spPr>
        <a:xfrm>
          <a:off x="2038350" y="49282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433</xdr:row>
      <xdr:rowOff>19050</xdr:rowOff>
    </xdr:from>
    <xdr:to>
      <xdr:col>9</xdr:col>
      <xdr:colOff>156210</xdr:colOff>
      <xdr:row>433</xdr:row>
      <xdr:rowOff>156210</xdr:rowOff>
    </xdr:to>
    <xdr:sp macro="" textlink="">
      <xdr:nvSpPr>
        <xdr:cNvPr id="134" name="Oval 133">
          <a:extLst>
            <a:ext uri="{FF2B5EF4-FFF2-40B4-BE49-F238E27FC236}">
              <a16:creationId xmlns:a16="http://schemas.microsoft.com/office/drawing/2014/main" id="{00000000-0008-0000-0500-000086000000}"/>
            </a:ext>
          </a:extLst>
        </xdr:cNvPr>
        <xdr:cNvSpPr/>
      </xdr:nvSpPr>
      <xdr:spPr>
        <a:xfrm>
          <a:off x="2038350" y="7652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433</xdr:row>
      <xdr:rowOff>19050</xdr:rowOff>
    </xdr:from>
    <xdr:to>
      <xdr:col>9</xdr:col>
      <xdr:colOff>156210</xdr:colOff>
      <xdr:row>433</xdr:row>
      <xdr:rowOff>156210</xdr:rowOff>
    </xdr:to>
    <xdr:sp macro="" textlink="">
      <xdr:nvSpPr>
        <xdr:cNvPr id="136" name="Oval 135">
          <a:extLst>
            <a:ext uri="{FF2B5EF4-FFF2-40B4-BE49-F238E27FC236}">
              <a16:creationId xmlns:a16="http://schemas.microsoft.com/office/drawing/2014/main" id="{00000000-0008-0000-0500-000088000000}"/>
            </a:ext>
          </a:extLst>
        </xdr:cNvPr>
        <xdr:cNvSpPr/>
      </xdr:nvSpPr>
      <xdr:spPr>
        <a:xfrm>
          <a:off x="2038350" y="7652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207</xdr:row>
      <xdr:rowOff>19050</xdr:rowOff>
    </xdr:from>
    <xdr:to>
      <xdr:col>9</xdr:col>
      <xdr:colOff>156210</xdr:colOff>
      <xdr:row>207</xdr:row>
      <xdr:rowOff>156210</xdr:rowOff>
    </xdr:to>
    <xdr:sp macro="[0]!CapitalCostDefinition" textlink="">
      <xdr:nvSpPr>
        <xdr:cNvPr id="137" name="Oval 136">
          <a:extLst>
            <a:ext uri="{FF2B5EF4-FFF2-40B4-BE49-F238E27FC236}">
              <a16:creationId xmlns:a16="http://schemas.microsoft.com/office/drawing/2014/main" id="{00000000-0008-0000-0500-000089000000}"/>
            </a:ext>
          </a:extLst>
        </xdr:cNvPr>
        <xdr:cNvSpPr/>
      </xdr:nvSpPr>
      <xdr:spPr>
        <a:xfrm>
          <a:off x="2038350" y="5380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207</xdr:row>
      <xdr:rowOff>19050</xdr:rowOff>
    </xdr:from>
    <xdr:to>
      <xdr:col>9</xdr:col>
      <xdr:colOff>156210</xdr:colOff>
      <xdr:row>207</xdr:row>
      <xdr:rowOff>156210</xdr:rowOff>
    </xdr:to>
    <xdr:sp macro="" textlink="">
      <xdr:nvSpPr>
        <xdr:cNvPr id="138" name="Oval 137">
          <a:extLst>
            <a:ext uri="{FF2B5EF4-FFF2-40B4-BE49-F238E27FC236}">
              <a16:creationId xmlns:a16="http://schemas.microsoft.com/office/drawing/2014/main" id="{00000000-0008-0000-0500-00008A000000}"/>
            </a:ext>
          </a:extLst>
        </xdr:cNvPr>
        <xdr:cNvSpPr/>
      </xdr:nvSpPr>
      <xdr:spPr>
        <a:xfrm>
          <a:off x="2038350" y="5380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235</xdr:row>
      <xdr:rowOff>19050</xdr:rowOff>
    </xdr:from>
    <xdr:to>
      <xdr:col>9</xdr:col>
      <xdr:colOff>156210</xdr:colOff>
      <xdr:row>235</xdr:row>
      <xdr:rowOff>156210</xdr:rowOff>
    </xdr:to>
    <xdr:sp macro="[0]!ConstructionFinanceDefinition" textlink="">
      <xdr:nvSpPr>
        <xdr:cNvPr id="139" name="Oval 138">
          <a:extLst>
            <a:ext uri="{FF2B5EF4-FFF2-40B4-BE49-F238E27FC236}">
              <a16:creationId xmlns:a16="http://schemas.microsoft.com/office/drawing/2014/main" id="{00000000-0008-0000-0500-00008B000000}"/>
            </a:ext>
          </a:extLst>
        </xdr:cNvPr>
        <xdr:cNvSpPr/>
      </xdr:nvSpPr>
      <xdr:spPr>
        <a:xfrm>
          <a:off x="2038350" y="5829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235</xdr:row>
      <xdr:rowOff>19050</xdr:rowOff>
    </xdr:from>
    <xdr:to>
      <xdr:col>9</xdr:col>
      <xdr:colOff>156210</xdr:colOff>
      <xdr:row>235</xdr:row>
      <xdr:rowOff>156210</xdr:rowOff>
    </xdr:to>
    <xdr:sp macro="" textlink="">
      <xdr:nvSpPr>
        <xdr:cNvPr id="140" name="Oval 139">
          <a:extLst>
            <a:ext uri="{FF2B5EF4-FFF2-40B4-BE49-F238E27FC236}">
              <a16:creationId xmlns:a16="http://schemas.microsoft.com/office/drawing/2014/main" id="{00000000-0008-0000-0500-00008C000000}"/>
            </a:ext>
          </a:extLst>
        </xdr:cNvPr>
        <xdr:cNvSpPr/>
      </xdr:nvSpPr>
      <xdr:spPr>
        <a:xfrm>
          <a:off x="2038350" y="5829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207</xdr:row>
      <xdr:rowOff>19050</xdr:rowOff>
    </xdr:from>
    <xdr:to>
      <xdr:col>9</xdr:col>
      <xdr:colOff>156210</xdr:colOff>
      <xdr:row>207</xdr:row>
      <xdr:rowOff>156210</xdr:rowOff>
    </xdr:to>
    <xdr:sp macro="" textlink="">
      <xdr:nvSpPr>
        <xdr:cNvPr id="141" name="Oval 140">
          <a:extLst>
            <a:ext uri="{FF2B5EF4-FFF2-40B4-BE49-F238E27FC236}">
              <a16:creationId xmlns:a16="http://schemas.microsoft.com/office/drawing/2014/main" id="{00000000-0008-0000-0500-00008D000000}"/>
            </a:ext>
          </a:extLst>
        </xdr:cNvPr>
        <xdr:cNvSpPr/>
      </xdr:nvSpPr>
      <xdr:spPr>
        <a:xfrm>
          <a:off x="2038350" y="5380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235</xdr:row>
      <xdr:rowOff>19050</xdr:rowOff>
    </xdr:from>
    <xdr:to>
      <xdr:col>9</xdr:col>
      <xdr:colOff>156210</xdr:colOff>
      <xdr:row>235</xdr:row>
      <xdr:rowOff>156210</xdr:rowOff>
    </xdr:to>
    <xdr:sp macro="" textlink="">
      <xdr:nvSpPr>
        <xdr:cNvPr id="142" name="Oval 141">
          <a:extLst>
            <a:ext uri="{FF2B5EF4-FFF2-40B4-BE49-F238E27FC236}">
              <a16:creationId xmlns:a16="http://schemas.microsoft.com/office/drawing/2014/main" id="{00000000-0008-0000-0500-00008E000000}"/>
            </a:ext>
          </a:extLst>
        </xdr:cNvPr>
        <xdr:cNvSpPr/>
      </xdr:nvSpPr>
      <xdr:spPr>
        <a:xfrm>
          <a:off x="2038350" y="5829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235</xdr:row>
      <xdr:rowOff>19050</xdr:rowOff>
    </xdr:from>
    <xdr:to>
      <xdr:col>9</xdr:col>
      <xdr:colOff>156210</xdr:colOff>
      <xdr:row>235</xdr:row>
      <xdr:rowOff>156210</xdr:rowOff>
    </xdr:to>
    <xdr:sp macro="" textlink="">
      <xdr:nvSpPr>
        <xdr:cNvPr id="143" name="Oval 142">
          <a:extLst>
            <a:ext uri="{FF2B5EF4-FFF2-40B4-BE49-F238E27FC236}">
              <a16:creationId xmlns:a16="http://schemas.microsoft.com/office/drawing/2014/main" id="{00000000-0008-0000-0500-00008F000000}"/>
            </a:ext>
          </a:extLst>
        </xdr:cNvPr>
        <xdr:cNvSpPr/>
      </xdr:nvSpPr>
      <xdr:spPr>
        <a:xfrm>
          <a:off x="2038350" y="5829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235</xdr:row>
      <xdr:rowOff>19050</xdr:rowOff>
    </xdr:from>
    <xdr:to>
      <xdr:col>9</xdr:col>
      <xdr:colOff>156210</xdr:colOff>
      <xdr:row>235</xdr:row>
      <xdr:rowOff>156210</xdr:rowOff>
    </xdr:to>
    <xdr:sp macro="" textlink="">
      <xdr:nvSpPr>
        <xdr:cNvPr id="144" name="Oval 143">
          <a:extLst>
            <a:ext uri="{FF2B5EF4-FFF2-40B4-BE49-F238E27FC236}">
              <a16:creationId xmlns:a16="http://schemas.microsoft.com/office/drawing/2014/main" id="{00000000-0008-0000-0500-000090000000}"/>
            </a:ext>
          </a:extLst>
        </xdr:cNvPr>
        <xdr:cNvSpPr/>
      </xdr:nvSpPr>
      <xdr:spPr>
        <a:xfrm>
          <a:off x="2038350" y="5829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207</xdr:row>
      <xdr:rowOff>19050</xdr:rowOff>
    </xdr:from>
    <xdr:to>
      <xdr:col>9</xdr:col>
      <xdr:colOff>156210</xdr:colOff>
      <xdr:row>207</xdr:row>
      <xdr:rowOff>156210</xdr:rowOff>
    </xdr:to>
    <xdr:sp macro="" textlink="">
      <xdr:nvSpPr>
        <xdr:cNvPr id="145" name="Oval 144">
          <a:extLst>
            <a:ext uri="{FF2B5EF4-FFF2-40B4-BE49-F238E27FC236}">
              <a16:creationId xmlns:a16="http://schemas.microsoft.com/office/drawing/2014/main" id="{00000000-0008-0000-0500-000091000000}"/>
            </a:ext>
          </a:extLst>
        </xdr:cNvPr>
        <xdr:cNvSpPr/>
      </xdr:nvSpPr>
      <xdr:spPr>
        <a:xfrm>
          <a:off x="2038350" y="5380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207</xdr:row>
      <xdr:rowOff>19050</xdr:rowOff>
    </xdr:from>
    <xdr:to>
      <xdr:col>9</xdr:col>
      <xdr:colOff>156210</xdr:colOff>
      <xdr:row>207</xdr:row>
      <xdr:rowOff>156210</xdr:rowOff>
    </xdr:to>
    <xdr:sp macro="" textlink="">
      <xdr:nvSpPr>
        <xdr:cNvPr id="146" name="Oval 145">
          <a:extLst>
            <a:ext uri="{FF2B5EF4-FFF2-40B4-BE49-F238E27FC236}">
              <a16:creationId xmlns:a16="http://schemas.microsoft.com/office/drawing/2014/main" id="{00000000-0008-0000-0500-000092000000}"/>
            </a:ext>
          </a:extLst>
        </xdr:cNvPr>
        <xdr:cNvSpPr/>
      </xdr:nvSpPr>
      <xdr:spPr>
        <a:xfrm>
          <a:off x="2038350" y="5380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809625</xdr:colOff>
          <xdr:row>2</xdr:row>
          <xdr:rowOff>104775</xdr:rowOff>
        </xdr:from>
        <xdr:to>
          <xdr:col>11</xdr:col>
          <xdr:colOff>419100</xdr:colOff>
          <xdr:row>4</xdr:row>
          <xdr:rowOff>104775</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5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571500</xdr:colOff>
          <xdr:row>2</xdr:row>
          <xdr:rowOff>85725</xdr:rowOff>
        </xdr:from>
        <xdr:to>
          <xdr:col>18</xdr:col>
          <xdr:colOff>638175</xdr:colOff>
          <xdr:row>4</xdr:row>
          <xdr:rowOff>85725</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5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676275</xdr:colOff>
          <xdr:row>2</xdr:row>
          <xdr:rowOff>85725</xdr:rowOff>
        </xdr:from>
        <xdr:to>
          <xdr:col>13</xdr:col>
          <xdr:colOff>752475</xdr:colOff>
          <xdr:row>4</xdr:row>
          <xdr:rowOff>85725</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5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200025</xdr:colOff>
          <xdr:row>2</xdr:row>
          <xdr:rowOff>85725</xdr:rowOff>
        </xdr:from>
        <xdr:to>
          <xdr:col>16</xdr:col>
          <xdr:colOff>276225</xdr:colOff>
          <xdr:row>4</xdr:row>
          <xdr:rowOff>85725</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5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Graphics</a:t>
              </a:r>
            </a:p>
          </xdr:txBody>
        </xdr:sp>
        <xdr:clientData fPrintsWithSheet="0"/>
      </xdr:twoCellAnchor>
    </mc:Choice>
    <mc:Fallback/>
  </mc:AlternateContent>
  <xdr:twoCellAnchor>
    <xdr:from>
      <xdr:col>9</xdr:col>
      <xdr:colOff>19050</xdr:colOff>
      <xdr:row>134</xdr:row>
      <xdr:rowOff>19050</xdr:rowOff>
    </xdr:from>
    <xdr:to>
      <xdr:col>9</xdr:col>
      <xdr:colOff>156210</xdr:colOff>
      <xdr:row>134</xdr:row>
      <xdr:rowOff>156210</xdr:rowOff>
    </xdr:to>
    <xdr:sp macro="" textlink="">
      <xdr:nvSpPr>
        <xdr:cNvPr id="147" name="Oval 146">
          <a:extLst>
            <a:ext uri="{FF2B5EF4-FFF2-40B4-BE49-F238E27FC236}">
              <a16:creationId xmlns:a16="http://schemas.microsoft.com/office/drawing/2014/main" id="{00000000-0008-0000-0500-000093000000}"/>
            </a:ext>
          </a:extLst>
        </xdr:cNvPr>
        <xdr:cNvSpPr/>
      </xdr:nvSpPr>
      <xdr:spPr>
        <a:xfrm>
          <a:off x="2038350" y="21609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61</xdr:row>
      <xdr:rowOff>19050</xdr:rowOff>
    </xdr:from>
    <xdr:to>
      <xdr:col>9</xdr:col>
      <xdr:colOff>156210</xdr:colOff>
      <xdr:row>61</xdr:row>
      <xdr:rowOff>156210</xdr:rowOff>
    </xdr:to>
    <xdr:sp macro="[0]!OperatingExpensesDefinition" textlink="">
      <xdr:nvSpPr>
        <xdr:cNvPr id="148" name="Oval 147">
          <a:extLst>
            <a:ext uri="{FF2B5EF4-FFF2-40B4-BE49-F238E27FC236}">
              <a16:creationId xmlns:a16="http://schemas.microsoft.com/office/drawing/2014/main" id="{00000000-0008-0000-0500-000094000000}"/>
            </a:ext>
          </a:extLst>
        </xdr:cNvPr>
        <xdr:cNvSpPr/>
      </xdr:nvSpPr>
      <xdr:spPr>
        <a:xfrm>
          <a:off x="2038350" y="10179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403</xdr:row>
      <xdr:rowOff>19050</xdr:rowOff>
    </xdr:from>
    <xdr:to>
      <xdr:col>9</xdr:col>
      <xdr:colOff>156210</xdr:colOff>
      <xdr:row>403</xdr:row>
      <xdr:rowOff>156210</xdr:rowOff>
    </xdr:to>
    <xdr:sp macro="[0]!OperatingExpensesDefinition" textlink="">
      <xdr:nvSpPr>
        <xdr:cNvPr id="151" name="Oval 150">
          <a:extLst>
            <a:ext uri="{FF2B5EF4-FFF2-40B4-BE49-F238E27FC236}">
              <a16:creationId xmlns:a16="http://schemas.microsoft.com/office/drawing/2014/main" id="{00000000-0008-0000-0500-000097000000}"/>
            </a:ext>
          </a:extLst>
        </xdr:cNvPr>
        <xdr:cNvSpPr/>
      </xdr:nvSpPr>
      <xdr:spPr>
        <a:xfrm>
          <a:off x="2038350" y="71735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42</xdr:row>
      <xdr:rowOff>19050</xdr:rowOff>
    </xdr:from>
    <xdr:to>
      <xdr:col>13</xdr:col>
      <xdr:colOff>613410</xdr:colOff>
      <xdr:row>42</xdr:row>
      <xdr:rowOff>156210</xdr:rowOff>
    </xdr:to>
    <xdr:sp macro="" textlink="">
      <xdr:nvSpPr>
        <xdr:cNvPr id="152" name="Oval 151">
          <a:extLst>
            <a:ext uri="{FF2B5EF4-FFF2-40B4-BE49-F238E27FC236}">
              <a16:creationId xmlns:a16="http://schemas.microsoft.com/office/drawing/2014/main" id="{00000000-0008-0000-0500-000098000000}"/>
            </a:ext>
          </a:extLst>
        </xdr:cNvPr>
        <xdr:cNvSpPr/>
      </xdr:nvSpPr>
      <xdr:spPr>
        <a:xfrm>
          <a:off x="7626350" y="6584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291</xdr:row>
      <xdr:rowOff>19050</xdr:rowOff>
    </xdr:from>
    <xdr:to>
      <xdr:col>9</xdr:col>
      <xdr:colOff>156210</xdr:colOff>
      <xdr:row>291</xdr:row>
      <xdr:rowOff>156210</xdr:rowOff>
    </xdr:to>
    <xdr:sp macro="[0]!OvernightCapitalCostDefinition" textlink="">
      <xdr:nvSpPr>
        <xdr:cNvPr id="153" name="Oval 152">
          <a:extLst>
            <a:ext uri="{FF2B5EF4-FFF2-40B4-BE49-F238E27FC236}">
              <a16:creationId xmlns:a16="http://schemas.microsoft.com/office/drawing/2014/main" id="{00000000-0008-0000-0500-000099000000}"/>
            </a:ext>
          </a:extLst>
        </xdr:cNvPr>
        <xdr:cNvSpPr/>
      </xdr:nvSpPr>
      <xdr:spPr>
        <a:xfrm>
          <a:off x="2038350" y="62820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319</xdr:row>
      <xdr:rowOff>19050</xdr:rowOff>
    </xdr:from>
    <xdr:to>
      <xdr:col>9</xdr:col>
      <xdr:colOff>156210</xdr:colOff>
      <xdr:row>319</xdr:row>
      <xdr:rowOff>156210</xdr:rowOff>
    </xdr:to>
    <xdr:sp macro="[0]!OvernightCapitalCostDefinition" textlink="">
      <xdr:nvSpPr>
        <xdr:cNvPr id="154" name="Oval 153">
          <a:extLst>
            <a:ext uri="{FF2B5EF4-FFF2-40B4-BE49-F238E27FC236}">
              <a16:creationId xmlns:a16="http://schemas.microsoft.com/office/drawing/2014/main" id="{00000000-0008-0000-0500-00009A000000}"/>
            </a:ext>
          </a:extLst>
        </xdr:cNvPr>
        <xdr:cNvSpPr/>
      </xdr:nvSpPr>
      <xdr:spPr>
        <a:xfrm>
          <a:off x="2038350" y="67290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347</xdr:row>
      <xdr:rowOff>19050</xdr:rowOff>
    </xdr:from>
    <xdr:to>
      <xdr:col>9</xdr:col>
      <xdr:colOff>156210</xdr:colOff>
      <xdr:row>347</xdr:row>
      <xdr:rowOff>156210</xdr:rowOff>
    </xdr:to>
    <xdr:sp macro="[0]!OvernightCapitalCostDefinition" textlink="">
      <xdr:nvSpPr>
        <xdr:cNvPr id="155" name="Oval 154">
          <a:extLst>
            <a:ext uri="{FF2B5EF4-FFF2-40B4-BE49-F238E27FC236}">
              <a16:creationId xmlns:a16="http://schemas.microsoft.com/office/drawing/2014/main" id="{00000000-0008-0000-0500-00009B000000}"/>
            </a:ext>
          </a:extLst>
        </xdr:cNvPr>
        <xdr:cNvSpPr/>
      </xdr:nvSpPr>
      <xdr:spPr>
        <a:xfrm>
          <a:off x="2038350" y="7176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375</xdr:row>
      <xdr:rowOff>19050</xdr:rowOff>
    </xdr:from>
    <xdr:to>
      <xdr:col>9</xdr:col>
      <xdr:colOff>156210</xdr:colOff>
      <xdr:row>375</xdr:row>
      <xdr:rowOff>156210</xdr:rowOff>
    </xdr:to>
    <xdr:sp macro="[0]!OperatingExpensesDefinition" textlink="">
      <xdr:nvSpPr>
        <xdr:cNvPr id="156" name="Oval 155">
          <a:extLst>
            <a:ext uri="{FF2B5EF4-FFF2-40B4-BE49-F238E27FC236}">
              <a16:creationId xmlns:a16="http://schemas.microsoft.com/office/drawing/2014/main" id="{00000000-0008-0000-0500-00009C000000}"/>
            </a:ext>
          </a:extLst>
        </xdr:cNvPr>
        <xdr:cNvSpPr/>
      </xdr:nvSpPr>
      <xdr:spPr>
        <a:xfrm>
          <a:off x="2038350" y="8496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6</xdr:col>
      <xdr:colOff>11572</xdr:colOff>
      <xdr:row>533</xdr:row>
      <xdr:rowOff>100687</xdr:rowOff>
    </xdr:from>
    <xdr:to>
      <xdr:col>25</xdr:col>
      <xdr:colOff>554182</xdr:colOff>
      <xdr:row>578</xdr:row>
      <xdr:rowOff>126996</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92672" y="91540687"/>
          <a:ext cx="15201585" cy="7741559"/>
          <a:chOff x="1168179" y="117911330"/>
          <a:chExt cx="15007003" cy="7986487"/>
        </a:xfrm>
      </xdr:grpSpPr>
      <xdr:grpSp>
        <xdr:nvGrpSpPr>
          <xdr:cNvPr id="67" name="Group 66">
            <a:extLst>
              <a:ext uri="{FF2B5EF4-FFF2-40B4-BE49-F238E27FC236}">
                <a16:creationId xmlns:a16="http://schemas.microsoft.com/office/drawing/2014/main" id="{00000000-0008-0000-0500-000043000000}"/>
              </a:ext>
            </a:extLst>
          </xdr:cNvPr>
          <xdr:cNvGrpSpPr/>
        </xdr:nvGrpSpPr>
        <xdr:grpSpPr>
          <a:xfrm>
            <a:off x="1168179" y="117911330"/>
            <a:ext cx="15007003" cy="7986487"/>
            <a:chOff x="10813418" y="56722379"/>
            <a:chExt cx="18945897" cy="6706162"/>
          </a:xfrm>
        </xdr:grpSpPr>
        <xdr:graphicFrame macro="">
          <xdr:nvGraphicFramePr>
            <xdr:cNvPr id="69" name="Chart 68">
              <a:extLst>
                <a:ext uri="{FF2B5EF4-FFF2-40B4-BE49-F238E27FC236}">
                  <a16:creationId xmlns:a16="http://schemas.microsoft.com/office/drawing/2014/main" id="{00000000-0008-0000-0500-000045000000}"/>
                </a:ext>
              </a:extLst>
            </xdr:cNvPr>
            <xdr:cNvGraphicFramePr>
              <a:graphicFrameLocks/>
            </xdr:cNvGraphicFramePr>
          </xdr:nvGraphicFramePr>
          <xdr:xfrm>
            <a:off x="10813418" y="56738616"/>
            <a:ext cx="18945897" cy="6689925"/>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8" name="Group 67">
              <a:extLst>
                <a:ext uri="{FF2B5EF4-FFF2-40B4-BE49-F238E27FC236}">
                  <a16:creationId xmlns:a16="http://schemas.microsoft.com/office/drawing/2014/main" id="{00000000-0008-0000-0500-000044000000}"/>
                </a:ext>
              </a:extLst>
            </xdr:cNvPr>
            <xdr:cNvGrpSpPr/>
          </xdr:nvGrpSpPr>
          <xdr:grpSpPr>
            <a:xfrm>
              <a:off x="13876041" y="56722379"/>
              <a:ext cx="15650702" cy="567481"/>
              <a:chOff x="8827356" y="54330085"/>
              <a:chExt cx="7429920" cy="471723"/>
            </a:xfrm>
          </xdr:grpSpPr>
          <xdr:sp macro="" textlink="">
            <xdr:nvSpPr>
              <xdr:cNvPr id="77" name="Left Brace 76">
                <a:extLst>
                  <a:ext uri="{FF2B5EF4-FFF2-40B4-BE49-F238E27FC236}">
                    <a16:creationId xmlns:a16="http://schemas.microsoft.com/office/drawing/2014/main" id="{00000000-0008-0000-0500-00004D000000}"/>
                  </a:ext>
                </a:extLst>
              </xdr:cNvPr>
              <xdr:cNvSpPr/>
            </xdr:nvSpPr>
            <xdr:spPr>
              <a:xfrm rot="5400000">
                <a:off x="12422072" y="50966604"/>
                <a:ext cx="240488" cy="7429920"/>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8" name="TextBox 77">
                <a:extLst>
                  <a:ext uri="{FF2B5EF4-FFF2-40B4-BE49-F238E27FC236}">
                    <a16:creationId xmlns:a16="http://schemas.microsoft.com/office/drawing/2014/main" id="{00000000-0008-0000-0500-00004E000000}"/>
                  </a:ext>
                </a:extLst>
              </xdr:cNvPr>
              <xdr:cNvSpPr txBox="1"/>
            </xdr:nvSpPr>
            <xdr:spPr>
              <a:xfrm>
                <a:off x="12076436" y="54330085"/>
                <a:ext cx="1261499" cy="29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76" name="TextBox 75">
              <a:extLst>
                <a:ext uri="{FF2B5EF4-FFF2-40B4-BE49-F238E27FC236}">
                  <a16:creationId xmlns:a16="http://schemas.microsoft.com/office/drawing/2014/main" id="{00000000-0008-0000-0500-00004C000000}"/>
                </a:ext>
              </a:extLst>
            </xdr:cNvPr>
            <xdr:cNvSpPr txBox="1"/>
          </xdr:nvSpPr>
          <xdr:spPr>
            <a:xfrm>
              <a:off x="12729320" y="56743999"/>
              <a:ext cx="3437163" cy="2752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2" rtlCol="0" anchor="t">
              <a:spAutoFit/>
            </a:bodyPr>
            <a:lstStyle/>
            <a:p>
              <a:r>
                <a:rPr lang="en-US" sz="1400" b="1"/>
                <a:t>Current (2013)</a:t>
              </a:r>
            </a:p>
          </xdr:txBody>
        </xdr:sp>
      </xdr:grpSp>
      <xdr:cxnSp macro="">
        <xdr:nvCxnSpPr>
          <xdr:cNvPr id="158" name="Straight Arrow Connector 157">
            <a:extLst>
              <a:ext uri="{FF2B5EF4-FFF2-40B4-BE49-F238E27FC236}">
                <a16:creationId xmlns:a16="http://schemas.microsoft.com/office/drawing/2014/main" id="{00000000-0008-0000-0500-00009E000000}"/>
              </a:ext>
            </a:extLst>
          </xdr:cNvPr>
          <xdr:cNvCxnSpPr/>
        </xdr:nvCxnSpPr>
        <xdr:spPr>
          <a:xfrm>
            <a:off x="3222492" y="118186841"/>
            <a:ext cx="0" cy="389456"/>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607484</xdr:colOff>
      <xdr:row>586</xdr:row>
      <xdr:rowOff>77882</xdr:rowOff>
    </xdr:from>
    <xdr:to>
      <xdr:col>25</xdr:col>
      <xdr:colOff>244929</xdr:colOff>
      <xdr:row>632</xdr:row>
      <xdr:rowOff>8458</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607484" y="100604732"/>
          <a:ext cx="15477520" cy="7817276"/>
          <a:chOff x="607484" y="127263846"/>
          <a:chExt cx="15258445" cy="8067648"/>
        </a:xfrm>
      </xdr:grpSpPr>
      <xdr:grpSp>
        <xdr:nvGrpSpPr>
          <xdr:cNvPr id="91" name="Group 90">
            <a:extLst>
              <a:ext uri="{FF2B5EF4-FFF2-40B4-BE49-F238E27FC236}">
                <a16:creationId xmlns:a16="http://schemas.microsoft.com/office/drawing/2014/main" id="{00000000-0008-0000-0500-00005B000000}"/>
              </a:ext>
            </a:extLst>
          </xdr:cNvPr>
          <xdr:cNvGrpSpPr/>
        </xdr:nvGrpSpPr>
        <xdr:grpSpPr>
          <a:xfrm>
            <a:off x="607484" y="127263846"/>
            <a:ext cx="15258445" cy="8067648"/>
            <a:chOff x="7553575" y="56710718"/>
            <a:chExt cx="22376031" cy="6687950"/>
          </a:xfrm>
        </xdr:grpSpPr>
        <xdr:graphicFrame macro="">
          <xdr:nvGraphicFramePr>
            <xdr:cNvPr id="93" name="Chart 92">
              <a:extLst>
                <a:ext uri="{FF2B5EF4-FFF2-40B4-BE49-F238E27FC236}">
                  <a16:creationId xmlns:a16="http://schemas.microsoft.com/office/drawing/2014/main" id="{00000000-0008-0000-0500-00005D000000}"/>
                </a:ext>
              </a:extLst>
            </xdr:cNvPr>
            <xdr:cNvGraphicFramePr>
              <a:graphicFrameLocks/>
            </xdr:cNvGraphicFramePr>
          </xdr:nvGraphicFramePr>
          <xdr:xfrm>
            <a:off x="7553575" y="56845468"/>
            <a:ext cx="22376031" cy="6553200"/>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92" name="Group 91">
              <a:extLst>
                <a:ext uri="{FF2B5EF4-FFF2-40B4-BE49-F238E27FC236}">
                  <a16:creationId xmlns:a16="http://schemas.microsoft.com/office/drawing/2014/main" id="{00000000-0008-0000-0500-00005C000000}"/>
                </a:ext>
              </a:extLst>
            </xdr:cNvPr>
            <xdr:cNvGrpSpPr/>
          </xdr:nvGrpSpPr>
          <xdr:grpSpPr>
            <a:xfrm>
              <a:off x="12827646" y="56728769"/>
              <a:ext cx="16443459" cy="646492"/>
              <a:chOff x="8329648" y="54335550"/>
              <a:chExt cx="7806269" cy="537403"/>
            </a:xfrm>
          </xdr:grpSpPr>
          <xdr:sp macro="" textlink="">
            <xdr:nvSpPr>
              <xdr:cNvPr id="95" name="Left Brace 94">
                <a:extLst>
                  <a:ext uri="{FF2B5EF4-FFF2-40B4-BE49-F238E27FC236}">
                    <a16:creationId xmlns:a16="http://schemas.microsoft.com/office/drawing/2014/main" id="{00000000-0008-0000-0500-00005F000000}"/>
                  </a:ext>
                </a:extLst>
              </xdr:cNvPr>
              <xdr:cNvSpPr/>
            </xdr:nvSpPr>
            <xdr:spPr>
              <a:xfrm rot="5400000">
                <a:off x="12105181" y="50842216"/>
                <a:ext cx="255204" cy="7806269"/>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6" name="TextBox 95">
                <a:extLst>
                  <a:ext uri="{FF2B5EF4-FFF2-40B4-BE49-F238E27FC236}">
                    <a16:creationId xmlns:a16="http://schemas.microsoft.com/office/drawing/2014/main" id="{00000000-0008-0000-0500-000060000000}"/>
                  </a:ext>
                </a:extLst>
              </xdr:cNvPr>
              <xdr:cNvSpPr txBox="1"/>
            </xdr:nvSpPr>
            <xdr:spPr>
              <a:xfrm>
                <a:off x="11711080" y="54335550"/>
                <a:ext cx="1756704" cy="2749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94" name="TextBox 93">
              <a:extLst>
                <a:ext uri="{FF2B5EF4-FFF2-40B4-BE49-F238E27FC236}">
                  <a16:creationId xmlns:a16="http://schemas.microsoft.com/office/drawing/2014/main" id="{00000000-0008-0000-0500-00005E000000}"/>
                </a:ext>
              </a:extLst>
            </xdr:cNvPr>
            <xdr:cNvSpPr txBox="1"/>
          </xdr:nvSpPr>
          <xdr:spPr>
            <a:xfrm>
              <a:off x="11409848" y="56710718"/>
              <a:ext cx="3101715" cy="258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2" rtlCol="0" anchor="t">
              <a:spAutoFit/>
            </a:bodyPr>
            <a:lstStyle/>
            <a:p>
              <a:r>
                <a:rPr lang="en-US" sz="1400" b="1"/>
                <a:t>Current (2013)</a:t>
              </a:r>
            </a:p>
          </xdr:txBody>
        </xdr:sp>
      </xdr:grpSp>
      <xdr:cxnSp macro="">
        <xdr:nvCxnSpPr>
          <xdr:cNvPr id="157" name="Straight Arrow Connector 156">
            <a:extLst>
              <a:ext uri="{FF2B5EF4-FFF2-40B4-BE49-F238E27FC236}">
                <a16:creationId xmlns:a16="http://schemas.microsoft.com/office/drawing/2014/main" id="{00000000-0008-0000-0500-00009D000000}"/>
              </a:ext>
            </a:extLst>
          </xdr:cNvPr>
          <xdr:cNvCxnSpPr/>
        </xdr:nvCxnSpPr>
        <xdr:spPr>
          <a:xfrm>
            <a:off x="3794358" y="127599616"/>
            <a:ext cx="0" cy="389456"/>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97367</xdr:colOff>
      <xdr:row>638</xdr:row>
      <xdr:rowOff>8461</xdr:rowOff>
    </xdr:from>
    <xdr:to>
      <xdr:col>24</xdr:col>
      <xdr:colOff>476250</xdr:colOff>
      <xdr:row>681</xdr:row>
      <xdr:rowOff>16897</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1392767" y="109450711"/>
          <a:ext cx="14161558" cy="7380786"/>
          <a:chOff x="1362831" y="136392854"/>
          <a:chExt cx="13972419" cy="7614829"/>
        </a:xfrm>
      </xdr:grpSpPr>
      <xdr:grpSp>
        <xdr:nvGrpSpPr>
          <xdr:cNvPr id="85" name="Group 84">
            <a:extLst>
              <a:ext uri="{FF2B5EF4-FFF2-40B4-BE49-F238E27FC236}">
                <a16:creationId xmlns:a16="http://schemas.microsoft.com/office/drawing/2014/main" id="{00000000-0008-0000-0500-000055000000}"/>
              </a:ext>
            </a:extLst>
          </xdr:cNvPr>
          <xdr:cNvGrpSpPr/>
        </xdr:nvGrpSpPr>
        <xdr:grpSpPr>
          <a:xfrm>
            <a:off x="1362831" y="136392854"/>
            <a:ext cx="13972419" cy="7614829"/>
            <a:chOff x="6885951" y="56891768"/>
            <a:chExt cx="12285368" cy="6553200"/>
          </a:xfrm>
        </xdr:grpSpPr>
        <xdr:graphicFrame macro="">
          <xdr:nvGraphicFramePr>
            <xdr:cNvPr id="87" name="Chart 86">
              <a:extLst>
                <a:ext uri="{FF2B5EF4-FFF2-40B4-BE49-F238E27FC236}">
                  <a16:creationId xmlns:a16="http://schemas.microsoft.com/office/drawing/2014/main" id="{00000000-0008-0000-0500-000057000000}"/>
                </a:ext>
              </a:extLst>
            </xdr:cNvPr>
            <xdr:cNvGraphicFramePr>
              <a:graphicFrameLocks/>
            </xdr:cNvGraphicFramePr>
          </xdr:nvGraphicFramePr>
          <xdr:xfrm>
            <a:off x="6885951" y="56891768"/>
            <a:ext cx="12285368"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86" name="Group 85">
              <a:extLst>
                <a:ext uri="{FF2B5EF4-FFF2-40B4-BE49-F238E27FC236}">
                  <a16:creationId xmlns:a16="http://schemas.microsoft.com/office/drawing/2014/main" id="{00000000-0008-0000-0500-000056000000}"/>
                </a:ext>
              </a:extLst>
            </xdr:cNvPr>
            <xdr:cNvGrpSpPr/>
          </xdr:nvGrpSpPr>
          <xdr:grpSpPr>
            <a:xfrm>
              <a:off x="8989850" y="56961896"/>
              <a:ext cx="9966111" cy="511432"/>
              <a:chOff x="6507716" y="54529079"/>
              <a:chExt cx="4731252" cy="425131"/>
            </a:xfrm>
          </xdr:grpSpPr>
          <xdr:sp macro="" textlink="">
            <xdr:nvSpPr>
              <xdr:cNvPr id="89" name="Left Brace 88">
                <a:extLst>
                  <a:ext uri="{FF2B5EF4-FFF2-40B4-BE49-F238E27FC236}">
                    <a16:creationId xmlns:a16="http://schemas.microsoft.com/office/drawing/2014/main" id="{00000000-0008-0000-0500-000059000000}"/>
                  </a:ext>
                </a:extLst>
              </xdr:cNvPr>
              <xdr:cNvSpPr/>
            </xdr:nvSpPr>
            <xdr:spPr>
              <a:xfrm rot="5400000">
                <a:off x="8735230" y="52450472"/>
                <a:ext cx="276224" cy="4731252"/>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0" name="TextBox 89">
                <a:extLst>
                  <a:ext uri="{FF2B5EF4-FFF2-40B4-BE49-F238E27FC236}">
                    <a16:creationId xmlns:a16="http://schemas.microsoft.com/office/drawing/2014/main" id="{00000000-0008-0000-0500-00005A000000}"/>
                  </a:ext>
                </a:extLst>
              </xdr:cNvPr>
              <xdr:cNvSpPr txBox="1"/>
            </xdr:nvSpPr>
            <xdr:spPr>
              <a:xfrm>
                <a:off x="8621314" y="54529079"/>
                <a:ext cx="1261499" cy="274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8" name="TextBox 87">
              <a:extLst>
                <a:ext uri="{FF2B5EF4-FFF2-40B4-BE49-F238E27FC236}">
                  <a16:creationId xmlns:a16="http://schemas.microsoft.com/office/drawing/2014/main" id="{00000000-0008-0000-0500-000058000000}"/>
                </a:ext>
              </a:extLst>
            </xdr:cNvPr>
            <xdr:cNvSpPr txBox="1"/>
          </xdr:nvSpPr>
          <xdr:spPr>
            <a:xfrm>
              <a:off x="8125479" y="56903895"/>
              <a:ext cx="1978664" cy="296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59" name="Straight Arrow Connector 158">
            <a:extLst>
              <a:ext uri="{FF2B5EF4-FFF2-40B4-BE49-F238E27FC236}">
                <a16:creationId xmlns:a16="http://schemas.microsoft.com/office/drawing/2014/main" id="{00000000-0008-0000-0500-00009F000000}"/>
              </a:ext>
            </a:extLst>
          </xdr:cNvPr>
          <xdr:cNvCxnSpPr/>
        </xdr:nvCxnSpPr>
        <xdr:spPr>
          <a:xfrm>
            <a:off x="3424163" y="136639168"/>
            <a:ext cx="0" cy="389456"/>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63501</xdr:colOff>
      <xdr:row>684</xdr:row>
      <xdr:rowOff>174558</xdr:rowOff>
    </xdr:from>
    <xdr:to>
      <xdr:col>25</xdr:col>
      <xdr:colOff>176893</xdr:colOff>
      <xdr:row>730</xdr:row>
      <xdr:rowOff>101574</xdr:rowOff>
    </xdr:to>
    <xdr:grpSp>
      <xdr:nvGrpSpPr>
        <xdr:cNvPr id="5" name="Group 4">
          <a:extLst>
            <a:ext uri="{FF2B5EF4-FFF2-40B4-BE49-F238E27FC236}">
              <a16:creationId xmlns:a16="http://schemas.microsoft.com/office/drawing/2014/main" id="{00000000-0008-0000-0500-000005000000}"/>
            </a:ext>
          </a:extLst>
        </xdr:cNvPr>
        <xdr:cNvGrpSpPr/>
      </xdr:nvGrpSpPr>
      <xdr:grpSpPr>
        <a:xfrm>
          <a:off x="1130301" y="117503508"/>
          <a:ext cx="14886667" cy="7813716"/>
          <a:chOff x="1111251" y="144696022"/>
          <a:chExt cx="13992678" cy="8064088"/>
        </a:xfrm>
      </xdr:grpSpPr>
      <xdr:grpSp>
        <xdr:nvGrpSpPr>
          <xdr:cNvPr id="79" name="Group 78">
            <a:extLst>
              <a:ext uri="{FF2B5EF4-FFF2-40B4-BE49-F238E27FC236}">
                <a16:creationId xmlns:a16="http://schemas.microsoft.com/office/drawing/2014/main" id="{00000000-0008-0000-0500-00004F000000}"/>
              </a:ext>
            </a:extLst>
          </xdr:cNvPr>
          <xdr:cNvGrpSpPr/>
        </xdr:nvGrpSpPr>
        <xdr:grpSpPr>
          <a:xfrm>
            <a:off x="1111251" y="144696022"/>
            <a:ext cx="13992678" cy="8064088"/>
            <a:chOff x="8578888" y="56611775"/>
            <a:chExt cx="22710996" cy="6737640"/>
          </a:xfrm>
        </xdr:grpSpPr>
        <xdr:graphicFrame macro="">
          <xdr:nvGraphicFramePr>
            <xdr:cNvPr id="81" name="Chart 80">
              <a:extLst>
                <a:ext uri="{FF2B5EF4-FFF2-40B4-BE49-F238E27FC236}">
                  <a16:creationId xmlns:a16="http://schemas.microsoft.com/office/drawing/2014/main" id="{00000000-0008-0000-0500-000051000000}"/>
                </a:ext>
              </a:extLst>
            </xdr:cNvPr>
            <xdr:cNvGraphicFramePr>
              <a:graphicFrameLocks/>
            </xdr:cNvGraphicFramePr>
          </xdr:nvGraphicFramePr>
          <xdr:xfrm>
            <a:off x="8578888" y="56796214"/>
            <a:ext cx="22710996" cy="6553201"/>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80" name="Group 79">
              <a:extLst>
                <a:ext uri="{FF2B5EF4-FFF2-40B4-BE49-F238E27FC236}">
                  <a16:creationId xmlns:a16="http://schemas.microsoft.com/office/drawing/2014/main" id="{00000000-0008-0000-0500-000050000000}"/>
                </a:ext>
              </a:extLst>
            </xdr:cNvPr>
            <xdr:cNvGrpSpPr/>
          </xdr:nvGrpSpPr>
          <xdr:grpSpPr>
            <a:xfrm>
              <a:off x="12928555" y="56611775"/>
              <a:ext cx="17323322" cy="590857"/>
              <a:chOff x="8377553" y="54238314"/>
              <a:chExt cx="8223970" cy="491156"/>
            </a:xfrm>
          </xdr:grpSpPr>
          <xdr:sp macro="" textlink="">
            <xdr:nvSpPr>
              <xdr:cNvPr id="83" name="Left Brace 82">
                <a:extLst>
                  <a:ext uri="{FF2B5EF4-FFF2-40B4-BE49-F238E27FC236}">
                    <a16:creationId xmlns:a16="http://schemas.microsoft.com/office/drawing/2014/main" id="{00000000-0008-0000-0500-000053000000}"/>
                  </a:ext>
                </a:extLst>
              </xdr:cNvPr>
              <xdr:cNvSpPr/>
            </xdr:nvSpPr>
            <xdr:spPr>
              <a:xfrm rot="5400000">
                <a:off x="12363604" y="50491552"/>
                <a:ext cx="251867" cy="8223970"/>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4" name="TextBox 83">
                <a:extLst>
                  <a:ext uri="{FF2B5EF4-FFF2-40B4-BE49-F238E27FC236}">
                    <a16:creationId xmlns:a16="http://schemas.microsoft.com/office/drawing/2014/main" id="{00000000-0008-0000-0500-000054000000}"/>
                  </a:ext>
                </a:extLst>
              </xdr:cNvPr>
              <xdr:cNvSpPr txBox="1"/>
            </xdr:nvSpPr>
            <xdr:spPr>
              <a:xfrm>
                <a:off x="11909020" y="54238314"/>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2" name="TextBox 81">
              <a:extLst>
                <a:ext uri="{FF2B5EF4-FFF2-40B4-BE49-F238E27FC236}">
                  <a16:creationId xmlns:a16="http://schemas.microsoft.com/office/drawing/2014/main" id="{00000000-0008-0000-0500-000052000000}"/>
                </a:ext>
              </a:extLst>
            </xdr:cNvPr>
            <xdr:cNvSpPr txBox="1"/>
          </xdr:nvSpPr>
          <xdr:spPr>
            <a:xfrm>
              <a:off x="11530994" y="56679025"/>
              <a:ext cx="1909913" cy="2602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r>
                <a:rPr lang="en-US" sz="1400" b="1"/>
                <a:t>Current (2013)</a:t>
              </a:r>
            </a:p>
          </xdr:txBody>
        </xdr:sp>
      </xdr:grpSp>
      <xdr:cxnSp macro="">
        <xdr:nvCxnSpPr>
          <xdr:cNvPr id="160" name="Straight Arrow Connector 159">
            <a:extLst>
              <a:ext uri="{FF2B5EF4-FFF2-40B4-BE49-F238E27FC236}">
                <a16:creationId xmlns:a16="http://schemas.microsoft.com/office/drawing/2014/main" id="{00000000-0008-0000-0500-0000A0000000}"/>
              </a:ext>
            </a:extLst>
          </xdr:cNvPr>
          <xdr:cNvCxnSpPr/>
        </xdr:nvCxnSpPr>
        <xdr:spPr>
          <a:xfrm>
            <a:off x="3499153" y="145033390"/>
            <a:ext cx="0" cy="389456"/>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8.xml><?xml version="1.0" encoding="utf-8"?>
<c:userShapes xmlns:c="http://schemas.openxmlformats.org/drawingml/2006/chart">
  <cdr:relSizeAnchor xmlns:cdr="http://schemas.openxmlformats.org/drawingml/2006/chartDrawing">
    <cdr:from>
      <cdr:x>0.12905</cdr:x>
      <cdr:y>0.08195</cdr:y>
    </cdr:from>
    <cdr:to>
      <cdr:x>0.1462</cdr:x>
      <cdr:y>0.91811</cdr:y>
    </cdr:to>
    <cdr:sp macro="" textlink="">
      <cdr:nvSpPr>
        <cdr:cNvPr id="2" name="Rectangle 1"/>
        <cdr:cNvSpPr/>
      </cdr:nvSpPr>
      <cdr:spPr>
        <a:xfrm xmlns:a="http://schemas.openxmlformats.org/drawingml/2006/main">
          <a:off x="1938452" y="620523"/>
          <a:ext cx="257536" cy="6331323"/>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9.xml><?xml version="1.0" encoding="utf-8"?>
<c:userShapes xmlns:c="http://schemas.openxmlformats.org/drawingml/2006/chart">
  <cdr:relSizeAnchor xmlns:cdr="http://schemas.openxmlformats.org/drawingml/2006/chartDrawing">
    <cdr:from>
      <cdr:x>0.19761</cdr:x>
      <cdr:y>0.08147</cdr:y>
    </cdr:from>
    <cdr:to>
      <cdr:x>0.21791</cdr:x>
      <cdr:y>0.89909</cdr:y>
    </cdr:to>
    <cdr:sp macro="" textlink="">
      <cdr:nvSpPr>
        <cdr:cNvPr id="2" name="Rectangle 1"/>
        <cdr:cNvSpPr/>
      </cdr:nvSpPr>
      <cdr:spPr>
        <a:xfrm xmlns:a="http://schemas.openxmlformats.org/drawingml/2006/main">
          <a:off x="3015251" y="644028"/>
          <a:ext cx="309729" cy="6463392"/>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0.xml><?xml version="1.0" encoding="utf-8"?>
<c:userShapes xmlns:c="http://schemas.openxmlformats.org/drawingml/2006/chart">
  <cdr:relSizeAnchor xmlns:cdr="http://schemas.openxmlformats.org/drawingml/2006/chartDrawing">
    <cdr:from>
      <cdr:x>0.1362</cdr:x>
      <cdr:y>0.09538</cdr:y>
    </cdr:from>
    <cdr:to>
      <cdr:x>0.15761</cdr:x>
      <cdr:y>0.89235</cdr:y>
    </cdr:to>
    <cdr:sp macro="" textlink="">
      <cdr:nvSpPr>
        <cdr:cNvPr id="2" name="Rectangle 1"/>
        <cdr:cNvSpPr/>
      </cdr:nvSpPr>
      <cdr:spPr>
        <a:xfrm xmlns:a="http://schemas.openxmlformats.org/drawingml/2006/main">
          <a:off x="1903040" y="726320"/>
          <a:ext cx="299199" cy="6068785"/>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1.xml><?xml version="1.0" encoding="utf-8"?>
<c:userShapes xmlns:c="http://schemas.openxmlformats.org/drawingml/2006/chart">
  <cdr:relSizeAnchor xmlns:cdr="http://schemas.openxmlformats.org/drawingml/2006/chartDrawing">
    <cdr:from>
      <cdr:x>0.16196</cdr:x>
      <cdr:y>0.06583</cdr:y>
    </cdr:from>
    <cdr:to>
      <cdr:x>0.18217</cdr:x>
      <cdr:y>0.8552</cdr:y>
    </cdr:to>
    <cdr:sp macro="" textlink="">
      <cdr:nvSpPr>
        <cdr:cNvPr id="2" name="Rectangle 1"/>
        <cdr:cNvSpPr/>
      </cdr:nvSpPr>
      <cdr:spPr>
        <a:xfrm xmlns:a="http://schemas.openxmlformats.org/drawingml/2006/main">
          <a:off x="2266275" y="516366"/>
          <a:ext cx="282796" cy="6191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2.xml><?xml version="1.0" encoding="utf-8"?>
<xdr:wsDr xmlns:xdr="http://schemas.openxmlformats.org/drawingml/2006/spreadsheetDrawing" xmlns:a="http://schemas.openxmlformats.org/drawingml/2006/main">
  <xdr:twoCellAnchor>
    <xdr:from>
      <xdr:col>9</xdr:col>
      <xdr:colOff>19050</xdr:colOff>
      <xdr:row>27</xdr:row>
      <xdr:rowOff>19050</xdr:rowOff>
    </xdr:from>
    <xdr:to>
      <xdr:col>9</xdr:col>
      <xdr:colOff>156210</xdr:colOff>
      <xdr:row>27</xdr:row>
      <xdr:rowOff>156210</xdr:rowOff>
    </xdr:to>
    <xdr:sp macro="[0]!CapitalCostDefinition" textlink="">
      <xdr:nvSpPr>
        <xdr:cNvPr id="3" name="Oval 2">
          <a:extLst>
            <a:ext uri="{FF2B5EF4-FFF2-40B4-BE49-F238E27FC236}">
              <a16:creationId xmlns:a16="http://schemas.microsoft.com/office/drawing/2014/main" id="{00000000-0008-0000-0600-000003000000}"/>
            </a:ext>
          </a:extLst>
        </xdr:cNvPr>
        <xdr:cNvSpPr/>
      </xdr:nvSpPr>
      <xdr:spPr>
        <a:xfrm>
          <a:off x="2038350" y="467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41</xdr:row>
      <xdr:rowOff>19050</xdr:rowOff>
    </xdr:from>
    <xdr:to>
      <xdr:col>9</xdr:col>
      <xdr:colOff>156210</xdr:colOff>
      <xdr:row>41</xdr:row>
      <xdr:rowOff>156210</xdr:rowOff>
    </xdr:to>
    <xdr:sp macro="[0]!OvernightCapitalCostDefinition" textlink="">
      <xdr:nvSpPr>
        <xdr:cNvPr id="4" name="Oval 3">
          <a:extLst>
            <a:ext uri="{FF2B5EF4-FFF2-40B4-BE49-F238E27FC236}">
              <a16:creationId xmlns:a16="http://schemas.microsoft.com/office/drawing/2014/main" id="{00000000-0008-0000-0600-000004000000}"/>
            </a:ext>
          </a:extLst>
        </xdr:cNvPr>
        <xdr:cNvSpPr/>
      </xdr:nvSpPr>
      <xdr:spPr>
        <a:xfrm>
          <a:off x="2038350" y="7524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71</xdr:row>
      <xdr:rowOff>19050</xdr:rowOff>
    </xdr:from>
    <xdr:to>
      <xdr:col>9</xdr:col>
      <xdr:colOff>156210</xdr:colOff>
      <xdr:row>71</xdr:row>
      <xdr:rowOff>156210</xdr:rowOff>
    </xdr:to>
    <xdr:sp macro="[0]!InterconnectionCostDefinition" textlink="">
      <xdr:nvSpPr>
        <xdr:cNvPr id="5" name="Oval 4">
          <a:extLst>
            <a:ext uri="{FF2B5EF4-FFF2-40B4-BE49-F238E27FC236}">
              <a16:creationId xmlns:a16="http://schemas.microsoft.com/office/drawing/2014/main" id="{00000000-0008-0000-0600-000005000000}"/>
            </a:ext>
          </a:extLst>
        </xdr:cNvPr>
        <xdr:cNvSpPr/>
      </xdr:nvSpPr>
      <xdr:spPr>
        <a:xfrm>
          <a:off x="2038350" y="13633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78</xdr:row>
      <xdr:rowOff>19050</xdr:rowOff>
    </xdr:from>
    <xdr:to>
      <xdr:col>9</xdr:col>
      <xdr:colOff>156210</xdr:colOff>
      <xdr:row>78</xdr:row>
      <xdr:rowOff>156210</xdr:rowOff>
    </xdr:to>
    <xdr:sp macro="[0]!GridFeatureDefinition" textlink="">
      <xdr:nvSpPr>
        <xdr:cNvPr id="6" name="Oval 5">
          <a:extLst>
            <a:ext uri="{FF2B5EF4-FFF2-40B4-BE49-F238E27FC236}">
              <a16:creationId xmlns:a16="http://schemas.microsoft.com/office/drawing/2014/main" id="{00000000-0008-0000-0600-000006000000}"/>
            </a:ext>
          </a:extLst>
        </xdr:cNvPr>
        <xdr:cNvSpPr/>
      </xdr:nvSpPr>
      <xdr:spPr>
        <a:xfrm>
          <a:off x="2038350" y="1501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85</xdr:row>
      <xdr:rowOff>19050</xdr:rowOff>
    </xdr:from>
    <xdr:to>
      <xdr:col>9</xdr:col>
      <xdr:colOff>156210</xdr:colOff>
      <xdr:row>85</xdr:row>
      <xdr:rowOff>156210</xdr:rowOff>
    </xdr:to>
    <xdr:sp macro="[0]!SpurLineCostDefinition" textlink="">
      <xdr:nvSpPr>
        <xdr:cNvPr id="7" name="Oval 6">
          <a:extLst>
            <a:ext uri="{FF2B5EF4-FFF2-40B4-BE49-F238E27FC236}">
              <a16:creationId xmlns:a16="http://schemas.microsoft.com/office/drawing/2014/main" id="{00000000-0008-0000-0600-000007000000}"/>
            </a:ext>
          </a:extLst>
        </xdr:cNvPr>
        <xdr:cNvSpPr/>
      </xdr:nvSpPr>
      <xdr:spPr>
        <a:xfrm>
          <a:off x="2038350" y="16325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34</xdr:row>
      <xdr:rowOff>19050</xdr:rowOff>
    </xdr:from>
    <xdr:to>
      <xdr:col>9</xdr:col>
      <xdr:colOff>156210</xdr:colOff>
      <xdr:row>34</xdr:row>
      <xdr:rowOff>156210</xdr:rowOff>
    </xdr:to>
    <xdr:sp macro="[0]!ConstructionFinanceDefinition" textlink="">
      <xdr:nvSpPr>
        <xdr:cNvPr id="8" name="Oval 7">
          <a:extLst>
            <a:ext uri="{FF2B5EF4-FFF2-40B4-BE49-F238E27FC236}">
              <a16:creationId xmlns:a16="http://schemas.microsoft.com/office/drawing/2014/main" id="{00000000-0008-0000-0600-000008000000}"/>
            </a:ext>
          </a:extLst>
        </xdr:cNvPr>
        <xdr:cNvSpPr/>
      </xdr:nvSpPr>
      <xdr:spPr>
        <a:xfrm>
          <a:off x="2038350" y="6102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55</xdr:row>
      <xdr:rowOff>19050</xdr:rowOff>
    </xdr:from>
    <xdr:to>
      <xdr:col>9</xdr:col>
      <xdr:colOff>156210</xdr:colOff>
      <xdr:row>55</xdr:row>
      <xdr:rowOff>156210</xdr:rowOff>
    </xdr:to>
    <xdr:sp macro="[0]!OperatingExpensesDefinition" textlink="">
      <xdr:nvSpPr>
        <xdr:cNvPr id="9" name="Oval 8">
          <a:extLst>
            <a:ext uri="{FF2B5EF4-FFF2-40B4-BE49-F238E27FC236}">
              <a16:creationId xmlns:a16="http://schemas.microsoft.com/office/drawing/2014/main" id="{00000000-0008-0000-0600-000009000000}"/>
            </a:ext>
          </a:extLst>
        </xdr:cNvPr>
        <xdr:cNvSpPr/>
      </xdr:nvSpPr>
      <xdr:spPr>
        <a:xfrm>
          <a:off x="2038350" y="1059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xdr:row>
      <xdr:rowOff>19050</xdr:rowOff>
    </xdr:from>
    <xdr:to>
      <xdr:col>9</xdr:col>
      <xdr:colOff>156210</xdr:colOff>
      <xdr:row>13</xdr:row>
      <xdr:rowOff>156210</xdr:rowOff>
    </xdr:to>
    <xdr:sp macro="[0]!CapacityFactorDefinition" textlink="">
      <xdr:nvSpPr>
        <xdr:cNvPr id="10" name="Oval 9">
          <a:extLst>
            <a:ext uri="{FF2B5EF4-FFF2-40B4-BE49-F238E27FC236}">
              <a16:creationId xmlns:a16="http://schemas.microsoft.com/office/drawing/2014/main" id="{00000000-0008-0000-0600-00000A000000}"/>
            </a:ext>
          </a:extLst>
        </xdr:cNvPr>
        <xdr:cNvSpPr/>
      </xdr:nvSpPr>
      <xdr:spPr>
        <a:xfrm>
          <a:off x="2038350" y="1835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xdr:row>
      <xdr:rowOff>19050</xdr:rowOff>
    </xdr:from>
    <xdr:to>
      <xdr:col>9</xdr:col>
      <xdr:colOff>156210</xdr:colOff>
      <xdr:row>20</xdr:row>
      <xdr:rowOff>156210</xdr:rowOff>
    </xdr:to>
    <xdr:sp macro="[0]!AnnualEnergyProductionDefinition" textlink="">
      <xdr:nvSpPr>
        <xdr:cNvPr id="11" name="Oval 10">
          <a:extLst>
            <a:ext uri="{FF2B5EF4-FFF2-40B4-BE49-F238E27FC236}">
              <a16:creationId xmlns:a16="http://schemas.microsoft.com/office/drawing/2014/main" id="{00000000-0008-0000-0600-00000B000000}"/>
            </a:ext>
          </a:extLst>
        </xdr:cNvPr>
        <xdr:cNvSpPr/>
      </xdr:nvSpPr>
      <xdr:spPr>
        <a:xfrm>
          <a:off x="2038350" y="3257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63</xdr:row>
      <xdr:rowOff>19050</xdr:rowOff>
    </xdr:from>
    <xdr:to>
      <xdr:col>9</xdr:col>
      <xdr:colOff>156210</xdr:colOff>
      <xdr:row>63</xdr:row>
      <xdr:rowOff>156210</xdr:rowOff>
    </xdr:to>
    <xdr:sp macro="[0]!WACCDefinition" textlink="">
      <xdr:nvSpPr>
        <xdr:cNvPr id="12" name="Oval 11">
          <a:extLst>
            <a:ext uri="{FF2B5EF4-FFF2-40B4-BE49-F238E27FC236}">
              <a16:creationId xmlns:a16="http://schemas.microsoft.com/office/drawing/2014/main" id="{00000000-0008-0000-0600-00000C000000}"/>
            </a:ext>
          </a:extLst>
        </xdr:cNvPr>
        <xdr:cNvSpPr/>
      </xdr:nvSpPr>
      <xdr:spPr>
        <a:xfrm>
          <a:off x="2038350" y="12198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LCOEDefinition" textlink="">
      <xdr:nvSpPr>
        <xdr:cNvPr id="13" name="Oval 12">
          <a:extLst>
            <a:ext uri="{FF2B5EF4-FFF2-40B4-BE49-F238E27FC236}">
              <a16:creationId xmlns:a16="http://schemas.microsoft.com/office/drawing/2014/main" id="{00000000-0008-0000-0600-00000D000000}"/>
            </a:ext>
          </a:extLst>
        </xdr:cNvPr>
        <xdr:cNvSpPr/>
      </xdr:nvSpPr>
      <xdr:spPr>
        <a:xfrm>
          <a:off x="2038350" y="17964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191</xdr:row>
      <xdr:rowOff>19050</xdr:rowOff>
    </xdr:from>
    <xdr:to>
      <xdr:col>9</xdr:col>
      <xdr:colOff>156210</xdr:colOff>
      <xdr:row>191</xdr:row>
      <xdr:rowOff>156210</xdr:rowOff>
    </xdr:to>
    <xdr:sp macro="[0]!OvernightCapitalCostDefinition" textlink="">
      <xdr:nvSpPr>
        <xdr:cNvPr id="25" name="Oval 24">
          <a:extLst>
            <a:ext uri="{FF2B5EF4-FFF2-40B4-BE49-F238E27FC236}">
              <a16:creationId xmlns:a16="http://schemas.microsoft.com/office/drawing/2014/main" id="{00000000-0008-0000-0600-000019000000}"/>
            </a:ext>
          </a:extLst>
        </xdr:cNvPr>
        <xdr:cNvSpPr/>
      </xdr:nvSpPr>
      <xdr:spPr>
        <a:xfrm>
          <a:off x="2038350" y="5652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271</xdr:row>
      <xdr:rowOff>19050</xdr:rowOff>
    </xdr:from>
    <xdr:to>
      <xdr:col>9</xdr:col>
      <xdr:colOff>156210</xdr:colOff>
      <xdr:row>271</xdr:row>
      <xdr:rowOff>156210</xdr:rowOff>
    </xdr:to>
    <xdr:sp macro="[0]!InterconnectionCostDefinition" textlink="">
      <xdr:nvSpPr>
        <xdr:cNvPr id="26" name="Oval 25">
          <a:extLst>
            <a:ext uri="{FF2B5EF4-FFF2-40B4-BE49-F238E27FC236}">
              <a16:creationId xmlns:a16="http://schemas.microsoft.com/office/drawing/2014/main" id="{00000000-0008-0000-0600-00001A000000}"/>
            </a:ext>
          </a:extLst>
        </xdr:cNvPr>
        <xdr:cNvSpPr/>
      </xdr:nvSpPr>
      <xdr:spPr>
        <a:xfrm>
          <a:off x="2038350" y="72396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210</xdr:row>
      <xdr:rowOff>19050</xdr:rowOff>
    </xdr:from>
    <xdr:to>
      <xdr:col>9</xdr:col>
      <xdr:colOff>156210</xdr:colOff>
      <xdr:row>210</xdr:row>
      <xdr:rowOff>156210</xdr:rowOff>
    </xdr:to>
    <xdr:sp macro="[0]!OperatingExpensesDefinition" textlink="">
      <xdr:nvSpPr>
        <xdr:cNvPr id="27" name="Oval 26">
          <a:extLst>
            <a:ext uri="{FF2B5EF4-FFF2-40B4-BE49-F238E27FC236}">
              <a16:creationId xmlns:a16="http://schemas.microsoft.com/office/drawing/2014/main" id="{00000000-0008-0000-0600-00001B000000}"/>
            </a:ext>
          </a:extLst>
        </xdr:cNvPr>
        <xdr:cNvSpPr/>
      </xdr:nvSpPr>
      <xdr:spPr>
        <a:xfrm>
          <a:off x="2038350" y="60407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CapacityFactorDefinition" textlink="">
      <xdr:nvSpPr>
        <xdr:cNvPr id="28" name="Oval 27">
          <a:extLst>
            <a:ext uri="{FF2B5EF4-FFF2-40B4-BE49-F238E27FC236}">
              <a16:creationId xmlns:a16="http://schemas.microsoft.com/office/drawing/2014/main" id="{00000000-0008-0000-0600-00001C000000}"/>
            </a:ext>
          </a:extLst>
        </xdr:cNvPr>
        <xdr:cNvSpPr/>
      </xdr:nvSpPr>
      <xdr:spPr>
        <a:xfrm>
          <a:off x="2038350" y="4100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134</xdr:row>
      <xdr:rowOff>19050</xdr:rowOff>
    </xdr:from>
    <xdr:to>
      <xdr:col>9</xdr:col>
      <xdr:colOff>156210</xdr:colOff>
      <xdr:row>134</xdr:row>
      <xdr:rowOff>156210</xdr:rowOff>
    </xdr:to>
    <xdr:sp macro="[0]!AnnualEnergyProductionDefinition" textlink="">
      <xdr:nvSpPr>
        <xdr:cNvPr id="29" name="Oval 28">
          <a:extLst>
            <a:ext uri="{FF2B5EF4-FFF2-40B4-BE49-F238E27FC236}">
              <a16:creationId xmlns:a16="http://schemas.microsoft.com/office/drawing/2014/main" id="{00000000-0008-0000-0600-00001D000000}"/>
            </a:ext>
          </a:extLst>
        </xdr:cNvPr>
        <xdr:cNvSpPr/>
      </xdr:nvSpPr>
      <xdr:spPr>
        <a:xfrm>
          <a:off x="2038350" y="4488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250</xdr:row>
      <xdr:rowOff>19050</xdr:rowOff>
    </xdr:from>
    <xdr:to>
      <xdr:col>9</xdr:col>
      <xdr:colOff>156210</xdr:colOff>
      <xdr:row>250</xdr:row>
      <xdr:rowOff>156210</xdr:rowOff>
    </xdr:to>
    <xdr:sp macro="[0]!FixedChargeRateDefinition" textlink="">
      <xdr:nvSpPr>
        <xdr:cNvPr id="30" name="Oval 29">
          <a:extLst>
            <a:ext uri="{FF2B5EF4-FFF2-40B4-BE49-F238E27FC236}">
              <a16:creationId xmlns:a16="http://schemas.microsoft.com/office/drawing/2014/main" id="{00000000-0008-0000-0600-00001E000000}"/>
            </a:ext>
          </a:extLst>
        </xdr:cNvPr>
        <xdr:cNvSpPr/>
      </xdr:nvSpPr>
      <xdr:spPr>
        <a:xfrm>
          <a:off x="2038350" y="6852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292</xdr:row>
      <xdr:rowOff>19050</xdr:rowOff>
    </xdr:from>
    <xdr:to>
      <xdr:col>9</xdr:col>
      <xdr:colOff>156210</xdr:colOff>
      <xdr:row>292</xdr:row>
      <xdr:rowOff>156210</xdr:rowOff>
    </xdr:to>
    <xdr:sp macro="[0]!LCOEDefinition" textlink="">
      <xdr:nvSpPr>
        <xdr:cNvPr id="31" name="Oval 30">
          <a:extLst>
            <a:ext uri="{FF2B5EF4-FFF2-40B4-BE49-F238E27FC236}">
              <a16:creationId xmlns:a16="http://schemas.microsoft.com/office/drawing/2014/main" id="{00000000-0008-0000-0600-00001F000000}"/>
            </a:ext>
          </a:extLst>
        </xdr:cNvPr>
        <xdr:cNvSpPr/>
      </xdr:nvSpPr>
      <xdr:spPr>
        <a:xfrm>
          <a:off x="2038350" y="76219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CapacityFactorDefinition" textlink="">
      <xdr:nvSpPr>
        <xdr:cNvPr id="33" name="Oval 32">
          <a:extLst>
            <a:ext uri="{FF2B5EF4-FFF2-40B4-BE49-F238E27FC236}">
              <a16:creationId xmlns:a16="http://schemas.microsoft.com/office/drawing/2014/main" id="{00000000-0008-0000-0600-000021000000}"/>
            </a:ext>
          </a:extLst>
        </xdr:cNvPr>
        <xdr:cNvSpPr/>
      </xdr:nvSpPr>
      <xdr:spPr>
        <a:xfrm>
          <a:off x="2038350" y="4100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CapacityFactorDefinition" textlink="">
      <xdr:nvSpPr>
        <xdr:cNvPr id="35" name="Oval 34">
          <a:extLst>
            <a:ext uri="{FF2B5EF4-FFF2-40B4-BE49-F238E27FC236}">
              <a16:creationId xmlns:a16="http://schemas.microsoft.com/office/drawing/2014/main" id="{00000000-0008-0000-0600-000023000000}"/>
            </a:ext>
          </a:extLst>
        </xdr:cNvPr>
        <xdr:cNvSpPr/>
      </xdr:nvSpPr>
      <xdr:spPr>
        <a:xfrm>
          <a:off x="2038350" y="4100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134</xdr:row>
      <xdr:rowOff>19050</xdr:rowOff>
    </xdr:from>
    <xdr:to>
      <xdr:col>9</xdr:col>
      <xdr:colOff>156210</xdr:colOff>
      <xdr:row>134</xdr:row>
      <xdr:rowOff>156210</xdr:rowOff>
    </xdr:to>
    <xdr:sp macro="[0]!AnnualEnergyProductionDefinition" textlink="">
      <xdr:nvSpPr>
        <xdr:cNvPr id="37" name="Oval 36">
          <a:extLst>
            <a:ext uri="{FF2B5EF4-FFF2-40B4-BE49-F238E27FC236}">
              <a16:creationId xmlns:a16="http://schemas.microsoft.com/office/drawing/2014/main" id="{00000000-0008-0000-0600-000025000000}"/>
            </a:ext>
          </a:extLst>
        </xdr:cNvPr>
        <xdr:cNvSpPr/>
      </xdr:nvSpPr>
      <xdr:spPr>
        <a:xfrm>
          <a:off x="2038350" y="4488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250</xdr:row>
      <xdr:rowOff>19050</xdr:rowOff>
    </xdr:from>
    <xdr:to>
      <xdr:col>9</xdr:col>
      <xdr:colOff>156210</xdr:colOff>
      <xdr:row>250</xdr:row>
      <xdr:rowOff>156210</xdr:rowOff>
    </xdr:to>
    <xdr:sp macro="[0]!FixedChargeRateDefinition" textlink="">
      <xdr:nvSpPr>
        <xdr:cNvPr id="40" name="Oval 39">
          <a:extLst>
            <a:ext uri="{FF2B5EF4-FFF2-40B4-BE49-F238E27FC236}">
              <a16:creationId xmlns:a16="http://schemas.microsoft.com/office/drawing/2014/main" id="{00000000-0008-0000-0600-000028000000}"/>
            </a:ext>
          </a:extLst>
        </xdr:cNvPr>
        <xdr:cNvSpPr/>
      </xdr:nvSpPr>
      <xdr:spPr>
        <a:xfrm>
          <a:off x="2038350" y="6852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250</xdr:row>
      <xdr:rowOff>19050</xdr:rowOff>
    </xdr:from>
    <xdr:to>
      <xdr:col>9</xdr:col>
      <xdr:colOff>156210</xdr:colOff>
      <xdr:row>250</xdr:row>
      <xdr:rowOff>156210</xdr:rowOff>
    </xdr:to>
    <xdr:sp macro="[0]!WACCDefinition" textlink="">
      <xdr:nvSpPr>
        <xdr:cNvPr id="42" name="Oval 41">
          <a:extLst>
            <a:ext uri="{FF2B5EF4-FFF2-40B4-BE49-F238E27FC236}">
              <a16:creationId xmlns:a16="http://schemas.microsoft.com/office/drawing/2014/main" id="{00000000-0008-0000-0600-00002A000000}"/>
            </a:ext>
          </a:extLst>
        </xdr:cNvPr>
        <xdr:cNvSpPr/>
      </xdr:nvSpPr>
      <xdr:spPr>
        <a:xfrm>
          <a:off x="2038350" y="6852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153</xdr:row>
      <xdr:rowOff>19050</xdr:rowOff>
    </xdr:from>
    <xdr:to>
      <xdr:col>9</xdr:col>
      <xdr:colOff>156210</xdr:colOff>
      <xdr:row>153</xdr:row>
      <xdr:rowOff>156210</xdr:rowOff>
    </xdr:to>
    <xdr:sp macro="[0]!AnnualEnergyProductionDefinition" textlink="">
      <xdr:nvSpPr>
        <xdr:cNvPr id="50" name="Oval 49">
          <a:extLst>
            <a:ext uri="{FF2B5EF4-FFF2-40B4-BE49-F238E27FC236}">
              <a16:creationId xmlns:a16="http://schemas.microsoft.com/office/drawing/2014/main" id="{00000000-0008-0000-0600-000032000000}"/>
            </a:ext>
          </a:extLst>
        </xdr:cNvPr>
        <xdr:cNvSpPr/>
      </xdr:nvSpPr>
      <xdr:spPr>
        <a:xfrm>
          <a:off x="2038350" y="48774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153</xdr:row>
      <xdr:rowOff>19050</xdr:rowOff>
    </xdr:from>
    <xdr:to>
      <xdr:col>9</xdr:col>
      <xdr:colOff>156210</xdr:colOff>
      <xdr:row>153</xdr:row>
      <xdr:rowOff>156210</xdr:rowOff>
    </xdr:to>
    <xdr:sp macro="[0]!AnnualEnergyProductionDefinition" textlink="">
      <xdr:nvSpPr>
        <xdr:cNvPr id="51" name="Oval 50">
          <a:extLst>
            <a:ext uri="{FF2B5EF4-FFF2-40B4-BE49-F238E27FC236}">
              <a16:creationId xmlns:a16="http://schemas.microsoft.com/office/drawing/2014/main" id="{00000000-0008-0000-0600-000033000000}"/>
            </a:ext>
          </a:extLst>
        </xdr:cNvPr>
        <xdr:cNvSpPr/>
      </xdr:nvSpPr>
      <xdr:spPr>
        <a:xfrm>
          <a:off x="2038350" y="48774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172</xdr:row>
      <xdr:rowOff>19050</xdr:rowOff>
    </xdr:from>
    <xdr:to>
      <xdr:col>9</xdr:col>
      <xdr:colOff>156210</xdr:colOff>
      <xdr:row>172</xdr:row>
      <xdr:rowOff>156210</xdr:rowOff>
    </xdr:to>
    <xdr:sp macro="[0]!AnnualEnergyProductionDefinition" textlink="">
      <xdr:nvSpPr>
        <xdr:cNvPr id="52" name="Oval 51">
          <a:extLst>
            <a:ext uri="{FF2B5EF4-FFF2-40B4-BE49-F238E27FC236}">
              <a16:creationId xmlns:a16="http://schemas.microsoft.com/office/drawing/2014/main" id="{00000000-0008-0000-0600-000034000000}"/>
            </a:ext>
          </a:extLst>
        </xdr:cNvPr>
        <xdr:cNvSpPr/>
      </xdr:nvSpPr>
      <xdr:spPr>
        <a:xfrm>
          <a:off x="2038350" y="52647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172</xdr:row>
      <xdr:rowOff>19050</xdr:rowOff>
    </xdr:from>
    <xdr:to>
      <xdr:col>9</xdr:col>
      <xdr:colOff>156210</xdr:colOff>
      <xdr:row>172</xdr:row>
      <xdr:rowOff>156210</xdr:rowOff>
    </xdr:to>
    <xdr:sp macro="[0]!AnnualEnergyProductionDefinition" textlink="">
      <xdr:nvSpPr>
        <xdr:cNvPr id="53" name="Oval 52">
          <a:extLst>
            <a:ext uri="{FF2B5EF4-FFF2-40B4-BE49-F238E27FC236}">
              <a16:creationId xmlns:a16="http://schemas.microsoft.com/office/drawing/2014/main" id="{00000000-0008-0000-0600-000035000000}"/>
            </a:ext>
          </a:extLst>
        </xdr:cNvPr>
        <xdr:cNvSpPr/>
      </xdr:nvSpPr>
      <xdr:spPr>
        <a:xfrm>
          <a:off x="2038350" y="52647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153</xdr:row>
      <xdr:rowOff>19050</xdr:rowOff>
    </xdr:from>
    <xdr:to>
      <xdr:col>9</xdr:col>
      <xdr:colOff>156210</xdr:colOff>
      <xdr:row>153</xdr:row>
      <xdr:rowOff>156210</xdr:rowOff>
    </xdr:to>
    <xdr:sp macro="[0]!ConstructionFinanceDefinition" textlink="">
      <xdr:nvSpPr>
        <xdr:cNvPr id="54" name="Oval 53">
          <a:extLst>
            <a:ext uri="{FF2B5EF4-FFF2-40B4-BE49-F238E27FC236}">
              <a16:creationId xmlns:a16="http://schemas.microsoft.com/office/drawing/2014/main" id="{00000000-0008-0000-0600-000036000000}"/>
            </a:ext>
          </a:extLst>
        </xdr:cNvPr>
        <xdr:cNvSpPr/>
      </xdr:nvSpPr>
      <xdr:spPr>
        <a:xfrm>
          <a:off x="2038350" y="48774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172</xdr:row>
      <xdr:rowOff>19050</xdr:rowOff>
    </xdr:from>
    <xdr:to>
      <xdr:col>9</xdr:col>
      <xdr:colOff>156210</xdr:colOff>
      <xdr:row>172</xdr:row>
      <xdr:rowOff>156210</xdr:rowOff>
    </xdr:to>
    <xdr:sp macro="[0]!AnnualEnergyProductionDefinition" textlink="">
      <xdr:nvSpPr>
        <xdr:cNvPr id="55" name="Oval 54">
          <a:extLst>
            <a:ext uri="{FF2B5EF4-FFF2-40B4-BE49-F238E27FC236}">
              <a16:creationId xmlns:a16="http://schemas.microsoft.com/office/drawing/2014/main" id="{00000000-0008-0000-0600-000037000000}"/>
            </a:ext>
          </a:extLst>
        </xdr:cNvPr>
        <xdr:cNvSpPr/>
      </xdr:nvSpPr>
      <xdr:spPr>
        <a:xfrm>
          <a:off x="2038350" y="52647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172</xdr:row>
      <xdr:rowOff>19050</xdr:rowOff>
    </xdr:from>
    <xdr:to>
      <xdr:col>9</xdr:col>
      <xdr:colOff>156210</xdr:colOff>
      <xdr:row>172</xdr:row>
      <xdr:rowOff>156210</xdr:rowOff>
    </xdr:to>
    <xdr:sp macro="[0]!AnnualEnergyProductionDefinition" textlink="">
      <xdr:nvSpPr>
        <xdr:cNvPr id="56" name="Oval 55">
          <a:extLst>
            <a:ext uri="{FF2B5EF4-FFF2-40B4-BE49-F238E27FC236}">
              <a16:creationId xmlns:a16="http://schemas.microsoft.com/office/drawing/2014/main" id="{00000000-0008-0000-0600-000038000000}"/>
            </a:ext>
          </a:extLst>
        </xdr:cNvPr>
        <xdr:cNvSpPr/>
      </xdr:nvSpPr>
      <xdr:spPr>
        <a:xfrm>
          <a:off x="2038350" y="52647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172</xdr:row>
      <xdr:rowOff>19050</xdr:rowOff>
    </xdr:from>
    <xdr:to>
      <xdr:col>9</xdr:col>
      <xdr:colOff>156210</xdr:colOff>
      <xdr:row>172</xdr:row>
      <xdr:rowOff>156210</xdr:rowOff>
    </xdr:to>
    <xdr:sp macro="[0]!ConstructionFinanceDefinition" textlink="">
      <xdr:nvSpPr>
        <xdr:cNvPr id="57" name="Oval 56">
          <a:extLst>
            <a:ext uri="{FF2B5EF4-FFF2-40B4-BE49-F238E27FC236}">
              <a16:creationId xmlns:a16="http://schemas.microsoft.com/office/drawing/2014/main" id="{00000000-0008-0000-0600-000039000000}"/>
            </a:ext>
          </a:extLst>
        </xdr:cNvPr>
        <xdr:cNvSpPr/>
      </xdr:nvSpPr>
      <xdr:spPr>
        <a:xfrm>
          <a:off x="2038350" y="52647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153</xdr:row>
      <xdr:rowOff>19050</xdr:rowOff>
    </xdr:from>
    <xdr:to>
      <xdr:col>9</xdr:col>
      <xdr:colOff>156210</xdr:colOff>
      <xdr:row>153</xdr:row>
      <xdr:rowOff>156210</xdr:rowOff>
    </xdr:to>
    <xdr:sp macro="[0]!CapitalCostDefinition" textlink="">
      <xdr:nvSpPr>
        <xdr:cNvPr id="58" name="Oval 57">
          <a:extLst>
            <a:ext uri="{FF2B5EF4-FFF2-40B4-BE49-F238E27FC236}">
              <a16:creationId xmlns:a16="http://schemas.microsoft.com/office/drawing/2014/main" id="{00000000-0008-0000-0600-00003A000000}"/>
            </a:ext>
          </a:extLst>
        </xdr:cNvPr>
        <xdr:cNvSpPr/>
      </xdr:nvSpPr>
      <xdr:spPr>
        <a:xfrm>
          <a:off x="2038350" y="48774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153</xdr:row>
      <xdr:rowOff>19050</xdr:rowOff>
    </xdr:from>
    <xdr:to>
      <xdr:col>9</xdr:col>
      <xdr:colOff>156210</xdr:colOff>
      <xdr:row>153</xdr:row>
      <xdr:rowOff>156210</xdr:rowOff>
    </xdr:to>
    <xdr:sp macro="[0]!CapitalCostDefinition" textlink="">
      <xdr:nvSpPr>
        <xdr:cNvPr id="59" name="Oval 58">
          <a:extLst>
            <a:ext uri="{FF2B5EF4-FFF2-40B4-BE49-F238E27FC236}">
              <a16:creationId xmlns:a16="http://schemas.microsoft.com/office/drawing/2014/main" id="{00000000-0008-0000-0600-00003B000000}"/>
            </a:ext>
          </a:extLst>
        </xdr:cNvPr>
        <xdr:cNvSpPr/>
      </xdr:nvSpPr>
      <xdr:spPr>
        <a:xfrm>
          <a:off x="2038350" y="48774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771525</xdr:colOff>
          <xdr:row>2</xdr:row>
          <xdr:rowOff>85725</xdr:rowOff>
        </xdr:from>
        <xdr:to>
          <xdr:col>11</xdr:col>
          <xdr:colOff>381000</xdr:colOff>
          <xdr:row>4</xdr:row>
          <xdr:rowOff>85725</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6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Current Costs</a:t>
              </a:r>
            </a:p>
          </xdr:txBody>
        </xdr:sp>
        <xdr:clientData fPrintsWithSheet="0"/>
      </xdr:twoCellAnchor>
    </mc:Choice>
    <mc:Fallback/>
  </mc:AlternateContent>
  <xdr:twoCellAnchor>
    <xdr:from>
      <xdr:col>9</xdr:col>
      <xdr:colOff>19050</xdr:colOff>
      <xdr:row>100</xdr:row>
      <xdr:rowOff>19050</xdr:rowOff>
    </xdr:from>
    <xdr:to>
      <xdr:col>9</xdr:col>
      <xdr:colOff>156210</xdr:colOff>
      <xdr:row>100</xdr:row>
      <xdr:rowOff>156210</xdr:rowOff>
    </xdr:to>
    <xdr:sp macro="[0]!LCOEDefinition" textlink="">
      <xdr:nvSpPr>
        <xdr:cNvPr id="68" name="Oval 67">
          <a:extLst>
            <a:ext uri="{FF2B5EF4-FFF2-40B4-BE49-F238E27FC236}">
              <a16:creationId xmlns:a16="http://schemas.microsoft.com/office/drawing/2014/main" id="{00000000-0008-0000-0600-000044000000}"/>
            </a:ext>
          </a:extLst>
        </xdr:cNvPr>
        <xdr:cNvSpPr/>
      </xdr:nvSpPr>
      <xdr:spPr>
        <a:xfrm>
          <a:off x="2038350" y="19183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48</xdr:row>
      <xdr:rowOff>19050</xdr:rowOff>
    </xdr:from>
    <xdr:to>
      <xdr:col>9</xdr:col>
      <xdr:colOff>156210</xdr:colOff>
      <xdr:row>48</xdr:row>
      <xdr:rowOff>156210</xdr:rowOff>
    </xdr:to>
    <xdr:sp macro="[0]!OperatingExpensesDefinition" textlink="">
      <xdr:nvSpPr>
        <xdr:cNvPr id="69" name="Oval 68">
          <a:extLst>
            <a:ext uri="{FF2B5EF4-FFF2-40B4-BE49-F238E27FC236}">
              <a16:creationId xmlns:a16="http://schemas.microsoft.com/office/drawing/2014/main" id="{00000000-0008-0000-0600-000045000000}"/>
            </a:ext>
          </a:extLst>
        </xdr:cNvPr>
        <xdr:cNvSpPr/>
      </xdr:nvSpPr>
      <xdr:spPr>
        <a:xfrm>
          <a:off x="2038350" y="9175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229</xdr:row>
      <xdr:rowOff>19050</xdr:rowOff>
    </xdr:from>
    <xdr:to>
      <xdr:col>9</xdr:col>
      <xdr:colOff>156210</xdr:colOff>
      <xdr:row>229</xdr:row>
      <xdr:rowOff>156210</xdr:rowOff>
    </xdr:to>
    <xdr:sp macro="[0]!OperatingExpensesDefinition" textlink="">
      <xdr:nvSpPr>
        <xdr:cNvPr id="72" name="Oval 71">
          <a:extLst>
            <a:ext uri="{FF2B5EF4-FFF2-40B4-BE49-F238E27FC236}">
              <a16:creationId xmlns:a16="http://schemas.microsoft.com/office/drawing/2014/main" id="{00000000-0008-0000-0600-000048000000}"/>
            </a:ext>
          </a:extLst>
        </xdr:cNvPr>
        <xdr:cNvSpPr/>
      </xdr:nvSpPr>
      <xdr:spPr>
        <a:xfrm>
          <a:off x="2038350" y="64293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36</xdr:row>
      <xdr:rowOff>19050</xdr:rowOff>
    </xdr:from>
    <xdr:to>
      <xdr:col>13</xdr:col>
      <xdr:colOff>613410</xdr:colOff>
      <xdr:row>36</xdr:row>
      <xdr:rowOff>156210</xdr:rowOff>
    </xdr:to>
    <xdr:sp macro="[0]!WACCDefinition" textlink="">
      <xdr:nvSpPr>
        <xdr:cNvPr id="63" name="Oval 62">
          <a:extLst>
            <a:ext uri="{FF2B5EF4-FFF2-40B4-BE49-F238E27FC236}">
              <a16:creationId xmlns:a16="http://schemas.microsoft.com/office/drawing/2014/main" id="{00000000-0008-0000-0600-00003F000000}"/>
            </a:ext>
          </a:extLst>
        </xdr:cNvPr>
        <xdr:cNvSpPr/>
      </xdr:nvSpPr>
      <xdr:spPr>
        <a:xfrm>
          <a:off x="7626350" y="5670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790575</xdr:colOff>
          <xdr:row>2</xdr:row>
          <xdr:rowOff>104775</xdr:rowOff>
        </xdr:from>
        <xdr:to>
          <xdr:col>11</xdr:col>
          <xdr:colOff>390525</xdr:colOff>
          <xdr:row>4</xdr:row>
          <xdr:rowOff>104775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0600-000006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561975</xdr:colOff>
          <xdr:row>2</xdr:row>
          <xdr:rowOff>104775</xdr:rowOff>
        </xdr:from>
        <xdr:to>
          <xdr:col>18</xdr:col>
          <xdr:colOff>619125</xdr:colOff>
          <xdr:row>4</xdr:row>
          <xdr:rowOff>104775</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0600-000007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714375</xdr:colOff>
          <xdr:row>2</xdr:row>
          <xdr:rowOff>104775</xdr:rowOff>
        </xdr:from>
        <xdr:to>
          <xdr:col>14</xdr:col>
          <xdr:colOff>0</xdr:colOff>
          <xdr:row>4</xdr:row>
          <xdr:rowOff>104775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0600-000009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219075</xdr:colOff>
          <xdr:row>2</xdr:row>
          <xdr:rowOff>104775</xdr:rowOff>
        </xdr:from>
        <xdr:to>
          <xdr:col>16</xdr:col>
          <xdr:colOff>295275</xdr:colOff>
          <xdr:row>4</xdr:row>
          <xdr:rowOff>104775</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06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Graphics</a:t>
              </a:r>
            </a:p>
          </xdr:txBody>
        </xdr:sp>
        <xdr:clientData fPrintsWithSheet="0"/>
      </xdr:twoCellAnchor>
    </mc:Choice>
    <mc:Fallback/>
  </mc:AlternateContent>
  <xdr:twoCellAnchor>
    <xdr:from>
      <xdr:col>8</xdr:col>
      <xdr:colOff>0</xdr:colOff>
      <xdr:row>324</xdr:row>
      <xdr:rowOff>39261</xdr:rowOff>
    </xdr:from>
    <xdr:to>
      <xdr:col>25</xdr:col>
      <xdr:colOff>302559</xdr:colOff>
      <xdr:row>369</xdr:row>
      <xdr:rowOff>8468</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1676400" y="55646211"/>
          <a:ext cx="14475759" cy="7684457"/>
          <a:chOff x="1658471" y="70804408"/>
          <a:chExt cx="14444382" cy="7533178"/>
        </a:xfrm>
      </xdr:grpSpPr>
      <xdr:grpSp>
        <xdr:nvGrpSpPr>
          <xdr:cNvPr id="62" name="Group 61">
            <a:extLst>
              <a:ext uri="{FF2B5EF4-FFF2-40B4-BE49-F238E27FC236}">
                <a16:creationId xmlns:a16="http://schemas.microsoft.com/office/drawing/2014/main" id="{00000000-0008-0000-0600-00003E000000}"/>
              </a:ext>
            </a:extLst>
          </xdr:cNvPr>
          <xdr:cNvGrpSpPr/>
        </xdr:nvGrpSpPr>
        <xdr:grpSpPr>
          <a:xfrm>
            <a:off x="1658471" y="70804408"/>
            <a:ext cx="14444382" cy="7533178"/>
            <a:chOff x="9629584" y="57014474"/>
            <a:chExt cx="22376031" cy="6645036"/>
          </a:xfrm>
        </xdr:grpSpPr>
        <xdr:graphicFrame macro="">
          <xdr:nvGraphicFramePr>
            <xdr:cNvPr id="65" name="Chart 64">
              <a:extLst>
                <a:ext uri="{FF2B5EF4-FFF2-40B4-BE49-F238E27FC236}">
                  <a16:creationId xmlns:a16="http://schemas.microsoft.com/office/drawing/2014/main" id="{00000000-0008-0000-0600-000041000000}"/>
                </a:ext>
              </a:extLst>
            </xdr:cNvPr>
            <xdr:cNvGraphicFramePr>
              <a:graphicFrameLocks/>
            </xdr:cNvGraphicFramePr>
          </xdr:nvGraphicFramePr>
          <xdr:xfrm>
            <a:off x="9629584" y="57106311"/>
            <a:ext cx="22376031" cy="6553199"/>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4" name="Group 63">
              <a:extLst>
                <a:ext uri="{FF2B5EF4-FFF2-40B4-BE49-F238E27FC236}">
                  <a16:creationId xmlns:a16="http://schemas.microsoft.com/office/drawing/2014/main" id="{00000000-0008-0000-0600-000040000000}"/>
                </a:ext>
              </a:extLst>
            </xdr:cNvPr>
            <xdr:cNvGrpSpPr/>
          </xdr:nvGrpSpPr>
          <xdr:grpSpPr>
            <a:xfrm>
              <a:off x="13138874" y="57014474"/>
              <a:ext cx="17825187" cy="613827"/>
              <a:chOff x="8477399" y="54572950"/>
              <a:chExt cx="8462222" cy="510249"/>
            </a:xfrm>
          </xdr:grpSpPr>
          <xdr:sp macro="" textlink="">
            <xdr:nvSpPr>
              <xdr:cNvPr id="67" name="Left Brace 66">
                <a:extLst>
                  <a:ext uri="{FF2B5EF4-FFF2-40B4-BE49-F238E27FC236}">
                    <a16:creationId xmlns:a16="http://schemas.microsoft.com/office/drawing/2014/main" id="{00000000-0008-0000-0600-000043000000}"/>
                  </a:ext>
                </a:extLst>
              </xdr:cNvPr>
              <xdr:cNvSpPr/>
            </xdr:nvSpPr>
            <xdr:spPr>
              <a:xfrm rot="5400000">
                <a:off x="12570398" y="50713976"/>
                <a:ext cx="276224" cy="8462222"/>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3" name="TextBox 72">
                <a:extLst>
                  <a:ext uri="{FF2B5EF4-FFF2-40B4-BE49-F238E27FC236}">
                    <a16:creationId xmlns:a16="http://schemas.microsoft.com/office/drawing/2014/main" id="{00000000-0008-0000-0600-000049000000}"/>
                  </a:ext>
                </a:extLst>
              </xdr:cNvPr>
              <xdr:cNvSpPr txBox="1"/>
            </xdr:nvSpPr>
            <xdr:spPr>
              <a:xfrm>
                <a:off x="12133707" y="54572950"/>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66" name="TextBox 65">
              <a:extLst>
                <a:ext uri="{FF2B5EF4-FFF2-40B4-BE49-F238E27FC236}">
                  <a16:creationId xmlns:a16="http://schemas.microsoft.com/office/drawing/2014/main" id="{00000000-0008-0000-0600-000042000000}"/>
                </a:ext>
              </a:extLst>
            </xdr:cNvPr>
            <xdr:cNvSpPr txBox="1"/>
          </xdr:nvSpPr>
          <xdr:spPr>
            <a:xfrm>
              <a:off x="11657111" y="57032849"/>
              <a:ext cx="2676819"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92" name="Straight Arrow Connector 91">
            <a:extLst>
              <a:ext uri="{FF2B5EF4-FFF2-40B4-BE49-F238E27FC236}">
                <a16:creationId xmlns:a16="http://schemas.microsoft.com/office/drawing/2014/main" id="{00000000-0008-0000-0600-00005C000000}"/>
              </a:ext>
            </a:extLst>
          </xdr:cNvPr>
          <xdr:cNvCxnSpPr/>
        </xdr:nvCxnSpPr>
        <xdr:spPr>
          <a:xfrm>
            <a:off x="3630706" y="71168559"/>
            <a:ext cx="0" cy="389456"/>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378</xdr:row>
      <xdr:rowOff>88792</xdr:rowOff>
    </xdr:from>
    <xdr:to>
      <xdr:col>24</xdr:col>
      <xdr:colOff>530678</xdr:colOff>
      <xdr:row>423</xdr:row>
      <xdr:rowOff>53377</xdr:rowOff>
    </xdr:to>
    <xdr:grpSp>
      <xdr:nvGrpSpPr>
        <xdr:cNvPr id="78848" name="Group 78847">
          <a:extLst>
            <a:ext uri="{FF2B5EF4-FFF2-40B4-BE49-F238E27FC236}">
              <a16:creationId xmlns:a16="http://schemas.microsoft.com/office/drawing/2014/main" id="{00000000-0008-0000-0600-000000340100}"/>
            </a:ext>
          </a:extLst>
        </xdr:cNvPr>
        <xdr:cNvGrpSpPr/>
      </xdr:nvGrpSpPr>
      <xdr:grpSpPr>
        <a:xfrm>
          <a:off x="1143000" y="64954042"/>
          <a:ext cx="14484803" cy="7679835"/>
          <a:chOff x="1123950" y="84112899"/>
          <a:chExt cx="14415407" cy="7924764"/>
        </a:xfrm>
      </xdr:grpSpPr>
      <xdr:grpSp>
        <xdr:nvGrpSpPr>
          <xdr:cNvPr id="86" name="Group 85">
            <a:extLst>
              <a:ext uri="{FF2B5EF4-FFF2-40B4-BE49-F238E27FC236}">
                <a16:creationId xmlns:a16="http://schemas.microsoft.com/office/drawing/2014/main" id="{00000000-0008-0000-0600-000056000000}"/>
              </a:ext>
            </a:extLst>
          </xdr:cNvPr>
          <xdr:cNvGrpSpPr/>
        </xdr:nvGrpSpPr>
        <xdr:grpSpPr>
          <a:xfrm>
            <a:off x="1123950" y="84112899"/>
            <a:ext cx="14415407" cy="7924764"/>
            <a:chOff x="8022916" y="56920635"/>
            <a:chExt cx="22376031" cy="6615949"/>
          </a:xfrm>
        </xdr:grpSpPr>
        <xdr:graphicFrame macro="">
          <xdr:nvGraphicFramePr>
            <xdr:cNvPr id="88" name="Chart 87">
              <a:extLst>
                <a:ext uri="{FF2B5EF4-FFF2-40B4-BE49-F238E27FC236}">
                  <a16:creationId xmlns:a16="http://schemas.microsoft.com/office/drawing/2014/main" id="{00000000-0008-0000-0600-000058000000}"/>
                </a:ext>
              </a:extLst>
            </xdr:cNvPr>
            <xdr:cNvGraphicFramePr>
              <a:graphicFrameLocks/>
            </xdr:cNvGraphicFramePr>
          </xdr:nvGraphicFramePr>
          <xdr:xfrm>
            <a:off x="8022916" y="56983384"/>
            <a:ext cx="22376031" cy="6553200"/>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87" name="Group 86">
              <a:extLst>
                <a:ext uri="{FF2B5EF4-FFF2-40B4-BE49-F238E27FC236}">
                  <a16:creationId xmlns:a16="http://schemas.microsoft.com/office/drawing/2014/main" id="{00000000-0008-0000-0600-000057000000}"/>
                </a:ext>
              </a:extLst>
            </xdr:cNvPr>
            <xdr:cNvGrpSpPr/>
          </xdr:nvGrpSpPr>
          <xdr:grpSpPr>
            <a:xfrm>
              <a:off x="12134913" y="56920635"/>
              <a:ext cx="17778240" cy="591175"/>
              <a:chOff x="8000784" y="54495019"/>
              <a:chExt cx="8439935" cy="491420"/>
            </a:xfrm>
          </xdr:grpSpPr>
          <xdr:sp macro="" textlink="">
            <xdr:nvSpPr>
              <xdr:cNvPr id="90" name="Left Brace 89">
                <a:extLst>
                  <a:ext uri="{FF2B5EF4-FFF2-40B4-BE49-F238E27FC236}">
                    <a16:creationId xmlns:a16="http://schemas.microsoft.com/office/drawing/2014/main" id="{00000000-0008-0000-0600-00005A000000}"/>
                  </a:ext>
                </a:extLst>
              </xdr:cNvPr>
              <xdr:cNvSpPr/>
            </xdr:nvSpPr>
            <xdr:spPr>
              <a:xfrm rot="5400000">
                <a:off x="12082640" y="50628359"/>
                <a:ext cx="276224" cy="843993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1" name="TextBox 90">
                <a:extLst>
                  <a:ext uri="{FF2B5EF4-FFF2-40B4-BE49-F238E27FC236}">
                    <a16:creationId xmlns:a16="http://schemas.microsoft.com/office/drawing/2014/main" id="{00000000-0008-0000-0600-00005B000000}"/>
                  </a:ext>
                </a:extLst>
              </xdr:cNvPr>
              <xdr:cNvSpPr txBox="1"/>
            </xdr:nvSpPr>
            <xdr:spPr>
              <a:xfrm>
                <a:off x="11685672" y="54495019"/>
                <a:ext cx="1733770" cy="317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9" name="TextBox 88">
              <a:extLst>
                <a:ext uri="{FF2B5EF4-FFF2-40B4-BE49-F238E27FC236}">
                  <a16:creationId xmlns:a16="http://schemas.microsoft.com/office/drawing/2014/main" id="{00000000-0008-0000-0600-000059000000}"/>
                </a:ext>
              </a:extLst>
            </xdr:cNvPr>
            <xdr:cNvSpPr txBox="1"/>
          </xdr:nvSpPr>
          <xdr:spPr>
            <a:xfrm>
              <a:off x="10586466" y="56924434"/>
              <a:ext cx="3157614" cy="2511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93" name="Straight Arrow Connector 92">
            <a:extLst>
              <a:ext uri="{FF2B5EF4-FFF2-40B4-BE49-F238E27FC236}">
                <a16:creationId xmlns:a16="http://schemas.microsoft.com/office/drawing/2014/main" id="{00000000-0008-0000-0600-00005D000000}"/>
              </a:ext>
            </a:extLst>
          </xdr:cNvPr>
          <xdr:cNvCxnSpPr/>
        </xdr:nvCxnSpPr>
        <xdr:spPr>
          <a:xfrm>
            <a:off x="3469821" y="84418714"/>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59591</xdr:colOff>
      <xdr:row>430</xdr:row>
      <xdr:rowOff>24119</xdr:rowOff>
    </xdr:from>
    <xdr:to>
      <xdr:col>24</xdr:col>
      <xdr:colOff>285750</xdr:colOff>
      <xdr:row>471</xdr:row>
      <xdr:rowOff>12667</xdr:rowOff>
    </xdr:to>
    <xdr:grpSp>
      <xdr:nvGrpSpPr>
        <xdr:cNvPr id="78853" name="Group 78852">
          <a:extLst>
            <a:ext uri="{FF2B5EF4-FFF2-40B4-BE49-F238E27FC236}">
              <a16:creationId xmlns:a16="http://schemas.microsoft.com/office/drawing/2014/main" id="{00000000-0008-0000-0600-000005340100}"/>
            </a:ext>
          </a:extLst>
        </xdr:cNvPr>
        <xdr:cNvGrpSpPr/>
      </xdr:nvGrpSpPr>
      <xdr:grpSpPr>
        <a:xfrm>
          <a:off x="1240691" y="73804769"/>
          <a:ext cx="14142184" cy="7017998"/>
          <a:chOff x="1216198" y="93246655"/>
          <a:chExt cx="14078231" cy="7241155"/>
        </a:xfrm>
      </xdr:grpSpPr>
      <xdr:grpSp>
        <xdr:nvGrpSpPr>
          <xdr:cNvPr id="80" name="Group 79">
            <a:extLst>
              <a:ext uri="{FF2B5EF4-FFF2-40B4-BE49-F238E27FC236}">
                <a16:creationId xmlns:a16="http://schemas.microsoft.com/office/drawing/2014/main" id="{00000000-0008-0000-0600-000050000000}"/>
              </a:ext>
            </a:extLst>
          </xdr:cNvPr>
          <xdr:cNvGrpSpPr/>
        </xdr:nvGrpSpPr>
        <xdr:grpSpPr>
          <a:xfrm>
            <a:off x="1216198" y="93246655"/>
            <a:ext cx="14078231" cy="7241155"/>
            <a:chOff x="6761896" y="57379260"/>
            <a:chExt cx="22376031" cy="6696471"/>
          </a:xfrm>
        </xdr:grpSpPr>
        <xdr:graphicFrame macro="">
          <xdr:nvGraphicFramePr>
            <xdr:cNvPr id="82" name="Chart 81">
              <a:extLst>
                <a:ext uri="{FF2B5EF4-FFF2-40B4-BE49-F238E27FC236}">
                  <a16:creationId xmlns:a16="http://schemas.microsoft.com/office/drawing/2014/main" id="{00000000-0008-0000-0600-000052000000}"/>
                </a:ext>
              </a:extLst>
            </xdr:cNvPr>
            <xdr:cNvGraphicFramePr>
              <a:graphicFrameLocks/>
            </xdr:cNvGraphicFramePr>
          </xdr:nvGraphicFramePr>
          <xdr:xfrm>
            <a:off x="6761896" y="57522531"/>
            <a:ext cx="22376031"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81" name="Group 80">
              <a:extLst>
                <a:ext uri="{FF2B5EF4-FFF2-40B4-BE49-F238E27FC236}">
                  <a16:creationId xmlns:a16="http://schemas.microsoft.com/office/drawing/2014/main" id="{00000000-0008-0000-0600-000051000000}"/>
                </a:ext>
              </a:extLst>
            </xdr:cNvPr>
            <xdr:cNvGrpSpPr/>
          </xdr:nvGrpSpPr>
          <xdr:grpSpPr>
            <a:xfrm>
              <a:off x="10868032" y="57379260"/>
              <a:ext cx="18118504" cy="610797"/>
              <a:chOff x="7399353" y="54876149"/>
              <a:chExt cx="8601470" cy="507730"/>
            </a:xfrm>
          </xdr:grpSpPr>
          <xdr:sp macro="" textlink="">
            <xdr:nvSpPr>
              <xdr:cNvPr id="84" name="Left Brace 83">
                <a:extLst>
                  <a:ext uri="{FF2B5EF4-FFF2-40B4-BE49-F238E27FC236}">
                    <a16:creationId xmlns:a16="http://schemas.microsoft.com/office/drawing/2014/main" id="{00000000-0008-0000-0600-000054000000}"/>
                  </a:ext>
                </a:extLst>
              </xdr:cNvPr>
              <xdr:cNvSpPr/>
            </xdr:nvSpPr>
            <xdr:spPr>
              <a:xfrm rot="5400000">
                <a:off x="11561976" y="50945032"/>
                <a:ext cx="276224" cy="8601470"/>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5" name="TextBox 84">
                <a:extLst>
                  <a:ext uri="{FF2B5EF4-FFF2-40B4-BE49-F238E27FC236}">
                    <a16:creationId xmlns:a16="http://schemas.microsoft.com/office/drawing/2014/main" id="{00000000-0008-0000-0600-000055000000}"/>
                  </a:ext>
                </a:extLst>
              </xdr:cNvPr>
              <xdr:cNvSpPr txBox="1"/>
            </xdr:nvSpPr>
            <xdr:spPr>
              <a:xfrm>
                <a:off x="11096707" y="54876149"/>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3" name="TextBox 82">
              <a:extLst>
                <a:ext uri="{FF2B5EF4-FFF2-40B4-BE49-F238E27FC236}">
                  <a16:creationId xmlns:a16="http://schemas.microsoft.com/office/drawing/2014/main" id="{00000000-0008-0000-0600-000053000000}"/>
                </a:ext>
              </a:extLst>
            </xdr:cNvPr>
            <xdr:cNvSpPr txBox="1"/>
          </xdr:nvSpPr>
          <xdr:spPr>
            <a:xfrm>
              <a:off x="9443031" y="57438329"/>
              <a:ext cx="2284932"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94" name="Straight Arrow Connector 93">
            <a:extLst>
              <a:ext uri="{FF2B5EF4-FFF2-40B4-BE49-F238E27FC236}">
                <a16:creationId xmlns:a16="http://schemas.microsoft.com/office/drawing/2014/main" id="{00000000-0008-0000-0600-00005E000000}"/>
              </a:ext>
            </a:extLst>
          </xdr:cNvPr>
          <xdr:cNvCxnSpPr/>
        </xdr:nvCxnSpPr>
        <xdr:spPr>
          <a:xfrm>
            <a:off x="3537856" y="93576321"/>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97366</xdr:colOff>
      <xdr:row>474</xdr:row>
      <xdr:rowOff>1067</xdr:rowOff>
    </xdr:from>
    <xdr:to>
      <xdr:col>24</xdr:col>
      <xdr:colOff>0</xdr:colOff>
      <xdr:row>522</xdr:row>
      <xdr:rowOff>4198</xdr:rowOff>
    </xdr:to>
    <xdr:grpSp>
      <xdr:nvGrpSpPr>
        <xdr:cNvPr id="78856" name="Group 78855">
          <a:extLst>
            <a:ext uri="{FF2B5EF4-FFF2-40B4-BE49-F238E27FC236}">
              <a16:creationId xmlns:a16="http://schemas.microsoft.com/office/drawing/2014/main" id="{00000000-0008-0000-0600-000008340100}"/>
            </a:ext>
          </a:extLst>
        </xdr:cNvPr>
        <xdr:cNvGrpSpPr/>
      </xdr:nvGrpSpPr>
      <xdr:grpSpPr>
        <a:xfrm>
          <a:off x="1278466" y="81325517"/>
          <a:ext cx="13818659" cy="8232731"/>
          <a:chOff x="1253973" y="101006888"/>
          <a:chExt cx="13754706" cy="8493989"/>
        </a:xfrm>
      </xdr:grpSpPr>
      <xdr:grpSp>
        <xdr:nvGrpSpPr>
          <xdr:cNvPr id="74" name="Group 73">
            <a:extLst>
              <a:ext uri="{FF2B5EF4-FFF2-40B4-BE49-F238E27FC236}">
                <a16:creationId xmlns:a16="http://schemas.microsoft.com/office/drawing/2014/main" id="{00000000-0008-0000-0600-00004A000000}"/>
              </a:ext>
            </a:extLst>
          </xdr:cNvPr>
          <xdr:cNvGrpSpPr/>
        </xdr:nvGrpSpPr>
        <xdr:grpSpPr>
          <a:xfrm>
            <a:off x="1253973" y="101006888"/>
            <a:ext cx="13754706" cy="8493989"/>
            <a:chOff x="7553575" y="56306270"/>
            <a:chExt cx="22376031" cy="7092394"/>
          </a:xfrm>
        </xdr:grpSpPr>
        <xdr:grpSp>
          <xdr:nvGrpSpPr>
            <xdr:cNvPr id="75" name="Group 74">
              <a:extLst>
                <a:ext uri="{FF2B5EF4-FFF2-40B4-BE49-F238E27FC236}">
                  <a16:creationId xmlns:a16="http://schemas.microsoft.com/office/drawing/2014/main" id="{00000000-0008-0000-0600-00004B000000}"/>
                </a:ext>
              </a:extLst>
            </xdr:cNvPr>
            <xdr:cNvGrpSpPr/>
          </xdr:nvGrpSpPr>
          <xdr:grpSpPr>
            <a:xfrm>
              <a:off x="11376526" y="56352754"/>
              <a:ext cx="17911136" cy="587350"/>
              <a:chOff x="7640752" y="54022915"/>
              <a:chExt cx="8503025" cy="488240"/>
            </a:xfrm>
          </xdr:grpSpPr>
          <xdr:sp macro="" textlink="">
            <xdr:nvSpPr>
              <xdr:cNvPr id="78" name="Left Brace 77">
                <a:extLst>
                  <a:ext uri="{FF2B5EF4-FFF2-40B4-BE49-F238E27FC236}">
                    <a16:creationId xmlns:a16="http://schemas.microsoft.com/office/drawing/2014/main" id="{00000000-0008-0000-0600-00004E000000}"/>
                  </a:ext>
                </a:extLst>
              </xdr:cNvPr>
              <xdr:cNvSpPr/>
            </xdr:nvSpPr>
            <xdr:spPr>
              <a:xfrm rot="5400000">
                <a:off x="11754153" y="50121530"/>
                <a:ext cx="276224" cy="85030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9" name="TextBox 78">
                <a:extLst>
                  <a:ext uri="{FF2B5EF4-FFF2-40B4-BE49-F238E27FC236}">
                    <a16:creationId xmlns:a16="http://schemas.microsoft.com/office/drawing/2014/main" id="{00000000-0008-0000-0600-00004F000000}"/>
                  </a:ext>
                </a:extLst>
              </xdr:cNvPr>
              <xdr:cNvSpPr txBox="1"/>
            </xdr:nvSpPr>
            <xdr:spPr>
              <a:xfrm>
                <a:off x="11301111" y="54022915"/>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graphicFrame macro="">
          <xdr:nvGraphicFramePr>
            <xdr:cNvPr id="76" name="Chart 75">
              <a:extLst>
                <a:ext uri="{FF2B5EF4-FFF2-40B4-BE49-F238E27FC236}">
                  <a16:creationId xmlns:a16="http://schemas.microsoft.com/office/drawing/2014/main" id="{00000000-0008-0000-0600-00004C000000}"/>
                </a:ext>
              </a:extLst>
            </xdr:cNvPr>
            <xdr:cNvGraphicFramePr>
              <a:graphicFrameLocks/>
            </xdr:cNvGraphicFramePr>
          </xdr:nvGraphicFramePr>
          <xdr:xfrm>
            <a:off x="7553575" y="56845464"/>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77" name="TextBox 76">
              <a:extLst>
                <a:ext uri="{FF2B5EF4-FFF2-40B4-BE49-F238E27FC236}">
                  <a16:creationId xmlns:a16="http://schemas.microsoft.com/office/drawing/2014/main" id="{00000000-0008-0000-0600-00004D000000}"/>
                </a:ext>
              </a:extLst>
            </xdr:cNvPr>
            <xdr:cNvSpPr txBox="1"/>
          </xdr:nvSpPr>
          <xdr:spPr>
            <a:xfrm>
              <a:off x="10084313" y="56306270"/>
              <a:ext cx="229146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96" name="Straight Arrow Connector 95">
            <a:extLst>
              <a:ext uri="{FF2B5EF4-FFF2-40B4-BE49-F238E27FC236}">
                <a16:creationId xmlns:a16="http://schemas.microsoft.com/office/drawing/2014/main" id="{00000000-0008-0000-0600-000060000000}"/>
              </a:ext>
            </a:extLst>
          </xdr:cNvPr>
          <xdr:cNvCxnSpPr/>
        </xdr:nvCxnSpPr>
        <xdr:spPr>
          <a:xfrm>
            <a:off x="3415392" y="101318786"/>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3.xml><?xml version="1.0" encoding="utf-8"?>
<c:userShapes xmlns:c="http://schemas.openxmlformats.org/drawingml/2006/chart">
  <cdr:relSizeAnchor xmlns:cdr="http://schemas.openxmlformats.org/drawingml/2006/chartDrawing">
    <cdr:from>
      <cdr:x>0.12739</cdr:x>
      <cdr:y>0.0878</cdr:y>
    </cdr:from>
    <cdr:to>
      <cdr:x>0.14507</cdr:x>
      <cdr:y>0.92495</cdr:y>
    </cdr:to>
    <cdr:sp macro="" textlink="">
      <cdr:nvSpPr>
        <cdr:cNvPr id="2" name="Rectangle 1"/>
        <cdr:cNvSpPr/>
      </cdr:nvSpPr>
      <cdr:spPr>
        <a:xfrm xmlns:a="http://schemas.openxmlformats.org/drawingml/2006/main">
          <a:off x="1840085" y="652255"/>
          <a:ext cx="255415" cy="6219264"/>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4.xml><?xml version="1.0" encoding="utf-8"?>
<c:userShapes xmlns:c="http://schemas.openxmlformats.org/drawingml/2006/chart">
  <cdr:relSizeAnchor xmlns:cdr="http://schemas.openxmlformats.org/drawingml/2006/chartDrawing">
    <cdr:from>
      <cdr:x>0.15463</cdr:x>
      <cdr:y>0.08659</cdr:y>
    </cdr:from>
    <cdr:to>
      <cdr:x>0.17217</cdr:x>
      <cdr:y>0.86319</cdr:y>
    </cdr:to>
    <cdr:sp macro="" textlink="">
      <cdr:nvSpPr>
        <cdr:cNvPr id="2" name="Rectangle 1"/>
        <cdr:cNvSpPr/>
      </cdr:nvSpPr>
      <cdr:spPr>
        <a:xfrm xmlns:a="http://schemas.openxmlformats.org/drawingml/2006/main">
          <a:off x="2229098" y="679693"/>
          <a:ext cx="252846" cy="609600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5.xml><?xml version="1.0" encoding="utf-8"?>
<c:userShapes xmlns:c="http://schemas.openxmlformats.org/drawingml/2006/chart">
  <cdr:relSizeAnchor xmlns:cdr="http://schemas.openxmlformats.org/drawingml/2006/chartDrawing">
    <cdr:from>
      <cdr:x>0.1542</cdr:x>
      <cdr:y>0.08035</cdr:y>
    </cdr:from>
    <cdr:to>
      <cdr:x>0.17264</cdr:x>
      <cdr:y>0.92332</cdr:y>
    </cdr:to>
    <cdr:sp macro="" textlink="">
      <cdr:nvSpPr>
        <cdr:cNvPr id="2" name="Rectangle 1"/>
        <cdr:cNvSpPr/>
      </cdr:nvSpPr>
      <cdr:spPr>
        <a:xfrm xmlns:a="http://schemas.openxmlformats.org/drawingml/2006/main">
          <a:off x="2170840" y="569347"/>
          <a:ext cx="259676" cy="5973535"/>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6.xml><?xml version="1.0" encoding="utf-8"?>
<c:userShapes xmlns:c="http://schemas.openxmlformats.org/drawingml/2006/chart">
  <cdr:relSizeAnchor xmlns:cdr="http://schemas.openxmlformats.org/drawingml/2006/chartDrawing">
    <cdr:from>
      <cdr:x>0.14501</cdr:x>
      <cdr:y>0.02335</cdr:y>
    </cdr:from>
    <cdr:to>
      <cdr:x>0.16604</cdr:x>
      <cdr:y>0.86076</cdr:y>
    </cdr:to>
    <cdr:sp macro="" textlink="">
      <cdr:nvSpPr>
        <cdr:cNvPr id="2" name="Rectangle 1"/>
        <cdr:cNvSpPr/>
      </cdr:nvSpPr>
      <cdr:spPr>
        <a:xfrm xmlns:a="http://schemas.openxmlformats.org/drawingml/2006/main">
          <a:off x="1994637" y="183220"/>
          <a:ext cx="289247" cy="6572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7.xml><?xml version="1.0" encoding="utf-8"?>
<xdr:wsDr xmlns:xdr="http://schemas.openxmlformats.org/drawingml/2006/spreadsheetDrawing" xmlns:a="http://schemas.openxmlformats.org/drawingml/2006/main">
  <xdr:twoCellAnchor>
    <xdr:from>
      <xdr:col>9</xdr:col>
      <xdr:colOff>19050</xdr:colOff>
      <xdr:row>35</xdr:row>
      <xdr:rowOff>19050</xdr:rowOff>
    </xdr:from>
    <xdr:to>
      <xdr:col>9</xdr:col>
      <xdr:colOff>156210</xdr:colOff>
      <xdr:row>35</xdr:row>
      <xdr:rowOff>156210</xdr:rowOff>
    </xdr:to>
    <xdr:sp macro="[0]!CapitalCostDefinition" textlink="">
      <xdr:nvSpPr>
        <xdr:cNvPr id="3" name="Oval 2">
          <a:extLst>
            <a:ext uri="{FF2B5EF4-FFF2-40B4-BE49-F238E27FC236}">
              <a16:creationId xmlns:a16="http://schemas.microsoft.com/office/drawing/2014/main" id="{00000000-0008-0000-0700-000003000000}"/>
            </a:ext>
          </a:extLst>
        </xdr:cNvPr>
        <xdr:cNvSpPr/>
      </xdr:nvSpPr>
      <xdr:spPr>
        <a:xfrm>
          <a:off x="2038350" y="4591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57</xdr:row>
      <xdr:rowOff>19050</xdr:rowOff>
    </xdr:from>
    <xdr:to>
      <xdr:col>9</xdr:col>
      <xdr:colOff>156210</xdr:colOff>
      <xdr:row>57</xdr:row>
      <xdr:rowOff>156210</xdr:rowOff>
    </xdr:to>
    <xdr:sp macro="[0]!OvernightCapitalCostDefinition" textlink="">
      <xdr:nvSpPr>
        <xdr:cNvPr id="4" name="Oval 3">
          <a:extLst>
            <a:ext uri="{FF2B5EF4-FFF2-40B4-BE49-F238E27FC236}">
              <a16:creationId xmlns:a16="http://schemas.microsoft.com/office/drawing/2014/main" id="{00000000-0008-0000-0700-000004000000}"/>
            </a:ext>
          </a:extLst>
        </xdr:cNvPr>
        <xdr:cNvSpPr/>
      </xdr:nvSpPr>
      <xdr:spPr>
        <a:xfrm>
          <a:off x="2038350" y="6927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InterconnectionCostDefinition" textlink="">
      <xdr:nvSpPr>
        <xdr:cNvPr id="5" name="Oval 4">
          <a:extLst>
            <a:ext uri="{FF2B5EF4-FFF2-40B4-BE49-F238E27FC236}">
              <a16:creationId xmlns:a16="http://schemas.microsoft.com/office/drawing/2014/main" id="{00000000-0008-0000-0700-000005000000}"/>
            </a:ext>
          </a:extLst>
        </xdr:cNvPr>
        <xdr:cNvSpPr/>
      </xdr:nvSpPr>
      <xdr:spPr>
        <a:xfrm>
          <a:off x="2038350" y="11779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114</xdr:row>
      <xdr:rowOff>19050</xdr:rowOff>
    </xdr:from>
    <xdr:to>
      <xdr:col>9</xdr:col>
      <xdr:colOff>156210</xdr:colOff>
      <xdr:row>114</xdr:row>
      <xdr:rowOff>156210</xdr:rowOff>
    </xdr:to>
    <xdr:sp macro="[0]!GridFeatureDefinition" textlink="">
      <xdr:nvSpPr>
        <xdr:cNvPr id="6" name="Oval 5">
          <a:extLst>
            <a:ext uri="{FF2B5EF4-FFF2-40B4-BE49-F238E27FC236}">
              <a16:creationId xmlns:a16="http://schemas.microsoft.com/office/drawing/2014/main" id="{00000000-0008-0000-0700-000006000000}"/>
            </a:ext>
          </a:extLst>
        </xdr:cNvPr>
        <xdr:cNvSpPr/>
      </xdr:nvSpPr>
      <xdr:spPr>
        <a:xfrm>
          <a:off x="2038350" y="12846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125</xdr:row>
      <xdr:rowOff>19050</xdr:rowOff>
    </xdr:from>
    <xdr:to>
      <xdr:col>9</xdr:col>
      <xdr:colOff>156210</xdr:colOff>
      <xdr:row>125</xdr:row>
      <xdr:rowOff>156210</xdr:rowOff>
    </xdr:to>
    <xdr:sp macro="[0]!SpurLineCostDefinition" textlink="">
      <xdr:nvSpPr>
        <xdr:cNvPr id="7" name="Oval 6">
          <a:extLst>
            <a:ext uri="{FF2B5EF4-FFF2-40B4-BE49-F238E27FC236}">
              <a16:creationId xmlns:a16="http://schemas.microsoft.com/office/drawing/2014/main" id="{00000000-0008-0000-0700-000007000000}"/>
            </a:ext>
          </a:extLst>
        </xdr:cNvPr>
        <xdr:cNvSpPr/>
      </xdr:nvSpPr>
      <xdr:spPr>
        <a:xfrm>
          <a:off x="2038350" y="1391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46</xdr:row>
      <xdr:rowOff>19050</xdr:rowOff>
    </xdr:from>
    <xdr:to>
      <xdr:col>9</xdr:col>
      <xdr:colOff>156210</xdr:colOff>
      <xdr:row>46</xdr:row>
      <xdr:rowOff>156210</xdr:rowOff>
    </xdr:to>
    <xdr:sp macro="[0]!ConstructionFinanceDefinition" textlink="">
      <xdr:nvSpPr>
        <xdr:cNvPr id="8" name="Oval 7">
          <a:extLst>
            <a:ext uri="{FF2B5EF4-FFF2-40B4-BE49-F238E27FC236}">
              <a16:creationId xmlns:a16="http://schemas.microsoft.com/office/drawing/2014/main" id="{00000000-0008-0000-0700-000008000000}"/>
            </a:ext>
          </a:extLst>
        </xdr:cNvPr>
        <xdr:cNvSpPr/>
      </xdr:nvSpPr>
      <xdr:spPr>
        <a:xfrm>
          <a:off x="2038350" y="568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79</xdr:row>
      <xdr:rowOff>19050</xdr:rowOff>
    </xdr:from>
    <xdr:to>
      <xdr:col>9</xdr:col>
      <xdr:colOff>156210</xdr:colOff>
      <xdr:row>79</xdr:row>
      <xdr:rowOff>156210</xdr:rowOff>
    </xdr:to>
    <xdr:sp macro="[0]!OperatingExpensesDefinition" textlink="">
      <xdr:nvSpPr>
        <xdr:cNvPr id="9" name="Oval 8">
          <a:extLst>
            <a:ext uri="{FF2B5EF4-FFF2-40B4-BE49-F238E27FC236}">
              <a16:creationId xmlns:a16="http://schemas.microsoft.com/office/drawing/2014/main" id="{00000000-0008-0000-0700-000009000000}"/>
            </a:ext>
          </a:extLst>
        </xdr:cNvPr>
        <xdr:cNvSpPr/>
      </xdr:nvSpPr>
      <xdr:spPr>
        <a:xfrm>
          <a:off x="2038350" y="9112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xdr:row>
      <xdr:rowOff>19050</xdr:rowOff>
    </xdr:from>
    <xdr:to>
      <xdr:col>9</xdr:col>
      <xdr:colOff>156210</xdr:colOff>
      <xdr:row>13</xdr:row>
      <xdr:rowOff>156210</xdr:rowOff>
    </xdr:to>
    <xdr:sp macro="[0]!CapacityFactorDefinition" textlink="">
      <xdr:nvSpPr>
        <xdr:cNvPr id="10" name="Oval 9">
          <a:extLst>
            <a:ext uri="{FF2B5EF4-FFF2-40B4-BE49-F238E27FC236}">
              <a16:creationId xmlns:a16="http://schemas.microsoft.com/office/drawing/2014/main" id="{00000000-0008-0000-0700-00000A000000}"/>
            </a:ext>
          </a:extLst>
        </xdr:cNvPr>
        <xdr:cNvSpPr/>
      </xdr:nvSpPr>
      <xdr:spPr>
        <a:xfrm>
          <a:off x="2038350" y="2076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24</xdr:row>
      <xdr:rowOff>19050</xdr:rowOff>
    </xdr:from>
    <xdr:to>
      <xdr:col>9</xdr:col>
      <xdr:colOff>156210</xdr:colOff>
      <xdr:row>24</xdr:row>
      <xdr:rowOff>156210</xdr:rowOff>
    </xdr:to>
    <xdr:sp macro="[0]!AnnualEnergyProductionDefinition" textlink="">
      <xdr:nvSpPr>
        <xdr:cNvPr id="11" name="Oval 10">
          <a:extLst>
            <a:ext uri="{FF2B5EF4-FFF2-40B4-BE49-F238E27FC236}">
              <a16:creationId xmlns:a16="http://schemas.microsoft.com/office/drawing/2014/main" id="{00000000-0008-0000-0700-00000B000000}"/>
            </a:ext>
          </a:extLst>
        </xdr:cNvPr>
        <xdr:cNvSpPr/>
      </xdr:nvSpPr>
      <xdr:spPr>
        <a:xfrm>
          <a:off x="2038350" y="3346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91</xdr:row>
      <xdr:rowOff>19050</xdr:rowOff>
    </xdr:from>
    <xdr:to>
      <xdr:col>9</xdr:col>
      <xdr:colOff>156210</xdr:colOff>
      <xdr:row>91</xdr:row>
      <xdr:rowOff>156210</xdr:rowOff>
    </xdr:to>
    <xdr:sp macro="[0]!WACCDefinition" textlink="">
      <xdr:nvSpPr>
        <xdr:cNvPr id="12" name="Oval 11">
          <a:extLst>
            <a:ext uri="{FF2B5EF4-FFF2-40B4-BE49-F238E27FC236}">
              <a16:creationId xmlns:a16="http://schemas.microsoft.com/office/drawing/2014/main" id="{00000000-0008-0000-0700-00000C000000}"/>
            </a:ext>
          </a:extLst>
        </xdr:cNvPr>
        <xdr:cNvSpPr/>
      </xdr:nvSpPr>
      <xdr:spPr>
        <a:xfrm>
          <a:off x="2038350" y="10471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137</xdr:row>
      <xdr:rowOff>19050</xdr:rowOff>
    </xdr:from>
    <xdr:to>
      <xdr:col>9</xdr:col>
      <xdr:colOff>156210</xdr:colOff>
      <xdr:row>137</xdr:row>
      <xdr:rowOff>156210</xdr:rowOff>
    </xdr:to>
    <xdr:sp macro="[0]!LCOEDefinition" textlink="">
      <xdr:nvSpPr>
        <xdr:cNvPr id="13" name="Oval 12">
          <a:extLst>
            <a:ext uri="{FF2B5EF4-FFF2-40B4-BE49-F238E27FC236}">
              <a16:creationId xmlns:a16="http://schemas.microsoft.com/office/drawing/2014/main" id="{00000000-0008-0000-0700-00000D000000}"/>
            </a:ext>
          </a:extLst>
        </xdr:cNvPr>
        <xdr:cNvSpPr/>
      </xdr:nvSpPr>
      <xdr:spPr>
        <a:xfrm>
          <a:off x="2038350" y="1529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291</xdr:row>
      <xdr:rowOff>19050</xdr:rowOff>
    </xdr:from>
    <xdr:to>
      <xdr:col>9</xdr:col>
      <xdr:colOff>156210</xdr:colOff>
      <xdr:row>291</xdr:row>
      <xdr:rowOff>156210</xdr:rowOff>
    </xdr:to>
    <xdr:sp macro="[0]!OvernightCapitalCostDefinition" textlink="">
      <xdr:nvSpPr>
        <xdr:cNvPr id="25" name="Oval 24">
          <a:extLst>
            <a:ext uri="{FF2B5EF4-FFF2-40B4-BE49-F238E27FC236}">
              <a16:creationId xmlns:a16="http://schemas.microsoft.com/office/drawing/2014/main" id="{00000000-0008-0000-0700-000019000000}"/>
            </a:ext>
          </a:extLst>
        </xdr:cNvPr>
        <xdr:cNvSpPr/>
      </xdr:nvSpPr>
      <xdr:spPr>
        <a:xfrm>
          <a:off x="2038350" y="46818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419</xdr:row>
      <xdr:rowOff>19050</xdr:rowOff>
    </xdr:from>
    <xdr:to>
      <xdr:col>9</xdr:col>
      <xdr:colOff>156210</xdr:colOff>
      <xdr:row>419</xdr:row>
      <xdr:rowOff>156210</xdr:rowOff>
    </xdr:to>
    <xdr:sp macro="[0]!InterconnectionCostDefinition" textlink="">
      <xdr:nvSpPr>
        <xdr:cNvPr id="26" name="Oval 25">
          <a:extLst>
            <a:ext uri="{FF2B5EF4-FFF2-40B4-BE49-F238E27FC236}">
              <a16:creationId xmlns:a16="http://schemas.microsoft.com/office/drawing/2014/main" id="{00000000-0008-0000-0700-00001A000000}"/>
            </a:ext>
          </a:extLst>
        </xdr:cNvPr>
        <xdr:cNvSpPr/>
      </xdr:nvSpPr>
      <xdr:spPr>
        <a:xfrm>
          <a:off x="2038350" y="60242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322</xdr:row>
      <xdr:rowOff>19050</xdr:rowOff>
    </xdr:from>
    <xdr:to>
      <xdr:col>9</xdr:col>
      <xdr:colOff>156210</xdr:colOff>
      <xdr:row>322</xdr:row>
      <xdr:rowOff>156210</xdr:rowOff>
    </xdr:to>
    <xdr:sp macro="[0]!OperatingExpensesDefinition" textlink="">
      <xdr:nvSpPr>
        <xdr:cNvPr id="27" name="Oval 26">
          <a:extLst>
            <a:ext uri="{FF2B5EF4-FFF2-40B4-BE49-F238E27FC236}">
              <a16:creationId xmlns:a16="http://schemas.microsoft.com/office/drawing/2014/main" id="{00000000-0008-0000-0700-00001B000000}"/>
            </a:ext>
          </a:extLst>
        </xdr:cNvPr>
        <xdr:cNvSpPr/>
      </xdr:nvSpPr>
      <xdr:spPr>
        <a:xfrm>
          <a:off x="2038350" y="5001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167</xdr:row>
      <xdr:rowOff>19050</xdr:rowOff>
    </xdr:from>
    <xdr:to>
      <xdr:col>9</xdr:col>
      <xdr:colOff>156210</xdr:colOff>
      <xdr:row>167</xdr:row>
      <xdr:rowOff>156210</xdr:rowOff>
    </xdr:to>
    <xdr:sp macro="[0]!CapacityFactorDefinition" textlink="">
      <xdr:nvSpPr>
        <xdr:cNvPr id="28" name="Oval 27">
          <a:extLst>
            <a:ext uri="{FF2B5EF4-FFF2-40B4-BE49-F238E27FC236}">
              <a16:creationId xmlns:a16="http://schemas.microsoft.com/office/drawing/2014/main" id="{00000000-0008-0000-0700-00001C000000}"/>
            </a:ext>
          </a:extLst>
        </xdr:cNvPr>
        <xdr:cNvSpPr/>
      </xdr:nvSpPr>
      <xdr:spPr>
        <a:xfrm>
          <a:off x="2038350" y="34004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198</xdr:row>
      <xdr:rowOff>19050</xdr:rowOff>
    </xdr:from>
    <xdr:to>
      <xdr:col>9</xdr:col>
      <xdr:colOff>156210</xdr:colOff>
      <xdr:row>198</xdr:row>
      <xdr:rowOff>156210</xdr:rowOff>
    </xdr:to>
    <xdr:sp macro="[0]!AnnualEnergyProductionDefinition" textlink="">
      <xdr:nvSpPr>
        <xdr:cNvPr id="29" name="Oval 28">
          <a:extLst>
            <a:ext uri="{FF2B5EF4-FFF2-40B4-BE49-F238E27FC236}">
              <a16:creationId xmlns:a16="http://schemas.microsoft.com/office/drawing/2014/main" id="{00000000-0008-0000-0700-00001D000000}"/>
            </a:ext>
          </a:extLst>
        </xdr:cNvPr>
        <xdr:cNvSpPr/>
      </xdr:nvSpPr>
      <xdr:spPr>
        <a:xfrm>
          <a:off x="2038350" y="37217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386</xdr:row>
      <xdr:rowOff>19050</xdr:rowOff>
    </xdr:from>
    <xdr:to>
      <xdr:col>9</xdr:col>
      <xdr:colOff>156210</xdr:colOff>
      <xdr:row>386</xdr:row>
      <xdr:rowOff>156210</xdr:rowOff>
    </xdr:to>
    <xdr:sp macro="[0]!FixedChargeRateDefinition" textlink="">
      <xdr:nvSpPr>
        <xdr:cNvPr id="30" name="Oval 29">
          <a:extLst>
            <a:ext uri="{FF2B5EF4-FFF2-40B4-BE49-F238E27FC236}">
              <a16:creationId xmlns:a16="http://schemas.microsoft.com/office/drawing/2014/main" id="{00000000-0008-0000-0700-00001E000000}"/>
            </a:ext>
          </a:extLst>
        </xdr:cNvPr>
        <xdr:cNvSpPr/>
      </xdr:nvSpPr>
      <xdr:spPr>
        <a:xfrm>
          <a:off x="2038350" y="5673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452</xdr:row>
      <xdr:rowOff>19050</xdr:rowOff>
    </xdr:from>
    <xdr:to>
      <xdr:col>9</xdr:col>
      <xdr:colOff>156210</xdr:colOff>
      <xdr:row>452</xdr:row>
      <xdr:rowOff>156210</xdr:rowOff>
    </xdr:to>
    <xdr:sp macro="[0]!LCOEDefinition" textlink="">
      <xdr:nvSpPr>
        <xdr:cNvPr id="31" name="Oval 30">
          <a:extLst>
            <a:ext uri="{FF2B5EF4-FFF2-40B4-BE49-F238E27FC236}">
              <a16:creationId xmlns:a16="http://schemas.microsoft.com/office/drawing/2014/main" id="{00000000-0008-0000-0700-00001F000000}"/>
            </a:ext>
          </a:extLst>
        </xdr:cNvPr>
        <xdr:cNvSpPr/>
      </xdr:nvSpPr>
      <xdr:spPr>
        <a:xfrm>
          <a:off x="2038350" y="63747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167</xdr:row>
      <xdr:rowOff>19050</xdr:rowOff>
    </xdr:from>
    <xdr:to>
      <xdr:col>9</xdr:col>
      <xdr:colOff>156210</xdr:colOff>
      <xdr:row>167</xdr:row>
      <xdr:rowOff>156210</xdr:rowOff>
    </xdr:to>
    <xdr:sp macro="[0]!CapacityFactorDefinition" textlink="">
      <xdr:nvSpPr>
        <xdr:cNvPr id="33" name="Oval 32">
          <a:extLst>
            <a:ext uri="{FF2B5EF4-FFF2-40B4-BE49-F238E27FC236}">
              <a16:creationId xmlns:a16="http://schemas.microsoft.com/office/drawing/2014/main" id="{00000000-0008-0000-0700-000021000000}"/>
            </a:ext>
          </a:extLst>
        </xdr:cNvPr>
        <xdr:cNvSpPr/>
      </xdr:nvSpPr>
      <xdr:spPr>
        <a:xfrm>
          <a:off x="2038350" y="34004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167</xdr:row>
      <xdr:rowOff>19050</xdr:rowOff>
    </xdr:from>
    <xdr:to>
      <xdr:col>9</xdr:col>
      <xdr:colOff>156210</xdr:colOff>
      <xdr:row>167</xdr:row>
      <xdr:rowOff>156210</xdr:rowOff>
    </xdr:to>
    <xdr:sp macro="[0]!CapacityFactorDefinition" textlink="">
      <xdr:nvSpPr>
        <xdr:cNvPr id="35" name="Oval 34">
          <a:extLst>
            <a:ext uri="{FF2B5EF4-FFF2-40B4-BE49-F238E27FC236}">
              <a16:creationId xmlns:a16="http://schemas.microsoft.com/office/drawing/2014/main" id="{00000000-0008-0000-0700-000023000000}"/>
            </a:ext>
          </a:extLst>
        </xdr:cNvPr>
        <xdr:cNvSpPr/>
      </xdr:nvSpPr>
      <xdr:spPr>
        <a:xfrm>
          <a:off x="2038350" y="34004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198</xdr:row>
      <xdr:rowOff>19050</xdr:rowOff>
    </xdr:from>
    <xdr:to>
      <xdr:col>9</xdr:col>
      <xdr:colOff>156210</xdr:colOff>
      <xdr:row>198</xdr:row>
      <xdr:rowOff>156210</xdr:rowOff>
    </xdr:to>
    <xdr:sp macro="[0]!AnnualEnergyProductionDefinition" textlink="">
      <xdr:nvSpPr>
        <xdr:cNvPr id="37" name="Oval 36">
          <a:extLst>
            <a:ext uri="{FF2B5EF4-FFF2-40B4-BE49-F238E27FC236}">
              <a16:creationId xmlns:a16="http://schemas.microsoft.com/office/drawing/2014/main" id="{00000000-0008-0000-0700-000025000000}"/>
            </a:ext>
          </a:extLst>
        </xdr:cNvPr>
        <xdr:cNvSpPr/>
      </xdr:nvSpPr>
      <xdr:spPr>
        <a:xfrm>
          <a:off x="2038350" y="37217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386</xdr:row>
      <xdr:rowOff>19050</xdr:rowOff>
    </xdr:from>
    <xdr:to>
      <xdr:col>9</xdr:col>
      <xdr:colOff>156210</xdr:colOff>
      <xdr:row>386</xdr:row>
      <xdr:rowOff>156210</xdr:rowOff>
    </xdr:to>
    <xdr:sp macro="[0]!FixedChargeRateDefinition" textlink="">
      <xdr:nvSpPr>
        <xdr:cNvPr id="40" name="Oval 39">
          <a:extLst>
            <a:ext uri="{FF2B5EF4-FFF2-40B4-BE49-F238E27FC236}">
              <a16:creationId xmlns:a16="http://schemas.microsoft.com/office/drawing/2014/main" id="{00000000-0008-0000-0700-000028000000}"/>
            </a:ext>
          </a:extLst>
        </xdr:cNvPr>
        <xdr:cNvSpPr/>
      </xdr:nvSpPr>
      <xdr:spPr>
        <a:xfrm>
          <a:off x="2038350" y="5673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386</xdr:row>
      <xdr:rowOff>19050</xdr:rowOff>
    </xdr:from>
    <xdr:to>
      <xdr:col>9</xdr:col>
      <xdr:colOff>156210</xdr:colOff>
      <xdr:row>386</xdr:row>
      <xdr:rowOff>156210</xdr:rowOff>
    </xdr:to>
    <xdr:sp macro="[0]!WACCDefinition" textlink="">
      <xdr:nvSpPr>
        <xdr:cNvPr id="42" name="Oval 41">
          <a:extLst>
            <a:ext uri="{FF2B5EF4-FFF2-40B4-BE49-F238E27FC236}">
              <a16:creationId xmlns:a16="http://schemas.microsoft.com/office/drawing/2014/main" id="{00000000-0008-0000-0700-00002A000000}"/>
            </a:ext>
          </a:extLst>
        </xdr:cNvPr>
        <xdr:cNvSpPr/>
      </xdr:nvSpPr>
      <xdr:spPr>
        <a:xfrm>
          <a:off x="2038350" y="5673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229</xdr:row>
      <xdr:rowOff>19050</xdr:rowOff>
    </xdr:from>
    <xdr:to>
      <xdr:col>9</xdr:col>
      <xdr:colOff>156210</xdr:colOff>
      <xdr:row>229</xdr:row>
      <xdr:rowOff>156210</xdr:rowOff>
    </xdr:to>
    <xdr:sp macro="[0]!AnnualEnergyProductionDefinition" textlink="">
      <xdr:nvSpPr>
        <xdr:cNvPr id="50" name="Oval 49">
          <a:extLst>
            <a:ext uri="{FF2B5EF4-FFF2-40B4-BE49-F238E27FC236}">
              <a16:creationId xmlns:a16="http://schemas.microsoft.com/office/drawing/2014/main" id="{00000000-0008-0000-0700-000032000000}"/>
            </a:ext>
          </a:extLst>
        </xdr:cNvPr>
        <xdr:cNvSpPr/>
      </xdr:nvSpPr>
      <xdr:spPr>
        <a:xfrm>
          <a:off x="2038350" y="4041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229</xdr:row>
      <xdr:rowOff>19050</xdr:rowOff>
    </xdr:from>
    <xdr:to>
      <xdr:col>9</xdr:col>
      <xdr:colOff>156210</xdr:colOff>
      <xdr:row>229</xdr:row>
      <xdr:rowOff>156210</xdr:rowOff>
    </xdr:to>
    <xdr:sp macro="[0]!AnnualEnergyProductionDefinition" textlink="">
      <xdr:nvSpPr>
        <xdr:cNvPr id="51" name="Oval 50">
          <a:extLst>
            <a:ext uri="{FF2B5EF4-FFF2-40B4-BE49-F238E27FC236}">
              <a16:creationId xmlns:a16="http://schemas.microsoft.com/office/drawing/2014/main" id="{00000000-0008-0000-0700-000033000000}"/>
            </a:ext>
          </a:extLst>
        </xdr:cNvPr>
        <xdr:cNvSpPr/>
      </xdr:nvSpPr>
      <xdr:spPr>
        <a:xfrm>
          <a:off x="2038350" y="4041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260</xdr:row>
      <xdr:rowOff>19050</xdr:rowOff>
    </xdr:from>
    <xdr:to>
      <xdr:col>9</xdr:col>
      <xdr:colOff>156210</xdr:colOff>
      <xdr:row>260</xdr:row>
      <xdr:rowOff>156210</xdr:rowOff>
    </xdr:to>
    <xdr:sp macro="[0]!AnnualEnergyProductionDefinition" textlink="">
      <xdr:nvSpPr>
        <xdr:cNvPr id="52" name="Oval 51">
          <a:extLst>
            <a:ext uri="{FF2B5EF4-FFF2-40B4-BE49-F238E27FC236}">
              <a16:creationId xmlns:a16="http://schemas.microsoft.com/office/drawing/2014/main" id="{00000000-0008-0000-0700-000034000000}"/>
            </a:ext>
          </a:extLst>
        </xdr:cNvPr>
        <xdr:cNvSpPr/>
      </xdr:nvSpPr>
      <xdr:spPr>
        <a:xfrm>
          <a:off x="2038350" y="4361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260</xdr:row>
      <xdr:rowOff>19050</xdr:rowOff>
    </xdr:from>
    <xdr:to>
      <xdr:col>9</xdr:col>
      <xdr:colOff>156210</xdr:colOff>
      <xdr:row>260</xdr:row>
      <xdr:rowOff>156210</xdr:rowOff>
    </xdr:to>
    <xdr:sp macro="[0]!AnnualEnergyProductionDefinition" textlink="">
      <xdr:nvSpPr>
        <xdr:cNvPr id="53" name="Oval 52">
          <a:extLst>
            <a:ext uri="{FF2B5EF4-FFF2-40B4-BE49-F238E27FC236}">
              <a16:creationId xmlns:a16="http://schemas.microsoft.com/office/drawing/2014/main" id="{00000000-0008-0000-0700-000035000000}"/>
            </a:ext>
          </a:extLst>
        </xdr:cNvPr>
        <xdr:cNvSpPr/>
      </xdr:nvSpPr>
      <xdr:spPr>
        <a:xfrm>
          <a:off x="2038350" y="4361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229</xdr:row>
      <xdr:rowOff>19050</xdr:rowOff>
    </xdr:from>
    <xdr:to>
      <xdr:col>9</xdr:col>
      <xdr:colOff>156210</xdr:colOff>
      <xdr:row>229</xdr:row>
      <xdr:rowOff>156210</xdr:rowOff>
    </xdr:to>
    <xdr:sp macro="[0]!ConstructionFinanceDefinition" textlink="">
      <xdr:nvSpPr>
        <xdr:cNvPr id="54" name="Oval 53">
          <a:extLst>
            <a:ext uri="{FF2B5EF4-FFF2-40B4-BE49-F238E27FC236}">
              <a16:creationId xmlns:a16="http://schemas.microsoft.com/office/drawing/2014/main" id="{00000000-0008-0000-0700-000036000000}"/>
            </a:ext>
          </a:extLst>
        </xdr:cNvPr>
        <xdr:cNvSpPr/>
      </xdr:nvSpPr>
      <xdr:spPr>
        <a:xfrm>
          <a:off x="2038350" y="4041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260</xdr:row>
      <xdr:rowOff>19050</xdr:rowOff>
    </xdr:from>
    <xdr:to>
      <xdr:col>9</xdr:col>
      <xdr:colOff>156210</xdr:colOff>
      <xdr:row>260</xdr:row>
      <xdr:rowOff>156210</xdr:rowOff>
    </xdr:to>
    <xdr:sp macro="[0]!AnnualEnergyProductionDefinition" textlink="">
      <xdr:nvSpPr>
        <xdr:cNvPr id="55" name="Oval 54">
          <a:extLst>
            <a:ext uri="{FF2B5EF4-FFF2-40B4-BE49-F238E27FC236}">
              <a16:creationId xmlns:a16="http://schemas.microsoft.com/office/drawing/2014/main" id="{00000000-0008-0000-0700-000037000000}"/>
            </a:ext>
          </a:extLst>
        </xdr:cNvPr>
        <xdr:cNvSpPr/>
      </xdr:nvSpPr>
      <xdr:spPr>
        <a:xfrm>
          <a:off x="2038350" y="4361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260</xdr:row>
      <xdr:rowOff>19050</xdr:rowOff>
    </xdr:from>
    <xdr:to>
      <xdr:col>9</xdr:col>
      <xdr:colOff>156210</xdr:colOff>
      <xdr:row>260</xdr:row>
      <xdr:rowOff>156210</xdr:rowOff>
    </xdr:to>
    <xdr:sp macro="[0]!AnnualEnergyProductionDefinition" textlink="">
      <xdr:nvSpPr>
        <xdr:cNvPr id="56" name="Oval 55">
          <a:extLst>
            <a:ext uri="{FF2B5EF4-FFF2-40B4-BE49-F238E27FC236}">
              <a16:creationId xmlns:a16="http://schemas.microsoft.com/office/drawing/2014/main" id="{00000000-0008-0000-0700-000038000000}"/>
            </a:ext>
          </a:extLst>
        </xdr:cNvPr>
        <xdr:cNvSpPr/>
      </xdr:nvSpPr>
      <xdr:spPr>
        <a:xfrm>
          <a:off x="2038350" y="4361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260</xdr:row>
      <xdr:rowOff>19050</xdr:rowOff>
    </xdr:from>
    <xdr:to>
      <xdr:col>9</xdr:col>
      <xdr:colOff>156210</xdr:colOff>
      <xdr:row>260</xdr:row>
      <xdr:rowOff>156210</xdr:rowOff>
    </xdr:to>
    <xdr:sp macro="[0]!ConstructionFinanceDefinition" textlink="">
      <xdr:nvSpPr>
        <xdr:cNvPr id="57" name="Oval 56">
          <a:extLst>
            <a:ext uri="{FF2B5EF4-FFF2-40B4-BE49-F238E27FC236}">
              <a16:creationId xmlns:a16="http://schemas.microsoft.com/office/drawing/2014/main" id="{00000000-0008-0000-0700-000039000000}"/>
            </a:ext>
          </a:extLst>
        </xdr:cNvPr>
        <xdr:cNvSpPr/>
      </xdr:nvSpPr>
      <xdr:spPr>
        <a:xfrm>
          <a:off x="2038350" y="4361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229</xdr:row>
      <xdr:rowOff>19050</xdr:rowOff>
    </xdr:from>
    <xdr:to>
      <xdr:col>9</xdr:col>
      <xdr:colOff>156210</xdr:colOff>
      <xdr:row>229</xdr:row>
      <xdr:rowOff>156210</xdr:rowOff>
    </xdr:to>
    <xdr:sp macro="[0]!CapitalCostDefinition" textlink="">
      <xdr:nvSpPr>
        <xdr:cNvPr id="58" name="Oval 57">
          <a:extLst>
            <a:ext uri="{FF2B5EF4-FFF2-40B4-BE49-F238E27FC236}">
              <a16:creationId xmlns:a16="http://schemas.microsoft.com/office/drawing/2014/main" id="{00000000-0008-0000-0700-00003A000000}"/>
            </a:ext>
          </a:extLst>
        </xdr:cNvPr>
        <xdr:cNvSpPr/>
      </xdr:nvSpPr>
      <xdr:spPr>
        <a:xfrm>
          <a:off x="2038350" y="4041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229</xdr:row>
      <xdr:rowOff>19050</xdr:rowOff>
    </xdr:from>
    <xdr:to>
      <xdr:col>9</xdr:col>
      <xdr:colOff>156210</xdr:colOff>
      <xdr:row>229</xdr:row>
      <xdr:rowOff>156210</xdr:rowOff>
    </xdr:to>
    <xdr:sp macro="[0]!CapitalCostDefinition" textlink="">
      <xdr:nvSpPr>
        <xdr:cNvPr id="59" name="Oval 58">
          <a:extLst>
            <a:ext uri="{FF2B5EF4-FFF2-40B4-BE49-F238E27FC236}">
              <a16:creationId xmlns:a16="http://schemas.microsoft.com/office/drawing/2014/main" id="{00000000-0008-0000-0700-00003B000000}"/>
            </a:ext>
          </a:extLst>
        </xdr:cNvPr>
        <xdr:cNvSpPr/>
      </xdr:nvSpPr>
      <xdr:spPr>
        <a:xfrm>
          <a:off x="2038350" y="4041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148</xdr:row>
      <xdr:rowOff>19050</xdr:rowOff>
    </xdr:from>
    <xdr:to>
      <xdr:col>9</xdr:col>
      <xdr:colOff>156210</xdr:colOff>
      <xdr:row>148</xdr:row>
      <xdr:rowOff>156210</xdr:rowOff>
    </xdr:to>
    <xdr:sp macro="[0]!LCOEDefinition" textlink="">
      <xdr:nvSpPr>
        <xdr:cNvPr id="68" name="Oval 67">
          <a:extLst>
            <a:ext uri="{FF2B5EF4-FFF2-40B4-BE49-F238E27FC236}">
              <a16:creationId xmlns:a16="http://schemas.microsoft.com/office/drawing/2014/main" id="{00000000-0008-0000-0700-000044000000}"/>
            </a:ext>
          </a:extLst>
        </xdr:cNvPr>
        <xdr:cNvSpPr/>
      </xdr:nvSpPr>
      <xdr:spPr>
        <a:xfrm>
          <a:off x="2038350" y="1636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68</xdr:row>
      <xdr:rowOff>19050</xdr:rowOff>
    </xdr:from>
    <xdr:to>
      <xdr:col>9</xdr:col>
      <xdr:colOff>156210</xdr:colOff>
      <xdr:row>68</xdr:row>
      <xdr:rowOff>156210</xdr:rowOff>
    </xdr:to>
    <xdr:sp macro="[0]!OperatingExpensesDefinition" textlink="">
      <xdr:nvSpPr>
        <xdr:cNvPr id="69" name="Oval 68">
          <a:extLst>
            <a:ext uri="{FF2B5EF4-FFF2-40B4-BE49-F238E27FC236}">
              <a16:creationId xmlns:a16="http://schemas.microsoft.com/office/drawing/2014/main" id="{00000000-0008-0000-0700-000045000000}"/>
            </a:ext>
          </a:extLst>
        </xdr:cNvPr>
        <xdr:cNvSpPr/>
      </xdr:nvSpPr>
      <xdr:spPr>
        <a:xfrm>
          <a:off x="2038350" y="8020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353</xdr:row>
      <xdr:rowOff>19050</xdr:rowOff>
    </xdr:from>
    <xdr:to>
      <xdr:col>9</xdr:col>
      <xdr:colOff>156210</xdr:colOff>
      <xdr:row>353</xdr:row>
      <xdr:rowOff>156210</xdr:rowOff>
    </xdr:to>
    <xdr:sp macro="[0]!OperatingExpensesDefinition" textlink="">
      <xdr:nvSpPr>
        <xdr:cNvPr id="72" name="Oval 71">
          <a:extLst>
            <a:ext uri="{FF2B5EF4-FFF2-40B4-BE49-F238E27FC236}">
              <a16:creationId xmlns:a16="http://schemas.microsoft.com/office/drawing/2014/main" id="{00000000-0008-0000-0700-000048000000}"/>
            </a:ext>
          </a:extLst>
        </xdr:cNvPr>
        <xdr:cNvSpPr/>
      </xdr:nvSpPr>
      <xdr:spPr>
        <a:xfrm>
          <a:off x="2038350" y="5321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40</xdr:row>
      <xdr:rowOff>19050</xdr:rowOff>
    </xdr:from>
    <xdr:to>
      <xdr:col>13</xdr:col>
      <xdr:colOff>613410</xdr:colOff>
      <xdr:row>40</xdr:row>
      <xdr:rowOff>156210</xdr:rowOff>
    </xdr:to>
    <xdr:sp macro="[0]!WACCDefinition" textlink="">
      <xdr:nvSpPr>
        <xdr:cNvPr id="63" name="Oval 62">
          <a:extLst>
            <a:ext uri="{FF2B5EF4-FFF2-40B4-BE49-F238E27FC236}">
              <a16:creationId xmlns:a16="http://schemas.microsoft.com/office/drawing/2014/main" id="{00000000-0008-0000-0700-00003F000000}"/>
            </a:ext>
          </a:extLst>
        </xdr:cNvPr>
        <xdr:cNvSpPr/>
      </xdr:nvSpPr>
      <xdr:spPr>
        <a:xfrm>
          <a:off x="6788150" y="593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8</xdr:col>
      <xdr:colOff>54429</xdr:colOff>
      <xdr:row>493</xdr:row>
      <xdr:rowOff>30205</xdr:rowOff>
    </xdr:from>
    <xdr:to>
      <xdr:col>24</xdr:col>
      <xdr:colOff>462642</xdr:colOff>
      <xdr:row>537</xdr:row>
      <xdr:rowOff>1873</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1712900" y="82953734"/>
          <a:ext cx="13799242" cy="7367551"/>
          <a:chOff x="1662704" y="107131921"/>
          <a:chExt cx="14272061" cy="6980061"/>
        </a:xfrm>
      </xdr:grpSpPr>
      <xdr:grpSp>
        <xdr:nvGrpSpPr>
          <xdr:cNvPr id="62" name="Group 61">
            <a:extLst>
              <a:ext uri="{FF2B5EF4-FFF2-40B4-BE49-F238E27FC236}">
                <a16:creationId xmlns:a16="http://schemas.microsoft.com/office/drawing/2014/main" id="{00000000-0008-0000-0700-00003E000000}"/>
              </a:ext>
            </a:extLst>
          </xdr:cNvPr>
          <xdr:cNvGrpSpPr/>
        </xdr:nvGrpSpPr>
        <xdr:grpSpPr>
          <a:xfrm>
            <a:off x="1662704" y="107131921"/>
            <a:ext cx="14272061" cy="6980061"/>
            <a:chOff x="9629584" y="56981339"/>
            <a:chExt cx="22376031" cy="6678171"/>
          </a:xfrm>
        </xdr:grpSpPr>
        <xdr:graphicFrame macro="">
          <xdr:nvGraphicFramePr>
            <xdr:cNvPr id="65" name="Chart 64">
              <a:extLst>
                <a:ext uri="{FF2B5EF4-FFF2-40B4-BE49-F238E27FC236}">
                  <a16:creationId xmlns:a16="http://schemas.microsoft.com/office/drawing/2014/main" id="{00000000-0008-0000-0700-000041000000}"/>
                </a:ext>
              </a:extLst>
            </xdr:cNvPr>
            <xdr:cNvGraphicFramePr>
              <a:graphicFrameLocks/>
            </xdr:cNvGraphicFramePr>
          </xdr:nvGraphicFramePr>
          <xdr:xfrm>
            <a:off x="9629584" y="57106311"/>
            <a:ext cx="22376031" cy="6553199"/>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4" name="Group 63">
              <a:extLst>
                <a:ext uri="{FF2B5EF4-FFF2-40B4-BE49-F238E27FC236}">
                  <a16:creationId xmlns:a16="http://schemas.microsoft.com/office/drawing/2014/main" id="{00000000-0008-0000-0700-000040000000}"/>
                </a:ext>
              </a:extLst>
            </xdr:cNvPr>
            <xdr:cNvGrpSpPr/>
          </xdr:nvGrpSpPr>
          <xdr:grpSpPr>
            <a:xfrm>
              <a:off x="13389158" y="56981339"/>
              <a:ext cx="17685309" cy="632545"/>
              <a:chOff x="8596217" y="54545353"/>
              <a:chExt cx="8395817" cy="525808"/>
            </a:xfrm>
          </xdr:grpSpPr>
          <xdr:sp macro="" textlink="">
            <xdr:nvSpPr>
              <xdr:cNvPr id="67" name="Left Brace 66">
                <a:extLst>
                  <a:ext uri="{FF2B5EF4-FFF2-40B4-BE49-F238E27FC236}">
                    <a16:creationId xmlns:a16="http://schemas.microsoft.com/office/drawing/2014/main" id="{00000000-0008-0000-0700-000043000000}"/>
                  </a:ext>
                </a:extLst>
              </xdr:cNvPr>
              <xdr:cNvSpPr/>
            </xdr:nvSpPr>
            <xdr:spPr>
              <a:xfrm rot="5400000">
                <a:off x="12656014" y="50735140"/>
                <a:ext cx="276224" cy="8395817"/>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2266581" y="54545353"/>
                <a:ext cx="977143" cy="2005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pPr algn="ctr"/>
                <a:r>
                  <a:rPr lang="en-US" sz="1200" b="1"/>
                  <a:t>Future Projections</a:t>
                </a:r>
              </a:p>
            </xdr:txBody>
          </xdr:sp>
        </xdr:grpSp>
        <xdr:sp macro="" textlink="">
          <xdr:nvSpPr>
            <xdr:cNvPr id="66" name="TextBox 65">
              <a:extLst>
                <a:ext uri="{FF2B5EF4-FFF2-40B4-BE49-F238E27FC236}">
                  <a16:creationId xmlns:a16="http://schemas.microsoft.com/office/drawing/2014/main" id="{00000000-0008-0000-0700-000042000000}"/>
                </a:ext>
              </a:extLst>
            </xdr:cNvPr>
            <xdr:cNvSpPr txBox="1"/>
          </xdr:nvSpPr>
          <xdr:spPr>
            <a:xfrm>
              <a:off x="12031671" y="57091425"/>
              <a:ext cx="1660287" cy="2412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pPr algn="ctr"/>
              <a:r>
                <a:rPr lang="en-US" sz="1200" b="1"/>
                <a:t>Current (2013)</a:t>
              </a:r>
            </a:p>
          </xdr:txBody>
        </xdr:sp>
      </xdr:grpSp>
      <xdr:cxnSp macro="">
        <xdr:nvCxnSpPr>
          <xdr:cNvPr id="92" name="Straight Arrow Connector 91">
            <a:extLst>
              <a:ext uri="{FF2B5EF4-FFF2-40B4-BE49-F238E27FC236}">
                <a16:creationId xmlns:a16="http://schemas.microsoft.com/office/drawing/2014/main" id="{00000000-0008-0000-0700-00005C000000}"/>
              </a:ext>
            </a:extLst>
          </xdr:cNvPr>
          <xdr:cNvCxnSpPr/>
        </xdr:nvCxnSpPr>
        <xdr:spPr>
          <a:xfrm>
            <a:off x="3776381" y="107453206"/>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1211</xdr:colOff>
      <xdr:row>537</xdr:row>
      <xdr:rowOff>152696</xdr:rowOff>
    </xdr:from>
    <xdr:to>
      <xdr:col>24</xdr:col>
      <xdr:colOff>324971</xdr:colOff>
      <xdr:row>584</xdr:row>
      <xdr:rowOff>126953</xdr:rowOff>
    </xdr:to>
    <xdr:grpSp>
      <xdr:nvGrpSpPr>
        <xdr:cNvPr id="43" name="Group 42">
          <a:extLst>
            <a:ext uri="{FF2B5EF4-FFF2-40B4-BE49-F238E27FC236}">
              <a16:creationId xmlns:a16="http://schemas.microsoft.com/office/drawing/2014/main" id="{00000000-0008-0000-0700-00002B000000}"/>
            </a:ext>
          </a:extLst>
        </xdr:cNvPr>
        <xdr:cNvGrpSpPr/>
      </xdr:nvGrpSpPr>
      <xdr:grpSpPr>
        <a:xfrm>
          <a:off x="1166623" y="90472108"/>
          <a:ext cx="14207848" cy="7874404"/>
          <a:chOff x="1163421" y="114784820"/>
          <a:chExt cx="14211050" cy="7878557"/>
        </a:xfrm>
      </xdr:grpSpPr>
      <xdr:grpSp>
        <xdr:nvGrpSpPr>
          <xdr:cNvPr id="86" name="Group 85">
            <a:extLst>
              <a:ext uri="{FF2B5EF4-FFF2-40B4-BE49-F238E27FC236}">
                <a16:creationId xmlns:a16="http://schemas.microsoft.com/office/drawing/2014/main" id="{00000000-0008-0000-0700-000056000000}"/>
              </a:ext>
            </a:extLst>
          </xdr:cNvPr>
          <xdr:cNvGrpSpPr/>
        </xdr:nvGrpSpPr>
        <xdr:grpSpPr>
          <a:xfrm>
            <a:off x="1163421" y="114784820"/>
            <a:ext cx="14211050" cy="7878557"/>
            <a:chOff x="7952158" y="58599224"/>
            <a:chExt cx="22376031" cy="6933416"/>
          </a:xfrm>
        </xdr:grpSpPr>
        <xdr:graphicFrame macro="">
          <xdr:nvGraphicFramePr>
            <xdr:cNvPr id="88" name="Chart 87">
              <a:extLst>
                <a:ext uri="{FF2B5EF4-FFF2-40B4-BE49-F238E27FC236}">
                  <a16:creationId xmlns:a16="http://schemas.microsoft.com/office/drawing/2014/main" id="{00000000-0008-0000-0700-000058000000}"/>
                </a:ext>
              </a:extLst>
            </xdr:cNvPr>
            <xdr:cNvGraphicFramePr>
              <a:graphicFrameLocks/>
            </xdr:cNvGraphicFramePr>
          </xdr:nvGraphicFramePr>
          <xdr:xfrm>
            <a:off x="7952158" y="58979441"/>
            <a:ext cx="22376031" cy="6553199"/>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87" name="Group 86">
              <a:extLst>
                <a:ext uri="{FF2B5EF4-FFF2-40B4-BE49-F238E27FC236}">
                  <a16:creationId xmlns:a16="http://schemas.microsoft.com/office/drawing/2014/main" id="{00000000-0008-0000-0700-000057000000}"/>
                </a:ext>
              </a:extLst>
            </xdr:cNvPr>
            <xdr:cNvGrpSpPr/>
          </xdr:nvGrpSpPr>
          <xdr:grpSpPr>
            <a:xfrm>
              <a:off x="12896281" y="58599224"/>
              <a:ext cx="16832005" cy="544931"/>
              <a:chOff x="8362231" y="55890338"/>
              <a:chExt cx="7990725" cy="452979"/>
            </a:xfrm>
          </xdr:grpSpPr>
          <xdr:sp macro="" textlink="">
            <xdr:nvSpPr>
              <xdr:cNvPr id="90" name="Left Brace 89">
                <a:extLst>
                  <a:ext uri="{FF2B5EF4-FFF2-40B4-BE49-F238E27FC236}">
                    <a16:creationId xmlns:a16="http://schemas.microsoft.com/office/drawing/2014/main" id="{00000000-0008-0000-0700-00005A000000}"/>
                  </a:ext>
                </a:extLst>
              </xdr:cNvPr>
              <xdr:cNvSpPr/>
            </xdr:nvSpPr>
            <xdr:spPr>
              <a:xfrm rot="5400000">
                <a:off x="12219482" y="52209842"/>
                <a:ext cx="276224" cy="79907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1" name="TextBox 90">
                <a:extLst>
                  <a:ext uri="{FF2B5EF4-FFF2-40B4-BE49-F238E27FC236}">
                    <a16:creationId xmlns:a16="http://schemas.microsoft.com/office/drawing/2014/main" id="{00000000-0008-0000-0700-00005B000000}"/>
                  </a:ext>
                </a:extLst>
              </xdr:cNvPr>
              <xdr:cNvSpPr txBox="1"/>
            </xdr:nvSpPr>
            <xdr:spPr>
              <a:xfrm>
                <a:off x="11574650" y="55890338"/>
                <a:ext cx="1538758" cy="334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sp macro="" textlink="">
          <xdr:nvSpPr>
            <xdr:cNvPr id="89" name="TextBox 88">
              <a:extLst>
                <a:ext uri="{FF2B5EF4-FFF2-40B4-BE49-F238E27FC236}">
                  <a16:creationId xmlns:a16="http://schemas.microsoft.com/office/drawing/2014/main" id="{00000000-0008-0000-0700-000059000000}"/>
                </a:ext>
              </a:extLst>
            </xdr:cNvPr>
            <xdr:cNvSpPr txBox="1"/>
          </xdr:nvSpPr>
          <xdr:spPr>
            <a:xfrm>
              <a:off x="11730172" y="58612132"/>
              <a:ext cx="1612804" cy="2344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pPr algn="ctr"/>
              <a:r>
                <a:rPr lang="en-US" sz="1200" b="1"/>
                <a:t>Current (2013)</a:t>
              </a:r>
            </a:p>
          </xdr:txBody>
        </xdr:sp>
      </xdr:grpSp>
      <xdr:cxnSp macro="">
        <xdr:nvCxnSpPr>
          <xdr:cNvPr id="93" name="Straight Arrow Connector 92">
            <a:extLst>
              <a:ext uri="{FF2B5EF4-FFF2-40B4-BE49-F238E27FC236}">
                <a16:creationId xmlns:a16="http://schemas.microsoft.com/office/drawing/2014/main" id="{00000000-0008-0000-0700-00005D000000}"/>
              </a:ext>
            </a:extLst>
          </xdr:cNvPr>
          <xdr:cNvCxnSpPr/>
        </xdr:nvCxnSpPr>
        <xdr:spPr>
          <a:xfrm>
            <a:off x="4000499" y="115253334"/>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17259</xdr:colOff>
      <xdr:row>590</xdr:row>
      <xdr:rowOff>168196</xdr:rowOff>
    </xdr:from>
    <xdr:to>
      <xdr:col>24</xdr:col>
      <xdr:colOff>190500</xdr:colOff>
      <xdr:row>631</xdr:row>
      <xdr:rowOff>29670</xdr:rowOff>
    </xdr:to>
    <xdr:grpSp>
      <xdr:nvGrpSpPr>
        <xdr:cNvPr id="44" name="Group 43">
          <a:extLst>
            <a:ext uri="{FF2B5EF4-FFF2-40B4-BE49-F238E27FC236}">
              <a16:creationId xmlns:a16="http://schemas.microsoft.com/office/drawing/2014/main" id="{00000000-0008-0000-0700-00002C000000}"/>
            </a:ext>
          </a:extLst>
        </xdr:cNvPr>
        <xdr:cNvGrpSpPr/>
      </xdr:nvGrpSpPr>
      <xdr:grpSpPr>
        <a:xfrm>
          <a:off x="1182671" y="99396284"/>
          <a:ext cx="14057329" cy="6753092"/>
          <a:chOff x="1173866" y="130184446"/>
          <a:chExt cx="14025313" cy="7114081"/>
        </a:xfrm>
      </xdr:grpSpPr>
      <xdr:grpSp>
        <xdr:nvGrpSpPr>
          <xdr:cNvPr id="80" name="Group 79">
            <a:extLst>
              <a:ext uri="{FF2B5EF4-FFF2-40B4-BE49-F238E27FC236}">
                <a16:creationId xmlns:a16="http://schemas.microsoft.com/office/drawing/2014/main" id="{00000000-0008-0000-0700-000050000000}"/>
              </a:ext>
            </a:extLst>
          </xdr:cNvPr>
          <xdr:cNvGrpSpPr/>
        </xdr:nvGrpSpPr>
        <xdr:grpSpPr>
          <a:xfrm>
            <a:off x="1173866" y="130184446"/>
            <a:ext cx="14025313" cy="7114081"/>
            <a:chOff x="6694532" y="57096960"/>
            <a:chExt cx="22376031" cy="6665680"/>
          </a:xfrm>
        </xdr:grpSpPr>
        <xdr:graphicFrame macro="">
          <xdr:nvGraphicFramePr>
            <xdr:cNvPr id="82" name="Chart 81">
              <a:extLst>
                <a:ext uri="{FF2B5EF4-FFF2-40B4-BE49-F238E27FC236}">
                  <a16:creationId xmlns:a16="http://schemas.microsoft.com/office/drawing/2014/main" id="{00000000-0008-0000-0700-000052000000}"/>
                </a:ext>
              </a:extLst>
            </xdr:cNvPr>
            <xdr:cNvGraphicFramePr>
              <a:graphicFrameLocks/>
            </xdr:cNvGraphicFramePr>
          </xdr:nvGraphicFramePr>
          <xdr:xfrm>
            <a:off x="6694532" y="57209440"/>
            <a:ext cx="22376031"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81" name="Group 80">
              <a:extLst>
                <a:ext uri="{FF2B5EF4-FFF2-40B4-BE49-F238E27FC236}">
                  <a16:creationId xmlns:a16="http://schemas.microsoft.com/office/drawing/2014/main" id="{00000000-0008-0000-0700-000051000000}"/>
                </a:ext>
              </a:extLst>
            </xdr:cNvPr>
            <xdr:cNvGrpSpPr/>
          </xdr:nvGrpSpPr>
          <xdr:grpSpPr>
            <a:xfrm>
              <a:off x="11458492" y="57161574"/>
              <a:ext cx="16960803" cy="568075"/>
              <a:chOff x="7679665" y="54695312"/>
              <a:chExt cx="8051870" cy="472218"/>
            </a:xfrm>
          </xdr:grpSpPr>
          <xdr:sp macro="" textlink="">
            <xdr:nvSpPr>
              <xdr:cNvPr id="84" name="Left Brace 83">
                <a:extLst>
                  <a:ext uri="{FF2B5EF4-FFF2-40B4-BE49-F238E27FC236}">
                    <a16:creationId xmlns:a16="http://schemas.microsoft.com/office/drawing/2014/main" id="{00000000-0008-0000-0700-000054000000}"/>
                  </a:ext>
                </a:extLst>
              </xdr:cNvPr>
              <xdr:cNvSpPr/>
            </xdr:nvSpPr>
            <xdr:spPr>
              <a:xfrm rot="5400000">
                <a:off x="11600107" y="51036102"/>
                <a:ext cx="210986" cy="8051870"/>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5" name="TextBox 84">
                <a:extLst>
                  <a:ext uri="{FF2B5EF4-FFF2-40B4-BE49-F238E27FC236}">
                    <a16:creationId xmlns:a16="http://schemas.microsoft.com/office/drawing/2014/main" id="{00000000-0008-0000-0700-000055000000}"/>
                  </a:ext>
                </a:extLst>
              </xdr:cNvPr>
              <xdr:cNvSpPr txBox="1"/>
            </xdr:nvSpPr>
            <xdr:spPr>
              <a:xfrm>
                <a:off x="11042146" y="54695312"/>
                <a:ext cx="1486999" cy="3947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3" name="TextBox 82">
              <a:extLst>
                <a:ext uri="{FF2B5EF4-FFF2-40B4-BE49-F238E27FC236}">
                  <a16:creationId xmlns:a16="http://schemas.microsoft.com/office/drawing/2014/main" id="{00000000-0008-0000-0700-000053000000}"/>
                </a:ext>
              </a:extLst>
            </xdr:cNvPr>
            <xdr:cNvSpPr txBox="1"/>
          </xdr:nvSpPr>
          <xdr:spPr>
            <a:xfrm>
              <a:off x="10124466" y="57096960"/>
              <a:ext cx="1877365" cy="291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r>
                <a:rPr lang="en-US" sz="1400" b="1"/>
                <a:t>Current (2013)</a:t>
              </a:r>
            </a:p>
          </xdr:txBody>
        </xdr:sp>
      </xdr:grpSp>
      <xdr:cxnSp macro="">
        <xdr:nvCxnSpPr>
          <xdr:cNvPr id="94" name="Straight Arrow Connector 93">
            <a:extLst>
              <a:ext uri="{FF2B5EF4-FFF2-40B4-BE49-F238E27FC236}">
                <a16:creationId xmlns:a16="http://schemas.microsoft.com/office/drawing/2014/main" id="{00000000-0008-0000-0700-00005E000000}"/>
              </a:ext>
            </a:extLst>
          </xdr:cNvPr>
          <xdr:cNvCxnSpPr/>
        </xdr:nvCxnSpPr>
        <xdr:spPr>
          <a:xfrm>
            <a:off x="3823607" y="130424464"/>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71966</xdr:colOff>
      <xdr:row>636</xdr:row>
      <xdr:rowOff>151371</xdr:rowOff>
    </xdr:from>
    <xdr:to>
      <xdr:col>23</xdr:col>
      <xdr:colOff>664028</xdr:colOff>
      <xdr:row>683</xdr:row>
      <xdr:rowOff>156549</xdr:rowOff>
    </xdr:to>
    <xdr:grpSp>
      <xdr:nvGrpSpPr>
        <xdr:cNvPr id="45" name="Group 44">
          <a:extLst>
            <a:ext uri="{FF2B5EF4-FFF2-40B4-BE49-F238E27FC236}">
              <a16:creationId xmlns:a16="http://schemas.microsoft.com/office/drawing/2014/main" id="{00000000-0008-0000-0700-00002D000000}"/>
            </a:ext>
          </a:extLst>
        </xdr:cNvPr>
        <xdr:cNvGrpSpPr/>
      </xdr:nvGrpSpPr>
      <xdr:grpSpPr>
        <a:xfrm>
          <a:off x="901201" y="107111518"/>
          <a:ext cx="14061533" cy="7905325"/>
          <a:chOff x="1119716" y="138148265"/>
          <a:chExt cx="13943391" cy="8311451"/>
        </a:xfrm>
      </xdr:grpSpPr>
      <xdr:grpSp>
        <xdr:nvGrpSpPr>
          <xdr:cNvPr id="74" name="Group 73">
            <a:extLst>
              <a:ext uri="{FF2B5EF4-FFF2-40B4-BE49-F238E27FC236}">
                <a16:creationId xmlns:a16="http://schemas.microsoft.com/office/drawing/2014/main" id="{00000000-0008-0000-0700-00004A000000}"/>
              </a:ext>
            </a:extLst>
          </xdr:cNvPr>
          <xdr:cNvGrpSpPr/>
        </xdr:nvGrpSpPr>
        <xdr:grpSpPr>
          <a:xfrm>
            <a:off x="1119716" y="138148265"/>
            <a:ext cx="13943391" cy="8311451"/>
            <a:chOff x="7553575" y="56463078"/>
            <a:chExt cx="13457636" cy="6935588"/>
          </a:xfrm>
        </xdr:grpSpPr>
        <xdr:graphicFrame macro="">
          <xdr:nvGraphicFramePr>
            <xdr:cNvPr id="76" name="Chart 75">
              <a:extLst>
                <a:ext uri="{FF2B5EF4-FFF2-40B4-BE49-F238E27FC236}">
                  <a16:creationId xmlns:a16="http://schemas.microsoft.com/office/drawing/2014/main" id="{00000000-0008-0000-0700-00004C000000}"/>
                </a:ext>
              </a:extLst>
            </xdr:cNvPr>
            <xdr:cNvGraphicFramePr>
              <a:graphicFrameLocks/>
            </xdr:cNvGraphicFramePr>
          </xdr:nvGraphicFramePr>
          <xdr:xfrm>
            <a:off x="7553575" y="56845465"/>
            <a:ext cx="13457636" cy="6553201"/>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75" name="Group 74">
              <a:extLst>
                <a:ext uri="{FF2B5EF4-FFF2-40B4-BE49-F238E27FC236}">
                  <a16:creationId xmlns:a16="http://schemas.microsoft.com/office/drawing/2014/main" id="{00000000-0008-0000-0700-00004B000000}"/>
                </a:ext>
              </a:extLst>
            </xdr:cNvPr>
            <xdr:cNvGrpSpPr/>
          </xdr:nvGrpSpPr>
          <xdr:grpSpPr>
            <a:xfrm>
              <a:off x="10428886" y="56469165"/>
              <a:ext cx="10293396" cy="585000"/>
              <a:chOff x="7190875" y="54119396"/>
              <a:chExt cx="4886625" cy="486284"/>
            </a:xfrm>
          </xdr:grpSpPr>
          <xdr:sp macro="" textlink="">
            <xdr:nvSpPr>
              <xdr:cNvPr id="78" name="Left Brace 77">
                <a:extLst>
                  <a:ext uri="{FF2B5EF4-FFF2-40B4-BE49-F238E27FC236}">
                    <a16:creationId xmlns:a16="http://schemas.microsoft.com/office/drawing/2014/main" id="{00000000-0008-0000-0700-00004E000000}"/>
                  </a:ext>
                </a:extLst>
              </xdr:cNvPr>
              <xdr:cNvSpPr/>
            </xdr:nvSpPr>
            <xdr:spPr>
              <a:xfrm rot="5400000">
                <a:off x="9463896" y="51992076"/>
                <a:ext cx="340583" cy="48866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9001316" y="54119396"/>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sp macro="" textlink="">
          <xdr:nvSpPr>
            <xdr:cNvPr id="77" name="TextBox 76">
              <a:extLst>
                <a:ext uri="{FF2B5EF4-FFF2-40B4-BE49-F238E27FC236}">
                  <a16:creationId xmlns:a16="http://schemas.microsoft.com/office/drawing/2014/main" id="{00000000-0008-0000-0700-00004D000000}"/>
                </a:ext>
              </a:extLst>
            </xdr:cNvPr>
            <xdr:cNvSpPr txBox="1"/>
          </xdr:nvSpPr>
          <xdr:spPr>
            <a:xfrm>
              <a:off x="9403238" y="56463078"/>
              <a:ext cx="1512827" cy="3374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95" name="Straight Arrow Connector 94">
            <a:extLst>
              <a:ext uri="{FF2B5EF4-FFF2-40B4-BE49-F238E27FC236}">
                <a16:creationId xmlns:a16="http://schemas.microsoft.com/office/drawing/2014/main" id="{00000000-0008-0000-0700-00005F000000}"/>
              </a:ext>
            </a:extLst>
          </xdr:cNvPr>
          <xdr:cNvCxnSpPr/>
        </xdr:nvCxnSpPr>
        <xdr:spPr>
          <a:xfrm>
            <a:off x="3823607" y="138374890"/>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9</xdr:col>
          <xdr:colOff>828675</xdr:colOff>
          <xdr:row>2</xdr:row>
          <xdr:rowOff>85725</xdr:rowOff>
        </xdr:from>
        <xdr:to>
          <xdr:col>11</xdr:col>
          <xdr:colOff>428625</xdr:colOff>
          <xdr:row>4</xdr:row>
          <xdr:rowOff>85725</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0700-0000017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733425</xdr:colOff>
          <xdr:row>2</xdr:row>
          <xdr:rowOff>85725</xdr:rowOff>
        </xdr:from>
        <xdr:to>
          <xdr:col>14</xdr:col>
          <xdr:colOff>0</xdr:colOff>
          <xdr:row>4</xdr:row>
          <xdr:rowOff>85725</xdr:rowOff>
        </xdr:to>
        <xdr:sp macro="" textlink="">
          <xdr:nvSpPr>
            <xdr:cNvPr id="94211" name="Button 3" hidden="1">
              <a:extLst>
                <a:ext uri="{63B3BB69-23CF-44E3-9099-C40C66FF867C}">
                  <a14:compatExt spid="_x0000_s94211"/>
                </a:ext>
                <a:ext uri="{FF2B5EF4-FFF2-40B4-BE49-F238E27FC236}">
                  <a16:creationId xmlns:a16="http://schemas.microsoft.com/office/drawing/2014/main" id="{00000000-0008-0000-0700-0000037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276225</xdr:colOff>
          <xdr:row>2</xdr:row>
          <xdr:rowOff>76200</xdr:rowOff>
        </xdr:from>
        <xdr:to>
          <xdr:col>16</xdr:col>
          <xdr:colOff>352425</xdr:colOff>
          <xdr:row>4</xdr:row>
          <xdr:rowOff>76200</xdr:rowOff>
        </xdr:to>
        <xdr:sp macro="" textlink="">
          <xdr:nvSpPr>
            <xdr:cNvPr id="94212" name="Button 4" hidden="1">
              <a:extLst>
                <a:ext uri="{63B3BB69-23CF-44E3-9099-C40C66FF867C}">
                  <a14:compatExt spid="_x0000_s94212"/>
                </a:ext>
                <a:ext uri="{FF2B5EF4-FFF2-40B4-BE49-F238E27FC236}">
                  <a16:creationId xmlns:a16="http://schemas.microsoft.com/office/drawing/2014/main" id="{00000000-0008-0000-0700-0000047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Graphics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571500</xdr:colOff>
          <xdr:row>2</xdr:row>
          <xdr:rowOff>76200</xdr:rowOff>
        </xdr:from>
        <xdr:to>
          <xdr:col>18</xdr:col>
          <xdr:colOff>638175</xdr:colOff>
          <xdr:row>4</xdr:row>
          <xdr:rowOff>76200</xdr:rowOff>
        </xdr:to>
        <xdr:sp macro="" textlink="">
          <xdr:nvSpPr>
            <xdr:cNvPr id="94210" name="Button 2" hidden="1">
              <a:extLst>
                <a:ext uri="{63B3BB69-23CF-44E3-9099-C40C66FF867C}">
                  <a14:compatExt spid="_x0000_s94210"/>
                </a:ext>
                <a:ext uri="{FF2B5EF4-FFF2-40B4-BE49-F238E27FC236}">
                  <a16:creationId xmlns:a16="http://schemas.microsoft.com/office/drawing/2014/main" id="{00000000-0008-0000-0700-0000027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Data Sources</a:t>
              </a:r>
            </a:p>
          </xdr:txBody>
        </xdr:sp>
        <xdr:clientData fPrintsWithSheet="0"/>
      </xdr:twoCellAnchor>
    </mc:Choice>
    <mc:Fallback/>
  </mc:AlternateContent>
</xdr:wsDr>
</file>

<file path=xl/drawings/drawing28.xml><?xml version="1.0" encoding="utf-8"?>
<c:userShapes xmlns:c="http://schemas.openxmlformats.org/drawingml/2006/chart">
  <cdr:relSizeAnchor xmlns:cdr="http://schemas.openxmlformats.org/drawingml/2006/chartDrawing">
    <cdr:from>
      <cdr:x>0.13835</cdr:x>
      <cdr:y>0.08837</cdr:y>
    </cdr:from>
    <cdr:to>
      <cdr:x>0.15674</cdr:x>
      <cdr:y>0.88021</cdr:y>
    </cdr:to>
    <cdr:sp macro="" textlink="">
      <cdr:nvSpPr>
        <cdr:cNvPr id="2" name="Rectangle 1"/>
        <cdr:cNvSpPr/>
      </cdr:nvSpPr>
      <cdr:spPr>
        <a:xfrm xmlns:a="http://schemas.openxmlformats.org/drawingml/2006/main">
          <a:off x="1974513" y="605289"/>
          <a:ext cx="262430" cy="5423648"/>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9.xml><?xml version="1.0" encoding="utf-8"?>
<c:userShapes xmlns:c="http://schemas.openxmlformats.org/drawingml/2006/chart">
  <cdr:relSizeAnchor xmlns:cdr="http://schemas.openxmlformats.org/drawingml/2006/chartDrawing">
    <cdr:from>
      <cdr:x>0.18738</cdr:x>
      <cdr:y>0.07702</cdr:y>
    </cdr:from>
    <cdr:to>
      <cdr:x>0.2091</cdr:x>
      <cdr:y>0.91673</cdr:y>
    </cdr:to>
    <cdr:sp macro="" textlink="">
      <cdr:nvSpPr>
        <cdr:cNvPr id="2" name="Rectangle 1"/>
        <cdr:cNvSpPr/>
      </cdr:nvSpPr>
      <cdr:spPr>
        <a:xfrm xmlns:a="http://schemas.openxmlformats.org/drawingml/2006/main">
          <a:off x="2662884" y="573530"/>
          <a:ext cx="308666" cy="6252883"/>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0.xml><?xml version="1.0" encoding="utf-8"?>
<c:userShapes xmlns:c="http://schemas.openxmlformats.org/drawingml/2006/chart">
  <cdr:relSizeAnchor xmlns:cdr="http://schemas.openxmlformats.org/drawingml/2006/chartDrawing">
    <cdr:from>
      <cdr:x>0.17944</cdr:x>
      <cdr:y>0.0872</cdr:y>
    </cdr:from>
    <cdr:to>
      <cdr:x>0.1996</cdr:x>
      <cdr:y>0.88098</cdr:y>
    </cdr:to>
    <cdr:sp macro="" textlink="">
      <cdr:nvSpPr>
        <cdr:cNvPr id="2" name="Rectangle 1"/>
        <cdr:cNvSpPr/>
      </cdr:nvSpPr>
      <cdr:spPr>
        <a:xfrm xmlns:a="http://schemas.openxmlformats.org/drawingml/2006/main">
          <a:off x="2516725" y="609855"/>
          <a:ext cx="282695" cy="5551715"/>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1.xml><?xml version="1.0" encoding="utf-8"?>
<c:userShapes xmlns:c="http://schemas.openxmlformats.org/drawingml/2006/chart">
  <cdr:relSizeAnchor xmlns:cdr="http://schemas.openxmlformats.org/drawingml/2006/chartDrawing">
    <cdr:from>
      <cdr:x>0.18747</cdr:x>
      <cdr:y>0.02918</cdr:y>
    </cdr:from>
    <cdr:to>
      <cdr:x>0.20087</cdr:x>
      <cdr:y>0.85022</cdr:y>
    </cdr:to>
    <cdr:sp macro="" textlink="">
      <cdr:nvSpPr>
        <cdr:cNvPr id="2" name="Rectangle 1"/>
        <cdr:cNvSpPr/>
      </cdr:nvSpPr>
      <cdr:spPr>
        <a:xfrm xmlns:a="http://schemas.openxmlformats.org/drawingml/2006/main">
          <a:off x="2620570" y="217962"/>
          <a:ext cx="187376" cy="6132621"/>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2.xml><?xml version="1.0" encoding="utf-8"?>
<xdr:wsDr xmlns:xdr="http://schemas.openxmlformats.org/drawingml/2006/spreadsheetDrawing" xmlns:a="http://schemas.openxmlformats.org/drawingml/2006/main">
  <xdr:twoCellAnchor>
    <xdr:from>
      <xdr:col>9</xdr:col>
      <xdr:colOff>19050</xdr:colOff>
      <xdr:row>23</xdr:row>
      <xdr:rowOff>19050</xdr:rowOff>
    </xdr:from>
    <xdr:to>
      <xdr:col>9</xdr:col>
      <xdr:colOff>156210</xdr:colOff>
      <xdr:row>23</xdr:row>
      <xdr:rowOff>156210</xdr:rowOff>
    </xdr:to>
    <xdr:sp macro="[0]!CapitalCostDefinition" textlink="">
      <xdr:nvSpPr>
        <xdr:cNvPr id="3" name="Oval 2">
          <a:extLst>
            <a:ext uri="{FF2B5EF4-FFF2-40B4-BE49-F238E27FC236}">
              <a16:creationId xmlns:a16="http://schemas.microsoft.com/office/drawing/2014/main" id="{00000000-0008-0000-0800-000003000000}"/>
            </a:ext>
          </a:extLst>
        </xdr:cNvPr>
        <xdr:cNvSpPr/>
      </xdr:nvSpPr>
      <xdr:spPr>
        <a:xfrm>
          <a:off x="1466850" y="5848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0</xdr:rowOff>
    </xdr:from>
    <xdr:to>
      <xdr:col>9</xdr:col>
      <xdr:colOff>156210</xdr:colOff>
      <xdr:row>31</xdr:row>
      <xdr:rowOff>0</xdr:rowOff>
    </xdr:to>
    <xdr:sp macro="[0]!OvernightCapitalCostDefinition" textlink="">
      <xdr:nvSpPr>
        <xdr:cNvPr id="4" name="Oval 3">
          <a:extLst>
            <a:ext uri="{FF2B5EF4-FFF2-40B4-BE49-F238E27FC236}">
              <a16:creationId xmlns:a16="http://schemas.microsoft.com/office/drawing/2014/main" id="{00000000-0008-0000-0800-000004000000}"/>
            </a:ext>
          </a:extLst>
        </xdr:cNvPr>
        <xdr:cNvSpPr/>
      </xdr:nvSpPr>
      <xdr:spPr>
        <a:xfrm>
          <a:off x="1466850" y="78200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57</xdr:row>
      <xdr:rowOff>19050</xdr:rowOff>
    </xdr:from>
    <xdr:to>
      <xdr:col>9</xdr:col>
      <xdr:colOff>156210</xdr:colOff>
      <xdr:row>57</xdr:row>
      <xdr:rowOff>156210</xdr:rowOff>
    </xdr:to>
    <xdr:sp macro="[0]!InterconnectionCostDefinition" textlink="">
      <xdr:nvSpPr>
        <xdr:cNvPr id="5" name="Oval 4">
          <a:extLst>
            <a:ext uri="{FF2B5EF4-FFF2-40B4-BE49-F238E27FC236}">
              <a16:creationId xmlns:a16="http://schemas.microsoft.com/office/drawing/2014/main" id="{00000000-0008-0000-0800-000005000000}"/>
            </a:ext>
          </a:extLst>
        </xdr:cNvPr>
        <xdr:cNvSpPr/>
      </xdr:nvSpPr>
      <xdr:spPr>
        <a:xfrm>
          <a:off x="1466850" y="10953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61</xdr:row>
      <xdr:rowOff>19050</xdr:rowOff>
    </xdr:from>
    <xdr:to>
      <xdr:col>9</xdr:col>
      <xdr:colOff>156210</xdr:colOff>
      <xdr:row>61</xdr:row>
      <xdr:rowOff>156210</xdr:rowOff>
    </xdr:to>
    <xdr:sp macro="[0]!GridFeatureDefinition" textlink="">
      <xdr:nvSpPr>
        <xdr:cNvPr id="6" name="Oval 5">
          <a:extLst>
            <a:ext uri="{FF2B5EF4-FFF2-40B4-BE49-F238E27FC236}">
              <a16:creationId xmlns:a16="http://schemas.microsoft.com/office/drawing/2014/main" id="{00000000-0008-0000-0800-000006000000}"/>
            </a:ext>
          </a:extLst>
        </xdr:cNvPr>
        <xdr:cNvSpPr/>
      </xdr:nvSpPr>
      <xdr:spPr>
        <a:xfrm>
          <a:off x="1466850" y="119253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65</xdr:row>
      <xdr:rowOff>19050</xdr:rowOff>
    </xdr:from>
    <xdr:to>
      <xdr:col>9</xdr:col>
      <xdr:colOff>156210</xdr:colOff>
      <xdr:row>65</xdr:row>
      <xdr:rowOff>156210</xdr:rowOff>
    </xdr:to>
    <xdr:sp macro="[0]!SpurLineCostDefinition" textlink="">
      <xdr:nvSpPr>
        <xdr:cNvPr id="7" name="Oval 6">
          <a:extLst>
            <a:ext uri="{FF2B5EF4-FFF2-40B4-BE49-F238E27FC236}">
              <a16:creationId xmlns:a16="http://schemas.microsoft.com/office/drawing/2014/main" id="{00000000-0008-0000-0800-000007000000}"/>
            </a:ext>
          </a:extLst>
        </xdr:cNvPr>
        <xdr:cNvSpPr/>
      </xdr:nvSpPr>
      <xdr:spPr>
        <a:xfrm>
          <a:off x="1466850" y="12896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27</xdr:row>
      <xdr:rowOff>19050</xdr:rowOff>
    </xdr:from>
    <xdr:to>
      <xdr:col>9</xdr:col>
      <xdr:colOff>156210</xdr:colOff>
      <xdr:row>27</xdr:row>
      <xdr:rowOff>156210</xdr:rowOff>
    </xdr:to>
    <xdr:sp macro="[0]!ConstructionFinanceDefinition" textlink="">
      <xdr:nvSpPr>
        <xdr:cNvPr id="8" name="Oval 7">
          <a:extLst>
            <a:ext uri="{FF2B5EF4-FFF2-40B4-BE49-F238E27FC236}">
              <a16:creationId xmlns:a16="http://schemas.microsoft.com/office/drawing/2014/main" id="{00000000-0008-0000-0800-000008000000}"/>
            </a:ext>
          </a:extLst>
        </xdr:cNvPr>
        <xdr:cNvSpPr/>
      </xdr:nvSpPr>
      <xdr:spPr>
        <a:xfrm>
          <a:off x="1466850" y="68199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xdr:row>
      <xdr:rowOff>0</xdr:rowOff>
    </xdr:from>
    <xdr:to>
      <xdr:col>9</xdr:col>
      <xdr:colOff>156210</xdr:colOff>
      <xdr:row>35</xdr:row>
      <xdr:rowOff>0</xdr:rowOff>
    </xdr:to>
    <xdr:sp macro="[0]!OperatingExpensesDefinition" textlink="">
      <xdr:nvSpPr>
        <xdr:cNvPr id="9" name="Oval 8">
          <a:extLst>
            <a:ext uri="{FF2B5EF4-FFF2-40B4-BE49-F238E27FC236}">
              <a16:creationId xmlns:a16="http://schemas.microsoft.com/office/drawing/2014/main" id="{00000000-0008-0000-0800-000009000000}"/>
            </a:ext>
          </a:extLst>
        </xdr:cNvPr>
        <xdr:cNvSpPr/>
      </xdr:nvSpPr>
      <xdr:spPr>
        <a:xfrm>
          <a:off x="1466850" y="87915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0]!CapacityFactorDefinition" textlink="">
      <xdr:nvSpPr>
        <xdr:cNvPr id="10" name="Oval 9">
          <a:extLst>
            <a:ext uri="{FF2B5EF4-FFF2-40B4-BE49-F238E27FC236}">
              <a16:creationId xmlns:a16="http://schemas.microsoft.com/office/drawing/2014/main" id="{00000000-0008-0000-0800-00000A000000}"/>
            </a:ext>
          </a:extLst>
        </xdr:cNvPr>
        <xdr:cNvSpPr/>
      </xdr:nvSpPr>
      <xdr:spPr>
        <a:xfrm>
          <a:off x="1466850" y="291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xdr:row>
      <xdr:rowOff>19050</xdr:rowOff>
    </xdr:from>
    <xdr:to>
      <xdr:col>9</xdr:col>
      <xdr:colOff>156210</xdr:colOff>
      <xdr:row>15</xdr:row>
      <xdr:rowOff>156210</xdr:rowOff>
    </xdr:to>
    <xdr:sp macro="[0]!AnnualEnergyProductionDefinition" textlink="">
      <xdr:nvSpPr>
        <xdr:cNvPr id="11" name="Oval 10">
          <a:extLst>
            <a:ext uri="{FF2B5EF4-FFF2-40B4-BE49-F238E27FC236}">
              <a16:creationId xmlns:a16="http://schemas.microsoft.com/office/drawing/2014/main" id="{00000000-0008-0000-0800-00000B000000}"/>
            </a:ext>
          </a:extLst>
        </xdr:cNvPr>
        <xdr:cNvSpPr/>
      </xdr:nvSpPr>
      <xdr:spPr>
        <a:xfrm>
          <a:off x="1466850" y="48768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52</xdr:row>
      <xdr:rowOff>19050</xdr:rowOff>
    </xdr:from>
    <xdr:to>
      <xdr:col>9</xdr:col>
      <xdr:colOff>156210</xdr:colOff>
      <xdr:row>52</xdr:row>
      <xdr:rowOff>156210</xdr:rowOff>
    </xdr:to>
    <xdr:sp macro="[0]!WACCDefinition" textlink="">
      <xdr:nvSpPr>
        <xdr:cNvPr id="12" name="Oval 11">
          <a:extLst>
            <a:ext uri="{FF2B5EF4-FFF2-40B4-BE49-F238E27FC236}">
              <a16:creationId xmlns:a16="http://schemas.microsoft.com/office/drawing/2014/main" id="{00000000-0008-0000-0800-00000C000000}"/>
            </a:ext>
          </a:extLst>
        </xdr:cNvPr>
        <xdr:cNvSpPr/>
      </xdr:nvSpPr>
      <xdr:spPr>
        <a:xfrm>
          <a:off x="1466850" y="98774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70</xdr:row>
      <xdr:rowOff>19050</xdr:rowOff>
    </xdr:from>
    <xdr:to>
      <xdr:col>9</xdr:col>
      <xdr:colOff>156210</xdr:colOff>
      <xdr:row>70</xdr:row>
      <xdr:rowOff>156210</xdr:rowOff>
    </xdr:to>
    <xdr:sp macro="[0]!LCOEDefinition" textlink="">
      <xdr:nvSpPr>
        <xdr:cNvPr id="13" name="Oval 12">
          <a:extLst>
            <a:ext uri="{FF2B5EF4-FFF2-40B4-BE49-F238E27FC236}">
              <a16:creationId xmlns:a16="http://schemas.microsoft.com/office/drawing/2014/main" id="{00000000-0008-0000-0800-00000D000000}"/>
            </a:ext>
          </a:extLst>
        </xdr:cNvPr>
        <xdr:cNvSpPr/>
      </xdr:nvSpPr>
      <xdr:spPr>
        <a:xfrm>
          <a:off x="1466850" y="139827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200</xdr:row>
      <xdr:rowOff>19050</xdr:rowOff>
    </xdr:from>
    <xdr:to>
      <xdr:col>9</xdr:col>
      <xdr:colOff>156210</xdr:colOff>
      <xdr:row>200</xdr:row>
      <xdr:rowOff>156210</xdr:rowOff>
    </xdr:to>
    <xdr:sp macro="[0]!InterconnectionCostDefinition" textlink="">
      <xdr:nvSpPr>
        <xdr:cNvPr id="26" name="Oval 25">
          <a:extLst>
            <a:ext uri="{FF2B5EF4-FFF2-40B4-BE49-F238E27FC236}">
              <a16:creationId xmlns:a16="http://schemas.microsoft.com/office/drawing/2014/main" id="{00000000-0008-0000-0800-00001A000000}"/>
            </a:ext>
          </a:extLst>
        </xdr:cNvPr>
        <xdr:cNvSpPr/>
      </xdr:nvSpPr>
      <xdr:spPr>
        <a:xfrm>
          <a:off x="1466850" y="489204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176</xdr:row>
      <xdr:rowOff>19050</xdr:rowOff>
    </xdr:from>
    <xdr:to>
      <xdr:col>9</xdr:col>
      <xdr:colOff>156210</xdr:colOff>
      <xdr:row>176</xdr:row>
      <xdr:rowOff>156210</xdr:rowOff>
    </xdr:to>
    <xdr:sp macro="[0]!GenerationDefinition" textlink="">
      <xdr:nvSpPr>
        <xdr:cNvPr id="27" name="Oval 26">
          <a:extLst>
            <a:ext uri="{FF2B5EF4-FFF2-40B4-BE49-F238E27FC236}">
              <a16:creationId xmlns:a16="http://schemas.microsoft.com/office/drawing/2014/main" id="{00000000-0008-0000-0800-00001B000000}"/>
            </a:ext>
          </a:extLst>
        </xdr:cNvPr>
        <xdr:cNvSpPr/>
      </xdr:nvSpPr>
      <xdr:spPr>
        <a:xfrm>
          <a:off x="1466850" y="43376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86</xdr:row>
      <xdr:rowOff>19050</xdr:rowOff>
    </xdr:from>
    <xdr:to>
      <xdr:col>9</xdr:col>
      <xdr:colOff>156210</xdr:colOff>
      <xdr:row>86</xdr:row>
      <xdr:rowOff>156210</xdr:rowOff>
    </xdr:to>
    <xdr:sp macro="[0]!CapacityFactorDefinition" textlink="">
      <xdr:nvSpPr>
        <xdr:cNvPr id="28" name="Oval 27">
          <a:extLst>
            <a:ext uri="{FF2B5EF4-FFF2-40B4-BE49-F238E27FC236}">
              <a16:creationId xmlns:a16="http://schemas.microsoft.com/office/drawing/2014/main" id="{00000000-0008-0000-0800-00001C000000}"/>
            </a:ext>
          </a:extLst>
        </xdr:cNvPr>
        <xdr:cNvSpPr/>
      </xdr:nvSpPr>
      <xdr:spPr>
        <a:xfrm>
          <a:off x="1466850" y="304323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96</xdr:row>
      <xdr:rowOff>19050</xdr:rowOff>
    </xdr:from>
    <xdr:to>
      <xdr:col>9</xdr:col>
      <xdr:colOff>156210</xdr:colOff>
      <xdr:row>96</xdr:row>
      <xdr:rowOff>156210</xdr:rowOff>
    </xdr:to>
    <xdr:sp macro="[0]!AnnualEnergyProductionDefinition" textlink="">
      <xdr:nvSpPr>
        <xdr:cNvPr id="29" name="Oval 28">
          <a:extLst>
            <a:ext uri="{FF2B5EF4-FFF2-40B4-BE49-F238E27FC236}">
              <a16:creationId xmlns:a16="http://schemas.microsoft.com/office/drawing/2014/main" id="{00000000-0008-0000-0800-00001D000000}"/>
            </a:ext>
          </a:extLst>
        </xdr:cNvPr>
        <xdr:cNvSpPr/>
      </xdr:nvSpPr>
      <xdr:spPr>
        <a:xfrm>
          <a:off x="1466850" y="329946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188</xdr:row>
      <xdr:rowOff>19050</xdr:rowOff>
    </xdr:from>
    <xdr:to>
      <xdr:col>9</xdr:col>
      <xdr:colOff>156210</xdr:colOff>
      <xdr:row>188</xdr:row>
      <xdr:rowOff>156210</xdr:rowOff>
    </xdr:to>
    <xdr:sp macro="[0]!FixedChargeRateDefinition" textlink="">
      <xdr:nvSpPr>
        <xdr:cNvPr id="30" name="Oval 29">
          <a:extLst>
            <a:ext uri="{FF2B5EF4-FFF2-40B4-BE49-F238E27FC236}">
              <a16:creationId xmlns:a16="http://schemas.microsoft.com/office/drawing/2014/main" id="{00000000-0008-0000-0800-00001E000000}"/>
            </a:ext>
          </a:extLst>
        </xdr:cNvPr>
        <xdr:cNvSpPr/>
      </xdr:nvSpPr>
      <xdr:spPr>
        <a:xfrm>
          <a:off x="1466850" y="461486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212</xdr:row>
      <xdr:rowOff>19050</xdr:rowOff>
    </xdr:from>
    <xdr:to>
      <xdr:col>9</xdr:col>
      <xdr:colOff>156210</xdr:colOff>
      <xdr:row>212</xdr:row>
      <xdr:rowOff>156210</xdr:rowOff>
    </xdr:to>
    <xdr:sp macro="[0]!LCOEDefinition" textlink="">
      <xdr:nvSpPr>
        <xdr:cNvPr id="31" name="Oval 30">
          <a:extLst>
            <a:ext uri="{FF2B5EF4-FFF2-40B4-BE49-F238E27FC236}">
              <a16:creationId xmlns:a16="http://schemas.microsoft.com/office/drawing/2014/main" id="{00000000-0008-0000-0800-00001F000000}"/>
            </a:ext>
          </a:extLst>
        </xdr:cNvPr>
        <xdr:cNvSpPr/>
      </xdr:nvSpPr>
      <xdr:spPr>
        <a:xfrm>
          <a:off x="1466850" y="517017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86</xdr:row>
      <xdr:rowOff>19050</xdr:rowOff>
    </xdr:from>
    <xdr:to>
      <xdr:col>9</xdr:col>
      <xdr:colOff>156210</xdr:colOff>
      <xdr:row>86</xdr:row>
      <xdr:rowOff>156210</xdr:rowOff>
    </xdr:to>
    <xdr:sp macro="[0]!CapacityFactorDefinition" textlink="">
      <xdr:nvSpPr>
        <xdr:cNvPr id="34" name="Oval 33">
          <a:extLst>
            <a:ext uri="{FF2B5EF4-FFF2-40B4-BE49-F238E27FC236}">
              <a16:creationId xmlns:a16="http://schemas.microsoft.com/office/drawing/2014/main" id="{00000000-0008-0000-0800-000022000000}"/>
            </a:ext>
          </a:extLst>
        </xdr:cNvPr>
        <xdr:cNvSpPr/>
      </xdr:nvSpPr>
      <xdr:spPr>
        <a:xfrm>
          <a:off x="1466850" y="304323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86</xdr:row>
      <xdr:rowOff>19050</xdr:rowOff>
    </xdr:from>
    <xdr:to>
      <xdr:col>9</xdr:col>
      <xdr:colOff>156210</xdr:colOff>
      <xdr:row>86</xdr:row>
      <xdr:rowOff>156210</xdr:rowOff>
    </xdr:to>
    <xdr:sp macro="[0]!CapacityFactorDefinition" textlink="">
      <xdr:nvSpPr>
        <xdr:cNvPr id="36" name="Oval 35">
          <a:extLst>
            <a:ext uri="{FF2B5EF4-FFF2-40B4-BE49-F238E27FC236}">
              <a16:creationId xmlns:a16="http://schemas.microsoft.com/office/drawing/2014/main" id="{00000000-0008-0000-0800-000024000000}"/>
            </a:ext>
          </a:extLst>
        </xdr:cNvPr>
        <xdr:cNvSpPr/>
      </xdr:nvSpPr>
      <xdr:spPr>
        <a:xfrm>
          <a:off x="1466850" y="304323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96</xdr:row>
      <xdr:rowOff>19050</xdr:rowOff>
    </xdr:from>
    <xdr:to>
      <xdr:col>9</xdr:col>
      <xdr:colOff>156210</xdr:colOff>
      <xdr:row>96</xdr:row>
      <xdr:rowOff>156210</xdr:rowOff>
    </xdr:to>
    <xdr:sp macro="[0]!AnnualEnergyProductionDefinition" textlink="">
      <xdr:nvSpPr>
        <xdr:cNvPr id="38" name="Oval 37">
          <a:extLst>
            <a:ext uri="{FF2B5EF4-FFF2-40B4-BE49-F238E27FC236}">
              <a16:creationId xmlns:a16="http://schemas.microsoft.com/office/drawing/2014/main" id="{00000000-0008-0000-0800-000026000000}"/>
            </a:ext>
          </a:extLst>
        </xdr:cNvPr>
        <xdr:cNvSpPr/>
      </xdr:nvSpPr>
      <xdr:spPr>
        <a:xfrm>
          <a:off x="1466850" y="329946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188</xdr:row>
      <xdr:rowOff>19050</xdr:rowOff>
    </xdr:from>
    <xdr:to>
      <xdr:col>9</xdr:col>
      <xdr:colOff>156210</xdr:colOff>
      <xdr:row>188</xdr:row>
      <xdr:rowOff>156210</xdr:rowOff>
    </xdr:to>
    <xdr:sp macro="[0]!FixedChargeRateDefinition" textlink="">
      <xdr:nvSpPr>
        <xdr:cNvPr id="42" name="Oval 41">
          <a:extLst>
            <a:ext uri="{FF2B5EF4-FFF2-40B4-BE49-F238E27FC236}">
              <a16:creationId xmlns:a16="http://schemas.microsoft.com/office/drawing/2014/main" id="{00000000-0008-0000-0800-00002A000000}"/>
            </a:ext>
          </a:extLst>
        </xdr:cNvPr>
        <xdr:cNvSpPr/>
      </xdr:nvSpPr>
      <xdr:spPr>
        <a:xfrm>
          <a:off x="1466850" y="461486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188</xdr:row>
      <xdr:rowOff>19050</xdr:rowOff>
    </xdr:from>
    <xdr:to>
      <xdr:col>9</xdr:col>
      <xdr:colOff>156210</xdr:colOff>
      <xdr:row>188</xdr:row>
      <xdr:rowOff>156210</xdr:rowOff>
    </xdr:to>
    <xdr:sp macro="[0]!WACCDefinition" textlink="">
      <xdr:nvSpPr>
        <xdr:cNvPr id="44" name="Oval 43">
          <a:extLst>
            <a:ext uri="{FF2B5EF4-FFF2-40B4-BE49-F238E27FC236}">
              <a16:creationId xmlns:a16="http://schemas.microsoft.com/office/drawing/2014/main" id="{00000000-0008-0000-0800-00002C000000}"/>
            </a:ext>
          </a:extLst>
        </xdr:cNvPr>
        <xdr:cNvSpPr/>
      </xdr:nvSpPr>
      <xdr:spPr>
        <a:xfrm>
          <a:off x="1466850" y="461486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AnnualEnergyProductionDefinition" textlink="">
      <xdr:nvSpPr>
        <xdr:cNvPr id="53" name="Oval 52">
          <a:extLst>
            <a:ext uri="{FF2B5EF4-FFF2-40B4-BE49-F238E27FC236}">
              <a16:creationId xmlns:a16="http://schemas.microsoft.com/office/drawing/2014/main" id="{00000000-0008-0000-0800-000035000000}"/>
            </a:ext>
          </a:extLst>
        </xdr:cNvPr>
        <xdr:cNvSpPr/>
      </xdr:nvSpPr>
      <xdr:spPr>
        <a:xfrm>
          <a:off x="1466850" y="355568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AnnualEnergyProductionDefinition" textlink="">
      <xdr:nvSpPr>
        <xdr:cNvPr id="54" name="Oval 53">
          <a:extLst>
            <a:ext uri="{FF2B5EF4-FFF2-40B4-BE49-F238E27FC236}">
              <a16:creationId xmlns:a16="http://schemas.microsoft.com/office/drawing/2014/main" id="{00000000-0008-0000-0800-000036000000}"/>
            </a:ext>
          </a:extLst>
        </xdr:cNvPr>
        <xdr:cNvSpPr/>
      </xdr:nvSpPr>
      <xdr:spPr>
        <a:xfrm>
          <a:off x="1466850" y="355568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5" name="Oval 54">
          <a:extLst>
            <a:ext uri="{FF2B5EF4-FFF2-40B4-BE49-F238E27FC236}">
              <a16:creationId xmlns:a16="http://schemas.microsoft.com/office/drawing/2014/main" id="{00000000-0008-0000-0800-000037000000}"/>
            </a:ext>
          </a:extLst>
        </xdr:cNvPr>
        <xdr:cNvSpPr/>
      </xdr:nvSpPr>
      <xdr:spPr>
        <a:xfrm>
          <a:off x="1466850" y="381857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6" name="Oval 55">
          <a:extLst>
            <a:ext uri="{FF2B5EF4-FFF2-40B4-BE49-F238E27FC236}">
              <a16:creationId xmlns:a16="http://schemas.microsoft.com/office/drawing/2014/main" id="{00000000-0008-0000-0800-000038000000}"/>
            </a:ext>
          </a:extLst>
        </xdr:cNvPr>
        <xdr:cNvSpPr/>
      </xdr:nvSpPr>
      <xdr:spPr>
        <a:xfrm>
          <a:off x="1466850" y="381857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ConstructionFinanceDefinition" textlink="">
      <xdr:nvSpPr>
        <xdr:cNvPr id="57" name="Oval 56">
          <a:extLst>
            <a:ext uri="{FF2B5EF4-FFF2-40B4-BE49-F238E27FC236}">
              <a16:creationId xmlns:a16="http://schemas.microsoft.com/office/drawing/2014/main" id="{00000000-0008-0000-0800-000039000000}"/>
            </a:ext>
          </a:extLst>
        </xdr:cNvPr>
        <xdr:cNvSpPr/>
      </xdr:nvSpPr>
      <xdr:spPr>
        <a:xfrm>
          <a:off x="1466850" y="355568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8" name="Oval 57">
          <a:extLst>
            <a:ext uri="{FF2B5EF4-FFF2-40B4-BE49-F238E27FC236}">
              <a16:creationId xmlns:a16="http://schemas.microsoft.com/office/drawing/2014/main" id="{00000000-0008-0000-0800-00003A000000}"/>
            </a:ext>
          </a:extLst>
        </xdr:cNvPr>
        <xdr:cNvSpPr/>
      </xdr:nvSpPr>
      <xdr:spPr>
        <a:xfrm>
          <a:off x="1466850" y="381857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9" name="Oval 58">
          <a:extLst>
            <a:ext uri="{FF2B5EF4-FFF2-40B4-BE49-F238E27FC236}">
              <a16:creationId xmlns:a16="http://schemas.microsoft.com/office/drawing/2014/main" id="{00000000-0008-0000-0800-00003B000000}"/>
            </a:ext>
          </a:extLst>
        </xdr:cNvPr>
        <xdr:cNvSpPr/>
      </xdr:nvSpPr>
      <xdr:spPr>
        <a:xfrm>
          <a:off x="1466850" y="381857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ConstructionFinanceDefinition" textlink="">
      <xdr:nvSpPr>
        <xdr:cNvPr id="60" name="Oval 59">
          <a:extLst>
            <a:ext uri="{FF2B5EF4-FFF2-40B4-BE49-F238E27FC236}">
              <a16:creationId xmlns:a16="http://schemas.microsoft.com/office/drawing/2014/main" id="{00000000-0008-0000-0800-00003C000000}"/>
            </a:ext>
          </a:extLst>
        </xdr:cNvPr>
        <xdr:cNvSpPr/>
      </xdr:nvSpPr>
      <xdr:spPr>
        <a:xfrm>
          <a:off x="1466850" y="381857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CapitalCostDefinition" textlink="">
      <xdr:nvSpPr>
        <xdr:cNvPr id="61" name="Oval 60">
          <a:extLst>
            <a:ext uri="{FF2B5EF4-FFF2-40B4-BE49-F238E27FC236}">
              <a16:creationId xmlns:a16="http://schemas.microsoft.com/office/drawing/2014/main" id="{00000000-0008-0000-0800-00003D000000}"/>
            </a:ext>
          </a:extLst>
        </xdr:cNvPr>
        <xdr:cNvSpPr/>
      </xdr:nvSpPr>
      <xdr:spPr>
        <a:xfrm>
          <a:off x="1466850" y="355568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CapitalCostDefinition" textlink="">
      <xdr:nvSpPr>
        <xdr:cNvPr id="62" name="Oval 61">
          <a:extLst>
            <a:ext uri="{FF2B5EF4-FFF2-40B4-BE49-F238E27FC236}">
              <a16:creationId xmlns:a16="http://schemas.microsoft.com/office/drawing/2014/main" id="{00000000-0008-0000-0800-00003E000000}"/>
            </a:ext>
          </a:extLst>
        </xdr:cNvPr>
        <xdr:cNvSpPr/>
      </xdr:nvSpPr>
      <xdr:spPr>
        <a:xfrm>
          <a:off x="1466850" y="355568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771525</xdr:colOff>
          <xdr:row>2</xdr:row>
          <xdr:rowOff>85725</xdr:rowOff>
        </xdr:from>
        <xdr:to>
          <xdr:col>11</xdr:col>
          <xdr:colOff>381000</xdr:colOff>
          <xdr:row>4</xdr:row>
          <xdr:rowOff>85725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638175</xdr:colOff>
          <xdr:row>2</xdr:row>
          <xdr:rowOff>85725</xdr:rowOff>
        </xdr:from>
        <xdr:to>
          <xdr:col>18</xdr:col>
          <xdr:colOff>695325</xdr:colOff>
          <xdr:row>4</xdr:row>
          <xdr:rowOff>85725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8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695325</xdr:colOff>
          <xdr:row>2</xdr:row>
          <xdr:rowOff>85725</xdr:rowOff>
        </xdr:from>
        <xdr:to>
          <xdr:col>13</xdr:col>
          <xdr:colOff>771525</xdr:colOff>
          <xdr:row>4</xdr:row>
          <xdr:rowOff>85725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8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228600</xdr:colOff>
          <xdr:row>2</xdr:row>
          <xdr:rowOff>76200</xdr:rowOff>
        </xdr:from>
        <xdr:to>
          <xdr:col>16</xdr:col>
          <xdr:colOff>304800</xdr:colOff>
          <xdr:row>4</xdr:row>
          <xdr:rowOff>76200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8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Graphics</a:t>
              </a:r>
            </a:p>
          </xdr:txBody>
        </xdr:sp>
        <xdr:clientData fPrintsWithSheet="0"/>
      </xdr:twoCellAnchor>
    </mc:Choice>
    <mc:Fallback/>
  </mc:AlternateContent>
  <xdr:twoCellAnchor>
    <xdr:from>
      <xdr:col>9</xdr:col>
      <xdr:colOff>19050</xdr:colOff>
      <xdr:row>74</xdr:row>
      <xdr:rowOff>19050</xdr:rowOff>
    </xdr:from>
    <xdr:to>
      <xdr:col>9</xdr:col>
      <xdr:colOff>156210</xdr:colOff>
      <xdr:row>74</xdr:row>
      <xdr:rowOff>156210</xdr:rowOff>
    </xdr:to>
    <xdr:sp macro="[0]!LCOEDefinition" textlink="">
      <xdr:nvSpPr>
        <xdr:cNvPr id="75" name="Oval 74">
          <a:extLst>
            <a:ext uri="{FF2B5EF4-FFF2-40B4-BE49-F238E27FC236}">
              <a16:creationId xmlns:a16="http://schemas.microsoft.com/office/drawing/2014/main" id="{00000000-0008-0000-0800-00004B000000}"/>
            </a:ext>
          </a:extLst>
        </xdr:cNvPr>
        <xdr:cNvSpPr/>
      </xdr:nvSpPr>
      <xdr:spPr>
        <a:xfrm>
          <a:off x="1466850" y="14954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47</xdr:row>
      <xdr:rowOff>19050</xdr:rowOff>
    </xdr:from>
    <xdr:to>
      <xdr:col>9</xdr:col>
      <xdr:colOff>156210</xdr:colOff>
      <xdr:row>47</xdr:row>
      <xdr:rowOff>156210</xdr:rowOff>
    </xdr:to>
    <xdr:sp macro="[0]!GenerationDefinition" textlink="">
      <xdr:nvSpPr>
        <xdr:cNvPr id="73" name="Oval 72">
          <a:extLst>
            <a:ext uri="{FF2B5EF4-FFF2-40B4-BE49-F238E27FC236}">
              <a16:creationId xmlns:a16="http://schemas.microsoft.com/office/drawing/2014/main" id="{00000000-0008-0000-0800-000049000000}"/>
            </a:ext>
          </a:extLst>
        </xdr:cNvPr>
        <xdr:cNvSpPr/>
      </xdr:nvSpPr>
      <xdr:spPr>
        <a:xfrm>
          <a:off x="2038350" y="1053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xdr:row>
      <xdr:rowOff>0</xdr:rowOff>
    </xdr:from>
    <xdr:to>
      <xdr:col>9</xdr:col>
      <xdr:colOff>156210</xdr:colOff>
      <xdr:row>39</xdr:row>
      <xdr:rowOff>0</xdr:rowOff>
    </xdr:to>
    <xdr:sp macro="[0]!OperatingExpensesDefinition" textlink="">
      <xdr:nvSpPr>
        <xdr:cNvPr id="71" name="Oval 70">
          <a:extLst>
            <a:ext uri="{FF2B5EF4-FFF2-40B4-BE49-F238E27FC236}">
              <a16:creationId xmlns:a16="http://schemas.microsoft.com/office/drawing/2014/main" id="{00000000-0008-0000-0800-000047000000}"/>
            </a:ext>
          </a:extLst>
        </xdr:cNvPr>
        <xdr:cNvSpPr/>
      </xdr:nvSpPr>
      <xdr:spPr>
        <a:xfrm>
          <a:off x="2038350" y="8502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xdr:row>
      <xdr:rowOff>0</xdr:rowOff>
    </xdr:from>
    <xdr:to>
      <xdr:col>9</xdr:col>
      <xdr:colOff>156210</xdr:colOff>
      <xdr:row>19</xdr:row>
      <xdr:rowOff>0</xdr:rowOff>
    </xdr:to>
    <xdr:sp macro="[0]!HeatRate" textlink="">
      <xdr:nvSpPr>
        <xdr:cNvPr id="77" name="Oval 76">
          <a:extLst>
            <a:ext uri="{FF2B5EF4-FFF2-40B4-BE49-F238E27FC236}">
              <a16:creationId xmlns:a16="http://schemas.microsoft.com/office/drawing/2014/main" id="{00000000-0008-0000-0800-00004D000000}"/>
            </a:ext>
          </a:extLst>
        </xdr:cNvPr>
        <xdr:cNvSpPr/>
      </xdr:nvSpPr>
      <xdr:spPr>
        <a:xfrm>
          <a:off x="2038350" y="3270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xdr:row>
      <xdr:rowOff>19050</xdr:rowOff>
    </xdr:from>
    <xdr:to>
      <xdr:col>9</xdr:col>
      <xdr:colOff>156210</xdr:colOff>
      <xdr:row>19</xdr:row>
      <xdr:rowOff>156210</xdr:rowOff>
    </xdr:to>
    <xdr:sp macro="[0]!HeatRate" textlink="">
      <xdr:nvSpPr>
        <xdr:cNvPr id="78" name="Oval 77">
          <a:extLst>
            <a:ext uri="{FF2B5EF4-FFF2-40B4-BE49-F238E27FC236}">
              <a16:creationId xmlns:a16="http://schemas.microsoft.com/office/drawing/2014/main" id="{00000000-0008-0000-0800-00004E000000}"/>
            </a:ext>
          </a:extLst>
        </xdr:cNvPr>
        <xdr:cNvSpPr/>
      </xdr:nvSpPr>
      <xdr:spPr>
        <a:xfrm>
          <a:off x="2038350" y="3232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19050</xdr:rowOff>
    </xdr:from>
    <xdr:to>
      <xdr:col>9</xdr:col>
      <xdr:colOff>156210</xdr:colOff>
      <xdr:row>31</xdr:row>
      <xdr:rowOff>156210</xdr:rowOff>
    </xdr:to>
    <xdr:sp macro="[0]!OvernightCapitalCostDefinition" textlink="">
      <xdr:nvSpPr>
        <xdr:cNvPr id="79" name="Oval 78">
          <a:extLst>
            <a:ext uri="{FF2B5EF4-FFF2-40B4-BE49-F238E27FC236}">
              <a16:creationId xmlns:a16="http://schemas.microsoft.com/office/drawing/2014/main" id="{00000000-0008-0000-0800-00004F000000}"/>
            </a:ext>
          </a:extLst>
        </xdr:cNvPr>
        <xdr:cNvSpPr/>
      </xdr:nvSpPr>
      <xdr:spPr>
        <a:xfrm>
          <a:off x="2038350" y="5060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xdr:row>
      <xdr:rowOff>19050</xdr:rowOff>
    </xdr:from>
    <xdr:to>
      <xdr:col>9</xdr:col>
      <xdr:colOff>156210</xdr:colOff>
      <xdr:row>35</xdr:row>
      <xdr:rowOff>156210</xdr:rowOff>
    </xdr:to>
    <xdr:sp macro="[0]!OperatingExpensesDefinition" textlink="">
      <xdr:nvSpPr>
        <xdr:cNvPr id="80" name="Oval 79">
          <a:extLst>
            <a:ext uri="{FF2B5EF4-FFF2-40B4-BE49-F238E27FC236}">
              <a16:creationId xmlns:a16="http://schemas.microsoft.com/office/drawing/2014/main" id="{00000000-0008-0000-0800-000050000000}"/>
            </a:ext>
          </a:extLst>
        </xdr:cNvPr>
        <xdr:cNvSpPr/>
      </xdr:nvSpPr>
      <xdr:spPr>
        <a:xfrm>
          <a:off x="2038350" y="5695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xdr:row>
      <xdr:rowOff>19050</xdr:rowOff>
    </xdr:from>
    <xdr:to>
      <xdr:col>9</xdr:col>
      <xdr:colOff>156210</xdr:colOff>
      <xdr:row>39</xdr:row>
      <xdr:rowOff>156210</xdr:rowOff>
    </xdr:to>
    <xdr:sp macro="[0]!OperatingExpensesDefinition" textlink="">
      <xdr:nvSpPr>
        <xdr:cNvPr id="81" name="Oval 80">
          <a:extLst>
            <a:ext uri="{FF2B5EF4-FFF2-40B4-BE49-F238E27FC236}">
              <a16:creationId xmlns:a16="http://schemas.microsoft.com/office/drawing/2014/main" id="{00000000-0008-0000-0800-000051000000}"/>
            </a:ext>
          </a:extLst>
        </xdr:cNvPr>
        <xdr:cNvSpPr/>
      </xdr:nvSpPr>
      <xdr:spPr>
        <a:xfrm>
          <a:off x="2038350" y="6330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106</xdr:row>
      <xdr:rowOff>19050</xdr:rowOff>
    </xdr:from>
    <xdr:to>
      <xdr:col>9</xdr:col>
      <xdr:colOff>156210</xdr:colOff>
      <xdr:row>106</xdr:row>
      <xdr:rowOff>156210</xdr:rowOff>
    </xdr:to>
    <xdr:sp macro="[0]!HeatRate" textlink="">
      <xdr:nvSpPr>
        <xdr:cNvPr id="84" name="Oval 83">
          <a:extLst>
            <a:ext uri="{FF2B5EF4-FFF2-40B4-BE49-F238E27FC236}">
              <a16:creationId xmlns:a16="http://schemas.microsoft.com/office/drawing/2014/main" id="{00000000-0008-0000-0800-000054000000}"/>
            </a:ext>
          </a:extLst>
        </xdr:cNvPr>
        <xdr:cNvSpPr/>
      </xdr:nvSpPr>
      <xdr:spPr>
        <a:xfrm>
          <a:off x="2038350" y="27057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136</xdr:row>
      <xdr:rowOff>19050</xdr:rowOff>
    </xdr:from>
    <xdr:to>
      <xdr:col>9</xdr:col>
      <xdr:colOff>156210</xdr:colOff>
      <xdr:row>136</xdr:row>
      <xdr:rowOff>156210</xdr:rowOff>
    </xdr:to>
    <xdr:sp macro="[0]!OvernightCapitalCostDefinition" textlink="">
      <xdr:nvSpPr>
        <xdr:cNvPr id="88" name="Oval 87">
          <a:extLst>
            <a:ext uri="{FF2B5EF4-FFF2-40B4-BE49-F238E27FC236}">
              <a16:creationId xmlns:a16="http://schemas.microsoft.com/office/drawing/2014/main" id="{00000000-0008-0000-0800-000058000000}"/>
            </a:ext>
          </a:extLst>
        </xdr:cNvPr>
        <xdr:cNvSpPr/>
      </xdr:nvSpPr>
      <xdr:spPr>
        <a:xfrm>
          <a:off x="2038350" y="3218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146</xdr:row>
      <xdr:rowOff>19050</xdr:rowOff>
    </xdr:from>
    <xdr:to>
      <xdr:col>9</xdr:col>
      <xdr:colOff>156210</xdr:colOff>
      <xdr:row>146</xdr:row>
      <xdr:rowOff>156210</xdr:rowOff>
    </xdr:to>
    <xdr:sp macro="[0]!OperatingExpensesDefinition" textlink="">
      <xdr:nvSpPr>
        <xdr:cNvPr id="92" name="Oval 91">
          <a:extLst>
            <a:ext uri="{FF2B5EF4-FFF2-40B4-BE49-F238E27FC236}">
              <a16:creationId xmlns:a16="http://schemas.microsoft.com/office/drawing/2014/main" id="{00000000-0008-0000-0800-00005C000000}"/>
            </a:ext>
          </a:extLst>
        </xdr:cNvPr>
        <xdr:cNvSpPr/>
      </xdr:nvSpPr>
      <xdr:spPr>
        <a:xfrm>
          <a:off x="2038350" y="34042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156</xdr:row>
      <xdr:rowOff>19050</xdr:rowOff>
    </xdr:from>
    <xdr:to>
      <xdr:col>9</xdr:col>
      <xdr:colOff>156210</xdr:colOff>
      <xdr:row>156</xdr:row>
      <xdr:rowOff>156210</xdr:rowOff>
    </xdr:to>
    <xdr:sp macro="[0]!OperatingExpensesDefinition" textlink="">
      <xdr:nvSpPr>
        <xdr:cNvPr id="96" name="Oval 95">
          <a:extLst>
            <a:ext uri="{FF2B5EF4-FFF2-40B4-BE49-F238E27FC236}">
              <a16:creationId xmlns:a16="http://schemas.microsoft.com/office/drawing/2014/main" id="{00000000-0008-0000-0800-000060000000}"/>
            </a:ext>
          </a:extLst>
        </xdr:cNvPr>
        <xdr:cNvSpPr/>
      </xdr:nvSpPr>
      <xdr:spPr>
        <a:xfrm>
          <a:off x="2038350" y="35896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28</xdr:row>
      <xdr:rowOff>19050</xdr:rowOff>
    </xdr:from>
    <xdr:to>
      <xdr:col>13</xdr:col>
      <xdr:colOff>613410</xdr:colOff>
      <xdr:row>28</xdr:row>
      <xdr:rowOff>156210</xdr:rowOff>
    </xdr:to>
    <xdr:sp macro="[0]!WACCDefinition" textlink="">
      <xdr:nvSpPr>
        <xdr:cNvPr id="76" name="Oval 75">
          <a:extLst>
            <a:ext uri="{FF2B5EF4-FFF2-40B4-BE49-F238E27FC236}">
              <a16:creationId xmlns:a16="http://schemas.microsoft.com/office/drawing/2014/main" id="{00000000-0008-0000-0800-00004C000000}"/>
            </a:ext>
          </a:extLst>
        </xdr:cNvPr>
        <xdr:cNvSpPr/>
      </xdr:nvSpPr>
      <xdr:spPr>
        <a:xfrm>
          <a:off x="8248650" y="6521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166</xdr:row>
      <xdr:rowOff>19050</xdr:rowOff>
    </xdr:from>
    <xdr:to>
      <xdr:col>9</xdr:col>
      <xdr:colOff>156210</xdr:colOff>
      <xdr:row>166</xdr:row>
      <xdr:rowOff>156210</xdr:rowOff>
    </xdr:to>
    <xdr:sp macro="[0]!GenerationDefinition" textlink="">
      <xdr:nvSpPr>
        <xdr:cNvPr id="98" name="Oval 97">
          <a:extLst>
            <a:ext uri="{FF2B5EF4-FFF2-40B4-BE49-F238E27FC236}">
              <a16:creationId xmlns:a16="http://schemas.microsoft.com/office/drawing/2014/main" id="{00000000-0008-0000-0800-000062000000}"/>
            </a:ext>
          </a:extLst>
        </xdr:cNvPr>
        <xdr:cNvSpPr/>
      </xdr:nvSpPr>
      <xdr:spPr>
        <a:xfrm>
          <a:off x="2038350" y="4130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43</xdr:row>
      <xdr:rowOff>19050</xdr:rowOff>
    </xdr:from>
    <xdr:to>
      <xdr:col>9</xdr:col>
      <xdr:colOff>156210</xdr:colOff>
      <xdr:row>43</xdr:row>
      <xdr:rowOff>156210</xdr:rowOff>
    </xdr:to>
    <xdr:sp macro="[0]!OperatingExpensesDefinition" textlink="">
      <xdr:nvSpPr>
        <xdr:cNvPr id="100" name="Oval 99">
          <a:extLst>
            <a:ext uri="{FF2B5EF4-FFF2-40B4-BE49-F238E27FC236}">
              <a16:creationId xmlns:a16="http://schemas.microsoft.com/office/drawing/2014/main" id="{00000000-0008-0000-0800-000064000000}"/>
            </a:ext>
          </a:extLst>
        </xdr:cNvPr>
        <xdr:cNvSpPr/>
      </xdr:nvSpPr>
      <xdr:spPr>
        <a:xfrm>
          <a:off x="2038350" y="8020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editAs="oneCell">
    <xdr:from>
      <xdr:col>19</xdr:col>
      <xdr:colOff>203200</xdr:colOff>
      <xdr:row>17</xdr:row>
      <xdr:rowOff>50800</xdr:rowOff>
    </xdr:from>
    <xdr:to>
      <xdr:col>29</xdr:col>
      <xdr:colOff>203201</xdr:colOff>
      <xdr:row>38</xdr:row>
      <xdr:rowOff>76200</xdr:rowOff>
    </xdr:to>
    <xdr:pic>
      <xdr:nvPicPr>
        <xdr:cNvPr id="25" name="Picture 24" descr="Capital Cost Build Up Graphic_capex.jpg">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85600" y="3073400"/>
          <a:ext cx="8636001" cy="3759200"/>
        </a:xfrm>
        <a:prstGeom prst="rect">
          <a:avLst/>
        </a:prstGeom>
      </xdr:spPr>
    </xdr:pic>
    <xdr:clientData/>
  </xdr:twoCellAnchor>
  <xdr:twoCellAnchor>
    <xdr:from>
      <xdr:col>9</xdr:col>
      <xdr:colOff>19050</xdr:colOff>
      <xdr:row>43</xdr:row>
      <xdr:rowOff>19050</xdr:rowOff>
    </xdr:from>
    <xdr:to>
      <xdr:col>9</xdr:col>
      <xdr:colOff>156210</xdr:colOff>
      <xdr:row>43</xdr:row>
      <xdr:rowOff>156210</xdr:rowOff>
    </xdr:to>
    <xdr:sp macro="[0]!GenerationDefinition" textlink="">
      <xdr:nvSpPr>
        <xdr:cNvPr id="99" name="Oval 98">
          <a:extLst>
            <a:ext uri="{FF2B5EF4-FFF2-40B4-BE49-F238E27FC236}">
              <a16:creationId xmlns:a16="http://schemas.microsoft.com/office/drawing/2014/main" id="{00000000-0008-0000-0800-000063000000}"/>
            </a:ext>
          </a:extLst>
        </xdr:cNvPr>
        <xdr:cNvSpPr/>
      </xdr:nvSpPr>
      <xdr:spPr>
        <a:xfrm>
          <a:off x="2038350" y="747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106</xdr:row>
      <xdr:rowOff>19050</xdr:rowOff>
    </xdr:from>
    <xdr:to>
      <xdr:col>9</xdr:col>
      <xdr:colOff>156210</xdr:colOff>
      <xdr:row>106</xdr:row>
      <xdr:rowOff>156210</xdr:rowOff>
    </xdr:to>
    <xdr:sp macro="[0]!HeatRate" textlink="">
      <xdr:nvSpPr>
        <xdr:cNvPr id="102" name="Oval 101">
          <a:extLst>
            <a:ext uri="{FF2B5EF4-FFF2-40B4-BE49-F238E27FC236}">
              <a16:creationId xmlns:a16="http://schemas.microsoft.com/office/drawing/2014/main" id="{00000000-0008-0000-0800-000066000000}"/>
            </a:ext>
          </a:extLst>
        </xdr:cNvPr>
        <xdr:cNvSpPr/>
      </xdr:nvSpPr>
      <xdr:spPr>
        <a:xfrm>
          <a:off x="2038350" y="33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6</xdr:col>
      <xdr:colOff>84667</xdr:colOff>
      <xdr:row>231</xdr:row>
      <xdr:rowOff>71186</xdr:rowOff>
    </xdr:from>
    <xdr:to>
      <xdr:col>26</xdr:col>
      <xdr:colOff>326571</xdr:colOff>
      <xdr:row>276</xdr:row>
      <xdr:rowOff>59282</xdr:rowOff>
    </xdr:to>
    <xdr:grpSp>
      <xdr:nvGrpSpPr>
        <xdr:cNvPr id="32" name="Group 31">
          <a:extLst>
            <a:ext uri="{FF2B5EF4-FFF2-40B4-BE49-F238E27FC236}">
              <a16:creationId xmlns:a16="http://schemas.microsoft.com/office/drawing/2014/main" id="{00000000-0008-0000-0800-000020000000}"/>
            </a:ext>
          </a:extLst>
        </xdr:cNvPr>
        <xdr:cNvGrpSpPr/>
      </xdr:nvGrpSpPr>
      <xdr:grpSpPr>
        <a:xfrm>
          <a:off x="1265767" y="39790436"/>
          <a:ext cx="14738954" cy="7703346"/>
          <a:chOff x="1241274" y="53669722"/>
          <a:chExt cx="14134797" cy="7948274"/>
        </a:xfrm>
      </xdr:grpSpPr>
      <xdr:grpSp>
        <xdr:nvGrpSpPr>
          <xdr:cNvPr id="2" name="Group 1">
            <a:extLst>
              <a:ext uri="{FF2B5EF4-FFF2-40B4-BE49-F238E27FC236}">
                <a16:creationId xmlns:a16="http://schemas.microsoft.com/office/drawing/2014/main" id="{00000000-0008-0000-0800-000002000000}"/>
              </a:ext>
            </a:extLst>
          </xdr:cNvPr>
          <xdr:cNvGrpSpPr/>
        </xdr:nvGrpSpPr>
        <xdr:grpSpPr>
          <a:xfrm>
            <a:off x="1241274" y="53669722"/>
            <a:ext cx="14134797" cy="7948274"/>
            <a:chOff x="1241274" y="53669722"/>
            <a:chExt cx="9711569" cy="7948274"/>
          </a:xfrm>
        </xdr:grpSpPr>
        <xdr:graphicFrame macro="">
          <xdr:nvGraphicFramePr>
            <xdr:cNvPr id="106" name="Chart 105">
              <a:extLst>
                <a:ext uri="{FF2B5EF4-FFF2-40B4-BE49-F238E27FC236}">
                  <a16:creationId xmlns:a16="http://schemas.microsoft.com/office/drawing/2014/main" id="{00000000-0008-0000-0800-00006A000000}"/>
                </a:ext>
              </a:extLst>
            </xdr:cNvPr>
            <xdr:cNvGraphicFramePr>
              <a:graphicFrameLocks/>
            </xdr:cNvGraphicFramePr>
          </xdr:nvGraphicFramePr>
          <xdr:xfrm>
            <a:off x="1241274" y="53787925"/>
            <a:ext cx="9711569" cy="7830071"/>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05" name="Group 104">
              <a:extLst>
                <a:ext uri="{FF2B5EF4-FFF2-40B4-BE49-F238E27FC236}">
                  <a16:creationId xmlns:a16="http://schemas.microsoft.com/office/drawing/2014/main" id="{00000000-0008-0000-0800-000069000000}"/>
                </a:ext>
              </a:extLst>
            </xdr:cNvPr>
            <xdr:cNvGrpSpPr/>
          </xdr:nvGrpSpPr>
          <xdr:grpSpPr>
            <a:xfrm>
              <a:off x="2900639" y="53673849"/>
              <a:ext cx="7575402" cy="770290"/>
              <a:chOff x="8697846" y="54111109"/>
              <a:chExt cx="8291335" cy="535949"/>
            </a:xfrm>
          </xdr:grpSpPr>
          <xdr:sp macro="" textlink="">
            <xdr:nvSpPr>
              <xdr:cNvPr id="108" name="Left Brace 107">
                <a:extLst>
                  <a:ext uri="{FF2B5EF4-FFF2-40B4-BE49-F238E27FC236}">
                    <a16:creationId xmlns:a16="http://schemas.microsoft.com/office/drawing/2014/main" id="{00000000-0008-0000-0800-00006C000000}"/>
                  </a:ext>
                </a:extLst>
              </xdr:cNvPr>
              <xdr:cNvSpPr/>
            </xdr:nvSpPr>
            <xdr:spPr>
              <a:xfrm rot="5400000">
                <a:off x="12705399" y="50363276"/>
                <a:ext cx="276229" cy="829133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9" name="TextBox 108">
                <a:extLst>
                  <a:ext uri="{FF2B5EF4-FFF2-40B4-BE49-F238E27FC236}">
                    <a16:creationId xmlns:a16="http://schemas.microsoft.com/office/drawing/2014/main" id="{00000000-0008-0000-0800-00006D000000}"/>
                  </a:ext>
                </a:extLst>
              </xdr:cNvPr>
              <xdr:cNvSpPr txBox="1"/>
            </xdr:nvSpPr>
            <xdr:spPr>
              <a:xfrm>
                <a:off x="12486767" y="54111109"/>
                <a:ext cx="2071463" cy="2167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2" rtlCol="0" anchor="t">
                <a:spAutoFit/>
              </a:bodyPr>
              <a:lstStyle/>
              <a:p>
                <a:r>
                  <a:rPr lang="en-US" sz="1400" b="1"/>
                  <a:t>Future Projections</a:t>
                </a:r>
              </a:p>
            </xdr:txBody>
          </xdr:sp>
        </xdr:grpSp>
        <xdr:sp macro="" textlink="">
          <xdr:nvSpPr>
            <xdr:cNvPr id="107" name="TextBox 106">
              <a:extLst>
                <a:ext uri="{FF2B5EF4-FFF2-40B4-BE49-F238E27FC236}">
                  <a16:creationId xmlns:a16="http://schemas.microsoft.com/office/drawing/2014/main" id="{00000000-0008-0000-0800-00006B000000}"/>
                </a:ext>
              </a:extLst>
            </xdr:cNvPr>
            <xdr:cNvSpPr txBox="1"/>
          </xdr:nvSpPr>
          <xdr:spPr>
            <a:xfrm>
              <a:off x="2304661" y="53669722"/>
              <a:ext cx="1310587" cy="367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noAutofit/>
            </a:bodyPr>
            <a:lstStyle/>
            <a:p>
              <a:r>
                <a:rPr lang="en-US" sz="1400" b="1"/>
                <a:t>Current (2013)</a:t>
              </a:r>
            </a:p>
          </xdr:txBody>
        </xdr:sp>
      </xdr:grpSp>
      <xdr:cxnSp macro="">
        <xdr:nvCxnSpPr>
          <xdr:cNvPr id="103" name="Straight Arrow Connector 102">
            <a:extLst>
              <a:ext uri="{FF2B5EF4-FFF2-40B4-BE49-F238E27FC236}">
                <a16:creationId xmlns:a16="http://schemas.microsoft.com/office/drawing/2014/main" id="{00000000-0008-0000-0800-000067000000}"/>
              </a:ext>
            </a:extLst>
          </xdr:cNvPr>
          <xdr:cNvCxnSpPr/>
        </xdr:nvCxnSpPr>
        <xdr:spPr>
          <a:xfrm>
            <a:off x="3374571" y="54033965"/>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25400</xdr:colOff>
      <xdr:row>288</xdr:row>
      <xdr:rowOff>63358</xdr:rowOff>
    </xdr:from>
    <xdr:to>
      <xdr:col>26</xdr:col>
      <xdr:colOff>13607</xdr:colOff>
      <xdr:row>333</xdr:row>
      <xdr:rowOff>50842</xdr:rowOff>
    </xdr:to>
    <xdr:grpSp>
      <xdr:nvGrpSpPr>
        <xdr:cNvPr id="45" name="Group 44">
          <a:extLst>
            <a:ext uri="{FF2B5EF4-FFF2-40B4-BE49-F238E27FC236}">
              <a16:creationId xmlns:a16="http://schemas.microsoft.com/office/drawing/2014/main" id="{00000000-0008-0000-0800-00002D000000}"/>
            </a:ext>
          </a:extLst>
        </xdr:cNvPr>
        <xdr:cNvGrpSpPr/>
      </xdr:nvGrpSpPr>
      <xdr:grpSpPr>
        <a:xfrm>
          <a:off x="977900" y="49555258"/>
          <a:ext cx="14713857" cy="7702734"/>
          <a:chOff x="964293" y="63744787"/>
          <a:chExt cx="14098814" cy="7947662"/>
        </a:xfrm>
      </xdr:grpSpPr>
      <xdr:grpSp>
        <xdr:nvGrpSpPr>
          <xdr:cNvPr id="39" name="Group 38">
            <a:extLst>
              <a:ext uri="{FF2B5EF4-FFF2-40B4-BE49-F238E27FC236}">
                <a16:creationId xmlns:a16="http://schemas.microsoft.com/office/drawing/2014/main" id="{00000000-0008-0000-0800-000027000000}"/>
              </a:ext>
            </a:extLst>
          </xdr:cNvPr>
          <xdr:cNvGrpSpPr/>
        </xdr:nvGrpSpPr>
        <xdr:grpSpPr>
          <a:xfrm>
            <a:off x="964293" y="63744787"/>
            <a:ext cx="14098814" cy="7947662"/>
            <a:chOff x="964293" y="63744787"/>
            <a:chExt cx="9836150" cy="7947662"/>
          </a:xfrm>
        </xdr:grpSpPr>
        <xdr:graphicFrame macro="">
          <xdr:nvGraphicFramePr>
            <xdr:cNvPr id="142" name="Chart 141">
              <a:extLst>
                <a:ext uri="{FF2B5EF4-FFF2-40B4-BE49-F238E27FC236}">
                  <a16:creationId xmlns:a16="http://schemas.microsoft.com/office/drawing/2014/main" id="{00000000-0008-0000-0800-00008E000000}"/>
                </a:ext>
              </a:extLst>
            </xdr:cNvPr>
            <xdr:cNvGraphicFramePr>
              <a:graphicFrameLocks/>
            </xdr:cNvGraphicFramePr>
          </xdr:nvGraphicFramePr>
          <xdr:xfrm>
            <a:off x="964293" y="63846207"/>
            <a:ext cx="9836150" cy="7846242"/>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141" name="Group 140">
              <a:extLst>
                <a:ext uri="{FF2B5EF4-FFF2-40B4-BE49-F238E27FC236}">
                  <a16:creationId xmlns:a16="http://schemas.microsoft.com/office/drawing/2014/main" id="{00000000-0008-0000-0800-00008D000000}"/>
                </a:ext>
              </a:extLst>
            </xdr:cNvPr>
            <xdr:cNvGrpSpPr/>
          </xdr:nvGrpSpPr>
          <xdr:grpSpPr>
            <a:xfrm>
              <a:off x="3009765" y="63758552"/>
              <a:ext cx="7543855" cy="718017"/>
              <a:chOff x="7989132" y="54248909"/>
              <a:chExt cx="8122181" cy="498246"/>
            </a:xfrm>
          </xdr:grpSpPr>
          <xdr:sp macro="" textlink="">
            <xdr:nvSpPr>
              <xdr:cNvPr id="144" name="Left Brace 143">
                <a:extLst>
                  <a:ext uri="{FF2B5EF4-FFF2-40B4-BE49-F238E27FC236}">
                    <a16:creationId xmlns:a16="http://schemas.microsoft.com/office/drawing/2014/main" id="{00000000-0008-0000-0800-000090000000}"/>
                  </a:ext>
                </a:extLst>
              </xdr:cNvPr>
              <xdr:cNvSpPr/>
            </xdr:nvSpPr>
            <xdr:spPr>
              <a:xfrm rot="5400000">
                <a:off x="11912111" y="50547952"/>
                <a:ext cx="276224" cy="8122181"/>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45" name="TextBox 144">
                <a:extLst>
                  <a:ext uri="{FF2B5EF4-FFF2-40B4-BE49-F238E27FC236}">
                    <a16:creationId xmlns:a16="http://schemas.microsoft.com/office/drawing/2014/main" id="{00000000-0008-0000-0800-000091000000}"/>
                  </a:ext>
                </a:extLst>
              </xdr:cNvPr>
              <xdr:cNvSpPr txBox="1"/>
            </xdr:nvSpPr>
            <xdr:spPr>
              <a:xfrm>
                <a:off x="11650600" y="54248909"/>
                <a:ext cx="1821113" cy="329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143" name="TextBox 142">
              <a:extLst>
                <a:ext uri="{FF2B5EF4-FFF2-40B4-BE49-F238E27FC236}">
                  <a16:creationId xmlns:a16="http://schemas.microsoft.com/office/drawing/2014/main" id="{00000000-0008-0000-0800-00008F000000}"/>
                </a:ext>
              </a:extLst>
            </xdr:cNvPr>
            <xdr:cNvSpPr txBox="1"/>
          </xdr:nvSpPr>
          <xdr:spPr>
            <a:xfrm>
              <a:off x="2425613" y="63744787"/>
              <a:ext cx="1363209" cy="379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04" name="Straight Arrow Connector 103">
            <a:extLst>
              <a:ext uri="{FF2B5EF4-FFF2-40B4-BE49-F238E27FC236}">
                <a16:creationId xmlns:a16="http://schemas.microsoft.com/office/drawing/2014/main" id="{00000000-0008-0000-0800-000068000000}"/>
              </a:ext>
            </a:extLst>
          </xdr:cNvPr>
          <xdr:cNvCxnSpPr/>
        </xdr:nvCxnSpPr>
        <xdr:spPr>
          <a:xfrm>
            <a:off x="3551464" y="64089642"/>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554891</xdr:colOff>
      <xdr:row>341</xdr:row>
      <xdr:rowOff>120608</xdr:rowOff>
    </xdr:from>
    <xdr:to>
      <xdr:col>25</xdr:col>
      <xdr:colOff>557893</xdr:colOff>
      <xdr:row>384</xdr:row>
      <xdr:rowOff>12665</xdr:rowOff>
    </xdr:to>
    <xdr:grpSp>
      <xdr:nvGrpSpPr>
        <xdr:cNvPr id="46" name="Group 45">
          <a:extLst>
            <a:ext uri="{FF2B5EF4-FFF2-40B4-BE49-F238E27FC236}">
              <a16:creationId xmlns:a16="http://schemas.microsoft.com/office/drawing/2014/main" id="{00000000-0008-0000-0800-00002E000000}"/>
            </a:ext>
          </a:extLst>
        </xdr:cNvPr>
        <xdr:cNvGrpSpPr/>
      </xdr:nvGrpSpPr>
      <xdr:grpSpPr>
        <a:xfrm>
          <a:off x="554891" y="58699358"/>
          <a:ext cx="14928677" cy="7264407"/>
          <a:chOff x="554891" y="73177358"/>
          <a:chExt cx="14304109" cy="7498450"/>
        </a:xfrm>
      </xdr:grpSpPr>
      <xdr:grpSp>
        <xdr:nvGrpSpPr>
          <xdr:cNvPr id="134" name="Group 133">
            <a:extLst>
              <a:ext uri="{FF2B5EF4-FFF2-40B4-BE49-F238E27FC236}">
                <a16:creationId xmlns:a16="http://schemas.microsoft.com/office/drawing/2014/main" id="{00000000-0008-0000-0800-000086000000}"/>
              </a:ext>
            </a:extLst>
          </xdr:cNvPr>
          <xdr:cNvGrpSpPr/>
        </xdr:nvGrpSpPr>
        <xdr:grpSpPr>
          <a:xfrm>
            <a:off x="554891" y="73177358"/>
            <a:ext cx="14304109" cy="7498450"/>
            <a:chOff x="6133074" y="57138343"/>
            <a:chExt cx="22376031" cy="6937391"/>
          </a:xfrm>
        </xdr:grpSpPr>
        <xdr:graphicFrame macro="">
          <xdr:nvGraphicFramePr>
            <xdr:cNvPr id="136" name="Chart 135">
              <a:extLst>
                <a:ext uri="{FF2B5EF4-FFF2-40B4-BE49-F238E27FC236}">
                  <a16:creationId xmlns:a16="http://schemas.microsoft.com/office/drawing/2014/main" id="{00000000-0008-0000-0800-000088000000}"/>
                </a:ext>
              </a:extLst>
            </xdr:cNvPr>
            <xdr:cNvGraphicFramePr>
              <a:graphicFrameLocks/>
            </xdr:cNvGraphicFramePr>
          </xdr:nvGraphicFramePr>
          <xdr:xfrm>
            <a:off x="6133074" y="57522534"/>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135" name="Group 134">
              <a:extLst>
                <a:ext uri="{FF2B5EF4-FFF2-40B4-BE49-F238E27FC236}">
                  <a16:creationId xmlns:a16="http://schemas.microsoft.com/office/drawing/2014/main" id="{00000000-0008-0000-0800-000087000000}"/>
                </a:ext>
              </a:extLst>
            </xdr:cNvPr>
            <xdr:cNvGrpSpPr/>
          </xdr:nvGrpSpPr>
          <xdr:grpSpPr>
            <a:xfrm>
              <a:off x="11309677" y="57138343"/>
              <a:ext cx="16837570" cy="575067"/>
              <a:chOff x="7609017" y="54675869"/>
              <a:chExt cx="7993367" cy="478029"/>
            </a:xfrm>
          </xdr:grpSpPr>
          <xdr:sp macro="" textlink="">
            <xdr:nvSpPr>
              <xdr:cNvPr id="138" name="Left Brace 137">
                <a:extLst>
                  <a:ext uri="{FF2B5EF4-FFF2-40B4-BE49-F238E27FC236}">
                    <a16:creationId xmlns:a16="http://schemas.microsoft.com/office/drawing/2014/main" id="{00000000-0008-0000-0800-00008A000000}"/>
                  </a:ext>
                </a:extLst>
              </xdr:cNvPr>
              <xdr:cNvSpPr/>
            </xdr:nvSpPr>
            <xdr:spPr>
              <a:xfrm rot="5400000">
                <a:off x="11467589" y="51019102"/>
                <a:ext cx="276224" cy="7993367"/>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39" name="TextBox 138">
                <a:extLst>
                  <a:ext uri="{FF2B5EF4-FFF2-40B4-BE49-F238E27FC236}">
                    <a16:creationId xmlns:a16="http://schemas.microsoft.com/office/drawing/2014/main" id="{00000000-0008-0000-0800-00008B000000}"/>
                  </a:ext>
                </a:extLst>
              </xdr:cNvPr>
              <xdr:cNvSpPr txBox="1"/>
            </xdr:nvSpPr>
            <xdr:spPr>
              <a:xfrm>
                <a:off x="11012558" y="54675869"/>
                <a:ext cx="1995633"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137" name="TextBox 136">
              <a:extLst>
                <a:ext uri="{FF2B5EF4-FFF2-40B4-BE49-F238E27FC236}">
                  <a16:creationId xmlns:a16="http://schemas.microsoft.com/office/drawing/2014/main" id="{00000000-0008-0000-0800-000089000000}"/>
                </a:ext>
              </a:extLst>
            </xdr:cNvPr>
            <xdr:cNvSpPr txBox="1"/>
          </xdr:nvSpPr>
          <xdr:spPr>
            <a:xfrm>
              <a:off x="9616505" y="57149198"/>
              <a:ext cx="3363547" cy="396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0" name="Straight Arrow Connector 109">
            <a:extLst>
              <a:ext uri="{FF2B5EF4-FFF2-40B4-BE49-F238E27FC236}">
                <a16:creationId xmlns:a16="http://schemas.microsoft.com/office/drawing/2014/main" id="{00000000-0008-0000-0800-00006E000000}"/>
              </a:ext>
            </a:extLst>
          </xdr:cNvPr>
          <xdr:cNvCxnSpPr/>
        </xdr:nvCxnSpPr>
        <xdr:spPr>
          <a:xfrm>
            <a:off x="3537856" y="73396929"/>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88900</xdr:colOff>
      <xdr:row>398</xdr:row>
      <xdr:rowOff>23037</xdr:rowOff>
    </xdr:from>
    <xdr:to>
      <xdr:col>25</xdr:col>
      <xdr:colOff>666750</xdr:colOff>
      <xdr:row>442</xdr:row>
      <xdr:rowOff>80405</xdr:rowOff>
    </xdr:to>
    <xdr:grpSp>
      <xdr:nvGrpSpPr>
        <xdr:cNvPr id="48" name="Group 47">
          <a:extLst>
            <a:ext uri="{FF2B5EF4-FFF2-40B4-BE49-F238E27FC236}">
              <a16:creationId xmlns:a16="http://schemas.microsoft.com/office/drawing/2014/main" id="{00000000-0008-0000-0800-000030000000}"/>
            </a:ext>
          </a:extLst>
        </xdr:cNvPr>
        <xdr:cNvGrpSpPr/>
      </xdr:nvGrpSpPr>
      <xdr:grpSpPr>
        <a:xfrm>
          <a:off x="698500" y="68374437"/>
          <a:ext cx="14893925" cy="7601168"/>
          <a:chOff x="701221" y="83162680"/>
          <a:chExt cx="14266636" cy="7840654"/>
        </a:xfrm>
      </xdr:grpSpPr>
      <xdr:grpSp>
        <xdr:nvGrpSpPr>
          <xdr:cNvPr id="47" name="Group 46">
            <a:extLst>
              <a:ext uri="{FF2B5EF4-FFF2-40B4-BE49-F238E27FC236}">
                <a16:creationId xmlns:a16="http://schemas.microsoft.com/office/drawing/2014/main" id="{00000000-0008-0000-0800-00002F000000}"/>
              </a:ext>
            </a:extLst>
          </xdr:cNvPr>
          <xdr:cNvGrpSpPr/>
        </xdr:nvGrpSpPr>
        <xdr:grpSpPr>
          <a:xfrm>
            <a:off x="701221" y="83162680"/>
            <a:ext cx="14266636" cy="7840654"/>
            <a:chOff x="701221" y="83162680"/>
            <a:chExt cx="10073822" cy="7840654"/>
          </a:xfrm>
        </xdr:grpSpPr>
        <xdr:graphicFrame macro="">
          <xdr:nvGraphicFramePr>
            <xdr:cNvPr id="130" name="Chart 129">
              <a:extLst>
                <a:ext uri="{FF2B5EF4-FFF2-40B4-BE49-F238E27FC236}">
                  <a16:creationId xmlns:a16="http://schemas.microsoft.com/office/drawing/2014/main" id="{00000000-0008-0000-0800-000082000000}"/>
                </a:ext>
              </a:extLst>
            </xdr:cNvPr>
            <xdr:cNvGraphicFramePr>
              <a:graphicFrameLocks/>
            </xdr:cNvGraphicFramePr>
          </xdr:nvGraphicFramePr>
          <xdr:xfrm>
            <a:off x="701221" y="83162680"/>
            <a:ext cx="10073822" cy="7840654"/>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29" name="Group 128">
              <a:extLst>
                <a:ext uri="{FF2B5EF4-FFF2-40B4-BE49-F238E27FC236}">
                  <a16:creationId xmlns:a16="http://schemas.microsoft.com/office/drawing/2014/main" id="{00000000-0008-0000-0800-000081000000}"/>
                </a:ext>
              </a:extLst>
            </xdr:cNvPr>
            <xdr:cNvGrpSpPr/>
          </xdr:nvGrpSpPr>
          <xdr:grpSpPr>
            <a:xfrm>
              <a:off x="2862595" y="83367024"/>
              <a:ext cx="7691459" cy="703950"/>
              <a:chOff x="7861946" y="55495797"/>
              <a:chExt cx="8151277" cy="489076"/>
            </a:xfrm>
          </xdr:grpSpPr>
          <xdr:sp macro="" textlink="">
            <xdr:nvSpPr>
              <xdr:cNvPr id="132" name="Left Brace 131">
                <a:extLst>
                  <a:ext uri="{FF2B5EF4-FFF2-40B4-BE49-F238E27FC236}">
                    <a16:creationId xmlns:a16="http://schemas.microsoft.com/office/drawing/2014/main" id="{00000000-0008-0000-0800-000084000000}"/>
                  </a:ext>
                </a:extLst>
              </xdr:cNvPr>
              <xdr:cNvSpPr/>
            </xdr:nvSpPr>
            <xdr:spPr>
              <a:xfrm rot="5400000">
                <a:off x="11799473" y="51771122"/>
                <a:ext cx="276224" cy="8151277"/>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33" name="TextBox 132">
                <a:extLst>
                  <a:ext uri="{FF2B5EF4-FFF2-40B4-BE49-F238E27FC236}">
                    <a16:creationId xmlns:a16="http://schemas.microsoft.com/office/drawing/2014/main" id="{00000000-0008-0000-0800-000085000000}"/>
                  </a:ext>
                </a:extLst>
              </xdr:cNvPr>
              <xdr:cNvSpPr txBox="1"/>
            </xdr:nvSpPr>
            <xdr:spPr>
              <a:xfrm>
                <a:off x="11384932" y="55495797"/>
                <a:ext cx="1925059" cy="327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131" name="TextBox 130">
              <a:extLst>
                <a:ext uri="{FF2B5EF4-FFF2-40B4-BE49-F238E27FC236}">
                  <a16:creationId xmlns:a16="http://schemas.microsoft.com/office/drawing/2014/main" id="{00000000-0008-0000-0800-000083000000}"/>
                </a:ext>
              </a:extLst>
            </xdr:cNvPr>
            <xdr:cNvSpPr txBox="1"/>
          </xdr:nvSpPr>
          <xdr:spPr>
            <a:xfrm>
              <a:off x="2250298" y="83394549"/>
              <a:ext cx="1575003" cy="721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1" name="Straight Arrow Connector 110">
            <a:extLst>
              <a:ext uri="{FF2B5EF4-FFF2-40B4-BE49-F238E27FC236}">
                <a16:creationId xmlns:a16="http://schemas.microsoft.com/office/drawing/2014/main" id="{00000000-0008-0000-0800-00006F000000}"/>
              </a:ext>
            </a:extLst>
          </xdr:cNvPr>
          <xdr:cNvCxnSpPr/>
        </xdr:nvCxnSpPr>
        <xdr:spPr>
          <a:xfrm>
            <a:off x="3456215" y="83629499"/>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3.xml><?xml version="1.0" encoding="utf-8"?>
<c:userShapes xmlns:c="http://schemas.openxmlformats.org/drawingml/2006/chart">
  <cdr:relSizeAnchor xmlns:cdr="http://schemas.openxmlformats.org/drawingml/2006/chartDrawing">
    <cdr:from>
      <cdr:x>0.14137</cdr:x>
      <cdr:y>0.08877</cdr:y>
    </cdr:from>
    <cdr:to>
      <cdr:x>0.15959</cdr:x>
      <cdr:y>0.92813</cdr:y>
    </cdr:to>
    <cdr:sp macro="" textlink="">
      <cdr:nvSpPr>
        <cdr:cNvPr id="2" name="Rectangle 1"/>
        <cdr:cNvSpPr/>
      </cdr:nvSpPr>
      <cdr:spPr>
        <a:xfrm xmlns:a="http://schemas.openxmlformats.org/drawingml/2006/main">
          <a:off x="1998183" y="695075"/>
          <a:ext cx="257579" cy="6572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4.xml><?xml version="1.0" encoding="utf-8"?>
<c:userShapes xmlns:c="http://schemas.openxmlformats.org/drawingml/2006/chart">
  <cdr:relSizeAnchor xmlns:cdr="http://schemas.openxmlformats.org/drawingml/2006/chartDrawing">
    <cdr:from>
      <cdr:x>0.17534</cdr:x>
      <cdr:y>0.08826</cdr:y>
    </cdr:from>
    <cdr:to>
      <cdr:x>0.19412</cdr:x>
      <cdr:y>0.88253</cdr:y>
    </cdr:to>
    <cdr:sp macro="" textlink="">
      <cdr:nvSpPr>
        <cdr:cNvPr id="2" name="Rectangle 1"/>
        <cdr:cNvSpPr/>
      </cdr:nvSpPr>
      <cdr:spPr>
        <a:xfrm xmlns:a="http://schemas.openxmlformats.org/drawingml/2006/main">
          <a:off x="2472052" y="692472"/>
          <a:ext cx="264798" cy="6232071"/>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5.xml><?xml version="1.0" encoding="utf-8"?>
<c:userShapes xmlns:c="http://schemas.openxmlformats.org/drawingml/2006/chart">
  <cdr:relSizeAnchor xmlns:cdr="http://schemas.openxmlformats.org/drawingml/2006/chartDrawing">
    <cdr:from>
      <cdr:x>0.19814</cdr:x>
      <cdr:y>0.03577</cdr:y>
    </cdr:from>
    <cdr:to>
      <cdr:x>0.219</cdr:x>
      <cdr:y>0.88295</cdr:y>
    </cdr:to>
    <cdr:sp macro="" textlink="">
      <cdr:nvSpPr>
        <cdr:cNvPr id="2" name="Rectangle 1"/>
        <cdr:cNvSpPr/>
      </cdr:nvSpPr>
      <cdr:spPr>
        <a:xfrm xmlns:a="http://schemas.openxmlformats.org/drawingml/2006/main">
          <a:off x="2834236" y="253342"/>
          <a:ext cx="298409" cy="60007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6.xml><?xml version="1.0" encoding="utf-8"?>
<c:userShapes xmlns:c="http://schemas.openxmlformats.org/drawingml/2006/chart">
  <cdr:relSizeAnchor xmlns:cdr="http://schemas.openxmlformats.org/drawingml/2006/chartDrawing">
    <cdr:from>
      <cdr:x>0.18189</cdr:x>
      <cdr:y>0.11854</cdr:y>
    </cdr:from>
    <cdr:to>
      <cdr:x>0.20646</cdr:x>
      <cdr:y>0.90818</cdr:y>
    </cdr:to>
    <cdr:sp macro="" textlink="">
      <cdr:nvSpPr>
        <cdr:cNvPr id="2" name="Rectangle 1"/>
        <cdr:cNvSpPr/>
      </cdr:nvSpPr>
      <cdr:spPr>
        <a:xfrm xmlns:a="http://schemas.openxmlformats.org/drawingml/2006/main">
          <a:off x="2594892" y="929462"/>
          <a:ext cx="350601" cy="6191251"/>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7.xml><?xml version="1.0" encoding="utf-8"?>
<xdr:wsDr xmlns:xdr="http://schemas.openxmlformats.org/drawingml/2006/spreadsheetDrawing" xmlns:a="http://schemas.openxmlformats.org/drawingml/2006/main">
  <xdr:twoCellAnchor>
    <xdr:from>
      <xdr:col>9</xdr:col>
      <xdr:colOff>19050</xdr:colOff>
      <xdr:row>23</xdr:row>
      <xdr:rowOff>19050</xdr:rowOff>
    </xdr:from>
    <xdr:to>
      <xdr:col>9</xdr:col>
      <xdr:colOff>156210</xdr:colOff>
      <xdr:row>23</xdr:row>
      <xdr:rowOff>156210</xdr:rowOff>
    </xdr:to>
    <xdr:sp macro="[0]!CapitalCostDefinition" textlink="">
      <xdr:nvSpPr>
        <xdr:cNvPr id="3" name="Oval 2">
          <a:extLst>
            <a:ext uri="{FF2B5EF4-FFF2-40B4-BE49-F238E27FC236}">
              <a16:creationId xmlns:a16="http://schemas.microsoft.com/office/drawing/2014/main" id="{00000000-0008-0000-0900-000003000000}"/>
            </a:ext>
          </a:extLst>
        </xdr:cNvPr>
        <xdr:cNvSpPr/>
      </xdr:nvSpPr>
      <xdr:spPr>
        <a:xfrm>
          <a:off x="2038350" y="683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19050</xdr:rowOff>
    </xdr:from>
    <xdr:to>
      <xdr:col>9</xdr:col>
      <xdr:colOff>156210</xdr:colOff>
      <xdr:row>31</xdr:row>
      <xdr:rowOff>156210</xdr:rowOff>
    </xdr:to>
    <xdr:sp macro="[0]!OvernightCapitalCostDefinition" textlink="">
      <xdr:nvSpPr>
        <xdr:cNvPr id="4" name="Oval 3">
          <a:extLst>
            <a:ext uri="{FF2B5EF4-FFF2-40B4-BE49-F238E27FC236}">
              <a16:creationId xmlns:a16="http://schemas.microsoft.com/office/drawing/2014/main" id="{00000000-0008-0000-0900-000004000000}"/>
            </a:ext>
          </a:extLst>
        </xdr:cNvPr>
        <xdr:cNvSpPr/>
      </xdr:nvSpPr>
      <xdr:spPr>
        <a:xfrm>
          <a:off x="2038350" y="9302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57</xdr:row>
      <xdr:rowOff>19050</xdr:rowOff>
    </xdr:from>
    <xdr:to>
      <xdr:col>9</xdr:col>
      <xdr:colOff>156210</xdr:colOff>
      <xdr:row>57</xdr:row>
      <xdr:rowOff>156210</xdr:rowOff>
    </xdr:to>
    <xdr:sp macro="[0]!InterconnectionCostDefinition" textlink="">
      <xdr:nvSpPr>
        <xdr:cNvPr id="5" name="Oval 4">
          <a:extLst>
            <a:ext uri="{FF2B5EF4-FFF2-40B4-BE49-F238E27FC236}">
              <a16:creationId xmlns:a16="http://schemas.microsoft.com/office/drawing/2014/main" id="{00000000-0008-0000-0900-000005000000}"/>
            </a:ext>
          </a:extLst>
        </xdr:cNvPr>
        <xdr:cNvSpPr/>
      </xdr:nvSpPr>
      <xdr:spPr>
        <a:xfrm>
          <a:off x="2038350" y="13379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61</xdr:row>
      <xdr:rowOff>19050</xdr:rowOff>
    </xdr:from>
    <xdr:to>
      <xdr:col>9</xdr:col>
      <xdr:colOff>156210</xdr:colOff>
      <xdr:row>61</xdr:row>
      <xdr:rowOff>156210</xdr:rowOff>
    </xdr:to>
    <xdr:sp macro="[0]!GridFeatureDefinition" textlink="">
      <xdr:nvSpPr>
        <xdr:cNvPr id="6" name="Oval 5">
          <a:extLst>
            <a:ext uri="{FF2B5EF4-FFF2-40B4-BE49-F238E27FC236}">
              <a16:creationId xmlns:a16="http://schemas.microsoft.com/office/drawing/2014/main" id="{00000000-0008-0000-0900-000006000000}"/>
            </a:ext>
          </a:extLst>
        </xdr:cNvPr>
        <xdr:cNvSpPr/>
      </xdr:nvSpPr>
      <xdr:spPr>
        <a:xfrm>
          <a:off x="2038350" y="14598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65</xdr:row>
      <xdr:rowOff>19050</xdr:rowOff>
    </xdr:from>
    <xdr:to>
      <xdr:col>9</xdr:col>
      <xdr:colOff>156210</xdr:colOff>
      <xdr:row>65</xdr:row>
      <xdr:rowOff>156210</xdr:rowOff>
    </xdr:to>
    <xdr:sp macro="[0]!SpurLineCostDefinition" textlink="">
      <xdr:nvSpPr>
        <xdr:cNvPr id="7" name="Oval 6">
          <a:extLst>
            <a:ext uri="{FF2B5EF4-FFF2-40B4-BE49-F238E27FC236}">
              <a16:creationId xmlns:a16="http://schemas.microsoft.com/office/drawing/2014/main" id="{00000000-0008-0000-0900-000007000000}"/>
            </a:ext>
          </a:extLst>
        </xdr:cNvPr>
        <xdr:cNvSpPr/>
      </xdr:nvSpPr>
      <xdr:spPr>
        <a:xfrm>
          <a:off x="2038350" y="15817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27</xdr:row>
      <xdr:rowOff>19050</xdr:rowOff>
    </xdr:from>
    <xdr:to>
      <xdr:col>9</xdr:col>
      <xdr:colOff>156210</xdr:colOff>
      <xdr:row>27</xdr:row>
      <xdr:rowOff>156210</xdr:rowOff>
    </xdr:to>
    <xdr:sp macro="[0]!ConstructionFinanceDefinition" textlink="">
      <xdr:nvSpPr>
        <xdr:cNvPr id="8" name="Oval 7">
          <a:extLst>
            <a:ext uri="{FF2B5EF4-FFF2-40B4-BE49-F238E27FC236}">
              <a16:creationId xmlns:a16="http://schemas.microsoft.com/office/drawing/2014/main" id="{00000000-0008-0000-0900-000008000000}"/>
            </a:ext>
          </a:extLst>
        </xdr:cNvPr>
        <xdr:cNvSpPr/>
      </xdr:nvSpPr>
      <xdr:spPr>
        <a:xfrm>
          <a:off x="2038350" y="8070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xdr:row>
      <xdr:rowOff>19050</xdr:rowOff>
    </xdr:from>
    <xdr:to>
      <xdr:col>9</xdr:col>
      <xdr:colOff>156210</xdr:colOff>
      <xdr:row>35</xdr:row>
      <xdr:rowOff>156210</xdr:rowOff>
    </xdr:to>
    <xdr:sp macro="[0]!OperatingExpensesDefinition" textlink="">
      <xdr:nvSpPr>
        <xdr:cNvPr id="9" name="Oval 8">
          <a:extLst>
            <a:ext uri="{FF2B5EF4-FFF2-40B4-BE49-F238E27FC236}">
              <a16:creationId xmlns:a16="http://schemas.microsoft.com/office/drawing/2014/main" id="{00000000-0008-0000-0900-000009000000}"/>
            </a:ext>
          </a:extLst>
        </xdr:cNvPr>
        <xdr:cNvSpPr/>
      </xdr:nvSpPr>
      <xdr:spPr>
        <a:xfrm>
          <a:off x="2038350" y="1053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0]!CapacityFactorDefinition" textlink="">
      <xdr:nvSpPr>
        <xdr:cNvPr id="10" name="Oval 9">
          <a:extLst>
            <a:ext uri="{FF2B5EF4-FFF2-40B4-BE49-F238E27FC236}">
              <a16:creationId xmlns:a16="http://schemas.microsoft.com/office/drawing/2014/main" id="{00000000-0008-0000-0900-00000A000000}"/>
            </a:ext>
          </a:extLst>
        </xdr:cNvPr>
        <xdr:cNvSpPr/>
      </xdr:nvSpPr>
      <xdr:spPr>
        <a:xfrm>
          <a:off x="2038350" y="3105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xdr:row>
      <xdr:rowOff>19050</xdr:rowOff>
    </xdr:from>
    <xdr:to>
      <xdr:col>9</xdr:col>
      <xdr:colOff>156210</xdr:colOff>
      <xdr:row>15</xdr:row>
      <xdr:rowOff>156210</xdr:rowOff>
    </xdr:to>
    <xdr:sp macro="[0]!AnnualEnergyProductionDefinition" textlink="">
      <xdr:nvSpPr>
        <xdr:cNvPr id="11" name="Oval 10">
          <a:extLst>
            <a:ext uri="{FF2B5EF4-FFF2-40B4-BE49-F238E27FC236}">
              <a16:creationId xmlns:a16="http://schemas.microsoft.com/office/drawing/2014/main" id="{00000000-0008-0000-0900-00000B000000}"/>
            </a:ext>
          </a:extLst>
        </xdr:cNvPr>
        <xdr:cNvSpPr/>
      </xdr:nvSpPr>
      <xdr:spPr>
        <a:xfrm>
          <a:off x="2038350" y="556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52</xdr:row>
      <xdr:rowOff>19050</xdr:rowOff>
    </xdr:from>
    <xdr:to>
      <xdr:col>9</xdr:col>
      <xdr:colOff>156210</xdr:colOff>
      <xdr:row>52</xdr:row>
      <xdr:rowOff>156210</xdr:rowOff>
    </xdr:to>
    <xdr:sp macro="[0]!WACCDefinition" textlink="">
      <xdr:nvSpPr>
        <xdr:cNvPr id="12" name="Oval 11">
          <a:extLst>
            <a:ext uri="{FF2B5EF4-FFF2-40B4-BE49-F238E27FC236}">
              <a16:creationId xmlns:a16="http://schemas.microsoft.com/office/drawing/2014/main" id="{00000000-0008-0000-0900-00000C000000}"/>
            </a:ext>
          </a:extLst>
        </xdr:cNvPr>
        <xdr:cNvSpPr/>
      </xdr:nvSpPr>
      <xdr:spPr>
        <a:xfrm>
          <a:off x="2038350" y="11957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70</xdr:row>
      <xdr:rowOff>19050</xdr:rowOff>
    </xdr:from>
    <xdr:to>
      <xdr:col>9</xdr:col>
      <xdr:colOff>156210</xdr:colOff>
      <xdr:row>70</xdr:row>
      <xdr:rowOff>156210</xdr:rowOff>
    </xdr:to>
    <xdr:sp macro="[0]!LCOEDefinition" textlink="">
      <xdr:nvSpPr>
        <xdr:cNvPr id="13" name="Oval 12">
          <a:extLst>
            <a:ext uri="{FF2B5EF4-FFF2-40B4-BE49-F238E27FC236}">
              <a16:creationId xmlns:a16="http://schemas.microsoft.com/office/drawing/2014/main" id="{00000000-0008-0000-0900-00000D000000}"/>
            </a:ext>
          </a:extLst>
        </xdr:cNvPr>
        <xdr:cNvSpPr/>
      </xdr:nvSpPr>
      <xdr:spPr>
        <a:xfrm>
          <a:off x="2038350" y="1716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136</xdr:row>
      <xdr:rowOff>19050</xdr:rowOff>
    </xdr:from>
    <xdr:to>
      <xdr:col>9</xdr:col>
      <xdr:colOff>156210</xdr:colOff>
      <xdr:row>136</xdr:row>
      <xdr:rowOff>156210</xdr:rowOff>
    </xdr:to>
    <xdr:sp macro="[0]!OvernightCapitalCostDefinition" textlink="">
      <xdr:nvSpPr>
        <xdr:cNvPr id="25" name="Oval 24">
          <a:extLst>
            <a:ext uri="{FF2B5EF4-FFF2-40B4-BE49-F238E27FC236}">
              <a16:creationId xmlns:a16="http://schemas.microsoft.com/office/drawing/2014/main" id="{00000000-0008-0000-0900-000019000000}"/>
            </a:ext>
          </a:extLst>
        </xdr:cNvPr>
        <xdr:cNvSpPr/>
      </xdr:nvSpPr>
      <xdr:spPr>
        <a:xfrm>
          <a:off x="2038350" y="42183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200</xdr:row>
      <xdr:rowOff>19050</xdr:rowOff>
    </xdr:from>
    <xdr:to>
      <xdr:col>9</xdr:col>
      <xdr:colOff>156210</xdr:colOff>
      <xdr:row>200</xdr:row>
      <xdr:rowOff>156210</xdr:rowOff>
    </xdr:to>
    <xdr:sp macro="[0]!InterconnectionCostDefinition" textlink="">
      <xdr:nvSpPr>
        <xdr:cNvPr id="26" name="Oval 25">
          <a:extLst>
            <a:ext uri="{FF2B5EF4-FFF2-40B4-BE49-F238E27FC236}">
              <a16:creationId xmlns:a16="http://schemas.microsoft.com/office/drawing/2014/main" id="{00000000-0008-0000-0900-00001A000000}"/>
            </a:ext>
          </a:extLst>
        </xdr:cNvPr>
        <xdr:cNvSpPr/>
      </xdr:nvSpPr>
      <xdr:spPr>
        <a:xfrm>
          <a:off x="2038350" y="46005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146</xdr:row>
      <xdr:rowOff>19050</xdr:rowOff>
    </xdr:from>
    <xdr:to>
      <xdr:col>9</xdr:col>
      <xdr:colOff>156210</xdr:colOff>
      <xdr:row>146</xdr:row>
      <xdr:rowOff>156210</xdr:rowOff>
    </xdr:to>
    <xdr:sp macro="[0]!OperatingExpensesDefinition" textlink="">
      <xdr:nvSpPr>
        <xdr:cNvPr id="27" name="Oval 26">
          <a:extLst>
            <a:ext uri="{FF2B5EF4-FFF2-40B4-BE49-F238E27FC236}">
              <a16:creationId xmlns:a16="http://schemas.microsoft.com/office/drawing/2014/main" id="{00000000-0008-0000-0900-00001B000000}"/>
            </a:ext>
          </a:extLst>
        </xdr:cNvPr>
        <xdr:cNvSpPr/>
      </xdr:nvSpPr>
      <xdr:spPr>
        <a:xfrm>
          <a:off x="2038350" y="43313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86</xdr:row>
      <xdr:rowOff>19050</xdr:rowOff>
    </xdr:from>
    <xdr:to>
      <xdr:col>9</xdr:col>
      <xdr:colOff>156210</xdr:colOff>
      <xdr:row>86</xdr:row>
      <xdr:rowOff>156210</xdr:rowOff>
    </xdr:to>
    <xdr:sp macro="[0]!CapacityFactorDefinition" textlink="">
      <xdr:nvSpPr>
        <xdr:cNvPr id="28" name="Oval 27">
          <a:extLst>
            <a:ext uri="{FF2B5EF4-FFF2-40B4-BE49-F238E27FC236}">
              <a16:creationId xmlns:a16="http://schemas.microsoft.com/office/drawing/2014/main" id="{00000000-0008-0000-0900-00001C000000}"/>
            </a:ext>
          </a:extLst>
        </xdr:cNvPr>
        <xdr:cNvSpPr/>
      </xdr:nvSpPr>
      <xdr:spPr>
        <a:xfrm>
          <a:off x="2038350" y="37458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96</xdr:row>
      <xdr:rowOff>19050</xdr:rowOff>
    </xdr:from>
    <xdr:to>
      <xdr:col>9</xdr:col>
      <xdr:colOff>156210</xdr:colOff>
      <xdr:row>96</xdr:row>
      <xdr:rowOff>156210</xdr:rowOff>
    </xdr:to>
    <xdr:sp macro="[0]!AnnualEnergyProductionDefinition" textlink="">
      <xdr:nvSpPr>
        <xdr:cNvPr id="29" name="Oval 28">
          <a:extLst>
            <a:ext uri="{FF2B5EF4-FFF2-40B4-BE49-F238E27FC236}">
              <a16:creationId xmlns:a16="http://schemas.microsoft.com/office/drawing/2014/main" id="{00000000-0008-0000-0900-00001D000000}"/>
            </a:ext>
          </a:extLst>
        </xdr:cNvPr>
        <xdr:cNvSpPr/>
      </xdr:nvSpPr>
      <xdr:spPr>
        <a:xfrm>
          <a:off x="2038350" y="3858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188</xdr:row>
      <xdr:rowOff>19050</xdr:rowOff>
    </xdr:from>
    <xdr:to>
      <xdr:col>9</xdr:col>
      <xdr:colOff>156210</xdr:colOff>
      <xdr:row>188</xdr:row>
      <xdr:rowOff>156210</xdr:rowOff>
    </xdr:to>
    <xdr:sp macro="[0]!FixedChargeRateDefinition" textlink="">
      <xdr:nvSpPr>
        <xdr:cNvPr id="30" name="Oval 29">
          <a:extLst>
            <a:ext uri="{FF2B5EF4-FFF2-40B4-BE49-F238E27FC236}">
              <a16:creationId xmlns:a16="http://schemas.microsoft.com/office/drawing/2014/main" id="{00000000-0008-0000-0900-00001E000000}"/>
            </a:ext>
          </a:extLst>
        </xdr:cNvPr>
        <xdr:cNvSpPr/>
      </xdr:nvSpPr>
      <xdr:spPr>
        <a:xfrm>
          <a:off x="2038350" y="44659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212</xdr:row>
      <xdr:rowOff>19050</xdr:rowOff>
    </xdr:from>
    <xdr:to>
      <xdr:col>9</xdr:col>
      <xdr:colOff>156210</xdr:colOff>
      <xdr:row>212</xdr:row>
      <xdr:rowOff>156210</xdr:rowOff>
    </xdr:to>
    <xdr:sp macro="[0]!LCOEDefinition" textlink="">
      <xdr:nvSpPr>
        <xdr:cNvPr id="31" name="Oval 30">
          <a:extLst>
            <a:ext uri="{FF2B5EF4-FFF2-40B4-BE49-F238E27FC236}">
              <a16:creationId xmlns:a16="http://schemas.microsoft.com/office/drawing/2014/main" id="{00000000-0008-0000-0900-00001F000000}"/>
            </a:ext>
          </a:extLst>
        </xdr:cNvPr>
        <xdr:cNvSpPr/>
      </xdr:nvSpPr>
      <xdr:spPr>
        <a:xfrm>
          <a:off x="2038350" y="4735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86</xdr:row>
      <xdr:rowOff>19050</xdr:rowOff>
    </xdr:from>
    <xdr:to>
      <xdr:col>9</xdr:col>
      <xdr:colOff>156210</xdr:colOff>
      <xdr:row>86</xdr:row>
      <xdr:rowOff>156210</xdr:rowOff>
    </xdr:to>
    <xdr:sp macro="[0]!CapacityFactorDefinition" textlink="">
      <xdr:nvSpPr>
        <xdr:cNvPr id="34" name="Oval 33">
          <a:extLst>
            <a:ext uri="{FF2B5EF4-FFF2-40B4-BE49-F238E27FC236}">
              <a16:creationId xmlns:a16="http://schemas.microsoft.com/office/drawing/2014/main" id="{00000000-0008-0000-0900-000022000000}"/>
            </a:ext>
          </a:extLst>
        </xdr:cNvPr>
        <xdr:cNvSpPr/>
      </xdr:nvSpPr>
      <xdr:spPr>
        <a:xfrm>
          <a:off x="2038350" y="37458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86</xdr:row>
      <xdr:rowOff>19050</xdr:rowOff>
    </xdr:from>
    <xdr:to>
      <xdr:col>9</xdr:col>
      <xdr:colOff>156210</xdr:colOff>
      <xdr:row>86</xdr:row>
      <xdr:rowOff>156210</xdr:rowOff>
    </xdr:to>
    <xdr:sp macro="[0]!CapacityFactorDefinition" textlink="">
      <xdr:nvSpPr>
        <xdr:cNvPr id="36" name="Oval 35">
          <a:extLst>
            <a:ext uri="{FF2B5EF4-FFF2-40B4-BE49-F238E27FC236}">
              <a16:creationId xmlns:a16="http://schemas.microsoft.com/office/drawing/2014/main" id="{00000000-0008-0000-0900-000024000000}"/>
            </a:ext>
          </a:extLst>
        </xdr:cNvPr>
        <xdr:cNvSpPr/>
      </xdr:nvSpPr>
      <xdr:spPr>
        <a:xfrm>
          <a:off x="2038350" y="37458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96</xdr:row>
      <xdr:rowOff>19050</xdr:rowOff>
    </xdr:from>
    <xdr:to>
      <xdr:col>9</xdr:col>
      <xdr:colOff>156210</xdr:colOff>
      <xdr:row>96</xdr:row>
      <xdr:rowOff>156210</xdr:rowOff>
    </xdr:to>
    <xdr:sp macro="[0]!AnnualEnergyProductionDefinition" textlink="">
      <xdr:nvSpPr>
        <xdr:cNvPr id="38" name="Oval 37">
          <a:extLst>
            <a:ext uri="{FF2B5EF4-FFF2-40B4-BE49-F238E27FC236}">
              <a16:creationId xmlns:a16="http://schemas.microsoft.com/office/drawing/2014/main" id="{00000000-0008-0000-0900-000026000000}"/>
            </a:ext>
          </a:extLst>
        </xdr:cNvPr>
        <xdr:cNvSpPr/>
      </xdr:nvSpPr>
      <xdr:spPr>
        <a:xfrm>
          <a:off x="2038350" y="3858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188</xdr:row>
      <xdr:rowOff>19050</xdr:rowOff>
    </xdr:from>
    <xdr:to>
      <xdr:col>9</xdr:col>
      <xdr:colOff>156210</xdr:colOff>
      <xdr:row>188</xdr:row>
      <xdr:rowOff>156210</xdr:rowOff>
    </xdr:to>
    <xdr:sp macro="[0]!FixedChargeRateDefinition" textlink="">
      <xdr:nvSpPr>
        <xdr:cNvPr id="42" name="Oval 41">
          <a:extLst>
            <a:ext uri="{FF2B5EF4-FFF2-40B4-BE49-F238E27FC236}">
              <a16:creationId xmlns:a16="http://schemas.microsoft.com/office/drawing/2014/main" id="{00000000-0008-0000-0900-00002A000000}"/>
            </a:ext>
          </a:extLst>
        </xdr:cNvPr>
        <xdr:cNvSpPr/>
      </xdr:nvSpPr>
      <xdr:spPr>
        <a:xfrm>
          <a:off x="2038350" y="44659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188</xdr:row>
      <xdr:rowOff>19050</xdr:rowOff>
    </xdr:from>
    <xdr:to>
      <xdr:col>9</xdr:col>
      <xdr:colOff>156210</xdr:colOff>
      <xdr:row>188</xdr:row>
      <xdr:rowOff>156210</xdr:rowOff>
    </xdr:to>
    <xdr:sp macro="[0]!WACCDefinition" textlink="">
      <xdr:nvSpPr>
        <xdr:cNvPr id="44" name="Oval 43">
          <a:extLst>
            <a:ext uri="{FF2B5EF4-FFF2-40B4-BE49-F238E27FC236}">
              <a16:creationId xmlns:a16="http://schemas.microsoft.com/office/drawing/2014/main" id="{00000000-0008-0000-0900-00002C000000}"/>
            </a:ext>
          </a:extLst>
        </xdr:cNvPr>
        <xdr:cNvSpPr/>
      </xdr:nvSpPr>
      <xdr:spPr>
        <a:xfrm>
          <a:off x="2038350" y="44659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AnnualEnergyProductionDefinition" textlink="">
      <xdr:nvSpPr>
        <xdr:cNvPr id="52" name="Oval 51">
          <a:extLst>
            <a:ext uri="{FF2B5EF4-FFF2-40B4-BE49-F238E27FC236}">
              <a16:creationId xmlns:a16="http://schemas.microsoft.com/office/drawing/2014/main" id="{00000000-0008-0000-0900-000034000000}"/>
            </a:ext>
          </a:extLst>
        </xdr:cNvPr>
        <xdr:cNvSpPr/>
      </xdr:nvSpPr>
      <xdr:spPr>
        <a:xfrm>
          <a:off x="2038350" y="397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AnnualEnergyProductionDefinition" textlink="">
      <xdr:nvSpPr>
        <xdr:cNvPr id="53" name="Oval 52">
          <a:extLst>
            <a:ext uri="{FF2B5EF4-FFF2-40B4-BE49-F238E27FC236}">
              <a16:creationId xmlns:a16="http://schemas.microsoft.com/office/drawing/2014/main" id="{00000000-0008-0000-0900-000035000000}"/>
            </a:ext>
          </a:extLst>
        </xdr:cNvPr>
        <xdr:cNvSpPr/>
      </xdr:nvSpPr>
      <xdr:spPr>
        <a:xfrm>
          <a:off x="2038350" y="397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4" name="Oval 53">
          <a:extLst>
            <a:ext uri="{FF2B5EF4-FFF2-40B4-BE49-F238E27FC236}">
              <a16:creationId xmlns:a16="http://schemas.microsoft.com/office/drawing/2014/main" id="{00000000-0008-0000-0900-000036000000}"/>
            </a:ext>
          </a:extLst>
        </xdr:cNvPr>
        <xdr:cNvSpPr/>
      </xdr:nvSpPr>
      <xdr:spPr>
        <a:xfrm>
          <a:off x="2038350" y="4096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5" name="Oval 54">
          <a:extLst>
            <a:ext uri="{FF2B5EF4-FFF2-40B4-BE49-F238E27FC236}">
              <a16:creationId xmlns:a16="http://schemas.microsoft.com/office/drawing/2014/main" id="{00000000-0008-0000-0900-000037000000}"/>
            </a:ext>
          </a:extLst>
        </xdr:cNvPr>
        <xdr:cNvSpPr/>
      </xdr:nvSpPr>
      <xdr:spPr>
        <a:xfrm>
          <a:off x="2038350" y="4096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ConstructionFinanceDefinition" textlink="">
      <xdr:nvSpPr>
        <xdr:cNvPr id="56" name="Oval 55">
          <a:extLst>
            <a:ext uri="{FF2B5EF4-FFF2-40B4-BE49-F238E27FC236}">
              <a16:creationId xmlns:a16="http://schemas.microsoft.com/office/drawing/2014/main" id="{00000000-0008-0000-0900-000038000000}"/>
            </a:ext>
          </a:extLst>
        </xdr:cNvPr>
        <xdr:cNvSpPr/>
      </xdr:nvSpPr>
      <xdr:spPr>
        <a:xfrm>
          <a:off x="2038350" y="397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7" name="Oval 56">
          <a:extLst>
            <a:ext uri="{FF2B5EF4-FFF2-40B4-BE49-F238E27FC236}">
              <a16:creationId xmlns:a16="http://schemas.microsoft.com/office/drawing/2014/main" id="{00000000-0008-0000-0900-000039000000}"/>
            </a:ext>
          </a:extLst>
        </xdr:cNvPr>
        <xdr:cNvSpPr/>
      </xdr:nvSpPr>
      <xdr:spPr>
        <a:xfrm>
          <a:off x="2038350" y="4096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8" name="Oval 57">
          <a:extLst>
            <a:ext uri="{FF2B5EF4-FFF2-40B4-BE49-F238E27FC236}">
              <a16:creationId xmlns:a16="http://schemas.microsoft.com/office/drawing/2014/main" id="{00000000-0008-0000-0900-00003A000000}"/>
            </a:ext>
          </a:extLst>
        </xdr:cNvPr>
        <xdr:cNvSpPr/>
      </xdr:nvSpPr>
      <xdr:spPr>
        <a:xfrm>
          <a:off x="2038350" y="4096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ConstructionFinanceDefinition" textlink="">
      <xdr:nvSpPr>
        <xdr:cNvPr id="59" name="Oval 58">
          <a:extLst>
            <a:ext uri="{FF2B5EF4-FFF2-40B4-BE49-F238E27FC236}">
              <a16:creationId xmlns:a16="http://schemas.microsoft.com/office/drawing/2014/main" id="{00000000-0008-0000-0900-00003B000000}"/>
            </a:ext>
          </a:extLst>
        </xdr:cNvPr>
        <xdr:cNvSpPr/>
      </xdr:nvSpPr>
      <xdr:spPr>
        <a:xfrm>
          <a:off x="2038350" y="4096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CapitalCostDefinition" textlink="">
      <xdr:nvSpPr>
        <xdr:cNvPr id="60" name="Oval 59">
          <a:extLst>
            <a:ext uri="{FF2B5EF4-FFF2-40B4-BE49-F238E27FC236}">
              <a16:creationId xmlns:a16="http://schemas.microsoft.com/office/drawing/2014/main" id="{00000000-0008-0000-0900-00003C000000}"/>
            </a:ext>
          </a:extLst>
        </xdr:cNvPr>
        <xdr:cNvSpPr/>
      </xdr:nvSpPr>
      <xdr:spPr>
        <a:xfrm>
          <a:off x="2038350" y="397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CapitalCostDefinition" textlink="">
      <xdr:nvSpPr>
        <xdr:cNvPr id="61" name="Oval 60">
          <a:extLst>
            <a:ext uri="{FF2B5EF4-FFF2-40B4-BE49-F238E27FC236}">
              <a16:creationId xmlns:a16="http://schemas.microsoft.com/office/drawing/2014/main" id="{00000000-0008-0000-0900-00003D000000}"/>
            </a:ext>
          </a:extLst>
        </xdr:cNvPr>
        <xdr:cNvSpPr/>
      </xdr:nvSpPr>
      <xdr:spPr>
        <a:xfrm>
          <a:off x="2038350" y="397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771525</xdr:colOff>
          <xdr:row>2</xdr:row>
          <xdr:rowOff>85725</xdr:rowOff>
        </xdr:from>
        <xdr:to>
          <xdr:col>11</xdr:col>
          <xdr:colOff>381000</xdr:colOff>
          <xdr:row>4</xdr:row>
          <xdr:rowOff>85725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523875</xdr:colOff>
          <xdr:row>2</xdr:row>
          <xdr:rowOff>104775</xdr:rowOff>
        </xdr:from>
        <xdr:to>
          <xdr:col>18</xdr:col>
          <xdr:colOff>581025</xdr:colOff>
          <xdr:row>4</xdr:row>
          <xdr:rowOff>104775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9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676275</xdr:colOff>
          <xdr:row>2</xdr:row>
          <xdr:rowOff>104775</xdr:rowOff>
        </xdr:from>
        <xdr:to>
          <xdr:col>13</xdr:col>
          <xdr:colOff>752475</xdr:colOff>
          <xdr:row>4</xdr:row>
          <xdr:rowOff>104775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9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161925</xdr:colOff>
          <xdr:row>2</xdr:row>
          <xdr:rowOff>85725</xdr:rowOff>
        </xdr:from>
        <xdr:to>
          <xdr:col>16</xdr:col>
          <xdr:colOff>238125</xdr:colOff>
          <xdr:row>4</xdr:row>
          <xdr:rowOff>85725</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9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Graphics</a:t>
              </a:r>
            </a:p>
          </xdr:txBody>
        </xdr:sp>
        <xdr:clientData fPrintsWithSheet="0"/>
      </xdr:twoCellAnchor>
    </mc:Choice>
    <mc:Fallback/>
  </mc:AlternateContent>
  <xdr:twoCellAnchor>
    <xdr:from>
      <xdr:col>9</xdr:col>
      <xdr:colOff>19050</xdr:colOff>
      <xdr:row>74</xdr:row>
      <xdr:rowOff>19050</xdr:rowOff>
    </xdr:from>
    <xdr:to>
      <xdr:col>9</xdr:col>
      <xdr:colOff>156210</xdr:colOff>
      <xdr:row>74</xdr:row>
      <xdr:rowOff>156210</xdr:rowOff>
    </xdr:to>
    <xdr:sp macro="[0]!LCOEDefinition" textlink="">
      <xdr:nvSpPr>
        <xdr:cNvPr id="72" name="Oval 71">
          <a:extLst>
            <a:ext uri="{FF2B5EF4-FFF2-40B4-BE49-F238E27FC236}">
              <a16:creationId xmlns:a16="http://schemas.microsoft.com/office/drawing/2014/main" id="{00000000-0008-0000-0900-000048000000}"/>
            </a:ext>
          </a:extLst>
        </xdr:cNvPr>
        <xdr:cNvSpPr/>
      </xdr:nvSpPr>
      <xdr:spPr>
        <a:xfrm>
          <a:off x="2038350" y="1838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47</xdr:row>
      <xdr:rowOff>19050</xdr:rowOff>
    </xdr:from>
    <xdr:to>
      <xdr:col>9</xdr:col>
      <xdr:colOff>156210</xdr:colOff>
      <xdr:row>47</xdr:row>
      <xdr:rowOff>156210</xdr:rowOff>
    </xdr:to>
    <xdr:sp macro="[0]!GenerationDefinition" textlink="">
      <xdr:nvSpPr>
        <xdr:cNvPr id="73" name="Oval 72">
          <a:extLst>
            <a:ext uri="{FF2B5EF4-FFF2-40B4-BE49-F238E27FC236}">
              <a16:creationId xmlns:a16="http://schemas.microsoft.com/office/drawing/2014/main" id="{00000000-0008-0000-0900-000049000000}"/>
            </a:ext>
          </a:extLst>
        </xdr:cNvPr>
        <xdr:cNvSpPr/>
      </xdr:nvSpPr>
      <xdr:spPr>
        <a:xfrm>
          <a:off x="2038350" y="1059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176</xdr:row>
      <xdr:rowOff>19050</xdr:rowOff>
    </xdr:from>
    <xdr:to>
      <xdr:col>9</xdr:col>
      <xdr:colOff>156210</xdr:colOff>
      <xdr:row>176</xdr:row>
      <xdr:rowOff>156210</xdr:rowOff>
    </xdr:to>
    <xdr:sp macro="[0]!GenerationDefinition" textlink="">
      <xdr:nvSpPr>
        <xdr:cNvPr id="74" name="Oval 73">
          <a:extLst>
            <a:ext uri="{FF2B5EF4-FFF2-40B4-BE49-F238E27FC236}">
              <a16:creationId xmlns:a16="http://schemas.microsoft.com/office/drawing/2014/main" id="{00000000-0008-0000-0900-00004A000000}"/>
            </a:ext>
          </a:extLst>
        </xdr:cNvPr>
        <xdr:cNvSpPr/>
      </xdr:nvSpPr>
      <xdr:spPr>
        <a:xfrm>
          <a:off x="2038350" y="35325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xdr:row>
      <xdr:rowOff>19050</xdr:rowOff>
    </xdr:from>
    <xdr:to>
      <xdr:col>9</xdr:col>
      <xdr:colOff>156210</xdr:colOff>
      <xdr:row>39</xdr:row>
      <xdr:rowOff>156210</xdr:rowOff>
    </xdr:to>
    <xdr:sp macro="[0]!OperatingExpensesDefinition" textlink="">
      <xdr:nvSpPr>
        <xdr:cNvPr id="76" name="Oval 75">
          <a:extLst>
            <a:ext uri="{FF2B5EF4-FFF2-40B4-BE49-F238E27FC236}">
              <a16:creationId xmlns:a16="http://schemas.microsoft.com/office/drawing/2014/main" id="{00000000-0008-0000-0900-00004C000000}"/>
            </a:ext>
          </a:extLst>
        </xdr:cNvPr>
        <xdr:cNvSpPr/>
      </xdr:nvSpPr>
      <xdr:spPr>
        <a:xfrm>
          <a:off x="2038350" y="8426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156</xdr:row>
      <xdr:rowOff>19050</xdr:rowOff>
    </xdr:from>
    <xdr:to>
      <xdr:col>9</xdr:col>
      <xdr:colOff>156210</xdr:colOff>
      <xdr:row>156</xdr:row>
      <xdr:rowOff>156210</xdr:rowOff>
    </xdr:to>
    <xdr:sp macro="[0]!OperatingExpensesDefinition" textlink="">
      <xdr:nvSpPr>
        <xdr:cNvPr id="78" name="Oval 77">
          <a:extLst>
            <a:ext uri="{FF2B5EF4-FFF2-40B4-BE49-F238E27FC236}">
              <a16:creationId xmlns:a16="http://schemas.microsoft.com/office/drawing/2014/main" id="{00000000-0008-0000-0900-00004E000000}"/>
            </a:ext>
          </a:extLst>
        </xdr:cNvPr>
        <xdr:cNvSpPr/>
      </xdr:nvSpPr>
      <xdr:spPr>
        <a:xfrm>
          <a:off x="2038350" y="37395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106</xdr:row>
      <xdr:rowOff>19050</xdr:rowOff>
    </xdr:from>
    <xdr:to>
      <xdr:col>9</xdr:col>
      <xdr:colOff>156210</xdr:colOff>
      <xdr:row>106</xdr:row>
      <xdr:rowOff>156210</xdr:rowOff>
    </xdr:to>
    <xdr:sp macro="[0]!HeatRate" textlink="">
      <xdr:nvSpPr>
        <xdr:cNvPr id="85" name="Oval 84">
          <a:extLst>
            <a:ext uri="{FF2B5EF4-FFF2-40B4-BE49-F238E27FC236}">
              <a16:creationId xmlns:a16="http://schemas.microsoft.com/office/drawing/2014/main" id="{00000000-0008-0000-0900-000055000000}"/>
            </a:ext>
          </a:extLst>
        </xdr:cNvPr>
        <xdr:cNvSpPr/>
      </xdr:nvSpPr>
      <xdr:spPr>
        <a:xfrm>
          <a:off x="2038350" y="25622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xdr:row>
      <xdr:rowOff>19050</xdr:rowOff>
    </xdr:from>
    <xdr:to>
      <xdr:col>9</xdr:col>
      <xdr:colOff>156210</xdr:colOff>
      <xdr:row>19</xdr:row>
      <xdr:rowOff>156210</xdr:rowOff>
    </xdr:to>
    <xdr:sp macro="[0]!HeatRate" textlink="">
      <xdr:nvSpPr>
        <xdr:cNvPr id="86" name="Oval 85">
          <a:extLst>
            <a:ext uri="{FF2B5EF4-FFF2-40B4-BE49-F238E27FC236}">
              <a16:creationId xmlns:a16="http://schemas.microsoft.com/office/drawing/2014/main" id="{00000000-0008-0000-0900-000056000000}"/>
            </a:ext>
          </a:extLst>
        </xdr:cNvPr>
        <xdr:cNvSpPr/>
      </xdr:nvSpPr>
      <xdr:spPr>
        <a:xfrm>
          <a:off x="2038350" y="3879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28</xdr:row>
      <xdr:rowOff>19050</xdr:rowOff>
    </xdr:from>
    <xdr:to>
      <xdr:col>13</xdr:col>
      <xdr:colOff>613410</xdr:colOff>
      <xdr:row>28</xdr:row>
      <xdr:rowOff>156210</xdr:rowOff>
    </xdr:to>
    <xdr:sp macro="[0]!WACCDefinition" textlink="">
      <xdr:nvSpPr>
        <xdr:cNvPr id="68" name="Oval 67">
          <a:extLst>
            <a:ext uri="{FF2B5EF4-FFF2-40B4-BE49-F238E27FC236}">
              <a16:creationId xmlns:a16="http://schemas.microsoft.com/office/drawing/2014/main" id="{00000000-0008-0000-0900-000044000000}"/>
            </a:ext>
          </a:extLst>
        </xdr:cNvPr>
        <xdr:cNvSpPr/>
      </xdr:nvSpPr>
      <xdr:spPr>
        <a:xfrm>
          <a:off x="8248650" y="6521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43</xdr:row>
      <xdr:rowOff>19050</xdr:rowOff>
    </xdr:from>
    <xdr:to>
      <xdr:col>9</xdr:col>
      <xdr:colOff>156210</xdr:colOff>
      <xdr:row>43</xdr:row>
      <xdr:rowOff>156210</xdr:rowOff>
    </xdr:to>
    <xdr:sp macro="[0]!GenerationDefinition" textlink="">
      <xdr:nvSpPr>
        <xdr:cNvPr id="103" name="Oval 102">
          <a:extLst>
            <a:ext uri="{FF2B5EF4-FFF2-40B4-BE49-F238E27FC236}">
              <a16:creationId xmlns:a16="http://schemas.microsoft.com/office/drawing/2014/main" id="{00000000-0008-0000-0900-000067000000}"/>
            </a:ext>
          </a:extLst>
        </xdr:cNvPr>
        <xdr:cNvSpPr/>
      </xdr:nvSpPr>
      <xdr:spPr>
        <a:xfrm>
          <a:off x="2038350" y="8070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166</xdr:row>
      <xdr:rowOff>19050</xdr:rowOff>
    </xdr:from>
    <xdr:to>
      <xdr:col>9</xdr:col>
      <xdr:colOff>156210</xdr:colOff>
      <xdr:row>166</xdr:row>
      <xdr:rowOff>156210</xdr:rowOff>
    </xdr:to>
    <xdr:sp macro="[0]!GenerationDefinition" textlink="">
      <xdr:nvSpPr>
        <xdr:cNvPr id="104" name="Oval 103">
          <a:extLst>
            <a:ext uri="{FF2B5EF4-FFF2-40B4-BE49-F238E27FC236}">
              <a16:creationId xmlns:a16="http://schemas.microsoft.com/office/drawing/2014/main" id="{00000000-0008-0000-0900-000068000000}"/>
            </a:ext>
          </a:extLst>
        </xdr:cNvPr>
        <xdr:cNvSpPr/>
      </xdr:nvSpPr>
      <xdr:spPr>
        <a:xfrm>
          <a:off x="2038350" y="39503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editAs="oneCell">
    <xdr:from>
      <xdr:col>19</xdr:col>
      <xdr:colOff>215900</xdr:colOff>
      <xdr:row>17</xdr:row>
      <xdr:rowOff>127000</xdr:rowOff>
    </xdr:from>
    <xdr:to>
      <xdr:col>29</xdr:col>
      <xdr:colOff>266699</xdr:colOff>
      <xdr:row>38</xdr:row>
      <xdr:rowOff>114300</xdr:rowOff>
    </xdr:to>
    <xdr:pic>
      <xdr:nvPicPr>
        <xdr:cNvPr id="2" name="Picture 1" descr="Capital Cost Build Up Graphic_capex.jpg">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607800" y="2895600"/>
          <a:ext cx="8686800" cy="3733800"/>
        </a:xfrm>
        <a:prstGeom prst="rect">
          <a:avLst/>
        </a:prstGeom>
      </xdr:spPr>
    </xdr:pic>
    <xdr:clientData/>
  </xdr:twoCellAnchor>
  <xdr:twoCellAnchor>
    <xdr:from>
      <xdr:col>9</xdr:col>
      <xdr:colOff>19050</xdr:colOff>
      <xdr:row>19</xdr:row>
      <xdr:rowOff>19050</xdr:rowOff>
    </xdr:from>
    <xdr:to>
      <xdr:col>9</xdr:col>
      <xdr:colOff>156210</xdr:colOff>
      <xdr:row>19</xdr:row>
      <xdr:rowOff>156210</xdr:rowOff>
    </xdr:to>
    <xdr:sp macro="[0]!HeatRate" textlink="">
      <xdr:nvSpPr>
        <xdr:cNvPr id="106" name="Oval 105">
          <a:extLst>
            <a:ext uri="{FF2B5EF4-FFF2-40B4-BE49-F238E27FC236}">
              <a16:creationId xmlns:a16="http://schemas.microsoft.com/office/drawing/2014/main" id="{00000000-0008-0000-0900-00006A000000}"/>
            </a:ext>
          </a:extLst>
        </xdr:cNvPr>
        <xdr:cNvSpPr/>
      </xdr:nvSpPr>
      <xdr:spPr>
        <a:xfrm>
          <a:off x="2038350" y="33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106</xdr:row>
      <xdr:rowOff>19050</xdr:rowOff>
    </xdr:from>
    <xdr:to>
      <xdr:col>9</xdr:col>
      <xdr:colOff>156210</xdr:colOff>
      <xdr:row>106</xdr:row>
      <xdr:rowOff>156210</xdr:rowOff>
    </xdr:to>
    <xdr:sp macro="[0]!HeatRate" textlink="">
      <xdr:nvSpPr>
        <xdr:cNvPr id="108" name="Oval 107">
          <a:extLst>
            <a:ext uri="{FF2B5EF4-FFF2-40B4-BE49-F238E27FC236}">
              <a16:creationId xmlns:a16="http://schemas.microsoft.com/office/drawing/2014/main" id="{00000000-0008-0000-0900-00006C000000}"/>
            </a:ext>
          </a:extLst>
        </xdr:cNvPr>
        <xdr:cNvSpPr/>
      </xdr:nvSpPr>
      <xdr:spPr>
        <a:xfrm>
          <a:off x="2038350" y="33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12700</xdr:colOff>
      <xdr:row>231</xdr:row>
      <xdr:rowOff>41743</xdr:rowOff>
    </xdr:from>
    <xdr:to>
      <xdr:col>27</xdr:col>
      <xdr:colOff>116059</xdr:colOff>
      <xdr:row>276</xdr:row>
      <xdr:rowOff>25385</xdr:rowOff>
    </xdr:to>
    <xdr:grpSp>
      <xdr:nvGrpSpPr>
        <xdr:cNvPr id="39" name="Group 38">
          <a:extLst>
            <a:ext uri="{FF2B5EF4-FFF2-40B4-BE49-F238E27FC236}">
              <a16:creationId xmlns:a16="http://schemas.microsoft.com/office/drawing/2014/main" id="{00000000-0008-0000-0900-000027000000}"/>
            </a:ext>
          </a:extLst>
        </xdr:cNvPr>
        <xdr:cNvGrpSpPr/>
      </xdr:nvGrpSpPr>
      <xdr:grpSpPr>
        <a:xfrm>
          <a:off x="850900" y="43390018"/>
          <a:ext cx="15886284" cy="7441717"/>
          <a:chOff x="842736" y="55436422"/>
          <a:chExt cx="15152859" cy="7494784"/>
        </a:xfrm>
      </xdr:grpSpPr>
      <xdr:grpSp>
        <xdr:nvGrpSpPr>
          <xdr:cNvPr id="32" name="Group 31">
            <a:extLst>
              <a:ext uri="{FF2B5EF4-FFF2-40B4-BE49-F238E27FC236}">
                <a16:creationId xmlns:a16="http://schemas.microsoft.com/office/drawing/2014/main" id="{00000000-0008-0000-0900-000020000000}"/>
              </a:ext>
            </a:extLst>
          </xdr:cNvPr>
          <xdr:cNvGrpSpPr/>
        </xdr:nvGrpSpPr>
        <xdr:grpSpPr>
          <a:xfrm>
            <a:off x="842736" y="55436422"/>
            <a:ext cx="15152859" cy="7494784"/>
            <a:chOff x="842736" y="55436422"/>
            <a:chExt cx="9859943" cy="7494784"/>
          </a:xfrm>
        </xdr:grpSpPr>
        <xdr:graphicFrame macro="">
          <xdr:nvGraphicFramePr>
            <xdr:cNvPr id="71" name="Chart 70">
              <a:extLst>
                <a:ext uri="{FF2B5EF4-FFF2-40B4-BE49-F238E27FC236}">
                  <a16:creationId xmlns:a16="http://schemas.microsoft.com/office/drawing/2014/main" id="{00000000-0008-0000-0900-000047000000}"/>
                </a:ext>
              </a:extLst>
            </xdr:cNvPr>
            <xdr:cNvGraphicFramePr>
              <a:graphicFrameLocks/>
            </xdr:cNvGraphicFramePr>
          </xdr:nvGraphicFramePr>
          <xdr:xfrm>
            <a:off x="842736" y="55436422"/>
            <a:ext cx="9802132" cy="7494784"/>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70" name="Group 69">
              <a:extLst>
                <a:ext uri="{FF2B5EF4-FFF2-40B4-BE49-F238E27FC236}">
                  <a16:creationId xmlns:a16="http://schemas.microsoft.com/office/drawing/2014/main" id="{00000000-0008-0000-0900-000046000000}"/>
                </a:ext>
              </a:extLst>
            </xdr:cNvPr>
            <xdr:cNvGrpSpPr/>
          </xdr:nvGrpSpPr>
          <xdr:grpSpPr>
            <a:xfrm>
              <a:off x="2854581" y="55458691"/>
              <a:ext cx="7848098" cy="733450"/>
              <a:chOff x="8681505" y="54061255"/>
              <a:chExt cx="8565748" cy="528876"/>
            </a:xfrm>
          </xdr:grpSpPr>
          <xdr:sp macro="" textlink="">
            <xdr:nvSpPr>
              <xdr:cNvPr id="81" name="Left Brace 80">
                <a:extLst>
                  <a:ext uri="{FF2B5EF4-FFF2-40B4-BE49-F238E27FC236}">
                    <a16:creationId xmlns:a16="http://schemas.microsoft.com/office/drawing/2014/main" id="{00000000-0008-0000-0900-000051000000}"/>
                  </a:ext>
                </a:extLst>
              </xdr:cNvPr>
              <xdr:cNvSpPr/>
            </xdr:nvSpPr>
            <xdr:spPr>
              <a:xfrm rot="5400000">
                <a:off x="12826267" y="50169145"/>
                <a:ext cx="276224" cy="8565748"/>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2" name="TextBox 81">
                <a:extLst>
                  <a:ext uri="{FF2B5EF4-FFF2-40B4-BE49-F238E27FC236}">
                    <a16:creationId xmlns:a16="http://schemas.microsoft.com/office/drawing/2014/main" id="{00000000-0008-0000-0900-000052000000}"/>
                  </a:ext>
                </a:extLst>
              </xdr:cNvPr>
              <xdr:cNvSpPr txBox="1"/>
            </xdr:nvSpPr>
            <xdr:spPr>
              <a:xfrm>
                <a:off x="12406119" y="54061255"/>
                <a:ext cx="1874438" cy="2728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79" name="TextBox 78">
              <a:extLst>
                <a:ext uri="{FF2B5EF4-FFF2-40B4-BE49-F238E27FC236}">
                  <a16:creationId xmlns:a16="http://schemas.microsoft.com/office/drawing/2014/main" id="{00000000-0008-0000-0900-00004F000000}"/>
                </a:ext>
              </a:extLst>
            </xdr:cNvPr>
            <xdr:cNvSpPr txBox="1"/>
          </xdr:nvSpPr>
          <xdr:spPr>
            <a:xfrm>
              <a:off x="2213071" y="55631604"/>
              <a:ext cx="1667539" cy="522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09" name="Straight Arrow Connector 108">
            <a:extLst>
              <a:ext uri="{FF2B5EF4-FFF2-40B4-BE49-F238E27FC236}">
                <a16:creationId xmlns:a16="http://schemas.microsoft.com/office/drawing/2014/main" id="{00000000-0008-0000-0900-00006D000000}"/>
              </a:ext>
            </a:extLst>
          </xdr:cNvPr>
          <xdr:cNvCxnSpPr/>
        </xdr:nvCxnSpPr>
        <xdr:spPr>
          <a:xfrm>
            <a:off x="3605893" y="55843715"/>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45720</xdr:colOff>
      <xdr:row>283</xdr:row>
      <xdr:rowOff>33806</xdr:rowOff>
    </xdr:from>
    <xdr:to>
      <xdr:col>26</xdr:col>
      <xdr:colOff>639536</xdr:colOff>
      <xdr:row>328</xdr:row>
      <xdr:rowOff>30519</xdr:rowOff>
    </xdr:to>
    <xdr:grpSp>
      <xdr:nvGrpSpPr>
        <xdr:cNvPr id="45" name="Group 44">
          <a:extLst>
            <a:ext uri="{FF2B5EF4-FFF2-40B4-BE49-F238E27FC236}">
              <a16:creationId xmlns:a16="http://schemas.microsoft.com/office/drawing/2014/main" id="{00000000-0008-0000-0900-00002D000000}"/>
            </a:ext>
          </a:extLst>
        </xdr:cNvPr>
        <xdr:cNvGrpSpPr/>
      </xdr:nvGrpSpPr>
      <xdr:grpSpPr>
        <a:xfrm>
          <a:off x="769620" y="51973631"/>
          <a:ext cx="15738566" cy="7283338"/>
          <a:chOff x="766899" y="64082627"/>
          <a:chExt cx="15003780" cy="7344571"/>
        </a:xfrm>
      </xdr:grpSpPr>
      <xdr:grpSp>
        <xdr:nvGrpSpPr>
          <xdr:cNvPr id="97" name="Group 96">
            <a:extLst>
              <a:ext uri="{FF2B5EF4-FFF2-40B4-BE49-F238E27FC236}">
                <a16:creationId xmlns:a16="http://schemas.microsoft.com/office/drawing/2014/main" id="{00000000-0008-0000-0900-000061000000}"/>
              </a:ext>
            </a:extLst>
          </xdr:cNvPr>
          <xdr:cNvGrpSpPr/>
        </xdr:nvGrpSpPr>
        <xdr:grpSpPr>
          <a:xfrm>
            <a:off x="766899" y="64082627"/>
            <a:ext cx="15003780" cy="7344571"/>
            <a:chOff x="7529570" y="56605134"/>
            <a:chExt cx="22376031" cy="6645758"/>
          </a:xfrm>
        </xdr:grpSpPr>
        <xdr:graphicFrame macro="">
          <xdr:nvGraphicFramePr>
            <xdr:cNvPr id="99" name="Chart 98">
              <a:extLst>
                <a:ext uri="{FF2B5EF4-FFF2-40B4-BE49-F238E27FC236}">
                  <a16:creationId xmlns:a16="http://schemas.microsoft.com/office/drawing/2014/main" id="{00000000-0008-0000-0900-000063000000}"/>
                </a:ext>
              </a:extLst>
            </xdr:cNvPr>
            <xdr:cNvGraphicFramePr>
              <a:graphicFrameLocks/>
            </xdr:cNvGraphicFramePr>
          </xdr:nvGraphicFramePr>
          <xdr:xfrm>
            <a:off x="7529570" y="56697692"/>
            <a:ext cx="22376031"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98" name="Group 97">
              <a:extLst>
                <a:ext uri="{FF2B5EF4-FFF2-40B4-BE49-F238E27FC236}">
                  <a16:creationId xmlns:a16="http://schemas.microsoft.com/office/drawing/2014/main" id="{00000000-0008-0000-0900-000062000000}"/>
                </a:ext>
              </a:extLst>
            </xdr:cNvPr>
            <xdr:cNvGrpSpPr/>
          </xdr:nvGrpSpPr>
          <xdr:grpSpPr>
            <a:xfrm>
              <a:off x="12405426" y="56605134"/>
              <a:ext cx="16911671" cy="616381"/>
              <a:chOff x="8129206" y="54232679"/>
              <a:chExt cx="8028545" cy="512372"/>
            </a:xfrm>
          </xdr:grpSpPr>
          <xdr:sp macro="" textlink="">
            <xdr:nvSpPr>
              <xdr:cNvPr id="101" name="Left Brace 100">
                <a:extLst>
                  <a:ext uri="{FF2B5EF4-FFF2-40B4-BE49-F238E27FC236}">
                    <a16:creationId xmlns:a16="http://schemas.microsoft.com/office/drawing/2014/main" id="{00000000-0008-0000-0900-000065000000}"/>
                  </a:ext>
                </a:extLst>
              </xdr:cNvPr>
              <xdr:cNvSpPr/>
            </xdr:nvSpPr>
            <xdr:spPr>
              <a:xfrm rot="5400000">
                <a:off x="12005367" y="50592666"/>
                <a:ext cx="276224" cy="802854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2" name="TextBox 101">
                <a:extLst>
                  <a:ext uri="{FF2B5EF4-FFF2-40B4-BE49-F238E27FC236}">
                    <a16:creationId xmlns:a16="http://schemas.microsoft.com/office/drawing/2014/main" id="{00000000-0008-0000-0900-000066000000}"/>
                  </a:ext>
                </a:extLst>
              </xdr:cNvPr>
              <xdr:cNvSpPr txBox="1"/>
            </xdr:nvSpPr>
            <xdr:spPr>
              <a:xfrm>
                <a:off x="11598993" y="54232679"/>
                <a:ext cx="1913721" cy="2893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100" name="TextBox 99">
              <a:extLst>
                <a:ext uri="{FF2B5EF4-FFF2-40B4-BE49-F238E27FC236}">
                  <a16:creationId xmlns:a16="http://schemas.microsoft.com/office/drawing/2014/main" id="{00000000-0008-0000-0900-000064000000}"/>
                </a:ext>
              </a:extLst>
            </xdr:cNvPr>
            <xdr:cNvSpPr txBox="1"/>
          </xdr:nvSpPr>
          <xdr:spPr>
            <a:xfrm>
              <a:off x="10997594" y="56633094"/>
              <a:ext cx="3018504" cy="3570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0" name="Straight Arrow Connector 109">
            <a:extLst>
              <a:ext uri="{FF2B5EF4-FFF2-40B4-BE49-F238E27FC236}">
                <a16:creationId xmlns:a16="http://schemas.microsoft.com/office/drawing/2014/main" id="{00000000-0008-0000-0900-00006E000000}"/>
              </a:ext>
            </a:extLst>
          </xdr:cNvPr>
          <xdr:cNvCxnSpPr/>
        </xdr:nvCxnSpPr>
        <xdr:spPr>
          <a:xfrm>
            <a:off x="3755572" y="64361786"/>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69751</xdr:colOff>
      <xdr:row>337</xdr:row>
      <xdr:rowOff>54694</xdr:rowOff>
    </xdr:from>
    <xdr:to>
      <xdr:col>26</xdr:col>
      <xdr:colOff>625928</xdr:colOff>
      <xdr:row>378</xdr:row>
      <xdr:rowOff>60085</xdr:rowOff>
    </xdr:to>
    <xdr:grpSp>
      <xdr:nvGrpSpPr>
        <xdr:cNvPr id="46" name="Group 45">
          <a:extLst>
            <a:ext uri="{FF2B5EF4-FFF2-40B4-BE49-F238E27FC236}">
              <a16:creationId xmlns:a16="http://schemas.microsoft.com/office/drawing/2014/main" id="{00000000-0008-0000-0900-00002E000000}"/>
            </a:ext>
          </a:extLst>
        </xdr:cNvPr>
        <xdr:cNvGrpSpPr/>
      </xdr:nvGrpSpPr>
      <xdr:grpSpPr>
        <a:xfrm>
          <a:off x="793651" y="60738469"/>
          <a:ext cx="15700927" cy="6644316"/>
          <a:chOff x="790930" y="72920944"/>
          <a:chExt cx="14966141" cy="6700105"/>
        </a:xfrm>
      </xdr:grpSpPr>
      <xdr:grpSp>
        <xdr:nvGrpSpPr>
          <xdr:cNvPr id="91" name="Group 90">
            <a:extLst>
              <a:ext uri="{FF2B5EF4-FFF2-40B4-BE49-F238E27FC236}">
                <a16:creationId xmlns:a16="http://schemas.microsoft.com/office/drawing/2014/main" id="{00000000-0008-0000-0900-00005B000000}"/>
              </a:ext>
            </a:extLst>
          </xdr:cNvPr>
          <xdr:cNvGrpSpPr/>
        </xdr:nvGrpSpPr>
        <xdr:grpSpPr>
          <a:xfrm>
            <a:off x="790930" y="72920944"/>
            <a:ext cx="14966141" cy="6700105"/>
            <a:chOff x="6761896" y="57347792"/>
            <a:chExt cx="22376031" cy="6727942"/>
          </a:xfrm>
        </xdr:grpSpPr>
        <xdr:graphicFrame macro="">
          <xdr:nvGraphicFramePr>
            <xdr:cNvPr id="93" name="Chart 92">
              <a:extLst>
                <a:ext uri="{FF2B5EF4-FFF2-40B4-BE49-F238E27FC236}">
                  <a16:creationId xmlns:a16="http://schemas.microsoft.com/office/drawing/2014/main" id="{00000000-0008-0000-0900-00005D000000}"/>
                </a:ext>
              </a:extLst>
            </xdr:cNvPr>
            <xdr:cNvGraphicFramePr>
              <a:graphicFrameLocks/>
            </xdr:cNvGraphicFramePr>
          </xdr:nvGraphicFramePr>
          <xdr:xfrm>
            <a:off x="6761896" y="57522534"/>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92" name="Group 91">
              <a:extLst>
                <a:ext uri="{FF2B5EF4-FFF2-40B4-BE49-F238E27FC236}">
                  <a16:creationId xmlns:a16="http://schemas.microsoft.com/office/drawing/2014/main" id="{00000000-0008-0000-0900-00005C000000}"/>
                </a:ext>
              </a:extLst>
            </xdr:cNvPr>
            <xdr:cNvGrpSpPr/>
          </xdr:nvGrpSpPr>
          <xdr:grpSpPr>
            <a:xfrm>
              <a:off x="12135153" y="57347792"/>
              <a:ext cx="16392450" cy="737110"/>
              <a:chOff x="8000898" y="54849927"/>
              <a:chExt cx="7782053" cy="612728"/>
            </a:xfrm>
          </xdr:grpSpPr>
          <xdr:sp macro="" textlink="">
            <xdr:nvSpPr>
              <xdr:cNvPr id="95" name="Left Brace 94">
                <a:extLst>
                  <a:ext uri="{FF2B5EF4-FFF2-40B4-BE49-F238E27FC236}">
                    <a16:creationId xmlns:a16="http://schemas.microsoft.com/office/drawing/2014/main" id="{00000000-0008-0000-0900-00005F000000}"/>
                  </a:ext>
                </a:extLst>
              </xdr:cNvPr>
              <xdr:cNvSpPr/>
            </xdr:nvSpPr>
            <xdr:spPr>
              <a:xfrm rot="5400000">
                <a:off x="11722975" y="51402679"/>
                <a:ext cx="337899" cy="7782053"/>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6" name="TextBox 95">
                <a:extLst>
                  <a:ext uri="{FF2B5EF4-FFF2-40B4-BE49-F238E27FC236}">
                    <a16:creationId xmlns:a16="http://schemas.microsoft.com/office/drawing/2014/main" id="{00000000-0008-0000-0900-000060000000}"/>
                  </a:ext>
                </a:extLst>
              </xdr:cNvPr>
              <xdr:cNvSpPr txBox="1"/>
            </xdr:nvSpPr>
            <xdr:spPr>
              <a:xfrm>
                <a:off x="11419608" y="54849927"/>
                <a:ext cx="2121710" cy="408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94" name="TextBox 93">
              <a:extLst>
                <a:ext uri="{FF2B5EF4-FFF2-40B4-BE49-F238E27FC236}">
                  <a16:creationId xmlns:a16="http://schemas.microsoft.com/office/drawing/2014/main" id="{00000000-0008-0000-0900-00005E000000}"/>
                </a:ext>
              </a:extLst>
            </xdr:cNvPr>
            <xdr:cNvSpPr txBox="1"/>
          </xdr:nvSpPr>
          <xdr:spPr>
            <a:xfrm>
              <a:off x="10937920" y="57453136"/>
              <a:ext cx="2817937" cy="4679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1" name="Straight Arrow Connector 110">
            <a:extLst>
              <a:ext uri="{FF2B5EF4-FFF2-40B4-BE49-F238E27FC236}">
                <a16:creationId xmlns:a16="http://schemas.microsoft.com/office/drawing/2014/main" id="{00000000-0008-0000-0900-00006F000000}"/>
              </a:ext>
            </a:extLst>
          </xdr:cNvPr>
          <xdr:cNvCxnSpPr/>
        </xdr:nvCxnSpPr>
        <xdr:spPr>
          <a:xfrm>
            <a:off x="4068536" y="73247251"/>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3749</xdr:colOff>
      <xdr:row>382</xdr:row>
      <xdr:rowOff>60545</xdr:rowOff>
    </xdr:from>
    <xdr:to>
      <xdr:col>27</xdr:col>
      <xdr:colOff>571500</xdr:colOff>
      <xdr:row>431</xdr:row>
      <xdr:rowOff>59279</xdr:rowOff>
    </xdr:to>
    <xdr:grpSp>
      <xdr:nvGrpSpPr>
        <xdr:cNvPr id="48" name="Group 47">
          <a:extLst>
            <a:ext uri="{FF2B5EF4-FFF2-40B4-BE49-F238E27FC236}">
              <a16:creationId xmlns:a16="http://schemas.microsoft.com/office/drawing/2014/main" id="{00000000-0008-0000-0900-000030000000}"/>
            </a:ext>
          </a:extLst>
        </xdr:cNvPr>
        <xdr:cNvGrpSpPr/>
      </xdr:nvGrpSpPr>
      <xdr:grpSpPr>
        <a:xfrm>
          <a:off x="1184849" y="68030945"/>
          <a:ext cx="16007776" cy="7933059"/>
          <a:chOff x="1160356" y="80274652"/>
          <a:chExt cx="15290680" cy="7999734"/>
        </a:xfrm>
      </xdr:grpSpPr>
      <xdr:grpSp>
        <xdr:nvGrpSpPr>
          <xdr:cNvPr id="47" name="Group 46">
            <a:extLst>
              <a:ext uri="{FF2B5EF4-FFF2-40B4-BE49-F238E27FC236}">
                <a16:creationId xmlns:a16="http://schemas.microsoft.com/office/drawing/2014/main" id="{00000000-0008-0000-0900-00002F000000}"/>
              </a:ext>
            </a:extLst>
          </xdr:cNvPr>
          <xdr:cNvGrpSpPr/>
        </xdr:nvGrpSpPr>
        <xdr:grpSpPr>
          <a:xfrm>
            <a:off x="1160356" y="80274652"/>
            <a:ext cx="15290680" cy="7999734"/>
            <a:chOff x="1160356" y="80274652"/>
            <a:chExt cx="9670930" cy="7999734"/>
          </a:xfrm>
        </xdr:grpSpPr>
        <xdr:graphicFrame macro="">
          <xdr:nvGraphicFramePr>
            <xdr:cNvPr id="87" name="Chart 86">
              <a:extLst>
                <a:ext uri="{FF2B5EF4-FFF2-40B4-BE49-F238E27FC236}">
                  <a16:creationId xmlns:a16="http://schemas.microsoft.com/office/drawing/2014/main" id="{00000000-0008-0000-0900-000057000000}"/>
                </a:ext>
              </a:extLst>
            </xdr:cNvPr>
            <xdr:cNvGraphicFramePr>
              <a:graphicFrameLocks/>
            </xdr:cNvGraphicFramePr>
          </xdr:nvGraphicFramePr>
          <xdr:xfrm>
            <a:off x="1160356" y="80670513"/>
            <a:ext cx="9670930" cy="7603873"/>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84" name="Group 83">
              <a:extLst>
                <a:ext uri="{FF2B5EF4-FFF2-40B4-BE49-F238E27FC236}">
                  <a16:creationId xmlns:a16="http://schemas.microsoft.com/office/drawing/2014/main" id="{00000000-0008-0000-0900-000054000000}"/>
                </a:ext>
              </a:extLst>
            </xdr:cNvPr>
            <xdr:cNvGrpSpPr/>
          </xdr:nvGrpSpPr>
          <xdr:grpSpPr>
            <a:xfrm>
              <a:off x="3141056" y="80376312"/>
              <a:ext cx="7173861" cy="635221"/>
              <a:chOff x="8300918" y="54081584"/>
              <a:chExt cx="7971932" cy="457095"/>
            </a:xfrm>
          </xdr:grpSpPr>
          <xdr:sp macro="" textlink="">
            <xdr:nvSpPr>
              <xdr:cNvPr id="89" name="Left Brace 88">
                <a:extLst>
                  <a:ext uri="{FF2B5EF4-FFF2-40B4-BE49-F238E27FC236}">
                    <a16:creationId xmlns:a16="http://schemas.microsoft.com/office/drawing/2014/main" id="{00000000-0008-0000-0900-000059000000}"/>
                  </a:ext>
                </a:extLst>
              </xdr:cNvPr>
              <xdr:cNvSpPr/>
            </xdr:nvSpPr>
            <xdr:spPr>
              <a:xfrm rot="5400000">
                <a:off x="12163650" y="50429480"/>
                <a:ext cx="246467" cy="7971932"/>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0" name="TextBox 89">
                <a:extLst>
                  <a:ext uri="{FF2B5EF4-FFF2-40B4-BE49-F238E27FC236}">
                    <a16:creationId xmlns:a16="http://schemas.microsoft.com/office/drawing/2014/main" id="{00000000-0008-0000-0900-00005A000000}"/>
                  </a:ext>
                </a:extLst>
              </xdr:cNvPr>
              <xdr:cNvSpPr txBox="1"/>
            </xdr:nvSpPr>
            <xdr:spPr>
              <a:xfrm>
                <a:off x="11898787" y="54081584"/>
                <a:ext cx="1871995" cy="2621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8" name="TextBox 87">
              <a:extLst>
                <a:ext uri="{FF2B5EF4-FFF2-40B4-BE49-F238E27FC236}">
                  <a16:creationId xmlns:a16="http://schemas.microsoft.com/office/drawing/2014/main" id="{00000000-0008-0000-0900-000058000000}"/>
                </a:ext>
              </a:extLst>
            </xdr:cNvPr>
            <xdr:cNvSpPr txBox="1"/>
          </xdr:nvSpPr>
          <xdr:spPr>
            <a:xfrm>
              <a:off x="2559785" y="80274652"/>
              <a:ext cx="1391558" cy="4656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2" name="Straight Arrow Connector 111">
            <a:extLst>
              <a:ext uri="{FF2B5EF4-FFF2-40B4-BE49-F238E27FC236}">
                <a16:creationId xmlns:a16="http://schemas.microsoft.com/office/drawing/2014/main" id="{00000000-0008-0000-0900-000070000000}"/>
              </a:ext>
            </a:extLst>
          </xdr:cNvPr>
          <xdr:cNvCxnSpPr/>
        </xdr:nvCxnSpPr>
        <xdr:spPr>
          <a:xfrm>
            <a:off x="3975002" y="80677015"/>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8.xml><?xml version="1.0" encoding="utf-8"?>
<c:userShapes xmlns:c="http://schemas.openxmlformats.org/drawingml/2006/chart">
  <cdr:relSizeAnchor xmlns:cdr="http://schemas.openxmlformats.org/drawingml/2006/chartDrawing">
    <cdr:from>
      <cdr:x>0.1762</cdr:x>
      <cdr:y>0.11426</cdr:y>
    </cdr:from>
    <cdr:to>
      <cdr:x>0.19065</cdr:x>
      <cdr:y>0.91128</cdr:y>
    </cdr:to>
    <cdr:sp macro="" textlink="">
      <cdr:nvSpPr>
        <cdr:cNvPr id="2" name="Rectangle 1"/>
        <cdr:cNvSpPr/>
      </cdr:nvSpPr>
      <cdr:spPr>
        <a:xfrm xmlns:a="http://schemas.openxmlformats.org/drawingml/2006/main">
          <a:off x="2654300" y="856329"/>
          <a:ext cx="217714" cy="5973536"/>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9.xml><?xml version="1.0" encoding="utf-8"?>
<c:userShapes xmlns:c="http://schemas.openxmlformats.org/drawingml/2006/chart">
  <cdr:relSizeAnchor xmlns:cdr="http://schemas.openxmlformats.org/drawingml/2006/chartDrawing">
    <cdr:from>
      <cdr:x>0.18817</cdr:x>
      <cdr:y>0.08642</cdr:y>
    </cdr:from>
    <cdr:to>
      <cdr:x>0.20736</cdr:x>
      <cdr:y>0.90936</cdr:y>
    </cdr:to>
    <cdr:sp macro="" textlink="">
      <cdr:nvSpPr>
        <cdr:cNvPr id="2" name="Rectangle 1"/>
        <cdr:cNvSpPr/>
      </cdr:nvSpPr>
      <cdr:spPr>
        <a:xfrm xmlns:a="http://schemas.openxmlformats.org/drawingml/2006/main">
          <a:off x="2823263" y="625907"/>
          <a:ext cx="287874" cy="595993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0.xml><?xml version="1.0" encoding="utf-8"?>
<c:userShapes xmlns:c="http://schemas.openxmlformats.org/drawingml/2006/chart">
  <cdr:relSizeAnchor xmlns:cdr="http://schemas.openxmlformats.org/drawingml/2006/chartDrawing">
    <cdr:from>
      <cdr:x>0.20873</cdr:x>
      <cdr:y>0.09006</cdr:y>
    </cdr:from>
    <cdr:to>
      <cdr:x>0.22809</cdr:x>
      <cdr:y>0.89488</cdr:y>
    </cdr:to>
    <cdr:sp macro="" textlink="">
      <cdr:nvSpPr>
        <cdr:cNvPr id="2" name="Rectangle 1"/>
        <cdr:cNvSpPr/>
      </cdr:nvSpPr>
      <cdr:spPr>
        <a:xfrm xmlns:a="http://schemas.openxmlformats.org/drawingml/2006/main">
          <a:off x="3123896" y="587714"/>
          <a:ext cx="289781" cy="5252357"/>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1.xml><?xml version="1.0" encoding="utf-8"?>
<c:userShapes xmlns:c="http://schemas.openxmlformats.org/drawingml/2006/chart">
  <cdr:relSizeAnchor xmlns:cdr="http://schemas.openxmlformats.org/drawingml/2006/chartDrawing">
    <cdr:from>
      <cdr:x>0.17684</cdr:x>
      <cdr:y>0.05451</cdr:y>
    </cdr:from>
    <cdr:to>
      <cdr:x>0.19108</cdr:x>
      <cdr:y>0.90273</cdr:y>
    </cdr:to>
    <cdr:sp macro="" textlink="">
      <cdr:nvSpPr>
        <cdr:cNvPr id="2" name="Rectangle 1"/>
        <cdr:cNvSpPr/>
      </cdr:nvSpPr>
      <cdr:spPr>
        <a:xfrm xmlns:a="http://schemas.openxmlformats.org/drawingml/2006/main">
          <a:off x="2704072" y="414451"/>
          <a:ext cx="217715" cy="6449786"/>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2.xml><?xml version="1.0" encoding="utf-8"?>
<xdr:wsDr xmlns:xdr="http://schemas.openxmlformats.org/drawingml/2006/spreadsheetDrawing" xmlns:a="http://schemas.openxmlformats.org/drawingml/2006/main">
  <xdr:twoCellAnchor>
    <xdr:from>
      <xdr:col>9</xdr:col>
      <xdr:colOff>19050</xdr:colOff>
      <xdr:row>23</xdr:row>
      <xdr:rowOff>19050</xdr:rowOff>
    </xdr:from>
    <xdr:to>
      <xdr:col>9</xdr:col>
      <xdr:colOff>156210</xdr:colOff>
      <xdr:row>23</xdr:row>
      <xdr:rowOff>156210</xdr:rowOff>
    </xdr:to>
    <xdr:sp macro="[0]!CapitalCostDefinition" textlink="">
      <xdr:nvSpPr>
        <xdr:cNvPr id="3" name="Oval 2">
          <a:extLst>
            <a:ext uri="{FF2B5EF4-FFF2-40B4-BE49-F238E27FC236}">
              <a16:creationId xmlns:a16="http://schemas.microsoft.com/office/drawing/2014/main" id="{00000000-0008-0000-0A00-000003000000}"/>
            </a:ext>
          </a:extLst>
        </xdr:cNvPr>
        <xdr:cNvSpPr/>
      </xdr:nvSpPr>
      <xdr:spPr>
        <a:xfrm>
          <a:off x="2038350" y="4794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19050</xdr:rowOff>
    </xdr:from>
    <xdr:to>
      <xdr:col>9</xdr:col>
      <xdr:colOff>156210</xdr:colOff>
      <xdr:row>31</xdr:row>
      <xdr:rowOff>156210</xdr:rowOff>
    </xdr:to>
    <xdr:sp macro="[0]!OvernightCapitalCostDefinition" textlink="">
      <xdr:nvSpPr>
        <xdr:cNvPr id="4" name="Oval 3">
          <a:extLst>
            <a:ext uri="{FF2B5EF4-FFF2-40B4-BE49-F238E27FC236}">
              <a16:creationId xmlns:a16="http://schemas.microsoft.com/office/drawing/2014/main" id="{00000000-0008-0000-0A00-000004000000}"/>
            </a:ext>
          </a:extLst>
        </xdr:cNvPr>
        <xdr:cNvSpPr/>
      </xdr:nvSpPr>
      <xdr:spPr>
        <a:xfrm>
          <a:off x="2038350" y="672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57</xdr:row>
      <xdr:rowOff>19050</xdr:rowOff>
    </xdr:from>
    <xdr:to>
      <xdr:col>9</xdr:col>
      <xdr:colOff>156210</xdr:colOff>
      <xdr:row>57</xdr:row>
      <xdr:rowOff>156210</xdr:rowOff>
    </xdr:to>
    <xdr:sp macro="[0]!InterconnectionCostDefinition" textlink="">
      <xdr:nvSpPr>
        <xdr:cNvPr id="5" name="Oval 4">
          <a:extLst>
            <a:ext uri="{FF2B5EF4-FFF2-40B4-BE49-F238E27FC236}">
              <a16:creationId xmlns:a16="http://schemas.microsoft.com/office/drawing/2014/main" id="{00000000-0008-0000-0A00-000005000000}"/>
            </a:ext>
          </a:extLst>
        </xdr:cNvPr>
        <xdr:cNvSpPr/>
      </xdr:nvSpPr>
      <xdr:spPr>
        <a:xfrm>
          <a:off x="2038350" y="1179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61</xdr:row>
      <xdr:rowOff>19050</xdr:rowOff>
    </xdr:from>
    <xdr:to>
      <xdr:col>9</xdr:col>
      <xdr:colOff>156210</xdr:colOff>
      <xdr:row>61</xdr:row>
      <xdr:rowOff>156210</xdr:rowOff>
    </xdr:to>
    <xdr:sp macro="[0]!GridFeatureDefinition" textlink="">
      <xdr:nvSpPr>
        <xdr:cNvPr id="6" name="Oval 5">
          <a:extLst>
            <a:ext uri="{FF2B5EF4-FFF2-40B4-BE49-F238E27FC236}">
              <a16:creationId xmlns:a16="http://schemas.microsoft.com/office/drawing/2014/main" id="{00000000-0008-0000-0A00-000006000000}"/>
            </a:ext>
          </a:extLst>
        </xdr:cNvPr>
        <xdr:cNvSpPr/>
      </xdr:nvSpPr>
      <xdr:spPr>
        <a:xfrm>
          <a:off x="2038350" y="12782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65</xdr:row>
      <xdr:rowOff>19050</xdr:rowOff>
    </xdr:from>
    <xdr:to>
      <xdr:col>9</xdr:col>
      <xdr:colOff>156210</xdr:colOff>
      <xdr:row>65</xdr:row>
      <xdr:rowOff>156210</xdr:rowOff>
    </xdr:to>
    <xdr:sp macro="[0]!SpurLineCostDefinition" textlink="">
      <xdr:nvSpPr>
        <xdr:cNvPr id="7" name="Oval 6">
          <a:extLst>
            <a:ext uri="{FF2B5EF4-FFF2-40B4-BE49-F238E27FC236}">
              <a16:creationId xmlns:a16="http://schemas.microsoft.com/office/drawing/2014/main" id="{00000000-0008-0000-0A00-000007000000}"/>
            </a:ext>
          </a:extLst>
        </xdr:cNvPr>
        <xdr:cNvSpPr/>
      </xdr:nvSpPr>
      <xdr:spPr>
        <a:xfrm>
          <a:off x="2038350" y="1384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27</xdr:row>
      <xdr:rowOff>19050</xdr:rowOff>
    </xdr:from>
    <xdr:to>
      <xdr:col>9</xdr:col>
      <xdr:colOff>156210</xdr:colOff>
      <xdr:row>27</xdr:row>
      <xdr:rowOff>156210</xdr:rowOff>
    </xdr:to>
    <xdr:sp macro="[0]!ConstructionFinanceDefinition" textlink="">
      <xdr:nvSpPr>
        <xdr:cNvPr id="8" name="Oval 7">
          <a:extLst>
            <a:ext uri="{FF2B5EF4-FFF2-40B4-BE49-F238E27FC236}">
              <a16:creationId xmlns:a16="http://schemas.microsoft.com/office/drawing/2014/main" id="{00000000-0008-0000-0A00-000008000000}"/>
            </a:ext>
          </a:extLst>
        </xdr:cNvPr>
        <xdr:cNvSpPr/>
      </xdr:nvSpPr>
      <xdr:spPr>
        <a:xfrm>
          <a:off x="2038350" y="5708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xdr:row>
      <xdr:rowOff>19050</xdr:rowOff>
    </xdr:from>
    <xdr:to>
      <xdr:col>9</xdr:col>
      <xdr:colOff>156210</xdr:colOff>
      <xdr:row>35</xdr:row>
      <xdr:rowOff>156210</xdr:rowOff>
    </xdr:to>
    <xdr:sp macro="[0]!OperatingExpensesDefinition" textlink="">
      <xdr:nvSpPr>
        <xdr:cNvPr id="9" name="Oval 8">
          <a:extLst>
            <a:ext uri="{FF2B5EF4-FFF2-40B4-BE49-F238E27FC236}">
              <a16:creationId xmlns:a16="http://schemas.microsoft.com/office/drawing/2014/main" id="{00000000-0008-0000-0A00-000009000000}"/>
            </a:ext>
          </a:extLst>
        </xdr:cNvPr>
        <xdr:cNvSpPr/>
      </xdr:nvSpPr>
      <xdr:spPr>
        <a:xfrm>
          <a:off x="2038350" y="7639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0]!CapacityFactorDefinition" textlink="">
      <xdr:nvSpPr>
        <xdr:cNvPr id="10" name="Oval 9">
          <a:extLst>
            <a:ext uri="{FF2B5EF4-FFF2-40B4-BE49-F238E27FC236}">
              <a16:creationId xmlns:a16="http://schemas.microsoft.com/office/drawing/2014/main" id="{00000000-0008-0000-0A00-00000A000000}"/>
            </a:ext>
          </a:extLst>
        </xdr:cNvPr>
        <xdr:cNvSpPr/>
      </xdr:nvSpPr>
      <xdr:spPr>
        <a:xfrm>
          <a:off x="2038350" y="192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xdr:row>
      <xdr:rowOff>19050</xdr:rowOff>
    </xdr:from>
    <xdr:to>
      <xdr:col>9</xdr:col>
      <xdr:colOff>156210</xdr:colOff>
      <xdr:row>15</xdr:row>
      <xdr:rowOff>156210</xdr:rowOff>
    </xdr:to>
    <xdr:sp macro="[0]!AnnualEnergyProductionDefinition" textlink="">
      <xdr:nvSpPr>
        <xdr:cNvPr id="11" name="Oval 10">
          <a:extLst>
            <a:ext uri="{FF2B5EF4-FFF2-40B4-BE49-F238E27FC236}">
              <a16:creationId xmlns:a16="http://schemas.microsoft.com/office/drawing/2014/main" id="{00000000-0008-0000-0A00-00000B000000}"/>
            </a:ext>
          </a:extLst>
        </xdr:cNvPr>
        <xdr:cNvSpPr/>
      </xdr:nvSpPr>
      <xdr:spPr>
        <a:xfrm>
          <a:off x="2038350" y="291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52</xdr:row>
      <xdr:rowOff>19050</xdr:rowOff>
    </xdr:from>
    <xdr:to>
      <xdr:col>9</xdr:col>
      <xdr:colOff>156210</xdr:colOff>
      <xdr:row>52</xdr:row>
      <xdr:rowOff>156210</xdr:rowOff>
    </xdr:to>
    <xdr:sp macro="[0]!WACCDefinition" textlink="">
      <xdr:nvSpPr>
        <xdr:cNvPr id="12" name="Oval 11">
          <a:extLst>
            <a:ext uri="{FF2B5EF4-FFF2-40B4-BE49-F238E27FC236}">
              <a16:creationId xmlns:a16="http://schemas.microsoft.com/office/drawing/2014/main" id="{00000000-0008-0000-0A00-00000C000000}"/>
            </a:ext>
          </a:extLst>
        </xdr:cNvPr>
        <xdr:cNvSpPr/>
      </xdr:nvSpPr>
      <xdr:spPr>
        <a:xfrm>
          <a:off x="2038350" y="10687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70</xdr:row>
      <xdr:rowOff>19050</xdr:rowOff>
    </xdr:from>
    <xdr:to>
      <xdr:col>9</xdr:col>
      <xdr:colOff>156210</xdr:colOff>
      <xdr:row>70</xdr:row>
      <xdr:rowOff>156210</xdr:rowOff>
    </xdr:to>
    <xdr:sp macro="[0]!LCOEDefinition" textlink="">
      <xdr:nvSpPr>
        <xdr:cNvPr id="13" name="Oval 12">
          <a:extLst>
            <a:ext uri="{FF2B5EF4-FFF2-40B4-BE49-F238E27FC236}">
              <a16:creationId xmlns:a16="http://schemas.microsoft.com/office/drawing/2014/main" id="{00000000-0008-0000-0A00-00000D000000}"/>
            </a:ext>
          </a:extLst>
        </xdr:cNvPr>
        <xdr:cNvSpPr/>
      </xdr:nvSpPr>
      <xdr:spPr>
        <a:xfrm>
          <a:off x="2038350" y="15081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135</xdr:row>
      <xdr:rowOff>19050</xdr:rowOff>
    </xdr:from>
    <xdr:to>
      <xdr:col>9</xdr:col>
      <xdr:colOff>156210</xdr:colOff>
      <xdr:row>135</xdr:row>
      <xdr:rowOff>156210</xdr:rowOff>
    </xdr:to>
    <xdr:sp macro="[0]!OvernightCapitalCostDefinition" textlink="">
      <xdr:nvSpPr>
        <xdr:cNvPr id="25" name="Oval 24">
          <a:extLst>
            <a:ext uri="{FF2B5EF4-FFF2-40B4-BE49-F238E27FC236}">
              <a16:creationId xmlns:a16="http://schemas.microsoft.com/office/drawing/2014/main" id="{00000000-0008-0000-0A00-000019000000}"/>
            </a:ext>
          </a:extLst>
        </xdr:cNvPr>
        <xdr:cNvSpPr/>
      </xdr:nvSpPr>
      <xdr:spPr>
        <a:xfrm>
          <a:off x="2038350" y="46018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199</xdr:row>
      <xdr:rowOff>19050</xdr:rowOff>
    </xdr:from>
    <xdr:to>
      <xdr:col>9</xdr:col>
      <xdr:colOff>156210</xdr:colOff>
      <xdr:row>199</xdr:row>
      <xdr:rowOff>156210</xdr:rowOff>
    </xdr:to>
    <xdr:sp macro="[0]!InterconnectionCostDefinition" textlink="">
      <xdr:nvSpPr>
        <xdr:cNvPr id="26" name="Oval 25">
          <a:extLst>
            <a:ext uri="{FF2B5EF4-FFF2-40B4-BE49-F238E27FC236}">
              <a16:creationId xmlns:a16="http://schemas.microsoft.com/office/drawing/2014/main" id="{00000000-0008-0000-0A00-00001A000000}"/>
            </a:ext>
          </a:extLst>
        </xdr:cNvPr>
        <xdr:cNvSpPr/>
      </xdr:nvSpPr>
      <xdr:spPr>
        <a:xfrm>
          <a:off x="2038350" y="60953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175</xdr:row>
      <xdr:rowOff>19050</xdr:rowOff>
    </xdr:from>
    <xdr:to>
      <xdr:col>9</xdr:col>
      <xdr:colOff>156210</xdr:colOff>
      <xdr:row>175</xdr:row>
      <xdr:rowOff>156210</xdr:rowOff>
    </xdr:to>
    <xdr:sp macro="[0]!GenerationDefinition" textlink="">
      <xdr:nvSpPr>
        <xdr:cNvPr id="27" name="Oval 26">
          <a:extLst>
            <a:ext uri="{FF2B5EF4-FFF2-40B4-BE49-F238E27FC236}">
              <a16:creationId xmlns:a16="http://schemas.microsoft.com/office/drawing/2014/main" id="{00000000-0008-0000-0A00-00001B000000}"/>
            </a:ext>
          </a:extLst>
        </xdr:cNvPr>
        <xdr:cNvSpPr/>
      </xdr:nvSpPr>
      <xdr:spPr>
        <a:xfrm>
          <a:off x="2038350" y="54336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85</xdr:row>
      <xdr:rowOff>19050</xdr:rowOff>
    </xdr:from>
    <xdr:to>
      <xdr:col>9</xdr:col>
      <xdr:colOff>156210</xdr:colOff>
      <xdr:row>85</xdr:row>
      <xdr:rowOff>156210</xdr:rowOff>
    </xdr:to>
    <xdr:sp macro="[0]!CapacityFactorDefinition" textlink="">
      <xdr:nvSpPr>
        <xdr:cNvPr id="28" name="Oval 27">
          <a:extLst>
            <a:ext uri="{FF2B5EF4-FFF2-40B4-BE49-F238E27FC236}">
              <a16:creationId xmlns:a16="http://schemas.microsoft.com/office/drawing/2014/main" id="{00000000-0008-0000-0A00-00001C000000}"/>
            </a:ext>
          </a:extLst>
        </xdr:cNvPr>
        <xdr:cNvSpPr/>
      </xdr:nvSpPr>
      <xdr:spPr>
        <a:xfrm>
          <a:off x="2038350" y="3241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95</xdr:row>
      <xdr:rowOff>19050</xdr:rowOff>
    </xdr:from>
    <xdr:to>
      <xdr:col>9</xdr:col>
      <xdr:colOff>156210</xdr:colOff>
      <xdr:row>95</xdr:row>
      <xdr:rowOff>156210</xdr:rowOff>
    </xdr:to>
    <xdr:sp macro="[0]!AnnualEnergyProductionDefinition" textlink="">
      <xdr:nvSpPr>
        <xdr:cNvPr id="29" name="Oval 28">
          <a:extLst>
            <a:ext uri="{FF2B5EF4-FFF2-40B4-BE49-F238E27FC236}">
              <a16:creationId xmlns:a16="http://schemas.microsoft.com/office/drawing/2014/main" id="{00000000-0008-0000-0A00-00001D000000}"/>
            </a:ext>
          </a:extLst>
        </xdr:cNvPr>
        <xdr:cNvSpPr/>
      </xdr:nvSpPr>
      <xdr:spPr>
        <a:xfrm>
          <a:off x="2038350" y="35248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187</xdr:row>
      <xdr:rowOff>19050</xdr:rowOff>
    </xdr:from>
    <xdr:to>
      <xdr:col>9</xdr:col>
      <xdr:colOff>156210</xdr:colOff>
      <xdr:row>187</xdr:row>
      <xdr:rowOff>156210</xdr:rowOff>
    </xdr:to>
    <xdr:sp macro="[0]!FixedChargeRateDefinition" textlink="">
      <xdr:nvSpPr>
        <xdr:cNvPr id="30" name="Oval 29">
          <a:extLst>
            <a:ext uri="{FF2B5EF4-FFF2-40B4-BE49-F238E27FC236}">
              <a16:creationId xmlns:a16="http://schemas.microsoft.com/office/drawing/2014/main" id="{00000000-0008-0000-0A00-00001E000000}"/>
            </a:ext>
          </a:extLst>
        </xdr:cNvPr>
        <xdr:cNvSpPr/>
      </xdr:nvSpPr>
      <xdr:spPr>
        <a:xfrm>
          <a:off x="2038350" y="5763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211</xdr:row>
      <xdr:rowOff>19050</xdr:rowOff>
    </xdr:from>
    <xdr:to>
      <xdr:col>9</xdr:col>
      <xdr:colOff>156210</xdr:colOff>
      <xdr:row>211</xdr:row>
      <xdr:rowOff>156210</xdr:rowOff>
    </xdr:to>
    <xdr:sp macro="[0]!LCOEDefinition" textlink="">
      <xdr:nvSpPr>
        <xdr:cNvPr id="31" name="Oval 30">
          <a:extLst>
            <a:ext uri="{FF2B5EF4-FFF2-40B4-BE49-F238E27FC236}">
              <a16:creationId xmlns:a16="http://schemas.microsoft.com/office/drawing/2014/main" id="{00000000-0008-0000-0A00-00001F000000}"/>
            </a:ext>
          </a:extLst>
        </xdr:cNvPr>
        <xdr:cNvSpPr/>
      </xdr:nvSpPr>
      <xdr:spPr>
        <a:xfrm>
          <a:off x="2038350" y="64242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85</xdr:row>
      <xdr:rowOff>19050</xdr:rowOff>
    </xdr:from>
    <xdr:to>
      <xdr:col>9</xdr:col>
      <xdr:colOff>156210</xdr:colOff>
      <xdr:row>85</xdr:row>
      <xdr:rowOff>156210</xdr:rowOff>
    </xdr:to>
    <xdr:sp macro="[0]!CapacityFactorDefinition" textlink="">
      <xdr:nvSpPr>
        <xdr:cNvPr id="33" name="Oval 32">
          <a:extLst>
            <a:ext uri="{FF2B5EF4-FFF2-40B4-BE49-F238E27FC236}">
              <a16:creationId xmlns:a16="http://schemas.microsoft.com/office/drawing/2014/main" id="{00000000-0008-0000-0A00-000021000000}"/>
            </a:ext>
          </a:extLst>
        </xdr:cNvPr>
        <xdr:cNvSpPr/>
      </xdr:nvSpPr>
      <xdr:spPr>
        <a:xfrm>
          <a:off x="2038350" y="3241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85</xdr:row>
      <xdr:rowOff>19050</xdr:rowOff>
    </xdr:from>
    <xdr:to>
      <xdr:col>9</xdr:col>
      <xdr:colOff>156210</xdr:colOff>
      <xdr:row>85</xdr:row>
      <xdr:rowOff>156210</xdr:rowOff>
    </xdr:to>
    <xdr:sp macro="[0]!CapacityFactorDefinition" textlink="">
      <xdr:nvSpPr>
        <xdr:cNvPr id="35" name="Oval 34">
          <a:extLst>
            <a:ext uri="{FF2B5EF4-FFF2-40B4-BE49-F238E27FC236}">
              <a16:creationId xmlns:a16="http://schemas.microsoft.com/office/drawing/2014/main" id="{00000000-0008-0000-0A00-000023000000}"/>
            </a:ext>
          </a:extLst>
        </xdr:cNvPr>
        <xdr:cNvSpPr/>
      </xdr:nvSpPr>
      <xdr:spPr>
        <a:xfrm>
          <a:off x="2038350" y="3241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95</xdr:row>
      <xdr:rowOff>19050</xdr:rowOff>
    </xdr:from>
    <xdr:to>
      <xdr:col>9</xdr:col>
      <xdr:colOff>156210</xdr:colOff>
      <xdr:row>95</xdr:row>
      <xdr:rowOff>156210</xdr:rowOff>
    </xdr:to>
    <xdr:sp macro="[0]!AnnualEnergyProductionDefinition" textlink="">
      <xdr:nvSpPr>
        <xdr:cNvPr id="37" name="Oval 36">
          <a:extLst>
            <a:ext uri="{FF2B5EF4-FFF2-40B4-BE49-F238E27FC236}">
              <a16:creationId xmlns:a16="http://schemas.microsoft.com/office/drawing/2014/main" id="{00000000-0008-0000-0A00-000025000000}"/>
            </a:ext>
          </a:extLst>
        </xdr:cNvPr>
        <xdr:cNvSpPr/>
      </xdr:nvSpPr>
      <xdr:spPr>
        <a:xfrm>
          <a:off x="2038350" y="35248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187</xdr:row>
      <xdr:rowOff>19050</xdr:rowOff>
    </xdr:from>
    <xdr:to>
      <xdr:col>9</xdr:col>
      <xdr:colOff>156210</xdr:colOff>
      <xdr:row>187</xdr:row>
      <xdr:rowOff>156210</xdr:rowOff>
    </xdr:to>
    <xdr:sp macro="[0]!FixedChargeRateDefinition" textlink="">
      <xdr:nvSpPr>
        <xdr:cNvPr id="40" name="Oval 39">
          <a:extLst>
            <a:ext uri="{FF2B5EF4-FFF2-40B4-BE49-F238E27FC236}">
              <a16:creationId xmlns:a16="http://schemas.microsoft.com/office/drawing/2014/main" id="{00000000-0008-0000-0A00-000028000000}"/>
            </a:ext>
          </a:extLst>
        </xdr:cNvPr>
        <xdr:cNvSpPr/>
      </xdr:nvSpPr>
      <xdr:spPr>
        <a:xfrm>
          <a:off x="2038350" y="5763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187</xdr:row>
      <xdr:rowOff>19050</xdr:rowOff>
    </xdr:from>
    <xdr:to>
      <xdr:col>9</xdr:col>
      <xdr:colOff>156210</xdr:colOff>
      <xdr:row>187</xdr:row>
      <xdr:rowOff>156210</xdr:rowOff>
    </xdr:to>
    <xdr:sp macro="[0]!WACCDefinition" textlink="">
      <xdr:nvSpPr>
        <xdr:cNvPr id="42" name="Oval 41">
          <a:extLst>
            <a:ext uri="{FF2B5EF4-FFF2-40B4-BE49-F238E27FC236}">
              <a16:creationId xmlns:a16="http://schemas.microsoft.com/office/drawing/2014/main" id="{00000000-0008-0000-0A00-00002A000000}"/>
            </a:ext>
          </a:extLst>
        </xdr:cNvPr>
        <xdr:cNvSpPr/>
      </xdr:nvSpPr>
      <xdr:spPr>
        <a:xfrm>
          <a:off x="2038350" y="5763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AnnualEnergyProductionDefinition" textlink="">
      <xdr:nvSpPr>
        <xdr:cNvPr id="48" name="Oval 47">
          <a:extLst>
            <a:ext uri="{FF2B5EF4-FFF2-40B4-BE49-F238E27FC236}">
              <a16:creationId xmlns:a16="http://schemas.microsoft.com/office/drawing/2014/main" id="{00000000-0008-0000-0A00-000030000000}"/>
            </a:ext>
          </a:extLst>
        </xdr:cNvPr>
        <xdr:cNvSpPr/>
      </xdr:nvSpPr>
      <xdr:spPr>
        <a:xfrm>
          <a:off x="2038350" y="4049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AnnualEnergyProductionDefinition" textlink="">
      <xdr:nvSpPr>
        <xdr:cNvPr id="49" name="Oval 48">
          <a:extLst>
            <a:ext uri="{FF2B5EF4-FFF2-40B4-BE49-F238E27FC236}">
              <a16:creationId xmlns:a16="http://schemas.microsoft.com/office/drawing/2014/main" id="{00000000-0008-0000-0A00-000031000000}"/>
            </a:ext>
          </a:extLst>
        </xdr:cNvPr>
        <xdr:cNvSpPr/>
      </xdr:nvSpPr>
      <xdr:spPr>
        <a:xfrm>
          <a:off x="2038350" y="4049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125</xdr:row>
      <xdr:rowOff>19050</xdr:rowOff>
    </xdr:from>
    <xdr:to>
      <xdr:col>9</xdr:col>
      <xdr:colOff>156210</xdr:colOff>
      <xdr:row>125</xdr:row>
      <xdr:rowOff>156210</xdr:rowOff>
    </xdr:to>
    <xdr:sp macro="[0]!AnnualEnergyProductionDefinition" textlink="">
      <xdr:nvSpPr>
        <xdr:cNvPr id="50" name="Oval 49">
          <a:extLst>
            <a:ext uri="{FF2B5EF4-FFF2-40B4-BE49-F238E27FC236}">
              <a16:creationId xmlns:a16="http://schemas.microsoft.com/office/drawing/2014/main" id="{00000000-0008-0000-0A00-000032000000}"/>
            </a:ext>
          </a:extLst>
        </xdr:cNvPr>
        <xdr:cNvSpPr/>
      </xdr:nvSpPr>
      <xdr:spPr>
        <a:xfrm>
          <a:off x="2038350" y="43287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125</xdr:row>
      <xdr:rowOff>19050</xdr:rowOff>
    </xdr:from>
    <xdr:to>
      <xdr:col>9</xdr:col>
      <xdr:colOff>156210</xdr:colOff>
      <xdr:row>125</xdr:row>
      <xdr:rowOff>156210</xdr:rowOff>
    </xdr:to>
    <xdr:sp macro="[0]!AnnualEnergyProductionDefinition" textlink="">
      <xdr:nvSpPr>
        <xdr:cNvPr id="51" name="Oval 50">
          <a:extLst>
            <a:ext uri="{FF2B5EF4-FFF2-40B4-BE49-F238E27FC236}">
              <a16:creationId xmlns:a16="http://schemas.microsoft.com/office/drawing/2014/main" id="{00000000-0008-0000-0A00-000033000000}"/>
            </a:ext>
          </a:extLst>
        </xdr:cNvPr>
        <xdr:cNvSpPr/>
      </xdr:nvSpPr>
      <xdr:spPr>
        <a:xfrm>
          <a:off x="2038350" y="43287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ConstructionFinanceDefinition" textlink="">
      <xdr:nvSpPr>
        <xdr:cNvPr id="52" name="Oval 51">
          <a:extLst>
            <a:ext uri="{FF2B5EF4-FFF2-40B4-BE49-F238E27FC236}">
              <a16:creationId xmlns:a16="http://schemas.microsoft.com/office/drawing/2014/main" id="{00000000-0008-0000-0A00-000034000000}"/>
            </a:ext>
          </a:extLst>
        </xdr:cNvPr>
        <xdr:cNvSpPr/>
      </xdr:nvSpPr>
      <xdr:spPr>
        <a:xfrm>
          <a:off x="2038350" y="4049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125</xdr:row>
      <xdr:rowOff>19050</xdr:rowOff>
    </xdr:from>
    <xdr:to>
      <xdr:col>9</xdr:col>
      <xdr:colOff>156210</xdr:colOff>
      <xdr:row>125</xdr:row>
      <xdr:rowOff>156210</xdr:rowOff>
    </xdr:to>
    <xdr:sp macro="[0]!AnnualEnergyProductionDefinition" textlink="">
      <xdr:nvSpPr>
        <xdr:cNvPr id="53" name="Oval 52">
          <a:extLst>
            <a:ext uri="{FF2B5EF4-FFF2-40B4-BE49-F238E27FC236}">
              <a16:creationId xmlns:a16="http://schemas.microsoft.com/office/drawing/2014/main" id="{00000000-0008-0000-0A00-000035000000}"/>
            </a:ext>
          </a:extLst>
        </xdr:cNvPr>
        <xdr:cNvSpPr/>
      </xdr:nvSpPr>
      <xdr:spPr>
        <a:xfrm>
          <a:off x="2038350" y="43287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125</xdr:row>
      <xdr:rowOff>19050</xdr:rowOff>
    </xdr:from>
    <xdr:to>
      <xdr:col>9</xdr:col>
      <xdr:colOff>156210</xdr:colOff>
      <xdr:row>125</xdr:row>
      <xdr:rowOff>156210</xdr:rowOff>
    </xdr:to>
    <xdr:sp macro="[0]!AnnualEnergyProductionDefinition" textlink="">
      <xdr:nvSpPr>
        <xdr:cNvPr id="54" name="Oval 53">
          <a:extLst>
            <a:ext uri="{FF2B5EF4-FFF2-40B4-BE49-F238E27FC236}">
              <a16:creationId xmlns:a16="http://schemas.microsoft.com/office/drawing/2014/main" id="{00000000-0008-0000-0A00-000036000000}"/>
            </a:ext>
          </a:extLst>
        </xdr:cNvPr>
        <xdr:cNvSpPr/>
      </xdr:nvSpPr>
      <xdr:spPr>
        <a:xfrm>
          <a:off x="2038350" y="43287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125</xdr:row>
      <xdr:rowOff>19050</xdr:rowOff>
    </xdr:from>
    <xdr:to>
      <xdr:col>9</xdr:col>
      <xdr:colOff>156210</xdr:colOff>
      <xdr:row>125</xdr:row>
      <xdr:rowOff>156210</xdr:rowOff>
    </xdr:to>
    <xdr:sp macro="[0]!ConstructionFinanceDefinition" textlink="">
      <xdr:nvSpPr>
        <xdr:cNvPr id="55" name="Oval 54">
          <a:extLst>
            <a:ext uri="{FF2B5EF4-FFF2-40B4-BE49-F238E27FC236}">
              <a16:creationId xmlns:a16="http://schemas.microsoft.com/office/drawing/2014/main" id="{00000000-0008-0000-0A00-000037000000}"/>
            </a:ext>
          </a:extLst>
        </xdr:cNvPr>
        <xdr:cNvSpPr/>
      </xdr:nvSpPr>
      <xdr:spPr>
        <a:xfrm>
          <a:off x="2038350" y="43287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CapitalCostDefinition" textlink="">
      <xdr:nvSpPr>
        <xdr:cNvPr id="56" name="Oval 55">
          <a:extLst>
            <a:ext uri="{FF2B5EF4-FFF2-40B4-BE49-F238E27FC236}">
              <a16:creationId xmlns:a16="http://schemas.microsoft.com/office/drawing/2014/main" id="{00000000-0008-0000-0A00-000038000000}"/>
            </a:ext>
          </a:extLst>
        </xdr:cNvPr>
        <xdr:cNvSpPr/>
      </xdr:nvSpPr>
      <xdr:spPr>
        <a:xfrm>
          <a:off x="2038350" y="4049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CapitalCostDefinition" textlink="">
      <xdr:nvSpPr>
        <xdr:cNvPr id="57" name="Oval 56">
          <a:extLst>
            <a:ext uri="{FF2B5EF4-FFF2-40B4-BE49-F238E27FC236}">
              <a16:creationId xmlns:a16="http://schemas.microsoft.com/office/drawing/2014/main" id="{00000000-0008-0000-0A00-000039000000}"/>
            </a:ext>
          </a:extLst>
        </xdr:cNvPr>
        <xdr:cNvSpPr/>
      </xdr:nvSpPr>
      <xdr:spPr>
        <a:xfrm>
          <a:off x="2038350" y="4049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771525</xdr:colOff>
          <xdr:row>2</xdr:row>
          <xdr:rowOff>85725</xdr:rowOff>
        </xdr:from>
        <xdr:to>
          <xdr:col>11</xdr:col>
          <xdr:colOff>381000</xdr:colOff>
          <xdr:row>4</xdr:row>
          <xdr:rowOff>85725</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A00-000001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495300</xdr:colOff>
          <xdr:row>2</xdr:row>
          <xdr:rowOff>85725</xdr:rowOff>
        </xdr:from>
        <xdr:to>
          <xdr:col>18</xdr:col>
          <xdr:colOff>561975</xdr:colOff>
          <xdr:row>4</xdr:row>
          <xdr:rowOff>85725</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A00-000002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638175</xdr:colOff>
          <xdr:row>2</xdr:row>
          <xdr:rowOff>85725</xdr:rowOff>
        </xdr:from>
        <xdr:to>
          <xdr:col>13</xdr:col>
          <xdr:colOff>714375</xdr:colOff>
          <xdr:row>4</xdr:row>
          <xdr:rowOff>85725</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A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2</xdr:row>
          <xdr:rowOff>85725</xdr:rowOff>
        </xdr:from>
        <xdr:to>
          <xdr:col>16</xdr:col>
          <xdr:colOff>190500</xdr:colOff>
          <xdr:row>4</xdr:row>
          <xdr:rowOff>85725</xdr:rowOff>
        </xdr:to>
        <xdr:sp macro="" textlink="">
          <xdr:nvSpPr>
            <xdr:cNvPr id="60420" name="Button 4" hidden="1">
              <a:extLst>
                <a:ext uri="{63B3BB69-23CF-44E3-9099-C40C66FF867C}">
                  <a14:compatExt spid="_x0000_s60420"/>
                </a:ext>
                <a:ext uri="{FF2B5EF4-FFF2-40B4-BE49-F238E27FC236}">
                  <a16:creationId xmlns:a16="http://schemas.microsoft.com/office/drawing/2014/main" id="{00000000-0008-0000-0A00-000004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Graphics</a:t>
              </a:r>
            </a:p>
          </xdr:txBody>
        </xdr:sp>
        <xdr:clientData fPrintsWithSheet="0"/>
      </xdr:twoCellAnchor>
    </mc:Choice>
    <mc:Fallback/>
  </mc:AlternateContent>
  <xdr:twoCellAnchor>
    <xdr:from>
      <xdr:col>9</xdr:col>
      <xdr:colOff>19050</xdr:colOff>
      <xdr:row>74</xdr:row>
      <xdr:rowOff>19050</xdr:rowOff>
    </xdr:from>
    <xdr:to>
      <xdr:col>9</xdr:col>
      <xdr:colOff>156210</xdr:colOff>
      <xdr:row>74</xdr:row>
      <xdr:rowOff>156210</xdr:rowOff>
    </xdr:to>
    <xdr:sp macro="[0]!LCOEDefinition" textlink="">
      <xdr:nvSpPr>
        <xdr:cNvPr id="65" name="Oval 64">
          <a:extLst>
            <a:ext uri="{FF2B5EF4-FFF2-40B4-BE49-F238E27FC236}">
              <a16:creationId xmlns:a16="http://schemas.microsoft.com/office/drawing/2014/main" id="{00000000-0008-0000-0A00-000041000000}"/>
            </a:ext>
          </a:extLst>
        </xdr:cNvPr>
        <xdr:cNvSpPr/>
      </xdr:nvSpPr>
      <xdr:spPr>
        <a:xfrm>
          <a:off x="2038350" y="15995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47</xdr:row>
      <xdr:rowOff>19050</xdr:rowOff>
    </xdr:from>
    <xdr:to>
      <xdr:col>9</xdr:col>
      <xdr:colOff>156210</xdr:colOff>
      <xdr:row>47</xdr:row>
      <xdr:rowOff>156210</xdr:rowOff>
    </xdr:to>
    <xdr:sp macro="[0]!GenerationDefinition" textlink="">
      <xdr:nvSpPr>
        <xdr:cNvPr id="66" name="Oval 65">
          <a:extLst>
            <a:ext uri="{FF2B5EF4-FFF2-40B4-BE49-F238E27FC236}">
              <a16:creationId xmlns:a16="http://schemas.microsoft.com/office/drawing/2014/main" id="{00000000-0008-0000-0A00-000042000000}"/>
            </a:ext>
          </a:extLst>
        </xdr:cNvPr>
        <xdr:cNvSpPr/>
      </xdr:nvSpPr>
      <xdr:spPr>
        <a:xfrm>
          <a:off x="2038350" y="953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145</xdr:row>
      <xdr:rowOff>19050</xdr:rowOff>
    </xdr:from>
    <xdr:to>
      <xdr:col>9</xdr:col>
      <xdr:colOff>156210</xdr:colOff>
      <xdr:row>145</xdr:row>
      <xdr:rowOff>156210</xdr:rowOff>
    </xdr:to>
    <xdr:sp macro="[0]!OperatingExpensesDefinition" textlink="">
      <xdr:nvSpPr>
        <xdr:cNvPr id="68" name="Oval 67">
          <a:extLst>
            <a:ext uri="{FF2B5EF4-FFF2-40B4-BE49-F238E27FC236}">
              <a16:creationId xmlns:a16="http://schemas.microsoft.com/office/drawing/2014/main" id="{00000000-0008-0000-0A00-000044000000}"/>
            </a:ext>
          </a:extLst>
        </xdr:cNvPr>
        <xdr:cNvSpPr/>
      </xdr:nvSpPr>
      <xdr:spPr>
        <a:xfrm>
          <a:off x="2038350" y="48812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xdr:row>
      <xdr:rowOff>19050</xdr:rowOff>
    </xdr:from>
    <xdr:to>
      <xdr:col>9</xdr:col>
      <xdr:colOff>156210</xdr:colOff>
      <xdr:row>39</xdr:row>
      <xdr:rowOff>156210</xdr:rowOff>
    </xdr:to>
    <xdr:sp macro="[0]!OperatingExpensesDefinition" textlink="">
      <xdr:nvSpPr>
        <xdr:cNvPr id="70" name="Oval 69">
          <a:extLst>
            <a:ext uri="{FF2B5EF4-FFF2-40B4-BE49-F238E27FC236}">
              <a16:creationId xmlns:a16="http://schemas.microsoft.com/office/drawing/2014/main" id="{00000000-0008-0000-0A00-000046000000}"/>
            </a:ext>
          </a:extLst>
        </xdr:cNvPr>
        <xdr:cNvSpPr/>
      </xdr:nvSpPr>
      <xdr:spPr>
        <a:xfrm>
          <a:off x="2038350" y="8604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155</xdr:row>
      <xdr:rowOff>19050</xdr:rowOff>
    </xdr:from>
    <xdr:to>
      <xdr:col>9</xdr:col>
      <xdr:colOff>156210</xdr:colOff>
      <xdr:row>155</xdr:row>
      <xdr:rowOff>156210</xdr:rowOff>
    </xdr:to>
    <xdr:sp macro="[0]!OperatingExpensesDefinition" textlink="">
      <xdr:nvSpPr>
        <xdr:cNvPr id="71" name="Oval 70">
          <a:extLst>
            <a:ext uri="{FF2B5EF4-FFF2-40B4-BE49-F238E27FC236}">
              <a16:creationId xmlns:a16="http://schemas.microsoft.com/office/drawing/2014/main" id="{00000000-0008-0000-0A00-000047000000}"/>
            </a:ext>
          </a:extLst>
        </xdr:cNvPr>
        <xdr:cNvSpPr/>
      </xdr:nvSpPr>
      <xdr:spPr>
        <a:xfrm>
          <a:off x="2038350" y="51542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xdr:row>
      <xdr:rowOff>19050</xdr:rowOff>
    </xdr:from>
    <xdr:to>
      <xdr:col>9</xdr:col>
      <xdr:colOff>156210</xdr:colOff>
      <xdr:row>19</xdr:row>
      <xdr:rowOff>156210</xdr:rowOff>
    </xdr:to>
    <xdr:sp macro="[0]!HeatRate" textlink="">
      <xdr:nvSpPr>
        <xdr:cNvPr id="72" name="Oval 71">
          <a:extLst>
            <a:ext uri="{FF2B5EF4-FFF2-40B4-BE49-F238E27FC236}">
              <a16:creationId xmlns:a16="http://schemas.microsoft.com/office/drawing/2014/main" id="{00000000-0008-0000-0A00-000048000000}"/>
            </a:ext>
          </a:extLst>
        </xdr:cNvPr>
        <xdr:cNvSpPr/>
      </xdr:nvSpPr>
      <xdr:spPr>
        <a:xfrm>
          <a:off x="2038350" y="3879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105</xdr:row>
      <xdr:rowOff>19050</xdr:rowOff>
    </xdr:from>
    <xdr:to>
      <xdr:col>9</xdr:col>
      <xdr:colOff>156210</xdr:colOff>
      <xdr:row>105</xdr:row>
      <xdr:rowOff>156210</xdr:rowOff>
    </xdr:to>
    <xdr:sp macro="[0]!HeatRate" textlink="">
      <xdr:nvSpPr>
        <xdr:cNvPr id="74" name="Oval 73">
          <a:extLst>
            <a:ext uri="{FF2B5EF4-FFF2-40B4-BE49-F238E27FC236}">
              <a16:creationId xmlns:a16="http://schemas.microsoft.com/office/drawing/2014/main" id="{00000000-0008-0000-0A00-00004A000000}"/>
            </a:ext>
          </a:extLst>
        </xdr:cNvPr>
        <xdr:cNvSpPr/>
      </xdr:nvSpPr>
      <xdr:spPr>
        <a:xfrm>
          <a:off x="2038350" y="3804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28</xdr:row>
      <xdr:rowOff>19050</xdr:rowOff>
    </xdr:from>
    <xdr:to>
      <xdr:col>13</xdr:col>
      <xdr:colOff>613410</xdr:colOff>
      <xdr:row>28</xdr:row>
      <xdr:rowOff>156210</xdr:rowOff>
    </xdr:to>
    <xdr:sp macro="[0]!WACCDefinition" textlink="">
      <xdr:nvSpPr>
        <xdr:cNvPr id="76" name="Oval 75">
          <a:extLst>
            <a:ext uri="{FF2B5EF4-FFF2-40B4-BE49-F238E27FC236}">
              <a16:creationId xmlns:a16="http://schemas.microsoft.com/office/drawing/2014/main" id="{00000000-0008-0000-0A00-00004C000000}"/>
            </a:ext>
          </a:extLst>
        </xdr:cNvPr>
        <xdr:cNvSpPr/>
      </xdr:nvSpPr>
      <xdr:spPr>
        <a:xfrm>
          <a:off x="6584950" y="467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editAs="oneCell">
    <xdr:from>
      <xdr:col>19</xdr:col>
      <xdr:colOff>235857</xdr:colOff>
      <xdr:row>17</xdr:row>
      <xdr:rowOff>118301</xdr:rowOff>
    </xdr:from>
    <xdr:to>
      <xdr:col>29</xdr:col>
      <xdr:colOff>444500</xdr:colOff>
      <xdr:row>38</xdr:row>
      <xdr:rowOff>114300</xdr:rowOff>
    </xdr:to>
    <xdr:pic>
      <xdr:nvPicPr>
        <xdr:cNvPr id="2" name="Picture 1" descr="Capital Cost Build Up Graphic_capex.jpg">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805557" y="3039301"/>
          <a:ext cx="8844643" cy="3742499"/>
        </a:xfrm>
        <a:prstGeom prst="rect">
          <a:avLst/>
        </a:prstGeom>
      </xdr:spPr>
    </xdr:pic>
    <xdr:clientData/>
  </xdr:twoCellAnchor>
  <xdr:twoCellAnchor>
    <xdr:from>
      <xdr:col>9</xdr:col>
      <xdr:colOff>19050</xdr:colOff>
      <xdr:row>43</xdr:row>
      <xdr:rowOff>19050</xdr:rowOff>
    </xdr:from>
    <xdr:to>
      <xdr:col>9</xdr:col>
      <xdr:colOff>156210</xdr:colOff>
      <xdr:row>43</xdr:row>
      <xdr:rowOff>156210</xdr:rowOff>
    </xdr:to>
    <xdr:sp macro="[0]!OperatingExpensesDefinition" textlink="">
      <xdr:nvSpPr>
        <xdr:cNvPr id="100" name="Oval 99">
          <a:extLst>
            <a:ext uri="{FF2B5EF4-FFF2-40B4-BE49-F238E27FC236}">
              <a16:creationId xmlns:a16="http://schemas.microsoft.com/office/drawing/2014/main" id="{00000000-0008-0000-0A00-000064000000}"/>
            </a:ext>
          </a:extLst>
        </xdr:cNvPr>
        <xdr:cNvSpPr/>
      </xdr:nvSpPr>
      <xdr:spPr>
        <a:xfrm>
          <a:off x="2038350" y="8159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165</xdr:row>
      <xdr:rowOff>19050</xdr:rowOff>
    </xdr:from>
    <xdr:to>
      <xdr:col>9</xdr:col>
      <xdr:colOff>156210</xdr:colOff>
      <xdr:row>165</xdr:row>
      <xdr:rowOff>156210</xdr:rowOff>
    </xdr:to>
    <xdr:sp macro="[0]!OperatingExpensesDefinition" textlink="">
      <xdr:nvSpPr>
        <xdr:cNvPr id="102" name="Oval 101">
          <a:extLst>
            <a:ext uri="{FF2B5EF4-FFF2-40B4-BE49-F238E27FC236}">
              <a16:creationId xmlns:a16="http://schemas.microsoft.com/office/drawing/2014/main" id="{00000000-0008-0000-0A00-000066000000}"/>
            </a:ext>
          </a:extLst>
        </xdr:cNvPr>
        <xdr:cNvSpPr/>
      </xdr:nvSpPr>
      <xdr:spPr>
        <a:xfrm>
          <a:off x="2038350" y="42449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xdr:row>
      <xdr:rowOff>19050</xdr:rowOff>
    </xdr:from>
    <xdr:to>
      <xdr:col>9</xdr:col>
      <xdr:colOff>156210</xdr:colOff>
      <xdr:row>19</xdr:row>
      <xdr:rowOff>156210</xdr:rowOff>
    </xdr:to>
    <xdr:sp macro="[0]!HeatRate" textlink="">
      <xdr:nvSpPr>
        <xdr:cNvPr id="103" name="Oval 102">
          <a:extLst>
            <a:ext uri="{FF2B5EF4-FFF2-40B4-BE49-F238E27FC236}">
              <a16:creationId xmlns:a16="http://schemas.microsoft.com/office/drawing/2014/main" id="{00000000-0008-0000-0A00-000067000000}"/>
            </a:ext>
          </a:extLst>
        </xdr:cNvPr>
        <xdr:cNvSpPr/>
      </xdr:nvSpPr>
      <xdr:spPr>
        <a:xfrm>
          <a:off x="2038350" y="33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43</xdr:row>
      <xdr:rowOff>19050</xdr:rowOff>
    </xdr:from>
    <xdr:to>
      <xdr:col>9</xdr:col>
      <xdr:colOff>156210</xdr:colOff>
      <xdr:row>43</xdr:row>
      <xdr:rowOff>156210</xdr:rowOff>
    </xdr:to>
    <xdr:sp macro="[0]!GenerationDefinition" textlink="">
      <xdr:nvSpPr>
        <xdr:cNvPr id="104" name="Oval 103">
          <a:extLst>
            <a:ext uri="{FF2B5EF4-FFF2-40B4-BE49-F238E27FC236}">
              <a16:creationId xmlns:a16="http://schemas.microsoft.com/office/drawing/2014/main" id="{00000000-0008-0000-0A00-000068000000}"/>
            </a:ext>
          </a:extLst>
        </xdr:cNvPr>
        <xdr:cNvSpPr/>
      </xdr:nvSpPr>
      <xdr:spPr>
        <a:xfrm>
          <a:off x="2038350" y="747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105</xdr:row>
      <xdr:rowOff>19050</xdr:rowOff>
    </xdr:from>
    <xdr:to>
      <xdr:col>9</xdr:col>
      <xdr:colOff>156210</xdr:colOff>
      <xdr:row>105</xdr:row>
      <xdr:rowOff>156210</xdr:rowOff>
    </xdr:to>
    <xdr:sp macro="[0]!HeatRate" textlink="">
      <xdr:nvSpPr>
        <xdr:cNvPr id="106" name="Oval 105">
          <a:extLst>
            <a:ext uri="{FF2B5EF4-FFF2-40B4-BE49-F238E27FC236}">
              <a16:creationId xmlns:a16="http://schemas.microsoft.com/office/drawing/2014/main" id="{00000000-0008-0000-0A00-00006A000000}"/>
            </a:ext>
          </a:extLst>
        </xdr:cNvPr>
        <xdr:cNvSpPr/>
      </xdr:nvSpPr>
      <xdr:spPr>
        <a:xfrm>
          <a:off x="2038350" y="33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165</xdr:row>
      <xdr:rowOff>19050</xdr:rowOff>
    </xdr:from>
    <xdr:to>
      <xdr:col>9</xdr:col>
      <xdr:colOff>156210</xdr:colOff>
      <xdr:row>165</xdr:row>
      <xdr:rowOff>156210</xdr:rowOff>
    </xdr:to>
    <xdr:sp macro="[0]!GenerationDefinition" textlink="">
      <xdr:nvSpPr>
        <xdr:cNvPr id="108" name="Oval 107">
          <a:extLst>
            <a:ext uri="{FF2B5EF4-FFF2-40B4-BE49-F238E27FC236}">
              <a16:creationId xmlns:a16="http://schemas.microsoft.com/office/drawing/2014/main" id="{00000000-0008-0000-0A00-00006C000000}"/>
            </a:ext>
          </a:extLst>
        </xdr:cNvPr>
        <xdr:cNvSpPr/>
      </xdr:nvSpPr>
      <xdr:spPr>
        <a:xfrm>
          <a:off x="2038350" y="20110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6</xdr:col>
      <xdr:colOff>0</xdr:colOff>
      <xdr:row>229</xdr:row>
      <xdr:rowOff>141183</xdr:rowOff>
    </xdr:from>
    <xdr:to>
      <xdr:col>30</xdr:col>
      <xdr:colOff>40821</xdr:colOff>
      <xdr:row>274</xdr:row>
      <xdr:rowOff>76200</xdr:rowOff>
    </xdr:to>
    <xdr:grpSp>
      <xdr:nvGrpSpPr>
        <xdr:cNvPr id="44" name="Group 43">
          <a:extLst>
            <a:ext uri="{FF2B5EF4-FFF2-40B4-BE49-F238E27FC236}">
              <a16:creationId xmlns:a16="http://schemas.microsoft.com/office/drawing/2014/main" id="{00000000-0008-0000-0A00-00002C000000}"/>
            </a:ext>
          </a:extLst>
        </xdr:cNvPr>
        <xdr:cNvGrpSpPr/>
      </xdr:nvGrpSpPr>
      <xdr:grpSpPr>
        <a:xfrm>
          <a:off x="1181100" y="43756158"/>
          <a:ext cx="17557296" cy="8507517"/>
          <a:chOff x="1156607" y="56066540"/>
          <a:chExt cx="16927285" cy="8507517"/>
        </a:xfrm>
      </xdr:grpSpPr>
      <xdr:grpSp>
        <xdr:nvGrpSpPr>
          <xdr:cNvPr id="43" name="Group 42">
            <a:extLst>
              <a:ext uri="{FF2B5EF4-FFF2-40B4-BE49-F238E27FC236}">
                <a16:creationId xmlns:a16="http://schemas.microsoft.com/office/drawing/2014/main" id="{00000000-0008-0000-0A00-00002B000000}"/>
              </a:ext>
            </a:extLst>
          </xdr:cNvPr>
          <xdr:cNvGrpSpPr/>
        </xdr:nvGrpSpPr>
        <xdr:grpSpPr>
          <a:xfrm>
            <a:off x="1156607" y="56066540"/>
            <a:ext cx="16927285" cy="8507517"/>
            <a:chOff x="1156607" y="56066540"/>
            <a:chExt cx="9821636" cy="8507517"/>
          </a:xfrm>
        </xdr:grpSpPr>
        <xdr:graphicFrame macro="">
          <xdr:nvGraphicFramePr>
            <xdr:cNvPr id="78" name="Chart 77">
              <a:extLst>
                <a:ext uri="{FF2B5EF4-FFF2-40B4-BE49-F238E27FC236}">
                  <a16:creationId xmlns:a16="http://schemas.microsoft.com/office/drawing/2014/main" id="{00000000-0008-0000-0A00-00004E000000}"/>
                </a:ext>
              </a:extLst>
            </xdr:cNvPr>
            <xdr:cNvGraphicFramePr>
              <a:graphicFrameLocks/>
            </xdr:cNvGraphicFramePr>
          </xdr:nvGraphicFramePr>
          <xdr:xfrm>
            <a:off x="1156607" y="56066540"/>
            <a:ext cx="9821636" cy="8507517"/>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77" name="Group 76">
              <a:extLst>
                <a:ext uri="{FF2B5EF4-FFF2-40B4-BE49-F238E27FC236}">
                  <a16:creationId xmlns:a16="http://schemas.microsoft.com/office/drawing/2014/main" id="{00000000-0008-0000-0A00-00004D000000}"/>
                </a:ext>
              </a:extLst>
            </xdr:cNvPr>
            <xdr:cNvGrpSpPr/>
          </xdr:nvGrpSpPr>
          <xdr:grpSpPr>
            <a:xfrm>
              <a:off x="2813149" y="56084664"/>
              <a:ext cx="7699277" cy="722206"/>
              <a:chOff x="8536138" y="53968767"/>
              <a:chExt cx="8357139" cy="464405"/>
            </a:xfrm>
          </xdr:grpSpPr>
          <xdr:sp macro="" textlink="">
            <xdr:nvSpPr>
              <xdr:cNvPr id="80" name="Left Brace 79">
                <a:extLst>
                  <a:ext uri="{FF2B5EF4-FFF2-40B4-BE49-F238E27FC236}">
                    <a16:creationId xmlns:a16="http://schemas.microsoft.com/office/drawing/2014/main" id="{00000000-0008-0000-0A00-000050000000}"/>
                  </a:ext>
                </a:extLst>
              </xdr:cNvPr>
              <xdr:cNvSpPr/>
            </xdr:nvSpPr>
            <xdr:spPr>
              <a:xfrm rot="5400000">
                <a:off x="12576596" y="50116490"/>
                <a:ext cx="276224" cy="8357139"/>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1" name="TextBox 80">
                <a:extLst>
                  <a:ext uri="{FF2B5EF4-FFF2-40B4-BE49-F238E27FC236}">
                    <a16:creationId xmlns:a16="http://schemas.microsoft.com/office/drawing/2014/main" id="{00000000-0008-0000-0A00-000051000000}"/>
                  </a:ext>
                </a:extLst>
              </xdr:cNvPr>
              <xdr:cNvSpPr txBox="1"/>
            </xdr:nvSpPr>
            <xdr:spPr>
              <a:xfrm>
                <a:off x="12265549" y="53968767"/>
                <a:ext cx="2115215"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79" name="TextBox 78">
              <a:extLst>
                <a:ext uri="{FF2B5EF4-FFF2-40B4-BE49-F238E27FC236}">
                  <a16:creationId xmlns:a16="http://schemas.microsoft.com/office/drawing/2014/main" id="{00000000-0008-0000-0A00-00004F000000}"/>
                </a:ext>
              </a:extLst>
            </xdr:cNvPr>
            <xdr:cNvSpPr txBox="1"/>
          </xdr:nvSpPr>
          <xdr:spPr>
            <a:xfrm>
              <a:off x="2322475" y="56218484"/>
              <a:ext cx="1537412" cy="4098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09" name="Straight Arrow Connector 108">
            <a:extLst>
              <a:ext uri="{FF2B5EF4-FFF2-40B4-BE49-F238E27FC236}">
                <a16:creationId xmlns:a16="http://schemas.microsoft.com/office/drawing/2014/main" id="{00000000-0008-0000-0A00-00006D000000}"/>
              </a:ext>
            </a:extLst>
          </xdr:cNvPr>
          <xdr:cNvCxnSpPr/>
        </xdr:nvCxnSpPr>
        <xdr:spPr>
          <a:xfrm>
            <a:off x="3755572" y="56388000"/>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8467</xdr:colOff>
      <xdr:row>279</xdr:row>
      <xdr:rowOff>64522</xdr:rowOff>
    </xdr:from>
    <xdr:to>
      <xdr:col>29</xdr:col>
      <xdr:colOff>244928</xdr:colOff>
      <xdr:row>324</xdr:row>
      <xdr:rowOff>118578</xdr:rowOff>
    </xdr:to>
    <xdr:grpSp>
      <xdr:nvGrpSpPr>
        <xdr:cNvPr id="46" name="Group 45">
          <a:extLst>
            <a:ext uri="{FF2B5EF4-FFF2-40B4-BE49-F238E27FC236}">
              <a16:creationId xmlns:a16="http://schemas.microsoft.com/office/drawing/2014/main" id="{00000000-0008-0000-0A00-00002E000000}"/>
            </a:ext>
          </a:extLst>
        </xdr:cNvPr>
        <xdr:cNvGrpSpPr/>
      </xdr:nvGrpSpPr>
      <xdr:grpSpPr>
        <a:xfrm>
          <a:off x="1075267" y="53090197"/>
          <a:ext cx="17114761" cy="7340681"/>
          <a:chOff x="1056217" y="65406022"/>
          <a:chExt cx="16483390" cy="7401913"/>
        </a:xfrm>
      </xdr:grpSpPr>
      <xdr:grpSp>
        <xdr:nvGrpSpPr>
          <xdr:cNvPr id="45" name="Group 44">
            <a:extLst>
              <a:ext uri="{FF2B5EF4-FFF2-40B4-BE49-F238E27FC236}">
                <a16:creationId xmlns:a16="http://schemas.microsoft.com/office/drawing/2014/main" id="{00000000-0008-0000-0A00-00002D000000}"/>
              </a:ext>
            </a:extLst>
          </xdr:cNvPr>
          <xdr:cNvGrpSpPr/>
        </xdr:nvGrpSpPr>
        <xdr:grpSpPr>
          <a:xfrm>
            <a:off x="1056217" y="65406022"/>
            <a:ext cx="16483390" cy="7401913"/>
            <a:chOff x="1056217" y="65406022"/>
            <a:chExt cx="9528326" cy="7401913"/>
          </a:xfrm>
        </xdr:grpSpPr>
        <xdr:graphicFrame macro="">
          <xdr:nvGraphicFramePr>
            <xdr:cNvPr id="96" name="Chart 95">
              <a:extLst>
                <a:ext uri="{FF2B5EF4-FFF2-40B4-BE49-F238E27FC236}">
                  <a16:creationId xmlns:a16="http://schemas.microsoft.com/office/drawing/2014/main" id="{00000000-0008-0000-0A00-000060000000}"/>
                </a:ext>
              </a:extLst>
            </xdr:cNvPr>
            <xdr:cNvGraphicFramePr>
              <a:graphicFrameLocks/>
            </xdr:cNvGraphicFramePr>
          </xdr:nvGraphicFramePr>
          <xdr:xfrm>
            <a:off x="1056217" y="65570528"/>
            <a:ext cx="9528326" cy="7237407"/>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95" name="Group 94">
              <a:extLst>
                <a:ext uri="{FF2B5EF4-FFF2-40B4-BE49-F238E27FC236}">
                  <a16:creationId xmlns:a16="http://schemas.microsoft.com/office/drawing/2014/main" id="{00000000-0008-0000-0A00-00005F000000}"/>
                </a:ext>
              </a:extLst>
            </xdr:cNvPr>
            <xdr:cNvGrpSpPr/>
          </xdr:nvGrpSpPr>
          <xdr:grpSpPr>
            <a:xfrm>
              <a:off x="2900735" y="65468167"/>
              <a:ext cx="7392777" cy="669854"/>
              <a:chOff x="7819481" y="54230798"/>
              <a:chExt cx="8231477" cy="505515"/>
            </a:xfrm>
          </xdr:grpSpPr>
          <xdr:sp macro="" textlink="">
            <xdr:nvSpPr>
              <xdr:cNvPr id="98" name="Left Brace 97">
                <a:extLst>
                  <a:ext uri="{FF2B5EF4-FFF2-40B4-BE49-F238E27FC236}">
                    <a16:creationId xmlns:a16="http://schemas.microsoft.com/office/drawing/2014/main" id="{00000000-0008-0000-0A00-000062000000}"/>
                  </a:ext>
                </a:extLst>
              </xdr:cNvPr>
              <xdr:cNvSpPr/>
            </xdr:nvSpPr>
            <xdr:spPr>
              <a:xfrm rot="5400000">
                <a:off x="11797108" y="50482462"/>
                <a:ext cx="276224" cy="8231477"/>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9" name="TextBox 98">
                <a:extLst>
                  <a:ext uri="{FF2B5EF4-FFF2-40B4-BE49-F238E27FC236}">
                    <a16:creationId xmlns:a16="http://schemas.microsoft.com/office/drawing/2014/main" id="{00000000-0008-0000-0A00-000063000000}"/>
                  </a:ext>
                </a:extLst>
              </xdr:cNvPr>
              <xdr:cNvSpPr txBox="1"/>
            </xdr:nvSpPr>
            <xdr:spPr>
              <a:xfrm>
                <a:off x="11383958" y="54230798"/>
                <a:ext cx="1944070" cy="303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97" name="TextBox 96">
              <a:extLst>
                <a:ext uri="{FF2B5EF4-FFF2-40B4-BE49-F238E27FC236}">
                  <a16:creationId xmlns:a16="http://schemas.microsoft.com/office/drawing/2014/main" id="{00000000-0008-0000-0A00-000061000000}"/>
                </a:ext>
              </a:extLst>
            </xdr:cNvPr>
            <xdr:cNvSpPr txBox="1"/>
          </xdr:nvSpPr>
          <xdr:spPr>
            <a:xfrm>
              <a:off x="2372964" y="65406022"/>
              <a:ext cx="1390470" cy="3781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0" name="Straight Arrow Connector 109">
            <a:extLst>
              <a:ext uri="{FF2B5EF4-FFF2-40B4-BE49-F238E27FC236}">
                <a16:creationId xmlns:a16="http://schemas.microsoft.com/office/drawing/2014/main" id="{00000000-0008-0000-0A00-00006E000000}"/>
              </a:ext>
            </a:extLst>
          </xdr:cNvPr>
          <xdr:cNvCxnSpPr/>
        </xdr:nvCxnSpPr>
        <xdr:spPr>
          <a:xfrm>
            <a:off x="3946072" y="65749715"/>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25725</xdr:colOff>
      <xdr:row>334</xdr:row>
      <xdr:rowOff>136768</xdr:rowOff>
    </xdr:from>
    <xdr:to>
      <xdr:col>28</xdr:col>
      <xdr:colOff>666750</xdr:colOff>
      <xdr:row>374</xdr:row>
      <xdr:rowOff>131203</xdr:rowOff>
    </xdr:to>
    <xdr:grpSp>
      <xdr:nvGrpSpPr>
        <xdr:cNvPr id="47" name="Group 46">
          <a:extLst>
            <a:ext uri="{FF2B5EF4-FFF2-40B4-BE49-F238E27FC236}">
              <a16:creationId xmlns:a16="http://schemas.microsoft.com/office/drawing/2014/main" id="{00000000-0008-0000-0A00-00002F000000}"/>
            </a:ext>
          </a:extLst>
        </xdr:cNvPr>
        <xdr:cNvGrpSpPr/>
      </xdr:nvGrpSpPr>
      <xdr:grpSpPr>
        <a:xfrm>
          <a:off x="635325" y="62068318"/>
          <a:ext cx="17224050" cy="6471435"/>
          <a:chOff x="638046" y="74458982"/>
          <a:chExt cx="16574990" cy="6525864"/>
        </a:xfrm>
      </xdr:grpSpPr>
      <xdr:grpSp>
        <xdr:nvGrpSpPr>
          <xdr:cNvPr id="88" name="Group 87">
            <a:extLst>
              <a:ext uri="{FF2B5EF4-FFF2-40B4-BE49-F238E27FC236}">
                <a16:creationId xmlns:a16="http://schemas.microsoft.com/office/drawing/2014/main" id="{00000000-0008-0000-0A00-000058000000}"/>
              </a:ext>
            </a:extLst>
          </xdr:cNvPr>
          <xdr:cNvGrpSpPr/>
        </xdr:nvGrpSpPr>
        <xdr:grpSpPr>
          <a:xfrm>
            <a:off x="638046" y="74458982"/>
            <a:ext cx="16574990" cy="6525864"/>
            <a:chOff x="6761896" y="57522534"/>
            <a:chExt cx="22376031" cy="6553200"/>
          </a:xfrm>
        </xdr:grpSpPr>
        <xdr:graphicFrame macro="">
          <xdr:nvGraphicFramePr>
            <xdr:cNvPr id="90" name="Chart 89">
              <a:extLst>
                <a:ext uri="{FF2B5EF4-FFF2-40B4-BE49-F238E27FC236}">
                  <a16:creationId xmlns:a16="http://schemas.microsoft.com/office/drawing/2014/main" id="{00000000-0008-0000-0A00-00005A000000}"/>
                </a:ext>
              </a:extLst>
            </xdr:cNvPr>
            <xdr:cNvGraphicFramePr>
              <a:graphicFrameLocks/>
            </xdr:cNvGraphicFramePr>
          </xdr:nvGraphicFramePr>
          <xdr:xfrm>
            <a:off x="6761896" y="57522534"/>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89" name="Group 88">
              <a:extLst>
                <a:ext uri="{FF2B5EF4-FFF2-40B4-BE49-F238E27FC236}">
                  <a16:creationId xmlns:a16="http://schemas.microsoft.com/office/drawing/2014/main" id="{00000000-0008-0000-0A00-000059000000}"/>
                </a:ext>
              </a:extLst>
            </xdr:cNvPr>
            <xdr:cNvGrpSpPr/>
          </xdr:nvGrpSpPr>
          <xdr:grpSpPr>
            <a:xfrm>
              <a:off x="11573999" y="57743958"/>
              <a:ext cx="16902627" cy="633307"/>
              <a:chOff x="7734500" y="55179347"/>
              <a:chExt cx="8024252" cy="526442"/>
            </a:xfrm>
          </xdr:grpSpPr>
          <xdr:sp macro="" textlink="">
            <xdr:nvSpPr>
              <xdr:cNvPr id="92" name="Left Brace 91">
                <a:extLst>
                  <a:ext uri="{FF2B5EF4-FFF2-40B4-BE49-F238E27FC236}">
                    <a16:creationId xmlns:a16="http://schemas.microsoft.com/office/drawing/2014/main" id="{00000000-0008-0000-0A00-00005C000000}"/>
                  </a:ext>
                </a:extLst>
              </xdr:cNvPr>
              <xdr:cNvSpPr/>
            </xdr:nvSpPr>
            <xdr:spPr>
              <a:xfrm rot="5400000">
                <a:off x="11635273" y="51582310"/>
                <a:ext cx="222706" cy="8024252"/>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3" name="TextBox 92">
                <a:extLst>
                  <a:ext uri="{FF2B5EF4-FFF2-40B4-BE49-F238E27FC236}">
                    <a16:creationId xmlns:a16="http://schemas.microsoft.com/office/drawing/2014/main" id="{00000000-0008-0000-0A00-00005D000000}"/>
                  </a:ext>
                </a:extLst>
              </xdr:cNvPr>
              <xdr:cNvSpPr txBox="1"/>
            </xdr:nvSpPr>
            <xdr:spPr>
              <a:xfrm>
                <a:off x="11271394" y="55179347"/>
                <a:ext cx="2052662" cy="447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91" name="TextBox 90">
              <a:extLst>
                <a:ext uri="{FF2B5EF4-FFF2-40B4-BE49-F238E27FC236}">
                  <a16:creationId xmlns:a16="http://schemas.microsoft.com/office/drawing/2014/main" id="{00000000-0008-0000-0A00-00005B000000}"/>
                </a:ext>
              </a:extLst>
            </xdr:cNvPr>
            <xdr:cNvSpPr txBox="1"/>
          </xdr:nvSpPr>
          <xdr:spPr>
            <a:xfrm>
              <a:off x="10537863" y="57753821"/>
              <a:ext cx="3211033" cy="5826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1" name="Straight Arrow Connector 110">
            <a:extLst>
              <a:ext uri="{FF2B5EF4-FFF2-40B4-BE49-F238E27FC236}">
                <a16:creationId xmlns:a16="http://schemas.microsoft.com/office/drawing/2014/main" id="{00000000-0008-0000-0A00-00006F000000}"/>
              </a:ext>
            </a:extLst>
          </xdr:cNvPr>
          <xdr:cNvCxnSpPr/>
        </xdr:nvCxnSpPr>
        <xdr:spPr>
          <a:xfrm>
            <a:off x="3932465" y="74934536"/>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608542</xdr:colOff>
      <xdr:row>381</xdr:row>
      <xdr:rowOff>8987</xdr:rowOff>
    </xdr:from>
    <xdr:to>
      <xdr:col>28</xdr:col>
      <xdr:colOff>585107</xdr:colOff>
      <xdr:row>426</xdr:row>
      <xdr:rowOff>38065</xdr:rowOff>
    </xdr:to>
    <xdr:grpSp>
      <xdr:nvGrpSpPr>
        <xdr:cNvPr id="59" name="Group 58">
          <a:extLst>
            <a:ext uri="{FF2B5EF4-FFF2-40B4-BE49-F238E27FC236}">
              <a16:creationId xmlns:a16="http://schemas.microsoft.com/office/drawing/2014/main" id="{00000000-0008-0000-0A00-00003B000000}"/>
            </a:ext>
          </a:extLst>
        </xdr:cNvPr>
        <xdr:cNvGrpSpPr/>
      </xdr:nvGrpSpPr>
      <xdr:grpSpPr>
        <a:xfrm>
          <a:off x="608542" y="69551012"/>
          <a:ext cx="17169190" cy="7315703"/>
          <a:chOff x="608542" y="82005630"/>
          <a:chExt cx="16522851" cy="7376935"/>
        </a:xfrm>
      </xdr:grpSpPr>
      <xdr:grpSp>
        <xdr:nvGrpSpPr>
          <xdr:cNvPr id="58" name="Group 57">
            <a:extLst>
              <a:ext uri="{FF2B5EF4-FFF2-40B4-BE49-F238E27FC236}">
                <a16:creationId xmlns:a16="http://schemas.microsoft.com/office/drawing/2014/main" id="{00000000-0008-0000-0A00-00003A000000}"/>
              </a:ext>
            </a:extLst>
          </xdr:cNvPr>
          <xdr:cNvGrpSpPr/>
        </xdr:nvGrpSpPr>
        <xdr:grpSpPr>
          <a:xfrm>
            <a:off x="608542" y="82005630"/>
            <a:ext cx="16522851" cy="7376935"/>
            <a:chOff x="608542" y="82005630"/>
            <a:chExt cx="10115701" cy="7376935"/>
          </a:xfrm>
        </xdr:grpSpPr>
        <xdr:graphicFrame macro="">
          <xdr:nvGraphicFramePr>
            <xdr:cNvPr id="84" name="Chart 83">
              <a:extLst>
                <a:ext uri="{FF2B5EF4-FFF2-40B4-BE49-F238E27FC236}">
                  <a16:creationId xmlns:a16="http://schemas.microsoft.com/office/drawing/2014/main" id="{00000000-0008-0000-0A00-000054000000}"/>
                </a:ext>
              </a:extLst>
            </xdr:cNvPr>
            <xdr:cNvGraphicFramePr>
              <a:graphicFrameLocks/>
            </xdr:cNvGraphicFramePr>
          </xdr:nvGraphicFramePr>
          <xdr:xfrm>
            <a:off x="608542" y="82134272"/>
            <a:ext cx="10115701" cy="7248293"/>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83" name="Group 82">
              <a:extLst>
                <a:ext uri="{FF2B5EF4-FFF2-40B4-BE49-F238E27FC236}">
                  <a16:creationId xmlns:a16="http://schemas.microsoft.com/office/drawing/2014/main" id="{00000000-0008-0000-0A00-000053000000}"/>
                </a:ext>
              </a:extLst>
            </xdr:cNvPr>
            <xdr:cNvGrpSpPr/>
          </xdr:nvGrpSpPr>
          <xdr:grpSpPr>
            <a:xfrm>
              <a:off x="2958023" y="82005630"/>
              <a:ext cx="7474648" cy="723372"/>
              <a:chOff x="8290891" y="54334235"/>
              <a:chExt cx="7799382" cy="546581"/>
            </a:xfrm>
          </xdr:grpSpPr>
          <xdr:sp macro="" textlink="">
            <xdr:nvSpPr>
              <xdr:cNvPr id="86" name="Left Brace 85">
                <a:extLst>
                  <a:ext uri="{FF2B5EF4-FFF2-40B4-BE49-F238E27FC236}">
                    <a16:creationId xmlns:a16="http://schemas.microsoft.com/office/drawing/2014/main" id="{00000000-0008-0000-0A00-000056000000}"/>
                  </a:ext>
                </a:extLst>
              </xdr:cNvPr>
              <xdr:cNvSpPr/>
            </xdr:nvSpPr>
            <xdr:spPr>
              <a:xfrm rot="5400000">
                <a:off x="12052470" y="50843013"/>
                <a:ext cx="276224" cy="7799382"/>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7" name="TextBox 86">
                <a:extLst>
                  <a:ext uri="{FF2B5EF4-FFF2-40B4-BE49-F238E27FC236}">
                    <a16:creationId xmlns:a16="http://schemas.microsoft.com/office/drawing/2014/main" id="{00000000-0008-0000-0A00-000057000000}"/>
                  </a:ext>
                </a:extLst>
              </xdr:cNvPr>
              <xdr:cNvSpPr txBox="1"/>
            </xdr:nvSpPr>
            <xdr:spPr>
              <a:xfrm>
                <a:off x="11690503" y="54334235"/>
                <a:ext cx="1917389" cy="2764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5" name="TextBox 84">
              <a:extLst>
                <a:ext uri="{FF2B5EF4-FFF2-40B4-BE49-F238E27FC236}">
                  <a16:creationId xmlns:a16="http://schemas.microsoft.com/office/drawing/2014/main" id="{00000000-0008-0000-0A00-000055000000}"/>
                </a:ext>
              </a:extLst>
            </xdr:cNvPr>
            <xdr:cNvSpPr txBox="1"/>
          </xdr:nvSpPr>
          <xdr:spPr>
            <a:xfrm>
              <a:off x="2430501" y="82077679"/>
              <a:ext cx="1371777" cy="3797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2" name="Straight Arrow Connector 111">
            <a:extLst>
              <a:ext uri="{FF2B5EF4-FFF2-40B4-BE49-F238E27FC236}">
                <a16:creationId xmlns:a16="http://schemas.microsoft.com/office/drawing/2014/main" id="{00000000-0008-0000-0A00-000070000000}"/>
              </a:ext>
            </a:extLst>
          </xdr:cNvPr>
          <xdr:cNvCxnSpPr/>
        </xdr:nvCxnSpPr>
        <xdr:spPr>
          <a:xfrm>
            <a:off x="4163785" y="82309607"/>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3.xml><?xml version="1.0" encoding="utf-8"?>
<c:userShapes xmlns:c="http://schemas.openxmlformats.org/drawingml/2006/chart">
  <cdr:relSizeAnchor xmlns:cdr="http://schemas.openxmlformats.org/drawingml/2006/chartDrawing">
    <cdr:from>
      <cdr:x>0.14473</cdr:x>
      <cdr:y>0.08897</cdr:y>
    </cdr:from>
    <cdr:to>
      <cdr:x>0.15997</cdr:x>
      <cdr:y>0.92867</cdr:y>
    </cdr:to>
    <cdr:sp macro="" textlink="">
      <cdr:nvSpPr>
        <cdr:cNvPr id="2" name="Rectangle 1"/>
        <cdr:cNvSpPr/>
      </cdr:nvSpPr>
      <cdr:spPr>
        <a:xfrm xmlns:a="http://schemas.openxmlformats.org/drawingml/2006/main">
          <a:off x="2449863" y="756889"/>
          <a:ext cx="257959" cy="71437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4.xml><?xml version="1.0" encoding="utf-8"?>
<c:userShapes xmlns:c="http://schemas.openxmlformats.org/drawingml/2006/chart">
  <cdr:relSizeAnchor xmlns:cdr="http://schemas.openxmlformats.org/drawingml/2006/chartDrawing">
    <cdr:from>
      <cdr:x>0.16541</cdr:x>
      <cdr:y>0.08492</cdr:y>
    </cdr:from>
    <cdr:to>
      <cdr:x>0.18275</cdr:x>
      <cdr:y>0.90841</cdr:y>
    </cdr:to>
    <cdr:sp macro="" textlink="">
      <cdr:nvSpPr>
        <cdr:cNvPr id="2" name="Rectangle 1"/>
        <cdr:cNvSpPr/>
      </cdr:nvSpPr>
      <cdr:spPr>
        <a:xfrm xmlns:a="http://schemas.openxmlformats.org/drawingml/2006/main">
          <a:off x="2726438" y="614616"/>
          <a:ext cx="285881" cy="5959928"/>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5.xml><?xml version="1.0" encoding="utf-8"?>
<c:userShapes xmlns:c="http://schemas.openxmlformats.org/drawingml/2006/chart">
  <cdr:relSizeAnchor xmlns:cdr="http://schemas.openxmlformats.org/drawingml/2006/chartDrawing">
    <cdr:from>
      <cdr:x>0.19055</cdr:x>
      <cdr:y>0.13543</cdr:y>
    </cdr:from>
    <cdr:to>
      <cdr:x>0.20368</cdr:x>
      <cdr:y>0.88189</cdr:y>
    </cdr:to>
    <cdr:sp macro="" textlink="">
      <cdr:nvSpPr>
        <cdr:cNvPr id="2" name="Rectangle 1"/>
        <cdr:cNvSpPr/>
      </cdr:nvSpPr>
      <cdr:spPr>
        <a:xfrm xmlns:a="http://schemas.openxmlformats.org/drawingml/2006/main">
          <a:off x="3158347" y="883767"/>
          <a:ext cx="217714" cy="4871358"/>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6.xml><?xml version="1.0" encoding="utf-8"?>
<c:userShapes xmlns:c="http://schemas.openxmlformats.org/drawingml/2006/chart">
  <cdr:relSizeAnchor xmlns:cdr="http://schemas.openxmlformats.org/drawingml/2006/chartDrawing">
    <cdr:from>
      <cdr:x>0.20529</cdr:x>
      <cdr:y>0.08802</cdr:y>
    </cdr:from>
    <cdr:to>
      <cdr:x>0.22176</cdr:x>
      <cdr:y>0.88587</cdr:y>
    </cdr:to>
    <cdr:sp macro="" textlink="">
      <cdr:nvSpPr>
        <cdr:cNvPr id="2" name="Rectangle 1"/>
        <cdr:cNvSpPr/>
      </cdr:nvSpPr>
      <cdr:spPr>
        <a:xfrm xmlns:a="http://schemas.openxmlformats.org/drawingml/2006/main">
          <a:off x="3391958" y="637978"/>
          <a:ext cx="272143" cy="5783036"/>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7.xml><?xml version="1.0" encoding="utf-8"?>
<xdr:wsDr xmlns:xdr="http://schemas.openxmlformats.org/drawingml/2006/spreadsheetDrawing" xmlns:a="http://schemas.openxmlformats.org/drawingml/2006/main">
  <xdr:twoCellAnchor>
    <xdr:from>
      <xdr:col>9</xdr:col>
      <xdr:colOff>19050</xdr:colOff>
      <xdr:row>23</xdr:row>
      <xdr:rowOff>19050</xdr:rowOff>
    </xdr:from>
    <xdr:to>
      <xdr:col>9</xdr:col>
      <xdr:colOff>156210</xdr:colOff>
      <xdr:row>23</xdr:row>
      <xdr:rowOff>156210</xdr:rowOff>
    </xdr:to>
    <xdr:sp macro="[0]!CapitalCostDefinition" textlink="">
      <xdr:nvSpPr>
        <xdr:cNvPr id="3" name="Oval 2">
          <a:extLst>
            <a:ext uri="{FF2B5EF4-FFF2-40B4-BE49-F238E27FC236}">
              <a16:creationId xmlns:a16="http://schemas.microsoft.com/office/drawing/2014/main" id="{00000000-0008-0000-0B00-000003000000}"/>
            </a:ext>
          </a:extLst>
        </xdr:cNvPr>
        <xdr:cNvSpPr/>
      </xdr:nvSpPr>
      <xdr:spPr>
        <a:xfrm>
          <a:off x="2038350" y="683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19050</xdr:rowOff>
    </xdr:from>
    <xdr:to>
      <xdr:col>9</xdr:col>
      <xdr:colOff>156210</xdr:colOff>
      <xdr:row>31</xdr:row>
      <xdr:rowOff>156210</xdr:rowOff>
    </xdr:to>
    <xdr:sp macro="[0]!OvernightCapitalCostDefinition" textlink="">
      <xdr:nvSpPr>
        <xdr:cNvPr id="4" name="Oval 3">
          <a:extLst>
            <a:ext uri="{FF2B5EF4-FFF2-40B4-BE49-F238E27FC236}">
              <a16:creationId xmlns:a16="http://schemas.microsoft.com/office/drawing/2014/main" id="{00000000-0008-0000-0B00-000004000000}"/>
            </a:ext>
          </a:extLst>
        </xdr:cNvPr>
        <xdr:cNvSpPr/>
      </xdr:nvSpPr>
      <xdr:spPr>
        <a:xfrm>
          <a:off x="2038350" y="932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57</xdr:row>
      <xdr:rowOff>19050</xdr:rowOff>
    </xdr:from>
    <xdr:to>
      <xdr:col>9</xdr:col>
      <xdr:colOff>156210</xdr:colOff>
      <xdr:row>57</xdr:row>
      <xdr:rowOff>156210</xdr:rowOff>
    </xdr:to>
    <xdr:sp macro="[0]!InterconnectionCostDefinition" textlink="">
      <xdr:nvSpPr>
        <xdr:cNvPr id="5" name="Oval 4">
          <a:extLst>
            <a:ext uri="{FF2B5EF4-FFF2-40B4-BE49-F238E27FC236}">
              <a16:creationId xmlns:a16="http://schemas.microsoft.com/office/drawing/2014/main" id="{00000000-0008-0000-0B00-000005000000}"/>
            </a:ext>
          </a:extLst>
        </xdr:cNvPr>
        <xdr:cNvSpPr/>
      </xdr:nvSpPr>
      <xdr:spPr>
        <a:xfrm>
          <a:off x="2038350" y="14878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61</xdr:row>
      <xdr:rowOff>19050</xdr:rowOff>
    </xdr:from>
    <xdr:to>
      <xdr:col>9</xdr:col>
      <xdr:colOff>156210</xdr:colOff>
      <xdr:row>61</xdr:row>
      <xdr:rowOff>156210</xdr:rowOff>
    </xdr:to>
    <xdr:sp macro="[0]!GridFeatureDefinition" textlink="">
      <xdr:nvSpPr>
        <xdr:cNvPr id="6" name="Oval 5">
          <a:extLst>
            <a:ext uri="{FF2B5EF4-FFF2-40B4-BE49-F238E27FC236}">
              <a16:creationId xmlns:a16="http://schemas.microsoft.com/office/drawing/2014/main" id="{00000000-0008-0000-0B00-000006000000}"/>
            </a:ext>
          </a:extLst>
        </xdr:cNvPr>
        <xdr:cNvSpPr/>
      </xdr:nvSpPr>
      <xdr:spPr>
        <a:xfrm>
          <a:off x="2038350" y="160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65</xdr:row>
      <xdr:rowOff>19050</xdr:rowOff>
    </xdr:from>
    <xdr:to>
      <xdr:col>9</xdr:col>
      <xdr:colOff>156210</xdr:colOff>
      <xdr:row>65</xdr:row>
      <xdr:rowOff>156210</xdr:rowOff>
    </xdr:to>
    <xdr:sp macro="[0]!SpurLineCostDefinition" textlink="">
      <xdr:nvSpPr>
        <xdr:cNvPr id="7" name="Oval 6">
          <a:extLst>
            <a:ext uri="{FF2B5EF4-FFF2-40B4-BE49-F238E27FC236}">
              <a16:creationId xmlns:a16="http://schemas.microsoft.com/office/drawing/2014/main" id="{00000000-0008-0000-0B00-000007000000}"/>
            </a:ext>
          </a:extLst>
        </xdr:cNvPr>
        <xdr:cNvSpPr/>
      </xdr:nvSpPr>
      <xdr:spPr>
        <a:xfrm>
          <a:off x="2038350" y="17316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27</xdr:row>
      <xdr:rowOff>19050</xdr:rowOff>
    </xdr:from>
    <xdr:to>
      <xdr:col>9</xdr:col>
      <xdr:colOff>156210</xdr:colOff>
      <xdr:row>27</xdr:row>
      <xdr:rowOff>156210</xdr:rowOff>
    </xdr:to>
    <xdr:sp macro="[0]!ConstructionFinanceDefinition" textlink="">
      <xdr:nvSpPr>
        <xdr:cNvPr id="8" name="Oval 7">
          <a:extLst>
            <a:ext uri="{FF2B5EF4-FFF2-40B4-BE49-F238E27FC236}">
              <a16:creationId xmlns:a16="http://schemas.microsoft.com/office/drawing/2014/main" id="{00000000-0008-0000-0B00-000008000000}"/>
            </a:ext>
          </a:extLst>
        </xdr:cNvPr>
        <xdr:cNvSpPr/>
      </xdr:nvSpPr>
      <xdr:spPr>
        <a:xfrm>
          <a:off x="2038350" y="8070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xdr:row>
      <xdr:rowOff>19050</xdr:rowOff>
    </xdr:from>
    <xdr:to>
      <xdr:col>9</xdr:col>
      <xdr:colOff>156210</xdr:colOff>
      <xdr:row>35</xdr:row>
      <xdr:rowOff>156210</xdr:rowOff>
    </xdr:to>
    <xdr:sp macro="[0]!OperatingExpensesDefinition" textlink="">
      <xdr:nvSpPr>
        <xdr:cNvPr id="9" name="Oval 8">
          <a:extLst>
            <a:ext uri="{FF2B5EF4-FFF2-40B4-BE49-F238E27FC236}">
              <a16:creationId xmlns:a16="http://schemas.microsoft.com/office/drawing/2014/main" id="{00000000-0008-0000-0B00-000009000000}"/>
            </a:ext>
          </a:extLst>
        </xdr:cNvPr>
        <xdr:cNvSpPr/>
      </xdr:nvSpPr>
      <xdr:spPr>
        <a:xfrm>
          <a:off x="2038350" y="10560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0]!CapacityFactorDefinition" textlink="">
      <xdr:nvSpPr>
        <xdr:cNvPr id="10" name="Oval 9">
          <a:extLst>
            <a:ext uri="{FF2B5EF4-FFF2-40B4-BE49-F238E27FC236}">
              <a16:creationId xmlns:a16="http://schemas.microsoft.com/office/drawing/2014/main" id="{00000000-0008-0000-0B00-00000A000000}"/>
            </a:ext>
          </a:extLst>
        </xdr:cNvPr>
        <xdr:cNvSpPr/>
      </xdr:nvSpPr>
      <xdr:spPr>
        <a:xfrm>
          <a:off x="2038350" y="3105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xdr:row>
      <xdr:rowOff>19050</xdr:rowOff>
    </xdr:from>
    <xdr:to>
      <xdr:col>9</xdr:col>
      <xdr:colOff>156210</xdr:colOff>
      <xdr:row>15</xdr:row>
      <xdr:rowOff>156210</xdr:rowOff>
    </xdr:to>
    <xdr:sp macro="[0]!AnnualEnergyProductionDefinition" textlink="">
      <xdr:nvSpPr>
        <xdr:cNvPr id="11" name="Oval 10">
          <a:extLst>
            <a:ext uri="{FF2B5EF4-FFF2-40B4-BE49-F238E27FC236}">
              <a16:creationId xmlns:a16="http://schemas.microsoft.com/office/drawing/2014/main" id="{00000000-0008-0000-0B00-00000B000000}"/>
            </a:ext>
          </a:extLst>
        </xdr:cNvPr>
        <xdr:cNvSpPr/>
      </xdr:nvSpPr>
      <xdr:spPr>
        <a:xfrm>
          <a:off x="2038350" y="556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52</xdr:row>
      <xdr:rowOff>19050</xdr:rowOff>
    </xdr:from>
    <xdr:to>
      <xdr:col>9</xdr:col>
      <xdr:colOff>156210</xdr:colOff>
      <xdr:row>52</xdr:row>
      <xdr:rowOff>156210</xdr:rowOff>
    </xdr:to>
    <xdr:sp macro="[0]!WACCDefinition" textlink="">
      <xdr:nvSpPr>
        <xdr:cNvPr id="12" name="Oval 11">
          <a:extLst>
            <a:ext uri="{FF2B5EF4-FFF2-40B4-BE49-F238E27FC236}">
              <a16:creationId xmlns:a16="http://schemas.microsoft.com/office/drawing/2014/main" id="{00000000-0008-0000-0B00-00000C000000}"/>
            </a:ext>
          </a:extLst>
        </xdr:cNvPr>
        <xdr:cNvSpPr/>
      </xdr:nvSpPr>
      <xdr:spPr>
        <a:xfrm>
          <a:off x="2038350" y="13455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70</xdr:row>
      <xdr:rowOff>19050</xdr:rowOff>
    </xdr:from>
    <xdr:to>
      <xdr:col>9</xdr:col>
      <xdr:colOff>156210</xdr:colOff>
      <xdr:row>70</xdr:row>
      <xdr:rowOff>156210</xdr:rowOff>
    </xdr:to>
    <xdr:sp macro="[0]!LCOEDefinition" textlink="">
      <xdr:nvSpPr>
        <xdr:cNvPr id="13" name="Oval 12">
          <a:extLst>
            <a:ext uri="{FF2B5EF4-FFF2-40B4-BE49-F238E27FC236}">
              <a16:creationId xmlns:a16="http://schemas.microsoft.com/office/drawing/2014/main" id="{00000000-0008-0000-0B00-00000D000000}"/>
            </a:ext>
          </a:extLst>
        </xdr:cNvPr>
        <xdr:cNvSpPr/>
      </xdr:nvSpPr>
      <xdr:spPr>
        <a:xfrm>
          <a:off x="2038350" y="18662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105</xdr:row>
      <xdr:rowOff>19050</xdr:rowOff>
    </xdr:from>
    <xdr:to>
      <xdr:col>9</xdr:col>
      <xdr:colOff>156210</xdr:colOff>
      <xdr:row>105</xdr:row>
      <xdr:rowOff>156210</xdr:rowOff>
    </xdr:to>
    <xdr:sp macro="[0]!OvernightCapitalCostDefinition" textlink="">
      <xdr:nvSpPr>
        <xdr:cNvPr id="25" name="Oval 24">
          <a:extLst>
            <a:ext uri="{FF2B5EF4-FFF2-40B4-BE49-F238E27FC236}">
              <a16:creationId xmlns:a16="http://schemas.microsoft.com/office/drawing/2014/main" id="{00000000-0008-0000-0B00-000019000000}"/>
            </a:ext>
          </a:extLst>
        </xdr:cNvPr>
        <xdr:cNvSpPr/>
      </xdr:nvSpPr>
      <xdr:spPr>
        <a:xfrm>
          <a:off x="2038350" y="43732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133</xdr:row>
      <xdr:rowOff>19050</xdr:rowOff>
    </xdr:from>
    <xdr:to>
      <xdr:col>9</xdr:col>
      <xdr:colOff>156210</xdr:colOff>
      <xdr:row>133</xdr:row>
      <xdr:rowOff>156210</xdr:rowOff>
    </xdr:to>
    <xdr:sp macro="[0]!InterconnectionCostDefinition" textlink="">
      <xdr:nvSpPr>
        <xdr:cNvPr id="26" name="Oval 25">
          <a:extLst>
            <a:ext uri="{FF2B5EF4-FFF2-40B4-BE49-F238E27FC236}">
              <a16:creationId xmlns:a16="http://schemas.microsoft.com/office/drawing/2014/main" id="{00000000-0008-0000-0B00-00001A000000}"/>
            </a:ext>
          </a:extLst>
        </xdr:cNvPr>
        <xdr:cNvSpPr/>
      </xdr:nvSpPr>
      <xdr:spPr>
        <a:xfrm>
          <a:off x="2038350" y="47555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113</xdr:row>
      <xdr:rowOff>19050</xdr:rowOff>
    </xdr:from>
    <xdr:to>
      <xdr:col>9</xdr:col>
      <xdr:colOff>156210</xdr:colOff>
      <xdr:row>113</xdr:row>
      <xdr:rowOff>156210</xdr:rowOff>
    </xdr:to>
    <xdr:sp macro="[0]!OperatingExpensesDefinition" textlink="">
      <xdr:nvSpPr>
        <xdr:cNvPr id="27" name="Oval 26">
          <a:extLst>
            <a:ext uri="{FF2B5EF4-FFF2-40B4-BE49-F238E27FC236}">
              <a16:creationId xmlns:a16="http://schemas.microsoft.com/office/drawing/2014/main" id="{00000000-0008-0000-0B00-00001B000000}"/>
            </a:ext>
          </a:extLst>
        </xdr:cNvPr>
        <xdr:cNvSpPr/>
      </xdr:nvSpPr>
      <xdr:spPr>
        <a:xfrm>
          <a:off x="2038350" y="44862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85</xdr:row>
      <xdr:rowOff>19050</xdr:rowOff>
    </xdr:from>
    <xdr:to>
      <xdr:col>9</xdr:col>
      <xdr:colOff>156210</xdr:colOff>
      <xdr:row>85</xdr:row>
      <xdr:rowOff>156210</xdr:rowOff>
    </xdr:to>
    <xdr:sp macro="" textlink="">
      <xdr:nvSpPr>
        <xdr:cNvPr id="28" name="Oval 27">
          <a:extLst>
            <a:ext uri="{FF2B5EF4-FFF2-40B4-BE49-F238E27FC236}">
              <a16:creationId xmlns:a16="http://schemas.microsoft.com/office/drawing/2014/main" id="{00000000-0008-0000-0B00-00001C000000}"/>
            </a:ext>
          </a:extLst>
        </xdr:cNvPr>
        <xdr:cNvSpPr/>
      </xdr:nvSpPr>
      <xdr:spPr>
        <a:xfrm>
          <a:off x="2038350" y="38982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 textlink="">
      <xdr:nvSpPr>
        <xdr:cNvPr id="29" name="Oval 28">
          <a:extLst>
            <a:ext uri="{FF2B5EF4-FFF2-40B4-BE49-F238E27FC236}">
              <a16:creationId xmlns:a16="http://schemas.microsoft.com/office/drawing/2014/main" id="{00000000-0008-0000-0B00-00001D000000}"/>
            </a:ext>
          </a:extLst>
        </xdr:cNvPr>
        <xdr:cNvSpPr/>
      </xdr:nvSpPr>
      <xdr:spPr>
        <a:xfrm>
          <a:off x="2038350" y="40112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127</xdr:row>
      <xdr:rowOff>19050</xdr:rowOff>
    </xdr:from>
    <xdr:to>
      <xdr:col>9</xdr:col>
      <xdr:colOff>156210</xdr:colOff>
      <xdr:row>127</xdr:row>
      <xdr:rowOff>156210</xdr:rowOff>
    </xdr:to>
    <xdr:sp macro="" textlink="">
      <xdr:nvSpPr>
        <xdr:cNvPr id="30" name="Oval 29">
          <a:extLst>
            <a:ext uri="{FF2B5EF4-FFF2-40B4-BE49-F238E27FC236}">
              <a16:creationId xmlns:a16="http://schemas.microsoft.com/office/drawing/2014/main" id="{00000000-0008-0000-0B00-00001E000000}"/>
            </a:ext>
          </a:extLst>
        </xdr:cNvPr>
        <xdr:cNvSpPr/>
      </xdr:nvSpPr>
      <xdr:spPr>
        <a:xfrm>
          <a:off x="2038350" y="4620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139</xdr:row>
      <xdr:rowOff>19050</xdr:rowOff>
    </xdr:from>
    <xdr:to>
      <xdr:col>9</xdr:col>
      <xdr:colOff>156210</xdr:colOff>
      <xdr:row>139</xdr:row>
      <xdr:rowOff>156210</xdr:rowOff>
    </xdr:to>
    <xdr:sp macro="[0]!LCOEDefinition" textlink="">
      <xdr:nvSpPr>
        <xdr:cNvPr id="31" name="Oval 30">
          <a:extLst>
            <a:ext uri="{FF2B5EF4-FFF2-40B4-BE49-F238E27FC236}">
              <a16:creationId xmlns:a16="http://schemas.microsoft.com/office/drawing/2014/main" id="{00000000-0008-0000-0B00-00001F000000}"/>
            </a:ext>
          </a:extLst>
        </xdr:cNvPr>
        <xdr:cNvSpPr/>
      </xdr:nvSpPr>
      <xdr:spPr>
        <a:xfrm>
          <a:off x="2038350" y="4890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85</xdr:row>
      <xdr:rowOff>19050</xdr:rowOff>
    </xdr:from>
    <xdr:to>
      <xdr:col>9</xdr:col>
      <xdr:colOff>156210</xdr:colOff>
      <xdr:row>85</xdr:row>
      <xdr:rowOff>156210</xdr:rowOff>
    </xdr:to>
    <xdr:sp macro="" textlink="">
      <xdr:nvSpPr>
        <xdr:cNvPr id="34" name="Oval 33">
          <a:extLst>
            <a:ext uri="{FF2B5EF4-FFF2-40B4-BE49-F238E27FC236}">
              <a16:creationId xmlns:a16="http://schemas.microsoft.com/office/drawing/2014/main" id="{00000000-0008-0000-0B00-000022000000}"/>
            </a:ext>
          </a:extLst>
        </xdr:cNvPr>
        <xdr:cNvSpPr/>
      </xdr:nvSpPr>
      <xdr:spPr>
        <a:xfrm>
          <a:off x="2038350" y="38982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85</xdr:row>
      <xdr:rowOff>19050</xdr:rowOff>
    </xdr:from>
    <xdr:to>
      <xdr:col>9</xdr:col>
      <xdr:colOff>156210</xdr:colOff>
      <xdr:row>85</xdr:row>
      <xdr:rowOff>156210</xdr:rowOff>
    </xdr:to>
    <xdr:sp macro="[0]!CapacityFactorDefinition" textlink="">
      <xdr:nvSpPr>
        <xdr:cNvPr id="36" name="Oval 35">
          <a:extLst>
            <a:ext uri="{FF2B5EF4-FFF2-40B4-BE49-F238E27FC236}">
              <a16:creationId xmlns:a16="http://schemas.microsoft.com/office/drawing/2014/main" id="{00000000-0008-0000-0B00-000024000000}"/>
            </a:ext>
          </a:extLst>
        </xdr:cNvPr>
        <xdr:cNvSpPr/>
      </xdr:nvSpPr>
      <xdr:spPr>
        <a:xfrm>
          <a:off x="2038350" y="38982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 textlink="">
      <xdr:nvSpPr>
        <xdr:cNvPr id="38" name="Oval 37">
          <a:extLst>
            <a:ext uri="{FF2B5EF4-FFF2-40B4-BE49-F238E27FC236}">
              <a16:creationId xmlns:a16="http://schemas.microsoft.com/office/drawing/2014/main" id="{00000000-0008-0000-0B00-000026000000}"/>
            </a:ext>
          </a:extLst>
        </xdr:cNvPr>
        <xdr:cNvSpPr/>
      </xdr:nvSpPr>
      <xdr:spPr>
        <a:xfrm>
          <a:off x="2038350" y="40112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127</xdr:row>
      <xdr:rowOff>19050</xdr:rowOff>
    </xdr:from>
    <xdr:to>
      <xdr:col>9</xdr:col>
      <xdr:colOff>156210</xdr:colOff>
      <xdr:row>127</xdr:row>
      <xdr:rowOff>156210</xdr:rowOff>
    </xdr:to>
    <xdr:sp macro="" textlink="">
      <xdr:nvSpPr>
        <xdr:cNvPr id="42" name="Oval 41">
          <a:extLst>
            <a:ext uri="{FF2B5EF4-FFF2-40B4-BE49-F238E27FC236}">
              <a16:creationId xmlns:a16="http://schemas.microsoft.com/office/drawing/2014/main" id="{00000000-0008-0000-0B00-00002A000000}"/>
            </a:ext>
          </a:extLst>
        </xdr:cNvPr>
        <xdr:cNvSpPr/>
      </xdr:nvSpPr>
      <xdr:spPr>
        <a:xfrm>
          <a:off x="2038350" y="4620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127</xdr:row>
      <xdr:rowOff>19050</xdr:rowOff>
    </xdr:from>
    <xdr:to>
      <xdr:col>9</xdr:col>
      <xdr:colOff>156210</xdr:colOff>
      <xdr:row>127</xdr:row>
      <xdr:rowOff>156210</xdr:rowOff>
    </xdr:to>
    <xdr:sp macro="[0]!WACCDefinition" textlink="">
      <xdr:nvSpPr>
        <xdr:cNvPr id="44" name="Oval 43">
          <a:extLst>
            <a:ext uri="{FF2B5EF4-FFF2-40B4-BE49-F238E27FC236}">
              <a16:creationId xmlns:a16="http://schemas.microsoft.com/office/drawing/2014/main" id="{00000000-0008-0000-0B00-00002C000000}"/>
            </a:ext>
          </a:extLst>
        </xdr:cNvPr>
        <xdr:cNvSpPr/>
      </xdr:nvSpPr>
      <xdr:spPr>
        <a:xfrm>
          <a:off x="2038350" y="4620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97</xdr:row>
      <xdr:rowOff>19050</xdr:rowOff>
    </xdr:from>
    <xdr:to>
      <xdr:col>9</xdr:col>
      <xdr:colOff>156210</xdr:colOff>
      <xdr:row>97</xdr:row>
      <xdr:rowOff>156210</xdr:rowOff>
    </xdr:to>
    <xdr:sp macro="[0]!CapitalCostDefinition" textlink="">
      <xdr:nvSpPr>
        <xdr:cNvPr id="52" name="Oval 51">
          <a:extLst>
            <a:ext uri="{FF2B5EF4-FFF2-40B4-BE49-F238E27FC236}">
              <a16:creationId xmlns:a16="http://schemas.microsoft.com/office/drawing/2014/main" id="{00000000-0008-0000-0B00-000034000000}"/>
            </a:ext>
          </a:extLst>
        </xdr:cNvPr>
        <xdr:cNvSpPr/>
      </xdr:nvSpPr>
      <xdr:spPr>
        <a:xfrm>
          <a:off x="2038350" y="4129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97</xdr:row>
      <xdr:rowOff>19050</xdr:rowOff>
    </xdr:from>
    <xdr:to>
      <xdr:col>9</xdr:col>
      <xdr:colOff>156210</xdr:colOff>
      <xdr:row>97</xdr:row>
      <xdr:rowOff>156210</xdr:rowOff>
    </xdr:to>
    <xdr:sp macro="" textlink="">
      <xdr:nvSpPr>
        <xdr:cNvPr id="53" name="Oval 52">
          <a:extLst>
            <a:ext uri="{FF2B5EF4-FFF2-40B4-BE49-F238E27FC236}">
              <a16:creationId xmlns:a16="http://schemas.microsoft.com/office/drawing/2014/main" id="{00000000-0008-0000-0B00-000035000000}"/>
            </a:ext>
          </a:extLst>
        </xdr:cNvPr>
        <xdr:cNvSpPr/>
      </xdr:nvSpPr>
      <xdr:spPr>
        <a:xfrm>
          <a:off x="2038350" y="4129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101</xdr:row>
      <xdr:rowOff>19050</xdr:rowOff>
    </xdr:from>
    <xdr:to>
      <xdr:col>9</xdr:col>
      <xdr:colOff>156210</xdr:colOff>
      <xdr:row>101</xdr:row>
      <xdr:rowOff>156210</xdr:rowOff>
    </xdr:to>
    <xdr:sp macro="" textlink="">
      <xdr:nvSpPr>
        <xdr:cNvPr id="54" name="Oval 53">
          <a:extLst>
            <a:ext uri="{FF2B5EF4-FFF2-40B4-BE49-F238E27FC236}">
              <a16:creationId xmlns:a16="http://schemas.microsoft.com/office/drawing/2014/main" id="{00000000-0008-0000-0B00-000036000000}"/>
            </a:ext>
          </a:extLst>
        </xdr:cNvPr>
        <xdr:cNvSpPr/>
      </xdr:nvSpPr>
      <xdr:spPr>
        <a:xfrm>
          <a:off x="2038350" y="4251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101</xdr:row>
      <xdr:rowOff>19050</xdr:rowOff>
    </xdr:from>
    <xdr:to>
      <xdr:col>9</xdr:col>
      <xdr:colOff>156210</xdr:colOff>
      <xdr:row>101</xdr:row>
      <xdr:rowOff>156210</xdr:rowOff>
    </xdr:to>
    <xdr:sp macro="" textlink="">
      <xdr:nvSpPr>
        <xdr:cNvPr id="55" name="Oval 54">
          <a:extLst>
            <a:ext uri="{FF2B5EF4-FFF2-40B4-BE49-F238E27FC236}">
              <a16:creationId xmlns:a16="http://schemas.microsoft.com/office/drawing/2014/main" id="{00000000-0008-0000-0B00-000037000000}"/>
            </a:ext>
          </a:extLst>
        </xdr:cNvPr>
        <xdr:cNvSpPr/>
      </xdr:nvSpPr>
      <xdr:spPr>
        <a:xfrm>
          <a:off x="2038350" y="4251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97</xdr:row>
      <xdr:rowOff>19050</xdr:rowOff>
    </xdr:from>
    <xdr:to>
      <xdr:col>9</xdr:col>
      <xdr:colOff>156210</xdr:colOff>
      <xdr:row>97</xdr:row>
      <xdr:rowOff>156210</xdr:rowOff>
    </xdr:to>
    <xdr:sp macro="" textlink="">
      <xdr:nvSpPr>
        <xdr:cNvPr id="56" name="Oval 55">
          <a:extLst>
            <a:ext uri="{FF2B5EF4-FFF2-40B4-BE49-F238E27FC236}">
              <a16:creationId xmlns:a16="http://schemas.microsoft.com/office/drawing/2014/main" id="{00000000-0008-0000-0B00-000038000000}"/>
            </a:ext>
          </a:extLst>
        </xdr:cNvPr>
        <xdr:cNvSpPr/>
      </xdr:nvSpPr>
      <xdr:spPr>
        <a:xfrm>
          <a:off x="2038350" y="4129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101</xdr:row>
      <xdr:rowOff>19050</xdr:rowOff>
    </xdr:from>
    <xdr:to>
      <xdr:col>9</xdr:col>
      <xdr:colOff>156210</xdr:colOff>
      <xdr:row>101</xdr:row>
      <xdr:rowOff>156210</xdr:rowOff>
    </xdr:to>
    <xdr:sp macro="" textlink="">
      <xdr:nvSpPr>
        <xdr:cNvPr id="57" name="Oval 56">
          <a:extLst>
            <a:ext uri="{FF2B5EF4-FFF2-40B4-BE49-F238E27FC236}">
              <a16:creationId xmlns:a16="http://schemas.microsoft.com/office/drawing/2014/main" id="{00000000-0008-0000-0B00-000039000000}"/>
            </a:ext>
          </a:extLst>
        </xdr:cNvPr>
        <xdr:cNvSpPr/>
      </xdr:nvSpPr>
      <xdr:spPr>
        <a:xfrm>
          <a:off x="2038350" y="4251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101</xdr:row>
      <xdr:rowOff>19050</xdr:rowOff>
    </xdr:from>
    <xdr:to>
      <xdr:col>9</xdr:col>
      <xdr:colOff>156210</xdr:colOff>
      <xdr:row>101</xdr:row>
      <xdr:rowOff>156210</xdr:rowOff>
    </xdr:to>
    <xdr:sp macro="" textlink="">
      <xdr:nvSpPr>
        <xdr:cNvPr id="58" name="Oval 57">
          <a:extLst>
            <a:ext uri="{FF2B5EF4-FFF2-40B4-BE49-F238E27FC236}">
              <a16:creationId xmlns:a16="http://schemas.microsoft.com/office/drawing/2014/main" id="{00000000-0008-0000-0B00-00003A000000}"/>
            </a:ext>
          </a:extLst>
        </xdr:cNvPr>
        <xdr:cNvSpPr/>
      </xdr:nvSpPr>
      <xdr:spPr>
        <a:xfrm>
          <a:off x="2038350" y="4251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101</xdr:row>
      <xdr:rowOff>19050</xdr:rowOff>
    </xdr:from>
    <xdr:to>
      <xdr:col>9</xdr:col>
      <xdr:colOff>156210</xdr:colOff>
      <xdr:row>101</xdr:row>
      <xdr:rowOff>156210</xdr:rowOff>
    </xdr:to>
    <xdr:sp macro="[0]!ConstructionFinanceDefinition" textlink="">
      <xdr:nvSpPr>
        <xdr:cNvPr id="59" name="Oval 58">
          <a:extLst>
            <a:ext uri="{FF2B5EF4-FFF2-40B4-BE49-F238E27FC236}">
              <a16:creationId xmlns:a16="http://schemas.microsoft.com/office/drawing/2014/main" id="{00000000-0008-0000-0B00-00003B000000}"/>
            </a:ext>
          </a:extLst>
        </xdr:cNvPr>
        <xdr:cNvSpPr/>
      </xdr:nvSpPr>
      <xdr:spPr>
        <a:xfrm>
          <a:off x="2038350" y="4251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97</xdr:row>
      <xdr:rowOff>19050</xdr:rowOff>
    </xdr:from>
    <xdr:to>
      <xdr:col>9</xdr:col>
      <xdr:colOff>156210</xdr:colOff>
      <xdr:row>97</xdr:row>
      <xdr:rowOff>156210</xdr:rowOff>
    </xdr:to>
    <xdr:sp macro="" textlink="">
      <xdr:nvSpPr>
        <xdr:cNvPr id="60" name="Oval 59">
          <a:extLst>
            <a:ext uri="{FF2B5EF4-FFF2-40B4-BE49-F238E27FC236}">
              <a16:creationId xmlns:a16="http://schemas.microsoft.com/office/drawing/2014/main" id="{00000000-0008-0000-0B00-00003C000000}"/>
            </a:ext>
          </a:extLst>
        </xdr:cNvPr>
        <xdr:cNvSpPr/>
      </xdr:nvSpPr>
      <xdr:spPr>
        <a:xfrm>
          <a:off x="2038350" y="4129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97</xdr:row>
      <xdr:rowOff>19050</xdr:rowOff>
    </xdr:from>
    <xdr:to>
      <xdr:col>9</xdr:col>
      <xdr:colOff>156210</xdr:colOff>
      <xdr:row>97</xdr:row>
      <xdr:rowOff>156210</xdr:rowOff>
    </xdr:to>
    <xdr:sp macro="" textlink="">
      <xdr:nvSpPr>
        <xdr:cNvPr id="61" name="Oval 60">
          <a:extLst>
            <a:ext uri="{FF2B5EF4-FFF2-40B4-BE49-F238E27FC236}">
              <a16:creationId xmlns:a16="http://schemas.microsoft.com/office/drawing/2014/main" id="{00000000-0008-0000-0B00-00003D000000}"/>
            </a:ext>
          </a:extLst>
        </xdr:cNvPr>
        <xdr:cNvSpPr/>
      </xdr:nvSpPr>
      <xdr:spPr>
        <a:xfrm>
          <a:off x="2038350" y="4129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866775</xdr:colOff>
          <xdr:row>2</xdr:row>
          <xdr:rowOff>85725</xdr:rowOff>
        </xdr:from>
        <xdr:to>
          <xdr:col>11</xdr:col>
          <xdr:colOff>466725</xdr:colOff>
          <xdr:row>4</xdr:row>
          <xdr:rowOff>85725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495300</xdr:colOff>
          <xdr:row>2</xdr:row>
          <xdr:rowOff>76200</xdr:rowOff>
        </xdr:from>
        <xdr:to>
          <xdr:col>18</xdr:col>
          <xdr:colOff>561975</xdr:colOff>
          <xdr:row>4</xdr:row>
          <xdr:rowOff>76200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B00-000002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2</xdr:row>
          <xdr:rowOff>85725</xdr:rowOff>
        </xdr:from>
        <xdr:to>
          <xdr:col>13</xdr:col>
          <xdr:colOff>723900</xdr:colOff>
          <xdr:row>4</xdr:row>
          <xdr:rowOff>85725</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0B00-000003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2</xdr:row>
          <xdr:rowOff>76200</xdr:rowOff>
        </xdr:from>
        <xdr:to>
          <xdr:col>16</xdr:col>
          <xdr:colOff>200025</xdr:colOff>
          <xdr:row>4</xdr:row>
          <xdr:rowOff>76200</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B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1" i="0" u="none" strike="noStrike" baseline="0">
                  <a:solidFill>
                    <a:srgbClr val="000000"/>
                  </a:solidFill>
                  <a:latin typeface="Calibri"/>
                  <a:ea typeface="Calibri"/>
                  <a:cs typeface="Calibri"/>
                </a:rPr>
                <a:t>Graphics</a:t>
              </a:r>
            </a:p>
          </xdr:txBody>
        </xdr:sp>
        <xdr:clientData fPrintsWithSheet="0"/>
      </xdr:twoCellAnchor>
    </mc:Choice>
    <mc:Fallback/>
  </mc:AlternateContent>
  <xdr:twoCellAnchor>
    <xdr:from>
      <xdr:col>9</xdr:col>
      <xdr:colOff>19050</xdr:colOff>
      <xdr:row>74</xdr:row>
      <xdr:rowOff>19050</xdr:rowOff>
    </xdr:from>
    <xdr:to>
      <xdr:col>9</xdr:col>
      <xdr:colOff>156210</xdr:colOff>
      <xdr:row>74</xdr:row>
      <xdr:rowOff>156210</xdr:rowOff>
    </xdr:to>
    <xdr:sp macro="[0]!LCOEDefinition" textlink="">
      <xdr:nvSpPr>
        <xdr:cNvPr id="72" name="Oval 71">
          <a:extLst>
            <a:ext uri="{FF2B5EF4-FFF2-40B4-BE49-F238E27FC236}">
              <a16:creationId xmlns:a16="http://schemas.microsoft.com/office/drawing/2014/main" id="{00000000-0008-0000-0B00-000048000000}"/>
            </a:ext>
          </a:extLst>
        </xdr:cNvPr>
        <xdr:cNvSpPr/>
      </xdr:nvSpPr>
      <xdr:spPr>
        <a:xfrm>
          <a:off x="2038350" y="19881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xdr:row>
      <xdr:rowOff>19050</xdr:rowOff>
    </xdr:from>
    <xdr:to>
      <xdr:col>9</xdr:col>
      <xdr:colOff>156210</xdr:colOff>
      <xdr:row>39</xdr:row>
      <xdr:rowOff>156210</xdr:rowOff>
    </xdr:to>
    <xdr:sp macro="[0]!OperatingExpensesDefinition" textlink="">
      <xdr:nvSpPr>
        <xdr:cNvPr id="73" name="Oval 72">
          <a:extLst>
            <a:ext uri="{FF2B5EF4-FFF2-40B4-BE49-F238E27FC236}">
              <a16:creationId xmlns:a16="http://schemas.microsoft.com/office/drawing/2014/main" id="{00000000-0008-0000-0B00-000049000000}"/>
            </a:ext>
          </a:extLst>
        </xdr:cNvPr>
        <xdr:cNvSpPr/>
      </xdr:nvSpPr>
      <xdr:spPr>
        <a:xfrm>
          <a:off x="2038350" y="1203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xdr:row>
      <xdr:rowOff>19050</xdr:rowOff>
    </xdr:from>
    <xdr:to>
      <xdr:col>9</xdr:col>
      <xdr:colOff>156210</xdr:colOff>
      <xdr:row>19</xdr:row>
      <xdr:rowOff>156210</xdr:rowOff>
    </xdr:to>
    <xdr:sp macro="" textlink="">
      <xdr:nvSpPr>
        <xdr:cNvPr id="80" name="Oval 79">
          <a:extLst>
            <a:ext uri="{FF2B5EF4-FFF2-40B4-BE49-F238E27FC236}">
              <a16:creationId xmlns:a16="http://schemas.microsoft.com/office/drawing/2014/main" id="{00000000-0008-0000-0B00-000050000000}"/>
            </a:ext>
          </a:extLst>
        </xdr:cNvPr>
        <xdr:cNvSpPr/>
      </xdr:nvSpPr>
      <xdr:spPr>
        <a:xfrm>
          <a:off x="2038350" y="3829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89</xdr:row>
      <xdr:rowOff>19050</xdr:rowOff>
    </xdr:from>
    <xdr:to>
      <xdr:col>9</xdr:col>
      <xdr:colOff>156210</xdr:colOff>
      <xdr:row>89</xdr:row>
      <xdr:rowOff>156210</xdr:rowOff>
    </xdr:to>
    <xdr:sp macro="[0]!AnnualEnergyProductionDefinition" textlink="">
      <xdr:nvSpPr>
        <xdr:cNvPr id="82" name="Oval 81">
          <a:extLst>
            <a:ext uri="{FF2B5EF4-FFF2-40B4-BE49-F238E27FC236}">
              <a16:creationId xmlns:a16="http://schemas.microsoft.com/office/drawing/2014/main" id="{00000000-0008-0000-0B00-000052000000}"/>
            </a:ext>
          </a:extLst>
        </xdr:cNvPr>
        <xdr:cNvSpPr/>
      </xdr:nvSpPr>
      <xdr:spPr>
        <a:xfrm>
          <a:off x="2038350" y="16071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89</xdr:row>
      <xdr:rowOff>19050</xdr:rowOff>
    </xdr:from>
    <xdr:to>
      <xdr:col>9</xdr:col>
      <xdr:colOff>156210</xdr:colOff>
      <xdr:row>89</xdr:row>
      <xdr:rowOff>156210</xdr:rowOff>
    </xdr:to>
    <xdr:sp macro="[0]!AnnualEnergyProductionDefinition" textlink="">
      <xdr:nvSpPr>
        <xdr:cNvPr id="83" name="Oval 82">
          <a:extLst>
            <a:ext uri="{FF2B5EF4-FFF2-40B4-BE49-F238E27FC236}">
              <a16:creationId xmlns:a16="http://schemas.microsoft.com/office/drawing/2014/main" id="{00000000-0008-0000-0B00-000053000000}"/>
            </a:ext>
          </a:extLst>
        </xdr:cNvPr>
        <xdr:cNvSpPr/>
      </xdr:nvSpPr>
      <xdr:spPr>
        <a:xfrm>
          <a:off x="2038350" y="16071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109</xdr:row>
      <xdr:rowOff>19050</xdr:rowOff>
    </xdr:from>
    <xdr:to>
      <xdr:col>9</xdr:col>
      <xdr:colOff>156210</xdr:colOff>
      <xdr:row>109</xdr:row>
      <xdr:rowOff>156210</xdr:rowOff>
    </xdr:to>
    <xdr:sp macro="[0]!OperatingExpensesDefinition" textlink="">
      <xdr:nvSpPr>
        <xdr:cNvPr id="84" name="Oval 83">
          <a:extLst>
            <a:ext uri="{FF2B5EF4-FFF2-40B4-BE49-F238E27FC236}">
              <a16:creationId xmlns:a16="http://schemas.microsoft.com/office/drawing/2014/main" id="{00000000-0008-0000-0B00-000054000000}"/>
            </a:ext>
          </a:extLst>
        </xdr:cNvPr>
        <xdr:cNvSpPr/>
      </xdr:nvSpPr>
      <xdr:spPr>
        <a:xfrm>
          <a:off x="2038350" y="19196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 textlink="">
      <xdr:nvSpPr>
        <xdr:cNvPr id="85" name="Oval 84">
          <a:extLst>
            <a:ext uri="{FF2B5EF4-FFF2-40B4-BE49-F238E27FC236}">
              <a16:creationId xmlns:a16="http://schemas.microsoft.com/office/drawing/2014/main" id="{00000000-0008-0000-0B00-000055000000}"/>
            </a:ext>
          </a:extLst>
        </xdr:cNvPr>
        <xdr:cNvSpPr/>
      </xdr:nvSpPr>
      <xdr:spPr>
        <a:xfrm>
          <a:off x="2038350" y="3244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47</xdr:row>
      <xdr:rowOff>19050</xdr:rowOff>
    </xdr:from>
    <xdr:to>
      <xdr:col>9</xdr:col>
      <xdr:colOff>156210</xdr:colOff>
      <xdr:row>47</xdr:row>
      <xdr:rowOff>156210</xdr:rowOff>
    </xdr:to>
    <xdr:sp macro="[0]!GenerationDefinition" textlink="">
      <xdr:nvSpPr>
        <xdr:cNvPr id="86" name="Oval 85">
          <a:extLst>
            <a:ext uri="{FF2B5EF4-FFF2-40B4-BE49-F238E27FC236}">
              <a16:creationId xmlns:a16="http://schemas.microsoft.com/office/drawing/2014/main" id="{00000000-0008-0000-0B00-000056000000}"/>
            </a:ext>
          </a:extLst>
        </xdr:cNvPr>
        <xdr:cNvSpPr/>
      </xdr:nvSpPr>
      <xdr:spPr>
        <a:xfrm>
          <a:off x="2038350" y="7054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121</xdr:row>
      <xdr:rowOff>19050</xdr:rowOff>
    </xdr:from>
    <xdr:to>
      <xdr:col>9</xdr:col>
      <xdr:colOff>156210</xdr:colOff>
      <xdr:row>121</xdr:row>
      <xdr:rowOff>156210</xdr:rowOff>
    </xdr:to>
    <xdr:sp macro="[0]!GenerationDefinition" textlink="">
      <xdr:nvSpPr>
        <xdr:cNvPr id="90" name="Oval 89">
          <a:extLst>
            <a:ext uri="{FF2B5EF4-FFF2-40B4-BE49-F238E27FC236}">
              <a16:creationId xmlns:a16="http://schemas.microsoft.com/office/drawing/2014/main" id="{00000000-0008-0000-0B00-00005A000000}"/>
            </a:ext>
          </a:extLst>
        </xdr:cNvPr>
        <xdr:cNvSpPr/>
      </xdr:nvSpPr>
      <xdr:spPr>
        <a:xfrm>
          <a:off x="2038350" y="19983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28</xdr:row>
      <xdr:rowOff>19050</xdr:rowOff>
    </xdr:from>
    <xdr:to>
      <xdr:col>13</xdr:col>
      <xdr:colOff>613410</xdr:colOff>
      <xdr:row>28</xdr:row>
      <xdr:rowOff>156210</xdr:rowOff>
    </xdr:to>
    <xdr:sp macro="[0]!WACCDefinition" textlink="">
      <xdr:nvSpPr>
        <xdr:cNvPr id="74" name="Oval 73">
          <a:extLst>
            <a:ext uri="{FF2B5EF4-FFF2-40B4-BE49-F238E27FC236}">
              <a16:creationId xmlns:a16="http://schemas.microsoft.com/office/drawing/2014/main" id="{00000000-0008-0000-0B00-00004A000000}"/>
            </a:ext>
          </a:extLst>
        </xdr:cNvPr>
        <xdr:cNvSpPr/>
      </xdr:nvSpPr>
      <xdr:spPr>
        <a:xfrm>
          <a:off x="6584950" y="4705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43</xdr:row>
      <xdr:rowOff>19050</xdr:rowOff>
    </xdr:from>
    <xdr:to>
      <xdr:col>9</xdr:col>
      <xdr:colOff>156210</xdr:colOff>
      <xdr:row>43</xdr:row>
      <xdr:rowOff>156210</xdr:rowOff>
    </xdr:to>
    <xdr:sp macro="[0]!GenerationDefinition" textlink="">
      <xdr:nvSpPr>
        <xdr:cNvPr id="110" name="Oval 109">
          <a:extLst>
            <a:ext uri="{FF2B5EF4-FFF2-40B4-BE49-F238E27FC236}">
              <a16:creationId xmlns:a16="http://schemas.microsoft.com/office/drawing/2014/main" id="{00000000-0008-0000-0B00-00006E000000}"/>
            </a:ext>
          </a:extLst>
        </xdr:cNvPr>
        <xdr:cNvSpPr/>
      </xdr:nvSpPr>
      <xdr:spPr>
        <a:xfrm>
          <a:off x="2038350" y="8185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117</xdr:row>
      <xdr:rowOff>19050</xdr:rowOff>
    </xdr:from>
    <xdr:to>
      <xdr:col>9</xdr:col>
      <xdr:colOff>156210</xdr:colOff>
      <xdr:row>117</xdr:row>
      <xdr:rowOff>156210</xdr:rowOff>
    </xdr:to>
    <xdr:sp macro="[0]!OperatingExpensesDefinition" textlink="">
      <xdr:nvSpPr>
        <xdr:cNvPr id="113" name="Oval 112">
          <a:extLst>
            <a:ext uri="{FF2B5EF4-FFF2-40B4-BE49-F238E27FC236}">
              <a16:creationId xmlns:a16="http://schemas.microsoft.com/office/drawing/2014/main" id="{00000000-0008-0000-0B00-000071000000}"/>
            </a:ext>
          </a:extLst>
        </xdr:cNvPr>
        <xdr:cNvSpPr/>
      </xdr:nvSpPr>
      <xdr:spPr>
        <a:xfrm>
          <a:off x="2038350" y="31705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editAs="oneCell">
    <xdr:from>
      <xdr:col>19</xdr:col>
      <xdr:colOff>203200</xdr:colOff>
      <xdr:row>17</xdr:row>
      <xdr:rowOff>50800</xdr:rowOff>
    </xdr:from>
    <xdr:to>
      <xdr:col>29</xdr:col>
      <xdr:colOff>203200</xdr:colOff>
      <xdr:row>38</xdr:row>
      <xdr:rowOff>76201</xdr:rowOff>
    </xdr:to>
    <xdr:pic>
      <xdr:nvPicPr>
        <xdr:cNvPr id="2" name="Picture 1" descr="Capital Cost Build Up Graphic_capex.jpg">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93500" y="2921000"/>
          <a:ext cx="8636000" cy="3759201"/>
        </a:xfrm>
        <a:prstGeom prst="rect">
          <a:avLst/>
        </a:prstGeom>
      </xdr:spPr>
    </xdr:pic>
    <xdr:clientData/>
  </xdr:twoCellAnchor>
  <xdr:twoCellAnchor>
    <xdr:from>
      <xdr:col>9</xdr:col>
      <xdr:colOff>19050</xdr:colOff>
      <xdr:row>19</xdr:row>
      <xdr:rowOff>19050</xdr:rowOff>
    </xdr:from>
    <xdr:to>
      <xdr:col>9</xdr:col>
      <xdr:colOff>156210</xdr:colOff>
      <xdr:row>19</xdr:row>
      <xdr:rowOff>156210</xdr:rowOff>
    </xdr:to>
    <xdr:sp macro="[0]!HeatRate" textlink="">
      <xdr:nvSpPr>
        <xdr:cNvPr id="109" name="Oval 108">
          <a:extLst>
            <a:ext uri="{FF2B5EF4-FFF2-40B4-BE49-F238E27FC236}">
              <a16:creationId xmlns:a16="http://schemas.microsoft.com/office/drawing/2014/main" id="{00000000-0008-0000-0B00-00006D000000}"/>
            </a:ext>
          </a:extLst>
        </xdr:cNvPr>
        <xdr:cNvSpPr/>
      </xdr:nvSpPr>
      <xdr:spPr>
        <a:xfrm>
          <a:off x="2038350" y="33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HeatRate" textlink="">
      <xdr:nvSpPr>
        <xdr:cNvPr id="115" name="Oval 114">
          <a:extLst>
            <a:ext uri="{FF2B5EF4-FFF2-40B4-BE49-F238E27FC236}">
              <a16:creationId xmlns:a16="http://schemas.microsoft.com/office/drawing/2014/main" id="{00000000-0008-0000-0B00-000073000000}"/>
            </a:ext>
          </a:extLst>
        </xdr:cNvPr>
        <xdr:cNvSpPr/>
      </xdr:nvSpPr>
      <xdr:spPr>
        <a:xfrm>
          <a:off x="2038350" y="33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117</xdr:row>
      <xdr:rowOff>19050</xdr:rowOff>
    </xdr:from>
    <xdr:to>
      <xdr:col>9</xdr:col>
      <xdr:colOff>156210</xdr:colOff>
      <xdr:row>117</xdr:row>
      <xdr:rowOff>156210</xdr:rowOff>
    </xdr:to>
    <xdr:sp macro="[0]!GenerationDefinition" textlink="">
      <xdr:nvSpPr>
        <xdr:cNvPr id="116" name="Oval 115">
          <a:extLst>
            <a:ext uri="{FF2B5EF4-FFF2-40B4-BE49-F238E27FC236}">
              <a16:creationId xmlns:a16="http://schemas.microsoft.com/office/drawing/2014/main" id="{00000000-0008-0000-0B00-000074000000}"/>
            </a:ext>
          </a:extLst>
        </xdr:cNvPr>
        <xdr:cNvSpPr/>
      </xdr:nvSpPr>
      <xdr:spPr>
        <a:xfrm>
          <a:off x="2038350" y="20110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4</xdr:col>
      <xdr:colOff>88900</xdr:colOff>
      <xdr:row>157</xdr:row>
      <xdr:rowOff>185239</xdr:rowOff>
    </xdr:from>
    <xdr:to>
      <xdr:col>27</xdr:col>
      <xdr:colOff>291353</xdr:colOff>
      <xdr:row>202</xdr:row>
      <xdr:rowOff>59255</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1041400" y="27150514"/>
          <a:ext cx="15432928" cy="7598791"/>
          <a:chOff x="1030194" y="42778798"/>
          <a:chExt cx="15106277" cy="8143957"/>
        </a:xfrm>
      </xdr:grpSpPr>
      <xdr:grpSp>
        <xdr:nvGrpSpPr>
          <xdr:cNvPr id="32" name="Group 31">
            <a:extLst>
              <a:ext uri="{FF2B5EF4-FFF2-40B4-BE49-F238E27FC236}">
                <a16:creationId xmlns:a16="http://schemas.microsoft.com/office/drawing/2014/main" id="{00000000-0008-0000-0B00-000020000000}"/>
              </a:ext>
            </a:extLst>
          </xdr:cNvPr>
          <xdr:cNvGrpSpPr/>
        </xdr:nvGrpSpPr>
        <xdr:grpSpPr>
          <a:xfrm>
            <a:off x="1030194" y="42778798"/>
            <a:ext cx="15106277" cy="8143957"/>
            <a:chOff x="1030194" y="42778798"/>
            <a:chExt cx="9584765" cy="8143957"/>
          </a:xfrm>
        </xdr:grpSpPr>
        <xdr:graphicFrame macro="">
          <xdr:nvGraphicFramePr>
            <xdr:cNvPr id="76" name="Chart 75">
              <a:extLst>
                <a:ext uri="{FF2B5EF4-FFF2-40B4-BE49-F238E27FC236}">
                  <a16:creationId xmlns:a16="http://schemas.microsoft.com/office/drawing/2014/main" id="{00000000-0008-0000-0B00-00004C000000}"/>
                </a:ext>
              </a:extLst>
            </xdr:cNvPr>
            <xdr:cNvGraphicFramePr>
              <a:graphicFrameLocks/>
            </xdr:cNvGraphicFramePr>
          </xdr:nvGraphicFramePr>
          <xdr:xfrm>
            <a:off x="1030194" y="42788083"/>
            <a:ext cx="9584765" cy="8134672"/>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75" name="Group 74">
              <a:extLst>
                <a:ext uri="{FF2B5EF4-FFF2-40B4-BE49-F238E27FC236}">
                  <a16:creationId xmlns:a16="http://schemas.microsoft.com/office/drawing/2014/main" id="{00000000-0008-0000-0B00-00004B000000}"/>
                </a:ext>
              </a:extLst>
            </xdr:cNvPr>
            <xdr:cNvGrpSpPr/>
          </xdr:nvGrpSpPr>
          <xdr:grpSpPr>
            <a:xfrm>
              <a:off x="2639846" y="42805915"/>
              <a:ext cx="7534292" cy="723523"/>
              <a:chOff x="8543939" y="54702997"/>
              <a:chExt cx="8335253" cy="482581"/>
            </a:xfrm>
          </xdr:grpSpPr>
          <xdr:sp macro="" textlink="">
            <xdr:nvSpPr>
              <xdr:cNvPr id="79" name="Left Brace 78">
                <a:extLst>
                  <a:ext uri="{FF2B5EF4-FFF2-40B4-BE49-F238E27FC236}">
                    <a16:creationId xmlns:a16="http://schemas.microsoft.com/office/drawing/2014/main" id="{00000000-0008-0000-0B00-00004F000000}"/>
                  </a:ext>
                </a:extLst>
              </xdr:cNvPr>
              <xdr:cNvSpPr/>
            </xdr:nvSpPr>
            <xdr:spPr>
              <a:xfrm rot="5400000">
                <a:off x="12573454" y="50879839"/>
                <a:ext cx="276224" cy="8335253"/>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1" name="TextBox 80">
                <a:extLst>
                  <a:ext uri="{FF2B5EF4-FFF2-40B4-BE49-F238E27FC236}">
                    <a16:creationId xmlns:a16="http://schemas.microsoft.com/office/drawing/2014/main" id="{00000000-0008-0000-0B00-000051000000}"/>
                  </a:ext>
                </a:extLst>
              </xdr:cNvPr>
              <xdr:cNvSpPr txBox="1"/>
            </xdr:nvSpPr>
            <xdr:spPr>
              <a:xfrm>
                <a:off x="12247435" y="54702997"/>
                <a:ext cx="1813071" cy="215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78" name="TextBox 77">
              <a:extLst>
                <a:ext uri="{FF2B5EF4-FFF2-40B4-BE49-F238E27FC236}">
                  <a16:creationId xmlns:a16="http://schemas.microsoft.com/office/drawing/2014/main" id="{00000000-0008-0000-0B00-00004E000000}"/>
                </a:ext>
              </a:extLst>
            </xdr:cNvPr>
            <xdr:cNvSpPr txBox="1"/>
          </xdr:nvSpPr>
          <xdr:spPr>
            <a:xfrm>
              <a:off x="2172851" y="42778798"/>
              <a:ext cx="1528728" cy="5140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7" name="Straight Arrow Connector 116">
            <a:extLst>
              <a:ext uri="{FF2B5EF4-FFF2-40B4-BE49-F238E27FC236}">
                <a16:creationId xmlns:a16="http://schemas.microsoft.com/office/drawing/2014/main" id="{00000000-0008-0000-0B00-000075000000}"/>
              </a:ext>
            </a:extLst>
          </xdr:cNvPr>
          <xdr:cNvCxnSpPr/>
        </xdr:nvCxnSpPr>
        <xdr:spPr>
          <a:xfrm>
            <a:off x="3294529" y="43064206"/>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63501</xdr:colOff>
      <xdr:row>210</xdr:row>
      <xdr:rowOff>80480</xdr:rowOff>
    </xdr:from>
    <xdr:to>
      <xdr:col>26</xdr:col>
      <xdr:colOff>661147</xdr:colOff>
      <xdr:row>255</xdr:row>
      <xdr:rowOff>59307</xdr:rowOff>
    </xdr:to>
    <xdr:grpSp>
      <xdr:nvGrpSpPr>
        <xdr:cNvPr id="46" name="Group 45">
          <a:extLst>
            <a:ext uri="{FF2B5EF4-FFF2-40B4-BE49-F238E27FC236}">
              <a16:creationId xmlns:a16="http://schemas.microsoft.com/office/drawing/2014/main" id="{00000000-0008-0000-0B00-00002E000000}"/>
            </a:ext>
          </a:extLst>
        </xdr:cNvPr>
        <xdr:cNvGrpSpPr/>
      </xdr:nvGrpSpPr>
      <xdr:grpSpPr>
        <a:xfrm>
          <a:off x="1016001" y="36142130"/>
          <a:ext cx="15075646" cy="7694077"/>
          <a:chOff x="1004795" y="52199039"/>
          <a:chExt cx="14750676" cy="7038533"/>
        </a:xfrm>
      </xdr:grpSpPr>
      <xdr:grpSp>
        <xdr:nvGrpSpPr>
          <xdr:cNvPr id="45" name="Group 44">
            <a:extLst>
              <a:ext uri="{FF2B5EF4-FFF2-40B4-BE49-F238E27FC236}">
                <a16:creationId xmlns:a16="http://schemas.microsoft.com/office/drawing/2014/main" id="{00000000-0008-0000-0B00-00002D000000}"/>
              </a:ext>
            </a:extLst>
          </xdr:cNvPr>
          <xdr:cNvGrpSpPr/>
        </xdr:nvGrpSpPr>
        <xdr:grpSpPr>
          <a:xfrm>
            <a:off x="1004795" y="52199039"/>
            <a:ext cx="14750676" cy="7038533"/>
            <a:chOff x="1004795" y="52199039"/>
            <a:chExt cx="9648264" cy="7038533"/>
          </a:xfrm>
        </xdr:grpSpPr>
        <xdr:graphicFrame macro="">
          <xdr:nvGraphicFramePr>
            <xdr:cNvPr id="105" name="Chart 104">
              <a:extLst>
                <a:ext uri="{FF2B5EF4-FFF2-40B4-BE49-F238E27FC236}">
                  <a16:creationId xmlns:a16="http://schemas.microsoft.com/office/drawing/2014/main" id="{00000000-0008-0000-0B00-000069000000}"/>
                </a:ext>
              </a:extLst>
            </xdr:cNvPr>
            <xdr:cNvGraphicFramePr>
              <a:graphicFrameLocks/>
            </xdr:cNvGraphicFramePr>
          </xdr:nvGraphicFramePr>
          <xdr:xfrm>
            <a:off x="1004795" y="52281912"/>
            <a:ext cx="9648264" cy="695566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104" name="Group 103">
              <a:extLst>
                <a:ext uri="{FF2B5EF4-FFF2-40B4-BE49-F238E27FC236}">
                  <a16:creationId xmlns:a16="http://schemas.microsoft.com/office/drawing/2014/main" id="{00000000-0008-0000-0B00-000068000000}"/>
                </a:ext>
              </a:extLst>
            </xdr:cNvPr>
            <xdr:cNvGrpSpPr/>
          </xdr:nvGrpSpPr>
          <xdr:grpSpPr>
            <a:xfrm>
              <a:off x="2968894" y="52199039"/>
              <a:ext cx="7412968" cy="704661"/>
              <a:chOff x="7876720" y="54224293"/>
              <a:chExt cx="8147152" cy="549903"/>
            </a:xfrm>
          </xdr:grpSpPr>
          <xdr:sp macro="" textlink="">
            <xdr:nvSpPr>
              <xdr:cNvPr id="107" name="Left Brace 106">
                <a:extLst>
                  <a:ext uri="{FF2B5EF4-FFF2-40B4-BE49-F238E27FC236}">
                    <a16:creationId xmlns:a16="http://schemas.microsoft.com/office/drawing/2014/main" id="{00000000-0008-0000-0B00-00006B000000}"/>
                  </a:ext>
                </a:extLst>
              </xdr:cNvPr>
              <xdr:cNvSpPr/>
            </xdr:nvSpPr>
            <xdr:spPr>
              <a:xfrm rot="5400000">
                <a:off x="11812184" y="50562508"/>
                <a:ext cx="276224" cy="8147152"/>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8" name="TextBox 107">
                <a:extLst>
                  <a:ext uri="{FF2B5EF4-FFF2-40B4-BE49-F238E27FC236}">
                    <a16:creationId xmlns:a16="http://schemas.microsoft.com/office/drawing/2014/main" id="{00000000-0008-0000-0B00-00006C000000}"/>
                  </a:ext>
                </a:extLst>
              </xdr:cNvPr>
              <xdr:cNvSpPr txBox="1"/>
            </xdr:nvSpPr>
            <xdr:spPr>
              <a:xfrm>
                <a:off x="11452315" y="54224293"/>
                <a:ext cx="1797837" cy="313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106" name="TextBox 105">
              <a:extLst>
                <a:ext uri="{FF2B5EF4-FFF2-40B4-BE49-F238E27FC236}">
                  <a16:creationId xmlns:a16="http://schemas.microsoft.com/office/drawing/2014/main" id="{00000000-0008-0000-0B00-00006A000000}"/>
                </a:ext>
              </a:extLst>
            </xdr:cNvPr>
            <xdr:cNvSpPr txBox="1"/>
          </xdr:nvSpPr>
          <xdr:spPr>
            <a:xfrm>
              <a:off x="2453301" y="52222848"/>
              <a:ext cx="1880163" cy="378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2" rtlCol="0" anchor="t">
              <a:noAutofit/>
            </a:bodyPr>
            <a:lstStyle/>
            <a:p>
              <a:r>
                <a:rPr lang="en-US" sz="1400" b="1"/>
                <a:t>Current (2013)</a:t>
              </a:r>
            </a:p>
          </xdr:txBody>
        </xdr:sp>
      </xdr:grpSp>
      <xdr:cxnSp macro="">
        <xdr:nvCxnSpPr>
          <xdr:cNvPr id="118" name="Straight Arrow Connector 117">
            <a:extLst>
              <a:ext uri="{FF2B5EF4-FFF2-40B4-BE49-F238E27FC236}">
                <a16:creationId xmlns:a16="http://schemas.microsoft.com/office/drawing/2014/main" id="{00000000-0008-0000-0B00-000076000000}"/>
              </a:ext>
            </a:extLst>
          </xdr:cNvPr>
          <xdr:cNvCxnSpPr/>
        </xdr:nvCxnSpPr>
        <xdr:spPr>
          <a:xfrm>
            <a:off x="3675529" y="52488353"/>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17257</xdr:colOff>
      <xdr:row>264</xdr:row>
      <xdr:rowOff>84873</xdr:rowOff>
    </xdr:from>
    <xdr:to>
      <xdr:col>26</xdr:col>
      <xdr:colOff>571500</xdr:colOff>
      <xdr:row>305</xdr:row>
      <xdr:rowOff>118458</xdr:rowOff>
    </xdr:to>
    <xdr:grpSp>
      <xdr:nvGrpSpPr>
        <xdr:cNvPr id="47" name="Group 46">
          <a:extLst>
            <a:ext uri="{FF2B5EF4-FFF2-40B4-BE49-F238E27FC236}">
              <a16:creationId xmlns:a16="http://schemas.microsoft.com/office/drawing/2014/main" id="{00000000-0008-0000-0B00-00002F000000}"/>
            </a:ext>
          </a:extLst>
        </xdr:cNvPr>
        <xdr:cNvGrpSpPr/>
      </xdr:nvGrpSpPr>
      <xdr:grpSpPr>
        <a:xfrm>
          <a:off x="741157" y="45404823"/>
          <a:ext cx="15260843" cy="7063035"/>
          <a:chOff x="734433" y="60675126"/>
          <a:chExt cx="14931391" cy="6465766"/>
        </a:xfrm>
      </xdr:grpSpPr>
      <xdr:grpSp>
        <xdr:nvGrpSpPr>
          <xdr:cNvPr id="97" name="Group 96">
            <a:extLst>
              <a:ext uri="{FF2B5EF4-FFF2-40B4-BE49-F238E27FC236}">
                <a16:creationId xmlns:a16="http://schemas.microsoft.com/office/drawing/2014/main" id="{00000000-0008-0000-0B00-000061000000}"/>
              </a:ext>
            </a:extLst>
          </xdr:cNvPr>
          <xdr:cNvGrpSpPr/>
        </xdr:nvGrpSpPr>
        <xdr:grpSpPr>
          <a:xfrm>
            <a:off x="734433" y="60675126"/>
            <a:ext cx="14931391" cy="6465766"/>
            <a:chOff x="6863879" y="57253633"/>
            <a:chExt cx="22376031" cy="6753821"/>
          </a:xfrm>
        </xdr:grpSpPr>
        <xdr:graphicFrame macro="">
          <xdr:nvGraphicFramePr>
            <xdr:cNvPr id="99" name="Chart 98">
              <a:extLst>
                <a:ext uri="{FF2B5EF4-FFF2-40B4-BE49-F238E27FC236}">
                  <a16:creationId xmlns:a16="http://schemas.microsoft.com/office/drawing/2014/main" id="{00000000-0008-0000-0B00-000063000000}"/>
                </a:ext>
              </a:extLst>
            </xdr:cNvPr>
            <xdr:cNvGraphicFramePr>
              <a:graphicFrameLocks/>
            </xdr:cNvGraphicFramePr>
          </xdr:nvGraphicFramePr>
          <xdr:xfrm>
            <a:off x="6863879" y="57454254"/>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98" name="Group 97">
              <a:extLst>
                <a:ext uri="{FF2B5EF4-FFF2-40B4-BE49-F238E27FC236}">
                  <a16:creationId xmlns:a16="http://schemas.microsoft.com/office/drawing/2014/main" id="{00000000-0008-0000-0B00-000062000000}"/>
                </a:ext>
              </a:extLst>
            </xdr:cNvPr>
            <xdr:cNvGrpSpPr/>
          </xdr:nvGrpSpPr>
          <xdr:grpSpPr>
            <a:xfrm>
              <a:off x="11716849" y="57269162"/>
              <a:ext cx="16700203" cy="659091"/>
              <a:chOff x="7802315" y="54784651"/>
              <a:chExt cx="7928154" cy="547875"/>
            </a:xfrm>
          </xdr:grpSpPr>
          <xdr:sp macro="" textlink="">
            <xdr:nvSpPr>
              <xdr:cNvPr id="101" name="Left Brace 100">
                <a:extLst>
                  <a:ext uri="{FF2B5EF4-FFF2-40B4-BE49-F238E27FC236}">
                    <a16:creationId xmlns:a16="http://schemas.microsoft.com/office/drawing/2014/main" id="{00000000-0008-0000-0B00-000065000000}"/>
                  </a:ext>
                </a:extLst>
              </xdr:cNvPr>
              <xdr:cNvSpPr/>
            </xdr:nvSpPr>
            <xdr:spPr>
              <a:xfrm rot="5400000">
                <a:off x="11628280" y="51230337"/>
                <a:ext cx="276224" cy="7928154"/>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2" name="TextBox 101">
                <a:extLst>
                  <a:ext uri="{FF2B5EF4-FFF2-40B4-BE49-F238E27FC236}">
                    <a16:creationId xmlns:a16="http://schemas.microsoft.com/office/drawing/2014/main" id="{00000000-0008-0000-0B00-000066000000}"/>
                  </a:ext>
                </a:extLst>
              </xdr:cNvPr>
              <xdr:cNvSpPr txBox="1"/>
            </xdr:nvSpPr>
            <xdr:spPr>
              <a:xfrm>
                <a:off x="11237273" y="54784651"/>
                <a:ext cx="2088598" cy="4357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100" name="TextBox 99">
              <a:extLst>
                <a:ext uri="{FF2B5EF4-FFF2-40B4-BE49-F238E27FC236}">
                  <a16:creationId xmlns:a16="http://schemas.microsoft.com/office/drawing/2014/main" id="{00000000-0008-0000-0B00-000064000000}"/>
                </a:ext>
              </a:extLst>
            </xdr:cNvPr>
            <xdr:cNvSpPr txBox="1"/>
          </xdr:nvSpPr>
          <xdr:spPr>
            <a:xfrm>
              <a:off x="10547053" y="57253633"/>
              <a:ext cx="3223647" cy="3253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2" rtlCol="0" anchor="t">
              <a:spAutoFit/>
            </a:bodyPr>
            <a:lstStyle/>
            <a:p>
              <a:r>
                <a:rPr lang="en-US" sz="1400" b="1"/>
                <a:t>Current (2013)</a:t>
              </a:r>
            </a:p>
          </xdr:txBody>
        </xdr:sp>
      </xdr:grpSp>
      <xdr:cxnSp macro="">
        <xdr:nvCxnSpPr>
          <xdr:cNvPr id="119" name="Straight Arrow Connector 118">
            <a:extLst>
              <a:ext uri="{FF2B5EF4-FFF2-40B4-BE49-F238E27FC236}">
                <a16:creationId xmlns:a16="http://schemas.microsoft.com/office/drawing/2014/main" id="{00000000-0008-0000-0B00-000077000000}"/>
              </a:ext>
            </a:extLst>
          </xdr:cNvPr>
          <xdr:cNvCxnSpPr/>
        </xdr:nvCxnSpPr>
        <xdr:spPr>
          <a:xfrm>
            <a:off x="3664323" y="60892765"/>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12700</xdr:colOff>
      <xdr:row>312</xdr:row>
      <xdr:rowOff>11223</xdr:rowOff>
    </xdr:from>
    <xdr:to>
      <xdr:col>26</xdr:col>
      <xdr:colOff>448235</xdr:colOff>
      <xdr:row>357</xdr:row>
      <xdr:rowOff>38064</xdr:rowOff>
    </xdr:to>
    <xdr:grpSp>
      <xdr:nvGrpSpPr>
        <xdr:cNvPr id="49" name="Group 48">
          <a:extLst>
            <a:ext uri="{FF2B5EF4-FFF2-40B4-BE49-F238E27FC236}">
              <a16:creationId xmlns:a16="http://schemas.microsoft.com/office/drawing/2014/main" id="{00000000-0008-0000-0B00-000031000000}"/>
            </a:ext>
          </a:extLst>
        </xdr:cNvPr>
        <xdr:cNvGrpSpPr/>
      </xdr:nvGrpSpPr>
      <xdr:grpSpPr>
        <a:xfrm>
          <a:off x="736600" y="53560773"/>
          <a:ext cx="15142135" cy="7742091"/>
          <a:chOff x="729876" y="68131782"/>
          <a:chExt cx="14812683" cy="7086547"/>
        </a:xfrm>
      </xdr:grpSpPr>
      <xdr:grpSp>
        <xdr:nvGrpSpPr>
          <xdr:cNvPr id="48" name="Group 47">
            <a:extLst>
              <a:ext uri="{FF2B5EF4-FFF2-40B4-BE49-F238E27FC236}">
                <a16:creationId xmlns:a16="http://schemas.microsoft.com/office/drawing/2014/main" id="{00000000-0008-0000-0B00-000030000000}"/>
              </a:ext>
            </a:extLst>
          </xdr:cNvPr>
          <xdr:cNvGrpSpPr/>
        </xdr:nvGrpSpPr>
        <xdr:grpSpPr>
          <a:xfrm>
            <a:off x="729876" y="68131782"/>
            <a:ext cx="14812683" cy="7086547"/>
            <a:chOff x="729876" y="68131782"/>
            <a:chExt cx="9566089" cy="7086547"/>
          </a:xfrm>
        </xdr:grpSpPr>
        <xdr:graphicFrame macro="">
          <xdr:nvGraphicFramePr>
            <xdr:cNvPr id="93" name="Chart 92">
              <a:extLst>
                <a:ext uri="{FF2B5EF4-FFF2-40B4-BE49-F238E27FC236}">
                  <a16:creationId xmlns:a16="http://schemas.microsoft.com/office/drawing/2014/main" id="{00000000-0008-0000-0B00-00005D000000}"/>
                </a:ext>
              </a:extLst>
            </xdr:cNvPr>
            <xdr:cNvGraphicFramePr>
              <a:graphicFrameLocks/>
            </xdr:cNvGraphicFramePr>
          </xdr:nvGraphicFramePr>
          <xdr:xfrm>
            <a:off x="729876" y="68232175"/>
            <a:ext cx="9566089" cy="6986154"/>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92" name="Group 91">
              <a:extLst>
                <a:ext uri="{FF2B5EF4-FFF2-40B4-BE49-F238E27FC236}">
                  <a16:creationId xmlns:a16="http://schemas.microsoft.com/office/drawing/2014/main" id="{00000000-0008-0000-0B00-00005C000000}"/>
                </a:ext>
              </a:extLst>
            </xdr:cNvPr>
            <xdr:cNvGrpSpPr/>
          </xdr:nvGrpSpPr>
          <xdr:grpSpPr>
            <a:xfrm>
              <a:off x="2824550" y="68131782"/>
              <a:ext cx="7225364" cy="743327"/>
              <a:chOff x="8104134" y="54354653"/>
              <a:chExt cx="8129193" cy="582654"/>
            </a:xfrm>
          </xdr:grpSpPr>
          <xdr:sp macro="" textlink="">
            <xdr:nvSpPr>
              <xdr:cNvPr id="95" name="Left Brace 94">
                <a:extLst>
                  <a:ext uri="{FF2B5EF4-FFF2-40B4-BE49-F238E27FC236}">
                    <a16:creationId xmlns:a16="http://schemas.microsoft.com/office/drawing/2014/main" id="{00000000-0008-0000-0B00-00005F000000}"/>
                  </a:ext>
                </a:extLst>
              </xdr:cNvPr>
              <xdr:cNvSpPr/>
            </xdr:nvSpPr>
            <xdr:spPr>
              <a:xfrm rot="5400000">
                <a:off x="12011636" y="50715616"/>
                <a:ext cx="314189" cy="8129193"/>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6" name="TextBox 95">
                <a:extLst>
                  <a:ext uri="{FF2B5EF4-FFF2-40B4-BE49-F238E27FC236}">
                    <a16:creationId xmlns:a16="http://schemas.microsoft.com/office/drawing/2014/main" id="{00000000-0008-0000-0B00-000060000000}"/>
                  </a:ext>
                </a:extLst>
              </xdr:cNvPr>
              <xdr:cNvSpPr txBox="1"/>
            </xdr:nvSpPr>
            <xdr:spPr>
              <a:xfrm>
                <a:off x="11727248" y="54354653"/>
                <a:ext cx="1971537" cy="418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94" name="TextBox 93">
              <a:extLst>
                <a:ext uri="{FF2B5EF4-FFF2-40B4-BE49-F238E27FC236}">
                  <a16:creationId xmlns:a16="http://schemas.microsoft.com/office/drawing/2014/main" id="{00000000-0008-0000-0B00-00005E000000}"/>
                </a:ext>
              </a:extLst>
            </xdr:cNvPr>
            <xdr:cNvSpPr txBox="1"/>
          </xdr:nvSpPr>
          <xdr:spPr>
            <a:xfrm>
              <a:off x="2224679" y="68167078"/>
              <a:ext cx="1433630" cy="598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20" name="Straight Arrow Connector 119">
            <a:extLst>
              <a:ext uri="{FF2B5EF4-FFF2-40B4-BE49-F238E27FC236}">
                <a16:creationId xmlns:a16="http://schemas.microsoft.com/office/drawing/2014/main" id="{00000000-0008-0000-0B00-000078000000}"/>
              </a:ext>
            </a:extLst>
          </xdr:cNvPr>
          <xdr:cNvCxnSpPr/>
        </xdr:nvCxnSpPr>
        <xdr:spPr>
          <a:xfrm>
            <a:off x="3675529" y="68389500"/>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8.xml><?xml version="1.0" encoding="utf-8"?>
<c:userShapes xmlns:c="http://schemas.openxmlformats.org/drawingml/2006/chart">
  <cdr:relSizeAnchor xmlns:cdr="http://schemas.openxmlformats.org/drawingml/2006/chartDrawing">
    <cdr:from>
      <cdr:x>0.14322</cdr:x>
      <cdr:y>0.0918</cdr:y>
    </cdr:from>
    <cdr:to>
      <cdr:x>0.15762</cdr:x>
      <cdr:y>0.92797</cdr:y>
    </cdr:to>
    <cdr:sp macro="" textlink="">
      <cdr:nvSpPr>
        <cdr:cNvPr id="2" name="Rectangle 1"/>
        <cdr:cNvSpPr/>
      </cdr:nvSpPr>
      <cdr:spPr>
        <a:xfrm xmlns:a="http://schemas.openxmlformats.org/drawingml/2006/main">
          <a:off x="2157101" y="752047"/>
          <a:ext cx="216892" cy="6850103"/>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9.xml><?xml version="1.0" encoding="utf-8"?>
<c:userShapes xmlns:c="http://schemas.openxmlformats.org/drawingml/2006/chart">
  <cdr:relSizeAnchor xmlns:cdr="http://schemas.openxmlformats.org/drawingml/2006/chartDrawing">
    <cdr:from>
      <cdr:x>0.17238</cdr:x>
      <cdr:y>0.0909</cdr:y>
    </cdr:from>
    <cdr:to>
      <cdr:x>0.18941</cdr:x>
      <cdr:y>0.89642</cdr:y>
    </cdr:to>
    <cdr:sp macro="" textlink="">
      <cdr:nvSpPr>
        <cdr:cNvPr id="2" name="Rectangle 1"/>
        <cdr:cNvSpPr/>
      </cdr:nvSpPr>
      <cdr:spPr>
        <a:xfrm xmlns:a="http://schemas.openxmlformats.org/drawingml/2006/main">
          <a:off x="2535463" y="658154"/>
          <a:ext cx="250427" cy="5832302"/>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0.xml><?xml version="1.0" encoding="utf-8"?>
<c:userShapes xmlns:c="http://schemas.openxmlformats.org/drawingml/2006/chart">
  <cdr:relSizeAnchor xmlns:cdr="http://schemas.openxmlformats.org/drawingml/2006/chartDrawing">
    <cdr:from>
      <cdr:x>0.18872</cdr:x>
      <cdr:y>0.06838</cdr:y>
    </cdr:from>
    <cdr:to>
      <cdr:x>0.20448</cdr:x>
      <cdr:y>0.87573</cdr:y>
    </cdr:to>
    <cdr:sp macro="" textlink="">
      <cdr:nvSpPr>
        <cdr:cNvPr id="2" name="Rectangle 1"/>
        <cdr:cNvSpPr/>
      </cdr:nvSpPr>
      <cdr:spPr>
        <a:xfrm xmlns:a="http://schemas.openxmlformats.org/drawingml/2006/main">
          <a:off x="2817832" y="428989"/>
          <a:ext cx="235323" cy="506506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1.xml><?xml version="1.0" encoding="utf-8"?>
<c:userShapes xmlns:c="http://schemas.openxmlformats.org/drawingml/2006/chart">
  <cdr:relSizeAnchor xmlns:cdr="http://schemas.openxmlformats.org/drawingml/2006/chartDrawing">
    <cdr:from>
      <cdr:x>0.18809</cdr:x>
      <cdr:y>0.08828</cdr:y>
    </cdr:from>
    <cdr:to>
      <cdr:x>0.20794</cdr:x>
      <cdr:y>0.92397</cdr:y>
    </cdr:to>
    <cdr:sp macro="" textlink="">
      <cdr:nvSpPr>
        <cdr:cNvPr id="2" name="Rectangle 1"/>
        <cdr:cNvSpPr/>
      </cdr:nvSpPr>
      <cdr:spPr>
        <a:xfrm xmlns:a="http://schemas.openxmlformats.org/drawingml/2006/main">
          <a:off x="2786080" y="616766"/>
          <a:ext cx="294043" cy="5838265"/>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2.xml><?xml version="1.0" encoding="utf-8"?>
<xdr:wsDr xmlns:xdr="http://schemas.openxmlformats.org/drawingml/2006/spreadsheetDrawing" xmlns:a="http://schemas.openxmlformats.org/drawingml/2006/main">
  <xdr:twoCellAnchor>
    <xdr:from>
      <xdr:col>1</xdr:col>
      <xdr:colOff>0</xdr:colOff>
      <xdr:row>43</xdr:row>
      <xdr:rowOff>0</xdr:rowOff>
    </xdr:from>
    <xdr:to>
      <xdr:col>35</xdr:col>
      <xdr:colOff>74083</xdr:colOff>
      <xdr:row>79</xdr:row>
      <xdr:rowOff>52917</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592667" y="8191500"/>
          <a:ext cx="13991166" cy="6910917"/>
          <a:chOff x="1249739" y="91142570"/>
          <a:chExt cx="14085509" cy="8296580"/>
        </a:xfrm>
      </xdr:grpSpPr>
      <xdr:grpSp>
        <xdr:nvGrpSpPr>
          <xdr:cNvPr id="3" name="Group 2">
            <a:extLst>
              <a:ext uri="{FF2B5EF4-FFF2-40B4-BE49-F238E27FC236}">
                <a16:creationId xmlns:a16="http://schemas.microsoft.com/office/drawing/2014/main" id="{00000000-0008-0000-0C00-000003000000}"/>
              </a:ext>
            </a:extLst>
          </xdr:cNvPr>
          <xdr:cNvGrpSpPr/>
        </xdr:nvGrpSpPr>
        <xdr:grpSpPr>
          <a:xfrm>
            <a:off x="1249739" y="91142570"/>
            <a:ext cx="14085509" cy="8296580"/>
            <a:chOff x="4747651" y="57447634"/>
            <a:chExt cx="22376031" cy="6553200"/>
          </a:xfrm>
        </xdr:grpSpPr>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4747651" y="57447634"/>
            <a:ext cx="22376031" cy="6553200"/>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 name="Group 5">
              <a:extLst>
                <a:ext uri="{FF2B5EF4-FFF2-40B4-BE49-F238E27FC236}">
                  <a16:creationId xmlns:a16="http://schemas.microsoft.com/office/drawing/2014/main" id="{00000000-0008-0000-0C00-000006000000}"/>
                </a:ext>
              </a:extLst>
            </xdr:cNvPr>
            <xdr:cNvGrpSpPr/>
          </xdr:nvGrpSpPr>
          <xdr:grpSpPr>
            <a:xfrm>
              <a:off x="9570206" y="57470881"/>
              <a:ext cx="16883377" cy="589217"/>
              <a:chOff x="6783244" y="54951587"/>
              <a:chExt cx="8015113" cy="489785"/>
            </a:xfrm>
          </xdr:grpSpPr>
          <xdr:sp macro="" textlink="">
            <xdr:nvSpPr>
              <xdr:cNvPr id="8" name="Left Brace 7">
                <a:extLst>
                  <a:ext uri="{FF2B5EF4-FFF2-40B4-BE49-F238E27FC236}">
                    <a16:creationId xmlns:a16="http://schemas.microsoft.com/office/drawing/2014/main" id="{00000000-0008-0000-0C00-000008000000}"/>
                  </a:ext>
                </a:extLst>
              </xdr:cNvPr>
              <xdr:cNvSpPr/>
            </xdr:nvSpPr>
            <xdr:spPr>
              <a:xfrm rot="5400000">
                <a:off x="10643420" y="51286434"/>
                <a:ext cx="294762" cy="8015113"/>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 name="TextBox 8">
                <a:extLst>
                  <a:ext uri="{FF2B5EF4-FFF2-40B4-BE49-F238E27FC236}">
                    <a16:creationId xmlns:a16="http://schemas.microsoft.com/office/drawing/2014/main" id="{00000000-0008-0000-0C00-000009000000}"/>
                  </a:ext>
                </a:extLst>
              </xdr:cNvPr>
              <xdr:cNvSpPr txBox="1"/>
            </xdr:nvSpPr>
            <xdr:spPr>
              <a:xfrm>
                <a:off x="9976021" y="54951587"/>
                <a:ext cx="1546053" cy="3682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8068243" y="57515520"/>
              <a:ext cx="2180323" cy="3318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4" name="Straight Arrow Connector 3">
            <a:extLst>
              <a:ext uri="{FF2B5EF4-FFF2-40B4-BE49-F238E27FC236}">
                <a16:creationId xmlns:a16="http://schemas.microsoft.com/office/drawing/2014/main" id="{00000000-0008-0000-0C00-000004000000}"/>
              </a:ext>
            </a:extLst>
          </xdr:cNvPr>
          <xdr:cNvCxnSpPr/>
        </xdr:nvCxnSpPr>
        <xdr:spPr>
          <a:xfrm>
            <a:off x="4041019" y="91528636"/>
            <a:ext cx="0" cy="376820"/>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164</xdr:row>
      <xdr:rowOff>0</xdr:rowOff>
    </xdr:from>
    <xdr:to>
      <xdr:col>35</xdr:col>
      <xdr:colOff>541579</xdr:colOff>
      <xdr:row>202</xdr:row>
      <xdr:rowOff>31750</xdr:rowOff>
    </xdr:to>
    <xdr:grpSp>
      <xdr:nvGrpSpPr>
        <xdr:cNvPr id="10" name="Group 9">
          <a:extLst>
            <a:ext uri="{FF2B5EF4-FFF2-40B4-BE49-F238E27FC236}">
              <a16:creationId xmlns:a16="http://schemas.microsoft.com/office/drawing/2014/main" id="{00000000-0008-0000-0C00-00000A000000}"/>
            </a:ext>
          </a:extLst>
        </xdr:cNvPr>
        <xdr:cNvGrpSpPr/>
      </xdr:nvGrpSpPr>
      <xdr:grpSpPr>
        <a:xfrm>
          <a:off x="592667" y="31242000"/>
          <a:ext cx="14458662" cy="7270750"/>
          <a:chOff x="1801888" y="150564017"/>
          <a:chExt cx="14404234" cy="7848439"/>
        </a:xfrm>
      </xdr:grpSpPr>
      <xdr:grpSp>
        <xdr:nvGrpSpPr>
          <xdr:cNvPr id="11" name="Group 10">
            <a:extLst>
              <a:ext uri="{FF2B5EF4-FFF2-40B4-BE49-F238E27FC236}">
                <a16:creationId xmlns:a16="http://schemas.microsoft.com/office/drawing/2014/main" id="{00000000-0008-0000-0C00-00000B000000}"/>
              </a:ext>
            </a:extLst>
          </xdr:cNvPr>
          <xdr:cNvGrpSpPr/>
        </xdr:nvGrpSpPr>
        <xdr:grpSpPr>
          <a:xfrm>
            <a:off x="1801888" y="150564017"/>
            <a:ext cx="14404234" cy="7848439"/>
            <a:chOff x="4382346" y="56929867"/>
            <a:chExt cx="22376031" cy="6553200"/>
          </a:xfrm>
        </xdr:grpSpPr>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4382346" y="56929867"/>
            <a:ext cx="22376031" cy="6553200"/>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4" name="Group 13">
              <a:extLst>
                <a:ext uri="{FF2B5EF4-FFF2-40B4-BE49-F238E27FC236}">
                  <a16:creationId xmlns:a16="http://schemas.microsoft.com/office/drawing/2014/main" id="{00000000-0008-0000-0C00-00000E000000}"/>
                </a:ext>
              </a:extLst>
            </xdr:cNvPr>
            <xdr:cNvGrpSpPr/>
          </xdr:nvGrpSpPr>
          <xdr:grpSpPr>
            <a:xfrm>
              <a:off x="8371157" y="56931830"/>
              <a:ext cx="17774198" cy="567061"/>
              <a:chOff x="6213997" y="54504091"/>
              <a:chExt cx="8438016" cy="471373"/>
            </a:xfrm>
          </xdr:grpSpPr>
          <xdr:sp macro="" textlink="">
            <xdr:nvSpPr>
              <xdr:cNvPr id="16" name="Left Brace 15">
                <a:extLst>
                  <a:ext uri="{FF2B5EF4-FFF2-40B4-BE49-F238E27FC236}">
                    <a16:creationId xmlns:a16="http://schemas.microsoft.com/office/drawing/2014/main" id="{00000000-0008-0000-0C00-000010000000}"/>
                  </a:ext>
                </a:extLst>
              </xdr:cNvPr>
              <xdr:cNvSpPr/>
            </xdr:nvSpPr>
            <xdr:spPr>
              <a:xfrm rot="5400000">
                <a:off x="10294893" y="50618344"/>
                <a:ext cx="276224" cy="8438016"/>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9924072" y="54504091"/>
                <a:ext cx="989916" cy="242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6671798" y="56950190"/>
              <a:ext cx="2362083" cy="2908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12" name="Straight Arrow Connector 11">
            <a:extLst>
              <a:ext uri="{FF2B5EF4-FFF2-40B4-BE49-F238E27FC236}">
                <a16:creationId xmlns:a16="http://schemas.microsoft.com/office/drawing/2014/main" id="{00000000-0008-0000-0C00-00000C000000}"/>
              </a:ext>
            </a:extLst>
          </xdr:cNvPr>
          <xdr:cNvCxnSpPr/>
        </xdr:nvCxnSpPr>
        <xdr:spPr>
          <a:xfrm>
            <a:off x="4035597" y="150907980"/>
            <a:ext cx="0" cy="371848"/>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582084</xdr:colOff>
      <xdr:row>233</xdr:row>
      <xdr:rowOff>189894</xdr:rowOff>
    </xdr:from>
    <xdr:to>
      <xdr:col>34</xdr:col>
      <xdr:colOff>228905</xdr:colOff>
      <xdr:row>268</xdr:row>
      <xdr:rowOff>42333</xdr:rowOff>
    </xdr:to>
    <xdr:grpSp>
      <xdr:nvGrpSpPr>
        <xdr:cNvPr id="18" name="Group 17">
          <a:extLst>
            <a:ext uri="{FF2B5EF4-FFF2-40B4-BE49-F238E27FC236}">
              <a16:creationId xmlns:a16="http://schemas.microsoft.com/office/drawing/2014/main" id="{00000000-0008-0000-0C00-000012000000}"/>
            </a:ext>
          </a:extLst>
        </xdr:cNvPr>
        <xdr:cNvGrpSpPr/>
      </xdr:nvGrpSpPr>
      <xdr:grpSpPr>
        <a:xfrm>
          <a:off x="582084" y="44576394"/>
          <a:ext cx="13563904" cy="6519939"/>
          <a:chOff x="641953" y="63523693"/>
          <a:chExt cx="13563904" cy="7912257"/>
        </a:xfrm>
      </xdr:grpSpPr>
      <xdr:grpSp>
        <xdr:nvGrpSpPr>
          <xdr:cNvPr id="19" name="Group 18">
            <a:extLst>
              <a:ext uri="{FF2B5EF4-FFF2-40B4-BE49-F238E27FC236}">
                <a16:creationId xmlns:a16="http://schemas.microsoft.com/office/drawing/2014/main" id="{00000000-0008-0000-0C00-000013000000}"/>
              </a:ext>
            </a:extLst>
          </xdr:cNvPr>
          <xdr:cNvGrpSpPr/>
        </xdr:nvGrpSpPr>
        <xdr:grpSpPr>
          <a:xfrm>
            <a:off x="641953" y="63523693"/>
            <a:ext cx="13563904" cy="7912257"/>
            <a:chOff x="7553575" y="56792010"/>
            <a:chExt cx="22376031" cy="6606654"/>
          </a:xfrm>
        </xdr:grpSpPr>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7553575" y="56845464"/>
            <a:ext cx="22376031"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22" name="Group 21">
              <a:extLst>
                <a:ext uri="{FF2B5EF4-FFF2-40B4-BE49-F238E27FC236}">
                  <a16:creationId xmlns:a16="http://schemas.microsoft.com/office/drawing/2014/main" id="{00000000-0008-0000-0C00-000016000000}"/>
                </a:ext>
              </a:extLst>
            </xdr:cNvPr>
            <xdr:cNvGrpSpPr/>
          </xdr:nvGrpSpPr>
          <xdr:grpSpPr>
            <a:xfrm>
              <a:off x="12894675" y="56801905"/>
              <a:ext cx="16294167" cy="600329"/>
              <a:chOff x="8361469" y="54395193"/>
              <a:chExt cx="7735395" cy="499019"/>
            </a:xfrm>
          </xdr:grpSpPr>
          <xdr:sp macro="" textlink="">
            <xdr:nvSpPr>
              <xdr:cNvPr id="24" name="Left Brace 23">
                <a:extLst>
                  <a:ext uri="{FF2B5EF4-FFF2-40B4-BE49-F238E27FC236}">
                    <a16:creationId xmlns:a16="http://schemas.microsoft.com/office/drawing/2014/main" id="{00000000-0008-0000-0C00-000018000000}"/>
                  </a:ext>
                </a:extLst>
              </xdr:cNvPr>
              <xdr:cNvSpPr/>
            </xdr:nvSpPr>
            <xdr:spPr>
              <a:xfrm rot="5400000">
                <a:off x="12091055" y="50888402"/>
                <a:ext cx="276224" cy="773539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25" name="TextBox 24">
                <a:extLst>
                  <a:ext uri="{FF2B5EF4-FFF2-40B4-BE49-F238E27FC236}">
                    <a16:creationId xmlns:a16="http://schemas.microsoft.com/office/drawing/2014/main" id="{00000000-0008-0000-0C00-000019000000}"/>
                  </a:ext>
                </a:extLst>
              </xdr:cNvPr>
              <xdr:cNvSpPr txBox="1"/>
            </xdr:nvSpPr>
            <xdr:spPr>
              <a:xfrm>
                <a:off x="11312260" y="54395193"/>
                <a:ext cx="1761126" cy="23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sp macro="" textlink="">
          <xdr:nvSpPr>
            <xdr:cNvPr id="23" name="TextBox 22">
              <a:extLst>
                <a:ext uri="{FF2B5EF4-FFF2-40B4-BE49-F238E27FC236}">
                  <a16:creationId xmlns:a16="http://schemas.microsoft.com/office/drawing/2014/main" id="{00000000-0008-0000-0C00-000017000000}"/>
                </a:ext>
              </a:extLst>
            </xdr:cNvPr>
            <xdr:cNvSpPr txBox="1"/>
          </xdr:nvSpPr>
          <xdr:spPr>
            <a:xfrm>
              <a:off x="10898645" y="56792010"/>
              <a:ext cx="3327279" cy="32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20" name="Straight Arrow Connector 19">
            <a:extLst>
              <a:ext uri="{FF2B5EF4-FFF2-40B4-BE49-F238E27FC236}">
                <a16:creationId xmlns:a16="http://schemas.microsoft.com/office/drawing/2014/main" id="{00000000-0008-0000-0C00-000014000000}"/>
              </a:ext>
            </a:extLst>
          </xdr:cNvPr>
          <xdr:cNvCxnSpPr/>
        </xdr:nvCxnSpPr>
        <xdr:spPr>
          <a:xfrm>
            <a:off x="3612870" y="63842411"/>
            <a:ext cx="0" cy="371848"/>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297</xdr:row>
      <xdr:rowOff>86421</xdr:rowOff>
    </xdr:from>
    <xdr:to>
      <xdr:col>36</xdr:col>
      <xdr:colOff>372995</xdr:colOff>
      <xdr:row>334</xdr:row>
      <xdr:rowOff>169333</xdr:rowOff>
    </xdr:to>
    <xdr:grpSp>
      <xdr:nvGrpSpPr>
        <xdr:cNvPr id="26" name="Group 25">
          <a:extLst>
            <a:ext uri="{FF2B5EF4-FFF2-40B4-BE49-F238E27FC236}">
              <a16:creationId xmlns:a16="http://schemas.microsoft.com/office/drawing/2014/main" id="{00000000-0008-0000-0C00-00001A000000}"/>
            </a:ext>
          </a:extLst>
        </xdr:cNvPr>
        <xdr:cNvGrpSpPr/>
      </xdr:nvGrpSpPr>
      <xdr:grpSpPr>
        <a:xfrm>
          <a:off x="592667" y="56664921"/>
          <a:ext cx="14882745" cy="7131412"/>
          <a:chOff x="1111251" y="144334451"/>
          <a:chExt cx="13992678" cy="8425678"/>
        </a:xfrm>
      </xdr:grpSpPr>
      <xdr:grpSp>
        <xdr:nvGrpSpPr>
          <xdr:cNvPr id="27" name="Group 26">
            <a:extLst>
              <a:ext uri="{FF2B5EF4-FFF2-40B4-BE49-F238E27FC236}">
                <a16:creationId xmlns:a16="http://schemas.microsoft.com/office/drawing/2014/main" id="{00000000-0008-0000-0C00-00001B000000}"/>
              </a:ext>
            </a:extLst>
          </xdr:cNvPr>
          <xdr:cNvGrpSpPr/>
        </xdr:nvGrpSpPr>
        <xdr:grpSpPr>
          <a:xfrm>
            <a:off x="1111251" y="144334451"/>
            <a:ext cx="13992678" cy="8425678"/>
            <a:chOff x="8578888" y="56309664"/>
            <a:chExt cx="22710996" cy="7039751"/>
          </a:xfrm>
        </xdr:grpSpPr>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8578888" y="56796214"/>
            <a:ext cx="22710996" cy="6553201"/>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30" name="Group 29">
              <a:extLst>
                <a:ext uri="{FF2B5EF4-FFF2-40B4-BE49-F238E27FC236}">
                  <a16:creationId xmlns:a16="http://schemas.microsoft.com/office/drawing/2014/main" id="{00000000-0008-0000-0C00-00001E000000}"/>
                </a:ext>
              </a:extLst>
            </xdr:cNvPr>
            <xdr:cNvGrpSpPr/>
          </xdr:nvGrpSpPr>
          <xdr:grpSpPr>
            <a:xfrm>
              <a:off x="12928555" y="56309664"/>
              <a:ext cx="17323322" cy="559597"/>
              <a:chOff x="8377553" y="53986392"/>
              <a:chExt cx="8223970" cy="465164"/>
            </a:xfrm>
          </xdr:grpSpPr>
          <xdr:sp macro="" textlink="">
            <xdr:nvSpPr>
              <xdr:cNvPr id="32" name="Left Brace 31">
                <a:extLst>
                  <a:ext uri="{FF2B5EF4-FFF2-40B4-BE49-F238E27FC236}">
                    <a16:creationId xmlns:a16="http://schemas.microsoft.com/office/drawing/2014/main" id="{00000000-0008-0000-0C00-000020000000}"/>
                  </a:ext>
                </a:extLst>
              </xdr:cNvPr>
              <xdr:cNvSpPr/>
            </xdr:nvSpPr>
            <xdr:spPr>
              <a:xfrm rot="5400000">
                <a:off x="12363604" y="50213638"/>
                <a:ext cx="251867" cy="8223970"/>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33" name="TextBox 32">
                <a:extLst>
                  <a:ext uri="{FF2B5EF4-FFF2-40B4-BE49-F238E27FC236}">
                    <a16:creationId xmlns:a16="http://schemas.microsoft.com/office/drawing/2014/main" id="{00000000-0008-0000-0C00-000021000000}"/>
                  </a:ext>
                </a:extLst>
              </xdr:cNvPr>
              <xdr:cNvSpPr txBox="1"/>
            </xdr:nvSpPr>
            <xdr:spPr>
              <a:xfrm>
                <a:off x="11832352" y="53986392"/>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sp macro="" textlink="">
          <xdr:nvSpPr>
            <xdr:cNvPr id="31" name="TextBox 30">
              <a:extLst>
                <a:ext uri="{FF2B5EF4-FFF2-40B4-BE49-F238E27FC236}">
                  <a16:creationId xmlns:a16="http://schemas.microsoft.com/office/drawing/2014/main" id="{00000000-0008-0000-0C00-00001F000000}"/>
                </a:ext>
              </a:extLst>
            </xdr:cNvPr>
            <xdr:cNvSpPr txBox="1"/>
          </xdr:nvSpPr>
          <xdr:spPr>
            <a:xfrm>
              <a:off x="11692490" y="56318143"/>
              <a:ext cx="1559196" cy="260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pPr algn="ctr"/>
              <a:r>
                <a:rPr lang="en-US" sz="1200" b="1"/>
                <a:t>Current (2013)</a:t>
              </a:r>
            </a:p>
          </xdr:txBody>
        </xdr:sp>
      </xdr:grpSp>
      <xdr:cxnSp macro="">
        <xdr:nvCxnSpPr>
          <xdr:cNvPr id="28" name="Straight Arrow Connector 27">
            <a:extLst>
              <a:ext uri="{FF2B5EF4-FFF2-40B4-BE49-F238E27FC236}">
                <a16:creationId xmlns:a16="http://schemas.microsoft.com/office/drawing/2014/main" id="{00000000-0008-0000-0C00-00001C000000}"/>
              </a:ext>
            </a:extLst>
          </xdr:cNvPr>
          <xdr:cNvCxnSpPr/>
        </xdr:nvCxnSpPr>
        <xdr:spPr>
          <a:xfrm>
            <a:off x="3499153" y="144645365"/>
            <a:ext cx="0" cy="389456"/>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389</xdr:row>
      <xdr:rowOff>0</xdr:rowOff>
    </xdr:from>
    <xdr:to>
      <xdr:col>34</xdr:col>
      <xdr:colOff>462306</xdr:colOff>
      <xdr:row>431</xdr:row>
      <xdr:rowOff>70366</xdr:rowOff>
    </xdr:to>
    <xdr:grpSp>
      <xdr:nvGrpSpPr>
        <xdr:cNvPr id="34" name="Group 33">
          <a:extLst>
            <a:ext uri="{FF2B5EF4-FFF2-40B4-BE49-F238E27FC236}">
              <a16:creationId xmlns:a16="http://schemas.microsoft.com/office/drawing/2014/main" id="{00000000-0008-0000-0C00-000022000000}"/>
            </a:ext>
          </a:extLst>
        </xdr:cNvPr>
        <xdr:cNvGrpSpPr/>
      </xdr:nvGrpSpPr>
      <xdr:grpSpPr>
        <a:xfrm>
          <a:off x="592667" y="73998667"/>
          <a:ext cx="13786722" cy="8071366"/>
          <a:chOff x="1253973" y="101006888"/>
          <a:chExt cx="13754706" cy="8493989"/>
        </a:xfrm>
      </xdr:grpSpPr>
      <xdr:grpSp>
        <xdr:nvGrpSpPr>
          <xdr:cNvPr id="35" name="Group 34">
            <a:extLst>
              <a:ext uri="{FF2B5EF4-FFF2-40B4-BE49-F238E27FC236}">
                <a16:creationId xmlns:a16="http://schemas.microsoft.com/office/drawing/2014/main" id="{00000000-0008-0000-0C00-000023000000}"/>
              </a:ext>
            </a:extLst>
          </xdr:cNvPr>
          <xdr:cNvGrpSpPr/>
        </xdr:nvGrpSpPr>
        <xdr:grpSpPr>
          <a:xfrm>
            <a:off x="1253973" y="101006888"/>
            <a:ext cx="13754706" cy="8493989"/>
            <a:chOff x="7553575" y="56306270"/>
            <a:chExt cx="22376031" cy="7092394"/>
          </a:xfrm>
        </xdr:grpSpPr>
        <xdr:grpSp>
          <xdr:nvGrpSpPr>
            <xdr:cNvPr id="37" name="Group 36">
              <a:extLst>
                <a:ext uri="{FF2B5EF4-FFF2-40B4-BE49-F238E27FC236}">
                  <a16:creationId xmlns:a16="http://schemas.microsoft.com/office/drawing/2014/main" id="{00000000-0008-0000-0C00-000025000000}"/>
                </a:ext>
              </a:extLst>
            </xdr:cNvPr>
            <xdr:cNvGrpSpPr/>
          </xdr:nvGrpSpPr>
          <xdr:grpSpPr>
            <a:xfrm>
              <a:off x="11376526" y="56352754"/>
              <a:ext cx="17911136" cy="587350"/>
              <a:chOff x="7640752" y="54022915"/>
              <a:chExt cx="8503025" cy="488240"/>
            </a:xfrm>
          </xdr:grpSpPr>
          <xdr:sp macro="" textlink="">
            <xdr:nvSpPr>
              <xdr:cNvPr id="40" name="Left Brace 39">
                <a:extLst>
                  <a:ext uri="{FF2B5EF4-FFF2-40B4-BE49-F238E27FC236}">
                    <a16:creationId xmlns:a16="http://schemas.microsoft.com/office/drawing/2014/main" id="{00000000-0008-0000-0C00-000028000000}"/>
                  </a:ext>
                </a:extLst>
              </xdr:cNvPr>
              <xdr:cNvSpPr/>
            </xdr:nvSpPr>
            <xdr:spPr>
              <a:xfrm rot="5400000">
                <a:off x="11754153" y="50121530"/>
                <a:ext cx="276224" cy="85030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41" name="TextBox 40">
                <a:extLst>
                  <a:ext uri="{FF2B5EF4-FFF2-40B4-BE49-F238E27FC236}">
                    <a16:creationId xmlns:a16="http://schemas.microsoft.com/office/drawing/2014/main" id="{00000000-0008-0000-0C00-000029000000}"/>
                  </a:ext>
                </a:extLst>
              </xdr:cNvPr>
              <xdr:cNvSpPr txBox="1"/>
            </xdr:nvSpPr>
            <xdr:spPr>
              <a:xfrm>
                <a:off x="11301111" y="54022915"/>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graphicFrame macro="">
          <xdr:nvGraphicFramePr>
            <xdr:cNvPr id="38" name="Chart 37">
              <a:extLst>
                <a:ext uri="{FF2B5EF4-FFF2-40B4-BE49-F238E27FC236}">
                  <a16:creationId xmlns:a16="http://schemas.microsoft.com/office/drawing/2014/main" id="{00000000-0008-0000-0C00-000026000000}"/>
                </a:ext>
              </a:extLst>
            </xdr:cNvPr>
            <xdr:cNvGraphicFramePr>
              <a:graphicFrameLocks/>
            </xdr:cNvGraphicFramePr>
          </xdr:nvGraphicFramePr>
          <xdr:xfrm>
            <a:off x="7553575" y="56845464"/>
            <a:ext cx="22376031" cy="655320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39" name="TextBox 38">
              <a:extLst>
                <a:ext uri="{FF2B5EF4-FFF2-40B4-BE49-F238E27FC236}">
                  <a16:creationId xmlns:a16="http://schemas.microsoft.com/office/drawing/2014/main" id="{00000000-0008-0000-0C00-000027000000}"/>
                </a:ext>
              </a:extLst>
            </xdr:cNvPr>
            <xdr:cNvSpPr txBox="1"/>
          </xdr:nvSpPr>
          <xdr:spPr>
            <a:xfrm>
              <a:off x="10084313" y="56306270"/>
              <a:ext cx="229146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36" name="Straight Arrow Connector 35">
            <a:extLst>
              <a:ext uri="{FF2B5EF4-FFF2-40B4-BE49-F238E27FC236}">
                <a16:creationId xmlns:a16="http://schemas.microsoft.com/office/drawing/2014/main" id="{00000000-0008-0000-0C00-000024000000}"/>
              </a:ext>
            </a:extLst>
          </xdr:cNvPr>
          <xdr:cNvCxnSpPr/>
        </xdr:nvCxnSpPr>
        <xdr:spPr>
          <a:xfrm>
            <a:off x="3415392" y="101318786"/>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582083</xdr:colOff>
      <xdr:row>438</xdr:row>
      <xdr:rowOff>0</xdr:rowOff>
    </xdr:from>
    <xdr:to>
      <xdr:col>34</xdr:col>
      <xdr:colOff>451722</xdr:colOff>
      <xdr:row>480</xdr:row>
      <xdr:rowOff>70366</xdr:rowOff>
    </xdr:to>
    <xdr:grpSp>
      <xdr:nvGrpSpPr>
        <xdr:cNvPr id="42" name="Group 41">
          <a:extLst>
            <a:ext uri="{FF2B5EF4-FFF2-40B4-BE49-F238E27FC236}">
              <a16:creationId xmlns:a16="http://schemas.microsoft.com/office/drawing/2014/main" id="{00000000-0008-0000-0C00-00002A000000}"/>
            </a:ext>
          </a:extLst>
        </xdr:cNvPr>
        <xdr:cNvGrpSpPr/>
      </xdr:nvGrpSpPr>
      <xdr:grpSpPr>
        <a:xfrm>
          <a:off x="582083" y="83333167"/>
          <a:ext cx="13786722" cy="8071366"/>
          <a:chOff x="1253973" y="101006888"/>
          <a:chExt cx="13754706" cy="8493989"/>
        </a:xfrm>
      </xdr:grpSpPr>
      <xdr:grpSp>
        <xdr:nvGrpSpPr>
          <xdr:cNvPr id="43" name="Group 42">
            <a:extLst>
              <a:ext uri="{FF2B5EF4-FFF2-40B4-BE49-F238E27FC236}">
                <a16:creationId xmlns:a16="http://schemas.microsoft.com/office/drawing/2014/main" id="{00000000-0008-0000-0C00-00002B000000}"/>
              </a:ext>
            </a:extLst>
          </xdr:cNvPr>
          <xdr:cNvGrpSpPr/>
        </xdr:nvGrpSpPr>
        <xdr:grpSpPr>
          <a:xfrm>
            <a:off x="1253973" y="101006888"/>
            <a:ext cx="13754706" cy="8493989"/>
            <a:chOff x="7553575" y="56306270"/>
            <a:chExt cx="22376031" cy="7092394"/>
          </a:xfrm>
        </xdr:grpSpPr>
        <xdr:grpSp>
          <xdr:nvGrpSpPr>
            <xdr:cNvPr id="45" name="Group 44">
              <a:extLst>
                <a:ext uri="{FF2B5EF4-FFF2-40B4-BE49-F238E27FC236}">
                  <a16:creationId xmlns:a16="http://schemas.microsoft.com/office/drawing/2014/main" id="{00000000-0008-0000-0C00-00002D000000}"/>
                </a:ext>
              </a:extLst>
            </xdr:cNvPr>
            <xdr:cNvGrpSpPr/>
          </xdr:nvGrpSpPr>
          <xdr:grpSpPr>
            <a:xfrm>
              <a:off x="11376526" y="56352754"/>
              <a:ext cx="17911136" cy="587350"/>
              <a:chOff x="7640752" y="54022915"/>
              <a:chExt cx="8503025" cy="488240"/>
            </a:xfrm>
          </xdr:grpSpPr>
          <xdr:sp macro="" textlink="">
            <xdr:nvSpPr>
              <xdr:cNvPr id="48" name="Left Brace 47">
                <a:extLst>
                  <a:ext uri="{FF2B5EF4-FFF2-40B4-BE49-F238E27FC236}">
                    <a16:creationId xmlns:a16="http://schemas.microsoft.com/office/drawing/2014/main" id="{00000000-0008-0000-0C00-000030000000}"/>
                  </a:ext>
                </a:extLst>
              </xdr:cNvPr>
              <xdr:cNvSpPr/>
            </xdr:nvSpPr>
            <xdr:spPr>
              <a:xfrm rot="5400000">
                <a:off x="11754153" y="50121530"/>
                <a:ext cx="276224" cy="85030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49" name="TextBox 48">
                <a:extLst>
                  <a:ext uri="{FF2B5EF4-FFF2-40B4-BE49-F238E27FC236}">
                    <a16:creationId xmlns:a16="http://schemas.microsoft.com/office/drawing/2014/main" id="{00000000-0008-0000-0C00-000031000000}"/>
                  </a:ext>
                </a:extLst>
              </xdr:cNvPr>
              <xdr:cNvSpPr txBox="1"/>
            </xdr:nvSpPr>
            <xdr:spPr>
              <a:xfrm>
                <a:off x="11301111" y="54022915"/>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graphicFrame macro="">
          <xdr:nvGraphicFramePr>
            <xdr:cNvPr id="46" name="Chart 45">
              <a:extLst>
                <a:ext uri="{FF2B5EF4-FFF2-40B4-BE49-F238E27FC236}">
                  <a16:creationId xmlns:a16="http://schemas.microsoft.com/office/drawing/2014/main" id="{00000000-0008-0000-0C00-00002E000000}"/>
                </a:ext>
              </a:extLst>
            </xdr:cNvPr>
            <xdr:cNvGraphicFramePr>
              <a:graphicFrameLocks/>
            </xdr:cNvGraphicFramePr>
          </xdr:nvGraphicFramePr>
          <xdr:xfrm>
            <a:off x="7553575" y="56845464"/>
            <a:ext cx="22376031" cy="65532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47" name="TextBox 46">
              <a:extLst>
                <a:ext uri="{FF2B5EF4-FFF2-40B4-BE49-F238E27FC236}">
                  <a16:creationId xmlns:a16="http://schemas.microsoft.com/office/drawing/2014/main" id="{00000000-0008-0000-0C00-00002F000000}"/>
                </a:ext>
              </a:extLst>
            </xdr:cNvPr>
            <xdr:cNvSpPr txBox="1"/>
          </xdr:nvSpPr>
          <xdr:spPr>
            <a:xfrm>
              <a:off x="10084313" y="56306270"/>
              <a:ext cx="229146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44" name="Straight Arrow Connector 43">
            <a:extLst>
              <a:ext uri="{FF2B5EF4-FFF2-40B4-BE49-F238E27FC236}">
                <a16:creationId xmlns:a16="http://schemas.microsoft.com/office/drawing/2014/main" id="{00000000-0008-0000-0C00-00002C000000}"/>
              </a:ext>
            </a:extLst>
          </xdr:cNvPr>
          <xdr:cNvCxnSpPr/>
        </xdr:nvCxnSpPr>
        <xdr:spPr>
          <a:xfrm>
            <a:off x="3415392" y="101318786"/>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481</xdr:row>
      <xdr:rowOff>0</xdr:rowOff>
    </xdr:from>
    <xdr:to>
      <xdr:col>34</xdr:col>
      <xdr:colOff>462306</xdr:colOff>
      <xdr:row>523</xdr:row>
      <xdr:rowOff>70366</xdr:rowOff>
    </xdr:to>
    <xdr:grpSp>
      <xdr:nvGrpSpPr>
        <xdr:cNvPr id="50" name="Group 49">
          <a:extLst>
            <a:ext uri="{FF2B5EF4-FFF2-40B4-BE49-F238E27FC236}">
              <a16:creationId xmlns:a16="http://schemas.microsoft.com/office/drawing/2014/main" id="{00000000-0008-0000-0C00-000032000000}"/>
            </a:ext>
          </a:extLst>
        </xdr:cNvPr>
        <xdr:cNvGrpSpPr/>
      </xdr:nvGrpSpPr>
      <xdr:grpSpPr>
        <a:xfrm>
          <a:off x="592667" y="91524667"/>
          <a:ext cx="13786722" cy="8071366"/>
          <a:chOff x="1253973" y="101006888"/>
          <a:chExt cx="13754706" cy="8493989"/>
        </a:xfrm>
      </xdr:grpSpPr>
      <xdr:grpSp>
        <xdr:nvGrpSpPr>
          <xdr:cNvPr id="51" name="Group 50">
            <a:extLst>
              <a:ext uri="{FF2B5EF4-FFF2-40B4-BE49-F238E27FC236}">
                <a16:creationId xmlns:a16="http://schemas.microsoft.com/office/drawing/2014/main" id="{00000000-0008-0000-0C00-000033000000}"/>
              </a:ext>
            </a:extLst>
          </xdr:cNvPr>
          <xdr:cNvGrpSpPr/>
        </xdr:nvGrpSpPr>
        <xdr:grpSpPr>
          <a:xfrm>
            <a:off x="1253973" y="101006888"/>
            <a:ext cx="13754706" cy="8493989"/>
            <a:chOff x="7553575" y="56306270"/>
            <a:chExt cx="22376031" cy="7092394"/>
          </a:xfrm>
        </xdr:grpSpPr>
        <xdr:grpSp>
          <xdr:nvGrpSpPr>
            <xdr:cNvPr id="53" name="Group 52">
              <a:extLst>
                <a:ext uri="{FF2B5EF4-FFF2-40B4-BE49-F238E27FC236}">
                  <a16:creationId xmlns:a16="http://schemas.microsoft.com/office/drawing/2014/main" id="{00000000-0008-0000-0C00-000035000000}"/>
                </a:ext>
              </a:extLst>
            </xdr:cNvPr>
            <xdr:cNvGrpSpPr/>
          </xdr:nvGrpSpPr>
          <xdr:grpSpPr>
            <a:xfrm>
              <a:off x="11376526" y="56352754"/>
              <a:ext cx="17911136" cy="587350"/>
              <a:chOff x="7640752" y="54022915"/>
              <a:chExt cx="8503025" cy="488240"/>
            </a:xfrm>
          </xdr:grpSpPr>
          <xdr:sp macro="" textlink="">
            <xdr:nvSpPr>
              <xdr:cNvPr id="56" name="Left Brace 55">
                <a:extLst>
                  <a:ext uri="{FF2B5EF4-FFF2-40B4-BE49-F238E27FC236}">
                    <a16:creationId xmlns:a16="http://schemas.microsoft.com/office/drawing/2014/main" id="{00000000-0008-0000-0C00-000038000000}"/>
                  </a:ext>
                </a:extLst>
              </xdr:cNvPr>
              <xdr:cNvSpPr/>
            </xdr:nvSpPr>
            <xdr:spPr>
              <a:xfrm rot="5400000">
                <a:off x="11754153" y="50121530"/>
                <a:ext cx="276224" cy="85030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57" name="TextBox 56">
                <a:extLst>
                  <a:ext uri="{FF2B5EF4-FFF2-40B4-BE49-F238E27FC236}">
                    <a16:creationId xmlns:a16="http://schemas.microsoft.com/office/drawing/2014/main" id="{00000000-0008-0000-0C00-000039000000}"/>
                  </a:ext>
                </a:extLst>
              </xdr:cNvPr>
              <xdr:cNvSpPr txBox="1"/>
            </xdr:nvSpPr>
            <xdr:spPr>
              <a:xfrm>
                <a:off x="11301111" y="54022915"/>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graphicFrame macro="">
          <xdr:nvGraphicFramePr>
            <xdr:cNvPr id="54" name="Chart 53">
              <a:extLst>
                <a:ext uri="{FF2B5EF4-FFF2-40B4-BE49-F238E27FC236}">
                  <a16:creationId xmlns:a16="http://schemas.microsoft.com/office/drawing/2014/main" id="{00000000-0008-0000-0C00-000036000000}"/>
                </a:ext>
              </a:extLst>
            </xdr:cNvPr>
            <xdr:cNvGraphicFramePr>
              <a:graphicFrameLocks/>
            </xdr:cNvGraphicFramePr>
          </xdr:nvGraphicFramePr>
          <xdr:xfrm>
            <a:off x="7553575" y="56845464"/>
            <a:ext cx="22376031" cy="655320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55" name="TextBox 54">
              <a:extLst>
                <a:ext uri="{FF2B5EF4-FFF2-40B4-BE49-F238E27FC236}">
                  <a16:creationId xmlns:a16="http://schemas.microsoft.com/office/drawing/2014/main" id="{00000000-0008-0000-0C00-000037000000}"/>
                </a:ext>
              </a:extLst>
            </xdr:cNvPr>
            <xdr:cNvSpPr txBox="1"/>
          </xdr:nvSpPr>
          <xdr:spPr>
            <a:xfrm>
              <a:off x="10084313" y="56306270"/>
              <a:ext cx="229146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52" name="Straight Arrow Connector 51">
            <a:extLst>
              <a:ext uri="{FF2B5EF4-FFF2-40B4-BE49-F238E27FC236}">
                <a16:creationId xmlns:a16="http://schemas.microsoft.com/office/drawing/2014/main" id="{00000000-0008-0000-0C00-000034000000}"/>
              </a:ext>
            </a:extLst>
          </xdr:cNvPr>
          <xdr:cNvCxnSpPr/>
        </xdr:nvCxnSpPr>
        <xdr:spPr>
          <a:xfrm>
            <a:off x="3415392" y="101318786"/>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524</xdr:row>
      <xdr:rowOff>0</xdr:rowOff>
    </xdr:from>
    <xdr:to>
      <xdr:col>34</xdr:col>
      <xdr:colOff>462306</xdr:colOff>
      <xdr:row>566</xdr:row>
      <xdr:rowOff>70366</xdr:rowOff>
    </xdr:to>
    <xdr:grpSp>
      <xdr:nvGrpSpPr>
        <xdr:cNvPr id="58" name="Group 57">
          <a:extLst>
            <a:ext uri="{FF2B5EF4-FFF2-40B4-BE49-F238E27FC236}">
              <a16:creationId xmlns:a16="http://schemas.microsoft.com/office/drawing/2014/main" id="{00000000-0008-0000-0C00-00003A000000}"/>
            </a:ext>
          </a:extLst>
        </xdr:cNvPr>
        <xdr:cNvGrpSpPr/>
      </xdr:nvGrpSpPr>
      <xdr:grpSpPr>
        <a:xfrm>
          <a:off x="592667" y="99716167"/>
          <a:ext cx="13786722" cy="8071366"/>
          <a:chOff x="1253973" y="101006888"/>
          <a:chExt cx="13754706" cy="8493989"/>
        </a:xfrm>
      </xdr:grpSpPr>
      <xdr:grpSp>
        <xdr:nvGrpSpPr>
          <xdr:cNvPr id="59" name="Group 58">
            <a:extLst>
              <a:ext uri="{FF2B5EF4-FFF2-40B4-BE49-F238E27FC236}">
                <a16:creationId xmlns:a16="http://schemas.microsoft.com/office/drawing/2014/main" id="{00000000-0008-0000-0C00-00003B000000}"/>
              </a:ext>
            </a:extLst>
          </xdr:cNvPr>
          <xdr:cNvGrpSpPr/>
        </xdr:nvGrpSpPr>
        <xdr:grpSpPr>
          <a:xfrm>
            <a:off x="1253973" y="101006888"/>
            <a:ext cx="13754706" cy="8493989"/>
            <a:chOff x="7553575" y="56306270"/>
            <a:chExt cx="22376031" cy="7092394"/>
          </a:xfrm>
        </xdr:grpSpPr>
        <xdr:grpSp>
          <xdr:nvGrpSpPr>
            <xdr:cNvPr id="61" name="Group 60">
              <a:extLst>
                <a:ext uri="{FF2B5EF4-FFF2-40B4-BE49-F238E27FC236}">
                  <a16:creationId xmlns:a16="http://schemas.microsoft.com/office/drawing/2014/main" id="{00000000-0008-0000-0C00-00003D000000}"/>
                </a:ext>
              </a:extLst>
            </xdr:cNvPr>
            <xdr:cNvGrpSpPr/>
          </xdr:nvGrpSpPr>
          <xdr:grpSpPr>
            <a:xfrm>
              <a:off x="11376526" y="56352754"/>
              <a:ext cx="17911136" cy="587350"/>
              <a:chOff x="7640752" y="54022915"/>
              <a:chExt cx="8503025" cy="488240"/>
            </a:xfrm>
          </xdr:grpSpPr>
          <xdr:sp macro="" textlink="">
            <xdr:nvSpPr>
              <xdr:cNvPr id="64" name="Left Brace 63">
                <a:extLst>
                  <a:ext uri="{FF2B5EF4-FFF2-40B4-BE49-F238E27FC236}">
                    <a16:creationId xmlns:a16="http://schemas.microsoft.com/office/drawing/2014/main" id="{00000000-0008-0000-0C00-000040000000}"/>
                  </a:ext>
                </a:extLst>
              </xdr:cNvPr>
              <xdr:cNvSpPr/>
            </xdr:nvSpPr>
            <xdr:spPr>
              <a:xfrm rot="5400000">
                <a:off x="11754153" y="50121530"/>
                <a:ext cx="276224" cy="85030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5" name="TextBox 64">
                <a:extLst>
                  <a:ext uri="{FF2B5EF4-FFF2-40B4-BE49-F238E27FC236}">
                    <a16:creationId xmlns:a16="http://schemas.microsoft.com/office/drawing/2014/main" id="{00000000-0008-0000-0C00-000041000000}"/>
                  </a:ext>
                </a:extLst>
              </xdr:cNvPr>
              <xdr:cNvSpPr txBox="1"/>
            </xdr:nvSpPr>
            <xdr:spPr>
              <a:xfrm>
                <a:off x="11301111" y="54022915"/>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graphicFrame macro="">
          <xdr:nvGraphicFramePr>
            <xdr:cNvPr id="62" name="Chart 61">
              <a:extLst>
                <a:ext uri="{FF2B5EF4-FFF2-40B4-BE49-F238E27FC236}">
                  <a16:creationId xmlns:a16="http://schemas.microsoft.com/office/drawing/2014/main" id="{00000000-0008-0000-0C00-00003E000000}"/>
                </a:ext>
              </a:extLst>
            </xdr:cNvPr>
            <xdr:cNvGraphicFramePr>
              <a:graphicFrameLocks/>
            </xdr:cNvGraphicFramePr>
          </xdr:nvGraphicFramePr>
          <xdr:xfrm>
            <a:off x="7553575" y="56845464"/>
            <a:ext cx="22376031" cy="655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63" name="TextBox 62">
              <a:extLst>
                <a:ext uri="{FF2B5EF4-FFF2-40B4-BE49-F238E27FC236}">
                  <a16:creationId xmlns:a16="http://schemas.microsoft.com/office/drawing/2014/main" id="{00000000-0008-0000-0C00-00003F000000}"/>
                </a:ext>
              </a:extLst>
            </xdr:cNvPr>
            <xdr:cNvSpPr txBox="1"/>
          </xdr:nvSpPr>
          <xdr:spPr>
            <a:xfrm>
              <a:off x="10084313" y="56306270"/>
              <a:ext cx="229146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60" name="Straight Arrow Connector 59">
            <a:extLst>
              <a:ext uri="{FF2B5EF4-FFF2-40B4-BE49-F238E27FC236}">
                <a16:creationId xmlns:a16="http://schemas.microsoft.com/office/drawing/2014/main" id="{00000000-0008-0000-0C00-00003C000000}"/>
              </a:ext>
            </a:extLst>
          </xdr:cNvPr>
          <xdr:cNvCxnSpPr/>
        </xdr:nvCxnSpPr>
        <xdr:spPr>
          <a:xfrm>
            <a:off x="3415392" y="101318786"/>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27</xdr:col>
      <xdr:colOff>158749</xdr:colOff>
      <xdr:row>547</xdr:row>
      <xdr:rowOff>31750</xdr:rowOff>
    </xdr:from>
    <xdr:to>
      <xdr:col>31</xdr:col>
      <xdr:colOff>42333</xdr:colOff>
      <xdr:row>548</xdr:row>
      <xdr:rowOff>105810</xdr:rowOff>
    </xdr:to>
    <xdr:sp macro="" textlink="">
      <xdr:nvSpPr>
        <xdr:cNvPr id="66" name="TextBox 38">
          <a:extLst>
            <a:ext uri="{FF2B5EF4-FFF2-40B4-BE49-F238E27FC236}">
              <a16:creationId xmlns:a16="http://schemas.microsoft.com/office/drawing/2014/main" id="{00000000-0008-0000-0C00-000042000000}"/>
            </a:ext>
          </a:extLst>
        </xdr:cNvPr>
        <xdr:cNvSpPr txBox="1"/>
      </xdr:nvSpPr>
      <xdr:spPr>
        <a:xfrm>
          <a:off x="9902824" y="104140000"/>
          <a:ext cx="2245784" cy="264560"/>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t>Note:  NF EGS = Deep EGS</a:t>
          </a:r>
        </a:p>
      </xdr:txBody>
    </xdr:sp>
    <xdr:clientData/>
  </xdr:twoCellAnchor>
  <xdr:twoCellAnchor>
    <xdr:from>
      <xdr:col>27</xdr:col>
      <xdr:colOff>507999</xdr:colOff>
      <xdr:row>455</xdr:row>
      <xdr:rowOff>179917</xdr:rowOff>
    </xdr:from>
    <xdr:to>
      <xdr:col>31</xdr:col>
      <xdr:colOff>391583</xdr:colOff>
      <xdr:row>457</xdr:row>
      <xdr:rowOff>63477</xdr:rowOff>
    </xdr:to>
    <xdr:sp macro="" textlink="">
      <xdr:nvSpPr>
        <xdr:cNvPr id="67" name="TextBox 38">
          <a:extLst>
            <a:ext uri="{FF2B5EF4-FFF2-40B4-BE49-F238E27FC236}">
              <a16:creationId xmlns:a16="http://schemas.microsoft.com/office/drawing/2014/main" id="{00000000-0008-0000-0C00-000043000000}"/>
            </a:ext>
          </a:extLst>
        </xdr:cNvPr>
        <xdr:cNvSpPr txBox="1"/>
      </xdr:nvSpPr>
      <xdr:spPr>
        <a:xfrm>
          <a:off x="10252074" y="86762167"/>
          <a:ext cx="2245784" cy="264560"/>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t>Note:  NF EGS = Deep EGS</a:t>
          </a:r>
        </a:p>
      </xdr:txBody>
    </xdr:sp>
    <xdr:clientData/>
  </xdr:twoCellAnchor>
</xdr:wsDr>
</file>

<file path=xl/drawings/drawing53.xml><?xml version="1.0" encoding="utf-8"?>
<c:userShapes xmlns:c="http://schemas.openxmlformats.org/drawingml/2006/chart">
  <cdr:relSizeAnchor xmlns:cdr="http://schemas.openxmlformats.org/drawingml/2006/chartDrawing">
    <cdr:from>
      <cdr:x>0.18695</cdr:x>
      <cdr:y>0.09571</cdr:y>
    </cdr:from>
    <cdr:to>
      <cdr:x>0.20785</cdr:x>
      <cdr:y>0.90018</cdr:y>
    </cdr:to>
    <cdr:sp macro="" textlink="">
      <cdr:nvSpPr>
        <cdr:cNvPr id="2" name="Rectangle 1"/>
        <cdr:cNvSpPr/>
      </cdr:nvSpPr>
      <cdr:spPr>
        <a:xfrm xmlns:a="http://schemas.openxmlformats.org/drawingml/2006/main">
          <a:off x="2615648" y="709083"/>
          <a:ext cx="292416" cy="59597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4.xml><?xml version="1.0" encoding="utf-8"?>
<c:userShapes xmlns:c="http://schemas.openxmlformats.org/drawingml/2006/chart">
  <cdr:relSizeAnchor xmlns:cdr="http://schemas.openxmlformats.org/drawingml/2006/chartDrawing">
    <cdr:from>
      <cdr:x>0.15386</cdr:x>
      <cdr:y>0.09316</cdr:y>
    </cdr:from>
    <cdr:to>
      <cdr:x>0.17275</cdr:x>
      <cdr:y>0.92746</cdr:y>
    </cdr:to>
    <cdr:sp macro="" textlink="">
      <cdr:nvSpPr>
        <cdr:cNvPr id="2" name="Rectangle 1"/>
        <cdr:cNvSpPr/>
      </cdr:nvSpPr>
      <cdr:spPr>
        <a:xfrm xmlns:a="http://schemas.openxmlformats.org/drawingml/2006/main">
          <a:off x="2224663" y="677343"/>
          <a:ext cx="273124" cy="6065987"/>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5.xml><?xml version="1.0" encoding="utf-8"?>
<c:userShapes xmlns:c="http://schemas.openxmlformats.org/drawingml/2006/chart">
  <cdr:relSizeAnchor xmlns:cdr="http://schemas.openxmlformats.org/drawingml/2006/chartDrawing">
    <cdr:from>
      <cdr:x>0.20944</cdr:x>
      <cdr:y>0.08871</cdr:y>
    </cdr:from>
    <cdr:to>
      <cdr:x>0.22955</cdr:x>
      <cdr:y>0.92218</cdr:y>
    </cdr:to>
    <cdr:sp macro="" textlink="">
      <cdr:nvSpPr>
        <cdr:cNvPr id="2" name="Rectangle 1"/>
        <cdr:cNvSpPr/>
      </cdr:nvSpPr>
      <cdr:spPr>
        <a:xfrm xmlns:a="http://schemas.openxmlformats.org/drawingml/2006/main">
          <a:off x="2840824" y="582079"/>
          <a:ext cx="272770" cy="5468959"/>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6.xml><?xml version="1.0" encoding="utf-8"?>
<c:userShapes xmlns:c="http://schemas.openxmlformats.org/drawingml/2006/chart">
  <cdr:relSizeAnchor xmlns:cdr="http://schemas.openxmlformats.org/drawingml/2006/chartDrawing">
    <cdr:from>
      <cdr:x>0.16196</cdr:x>
      <cdr:y>0.02135</cdr:y>
    </cdr:from>
    <cdr:to>
      <cdr:x>0.18217</cdr:x>
      <cdr:y>0.8552</cdr:y>
    </cdr:to>
    <cdr:sp macro="" textlink="">
      <cdr:nvSpPr>
        <cdr:cNvPr id="2" name="Rectangle 1"/>
        <cdr:cNvSpPr/>
      </cdr:nvSpPr>
      <cdr:spPr>
        <a:xfrm xmlns:a="http://schemas.openxmlformats.org/drawingml/2006/main">
          <a:off x="2410409" y="146165"/>
          <a:ext cx="300781" cy="5708043"/>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7.xml><?xml version="1.0" encoding="utf-8"?>
<c:userShapes xmlns:c="http://schemas.openxmlformats.org/drawingml/2006/chart">
  <cdr:relSizeAnchor xmlns:cdr="http://schemas.openxmlformats.org/drawingml/2006/chartDrawing">
    <cdr:from>
      <cdr:x>0.14501</cdr:x>
      <cdr:y>0.02335</cdr:y>
    </cdr:from>
    <cdr:to>
      <cdr:x>0.16604</cdr:x>
      <cdr:y>0.86076</cdr:y>
    </cdr:to>
    <cdr:sp macro="" textlink="">
      <cdr:nvSpPr>
        <cdr:cNvPr id="2" name="Rectangle 1"/>
        <cdr:cNvSpPr/>
      </cdr:nvSpPr>
      <cdr:spPr>
        <a:xfrm xmlns:a="http://schemas.openxmlformats.org/drawingml/2006/main">
          <a:off x="1994637" y="183220"/>
          <a:ext cx="289247" cy="6572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8.xml><?xml version="1.0" encoding="utf-8"?>
<c:userShapes xmlns:c="http://schemas.openxmlformats.org/drawingml/2006/chart">
  <cdr:relSizeAnchor xmlns:cdr="http://schemas.openxmlformats.org/drawingml/2006/chartDrawing">
    <cdr:from>
      <cdr:x>0.14501</cdr:x>
      <cdr:y>0.02335</cdr:y>
    </cdr:from>
    <cdr:to>
      <cdr:x>0.16604</cdr:x>
      <cdr:y>0.86076</cdr:y>
    </cdr:to>
    <cdr:sp macro="" textlink="">
      <cdr:nvSpPr>
        <cdr:cNvPr id="2" name="Rectangle 1"/>
        <cdr:cNvSpPr/>
      </cdr:nvSpPr>
      <cdr:spPr>
        <a:xfrm xmlns:a="http://schemas.openxmlformats.org/drawingml/2006/main">
          <a:off x="1994637" y="183220"/>
          <a:ext cx="289247" cy="6572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9.xml><?xml version="1.0" encoding="utf-8"?>
<c:userShapes xmlns:c="http://schemas.openxmlformats.org/drawingml/2006/chart">
  <cdr:relSizeAnchor xmlns:cdr="http://schemas.openxmlformats.org/drawingml/2006/chartDrawing">
    <cdr:from>
      <cdr:x>0.14501</cdr:x>
      <cdr:y>0.02335</cdr:y>
    </cdr:from>
    <cdr:to>
      <cdr:x>0.16604</cdr:x>
      <cdr:y>0.86076</cdr:y>
    </cdr:to>
    <cdr:sp macro="" textlink="">
      <cdr:nvSpPr>
        <cdr:cNvPr id="2" name="Rectangle 1"/>
        <cdr:cNvSpPr/>
      </cdr:nvSpPr>
      <cdr:spPr>
        <a:xfrm xmlns:a="http://schemas.openxmlformats.org/drawingml/2006/main">
          <a:off x="1994637" y="183220"/>
          <a:ext cx="289247" cy="6572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60.xml><?xml version="1.0" encoding="utf-8"?>
<c:userShapes xmlns:c="http://schemas.openxmlformats.org/drawingml/2006/chart">
  <cdr:relSizeAnchor xmlns:cdr="http://schemas.openxmlformats.org/drawingml/2006/chartDrawing">
    <cdr:from>
      <cdr:x>0.14501</cdr:x>
      <cdr:y>0.02335</cdr:y>
    </cdr:from>
    <cdr:to>
      <cdr:x>0.16604</cdr:x>
      <cdr:y>0.86076</cdr:y>
    </cdr:to>
    <cdr:sp macro="" textlink="">
      <cdr:nvSpPr>
        <cdr:cNvPr id="2" name="Rectangle 1"/>
        <cdr:cNvSpPr/>
      </cdr:nvSpPr>
      <cdr:spPr>
        <a:xfrm xmlns:a="http://schemas.openxmlformats.org/drawingml/2006/main">
          <a:off x="1994637" y="183220"/>
          <a:ext cx="289247" cy="6572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61.xml><?xml version="1.0" encoding="utf-8"?>
<xdr:wsDr xmlns:xdr="http://schemas.openxmlformats.org/drawingml/2006/spreadsheetDrawing" xmlns:a="http://schemas.openxmlformats.org/drawingml/2006/main">
  <xdr:twoCellAnchor>
    <xdr:from>
      <xdr:col>3</xdr:col>
      <xdr:colOff>19050</xdr:colOff>
      <xdr:row>551</xdr:row>
      <xdr:rowOff>19050</xdr:rowOff>
    </xdr:from>
    <xdr:to>
      <xdr:col>3</xdr:col>
      <xdr:colOff>156210</xdr:colOff>
      <xdr:row>551</xdr:row>
      <xdr:rowOff>156210</xdr:rowOff>
    </xdr:to>
    <xdr:sp macro="[0]!LCOEDefinition" textlink="">
      <xdr:nvSpPr>
        <xdr:cNvPr id="2" name="Oval 1">
          <a:extLst>
            <a:ext uri="{FF2B5EF4-FFF2-40B4-BE49-F238E27FC236}">
              <a16:creationId xmlns:a16="http://schemas.microsoft.com/office/drawing/2014/main" id="{00000000-0008-0000-0D00-000002000000}"/>
            </a:ext>
          </a:extLst>
        </xdr:cNvPr>
        <xdr:cNvSpPr/>
      </xdr:nvSpPr>
      <xdr:spPr>
        <a:xfrm>
          <a:off x="2038350" y="106165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455</xdr:row>
      <xdr:rowOff>19050</xdr:rowOff>
    </xdr:from>
    <xdr:to>
      <xdr:col>3</xdr:col>
      <xdr:colOff>156210</xdr:colOff>
      <xdr:row>455</xdr:row>
      <xdr:rowOff>156210</xdr:rowOff>
    </xdr:to>
    <xdr:sp macro="[0]!CapacityFactorDefinition" textlink="">
      <xdr:nvSpPr>
        <xdr:cNvPr id="3" name="Oval 2">
          <a:extLst>
            <a:ext uri="{FF2B5EF4-FFF2-40B4-BE49-F238E27FC236}">
              <a16:creationId xmlns:a16="http://schemas.microsoft.com/office/drawing/2014/main" id="{00000000-0008-0000-0D00-000003000000}"/>
            </a:ext>
          </a:extLst>
        </xdr:cNvPr>
        <xdr:cNvSpPr/>
      </xdr:nvSpPr>
      <xdr:spPr>
        <a:xfrm>
          <a:off x="1809750" y="53511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455</xdr:row>
      <xdr:rowOff>19050</xdr:rowOff>
    </xdr:from>
    <xdr:to>
      <xdr:col>3</xdr:col>
      <xdr:colOff>156210</xdr:colOff>
      <xdr:row>455</xdr:row>
      <xdr:rowOff>156210</xdr:rowOff>
    </xdr:to>
    <xdr:sp macro="[0]!CapacityFactorDefinition" textlink="">
      <xdr:nvSpPr>
        <xdr:cNvPr id="4" name="Oval 3">
          <a:extLst>
            <a:ext uri="{FF2B5EF4-FFF2-40B4-BE49-F238E27FC236}">
              <a16:creationId xmlns:a16="http://schemas.microsoft.com/office/drawing/2014/main" id="{00000000-0008-0000-0D00-000004000000}"/>
            </a:ext>
          </a:extLst>
        </xdr:cNvPr>
        <xdr:cNvSpPr/>
      </xdr:nvSpPr>
      <xdr:spPr>
        <a:xfrm>
          <a:off x="1809750" y="53511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455</xdr:row>
      <xdr:rowOff>19050</xdr:rowOff>
    </xdr:from>
    <xdr:to>
      <xdr:col>3</xdr:col>
      <xdr:colOff>156210</xdr:colOff>
      <xdr:row>455</xdr:row>
      <xdr:rowOff>156210</xdr:rowOff>
    </xdr:to>
    <xdr:sp macro="[0]!CapacityFactorDefinition" textlink="">
      <xdr:nvSpPr>
        <xdr:cNvPr id="5" name="Oval 4">
          <a:extLst>
            <a:ext uri="{FF2B5EF4-FFF2-40B4-BE49-F238E27FC236}">
              <a16:creationId xmlns:a16="http://schemas.microsoft.com/office/drawing/2014/main" id="{00000000-0008-0000-0D00-000005000000}"/>
            </a:ext>
          </a:extLst>
        </xdr:cNvPr>
        <xdr:cNvSpPr/>
      </xdr:nvSpPr>
      <xdr:spPr>
        <a:xfrm>
          <a:off x="1809750" y="53511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487</xdr:row>
      <xdr:rowOff>19050</xdr:rowOff>
    </xdr:from>
    <xdr:to>
      <xdr:col>3</xdr:col>
      <xdr:colOff>156210</xdr:colOff>
      <xdr:row>487</xdr:row>
      <xdr:rowOff>156210</xdr:rowOff>
    </xdr:to>
    <xdr:sp macro="[0]!AnnualEnergyProductionDefinition" textlink="">
      <xdr:nvSpPr>
        <xdr:cNvPr id="6" name="Oval 5">
          <a:extLst>
            <a:ext uri="{FF2B5EF4-FFF2-40B4-BE49-F238E27FC236}">
              <a16:creationId xmlns:a16="http://schemas.microsoft.com/office/drawing/2014/main" id="{00000000-0008-0000-0D00-000006000000}"/>
            </a:ext>
          </a:extLst>
        </xdr:cNvPr>
        <xdr:cNvSpPr/>
      </xdr:nvSpPr>
      <xdr:spPr>
        <a:xfrm>
          <a:off x="1809750" y="6414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487</xdr:row>
      <xdr:rowOff>19050</xdr:rowOff>
    </xdr:from>
    <xdr:to>
      <xdr:col>3</xdr:col>
      <xdr:colOff>156210</xdr:colOff>
      <xdr:row>487</xdr:row>
      <xdr:rowOff>156210</xdr:rowOff>
    </xdr:to>
    <xdr:sp macro="[0]!AnnualEnergyProductionDefinition" textlink="">
      <xdr:nvSpPr>
        <xdr:cNvPr id="7" name="Oval 6">
          <a:extLst>
            <a:ext uri="{FF2B5EF4-FFF2-40B4-BE49-F238E27FC236}">
              <a16:creationId xmlns:a16="http://schemas.microsoft.com/office/drawing/2014/main" id="{00000000-0008-0000-0D00-000007000000}"/>
            </a:ext>
          </a:extLst>
        </xdr:cNvPr>
        <xdr:cNvSpPr/>
      </xdr:nvSpPr>
      <xdr:spPr>
        <a:xfrm>
          <a:off x="1809750" y="6414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487</xdr:row>
      <xdr:rowOff>19050</xdr:rowOff>
    </xdr:from>
    <xdr:to>
      <xdr:col>3</xdr:col>
      <xdr:colOff>156210</xdr:colOff>
      <xdr:row>487</xdr:row>
      <xdr:rowOff>156210</xdr:rowOff>
    </xdr:to>
    <xdr:sp macro="[0]!ConstructionFinanceDefinition" textlink="">
      <xdr:nvSpPr>
        <xdr:cNvPr id="8" name="Oval 7">
          <a:extLst>
            <a:ext uri="{FF2B5EF4-FFF2-40B4-BE49-F238E27FC236}">
              <a16:creationId xmlns:a16="http://schemas.microsoft.com/office/drawing/2014/main" id="{00000000-0008-0000-0D00-000008000000}"/>
            </a:ext>
          </a:extLst>
        </xdr:cNvPr>
        <xdr:cNvSpPr/>
      </xdr:nvSpPr>
      <xdr:spPr>
        <a:xfrm>
          <a:off x="1809750" y="6414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487</xdr:row>
      <xdr:rowOff>19050</xdr:rowOff>
    </xdr:from>
    <xdr:to>
      <xdr:col>3</xdr:col>
      <xdr:colOff>156210</xdr:colOff>
      <xdr:row>487</xdr:row>
      <xdr:rowOff>156210</xdr:rowOff>
    </xdr:to>
    <xdr:sp macro="[0]!CapitalCostDefinition" textlink="">
      <xdr:nvSpPr>
        <xdr:cNvPr id="9" name="Oval 8">
          <a:extLst>
            <a:ext uri="{FF2B5EF4-FFF2-40B4-BE49-F238E27FC236}">
              <a16:creationId xmlns:a16="http://schemas.microsoft.com/office/drawing/2014/main" id="{00000000-0008-0000-0D00-000009000000}"/>
            </a:ext>
          </a:extLst>
        </xdr:cNvPr>
        <xdr:cNvSpPr/>
      </xdr:nvSpPr>
      <xdr:spPr>
        <a:xfrm>
          <a:off x="1809750" y="6414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487</xdr:row>
      <xdr:rowOff>19050</xdr:rowOff>
    </xdr:from>
    <xdr:to>
      <xdr:col>3</xdr:col>
      <xdr:colOff>156210</xdr:colOff>
      <xdr:row>487</xdr:row>
      <xdr:rowOff>156210</xdr:rowOff>
    </xdr:to>
    <xdr:sp macro="[0]!CapitalCostDefinition" textlink="">
      <xdr:nvSpPr>
        <xdr:cNvPr id="10" name="Oval 9">
          <a:extLst>
            <a:ext uri="{FF2B5EF4-FFF2-40B4-BE49-F238E27FC236}">
              <a16:creationId xmlns:a16="http://schemas.microsoft.com/office/drawing/2014/main" id="{00000000-0008-0000-0D00-00000A000000}"/>
            </a:ext>
          </a:extLst>
        </xdr:cNvPr>
        <xdr:cNvSpPr/>
      </xdr:nvSpPr>
      <xdr:spPr>
        <a:xfrm>
          <a:off x="1809750" y="6414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519</xdr:row>
      <xdr:rowOff>19050</xdr:rowOff>
    </xdr:from>
    <xdr:to>
      <xdr:col>3</xdr:col>
      <xdr:colOff>156210</xdr:colOff>
      <xdr:row>519</xdr:row>
      <xdr:rowOff>156210</xdr:rowOff>
    </xdr:to>
    <xdr:sp macro="[0]!OperatingExpensesDefinition" textlink="">
      <xdr:nvSpPr>
        <xdr:cNvPr id="11" name="Oval 10">
          <a:extLst>
            <a:ext uri="{FF2B5EF4-FFF2-40B4-BE49-F238E27FC236}">
              <a16:creationId xmlns:a16="http://schemas.microsoft.com/office/drawing/2014/main" id="{00000000-0008-0000-0D00-00000B000000}"/>
            </a:ext>
          </a:extLst>
        </xdr:cNvPr>
        <xdr:cNvSpPr/>
      </xdr:nvSpPr>
      <xdr:spPr>
        <a:xfrm>
          <a:off x="1809750" y="800862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ackage" Target="../embeddings/Microsoft_Word_Document.docx"/><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7.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12.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17.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7" Type="http://schemas.openxmlformats.org/officeDocument/2006/relationships/ctrlProp" Target="../ctrlProps/ctrlProp21.xml"/><Relationship Id="rId2" Type="http://schemas.openxmlformats.org/officeDocument/2006/relationships/vmlDrawing" Target="../drawings/vmlDrawing6.vml"/><Relationship Id="rId1" Type="http://schemas.openxmlformats.org/officeDocument/2006/relationships/drawing" Target="../drawings/drawing22.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27.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8.vml"/><Relationship Id="rId1" Type="http://schemas.openxmlformats.org/officeDocument/2006/relationships/drawing" Target="../drawings/drawing32.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9.vml"/><Relationship Id="rId1" Type="http://schemas.openxmlformats.org/officeDocument/2006/relationships/drawing" Target="../drawings/drawing37.xml"/><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0.vml"/><Relationship Id="rId1" Type="http://schemas.openxmlformats.org/officeDocument/2006/relationships/drawing" Target="../drawings/drawing42.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1.vml"/><Relationship Id="rId1" Type="http://schemas.openxmlformats.org/officeDocument/2006/relationships/drawing" Target="../drawings/drawing47.xml"/><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4"/>
  <sheetViews>
    <sheetView workbookViewId="0"/>
  </sheetViews>
  <sheetFormatPr defaultRowHeight="15"/>
  <cols>
    <col min="2" max="2" width="143.28515625" customWidth="1"/>
  </cols>
  <sheetData>
    <row r="4" ht="357" customHeight="1"/>
  </sheetData>
  <pageMargins left="0.7" right="0.7" top="0.75" bottom="0.75" header="0.3" footer="0.3"/>
  <pageSetup orientation="portrait"/>
  <drawing r:id="rId1"/>
  <legacyDrawing r:id="rId2"/>
  <oleObjects>
    <mc:AlternateContent xmlns:mc="http://schemas.openxmlformats.org/markup-compatibility/2006">
      <mc:Choice Requires="x14">
        <oleObject progId="Word.Document.12" shapeId="100353" r:id="rId3">
          <objectPr defaultSize="0" autoPict="0" r:id="rId4">
            <anchor moveWithCells="1">
              <from>
                <xdr:col>1</xdr:col>
                <xdr:colOff>0</xdr:colOff>
                <xdr:row>0</xdr:row>
                <xdr:rowOff>0</xdr:rowOff>
              </from>
              <to>
                <xdr:col>1</xdr:col>
                <xdr:colOff>7867650</xdr:colOff>
                <xdr:row>21</xdr:row>
                <xdr:rowOff>38100</xdr:rowOff>
              </to>
            </anchor>
          </objectPr>
        </oleObject>
      </mc:Choice>
      <mc:Fallback>
        <oleObject progId="Word.Document.12" shapeId="100353" r:id="rId3"/>
      </mc:Fallback>
    </mc:AlternateContent>
  </oleObjec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XFD99"/>
  <sheetViews>
    <sheetView workbookViewId="0">
      <selection sqref="A1:D1"/>
    </sheetView>
  </sheetViews>
  <sheetFormatPr defaultColWidth="11.42578125" defaultRowHeight="15"/>
  <cols>
    <col min="1" max="1" width="5" customWidth="1"/>
    <col min="2" max="2" width="30.28515625" style="581" customWidth="1"/>
    <col min="3" max="3" width="65" style="581" customWidth="1"/>
    <col min="4" max="4" width="72.42578125" style="705" customWidth="1"/>
  </cols>
  <sheetData>
    <row r="1" spans="1:16384" ht="90.75" customHeight="1">
      <c r="A1" s="721" t="s">
        <v>923</v>
      </c>
      <c r="B1" s="722"/>
      <c r="C1" s="722"/>
      <c r="D1" s="722"/>
      <c r="E1" s="721"/>
      <c r="F1" s="722"/>
      <c r="G1" s="722"/>
      <c r="H1" s="722"/>
      <c r="I1" s="721"/>
      <c r="J1" s="722"/>
      <c r="K1" s="722"/>
      <c r="L1" s="722"/>
      <c r="M1" s="721"/>
      <c r="N1" s="722"/>
      <c r="O1" s="722"/>
      <c r="P1" s="722"/>
      <c r="Q1" s="721"/>
      <c r="R1" s="722"/>
      <c r="S1" s="722"/>
      <c r="T1" s="722"/>
      <c r="U1" s="721"/>
      <c r="V1" s="722"/>
      <c r="W1" s="722"/>
      <c r="X1" s="722"/>
      <c r="Y1" s="721"/>
      <c r="Z1" s="722"/>
      <c r="AA1" s="722"/>
      <c r="AB1" s="722"/>
      <c r="AC1" s="721"/>
      <c r="AD1" s="722"/>
      <c r="AE1" s="722"/>
      <c r="AF1" s="722"/>
      <c r="AG1" s="721"/>
      <c r="AH1" s="722"/>
      <c r="AI1" s="722"/>
      <c r="AJ1" s="722"/>
      <c r="AK1" s="721"/>
      <c r="AL1" s="722"/>
      <c r="AM1" s="722"/>
      <c r="AN1" s="722"/>
      <c r="AO1" s="721"/>
      <c r="AP1" s="722"/>
      <c r="AQ1" s="722"/>
      <c r="AR1" s="722"/>
      <c r="AS1" s="721"/>
      <c r="AT1" s="722"/>
      <c r="AU1" s="722"/>
      <c r="AV1" s="722"/>
      <c r="AW1" s="721"/>
      <c r="AX1" s="722"/>
      <c r="AY1" s="722"/>
      <c r="AZ1" s="722"/>
      <c r="BA1" s="721"/>
      <c r="BB1" s="722"/>
      <c r="BC1" s="722"/>
      <c r="BD1" s="722"/>
      <c r="BE1" s="721"/>
      <c r="BF1" s="722"/>
      <c r="BG1" s="722"/>
      <c r="BH1" s="722"/>
      <c r="BI1" s="721"/>
      <c r="BJ1" s="722"/>
      <c r="BK1" s="722"/>
      <c r="BL1" s="722"/>
      <c r="BM1" s="721"/>
      <c r="BN1" s="722"/>
      <c r="BO1" s="722"/>
      <c r="BP1" s="722"/>
      <c r="BQ1" s="721"/>
      <c r="BR1" s="722"/>
      <c r="BS1" s="722"/>
      <c r="BT1" s="722"/>
      <c r="BU1" s="721"/>
      <c r="BV1" s="722"/>
      <c r="BW1" s="722"/>
      <c r="BX1" s="722"/>
      <c r="BY1" s="721"/>
      <c r="BZ1" s="722"/>
      <c r="CA1" s="722"/>
      <c r="CB1" s="722"/>
      <c r="CC1" s="721"/>
      <c r="CD1" s="722"/>
      <c r="CE1" s="722"/>
      <c r="CF1" s="722"/>
      <c r="CG1" s="721"/>
      <c r="CH1" s="722"/>
      <c r="CI1" s="722"/>
      <c r="CJ1" s="722"/>
      <c r="CK1" s="721"/>
      <c r="CL1" s="722"/>
      <c r="CM1" s="722"/>
      <c r="CN1" s="722"/>
      <c r="CO1" s="721"/>
      <c r="CP1" s="722"/>
      <c r="CQ1" s="722"/>
      <c r="CR1" s="722"/>
      <c r="CS1" s="721"/>
      <c r="CT1" s="722"/>
      <c r="CU1" s="722"/>
      <c r="CV1" s="722"/>
      <c r="CW1" s="721"/>
      <c r="CX1" s="722"/>
      <c r="CY1" s="722"/>
      <c r="CZ1" s="722"/>
      <c r="DA1" s="721"/>
      <c r="DB1" s="722"/>
      <c r="DC1" s="722"/>
      <c r="DD1" s="722"/>
      <c r="DE1" s="721"/>
      <c r="DF1" s="722"/>
      <c r="DG1" s="722"/>
      <c r="DH1" s="722"/>
      <c r="DI1" s="721"/>
      <c r="DJ1" s="722"/>
      <c r="DK1" s="722"/>
      <c r="DL1" s="722"/>
      <c r="DM1" s="721"/>
      <c r="DN1" s="722"/>
      <c r="DO1" s="722"/>
      <c r="DP1" s="722"/>
      <c r="DQ1" s="721"/>
      <c r="DR1" s="722"/>
      <c r="DS1" s="722"/>
      <c r="DT1" s="722"/>
      <c r="DU1" s="721"/>
      <c r="DV1" s="722"/>
      <c r="DW1" s="722"/>
      <c r="DX1" s="722"/>
      <c r="DY1" s="721"/>
      <c r="DZ1" s="722"/>
      <c r="EA1" s="722"/>
      <c r="EB1" s="722"/>
      <c r="EC1" s="721"/>
      <c r="ED1" s="722"/>
      <c r="EE1" s="722"/>
      <c r="EF1" s="722"/>
      <c r="EG1" s="721"/>
      <c r="EH1" s="722"/>
      <c r="EI1" s="722"/>
      <c r="EJ1" s="722"/>
      <c r="EK1" s="721"/>
      <c r="EL1" s="722"/>
      <c r="EM1" s="722"/>
      <c r="EN1" s="722"/>
      <c r="EO1" s="721"/>
      <c r="EP1" s="722"/>
      <c r="EQ1" s="722"/>
      <c r="ER1" s="722"/>
      <c r="ES1" s="721"/>
      <c r="ET1" s="722"/>
      <c r="EU1" s="722"/>
      <c r="EV1" s="722"/>
      <c r="EW1" s="721"/>
      <c r="EX1" s="722"/>
      <c r="EY1" s="722"/>
      <c r="EZ1" s="722"/>
      <c r="FA1" s="721"/>
      <c r="FB1" s="722"/>
      <c r="FC1" s="722"/>
      <c r="FD1" s="722"/>
      <c r="FE1" s="721"/>
      <c r="FF1" s="722"/>
      <c r="FG1" s="722"/>
      <c r="FH1" s="722"/>
      <c r="FI1" s="721"/>
      <c r="FJ1" s="722"/>
      <c r="FK1" s="722"/>
      <c r="FL1" s="722"/>
      <c r="FM1" s="721"/>
      <c r="FN1" s="722"/>
      <c r="FO1" s="722"/>
      <c r="FP1" s="722"/>
      <c r="FQ1" s="721"/>
      <c r="FR1" s="722"/>
      <c r="FS1" s="722"/>
      <c r="FT1" s="722"/>
      <c r="FU1" s="721"/>
      <c r="FV1" s="722"/>
      <c r="FW1" s="722"/>
      <c r="FX1" s="722"/>
      <c r="FY1" s="721"/>
      <c r="FZ1" s="722"/>
      <c r="GA1" s="722"/>
      <c r="GB1" s="722"/>
      <c r="GC1" s="721"/>
      <c r="GD1" s="722"/>
      <c r="GE1" s="722"/>
      <c r="GF1" s="722"/>
      <c r="GG1" s="721"/>
      <c r="GH1" s="722"/>
      <c r="GI1" s="722"/>
      <c r="GJ1" s="722"/>
      <c r="GK1" s="721"/>
      <c r="GL1" s="722"/>
      <c r="GM1" s="722"/>
      <c r="GN1" s="722"/>
      <c r="GO1" s="721"/>
      <c r="GP1" s="722"/>
      <c r="GQ1" s="722"/>
      <c r="GR1" s="722"/>
      <c r="GS1" s="721"/>
      <c r="GT1" s="722"/>
      <c r="GU1" s="722"/>
      <c r="GV1" s="722"/>
      <c r="GW1" s="721"/>
      <c r="GX1" s="722"/>
      <c r="GY1" s="722"/>
      <c r="GZ1" s="722"/>
      <c r="HA1" s="721"/>
      <c r="HB1" s="722"/>
      <c r="HC1" s="722"/>
      <c r="HD1" s="722"/>
      <c r="HE1" s="721"/>
      <c r="HF1" s="722"/>
      <c r="HG1" s="722"/>
      <c r="HH1" s="722"/>
      <c r="HI1" s="721"/>
      <c r="HJ1" s="722"/>
      <c r="HK1" s="722"/>
      <c r="HL1" s="722"/>
      <c r="HM1" s="721"/>
      <c r="HN1" s="722"/>
      <c r="HO1" s="722"/>
      <c r="HP1" s="722"/>
      <c r="HQ1" s="721"/>
      <c r="HR1" s="722"/>
      <c r="HS1" s="722"/>
      <c r="HT1" s="722"/>
      <c r="HU1" s="721"/>
      <c r="HV1" s="722"/>
      <c r="HW1" s="722"/>
      <c r="HX1" s="722"/>
      <c r="HY1" s="721"/>
      <c r="HZ1" s="722"/>
      <c r="IA1" s="722"/>
      <c r="IB1" s="722"/>
      <c r="IC1" s="721"/>
      <c r="ID1" s="722"/>
      <c r="IE1" s="722"/>
      <c r="IF1" s="722"/>
      <c r="IG1" s="721"/>
      <c r="IH1" s="722"/>
      <c r="II1" s="722"/>
      <c r="IJ1" s="722"/>
      <c r="IK1" s="721"/>
      <c r="IL1" s="722"/>
      <c r="IM1" s="722"/>
      <c r="IN1" s="722"/>
      <c r="IO1" s="721"/>
      <c r="IP1" s="722"/>
      <c r="IQ1" s="722"/>
      <c r="IR1" s="722"/>
      <c r="IS1" s="721"/>
      <c r="IT1" s="722"/>
      <c r="IU1" s="722"/>
      <c r="IV1" s="722"/>
      <c r="IW1" s="721"/>
      <c r="IX1" s="722"/>
      <c r="IY1" s="722"/>
      <c r="IZ1" s="722"/>
      <c r="JA1" s="721"/>
      <c r="JB1" s="722"/>
      <c r="JC1" s="722"/>
      <c r="JD1" s="722"/>
      <c r="JE1" s="721"/>
      <c r="JF1" s="722"/>
      <c r="JG1" s="722"/>
      <c r="JH1" s="722"/>
      <c r="JI1" s="721"/>
      <c r="JJ1" s="722"/>
      <c r="JK1" s="722"/>
      <c r="JL1" s="722"/>
      <c r="JM1" s="721"/>
      <c r="JN1" s="722"/>
      <c r="JO1" s="722"/>
      <c r="JP1" s="722"/>
      <c r="JQ1" s="721"/>
      <c r="JR1" s="722"/>
      <c r="JS1" s="722"/>
      <c r="JT1" s="722"/>
      <c r="JU1" s="721"/>
      <c r="JV1" s="722"/>
      <c r="JW1" s="722"/>
      <c r="JX1" s="722"/>
      <c r="JY1" s="721"/>
      <c r="JZ1" s="722"/>
      <c r="KA1" s="722"/>
      <c r="KB1" s="722"/>
      <c r="KC1" s="721"/>
      <c r="KD1" s="722"/>
      <c r="KE1" s="722"/>
      <c r="KF1" s="722"/>
      <c r="KG1" s="721"/>
      <c r="KH1" s="722"/>
      <c r="KI1" s="722"/>
      <c r="KJ1" s="722"/>
      <c r="KK1" s="721"/>
      <c r="KL1" s="722"/>
      <c r="KM1" s="722"/>
      <c r="KN1" s="722"/>
      <c r="KO1" s="721"/>
      <c r="KP1" s="722"/>
      <c r="KQ1" s="722"/>
      <c r="KR1" s="722"/>
      <c r="KS1" s="721"/>
      <c r="KT1" s="722"/>
      <c r="KU1" s="722"/>
      <c r="KV1" s="722"/>
      <c r="KW1" s="721"/>
      <c r="KX1" s="722"/>
      <c r="KY1" s="722"/>
      <c r="KZ1" s="722"/>
      <c r="LA1" s="721"/>
      <c r="LB1" s="722"/>
      <c r="LC1" s="722"/>
      <c r="LD1" s="722"/>
      <c r="LE1" s="721"/>
      <c r="LF1" s="722"/>
      <c r="LG1" s="722"/>
      <c r="LH1" s="722"/>
      <c r="LI1" s="721"/>
      <c r="LJ1" s="722"/>
      <c r="LK1" s="722"/>
      <c r="LL1" s="722"/>
      <c r="LM1" s="721"/>
      <c r="LN1" s="722"/>
      <c r="LO1" s="722"/>
      <c r="LP1" s="722"/>
      <c r="LQ1" s="721"/>
      <c r="LR1" s="722"/>
      <c r="LS1" s="722"/>
      <c r="LT1" s="722"/>
      <c r="LU1" s="721"/>
      <c r="LV1" s="722"/>
      <c r="LW1" s="722"/>
      <c r="LX1" s="722"/>
      <c r="LY1" s="721"/>
      <c r="LZ1" s="722"/>
      <c r="MA1" s="722"/>
      <c r="MB1" s="722"/>
      <c r="MC1" s="721"/>
      <c r="MD1" s="722"/>
      <c r="ME1" s="722"/>
      <c r="MF1" s="722"/>
      <c r="MG1" s="721"/>
      <c r="MH1" s="722"/>
      <c r="MI1" s="722"/>
      <c r="MJ1" s="722"/>
      <c r="MK1" s="721"/>
      <c r="ML1" s="722"/>
      <c r="MM1" s="722"/>
      <c r="MN1" s="722"/>
      <c r="MO1" s="721"/>
      <c r="MP1" s="722"/>
      <c r="MQ1" s="722"/>
      <c r="MR1" s="722"/>
      <c r="MS1" s="721"/>
      <c r="MT1" s="722"/>
      <c r="MU1" s="722"/>
      <c r="MV1" s="722"/>
      <c r="MW1" s="721"/>
      <c r="MX1" s="722"/>
      <c r="MY1" s="722"/>
      <c r="MZ1" s="722"/>
      <c r="NA1" s="721"/>
      <c r="NB1" s="722"/>
      <c r="NC1" s="722"/>
      <c r="ND1" s="722"/>
      <c r="NE1" s="721"/>
      <c r="NF1" s="722"/>
      <c r="NG1" s="722"/>
      <c r="NH1" s="722"/>
      <c r="NI1" s="721"/>
      <c r="NJ1" s="722"/>
      <c r="NK1" s="722"/>
      <c r="NL1" s="722"/>
      <c r="NM1" s="721"/>
      <c r="NN1" s="722"/>
      <c r="NO1" s="722"/>
      <c r="NP1" s="722"/>
      <c r="NQ1" s="721"/>
      <c r="NR1" s="722"/>
      <c r="NS1" s="722"/>
      <c r="NT1" s="722"/>
      <c r="NU1" s="721"/>
      <c r="NV1" s="722"/>
      <c r="NW1" s="722"/>
      <c r="NX1" s="722"/>
      <c r="NY1" s="721"/>
      <c r="NZ1" s="722"/>
      <c r="OA1" s="722"/>
      <c r="OB1" s="722"/>
      <c r="OC1" s="721"/>
      <c r="OD1" s="722"/>
      <c r="OE1" s="722"/>
      <c r="OF1" s="722"/>
      <c r="OG1" s="721"/>
      <c r="OH1" s="722"/>
      <c r="OI1" s="722"/>
      <c r="OJ1" s="722"/>
      <c r="OK1" s="721"/>
      <c r="OL1" s="722"/>
      <c r="OM1" s="722"/>
      <c r="ON1" s="722"/>
      <c r="OO1" s="721"/>
      <c r="OP1" s="722"/>
      <c r="OQ1" s="722"/>
      <c r="OR1" s="722"/>
      <c r="OS1" s="721"/>
      <c r="OT1" s="722"/>
      <c r="OU1" s="722"/>
      <c r="OV1" s="722"/>
      <c r="OW1" s="721"/>
      <c r="OX1" s="722"/>
      <c r="OY1" s="722"/>
      <c r="OZ1" s="722"/>
      <c r="PA1" s="721"/>
      <c r="PB1" s="722"/>
      <c r="PC1" s="722"/>
      <c r="PD1" s="722"/>
      <c r="PE1" s="721"/>
      <c r="PF1" s="722"/>
      <c r="PG1" s="722"/>
      <c r="PH1" s="722"/>
      <c r="PI1" s="721"/>
      <c r="PJ1" s="722"/>
      <c r="PK1" s="722"/>
      <c r="PL1" s="722"/>
      <c r="PM1" s="721"/>
      <c r="PN1" s="722"/>
      <c r="PO1" s="722"/>
      <c r="PP1" s="722"/>
      <c r="PQ1" s="721"/>
      <c r="PR1" s="722"/>
      <c r="PS1" s="722"/>
      <c r="PT1" s="722"/>
      <c r="PU1" s="721"/>
      <c r="PV1" s="722"/>
      <c r="PW1" s="722"/>
      <c r="PX1" s="722"/>
      <c r="PY1" s="721"/>
      <c r="PZ1" s="722"/>
      <c r="QA1" s="722"/>
      <c r="QB1" s="722"/>
      <c r="QC1" s="721"/>
      <c r="QD1" s="722"/>
      <c r="QE1" s="722"/>
      <c r="QF1" s="722"/>
      <c r="QG1" s="721"/>
      <c r="QH1" s="722"/>
      <c r="QI1" s="722"/>
      <c r="QJ1" s="722"/>
      <c r="QK1" s="721"/>
      <c r="QL1" s="722"/>
      <c r="QM1" s="722"/>
      <c r="QN1" s="722"/>
      <c r="QO1" s="721"/>
      <c r="QP1" s="722"/>
      <c r="QQ1" s="722"/>
      <c r="QR1" s="722"/>
      <c r="QS1" s="721"/>
      <c r="QT1" s="722"/>
      <c r="QU1" s="722"/>
      <c r="QV1" s="722"/>
      <c r="QW1" s="721"/>
      <c r="QX1" s="722"/>
      <c r="QY1" s="722"/>
      <c r="QZ1" s="722"/>
      <c r="RA1" s="721"/>
      <c r="RB1" s="722"/>
      <c r="RC1" s="722"/>
      <c r="RD1" s="722"/>
      <c r="RE1" s="721"/>
      <c r="RF1" s="722"/>
      <c r="RG1" s="722"/>
      <c r="RH1" s="722"/>
      <c r="RI1" s="721"/>
      <c r="RJ1" s="722"/>
      <c r="RK1" s="722"/>
      <c r="RL1" s="722"/>
      <c r="RM1" s="721"/>
      <c r="RN1" s="722"/>
      <c r="RO1" s="722"/>
      <c r="RP1" s="722"/>
      <c r="RQ1" s="721"/>
      <c r="RR1" s="722"/>
      <c r="RS1" s="722"/>
      <c r="RT1" s="722"/>
      <c r="RU1" s="721"/>
      <c r="RV1" s="722"/>
      <c r="RW1" s="722"/>
      <c r="RX1" s="722"/>
      <c r="RY1" s="721"/>
      <c r="RZ1" s="722"/>
      <c r="SA1" s="722"/>
      <c r="SB1" s="722"/>
      <c r="SC1" s="721"/>
      <c r="SD1" s="722"/>
      <c r="SE1" s="722"/>
      <c r="SF1" s="722"/>
      <c r="SG1" s="721"/>
      <c r="SH1" s="722"/>
      <c r="SI1" s="722"/>
      <c r="SJ1" s="722"/>
      <c r="SK1" s="721"/>
      <c r="SL1" s="722"/>
      <c r="SM1" s="722"/>
      <c r="SN1" s="722"/>
      <c r="SO1" s="721"/>
      <c r="SP1" s="722"/>
      <c r="SQ1" s="722"/>
      <c r="SR1" s="722"/>
      <c r="SS1" s="721"/>
      <c r="ST1" s="722"/>
      <c r="SU1" s="722"/>
      <c r="SV1" s="722"/>
      <c r="SW1" s="721"/>
      <c r="SX1" s="722"/>
      <c r="SY1" s="722"/>
      <c r="SZ1" s="722"/>
      <c r="TA1" s="721"/>
      <c r="TB1" s="722"/>
      <c r="TC1" s="722"/>
      <c r="TD1" s="722"/>
      <c r="TE1" s="721"/>
      <c r="TF1" s="722"/>
      <c r="TG1" s="722"/>
      <c r="TH1" s="722"/>
      <c r="TI1" s="721"/>
      <c r="TJ1" s="722"/>
      <c r="TK1" s="722"/>
      <c r="TL1" s="722"/>
      <c r="TM1" s="721"/>
      <c r="TN1" s="722"/>
      <c r="TO1" s="722"/>
      <c r="TP1" s="722"/>
      <c r="TQ1" s="721"/>
      <c r="TR1" s="722"/>
      <c r="TS1" s="722"/>
      <c r="TT1" s="722"/>
      <c r="TU1" s="721"/>
      <c r="TV1" s="722"/>
      <c r="TW1" s="722"/>
      <c r="TX1" s="722"/>
      <c r="TY1" s="721"/>
      <c r="TZ1" s="722"/>
      <c r="UA1" s="722"/>
      <c r="UB1" s="722"/>
      <c r="UC1" s="721"/>
      <c r="UD1" s="722"/>
      <c r="UE1" s="722"/>
      <c r="UF1" s="722"/>
      <c r="UG1" s="721"/>
      <c r="UH1" s="722"/>
      <c r="UI1" s="722"/>
      <c r="UJ1" s="722"/>
      <c r="UK1" s="721"/>
      <c r="UL1" s="722"/>
      <c r="UM1" s="722"/>
      <c r="UN1" s="722"/>
      <c r="UO1" s="721"/>
      <c r="UP1" s="722"/>
      <c r="UQ1" s="722"/>
      <c r="UR1" s="722"/>
      <c r="US1" s="721"/>
      <c r="UT1" s="722"/>
      <c r="UU1" s="722"/>
      <c r="UV1" s="722"/>
      <c r="UW1" s="721"/>
      <c r="UX1" s="722"/>
      <c r="UY1" s="722"/>
      <c r="UZ1" s="722"/>
      <c r="VA1" s="721"/>
      <c r="VB1" s="722"/>
      <c r="VC1" s="722"/>
      <c r="VD1" s="722"/>
      <c r="VE1" s="721"/>
      <c r="VF1" s="722"/>
      <c r="VG1" s="722"/>
      <c r="VH1" s="722"/>
      <c r="VI1" s="721"/>
      <c r="VJ1" s="722"/>
      <c r="VK1" s="722"/>
      <c r="VL1" s="722"/>
      <c r="VM1" s="721"/>
      <c r="VN1" s="722"/>
      <c r="VO1" s="722"/>
      <c r="VP1" s="722"/>
      <c r="VQ1" s="721"/>
      <c r="VR1" s="722"/>
      <c r="VS1" s="722"/>
      <c r="VT1" s="722"/>
      <c r="VU1" s="721"/>
      <c r="VV1" s="722"/>
      <c r="VW1" s="722"/>
      <c r="VX1" s="722"/>
      <c r="VY1" s="721"/>
      <c r="VZ1" s="722"/>
      <c r="WA1" s="722"/>
      <c r="WB1" s="722"/>
      <c r="WC1" s="721"/>
      <c r="WD1" s="722"/>
      <c r="WE1" s="722"/>
      <c r="WF1" s="722"/>
      <c r="WG1" s="721"/>
      <c r="WH1" s="722"/>
      <c r="WI1" s="722"/>
      <c r="WJ1" s="722"/>
      <c r="WK1" s="721"/>
      <c r="WL1" s="722"/>
      <c r="WM1" s="722"/>
      <c r="WN1" s="722"/>
      <c r="WO1" s="721"/>
      <c r="WP1" s="722"/>
      <c r="WQ1" s="722"/>
      <c r="WR1" s="722"/>
      <c r="WS1" s="721"/>
      <c r="WT1" s="722"/>
      <c r="WU1" s="722"/>
      <c r="WV1" s="722"/>
      <c r="WW1" s="721"/>
      <c r="WX1" s="722"/>
      <c r="WY1" s="722"/>
      <c r="WZ1" s="722"/>
      <c r="XA1" s="721"/>
      <c r="XB1" s="722"/>
      <c r="XC1" s="722"/>
      <c r="XD1" s="722"/>
      <c r="XE1" s="721"/>
      <c r="XF1" s="722"/>
      <c r="XG1" s="722"/>
      <c r="XH1" s="722"/>
      <c r="XI1" s="721"/>
      <c r="XJ1" s="722"/>
      <c r="XK1" s="722"/>
      <c r="XL1" s="722"/>
      <c r="XM1" s="721"/>
      <c r="XN1" s="722"/>
      <c r="XO1" s="722"/>
      <c r="XP1" s="722"/>
      <c r="XQ1" s="721"/>
      <c r="XR1" s="722"/>
      <c r="XS1" s="722"/>
      <c r="XT1" s="722"/>
      <c r="XU1" s="721"/>
      <c r="XV1" s="722"/>
      <c r="XW1" s="722"/>
      <c r="XX1" s="722"/>
      <c r="XY1" s="721"/>
      <c r="XZ1" s="722"/>
      <c r="YA1" s="722"/>
      <c r="YB1" s="722"/>
      <c r="YC1" s="721"/>
      <c r="YD1" s="722"/>
      <c r="YE1" s="722"/>
      <c r="YF1" s="722"/>
      <c r="YG1" s="721"/>
      <c r="YH1" s="722"/>
      <c r="YI1" s="722"/>
      <c r="YJ1" s="722"/>
      <c r="YK1" s="721"/>
      <c r="YL1" s="722"/>
      <c r="YM1" s="722"/>
      <c r="YN1" s="722"/>
      <c r="YO1" s="721"/>
      <c r="YP1" s="722"/>
      <c r="YQ1" s="722"/>
      <c r="YR1" s="722"/>
      <c r="YS1" s="721"/>
      <c r="YT1" s="722"/>
      <c r="YU1" s="722"/>
      <c r="YV1" s="722"/>
      <c r="YW1" s="721"/>
      <c r="YX1" s="722"/>
      <c r="YY1" s="722"/>
      <c r="YZ1" s="722"/>
      <c r="ZA1" s="721"/>
      <c r="ZB1" s="722"/>
      <c r="ZC1" s="722"/>
      <c r="ZD1" s="722"/>
      <c r="ZE1" s="721"/>
      <c r="ZF1" s="722"/>
      <c r="ZG1" s="722"/>
      <c r="ZH1" s="722"/>
      <c r="ZI1" s="721"/>
      <c r="ZJ1" s="722"/>
      <c r="ZK1" s="722"/>
      <c r="ZL1" s="722"/>
      <c r="ZM1" s="721"/>
      <c r="ZN1" s="722"/>
      <c r="ZO1" s="722"/>
      <c r="ZP1" s="722"/>
      <c r="ZQ1" s="721"/>
      <c r="ZR1" s="722"/>
      <c r="ZS1" s="722"/>
      <c r="ZT1" s="722"/>
      <c r="ZU1" s="721"/>
      <c r="ZV1" s="722"/>
      <c r="ZW1" s="722"/>
      <c r="ZX1" s="722"/>
      <c r="ZY1" s="721"/>
      <c r="ZZ1" s="722"/>
      <c r="AAA1" s="722"/>
      <c r="AAB1" s="722"/>
      <c r="AAC1" s="721"/>
      <c r="AAD1" s="722"/>
      <c r="AAE1" s="722"/>
      <c r="AAF1" s="722"/>
      <c r="AAG1" s="721"/>
      <c r="AAH1" s="722"/>
      <c r="AAI1" s="722"/>
      <c r="AAJ1" s="722"/>
      <c r="AAK1" s="721"/>
      <c r="AAL1" s="722"/>
      <c r="AAM1" s="722"/>
      <c r="AAN1" s="722"/>
      <c r="AAO1" s="721"/>
      <c r="AAP1" s="722"/>
      <c r="AAQ1" s="722"/>
      <c r="AAR1" s="722"/>
      <c r="AAS1" s="721"/>
      <c r="AAT1" s="722"/>
      <c r="AAU1" s="722"/>
      <c r="AAV1" s="722"/>
      <c r="AAW1" s="721"/>
      <c r="AAX1" s="722"/>
      <c r="AAY1" s="722"/>
      <c r="AAZ1" s="722"/>
      <c r="ABA1" s="721"/>
      <c r="ABB1" s="722"/>
      <c r="ABC1" s="722"/>
      <c r="ABD1" s="722"/>
      <c r="ABE1" s="721"/>
      <c r="ABF1" s="722"/>
      <c r="ABG1" s="722"/>
      <c r="ABH1" s="722"/>
      <c r="ABI1" s="721"/>
      <c r="ABJ1" s="722"/>
      <c r="ABK1" s="722"/>
      <c r="ABL1" s="722"/>
      <c r="ABM1" s="721"/>
      <c r="ABN1" s="722"/>
      <c r="ABO1" s="722"/>
      <c r="ABP1" s="722"/>
      <c r="ABQ1" s="721"/>
      <c r="ABR1" s="722"/>
      <c r="ABS1" s="722"/>
      <c r="ABT1" s="722"/>
      <c r="ABU1" s="721"/>
      <c r="ABV1" s="722"/>
      <c r="ABW1" s="722"/>
      <c r="ABX1" s="722"/>
      <c r="ABY1" s="721"/>
      <c r="ABZ1" s="722"/>
      <c r="ACA1" s="722"/>
      <c r="ACB1" s="722"/>
      <c r="ACC1" s="721"/>
      <c r="ACD1" s="722"/>
      <c r="ACE1" s="722"/>
      <c r="ACF1" s="722"/>
      <c r="ACG1" s="721"/>
      <c r="ACH1" s="722"/>
      <c r="ACI1" s="722"/>
      <c r="ACJ1" s="722"/>
      <c r="ACK1" s="721"/>
      <c r="ACL1" s="722"/>
      <c r="ACM1" s="722"/>
      <c r="ACN1" s="722"/>
      <c r="ACO1" s="721"/>
      <c r="ACP1" s="722"/>
      <c r="ACQ1" s="722"/>
      <c r="ACR1" s="722"/>
      <c r="ACS1" s="721"/>
      <c r="ACT1" s="722"/>
      <c r="ACU1" s="722"/>
      <c r="ACV1" s="722"/>
      <c r="ACW1" s="721"/>
      <c r="ACX1" s="722"/>
      <c r="ACY1" s="722"/>
      <c r="ACZ1" s="722"/>
      <c r="ADA1" s="721"/>
      <c r="ADB1" s="722"/>
      <c r="ADC1" s="722"/>
      <c r="ADD1" s="722"/>
      <c r="ADE1" s="721"/>
      <c r="ADF1" s="722"/>
      <c r="ADG1" s="722"/>
      <c r="ADH1" s="722"/>
      <c r="ADI1" s="721"/>
      <c r="ADJ1" s="722"/>
      <c r="ADK1" s="722"/>
      <c r="ADL1" s="722"/>
      <c r="ADM1" s="721"/>
      <c r="ADN1" s="722"/>
      <c r="ADO1" s="722"/>
      <c r="ADP1" s="722"/>
      <c r="ADQ1" s="721"/>
      <c r="ADR1" s="722"/>
      <c r="ADS1" s="722"/>
      <c r="ADT1" s="722"/>
      <c r="ADU1" s="721"/>
      <c r="ADV1" s="722"/>
      <c r="ADW1" s="722"/>
      <c r="ADX1" s="722"/>
      <c r="ADY1" s="721"/>
      <c r="ADZ1" s="722"/>
      <c r="AEA1" s="722"/>
      <c r="AEB1" s="722"/>
      <c r="AEC1" s="721"/>
      <c r="AED1" s="722"/>
      <c r="AEE1" s="722"/>
      <c r="AEF1" s="722"/>
      <c r="AEG1" s="721"/>
      <c r="AEH1" s="722"/>
      <c r="AEI1" s="722"/>
      <c r="AEJ1" s="722"/>
      <c r="AEK1" s="721"/>
      <c r="AEL1" s="722"/>
      <c r="AEM1" s="722"/>
      <c r="AEN1" s="722"/>
      <c r="AEO1" s="721"/>
      <c r="AEP1" s="722"/>
      <c r="AEQ1" s="722"/>
      <c r="AER1" s="722"/>
      <c r="AES1" s="721"/>
      <c r="AET1" s="722"/>
      <c r="AEU1" s="722"/>
      <c r="AEV1" s="722"/>
      <c r="AEW1" s="721"/>
      <c r="AEX1" s="722"/>
      <c r="AEY1" s="722"/>
      <c r="AEZ1" s="722"/>
      <c r="AFA1" s="721"/>
      <c r="AFB1" s="722"/>
      <c r="AFC1" s="722"/>
      <c r="AFD1" s="722"/>
      <c r="AFE1" s="721"/>
      <c r="AFF1" s="722"/>
      <c r="AFG1" s="722"/>
      <c r="AFH1" s="722"/>
      <c r="AFI1" s="721"/>
      <c r="AFJ1" s="722"/>
      <c r="AFK1" s="722"/>
      <c r="AFL1" s="722"/>
      <c r="AFM1" s="721"/>
      <c r="AFN1" s="722"/>
      <c r="AFO1" s="722"/>
      <c r="AFP1" s="722"/>
      <c r="AFQ1" s="721"/>
      <c r="AFR1" s="722"/>
      <c r="AFS1" s="722"/>
      <c r="AFT1" s="722"/>
      <c r="AFU1" s="721"/>
      <c r="AFV1" s="722"/>
      <c r="AFW1" s="722"/>
      <c r="AFX1" s="722"/>
      <c r="AFY1" s="721"/>
      <c r="AFZ1" s="722"/>
      <c r="AGA1" s="722"/>
      <c r="AGB1" s="722"/>
      <c r="AGC1" s="721"/>
      <c r="AGD1" s="722"/>
      <c r="AGE1" s="722"/>
      <c r="AGF1" s="722"/>
      <c r="AGG1" s="721"/>
      <c r="AGH1" s="722"/>
      <c r="AGI1" s="722"/>
      <c r="AGJ1" s="722"/>
      <c r="AGK1" s="721"/>
      <c r="AGL1" s="722"/>
      <c r="AGM1" s="722"/>
      <c r="AGN1" s="722"/>
      <c r="AGO1" s="721"/>
      <c r="AGP1" s="722"/>
      <c r="AGQ1" s="722"/>
      <c r="AGR1" s="722"/>
      <c r="AGS1" s="721"/>
      <c r="AGT1" s="722"/>
      <c r="AGU1" s="722"/>
      <c r="AGV1" s="722"/>
      <c r="AGW1" s="721"/>
      <c r="AGX1" s="722"/>
      <c r="AGY1" s="722"/>
      <c r="AGZ1" s="722"/>
      <c r="AHA1" s="721"/>
      <c r="AHB1" s="722"/>
      <c r="AHC1" s="722"/>
      <c r="AHD1" s="722"/>
      <c r="AHE1" s="721"/>
      <c r="AHF1" s="722"/>
      <c r="AHG1" s="722"/>
      <c r="AHH1" s="722"/>
      <c r="AHI1" s="721"/>
      <c r="AHJ1" s="722"/>
      <c r="AHK1" s="722"/>
      <c r="AHL1" s="722"/>
      <c r="AHM1" s="721"/>
      <c r="AHN1" s="722"/>
      <c r="AHO1" s="722"/>
      <c r="AHP1" s="722"/>
      <c r="AHQ1" s="721"/>
      <c r="AHR1" s="722"/>
      <c r="AHS1" s="722"/>
      <c r="AHT1" s="722"/>
      <c r="AHU1" s="721"/>
      <c r="AHV1" s="722"/>
      <c r="AHW1" s="722"/>
      <c r="AHX1" s="722"/>
      <c r="AHY1" s="721"/>
      <c r="AHZ1" s="722"/>
      <c r="AIA1" s="722"/>
      <c r="AIB1" s="722"/>
      <c r="AIC1" s="721"/>
      <c r="AID1" s="722"/>
      <c r="AIE1" s="722"/>
      <c r="AIF1" s="722"/>
      <c r="AIG1" s="721"/>
      <c r="AIH1" s="722"/>
      <c r="AII1" s="722"/>
      <c r="AIJ1" s="722"/>
      <c r="AIK1" s="721"/>
      <c r="AIL1" s="722"/>
      <c r="AIM1" s="722"/>
      <c r="AIN1" s="722"/>
      <c r="AIO1" s="721"/>
      <c r="AIP1" s="722"/>
      <c r="AIQ1" s="722"/>
      <c r="AIR1" s="722"/>
      <c r="AIS1" s="721"/>
      <c r="AIT1" s="722"/>
      <c r="AIU1" s="722"/>
      <c r="AIV1" s="722"/>
      <c r="AIW1" s="721"/>
      <c r="AIX1" s="722"/>
      <c r="AIY1" s="722"/>
      <c r="AIZ1" s="722"/>
      <c r="AJA1" s="721"/>
      <c r="AJB1" s="722"/>
      <c r="AJC1" s="722"/>
      <c r="AJD1" s="722"/>
      <c r="AJE1" s="721"/>
      <c r="AJF1" s="722"/>
      <c r="AJG1" s="722"/>
      <c r="AJH1" s="722"/>
      <c r="AJI1" s="721"/>
      <c r="AJJ1" s="722"/>
      <c r="AJK1" s="722"/>
      <c r="AJL1" s="722"/>
      <c r="AJM1" s="721"/>
      <c r="AJN1" s="722"/>
      <c r="AJO1" s="722"/>
      <c r="AJP1" s="722"/>
      <c r="AJQ1" s="721"/>
      <c r="AJR1" s="722"/>
      <c r="AJS1" s="722"/>
      <c r="AJT1" s="722"/>
      <c r="AJU1" s="721"/>
      <c r="AJV1" s="722"/>
      <c r="AJW1" s="722"/>
      <c r="AJX1" s="722"/>
      <c r="AJY1" s="721"/>
      <c r="AJZ1" s="722"/>
      <c r="AKA1" s="722"/>
      <c r="AKB1" s="722"/>
      <c r="AKC1" s="721"/>
      <c r="AKD1" s="722"/>
      <c r="AKE1" s="722"/>
      <c r="AKF1" s="722"/>
      <c r="AKG1" s="721"/>
      <c r="AKH1" s="722"/>
      <c r="AKI1" s="722"/>
      <c r="AKJ1" s="722"/>
      <c r="AKK1" s="721"/>
      <c r="AKL1" s="722"/>
      <c r="AKM1" s="722"/>
      <c r="AKN1" s="722"/>
      <c r="AKO1" s="721"/>
      <c r="AKP1" s="722"/>
      <c r="AKQ1" s="722"/>
      <c r="AKR1" s="722"/>
      <c r="AKS1" s="721"/>
      <c r="AKT1" s="722"/>
      <c r="AKU1" s="722"/>
      <c r="AKV1" s="722"/>
      <c r="AKW1" s="721"/>
      <c r="AKX1" s="722"/>
      <c r="AKY1" s="722"/>
      <c r="AKZ1" s="722"/>
      <c r="ALA1" s="721"/>
      <c r="ALB1" s="722"/>
      <c r="ALC1" s="722"/>
      <c r="ALD1" s="722"/>
      <c r="ALE1" s="721"/>
      <c r="ALF1" s="722"/>
      <c r="ALG1" s="722"/>
      <c r="ALH1" s="722"/>
      <c r="ALI1" s="721"/>
      <c r="ALJ1" s="722"/>
      <c r="ALK1" s="722"/>
      <c r="ALL1" s="722"/>
      <c r="ALM1" s="721"/>
      <c r="ALN1" s="722"/>
      <c r="ALO1" s="722"/>
      <c r="ALP1" s="722"/>
      <c r="ALQ1" s="721"/>
      <c r="ALR1" s="722"/>
      <c r="ALS1" s="722"/>
      <c r="ALT1" s="722"/>
      <c r="ALU1" s="721"/>
      <c r="ALV1" s="722"/>
      <c r="ALW1" s="722"/>
      <c r="ALX1" s="722"/>
      <c r="ALY1" s="721"/>
      <c r="ALZ1" s="722"/>
      <c r="AMA1" s="722"/>
      <c r="AMB1" s="722"/>
      <c r="AMC1" s="721"/>
      <c r="AMD1" s="722"/>
      <c r="AME1" s="722"/>
      <c r="AMF1" s="722"/>
      <c r="AMG1" s="721"/>
      <c r="AMH1" s="722"/>
      <c r="AMI1" s="722"/>
      <c r="AMJ1" s="722"/>
      <c r="AMK1" s="721"/>
      <c r="AML1" s="722"/>
      <c r="AMM1" s="722"/>
      <c r="AMN1" s="722"/>
      <c r="AMO1" s="721"/>
      <c r="AMP1" s="722"/>
      <c r="AMQ1" s="722"/>
      <c r="AMR1" s="722"/>
      <c r="AMS1" s="721"/>
      <c r="AMT1" s="722"/>
      <c r="AMU1" s="722"/>
      <c r="AMV1" s="722"/>
      <c r="AMW1" s="721"/>
      <c r="AMX1" s="722"/>
      <c r="AMY1" s="722"/>
      <c r="AMZ1" s="722"/>
      <c r="ANA1" s="721"/>
      <c r="ANB1" s="722"/>
      <c r="ANC1" s="722"/>
      <c r="AND1" s="722"/>
      <c r="ANE1" s="721"/>
      <c r="ANF1" s="722"/>
      <c r="ANG1" s="722"/>
      <c r="ANH1" s="722"/>
      <c r="ANI1" s="721"/>
      <c r="ANJ1" s="722"/>
      <c r="ANK1" s="722"/>
      <c r="ANL1" s="722"/>
      <c r="ANM1" s="721"/>
      <c r="ANN1" s="722"/>
      <c r="ANO1" s="722"/>
      <c r="ANP1" s="722"/>
      <c r="ANQ1" s="721"/>
      <c r="ANR1" s="722"/>
      <c r="ANS1" s="722"/>
      <c r="ANT1" s="722"/>
      <c r="ANU1" s="721"/>
      <c r="ANV1" s="722"/>
      <c r="ANW1" s="722"/>
      <c r="ANX1" s="722"/>
      <c r="ANY1" s="721"/>
      <c r="ANZ1" s="722"/>
      <c r="AOA1" s="722"/>
      <c r="AOB1" s="722"/>
      <c r="AOC1" s="721"/>
      <c r="AOD1" s="722"/>
      <c r="AOE1" s="722"/>
      <c r="AOF1" s="722"/>
      <c r="AOG1" s="721"/>
      <c r="AOH1" s="722"/>
      <c r="AOI1" s="722"/>
      <c r="AOJ1" s="722"/>
      <c r="AOK1" s="721"/>
      <c r="AOL1" s="722"/>
      <c r="AOM1" s="722"/>
      <c r="AON1" s="722"/>
      <c r="AOO1" s="721"/>
      <c r="AOP1" s="722"/>
      <c r="AOQ1" s="722"/>
      <c r="AOR1" s="722"/>
      <c r="AOS1" s="721"/>
      <c r="AOT1" s="722"/>
      <c r="AOU1" s="722"/>
      <c r="AOV1" s="722"/>
      <c r="AOW1" s="721"/>
      <c r="AOX1" s="722"/>
      <c r="AOY1" s="722"/>
      <c r="AOZ1" s="722"/>
      <c r="APA1" s="721"/>
      <c r="APB1" s="722"/>
      <c r="APC1" s="722"/>
      <c r="APD1" s="722"/>
      <c r="APE1" s="721"/>
      <c r="APF1" s="722"/>
      <c r="APG1" s="722"/>
      <c r="APH1" s="722"/>
      <c r="API1" s="721"/>
      <c r="APJ1" s="722"/>
      <c r="APK1" s="722"/>
      <c r="APL1" s="722"/>
      <c r="APM1" s="721"/>
      <c r="APN1" s="722"/>
      <c r="APO1" s="722"/>
      <c r="APP1" s="722"/>
      <c r="APQ1" s="721"/>
      <c r="APR1" s="722"/>
      <c r="APS1" s="722"/>
      <c r="APT1" s="722"/>
      <c r="APU1" s="721"/>
      <c r="APV1" s="722"/>
      <c r="APW1" s="722"/>
      <c r="APX1" s="722"/>
      <c r="APY1" s="721"/>
      <c r="APZ1" s="722"/>
      <c r="AQA1" s="722"/>
      <c r="AQB1" s="722"/>
      <c r="AQC1" s="721"/>
      <c r="AQD1" s="722"/>
      <c r="AQE1" s="722"/>
      <c r="AQF1" s="722"/>
      <c r="AQG1" s="721"/>
      <c r="AQH1" s="722"/>
      <c r="AQI1" s="722"/>
      <c r="AQJ1" s="722"/>
      <c r="AQK1" s="721"/>
      <c r="AQL1" s="722"/>
      <c r="AQM1" s="722"/>
      <c r="AQN1" s="722"/>
      <c r="AQO1" s="721"/>
      <c r="AQP1" s="722"/>
      <c r="AQQ1" s="722"/>
      <c r="AQR1" s="722"/>
      <c r="AQS1" s="721"/>
      <c r="AQT1" s="722"/>
      <c r="AQU1" s="722"/>
      <c r="AQV1" s="722"/>
      <c r="AQW1" s="721"/>
      <c r="AQX1" s="722"/>
      <c r="AQY1" s="722"/>
      <c r="AQZ1" s="722"/>
      <c r="ARA1" s="721"/>
      <c r="ARB1" s="722"/>
      <c r="ARC1" s="722"/>
      <c r="ARD1" s="722"/>
      <c r="ARE1" s="721"/>
      <c r="ARF1" s="722"/>
      <c r="ARG1" s="722"/>
      <c r="ARH1" s="722"/>
      <c r="ARI1" s="721"/>
      <c r="ARJ1" s="722"/>
      <c r="ARK1" s="722"/>
      <c r="ARL1" s="722"/>
      <c r="ARM1" s="721"/>
      <c r="ARN1" s="722"/>
      <c r="ARO1" s="722"/>
      <c r="ARP1" s="722"/>
      <c r="ARQ1" s="721"/>
      <c r="ARR1" s="722"/>
      <c r="ARS1" s="722"/>
      <c r="ART1" s="722"/>
      <c r="ARU1" s="721"/>
      <c r="ARV1" s="722"/>
      <c r="ARW1" s="722"/>
      <c r="ARX1" s="722"/>
      <c r="ARY1" s="721"/>
      <c r="ARZ1" s="722"/>
      <c r="ASA1" s="722"/>
      <c r="ASB1" s="722"/>
      <c r="ASC1" s="721"/>
      <c r="ASD1" s="722"/>
      <c r="ASE1" s="722"/>
      <c r="ASF1" s="722"/>
      <c r="ASG1" s="721"/>
      <c r="ASH1" s="722"/>
      <c r="ASI1" s="722"/>
      <c r="ASJ1" s="722"/>
      <c r="ASK1" s="721"/>
      <c r="ASL1" s="722"/>
      <c r="ASM1" s="722"/>
      <c r="ASN1" s="722"/>
      <c r="ASO1" s="721"/>
      <c r="ASP1" s="722"/>
      <c r="ASQ1" s="722"/>
      <c r="ASR1" s="722"/>
      <c r="ASS1" s="721"/>
      <c r="AST1" s="722"/>
      <c r="ASU1" s="722"/>
      <c r="ASV1" s="722"/>
      <c r="ASW1" s="721"/>
      <c r="ASX1" s="722"/>
      <c r="ASY1" s="722"/>
      <c r="ASZ1" s="722"/>
      <c r="ATA1" s="721"/>
      <c r="ATB1" s="722"/>
      <c r="ATC1" s="722"/>
      <c r="ATD1" s="722"/>
      <c r="ATE1" s="721"/>
      <c r="ATF1" s="722"/>
      <c r="ATG1" s="722"/>
      <c r="ATH1" s="722"/>
      <c r="ATI1" s="721"/>
      <c r="ATJ1" s="722"/>
      <c r="ATK1" s="722"/>
      <c r="ATL1" s="722"/>
      <c r="ATM1" s="721"/>
      <c r="ATN1" s="722"/>
      <c r="ATO1" s="722"/>
      <c r="ATP1" s="722"/>
      <c r="ATQ1" s="721"/>
      <c r="ATR1" s="722"/>
      <c r="ATS1" s="722"/>
      <c r="ATT1" s="722"/>
      <c r="ATU1" s="721"/>
      <c r="ATV1" s="722"/>
      <c r="ATW1" s="722"/>
      <c r="ATX1" s="722"/>
      <c r="ATY1" s="721"/>
      <c r="ATZ1" s="722"/>
      <c r="AUA1" s="722"/>
      <c r="AUB1" s="722"/>
      <c r="AUC1" s="721"/>
      <c r="AUD1" s="722"/>
      <c r="AUE1" s="722"/>
      <c r="AUF1" s="722"/>
      <c r="AUG1" s="721"/>
      <c r="AUH1" s="722"/>
      <c r="AUI1" s="722"/>
      <c r="AUJ1" s="722"/>
      <c r="AUK1" s="721"/>
      <c r="AUL1" s="722"/>
      <c r="AUM1" s="722"/>
      <c r="AUN1" s="722"/>
      <c r="AUO1" s="721"/>
      <c r="AUP1" s="722"/>
      <c r="AUQ1" s="722"/>
      <c r="AUR1" s="722"/>
      <c r="AUS1" s="721"/>
      <c r="AUT1" s="722"/>
      <c r="AUU1" s="722"/>
      <c r="AUV1" s="722"/>
      <c r="AUW1" s="721"/>
      <c r="AUX1" s="722"/>
      <c r="AUY1" s="722"/>
      <c r="AUZ1" s="722"/>
      <c r="AVA1" s="721"/>
      <c r="AVB1" s="722"/>
      <c r="AVC1" s="722"/>
      <c r="AVD1" s="722"/>
      <c r="AVE1" s="721"/>
      <c r="AVF1" s="722"/>
      <c r="AVG1" s="722"/>
      <c r="AVH1" s="722"/>
      <c r="AVI1" s="721"/>
      <c r="AVJ1" s="722"/>
      <c r="AVK1" s="722"/>
      <c r="AVL1" s="722"/>
      <c r="AVM1" s="721"/>
      <c r="AVN1" s="722"/>
      <c r="AVO1" s="722"/>
      <c r="AVP1" s="722"/>
      <c r="AVQ1" s="721"/>
      <c r="AVR1" s="722"/>
      <c r="AVS1" s="722"/>
      <c r="AVT1" s="722"/>
      <c r="AVU1" s="721"/>
      <c r="AVV1" s="722"/>
      <c r="AVW1" s="722"/>
      <c r="AVX1" s="722"/>
      <c r="AVY1" s="721"/>
      <c r="AVZ1" s="722"/>
      <c r="AWA1" s="722"/>
      <c r="AWB1" s="722"/>
      <c r="AWC1" s="721"/>
      <c r="AWD1" s="722"/>
      <c r="AWE1" s="722"/>
      <c r="AWF1" s="722"/>
      <c r="AWG1" s="721"/>
      <c r="AWH1" s="722"/>
      <c r="AWI1" s="722"/>
      <c r="AWJ1" s="722"/>
      <c r="AWK1" s="721"/>
      <c r="AWL1" s="722"/>
      <c r="AWM1" s="722"/>
      <c r="AWN1" s="722"/>
      <c r="AWO1" s="721"/>
      <c r="AWP1" s="722"/>
      <c r="AWQ1" s="722"/>
      <c r="AWR1" s="722"/>
      <c r="AWS1" s="721"/>
      <c r="AWT1" s="722"/>
      <c r="AWU1" s="722"/>
      <c r="AWV1" s="722"/>
      <c r="AWW1" s="721"/>
      <c r="AWX1" s="722"/>
      <c r="AWY1" s="722"/>
      <c r="AWZ1" s="722"/>
      <c r="AXA1" s="721"/>
      <c r="AXB1" s="722"/>
      <c r="AXC1" s="722"/>
      <c r="AXD1" s="722"/>
      <c r="AXE1" s="721"/>
      <c r="AXF1" s="722"/>
      <c r="AXG1" s="722"/>
      <c r="AXH1" s="722"/>
      <c r="AXI1" s="721"/>
      <c r="AXJ1" s="722"/>
      <c r="AXK1" s="722"/>
      <c r="AXL1" s="722"/>
      <c r="AXM1" s="721"/>
      <c r="AXN1" s="722"/>
      <c r="AXO1" s="722"/>
      <c r="AXP1" s="722"/>
      <c r="AXQ1" s="721"/>
      <c r="AXR1" s="722"/>
      <c r="AXS1" s="722"/>
      <c r="AXT1" s="722"/>
      <c r="AXU1" s="721"/>
      <c r="AXV1" s="722"/>
      <c r="AXW1" s="722"/>
      <c r="AXX1" s="722"/>
      <c r="AXY1" s="721"/>
      <c r="AXZ1" s="722"/>
      <c r="AYA1" s="722"/>
      <c r="AYB1" s="722"/>
      <c r="AYC1" s="721"/>
      <c r="AYD1" s="722"/>
      <c r="AYE1" s="722"/>
      <c r="AYF1" s="722"/>
      <c r="AYG1" s="721"/>
      <c r="AYH1" s="722"/>
      <c r="AYI1" s="722"/>
      <c r="AYJ1" s="722"/>
      <c r="AYK1" s="721"/>
      <c r="AYL1" s="722"/>
      <c r="AYM1" s="722"/>
      <c r="AYN1" s="722"/>
      <c r="AYO1" s="721"/>
      <c r="AYP1" s="722"/>
      <c r="AYQ1" s="722"/>
      <c r="AYR1" s="722"/>
      <c r="AYS1" s="721"/>
      <c r="AYT1" s="722"/>
      <c r="AYU1" s="722"/>
      <c r="AYV1" s="722"/>
      <c r="AYW1" s="721"/>
      <c r="AYX1" s="722"/>
      <c r="AYY1" s="722"/>
      <c r="AYZ1" s="722"/>
      <c r="AZA1" s="721"/>
      <c r="AZB1" s="722"/>
      <c r="AZC1" s="722"/>
      <c r="AZD1" s="722"/>
      <c r="AZE1" s="721"/>
      <c r="AZF1" s="722"/>
      <c r="AZG1" s="722"/>
      <c r="AZH1" s="722"/>
      <c r="AZI1" s="721"/>
      <c r="AZJ1" s="722"/>
      <c r="AZK1" s="722"/>
      <c r="AZL1" s="722"/>
      <c r="AZM1" s="721"/>
      <c r="AZN1" s="722"/>
      <c r="AZO1" s="722"/>
      <c r="AZP1" s="722"/>
      <c r="AZQ1" s="721"/>
      <c r="AZR1" s="722"/>
      <c r="AZS1" s="722"/>
      <c r="AZT1" s="722"/>
      <c r="AZU1" s="721"/>
      <c r="AZV1" s="722"/>
      <c r="AZW1" s="722"/>
      <c r="AZX1" s="722"/>
      <c r="AZY1" s="721"/>
      <c r="AZZ1" s="722"/>
      <c r="BAA1" s="722"/>
      <c r="BAB1" s="722"/>
      <c r="BAC1" s="721"/>
      <c r="BAD1" s="722"/>
      <c r="BAE1" s="722"/>
      <c r="BAF1" s="722"/>
      <c r="BAG1" s="721"/>
      <c r="BAH1" s="722"/>
      <c r="BAI1" s="722"/>
      <c r="BAJ1" s="722"/>
      <c r="BAK1" s="721"/>
      <c r="BAL1" s="722"/>
      <c r="BAM1" s="722"/>
      <c r="BAN1" s="722"/>
      <c r="BAO1" s="721"/>
      <c r="BAP1" s="722"/>
      <c r="BAQ1" s="722"/>
      <c r="BAR1" s="722"/>
      <c r="BAS1" s="721"/>
      <c r="BAT1" s="722"/>
      <c r="BAU1" s="722"/>
      <c r="BAV1" s="722"/>
      <c r="BAW1" s="721"/>
      <c r="BAX1" s="722"/>
      <c r="BAY1" s="722"/>
      <c r="BAZ1" s="722"/>
      <c r="BBA1" s="721"/>
      <c r="BBB1" s="722"/>
      <c r="BBC1" s="722"/>
      <c r="BBD1" s="722"/>
      <c r="BBE1" s="721"/>
      <c r="BBF1" s="722"/>
      <c r="BBG1" s="722"/>
      <c r="BBH1" s="722"/>
      <c r="BBI1" s="721"/>
      <c r="BBJ1" s="722"/>
      <c r="BBK1" s="722"/>
      <c r="BBL1" s="722"/>
      <c r="BBM1" s="721"/>
      <c r="BBN1" s="722"/>
      <c r="BBO1" s="722"/>
      <c r="BBP1" s="722"/>
      <c r="BBQ1" s="721"/>
      <c r="BBR1" s="722"/>
      <c r="BBS1" s="722"/>
      <c r="BBT1" s="722"/>
      <c r="BBU1" s="721"/>
      <c r="BBV1" s="722"/>
      <c r="BBW1" s="722"/>
      <c r="BBX1" s="722"/>
      <c r="BBY1" s="721"/>
      <c r="BBZ1" s="722"/>
      <c r="BCA1" s="722"/>
      <c r="BCB1" s="722"/>
      <c r="BCC1" s="721"/>
      <c r="BCD1" s="722"/>
      <c r="BCE1" s="722"/>
      <c r="BCF1" s="722"/>
      <c r="BCG1" s="721"/>
      <c r="BCH1" s="722"/>
      <c r="BCI1" s="722"/>
      <c r="BCJ1" s="722"/>
      <c r="BCK1" s="721"/>
      <c r="BCL1" s="722"/>
      <c r="BCM1" s="722"/>
      <c r="BCN1" s="722"/>
      <c r="BCO1" s="721"/>
      <c r="BCP1" s="722"/>
      <c r="BCQ1" s="722"/>
      <c r="BCR1" s="722"/>
      <c r="BCS1" s="721"/>
      <c r="BCT1" s="722"/>
      <c r="BCU1" s="722"/>
      <c r="BCV1" s="722"/>
      <c r="BCW1" s="721"/>
      <c r="BCX1" s="722"/>
      <c r="BCY1" s="722"/>
      <c r="BCZ1" s="722"/>
      <c r="BDA1" s="721"/>
      <c r="BDB1" s="722"/>
      <c r="BDC1" s="722"/>
      <c r="BDD1" s="722"/>
      <c r="BDE1" s="721"/>
      <c r="BDF1" s="722"/>
      <c r="BDG1" s="722"/>
      <c r="BDH1" s="722"/>
      <c r="BDI1" s="721"/>
      <c r="BDJ1" s="722"/>
      <c r="BDK1" s="722"/>
      <c r="BDL1" s="722"/>
      <c r="BDM1" s="721"/>
      <c r="BDN1" s="722"/>
      <c r="BDO1" s="722"/>
      <c r="BDP1" s="722"/>
      <c r="BDQ1" s="721"/>
      <c r="BDR1" s="722"/>
      <c r="BDS1" s="722"/>
      <c r="BDT1" s="722"/>
      <c r="BDU1" s="721"/>
      <c r="BDV1" s="722"/>
      <c r="BDW1" s="722"/>
      <c r="BDX1" s="722"/>
      <c r="BDY1" s="721"/>
      <c r="BDZ1" s="722"/>
      <c r="BEA1" s="722"/>
      <c r="BEB1" s="722"/>
      <c r="BEC1" s="721"/>
      <c r="BED1" s="722"/>
      <c r="BEE1" s="722"/>
      <c r="BEF1" s="722"/>
      <c r="BEG1" s="721"/>
      <c r="BEH1" s="722"/>
      <c r="BEI1" s="722"/>
      <c r="BEJ1" s="722"/>
      <c r="BEK1" s="721"/>
      <c r="BEL1" s="722"/>
      <c r="BEM1" s="722"/>
      <c r="BEN1" s="722"/>
      <c r="BEO1" s="721"/>
      <c r="BEP1" s="722"/>
      <c r="BEQ1" s="722"/>
      <c r="BER1" s="722"/>
      <c r="BES1" s="721"/>
      <c r="BET1" s="722"/>
      <c r="BEU1" s="722"/>
      <c r="BEV1" s="722"/>
      <c r="BEW1" s="721"/>
      <c r="BEX1" s="722"/>
      <c r="BEY1" s="722"/>
      <c r="BEZ1" s="722"/>
      <c r="BFA1" s="721"/>
      <c r="BFB1" s="722"/>
      <c r="BFC1" s="722"/>
      <c r="BFD1" s="722"/>
      <c r="BFE1" s="721"/>
      <c r="BFF1" s="722"/>
      <c r="BFG1" s="722"/>
      <c r="BFH1" s="722"/>
      <c r="BFI1" s="721"/>
      <c r="BFJ1" s="722"/>
      <c r="BFK1" s="722"/>
      <c r="BFL1" s="722"/>
      <c r="BFM1" s="721"/>
      <c r="BFN1" s="722"/>
      <c r="BFO1" s="722"/>
      <c r="BFP1" s="722"/>
      <c r="BFQ1" s="721"/>
      <c r="BFR1" s="722"/>
      <c r="BFS1" s="722"/>
      <c r="BFT1" s="722"/>
      <c r="BFU1" s="721"/>
      <c r="BFV1" s="722"/>
      <c r="BFW1" s="722"/>
      <c r="BFX1" s="722"/>
      <c r="BFY1" s="721"/>
      <c r="BFZ1" s="722"/>
      <c r="BGA1" s="722"/>
      <c r="BGB1" s="722"/>
      <c r="BGC1" s="721"/>
      <c r="BGD1" s="722"/>
      <c r="BGE1" s="722"/>
      <c r="BGF1" s="722"/>
      <c r="BGG1" s="721"/>
      <c r="BGH1" s="722"/>
      <c r="BGI1" s="722"/>
      <c r="BGJ1" s="722"/>
      <c r="BGK1" s="721"/>
      <c r="BGL1" s="722"/>
      <c r="BGM1" s="722"/>
      <c r="BGN1" s="722"/>
      <c r="BGO1" s="721"/>
      <c r="BGP1" s="722"/>
      <c r="BGQ1" s="722"/>
      <c r="BGR1" s="722"/>
      <c r="BGS1" s="721"/>
      <c r="BGT1" s="722"/>
      <c r="BGU1" s="722"/>
      <c r="BGV1" s="722"/>
      <c r="BGW1" s="721"/>
      <c r="BGX1" s="722"/>
      <c r="BGY1" s="722"/>
      <c r="BGZ1" s="722"/>
      <c r="BHA1" s="721"/>
      <c r="BHB1" s="722"/>
      <c r="BHC1" s="722"/>
      <c r="BHD1" s="722"/>
      <c r="BHE1" s="721"/>
      <c r="BHF1" s="722"/>
      <c r="BHG1" s="722"/>
      <c r="BHH1" s="722"/>
      <c r="BHI1" s="721"/>
      <c r="BHJ1" s="722"/>
      <c r="BHK1" s="722"/>
      <c r="BHL1" s="722"/>
      <c r="BHM1" s="721"/>
      <c r="BHN1" s="722"/>
      <c r="BHO1" s="722"/>
      <c r="BHP1" s="722"/>
      <c r="BHQ1" s="721"/>
      <c r="BHR1" s="722"/>
      <c r="BHS1" s="722"/>
      <c r="BHT1" s="722"/>
      <c r="BHU1" s="721"/>
      <c r="BHV1" s="722"/>
      <c r="BHW1" s="722"/>
      <c r="BHX1" s="722"/>
      <c r="BHY1" s="721"/>
      <c r="BHZ1" s="722"/>
      <c r="BIA1" s="722"/>
      <c r="BIB1" s="722"/>
      <c r="BIC1" s="721"/>
      <c r="BID1" s="722"/>
      <c r="BIE1" s="722"/>
      <c r="BIF1" s="722"/>
      <c r="BIG1" s="721"/>
      <c r="BIH1" s="722"/>
      <c r="BII1" s="722"/>
      <c r="BIJ1" s="722"/>
      <c r="BIK1" s="721"/>
      <c r="BIL1" s="722"/>
      <c r="BIM1" s="722"/>
      <c r="BIN1" s="722"/>
      <c r="BIO1" s="721"/>
      <c r="BIP1" s="722"/>
      <c r="BIQ1" s="722"/>
      <c r="BIR1" s="722"/>
      <c r="BIS1" s="721"/>
      <c r="BIT1" s="722"/>
      <c r="BIU1" s="722"/>
      <c r="BIV1" s="722"/>
      <c r="BIW1" s="721"/>
      <c r="BIX1" s="722"/>
      <c r="BIY1" s="722"/>
      <c r="BIZ1" s="722"/>
      <c r="BJA1" s="721"/>
      <c r="BJB1" s="722"/>
      <c r="BJC1" s="722"/>
      <c r="BJD1" s="722"/>
      <c r="BJE1" s="721"/>
      <c r="BJF1" s="722"/>
      <c r="BJG1" s="722"/>
      <c r="BJH1" s="722"/>
      <c r="BJI1" s="721"/>
      <c r="BJJ1" s="722"/>
      <c r="BJK1" s="722"/>
      <c r="BJL1" s="722"/>
      <c r="BJM1" s="721"/>
      <c r="BJN1" s="722"/>
      <c r="BJO1" s="722"/>
      <c r="BJP1" s="722"/>
      <c r="BJQ1" s="721"/>
      <c r="BJR1" s="722"/>
      <c r="BJS1" s="722"/>
      <c r="BJT1" s="722"/>
      <c r="BJU1" s="721"/>
      <c r="BJV1" s="722"/>
      <c r="BJW1" s="722"/>
      <c r="BJX1" s="722"/>
      <c r="BJY1" s="721"/>
      <c r="BJZ1" s="722"/>
      <c r="BKA1" s="722"/>
      <c r="BKB1" s="722"/>
      <c r="BKC1" s="721"/>
      <c r="BKD1" s="722"/>
      <c r="BKE1" s="722"/>
      <c r="BKF1" s="722"/>
      <c r="BKG1" s="721"/>
      <c r="BKH1" s="722"/>
      <c r="BKI1" s="722"/>
      <c r="BKJ1" s="722"/>
      <c r="BKK1" s="721"/>
      <c r="BKL1" s="722"/>
      <c r="BKM1" s="722"/>
      <c r="BKN1" s="722"/>
      <c r="BKO1" s="721"/>
      <c r="BKP1" s="722"/>
      <c r="BKQ1" s="722"/>
      <c r="BKR1" s="722"/>
      <c r="BKS1" s="721"/>
      <c r="BKT1" s="722"/>
      <c r="BKU1" s="722"/>
      <c r="BKV1" s="722"/>
      <c r="BKW1" s="721"/>
      <c r="BKX1" s="722"/>
      <c r="BKY1" s="722"/>
      <c r="BKZ1" s="722"/>
      <c r="BLA1" s="721"/>
      <c r="BLB1" s="722"/>
      <c r="BLC1" s="722"/>
      <c r="BLD1" s="722"/>
      <c r="BLE1" s="721"/>
      <c r="BLF1" s="722"/>
      <c r="BLG1" s="722"/>
      <c r="BLH1" s="722"/>
      <c r="BLI1" s="721"/>
      <c r="BLJ1" s="722"/>
      <c r="BLK1" s="722"/>
      <c r="BLL1" s="722"/>
      <c r="BLM1" s="721"/>
      <c r="BLN1" s="722"/>
      <c r="BLO1" s="722"/>
      <c r="BLP1" s="722"/>
      <c r="BLQ1" s="721"/>
      <c r="BLR1" s="722"/>
      <c r="BLS1" s="722"/>
      <c r="BLT1" s="722"/>
      <c r="BLU1" s="721"/>
      <c r="BLV1" s="722"/>
      <c r="BLW1" s="722"/>
      <c r="BLX1" s="722"/>
      <c r="BLY1" s="721"/>
      <c r="BLZ1" s="722"/>
      <c r="BMA1" s="722"/>
      <c r="BMB1" s="722"/>
      <c r="BMC1" s="721"/>
      <c r="BMD1" s="722"/>
      <c r="BME1" s="722"/>
      <c r="BMF1" s="722"/>
      <c r="BMG1" s="721"/>
      <c r="BMH1" s="722"/>
      <c r="BMI1" s="722"/>
      <c r="BMJ1" s="722"/>
      <c r="BMK1" s="721"/>
      <c r="BML1" s="722"/>
      <c r="BMM1" s="722"/>
      <c r="BMN1" s="722"/>
      <c r="BMO1" s="721"/>
      <c r="BMP1" s="722"/>
      <c r="BMQ1" s="722"/>
      <c r="BMR1" s="722"/>
      <c r="BMS1" s="721"/>
      <c r="BMT1" s="722"/>
      <c r="BMU1" s="722"/>
      <c r="BMV1" s="722"/>
      <c r="BMW1" s="721"/>
      <c r="BMX1" s="722"/>
      <c r="BMY1" s="722"/>
      <c r="BMZ1" s="722"/>
      <c r="BNA1" s="721"/>
      <c r="BNB1" s="722"/>
      <c r="BNC1" s="722"/>
      <c r="BND1" s="722"/>
      <c r="BNE1" s="721"/>
      <c r="BNF1" s="722"/>
      <c r="BNG1" s="722"/>
      <c r="BNH1" s="722"/>
      <c r="BNI1" s="721"/>
      <c r="BNJ1" s="722"/>
      <c r="BNK1" s="722"/>
      <c r="BNL1" s="722"/>
      <c r="BNM1" s="721"/>
      <c r="BNN1" s="722"/>
      <c r="BNO1" s="722"/>
      <c r="BNP1" s="722"/>
      <c r="BNQ1" s="721"/>
      <c r="BNR1" s="722"/>
      <c r="BNS1" s="722"/>
      <c r="BNT1" s="722"/>
      <c r="BNU1" s="721"/>
      <c r="BNV1" s="722"/>
      <c r="BNW1" s="722"/>
      <c r="BNX1" s="722"/>
      <c r="BNY1" s="721"/>
      <c r="BNZ1" s="722"/>
      <c r="BOA1" s="722"/>
      <c r="BOB1" s="722"/>
      <c r="BOC1" s="721"/>
      <c r="BOD1" s="722"/>
      <c r="BOE1" s="722"/>
      <c r="BOF1" s="722"/>
      <c r="BOG1" s="721"/>
      <c r="BOH1" s="722"/>
      <c r="BOI1" s="722"/>
      <c r="BOJ1" s="722"/>
      <c r="BOK1" s="721"/>
      <c r="BOL1" s="722"/>
      <c r="BOM1" s="722"/>
      <c r="BON1" s="722"/>
      <c r="BOO1" s="721"/>
      <c r="BOP1" s="722"/>
      <c r="BOQ1" s="722"/>
      <c r="BOR1" s="722"/>
      <c r="BOS1" s="721"/>
      <c r="BOT1" s="722"/>
      <c r="BOU1" s="722"/>
      <c r="BOV1" s="722"/>
      <c r="BOW1" s="721"/>
      <c r="BOX1" s="722"/>
      <c r="BOY1" s="722"/>
      <c r="BOZ1" s="722"/>
      <c r="BPA1" s="721"/>
      <c r="BPB1" s="722"/>
      <c r="BPC1" s="722"/>
      <c r="BPD1" s="722"/>
      <c r="BPE1" s="721"/>
      <c r="BPF1" s="722"/>
      <c r="BPG1" s="722"/>
      <c r="BPH1" s="722"/>
      <c r="BPI1" s="721"/>
      <c r="BPJ1" s="722"/>
      <c r="BPK1" s="722"/>
      <c r="BPL1" s="722"/>
      <c r="BPM1" s="721"/>
      <c r="BPN1" s="722"/>
      <c r="BPO1" s="722"/>
      <c r="BPP1" s="722"/>
      <c r="BPQ1" s="721"/>
      <c r="BPR1" s="722"/>
      <c r="BPS1" s="722"/>
      <c r="BPT1" s="722"/>
      <c r="BPU1" s="721"/>
      <c r="BPV1" s="722"/>
      <c r="BPW1" s="722"/>
      <c r="BPX1" s="722"/>
      <c r="BPY1" s="721"/>
      <c r="BPZ1" s="722"/>
      <c r="BQA1" s="722"/>
      <c r="BQB1" s="722"/>
      <c r="BQC1" s="721"/>
      <c r="BQD1" s="722"/>
      <c r="BQE1" s="722"/>
      <c r="BQF1" s="722"/>
      <c r="BQG1" s="721"/>
      <c r="BQH1" s="722"/>
      <c r="BQI1" s="722"/>
      <c r="BQJ1" s="722"/>
      <c r="BQK1" s="721"/>
      <c r="BQL1" s="722"/>
      <c r="BQM1" s="722"/>
      <c r="BQN1" s="722"/>
      <c r="BQO1" s="721"/>
      <c r="BQP1" s="722"/>
      <c r="BQQ1" s="722"/>
      <c r="BQR1" s="722"/>
      <c r="BQS1" s="721"/>
      <c r="BQT1" s="722"/>
      <c r="BQU1" s="722"/>
      <c r="BQV1" s="722"/>
      <c r="BQW1" s="721"/>
      <c r="BQX1" s="722"/>
      <c r="BQY1" s="722"/>
      <c r="BQZ1" s="722"/>
      <c r="BRA1" s="721"/>
      <c r="BRB1" s="722"/>
      <c r="BRC1" s="722"/>
      <c r="BRD1" s="722"/>
      <c r="BRE1" s="721"/>
      <c r="BRF1" s="722"/>
      <c r="BRG1" s="722"/>
      <c r="BRH1" s="722"/>
      <c r="BRI1" s="721"/>
      <c r="BRJ1" s="722"/>
      <c r="BRK1" s="722"/>
      <c r="BRL1" s="722"/>
      <c r="BRM1" s="721"/>
      <c r="BRN1" s="722"/>
      <c r="BRO1" s="722"/>
      <c r="BRP1" s="722"/>
      <c r="BRQ1" s="721"/>
      <c r="BRR1" s="722"/>
      <c r="BRS1" s="722"/>
      <c r="BRT1" s="722"/>
      <c r="BRU1" s="721"/>
      <c r="BRV1" s="722"/>
      <c r="BRW1" s="722"/>
      <c r="BRX1" s="722"/>
      <c r="BRY1" s="721"/>
      <c r="BRZ1" s="722"/>
      <c r="BSA1" s="722"/>
      <c r="BSB1" s="722"/>
      <c r="BSC1" s="721"/>
      <c r="BSD1" s="722"/>
      <c r="BSE1" s="722"/>
      <c r="BSF1" s="722"/>
      <c r="BSG1" s="721"/>
      <c r="BSH1" s="722"/>
      <c r="BSI1" s="722"/>
      <c r="BSJ1" s="722"/>
      <c r="BSK1" s="721"/>
      <c r="BSL1" s="722"/>
      <c r="BSM1" s="722"/>
      <c r="BSN1" s="722"/>
      <c r="BSO1" s="721"/>
      <c r="BSP1" s="722"/>
      <c r="BSQ1" s="722"/>
      <c r="BSR1" s="722"/>
      <c r="BSS1" s="721"/>
      <c r="BST1" s="722"/>
      <c r="BSU1" s="722"/>
      <c r="BSV1" s="722"/>
      <c r="BSW1" s="721"/>
      <c r="BSX1" s="722"/>
      <c r="BSY1" s="722"/>
      <c r="BSZ1" s="722"/>
      <c r="BTA1" s="721"/>
      <c r="BTB1" s="722"/>
      <c r="BTC1" s="722"/>
      <c r="BTD1" s="722"/>
      <c r="BTE1" s="721"/>
      <c r="BTF1" s="722"/>
      <c r="BTG1" s="722"/>
      <c r="BTH1" s="722"/>
      <c r="BTI1" s="721"/>
      <c r="BTJ1" s="722"/>
      <c r="BTK1" s="722"/>
      <c r="BTL1" s="722"/>
      <c r="BTM1" s="721"/>
      <c r="BTN1" s="722"/>
      <c r="BTO1" s="722"/>
      <c r="BTP1" s="722"/>
      <c r="BTQ1" s="721"/>
      <c r="BTR1" s="722"/>
      <c r="BTS1" s="722"/>
      <c r="BTT1" s="722"/>
      <c r="BTU1" s="721"/>
      <c r="BTV1" s="722"/>
      <c r="BTW1" s="722"/>
      <c r="BTX1" s="722"/>
      <c r="BTY1" s="721"/>
      <c r="BTZ1" s="722"/>
      <c r="BUA1" s="722"/>
      <c r="BUB1" s="722"/>
      <c r="BUC1" s="721"/>
      <c r="BUD1" s="722"/>
      <c r="BUE1" s="722"/>
      <c r="BUF1" s="722"/>
      <c r="BUG1" s="721"/>
      <c r="BUH1" s="722"/>
      <c r="BUI1" s="722"/>
      <c r="BUJ1" s="722"/>
      <c r="BUK1" s="721"/>
      <c r="BUL1" s="722"/>
      <c r="BUM1" s="722"/>
      <c r="BUN1" s="722"/>
      <c r="BUO1" s="721"/>
      <c r="BUP1" s="722"/>
      <c r="BUQ1" s="722"/>
      <c r="BUR1" s="722"/>
      <c r="BUS1" s="721"/>
      <c r="BUT1" s="722"/>
      <c r="BUU1" s="722"/>
      <c r="BUV1" s="722"/>
      <c r="BUW1" s="721"/>
      <c r="BUX1" s="722"/>
      <c r="BUY1" s="722"/>
      <c r="BUZ1" s="722"/>
      <c r="BVA1" s="721"/>
      <c r="BVB1" s="722"/>
      <c r="BVC1" s="722"/>
      <c r="BVD1" s="722"/>
      <c r="BVE1" s="721"/>
      <c r="BVF1" s="722"/>
      <c r="BVG1" s="722"/>
      <c r="BVH1" s="722"/>
      <c r="BVI1" s="721"/>
      <c r="BVJ1" s="722"/>
      <c r="BVK1" s="722"/>
      <c r="BVL1" s="722"/>
      <c r="BVM1" s="721"/>
      <c r="BVN1" s="722"/>
      <c r="BVO1" s="722"/>
      <c r="BVP1" s="722"/>
      <c r="BVQ1" s="721"/>
      <c r="BVR1" s="722"/>
      <c r="BVS1" s="722"/>
      <c r="BVT1" s="722"/>
      <c r="BVU1" s="721"/>
      <c r="BVV1" s="722"/>
      <c r="BVW1" s="722"/>
      <c r="BVX1" s="722"/>
      <c r="BVY1" s="721"/>
      <c r="BVZ1" s="722"/>
      <c r="BWA1" s="722"/>
      <c r="BWB1" s="722"/>
      <c r="BWC1" s="721"/>
      <c r="BWD1" s="722"/>
      <c r="BWE1" s="722"/>
      <c r="BWF1" s="722"/>
      <c r="BWG1" s="721"/>
      <c r="BWH1" s="722"/>
      <c r="BWI1" s="722"/>
      <c r="BWJ1" s="722"/>
      <c r="BWK1" s="721"/>
      <c r="BWL1" s="722"/>
      <c r="BWM1" s="722"/>
      <c r="BWN1" s="722"/>
      <c r="BWO1" s="721"/>
      <c r="BWP1" s="722"/>
      <c r="BWQ1" s="722"/>
      <c r="BWR1" s="722"/>
      <c r="BWS1" s="721"/>
      <c r="BWT1" s="722"/>
      <c r="BWU1" s="722"/>
      <c r="BWV1" s="722"/>
      <c r="BWW1" s="721"/>
      <c r="BWX1" s="722"/>
      <c r="BWY1" s="722"/>
      <c r="BWZ1" s="722"/>
      <c r="BXA1" s="721"/>
      <c r="BXB1" s="722"/>
      <c r="BXC1" s="722"/>
      <c r="BXD1" s="722"/>
      <c r="BXE1" s="721"/>
      <c r="BXF1" s="722"/>
      <c r="BXG1" s="722"/>
      <c r="BXH1" s="722"/>
      <c r="BXI1" s="721"/>
      <c r="BXJ1" s="722"/>
      <c r="BXK1" s="722"/>
      <c r="BXL1" s="722"/>
      <c r="BXM1" s="721"/>
      <c r="BXN1" s="722"/>
      <c r="BXO1" s="722"/>
      <c r="BXP1" s="722"/>
      <c r="BXQ1" s="721"/>
      <c r="BXR1" s="722"/>
      <c r="BXS1" s="722"/>
      <c r="BXT1" s="722"/>
      <c r="BXU1" s="721"/>
      <c r="BXV1" s="722"/>
      <c r="BXW1" s="722"/>
      <c r="BXX1" s="722"/>
      <c r="BXY1" s="721"/>
      <c r="BXZ1" s="722"/>
      <c r="BYA1" s="722"/>
      <c r="BYB1" s="722"/>
      <c r="BYC1" s="721"/>
      <c r="BYD1" s="722"/>
      <c r="BYE1" s="722"/>
      <c r="BYF1" s="722"/>
      <c r="BYG1" s="721"/>
      <c r="BYH1" s="722"/>
      <c r="BYI1" s="722"/>
      <c r="BYJ1" s="722"/>
      <c r="BYK1" s="721"/>
      <c r="BYL1" s="722"/>
      <c r="BYM1" s="722"/>
      <c r="BYN1" s="722"/>
      <c r="BYO1" s="721"/>
      <c r="BYP1" s="722"/>
      <c r="BYQ1" s="722"/>
      <c r="BYR1" s="722"/>
      <c r="BYS1" s="721"/>
      <c r="BYT1" s="722"/>
      <c r="BYU1" s="722"/>
      <c r="BYV1" s="722"/>
      <c r="BYW1" s="721"/>
      <c r="BYX1" s="722"/>
      <c r="BYY1" s="722"/>
      <c r="BYZ1" s="722"/>
      <c r="BZA1" s="721"/>
      <c r="BZB1" s="722"/>
      <c r="BZC1" s="722"/>
      <c r="BZD1" s="722"/>
      <c r="BZE1" s="721"/>
      <c r="BZF1" s="722"/>
      <c r="BZG1" s="722"/>
      <c r="BZH1" s="722"/>
      <c r="BZI1" s="721"/>
      <c r="BZJ1" s="722"/>
      <c r="BZK1" s="722"/>
      <c r="BZL1" s="722"/>
      <c r="BZM1" s="721"/>
      <c r="BZN1" s="722"/>
      <c r="BZO1" s="722"/>
      <c r="BZP1" s="722"/>
      <c r="BZQ1" s="721"/>
      <c r="BZR1" s="722"/>
      <c r="BZS1" s="722"/>
      <c r="BZT1" s="722"/>
      <c r="BZU1" s="721"/>
      <c r="BZV1" s="722"/>
      <c r="BZW1" s="722"/>
      <c r="BZX1" s="722"/>
      <c r="BZY1" s="721"/>
      <c r="BZZ1" s="722"/>
      <c r="CAA1" s="722"/>
      <c r="CAB1" s="722"/>
      <c r="CAC1" s="721"/>
      <c r="CAD1" s="722"/>
      <c r="CAE1" s="722"/>
      <c r="CAF1" s="722"/>
      <c r="CAG1" s="721"/>
      <c r="CAH1" s="722"/>
      <c r="CAI1" s="722"/>
      <c r="CAJ1" s="722"/>
      <c r="CAK1" s="721"/>
      <c r="CAL1" s="722"/>
      <c r="CAM1" s="722"/>
      <c r="CAN1" s="722"/>
      <c r="CAO1" s="721"/>
      <c r="CAP1" s="722"/>
      <c r="CAQ1" s="722"/>
      <c r="CAR1" s="722"/>
      <c r="CAS1" s="721"/>
      <c r="CAT1" s="722"/>
      <c r="CAU1" s="722"/>
      <c r="CAV1" s="722"/>
      <c r="CAW1" s="721"/>
      <c r="CAX1" s="722"/>
      <c r="CAY1" s="722"/>
      <c r="CAZ1" s="722"/>
      <c r="CBA1" s="721"/>
      <c r="CBB1" s="722"/>
      <c r="CBC1" s="722"/>
      <c r="CBD1" s="722"/>
      <c r="CBE1" s="721"/>
      <c r="CBF1" s="722"/>
      <c r="CBG1" s="722"/>
      <c r="CBH1" s="722"/>
      <c r="CBI1" s="721"/>
      <c r="CBJ1" s="722"/>
      <c r="CBK1" s="722"/>
      <c r="CBL1" s="722"/>
      <c r="CBM1" s="721"/>
      <c r="CBN1" s="722"/>
      <c r="CBO1" s="722"/>
      <c r="CBP1" s="722"/>
      <c r="CBQ1" s="721"/>
      <c r="CBR1" s="722"/>
      <c r="CBS1" s="722"/>
      <c r="CBT1" s="722"/>
      <c r="CBU1" s="721"/>
      <c r="CBV1" s="722"/>
      <c r="CBW1" s="722"/>
      <c r="CBX1" s="722"/>
      <c r="CBY1" s="721"/>
      <c r="CBZ1" s="722"/>
      <c r="CCA1" s="722"/>
      <c r="CCB1" s="722"/>
      <c r="CCC1" s="721"/>
      <c r="CCD1" s="722"/>
      <c r="CCE1" s="722"/>
      <c r="CCF1" s="722"/>
      <c r="CCG1" s="721"/>
      <c r="CCH1" s="722"/>
      <c r="CCI1" s="722"/>
      <c r="CCJ1" s="722"/>
      <c r="CCK1" s="721"/>
      <c r="CCL1" s="722"/>
      <c r="CCM1" s="722"/>
      <c r="CCN1" s="722"/>
      <c r="CCO1" s="721"/>
      <c r="CCP1" s="722"/>
      <c r="CCQ1" s="722"/>
      <c r="CCR1" s="722"/>
      <c r="CCS1" s="721"/>
      <c r="CCT1" s="722"/>
      <c r="CCU1" s="722"/>
      <c r="CCV1" s="722"/>
      <c r="CCW1" s="721"/>
      <c r="CCX1" s="722"/>
      <c r="CCY1" s="722"/>
      <c r="CCZ1" s="722"/>
      <c r="CDA1" s="721"/>
      <c r="CDB1" s="722"/>
      <c r="CDC1" s="722"/>
      <c r="CDD1" s="722"/>
      <c r="CDE1" s="721"/>
      <c r="CDF1" s="722"/>
      <c r="CDG1" s="722"/>
      <c r="CDH1" s="722"/>
      <c r="CDI1" s="721"/>
      <c r="CDJ1" s="722"/>
      <c r="CDK1" s="722"/>
      <c r="CDL1" s="722"/>
      <c r="CDM1" s="721"/>
      <c r="CDN1" s="722"/>
      <c r="CDO1" s="722"/>
      <c r="CDP1" s="722"/>
      <c r="CDQ1" s="721"/>
      <c r="CDR1" s="722"/>
      <c r="CDS1" s="722"/>
      <c r="CDT1" s="722"/>
      <c r="CDU1" s="721"/>
      <c r="CDV1" s="722"/>
      <c r="CDW1" s="722"/>
      <c r="CDX1" s="722"/>
      <c r="CDY1" s="721"/>
      <c r="CDZ1" s="722"/>
      <c r="CEA1" s="722"/>
      <c r="CEB1" s="722"/>
      <c r="CEC1" s="721"/>
      <c r="CED1" s="722"/>
      <c r="CEE1" s="722"/>
      <c r="CEF1" s="722"/>
      <c r="CEG1" s="721"/>
      <c r="CEH1" s="722"/>
      <c r="CEI1" s="722"/>
      <c r="CEJ1" s="722"/>
      <c r="CEK1" s="721"/>
      <c r="CEL1" s="722"/>
      <c r="CEM1" s="722"/>
      <c r="CEN1" s="722"/>
      <c r="CEO1" s="721"/>
      <c r="CEP1" s="722"/>
      <c r="CEQ1" s="722"/>
      <c r="CER1" s="722"/>
      <c r="CES1" s="721"/>
      <c r="CET1" s="722"/>
      <c r="CEU1" s="722"/>
      <c r="CEV1" s="722"/>
      <c r="CEW1" s="721"/>
      <c r="CEX1" s="722"/>
      <c r="CEY1" s="722"/>
      <c r="CEZ1" s="722"/>
      <c r="CFA1" s="721"/>
      <c r="CFB1" s="722"/>
      <c r="CFC1" s="722"/>
      <c r="CFD1" s="722"/>
      <c r="CFE1" s="721"/>
      <c r="CFF1" s="722"/>
      <c r="CFG1" s="722"/>
      <c r="CFH1" s="722"/>
      <c r="CFI1" s="721"/>
      <c r="CFJ1" s="722"/>
      <c r="CFK1" s="722"/>
      <c r="CFL1" s="722"/>
      <c r="CFM1" s="721"/>
      <c r="CFN1" s="722"/>
      <c r="CFO1" s="722"/>
      <c r="CFP1" s="722"/>
      <c r="CFQ1" s="721"/>
      <c r="CFR1" s="722"/>
      <c r="CFS1" s="722"/>
      <c r="CFT1" s="722"/>
      <c r="CFU1" s="721"/>
      <c r="CFV1" s="722"/>
      <c r="CFW1" s="722"/>
      <c r="CFX1" s="722"/>
      <c r="CFY1" s="721"/>
      <c r="CFZ1" s="722"/>
      <c r="CGA1" s="722"/>
      <c r="CGB1" s="722"/>
      <c r="CGC1" s="721"/>
      <c r="CGD1" s="722"/>
      <c r="CGE1" s="722"/>
      <c r="CGF1" s="722"/>
      <c r="CGG1" s="721"/>
      <c r="CGH1" s="722"/>
      <c r="CGI1" s="722"/>
      <c r="CGJ1" s="722"/>
      <c r="CGK1" s="721"/>
      <c r="CGL1" s="722"/>
      <c r="CGM1" s="722"/>
      <c r="CGN1" s="722"/>
      <c r="CGO1" s="721"/>
      <c r="CGP1" s="722"/>
      <c r="CGQ1" s="722"/>
      <c r="CGR1" s="722"/>
      <c r="CGS1" s="721"/>
      <c r="CGT1" s="722"/>
      <c r="CGU1" s="722"/>
      <c r="CGV1" s="722"/>
      <c r="CGW1" s="721"/>
      <c r="CGX1" s="722"/>
      <c r="CGY1" s="722"/>
      <c r="CGZ1" s="722"/>
      <c r="CHA1" s="721"/>
      <c r="CHB1" s="722"/>
      <c r="CHC1" s="722"/>
      <c r="CHD1" s="722"/>
      <c r="CHE1" s="721"/>
      <c r="CHF1" s="722"/>
      <c r="CHG1" s="722"/>
      <c r="CHH1" s="722"/>
      <c r="CHI1" s="721"/>
      <c r="CHJ1" s="722"/>
      <c r="CHK1" s="722"/>
      <c r="CHL1" s="722"/>
      <c r="CHM1" s="721"/>
      <c r="CHN1" s="722"/>
      <c r="CHO1" s="722"/>
      <c r="CHP1" s="722"/>
      <c r="CHQ1" s="721"/>
      <c r="CHR1" s="722"/>
      <c r="CHS1" s="722"/>
      <c r="CHT1" s="722"/>
      <c r="CHU1" s="721"/>
      <c r="CHV1" s="722"/>
      <c r="CHW1" s="722"/>
      <c r="CHX1" s="722"/>
      <c r="CHY1" s="721"/>
      <c r="CHZ1" s="722"/>
      <c r="CIA1" s="722"/>
      <c r="CIB1" s="722"/>
      <c r="CIC1" s="721"/>
      <c r="CID1" s="722"/>
      <c r="CIE1" s="722"/>
      <c r="CIF1" s="722"/>
      <c r="CIG1" s="721"/>
      <c r="CIH1" s="722"/>
      <c r="CII1" s="722"/>
      <c r="CIJ1" s="722"/>
      <c r="CIK1" s="721"/>
      <c r="CIL1" s="722"/>
      <c r="CIM1" s="722"/>
      <c r="CIN1" s="722"/>
      <c r="CIO1" s="721"/>
      <c r="CIP1" s="722"/>
      <c r="CIQ1" s="722"/>
      <c r="CIR1" s="722"/>
      <c r="CIS1" s="721"/>
      <c r="CIT1" s="722"/>
      <c r="CIU1" s="722"/>
      <c r="CIV1" s="722"/>
      <c r="CIW1" s="721"/>
      <c r="CIX1" s="722"/>
      <c r="CIY1" s="722"/>
      <c r="CIZ1" s="722"/>
      <c r="CJA1" s="721"/>
      <c r="CJB1" s="722"/>
      <c r="CJC1" s="722"/>
      <c r="CJD1" s="722"/>
      <c r="CJE1" s="721"/>
      <c r="CJF1" s="722"/>
      <c r="CJG1" s="722"/>
      <c r="CJH1" s="722"/>
      <c r="CJI1" s="721"/>
      <c r="CJJ1" s="722"/>
      <c r="CJK1" s="722"/>
      <c r="CJL1" s="722"/>
      <c r="CJM1" s="721"/>
      <c r="CJN1" s="722"/>
      <c r="CJO1" s="722"/>
      <c r="CJP1" s="722"/>
      <c r="CJQ1" s="721"/>
      <c r="CJR1" s="722"/>
      <c r="CJS1" s="722"/>
      <c r="CJT1" s="722"/>
      <c r="CJU1" s="721"/>
      <c r="CJV1" s="722"/>
      <c r="CJW1" s="722"/>
      <c r="CJX1" s="722"/>
      <c r="CJY1" s="721"/>
      <c r="CJZ1" s="722"/>
      <c r="CKA1" s="722"/>
      <c r="CKB1" s="722"/>
      <c r="CKC1" s="721"/>
      <c r="CKD1" s="722"/>
      <c r="CKE1" s="722"/>
      <c r="CKF1" s="722"/>
      <c r="CKG1" s="721"/>
      <c r="CKH1" s="722"/>
      <c r="CKI1" s="722"/>
      <c r="CKJ1" s="722"/>
      <c r="CKK1" s="721"/>
      <c r="CKL1" s="722"/>
      <c r="CKM1" s="722"/>
      <c r="CKN1" s="722"/>
      <c r="CKO1" s="721"/>
      <c r="CKP1" s="722"/>
      <c r="CKQ1" s="722"/>
      <c r="CKR1" s="722"/>
      <c r="CKS1" s="721"/>
      <c r="CKT1" s="722"/>
      <c r="CKU1" s="722"/>
      <c r="CKV1" s="722"/>
      <c r="CKW1" s="721"/>
      <c r="CKX1" s="722"/>
      <c r="CKY1" s="722"/>
      <c r="CKZ1" s="722"/>
      <c r="CLA1" s="721"/>
      <c r="CLB1" s="722"/>
      <c r="CLC1" s="722"/>
      <c r="CLD1" s="722"/>
      <c r="CLE1" s="721"/>
      <c r="CLF1" s="722"/>
      <c r="CLG1" s="722"/>
      <c r="CLH1" s="722"/>
      <c r="CLI1" s="721"/>
      <c r="CLJ1" s="722"/>
      <c r="CLK1" s="722"/>
      <c r="CLL1" s="722"/>
      <c r="CLM1" s="721"/>
      <c r="CLN1" s="722"/>
      <c r="CLO1" s="722"/>
      <c r="CLP1" s="722"/>
      <c r="CLQ1" s="721"/>
      <c r="CLR1" s="722"/>
      <c r="CLS1" s="722"/>
      <c r="CLT1" s="722"/>
      <c r="CLU1" s="721"/>
      <c r="CLV1" s="722"/>
      <c r="CLW1" s="722"/>
      <c r="CLX1" s="722"/>
      <c r="CLY1" s="721"/>
      <c r="CLZ1" s="722"/>
      <c r="CMA1" s="722"/>
      <c r="CMB1" s="722"/>
      <c r="CMC1" s="721"/>
      <c r="CMD1" s="722"/>
      <c r="CME1" s="722"/>
      <c r="CMF1" s="722"/>
      <c r="CMG1" s="721"/>
      <c r="CMH1" s="722"/>
      <c r="CMI1" s="722"/>
      <c r="CMJ1" s="722"/>
      <c r="CMK1" s="721"/>
      <c r="CML1" s="722"/>
      <c r="CMM1" s="722"/>
      <c r="CMN1" s="722"/>
      <c r="CMO1" s="721"/>
      <c r="CMP1" s="722"/>
      <c r="CMQ1" s="722"/>
      <c r="CMR1" s="722"/>
      <c r="CMS1" s="721"/>
      <c r="CMT1" s="722"/>
      <c r="CMU1" s="722"/>
      <c r="CMV1" s="722"/>
      <c r="CMW1" s="721"/>
      <c r="CMX1" s="722"/>
      <c r="CMY1" s="722"/>
      <c r="CMZ1" s="722"/>
      <c r="CNA1" s="721"/>
      <c r="CNB1" s="722"/>
      <c r="CNC1" s="722"/>
      <c r="CND1" s="722"/>
      <c r="CNE1" s="721"/>
      <c r="CNF1" s="722"/>
      <c r="CNG1" s="722"/>
      <c r="CNH1" s="722"/>
      <c r="CNI1" s="721"/>
      <c r="CNJ1" s="722"/>
      <c r="CNK1" s="722"/>
      <c r="CNL1" s="722"/>
      <c r="CNM1" s="721"/>
      <c r="CNN1" s="722"/>
      <c r="CNO1" s="722"/>
      <c r="CNP1" s="722"/>
      <c r="CNQ1" s="721"/>
      <c r="CNR1" s="722"/>
      <c r="CNS1" s="722"/>
      <c r="CNT1" s="722"/>
      <c r="CNU1" s="721"/>
      <c r="CNV1" s="722"/>
      <c r="CNW1" s="722"/>
      <c r="CNX1" s="722"/>
      <c r="CNY1" s="721"/>
      <c r="CNZ1" s="722"/>
      <c r="COA1" s="722"/>
      <c r="COB1" s="722"/>
      <c r="COC1" s="721"/>
      <c r="COD1" s="722"/>
      <c r="COE1" s="722"/>
      <c r="COF1" s="722"/>
      <c r="COG1" s="721"/>
      <c r="COH1" s="722"/>
      <c r="COI1" s="722"/>
      <c r="COJ1" s="722"/>
      <c r="COK1" s="721"/>
      <c r="COL1" s="722"/>
      <c r="COM1" s="722"/>
      <c r="CON1" s="722"/>
      <c r="COO1" s="721"/>
      <c r="COP1" s="722"/>
      <c r="COQ1" s="722"/>
      <c r="COR1" s="722"/>
      <c r="COS1" s="721"/>
      <c r="COT1" s="722"/>
      <c r="COU1" s="722"/>
      <c r="COV1" s="722"/>
      <c r="COW1" s="721"/>
      <c r="COX1" s="722"/>
      <c r="COY1" s="722"/>
      <c r="COZ1" s="722"/>
      <c r="CPA1" s="721"/>
      <c r="CPB1" s="722"/>
      <c r="CPC1" s="722"/>
      <c r="CPD1" s="722"/>
      <c r="CPE1" s="721"/>
      <c r="CPF1" s="722"/>
      <c r="CPG1" s="722"/>
      <c r="CPH1" s="722"/>
      <c r="CPI1" s="721"/>
      <c r="CPJ1" s="722"/>
      <c r="CPK1" s="722"/>
      <c r="CPL1" s="722"/>
      <c r="CPM1" s="721"/>
      <c r="CPN1" s="722"/>
      <c r="CPO1" s="722"/>
      <c r="CPP1" s="722"/>
      <c r="CPQ1" s="721"/>
      <c r="CPR1" s="722"/>
      <c r="CPS1" s="722"/>
      <c r="CPT1" s="722"/>
      <c r="CPU1" s="721"/>
      <c r="CPV1" s="722"/>
      <c r="CPW1" s="722"/>
      <c r="CPX1" s="722"/>
      <c r="CPY1" s="721"/>
      <c r="CPZ1" s="722"/>
      <c r="CQA1" s="722"/>
      <c r="CQB1" s="722"/>
      <c r="CQC1" s="721"/>
      <c r="CQD1" s="722"/>
      <c r="CQE1" s="722"/>
      <c r="CQF1" s="722"/>
      <c r="CQG1" s="721"/>
      <c r="CQH1" s="722"/>
      <c r="CQI1" s="722"/>
      <c r="CQJ1" s="722"/>
      <c r="CQK1" s="721"/>
      <c r="CQL1" s="722"/>
      <c r="CQM1" s="722"/>
      <c r="CQN1" s="722"/>
      <c r="CQO1" s="721"/>
      <c r="CQP1" s="722"/>
      <c r="CQQ1" s="722"/>
      <c r="CQR1" s="722"/>
      <c r="CQS1" s="721"/>
      <c r="CQT1" s="722"/>
      <c r="CQU1" s="722"/>
      <c r="CQV1" s="722"/>
      <c r="CQW1" s="721"/>
      <c r="CQX1" s="722"/>
      <c r="CQY1" s="722"/>
      <c r="CQZ1" s="722"/>
      <c r="CRA1" s="721"/>
      <c r="CRB1" s="722"/>
      <c r="CRC1" s="722"/>
      <c r="CRD1" s="722"/>
      <c r="CRE1" s="721"/>
      <c r="CRF1" s="722"/>
      <c r="CRG1" s="722"/>
      <c r="CRH1" s="722"/>
      <c r="CRI1" s="721"/>
      <c r="CRJ1" s="722"/>
      <c r="CRK1" s="722"/>
      <c r="CRL1" s="722"/>
      <c r="CRM1" s="721"/>
      <c r="CRN1" s="722"/>
      <c r="CRO1" s="722"/>
      <c r="CRP1" s="722"/>
      <c r="CRQ1" s="721"/>
      <c r="CRR1" s="722"/>
      <c r="CRS1" s="722"/>
      <c r="CRT1" s="722"/>
      <c r="CRU1" s="721"/>
      <c r="CRV1" s="722"/>
      <c r="CRW1" s="722"/>
      <c r="CRX1" s="722"/>
      <c r="CRY1" s="721"/>
      <c r="CRZ1" s="722"/>
      <c r="CSA1" s="722"/>
      <c r="CSB1" s="722"/>
      <c r="CSC1" s="721"/>
      <c r="CSD1" s="722"/>
      <c r="CSE1" s="722"/>
      <c r="CSF1" s="722"/>
      <c r="CSG1" s="721"/>
      <c r="CSH1" s="722"/>
      <c r="CSI1" s="722"/>
      <c r="CSJ1" s="722"/>
      <c r="CSK1" s="721"/>
      <c r="CSL1" s="722"/>
      <c r="CSM1" s="722"/>
      <c r="CSN1" s="722"/>
      <c r="CSO1" s="721"/>
      <c r="CSP1" s="722"/>
      <c r="CSQ1" s="722"/>
      <c r="CSR1" s="722"/>
      <c r="CSS1" s="721"/>
      <c r="CST1" s="722"/>
      <c r="CSU1" s="722"/>
      <c r="CSV1" s="722"/>
      <c r="CSW1" s="721"/>
      <c r="CSX1" s="722"/>
      <c r="CSY1" s="722"/>
      <c r="CSZ1" s="722"/>
      <c r="CTA1" s="721"/>
      <c r="CTB1" s="722"/>
      <c r="CTC1" s="722"/>
      <c r="CTD1" s="722"/>
      <c r="CTE1" s="721"/>
      <c r="CTF1" s="722"/>
      <c r="CTG1" s="722"/>
      <c r="CTH1" s="722"/>
      <c r="CTI1" s="721"/>
      <c r="CTJ1" s="722"/>
      <c r="CTK1" s="722"/>
      <c r="CTL1" s="722"/>
      <c r="CTM1" s="721"/>
      <c r="CTN1" s="722"/>
      <c r="CTO1" s="722"/>
      <c r="CTP1" s="722"/>
      <c r="CTQ1" s="721"/>
      <c r="CTR1" s="722"/>
      <c r="CTS1" s="722"/>
      <c r="CTT1" s="722"/>
      <c r="CTU1" s="721"/>
      <c r="CTV1" s="722"/>
      <c r="CTW1" s="722"/>
      <c r="CTX1" s="722"/>
      <c r="CTY1" s="721"/>
      <c r="CTZ1" s="722"/>
      <c r="CUA1" s="722"/>
      <c r="CUB1" s="722"/>
      <c r="CUC1" s="721"/>
      <c r="CUD1" s="722"/>
      <c r="CUE1" s="722"/>
      <c r="CUF1" s="722"/>
      <c r="CUG1" s="721"/>
      <c r="CUH1" s="722"/>
      <c r="CUI1" s="722"/>
      <c r="CUJ1" s="722"/>
      <c r="CUK1" s="721"/>
      <c r="CUL1" s="722"/>
      <c r="CUM1" s="722"/>
      <c r="CUN1" s="722"/>
      <c r="CUO1" s="721"/>
      <c r="CUP1" s="722"/>
      <c r="CUQ1" s="722"/>
      <c r="CUR1" s="722"/>
      <c r="CUS1" s="721"/>
      <c r="CUT1" s="722"/>
      <c r="CUU1" s="722"/>
      <c r="CUV1" s="722"/>
      <c r="CUW1" s="721"/>
      <c r="CUX1" s="722"/>
      <c r="CUY1" s="722"/>
      <c r="CUZ1" s="722"/>
      <c r="CVA1" s="721"/>
      <c r="CVB1" s="722"/>
      <c r="CVC1" s="722"/>
      <c r="CVD1" s="722"/>
      <c r="CVE1" s="721"/>
      <c r="CVF1" s="722"/>
      <c r="CVG1" s="722"/>
      <c r="CVH1" s="722"/>
      <c r="CVI1" s="721"/>
      <c r="CVJ1" s="722"/>
      <c r="CVK1" s="722"/>
      <c r="CVL1" s="722"/>
      <c r="CVM1" s="721"/>
      <c r="CVN1" s="722"/>
      <c r="CVO1" s="722"/>
      <c r="CVP1" s="722"/>
      <c r="CVQ1" s="721"/>
      <c r="CVR1" s="722"/>
      <c r="CVS1" s="722"/>
      <c r="CVT1" s="722"/>
      <c r="CVU1" s="721"/>
      <c r="CVV1" s="722"/>
      <c r="CVW1" s="722"/>
      <c r="CVX1" s="722"/>
      <c r="CVY1" s="721"/>
      <c r="CVZ1" s="722"/>
      <c r="CWA1" s="722"/>
      <c r="CWB1" s="722"/>
      <c r="CWC1" s="721"/>
      <c r="CWD1" s="722"/>
      <c r="CWE1" s="722"/>
      <c r="CWF1" s="722"/>
      <c r="CWG1" s="721"/>
      <c r="CWH1" s="722"/>
      <c r="CWI1" s="722"/>
      <c r="CWJ1" s="722"/>
      <c r="CWK1" s="721"/>
      <c r="CWL1" s="722"/>
      <c r="CWM1" s="722"/>
      <c r="CWN1" s="722"/>
      <c r="CWO1" s="721"/>
      <c r="CWP1" s="722"/>
      <c r="CWQ1" s="722"/>
      <c r="CWR1" s="722"/>
      <c r="CWS1" s="721"/>
      <c r="CWT1" s="722"/>
      <c r="CWU1" s="722"/>
      <c r="CWV1" s="722"/>
      <c r="CWW1" s="721"/>
      <c r="CWX1" s="722"/>
      <c r="CWY1" s="722"/>
      <c r="CWZ1" s="722"/>
      <c r="CXA1" s="721"/>
      <c r="CXB1" s="722"/>
      <c r="CXC1" s="722"/>
      <c r="CXD1" s="722"/>
      <c r="CXE1" s="721"/>
      <c r="CXF1" s="722"/>
      <c r="CXG1" s="722"/>
      <c r="CXH1" s="722"/>
      <c r="CXI1" s="721"/>
      <c r="CXJ1" s="722"/>
      <c r="CXK1" s="722"/>
      <c r="CXL1" s="722"/>
      <c r="CXM1" s="721"/>
      <c r="CXN1" s="722"/>
      <c r="CXO1" s="722"/>
      <c r="CXP1" s="722"/>
      <c r="CXQ1" s="721"/>
      <c r="CXR1" s="722"/>
      <c r="CXS1" s="722"/>
      <c r="CXT1" s="722"/>
      <c r="CXU1" s="721"/>
      <c r="CXV1" s="722"/>
      <c r="CXW1" s="722"/>
      <c r="CXX1" s="722"/>
      <c r="CXY1" s="721"/>
      <c r="CXZ1" s="722"/>
      <c r="CYA1" s="722"/>
      <c r="CYB1" s="722"/>
      <c r="CYC1" s="721"/>
      <c r="CYD1" s="722"/>
      <c r="CYE1" s="722"/>
      <c r="CYF1" s="722"/>
      <c r="CYG1" s="721"/>
      <c r="CYH1" s="722"/>
      <c r="CYI1" s="722"/>
      <c r="CYJ1" s="722"/>
      <c r="CYK1" s="721"/>
      <c r="CYL1" s="722"/>
      <c r="CYM1" s="722"/>
      <c r="CYN1" s="722"/>
      <c r="CYO1" s="721"/>
      <c r="CYP1" s="722"/>
      <c r="CYQ1" s="722"/>
      <c r="CYR1" s="722"/>
      <c r="CYS1" s="721"/>
      <c r="CYT1" s="722"/>
      <c r="CYU1" s="722"/>
      <c r="CYV1" s="722"/>
      <c r="CYW1" s="721"/>
      <c r="CYX1" s="722"/>
      <c r="CYY1" s="722"/>
      <c r="CYZ1" s="722"/>
      <c r="CZA1" s="721"/>
      <c r="CZB1" s="722"/>
      <c r="CZC1" s="722"/>
      <c r="CZD1" s="722"/>
      <c r="CZE1" s="721"/>
      <c r="CZF1" s="722"/>
      <c r="CZG1" s="722"/>
      <c r="CZH1" s="722"/>
      <c r="CZI1" s="721"/>
      <c r="CZJ1" s="722"/>
      <c r="CZK1" s="722"/>
      <c r="CZL1" s="722"/>
      <c r="CZM1" s="721"/>
      <c r="CZN1" s="722"/>
      <c r="CZO1" s="722"/>
      <c r="CZP1" s="722"/>
      <c r="CZQ1" s="721"/>
      <c r="CZR1" s="722"/>
      <c r="CZS1" s="722"/>
      <c r="CZT1" s="722"/>
      <c r="CZU1" s="721"/>
      <c r="CZV1" s="722"/>
      <c r="CZW1" s="722"/>
      <c r="CZX1" s="722"/>
      <c r="CZY1" s="721"/>
      <c r="CZZ1" s="722"/>
      <c r="DAA1" s="722"/>
      <c r="DAB1" s="722"/>
      <c r="DAC1" s="721"/>
      <c r="DAD1" s="722"/>
      <c r="DAE1" s="722"/>
      <c r="DAF1" s="722"/>
      <c r="DAG1" s="721"/>
      <c r="DAH1" s="722"/>
      <c r="DAI1" s="722"/>
      <c r="DAJ1" s="722"/>
      <c r="DAK1" s="721"/>
      <c r="DAL1" s="722"/>
      <c r="DAM1" s="722"/>
      <c r="DAN1" s="722"/>
      <c r="DAO1" s="721"/>
      <c r="DAP1" s="722"/>
      <c r="DAQ1" s="722"/>
      <c r="DAR1" s="722"/>
      <c r="DAS1" s="721"/>
      <c r="DAT1" s="722"/>
      <c r="DAU1" s="722"/>
      <c r="DAV1" s="722"/>
      <c r="DAW1" s="721"/>
      <c r="DAX1" s="722"/>
      <c r="DAY1" s="722"/>
      <c r="DAZ1" s="722"/>
      <c r="DBA1" s="721"/>
      <c r="DBB1" s="722"/>
      <c r="DBC1" s="722"/>
      <c r="DBD1" s="722"/>
      <c r="DBE1" s="721"/>
      <c r="DBF1" s="722"/>
      <c r="DBG1" s="722"/>
      <c r="DBH1" s="722"/>
      <c r="DBI1" s="721"/>
      <c r="DBJ1" s="722"/>
      <c r="DBK1" s="722"/>
      <c r="DBL1" s="722"/>
      <c r="DBM1" s="721"/>
      <c r="DBN1" s="722"/>
      <c r="DBO1" s="722"/>
      <c r="DBP1" s="722"/>
      <c r="DBQ1" s="721"/>
      <c r="DBR1" s="722"/>
      <c r="DBS1" s="722"/>
      <c r="DBT1" s="722"/>
      <c r="DBU1" s="721"/>
      <c r="DBV1" s="722"/>
      <c r="DBW1" s="722"/>
      <c r="DBX1" s="722"/>
      <c r="DBY1" s="721"/>
      <c r="DBZ1" s="722"/>
      <c r="DCA1" s="722"/>
      <c r="DCB1" s="722"/>
      <c r="DCC1" s="721"/>
      <c r="DCD1" s="722"/>
      <c r="DCE1" s="722"/>
      <c r="DCF1" s="722"/>
      <c r="DCG1" s="721"/>
      <c r="DCH1" s="722"/>
      <c r="DCI1" s="722"/>
      <c r="DCJ1" s="722"/>
      <c r="DCK1" s="721"/>
      <c r="DCL1" s="722"/>
      <c r="DCM1" s="722"/>
      <c r="DCN1" s="722"/>
      <c r="DCO1" s="721"/>
      <c r="DCP1" s="722"/>
      <c r="DCQ1" s="722"/>
      <c r="DCR1" s="722"/>
      <c r="DCS1" s="721"/>
      <c r="DCT1" s="722"/>
      <c r="DCU1" s="722"/>
      <c r="DCV1" s="722"/>
      <c r="DCW1" s="721"/>
      <c r="DCX1" s="722"/>
      <c r="DCY1" s="722"/>
      <c r="DCZ1" s="722"/>
      <c r="DDA1" s="721"/>
      <c r="DDB1" s="722"/>
      <c r="DDC1" s="722"/>
      <c r="DDD1" s="722"/>
      <c r="DDE1" s="721"/>
      <c r="DDF1" s="722"/>
      <c r="DDG1" s="722"/>
      <c r="DDH1" s="722"/>
      <c r="DDI1" s="721"/>
      <c r="DDJ1" s="722"/>
      <c r="DDK1" s="722"/>
      <c r="DDL1" s="722"/>
      <c r="DDM1" s="721"/>
      <c r="DDN1" s="722"/>
      <c r="DDO1" s="722"/>
      <c r="DDP1" s="722"/>
      <c r="DDQ1" s="721"/>
      <c r="DDR1" s="722"/>
      <c r="DDS1" s="722"/>
      <c r="DDT1" s="722"/>
      <c r="DDU1" s="721"/>
      <c r="DDV1" s="722"/>
      <c r="DDW1" s="722"/>
      <c r="DDX1" s="722"/>
      <c r="DDY1" s="721"/>
      <c r="DDZ1" s="722"/>
      <c r="DEA1" s="722"/>
      <c r="DEB1" s="722"/>
      <c r="DEC1" s="721"/>
      <c r="DED1" s="722"/>
      <c r="DEE1" s="722"/>
      <c r="DEF1" s="722"/>
      <c r="DEG1" s="721"/>
      <c r="DEH1" s="722"/>
      <c r="DEI1" s="722"/>
      <c r="DEJ1" s="722"/>
      <c r="DEK1" s="721"/>
      <c r="DEL1" s="722"/>
      <c r="DEM1" s="722"/>
      <c r="DEN1" s="722"/>
      <c r="DEO1" s="721"/>
      <c r="DEP1" s="722"/>
      <c r="DEQ1" s="722"/>
      <c r="DER1" s="722"/>
      <c r="DES1" s="721"/>
      <c r="DET1" s="722"/>
      <c r="DEU1" s="722"/>
      <c r="DEV1" s="722"/>
      <c r="DEW1" s="721"/>
      <c r="DEX1" s="722"/>
      <c r="DEY1" s="722"/>
      <c r="DEZ1" s="722"/>
      <c r="DFA1" s="721"/>
      <c r="DFB1" s="722"/>
      <c r="DFC1" s="722"/>
      <c r="DFD1" s="722"/>
      <c r="DFE1" s="721"/>
      <c r="DFF1" s="722"/>
      <c r="DFG1" s="722"/>
      <c r="DFH1" s="722"/>
      <c r="DFI1" s="721"/>
      <c r="DFJ1" s="722"/>
      <c r="DFK1" s="722"/>
      <c r="DFL1" s="722"/>
      <c r="DFM1" s="721"/>
      <c r="DFN1" s="722"/>
      <c r="DFO1" s="722"/>
      <c r="DFP1" s="722"/>
      <c r="DFQ1" s="721"/>
      <c r="DFR1" s="722"/>
      <c r="DFS1" s="722"/>
      <c r="DFT1" s="722"/>
      <c r="DFU1" s="721"/>
      <c r="DFV1" s="722"/>
      <c r="DFW1" s="722"/>
      <c r="DFX1" s="722"/>
      <c r="DFY1" s="721"/>
      <c r="DFZ1" s="722"/>
      <c r="DGA1" s="722"/>
      <c r="DGB1" s="722"/>
      <c r="DGC1" s="721"/>
      <c r="DGD1" s="722"/>
      <c r="DGE1" s="722"/>
      <c r="DGF1" s="722"/>
      <c r="DGG1" s="721"/>
      <c r="DGH1" s="722"/>
      <c r="DGI1" s="722"/>
      <c r="DGJ1" s="722"/>
      <c r="DGK1" s="721"/>
      <c r="DGL1" s="722"/>
      <c r="DGM1" s="722"/>
      <c r="DGN1" s="722"/>
      <c r="DGO1" s="721"/>
      <c r="DGP1" s="722"/>
      <c r="DGQ1" s="722"/>
      <c r="DGR1" s="722"/>
      <c r="DGS1" s="721"/>
      <c r="DGT1" s="722"/>
      <c r="DGU1" s="722"/>
      <c r="DGV1" s="722"/>
      <c r="DGW1" s="721"/>
      <c r="DGX1" s="722"/>
      <c r="DGY1" s="722"/>
      <c r="DGZ1" s="722"/>
      <c r="DHA1" s="721"/>
      <c r="DHB1" s="722"/>
      <c r="DHC1" s="722"/>
      <c r="DHD1" s="722"/>
      <c r="DHE1" s="721"/>
      <c r="DHF1" s="722"/>
      <c r="DHG1" s="722"/>
      <c r="DHH1" s="722"/>
      <c r="DHI1" s="721"/>
      <c r="DHJ1" s="722"/>
      <c r="DHK1" s="722"/>
      <c r="DHL1" s="722"/>
      <c r="DHM1" s="721"/>
      <c r="DHN1" s="722"/>
      <c r="DHO1" s="722"/>
      <c r="DHP1" s="722"/>
      <c r="DHQ1" s="721"/>
      <c r="DHR1" s="722"/>
      <c r="DHS1" s="722"/>
      <c r="DHT1" s="722"/>
      <c r="DHU1" s="721"/>
      <c r="DHV1" s="722"/>
      <c r="DHW1" s="722"/>
      <c r="DHX1" s="722"/>
      <c r="DHY1" s="721"/>
      <c r="DHZ1" s="722"/>
      <c r="DIA1" s="722"/>
      <c r="DIB1" s="722"/>
      <c r="DIC1" s="721"/>
      <c r="DID1" s="722"/>
      <c r="DIE1" s="722"/>
      <c r="DIF1" s="722"/>
      <c r="DIG1" s="721"/>
      <c r="DIH1" s="722"/>
      <c r="DII1" s="722"/>
      <c r="DIJ1" s="722"/>
      <c r="DIK1" s="721"/>
      <c r="DIL1" s="722"/>
      <c r="DIM1" s="722"/>
      <c r="DIN1" s="722"/>
      <c r="DIO1" s="721"/>
      <c r="DIP1" s="722"/>
      <c r="DIQ1" s="722"/>
      <c r="DIR1" s="722"/>
      <c r="DIS1" s="721"/>
      <c r="DIT1" s="722"/>
      <c r="DIU1" s="722"/>
      <c r="DIV1" s="722"/>
      <c r="DIW1" s="721"/>
      <c r="DIX1" s="722"/>
      <c r="DIY1" s="722"/>
      <c r="DIZ1" s="722"/>
      <c r="DJA1" s="721"/>
      <c r="DJB1" s="722"/>
      <c r="DJC1" s="722"/>
      <c r="DJD1" s="722"/>
      <c r="DJE1" s="721"/>
      <c r="DJF1" s="722"/>
      <c r="DJG1" s="722"/>
      <c r="DJH1" s="722"/>
      <c r="DJI1" s="721"/>
      <c r="DJJ1" s="722"/>
      <c r="DJK1" s="722"/>
      <c r="DJL1" s="722"/>
      <c r="DJM1" s="721"/>
      <c r="DJN1" s="722"/>
      <c r="DJO1" s="722"/>
      <c r="DJP1" s="722"/>
      <c r="DJQ1" s="721"/>
      <c r="DJR1" s="722"/>
      <c r="DJS1" s="722"/>
      <c r="DJT1" s="722"/>
      <c r="DJU1" s="721"/>
      <c r="DJV1" s="722"/>
      <c r="DJW1" s="722"/>
      <c r="DJX1" s="722"/>
      <c r="DJY1" s="721"/>
      <c r="DJZ1" s="722"/>
      <c r="DKA1" s="722"/>
      <c r="DKB1" s="722"/>
      <c r="DKC1" s="721"/>
      <c r="DKD1" s="722"/>
      <c r="DKE1" s="722"/>
      <c r="DKF1" s="722"/>
      <c r="DKG1" s="721"/>
      <c r="DKH1" s="722"/>
      <c r="DKI1" s="722"/>
      <c r="DKJ1" s="722"/>
      <c r="DKK1" s="721"/>
      <c r="DKL1" s="722"/>
      <c r="DKM1" s="722"/>
      <c r="DKN1" s="722"/>
      <c r="DKO1" s="721"/>
      <c r="DKP1" s="722"/>
      <c r="DKQ1" s="722"/>
      <c r="DKR1" s="722"/>
      <c r="DKS1" s="721"/>
      <c r="DKT1" s="722"/>
      <c r="DKU1" s="722"/>
      <c r="DKV1" s="722"/>
      <c r="DKW1" s="721"/>
      <c r="DKX1" s="722"/>
      <c r="DKY1" s="722"/>
      <c r="DKZ1" s="722"/>
      <c r="DLA1" s="721"/>
      <c r="DLB1" s="722"/>
      <c r="DLC1" s="722"/>
      <c r="DLD1" s="722"/>
      <c r="DLE1" s="721"/>
      <c r="DLF1" s="722"/>
      <c r="DLG1" s="722"/>
      <c r="DLH1" s="722"/>
      <c r="DLI1" s="721"/>
      <c r="DLJ1" s="722"/>
      <c r="DLK1" s="722"/>
      <c r="DLL1" s="722"/>
      <c r="DLM1" s="721"/>
      <c r="DLN1" s="722"/>
      <c r="DLO1" s="722"/>
      <c r="DLP1" s="722"/>
      <c r="DLQ1" s="721"/>
      <c r="DLR1" s="722"/>
      <c r="DLS1" s="722"/>
      <c r="DLT1" s="722"/>
      <c r="DLU1" s="721"/>
      <c r="DLV1" s="722"/>
      <c r="DLW1" s="722"/>
      <c r="DLX1" s="722"/>
      <c r="DLY1" s="721"/>
      <c r="DLZ1" s="722"/>
      <c r="DMA1" s="722"/>
      <c r="DMB1" s="722"/>
      <c r="DMC1" s="721"/>
      <c r="DMD1" s="722"/>
      <c r="DME1" s="722"/>
      <c r="DMF1" s="722"/>
      <c r="DMG1" s="721"/>
      <c r="DMH1" s="722"/>
      <c r="DMI1" s="722"/>
      <c r="DMJ1" s="722"/>
      <c r="DMK1" s="721"/>
      <c r="DML1" s="722"/>
      <c r="DMM1" s="722"/>
      <c r="DMN1" s="722"/>
      <c r="DMO1" s="721"/>
      <c r="DMP1" s="722"/>
      <c r="DMQ1" s="722"/>
      <c r="DMR1" s="722"/>
      <c r="DMS1" s="721"/>
      <c r="DMT1" s="722"/>
      <c r="DMU1" s="722"/>
      <c r="DMV1" s="722"/>
      <c r="DMW1" s="721"/>
      <c r="DMX1" s="722"/>
      <c r="DMY1" s="722"/>
      <c r="DMZ1" s="722"/>
      <c r="DNA1" s="721"/>
      <c r="DNB1" s="722"/>
      <c r="DNC1" s="722"/>
      <c r="DND1" s="722"/>
      <c r="DNE1" s="721"/>
      <c r="DNF1" s="722"/>
      <c r="DNG1" s="722"/>
      <c r="DNH1" s="722"/>
      <c r="DNI1" s="721"/>
      <c r="DNJ1" s="722"/>
      <c r="DNK1" s="722"/>
      <c r="DNL1" s="722"/>
      <c r="DNM1" s="721"/>
      <c r="DNN1" s="722"/>
      <c r="DNO1" s="722"/>
      <c r="DNP1" s="722"/>
      <c r="DNQ1" s="721"/>
      <c r="DNR1" s="722"/>
      <c r="DNS1" s="722"/>
      <c r="DNT1" s="722"/>
      <c r="DNU1" s="721"/>
      <c r="DNV1" s="722"/>
      <c r="DNW1" s="722"/>
      <c r="DNX1" s="722"/>
      <c r="DNY1" s="721"/>
      <c r="DNZ1" s="722"/>
      <c r="DOA1" s="722"/>
      <c r="DOB1" s="722"/>
      <c r="DOC1" s="721"/>
      <c r="DOD1" s="722"/>
      <c r="DOE1" s="722"/>
      <c r="DOF1" s="722"/>
      <c r="DOG1" s="721"/>
      <c r="DOH1" s="722"/>
      <c r="DOI1" s="722"/>
      <c r="DOJ1" s="722"/>
      <c r="DOK1" s="721"/>
      <c r="DOL1" s="722"/>
      <c r="DOM1" s="722"/>
      <c r="DON1" s="722"/>
      <c r="DOO1" s="721"/>
      <c r="DOP1" s="722"/>
      <c r="DOQ1" s="722"/>
      <c r="DOR1" s="722"/>
      <c r="DOS1" s="721"/>
      <c r="DOT1" s="722"/>
      <c r="DOU1" s="722"/>
      <c r="DOV1" s="722"/>
      <c r="DOW1" s="721"/>
      <c r="DOX1" s="722"/>
      <c r="DOY1" s="722"/>
      <c r="DOZ1" s="722"/>
      <c r="DPA1" s="721"/>
      <c r="DPB1" s="722"/>
      <c r="DPC1" s="722"/>
      <c r="DPD1" s="722"/>
      <c r="DPE1" s="721"/>
      <c r="DPF1" s="722"/>
      <c r="DPG1" s="722"/>
      <c r="DPH1" s="722"/>
      <c r="DPI1" s="721"/>
      <c r="DPJ1" s="722"/>
      <c r="DPK1" s="722"/>
      <c r="DPL1" s="722"/>
      <c r="DPM1" s="721"/>
      <c r="DPN1" s="722"/>
      <c r="DPO1" s="722"/>
      <c r="DPP1" s="722"/>
      <c r="DPQ1" s="721"/>
      <c r="DPR1" s="722"/>
      <c r="DPS1" s="722"/>
      <c r="DPT1" s="722"/>
      <c r="DPU1" s="721"/>
      <c r="DPV1" s="722"/>
      <c r="DPW1" s="722"/>
      <c r="DPX1" s="722"/>
      <c r="DPY1" s="721"/>
      <c r="DPZ1" s="722"/>
      <c r="DQA1" s="722"/>
      <c r="DQB1" s="722"/>
      <c r="DQC1" s="721"/>
      <c r="DQD1" s="722"/>
      <c r="DQE1" s="722"/>
      <c r="DQF1" s="722"/>
      <c r="DQG1" s="721"/>
      <c r="DQH1" s="722"/>
      <c r="DQI1" s="722"/>
      <c r="DQJ1" s="722"/>
      <c r="DQK1" s="721"/>
      <c r="DQL1" s="722"/>
      <c r="DQM1" s="722"/>
      <c r="DQN1" s="722"/>
      <c r="DQO1" s="721"/>
      <c r="DQP1" s="722"/>
      <c r="DQQ1" s="722"/>
      <c r="DQR1" s="722"/>
      <c r="DQS1" s="721"/>
      <c r="DQT1" s="722"/>
      <c r="DQU1" s="722"/>
      <c r="DQV1" s="722"/>
      <c r="DQW1" s="721"/>
      <c r="DQX1" s="722"/>
      <c r="DQY1" s="722"/>
      <c r="DQZ1" s="722"/>
      <c r="DRA1" s="721"/>
      <c r="DRB1" s="722"/>
      <c r="DRC1" s="722"/>
      <c r="DRD1" s="722"/>
      <c r="DRE1" s="721"/>
      <c r="DRF1" s="722"/>
      <c r="DRG1" s="722"/>
      <c r="DRH1" s="722"/>
      <c r="DRI1" s="721"/>
      <c r="DRJ1" s="722"/>
      <c r="DRK1" s="722"/>
      <c r="DRL1" s="722"/>
      <c r="DRM1" s="721"/>
      <c r="DRN1" s="722"/>
      <c r="DRO1" s="722"/>
      <c r="DRP1" s="722"/>
      <c r="DRQ1" s="721"/>
      <c r="DRR1" s="722"/>
      <c r="DRS1" s="722"/>
      <c r="DRT1" s="722"/>
      <c r="DRU1" s="721"/>
      <c r="DRV1" s="722"/>
      <c r="DRW1" s="722"/>
      <c r="DRX1" s="722"/>
      <c r="DRY1" s="721"/>
      <c r="DRZ1" s="722"/>
      <c r="DSA1" s="722"/>
      <c r="DSB1" s="722"/>
      <c r="DSC1" s="721"/>
      <c r="DSD1" s="722"/>
      <c r="DSE1" s="722"/>
      <c r="DSF1" s="722"/>
      <c r="DSG1" s="721"/>
      <c r="DSH1" s="722"/>
      <c r="DSI1" s="722"/>
      <c r="DSJ1" s="722"/>
      <c r="DSK1" s="721"/>
      <c r="DSL1" s="722"/>
      <c r="DSM1" s="722"/>
      <c r="DSN1" s="722"/>
      <c r="DSO1" s="721"/>
      <c r="DSP1" s="722"/>
      <c r="DSQ1" s="722"/>
      <c r="DSR1" s="722"/>
      <c r="DSS1" s="721"/>
      <c r="DST1" s="722"/>
      <c r="DSU1" s="722"/>
      <c r="DSV1" s="722"/>
      <c r="DSW1" s="721"/>
      <c r="DSX1" s="722"/>
      <c r="DSY1" s="722"/>
      <c r="DSZ1" s="722"/>
      <c r="DTA1" s="721"/>
      <c r="DTB1" s="722"/>
      <c r="DTC1" s="722"/>
      <c r="DTD1" s="722"/>
      <c r="DTE1" s="721"/>
      <c r="DTF1" s="722"/>
      <c r="DTG1" s="722"/>
      <c r="DTH1" s="722"/>
      <c r="DTI1" s="721"/>
      <c r="DTJ1" s="722"/>
      <c r="DTK1" s="722"/>
      <c r="DTL1" s="722"/>
      <c r="DTM1" s="721"/>
      <c r="DTN1" s="722"/>
      <c r="DTO1" s="722"/>
      <c r="DTP1" s="722"/>
      <c r="DTQ1" s="721"/>
      <c r="DTR1" s="722"/>
      <c r="DTS1" s="722"/>
      <c r="DTT1" s="722"/>
      <c r="DTU1" s="721"/>
      <c r="DTV1" s="722"/>
      <c r="DTW1" s="722"/>
      <c r="DTX1" s="722"/>
      <c r="DTY1" s="721"/>
      <c r="DTZ1" s="722"/>
      <c r="DUA1" s="722"/>
      <c r="DUB1" s="722"/>
      <c r="DUC1" s="721"/>
      <c r="DUD1" s="722"/>
      <c r="DUE1" s="722"/>
      <c r="DUF1" s="722"/>
      <c r="DUG1" s="721"/>
      <c r="DUH1" s="722"/>
      <c r="DUI1" s="722"/>
      <c r="DUJ1" s="722"/>
      <c r="DUK1" s="721"/>
      <c r="DUL1" s="722"/>
      <c r="DUM1" s="722"/>
      <c r="DUN1" s="722"/>
      <c r="DUO1" s="721"/>
      <c r="DUP1" s="722"/>
      <c r="DUQ1" s="722"/>
      <c r="DUR1" s="722"/>
      <c r="DUS1" s="721"/>
      <c r="DUT1" s="722"/>
      <c r="DUU1" s="722"/>
      <c r="DUV1" s="722"/>
      <c r="DUW1" s="721"/>
      <c r="DUX1" s="722"/>
      <c r="DUY1" s="722"/>
      <c r="DUZ1" s="722"/>
      <c r="DVA1" s="721"/>
      <c r="DVB1" s="722"/>
      <c r="DVC1" s="722"/>
      <c r="DVD1" s="722"/>
      <c r="DVE1" s="721"/>
      <c r="DVF1" s="722"/>
      <c r="DVG1" s="722"/>
      <c r="DVH1" s="722"/>
      <c r="DVI1" s="721"/>
      <c r="DVJ1" s="722"/>
      <c r="DVK1" s="722"/>
      <c r="DVL1" s="722"/>
      <c r="DVM1" s="721"/>
      <c r="DVN1" s="722"/>
      <c r="DVO1" s="722"/>
      <c r="DVP1" s="722"/>
      <c r="DVQ1" s="721"/>
      <c r="DVR1" s="722"/>
      <c r="DVS1" s="722"/>
      <c r="DVT1" s="722"/>
      <c r="DVU1" s="721"/>
      <c r="DVV1" s="722"/>
      <c r="DVW1" s="722"/>
      <c r="DVX1" s="722"/>
      <c r="DVY1" s="721"/>
      <c r="DVZ1" s="722"/>
      <c r="DWA1" s="722"/>
      <c r="DWB1" s="722"/>
      <c r="DWC1" s="721"/>
      <c r="DWD1" s="722"/>
      <c r="DWE1" s="722"/>
      <c r="DWF1" s="722"/>
      <c r="DWG1" s="721"/>
      <c r="DWH1" s="722"/>
      <c r="DWI1" s="722"/>
      <c r="DWJ1" s="722"/>
      <c r="DWK1" s="721"/>
      <c r="DWL1" s="722"/>
      <c r="DWM1" s="722"/>
      <c r="DWN1" s="722"/>
      <c r="DWO1" s="721"/>
      <c r="DWP1" s="722"/>
      <c r="DWQ1" s="722"/>
      <c r="DWR1" s="722"/>
      <c r="DWS1" s="721"/>
      <c r="DWT1" s="722"/>
      <c r="DWU1" s="722"/>
      <c r="DWV1" s="722"/>
      <c r="DWW1" s="721"/>
      <c r="DWX1" s="722"/>
      <c r="DWY1" s="722"/>
      <c r="DWZ1" s="722"/>
      <c r="DXA1" s="721"/>
      <c r="DXB1" s="722"/>
      <c r="DXC1" s="722"/>
      <c r="DXD1" s="722"/>
      <c r="DXE1" s="721"/>
      <c r="DXF1" s="722"/>
      <c r="DXG1" s="722"/>
      <c r="DXH1" s="722"/>
      <c r="DXI1" s="721"/>
      <c r="DXJ1" s="722"/>
      <c r="DXK1" s="722"/>
      <c r="DXL1" s="722"/>
      <c r="DXM1" s="721"/>
      <c r="DXN1" s="722"/>
      <c r="DXO1" s="722"/>
      <c r="DXP1" s="722"/>
      <c r="DXQ1" s="721"/>
      <c r="DXR1" s="722"/>
      <c r="DXS1" s="722"/>
      <c r="DXT1" s="722"/>
      <c r="DXU1" s="721"/>
      <c r="DXV1" s="722"/>
      <c r="DXW1" s="722"/>
      <c r="DXX1" s="722"/>
      <c r="DXY1" s="721"/>
      <c r="DXZ1" s="722"/>
      <c r="DYA1" s="722"/>
      <c r="DYB1" s="722"/>
      <c r="DYC1" s="721"/>
      <c r="DYD1" s="722"/>
      <c r="DYE1" s="722"/>
      <c r="DYF1" s="722"/>
      <c r="DYG1" s="721"/>
      <c r="DYH1" s="722"/>
      <c r="DYI1" s="722"/>
      <c r="DYJ1" s="722"/>
      <c r="DYK1" s="721"/>
      <c r="DYL1" s="722"/>
      <c r="DYM1" s="722"/>
      <c r="DYN1" s="722"/>
      <c r="DYO1" s="721"/>
      <c r="DYP1" s="722"/>
      <c r="DYQ1" s="722"/>
      <c r="DYR1" s="722"/>
      <c r="DYS1" s="721"/>
      <c r="DYT1" s="722"/>
      <c r="DYU1" s="722"/>
      <c r="DYV1" s="722"/>
      <c r="DYW1" s="721"/>
      <c r="DYX1" s="722"/>
      <c r="DYY1" s="722"/>
      <c r="DYZ1" s="722"/>
      <c r="DZA1" s="721"/>
      <c r="DZB1" s="722"/>
      <c r="DZC1" s="722"/>
      <c r="DZD1" s="722"/>
      <c r="DZE1" s="721"/>
      <c r="DZF1" s="722"/>
      <c r="DZG1" s="722"/>
      <c r="DZH1" s="722"/>
      <c r="DZI1" s="721"/>
      <c r="DZJ1" s="722"/>
      <c r="DZK1" s="722"/>
      <c r="DZL1" s="722"/>
      <c r="DZM1" s="721"/>
      <c r="DZN1" s="722"/>
      <c r="DZO1" s="722"/>
      <c r="DZP1" s="722"/>
      <c r="DZQ1" s="721"/>
      <c r="DZR1" s="722"/>
      <c r="DZS1" s="722"/>
      <c r="DZT1" s="722"/>
      <c r="DZU1" s="721"/>
      <c r="DZV1" s="722"/>
      <c r="DZW1" s="722"/>
      <c r="DZX1" s="722"/>
      <c r="DZY1" s="721"/>
      <c r="DZZ1" s="722"/>
      <c r="EAA1" s="722"/>
      <c r="EAB1" s="722"/>
      <c r="EAC1" s="721"/>
      <c r="EAD1" s="722"/>
      <c r="EAE1" s="722"/>
      <c r="EAF1" s="722"/>
      <c r="EAG1" s="721"/>
      <c r="EAH1" s="722"/>
      <c r="EAI1" s="722"/>
      <c r="EAJ1" s="722"/>
      <c r="EAK1" s="721"/>
      <c r="EAL1" s="722"/>
      <c r="EAM1" s="722"/>
      <c r="EAN1" s="722"/>
      <c r="EAO1" s="721"/>
      <c r="EAP1" s="722"/>
      <c r="EAQ1" s="722"/>
      <c r="EAR1" s="722"/>
      <c r="EAS1" s="721"/>
      <c r="EAT1" s="722"/>
      <c r="EAU1" s="722"/>
      <c r="EAV1" s="722"/>
      <c r="EAW1" s="721"/>
      <c r="EAX1" s="722"/>
      <c r="EAY1" s="722"/>
      <c r="EAZ1" s="722"/>
      <c r="EBA1" s="721"/>
      <c r="EBB1" s="722"/>
      <c r="EBC1" s="722"/>
      <c r="EBD1" s="722"/>
      <c r="EBE1" s="721"/>
      <c r="EBF1" s="722"/>
      <c r="EBG1" s="722"/>
      <c r="EBH1" s="722"/>
      <c r="EBI1" s="721"/>
      <c r="EBJ1" s="722"/>
      <c r="EBK1" s="722"/>
      <c r="EBL1" s="722"/>
      <c r="EBM1" s="721"/>
      <c r="EBN1" s="722"/>
      <c r="EBO1" s="722"/>
      <c r="EBP1" s="722"/>
      <c r="EBQ1" s="721"/>
      <c r="EBR1" s="722"/>
      <c r="EBS1" s="722"/>
      <c r="EBT1" s="722"/>
      <c r="EBU1" s="721"/>
      <c r="EBV1" s="722"/>
      <c r="EBW1" s="722"/>
      <c r="EBX1" s="722"/>
      <c r="EBY1" s="721"/>
      <c r="EBZ1" s="722"/>
      <c r="ECA1" s="722"/>
      <c r="ECB1" s="722"/>
      <c r="ECC1" s="721"/>
      <c r="ECD1" s="722"/>
      <c r="ECE1" s="722"/>
      <c r="ECF1" s="722"/>
      <c r="ECG1" s="721"/>
      <c r="ECH1" s="722"/>
      <c r="ECI1" s="722"/>
      <c r="ECJ1" s="722"/>
      <c r="ECK1" s="721"/>
      <c r="ECL1" s="722"/>
      <c r="ECM1" s="722"/>
      <c r="ECN1" s="722"/>
      <c r="ECO1" s="721"/>
      <c r="ECP1" s="722"/>
      <c r="ECQ1" s="722"/>
      <c r="ECR1" s="722"/>
      <c r="ECS1" s="721"/>
      <c r="ECT1" s="722"/>
      <c r="ECU1" s="722"/>
      <c r="ECV1" s="722"/>
      <c r="ECW1" s="721"/>
      <c r="ECX1" s="722"/>
      <c r="ECY1" s="722"/>
      <c r="ECZ1" s="722"/>
      <c r="EDA1" s="721"/>
      <c r="EDB1" s="722"/>
      <c r="EDC1" s="722"/>
      <c r="EDD1" s="722"/>
      <c r="EDE1" s="721"/>
      <c r="EDF1" s="722"/>
      <c r="EDG1" s="722"/>
      <c r="EDH1" s="722"/>
      <c r="EDI1" s="721"/>
      <c r="EDJ1" s="722"/>
      <c r="EDK1" s="722"/>
      <c r="EDL1" s="722"/>
      <c r="EDM1" s="721"/>
      <c r="EDN1" s="722"/>
      <c r="EDO1" s="722"/>
      <c r="EDP1" s="722"/>
      <c r="EDQ1" s="721"/>
      <c r="EDR1" s="722"/>
      <c r="EDS1" s="722"/>
      <c r="EDT1" s="722"/>
      <c r="EDU1" s="721"/>
      <c r="EDV1" s="722"/>
      <c r="EDW1" s="722"/>
      <c r="EDX1" s="722"/>
      <c r="EDY1" s="721"/>
      <c r="EDZ1" s="722"/>
      <c r="EEA1" s="722"/>
      <c r="EEB1" s="722"/>
      <c r="EEC1" s="721"/>
      <c r="EED1" s="722"/>
      <c r="EEE1" s="722"/>
      <c r="EEF1" s="722"/>
      <c r="EEG1" s="721"/>
      <c r="EEH1" s="722"/>
      <c r="EEI1" s="722"/>
      <c r="EEJ1" s="722"/>
      <c r="EEK1" s="721"/>
      <c r="EEL1" s="722"/>
      <c r="EEM1" s="722"/>
      <c r="EEN1" s="722"/>
      <c r="EEO1" s="721"/>
      <c r="EEP1" s="722"/>
      <c r="EEQ1" s="722"/>
      <c r="EER1" s="722"/>
      <c r="EES1" s="721"/>
      <c r="EET1" s="722"/>
      <c r="EEU1" s="722"/>
      <c r="EEV1" s="722"/>
      <c r="EEW1" s="721"/>
      <c r="EEX1" s="722"/>
      <c r="EEY1" s="722"/>
      <c r="EEZ1" s="722"/>
      <c r="EFA1" s="721"/>
      <c r="EFB1" s="722"/>
      <c r="EFC1" s="722"/>
      <c r="EFD1" s="722"/>
      <c r="EFE1" s="721"/>
      <c r="EFF1" s="722"/>
      <c r="EFG1" s="722"/>
      <c r="EFH1" s="722"/>
      <c r="EFI1" s="721"/>
      <c r="EFJ1" s="722"/>
      <c r="EFK1" s="722"/>
      <c r="EFL1" s="722"/>
      <c r="EFM1" s="721"/>
      <c r="EFN1" s="722"/>
      <c r="EFO1" s="722"/>
      <c r="EFP1" s="722"/>
      <c r="EFQ1" s="721"/>
      <c r="EFR1" s="722"/>
      <c r="EFS1" s="722"/>
      <c r="EFT1" s="722"/>
      <c r="EFU1" s="721"/>
      <c r="EFV1" s="722"/>
      <c r="EFW1" s="722"/>
      <c r="EFX1" s="722"/>
      <c r="EFY1" s="721"/>
      <c r="EFZ1" s="722"/>
      <c r="EGA1" s="722"/>
      <c r="EGB1" s="722"/>
      <c r="EGC1" s="721"/>
      <c r="EGD1" s="722"/>
      <c r="EGE1" s="722"/>
      <c r="EGF1" s="722"/>
      <c r="EGG1" s="721"/>
      <c r="EGH1" s="722"/>
      <c r="EGI1" s="722"/>
      <c r="EGJ1" s="722"/>
      <c r="EGK1" s="721"/>
      <c r="EGL1" s="722"/>
      <c r="EGM1" s="722"/>
      <c r="EGN1" s="722"/>
      <c r="EGO1" s="721"/>
      <c r="EGP1" s="722"/>
      <c r="EGQ1" s="722"/>
      <c r="EGR1" s="722"/>
      <c r="EGS1" s="721"/>
      <c r="EGT1" s="722"/>
      <c r="EGU1" s="722"/>
      <c r="EGV1" s="722"/>
      <c r="EGW1" s="721"/>
      <c r="EGX1" s="722"/>
      <c r="EGY1" s="722"/>
      <c r="EGZ1" s="722"/>
      <c r="EHA1" s="721"/>
      <c r="EHB1" s="722"/>
      <c r="EHC1" s="722"/>
      <c r="EHD1" s="722"/>
      <c r="EHE1" s="721"/>
      <c r="EHF1" s="722"/>
      <c r="EHG1" s="722"/>
      <c r="EHH1" s="722"/>
      <c r="EHI1" s="721"/>
      <c r="EHJ1" s="722"/>
      <c r="EHK1" s="722"/>
      <c r="EHL1" s="722"/>
      <c r="EHM1" s="721"/>
      <c r="EHN1" s="722"/>
      <c r="EHO1" s="722"/>
      <c r="EHP1" s="722"/>
      <c r="EHQ1" s="721"/>
      <c r="EHR1" s="722"/>
      <c r="EHS1" s="722"/>
      <c r="EHT1" s="722"/>
      <c r="EHU1" s="721"/>
      <c r="EHV1" s="722"/>
      <c r="EHW1" s="722"/>
      <c r="EHX1" s="722"/>
      <c r="EHY1" s="721"/>
      <c r="EHZ1" s="722"/>
      <c r="EIA1" s="722"/>
      <c r="EIB1" s="722"/>
      <c r="EIC1" s="721"/>
      <c r="EID1" s="722"/>
      <c r="EIE1" s="722"/>
      <c r="EIF1" s="722"/>
      <c r="EIG1" s="721"/>
      <c r="EIH1" s="722"/>
      <c r="EII1" s="722"/>
      <c r="EIJ1" s="722"/>
      <c r="EIK1" s="721"/>
      <c r="EIL1" s="722"/>
      <c r="EIM1" s="722"/>
      <c r="EIN1" s="722"/>
      <c r="EIO1" s="721"/>
      <c r="EIP1" s="722"/>
      <c r="EIQ1" s="722"/>
      <c r="EIR1" s="722"/>
      <c r="EIS1" s="721"/>
      <c r="EIT1" s="722"/>
      <c r="EIU1" s="722"/>
      <c r="EIV1" s="722"/>
      <c r="EIW1" s="721"/>
      <c r="EIX1" s="722"/>
      <c r="EIY1" s="722"/>
      <c r="EIZ1" s="722"/>
      <c r="EJA1" s="721"/>
      <c r="EJB1" s="722"/>
      <c r="EJC1" s="722"/>
      <c r="EJD1" s="722"/>
      <c r="EJE1" s="721"/>
      <c r="EJF1" s="722"/>
      <c r="EJG1" s="722"/>
      <c r="EJH1" s="722"/>
      <c r="EJI1" s="721"/>
      <c r="EJJ1" s="722"/>
      <c r="EJK1" s="722"/>
      <c r="EJL1" s="722"/>
      <c r="EJM1" s="721"/>
      <c r="EJN1" s="722"/>
      <c r="EJO1" s="722"/>
      <c r="EJP1" s="722"/>
      <c r="EJQ1" s="721"/>
      <c r="EJR1" s="722"/>
      <c r="EJS1" s="722"/>
      <c r="EJT1" s="722"/>
      <c r="EJU1" s="721"/>
      <c r="EJV1" s="722"/>
      <c r="EJW1" s="722"/>
      <c r="EJX1" s="722"/>
      <c r="EJY1" s="721"/>
      <c r="EJZ1" s="722"/>
      <c r="EKA1" s="722"/>
      <c r="EKB1" s="722"/>
      <c r="EKC1" s="721"/>
      <c r="EKD1" s="722"/>
      <c r="EKE1" s="722"/>
      <c r="EKF1" s="722"/>
      <c r="EKG1" s="721"/>
      <c r="EKH1" s="722"/>
      <c r="EKI1" s="722"/>
      <c r="EKJ1" s="722"/>
      <c r="EKK1" s="721"/>
      <c r="EKL1" s="722"/>
      <c r="EKM1" s="722"/>
      <c r="EKN1" s="722"/>
      <c r="EKO1" s="721"/>
      <c r="EKP1" s="722"/>
      <c r="EKQ1" s="722"/>
      <c r="EKR1" s="722"/>
      <c r="EKS1" s="721"/>
      <c r="EKT1" s="722"/>
      <c r="EKU1" s="722"/>
      <c r="EKV1" s="722"/>
      <c r="EKW1" s="721"/>
      <c r="EKX1" s="722"/>
      <c r="EKY1" s="722"/>
      <c r="EKZ1" s="722"/>
      <c r="ELA1" s="721"/>
      <c r="ELB1" s="722"/>
      <c r="ELC1" s="722"/>
      <c r="ELD1" s="722"/>
      <c r="ELE1" s="721"/>
      <c r="ELF1" s="722"/>
      <c r="ELG1" s="722"/>
      <c r="ELH1" s="722"/>
      <c r="ELI1" s="721"/>
      <c r="ELJ1" s="722"/>
      <c r="ELK1" s="722"/>
      <c r="ELL1" s="722"/>
      <c r="ELM1" s="721"/>
      <c r="ELN1" s="722"/>
      <c r="ELO1" s="722"/>
      <c r="ELP1" s="722"/>
      <c r="ELQ1" s="721"/>
      <c r="ELR1" s="722"/>
      <c r="ELS1" s="722"/>
      <c r="ELT1" s="722"/>
      <c r="ELU1" s="721"/>
      <c r="ELV1" s="722"/>
      <c r="ELW1" s="722"/>
      <c r="ELX1" s="722"/>
      <c r="ELY1" s="721"/>
      <c r="ELZ1" s="722"/>
      <c r="EMA1" s="722"/>
      <c r="EMB1" s="722"/>
      <c r="EMC1" s="721"/>
      <c r="EMD1" s="722"/>
      <c r="EME1" s="722"/>
      <c r="EMF1" s="722"/>
      <c r="EMG1" s="721"/>
      <c r="EMH1" s="722"/>
      <c r="EMI1" s="722"/>
      <c r="EMJ1" s="722"/>
      <c r="EMK1" s="721"/>
      <c r="EML1" s="722"/>
      <c r="EMM1" s="722"/>
      <c r="EMN1" s="722"/>
      <c r="EMO1" s="721"/>
      <c r="EMP1" s="722"/>
      <c r="EMQ1" s="722"/>
      <c r="EMR1" s="722"/>
      <c r="EMS1" s="721"/>
      <c r="EMT1" s="722"/>
      <c r="EMU1" s="722"/>
      <c r="EMV1" s="722"/>
      <c r="EMW1" s="721"/>
      <c r="EMX1" s="722"/>
      <c r="EMY1" s="722"/>
      <c r="EMZ1" s="722"/>
      <c r="ENA1" s="721"/>
      <c r="ENB1" s="722"/>
      <c r="ENC1" s="722"/>
      <c r="END1" s="722"/>
      <c r="ENE1" s="721"/>
      <c r="ENF1" s="722"/>
      <c r="ENG1" s="722"/>
      <c r="ENH1" s="722"/>
      <c r="ENI1" s="721"/>
      <c r="ENJ1" s="722"/>
      <c r="ENK1" s="722"/>
      <c r="ENL1" s="722"/>
      <c r="ENM1" s="721"/>
      <c r="ENN1" s="722"/>
      <c r="ENO1" s="722"/>
      <c r="ENP1" s="722"/>
      <c r="ENQ1" s="721"/>
      <c r="ENR1" s="722"/>
      <c r="ENS1" s="722"/>
      <c r="ENT1" s="722"/>
      <c r="ENU1" s="721"/>
      <c r="ENV1" s="722"/>
      <c r="ENW1" s="722"/>
      <c r="ENX1" s="722"/>
      <c r="ENY1" s="721"/>
      <c r="ENZ1" s="722"/>
      <c r="EOA1" s="722"/>
      <c r="EOB1" s="722"/>
      <c r="EOC1" s="721"/>
      <c r="EOD1" s="722"/>
      <c r="EOE1" s="722"/>
      <c r="EOF1" s="722"/>
      <c r="EOG1" s="721"/>
      <c r="EOH1" s="722"/>
      <c r="EOI1" s="722"/>
      <c r="EOJ1" s="722"/>
      <c r="EOK1" s="721"/>
      <c r="EOL1" s="722"/>
      <c r="EOM1" s="722"/>
      <c r="EON1" s="722"/>
      <c r="EOO1" s="721"/>
      <c r="EOP1" s="722"/>
      <c r="EOQ1" s="722"/>
      <c r="EOR1" s="722"/>
      <c r="EOS1" s="721"/>
      <c r="EOT1" s="722"/>
      <c r="EOU1" s="722"/>
      <c r="EOV1" s="722"/>
      <c r="EOW1" s="721"/>
      <c r="EOX1" s="722"/>
      <c r="EOY1" s="722"/>
      <c r="EOZ1" s="722"/>
      <c r="EPA1" s="721"/>
      <c r="EPB1" s="722"/>
      <c r="EPC1" s="722"/>
      <c r="EPD1" s="722"/>
      <c r="EPE1" s="721"/>
      <c r="EPF1" s="722"/>
      <c r="EPG1" s="722"/>
      <c r="EPH1" s="722"/>
      <c r="EPI1" s="721"/>
      <c r="EPJ1" s="722"/>
      <c r="EPK1" s="722"/>
      <c r="EPL1" s="722"/>
      <c r="EPM1" s="721"/>
      <c r="EPN1" s="722"/>
      <c r="EPO1" s="722"/>
      <c r="EPP1" s="722"/>
      <c r="EPQ1" s="721"/>
      <c r="EPR1" s="722"/>
      <c r="EPS1" s="722"/>
      <c r="EPT1" s="722"/>
      <c r="EPU1" s="721"/>
      <c r="EPV1" s="722"/>
      <c r="EPW1" s="722"/>
      <c r="EPX1" s="722"/>
      <c r="EPY1" s="721"/>
      <c r="EPZ1" s="722"/>
      <c r="EQA1" s="722"/>
      <c r="EQB1" s="722"/>
      <c r="EQC1" s="721"/>
      <c r="EQD1" s="722"/>
      <c r="EQE1" s="722"/>
      <c r="EQF1" s="722"/>
      <c r="EQG1" s="721"/>
      <c r="EQH1" s="722"/>
      <c r="EQI1" s="722"/>
      <c r="EQJ1" s="722"/>
      <c r="EQK1" s="721"/>
      <c r="EQL1" s="722"/>
      <c r="EQM1" s="722"/>
      <c r="EQN1" s="722"/>
      <c r="EQO1" s="721"/>
      <c r="EQP1" s="722"/>
      <c r="EQQ1" s="722"/>
      <c r="EQR1" s="722"/>
      <c r="EQS1" s="721"/>
      <c r="EQT1" s="722"/>
      <c r="EQU1" s="722"/>
      <c r="EQV1" s="722"/>
      <c r="EQW1" s="721"/>
      <c r="EQX1" s="722"/>
      <c r="EQY1" s="722"/>
      <c r="EQZ1" s="722"/>
      <c r="ERA1" s="721"/>
      <c r="ERB1" s="722"/>
      <c r="ERC1" s="722"/>
      <c r="ERD1" s="722"/>
      <c r="ERE1" s="721"/>
      <c r="ERF1" s="722"/>
      <c r="ERG1" s="722"/>
      <c r="ERH1" s="722"/>
      <c r="ERI1" s="721"/>
      <c r="ERJ1" s="722"/>
      <c r="ERK1" s="722"/>
      <c r="ERL1" s="722"/>
      <c r="ERM1" s="721"/>
      <c r="ERN1" s="722"/>
      <c r="ERO1" s="722"/>
      <c r="ERP1" s="722"/>
      <c r="ERQ1" s="721"/>
      <c r="ERR1" s="722"/>
      <c r="ERS1" s="722"/>
      <c r="ERT1" s="722"/>
      <c r="ERU1" s="721"/>
      <c r="ERV1" s="722"/>
      <c r="ERW1" s="722"/>
      <c r="ERX1" s="722"/>
      <c r="ERY1" s="721"/>
      <c r="ERZ1" s="722"/>
      <c r="ESA1" s="722"/>
      <c r="ESB1" s="722"/>
      <c r="ESC1" s="721"/>
      <c r="ESD1" s="722"/>
      <c r="ESE1" s="722"/>
      <c r="ESF1" s="722"/>
      <c r="ESG1" s="721"/>
      <c r="ESH1" s="722"/>
      <c r="ESI1" s="722"/>
      <c r="ESJ1" s="722"/>
      <c r="ESK1" s="721"/>
      <c r="ESL1" s="722"/>
      <c r="ESM1" s="722"/>
      <c r="ESN1" s="722"/>
      <c r="ESO1" s="721"/>
      <c r="ESP1" s="722"/>
      <c r="ESQ1" s="722"/>
      <c r="ESR1" s="722"/>
      <c r="ESS1" s="721"/>
      <c r="EST1" s="722"/>
      <c r="ESU1" s="722"/>
      <c r="ESV1" s="722"/>
      <c r="ESW1" s="721"/>
      <c r="ESX1" s="722"/>
      <c r="ESY1" s="722"/>
      <c r="ESZ1" s="722"/>
      <c r="ETA1" s="721"/>
      <c r="ETB1" s="722"/>
      <c r="ETC1" s="722"/>
      <c r="ETD1" s="722"/>
      <c r="ETE1" s="721"/>
      <c r="ETF1" s="722"/>
      <c r="ETG1" s="722"/>
      <c r="ETH1" s="722"/>
      <c r="ETI1" s="721"/>
      <c r="ETJ1" s="722"/>
      <c r="ETK1" s="722"/>
      <c r="ETL1" s="722"/>
      <c r="ETM1" s="721"/>
      <c r="ETN1" s="722"/>
      <c r="ETO1" s="722"/>
      <c r="ETP1" s="722"/>
      <c r="ETQ1" s="721"/>
      <c r="ETR1" s="722"/>
      <c r="ETS1" s="722"/>
      <c r="ETT1" s="722"/>
      <c r="ETU1" s="721"/>
      <c r="ETV1" s="722"/>
      <c r="ETW1" s="722"/>
      <c r="ETX1" s="722"/>
      <c r="ETY1" s="721"/>
      <c r="ETZ1" s="722"/>
      <c r="EUA1" s="722"/>
      <c r="EUB1" s="722"/>
      <c r="EUC1" s="721"/>
      <c r="EUD1" s="722"/>
      <c r="EUE1" s="722"/>
      <c r="EUF1" s="722"/>
      <c r="EUG1" s="721"/>
      <c r="EUH1" s="722"/>
      <c r="EUI1" s="722"/>
      <c r="EUJ1" s="722"/>
      <c r="EUK1" s="721"/>
      <c r="EUL1" s="722"/>
      <c r="EUM1" s="722"/>
      <c r="EUN1" s="722"/>
      <c r="EUO1" s="721"/>
      <c r="EUP1" s="722"/>
      <c r="EUQ1" s="722"/>
      <c r="EUR1" s="722"/>
      <c r="EUS1" s="721"/>
      <c r="EUT1" s="722"/>
      <c r="EUU1" s="722"/>
      <c r="EUV1" s="722"/>
      <c r="EUW1" s="721"/>
      <c r="EUX1" s="722"/>
      <c r="EUY1" s="722"/>
      <c r="EUZ1" s="722"/>
      <c r="EVA1" s="721"/>
      <c r="EVB1" s="722"/>
      <c r="EVC1" s="722"/>
      <c r="EVD1" s="722"/>
      <c r="EVE1" s="721"/>
      <c r="EVF1" s="722"/>
      <c r="EVG1" s="722"/>
      <c r="EVH1" s="722"/>
      <c r="EVI1" s="721"/>
      <c r="EVJ1" s="722"/>
      <c r="EVK1" s="722"/>
      <c r="EVL1" s="722"/>
      <c r="EVM1" s="721"/>
      <c r="EVN1" s="722"/>
      <c r="EVO1" s="722"/>
      <c r="EVP1" s="722"/>
      <c r="EVQ1" s="721"/>
      <c r="EVR1" s="722"/>
      <c r="EVS1" s="722"/>
      <c r="EVT1" s="722"/>
      <c r="EVU1" s="721"/>
      <c r="EVV1" s="722"/>
      <c r="EVW1" s="722"/>
      <c r="EVX1" s="722"/>
      <c r="EVY1" s="721"/>
      <c r="EVZ1" s="722"/>
      <c r="EWA1" s="722"/>
      <c r="EWB1" s="722"/>
      <c r="EWC1" s="721"/>
      <c r="EWD1" s="722"/>
      <c r="EWE1" s="722"/>
      <c r="EWF1" s="722"/>
      <c r="EWG1" s="721"/>
      <c r="EWH1" s="722"/>
      <c r="EWI1" s="722"/>
      <c r="EWJ1" s="722"/>
      <c r="EWK1" s="721"/>
      <c r="EWL1" s="722"/>
      <c r="EWM1" s="722"/>
      <c r="EWN1" s="722"/>
      <c r="EWO1" s="721"/>
      <c r="EWP1" s="722"/>
      <c r="EWQ1" s="722"/>
      <c r="EWR1" s="722"/>
      <c r="EWS1" s="721"/>
      <c r="EWT1" s="722"/>
      <c r="EWU1" s="722"/>
      <c r="EWV1" s="722"/>
      <c r="EWW1" s="721"/>
      <c r="EWX1" s="722"/>
      <c r="EWY1" s="722"/>
      <c r="EWZ1" s="722"/>
      <c r="EXA1" s="721"/>
      <c r="EXB1" s="722"/>
      <c r="EXC1" s="722"/>
      <c r="EXD1" s="722"/>
      <c r="EXE1" s="721"/>
      <c r="EXF1" s="722"/>
      <c r="EXG1" s="722"/>
      <c r="EXH1" s="722"/>
      <c r="EXI1" s="721"/>
      <c r="EXJ1" s="722"/>
      <c r="EXK1" s="722"/>
      <c r="EXL1" s="722"/>
      <c r="EXM1" s="721"/>
      <c r="EXN1" s="722"/>
      <c r="EXO1" s="722"/>
      <c r="EXP1" s="722"/>
      <c r="EXQ1" s="721"/>
      <c r="EXR1" s="722"/>
      <c r="EXS1" s="722"/>
      <c r="EXT1" s="722"/>
      <c r="EXU1" s="721"/>
      <c r="EXV1" s="722"/>
      <c r="EXW1" s="722"/>
      <c r="EXX1" s="722"/>
      <c r="EXY1" s="721"/>
      <c r="EXZ1" s="722"/>
      <c r="EYA1" s="722"/>
      <c r="EYB1" s="722"/>
      <c r="EYC1" s="721"/>
      <c r="EYD1" s="722"/>
      <c r="EYE1" s="722"/>
      <c r="EYF1" s="722"/>
      <c r="EYG1" s="721"/>
      <c r="EYH1" s="722"/>
      <c r="EYI1" s="722"/>
      <c r="EYJ1" s="722"/>
      <c r="EYK1" s="721"/>
      <c r="EYL1" s="722"/>
      <c r="EYM1" s="722"/>
      <c r="EYN1" s="722"/>
      <c r="EYO1" s="721"/>
      <c r="EYP1" s="722"/>
      <c r="EYQ1" s="722"/>
      <c r="EYR1" s="722"/>
      <c r="EYS1" s="721"/>
      <c r="EYT1" s="722"/>
      <c r="EYU1" s="722"/>
      <c r="EYV1" s="722"/>
      <c r="EYW1" s="721"/>
      <c r="EYX1" s="722"/>
      <c r="EYY1" s="722"/>
      <c r="EYZ1" s="722"/>
      <c r="EZA1" s="721"/>
      <c r="EZB1" s="722"/>
      <c r="EZC1" s="722"/>
      <c r="EZD1" s="722"/>
      <c r="EZE1" s="721"/>
      <c r="EZF1" s="722"/>
      <c r="EZG1" s="722"/>
      <c r="EZH1" s="722"/>
      <c r="EZI1" s="721"/>
      <c r="EZJ1" s="722"/>
      <c r="EZK1" s="722"/>
      <c r="EZL1" s="722"/>
      <c r="EZM1" s="721"/>
      <c r="EZN1" s="722"/>
      <c r="EZO1" s="722"/>
      <c r="EZP1" s="722"/>
      <c r="EZQ1" s="721"/>
      <c r="EZR1" s="722"/>
      <c r="EZS1" s="722"/>
      <c r="EZT1" s="722"/>
      <c r="EZU1" s="721"/>
      <c r="EZV1" s="722"/>
      <c r="EZW1" s="722"/>
      <c r="EZX1" s="722"/>
      <c r="EZY1" s="721"/>
      <c r="EZZ1" s="722"/>
      <c r="FAA1" s="722"/>
      <c r="FAB1" s="722"/>
      <c r="FAC1" s="721"/>
      <c r="FAD1" s="722"/>
      <c r="FAE1" s="722"/>
      <c r="FAF1" s="722"/>
      <c r="FAG1" s="721"/>
      <c r="FAH1" s="722"/>
      <c r="FAI1" s="722"/>
      <c r="FAJ1" s="722"/>
      <c r="FAK1" s="721"/>
      <c r="FAL1" s="722"/>
      <c r="FAM1" s="722"/>
      <c r="FAN1" s="722"/>
      <c r="FAO1" s="721"/>
      <c r="FAP1" s="722"/>
      <c r="FAQ1" s="722"/>
      <c r="FAR1" s="722"/>
      <c r="FAS1" s="721"/>
      <c r="FAT1" s="722"/>
      <c r="FAU1" s="722"/>
      <c r="FAV1" s="722"/>
      <c r="FAW1" s="721"/>
      <c r="FAX1" s="722"/>
      <c r="FAY1" s="722"/>
      <c r="FAZ1" s="722"/>
      <c r="FBA1" s="721"/>
      <c r="FBB1" s="722"/>
      <c r="FBC1" s="722"/>
      <c r="FBD1" s="722"/>
      <c r="FBE1" s="721"/>
      <c r="FBF1" s="722"/>
      <c r="FBG1" s="722"/>
      <c r="FBH1" s="722"/>
      <c r="FBI1" s="721"/>
      <c r="FBJ1" s="722"/>
      <c r="FBK1" s="722"/>
      <c r="FBL1" s="722"/>
      <c r="FBM1" s="721"/>
      <c r="FBN1" s="722"/>
      <c r="FBO1" s="722"/>
      <c r="FBP1" s="722"/>
      <c r="FBQ1" s="721"/>
      <c r="FBR1" s="722"/>
      <c r="FBS1" s="722"/>
      <c r="FBT1" s="722"/>
      <c r="FBU1" s="721"/>
      <c r="FBV1" s="722"/>
      <c r="FBW1" s="722"/>
      <c r="FBX1" s="722"/>
      <c r="FBY1" s="721"/>
      <c r="FBZ1" s="722"/>
      <c r="FCA1" s="722"/>
      <c r="FCB1" s="722"/>
      <c r="FCC1" s="721"/>
      <c r="FCD1" s="722"/>
      <c r="FCE1" s="722"/>
      <c r="FCF1" s="722"/>
      <c r="FCG1" s="721"/>
      <c r="FCH1" s="722"/>
      <c r="FCI1" s="722"/>
      <c r="FCJ1" s="722"/>
      <c r="FCK1" s="721"/>
      <c r="FCL1" s="722"/>
      <c r="FCM1" s="722"/>
      <c r="FCN1" s="722"/>
      <c r="FCO1" s="721"/>
      <c r="FCP1" s="722"/>
      <c r="FCQ1" s="722"/>
      <c r="FCR1" s="722"/>
      <c r="FCS1" s="721"/>
      <c r="FCT1" s="722"/>
      <c r="FCU1" s="722"/>
      <c r="FCV1" s="722"/>
      <c r="FCW1" s="721"/>
      <c r="FCX1" s="722"/>
      <c r="FCY1" s="722"/>
      <c r="FCZ1" s="722"/>
      <c r="FDA1" s="721"/>
      <c r="FDB1" s="722"/>
      <c r="FDC1" s="722"/>
      <c r="FDD1" s="722"/>
      <c r="FDE1" s="721"/>
      <c r="FDF1" s="722"/>
      <c r="FDG1" s="722"/>
      <c r="FDH1" s="722"/>
      <c r="FDI1" s="721"/>
      <c r="FDJ1" s="722"/>
      <c r="FDK1" s="722"/>
      <c r="FDL1" s="722"/>
      <c r="FDM1" s="721"/>
      <c r="FDN1" s="722"/>
      <c r="FDO1" s="722"/>
      <c r="FDP1" s="722"/>
      <c r="FDQ1" s="721"/>
      <c r="FDR1" s="722"/>
      <c r="FDS1" s="722"/>
      <c r="FDT1" s="722"/>
      <c r="FDU1" s="721"/>
      <c r="FDV1" s="722"/>
      <c r="FDW1" s="722"/>
      <c r="FDX1" s="722"/>
      <c r="FDY1" s="721"/>
      <c r="FDZ1" s="722"/>
      <c r="FEA1" s="722"/>
      <c r="FEB1" s="722"/>
      <c r="FEC1" s="721"/>
      <c r="FED1" s="722"/>
      <c r="FEE1" s="722"/>
      <c r="FEF1" s="722"/>
      <c r="FEG1" s="721"/>
      <c r="FEH1" s="722"/>
      <c r="FEI1" s="722"/>
      <c r="FEJ1" s="722"/>
      <c r="FEK1" s="721"/>
      <c r="FEL1" s="722"/>
      <c r="FEM1" s="722"/>
      <c r="FEN1" s="722"/>
      <c r="FEO1" s="721"/>
      <c r="FEP1" s="722"/>
      <c r="FEQ1" s="722"/>
      <c r="FER1" s="722"/>
      <c r="FES1" s="721"/>
      <c r="FET1" s="722"/>
      <c r="FEU1" s="722"/>
      <c r="FEV1" s="722"/>
      <c r="FEW1" s="721"/>
      <c r="FEX1" s="722"/>
      <c r="FEY1" s="722"/>
      <c r="FEZ1" s="722"/>
      <c r="FFA1" s="721"/>
      <c r="FFB1" s="722"/>
      <c r="FFC1" s="722"/>
      <c r="FFD1" s="722"/>
      <c r="FFE1" s="721"/>
      <c r="FFF1" s="722"/>
      <c r="FFG1" s="722"/>
      <c r="FFH1" s="722"/>
      <c r="FFI1" s="721"/>
      <c r="FFJ1" s="722"/>
      <c r="FFK1" s="722"/>
      <c r="FFL1" s="722"/>
      <c r="FFM1" s="721"/>
      <c r="FFN1" s="722"/>
      <c r="FFO1" s="722"/>
      <c r="FFP1" s="722"/>
      <c r="FFQ1" s="721"/>
      <c r="FFR1" s="722"/>
      <c r="FFS1" s="722"/>
      <c r="FFT1" s="722"/>
      <c r="FFU1" s="721"/>
      <c r="FFV1" s="722"/>
      <c r="FFW1" s="722"/>
      <c r="FFX1" s="722"/>
      <c r="FFY1" s="721"/>
      <c r="FFZ1" s="722"/>
      <c r="FGA1" s="722"/>
      <c r="FGB1" s="722"/>
      <c r="FGC1" s="721"/>
      <c r="FGD1" s="722"/>
      <c r="FGE1" s="722"/>
      <c r="FGF1" s="722"/>
      <c r="FGG1" s="721"/>
      <c r="FGH1" s="722"/>
      <c r="FGI1" s="722"/>
      <c r="FGJ1" s="722"/>
      <c r="FGK1" s="721"/>
      <c r="FGL1" s="722"/>
      <c r="FGM1" s="722"/>
      <c r="FGN1" s="722"/>
      <c r="FGO1" s="721"/>
      <c r="FGP1" s="722"/>
      <c r="FGQ1" s="722"/>
      <c r="FGR1" s="722"/>
      <c r="FGS1" s="721"/>
      <c r="FGT1" s="722"/>
      <c r="FGU1" s="722"/>
      <c r="FGV1" s="722"/>
      <c r="FGW1" s="721"/>
      <c r="FGX1" s="722"/>
      <c r="FGY1" s="722"/>
      <c r="FGZ1" s="722"/>
      <c r="FHA1" s="721"/>
      <c r="FHB1" s="722"/>
      <c r="FHC1" s="722"/>
      <c r="FHD1" s="722"/>
      <c r="FHE1" s="721"/>
      <c r="FHF1" s="722"/>
      <c r="FHG1" s="722"/>
      <c r="FHH1" s="722"/>
      <c r="FHI1" s="721"/>
      <c r="FHJ1" s="722"/>
      <c r="FHK1" s="722"/>
      <c r="FHL1" s="722"/>
      <c r="FHM1" s="721"/>
      <c r="FHN1" s="722"/>
      <c r="FHO1" s="722"/>
      <c r="FHP1" s="722"/>
      <c r="FHQ1" s="721"/>
      <c r="FHR1" s="722"/>
      <c r="FHS1" s="722"/>
      <c r="FHT1" s="722"/>
      <c r="FHU1" s="721"/>
      <c r="FHV1" s="722"/>
      <c r="FHW1" s="722"/>
      <c r="FHX1" s="722"/>
      <c r="FHY1" s="721"/>
      <c r="FHZ1" s="722"/>
      <c r="FIA1" s="722"/>
      <c r="FIB1" s="722"/>
      <c r="FIC1" s="721"/>
      <c r="FID1" s="722"/>
      <c r="FIE1" s="722"/>
      <c r="FIF1" s="722"/>
      <c r="FIG1" s="721"/>
      <c r="FIH1" s="722"/>
      <c r="FII1" s="722"/>
      <c r="FIJ1" s="722"/>
      <c r="FIK1" s="721"/>
      <c r="FIL1" s="722"/>
      <c r="FIM1" s="722"/>
      <c r="FIN1" s="722"/>
      <c r="FIO1" s="721"/>
      <c r="FIP1" s="722"/>
      <c r="FIQ1" s="722"/>
      <c r="FIR1" s="722"/>
      <c r="FIS1" s="721"/>
      <c r="FIT1" s="722"/>
      <c r="FIU1" s="722"/>
      <c r="FIV1" s="722"/>
      <c r="FIW1" s="721"/>
      <c r="FIX1" s="722"/>
      <c r="FIY1" s="722"/>
      <c r="FIZ1" s="722"/>
      <c r="FJA1" s="721"/>
      <c r="FJB1" s="722"/>
      <c r="FJC1" s="722"/>
      <c r="FJD1" s="722"/>
      <c r="FJE1" s="721"/>
      <c r="FJF1" s="722"/>
      <c r="FJG1" s="722"/>
      <c r="FJH1" s="722"/>
      <c r="FJI1" s="721"/>
      <c r="FJJ1" s="722"/>
      <c r="FJK1" s="722"/>
      <c r="FJL1" s="722"/>
      <c r="FJM1" s="721"/>
      <c r="FJN1" s="722"/>
      <c r="FJO1" s="722"/>
      <c r="FJP1" s="722"/>
      <c r="FJQ1" s="721"/>
      <c r="FJR1" s="722"/>
      <c r="FJS1" s="722"/>
      <c r="FJT1" s="722"/>
      <c r="FJU1" s="721"/>
      <c r="FJV1" s="722"/>
      <c r="FJW1" s="722"/>
      <c r="FJX1" s="722"/>
      <c r="FJY1" s="721"/>
      <c r="FJZ1" s="722"/>
      <c r="FKA1" s="722"/>
      <c r="FKB1" s="722"/>
      <c r="FKC1" s="721"/>
      <c r="FKD1" s="722"/>
      <c r="FKE1" s="722"/>
      <c r="FKF1" s="722"/>
      <c r="FKG1" s="721"/>
      <c r="FKH1" s="722"/>
      <c r="FKI1" s="722"/>
      <c r="FKJ1" s="722"/>
      <c r="FKK1" s="721"/>
      <c r="FKL1" s="722"/>
      <c r="FKM1" s="722"/>
      <c r="FKN1" s="722"/>
      <c r="FKO1" s="721"/>
      <c r="FKP1" s="722"/>
      <c r="FKQ1" s="722"/>
      <c r="FKR1" s="722"/>
      <c r="FKS1" s="721"/>
      <c r="FKT1" s="722"/>
      <c r="FKU1" s="722"/>
      <c r="FKV1" s="722"/>
      <c r="FKW1" s="721"/>
      <c r="FKX1" s="722"/>
      <c r="FKY1" s="722"/>
      <c r="FKZ1" s="722"/>
      <c r="FLA1" s="721"/>
      <c r="FLB1" s="722"/>
      <c r="FLC1" s="722"/>
      <c r="FLD1" s="722"/>
      <c r="FLE1" s="721"/>
      <c r="FLF1" s="722"/>
      <c r="FLG1" s="722"/>
      <c r="FLH1" s="722"/>
      <c r="FLI1" s="721"/>
      <c r="FLJ1" s="722"/>
      <c r="FLK1" s="722"/>
      <c r="FLL1" s="722"/>
      <c r="FLM1" s="721"/>
      <c r="FLN1" s="722"/>
      <c r="FLO1" s="722"/>
      <c r="FLP1" s="722"/>
      <c r="FLQ1" s="721"/>
      <c r="FLR1" s="722"/>
      <c r="FLS1" s="722"/>
      <c r="FLT1" s="722"/>
      <c r="FLU1" s="721"/>
      <c r="FLV1" s="722"/>
      <c r="FLW1" s="722"/>
      <c r="FLX1" s="722"/>
      <c r="FLY1" s="721"/>
      <c r="FLZ1" s="722"/>
      <c r="FMA1" s="722"/>
      <c r="FMB1" s="722"/>
      <c r="FMC1" s="721"/>
      <c r="FMD1" s="722"/>
      <c r="FME1" s="722"/>
      <c r="FMF1" s="722"/>
      <c r="FMG1" s="721"/>
      <c r="FMH1" s="722"/>
      <c r="FMI1" s="722"/>
      <c r="FMJ1" s="722"/>
      <c r="FMK1" s="721"/>
      <c r="FML1" s="722"/>
      <c r="FMM1" s="722"/>
      <c r="FMN1" s="722"/>
      <c r="FMO1" s="721"/>
      <c r="FMP1" s="722"/>
      <c r="FMQ1" s="722"/>
      <c r="FMR1" s="722"/>
      <c r="FMS1" s="721"/>
      <c r="FMT1" s="722"/>
      <c r="FMU1" s="722"/>
      <c r="FMV1" s="722"/>
      <c r="FMW1" s="721"/>
      <c r="FMX1" s="722"/>
      <c r="FMY1" s="722"/>
      <c r="FMZ1" s="722"/>
      <c r="FNA1" s="721"/>
      <c r="FNB1" s="722"/>
      <c r="FNC1" s="722"/>
      <c r="FND1" s="722"/>
      <c r="FNE1" s="721"/>
      <c r="FNF1" s="722"/>
      <c r="FNG1" s="722"/>
      <c r="FNH1" s="722"/>
      <c r="FNI1" s="721"/>
      <c r="FNJ1" s="722"/>
      <c r="FNK1" s="722"/>
      <c r="FNL1" s="722"/>
      <c r="FNM1" s="721"/>
      <c r="FNN1" s="722"/>
      <c r="FNO1" s="722"/>
      <c r="FNP1" s="722"/>
      <c r="FNQ1" s="721"/>
      <c r="FNR1" s="722"/>
      <c r="FNS1" s="722"/>
      <c r="FNT1" s="722"/>
      <c r="FNU1" s="721"/>
      <c r="FNV1" s="722"/>
      <c r="FNW1" s="722"/>
      <c r="FNX1" s="722"/>
      <c r="FNY1" s="721"/>
      <c r="FNZ1" s="722"/>
      <c r="FOA1" s="722"/>
      <c r="FOB1" s="722"/>
      <c r="FOC1" s="721"/>
      <c r="FOD1" s="722"/>
      <c r="FOE1" s="722"/>
      <c r="FOF1" s="722"/>
      <c r="FOG1" s="721"/>
      <c r="FOH1" s="722"/>
      <c r="FOI1" s="722"/>
      <c r="FOJ1" s="722"/>
      <c r="FOK1" s="721"/>
      <c r="FOL1" s="722"/>
      <c r="FOM1" s="722"/>
      <c r="FON1" s="722"/>
      <c r="FOO1" s="721"/>
      <c r="FOP1" s="722"/>
      <c r="FOQ1" s="722"/>
      <c r="FOR1" s="722"/>
      <c r="FOS1" s="721"/>
      <c r="FOT1" s="722"/>
      <c r="FOU1" s="722"/>
      <c r="FOV1" s="722"/>
      <c r="FOW1" s="721"/>
      <c r="FOX1" s="722"/>
      <c r="FOY1" s="722"/>
      <c r="FOZ1" s="722"/>
      <c r="FPA1" s="721"/>
      <c r="FPB1" s="722"/>
      <c r="FPC1" s="722"/>
      <c r="FPD1" s="722"/>
      <c r="FPE1" s="721"/>
      <c r="FPF1" s="722"/>
      <c r="FPG1" s="722"/>
      <c r="FPH1" s="722"/>
      <c r="FPI1" s="721"/>
      <c r="FPJ1" s="722"/>
      <c r="FPK1" s="722"/>
      <c r="FPL1" s="722"/>
      <c r="FPM1" s="721"/>
      <c r="FPN1" s="722"/>
      <c r="FPO1" s="722"/>
      <c r="FPP1" s="722"/>
      <c r="FPQ1" s="721"/>
      <c r="FPR1" s="722"/>
      <c r="FPS1" s="722"/>
      <c r="FPT1" s="722"/>
      <c r="FPU1" s="721"/>
      <c r="FPV1" s="722"/>
      <c r="FPW1" s="722"/>
      <c r="FPX1" s="722"/>
      <c r="FPY1" s="721"/>
      <c r="FPZ1" s="722"/>
      <c r="FQA1" s="722"/>
      <c r="FQB1" s="722"/>
      <c r="FQC1" s="721"/>
      <c r="FQD1" s="722"/>
      <c r="FQE1" s="722"/>
      <c r="FQF1" s="722"/>
      <c r="FQG1" s="721"/>
      <c r="FQH1" s="722"/>
      <c r="FQI1" s="722"/>
      <c r="FQJ1" s="722"/>
      <c r="FQK1" s="721"/>
      <c r="FQL1" s="722"/>
      <c r="FQM1" s="722"/>
      <c r="FQN1" s="722"/>
      <c r="FQO1" s="721"/>
      <c r="FQP1" s="722"/>
      <c r="FQQ1" s="722"/>
      <c r="FQR1" s="722"/>
      <c r="FQS1" s="721"/>
      <c r="FQT1" s="722"/>
      <c r="FQU1" s="722"/>
      <c r="FQV1" s="722"/>
      <c r="FQW1" s="721"/>
      <c r="FQX1" s="722"/>
      <c r="FQY1" s="722"/>
      <c r="FQZ1" s="722"/>
      <c r="FRA1" s="721"/>
      <c r="FRB1" s="722"/>
      <c r="FRC1" s="722"/>
      <c r="FRD1" s="722"/>
      <c r="FRE1" s="721"/>
      <c r="FRF1" s="722"/>
      <c r="FRG1" s="722"/>
      <c r="FRH1" s="722"/>
      <c r="FRI1" s="721"/>
      <c r="FRJ1" s="722"/>
      <c r="FRK1" s="722"/>
      <c r="FRL1" s="722"/>
      <c r="FRM1" s="721"/>
      <c r="FRN1" s="722"/>
      <c r="FRO1" s="722"/>
      <c r="FRP1" s="722"/>
      <c r="FRQ1" s="721"/>
      <c r="FRR1" s="722"/>
      <c r="FRS1" s="722"/>
      <c r="FRT1" s="722"/>
      <c r="FRU1" s="721"/>
      <c r="FRV1" s="722"/>
      <c r="FRW1" s="722"/>
      <c r="FRX1" s="722"/>
      <c r="FRY1" s="721"/>
      <c r="FRZ1" s="722"/>
      <c r="FSA1" s="722"/>
      <c r="FSB1" s="722"/>
      <c r="FSC1" s="721"/>
      <c r="FSD1" s="722"/>
      <c r="FSE1" s="722"/>
      <c r="FSF1" s="722"/>
      <c r="FSG1" s="721"/>
      <c r="FSH1" s="722"/>
      <c r="FSI1" s="722"/>
      <c r="FSJ1" s="722"/>
      <c r="FSK1" s="721"/>
      <c r="FSL1" s="722"/>
      <c r="FSM1" s="722"/>
      <c r="FSN1" s="722"/>
      <c r="FSO1" s="721"/>
      <c r="FSP1" s="722"/>
      <c r="FSQ1" s="722"/>
      <c r="FSR1" s="722"/>
      <c r="FSS1" s="721"/>
      <c r="FST1" s="722"/>
      <c r="FSU1" s="722"/>
      <c r="FSV1" s="722"/>
      <c r="FSW1" s="721"/>
      <c r="FSX1" s="722"/>
      <c r="FSY1" s="722"/>
      <c r="FSZ1" s="722"/>
      <c r="FTA1" s="721"/>
      <c r="FTB1" s="722"/>
      <c r="FTC1" s="722"/>
      <c r="FTD1" s="722"/>
      <c r="FTE1" s="721"/>
      <c r="FTF1" s="722"/>
      <c r="FTG1" s="722"/>
      <c r="FTH1" s="722"/>
      <c r="FTI1" s="721"/>
      <c r="FTJ1" s="722"/>
      <c r="FTK1" s="722"/>
      <c r="FTL1" s="722"/>
      <c r="FTM1" s="721"/>
      <c r="FTN1" s="722"/>
      <c r="FTO1" s="722"/>
      <c r="FTP1" s="722"/>
      <c r="FTQ1" s="721"/>
      <c r="FTR1" s="722"/>
      <c r="FTS1" s="722"/>
      <c r="FTT1" s="722"/>
      <c r="FTU1" s="721"/>
      <c r="FTV1" s="722"/>
      <c r="FTW1" s="722"/>
      <c r="FTX1" s="722"/>
      <c r="FTY1" s="721"/>
      <c r="FTZ1" s="722"/>
      <c r="FUA1" s="722"/>
      <c r="FUB1" s="722"/>
      <c r="FUC1" s="721"/>
      <c r="FUD1" s="722"/>
      <c r="FUE1" s="722"/>
      <c r="FUF1" s="722"/>
      <c r="FUG1" s="721"/>
      <c r="FUH1" s="722"/>
      <c r="FUI1" s="722"/>
      <c r="FUJ1" s="722"/>
      <c r="FUK1" s="721"/>
      <c r="FUL1" s="722"/>
      <c r="FUM1" s="722"/>
      <c r="FUN1" s="722"/>
      <c r="FUO1" s="721"/>
      <c r="FUP1" s="722"/>
      <c r="FUQ1" s="722"/>
      <c r="FUR1" s="722"/>
      <c r="FUS1" s="721"/>
      <c r="FUT1" s="722"/>
      <c r="FUU1" s="722"/>
      <c r="FUV1" s="722"/>
      <c r="FUW1" s="721"/>
      <c r="FUX1" s="722"/>
      <c r="FUY1" s="722"/>
      <c r="FUZ1" s="722"/>
      <c r="FVA1" s="721"/>
      <c r="FVB1" s="722"/>
      <c r="FVC1" s="722"/>
      <c r="FVD1" s="722"/>
      <c r="FVE1" s="721"/>
      <c r="FVF1" s="722"/>
      <c r="FVG1" s="722"/>
      <c r="FVH1" s="722"/>
      <c r="FVI1" s="721"/>
      <c r="FVJ1" s="722"/>
      <c r="FVK1" s="722"/>
      <c r="FVL1" s="722"/>
      <c r="FVM1" s="721"/>
      <c r="FVN1" s="722"/>
      <c r="FVO1" s="722"/>
      <c r="FVP1" s="722"/>
      <c r="FVQ1" s="721"/>
      <c r="FVR1" s="722"/>
      <c r="FVS1" s="722"/>
      <c r="FVT1" s="722"/>
      <c r="FVU1" s="721"/>
      <c r="FVV1" s="722"/>
      <c r="FVW1" s="722"/>
      <c r="FVX1" s="722"/>
      <c r="FVY1" s="721"/>
      <c r="FVZ1" s="722"/>
      <c r="FWA1" s="722"/>
      <c r="FWB1" s="722"/>
      <c r="FWC1" s="721"/>
      <c r="FWD1" s="722"/>
      <c r="FWE1" s="722"/>
      <c r="FWF1" s="722"/>
      <c r="FWG1" s="721"/>
      <c r="FWH1" s="722"/>
      <c r="FWI1" s="722"/>
      <c r="FWJ1" s="722"/>
      <c r="FWK1" s="721"/>
      <c r="FWL1" s="722"/>
      <c r="FWM1" s="722"/>
      <c r="FWN1" s="722"/>
      <c r="FWO1" s="721"/>
      <c r="FWP1" s="722"/>
      <c r="FWQ1" s="722"/>
      <c r="FWR1" s="722"/>
      <c r="FWS1" s="721"/>
      <c r="FWT1" s="722"/>
      <c r="FWU1" s="722"/>
      <c r="FWV1" s="722"/>
      <c r="FWW1" s="721"/>
      <c r="FWX1" s="722"/>
      <c r="FWY1" s="722"/>
      <c r="FWZ1" s="722"/>
      <c r="FXA1" s="721"/>
      <c r="FXB1" s="722"/>
      <c r="FXC1" s="722"/>
      <c r="FXD1" s="722"/>
      <c r="FXE1" s="721"/>
      <c r="FXF1" s="722"/>
      <c r="FXG1" s="722"/>
      <c r="FXH1" s="722"/>
      <c r="FXI1" s="721"/>
      <c r="FXJ1" s="722"/>
      <c r="FXK1" s="722"/>
      <c r="FXL1" s="722"/>
      <c r="FXM1" s="721"/>
      <c r="FXN1" s="722"/>
      <c r="FXO1" s="722"/>
      <c r="FXP1" s="722"/>
      <c r="FXQ1" s="721"/>
      <c r="FXR1" s="722"/>
      <c r="FXS1" s="722"/>
      <c r="FXT1" s="722"/>
      <c r="FXU1" s="721"/>
      <c r="FXV1" s="722"/>
      <c r="FXW1" s="722"/>
      <c r="FXX1" s="722"/>
      <c r="FXY1" s="721"/>
      <c r="FXZ1" s="722"/>
      <c r="FYA1" s="722"/>
      <c r="FYB1" s="722"/>
      <c r="FYC1" s="721"/>
      <c r="FYD1" s="722"/>
      <c r="FYE1" s="722"/>
      <c r="FYF1" s="722"/>
      <c r="FYG1" s="721"/>
      <c r="FYH1" s="722"/>
      <c r="FYI1" s="722"/>
      <c r="FYJ1" s="722"/>
      <c r="FYK1" s="721"/>
      <c r="FYL1" s="722"/>
      <c r="FYM1" s="722"/>
      <c r="FYN1" s="722"/>
      <c r="FYO1" s="721"/>
      <c r="FYP1" s="722"/>
      <c r="FYQ1" s="722"/>
      <c r="FYR1" s="722"/>
      <c r="FYS1" s="721"/>
      <c r="FYT1" s="722"/>
      <c r="FYU1" s="722"/>
      <c r="FYV1" s="722"/>
      <c r="FYW1" s="721"/>
      <c r="FYX1" s="722"/>
      <c r="FYY1" s="722"/>
      <c r="FYZ1" s="722"/>
      <c r="FZA1" s="721"/>
      <c r="FZB1" s="722"/>
      <c r="FZC1" s="722"/>
      <c r="FZD1" s="722"/>
      <c r="FZE1" s="721"/>
      <c r="FZF1" s="722"/>
      <c r="FZG1" s="722"/>
      <c r="FZH1" s="722"/>
      <c r="FZI1" s="721"/>
      <c r="FZJ1" s="722"/>
      <c r="FZK1" s="722"/>
      <c r="FZL1" s="722"/>
      <c r="FZM1" s="721"/>
      <c r="FZN1" s="722"/>
      <c r="FZO1" s="722"/>
      <c r="FZP1" s="722"/>
      <c r="FZQ1" s="721"/>
      <c r="FZR1" s="722"/>
      <c r="FZS1" s="722"/>
      <c r="FZT1" s="722"/>
      <c r="FZU1" s="721"/>
      <c r="FZV1" s="722"/>
      <c r="FZW1" s="722"/>
      <c r="FZX1" s="722"/>
      <c r="FZY1" s="721"/>
      <c r="FZZ1" s="722"/>
      <c r="GAA1" s="722"/>
      <c r="GAB1" s="722"/>
      <c r="GAC1" s="721"/>
      <c r="GAD1" s="722"/>
      <c r="GAE1" s="722"/>
      <c r="GAF1" s="722"/>
      <c r="GAG1" s="721"/>
      <c r="GAH1" s="722"/>
      <c r="GAI1" s="722"/>
      <c r="GAJ1" s="722"/>
      <c r="GAK1" s="721"/>
      <c r="GAL1" s="722"/>
      <c r="GAM1" s="722"/>
      <c r="GAN1" s="722"/>
      <c r="GAO1" s="721"/>
      <c r="GAP1" s="722"/>
      <c r="GAQ1" s="722"/>
      <c r="GAR1" s="722"/>
      <c r="GAS1" s="721"/>
      <c r="GAT1" s="722"/>
      <c r="GAU1" s="722"/>
      <c r="GAV1" s="722"/>
      <c r="GAW1" s="721"/>
      <c r="GAX1" s="722"/>
      <c r="GAY1" s="722"/>
      <c r="GAZ1" s="722"/>
      <c r="GBA1" s="721"/>
      <c r="GBB1" s="722"/>
      <c r="GBC1" s="722"/>
      <c r="GBD1" s="722"/>
      <c r="GBE1" s="721"/>
      <c r="GBF1" s="722"/>
      <c r="GBG1" s="722"/>
      <c r="GBH1" s="722"/>
      <c r="GBI1" s="721"/>
      <c r="GBJ1" s="722"/>
      <c r="GBK1" s="722"/>
      <c r="GBL1" s="722"/>
      <c r="GBM1" s="721"/>
      <c r="GBN1" s="722"/>
      <c r="GBO1" s="722"/>
      <c r="GBP1" s="722"/>
      <c r="GBQ1" s="721"/>
      <c r="GBR1" s="722"/>
      <c r="GBS1" s="722"/>
      <c r="GBT1" s="722"/>
      <c r="GBU1" s="721"/>
      <c r="GBV1" s="722"/>
      <c r="GBW1" s="722"/>
      <c r="GBX1" s="722"/>
      <c r="GBY1" s="721"/>
      <c r="GBZ1" s="722"/>
      <c r="GCA1" s="722"/>
      <c r="GCB1" s="722"/>
      <c r="GCC1" s="721"/>
      <c r="GCD1" s="722"/>
      <c r="GCE1" s="722"/>
      <c r="GCF1" s="722"/>
      <c r="GCG1" s="721"/>
      <c r="GCH1" s="722"/>
      <c r="GCI1" s="722"/>
      <c r="GCJ1" s="722"/>
      <c r="GCK1" s="721"/>
      <c r="GCL1" s="722"/>
      <c r="GCM1" s="722"/>
      <c r="GCN1" s="722"/>
      <c r="GCO1" s="721"/>
      <c r="GCP1" s="722"/>
      <c r="GCQ1" s="722"/>
      <c r="GCR1" s="722"/>
      <c r="GCS1" s="721"/>
      <c r="GCT1" s="722"/>
      <c r="GCU1" s="722"/>
      <c r="GCV1" s="722"/>
      <c r="GCW1" s="721"/>
      <c r="GCX1" s="722"/>
      <c r="GCY1" s="722"/>
      <c r="GCZ1" s="722"/>
      <c r="GDA1" s="721"/>
      <c r="GDB1" s="722"/>
      <c r="GDC1" s="722"/>
      <c r="GDD1" s="722"/>
      <c r="GDE1" s="721"/>
      <c r="GDF1" s="722"/>
      <c r="GDG1" s="722"/>
      <c r="GDH1" s="722"/>
      <c r="GDI1" s="721"/>
      <c r="GDJ1" s="722"/>
      <c r="GDK1" s="722"/>
      <c r="GDL1" s="722"/>
      <c r="GDM1" s="721"/>
      <c r="GDN1" s="722"/>
      <c r="GDO1" s="722"/>
      <c r="GDP1" s="722"/>
      <c r="GDQ1" s="721"/>
      <c r="GDR1" s="722"/>
      <c r="GDS1" s="722"/>
      <c r="GDT1" s="722"/>
      <c r="GDU1" s="721"/>
      <c r="GDV1" s="722"/>
      <c r="GDW1" s="722"/>
      <c r="GDX1" s="722"/>
      <c r="GDY1" s="721"/>
      <c r="GDZ1" s="722"/>
      <c r="GEA1" s="722"/>
      <c r="GEB1" s="722"/>
      <c r="GEC1" s="721"/>
      <c r="GED1" s="722"/>
      <c r="GEE1" s="722"/>
      <c r="GEF1" s="722"/>
      <c r="GEG1" s="721"/>
      <c r="GEH1" s="722"/>
      <c r="GEI1" s="722"/>
      <c r="GEJ1" s="722"/>
      <c r="GEK1" s="721"/>
      <c r="GEL1" s="722"/>
      <c r="GEM1" s="722"/>
      <c r="GEN1" s="722"/>
      <c r="GEO1" s="721"/>
      <c r="GEP1" s="722"/>
      <c r="GEQ1" s="722"/>
      <c r="GER1" s="722"/>
      <c r="GES1" s="721"/>
      <c r="GET1" s="722"/>
      <c r="GEU1" s="722"/>
      <c r="GEV1" s="722"/>
      <c r="GEW1" s="721"/>
      <c r="GEX1" s="722"/>
      <c r="GEY1" s="722"/>
      <c r="GEZ1" s="722"/>
      <c r="GFA1" s="721"/>
      <c r="GFB1" s="722"/>
      <c r="GFC1" s="722"/>
      <c r="GFD1" s="722"/>
      <c r="GFE1" s="721"/>
      <c r="GFF1" s="722"/>
      <c r="GFG1" s="722"/>
      <c r="GFH1" s="722"/>
      <c r="GFI1" s="721"/>
      <c r="GFJ1" s="722"/>
      <c r="GFK1" s="722"/>
      <c r="GFL1" s="722"/>
      <c r="GFM1" s="721"/>
      <c r="GFN1" s="722"/>
      <c r="GFO1" s="722"/>
      <c r="GFP1" s="722"/>
      <c r="GFQ1" s="721"/>
      <c r="GFR1" s="722"/>
      <c r="GFS1" s="722"/>
      <c r="GFT1" s="722"/>
      <c r="GFU1" s="721"/>
      <c r="GFV1" s="722"/>
      <c r="GFW1" s="722"/>
      <c r="GFX1" s="722"/>
      <c r="GFY1" s="721"/>
      <c r="GFZ1" s="722"/>
      <c r="GGA1" s="722"/>
      <c r="GGB1" s="722"/>
      <c r="GGC1" s="721"/>
      <c r="GGD1" s="722"/>
      <c r="GGE1" s="722"/>
      <c r="GGF1" s="722"/>
      <c r="GGG1" s="721"/>
      <c r="GGH1" s="722"/>
      <c r="GGI1" s="722"/>
      <c r="GGJ1" s="722"/>
      <c r="GGK1" s="721"/>
      <c r="GGL1" s="722"/>
      <c r="GGM1" s="722"/>
      <c r="GGN1" s="722"/>
      <c r="GGO1" s="721"/>
      <c r="GGP1" s="722"/>
      <c r="GGQ1" s="722"/>
      <c r="GGR1" s="722"/>
      <c r="GGS1" s="721"/>
      <c r="GGT1" s="722"/>
      <c r="GGU1" s="722"/>
      <c r="GGV1" s="722"/>
      <c r="GGW1" s="721"/>
      <c r="GGX1" s="722"/>
      <c r="GGY1" s="722"/>
      <c r="GGZ1" s="722"/>
      <c r="GHA1" s="721"/>
      <c r="GHB1" s="722"/>
      <c r="GHC1" s="722"/>
      <c r="GHD1" s="722"/>
      <c r="GHE1" s="721"/>
      <c r="GHF1" s="722"/>
      <c r="GHG1" s="722"/>
      <c r="GHH1" s="722"/>
      <c r="GHI1" s="721"/>
      <c r="GHJ1" s="722"/>
      <c r="GHK1" s="722"/>
      <c r="GHL1" s="722"/>
      <c r="GHM1" s="721"/>
      <c r="GHN1" s="722"/>
      <c r="GHO1" s="722"/>
      <c r="GHP1" s="722"/>
      <c r="GHQ1" s="721"/>
      <c r="GHR1" s="722"/>
      <c r="GHS1" s="722"/>
      <c r="GHT1" s="722"/>
      <c r="GHU1" s="721"/>
      <c r="GHV1" s="722"/>
      <c r="GHW1" s="722"/>
      <c r="GHX1" s="722"/>
      <c r="GHY1" s="721"/>
      <c r="GHZ1" s="722"/>
      <c r="GIA1" s="722"/>
      <c r="GIB1" s="722"/>
      <c r="GIC1" s="721"/>
      <c r="GID1" s="722"/>
      <c r="GIE1" s="722"/>
      <c r="GIF1" s="722"/>
      <c r="GIG1" s="721"/>
      <c r="GIH1" s="722"/>
      <c r="GII1" s="722"/>
      <c r="GIJ1" s="722"/>
      <c r="GIK1" s="721"/>
      <c r="GIL1" s="722"/>
      <c r="GIM1" s="722"/>
      <c r="GIN1" s="722"/>
      <c r="GIO1" s="721"/>
      <c r="GIP1" s="722"/>
      <c r="GIQ1" s="722"/>
      <c r="GIR1" s="722"/>
      <c r="GIS1" s="721"/>
      <c r="GIT1" s="722"/>
      <c r="GIU1" s="722"/>
      <c r="GIV1" s="722"/>
      <c r="GIW1" s="721"/>
      <c r="GIX1" s="722"/>
      <c r="GIY1" s="722"/>
      <c r="GIZ1" s="722"/>
      <c r="GJA1" s="721"/>
      <c r="GJB1" s="722"/>
      <c r="GJC1" s="722"/>
      <c r="GJD1" s="722"/>
      <c r="GJE1" s="721"/>
      <c r="GJF1" s="722"/>
      <c r="GJG1" s="722"/>
      <c r="GJH1" s="722"/>
      <c r="GJI1" s="721"/>
      <c r="GJJ1" s="722"/>
      <c r="GJK1" s="722"/>
      <c r="GJL1" s="722"/>
      <c r="GJM1" s="721"/>
      <c r="GJN1" s="722"/>
      <c r="GJO1" s="722"/>
      <c r="GJP1" s="722"/>
      <c r="GJQ1" s="721"/>
      <c r="GJR1" s="722"/>
      <c r="GJS1" s="722"/>
      <c r="GJT1" s="722"/>
      <c r="GJU1" s="721"/>
      <c r="GJV1" s="722"/>
      <c r="GJW1" s="722"/>
      <c r="GJX1" s="722"/>
      <c r="GJY1" s="721"/>
      <c r="GJZ1" s="722"/>
      <c r="GKA1" s="722"/>
      <c r="GKB1" s="722"/>
      <c r="GKC1" s="721"/>
      <c r="GKD1" s="722"/>
      <c r="GKE1" s="722"/>
      <c r="GKF1" s="722"/>
      <c r="GKG1" s="721"/>
      <c r="GKH1" s="722"/>
      <c r="GKI1" s="722"/>
      <c r="GKJ1" s="722"/>
      <c r="GKK1" s="721"/>
      <c r="GKL1" s="722"/>
      <c r="GKM1" s="722"/>
      <c r="GKN1" s="722"/>
      <c r="GKO1" s="721"/>
      <c r="GKP1" s="722"/>
      <c r="GKQ1" s="722"/>
      <c r="GKR1" s="722"/>
      <c r="GKS1" s="721"/>
      <c r="GKT1" s="722"/>
      <c r="GKU1" s="722"/>
      <c r="GKV1" s="722"/>
      <c r="GKW1" s="721"/>
      <c r="GKX1" s="722"/>
      <c r="GKY1" s="722"/>
      <c r="GKZ1" s="722"/>
      <c r="GLA1" s="721"/>
      <c r="GLB1" s="722"/>
      <c r="GLC1" s="722"/>
      <c r="GLD1" s="722"/>
      <c r="GLE1" s="721"/>
      <c r="GLF1" s="722"/>
      <c r="GLG1" s="722"/>
      <c r="GLH1" s="722"/>
      <c r="GLI1" s="721"/>
      <c r="GLJ1" s="722"/>
      <c r="GLK1" s="722"/>
      <c r="GLL1" s="722"/>
      <c r="GLM1" s="721"/>
      <c r="GLN1" s="722"/>
      <c r="GLO1" s="722"/>
      <c r="GLP1" s="722"/>
      <c r="GLQ1" s="721"/>
      <c r="GLR1" s="722"/>
      <c r="GLS1" s="722"/>
      <c r="GLT1" s="722"/>
      <c r="GLU1" s="721"/>
      <c r="GLV1" s="722"/>
      <c r="GLW1" s="722"/>
      <c r="GLX1" s="722"/>
      <c r="GLY1" s="721"/>
      <c r="GLZ1" s="722"/>
      <c r="GMA1" s="722"/>
      <c r="GMB1" s="722"/>
      <c r="GMC1" s="721"/>
      <c r="GMD1" s="722"/>
      <c r="GME1" s="722"/>
      <c r="GMF1" s="722"/>
      <c r="GMG1" s="721"/>
      <c r="GMH1" s="722"/>
      <c r="GMI1" s="722"/>
      <c r="GMJ1" s="722"/>
      <c r="GMK1" s="721"/>
      <c r="GML1" s="722"/>
      <c r="GMM1" s="722"/>
      <c r="GMN1" s="722"/>
      <c r="GMO1" s="721"/>
      <c r="GMP1" s="722"/>
      <c r="GMQ1" s="722"/>
      <c r="GMR1" s="722"/>
      <c r="GMS1" s="721"/>
      <c r="GMT1" s="722"/>
      <c r="GMU1" s="722"/>
      <c r="GMV1" s="722"/>
      <c r="GMW1" s="721"/>
      <c r="GMX1" s="722"/>
      <c r="GMY1" s="722"/>
      <c r="GMZ1" s="722"/>
      <c r="GNA1" s="721"/>
      <c r="GNB1" s="722"/>
      <c r="GNC1" s="722"/>
      <c r="GND1" s="722"/>
      <c r="GNE1" s="721"/>
      <c r="GNF1" s="722"/>
      <c r="GNG1" s="722"/>
      <c r="GNH1" s="722"/>
      <c r="GNI1" s="721"/>
      <c r="GNJ1" s="722"/>
      <c r="GNK1" s="722"/>
      <c r="GNL1" s="722"/>
      <c r="GNM1" s="721"/>
      <c r="GNN1" s="722"/>
      <c r="GNO1" s="722"/>
      <c r="GNP1" s="722"/>
      <c r="GNQ1" s="721"/>
      <c r="GNR1" s="722"/>
      <c r="GNS1" s="722"/>
      <c r="GNT1" s="722"/>
      <c r="GNU1" s="721"/>
      <c r="GNV1" s="722"/>
      <c r="GNW1" s="722"/>
      <c r="GNX1" s="722"/>
      <c r="GNY1" s="721"/>
      <c r="GNZ1" s="722"/>
      <c r="GOA1" s="722"/>
      <c r="GOB1" s="722"/>
      <c r="GOC1" s="721"/>
      <c r="GOD1" s="722"/>
      <c r="GOE1" s="722"/>
      <c r="GOF1" s="722"/>
      <c r="GOG1" s="721"/>
      <c r="GOH1" s="722"/>
      <c r="GOI1" s="722"/>
      <c r="GOJ1" s="722"/>
      <c r="GOK1" s="721"/>
      <c r="GOL1" s="722"/>
      <c r="GOM1" s="722"/>
      <c r="GON1" s="722"/>
      <c r="GOO1" s="721"/>
      <c r="GOP1" s="722"/>
      <c r="GOQ1" s="722"/>
      <c r="GOR1" s="722"/>
      <c r="GOS1" s="721"/>
      <c r="GOT1" s="722"/>
      <c r="GOU1" s="722"/>
      <c r="GOV1" s="722"/>
      <c r="GOW1" s="721"/>
      <c r="GOX1" s="722"/>
      <c r="GOY1" s="722"/>
      <c r="GOZ1" s="722"/>
      <c r="GPA1" s="721"/>
      <c r="GPB1" s="722"/>
      <c r="GPC1" s="722"/>
      <c r="GPD1" s="722"/>
      <c r="GPE1" s="721"/>
      <c r="GPF1" s="722"/>
      <c r="GPG1" s="722"/>
      <c r="GPH1" s="722"/>
      <c r="GPI1" s="721"/>
      <c r="GPJ1" s="722"/>
      <c r="GPK1" s="722"/>
      <c r="GPL1" s="722"/>
      <c r="GPM1" s="721"/>
      <c r="GPN1" s="722"/>
      <c r="GPO1" s="722"/>
      <c r="GPP1" s="722"/>
      <c r="GPQ1" s="721"/>
      <c r="GPR1" s="722"/>
      <c r="GPS1" s="722"/>
      <c r="GPT1" s="722"/>
      <c r="GPU1" s="721"/>
      <c r="GPV1" s="722"/>
      <c r="GPW1" s="722"/>
      <c r="GPX1" s="722"/>
      <c r="GPY1" s="721"/>
      <c r="GPZ1" s="722"/>
      <c r="GQA1" s="722"/>
      <c r="GQB1" s="722"/>
      <c r="GQC1" s="721"/>
      <c r="GQD1" s="722"/>
      <c r="GQE1" s="722"/>
      <c r="GQF1" s="722"/>
      <c r="GQG1" s="721"/>
      <c r="GQH1" s="722"/>
      <c r="GQI1" s="722"/>
      <c r="GQJ1" s="722"/>
      <c r="GQK1" s="721"/>
      <c r="GQL1" s="722"/>
      <c r="GQM1" s="722"/>
      <c r="GQN1" s="722"/>
      <c r="GQO1" s="721"/>
      <c r="GQP1" s="722"/>
      <c r="GQQ1" s="722"/>
      <c r="GQR1" s="722"/>
      <c r="GQS1" s="721"/>
      <c r="GQT1" s="722"/>
      <c r="GQU1" s="722"/>
      <c r="GQV1" s="722"/>
      <c r="GQW1" s="721"/>
      <c r="GQX1" s="722"/>
      <c r="GQY1" s="722"/>
      <c r="GQZ1" s="722"/>
      <c r="GRA1" s="721"/>
      <c r="GRB1" s="722"/>
      <c r="GRC1" s="722"/>
      <c r="GRD1" s="722"/>
      <c r="GRE1" s="721"/>
      <c r="GRF1" s="722"/>
      <c r="GRG1" s="722"/>
      <c r="GRH1" s="722"/>
      <c r="GRI1" s="721"/>
      <c r="GRJ1" s="722"/>
      <c r="GRK1" s="722"/>
      <c r="GRL1" s="722"/>
      <c r="GRM1" s="721"/>
      <c r="GRN1" s="722"/>
      <c r="GRO1" s="722"/>
      <c r="GRP1" s="722"/>
      <c r="GRQ1" s="721"/>
      <c r="GRR1" s="722"/>
      <c r="GRS1" s="722"/>
      <c r="GRT1" s="722"/>
      <c r="GRU1" s="721"/>
      <c r="GRV1" s="722"/>
      <c r="GRW1" s="722"/>
      <c r="GRX1" s="722"/>
      <c r="GRY1" s="721"/>
      <c r="GRZ1" s="722"/>
      <c r="GSA1" s="722"/>
      <c r="GSB1" s="722"/>
      <c r="GSC1" s="721"/>
      <c r="GSD1" s="722"/>
      <c r="GSE1" s="722"/>
      <c r="GSF1" s="722"/>
      <c r="GSG1" s="721"/>
      <c r="GSH1" s="722"/>
      <c r="GSI1" s="722"/>
      <c r="GSJ1" s="722"/>
      <c r="GSK1" s="721"/>
      <c r="GSL1" s="722"/>
      <c r="GSM1" s="722"/>
      <c r="GSN1" s="722"/>
      <c r="GSO1" s="721"/>
      <c r="GSP1" s="722"/>
      <c r="GSQ1" s="722"/>
      <c r="GSR1" s="722"/>
      <c r="GSS1" s="721"/>
      <c r="GST1" s="722"/>
      <c r="GSU1" s="722"/>
      <c r="GSV1" s="722"/>
      <c r="GSW1" s="721"/>
      <c r="GSX1" s="722"/>
      <c r="GSY1" s="722"/>
      <c r="GSZ1" s="722"/>
      <c r="GTA1" s="721"/>
      <c r="GTB1" s="722"/>
      <c r="GTC1" s="722"/>
      <c r="GTD1" s="722"/>
      <c r="GTE1" s="721"/>
      <c r="GTF1" s="722"/>
      <c r="GTG1" s="722"/>
      <c r="GTH1" s="722"/>
      <c r="GTI1" s="721"/>
      <c r="GTJ1" s="722"/>
      <c r="GTK1" s="722"/>
      <c r="GTL1" s="722"/>
      <c r="GTM1" s="721"/>
      <c r="GTN1" s="722"/>
      <c r="GTO1" s="722"/>
      <c r="GTP1" s="722"/>
      <c r="GTQ1" s="721"/>
      <c r="GTR1" s="722"/>
      <c r="GTS1" s="722"/>
      <c r="GTT1" s="722"/>
      <c r="GTU1" s="721"/>
      <c r="GTV1" s="722"/>
      <c r="GTW1" s="722"/>
      <c r="GTX1" s="722"/>
      <c r="GTY1" s="721"/>
      <c r="GTZ1" s="722"/>
      <c r="GUA1" s="722"/>
      <c r="GUB1" s="722"/>
      <c r="GUC1" s="721"/>
      <c r="GUD1" s="722"/>
      <c r="GUE1" s="722"/>
      <c r="GUF1" s="722"/>
      <c r="GUG1" s="721"/>
      <c r="GUH1" s="722"/>
      <c r="GUI1" s="722"/>
      <c r="GUJ1" s="722"/>
      <c r="GUK1" s="721"/>
      <c r="GUL1" s="722"/>
      <c r="GUM1" s="722"/>
      <c r="GUN1" s="722"/>
      <c r="GUO1" s="721"/>
      <c r="GUP1" s="722"/>
      <c r="GUQ1" s="722"/>
      <c r="GUR1" s="722"/>
      <c r="GUS1" s="721"/>
      <c r="GUT1" s="722"/>
      <c r="GUU1" s="722"/>
      <c r="GUV1" s="722"/>
      <c r="GUW1" s="721"/>
      <c r="GUX1" s="722"/>
      <c r="GUY1" s="722"/>
      <c r="GUZ1" s="722"/>
      <c r="GVA1" s="721"/>
      <c r="GVB1" s="722"/>
      <c r="GVC1" s="722"/>
      <c r="GVD1" s="722"/>
      <c r="GVE1" s="721"/>
      <c r="GVF1" s="722"/>
      <c r="GVG1" s="722"/>
      <c r="GVH1" s="722"/>
      <c r="GVI1" s="721"/>
      <c r="GVJ1" s="722"/>
      <c r="GVK1" s="722"/>
      <c r="GVL1" s="722"/>
      <c r="GVM1" s="721"/>
      <c r="GVN1" s="722"/>
      <c r="GVO1" s="722"/>
      <c r="GVP1" s="722"/>
      <c r="GVQ1" s="721"/>
      <c r="GVR1" s="722"/>
      <c r="GVS1" s="722"/>
      <c r="GVT1" s="722"/>
      <c r="GVU1" s="721"/>
      <c r="GVV1" s="722"/>
      <c r="GVW1" s="722"/>
      <c r="GVX1" s="722"/>
      <c r="GVY1" s="721"/>
      <c r="GVZ1" s="722"/>
      <c r="GWA1" s="722"/>
      <c r="GWB1" s="722"/>
      <c r="GWC1" s="721"/>
      <c r="GWD1" s="722"/>
      <c r="GWE1" s="722"/>
      <c r="GWF1" s="722"/>
      <c r="GWG1" s="721"/>
      <c r="GWH1" s="722"/>
      <c r="GWI1" s="722"/>
      <c r="GWJ1" s="722"/>
      <c r="GWK1" s="721"/>
      <c r="GWL1" s="722"/>
      <c r="GWM1" s="722"/>
      <c r="GWN1" s="722"/>
      <c r="GWO1" s="721"/>
      <c r="GWP1" s="722"/>
      <c r="GWQ1" s="722"/>
      <c r="GWR1" s="722"/>
      <c r="GWS1" s="721"/>
      <c r="GWT1" s="722"/>
      <c r="GWU1" s="722"/>
      <c r="GWV1" s="722"/>
      <c r="GWW1" s="721"/>
      <c r="GWX1" s="722"/>
      <c r="GWY1" s="722"/>
      <c r="GWZ1" s="722"/>
      <c r="GXA1" s="721"/>
      <c r="GXB1" s="722"/>
      <c r="GXC1" s="722"/>
      <c r="GXD1" s="722"/>
      <c r="GXE1" s="721"/>
      <c r="GXF1" s="722"/>
      <c r="GXG1" s="722"/>
      <c r="GXH1" s="722"/>
      <c r="GXI1" s="721"/>
      <c r="GXJ1" s="722"/>
      <c r="GXK1" s="722"/>
      <c r="GXL1" s="722"/>
      <c r="GXM1" s="721"/>
      <c r="GXN1" s="722"/>
      <c r="GXO1" s="722"/>
      <c r="GXP1" s="722"/>
      <c r="GXQ1" s="721"/>
      <c r="GXR1" s="722"/>
      <c r="GXS1" s="722"/>
      <c r="GXT1" s="722"/>
      <c r="GXU1" s="721"/>
      <c r="GXV1" s="722"/>
      <c r="GXW1" s="722"/>
      <c r="GXX1" s="722"/>
      <c r="GXY1" s="721"/>
      <c r="GXZ1" s="722"/>
      <c r="GYA1" s="722"/>
      <c r="GYB1" s="722"/>
      <c r="GYC1" s="721"/>
      <c r="GYD1" s="722"/>
      <c r="GYE1" s="722"/>
      <c r="GYF1" s="722"/>
      <c r="GYG1" s="721"/>
      <c r="GYH1" s="722"/>
      <c r="GYI1" s="722"/>
      <c r="GYJ1" s="722"/>
      <c r="GYK1" s="721"/>
      <c r="GYL1" s="722"/>
      <c r="GYM1" s="722"/>
      <c r="GYN1" s="722"/>
      <c r="GYO1" s="721"/>
      <c r="GYP1" s="722"/>
      <c r="GYQ1" s="722"/>
      <c r="GYR1" s="722"/>
      <c r="GYS1" s="721"/>
      <c r="GYT1" s="722"/>
      <c r="GYU1" s="722"/>
      <c r="GYV1" s="722"/>
      <c r="GYW1" s="721"/>
      <c r="GYX1" s="722"/>
      <c r="GYY1" s="722"/>
      <c r="GYZ1" s="722"/>
      <c r="GZA1" s="721"/>
      <c r="GZB1" s="722"/>
      <c r="GZC1" s="722"/>
      <c r="GZD1" s="722"/>
      <c r="GZE1" s="721"/>
      <c r="GZF1" s="722"/>
      <c r="GZG1" s="722"/>
      <c r="GZH1" s="722"/>
      <c r="GZI1" s="721"/>
      <c r="GZJ1" s="722"/>
      <c r="GZK1" s="722"/>
      <c r="GZL1" s="722"/>
      <c r="GZM1" s="721"/>
      <c r="GZN1" s="722"/>
      <c r="GZO1" s="722"/>
      <c r="GZP1" s="722"/>
      <c r="GZQ1" s="721"/>
      <c r="GZR1" s="722"/>
      <c r="GZS1" s="722"/>
      <c r="GZT1" s="722"/>
      <c r="GZU1" s="721"/>
      <c r="GZV1" s="722"/>
      <c r="GZW1" s="722"/>
      <c r="GZX1" s="722"/>
      <c r="GZY1" s="721"/>
      <c r="GZZ1" s="722"/>
      <c r="HAA1" s="722"/>
      <c r="HAB1" s="722"/>
      <c r="HAC1" s="721"/>
      <c r="HAD1" s="722"/>
      <c r="HAE1" s="722"/>
      <c r="HAF1" s="722"/>
      <c r="HAG1" s="721"/>
      <c r="HAH1" s="722"/>
      <c r="HAI1" s="722"/>
      <c r="HAJ1" s="722"/>
      <c r="HAK1" s="721"/>
      <c r="HAL1" s="722"/>
      <c r="HAM1" s="722"/>
      <c r="HAN1" s="722"/>
      <c r="HAO1" s="721"/>
      <c r="HAP1" s="722"/>
      <c r="HAQ1" s="722"/>
      <c r="HAR1" s="722"/>
      <c r="HAS1" s="721"/>
      <c r="HAT1" s="722"/>
      <c r="HAU1" s="722"/>
      <c r="HAV1" s="722"/>
      <c r="HAW1" s="721"/>
      <c r="HAX1" s="722"/>
      <c r="HAY1" s="722"/>
      <c r="HAZ1" s="722"/>
      <c r="HBA1" s="721"/>
      <c r="HBB1" s="722"/>
      <c r="HBC1" s="722"/>
      <c r="HBD1" s="722"/>
      <c r="HBE1" s="721"/>
      <c r="HBF1" s="722"/>
      <c r="HBG1" s="722"/>
      <c r="HBH1" s="722"/>
      <c r="HBI1" s="721"/>
      <c r="HBJ1" s="722"/>
      <c r="HBK1" s="722"/>
      <c r="HBL1" s="722"/>
      <c r="HBM1" s="721"/>
      <c r="HBN1" s="722"/>
      <c r="HBO1" s="722"/>
      <c r="HBP1" s="722"/>
      <c r="HBQ1" s="721"/>
      <c r="HBR1" s="722"/>
      <c r="HBS1" s="722"/>
      <c r="HBT1" s="722"/>
      <c r="HBU1" s="721"/>
      <c r="HBV1" s="722"/>
      <c r="HBW1" s="722"/>
      <c r="HBX1" s="722"/>
      <c r="HBY1" s="721"/>
      <c r="HBZ1" s="722"/>
      <c r="HCA1" s="722"/>
      <c r="HCB1" s="722"/>
      <c r="HCC1" s="721"/>
      <c r="HCD1" s="722"/>
      <c r="HCE1" s="722"/>
      <c r="HCF1" s="722"/>
      <c r="HCG1" s="721"/>
      <c r="HCH1" s="722"/>
      <c r="HCI1" s="722"/>
      <c r="HCJ1" s="722"/>
      <c r="HCK1" s="721"/>
      <c r="HCL1" s="722"/>
      <c r="HCM1" s="722"/>
      <c r="HCN1" s="722"/>
      <c r="HCO1" s="721"/>
      <c r="HCP1" s="722"/>
      <c r="HCQ1" s="722"/>
      <c r="HCR1" s="722"/>
      <c r="HCS1" s="721"/>
      <c r="HCT1" s="722"/>
      <c r="HCU1" s="722"/>
      <c r="HCV1" s="722"/>
      <c r="HCW1" s="721"/>
      <c r="HCX1" s="722"/>
      <c r="HCY1" s="722"/>
      <c r="HCZ1" s="722"/>
      <c r="HDA1" s="721"/>
      <c r="HDB1" s="722"/>
      <c r="HDC1" s="722"/>
      <c r="HDD1" s="722"/>
      <c r="HDE1" s="721"/>
      <c r="HDF1" s="722"/>
      <c r="HDG1" s="722"/>
      <c r="HDH1" s="722"/>
      <c r="HDI1" s="721"/>
      <c r="HDJ1" s="722"/>
      <c r="HDK1" s="722"/>
      <c r="HDL1" s="722"/>
      <c r="HDM1" s="721"/>
      <c r="HDN1" s="722"/>
      <c r="HDO1" s="722"/>
      <c r="HDP1" s="722"/>
      <c r="HDQ1" s="721"/>
      <c r="HDR1" s="722"/>
      <c r="HDS1" s="722"/>
      <c r="HDT1" s="722"/>
      <c r="HDU1" s="721"/>
      <c r="HDV1" s="722"/>
      <c r="HDW1" s="722"/>
      <c r="HDX1" s="722"/>
      <c r="HDY1" s="721"/>
      <c r="HDZ1" s="722"/>
      <c r="HEA1" s="722"/>
      <c r="HEB1" s="722"/>
      <c r="HEC1" s="721"/>
      <c r="HED1" s="722"/>
      <c r="HEE1" s="722"/>
      <c r="HEF1" s="722"/>
      <c r="HEG1" s="721"/>
      <c r="HEH1" s="722"/>
      <c r="HEI1" s="722"/>
      <c r="HEJ1" s="722"/>
      <c r="HEK1" s="721"/>
      <c r="HEL1" s="722"/>
      <c r="HEM1" s="722"/>
      <c r="HEN1" s="722"/>
      <c r="HEO1" s="721"/>
      <c r="HEP1" s="722"/>
      <c r="HEQ1" s="722"/>
      <c r="HER1" s="722"/>
      <c r="HES1" s="721"/>
      <c r="HET1" s="722"/>
      <c r="HEU1" s="722"/>
      <c r="HEV1" s="722"/>
      <c r="HEW1" s="721"/>
      <c r="HEX1" s="722"/>
      <c r="HEY1" s="722"/>
      <c r="HEZ1" s="722"/>
      <c r="HFA1" s="721"/>
      <c r="HFB1" s="722"/>
      <c r="HFC1" s="722"/>
      <c r="HFD1" s="722"/>
      <c r="HFE1" s="721"/>
      <c r="HFF1" s="722"/>
      <c r="HFG1" s="722"/>
      <c r="HFH1" s="722"/>
      <c r="HFI1" s="721"/>
      <c r="HFJ1" s="722"/>
      <c r="HFK1" s="722"/>
      <c r="HFL1" s="722"/>
      <c r="HFM1" s="721"/>
      <c r="HFN1" s="722"/>
      <c r="HFO1" s="722"/>
      <c r="HFP1" s="722"/>
      <c r="HFQ1" s="721"/>
      <c r="HFR1" s="722"/>
      <c r="HFS1" s="722"/>
      <c r="HFT1" s="722"/>
      <c r="HFU1" s="721"/>
      <c r="HFV1" s="722"/>
      <c r="HFW1" s="722"/>
      <c r="HFX1" s="722"/>
      <c r="HFY1" s="721"/>
      <c r="HFZ1" s="722"/>
      <c r="HGA1" s="722"/>
      <c r="HGB1" s="722"/>
      <c r="HGC1" s="721"/>
      <c r="HGD1" s="722"/>
      <c r="HGE1" s="722"/>
      <c r="HGF1" s="722"/>
      <c r="HGG1" s="721"/>
      <c r="HGH1" s="722"/>
      <c r="HGI1" s="722"/>
      <c r="HGJ1" s="722"/>
      <c r="HGK1" s="721"/>
      <c r="HGL1" s="722"/>
      <c r="HGM1" s="722"/>
      <c r="HGN1" s="722"/>
      <c r="HGO1" s="721"/>
      <c r="HGP1" s="722"/>
      <c r="HGQ1" s="722"/>
      <c r="HGR1" s="722"/>
      <c r="HGS1" s="721"/>
      <c r="HGT1" s="722"/>
      <c r="HGU1" s="722"/>
      <c r="HGV1" s="722"/>
      <c r="HGW1" s="721"/>
      <c r="HGX1" s="722"/>
      <c r="HGY1" s="722"/>
      <c r="HGZ1" s="722"/>
      <c r="HHA1" s="721"/>
      <c r="HHB1" s="722"/>
      <c r="HHC1" s="722"/>
      <c r="HHD1" s="722"/>
      <c r="HHE1" s="721"/>
      <c r="HHF1" s="722"/>
      <c r="HHG1" s="722"/>
      <c r="HHH1" s="722"/>
      <c r="HHI1" s="721"/>
      <c r="HHJ1" s="722"/>
      <c r="HHK1" s="722"/>
      <c r="HHL1" s="722"/>
      <c r="HHM1" s="721"/>
      <c r="HHN1" s="722"/>
      <c r="HHO1" s="722"/>
      <c r="HHP1" s="722"/>
      <c r="HHQ1" s="721"/>
      <c r="HHR1" s="722"/>
      <c r="HHS1" s="722"/>
      <c r="HHT1" s="722"/>
      <c r="HHU1" s="721"/>
      <c r="HHV1" s="722"/>
      <c r="HHW1" s="722"/>
      <c r="HHX1" s="722"/>
      <c r="HHY1" s="721"/>
      <c r="HHZ1" s="722"/>
      <c r="HIA1" s="722"/>
      <c r="HIB1" s="722"/>
      <c r="HIC1" s="721"/>
      <c r="HID1" s="722"/>
      <c r="HIE1" s="722"/>
      <c r="HIF1" s="722"/>
      <c r="HIG1" s="721"/>
      <c r="HIH1" s="722"/>
      <c r="HII1" s="722"/>
      <c r="HIJ1" s="722"/>
      <c r="HIK1" s="721"/>
      <c r="HIL1" s="722"/>
      <c r="HIM1" s="722"/>
      <c r="HIN1" s="722"/>
      <c r="HIO1" s="721"/>
      <c r="HIP1" s="722"/>
      <c r="HIQ1" s="722"/>
      <c r="HIR1" s="722"/>
      <c r="HIS1" s="721"/>
      <c r="HIT1" s="722"/>
      <c r="HIU1" s="722"/>
      <c r="HIV1" s="722"/>
      <c r="HIW1" s="721"/>
      <c r="HIX1" s="722"/>
      <c r="HIY1" s="722"/>
      <c r="HIZ1" s="722"/>
      <c r="HJA1" s="721"/>
      <c r="HJB1" s="722"/>
      <c r="HJC1" s="722"/>
      <c r="HJD1" s="722"/>
      <c r="HJE1" s="721"/>
      <c r="HJF1" s="722"/>
      <c r="HJG1" s="722"/>
      <c r="HJH1" s="722"/>
      <c r="HJI1" s="721"/>
      <c r="HJJ1" s="722"/>
      <c r="HJK1" s="722"/>
      <c r="HJL1" s="722"/>
      <c r="HJM1" s="721"/>
      <c r="HJN1" s="722"/>
      <c r="HJO1" s="722"/>
      <c r="HJP1" s="722"/>
      <c r="HJQ1" s="721"/>
      <c r="HJR1" s="722"/>
      <c r="HJS1" s="722"/>
      <c r="HJT1" s="722"/>
      <c r="HJU1" s="721"/>
      <c r="HJV1" s="722"/>
      <c r="HJW1" s="722"/>
      <c r="HJX1" s="722"/>
      <c r="HJY1" s="721"/>
      <c r="HJZ1" s="722"/>
      <c r="HKA1" s="722"/>
      <c r="HKB1" s="722"/>
      <c r="HKC1" s="721"/>
      <c r="HKD1" s="722"/>
      <c r="HKE1" s="722"/>
      <c r="HKF1" s="722"/>
      <c r="HKG1" s="721"/>
      <c r="HKH1" s="722"/>
      <c r="HKI1" s="722"/>
      <c r="HKJ1" s="722"/>
      <c r="HKK1" s="721"/>
      <c r="HKL1" s="722"/>
      <c r="HKM1" s="722"/>
      <c r="HKN1" s="722"/>
      <c r="HKO1" s="721"/>
      <c r="HKP1" s="722"/>
      <c r="HKQ1" s="722"/>
      <c r="HKR1" s="722"/>
      <c r="HKS1" s="721"/>
      <c r="HKT1" s="722"/>
      <c r="HKU1" s="722"/>
      <c r="HKV1" s="722"/>
      <c r="HKW1" s="721"/>
      <c r="HKX1" s="722"/>
      <c r="HKY1" s="722"/>
      <c r="HKZ1" s="722"/>
      <c r="HLA1" s="721"/>
      <c r="HLB1" s="722"/>
      <c r="HLC1" s="722"/>
      <c r="HLD1" s="722"/>
      <c r="HLE1" s="721"/>
      <c r="HLF1" s="722"/>
      <c r="HLG1" s="722"/>
      <c r="HLH1" s="722"/>
      <c r="HLI1" s="721"/>
      <c r="HLJ1" s="722"/>
      <c r="HLK1" s="722"/>
      <c r="HLL1" s="722"/>
      <c r="HLM1" s="721"/>
      <c r="HLN1" s="722"/>
      <c r="HLO1" s="722"/>
      <c r="HLP1" s="722"/>
      <c r="HLQ1" s="721"/>
      <c r="HLR1" s="722"/>
      <c r="HLS1" s="722"/>
      <c r="HLT1" s="722"/>
      <c r="HLU1" s="721"/>
      <c r="HLV1" s="722"/>
      <c r="HLW1" s="722"/>
      <c r="HLX1" s="722"/>
      <c r="HLY1" s="721"/>
      <c r="HLZ1" s="722"/>
      <c r="HMA1" s="722"/>
      <c r="HMB1" s="722"/>
      <c r="HMC1" s="721"/>
      <c r="HMD1" s="722"/>
      <c r="HME1" s="722"/>
      <c r="HMF1" s="722"/>
      <c r="HMG1" s="721"/>
      <c r="HMH1" s="722"/>
      <c r="HMI1" s="722"/>
      <c r="HMJ1" s="722"/>
      <c r="HMK1" s="721"/>
      <c r="HML1" s="722"/>
      <c r="HMM1" s="722"/>
      <c r="HMN1" s="722"/>
      <c r="HMO1" s="721"/>
      <c r="HMP1" s="722"/>
      <c r="HMQ1" s="722"/>
      <c r="HMR1" s="722"/>
      <c r="HMS1" s="721"/>
      <c r="HMT1" s="722"/>
      <c r="HMU1" s="722"/>
      <c r="HMV1" s="722"/>
      <c r="HMW1" s="721"/>
      <c r="HMX1" s="722"/>
      <c r="HMY1" s="722"/>
      <c r="HMZ1" s="722"/>
      <c r="HNA1" s="721"/>
      <c r="HNB1" s="722"/>
      <c r="HNC1" s="722"/>
      <c r="HND1" s="722"/>
      <c r="HNE1" s="721"/>
      <c r="HNF1" s="722"/>
      <c r="HNG1" s="722"/>
      <c r="HNH1" s="722"/>
      <c r="HNI1" s="721"/>
      <c r="HNJ1" s="722"/>
      <c r="HNK1" s="722"/>
      <c r="HNL1" s="722"/>
      <c r="HNM1" s="721"/>
      <c r="HNN1" s="722"/>
      <c r="HNO1" s="722"/>
      <c r="HNP1" s="722"/>
      <c r="HNQ1" s="721"/>
      <c r="HNR1" s="722"/>
      <c r="HNS1" s="722"/>
      <c r="HNT1" s="722"/>
      <c r="HNU1" s="721"/>
      <c r="HNV1" s="722"/>
      <c r="HNW1" s="722"/>
      <c r="HNX1" s="722"/>
      <c r="HNY1" s="721"/>
      <c r="HNZ1" s="722"/>
      <c r="HOA1" s="722"/>
      <c r="HOB1" s="722"/>
      <c r="HOC1" s="721"/>
      <c r="HOD1" s="722"/>
      <c r="HOE1" s="722"/>
      <c r="HOF1" s="722"/>
      <c r="HOG1" s="721"/>
      <c r="HOH1" s="722"/>
      <c r="HOI1" s="722"/>
      <c r="HOJ1" s="722"/>
      <c r="HOK1" s="721"/>
      <c r="HOL1" s="722"/>
      <c r="HOM1" s="722"/>
      <c r="HON1" s="722"/>
      <c r="HOO1" s="721"/>
      <c r="HOP1" s="722"/>
      <c r="HOQ1" s="722"/>
      <c r="HOR1" s="722"/>
      <c r="HOS1" s="721"/>
      <c r="HOT1" s="722"/>
      <c r="HOU1" s="722"/>
      <c r="HOV1" s="722"/>
      <c r="HOW1" s="721"/>
      <c r="HOX1" s="722"/>
      <c r="HOY1" s="722"/>
      <c r="HOZ1" s="722"/>
      <c r="HPA1" s="721"/>
      <c r="HPB1" s="722"/>
      <c r="HPC1" s="722"/>
      <c r="HPD1" s="722"/>
      <c r="HPE1" s="721"/>
      <c r="HPF1" s="722"/>
      <c r="HPG1" s="722"/>
      <c r="HPH1" s="722"/>
      <c r="HPI1" s="721"/>
      <c r="HPJ1" s="722"/>
      <c r="HPK1" s="722"/>
      <c r="HPL1" s="722"/>
      <c r="HPM1" s="721"/>
      <c r="HPN1" s="722"/>
      <c r="HPO1" s="722"/>
      <c r="HPP1" s="722"/>
      <c r="HPQ1" s="721"/>
      <c r="HPR1" s="722"/>
      <c r="HPS1" s="722"/>
      <c r="HPT1" s="722"/>
      <c r="HPU1" s="721"/>
      <c r="HPV1" s="722"/>
      <c r="HPW1" s="722"/>
      <c r="HPX1" s="722"/>
      <c r="HPY1" s="721"/>
      <c r="HPZ1" s="722"/>
      <c r="HQA1" s="722"/>
      <c r="HQB1" s="722"/>
      <c r="HQC1" s="721"/>
      <c r="HQD1" s="722"/>
      <c r="HQE1" s="722"/>
      <c r="HQF1" s="722"/>
      <c r="HQG1" s="721"/>
      <c r="HQH1" s="722"/>
      <c r="HQI1" s="722"/>
      <c r="HQJ1" s="722"/>
      <c r="HQK1" s="721"/>
      <c r="HQL1" s="722"/>
      <c r="HQM1" s="722"/>
      <c r="HQN1" s="722"/>
      <c r="HQO1" s="721"/>
      <c r="HQP1" s="722"/>
      <c r="HQQ1" s="722"/>
      <c r="HQR1" s="722"/>
      <c r="HQS1" s="721"/>
      <c r="HQT1" s="722"/>
      <c r="HQU1" s="722"/>
      <c r="HQV1" s="722"/>
      <c r="HQW1" s="721"/>
      <c r="HQX1" s="722"/>
      <c r="HQY1" s="722"/>
      <c r="HQZ1" s="722"/>
      <c r="HRA1" s="721"/>
      <c r="HRB1" s="722"/>
      <c r="HRC1" s="722"/>
      <c r="HRD1" s="722"/>
      <c r="HRE1" s="721"/>
      <c r="HRF1" s="722"/>
      <c r="HRG1" s="722"/>
      <c r="HRH1" s="722"/>
      <c r="HRI1" s="721"/>
      <c r="HRJ1" s="722"/>
      <c r="HRK1" s="722"/>
      <c r="HRL1" s="722"/>
      <c r="HRM1" s="721"/>
      <c r="HRN1" s="722"/>
      <c r="HRO1" s="722"/>
      <c r="HRP1" s="722"/>
      <c r="HRQ1" s="721"/>
      <c r="HRR1" s="722"/>
      <c r="HRS1" s="722"/>
      <c r="HRT1" s="722"/>
      <c r="HRU1" s="721"/>
      <c r="HRV1" s="722"/>
      <c r="HRW1" s="722"/>
      <c r="HRX1" s="722"/>
      <c r="HRY1" s="721"/>
      <c r="HRZ1" s="722"/>
      <c r="HSA1" s="722"/>
      <c r="HSB1" s="722"/>
      <c r="HSC1" s="721"/>
      <c r="HSD1" s="722"/>
      <c r="HSE1" s="722"/>
      <c r="HSF1" s="722"/>
      <c r="HSG1" s="721"/>
      <c r="HSH1" s="722"/>
      <c r="HSI1" s="722"/>
      <c r="HSJ1" s="722"/>
      <c r="HSK1" s="721"/>
      <c r="HSL1" s="722"/>
      <c r="HSM1" s="722"/>
      <c r="HSN1" s="722"/>
      <c r="HSO1" s="721"/>
      <c r="HSP1" s="722"/>
      <c r="HSQ1" s="722"/>
      <c r="HSR1" s="722"/>
      <c r="HSS1" s="721"/>
      <c r="HST1" s="722"/>
      <c r="HSU1" s="722"/>
      <c r="HSV1" s="722"/>
      <c r="HSW1" s="721"/>
      <c r="HSX1" s="722"/>
      <c r="HSY1" s="722"/>
      <c r="HSZ1" s="722"/>
      <c r="HTA1" s="721"/>
      <c r="HTB1" s="722"/>
      <c r="HTC1" s="722"/>
      <c r="HTD1" s="722"/>
      <c r="HTE1" s="721"/>
      <c r="HTF1" s="722"/>
      <c r="HTG1" s="722"/>
      <c r="HTH1" s="722"/>
      <c r="HTI1" s="721"/>
      <c r="HTJ1" s="722"/>
      <c r="HTK1" s="722"/>
      <c r="HTL1" s="722"/>
      <c r="HTM1" s="721"/>
      <c r="HTN1" s="722"/>
      <c r="HTO1" s="722"/>
      <c r="HTP1" s="722"/>
      <c r="HTQ1" s="721"/>
      <c r="HTR1" s="722"/>
      <c r="HTS1" s="722"/>
      <c r="HTT1" s="722"/>
      <c r="HTU1" s="721"/>
      <c r="HTV1" s="722"/>
      <c r="HTW1" s="722"/>
      <c r="HTX1" s="722"/>
      <c r="HTY1" s="721"/>
      <c r="HTZ1" s="722"/>
      <c r="HUA1" s="722"/>
      <c r="HUB1" s="722"/>
      <c r="HUC1" s="721"/>
      <c r="HUD1" s="722"/>
      <c r="HUE1" s="722"/>
      <c r="HUF1" s="722"/>
      <c r="HUG1" s="721"/>
      <c r="HUH1" s="722"/>
      <c r="HUI1" s="722"/>
      <c r="HUJ1" s="722"/>
      <c r="HUK1" s="721"/>
      <c r="HUL1" s="722"/>
      <c r="HUM1" s="722"/>
      <c r="HUN1" s="722"/>
      <c r="HUO1" s="721"/>
      <c r="HUP1" s="722"/>
      <c r="HUQ1" s="722"/>
      <c r="HUR1" s="722"/>
      <c r="HUS1" s="721"/>
      <c r="HUT1" s="722"/>
      <c r="HUU1" s="722"/>
      <c r="HUV1" s="722"/>
      <c r="HUW1" s="721"/>
      <c r="HUX1" s="722"/>
      <c r="HUY1" s="722"/>
      <c r="HUZ1" s="722"/>
      <c r="HVA1" s="721"/>
      <c r="HVB1" s="722"/>
      <c r="HVC1" s="722"/>
      <c r="HVD1" s="722"/>
      <c r="HVE1" s="721"/>
      <c r="HVF1" s="722"/>
      <c r="HVG1" s="722"/>
      <c r="HVH1" s="722"/>
      <c r="HVI1" s="721"/>
      <c r="HVJ1" s="722"/>
      <c r="HVK1" s="722"/>
      <c r="HVL1" s="722"/>
      <c r="HVM1" s="721"/>
      <c r="HVN1" s="722"/>
      <c r="HVO1" s="722"/>
      <c r="HVP1" s="722"/>
      <c r="HVQ1" s="721"/>
      <c r="HVR1" s="722"/>
      <c r="HVS1" s="722"/>
      <c r="HVT1" s="722"/>
      <c r="HVU1" s="721"/>
      <c r="HVV1" s="722"/>
      <c r="HVW1" s="722"/>
      <c r="HVX1" s="722"/>
      <c r="HVY1" s="721"/>
      <c r="HVZ1" s="722"/>
      <c r="HWA1" s="722"/>
      <c r="HWB1" s="722"/>
      <c r="HWC1" s="721"/>
      <c r="HWD1" s="722"/>
      <c r="HWE1" s="722"/>
      <c r="HWF1" s="722"/>
      <c r="HWG1" s="721"/>
      <c r="HWH1" s="722"/>
      <c r="HWI1" s="722"/>
      <c r="HWJ1" s="722"/>
      <c r="HWK1" s="721"/>
      <c r="HWL1" s="722"/>
      <c r="HWM1" s="722"/>
      <c r="HWN1" s="722"/>
      <c r="HWO1" s="721"/>
      <c r="HWP1" s="722"/>
      <c r="HWQ1" s="722"/>
      <c r="HWR1" s="722"/>
      <c r="HWS1" s="721"/>
      <c r="HWT1" s="722"/>
      <c r="HWU1" s="722"/>
      <c r="HWV1" s="722"/>
      <c r="HWW1" s="721"/>
      <c r="HWX1" s="722"/>
      <c r="HWY1" s="722"/>
      <c r="HWZ1" s="722"/>
      <c r="HXA1" s="721"/>
      <c r="HXB1" s="722"/>
      <c r="HXC1" s="722"/>
      <c r="HXD1" s="722"/>
      <c r="HXE1" s="721"/>
      <c r="HXF1" s="722"/>
      <c r="HXG1" s="722"/>
      <c r="HXH1" s="722"/>
      <c r="HXI1" s="721"/>
      <c r="HXJ1" s="722"/>
      <c r="HXK1" s="722"/>
      <c r="HXL1" s="722"/>
      <c r="HXM1" s="721"/>
      <c r="HXN1" s="722"/>
      <c r="HXO1" s="722"/>
      <c r="HXP1" s="722"/>
      <c r="HXQ1" s="721"/>
      <c r="HXR1" s="722"/>
      <c r="HXS1" s="722"/>
      <c r="HXT1" s="722"/>
      <c r="HXU1" s="721"/>
      <c r="HXV1" s="722"/>
      <c r="HXW1" s="722"/>
      <c r="HXX1" s="722"/>
      <c r="HXY1" s="721"/>
      <c r="HXZ1" s="722"/>
      <c r="HYA1" s="722"/>
      <c r="HYB1" s="722"/>
      <c r="HYC1" s="721"/>
      <c r="HYD1" s="722"/>
      <c r="HYE1" s="722"/>
      <c r="HYF1" s="722"/>
      <c r="HYG1" s="721"/>
      <c r="HYH1" s="722"/>
      <c r="HYI1" s="722"/>
      <c r="HYJ1" s="722"/>
      <c r="HYK1" s="721"/>
      <c r="HYL1" s="722"/>
      <c r="HYM1" s="722"/>
      <c r="HYN1" s="722"/>
      <c r="HYO1" s="721"/>
      <c r="HYP1" s="722"/>
      <c r="HYQ1" s="722"/>
      <c r="HYR1" s="722"/>
      <c r="HYS1" s="721"/>
      <c r="HYT1" s="722"/>
      <c r="HYU1" s="722"/>
      <c r="HYV1" s="722"/>
      <c r="HYW1" s="721"/>
      <c r="HYX1" s="722"/>
      <c r="HYY1" s="722"/>
      <c r="HYZ1" s="722"/>
      <c r="HZA1" s="721"/>
      <c r="HZB1" s="722"/>
      <c r="HZC1" s="722"/>
      <c r="HZD1" s="722"/>
      <c r="HZE1" s="721"/>
      <c r="HZF1" s="722"/>
      <c r="HZG1" s="722"/>
      <c r="HZH1" s="722"/>
      <c r="HZI1" s="721"/>
      <c r="HZJ1" s="722"/>
      <c r="HZK1" s="722"/>
      <c r="HZL1" s="722"/>
      <c r="HZM1" s="721"/>
      <c r="HZN1" s="722"/>
      <c r="HZO1" s="722"/>
      <c r="HZP1" s="722"/>
      <c r="HZQ1" s="721"/>
      <c r="HZR1" s="722"/>
      <c r="HZS1" s="722"/>
      <c r="HZT1" s="722"/>
      <c r="HZU1" s="721"/>
      <c r="HZV1" s="722"/>
      <c r="HZW1" s="722"/>
      <c r="HZX1" s="722"/>
      <c r="HZY1" s="721"/>
      <c r="HZZ1" s="722"/>
      <c r="IAA1" s="722"/>
      <c r="IAB1" s="722"/>
      <c r="IAC1" s="721"/>
      <c r="IAD1" s="722"/>
      <c r="IAE1" s="722"/>
      <c r="IAF1" s="722"/>
      <c r="IAG1" s="721"/>
      <c r="IAH1" s="722"/>
      <c r="IAI1" s="722"/>
      <c r="IAJ1" s="722"/>
      <c r="IAK1" s="721"/>
      <c r="IAL1" s="722"/>
      <c r="IAM1" s="722"/>
      <c r="IAN1" s="722"/>
      <c r="IAO1" s="721"/>
      <c r="IAP1" s="722"/>
      <c r="IAQ1" s="722"/>
      <c r="IAR1" s="722"/>
      <c r="IAS1" s="721"/>
      <c r="IAT1" s="722"/>
      <c r="IAU1" s="722"/>
      <c r="IAV1" s="722"/>
      <c r="IAW1" s="721"/>
      <c r="IAX1" s="722"/>
      <c r="IAY1" s="722"/>
      <c r="IAZ1" s="722"/>
      <c r="IBA1" s="721"/>
      <c r="IBB1" s="722"/>
      <c r="IBC1" s="722"/>
      <c r="IBD1" s="722"/>
      <c r="IBE1" s="721"/>
      <c r="IBF1" s="722"/>
      <c r="IBG1" s="722"/>
      <c r="IBH1" s="722"/>
      <c r="IBI1" s="721"/>
      <c r="IBJ1" s="722"/>
      <c r="IBK1" s="722"/>
      <c r="IBL1" s="722"/>
      <c r="IBM1" s="721"/>
      <c r="IBN1" s="722"/>
      <c r="IBO1" s="722"/>
      <c r="IBP1" s="722"/>
      <c r="IBQ1" s="721"/>
      <c r="IBR1" s="722"/>
      <c r="IBS1" s="722"/>
      <c r="IBT1" s="722"/>
      <c r="IBU1" s="721"/>
      <c r="IBV1" s="722"/>
      <c r="IBW1" s="722"/>
      <c r="IBX1" s="722"/>
      <c r="IBY1" s="721"/>
      <c r="IBZ1" s="722"/>
      <c r="ICA1" s="722"/>
      <c r="ICB1" s="722"/>
      <c r="ICC1" s="721"/>
      <c r="ICD1" s="722"/>
      <c r="ICE1" s="722"/>
      <c r="ICF1" s="722"/>
      <c r="ICG1" s="721"/>
      <c r="ICH1" s="722"/>
      <c r="ICI1" s="722"/>
      <c r="ICJ1" s="722"/>
      <c r="ICK1" s="721"/>
      <c r="ICL1" s="722"/>
      <c r="ICM1" s="722"/>
      <c r="ICN1" s="722"/>
      <c r="ICO1" s="721"/>
      <c r="ICP1" s="722"/>
      <c r="ICQ1" s="722"/>
      <c r="ICR1" s="722"/>
      <c r="ICS1" s="721"/>
      <c r="ICT1" s="722"/>
      <c r="ICU1" s="722"/>
      <c r="ICV1" s="722"/>
      <c r="ICW1" s="721"/>
      <c r="ICX1" s="722"/>
      <c r="ICY1" s="722"/>
      <c r="ICZ1" s="722"/>
      <c r="IDA1" s="721"/>
      <c r="IDB1" s="722"/>
      <c r="IDC1" s="722"/>
      <c r="IDD1" s="722"/>
      <c r="IDE1" s="721"/>
      <c r="IDF1" s="722"/>
      <c r="IDG1" s="722"/>
      <c r="IDH1" s="722"/>
      <c r="IDI1" s="721"/>
      <c r="IDJ1" s="722"/>
      <c r="IDK1" s="722"/>
      <c r="IDL1" s="722"/>
      <c r="IDM1" s="721"/>
      <c r="IDN1" s="722"/>
      <c r="IDO1" s="722"/>
      <c r="IDP1" s="722"/>
      <c r="IDQ1" s="721"/>
      <c r="IDR1" s="722"/>
      <c r="IDS1" s="722"/>
      <c r="IDT1" s="722"/>
      <c r="IDU1" s="721"/>
      <c r="IDV1" s="722"/>
      <c r="IDW1" s="722"/>
      <c r="IDX1" s="722"/>
      <c r="IDY1" s="721"/>
      <c r="IDZ1" s="722"/>
      <c r="IEA1" s="722"/>
      <c r="IEB1" s="722"/>
      <c r="IEC1" s="721"/>
      <c r="IED1" s="722"/>
      <c r="IEE1" s="722"/>
      <c r="IEF1" s="722"/>
      <c r="IEG1" s="721"/>
      <c r="IEH1" s="722"/>
      <c r="IEI1" s="722"/>
      <c r="IEJ1" s="722"/>
      <c r="IEK1" s="721"/>
      <c r="IEL1" s="722"/>
      <c r="IEM1" s="722"/>
      <c r="IEN1" s="722"/>
      <c r="IEO1" s="721"/>
      <c r="IEP1" s="722"/>
      <c r="IEQ1" s="722"/>
      <c r="IER1" s="722"/>
      <c r="IES1" s="721"/>
      <c r="IET1" s="722"/>
      <c r="IEU1" s="722"/>
      <c r="IEV1" s="722"/>
      <c r="IEW1" s="721"/>
      <c r="IEX1" s="722"/>
      <c r="IEY1" s="722"/>
      <c r="IEZ1" s="722"/>
      <c r="IFA1" s="721"/>
      <c r="IFB1" s="722"/>
      <c r="IFC1" s="722"/>
      <c r="IFD1" s="722"/>
      <c r="IFE1" s="721"/>
      <c r="IFF1" s="722"/>
      <c r="IFG1" s="722"/>
      <c r="IFH1" s="722"/>
      <c r="IFI1" s="721"/>
      <c r="IFJ1" s="722"/>
      <c r="IFK1" s="722"/>
      <c r="IFL1" s="722"/>
      <c r="IFM1" s="721"/>
      <c r="IFN1" s="722"/>
      <c r="IFO1" s="722"/>
      <c r="IFP1" s="722"/>
      <c r="IFQ1" s="721"/>
      <c r="IFR1" s="722"/>
      <c r="IFS1" s="722"/>
      <c r="IFT1" s="722"/>
      <c r="IFU1" s="721"/>
      <c r="IFV1" s="722"/>
      <c r="IFW1" s="722"/>
      <c r="IFX1" s="722"/>
      <c r="IFY1" s="721"/>
      <c r="IFZ1" s="722"/>
      <c r="IGA1" s="722"/>
      <c r="IGB1" s="722"/>
      <c r="IGC1" s="721"/>
      <c r="IGD1" s="722"/>
      <c r="IGE1" s="722"/>
      <c r="IGF1" s="722"/>
      <c r="IGG1" s="721"/>
      <c r="IGH1" s="722"/>
      <c r="IGI1" s="722"/>
      <c r="IGJ1" s="722"/>
      <c r="IGK1" s="721"/>
      <c r="IGL1" s="722"/>
      <c r="IGM1" s="722"/>
      <c r="IGN1" s="722"/>
      <c r="IGO1" s="721"/>
      <c r="IGP1" s="722"/>
      <c r="IGQ1" s="722"/>
      <c r="IGR1" s="722"/>
      <c r="IGS1" s="721"/>
      <c r="IGT1" s="722"/>
      <c r="IGU1" s="722"/>
      <c r="IGV1" s="722"/>
      <c r="IGW1" s="721"/>
      <c r="IGX1" s="722"/>
      <c r="IGY1" s="722"/>
      <c r="IGZ1" s="722"/>
      <c r="IHA1" s="721"/>
      <c r="IHB1" s="722"/>
      <c r="IHC1" s="722"/>
      <c r="IHD1" s="722"/>
      <c r="IHE1" s="721"/>
      <c r="IHF1" s="722"/>
      <c r="IHG1" s="722"/>
      <c r="IHH1" s="722"/>
      <c r="IHI1" s="721"/>
      <c r="IHJ1" s="722"/>
      <c r="IHK1" s="722"/>
      <c r="IHL1" s="722"/>
      <c r="IHM1" s="721"/>
      <c r="IHN1" s="722"/>
      <c r="IHO1" s="722"/>
      <c r="IHP1" s="722"/>
      <c r="IHQ1" s="721"/>
      <c r="IHR1" s="722"/>
      <c r="IHS1" s="722"/>
      <c r="IHT1" s="722"/>
      <c r="IHU1" s="721"/>
      <c r="IHV1" s="722"/>
      <c r="IHW1" s="722"/>
      <c r="IHX1" s="722"/>
      <c r="IHY1" s="721"/>
      <c r="IHZ1" s="722"/>
      <c r="IIA1" s="722"/>
      <c r="IIB1" s="722"/>
      <c r="IIC1" s="721"/>
      <c r="IID1" s="722"/>
      <c r="IIE1" s="722"/>
      <c r="IIF1" s="722"/>
      <c r="IIG1" s="721"/>
      <c r="IIH1" s="722"/>
      <c r="III1" s="722"/>
      <c r="IIJ1" s="722"/>
      <c r="IIK1" s="721"/>
      <c r="IIL1" s="722"/>
      <c r="IIM1" s="722"/>
      <c r="IIN1" s="722"/>
      <c r="IIO1" s="721"/>
      <c r="IIP1" s="722"/>
      <c r="IIQ1" s="722"/>
      <c r="IIR1" s="722"/>
      <c r="IIS1" s="721"/>
      <c r="IIT1" s="722"/>
      <c r="IIU1" s="722"/>
      <c r="IIV1" s="722"/>
      <c r="IIW1" s="721"/>
      <c r="IIX1" s="722"/>
      <c r="IIY1" s="722"/>
      <c r="IIZ1" s="722"/>
      <c r="IJA1" s="721"/>
      <c r="IJB1" s="722"/>
      <c r="IJC1" s="722"/>
      <c r="IJD1" s="722"/>
      <c r="IJE1" s="721"/>
      <c r="IJF1" s="722"/>
      <c r="IJG1" s="722"/>
      <c r="IJH1" s="722"/>
      <c r="IJI1" s="721"/>
      <c r="IJJ1" s="722"/>
      <c r="IJK1" s="722"/>
      <c r="IJL1" s="722"/>
      <c r="IJM1" s="721"/>
      <c r="IJN1" s="722"/>
      <c r="IJO1" s="722"/>
      <c r="IJP1" s="722"/>
      <c r="IJQ1" s="721"/>
      <c r="IJR1" s="722"/>
      <c r="IJS1" s="722"/>
      <c r="IJT1" s="722"/>
      <c r="IJU1" s="721"/>
      <c r="IJV1" s="722"/>
      <c r="IJW1" s="722"/>
      <c r="IJX1" s="722"/>
      <c r="IJY1" s="721"/>
      <c r="IJZ1" s="722"/>
      <c r="IKA1" s="722"/>
      <c r="IKB1" s="722"/>
      <c r="IKC1" s="721"/>
      <c r="IKD1" s="722"/>
      <c r="IKE1" s="722"/>
      <c r="IKF1" s="722"/>
      <c r="IKG1" s="721"/>
      <c r="IKH1" s="722"/>
      <c r="IKI1" s="722"/>
      <c r="IKJ1" s="722"/>
      <c r="IKK1" s="721"/>
      <c r="IKL1" s="722"/>
      <c r="IKM1" s="722"/>
      <c r="IKN1" s="722"/>
      <c r="IKO1" s="721"/>
      <c r="IKP1" s="722"/>
      <c r="IKQ1" s="722"/>
      <c r="IKR1" s="722"/>
      <c r="IKS1" s="721"/>
      <c r="IKT1" s="722"/>
      <c r="IKU1" s="722"/>
      <c r="IKV1" s="722"/>
      <c r="IKW1" s="721"/>
      <c r="IKX1" s="722"/>
      <c r="IKY1" s="722"/>
      <c r="IKZ1" s="722"/>
      <c r="ILA1" s="721"/>
      <c r="ILB1" s="722"/>
      <c r="ILC1" s="722"/>
      <c r="ILD1" s="722"/>
      <c r="ILE1" s="721"/>
      <c r="ILF1" s="722"/>
      <c r="ILG1" s="722"/>
      <c r="ILH1" s="722"/>
      <c r="ILI1" s="721"/>
      <c r="ILJ1" s="722"/>
      <c r="ILK1" s="722"/>
      <c r="ILL1" s="722"/>
      <c r="ILM1" s="721"/>
      <c r="ILN1" s="722"/>
      <c r="ILO1" s="722"/>
      <c r="ILP1" s="722"/>
      <c r="ILQ1" s="721"/>
      <c r="ILR1" s="722"/>
      <c r="ILS1" s="722"/>
      <c r="ILT1" s="722"/>
      <c r="ILU1" s="721"/>
      <c r="ILV1" s="722"/>
      <c r="ILW1" s="722"/>
      <c r="ILX1" s="722"/>
      <c r="ILY1" s="721"/>
      <c r="ILZ1" s="722"/>
      <c r="IMA1" s="722"/>
      <c r="IMB1" s="722"/>
      <c r="IMC1" s="721"/>
      <c r="IMD1" s="722"/>
      <c r="IME1" s="722"/>
      <c r="IMF1" s="722"/>
      <c r="IMG1" s="721"/>
      <c r="IMH1" s="722"/>
      <c r="IMI1" s="722"/>
      <c r="IMJ1" s="722"/>
      <c r="IMK1" s="721"/>
      <c r="IML1" s="722"/>
      <c r="IMM1" s="722"/>
      <c r="IMN1" s="722"/>
      <c r="IMO1" s="721"/>
      <c r="IMP1" s="722"/>
      <c r="IMQ1" s="722"/>
      <c r="IMR1" s="722"/>
      <c r="IMS1" s="721"/>
      <c r="IMT1" s="722"/>
      <c r="IMU1" s="722"/>
      <c r="IMV1" s="722"/>
      <c r="IMW1" s="721"/>
      <c r="IMX1" s="722"/>
      <c r="IMY1" s="722"/>
      <c r="IMZ1" s="722"/>
      <c r="INA1" s="721"/>
      <c r="INB1" s="722"/>
      <c r="INC1" s="722"/>
      <c r="IND1" s="722"/>
      <c r="INE1" s="721"/>
      <c r="INF1" s="722"/>
      <c r="ING1" s="722"/>
      <c r="INH1" s="722"/>
      <c r="INI1" s="721"/>
      <c r="INJ1" s="722"/>
      <c r="INK1" s="722"/>
      <c r="INL1" s="722"/>
      <c r="INM1" s="721"/>
      <c r="INN1" s="722"/>
      <c r="INO1" s="722"/>
      <c r="INP1" s="722"/>
      <c r="INQ1" s="721"/>
      <c r="INR1" s="722"/>
      <c r="INS1" s="722"/>
      <c r="INT1" s="722"/>
      <c r="INU1" s="721"/>
      <c r="INV1" s="722"/>
      <c r="INW1" s="722"/>
      <c r="INX1" s="722"/>
      <c r="INY1" s="721"/>
      <c r="INZ1" s="722"/>
      <c r="IOA1" s="722"/>
      <c r="IOB1" s="722"/>
      <c r="IOC1" s="721"/>
      <c r="IOD1" s="722"/>
      <c r="IOE1" s="722"/>
      <c r="IOF1" s="722"/>
      <c r="IOG1" s="721"/>
      <c r="IOH1" s="722"/>
      <c r="IOI1" s="722"/>
      <c r="IOJ1" s="722"/>
      <c r="IOK1" s="721"/>
      <c r="IOL1" s="722"/>
      <c r="IOM1" s="722"/>
      <c r="ION1" s="722"/>
      <c r="IOO1" s="721"/>
      <c r="IOP1" s="722"/>
      <c r="IOQ1" s="722"/>
      <c r="IOR1" s="722"/>
      <c r="IOS1" s="721"/>
      <c r="IOT1" s="722"/>
      <c r="IOU1" s="722"/>
      <c r="IOV1" s="722"/>
      <c r="IOW1" s="721"/>
      <c r="IOX1" s="722"/>
      <c r="IOY1" s="722"/>
      <c r="IOZ1" s="722"/>
      <c r="IPA1" s="721"/>
      <c r="IPB1" s="722"/>
      <c r="IPC1" s="722"/>
      <c r="IPD1" s="722"/>
      <c r="IPE1" s="721"/>
      <c r="IPF1" s="722"/>
      <c r="IPG1" s="722"/>
      <c r="IPH1" s="722"/>
      <c r="IPI1" s="721"/>
      <c r="IPJ1" s="722"/>
      <c r="IPK1" s="722"/>
      <c r="IPL1" s="722"/>
      <c r="IPM1" s="721"/>
      <c r="IPN1" s="722"/>
      <c r="IPO1" s="722"/>
      <c r="IPP1" s="722"/>
      <c r="IPQ1" s="721"/>
      <c r="IPR1" s="722"/>
      <c r="IPS1" s="722"/>
      <c r="IPT1" s="722"/>
      <c r="IPU1" s="721"/>
      <c r="IPV1" s="722"/>
      <c r="IPW1" s="722"/>
      <c r="IPX1" s="722"/>
      <c r="IPY1" s="721"/>
      <c r="IPZ1" s="722"/>
      <c r="IQA1" s="722"/>
      <c r="IQB1" s="722"/>
      <c r="IQC1" s="721"/>
      <c r="IQD1" s="722"/>
      <c r="IQE1" s="722"/>
      <c r="IQF1" s="722"/>
      <c r="IQG1" s="721"/>
      <c r="IQH1" s="722"/>
      <c r="IQI1" s="722"/>
      <c r="IQJ1" s="722"/>
      <c r="IQK1" s="721"/>
      <c r="IQL1" s="722"/>
      <c r="IQM1" s="722"/>
      <c r="IQN1" s="722"/>
      <c r="IQO1" s="721"/>
      <c r="IQP1" s="722"/>
      <c r="IQQ1" s="722"/>
      <c r="IQR1" s="722"/>
      <c r="IQS1" s="721"/>
      <c r="IQT1" s="722"/>
      <c r="IQU1" s="722"/>
      <c r="IQV1" s="722"/>
      <c r="IQW1" s="721"/>
      <c r="IQX1" s="722"/>
      <c r="IQY1" s="722"/>
      <c r="IQZ1" s="722"/>
      <c r="IRA1" s="721"/>
      <c r="IRB1" s="722"/>
      <c r="IRC1" s="722"/>
      <c r="IRD1" s="722"/>
      <c r="IRE1" s="721"/>
      <c r="IRF1" s="722"/>
      <c r="IRG1" s="722"/>
      <c r="IRH1" s="722"/>
      <c r="IRI1" s="721"/>
      <c r="IRJ1" s="722"/>
      <c r="IRK1" s="722"/>
      <c r="IRL1" s="722"/>
      <c r="IRM1" s="721"/>
      <c r="IRN1" s="722"/>
      <c r="IRO1" s="722"/>
      <c r="IRP1" s="722"/>
      <c r="IRQ1" s="721"/>
      <c r="IRR1" s="722"/>
      <c r="IRS1" s="722"/>
      <c r="IRT1" s="722"/>
      <c r="IRU1" s="721"/>
      <c r="IRV1" s="722"/>
      <c r="IRW1" s="722"/>
      <c r="IRX1" s="722"/>
      <c r="IRY1" s="721"/>
      <c r="IRZ1" s="722"/>
      <c r="ISA1" s="722"/>
      <c r="ISB1" s="722"/>
      <c r="ISC1" s="721"/>
      <c r="ISD1" s="722"/>
      <c r="ISE1" s="722"/>
      <c r="ISF1" s="722"/>
      <c r="ISG1" s="721"/>
      <c r="ISH1" s="722"/>
      <c r="ISI1" s="722"/>
      <c r="ISJ1" s="722"/>
      <c r="ISK1" s="721"/>
      <c r="ISL1" s="722"/>
      <c r="ISM1" s="722"/>
      <c r="ISN1" s="722"/>
      <c r="ISO1" s="721"/>
      <c r="ISP1" s="722"/>
      <c r="ISQ1" s="722"/>
      <c r="ISR1" s="722"/>
      <c r="ISS1" s="721"/>
      <c r="IST1" s="722"/>
      <c r="ISU1" s="722"/>
      <c r="ISV1" s="722"/>
      <c r="ISW1" s="721"/>
      <c r="ISX1" s="722"/>
      <c r="ISY1" s="722"/>
      <c r="ISZ1" s="722"/>
      <c r="ITA1" s="721"/>
      <c r="ITB1" s="722"/>
      <c r="ITC1" s="722"/>
      <c r="ITD1" s="722"/>
      <c r="ITE1" s="721"/>
      <c r="ITF1" s="722"/>
      <c r="ITG1" s="722"/>
      <c r="ITH1" s="722"/>
      <c r="ITI1" s="721"/>
      <c r="ITJ1" s="722"/>
      <c r="ITK1" s="722"/>
      <c r="ITL1" s="722"/>
      <c r="ITM1" s="721"/>
      <c r="ITN1" s="722"/>
      <c r="ITO1" s="722"/>
      <c r="ITP1" s="722"/>
      <c r="ITQ1" s="721"/>
      <c r="ITR1" s="722"/>
      <c r="ITS1" s="722"/>
      <c r="ITT1" s="722"/>
      <c r="ITU1" s="721"/>
      <c r="ITV1" s="722"/>
      <c r="ITW1" s="722"/>
      <c r="ITX1" s="722"/>
      <c r="ITY1" s="721"/>
      <c r="ITZ1" s="722"/>
      <c r="IUA1" s="722"/>
      <c r="IUB1" s="722"/>
      <c r="IUC1" s="721"/>
      <c r="IUD1" s="722"/>
      <c r="IUE1" s="722"/>
      <c r="IUF1" s="722"/>
      <c r="IUG1" s="721"/>
      <c r="IUH1" s="722"/>
      <c r="IUI1" s="722"/>
      <c r="IUJ1" s="722"/>
      <c r="IUK1" s="721"/>
      <c r="IUL1" s="722"/>
      <c r="IUM1" s="722"/>
      <c r="IUN1" s="722"/>
      <c r="IUO1" s="721"/>
      <c r="IUP1" s="722"/>
      <c r="IUQ1" s="722"/>
      <c r="IUR1" s="722"/>
      <c r="IUS1" s="721"/>
      <c r="IUT1" s="722"/>
      <c r="IUU1" s="722"/>
      <c r="IUV1" s="722"/>
      <c r="IUW1" s="721"/>
      <c r="IUX1" s="722"/>
      <c r="IUY1" s="722"/>
      <c r="IUZ1" s="722"/>
      <c r="IVA1" s="721"/>
      <c r="IVB1" s="722"/>
      <c r="IVC1" s="722"/>
      <c r="IVD1" s="722"/>
      <c r="IVE1" s="721"/>
      <c r="IVF1" s="722"/>
      <c r="IVG1" s="722"/>
      <c r="IVH1" s="722"/>
      <c r="IVI1" s="721"/>
      <c r="IVJ1" s="722"/>
      <c r="IVK1" s="722"/>
      <c r="IVL1" s="722"/>
      <c r="IVM1" s="721"/>
      <c r="IVN1" s="722"/>
      <c r="IVO1" s="722"/>
      <c r="IVP1" s="722"/>
      <c r="IVQ1" s="721"/>
      <c r="IVR1" s="722"/>
      <c r="IVS1" s="722"/>
      <c r="IVT1" s="722"/>
      <c r="IVU1" s="721"/>
      <c r="IVV1" s="722"/>
      <c r="IVW1" s="722"/>
      <c r="IVX1" s="722"/>
      <c r="IVY1" s="721"/>
      <c r="IVZ1" s="722"/>
      <c r="IWA1" s="722"/>
      <c r="IWB1" s="722"/>
      <c r="IWC1" s="721"/>
      <c r="IWD1" s="722"/>
      <c r="IWE1" s="722"/>
      <c r="IWF1" s="722"/>
      <c r="IWG1" s="721"/>
      <c r="IWH1" s="722"/>
      <c r="IWI1" s="722"/>
      <c r="IWJ1" s="722"/>
      <c r="IWK1" s="721"/>
      <c r="IWL1" s="722"/>
      <c r="IWM1" s="722"/>
      <c r="IWN1" s="722"/>
      <c r="IWO1" s="721"/>
      <c r="IWP1" s="722"/>
      <c r="IWQ1" s="722"/>
      <c r="IWR1" s="722"/>
      <c r="IWS1" s="721"/>
      <c r="IWT1" s="722"/>
      <c r="IWU1" s="722"/>
      <c r="IWV1" s="722"/>
      <c r="IWW1" s="721"/>
      <c r="IWX1" s="722"/>
      <c r="IWY1" s="722"/>
      <c r="IWZ1" s="722"/>
      <c r="IXA1" s="721"/>
      <c r="IXB1" s="722"/>
      <c r="IXC1" s="722"/>
      <c r="IXD1" s="722"/>
      <c r="IXE1" s="721"/>
      <c r="IXF1" s="722"/>
      <c r="IXG1" s="722"/>
      <c r="IXH1" s="722"/>
      <c r="IXI1" s="721"/>
      <c r="IXJ1" s="722"/>
      <c r="IXK1" s="722"/>
      <c r="IXL1" s="722"/>
      <c r="IXM1" s="721"/>
      <c r="IXN1" s="722"/>
      <c r="IXO1" s="722"/>
      <c r="IXP1" s="722"/>
      <c r="IXQ1" s="721"/>
      <c r="IXR1" s="722"/>
      <c r="IXS1" s="722"/>
      <c r="IXT1" s="722"/>
      <c r="IXU1" s="721"/>
      <c r="IXV1" s="722"/>
      <c r="IXW1" s="722"/>
      <c r="IXX1" s="722"/>
      <c r="IXY1" s="721"/>
      <c r="IXZ1" s="722"/>
      <c r="IYA1" s="722"/>
      <c r="IYB1" s="722"/>
      <c r="IYC1" s="721"/>
      <c r="IYD1" s="722"/>
      <c r="IYE1" s="722"/>
      <c r="IYF1" s="722"/>
      <c r="IYG1" s="721"/>
      <c r="IYH1" s="722"/>
      <c r="IYI1" s="722"/>
      <c r="IYJ1" s="722"/>
      <c r="IYK1" s="721"/>
      <c r="IYL1" s="722"/>
      <c r="IYM1" s="722"/>
      <c r="IYN1" s="722"/>
      <c r="IYO1" s="721"/>
      <c r="IYP1" s="722"/>
      <c r="IYQ1" s="722"/>
      <c r="IYR1" s="722"/>
      <c r="IYS1" s="721"/>
      <c r="IYT1" s="722"/>
      <c r="IYU1" s="722"/>
      <c r="IYV1" s="722"/>
      <c r="IYW1" s="721"/>
      <c r="IYX1" s="722"/>
      <c r="IYY1" s="722"/>
      <c r="IYZ1" s="722"/>
      <c r="IZA1" s="721"/>
      <c r="IZB1" s="722"/>
      <c r="IZC1" s="722"/>
      <c r="IZD1" s="722"/>
      <c r="IZE1" s="721"/>
      <c r="IZF1" s="722"/>
      <c r="IZG1" s="722"/>
      <c r="IZH1" s="722"/>
      <c r="IZI1" s="721"/>
      <c r="IZJ1" s="722"/>
      <c r="IZK1" s="722"/>
      <c r="IZL1" s="722"/>
      <c r="IZM1" s="721"/>
      <c r="IZN1" s="722"/>
      <c r="IZO1" s="722"/>
      <c r="IZP1" s="722"/>
      <c r="IZQ1" s="721"/>
      <c r="IZR1" s="722"/>
      <c r="IZS1" s="722"/>
      <c r="IZT1" s="722"/>
      <c r="IZU1" s="721"/>
      <c r="IZV1" s="722"/>
      <c r="IZW1" s="722"/>
      <c r="IZX1" s="722"/>
      <c r="IZY1" s="721"/>
      <c r="IZZ1" s="722"/>
      <c r="JAA1" s="722"/>
      <c r="JAB1" s="722"/>
      <c r="JAC1" s="721"/>
      <c r="JAD1" s="722"/>
      <c r="JAE1" s="722"/>
      <c r="JAF1" s="722"/>
      <c r="JAG1" s="721"/>
      <c r="JAH1" s="722"/>
      <c r="JAI1" s="722"/>
      <c r="JAJ1" s="722"/>
      <c r="JAK1" s="721"/>
      <c r="JAL1" s="722"/>
      <c r="JAM1" s="722"/>
      <c r="JAN1" s="722"/>
      <c r="JAO1" s="721"/>
      <c r="JAP1" s="722"/>
      <c r="JAQ1" s="722"/>
      <c r="JAR1" s="722"/>
      <c r="JAS1" s="721"/>
      <c r="JAT1" s="722"/>
      <c r="JAU1" s="722"/>
      <c r="JAV1" s="722"/>
      <c r="JAW1" s="721"/>
      <c r="JAX1" s="722"/>
      <c r="JAY1" s="722"/>
      <c r="JAZ1" s="722"/>
      <c r="JBA1" s="721"/>
      <c r="JBB1" s="722"/>
      <c r="JBC1" s="722"/>
      <c r="JBD1" s="722"/>
      <c r="JBE1" s="721"/>
      <c r="JBF1" s="722"/>
      <c r="JBG1" s="722"/>
      <c r="JBH1" s="722"/>
      <c r="JBI1" s="721"/>
      <c r="JBJ1" s="722"/>
      <c r="JBK1" s="722"/>
      <c r="JBL1" s="722"/>
      <c r="JBM1" s="721"/>
      <c r="JBN1" s="722"/>
      <c r="JBO1" s="722"/>
      <c r="JBP1" s="722"/>
      <c r="JBQ1" s="721"/>
      <c r="JBR1" s="722"/>
      <c r="JBS1" s="722"/>
      <c r="JBT1" s="722"/>
      <c r="JBU1" s="721"/>
      <c r="JBV1" s="722"/>
      <c r="JBW1" s="722"/>
      <c r="JBX1" s="722"/>
      <c r="JBY1" s="721"/>
      <c r="JBZ1" s="722"/>
      <c r="JCA1" s="722"/>
      <c r="JCB1" s="722"/>
      <c r="JCC1" s="721"/>
      <c r="JCD1" s="722"/>
      <c r="JCE1" s="722"/>
      <c r="JCF1" s="722"/>
      <c r="JCG1" s="721"/>
      <c r="JCH1" s="722"/>
      <c r="JCI1" s="722"/>
      <c r="JCJ1" s="722"/>
      <c r="JCK1" s="721"/>
      <c r="JCL1" s="722"/>
      <c r="JCM1" s="722"/>
      <c r="JCN1" s="722"/>
      <c r="JCO1" s="721"/>
      <c r="JCP1" s="722"/>
      <c r="JCQ1" s="722"/>
      <c r="JCR1" s="722"/>
      <c r="JCS1" s="721"/>
      <c r="JCT1" s="722"/>
      <c r="JCU1" s="722"/>
      <c r="JCV1" s="722"/>
      <c r="JCW1" s="721"/>
      <c r="JCX1" s="722"/>
      <c r="JCY1" s="722"/>
      <c r="JCZ1" s="722"/>
      <c r="JDA1" s="721"/>
      <c r="JDB1" s="722"/>
      <c r="JDC1" s="722"/>
      <c r="JDD1" s="722"/>
      <c r="JDE1" s="721"/>
      <c r="JDF1" s="722"/>
      <c r="JDG1" s="722"/>
      <c r="JDH1" s="722"/>
      <c r="JDI1" s="721"/>
      <c r="JDJ1" s="722"/>
      <c r="JDK1" s="722"/>
      <c r="JDL1" s="722"/>
      <c r="JDM1" s="721"/>
      <c r="JDN1" s="722"/>
      <c r="JDO1" s="722"/>
      <c r="JDP1" s="722"/>
      <c r="JDQ1" s="721"/>
      <c r="JDR1" s="722"/>
      <c r="JDS1" s="722"/>
      <c r="JDT1" s="722"/>
      <c r="JDU1" s="721"/>
      <c r="JDV1" s="722"/>
      <c r="JDW1" s="722"/>
      <c r="JDX1" s="722"/>
      <c r="JDY1" s="721"/>
      <c r="JDZ1" s="722"/>
      <c r="JEA1" s="722"/>
      <c r="JEB1" s="722"/>
      <c r="JEC1" s="721"/>
      <c r="JED1" s="722"/>
      <c r="JEE1" s="722"/>
      <c r="JEF1" s="722"/>
      <c r="JEG1" s="721"/>
      <c r="JEH1" s="722"/>
      <c r="JEI1" s="722"/>
      <c r="JEJ1" s="722"/>
      <c r="JEK1" s="721"/>
      <c r="JEL1" s="722"/>
      <c r="JEM1" s="722"/>
      <c r="JEN1" s="722"/>
      <c r="JEO1" s="721"/>
      <c r="JEP1" s="722"/>
      <c r="JEQ1" s="722"/>
      <c r="JER1" s="722"/>
      <c r="JES1" s="721"/>
      <c r="JET1" s="722"/>
      <c r="JEU1" s="722"/>
      <c r="JEV1" s="722"/>
      <c r="JEW1" s="721"/>
      <c r="JEX1" s="722"/>
      <c r="JEY1" s="722"/>
      <c r="JEZ1" s="722"/>
      <c r="JFA1" s="721"/>
      <c r="JFB1" s="722"/>
      <c r="JFC1" s="722"/>
      <c r="JFD1" s="722"/>
      <c r="JFE1" s="721"/>
      <c r="JFF1" s="722"/>
      <c r="JFG1" s="722"/>
      <c r="JFH1" s="722"/>
      <c r="JFI1" s="721"/>
      <c r="JFJ1" s="722"/>
      <c r="JFK1" s="722"/>
      <c r="JFL1" s="722"/>
      <c r="JFM1" s="721"/>
      <c r="JFN1" s="722"/>
      <c r="JFO1" s="722"/>
      <c r="JFP1" s="722"/>
      <c r="JFQ1" s="721"/>
      <c r="JFR1" s="722"/>
      <c r="JFS1" s="722"/>
      <c r="JFT1" s="722"/>
      <c r="JFU1" s="721"/>
      <c r="JFV1" s="722"/>
      <c r="JFW1" s="722"/>
      <c r="JFX1" s="722"/>
      <c r="JFY1" s="721"/>
      <c r="JFZ1" s="722"/>
      <c r="JGA1" s="722"/>
      <c r="JGB1" s="722"/>
      <c r="JGC1" s="721"/>
      <c r="JGD1" s="722"/>
      <c r="JGE1" s="722"/>
      <c r="JGF1" s="722"/>
      <c r="JGG1" s="721"/>
      <c r="JGH1" s="722"/>
      <c r="JGI1" s="722"/>
      <c r="JGJ1" s="722"/>
      <c r="JGK1" s="721"/>
      <c r="JGL1" s="722"/>
      <c r="JGM1" s="722"/>
      <c r="JGN1" s="722"/>
      <c r="JGO1" s="721"/>
      <c r="JGP1" s="722"/>
      <c r="JGQ1" s="722"/>
      <c r="JGR1" s="722"/>
      <c r="JGS1" s="721"/>
      <c r="JGT1" s="722"/>
      <c r="JGU1" s="722"/>
      <c r="JGV1" s="722"/>
      <c r="JGW1" s="721"/>
      <c r="JGX1" s="722"/>
      <c r="JGY1" s="722"/>
      <c r="JGZ1" s="722"/>
      <c r="JHA1" s="721"/>
      <c r="JHB1" s="722"/>
      <c r="JHC1" s="722"/>
      <c r="JHD1" s="722"/>
      <c r="JHE1" s="721"/>
      <c r="JHF1" s="722"/>
      <c r="JHG1" s="722"/>
      <c r="JHH1" s="722"/>
      <c r="JHI1" s="721"/>
      <c r="JHJ1" s="722"/>
      <c r="JHK1" s="722"/>
      <c r="JHL1" s="722"/>
      <c r="JHM1" s="721"/>
      <c r="JHN1" s="722"/>
      <c r="JHO1" s="722"/>
      <c r="JHP1" s="722"/>
      <c r="JHQ1" s="721"/>
      <c r="JHR1" s="722"/>
      <c r="JHS1" s="722"/>
      <c r="JHT1" s="722"/>
      <c r="JHU1" s="721"/>
      <c r="JHV1" s="722"/>
      <c r="JHW1" s="722"/>
      <c r="JHX1" s="722"/>
      <c r="JHY1" s="721"/>
      <c r="JHZ1" s="722"/>
      <c r="JIA1" s="722"/>
      <c r="JIB1" s="722"/>
      <c r="JIC1" s="721"/>
      <c r="JID1" s="722"/>
      <c r="JIE1" s="722"/>
      <c r="JIF1" s="722"/>
      <c r="JIG1" s="721"/>
      <c r="JIH1" s="722"/>
      <c r="JII1" s="722"/>
      <c r="JIJ1" s="722"/>
      <c r="JIK1" s="721"/>
      <c r="JIL1" s="722"/>
      <c r="JIM1" s="722"/>
      <c r="JIN1" s="722"/>
      <c r="JIO1" s="721"/>
      <c r="JIP1" s="722"/>
      <c r="JIQ1" s="722"/>
      <c r="JIR1" s="722"/>
      <c r="JIS1" s="721"/>
      <c r="JIT1" s="722"/>
      <c r="JIU1" s="722"/>
      <c r="JIV1" s="722"/>
      <c r="JIW1" s="721"/>
      <c r="JIX1" s="722"/>
      <c r="JIY1" s="722"/>
      <c r="JIZ1" s="722"/>
      <c r="JJA1" s="721"/>
      <c r="JJB1" s="722"/>
      <c r="JJC1" s="722"/>
      <c r="JJD1" s="722"/>
      <c r="JJE1" s="721"/>
      <c r="JJF1" s="722"/>
      <c r="JJG1" s="722"/>
      <c r="JJH1" s="722"/>
      <c r="JJI1" s="721"/>
      <c r="JJJ1" s="722"/>
      <c r="JJK1" s="722"/>
      <c r="JJL1" s="722"/>
      <c r="JJM1" s="721"/>
      <c r="JJN1" s="722"/>
      <c r="JJO1" s="722"/>
      <c r="JJP1" s="722"/>
      <c r="JJQ1" s="721"/>
      <c r="JJR1" s="722"/>
      <c r="JJS1" s="722"/>
      <c r="JJT1" s="722"/>
      <c r="JJU1" s="721"/>
      <c r="JJV1" s="722"/>
      <c r="JJW1" s="722"/>
      <c r="JJX1" s="722"/>
      <c r="JJY1" s="721"/>
      <c r="JJZ1" s="722"/>
      <c r="JKA1" s="722"/>
      <c r="JKB1" s="722"/>
      <c r="JKC1" s="721"/>
      <c r="JKD1" s="722"/>
      <c r="JKE1" s="722"/>
      <c r="JKF1" s="722"/>
      <c r="JKG1" s="721"/>
      <c r="JKH1" s="722"/>
      <c r="JKI1" s="722"/>
      <c r="JKJ1" s="722"/>
      <c r="JKK1" s="721"/>
      <c r="JKL1" s="722"/>
      <c r="JKM1" s="722"/>
      <c r="JKN1" s="722"/>
      <c r="JKO1" s="721"/>
      <c r="JKP1" s="722"/>
      <c r="JKQ1" s="722"/>
      <c r="JKR1" s="722"/>
      <c r="JKS1" s="721"/>
      <c r="JKT1" s="722"/>
      <c r="JKU1" s="722"/>
      <c r="JKV1" s="722"/>
      <c r="JKW1" s="721"/>
      <c r="JKX1" s="722"/>
      <c r="JKY1" s="722"/>
      <c r="JKZ1" s="722"/>
      <c r="JLA1" s="721"/>
      <c r="JLB1" s="722"/>
      <c r="JLC1" s="722"/>
      <c r="JLD1" s="722"/>
      <c r="JLE1" s="721"/>
      <c r="JLF1" s="722"/>
      <c r="JLG1" s="722"/>
      <c r="JLH1" s="722"/>
      <c r="JLI1" s="721"/>
      <c r="JLJ1" s="722"/>
      <c r="JLK1" s="722"/>
      <c r="JLL1" s="722"/>
      <c r="JLM1" s="721"/>
      <c r="JLN1" s="722"/>
      <c r="JLO1" s="722"/>
      <c r="JLP1" s="722"/>
      <c r="JLQ1" s="721"/>
      <c r="JLR1" s="722"/>
      <c r="JLS1" s="722"/>
      <c r="JLT1" s="722"/>
      <c r="JLU1" s="721"/>
      <c r="JLV1" s="722"/>
      <c r="JLW1" s="722"/>
      <c r="JLX1" s="722"/>
      <c r="JLY1" s="721"/>
      <c r="JLZ1" s="722"/>
      <c r="JMA1" s="722"/>
      <c r="JMB1" s="722"/>
      <c r="JMC1" s="721"/>
      <c r="JMD1" s="722"/>
      <c r="JME1" s="722"/>
      <c r="JMF1" s="722"/>
      <c r="JMG1" s="721"/>
      <c r="JMH1" s="722"/>
      <c r="JMI1" s="722"/>
      <c r="JMJ1" s="722"/>
      <c r="JMK1" s="721"/>
      <c r="JML1" s="722"/>
      <c r="JMM1" s="722"/>
      <c r="JMN1" s="722"/>
      <c r="JMO1" s="721"/>
      <c r="JMP1" s="722"/>
      <c r="JMQ1" s="722"/>
      <c r="JMR1" s="722"/>
      <c r="JMS1" s="721"/>
      <c r="JMT1" s="722"/>
      <c r="JMU1" s="722"/>
      <c r="JMV1" s="722"/>
      <c r="JMW1" s="721"/>
      <c r="JMX1" s="722"/>
      <c r="JMY1" s="722"/>
      <c r="JMZ1" s="722"/>
      <c r="JNA1" s="721"/>
      <c r="JNB1" s="722"/>
      <c r="JNC1" s="722"/>
      <c r="JND1" s="722"/>
      <c r="JNE1" s="721"/>
      <c r="JNF1" s="722"/>
      <c r="JNG1" s="722"/>
      <c r="JNH1" s="722"/>
      <c r="JNI1" s="721"/>
      <c r="JNJ1" s="722"/>
      <c r="JNK1" s="722"/>
      <c r="JNL1" s="722"/>
      <c r="JNM1" s="721"/>
      <c r="JNN1" s="722"/>
      <c r="JNO1" s="722"/>
      <c r="JNP1" s="722"/>
      <c r="JNQ1" s="721"/>
      <c r="JNR1" s="722"/>
      <c r="JNS1" s="722"/>
      <c r="JNT1" s="722"/>
      <c r="JNU1" s="721"/>
      <c r="JNV1" s="722"/>
      <c r="JNW1" s="722"/>
      <c r="JNX1" s="722"/>
      <c r="JNY1" s="721"/>
      <c r="JNZ1" s="722"/>
      <c r="JOA1" s="722"/>
      <c r="JOB1" s="722"/>
      <c r="JOC1" s="721"/>
      <c r="JOD1" s="722"/>
      <c r="JOE1" s="722"/>
      <c r="JOF1" s="722"/>
      <c r="JOG1" s="721"/>
      <c r="JOH1" s="722"/>
      <c r="JOI1" s="722"/>
      <c r="JOJ1" s="722"/>
      <c r="JOK1" s="721"/>
      <c r="JOL1" s="722"/>
      <c r="JOM1" s="722"/>
      <c r="JON1" s="722"/>
      <c r="JOO1" s="721"/>
      <c r="JOP1" s="722"/>
      <c r="JOQ1" s="722"/>
      <c r="JOR1" s="722"/>
      <c r="JOS1" s="721"/>
      <c r="JOT1" s="722"/>
      <c r="JOU1" s="722"/>
      <c r="JOV1" s="722"/>
      <c r="JOW1" s="721"/>
      <c r="JOX1" s="722"/>
      <c r="JOY1" s="722"/>
      <c r="JOZ1" s="722"/>
      <c r="JPA1" s="721"/>
      <c r="JPB1" s="722"/>
      <c r="JPC1" s="722"/>
      <c r="JPD1" s="722"/>
      <c r="JPE1" s="721"/>
      <c r="JPF1" s="722"/>
      <c r="JPG1" s="722"/>
      <c r="JPH1" s="722"/>
      <c r="JPI1" s="721"/>
      <c r="JPJ1" s="722"/>
      <c r="JPK1" s="722"/>
      <c r="JPL1" s="722"/>
      <c r="JPM1" s="721"/>
      <c r="JPN1" s="722"/>
      <c r="JPO1" s="722"/>
      <c r="JPP1" s="722"/>
      <c r="JPQ1" s="721"/>
      <c r="JPR1" s="722"/>
      <c r="JPS1" s="722"/>
      <c r="JPT1" s="722"/>
      <c r="JPU1" s="721"/>
      <c r="JPV1" s="722"/>
      <c r="JPW1" s="722"/>
      <c r="JPX1" s="722"/>
      <c r="JPY1" s="721"/>
      <c r="JPZ1" s="722"/>
      <c r="JQA1" s="722"/>
      <c r="JQB1" s="722"/>
      <c r="JQC1" s="721"/>
      <c r="JQD1" s="722"/>
      <c r="JQE1" s="722"/>
      <c r="JQF1" s="722"/>
      <c r="JQG1" s="721"/>
      <c r="JQH1" s="722"/>
      <c r="JQI1" s="722"/>
      <c r="JQJ1" s="722"/>
      <c r="JQK1" s="721"/>
      <c r="JQL1" s="722"/>
      <c r="JQM1" s="722"/>
      <c r="JQN1" s="722"/>
      <c r="JQO1" s="721"/>
      <c r="JQP1" s="722"/>
      <c r="JQQ1" s="722"/>
      <c r="JQR1" s="722"/>
      <c r="JQS1" s="721"/>
      <c r="JQT1" s="722"/>
      <c r="JQU1" s="722"/>
      <c r="JQV1" s="722"/>
      <c r="JQW1" s="721"/>
      <c r="JQX1" s="722"/>
      <c r="JQY1" s="722"/>
      <c r="JQZ1" s="722"/>
      <c r="JRA1" s="721"/>
      <c r="JRB1" s="722"/>
      <c r="JRC1" s="722"/>
      <c r="JRD1" s="722"/>
      <c r="JRE1" s="721"/>
      <c r="JRF1" s="722"/>
      <c r="JRG1" s="722"/>
      <c r="JRH1" s="722"/>
      <c r="JRI1" s="721"/>
      <c r="JRJ1" s="722"/>
      <c r="JRK1" s="722"/>
      <c r="JRL1" s="722"/>
      <c r="JRM1" s="721"/>
      <c r="JRN1" s="722"/>
      <c r="JRO1" s="722"/>
      <c r="JRP1" s="722"/>
      <c r="JRQ1" s="721"/>
      <c r="JRR1" s="722"/>
      <c r="JRS1" s="722"/>
      <c r="JRT1" s="722"/>
      <c r="JRU1" s="721"/>
      <c r="JRV1" s="722"/>
      <c r="JRW1" s="722"/>
      <c r="JRX1" s="722"/>
      <c r="JRY1" s="721"/>
      <c r="JRZ1" s="722"/>
      <c r="JSA1" s="722"/>
      <c r="JSB1" s="722"/>
      <c r="JSC1" s="721"/>
      <c r="JSD1" s="722"/>
      <c r="JSE1" s="722"/>
      <c r="JSF1" s="722"/>
      <c r="JSG1" s="721"/>
      <c r="JSH1" s="722"/>
      <c r="JSI1" s="722"/>
      <c r="JSJ1" s="722"/>
      <c r="JSK1" s="721"/>
      <c r="JSL1" s="722"/>
      <c r="JSM1" s="722"/>
      <c r="JSN1" s="722"/>
      <c r="JSO1" s="721"/>
      <c r="JSP1" s="722"/>
      <c r="JSQ1" s="722"/>
      <c r="JSR1" s="722"/>
      <c r="JSS1" s="721"/>
      <c r="JST1" s="722"/>
      <c r="JSU1" s="722"/>
      <c r="JSV1" s="722"/>
      <c r="JSW1" s="721"/>
      <c r="JSX1" s="722"/>
      <c r="JSY1" s="722"/>
      <c r="JSZ1" s="722"/>
      <c r="JTA1" s="721"/>
      <c r="JTB1" s="722"/>
      <c r="JTC1" s="722"/>
      <c r="JTD1" s="722"/>
      <c r="JTE1" s="721"/>
      <c r="JTF1" s="722"/>
      <c r="JTG1" s="722"/>
      <c r="JTH1" s="722"/>
      <c r="JTI1" s="721"/>
      <c r="JTJ1" s="722"/>
      <c r="JTK1" s="722"/>
      <c r="JTL1" s="722"/>
      <c r="JTM1" s="721"/>
      <c r="JTN1" s="722"/>
      <c r="JTO1" s="722"/>
      <c r="JTP1" s="722"/>
      <c r="JTQ1" s="721"/>
      <c r="JTR1" s="722"/>
      <c r="JTS1" s="722"/>
      <c r="JTT1" s="722"/>
      <c r="JTU1" s="721"/>
      <c r="JTV1" s="722"/>
      <c r="JTW1" s="722"/>
      <c r="JTX1" s="722"/>
      <c r="JTY1" s="721"/>
      <c r="JTZ1" s="722"/>
      <c r="JUA1" s="722"/>
      <c r="JUB1" s="722"/>
      <c r="JUC1" s="721"/>
      <c r="JUD1" s="722"/>
      <c r="JUE1" s="722"/>
      <c r="JUF1" s="722"/>
      <c r="JUG1" s="721"/>
      <c r="JUH1" s="722"/>
      <c r="JUI1" s="722"/>
      <c r="JUJ1" s="722"/>
      <c r="JUK1" s="721"/>
      <c r="JUL1" s="722"/>
      <c r="JUM1" s="722"/>
      <c r="JUN1" s="722"/>
      <c r="JUO1" s="721"/>
      <c r="JUP1" s="722"/>
      <c r="JUQ1" s="722"/>
      <c r="JUR1" s="722"/>
      <c r="JUS1" s="721"/>
      <c r="JUT1" s="722"/>
      <c r="JUU1" s="722"/>
      <c r="JUV1" s="722"/>
      <c r="JUW1" s="721"/>
      <c r="JUX1" s="722"/>
      <c r="JUY1" s="722"/>
      <c r="JUZ1" s="722"/>
      <c r="JVA1" s="721"/>
      <c r="JVB1" s="722"/>
      <c r="JVC1" s="722"/>
      <c r="JVD1" s="722"/>
      <c r="JVE1" s="721"/>
      <c r="JVF1" s="722"/>
      <c r="JVG1" s="722"/>
      <c r="JVH1" s="722"/>
      <c r="JVI1" s="721"/>
      <c r="JVJ1" s="722"/>
      <c r="JVK1" s="722"/>
      <c r="JVL1" s="722"/>
      <c r="JVM1" s="721"/>
      <c r="JVN1" s="722"/>
      <c r="JVO1" s="722"/>
      <c r="JVP1" s="722"/>
      <c r="JVQ1" s="721"/>
      <c r="JVR1" s="722"/>
      <c r="JVS1" s="722"/>
      <c r="JVT1" s="722"/>
      <c r="JVU1" s="721"/>
      <c r="JVV1" s="722"/>
      <c r="JVW1" s="722"/>
      <c r="JVX1" s="722"/>
      <c r="JVY1" s="721"/>
      <c r="JVZ1" s="722"/>
      <c r="JWA1" s="722"/>
      <c r="JWB1" s="722"/>
      <c r="JWC1" s="721"/>
      <c r="JWD1" s="722"/>
      <c r="JWE1" s="722"/>
      <c r="JWF1" s="722"/>
      <c r="JWG1" s="721"/>
      <c r="JWH1" s="722"/>
      <c r="JWI1" s="722"/>
      <c r="JWJ1" s="722"/>
      <c r="JWK1" s="721"/>
      <c r="JWL1" s="722"/>
      <c r="JWM1" s="722"/>
      <c r="JWN1" s="722"/>
      <c r="JWO1" s="721"/>
      <c r="JWP1" s="722"/>
      <c r="JWQ1" s="722"/>
      <c r="JWR1" s="722"/>
      <c r="JWS1" s="721"/>
      <c r="JWT1" s="722"/>
      <c r="JWU1" s="722"/>
      <c r="JWV1" s="722"/>
      <c r="JWW1" s="721"/>
      <c r="JWX1" s="722"/>
      <c r="JWY1" s="722"/>
      <c r="JWZ1" s="722"/>
      <c r="JXA1" s="721"/>
      <c r="JXB1" s="722"/>
      <c r="JXC1" s="722"/>
      <c r="JXD1" s="722"/>
      <c r="JXE1" s="721"/>
      <c r="JXF1" s="722"/>
      <c r="JXG1" s="722"/>
      <c r="JXH1" s="722"/>
      <c r="JXI1" s="721"/>
      <c r="JXJ1" s="722"/>
      <c r="JXK1" s="722"/>
      <c r="JXL1" s="722"/>
      <c r="JXM1" s="721"/>
      <c r="JXN1" s="722"/>
      <c r="JXO1" s="722"/>
      <c r="JXP1" s="722"/>
      <c r="JXQ1" s="721"/>
      <c r="JXR1" s="722"/>
      <c r="JXS1" s="722"/>
      <c r="JXT1" s="722"/>
      <c r="JXU1" s="721"/>
      <c r="JXV1" s="722"/>
      <c r="JXW1" s="722"/>
      <c r="JXX1" s="722"/>
      <c r="JXY1" s="721"/>
      <c r="JXZ1" s="722"/>
      <c r="JYA1" s="722"/>
      <c r="JYB1" s="722"/>
      <c r="JYC1" s="721"/>
      <c r="JYD1" s="722"/>
      <c r="JYE1" s="722"/>
      <c r="JYF1" s="722"/>
      <c r="JYG1" s="721"/>
      <c r="JYH1" s="722"/>
      <c r="JYI1" s="722"/>
      <c r="JYJ1" s="722"/>
      <c r="JYK1" s="721"/>
      <c r="JYL1" s="722"/>
      <c r="JYM1" s="722"/>
      <c r="JYN1" s="722"/>
      <c r="JYO1" s="721"/>
      <c r="JYP1" s="722"/>
      <c r="JYQ1" s="722"/>
      <c r="JYR1" s="722"/>
      <c r="JYS1" s="721"/>
      <c r="JYT1" s="722"/>
      <c r="JYU1" s="722"/>
      <c r="JYV1" s="722"/>
      <c r="JYW1" s="721"/>
      <c r="JYX1" s="722"/>
      <c r="JYY1" s="722"/>
      <c r="JYZ1" s="722"/>
      <c r="JZA1" s="721"/>
      <c r="JZB1" s="722"/>
      <c r="JZC1" s="722"/>
      <c r="JZD1" s="722"/>
      <c r="JZE1" s="721"/>
      <c r="JZF1" s="722"/>
      <c r="JZG1" s="722"/>
      <c r="JZH1" s="722"/>
      <c r="JZI1" s="721"/>
      <c r="JZJ1" s="722"/>
      <c r="JZK1" s="722"/>
      <c r="JZL1" s="722"/>
      <c r="JZM1" s="721"/>
      <c r="JZN1" s="722"/>
      <c r="JZO1" s="722"/>
      <c r="JZP1" s="722"/>
      <c r="JZQ1" s="721"/>
      <c r="JZR1" s="722"/>
      <c r="JZS1" s="722"/>
      <c r="JZT1" s="722"/>
      <c r="JZU1" s="721"/>
      <c r="JZV1" s="722"/>
      <c r="JZW1" s="722"/>
      <c r="JZX1" s="722"/>
      <c r="JZY1" s="721"/>
      <c r="JZZ1" s="722"/>
      <c r="KAA1" s="722"/>
      <c r="KAB1" s="722"/>
      <c r="KAC1" s="721"/>
      <c r="KAD1" s="722"/>
      <c r="KAE1" s="722"/>
      <c r="KAF1" s="722"/>
      <c r="KAG1" s="721"/>
      <c r="KAH1" s="722"/>
      <c r="KAI1" s="722"/>
      <c r="KAJ1" s="722"/>
      <c r="KAK1" s="721"/>
      <c r="KAL1" s="722"/>
      <c r="KAM1" s="722"/>
      <c r="KAN1" s="722"/>
      <c r="KAO1" s="721"/>
      <c r="KAP1" s="722"/>
      <c r="KAQ1" s="722"/>
      <c r="KAR1" s="722"/>
      <c r="KAS1" s="721"/>
      <c r="KAT1" s="722"/>
      <c r="KAU1" s="722"/>
      <c r="KAV1" s="722"/>
      <c r="KAW1" s="721"/>
      <c r="KAX1" s="722"/>
      <c r="KAY1" s="722"/>
      <c r="KAZ1" s="722"/>
      <c r="KBA1" s="721"/>
      <c r="KBB1" s="722"/>
      <c r="KBC1" s="722"/>
      <c r="KBD1" s="722"/>
      <c r="KBE1" s="721"/>
      <c r="KBF1" s="722"/>
      <c r="KBG1" s="722"/>
      <c r="KBH1" s="722"/>
      <c r="KBI1" s="721"/>
      <c r="KBJ1" s="722"/>
      <c r="KBK1" s="722"/>
      <c r="KBL1" s="722"/>
      <c r="KBM1" s="721"/>
      <c r="KBN1" s="722"/>
      <c r="KBO1" s="722"/>
      <c r="KBP1" s="722"/>
      <c r="KBQ1" s="721"/>
      <c r="KBR1" s="722"/>
      <c r="KBS1" s="722"/>
      <c r="KBT1" s="722"/>
      <c r="KBU1" s="721"/>
      <c r="KBV1" s="722"/>
      <c r="KBW1" s="722"/>
      <c r="KBX1" s="722"/>
      <c r="KBY1" s="721"/>
      <c r="KBZ1" s="722"/>
      <c r="KCA1" s="722"/>
      <c r="KCB1" s="722"/>
      <c r="KCC1" s="721"/>
      <c r="KCD1" s="722"/>
      <c r="KCE1" s="722"/>
      <c r="KCF1" s="722"/>
      <c r="KCG1" s="721"/>
      <c r="KCH1" s="722"/>
      <c r="KCI1" s="722"/>
      <c r="KCJ1" s="722"/>
      <c r="KCK1" s="721"/>
      <c r="KCL1" s="722"/>
      <c r="KCM1" s="722"/>
      <c r="KCN1" s="722"/>
      <c r="KCO1" s="721"/>
      <c r="KCP1" s="722"/>
      <c r="KCQ1" s="722"/>
      <c r="KCR1" s="722"/>
      <c r="KCS1" s="721"/>
      <c r="KCT1" s="722"/>
      <c r="KCU1" s="722"/>
      <c r="KCV1" s="722"/>
      <c r="KCW1" s="721"/>
      <c r="KCX1" s="722"/>
      <c r="KCY1" s="722"/>
      <c r="KCZ1" s="722"/>
      <c r="KDA1" s="721"/>
      <c r="KDB1" s="722"/>
      <c r="KDC1" s="722"/>
      <c r="KDD1" s="722"/>
      <c r="KDE1" s="721"/>
      <c r="KDF1" s="722"/>
      <c r="KDG1" s="722"/>
      <c r="KDH1" s="722"/>
      <c r="KDI1" s="721"/>
      <c r="KDJ1" s="722"/>
      <c r="KDK1" s="722"/>
      <c r="KDL1" s="722"/>
      <c r="KDM1" s="721"/>
      <c r="KDN1" s="722"/>
      <c r="KDO1" s="722"/>
      <c r="KDP1" s="722"/>
      <c r="KDQ1" s="721"/>
      <c r="KDR1" s="722"/>
      <c r="KDS1" s="722"/>
      <c r="KDT1" s="722"/>
      <c r="KDU1" s="721"/>
      <c r="KDV1" s="722"/>
      <c r="KDW1" s="722"/>
      <c r="KDX1" s="722"/>
      <c r="KDY1" s="721"/>
      <c r="KDZ1" s="722"/>
      <c r="KEA1" s="722"/>
      <c r="KEB1" s="722"/>
      <c r="KEC1" s="721"/>
      <c r="KED1" s="722"/>
      <c r="KEE1" s="722"/>
      <c r="KEF1" s="722"/>
      <c r="KEG1" s="721"/>
      <c r="KEH1" s="722"/>
      <c r="KEI1" s="722"/>
      <c r="KEJ1" s="722"/>
      <c r="KEK1" s="721"/>
      <c r="KEL1" s="722"/>
      <c r="KEM1" s="722"/>
      <c r="KEN1" s="722"/>
      <c r="KEO1" s="721"/>
      <c r="KEP1" s="722"/>
      <c r="KEQ1" s="722"/>
      <c r="KER1" s="722"/>
      <c r="KES1" s="721"/>
      <c r="KET1" s="722"/>
      <c r="KEU1" s="722"/>
      <c r="KEV1" s="722"/>
      <c r="KEW1" s="721"/>
      <c r="KEX1" s="722"/>
      <c r="KEY1" s="722"/>
      <c r="KEZ1" s="722"/>
      <c r="KFA1" s="721"/>
      <c r="KFB1" s="722"/>
      <c r="KFC1" s="722"/>
      <c r="KFD1" s="722"/>
      <c r="KFE1" s="721"/>
      <c r="KFF1" s="722"/>
      <c r="KFG1" s="722"/>
      <c r="KFH1" s="722"/>
      <c r="KFI1" s="721"/>
      <c r="KFJ1" s="722"/>
      <c r="KFK1" s="722"/>
      <c r="KFL1" s="722"/>
      <c r="KFM1" s="721"/>
      <c r="KFN1" s="722"/>
      <c r="KFO1" s="722"/>
      <c r="KFP1" s="722"/>
      <c r="KFQ1" s="721"/>
      <c r="KFR1" s="722"/>
      <c r="KFS1" s="722"/>
      <c r="KFT1" s="722"/>
      <c r="KFU1" s="721"/>
      <c r="KFV1" s="722"/>
      <c r="KFW1" s="722"/>
      <c r="KFX1" s="722"/>
      <c r="KFY1" s="721"/>
      <c r="KFZ1" s="722"/>
      <c r="KGA1" s="722"/>
      <c r="KGB1" s="722"/>
      <c r="KGC1" s="721"/>
      <c r="KGD1" s="722"/>
      <c r="KGE1" s="722"/>
      <c r="KGF1" s="722"/>
      <c r="KGG1" s="721"/>
      <c r="KGH1" s="722"/>
      <c r="KGI1" s="722"/>
      <c r="KGJ1" s="722"/>
      <c r="KGK1" s="721"/>
      <c r="KGL1" s="722"/>
      <c r="KGM1" s="722"/>
      <c r="KGN1" s="722"/>
      <c r="KGO1" s="721"/>
      <c r="KGP1" s="722"/>
      <c r="KGQ1" s="722"/>
      <c r="KGR1" s="722"/>
      <c r="KGS1" s="721"/>
      <c r="KGT1" s="722"/>
      <c r="KGU1" s="722"/>
      <c r="KGV1" s="722"/>
      <c r="KGW1" s="721"/>
      <c r="KGX1" s="722"/>
      <c r="KGY1" s="722"/>
      <c r="KGZ1" s="722"/>
      <c r="KHA1" s="721"/>
      <c r="KHB1" s="722"/>
      <c r="KHC1" s="722"/>
      <c r="KHD1" s="722"/>
      <c r="KHE1" s="721"/>
      <c r="KHF1" s="722"/>
      <c r="KHG1" s="722"/>
      <c r="KHH1" s="722"/>
      <c r="KHI1" s="721"/>
      <c r="KHJ1" s="722"/>
      <c r="KHK1" s="722"/>
      <c r="KHL1" s="722"/>
      <c r="KHM1" s="721"/>
      <c r="KHN1" s="722"/>
      <c r="KHO1" s="722"/>
      <c r="KHP1" s="722"/>
      <c r="KHQ1" s="721"/>
      <c r="KHR1" s="722"/>
      <c r="KHS1" s="722"/>
      <c r="KHT1" s="722"/>
      <c r="KHU1" s="721"/>
      <c r="KHV1" s="722"/>
      <c r="KHW1" s="722"/>
      <c r="KHX1" s="722"/>
      <c r="KHY1" s="721"/>
      <c r="KHZ1" s="722"/>
      <c r="KIA1" s="722"/>
      <c r="KIB1" s="722"/>
      <c r="KIC1" s="721"/>
      <c r="KID1" s="722"/>
      <c r="KIE1" s="722"/>
      <c r="KIF1" s="722"/>
      <c r="KIG1" s="721"/>
      <c r="KIH1" s="722"/>
      <c r="KII1" s="722"/>
      <c r="KIJ1" s="722"/>
      <c r="KIK1" s="721"/>
      <c r="KIL1" s="722"/>
      <c r="KIM1" s="722"/>
      <c r="KIN1" s="722"/>
      <c r="KIO1" s="721"/>
      <c r="KIP1" s="722"/>
      <c r="KIQ1" s="722"/>
      <c r="KIR1" s="722"/>
      <c r="KIS1" s="721"/>
      <c r="KIT1" s="722"/>
      <c r="KIU1" s="722"/>
      <c r="KIV1" s="722"/>
      <c r="KIW1" s="721"/>
      <c r="KIX1" s="722"/>
      <c r="KIY1" s="722"/>
      <c r="KIZ1" s="722"/>
      <c r="KJA1" s="721"/>
      <c r="KJB1" s="722"/>
      <c r="KJC1" s="722"/>
      <c r="KJD1" s="722"/>
      <c r="KJE1" s="721"/>
      <c r="KJF1" s="722"/>
      <c r="KJG1" s="722"/>
      <c r="KJH1" s="722"/>
      <c r="KJI1" s="721"/>
      <c r="KJJ1" s="722"/>
      <c r="KJK1" s="722"/>
      <c r="KJL1" s="722"/>
      <c r="KJM1" s="721"/>
      <c r="KJN1" s="722"/>
      <c r="KJO1" s="722"/>
      <c r="KJP1" s="722"/>
      <c r="KJQ1" s="721"/>
      <c r="KJR1" s="722"/>
      <c r="KJS1" s="722"/>
      <c r="KJT1" s="722"/>
      <c r="KJU1" s="721"/>
      <c r="KJV1" s="722"/>
      <c r="KJW1" s="722"/>
      <c r="KJX1" s="722"/>
      <c r="KJY1" s="721"/>
      <c r="KJZ1" s="722"/>
      <c r="KKA1" s="722"/>
      <c r="KKB1" s="722"/>
      <c r="KKC1" s="721"/>
      <c r="KKD1" s="722"/>
      <c r="KKE1" s="722"/>
      <c r="KKF1" s="722"/>
      <c r="KKG1" s="721"/>
      <c r="KKH1" s="722"/>
      <c r="KKI1" s="722"/>
      <c r="KKJ1" s="722"/>
      <c r="KKK1" s="721"/>
      <c r="KKL1" s="722"/>
      <c r="KKM1" s="722"/>
      <c r="KKN1" s="722"/>
      <c r="KKO1" s="721"/>
      <c r="KKP1" s="722"/>
      <c r="KKQ1" s="722"/>
      <c r="KKR1" s="722"/>
      <c r="KKS1" s="721"/>
      <c r="KKT1" s="722"/>
      <c r="KKU1" s="722"/>
      <c r="KKV1" s="722"/>
      <c r="KKW1" s="721"/>
      <c r="KKX1" s="722"/>
      <c r="KKY1" s="722"/>
      <c r="KKZ1" s="722"/>
      <c r="KLA1" s="721"/>
      <c r="KLB1" s="722"/>
      <c r="KLC1" s="722"/>
      <c r="KLD1" s="722"/>
      <c r="KLE1" s="721"/>
      <c r="KLF1" s="722"/>
      <c r="KLG1" s="722"/>
      <c r="KLH1" s="722"/>
      <c r="KLI1" s="721"/>
      <c r="KLJ1" s="722"/>
      <c r="KLK1" s="722"/>
      <c r="KLL1" s="722"/>
      <c r="KLM1" s="721"/>
      <c r="KLN1" s="722"/>
      <c r="KLO1" s="722"/>
      <c r="KLP1" s="722"/>
      <c r="KLQ1" s="721"/>
      <c r="KLR1" s="722"/>
      <c r="KLS1" s="722"/>
      <c r="KLT1" s="722"/>
      <c r="KLU1" s="721"/>
      <c r="KLV1" s="722"/>
      <c r="KLW1" s="722"/>
      <c r="KLX1" s="722"/>
      <c r="KLY1" s="721"/>
      <c r="KLZ1" s="722"/>
      <c r="KMA1" s="722"/>
      <c r="KMB1" s="722"/>
      <c r="KMC1" s="721"/>
      <c r="KMD1" s="722"/>
      <c r="KME1" s="722"/>
      <c r="KMF1" s="722"/>
      <c r="KMG1" s="721"/>
      <c r="KMH1" s="722"/>
      <c r="KMI1" s="722"/>
      <c r="KMJ1" s="722"/>
      <c r="KMK1" s="721"/>
      <c r="KML1" s="722"/>
      <c r="KMM1" s="722"/>
      <c r="KMN1" s="722"/>
      <c r="KMO1" s="721"/>
      <c r="KMP1" s="722"/>
      <c r="KMQ1" s="722"/>
      <c r="KMR1" s="722"/>
      <c r="KMS1" s="721"/>
      <c r="KMT1" s="722"/>
      <c r="KMU1" s="722"/>
      <c r="KMV1" s="722"/>
      <c r="KMW1" s="721"/>
      <c r="KMX1" s="722"/>
      <c r="KMY1" s="722"/>
      <c r="KMZ1" s="722"/>
      <c r="KNA1" s="721"/>
      <c r="KNB1" s="722"/>
      <c r="KNC1" s="722"/>
      <c r="KND1" s="722"/>
      <c r="KNE1" s="721"/>
      <c r="KNF1" s="722"/>
      <c r="KNG1" s="722"/>
      <c r="KNH1" s="722"/>
      <c r="KNI1" s="721"/>
      <c r="KNJ1" s="722"/>
      <c r="KNK1" s="722"/>
      <c r="KNL1" s="722"/>
      <c r="KNM1" s="721"/>
      <c r="KNN1" s="722"/>
      <c r="KNO1" s="722"/>
      <c r="KNP1" s="722"/>
      <c r="KNQ1" s="721"/>
      <c r="KNR1" s="722"/>
      <c r="KNS1" s="722"/>
      <c r="KNT1" s="722"/>
      <c r="KNU1" s="721"/>
      <c r="KNV1" s="722"/>
      <c r="KNW1" s="722"/>
      <c r="KNX1" s="722"/>
      <c r="KNY1" s="721"/>
      <c r="KNZ1" s="722"/>
      <c r="KOA1" s="722"/>
      <c r="KOB1" s="722"/>
      <c r="KOC1" s="721"/>
      <c r="KOD1" s="722"/>
      <c r="KOE1" s="722"/>
      <c r="KOF1" s="722"/>
      <c r="KOG1" s="721"/>
      <c r="KOH1" s="722"/>
      <c r="KOI1" s="722"/>
      <c r="KOJ1" s="722"/>
      <c r="KOK1" s="721"/>
      <c r="KOL1" s="722"/>
      <c r="KOM1" s="722"/>
      <c r="KON1" s="722"/>
      <c r="KOO1" s="721"/>
      <c r="KOP1" s="722"/>
      <c r="KOQ1" s="722"/>
      <c r="KOR1" s="722"/>
      <c r="KOS1" s="721"/>
      <c r="KOT1" s="722"/>
      <c r="KOU1" s="722"/>
      <c r="KOV1" s="722"/>
      <c r="KOW1" s="721"/>
      <c r="KOX1" s="722"/>
      <c r="KOY1" s="722"/>
      <c r="KOZ1" s="722"/>
      <c r="KPA1" s="721"/>
      <c r="KPB1" s="722"/>
      <c r="KPC1" s="722"/>
      <c r="KPD1" s="722"/>
      <c r="KPE1" s="721"/>
      <c r="KPF1" s="722"/>
      <c r="KPG1" s="722"/>
      <c r="KPH1" s="722"/>
      <c r="KPI1" s="721"/>
      <c r="KPJ1" s="722"/>
      <c r="KPK1" s="722"/>
      <c r="KPL1" s="722"/>
      <c r="KPM1" s="721"/>
      <c r="KPN1" s="722"/>
      <c r="KPO1" s="722"/>
      <c r="KPP1" s="722"/>
      <c r="KPQ1" s="721"/>
      <c r="KPR1" s="722"/>
      <c r="KPS1" s="722"/>
      <c r="KPT1" s="722"/>
      <c r="KPU1" s="721"/>
      <c r="KPV1" s="722"/>
      <c r="KPW1" s="722"/>
      <c r="KPX1" s="722"/>
      <c r="KPY1" s="721"/>
      <c r="KPZ1" s="722"/>
      <c r="KQA1" s="722"/>
      <c r="KQB1" s="722"/>
      <c r="KQC1" s="721"/>
      <c r="KQD1" s="722"/>
      <c r="KQE1" s="722"/>
      <c r="KQF1" s="722"/>
      <c r="KQG1" s="721"/>
      <c r="KQH1" s="722"/>
      <c r="KQI1" s="722"/>
      <c r="KQJ1" s="722"/>
      <c r="KQK1" s="721"/>
      <c r="KQL1" s="722"/>
      <c r="KQM1" s="722"/>
      <c r="KQN1" s="722"/>
      <c r="KQO1" s="721"/>
      <c r="KQP1" s="722"/>
      <c r="KQQ1" s="722"/>
      <c r="KQR1" s="722"/>
      <c r="KQS1" s="721"/>
      <c r="KQT1" s="722"/>
      <c r="KQU1" s="722"/>
      <c r="KQV1" s="722"/>
      <c r="KQW1" s="721"/>
      <c r="KQX1" s="722"/>
      <c r="KQY1" s="722"/>
      <c r="KQZ1" s="722"/>
      <c r="KRA1" s="721"/>
      <c r="KRB1" s="722"/>
      <c r="KRC1" s="722"/>
      <c r="KRD1" s="722"/>
      <c r="KRE1" s="721"/>
      <c r="KRF1" s="722"/>
      <c r="KRG1" s="722"/>
      <c r="KRH1" s="722"/>
      <c r="KRI1" s="721"/>
      <c r="KRJ1" s="722"/>
      <c r="KRK1" s="722"/>
      <c r="KRL1" s="722"/>
      <c r="KRM1" s="721"/>
      <c r="KRN1" s="722"/>
      <c r="KRO1" s="722"/>
      <c r="KRP1" s="722"/>
      <c r="KRQ1" s="721"/>
      <c r="KRR1" s="722"/>
      <c r="KRS1" s="722"/>
      <c r="KRT1" s="722"/>
      <c r="KRU1" s="721"/>
      <c r="KRV1" s="722"/>
      <c r="KRW1" s="722"/>
      <c r="KRX1" s="722"/>
      <c r="KRY1" s="721"/>
      <c r="KRZ1" s="722"/>
      <c r="KSA1" s="722"/>
      <c r="KSB1" s="722"/>
      <c r="KSC1" s="721"/>
      <c r="KSD1" s="722"/>
      <c r="KSE1" s="722"/>
      <c r="KSF1" s="722"/>
      <c r="KSG1" s="721"/>
      <c r="KSH1" s="722"/>
      <c r="KSI1" s="722"/>
      <c r="KSJ1" s="722"/>
      <c r="KSK1" s="721"/>
      <c r="KSL1" s="722"/>
      <c r="KSM1" s="722"/>
      <c r="KSN1" s="722"/>
      <c r="KSO1" s="721"/>
      <c r="KSP1" s="722"/>
      <c r="KSQ1" s="722"/>
      <c r="KSR1" s="722"/>
      <c r="KSS1" s="721"/>
      <c r="KST1" s="722"/>
      <c r="KSU1" s="722"/>
      <c r="KSV1" s="722"/>
      <c r="KSW1" s="721"/>
      <c r="KSX1" s="722"/>
      <c r="KSY1" s="722"/>
      <c r="KSZ1" s="722"/>
      <c r="KTA1" s="721"/>
      <c r="KTB1" s="722"/>
      <c r="KTC1" s="722"/>
      <c r="KTD1" s="722"/>
      <c r="KTE1" s="721"/>
      <c r="KTF1" s="722"/>
      <c r="KTG1" s="722"/>
      <c r="KTH1" s="722"/>
      <c r="KTI1" s="721"/>
      <c r="KTJ1" s="722"/>
      <c r="KTK1" s="722"/>
      <c r="KTL1" s="722"/>
      <c r="KTM1" s="721"/>
      <c r="KTN1" s="722"/>
      <c r="KTO1" s="722"/>
      <c r="KTP1" s="722"/>
      <c r="KTQ1" s="721"/>
      <c r="KTR1" s="722"/>
      <c r="KTS1" s="722"/>
      <c r="KTT1" s="722"/>
      <c r="KTU1" s="721"/>
      <c r="KTV1" s="722"/>
      <c r="KTW1" s="722"/>
      <c r="KTX1" s="722"/>
      <c r="KTY1" s="721"/>
      <c r="KTZ1" s="722"/>
      <c r="KUA1" s="722"/>
      <c r="KUB1" s="722"/>
      <c r="KUC1" s="721"/>
      <c r="KUD1" s="722"/>
      <c r="KUE1" s="722"/>
      <c r="KUF1" s="722"/>
      <c r="KUG1" s="721"/>
      <c r="KUH1" s="722"/>
      <c r="KUI1" s="722"/>
      <c r="KUJ1" s="722"/>
      <c r="KUK1" s="721"/>
      <c r="KUL1" s="722"/>
      <c r="KUM1" s="722"/>
      <c r="KUN1" s="722"/>
      <c r="KUO1" s="721"/>
      <c r="KUP1" s="722"/>
      <c r="KUQ1" s="722"/>
      <c r="KUR1" s="722"/>
      <c r="KUS1" s="721"/>
      <c r="KUT1" s="722"/>
      <c r="KUU1" s="722"/>
      <c r="KUV1" s="722"/>
      <c r="KUW1" s="721"/>
      <c r="KUX1" s="722"/>
      <c r="KUY1" s="722"/>
      <c r="KUZ1" s="722"/>
      <c r="KVA1" s="721"/>
      <c r="KVB1" s="722"/>
      <c r="KVC1" s="722"/>
      <c r="KVD1" s="722"/>
      <c r="KVE1" s="721"/>
      <c r="KVF1" s="722"/>
      <c r="KVG1" s="722"/>
      <c r="KVH1" s="722"/>
      <c r="KVI1" s="721"/>
      <c r="KVJ1" s="722"/>
      <c r="KVK1" s="722"/>
      <c r="KVL1" s="722"/>
      <c r="KVM1" s="721"/>
      <c r="KVN1" s="722"/>
      <c r="KVO1" s="722"/>
      <c r="KVP1" s="722"/>
      <c r="KVQ1" s="721"/>
      <c r="KVR1" s="722"/>
      <c r="KVS1" s="722"/>
      <c r="KVT1" s="722"/>
      <c r="KVU1" s="721"/>
      <c r="KVV1" s="722"/>
      <c r="KVW1" s="722"/>
      <c r="KVX1" s="722"/>
      <c r="KVY1" s="721"/>
      <c r="KVZ1" s="722"/>
      <c r="KWA1" s="722"/>
      <c r="KWB1" s="722"/>
      <c r="KWC1" s="721"/>
      <c r="KWD1" s="722"/>
      <c r="KWE1" s="722"/>
      <c r="KWF1" s="722"/>
      <c r="KWG1" s="721"/>
      <c r="KWH1" s="722"/>
      <c r="KWI1" s="722"/>
      <c r="KWJ1" s="722"/>
      <c r="KWK1" s="721"/>
      <c r="KWL1" s="722"/>
      <c r="KWM1" s="722"/>
      <c r="KWN1" s="722"/>
      <c r="KWO1" s="721"/>
      <c r="KWP1" s="722"/>
      <c r="KWQ1" s="722"/>
      <c r="KWR1" s="722"/>
      <c r="KWS1" s="721"/>
      <c r="KWT1" s="722"/>
      <c r="KWU1" s="722"/>
      <c r="KWV1" s="722"/>
      <c r="KWW1" s="721"/>
      <c r="KWX1" s="722"/>
      <c r="KWY1" s="722"/>
      <c r="KWZ1" s="722"/>
      <c r="KXA1" s="721"/>
      <c r="KXB1" s="722"/>
      <c r="KXC1" s="722"/>
      <c r="KXD1" s="722"/>
      <c r="KXE1" s="721"/>
      <c r="KXF1" s="722"/>
      <c r="KXG1" s="722"/>
      <c r="KXH1" s="722"/>
      <c r="KXI1" s="721"/>
      <c r="KXJ1" s="722"/>
      <c r="KXK1" s="722"/>
      <c r="KXL1" s="722"/>
      <c r="KXM1" s="721"/>
      <c r="KXN1" s="722"/>
      <c r="KXO1" s="722"/>
      <c r="KXP1" s="722"/>
      <c r="KXQ1" s="721"/>
      <c r="KXR1" s="722"/>
      <c r="KXS1" s="722"/>
      <c r="KXT1" s="722"/>
      <c r="KXU1" s="721"/>
      <c r="KXV1" s="722"/>
      <c r="KXW1" s="722"/>
      <c r="KXX1" s="722"/>
      <c r="KXY1" s="721"/>
      <c r="KXZ1" s="722"/>
      <c r="KYA1" s="722"/>
      <c r="KYB1" s="722"/>
      <c r="KYC1" s="721"/>
      <c r="KYD1" s="722"/>
      <c r="KYE1" s="722"/>
      <c r="KYF1" s="722"/>
      <c r="KYG1" s="721"/>
      <c r="KYH1" s="722"/>
      <c r="KYI1" s="722"/>
      <c r="KYJ1" s="722"/>
      <c r="KYK1" s="721"/>
      <c r="KYL1" s="722"/>
      <c r="KYM1" s="722"/>
      <c r="KYN1" s="722"/>
      <c r="KYO1" s="721"/>
      <c r="KYP1" s="722"/>
      <c r="KYQ1" s="722"/>
      <c r="KYR1" s="722"/>
      <c r="KYS1" s="721"/>
      <c r="KYT1" s="722"/>
      <c r="KYU1" s="722"/>
      <c r="KYV1" s="722"/>
      <c r="KYW1" s="721"/>
      <c r="KYX1" s="722"/>
      <c r="KYY1" s="722"/>
      <c r="KYZ1" s="722"/>
      <c r="KZA1" s="721"/>
      <c r="KZB1" s="722"/>
      <c r="KZC1" s="722"/>
      <c r="KZD1" s="722"/>
      <c r="KZE1" s="721"/>
      <c r="KZF1" s="722"/>
      <c r="KZG1" s="722"/>
      <c r="KZH1" s="722"/>
      <c r="KZI1" s="721"/>
      <c r="KZJ1" s="722"/>
      <c r="KZK1" s="722"/>
      <c r="KZL1" s="722"/>
      <c r="KZM1" s="721"/>
      <c r="KZN1" s="722"/>
      <c r="KZO1" s="722"/>
      <c r="KZP1" s="722"/>
      <c r="KZQ1" s="721"/>
      <c r="KZR1" s="722"/>
      <c r="KZS1" s="722"/>
      <c r="KZT1" s="722"/>
      <c r="KZU1" s="721"/>
      <c r="KZV1" s="722"/>
      <c r="KZW1" s="722"/>
      <c r="KZX1" s="722"/>
      <c r="KZY1" s="721"/>
      <c r="KZZ1" s="722"/>
      <c r="LAA1" s="722"/>
      <c r="LAB1" s="722"/>
      <c r="LAC1" s="721"/>
      <c r="LAD1" s="722"/>
      <c r="LAE1" s="722"/>
      <c r="LAF1" s="722"/>
      <c r="LAG1" s="721"/>
      <c r="LAH1" s="722"/>
      <c r="LAI1" s="722"/>
      <c r="LAJ1" s="722"/>
      <c r="LAK1" s="721"/>
      <c r="LAL1" s="722"/>
      <c r="LAM1" s="722"/>
      <c r="LAN1" s="722"/>
      <c r="LAO1" s="721"/>
      <c r="LAP1" s="722"/>
      <c r="LAQ1" s="722"/>
      <c r="LAR1" s="722"/>
      <c r="LAS1" s="721"/>
      <c r="LAT1" s="722"/>
      <c r="LAU1" s="722"/>
      <c r="LAV1" s="722"/>
      <c r="LAW1" s="721"/>
      <c r="LAX1" s="722"/>
      <c r="LAY1" s="722"/>
      <c r="LAZ1" s="722"/>
      <c r="LBA1" s="721"/>
      <c r="LBB1" s="722"/>
      <c r="LBC1" s="722"/>
      <c r="LBD1" s="722"/>
      <c r="LBE1" s="721"/>
      <c r="LBF1" s="722"/>
      <c r="LBG1" s="722"/>
      <c r="LBH1" s="722"/>
      <c r="LBI1" s="721"/>
      <c r="LBJ1" s="722"/>
      <c r="LBK1" s="722"/>
      <c r="LBL1" s="722"/>
      <c r="LBM1" s="721"/>
      <c r="LBN1" s="722"/>
      <c r="LBO1" s="722"/>
      <c r="LBP1" s="722"/>
      <c r="LBQ1" s="721"/>
      <c r="LBR1" s="722"/>
      <c r="LBS1" s="722"/>
      <c r="LBT1" s="722"/>
      <c r="LBU1" s="721"/>
      <c r="LBV1" s="722"/>
      <c r="LBW1" s="722"/>
      <c r="LBX1" s="722"/>
      <c r="LBY1" s="721"/>
      <c r="LBZ1" s="722"/>
      <c r="LCA1" s="722"/>
      <c r="LCB1" s="722"/>
      <c r="LCC1" s="721"/>
      <c r="LCD1" s="722"/>
      <c r="LCE1" s="722"/>
      <c r="LCF1" s="722"/>
      <c r="LCG1" s="721"/>
      <c r="LCH1" s="722"/>
      <c r="LCI1" s="722"/>
      <c r="LCJ1" s="722"/>
      <c r="LCK1" s="721"/>
      <c r="LCL1" s="722"/>
      <c r="LCM1" s="722"/>
      <c r="LCN1" s="722"/>
      <c r="LCO1" s="721"/>
      <c r="LCP1" s="722"/>
      <c r="LCQ1" s="722"/>
      <c r="LCR1" s="722"/>
      <c r="LCS1" s="721"/>
      <c r="LCT1" s="722"/>
      <c r="LCU1" s="722"/>
      <c r="LCV1" s="722"/>
      <c r="LCW1" s="721"/>
      <c r="LCX1" s="722"/>
      <c r="LCY1" s="722"/>
      <c r="LCZ1" s="722"/>
      <c r="LDA1" s="721"/>
      <c r="LDB1" s="722"/>
      <c r="LDC1" s="722"/>
      <c r="LDD1" s="722"/>
      <c r="LDE1" s="721"/>
      <c r="LDF1" s="722"/>
      <c r="LDG1" s="722"/>
      <c r="LDH1" s="722"/>
      <c r="LDI1" s="721"/>
      <c r="LDJ1" s="722"/>
      <c r="LDK1" s="722"/>
      <c r="LDL1" s="722"/>
      <c r="LDM1" s="721"/>
      <c r="LDN1" s="722"/>
      <c r="LDO1" s="722"/>
      <c r="LDP1" s="722"/>
      <c r="LDQ1" s="721"/>
      <c r="LDR1" s="722"/>
      <c r="LDS1" s="722"/>
      <c r="LDT1" s="722"/>
      <c r="LDU1" s="721"/>
      <c r="LDV1" s="722"/>
      <c r="LDW1" s="722"/>
      <c r="LDX1" s="722"/>
      <c r="LDY1" s="721"/>
      <c r="LDZ1" s="722"/>
      <c r="LEA1" s="722"/>
      <c r="LEB1" s="722"/>
      <c r="LEC1" s="721"/>
      <c r="LED1" s="722"/>
      <c r="LEE1" s="722"/>
      <c r="LEF1" s="722"/>
      <c r="LEG1" s="721"/>
      <c r="LEH1" s="722"/>
      <c r="LEI1" s="722"/>
      <c r="LEJ1" s="722"/>
      <c r="LEK1" s="721"/>
      <c r="LEL1" s="722"/>
      <c r="LEM1" s="722"/>
      <c r="LEN1" s="722"/>
      <c r="LEO1" s="721"/>
      <c r="LEP1" s="722"/>
      <c r="LEQ1" s="722"/>
      <c r="LER1" s="722"/>
      <c r="LES1" s="721"/>
      <c r="LET1" s="722"/>
      <c r="LEU1" s="722"/>
      <c r="LEV1" s="722"/>
      <c r="LEW1" s="721"/>
      <c r="LEX1" s="722"/>
      <c r="LEY1" s="722"/>
      <c r="LEZ1" s="722"/>
      <c r="LFA1" s="721"/>
      <c r="LFB1" s="722"/>
      <c r="LFC1" s="722"/>
      <c r="LFD1" s="722"/>
      <c r="LFE1" s="721"/>
      <c r="LFF1" s="722"/>
      <c r="LFG1" s="722"/>
      <c r="LFH1" s="722"/>
      <c r="LFI1" s="721"/>
      <c r="LFJ1" s="722"/>
      <c r="LFK1" s="722"/>
      <c r="LFL1" s="722"/>
      <c r="LFM1" s="721"/>
      <c r="LFN1" s="722"/>
      <c r="LFO1" s="722"/>
      <c r="LFP1" s="722"/>
      <c r="LFQ1" s="721"/>
      <c r="LFR1" s="722"/>
      <c r="LFS1" s="722"/>
      <c r="LFT1" s="722"/>
      <c r="LFU1" s="721"/>
      <c r="LFV1" s="722"/>
      <c r="LFW1" s="722"/>
      <c r="LFX1" s="722"/>
      <c r="LFY1" s="721"/>
      <c r="LFZ1" s="722"/>
      <c r="LGA1" s="722"/>
      <c r="LGB1" s="722"/>
      <c r="LGC1" s="721"/>
      <c r="LGD1" s="722"/>
      <c r="LGE1" s="722"/>
      <c r="LGF1" s="722"/>
      <c r="LGG1" s="721"/>
      <c r="LGH1" s="722"/>
      <c r="LGI1" s="722"/>
      <c r="LGJ1" s="722"/>
      <c r="LGK1" s="721"/>
      <c r="LGL1" s="722"/>
      <c r="LGM1" s="722"/>
      <c r="LGN1" s="722"/>
      <c r="LGO1" s="721"/>
      <c r="LGP1" s="722"/>
      <c r="LGQ1" s="722"/>
      <c r="LGR1" s="722"/>
      <c r="LGS1" s="721"/>
      <c r="LGT1" s="722"/>
      <c r="LGU1" s="722"/>
      <c r="LGV1" s="722"/>
      <c r="LGW1" s="721"/>
      <c r="LGX1" s="722"/>
      <c r="LGY1" s="722"/>
      <c r="LGZ1" s="722"/>
      <c r="LHA1" s="721"/>
      <c r="LHB1" s="722"/>
      <c r="LHC1" s="722"/>
      <c r="LHD1" s="722"/>
      <c r="LHE1" s="721"/>
      <c r="LHF1" s="722"/>
      <c r="LHG1" s="722"/>
      <c r="LHH1" s="722"/>
      <c r="LHI1" s="721"/>
      <c r="LHJ1" s="722"/>
      <c r="LHK1" s="722"/>
      <c r="LHL1" s="722"/>
      <c r="LHM1" s="721"/>
      <c r="LHN1" s="722"/>
      <c r="LHO1" s="722"/>
      <c r="LHP1" s="722"/>
      <c r="LHQ1" s="721"/>
      <c r="LHR1" s="722"/>
      <c r="LHS1" s="722"/>
      <c r="LHT1" s="722"/>
      <c r="LHU1" s="721"/>
      <c r="LHV1" s="722"/>
      <c r="LHW1" s="722"/>
      <c r="LHX1" s="722"/>
      <c r="LHY1" s="721"/>
      <c r="LHZ1" s="722"/>
      <c r="LIA1" s="722"/>
      <c r="LIB1" s="722"/>
      <c r="LIC1" s="721"/>
      <c r="LID1" s="722"/>
      <c r="LIE1" s="722"/>
      <c r="LIF1" s="722"/>
      <c r="LIG1" s="721"/>
      <c r="LIH1" s="722"/>
      <c r="LII1" s="722"/>
      <c r="LIJ1" s="722"/>
      <c r="LIK1" s="721"/>
      <c r="LIL1" s="722"/>
      <c r="LIM1" s="722"/>
      <c r="LIN1" s="722"/>
      <c r="LIO1" s="721"/>
      <c r="LIP1" s="722"/>
      <c r="LIQ1" s="722"/>
      <c r="LIR1" s="722"/>
      <c r="LIS1" s="721"/>
      <c r="LIT1" s="722"/>
      <c r="LIU1" s="722"/>
      <c r="LIV1" s="722"/>
      <c r="LIW1" s="721"/>
      <c r="LIX1" s="722"/>
      <c r="LIY1" s="722"/>
      <c r="LIZ1" s="722"/>
      <c r="LJA1" s="721"/>
      <c r="LJB1" s="722"/>
      <c r="LJC1" s="722"/>
      <c r="LJD1" s="722"/>
      <c r="LJE1" s="721"/>
      <c r="LJF1" s="722"/>
      <c r="LJG1" s="722"/>
      <c r="LJH1" s="722"/>
      <c r="LJI1" s="721"/>
      <c r="LJJ1" s="722"/>
      <c r="LJK1" s="722"/>
      <c r="LJL1" s="722"/>
      <c r="LJM1" s="721"/>
      <c r="LJN1" s="722"/>
      <c r="LJO1" s="722"/>
      <c r="LJP1" s="722"/>
      <c r="LJQ1" s="721"/>
      <c r="LJR1" s="722"/>
      <c r="LJS1" s="722"/>
      <c r="LJT1" s="722"/>
      <c r="LJU1" s="721"/>
      <c r="LJV1" s="722"/>
      <c r="LJW1" s="722"/>
      <c r="LJX1" s="722"/>
      <c r="LJY1" s="721"/>
      <c r="LJZ1" s="722"/>
      <c r="LKA1" s="722"/>
      <c r="LKB1" s="722"/>
      <c r="LKC1" s="721"/>
      <c r="LKD1" s="722"/>
      <c r="LKE1" s="722"/>
      <c r="LKF1" s="722"/>
      <c r="LKG1" s="721"/>
      <c r="LKH1" s="722"/>
      <c r="LKI1" s="722"/>
      <c r="LKJ1" s="722"/>
      <c r="LKK1" s="721"/>
      <c r="LKL1" s="722"/>
      <c r="LKM1" s="722"/>
      <c r="LKN1" s="722"/>
      <c r="LKO1" s="721"/>
      <c r="LKP1" s="722"/>
      <c r="LKQ1" s="722"/>
      <c r="LKR1" s="722"/>
      <c r="LKS1" s="721"/>
      <c r="LKT1" s="722"/>
      <c r="LKU1" s="722"/>
      <c r="LKV1" s="722"/>
      <c r="LKW1" s="721"/>
      <c r="LKX1" s="722"/>
      <c r="LKY1" s="722"/>
      <c r="LKZ1" s="722"/>
      <c r="LLA1" s="721"/>
      <c r="LLB1" s="722"/>
      <c r="LLC1" s="722"/>
      <c r="LLD1" s="722"/>
      <c r="LLE1" s="721"/>
      <c r="LLF1" s="722"/>
      <c r="LLG1" s="722"/>
      <c r="LLH1" s="722"/>
      <c r="LLI1" s="721"/>
      <c r="LLJ1" s="722"/>
      <c r="LLK1" s="722"/>
      <c r="LLL1" s="722"/>
      <c r="LLM1" s="721"/>
      <c r="LLN1" s="722"/>
      <c r="LLO1" s="722"/>
      <c r="LLP1" s="722"/>
      <c r="LLQ1" s="721"/>
      <c r="LLR1" s="722"/>
      <c r="LLS1" s="722"/>
      <c r="LLT1" s="722"/>
      <c r="LLU1" s="721"/>
      <c r="LLV1" s="722"/>
      <c r="LLW1" s="722"/>
      <c r="LLX1" s="722"/>
      <c r="LLY1" s="721"/>
      <c r="LLZ1" s="722"/>
      <c r="LMA1" s="722"/>
      <c r="LMB1" s="722"/>
      <c r="LMC1" s="721"/>
      <c r="LMD1" s="722"/>
      <c r="LME1" s="722"/>
      <c r="LMF1" s="722"/>
      <c r="LMG1" s="721"/>
      <c r="LMH1" s="722"/>
      <c r="LMI1" s="722"/>
      <c r="LMJ1" s="722"/>
      <c r="LMK1" s="721"/>
      <c r="LML1" s="722"/>
      <c r="LMM1" s="722"/>
      <c r="LMN1" s="722"/>
      <c r="LMO1" s="721"/>
      <c r="LMP1" s="722"/>
      <c r="LMQ1" s="722"/>
      <c r="LMR1" s="722"/>
      <c r="LMS1" s="721"/>
      <c r="LMT1" s="722"/>
      <c r="LMU1" s="722"/>
      <c r="LMV1" s="722"/>
      <c r="LMW1" s="721"/>
      <c r="LMX1" s="722"/>
      <c r="LMY1" s="722"/>
      <c r="LMZ1" s="722"/>
      <c r="LNA1" s="721"/>
      <c r="LNB1" s="722"/>
      <c r="LNC1" s="722"/>
      <c r="LND1" s="722"/>
      <c r="LNE1" s="721"/>
      <c r="LNF1" s="722"/>
      <c r="LNG1" s="722"/>
      <c r="LNH1" s="722"/>
      <c r="LNI1" s="721"/>
      <c r="LNJ1" s="722"/>
      <c r="LNK1" s="722"/>
      <c r="LNL1" s="722"/>
      <c r="LNM1" s="721"/>
      <c r="LNN1" s="722"/>
      <c r="LNO1" s="722"/>
      <c r="LNP1" s="722"/>
      <c r="LNQ1" s="721"/>
      <c r="LNR1" s="722"/>
      <c r="LNS1" s="722"/>
      <c r="LNT1" s="722"/>
      <c r="LNU1" s="721"/>
      <c r="LNV1" s="722"/>
      <c r="LNW1" s="722"/>
      <c r="LNX1" s="722"/>
      <c r="LNY1" s="721"/>
      <c r="LNZ1" s="722"/>
      <c r="LOA1" s="722"/>
      <c r="LOB1" s="722"/>
      <c r="LOC1" s="721"/>
      <c r="LOD1" s="722"/>
      <c r="LOE1" s="722"/>
      <c r="LOF1" s="722"/>
      <c r="LOG1" s="721"/>
      <c r="LOH1" s="722"/>
      <c r="LOI1" s="722"/>
      <c r="LOJ1" s="722"/>
      <c r="LOK1" s="721"/>
      <c r="LOL1" s="722"/>
      <c r="LOM1" s="722"/>
      <c r="LON1" s="722"/>
      <c r="LOO1" s="721"/>
      <c r="LOP1" s="722"/>
      <c r="LOQ1" s="722"/>
      <c r="LOR1" s="722"/>
      <c r="LOS1" s="721"/>
      <c r="LOT1" s="722"/>
      <c r="LOU1" s="722"/>
      <c r="LOV1" s="722"/>
      <c r="LOW1" s="721"/>
      <c r="LOX1" s="722"/>
      <c r="LOY1" s="722"/>
      <c r="LOZ1" s="722"/>
      <c r="LPA1" s="721"/>
      <c r="LPB1" s="722"/>
      <c r="LPC1" s="722"/>
      <c r="LPD1" s="722"/>
      <c r="LPE1" s="721"/>
      <c r="LPF1" s="722"/>
      <c r="LPG1" s="722"/>
      <c r="LPH1" s="722"/>
      <c r="LPI1" s="721"/>
      <c r="LPJ1" s="722"/>
      <c r="LPK1" s="722"/>
      <c r="LPL1" s="722"/>
      <c r="LPM1" s="721"/>
      <c r="LPN1" s="722"/>
      <c r="LPO1" s="722"/>
      <c r="LPP1" s="722"/>
      <c r="LPQ1" s="721"/>
      <c r="LPR1" s="722"/>
      <c r="LPS1" s="722"/>
      <c r="LPT1" s="722"/>
      <c r="LPU1" s="721"/>
      <c r="LPV1" s="722"/>
      <c r="LPW1" s="722"/>
      <c r="LPX1" s="722"/>
      <c r="LPY1" s="721"/>
      <c r="LPZ1" s="722"/>
      <c r="LQA1" s="722"/>
      <c r="LQB1" s="722"/>
      <c r="LQC1" s="721"/>
      <c r="LQD1" s="722"/>
      <c r="LQE1" s="722"/>
      <c r="LQF1" s="722"/>
      <c r="LQG1" s="721"/>
      <c r="LQH1" s="722"/>
      <c r="LQI1" s="722"/>
      <c r="LQJ1" s="722"/>
      <c r="LQK1" s="721"/>
      <c r="LQL1" s="722"/>
      <c r="LQM1" s="722"/>
      <c r="LQN1" s="722"/>
      <c r="LQO1" s="721"/>
      <c r="LQP1" s="722"/>
      <c r="LQQ1" s="722"/>
      <c r="LQR1" s="722"/>
      <c r="LQS1" s="721"/>
      <c r="LQT1" s="722"/>
      <c r="LQU1" s="722"/>
      <c r="LQV1" s="722"/>
      <c r="LQW1" s="721"/>
      <c r="LQX1" s="722"/>
      <c r="LQY1" s="722"/>
      <c r="LQZ1" s="722"/>
      <c r="LRA1" s="721"/>
      <c r="LRB1" s="722"/>
      <c r="LRC1" s="722"/>
      <c r="LRD1" s="722"/>
      <c r="LRE1" s="721"/>
      <c r="LRF1" s="722"/>
      <c r="LRG1" s="722"/>
      <c r="LRH1" s="722"/>
      <c r="LRI1" s="721"/>
      <c r="LRJ1" s="722"/>
      <c r="LRK1" s="722"/>
      <c r="LRL1" s="722"/>
      <c r="LRM1" s="721"/>
      <c r="LRN1" s="722"/>
      <c r="LRO1" s="722"/>
      <c r="LRP1" s="722"/>
      <c r="LRQ1" s="721"/>
      <c r="LRR1" s="722"/>
      <c r="LRS1" s="722"/>
      <c r="LRT1" s="722"/>
      <c r="LRU1" s="721"/>
      <c r="LRV1" s="722"/>
      <c r="LRW1" s="722"/>
      <c r="LRX1" s="722"/>
      <c r="LRY1" s="721"/>
      <c r="LRZ1" s="722"/>
      <c r="LSA1" s="722"/>
      <c r="LSB1" s="722"/>
      <c r="LSC1" s="721"/>
      <c r="LSD1" s="722"/>
      <c r="LSE1" s="722"/>
      <c r="LSF1" s="722"/>
      <c r="LSG1" s="721"/>
      <c r="LSH1" s="722"/>
      <c r="LSI1" s="722"/>
      <c r="LSJ1" s="722"/>
      <c r="LSK1" s="721"/>
      <c r="LSL1" s="722"/>
      <c r="LSM1" s="722"/>
      <c r="LSN1" s="722"/>
      <c r="LSO1" s="721"/>
      <c r="LSP1" s="722"/>
      <c r="LSQ1" s="722"/>
      <c r="LSR1" s="722"/>
      <c r="LSS1" s="721"/>
      <c r="LST1" s="722"/>
      <c r="LSU1" s="722"/>
      <c r="LSV1" s="722"/>
      <c r="LSW1" s="721"/>
      <c r="LSX1" s="722"/>
      <c r="LSY1" s="722"/>
      <c r="LSZ1" s="722"/>
      <c r="LTA1" s="721"/>
      <c r="LTB1" s="722"/>
      <c r="LTC1" s="722"/>
      <c r="LTD1" s="722"/>
      <c r="LTE1" s="721"/>
      <c r="LTF1" s="722"/>
      <c r="LTG1" s="722"/>
      <c r="LTH1" s="722"/>
      <c r="LTI1" s="721"/>
      <c r="LTJ1" s="722"/>
      <c r="LTK1" s="722"/>
      <c r="LTL1" s="722"/>
      <c r="LTM1" s="721"/>
      <c r="LTN1" s="722"/>
      <c r="LTO1" s="722"/>
      <c r="LTP1" s="722"/>
      <c r="LTQ1" s="721"/>
      <c r="LTR1" s="722"/>
      <c r="LTS1" s="722"/>
      <c r="LTT1" s="722"/>
      <c r="LTU1" s="721"/>
      <c r="LTV1" s="722"/>
      <c r="LTW1" s="722"/>
      <c r="LTX1" s="722"/>
      <c r="LTY1" s="721"/>
      <c r="LTZ1" s="722"/>
      <c r="LUA1" s="722"/>
      <c r="LUB1" s="722"/>
      <c r="LUC1" s="721"/>
      <c r="LUD1" s="722"/>
      <c r="LUE1" s="722"/>
      <c r="LUF1" s="722"/>
      <c r="LUG1" s="721"/>
      <c r="LUH1" s="722"/>
      <c r="LUI1" s="722"/>
      <c r="LUJ1" s="722"/>
      <c r="LUK1" s="721"/>
      <c r="LUL1" s="722"/>
      <c r="LUM1" s="722"/>
      <c r="LUN1" s="722"/>
      <c r="LUO1" s="721"/>
      <c r="LUP1" s="722"/>
      <c r="LUQ1" s="722"/>
      <c r="LUR1" s="722"/>
      <c r="LUS1" s="721"/>
      <c r="LUT1" s="722"/>
      <c r="LUU1" s="722"/>
      <c r="LUV1" s="722"/>
      <c r="LUW1" s="721"/>
      <c r="LUX1" s="722"/>
      <c r="LUY1" s="722"/>
      <c r="LUZ1" s="722"/>
      <c r="LVA1" s="721"/>
      <c r="LVB1" s="722"/>
      <c r="LVC1" s="722"/>
      <c r="LVD1" s="722"/>
      <c r="LVE1" s="721"/>
      <c r="LVF1" s="722"/>
      <c r="LVG1" s="722"/>
      <c r="LVH1" s="722"/>
      <c r="LVI1" s="721"/>
      <c r="LVJ1" s="722"/>
      <c r="LVK1" s="722"/>
      <c r="LVL1" s="722"/>
      <c r="LVM1" s="721"/>
      <c r="LVN1" s="722"/>
      <c r="LVO1" s="722"/>
      <c r="LVP1" s="722"/>
      <c r="LVQ1" s="721"/>
      <c r="LVR1" s="722"/>
      <c r="LVS1" s="722"/>
      <c r="LVT1" s="722"/>
      <c r="LVU1" s="721"/>
      <c r="LVV1" s="722"/>
      <c r="LVW1" s="722"/>
      <c r="LVX1" s="722"/>
      <c r="LVY1" s="721"/>
      <c r="LVZ1" s="722"/>
      <c r="LWA1" s="722"/>
      <c r="LWB1" s="722"/>
      <c r="LWC1" s="721"/>
      <c r="LWD1" s="722"/>
      <c r="LWE1" s="722"/>
      <c r="LWF1" s="722"/>
      <c r="LWG1" s="721"/>
      <c r="LWH1" s="722"/>
      <c r="LWI1" s="722"/>
      <c r="LWJ1" s="722"/>
      <c r="LWK1" s="721"/>
      <c r="LWL1" s="722"/>
      <c r="LWM1" s="722"/>
      <c r="LWN1" s="722"/>
      <c r="LWO1" s="721"/>
      <c r="LWP1" s="722"/>
      <c r="LWQ1" s="722"/>
      <c r="LWR1" s="722"/>
      <c r="LWS1" s="721"/>
      <c r="LWT1" s="722"/>
      <c r="LWU1" s="722"/>
      <c r="LWV1" s="722"/>
      <c r="LWW1" s="721"/>
      <c r="LWX1" s="722"/>
      <c r="LWY1" s="722"/>
      <c r="LWZ1" s="722"/>
      <c r="LXA1" s="721"/>
      <c r="LXB1" s="722"/>
      <c r="LXC1" s="722"/>
      <c r="LXD1" s="722"/>
      <c r="LXE1" s="721"/>
      <c r="LXF1" s="722"/>
      <c r="LXG1" s="722"/>
      <c r="LXH1" s="722"/>
      <c r="LXI1" s="721"/>
      <c r="LXJ1" s="722"/>
      <c r="LXK1" s="722"/>
      <c r="LXL1" s="722"/>
      <c r="LXM1" s="721"/>
      <c r="LXN1" s="722"/>
      <c r="LXO1" s="722"/>
      <c r="LXP1" s="722"/>
      <c r="LXQ1" s="721"/>
      <c r="LXR1" s="722"/>
      <c r="LXS1" s="722"/>
      <c r="LXT1" s="722"/>
      <c r="LXU1" s="721"/>
      <c r="LXV1" s="722"/>
      <c r="LXW1" s="722"/>
      <c r="LXX1" s="722"/>
      <c r="LXY1" s="721"/>
      <c r="LXZ1" s="722"/>
      <c r="LYA1" s="722"/>
      <c r="LYB1" s="722"/>
      <c r="LYC1" s="721"/>
      <c r="LYD1" s="722"/>
      <c r="LYE1" s="722"/>
      <c r="LYF1" s="722"/>
      <c r="LYG1" s="721"/>
      <c r="LYH1" s="722"/>
      <c r="LYI1" s="722"/>
      <c r="LYJ1" s="722"/>
      <c r="LYK1" s="721"/>
      <c r="LYL1" s="722"/>
      <c r="LYM1" s="722"/>
      <c r="LYN1" s="722"/>
      <c r="LYO1" s="721"/>
      <c r="LYP1" s="722"/>
      <c r="LYQ1" s="722"/>
      <c r="LYR1" s="722"/>
      <c r="LYS1" s="721"/>
      <c r="LYT1" s="722"/>
      <c r="LYU1" s="722"/>
      <c r="LYV1" s="722"/>
      <c r="LYW1" s="721"/>
      <c r="LYX1" s="722"/>
      <c r="LYY1" s="722"/>
      <c r="LYZ1" s="722"/>
      <c r="LZA1" s="721"/>
      <c r="LZB1" s="722"/>
      <c r="LZC1" s="722"/>
      <c r="LZD1" s="722"/>
      <c r="LZE1" s="721"/>
      <c r="LZF1" s="722"/>
      <c r="LZG1" s="722"/>
      <c r="LZH1" s="722"/>
      <c r="LZI1" s="721"/>
      <c r="LZJ1" s="722"/>
      <c r="LZK1" s="722"/>
      <c r="LZL1" s="722"/>
      <c r="LZM1" s="721"/>
      <c r="LZN1" s="722"/>
      <c r="LZO1" s="722"/>
      <c r="LZP1" s="722"/>
      <c r="LZQ1" s="721"/>
      <c r="LZR1" s="722"/>
      <c r="LZS1" s="722"/>
      <c r="LZT1" s="722"/>
      <c r="LZU1" s="721"/>
      <c r="LZV1" s="722"/>
      <c r="LZW1" s="722"/>
      <c r="LZX1" s="722"/>
      <c r="LZY1" s="721"/>
      <c r="LZZ1" s="722"/>
      <c r="MAA1" s="722"/>
      <c r="MAB1" s="722"/>
      <c r="MAC1" s="721"/>
      <c r="MAD1" s="722"/>
      <c r="MAE1" s="722"/>
      <c r="MAF1" s="722"/>
      <c r="MAG1" s="721"/>
      <c r="MAH1" s="722"/>
      <c r="MAI1" s="722"/>
      <c r="MAJ1" s="722"/>
      <c r="MAK1" s="721"/>
      <c r="MAL1" s="722"/>
      <c r="MAM1" s="722"/>
      <c r="MAN1" s="722"/>
      <c r="MAO1" s="721"/>
      <c r="MAP1" s="722"/>
      <c r="MAQ1" s="722"/>
      <c r="MAR1" s="722"/>
      <c r="MAS1" s="721"/>
      <c r="MAT1" s="722"/>
      <c r="MAU1" s="722"/>
      <c r="MAV1" s="722"/>
      <c r="MAW1" s="721"/>
      <c r="MAX1" s="722"/>
      <c r="MAY1" s="722"/>
      <c r="MAZ1" s="722"/>
      <c r="MBA1" s="721"/>
      <c r="MBB1" s="722"/>
      <c r="MBC1" s="722"/>
      <c r="MBD1" s="722"/>
      <c r="MBE1" s="721"/>
      <c r="MBF1" s="722"/>
      <c r="MBG1" s="722"/>
      <c r="MBH1" s="722"/>
      <c r="MBI1" s="721"/>
      <c r="MBJ1" s="722"/>
      <c r="MBK1" s="722"/>
      <c r="MBL1" s="722"/>
      <c r="MBM1" s="721"/>
      <c r="MBN1" s="722"/>
      <c r="MBO1" s="722"/>
      <c r="MBP1" s="722"/>
      <c r="MBQ1" s="721"/>
      <c r="MBR1" s="722"/>
      <c r="MBS1" s="722"/>
      <c r="MBT1" s="722"/>
      <c r="MBU1" s="721"/>
      <c r="MBV1" s="722"/>
      <c r="MBW1" s="722"/>
      <c r="MBX1" s="722"/>
      <c r="MBY1" s="721"/>
      <c r="MBZ1" s="722"/>
      <c r="MCA1" s="722"/>
      <c r="MCB1" s="722"/>
      <c r="MCC1" s="721"/>
      <c r="MCD1" s="722"/>
      <c r="MCE1" s="722"/>
      <c r="MCF1" s="722"/>
      <c r="MCG1" s="721"/>
      <c r="MCH1" s="722"/>
      <c r="MCI1" s="722"/>
      <c r="MCJ1" s="722"/>
      <c r="MCK1" s="721"/>
      <c r="MCL1" s="722"/>
      <c r="MCM1" s="722"/>
      <c r="MCN1" s="722"/>
      <c r="MCO1" s="721"/>
      <c r="MCP1" s="722"/>
      <c r="MCQ1" s="722"/>
      <c r="MCR1" s="722"/>
      <c r="MCS1" s="721"/>
      <c r="MCT1" s="722"/>
      <c r="MCU1" s="722"/>
      <c r="MCV1" s="722"/>
      <c r="MCW1" s="721"/>
      <c r="MCX1" s="722"/>
      <c r="MCY1" s="722"/>
      <c r="MCZ1" s="722"/>
      <c r="MDA1" s="721"/>
      <c r="MDB1" s="722"/>
      <c r="MDC1" s="722"/>
      <c r="MDD1" s="722"/>
      <c r="MDE1" s="721"/>
      <c r="MDF1" s="722"/>
      <c r="MDG1" s="722"/>
      <c r="MDH1" s="722"/>
      <c r="MDI1" s="721"/>
      <c r="MDJ1" s="722"/>
      <c r="MDK1" s="722"/>
      <c r="MDL1" s="722"/>
      <c r="MDM1" s="721"/>
      <c r="MDN1" s="722"/>
      <c r="MDO1" s="722"/>
      <c r="MDP1" s="722"/>
      <c r="MDQ1" s="721"/>
      <c r="MDR1" s="722"/>
      <c r="MDS1" s="722"/>
      <c r="MDT1" s="722"/>
      <c r="MDU1" s="721"/>
      <c r="MDV1" s="722"/>
      <c r="MDW1" s="722"/>
      <c r="MDX1" s="722"/>
      <c r="MDY1" s="721"/>
      <c r="MDZ1" s="722"/>
      <c r="MEA1" s="722"/>
      <c r="MEB1" s="722"/>
      <c r="MEC1" s="721"/>
      <c r="MED1" s="722"/>
      <c r="MEE1" s="722"/>
      <c r="MEF1" s="722"/>
      <c r="MEG1" s="721"/>
      <c r="MEH1" s="722"/>
      <c r="MEI1" s="722"/>
      <c r="MEJ1" s="722"/>
      <c r="MEK1" s="721"/>
      <c r="MEL1" s="722"/>
      <c r="MEM1" s="722"/>
      <c r="MEN1" s="722"/>
      <c r="MEO1" s="721"/>
      <c r="MEP1" s="722"/>
      <c r="MEQ1" s="722"/>
      <c r="MER1" s="722"/>
      <c r="MES1" s="721"/>
      <c r="MET1" s="722"/>
      <c r="MEU1" s="722"/>
      <c r="MEV1" s="722"/>
      <c r="MEW1" s="721"/>
      <c r="MEX1" s="722"/>
      <c r="MEY1" s="722"/>
      <c r="MEZ1" s="722"/>
      <c r="MFA1" s="721"/>
      <c r="MFB1" s="722"/>
      <c r="MFC1" s="722"/>
      <c r="MFD1" s="722"/>
      <c r="MFE1" s="721"/>
      <c r="MFF1" s="722"/>
      <c r="MFG1" s="722"/>
      <c r="MFH1" s="722"/>
      <c r="MFI1" s="721"/>
      <c r="MFJ1" s="722"/>
      <c r="MFK1" s="722"/>
      <c r="MFL1" s="722"/>
      <c r="MFM1" s="721"/>
      <c r="MFN1" s="722"/>
      <c r="MFO1" s="722"/>
      <c r="MFP1" s="722"/>
      <c r="MFQ1" s="721"/>
      <c r="MFR1" s="722"/>
      <c r="MFS1" s="722"/>
      <c r="MFT1" s="722"/>
      <c r="MFU1" s="721"/>
      <c r="MFV1" s="722"/>
      <c r="MFW1" s="722"/>
      <c r="MFX1" s="722"/>
      <c r="MFY1" s="721"/>
      <c r="MFZ1" s="722"/>
      <c r="MGA1" s="722"/>
      <c r="MGB1" s="722"/>
      <c r="MGC1" s="721"/>
      <c r="MGD1" s="722"/>
      <c r="MGE1" s="722"/>
      <c r="MGF1" s="722"/>
      <c r="MGG1" s="721"/>
      <c r="MGH1" s="722"/>
      <c r="MGI1" s="722"/>
      <c r="MGJ1" s="722"/>
      <c r="MGK1" s="721"/>
      <c r="MGL1" s="722"/>
      <c r="MGM1" s="722"/>
      <c r="MGN1" s="722"/>
      <c r="MGO1" s="721"/>
      <c r="MGP1" s="722"/>
      <c r="MGQ1" s="722"/>
      <c r="MGR1" s="722"/>
      <c r="MGS1" s="721"/>
      <c r="MGT1" s="722"/>
      <c r="MGU1" s="722"/>
      <c r="MGV1" s="722"/>
      <c r="MGW1" s="721"/>
      <c r="MGX1" s="722"/>
      <c r="MGY1" s="722"/>
      <c r="MGZ1" s="722"/>
      <c r="MHA1" s="721"/>
      <c r="MHB1" s="722"/>
      <c r="MHC1" s="722"/>
      <c r="MHD1" s="722"/>
      <c r="MHE1" s="721"/>
      <c r="MHF1" s="722"/>
      <c r="MHG1" s="722"/>
      <c r="MHH1" s="722"/>
      <c r="MHI1" s="721"/>
      <c r="MHJ1" s="722"/>
      <c r="MHK1" s="722"/>
      <c r="MHL1" s="722"/>
      <c r="MHM1" s="721"/>
      <c r="MHN1" s="722"/>
      <c r="MHO1" s="722"/>
      <c r="MHP1" s="722"/>
      <c r="MHQ1" s="721"/>
      <c r="MHR1" s="722"/>
      <c r="MHS1" s="722"/>
      <c r="MHT1" s="722"/>
      <c r="MHU1" s="721"/>
      <c r="MHV1" s="722"/>
      <c r="MHW1" s="722"/>
      <c r="MHX1" s="722"/>
      <c r="MHY1" s="721"/>
      <c r="MHZ1" s="722"/>
      <c r="MIA1" s="722"/>
      <c r="MIB1" s="722"/>
      <c r="MIC1" s="721"/>
      <c r="MID1" s="722"/>
      <c r="MIE1" s="722"/>
      <c r="MIF1" s="722"/>
      <c r="MIG1" s="721"/>
      <c r="MIH1" s="722"/>
      <c r="MII1" s="722"/>
      <c r="MIJ1" s="722"/>
      <c r="MIK1" s="721"/>
      <c r="MIL1" s="722"/>
      <c r="MIM1" s="722"/>
      <c r="MIN1" s="722"/>
      <c r="MIO1" s="721"/>
      <c r="MIP1" s="722"/>
      <c r="MIQ1" s="722"/>
      <c r="MIR1" s="722"/>
      <c r="MIS1" s="721"/>
      <c r="MIT1" s="722"/>
      <c r="MIU1" s="722"/>
      <c r="MIV1" s="722"/>
      <c r="MIW1" s="721"/>
      <c r="MIX1" s="722"/>
      <c r="MIY1" s="722"/>
      <c r="MIZ1" s="722"/>
      <c r="MJA1" s="721"/>
      <c r="MJB1" s="722"/>
      <c r="MJC1" s="722"/>
      <c r="MJD1" s="722"/>
      <c r="MJE1" s="721"/>
      <c r="MJF1" s="722"/>
      <c r="MJG1" s="722"/>
      <c r="MJH1" s="722"/>
      <c r="MJI1" s="721"/>
      <c r="MJJ1" s="722"/>
      <c r="MJK1" s="722"/>
      <c r="MJL1" s="722"/>
      <c r="MJM1" s="721"/>
      <c r="MJN1" s="722"/>
      <c r="MJO1" s="722"/>
      <c r="MJP1" s="722"/>
      <c r="MJQ1" s="721"/>
      <c r="MJR1" s="722"/>
      <c r="MJS1" s="722"/>
      <c r="MJT1" s="722"/>
      <c r="MJU1" s="721"/>
      <c r="MJV1" s="722"/>
      <c r="MJW1" s="722"/>
      <c r="MJX1" s="722"/>
      <c r="MJY1" s="721"/>
      <c r="MJZ1" s="722"/>
      <c r="MKA1" s="722"/>
      <c r="MKB1" s="722"/>
      <c r="MKC1" s="721"/>
      <c r="MKD1" s="722"/>
      <c r="MKE1" s="722"/>
      <c r="MKF1" s="722"/>
      <c r="MKG1" s="721"/>
      <c r="MKH1" s="722"/>
      <c r="MKI1" s="722"/>
      <c r="MKJ1" s="722"/>
      <c r="MKK1" s="721"/>
      <c r="MKL1" s="722"/>
      <c r="MKM1" s="722"/>
      <c r="MKN1" s="722"/>
      <c r="MKO1" s="721"/>
      <c r="MKP1" s="722"/>
      <c r="MKQ1" s="722"/>
      <c r="MKR1" s="722"/>
      <c r="MKS1" s="721"/>
      <c r="MKT1" s="722"/>
      <c r="MKU1" s="722"/>
      <c r="MKV1" s="722"/>
      <c r="MKW1" s="721"/>
      <c r="MKX1" s="722"/>
      <c r="MKY1" s="722"/>
      <c r="MKZ1" s="722"/>
      <c r="MLA1" s="721"/>
      <c r="MLB1" s="722"/>
      <c r="MLC1" s="722"/>
      <c r="MLD1" s="722"/>
      <c r="MLE1" s="721"/>
      <c r="MLF1" s="722"/>
      <c r="MLG1" s="722"/>
      <c r="MLH1" s="722"/>
      <c r="MLI1" s="721"/>
      <c r="MLJ1" s="722"/>
      <c r="MLK1" s="722"/>
      <c r="MLL1" s="722"/>
      <c r="MLM1" s="721"/>
      <c r="MLN1" s="722"/>
      <c r="MLO1" s="722"/>
      <c r="MLP1" s="722"/>
      <c r="MLQ1" s="721"/>
      <c r="MLR1" s="722"/>
      <c r="MLS1" s="722"/>
      <c r="MLT1" s="722"/>
      <c r="MLU1" s="721"/>
      <c r="MLV1" s="722"/>
      <c r="MLW1" s="722"/>
      <c r="MLX1" s="722"/>
      <c r="MLY1" s="721"/>
      <c r="MLZ1" s="722"/>
      <c r="MMA1" s="722"/>
      <c r="MMB1" s="722"/>
      <c r="MMC1" s="721"/>
      <c r="MMD1" s="722"/>
      <c r="MME1" s="722"/>
      <c r="MMF1" s="722"/>
      <c r="MMG1" s="721"/>
      <c r="MMH1" s="722"/>
      <c r="MMI1" s="722"/>
      <c r="MMJ1" s="722"/>
      <c r="MMK1" s="721"/>
      <c r="MML1" s="722"/>
      <c r="MMM1" s="722"/>
      <c r="MMN1" s="722"/>
      <c r="MMO1" s="721"/>
      <c r="MMP1" s="722"/>
      <c r="MMQ1" s="722"/>
      <c r="MMR1" s="722"/>
      <c r="MMS1" s="721"/>
      <c r="MMT1" s="722"/>
      <c r="MMU1" s="722"/>
      <c r="MMV1" s="722"/>
      <c r="MMW1" s="721"/>
      <c r="MMX1" s="722"/>
      <c r="MMY1" s="722"/>
      <c r="MMZ1" s="722"/>
      <c r="MNA1" s="721"/>
      <c r="MNB1" s="722"/>
      <c r="MNC1" s="722"/>
      <c r="MND1" s="722"/>
      <c r="MNE1" s="721"/>
      <c r="MNF1" s="722"/>
      <c r="MNG1" s="722"/>
      <c r="MNH1" s="722"/>
      <c r="MNI1" s="721"/>
      <c r="MNJ1" s="722"/>
      <c r="MNK1" s="722"/>
      <c r="MNL1" s="722"/>
      <c r="MNM1" s="721"/>
      <c r="MNN1" s="722"/>
      <c r="MNO1" s="722"/>
      <c r="MNP1" s="722"/>
      <c r="MNQ1" s="721"/>
      <c r="MNR1" s="722"/>
      <c r="MNS1" s="722"/>
      <c r="MNT1" s="722"/>
      <c r="MNU1" s="721"/>
      <c r="MNV1" s="722"/>
      <c r="MNW1" s="722"/>
      <c r="MNX1" s="722"/>
      <c r="MNY1" s="721"/>
      <c r="MNZ1" s="722"/>
      <c r="MOA1" s="722"/>
      <c r="MOB1" s="722"/>
      <c r="MOC1" s="721"/>
      <c r="MOD1" s="722"/>
      <c r="MOE1" s="722"/>
      <c r="MOF1" s="722"/>
      <c r="MOG1" s="721"/>
      <c r="MOH1" s="722"/>
      <c r="MOI1" s="722"/>
      <c r="MOJ1" s="722"/>
      <c r="MOK1" s="721"/>
      <c r="MOL1" s="722"/>
      <c r="MOM1" s="722"/>
      <c r="MON1" s="722"/>
      <c r="MOO1" s="721"/>
      <c r="MOP1" s="722"/>
      <c r="MOQ1" s="722"/>
      <c r="MOR1" s="722"/>
      <c r="MOS1" s="721"/>
      <c r="MOT1" s="722"/>
      <c r="MOU1" s="722"/>
      <c r="MOV1" s="722"/>
      <c r="MOW1" s="721"/>
      <c r="MOX1" s="722"/>
      <c r="MOY1" s="722"/>
      <c r="MOZ1" s="722"/>
      <c r="MPA1" s="721"/>
      <c r="MPB1" s="722"/>
      <c r="MPC1" s="722"/>
      <c r="MPD1" s="722"/>
      <c r="MPE1" s="721"/>
      <c r="MPF1" s="722"/>
      <c r="MPG1" s="722"/>
      <c r="MPH1" s="722"/>
      <c r="MPI1" s="721"/>
      <c r="MPJ1" s="722"/>
      <c r="MPK1" s="722"/>
      <c r="MPL1" s="722"/>
      <c r="MPM1" s="721"/>
      <c r="MPN1" s="722"/>
      <c r="MPO1" s="722"/>
      <c r="MPP1" s="722"/>
      <c r="MPQ1" s="721"/>
      <c r="MPR1" s="722"/>
      <c r="MPS1" s="722"/>
      <c r="MPT1" s="722"/>
      <c r="MPU1" s="721"/>
      <c r="MPV1" s="722"/>
      <c r="MPW1" s="722"/>
      <c r="MPX1" s="722"/>
      <c r="MPY1" s="721"/>
      <c r="MPZ1" s="722"/>
      <c r="MQA1" s="722"/>
      <c r="MQB1" s="722"/>
      <c r="MQC1" s="721"/>
      <c r="MQD1" s="722"/>
      <c r="MQE1" s="722"/>
      <c r="MQF1" s="722"/>
      <c r="MQG1" s="721"/>
      <c r="MQH1" s="722"/>
      <c r="MQI1" s="722"/>
      <c r="MQJ1" s="722"/>
      <c r="MQK1" s="721"/>
      <c r="MQL1" s="722"/>
      <c r="MQM1" s="722"/>
      <c r="MQN1" s="722"/>
      <c r="MQO1" s="721"/>
      <c r="MQP1" s="722"/>
      <c r="MQQ1" s="722"/>
      <c r="MQR1" s="722"/>
      <c r="MQS1" s="721"/>
      <c r="MQT1" s="722"/>
      <c r="MQU1" s="722"/>
      <c r="MQV1" s="722"/>
      <c r="MQW1" s="721"/>
      <c r="MQX1" s="722"/>
      <c r="MQY1" s="722"/>
      <c r="MQZ1" s="722"/>
      <c r="MRA1" s="721"/>
      <c r="MRB1" s="722"/>
      <c r="MRC1" s="722"/>
      <c r="MRD1" s="722"/>
      <c r="MRE1" s="721"/>
      <c r="MRF1" s="722"/>
      <c r="MRG1" s="722"/>
      <c r="MRH1" s="722"/>
      <c r="MRI1" s="721"/>
      <c r="MRJ1" s="722"/>
      <c r="MRK1" s="722"/>
      <c r="MRL1" s="722"/>
      <c r="MRM1" s="721"/>
      <c r="MRN1" s="722"/>
      <c r="MRO1" s="722"/>
      <c r="MRP1" s="722"/>
      <c r="MRQ1" s="721"/>
      <c r="MRR1" s="722"/>
      <c r="MRS1" s="722"/>
      <c r="MRT1" s="722"/>
      <c r="MRU1" s="721"/>
      <c r="MRV1" s="722"/>
      <c r="MRW1" s="722"/>
      <c r="MRX1" s="722"/>
      <c r="MRY1" s="721"/>
      <c r="MRZ1" s="722"/>
      <c r="MSA1" s="722"/>
      <c r="MSB1" s="722"/>
      <c r="MSC1" s="721"/>
      <c r="MSD1" s="722"/>
      <c r="MSE1" s="722"/>
      <c r="MSF1" s="722"/>
      <c r="MSG1" s="721"/>
      <c r="MSH1" s="722"/>
      <c r="MSI1" s="722"/>
      <c r="MSJ1" s="722"/>
      <c r="MSK1" s="721"/>
      <c r="MSL1" s="722"/>
      <c r="MSM1" s="722"/>
      <c r="MSN1" s="722"/>
      <c r="MSO1" s="721"/>
      <c r="MSP1" s="722"/>
      <c r="MSQ1" s="722"/>
      <c r="MSR1" s="722"/>
      <c r="MSS1" s="721"/>
      <c r="MST1" s="722"/>
      <c r="MSU1" s="722"/>
      <c r="MSV1" s="722"/>
      <c r="MSW1" s="721"/>
      <c r="MSX1" s="722"/>
      <c r="MSY1" s="722"/>
      <c r="MSZ1" s="722"/>
      <c r="MTA1" s="721"/>
      <c r="MTB1" s="722"/>
      <c r="MTC1" s="722"/>
      <c r="MTD1" s="722"/>
      <c r="MTE1" s="721"/>
      <c r="MTF1" s="722"/>
      <c r="MTG1" s="722"/>
      <c r="MTH1" s="722"/>
      <c r="MTI1" s="721"/>
      <c r="MTJ1" s="722"/>
      <c r="MTK1" s="722"/>
      <c r="MTL1" s="722"/>
      <c r="MTM1" s="721"/>
      <c r="MTN1" s="722"/>
      <c r="MTO1" s="722"/>
      <c r="MTP1" s="722"/>
      <c r="MTQ1" s="721"/>
      <c r="MTR1" s="722"/>
      <c r="MTS1" s="722"/>
      <c r="MTT1" s="722"/>
      <c r="MTU1" s="721"/>
      <c r="MTV1" s="722"/>
      <c r="MTW1" s="722"/>
      <c r="MTX1" s="722"/>
      <c r="MTY1" s="721"/>
      <c r="MTZ1" s="722"/>
      <c r="MUA1" s="722"/>
      <c r="MUB1" s="722"/>
      <c r="MUC1" s="721"/>
      <c r="MUD1" s="722"/>
      <c r="MUE1" s="722"/>
      <c r="MUF1" s="722"/>
      <c r="MUG1" s="721"/>
      <c r="MUH1" s="722"/>
      <c r="MUI1" s="722"/>
      <c r="MUJ1" s="722"/>
      <c r="MUK1" s="721"/>
      <c r="MUL1" s="722"/>
      <c r="MUM1" s="722"/>
      <c r="MUN1" s="722"/>
      <c r="MUO1" s="721"/>
      <c r="MUP1" s="722"/>
      <c r="MUQ1" s="722"/>
      <c r="MUR1" s="722"/>
      <c r="MUS1" s="721"/>
      <c r="MUT1" s="722"/>
      <c r="MUU1" s="722"/>
      <c r="MUV1" s="722"/>
      <c r="MUW1" s="721"/>
      <c r="MUX1" s="722"/>
      <c r="MUY1" s="722"/>
      <c r="MUZ1" s="722"/>
      <c r="MVA1" s="721"/>
      <c r="MVB1" s="722"/>
      <c r="MVC1" s="722"/>
      <c r="MVD1" s="722"/>
      <c r="MVE1" s="721"/>
      <c r="MVF1" s="722"/>
      <c r="MVG1" s="722"/>
      <c r="MVH1" s="722"/>
      <c r="MVI1" s="721"/>
      <c r="MVJ1" s="722"/>
      <c r="MVK1" s="722"/>
      <c r="MVL1" s="722"/>
      <c r="MVM1" s="721"/>
      <c r="MVN1" s="722"/>
      <c r="MVO1" s="722"/>
      <c r="MVP1" s="722"/>
      <c r="MVQ1" s="721"/>
      <c r="MVR1" s="722"/>
      <c r="MVS1" s="722"/>
      <c r="MVT1" s="722"/>
      <c r="MVU1" s="721"/>
      <c r="MVV1" s="722"/>
      <c r="MVW1" s="722"/>
      <c r="MVX1" s="722"/>
      <c r="MVY1" s="721"/>
      <c r="MVZ1" s="722"/>
      <c r="MWA1" s="722"/>
      <c r="MWB1" s="722"/>
      <c r="MWC1" s="721"/>
      <c r="MWD1" s="722"/>
      <c r="MWE1" s="722"/>
      <c r="MWF1" s="722"/>
      <c r="MWG1" s="721"/>
      <c r="MWH1" s="722"/>
      <c r="MWI1" s="722"/>
      <c r="MWJ1" s="722"/>
      <c r="MWK1" s="721"/>
      <c r="MWL1" s="722"/>
      <c r="MWM1" s="722"/>
      <c r="MWN1" s="722"/>
      <c r="MWO1" s="721"/>
      <c r="MWP1" s="722"/>
      <c r="MWQ1" s="722"/>
      <c r="MWR1" s="722"/>
      <c r="MWS1" s="721"/>
      <c r="MWT1" s="722"/>
      <c r="MWU1" s="722"/>
      <c r="MWV1" s="722"/>
      <c r="MWW1" s="721"/>
      <c r="MWX1" s="722"/>
      <c r="MWY1" s="722"/>
      <c r="MWZ1" s="722"/>
      <c r="MXA1" s="721"/>
      <c r="MXB1" s="722"/>
      <c r="MXC1" s="722"/>
      <c r="MXD1" s="722"/>
      <c r="MXE1" s="721"/>
      <c r="MXF1" s="722"/>
      <c r="MXG1" s="722"/>
      <c r="MXH1" s="722"/>
      <c r="MXI1" s="721"/>
      <c r="MXJ1" s="722"/>
      <c r="MXK1" s="722"/>
      <c r="MXL1" s="722"/>
      <c r="MXM1" s="721"/>
      <c r="MXN1" s="722"/>
      <c r="MXO1" s="722"/>
      <c r="MXP1" s="722"/>
      <c r="MXQ1" s="721"/>
      <c r="MXR1" s="722"/>
      <c r="MXS1" s="722"/>
      <c r="MXT1" s="722"/>
      <c r="MXU1" s="721"/>
      <c r="MXV1" s="722"/>
      <c r="MXW1" s="722"/>
      <c r="MXX1" s="722"/>
      <c r="MXY1" s="721"/>
      <c r="MXZ1" s="722"/>
      <c r="MYA1" s="722"/>
      <c r="MYB1" s="722"/>
      <c r="MYC1" s="721"/>
      <c r="MYD1" s="722"/>
      <c r="MYE1" s="722"/>
      <c r="MYF1" s="722"/>
      <c r="MYG1" s="721"/>
      <c r="MYH1" s="722"/>
      <c r="MYI1" s="722"/>
      <c r="MYJ1" s="722"/>
      <c r="MYK1" s="721"/>
      <c r="MYL1" s="722"/>
      <c r="MYM1" s="722"/>
      <c r="MYN1" s="722"/>
      <c r="MYO1" s="721"/>
      <c r="MYP1" s="722"/>
      <c r="MYQ1" s="722"/>
      <c r="MYR1" s="722"/>
      <c r="MYS1" s="721"/>
      <c r="MYT1" s="722"/>
      <c r="MYU1" s="722"/>
      <c r="MYV1" s="722"/>
      <c r="MYW1" s="721"/>
      <c r="MYX1" s="722"/>
      <c r="MYY1" s="722"/>
      <c r="MYZ1" s="722"/>
      <c r="MZA1" s="721"/>
      <c r="MZB1" s="722"/>
      <c r="MZC1" s="722"/>
      <c r="MZD1" s="722"/>
      <c r="MZE1" s="721"/>
      <c r="MZF1" s="722"/>
      <c r="MZG1" s="722"/>
      <c r="MZH1" s="722"/>
      <c r="MZI1" s="721"/>
      <c r="MZJ1" s="722"/>
      <c r="MZK1" s="722"/>
      <c r="MZL1" s="722"/>
      <c r="MZM1" s="721"/>
      <c r="MZN1" s="722"/>
      <c r="MZO1" s="722"/>
      <c r="MZP1" s="722"/>
      <c r="MZQ1" s="721"/>
      <c r="MZR1" s="722"/>
      <c r="MZS1" s="722"/>
      <c r="MZT1" s="722"/>
      <c r="MZU1" s="721"/>
      <c r="MZV1" s="722"/>
      <c r="MZW1" s="722"/>
      <c r="MZX1" s="722"/>
      <c r="MZY1" s="721"/>
      <c r="MZZ1" s="722"/>
      <c r="NAA1" s="722"/>
      <c r="NAB1" s="722"/>
      <c r="NAC1" s="721"/>
      <c r="NAD1" s="722"/>
      <c r="NAE1" s="722"/>
      <c r="NAF1" s="722"/>
      <c r="NAG1" s="721"/>
      <c r="NAH1" s="722"/>
      <c r="NAI1" s="722"/>
      <c r="NAJ1" s="722"/>
      <c r="NAK1" s="721"/>
      <c r="NAL1" s="722"/>
      <c r="NAM1" s="722"/>
      <c r="NAN1" s="722"/>
      <c r="NAO1" s="721"/>
      <c r="NAP1" s="722"/>
      <c r="NAQ1" s="722"/>
      <c r="NAR1" s="722"/>
      <c r="NAS1" s="721"/>
      <c r="NAT1" s="722"/>
      <c r="NAU1" s="722"/>
      <c r="NAV1" s="722"/>
      <c r="NAW1" s="721"/>
      <c r="NAX1" s="722"/>
      <c r="NAY1" s="722"/>
      <c r="NAZ1" s="722"/>
      <c r="NBA1" s="721"/>
      <c r="NBB1" s="722"/>
      <c r="NBC1" s="722"/>
      <c r="NBD1" s="722"/>
      <c r="NBE1" s="721"/>
      <c r="NBF1" s="722"/>
      <c r="NBG1" s="722"/>
      <c r="NBH1" s="722"/>
      <c r="NBI1" s="721"/>
      <c r="NBJ1" s="722"/>
      <c r="NBK1" s="722"/>
      <c r="NBL1" s="722"/>
      <c r="NBM1" s="721"/>
      <c r="NBN1" s="722"/>
      <c r="NBO1" s="722"/>
      <c r="NBP1" s="722"/>
      <c r="NBQ1" s="721"/>
      <c r="NBR1" s="722"/>
      <c r="NBS1" s="722"/>
      <c r="NBT1" s="722"/>
      <c r="NBU1" s="721"/>
      <c r="NBV1" s="722"/>
      <c r="NBW1" s="722"/>
      <c r="NBX1" s="722"/>
      <c r="NBY1" s="721"/>
      <c r="NBZ1" s="722"/>
      <c r="NCA1" s="722"/>
      <c r="NCB1" s="722"/>
      <c r="NCC1" s="721"/>
      <c r="NCD1" s="722"/>
      <c r="NCE1" s="722"/>
      <c r="NCF1" s="722"/>
      <c r="NCG1" s="721"/>
      <c r="NCH1" s="722"/>
      <c r="NCI1" s="722"/>
      <c r="NCJ1" s="722"/>
      <c r="NCK1" s="721"/>
      <c r="NCL1" s="722"/>
      <c r="NCM1" s="722"/>
      <c r="NCN1" s="722"/>
      <c r="NCO1" s="721"/>
      <c r="NCP1" s="722"/>
      <c r="NCQ1" s="722"/>
      <c r="NCR1" s="722"/>
      <c r="NCS1" s="721"/>
      <c r="NCT1" s="722"/>
      <c r="NCU1" s="722"/>
      <c r="NCV1" s="722"/>
      <c r="NCW1" s="721"/>
      <c r="NCX1" s="722"/>
      <c r="NCY1" s="722"/>
      <c r="NCZ1" s="722"/>
      <c r="NDA1" s="721"/>
      <c r="NDB1" s="722"/>
      <c r="NDC1" s="722"/>
      <c r="NDD1" s="722"/>
      <c r="NDE1" s="721"/>
      <c r="NDF1" s="722"/>
      <c r="NDG1" s="722"/>
      <c r="NDH1" s="722"/>
      <c r="NDI1" s="721"/>
      <c r="NDJ1" s="722"/>
      <c r="NDK1" s="722"/>
      <c r="NDL1" s="722"/>
      <c r="NDM1" s="721"/>
      <c r="NDN1" s="722"/>
      <c r="NDO1" s="722"/>
      <c r="NDP1" s="722"/>
      <c r="NDQ1" s="721"/>
      <c r="NDR1" s="722"/>
      <c r="NDS1" s="722"/>
      <c r="NDT1" s="722"/>
      <c r="NDU1" s="721"/>
      <c r="NDV1" s="722"/>
      <c r="NDW1" s="722"/>
      <c r="NDX1" s="722"/>
      <c r="NDY1" s="721"/>
      <c r="NDZ1" s="722"/>
      <c r="NEA1" s="722"/>
      <c r="NEB1" s="722"/>
      <c r="NEC1" s="721"/>
      <c r="NED1" s="722"/>
      <c r="NEE1" s="722"/>
      <c r="NEF1" s="722"/>
      <c r="NEG1" s="721"/>
      <c r="NEH1" s="722"/>
      <c r="NEI1" s="722"/>
      <c r="NEJ1" s="722"/>
      <c r="NEK1" s="721"/>
      <c r="NEL1" s="722"/>
      <c r="NEM1" s="722"/>
      <c r="NEN1" s="722"/>
      <c r="NEO1" s="721"/>
      <c r="NEP1" s="722"/>
      <c r="NEQ1" s="722"/>
      <c r="NER1" s="722"/>
      <c r="NES1" s="721"/>
      <c r="NET1" s="722"/>
      <c r="NEU1" s="722"/>
      <c r="NEV1" s="722"/>
      <c r="NEW1" s="721"/>
      <c r="NEX1" s="722"/>
      <c r="NEY1" s="722"/>
      <c r="NEZ1" s="722"/>
      <c r="NFA1" s="721"/>
      <c r="NFB1" s="722"/>
      <c r="NFC1" s="722"/>
      <c r="NFD1" s="722"/>
      <c r="NFE1" s="721"/>
      <c r="NFF1" s="722"/>
      <c r="NFG1" s="722"/>
      <c r="NFH1" s="722"/>
      <c r="NFI1" s="721"/>
      <c r="NFJ1" s="722"/>
      <c r="NFK1" s="722"/>
      <c r="NFL1" s="722"/>
      <c r="NFM1" s="721"/>
      <c r="NFN1" s="722"/>
      <c r="NFO1" s="722"/>
      <c r="NFP1" s="722"/>
      <c r="NFQ1" s="721"/>
      <c r="NFR1" s="722"/>
      <c r="NFS1" s="722"/>
      <c r="NFT1" s="722"/>
      <c r="NFU1" s="721"/>
      <c r="NFV1" s="722"/>
      <c r="NFW1" s="722"/>
      <c r="NFX1" s="722"/>
      <c r="NFY1" s="721"/>
      <c r="NFZ1" s="722"/>
      <c r="NGA1" s="722"/>
      <c r="NGB1" s="722"/>
      <c r="NGC1" s="721"/>
      <c r="NGD1" s="722"/>
      <c r="NGE1" s="722"/>
      <c r="NGF1" s="722"/>
      <c r="NGG1" s="721"/>
      <c r="NGH1" s="722"/>
      <c r="NGI1" s="722"/>
      <c r="NGJ1" s="722"/>
      <c r="NGK1" s="721"/>
      <c r="NGL1" s="722"/>
      <c r="NGM1" s="722"/>
      <c r="NGN1" s="722"/>
      <c r="NGO1" s="721"/>
      <c r="NGP1" s="722"/>
      <c r="NGQ1" s="722"/>
      <c r="NGR1" s="722"/>
      <c r="NGS1" s="721"/>
      <c r="NGT1" s="722"/>
      <c r="NGU1" s="722"/>
      <c r="NGV1" s="722"/>
      <c r="NGW1" s="721"/>
      <c r="NGX1" s="722"/>
      <c r="NGY1" s="722"/>
      <c r="NGZ1" s="722"/>
      <c r="NHA1" s="721"/>
      <c r="NHB1" s="722"/>
      <c r="NHC1" s="722"/>
      <c r="NHD1" s="722"/>
      <c r="NHE1" s="721"/>
      <c r="NHF1" s="722"/>
      <c r="NHG1" s="722"/>
      <c r="NHH1" s="722"/>
      <c r="NHI1" s="721"/>
      <c r="NHJ1" s="722"/>
      <c r="NHK1" s="722"/>
      <c r="NHL1" s="722"/>
      <c r="NHM1" s="721"/>
      <c r="NHN1" s="722"/>
      <c r="NHO1" s="722"/>
      <c r="NHP1" s="722"/>
      <c r="NHQ1" s="721"/>
      <c r="NHR1" s="722"/>
      <c r="NHS1" s="722"/>
      <c r="NHT1" s="722"/>
      <c r="NHU1" s="721"/>
      <c r="NHV1" s="722"/>
      <c r="NHW1" s="722"/>
      <c r="NHX1" s="722"/>
      <c r="NHY1" s="721"/>
      <c r="NHZ1" s="722"/>
      <c r="NIA1" s="722"/>
      <c r="NIB1" s="722"/>
      <c r="NIC1" s="721"/>
      <c r="NID1" s="722"/>
      <c r="NIE1" s="722"/>
      <c r="NIF1" s="722"/>
      <c r="NIG1" s="721"/>
      <c r="NIH1" s="722"/>
      <c r="NII1" s="722"/>
      <c r="NIJ1" s="722"/>
      <c r="NIK1" s="721"/>
      <c r="NIL1" s="722"/>
      <c r="NIM1" s="722"/>
      <c r="NIN1" s="722"/>
      <c r="NIO1" s="721"/>
      <c r="NIP1" s="722"/>
      <c r="NIQ1" s="722"/>
      <c r="NIR1" s="722"/>
      <c r="NIS1" s="721"/>
      <c r="NIT1" s="722"/>
      <c r="NIU1" s="722"/>
      <c r="NIV1" s="722"/>
      <c r="NIW1" s="721"/>
      <c r="NIX1" s="722"/>
      <c r="NIY1" s="722"/>
      <c r="NIZ1" s="722"/>
      <c r="NJA1" s="721"/>
      <c r="NJB1" s="722"/>
      <c r="NJC1" s="722"/>
      <c r="NJD1" s="722"/>
      <c r="NJE1" s="721"/>
      <c r="NJF1" s="722"/>
      <c r="NJG1" s="722"/>
      <c r="NJH1" s="722"/>
      <c r="NJI1" s="721"/>
      <c r="NJJ1" s="722"/>
      <c r="NJK1" s="722"/>
      <c r="NJL1" s="722"/>
      <c r="NJM1" s="721"/>
      <c r="NJN1" s="722"/>
      <c r="NJO1" s="722"/>
      <c r="NJP1" s="722"/>
      <c r="NJQ1" s="721"/>
      <c r="NJR1" s="722"/>
      <c r="NJS1" s="722"/>
      <c r="NJT1" s="722"/>
      <c r="NJU1" s="721"/>
      <c r="NJV1" s="722"/>
      <c r="NJW1" s="722"/>
      <c r="NJX1" s="722"/>
      <c r="NJY1" s="721"/>
      <c r="NJZ1" s="722"/>
      <c r="NKA1" s="722"/>
      <c r="NKB1" s="722"/>
      <c r="NKC1" s="721"/>
      <c r="NKD1" s="722"/>
      <c r="NKE1" s="722"/>
      <c r="NKF1" s="722"/>
      <c r="NKG1" s="721"/>
      <c r="NKH1" s="722"/>
      <c r="NKI1" s="722"/>
      <c r="NKJ1" s="722"/>
      <c r="NKK1" s="721"/>
      <c r="NKL1" s="722"/>
      <c r="NKM1" s="722"/>
      <c r="NKN1" s="722"/>
      <c r="NKO1" s="721"/>
      <c r="NKP1" s="722"/>
      <c r="NKQ1" s="722"/>
      <c r="NKR1" s="722"/>
      <c r="NKS1" s="721"/>
      <c r="NKT1" s="722"/>
      <c r="NKU1" s="722"/>
      <c r="NKV1" s="722"/>
      <c r="NKW1" s="721"/>
      <c r="NKX1" s="722"/>
      <c r="NKY1" s="722"/>
      <c r="NKZ1" s="722"/>
      <c r="NLA1" s="721"/>
      <c r="NLB1" s="722"/>
      <c r="NLC1" s="722"/>
      <c r="NLD1" s="722"/>
      <c r="NLE1" s="721"/>
      <c r="NLF1" s="722"/>
      <c r="NLG1" s="722"/>
      <c r="NLH1" s="722"/>
      <c r="NLI1" s="721"/>
      <c r="NLJ1" s="722"/>
      <c r="NLK1" s="722"/>
      <c r="NLL1" s="722"/>
      <c r="NLM1" s="721"/>
      <c r="NLN1" s="722"/>
      <c r="NLO1" s="722"/>
      <c r="NLP1" s="722"/>
      <c r="NLQ1" s="721"/>
      <c r="NLR1" s="722"/>
      <c r="NLS1" s="722"/>
      <c r="NLT1" s="722"/>
      <c r="NLU1" s="721"/>
      <c r="NLV1" s="722"/>
      <c r="NLW1" s="722"/>
      <c r="NLX1" s="722"/>
      <c r="NLY1" s="721"/>
      <c r="NLZ1" s="722"/>
      <c r="NMA1" s="722"/>
      <c r="NMB1" s="722"/>
      <c r="NMC1" s="721"/>
      <c r="NMD1" s="722"/>
      <c r="NME1" s="722"/>
      <c r="NMF1" s="722"/>
      <c r="NMG1" s="721"/>
      <c r="NMH1" s="722"/>
      <c r="NMI1" s="722"/>
      <c r="NMJ1" s="722"/>
      <c r="NMK1" s="721"/>
      <c r="NML1" s="722"/>
      <c r="NMM1" s="722"/>
      <c r="NMN1" s="722"/>
      <c r="NMO1" s="721"/>
      <c r="NMP1" s="722"/>
      <c r="NMQ1" s="722"/>
      <c r="NMR1" s="722"/>
      <c r="NMS1" s="721"/>
      <c r="NMT1" s="722"/>
      <c r="NMU1" s="722"/>
      <c r="NMV1" s="722"/>
      <c r="NMW1" s="721"/>
      <c r="NMX1" s="722"/>
      <c r="NMY1" s="722"/>
      <c r="NMZ1" s="722"/>
      <c r="NNA1" s="721"/>
      <c r="NNB1" s="722"/>
      <c r="NNC1" s="722"/>
      <c r="NND1" s="722"/>
      <c r="NNE1" s="721"/>
      <c r="NNF1" s="722"/>
      <c r="NNG1" s="722"/>
      <c r="NNH1" s="722"/>
      <c r="NNI1" s="721"/>
      <c r="NNJ1" s="722"/>
      <c r="NNK1" s="722"/>
      <c r="NNL1" s="722"/>
      <c r="NNM1" s="721"/>
      <c r="NNN1" s="722"/>
      <c r="NNO1" s="722"/>
      <c r="NNP1" s="722"/>
      <c r="NNQ1" s="721"/>
      <c r="NNR1" s="722"/>
      <c r="NNS1" s="722"/>
      <c r="NNT1" s="722"/>
      <c r="NNU1" s="721"/>
      <c r="NNV1" s="722"/>
      <c r="NNW1" s="722"/>
      <c r="NNX1" s="722"/>
      <c r="NNY1" s="721"/>
      <c r="NNZ1" s="722"/>
      <c r="NOA1" s="722"/>
      <c r="NOB1" s="722"/>
      <c r="NOC1" s="721"/>
      <c r="NOD1" s="722"/>
      <c r="NOE1" s="722"/>
      <c r="NOF1" s="722"/>
      <c r="NOG1" s="721"/>
      <c r="NOH1" s="722"/>
      <c r="NOI1" s="722"/>
      <c r="NOJ1" s="722"/>
      <c r="NOK1" s="721"/>
      <c r="NOL1" s="722"/>
      <c r="NOM1" s="722"/>
      <c r="NON1" s="722"/>
      <c r="NOO1" s="721"/>
      <c r="NOP1" s="722"/>
      <c r="NOQ1" s="722"/>
      <c r="NOR1" s="722"/>
      <c r="NOS1" s="721"/>
      <c r="NOT1" s="722"/>
      <c r="NOU1" s="722"/>
      <c r="NOV1" s="722"/>
      <c r="NOW1" s="721"/>
      <c r="NOX1" s="722"/>
      <c r="NOY1" s="722"/>
      <c r="NOZ1" s="722"/>
      <c r="NPA1" s="721"/>
      <c r="NPB1" s="722"/>
      <c r="NPC1" s="722"/>
      <c r="NPD1" s="722"/>
      <c r="NPE1" s="721"/>
      <c r="NPF1" s="722"/>
      <c r="NPG1" s="722"/>
      <c r="NPH1" s="722"/>
      <c r="NPI1" s="721"/>
      <c r="NPJ1" s="722"/>
      <c r="NPK1" s="722"/>
      <c r="NPL1" s="722"/>
      <c r="NPM1" s="721"/>
      <c r="NPN1" s="722"/>
      <c r="NPO1" s="722"/>
      <c r="NPP1" s="722"/>
      <c r="NPQ1" s="721"/>
      <c r="NPR1" s="722"/>
      <c r="NPS1" s="722"/>
      <c r="NPT1" s="722"/>
      <c r="NPU1" s="721"/>
      <c r="NPV1" s="722"/>
      <c r="NPW1" s="722"/>
      <c r="NPX1" s="722"/>
      <c r="NPY1" s="721"/>
      <c r="NPZ1" s="722"/>
      <c r="NQA1" s="722"/>
      <c r="NQB1" s="722"/>
      <c r="NQC1" s="721"/>
      <c r="NQD1" s="722"/>
      <c r="NQE1" s="722"/>
      <c r="NQF1" s="722"/>
      <c r="NQG1" s="721"/>
      <c r="NQH1" s="722"/>
      <c r="NQI1" s="722"/>
      <c r="NQJ1" s="722"/>
      <c r="NQK1" s="721"/>
      <c r="NQL1" s="722"/>
      <c r="NQM1" s="722"/>
      <c r="NQN1" s="722"/>
      <c r="NQO1" s="721"/>
      <c r="NQP1" s="722"/>
      <c r="NQQ1" s="722"/>
      <c r="NQR1" s="722"/>
      <c r="NQS1" s="721"/>
      <c r="NQT1" s="722"/>
      <c r="NQU1" s="722"/>
      <c r="NQV1" s="722"/>
      <c r="NQW1" s="721"/>
      <c r="NQX1" s="722"/>
      <c r="NQY1" s="722"/>
      <c r="NQZ1" s="722"/>
      <c r="NRA1" s="721"/>
      <c r="NRB1" s="722"/>
      <c r="NRC1" s="722"/>
      <c r="NRD1" s="722"/>
      <c r="NRE1" s="721"/>
      <c r="NRF1" s="722"/>
      <c r="NRG1" s="722"/>
      <c r="NRH1" s="722"/>
      <c r="NRI1" s="721"/>
      <c r="NRJ1" s="722"/>
      <c r="NRK1" s="722"/>
      <c r="NRL1" s="722"/>
      <c r="NRM1" s="721"/>
      <c r="NRN1" s="722"/>
      <c r="NRO1" s="722"/>
      <c r="NRP1" s="722"/>
      <c r="NRQ1" s="721"/>
      <c r="NRR1" s="722"/>
      <c r="NRS1" s="722"/>
      <c r="NRT1" s="722"/>
      <c r="NRU1" s="721"/>
      <c r="NRV1" s="722"/>
      <c r="NRW1" s="722"/>
      <c r="NRX1" s="722"/>
      <c r="NRY1" s="721"/>
      <c r="NRZ1" s="722"/>
      <c r="NSA1" s="722"/>
      <c r="NSB1" s="722"/>
      <c r="NSC1" s="721"/>
      <c r="NSD1" s="722"/>
      <c r="NSE1" s="722"/>
      <c r="NSF1" s="722"/>
      <c r="NSG1" s="721"/>
      <c r="NSH1" s="722"/>
      <c r="NSI1" s="722"/>
      <c r="NSJ1" s="722"/>
      <c r="NSK1" s="721"/>
      <c r="NSL1" s="722"/>
      <c r="NSM1" s="722"/>
      <c r="NSN1" s="722"/>
      <c r="NSO1" s="721"/>
      <c r="NSP1" s="722"/>
      <c r="NSQ1" s="722"/>
      <c r="NSR1" s="722"/>
      <c r="NSS1" s="721"/>
      <c r="NST1" s="722"/>
      <c r="NSU1" s="722"/>
      <c r="NSV1" s="722"/>
      <c r="NSW1" s="721"/>
      <c r="NSX1" s="722"/>
      <c r="NSY1" s="722"/>
      <c r="NSZ1" s="722"/>
      <c r="NTA1" s="721"/>
      <c r="NTB1" s="722"/>
      <c r="NTC1" s="722"/>
      <c r="NTD1" s="722"/>
      <c r="NTE1" s="721"/>
      <c r="NTF1" s="722"/>
      <c r="NTG1" s="722"/>
      <c r="NTH1" s="722"/>
      <c r="NTI1" s="721"/>
      <c r="NTJ1" s="722"/>
      <c r="NTK1" s="722"/>
      <c r="NTL1" s="722"/>
      <c r="NTM1" s="721"/>
      <c r="NTN1" s="722"/>
      <c r="NTO1" s="722"/>
      <c r="NTP1" s="722"/>
      <c r="NTQ1" s="721"/>
      <c r="NTR1" s="722"/>
      <c r="NTS1" s="722"/>
      <c r="NTT1" s="722"/>
      <c r="NTU1" s="721"/>
      <c r="NTV1" s="722"/>
      <c r="NTW1" s="722"/>
      <c r="NTX1" s="722"/>
      <c r="NTY1" s="721"/>
      <c r="NTZ1" s="722"/>
      <c r="NUA1" s="722"/>
      <c r="NUB1" s="722"/>
      <c r="NUC1" s="721"/>
      <c r="NUD1" s="722"/>
      <c r="NUE1" s="722"/>
      <c r="NUF1" s="722"/>
      <c r="NUG1" s="721"/>
      <c r="NUH1" s="722"/>
      <c r="NUI1" s="722"/>
      <c r="NUJ1" s="722"/>
      <c r="NUK1" s="721"/>
      <c r="NUL1" s="722"/>
      <c r="NUM1" s="722"/>
      <c r="NUN1" s="722"/>
      <c r="NUO1" s="721"/>
      <c r="NUP1" s="722"/>
      <c r="NUQ1" s="722"/>
      <c r="NUR1" s="722"/>
      <c r="NUS1" s="721"/>
      <c r="NUT1" s="722"/>
      <c r="NUU1" s="722"/>
      <c r="NUV1" s="722"/>
      <c r="NUW1" s="721"/>
      <c r="NUX1" s="722"/>
      <c r="NUY1" s="722"/>
      <c r="NUZ1" s="722"/>
      <c r="NVA1" s="721"/>
      <c r="NVB1" s="722"/>
      <c r="NVC1" s="722"/>
      <c r="NVD1" s="722"/>
      <c r="NVE1" s="721"/>
      <c r="NVF1" s="722"/>
      <c r="NVG1" s="722"/>
      <c r="NVH1" s="722"/>
      <c r="NVI1" s="721"/>
      <c r="NVJ1" s="722"/>
      <c r="NVK1" s="722"/>
      <c r="NVL1" s="722"/>
      <c r="NVM1" s="721"/>
      <c r="NVN1" s="722"/>
      <c r="NVO1" s="722"/>
      <c r="NVP1" s="722"/>
      <c r="NVQ1" s="721"/>
      <c r="NVR1" s="722"/>
      <c r="NVS1" s="722"/>
      <c r="NVT1" s="722"/>
      <c r="NVU1" s="721"/>
      <c r="NVV1" s="722"/>
      <c r="NVW1" s="722"/>
      <c r="NVX1" s="722"/>
      <c r="NVY1" s="721"/>
      <c r="NVZ1" s="722"/>
      <c r="NWA1" s="722"/>
      <c r="NWB1" s="722"/>
      <c r="NWC1" s="721"/>
      <c r="NWD1" s="722"/>
      <c r="NWE1" s="722"/>
      <c r="NWF1" s="722"/>
      <c r="NWG1" s="721"/>
      <c r="NWH1" s="722"/>
      <c r="NWI1" s="722"/>
      <c r="NWJ1" s="722"/>
      <c r="NWK1" s="721"/>
      <c r="NWL1" s="722"/>
      <c r="NWM1" s="722"/>
      <c r="NWN1" s="722"/>
      <c r="NWO1" s="721"/>
      <c r="NWP1" s="722"/>
      <c r="NWQ1" s="722"/>
      <c r="NWR1" s="722"/>
      <c r="NWS1" s="721"/>
      <c r="NWT1" s="722"/>
      <c r="NWU1" s="722"/>
      <c r="NWV1" s="722"/>
      <c r="NWW1" s="721"/>
      <c r="NWX1" s="722"/>
      <c r="NWY1" s="722"/>
      <c r="NWZ1" s="722"/>
      <c r="NXA1" s="721"/>
      <c r="NXB1" s="722"/>
      <c r="NXC1" s="722"/>
      <c r="NXD1" s="722"/>
      <c r="NXE1" s="721"/>
      <c r="NXF1" s="722"/>
      <c r="NXG1" s="722"/>
      <c r="NXH1" s="722"/>
      <c r="NXI1" s="721"/>
      <c r="NXJ1" s="722"/>
      <c r="NXK1" s="722"/>
      <c r="NXL1" s="722"/>
      <c r="NXM1" s="721"/>
      <c r="NXN1" s="722"/>
      <c r="NXO1" s="722"/>
      <c r="NXP1" s="722"/>
      <c r="NXQ1" s="721"/>
      <c r="NXR1" s="722"/>
      <c r="NXS1" s="722"/>
      <c r="NXT1" s="722"/>
      <c r="NXU1" s="721"/>
      <c r="NXV1" s="722"/>
      <c r="NXW1" s="722"/>
      <c r="NXX1" s="722"/>
      <c r="NXY1" s="721"/>
      <c r="NXZ1" s="722"/>
      <c r="NYA1" s="722"/>
      <c r="NYB1" s="722"/>
      <c r="NYC1" s="721"/>
      <c r="NYD1" s="722"/>
      <c r="NYE1" s="722"/>
      <c r="NYF1" s="722"/>
      <c r="NYG1" s="721"/>
      <c r="NYH1" s="722"/>
      <c r="NYI1" s="722"/>
      <c r="NYJ1" s="722"/>
      <c r="NYK1" s="721"/>
      <c r="NYL1" s="722"/>
      <c r="NYM1" s="722"/>
      <c r="NYN1" s="722"/>
      <c r="NYO1" s="721"/>
      <c r="NYP1" s="722"/>
      <c r="NYQ1" s="722"/>
      <c r="NYR1" s="722"/>
      <c r="NYS1" s="721"/>
      <c r="NYT1" s="722"/>
      <c r="NYU1" s="722"/>
      <c r="NYV1" s="722"/>
      <c r="NYW1" s="721"/>
      <c r="NYX1" s="722"/>
      <c r="NYY1" s="722"/>
      <c r="NYZ1" s="722"/>
      <c r="NZA1" s="721"/>
      <c r="NZB1" s="722"/>
      <c r="NZC1" s="722"/>
      <c r="NZD1" s="722"/>
      <c r="NZE1" s="721"/>
      <c r="NZF1" s="722"/>
      <c r="NZG1" s="722"/>
      <c r="NZH1" s="722"/>
      <c r="NZI1" s="721"/>
      <c r="NZJ1" s="722"/>
      <c r="NZK1" s="722"/>
      <c r="NZL1" s="722"/>
      <c r="NZM1" s="721"/>
      <c r="NZN1" s="722"/>
      <c r="NZO1" s="722"/>
      <c r="NZP1" s="722"/>
      <c r="NZQ1" s="721"/>
      <c r="NZR1" s="722"/>
      <c r="NZS1" s="722"/>
      <c r="NZT1" s="722"/>
      <c r="NZU1" s="721"/>
      <c r="NZV1" s="722"/>
      <c r="NZW1" s="722"/>
      <c r="NZX1" s="722"/>
      <c r="NZY1" s="721"/>
      <c r="NZZ1" s="722"/>
      <c r="OAA1" s="722"/>
      <c r="OAB1" s="722"/>
      <c r="OAC1" s="721"/>
      <c r="OAD1" s="722"/>
      <c r="OAE1" s="722"/>
      <c r="OAF1" s="722"/>
      <c r="OAG1" s="721"/>
      <c r="OAH1" s="722"/>
      <c r="OAI1" s="722"/>
      <c r="OAJ1" s="722"/>
      <c r="OAK1" s="721"/>
      <c r="OAL1" s="722"/>
      <c r="OAM1" s="722"/>
      <c r="OAN1" s="722"/>
      <c r="OAO1" s="721"/>
      <c r="OAP1" s="722"/>
      <c r="OAQ1" s="722"/>
      <c r="OAR1" s="722"/>
      <c r="OAS1" s="721"/>
      <c r="OAT1" s="722"/>
      <c r="OAU1" s="722"/>
      <c r="OAV1" s="722"/>
      <c r="OAW1" s="721"/>
      <c r="OAX1" s="722"/>
      <c r="OAY1" s="722"/>
      <c r="OAZ1" s="722"/>
      <c r="OBA1" s="721"/>
      <c r="OBB1" s="722"/>
      <c r="OBC1" s="722"/>
      <c r="OBD1" s="722"/>
      <c r="OBE1" s="721"/>
      <c r="OBF1" s="722"/>
      <c r="OBG1" s="722"/>
      <c r="OBH1" s="722"/>
      <c r="OBI1" s="721"/>
      <c r="OBJ1" s="722"/>
      <c r="OBK1" s="722"/>
      <c r="OBL1" s="722"/>
      <c r="OBM1" s="721"/>
      <c r="OBN1" s="722"/>
      <c r="OBO1" s="722"/>
      <c r="OBP1" s="722"/>
      <c r="OBQ1" s="721"/>
      <c r="OBR1" s="722"/>
      <c r="OBS1" s="722"/>
      <c r="OBT1" s="722"/>
      <c r="OBU1" s="721"/>
      <c r="OBV1" s="722"/>
      <c r="OBW1" s="722"/>
      <c r="OBX1" s="722"/>
      <c r="OBY1" s="721"/>
      <c r="OBZ1" s="722"/>
      <c r="OCA1" s="722"/>
      <c r="OCB1" s="722"/>
      <c r="OCC1" s="721"/>
      <c r="OCD1" s="722"/>
      <c r="OCE1" s="722"/>
      <c r="OCF1" s="722"/>
      <c r="OCG1" s="721"/>
      <c r="OCH1" s="722"/>
      <c r="OCI1" s="722"/>
      <c r="OCJ1" s="722"/>
      <c r="OCK1" s="721"/>
      <c r="OCL1" s="722"/>
      <c r="OCM1" s="722"/>
      <c r="OCN1" s="722"/>
      <c r="OCO1" s="721"/>
      <c r="OCP1" s="722"/>
      <c r="OCQ1" s="722"/>
      <c r="OCR1" s="722"/>
      <c r="OCS1" s="721"/>
      <c r="OCT1" s="722"/>
      <c r="OCU1" s="722"/>
      <c r="OCV1" s="722"/>
      <c r="OCW1" s="721"/>
      <c r="OCX1" s="722"/>
      <c r="OCY1" s="722"/>
      <c r="OCZ1" s="722"/>
      <c r="ODA1" s="721"/>
      <c r="ODB1" s="722"/>
      <c r="ODC1" s="722"/>
      <c r="ODD1" s="722"/>
      <c r="ODE1" s="721"/>
      <c r="ODF1" s="722"/>
      <c r="ODG1" s="722"/>
      <c r="ODH1" s="722"/>
      <c r="ODI1" s="721"/>
      <c r="ODJ1" s="722"/>
      <c r="ODK1" s="722"/>
      <c r="ODL1" s="722"/>
      <c r="ODM1" s="721"/>
      <c r="ODN1" s="722"/>
      <c r="ODO1" s="722"/>
      <c r="ODP1" s="722"/>
      <c r="ODQ1" s="721"/>
      <c r="ODR1" s="722"/>
      <c r="ODS1" s="722"/>
      <c r="ODT1" s="722"/>
      <c r="ODU1" s="721"/>
      <c r="ODV1" s="722"/>
      <c r="ODW1" s="722"/>
      <c r="ODX1" s="722"/>
      <c r="ODY1" s="721"/>
      <c r="ODZ1" s="722"/>
      <c r="OEA1" s="722"/>
      <c r="OEB1" s="722"/>
      <c r="OEC1" s="721"/>
      <c r="OED1" s="722"/>
      <c r="OEE1" s="722"/>
      <c r="OEF1" s="722"/>
      <c r="OEG1" s="721"/>
      <c r="OEH1" s="722"/>
      <c r="OEI1" s="722"/>
      <c r="OEJ1" s="722"/>
      <c r="OEK1" s="721"/>
      <c r="OEL1" s="722"/>
      <c r="OEM1" s="722"/>
      <c r="OEN1" s="722"/>
      <c r="OEO1" s="721"/>
      <c r="OEP1" s="722"/>
      <c r="OEQ1" s="722"/>
      <c r="OER1" s="722"/>
      <c r="OES1" s="721"/>
      <c r="OET1" s="722"/>
      <c r="OEU1" s="722"/>
      <c r="OEV1" s="722"/>
      <c r="OEW1" s="721"/>
      <c r="OEX1" s="722"/>
      <c r="OEY1" s="722"/>
      <c r="OEZ1" s="722"/>
      <c r="OFA1" s="721"/>
      <c r="OFB1" s="722"/>
      <c r="OFC1" s="722"/>
      <c r="OFD1" s="722"/>
      <c r="OFE1" s="721"/>
      <c r="OFF1" s="722"/>
      <c r="OFG1" s="722"/>
      <c r="OFH1" s="722"/>
      <c r="OFI1" s="721"/>
      <c r="OFJ1" s="722"/>
      <c r="OFK1" s="722"/>
      <c r="OFL1" s="722"/>
      <c r="OFM1" s="721"/>
      <c r="OFN1" s="722"/>
      <c r="OFO1" s="722"/>
      <c r="OFP1" s="722"/>
      <c r="OFQ1" s="721"/>
      <c r="OFR1" s="722"/>
      <c r="OFS1" s="722"/>
      <c r="OFT1" s="722"/>
      <c r="OFU1" s="721"/>
      <c r="OFV1" s="722"/>
      <c r="OFW1" s="722"/>
      <c r="OFX1" s="722"/>
      <c r="OFY1" s="721"/>
      <c r="OFZ1" s="722"/>
      <c r="OGA1" s="722"/>
      <c r="OGB1" s="722"/>
      <c r="OGC1" s="721"/>
      <c r="OGD1" s="722"/>
      <c r="OGE1" s="722"/>
      <c r="OGF1" s="722"/>
      <c r="OGG1" s="721"/>
      <c r="OGH1" s="722"/>
      <c r="OGI1" s="722"/>
      <c r="OGJ1" s="722"/>
      <c r="OGK1" s="721"/>
      <c r="OGL1" s="722"/>
      <c r="OGM1" s="722"/>
      <c r="OGN1" s="722"/>
      <c r="OGO1" s="721"/>
      <c r="OGP1" s="722"/>
      <c r="OGQ1" s="722"/>
      <c r="OGR1" s="722"/>
      <c r="OGS1" s="721"/>
      <c r="OGT1" s="722"/>
      <c r="OGU1" s="722"/>
      <c r="OGV1" s="722"/>
      <c r="OGW1" s="721"/>
      <c r="OGX1" s="722"/>
      <c r="OGY1" s="722"/>
      <c r="OGZ1" s="722"/>
      <c r="OHA1" s="721"/>
      <c r="OHB1" s="722"/>
      <c r="OHC1" s="722"/>
      <c r="OHD1" s="722"/>
      <c r="OHE1" s="721"/>
      <c r="OHF1" s="722"/>
      <c r="OHG1" s="722"/>
      <c r="OHH1" s="722"/>
      <c r="OHI1" s="721"/>
      <c r="OHJ1" s="722"/>
      <c r="OHK1" s="722"/>
      <c r="OHL1" s="722"/>
      <c r="OHM1" s="721"/>
      <c r="OHN1" s="722"/>
      <c r="OHO1" s="722"/>
      <c r="OHP1" s="722"/>
      <c r="OHQ1" s="721"/>
      <c r="OHR1" s="722"/>
      <c r="OHS1" s="722"/>
      <c r="OHT1" s="722"/>
      <c r="OHU1" s="721"/>
      <c r="OHV1" s="722"/>
      <c r="OHW1" s="722"/>
      <c r="OHX1" s="722"/>
      <c r="OHY1" s="721"/>
      <c r="OHZ1" s="722"/>
      <c r="OIA1" s="722"/>
      <c r="OIB1" s="722"/>
      <c r="OIC1" s="721"/>
      <c r="OID1" s="722"/>
      <c r="OIE1" s="722"/>
      <c r="OIF1" s="722"/>
      <c r="OIG1" s="721"/>
      <c r="OIH1" s="722"/>
      <c r="OII1" s="722"/>
      <c r="OIJ1" s="722"/>
      <c r="OIK1" s="721"/>
      <c r="OIL1" s="722"/>
      <c r="OIM1" s="722"/>
      <c r="OIN1" s="722"/>
      <c r="OIO1" s="721"/>
      <c r="OIP1" s="722"/>
      <c r="OIQ1" s="722"/>
      <c r="OIR1" s="722"/>
      <c r="OIS1" s="721"/>
      <c r="OIT1" s="722"/>
      <c r="OIU1" s="722"/>
      <c r="OIV1" s="722"/>
      <c r="OIW1" s="721"/>
      <c r="OIX1" s="722"/>
      <c r="OIY1" s="722"/>
      <c r="OIZ1" s="722"/>
      <c r="OJA1" s="721"/>
      <c r="OJB1" s="722"/>
      <c r="OJC1" s="722"/>
      <c r="OJD1" s="722"/>
      <c r="OJE1" s="721"/>
      <c r="OJF1" s="722"/>
      <c r="OJG1" s="722"/>
      <c r="OJH1" s="722"/>
      <c r="OJI1" s="721"/>
      <c r="OJJ1" s="722"/>
      <c r="OJK1" s="722"/>
      <c r="OJL1" s="722"/>
      <c r="OJM1" s="721"/>
      <c r="OJN1" s="722"/>
      <c r="OJO1" s="722"/>
      <c r="OJP1" s="722"/>
      <c r="OJQ1" s="721"/>
      <c r="OJR1" s="722"/>
      <c r="OJS1" s="722"/>
      <c r="OJT1" s="722"/>
      <c r="OJU1" s="721"/>
      <c r="OJV1" s="722"/>
      <c r="OJW1" s="722"/>
      <c r="OJX1" s="722"/>
      <c r="OJY1" s="721"/>
      <c r="OJZ1" s="722"/>
      <c r="OKA1" s="722"/>
      <c r="OKB1" s="722"/>
      <c r="OKC1" s="721"/>
      <c r="OKD1" s="722"/>
      <c r="OKE1" s="722"/>
      <c r="OKF1" s="722"/>
      <c r="OKG1" s="721"/>
      <c r="OKH1" s="722"/>
      <c r="OKI1" s="722"/>
      <c r="OKJ1" s="722"/>
      <c r="OKK1" s="721"/>
      <c r="OKL1" s="722"/>
      <c r="OKM1" s="722"/>
      <c r="OKN1" s="722"/>
      <c r="OKO1" s="721"/>
      <c r="OKP1" s="722"/>
      <c r="OKQ1" s="722"/>
      <c r="OKR1" s="722"/>
      <c r="OKS1" s="721"/>
      <c r="OKT1" s="722"/>
      <c r="OKU1" s="722"/>
      <c r="OKV1" s="722"/>
      <c r="OKW1" s="721"/>
      <c r="OKX1" s="722"/>
      <c r="OKY1" s="722"/>
      <c r="OKZ1" s="722"/>
      <c r="OLA1" s="721"/>
      <c r="OLB1" s="722"/>
      <c r="OLC1" s="722"/>
      <c r="OLD1" s="722"/>
      <c r="OLE1" s="721"/>
      <c r="OLF1" s="722"/>
      <c r="OLG1" s="722"/>
      <c r="OLH1" s="722"/>
      <c r="OLI1" s="721"/>
      <c r="OLJ1" s="722"/>
      <c r="OLK1" s="722"/>
      <c r="OLL1" s="722"/>
      <c r="OLM1" s="721"/>
      <c r="OLN1" s="722"/>
      <c r="OLO1" s="722"/>
      <c r="OLP1" s="722"/>
      <c r="OLQ1" s="721"/>
      <c r="OLR1" s="722"/>
      <c r="OLS1" s="722"/>
      <c r="OLT1" s="722"/>
      <c r="OLU1" s="721"/>
      <c r="OLV1" s="722"/>
      <c r="OLW1" s="722"/>
      <c r="OLX1" s="722"/>
      <c r="OLY1" s="721"/>
      <c r="OLZ1" s="722"/>
      <c r="OMA1" s="722"/>
      <c r="OMB1" s="722"/>
      <c r="OMC1" s="721"/>
      <c r="OMD1" s="722"/>
      <c r="OME1" s="722"/>
      <c r="OMF1" s="722"/>
      <c r="OMG1" s="721"/>
      <c r="OMH1" s="722"/>
      <c r="OMI1" s="722"/>
      <c r="OMJ1" s="722"/>
      <c r="OMK1" s="721"/>
      <c r="OML1" s="722"/>
      <c r="OMM1" s="722"/>
      <c r="OMN1" s="722"/>
      <c r="OMO1" s="721"/>
      <c r="OMP1" s="722"/>
      <c r="OMQ1" s="722"/>
      <c r="OMR1" s="722"/>
      <c r="OMS1" s="721"/>
      <c r="OMT1" s="722"/>
      <c r="OMU1" s="722"/>
      <c r="OMV1" s="722"/>
      <c r="OMW1" s="721"/>
      <c r="OMX1" s="722"/>
      <c r="OMY1" s="722"/>
      <c r="OMZ1" s="722"/>
      <c r="ONA1" s="721"/>
      <c r="ONB1" s="722"/>
      <c r="ONC1" s="722"/>
      <c r="OND1" s="722"/>
      <c r="ONE1" s="721"/>
      <c r="ONF1" s="722"/>
      <c r="ONG1" s="722"/>
      <c r="ONH1" s="722"/>
      <c r="ONI1" s="721"/>
      <c r="ONJ1" s="722"/>
      <c r="ONK1" s="722"/>
      <c r="ONL1" s="722"/>
      <c r="ONM1" s="721"/>
      <c r="ONN1" s="722"/>
      <c r="ONO1" s="722"/>
      <c r="ONP1" s="722"/>
      <c r="ONQ1" s="721"/>
      <c r="ONR1" s="722"/>
      <c r="ONS1" s="722"/>
      <c r="ONT1" s="722"/>
      <c r="ONU1" s="721"/>
      <c r="ONV1" s="722"/>
      <c r="ONW1" s="722"/>
      <c r="ONX1" s="722"/>
      <c r="ONY1" s="721"/>
      <c r="ONZ1" s="722"/>
      <c r="OOA1" s="722"/>
      <c r="OOB1" s="722"/>
      <c r="OOC1" s="721"/>
      <c r="OOD1" s="722"/>
      <c r="OOE1" s="722"/>
      <c r="OOF1" s="722"/>
      <c r="OOG1" s="721"/>
      <c r="OOH1" s="722"/>
      <c r="OOI1" s="722"/>
      <c r="OOJ1" s="722"/>
      <c r="OOK1" s="721"/>
      <c r="OOL1" s="722"/>
      <c r="OOM1" s="722"/>
      <c r="OON1" s="722"/>
      <c r="OOO1" s="721"/>
      <c r="OOP1" s="722"/>
      <c r="OOQ1" s="722"/>
      <c r="OOR1" s="722"/>
      <c r="OOS1" s="721"/>
      <c r="OOT1" s="722"/>
      <c r="OOU1" s="722"/>
      <c r="OOV1" s="722"/>
      <c r="OOW1" s="721"/>
      <c r="OOX1" s="722"/>
      <c r="OOY1" s="722"/>
      <c r="OOZ1" s="722"/>
      <c r="OPA1" s="721"/>
      <c r="OPB1" s="722"/>
      <c r="OPC1" s="722"/>
      <c r="OPD1" s="722"/>
      <c r="OPE1" s="721"/>
      <c r="OPF1" s="722"/>
      <c r="OPG1" s="722"/>
      <c r="OPH1" s="722"/>
      <c r="OPI1" s="721"/>
      <c r="OPJ1" s="722"/>
      <c r="OPK1" s="722"/>
      <c r="OPL1" s="722"/>
      <c r="OPM1" s="721"/>
      <c r="OPN1" s="722"/>
      <c r="OPO1" s="722"/>
      <c r="OPP1" s="722"/>
      <c r="OPQ1" s="721"/>
      <c r="OPR1" s="722"/>
      <c r="OPS1" s="722"/>
      <c r="OPT1" s="722"/>
      <c r="OPU1" s="721"/>
      <c r="OPV1" s="722"/>
      <c r="OPW1" s="722"/>
      <c r="OPX1" s="722"/>
      <c r="OPY1" s="721"/>
      <c r="OPZ1" s="722"/>
      <c r="OQA1" s="722"/>
      <c r="OQB1" s="722"/>
      <c r="OQC1" s="721"/>
      <c r="OQD1" s="722"/>
      <c r="OQE1" s="722"/>
      <c r="OQF1" s="722"/>
      <c r="OQG1" s="721"/>
      <c r="OQH1" s="722"/>
      <c r="OQI1" s="722"/>
      <c r="OQJ1" s="722"/>
      <c r="OQK1" s="721"/>
      <c r="OQL1" s="722"/>
      <c r="OQM1" s="722"/>
      <c r="OQN1" s="722"/>
      <c r="OQO1" s="721"/>
      <c r="OQP1" s="722"/>
      <c r="OQQ1" s="722"/>
      <c r="OQR1" s="722"/>
      <c r="OQS1" s="721"/>
      <c r="OQT1" s="722"/>
      <c r="OQU1" s="722"/>
      <c r="OQV1" s="722"/>
      <c r="OQW1" s="721"/>
      <c r="OQX1" s="722"/>
      <c r="OQY1" s="722"/>
      <c r="OQZ1" s="722"/>
      <c r="ORA1" s="721"/>
      <c r="ORB1" s="722"/>
      <c r="ORC1" s="722"/>
      <c r="ORD1" s="722"/>
      <c r="ORE1" s="721"/>
      <c r="ORF1" s="722"/>
      <c r="ORG1" s="722"/>
      <c r="ORH1" s="722"/>
      <c r="ORI1" s="721"/>
      <c r="ORJ1" s="722"/>
      <c r="ORK1" s="722"/>
      <c r="ORL1" s="722"/>
      <c r="ORM1" s="721"/>
      <c r="ORN1" s="722"/>
      <c r="ORO1" s="722"/>
      <c r="ORP1" s="722"/>
      <c r="ORQ1" s="721"/>
      <c r="ORR1" s="722"/>
      <c r="ORS1" s="722"/>
      <c r="ORT1" s="722"/>
      <c r="ORU1" s="721"/>
      <c r="ORV1" s="722"/>
      <c r="ORW1" s="722"/>
      <c r="ORX1" s="722"/>
      <c r="ORY1" s="721"/>
      <c r="ORZ1" s="722"/>
      <c r="OSA1" s="722"/>
      <c r="OSB1" s="722"/>
      <c r="OSC1" s="721"/>
      <c r="OSD1" s="722"/>
      <c r="OSE1" s="722"/>
      <c r="OSF1" s="722"/>
      <c r="OSG1" s="721"/>
      <c r="OSH1" s="722"/>
      <c r="OSI1" s="722"/>
      <c r="OSJ1" s="722"/>
      <c r="OSK1" s="721"/>
      <c r="OSL1" s="722"/>
      <c r="OSM1" s="722"/>
      <c r="OSN1" s="722"/>
      <c r="OSO1" s="721"/>
      <c r="OSP1" s="722"/>
      <c r="OSQ1" s="722"/>
      <c r="OSR1" s="722"/>
      <c r="OSS1" s="721"/>
      <c r="OST1" s="722"/>
      <c r="OSU1" s="722"/>
      <c r="OSV1" s="722"/>
      <c r="OSW1" s="721"/>
      <c r="OSX1" s="722"/>
      <c r="OSY1" s="722"/>
      <c r="OSZ1" s="722"/>
      <c r="OTA1" s="721"/>
      <c r="OTB1" s="722"/>
      <c r="OTC1" s="722"/>
      <c r="OTD1" s="722"/>
      <c r="OTE1" s="721"/>
      <c r="OTF1" s="722"/>
      <c r="OTG1" s="722"/>
      <c r="OTH1" s="722"/>
      <c r="OTI1" s="721"/>
      <c r="OTJ1" s="722"/>
      <c r="OTK1" s="722"/>
      <c r="OTL1" s="722"/>
      <c r="OTM1" s="721"/>
      <c r="OTN1" s="722"/>
      <c r="OTO1" s="722"/>
      <c r="OTP1" s="722"/>
      <c r="OTQ1" s="721"/>
      <c r="OTR1" s="722"/>
      <c r="OTS1" s="722"/>
      <c r="OTT1" s="722"/>
      <c r="OTU1" s="721"/>
      <c r="OTV1" s="722"/>
      <c r="OTW1" s="722"/>
      <c r="OTX1" s="722"/>
      <c r="OTY1" s="721"/>
      <c r="OTZ1" s="722"/>
      <c r="OUA1" s="722"/>
      <c r="OUB1" s="722"/>
      <c r="OUC1" s="721"/>
      <c r="OUD1" s="722"/>
      <c r="OUE1" s="722"/>
      <c r="OUF1" s="722"/>
      <c r="OUG1" s="721"/>
      <c r="OUH1" s="722"/>
      <c r="OUI1" s="722"/>
      <c r="OUJ1" s="722"/>
      <c r="OUK1" s="721"/>
      <c r="OUL1" s="722"/>
      <c r="OUM1" s="722"/>
      <c r="OUN1" s="722"/>
      <c r="OUO1" s="721"/>
      <c r="OUP1" s="722"/>
      <c r="OUQ1" s="722"/>
      <c r="OUR1" s="722"/>
      <c r="OUS1" s="721"/>
      <c r="OUT1" s="722"/>
      <c r="OUU1" s="722"/>
      <c r="OUV1" s="722"/>
      <c r="OUW1" s="721"/>
      <c r="OUX1" s="722"/>
      <c r="OUY1" s="722"/>
      <c r="OUZ1" s="722"/>
      <c r="OVA1" s="721"/>
      <c r="OVB1" s="722"/>
      <c r="OVC1" s="722"/>
      <c r="OVD1" s="722"/>
      <c r="OVE1" s="721"/>
      <c r="OVF1" s="722"/>
      <c r="OVG1" s="722"/>
      <c r="OVH1" s="722"/>
      <c r="OVI1" s="721"/>
      <c r="OVJ1" s="722"/>
      <c r="OVK1" s="722"/>
      <c r="OVL1" s="722"/>
      <c r="OVM1" s="721"/>
      <c r="OVN1" s="722"/>
      <c r="OVO1" s="722"/>
      <c r="OVP1" s="722"/>
      <c r="OVQ1" s="721"/>
      <c r="OVR1" s="722"/>
      <c r="OVS1" s="722"/>
      <c r="OVT1" s="722"/>
      <c r="OVU1" s="721"/>
      <c r="OVV1" s="722"/>
      <c r="OVW1" s="722"/>
      <c r="OVX1" s="722"/>
      <c r="OVY1" s="721"/>
      <c r="OVZ1" s="722"/>
      <c r="OWA1" s="722"/>
      <c r="OWB1" s="722"/>
      <c r="OWC1" s="721"/>
      <c r="OWD1" s="722"/>
      <c r="OWE1" s="722"/>
      <c r="OWF1" s="722"/>
      <c r="OWG1" s="721"/>
      <c r="OWH1" s="722"/>
      <c r="OWI1" s="722"/>
      <c r="OWJ1" s="722"/>
      <c r="OWK1" s="721"/>
      <c r="OWL1" s="722"/>
      <c r="OWM1" s="722"/>
      <c r="OWN1" s="722"/>
      <c r="OWO1" s="721"/>
      <c r="OWP1" s="722"/>
      <c r="OWQ1" s="722"/>
      <c r="OWR1" s="722"/>
      <c r="OWS1" s="721"/>
      <c r="OWT1" s="722"/>
      <c r="OWU1" s="722"/>
      <c r="OWV1" s="722"/>
      <c r="OWW1" s="721"/>
      <c r="OWX1" s="722"/>
      <c r="OWY1" s="722"/>
      <c r="OWZ1" s="722"/>
      <c r="OXA1" s="721"/>
      <c r="OXB1" s="722"/>
      <c r="OXC1" s="722"/>
      <c r="OXD1" s="722"/>
      <c r="OXE1" s="721"/>
      <c r="OXF1" s="722"/>
      <c r="OXG1" s="722"/>
      <c r="OXH1" s="722"/>
      <c r="OXI1" s="721"/>
      <c r="OXJ1" s="722"/>
      <c r="OXK1" s="722"/>
      <c r="OXL1" s="722"/>
      <c r="OXM1" s="721"/>
      <c r="OXN1" s="722"/>
      <c r="OXO1" s="722"/>
      <c r="OXP1" s="722"/>
      <c r="OXQ1" s="721"/>
      <c r="OXR1" s="722"/>
      <c r="OXS1" s="722"/>
      <c r="OXT1" s="722"/>
      <c r="OXU1" s="721"/>
      <c r="OXV1" s="722"/>
      <c r="OXW1" s="722"/>
      <c r="OXX1" s="722"/>
      <c r="OXY1" s="721"/>
      <c r="OXZ1" s="722"/>
      <c r="OYA1" s="722"/>
      <c r="OYB1" s="722"/>
      <c r="OYC1" s="721"/>
      <c r="OYD1" s="722"/>
      <c r="OYE1" s="722"/>
      <c r="OYF1" s="722"/>
      <c r="OYG1" s="721"/>
      <c r="OYH1" s="722"/>
      <c r="OYI1" s="722"/>
      <c r="OYJ1" s="722"/>
      <c r="OYK1" s="721"/>
      <c r="OYL1" s="722"/>
      <c r="OYM1" s="722"/>
      <c r="OYN1" s="722"/>
      <c r="OYO1" s="721"/>
      <c r="OYP1" s="722"/>
      <c r="OYQ1" s="722"/>
      <c r="OYR1" s="722"/>
      <c r="OYS1" s="721"/>
      <c r="OYT1" s="722"/>
      <c r="OYU1" s="722"/>
      <c r="OYV1" s="722"/>
      <c r="OYW1" s="721"/>
      <c r="OYX1" s="722"/>
      <c r="OYY1" s="722"/>
      <c r="OYZ1" s="722"/>
      <c r="OZA1" s="721"/>
      <c r="OZB1" s="722"/>
      <c r="OZC1" s="722"/>
      <c r="OZD1" s="722"/>
      <c r="OZE1" s="721"/>
      <c r="OZF1" s="722"/>
      <c r="OZG1" s="722"/>
      <c r="OZH1" s="722"/>
      <c r="OZI1" s="721"/>
      <c r="OZJ1" s="722"/>
      <c r="OZK1" s="722"/>
      <c r="OZL1" s="722"/>
      <c r="OZM1" s="721"/>
      <c r="OZN1" s="722"/>
      <c r="OZO1" s="722"/>
      <c r="OZP1" s="722"/>
      <c r="OZQ1" s="721"/>
      <c r="OZR1" s="722"/>
      <c r="OZS1" s="722"/>
      <c r="OZT1" s="722"/>
      <c r="OZU1" s="721"/>
      <c r="OZV1" s="722"/>
      <c r="OZW1" s="722"/>
      <c r="OZX1" s="722"/>
      <c r="OZY1" s="721"/>
      <c r="OZZ1" s="722"/>
      <c r="PAA1" s="722"/>
      <c r="PAB1" s="722"/>
      <c r="PAC1" s="721"/>
      <c r="PAD1" s="722"/>
      <c r="PAE1" s="722"/>
      <c r="PAF1" s="722"/>
      <c r="PAG1" s="721"/>
      <c r="PAH1" s="722"/>
      <c r="PAI1" s="722"/>
      <c r="PAJ1" s="722"/>
      <c r="PAK1" s="721"/>
      <c r="PAL1" s="722"/>
      <c r="PAM1" s="722"/>
      <c r="PAN1" s="722"/>
      <c r="PAO1" s="721"/>
      <c r="PAP1" s="722"/>
      <c r="PAQ1" s="722"/>
      <c r="PAR1" s="722"/>
      <c r="PAS1" s="721"/>
      <c r="PAT1" s="722"/>
      <c r="PAU1" s="722"/>
      <c r="PAV1" s="722"/>
      <c r="PAW1" s="721"/>
      <c r="PAX1" s="722"/>
      <c r="PAY1" s="722"/>
      <c r="PAZ1" s="722"/>
      <c r="PBA1" s="721"/>
      <c r="PBB1" s="722"/>
      <c r="PBC1" s="722"/>
      <c r="PBD1" s="722"/>
      <c r="PBE1" s="721"/>
      <c r="PBF1" s="722"/>
      <c r="PBG1" s="722"/>
      <c r="PBH1" s="722"/>
      <c r="PBI1" s="721"/>
      <c r="PBJ1" s="722"/>
      <c r="PBK1" s="722"/>
      <c r="PBL1" s="722"/>
      <c r="PBM1" s="721"/>
      <c r="PBN1" s="722"/>
      <c r="PBO1" s="722"/>
      <c r="PBP1" s="722"/>
      <c r="PBQ1" s="721"/>
      <c r="PBR1" s="722"/>
      <c r="PBS1" s="722"/>
      <c r="PBT1" s="722"/>
      <c r="PBU1" s="721"/>
      <c r="PBV1" s="722"/>
      <c r="PBW1" s="722"/>
      <c r="PBX1" s="722"/>
      <c r="PBY1" s="721"/>
      <c r="PBZ1" s="722"/>
      <c r="PCA1" s="722"/>
      <c r="PCB1" s="722"/>
      <c r="PCC1" s="721"/>
      <c r="PCD1" s="722"/>
      <c r="PCE1" s="722"/>
      <c r="PCF1" s="722"/>
      <c r="PCG1" s="721"/>
      <c r="PCH1" s="722"/>
      <c r="PCI1" s="722"/>
      <c r="PCJ1" s="722"/>
      <c r="PCK1" s="721"/>
      <c r="PCL1" s="722"/>
      <c r="PCM1" s="722"/>
      <c r="PCN1" s="722"/>
      <c r="PCO1" s="721"/>
      <c r="PCP1" s="722"/>
      <c r="PCQ1" s="722"/>
      <c r="PCR1" s="722"/>
      <c r="PCS1" s="721"/>
      <c r="PCT1" s="722"/>
      <c r="PCU1" s="722"/>
      <c r="PCV1" s="722"/>
      <c r="PCW1" s="721"/>
      <c r="PCX1" s="722"/>
      <c r="PCY1" s="722"/>
      <c r="PCZ1" s="722"/>
      <c r="PDA1" s="721"/>
      <c r="PDB1" s="722"/>
      <c r="PDC1" s="722"/>
      <c r="PDD1" s="722"/>
      <c r="PDE1" s="721"/>
      <c r="PDF1" s="722"/>
      <c r="PDG1" s="722"/>
      <c r="PDH1" s="722"/>
      <c r="PDI1" s="721"/>
      <c r="PDJ1" s="722"/>
      <c r="PDK1" s="722"/>
      <c r="PDL1" s="722"/>
      <c r="PDM1" s="721"/>
      <c r="PDN1" s="722"/>
      <c r="PDO1" s="722"/>
      <c r="PDP1" s="722"/>
      <c r="PDQ1" s="721"/>
      <c r="PDR1" s="722"/>
      <c r="PDS1" s="722"/>
      <c r="PDT1" s="722"/>
      <c r="PDU1" s="721"/>
      <c r="PDV1" s="722"/>
      <c r="PDW1" s="722"/>
      <c r="PDX1" s="722"/>
      <c r="PDY1" s="721"/>
      <c r="PDZ1" s="722"/>
      <c r="PEA1" s="722"/>
      <c r="PEB1" s="722"/>
      <c r="PEC1" s="721"/>
      <c r="PED1" s="722"/>
      <c r="PEE1" s="722"/>
      <c r="PEF1" s="722"/>
      <c r="PEG1" s="721"/>
      <c r="PEH1" s="722"/>
      <c r="PEI1" s="722"/>
      <c r="PEJ1" s="722"/>
      <c r="PEK1" s="721"/>
      <c r="PEL1" s="722"/>
      <c r="PEM1" s="722"/>
      <c r="PEN1" s="722"/>
      <c r="PEO1" s="721"/>
      <c r="PEP1" s="722"/>
      <c r="PEQ1" s="722"/>
      <c r="PER1" s="722"/>
      <c r="PES1" s="721"/>
      <c r="PET1" s="722"/>
      <c r="PEU1" s="722"/>
      <c r="PEV1" s="722"/>
      <c r="PEW1" s="721"/>
      <c r="PEX1" s="722"/>
      <c r="PEY1" s="722"/>
      <c r="PEZ1" s="722"/>
      <c r="PFA1" s="721"/>
      <c r="PFB1" s="722"/>
      <c r="PFC1" s="722"/>
      <c r="PFD1" s="722"/>
      <c r="PFE1" s="721"/>
      <c r="PFF1" s="722"/>
      <c r="PFG1" s="722"/>
      <c r="PFH1" s="722"/>
      <c r="PFI1" s="721"/>
      <c r="PFJ1" s="722"/>
      <c r="PFK1" s="722"/>
      <c r="PFL1" s="722"/>
      <c r="PFM1" s="721"/>
      <c r="PFN1" s="722"/>
      <c r="PFO1" s="722"/>
      <c r="PFP1" s="722"/>
      <c r="PFQ1" s="721"/>
      <c r="PFR1" s="722"/>
      <c r="PFS1" s="722"/>
      <c r="PFT1" s="722"/>
      <c r="PFU1" s="721"/>
      <c r="PFV1" s="722"/>
      <c r="PFW1" s="722"/>
      <c r="PFX1" s="722"/>
      <c r="PFY1" s="721"/>
      <c r="PFZ1" s="722"/>
      <c r="PGA1" s="722"/>
      <c r="PGB1" s="722"/>
      <c r="PGC1" s="721"/>
      <c r="PGD1" s="722"/>
      <c r="PGE1" s="722"/>
      <c r="PGF1" s="722"/>
      <c r="PGG1" s="721"/>
      <c r="PGH1" s="722"/>
      <c r="PGI1" s="722"/>
      <c r="PGJ1" s="722"/>
      <c r="PGK1" s="721"/>
      <c r="PGL1" s="722"/>
      <c r="PGM1" s="722"/>
      <c r="PGN1" s="722"/>
      <c r="PGO1" s="721"/>
      <c r="PGP1" s="722"/>
      <c r="PGQ1" s="722"/>
      <c r="PGR1" s="722"/>
      <c r="PGS1" s="721"/>
      <c r="PGT1" s="722"/>
      <c r="PGU1" s="722"/>
      <c r="PGV1" s="722"/>
      <c r="PGW1" s="721"/>
      <c r="PGX1" s="722"/>
      <c r="PGY1" s="722"/>
      <c r="PGZ1" s="722"/>
      <c r="PHA1" s="721"/>
      <c r="PHB1" s="722"/>
      <c r="PHC1" s="722"/>
      <c r="PHD1" s="722"/>
      <c r="PHE1" s="721"/>
      <c r="PHF1" s="722"/>
      <c r="PHG1" s="722"/>
      <c r="PHH1" s="722"/>
      <c r="PHI1" s="721"/>
      <c r="PHJ1" s="722"/>
      <c r="PHK1" s="722"/>
      <c r="PHL1" s="722"/>
      <c r="PHM1" s="721"/>
      <c r="PHN1" s="722"/>
      <c r="PHO1" s="722"/>
      <c r="PHP1" s="722"/>
      <c r="PHQ1" s="721"/>
      <c r="PHR1" s="722"/>
      <c r="PHS1" s="722"/>
      <c r="PHT1" s="722"/>
      <c r="PHU1" s="721"/>
      <c r="PHV1" s="722"/>
      <c r="PHW1" s="722"/>
      <c r="PHX1" s="722"/>
      <c r="PHY1" s="721"/>
      <c r="PHZ1" s="722"/>
      <c r="PIA1" s="722"/>
      <c r="PIB1" s="722"/>
      <c r="PIC1" s="721"/>
      <c r="PID1" s="722"/>
      <c r="PIE1" s="722"/>
      <c r="PIF1" s="722"/>
      <c r="PIG1" s="721"/>
      <c r="PIH1" s="722"/>
      <c r="PII1" s="722"/>
      <c r="PIJ1" s="722"/>
      <c r="PIK1" s="721"/>
      <c r="PIL1" s="722"/>
      <c r="PIM1" s="722"/>
      <c r="PIN1" s="722"/>
      <c r="PIO1" s="721"/>
      <c r="PIP1" s="722"/>
      <c r="PIQ1" s="722"/>
      <c r="PIR1" s="722"/>
      <c r="PIS1" s="721"/>
      <c r="PIT1" s="722"/>
      <c r="PIU1" s="722"/>
      <c r="PIV1" s="722"/>
      <c r="PIW1" s="721"/>
      <c r="PIX1" s="722"/>
      <c r="PIY1" s="722"/>
      <c r="PIZ1" s="722"/>
      <c r="PJA1" s="721"/>
      <c r="PJB1" s="722"/>
      <c r="PJC1" s="722"/>
      <c r="PJD1" s="722"/>
      <c r="PJE1" s="721"/>
      <c r="PJF1" s="722"/>
      <c r="PJG1" s="722"/>
      <c r="PJH1" s="722"/>
      <c r="PJI1" s="721"/>
      <c r="PJJ1" s="722"/>
      <c r="PJK1" s="722"/>
      <c r="PJL1" s="722"/>
      <c r="PJM1" s="721"/>
      <c r="PJN1" s="722"/>
      <c r="PJO1" s="722"/>
      <c r="PJP1" s="722"/>
      <c r="PJQ1" s="721"/>
      <c r="PJR1" s="722"/>
      <c r="PJS1" s="722"/>
      <c r="PJT1" s="722"/>
      <c r="PJU1" s="721"/>
      <c r="PJV1" s="722"/>
      <c r="PJW1" s="722"/>
      <c r="PJX1" s="722"/>
      <c r="PJY1" s="721"/>
      <c r="PJZ1" s="722"/>
      <c r="PKA1" s="722"/>
      <c r="PKB1" s="722"/>
      <c r="PKC1" s="721"/>
      <c r="PKD1" s="722"/>
      <c r="PKE1" s="722"/>
      <c r="PKF1" s="722"/>
      <c r="PKG1" s="721"/>
      <c r="PKH1" s="722"/>
      <c r="PKI1" s="722"/>
      <c r="PKJ1" s="722"/>
      <c r="PKK1" s="721"/>
      <c r="PKL1" s="722"/>
      <c r="PKM1" s="722"/>
      <c r="PKN1" s="722"/>
      <c r="PKO1" s="721"/>
      <c r="PKP1" s="722"/>
      <c r="PKQ1" s="722"/>
      <c r="PKR1" s="722"/>
      <c r="PKS1" s="721"/>
      <c r="PKT1" s="722"/>
      <c r="PKU1" s="722"/>
      <c r="PKV1" s="722"/>
      <c r="PKW1" s="721"/>
      <c r="PKX1" s="722"/>
      <c r="PKY1" s="722"/>
      <c r="PKZ1" s="722"/>
      <c r="PLA1" s="721"/>
      <c r="PLB1" s="722"/>
      <c r="PLC1" s="722"/>
      <c r="PLD1" s="722"/>
      <c r="PLE1" s="721"/>
      <c r="PLF1" s="722"/>
      <c r="PLG1" s="722"/>
      <c r="PLH1" s="722"/>
      <c r="PLI1" s="721"/>
      <c r="PLJ1" s="722"/>
      <c r="PLK1" s="722"/>
      <c r="PLL1" s="722"/>
      <c r="PLM1" s="721"/>
      <c r="PLN1" s="722"/>
      <c r="PLO1" s="722"/>
      <c r="PLP1" s="722"/>
      <c r="PLQ1" s="721"/>
      <c r="PLR1" s="722"/>
      <c r="PLS1" s="722"/>
      <c r="PLT1" s="722"/>
      <c r="PLU1" s="721"/>
      <c r="PLV1" s="722"/>
      <c r="PLW1" s="722"/>
      <c r="PLX1" s="722"/>
      <c r="PLY1" s="721"/>
      <c r="PLZ1" s="722"/>
      <c r="PMA1" s="722"/>
      <c r="PMB1" s="722"/>
      <c r="PMC1" s="721"/>
      <c r="PMD1" s="722"/>
      <c r="PME1" s="722"/>
      <c r="PMF1" s="722"/>
      <c r="PMG1" s="721"/>
      <c r="PMH1" s="722"/>
      <c r="PMI1" s="722"/>
      <c r="PMJ1" s="722"/>
      <c r="PMK1" s="721"/>
      <c r="PML1" s="722"/>
      <c r="PMM1" s="722"/>
      <c r="PMN1" s="722"/>
      <c r="PMO1" s="721"/>
      <c r="PMP1" s="722"/>
      <c r="PMQ1" s="722"/>
      <c r="PMR1" s="722"/>
      <c r="PMS1" s="721"/>
      <c r="PMT1" s="722"/>
      <c r="PMU1" s="722"/>
      <c r="PMV1" s="722"/>
      <c r="PMW1" s="721"/>
      <c r="PMX1" s="722"/>
      <c r="PMY1" s="722"/>
      <c r="PMZ1" s="722"/>
      <c r="PNA1" s="721"/>
      <c r="PNB1" s="722"/>
      <c r="PNC1" s="722"/>
      <c r="PND1" s="722"/>
      <c r="PNE1" s="721"/>
      <c r="PNF1" s="722"/>
      <c r="PNG1" s="722"/>
      <c r="PNH1" s="722"/>
      <c r="PNI1" s="721"/>
      <c r="PNJ1" s="722"/>
      <c r="PNK1" s="722"/>
      <c r="PNL1" s="722"/>
      <c r="PNM1" s="721"/>
      <c r="PNN1" s="722"/>
      <c r="PNO1" s="722"/>
      <c r="PNP1" s="722"/>
      <c r="PNQ1" s="721"/>
      <c r="PNR1" s="722"/>
      <c r="PNS1" s="722"/>
      <c r="PNT1" s="722"/>
      <c r="PNU1" s="721"/>
      <c r="PNV1" s="722"/>
      <c r="PNW1" s="722"/>
      <c r="PNX1" s="722"/>
      <c r="PNY1" s="721"/>
      <c r="PNZ1" s="722"/>
      <c r="POA1" s="722"/>
      <c r="POB1" s="722"/>
      <c r="POC1" s="721"/>
      <c r="POD1" s="722"/>
      <c r="POE1" s="722"/>
      <c r="POF1" s="722"/>
      <c r="POG1" s="721"/>
      <c r="POH1" s="722"/>
      <c r="POI1" s="722"/>
      <c r="POJ1" s="722"/>
      <c r="POK1" s="721"/>
      <c r="POL1" s="722"/>
      <c r="POM1" s="722"/>
      <c r="PON1" s="722"/>
      <c r="POO1" s="721"/>
      <c r="POP1" s="722"/>
      <c r="POQ1" s="722"/>
      <c r="POR1" s="722"/>
      <c r="POS1" s="721"/>
      <c r="POT1" s="722"/>
      <c r="POU1" s="722"/>
      <c r="POV1" s="722"/>
      <c r="POW1" s="721"/>
      <c r="POX1" s="722"/>
      <c r="POY1" s="722"/>
      <c r="POZ1" s="722"/>
      <c r="PPA1" s="721"/>
      <c r="PPB1" s="722"/>
      <c r="PPC1" s="722"/>
      <c r="PPD1" s="722"/>
      <c r="PPE1" s="721"/>
      <c r="PPF1" s="722"/>
      <c r="PPG1" s="722"/>
      <c r="PPH1" s="722"/>
      <c r="PPI1" s="721"/>
      <c r="PPJ1" s="722"/>
      <c r="PPK1" s="722"/>
      <c r="PPL1" s="722"/>
      <c r="PPM1" s="721"/>
      <c r="PPN1" s="722"/>
      <c r="PPO1" s="722"/>
      <c r="PPP1" s="722"/>
      <c r="PPQ1" s="721"/>
      <c r="PPR1" s="722"/>
      <c r="PPS1" s="722"/>
      <c r="PPT1" s="722"/>
      <c r="PPU1" s="721"/>
      <c r="PPV1" s="722"/>
      <c r="PPW1" s="722"/>
      <c r="PPX1" s="722"/>
      <c r="PPY1" s="721"/>
      <c r="PPZ1" s="722"/>
      <c r="PQA1" s="722"/>
      <c r="PQB1" s="722"/>
      <c r="PQC1" s="721"/>
      <c r="PQD1" s="722"/>
      <c r="PQE1" s="722"/>
      <c r="PQF1" s="722"/>
      <c r="PQG1" s="721"/>
      <c r="PQH1" s="722"/>
      <c r="PQI1" s="722"/>
      <c r="PQJ1" s="722"/>
      <c r="PQK1" s="721"/>
      <c r="PQL1" s="722"/>
      <c r="PQM1" s="722"/>
      <c r="PQN1" s="722"/>
      <c r="PQO1" s="721"/>
      <c r="PQP1" s="722"/>
      <c r="PQQ1" s="722"/>
      <c r="PQR1" s="722"/>
      <c r="PQS1" s="721"/>
      <c r="PQT1" s="722"/>
      <c r="PQU1" s="722"/>
      <c r="PQV1" s="722"/>
      <c r="PQW1" s="721"/>
      <c r="PQX1" s="722"/>
      <c r="PQY1" s="722"/>
      <c r="PQZ1" s="722"/>
      <c r="PRA1" s="721"/>
      <c r="PRB1" s="722"/>
      <c r="PRC1" s="722"/>
      <c r="PRD1" s="722"/>
      <c r="PRE1" s="721"/>
      <c r="PRF1" s="722"/>
      <c r="PRG1" s="722"/>
      <c r="PRH1" s="722"/>
      <c r="PRI1" s="721"/>
      <c r="PRJ1" s="722"/>
      <c r="PRK1" s="722"/>
      <c r="PRL1" s="722"/>
      <c r="PRM1" s="721"/>
      <c r="PRN1" s="722"/>
      <c r="PRO1" s="722"/>
      <c r="PRP1" s="722"/>
      <c r="PRQ1" s="721"/>
      <c r="PRR1" s="722"/>
      <c r="PRS1" s="722"/>
      <c r="PRT1" s="722"/>
      <c r="PRU1" s="721"/>
      <c r="PRV1" s="722"/>
      <c r="PRW1" s="722"/>
      <c r="PRX1" s="722"/>
      <c r="PRY1" s="721"/>
      <c r="PRZ1" s="722"/>
      <c r="PSA1" s="722"/>
      <c r="PSB1" s="722"/>
      <c r="PSC1" s="721"/>
      <c r="PSD1" s="722"/>
      <c r="PSE1" s="722"/>
      <c r="PSF1" s="722"/>
      <c r="PSG1" s="721"/>
      <c r="PSH1" s="722"/>
      <c r="PSI1" s="722"/>
      <c r="PSJ1" s="722"/>
      <c r="PSK1" s="721"/>
      <c r="PSL1" s="722"/>
      <c r="PSM1" s="722"/>
      <c r="PSN1" s="722"/>
      <c r="PSO1" s="721"/>
      <c r="PSP1" s="722"/>
      <c r="PSQ1" s="722"/>
      <c r="PSR1" s="722"/>
      <c r="PSS1" s="721"/>
      <c r="PST1" s="722"/>
      <c r="PSU1" s="722"/>
      <c r="PSV1" s="722"/>
      <c r="PSW1" s="721"/>
      <c r="PSX1" s="722"/>
      <c r="PSY1" s="722"/>
      <c r="PSZ1" s="722"/>
      <c r="PTA1" s="721"/>
      <c r="PTB1" s="722"/>
      <c r="PTC1" s="722"/>
      <c r="PTD1" s="722"/>
      <c r="PTE1" s="721"/>
      <c r="PTF1" s="722"/>
      <c r="PTG1" s="722"/>
      <c r="PTH1" s="722"/>
      <c r="PTI1" s="721"/>
      <c r="PTJ1" s="722"/>
      <c r="PTK1" s="722"/>
      <c r="PTL1" s="722"/>
      <c r="PTM1" s="721"/>
      <c r="PTN1" s="722"/>
      <c r="PTO1" s="722"/>
      <c r="PTP1" s="722"/>
      <c r="PTQ1" s="721"/>
      <c r="PTR1" s="722"/>
      <c r="PTS1" s="722"/>
      <c r="PTT1" s="722"/>
      <c r="PTU1" s="721"/>
      <c r="PTV1" s="722"/>
      <c r="PTW1" s="722"/>
      <c r="PTX1" s="722"/>
      <c r="PTY1" s="721"/>
      <c r="PTZ1" s="722"/>
      <c r="PUA1" s="722"/>
      <c r="PUB1" s="722"/>
      <c r="PUC1" s="721"/>
      <c r="PUD1" s="722"/>
      <c r="PUE1" s="722"/>
      <c r="PUF1" s="722"/>
      <c r="PUG1" s="721"/>
      <c r="PUH1" s="722"/>
      <c r="PUI1" s="722"/>
      <c r="PUJ1" s="722"/>
      <c r="PUK1" s="721"/>
      <c r="PUL1" s="722"/>
      <c r="PUM1" s="722"/>
      <c r="PUN1" s="722"/>
      <c r="PUO1" s="721"/>
      <c r="PUP1" s="722"/>
      <c r="PUQ1" s="722"/>
      <c r="PUR1" s="722"/>
      <c r="PUS1" s="721"/>
      <c r="PUT1" s="722"/>
      <c r="PUU1" s="722"/>
      <c r="PUV1" s="722"/>
      <c r="PUW1" s="721"/>
      <c r="PUX1" s="722"/>
      <c r="PUY1" s="722"/>
      <c r="PUZ1" s="722"/>
      <c r="PVA1" s="721"/>
      <c r="PVB1" s="722"/>
      <c r="PVC1" s="722"/>
      <c r="PVD1" s="722"/>
      <c r="PVE1" s="721"/>
      <c r="PVF1" s="722"/>
      <c r="PVG1" s="722"/>
      <c r="PVH1" s="722"/>
      <c r="PVI1" s="721"/>
      <c r="PVJ1" s="722"/>
      <c r="PVK1" s="722"/>
      <c r="PVL1" s="722"/>
      <c r="PVM1" s="721"/>
      <c r="PVN1" s="722"/>
      <c r="PVO1" s="722"/>
      <c r="PVP1" s="722"/>
      <c r="PVQ1" s="721"/>
      <c r="PVR1" s="722"/>
      <c r="PVS1" s="722"/>
      <c r="PVT1" s="722"/>
      <c r="PVU1" s="721"/>
      <c r="PVV1" s="722"/>
      <c r="PVW1" s="722"/>
      <c r="PVX1" s="722"/>
      <c r="PVY1" s="721"/>
      <c r="PVZ1" s="722"/>
      <c r="PWA1" s="722"/>
      <c r="PWB1" s="722"/>
      <c r="PWC1" s="721"/>
      <c r="PWD1" s="722"/>
      <c r="PWE1" s="722"/>
      <c r="PWF1" s="722"/>
      <c r="PWG1" s="721"/>
      <c r="PWH1" s="722"/>
      <c r="PWI1" s="722"/>
      <c r="PWJ1" s="722"/>
      <c r="PWK1" s="721"/>
      <c r="PWL1" s="722"/>
      <c r="PWM1" s="722"/>
      <c r="PWN1" s="722"/>
      <c r="PWO1" s="721"/>
      <c r="PWP1" s="722"/>
      <c r="PWQ1" s="722"/>
      <c r="PWR1" s="722"/>
      <c r="PWS1" s="721"/>
      <c r="PWT1" s="722"/>
      <c r="PWU1" s="722"/>
      <c r="PWV1" s="722"/>
      <c r="PWW1" s="721"/>
      <c r="PWX1" s="722"/>
      <c r="PWY1" s="722"/>
      <c r="PWZ1" s="722"/>
      <c r="PXA1" s="721"/>
      <c r="PXB1" s="722"/>
      <c r="PXC1" s="722"/>
      <c r="PXD1" s="722"/>
      <c r="PXE1" s="721"/>
      <c r="PXF1" s="722"/>
      <c r="PXG1" s="722"/>
      <c r="PXH1" s="722"/>
      <c r="PXI1" s="721"/>
      <c r="PXJ1" s="722"/>
      <c r="PXK1" s="722"/>
      <c r="PXL1" s="722"/>
      <c r="PXM1" s="721"/>
      <c r="PXN1" s="722"/>
      <c r="PXO1" s="722"/>
      <c r="PXP1" s="722"/>
      <c r="PXQ1" s="721"/>
      <c r="PXR1" s="722"/>
      <c r="PXS1" s="722"/>
      <c r="PXT1" s="722"/>
      <c r="PXU1" s="721"/>
      <c r="PXV1" s="722"/>
      <c r="PXW1" s="722"/>
      <c r="PXX1" s="722"/>
      <c r="PXY1" s="721"/>
      <c r="PXZ1" s="722"/>
      <c r="PYA1" s="722"/>
      <c r="PYB1" s="722"/>
      <c r="PYC1" s="721"/>
      <c r="PYD1" s="722"/>
      <c r="PYE1" s="722"/>
      <c r="PYF1" s="722"/>
      <c r="PYG1" s="721"/>
      <c r="PYH1" s="722"/>
      <c r="PYI1" s="722"/>
      <c r="PYJ1" s="722"/>
      <c r="PYK1" s="721"/>
      <c r="PYL1" s="722"/>
      <c r="PYM1" s="722"/>
      <c r="PYN1" s="722"/>
      <c r="PYO1" s="721"/>
      <c r="PYP1" s="722"/>
      <c r="PYQ1" s="722"/>
      <c r="PYR1" s="722"/>
      <c r="PYS1" s="721"/>
      <c r="PYT1" s="722"/>
      <c r="PYU1" s="722"/>
      <c r="PYV1" s="722"/>
      <c r="PYW1" s="721"/>
      <c r="PYX1" s="722"/>
      <c r="PYY1" s="722"/>
      <c r="PYZ1" s="722"/>
      <c r="PZA1" s="721"/>
      <c r="PZB1" s="722"/>
      <c r="PZC1" s="722"/>
      <c r="PZD1" s="722"/>
      <c r="PZE1" s="721"/>
      <c r="PZF1" s="722"/>
      <c r="PZG1" s="722"/>
      <c r="PZH1" s="722"/>
      <c r="PZI1" s="721"/>
      <c r="PZJ1" s="722"/>
      <c r="PZK1" s="722"/>
      <c r="PZL1" s="722"/>
      <c r="PZM1" s="721"/>
      <c r="PZN1" s="722"/>
      <c r="PZO1" s="722"/>
      <c r="PZP1" s="722"/>
      <c r="PZQ1" s="721"/>
      <c r="PZR1" s="722"/>
      <c r="PZS1" s="722"/>
      <c r="PZT1" s="722"/>
      <c r="PZU1" s="721"/>
      <c r="PZV1" s="722"/>
      <c r="PZW1" s="722"/>
      <c r="PZX1" s="722"/>
      <c r="PZY1" s="721"/>
      <c r="PZZ1" s="722"/>
      <c r="QAA1" s="722"/>
      <c r="QAB1" s="722"/>
      <c r="QAC1" s="721"/>
      <c r="QAD1" s="722"/>
      <c r="QAE1" s="722"/>
      <c r="QAF1" s="722"/>
      <c r="QAG1" s="721"/>
      <c r="QAH1" s="722"/>
      <c r="QAI1" s="722"/>
      <c r="QAJ1" s="722"/>
      <c r="QAK1" s="721"/>
      <c r="QAL1" s="722"/>
      <c r="QAM1" s="722"/>
      <c r="QAN1" s="722"/>
      <c r="QAO1" s="721"/>
      <c r="QAP1" s="722"/>
      <c r="QAQ1" s="722"/>
      <c r="QAR1" s="722"/>
      <c r="QAS1" s="721"/>
      <c r="QAT1" s="722"/>
      <c r="QAU1" s="722"/>
      <c r="QAV1" s="722"/>
      <c r="QAW1" s="721"/>
      <c r="QAX1" s="722"/>
      <c r="QAY1" s="722"/>
      <c r="QAZ1" s="722"/>
      <c r="QBA1" s="721"/>
      <c r="QBB1" s="722"/>
      <c r="QBC1" s="722"/>
      <c r="QBD1" s="722"/>
      <c r="QBE1" s="721"/>
      <c r="QBF1" s="722"/>
      <c r="QBG1" s="722"/>
      <c r="QBH1" s="722"/>
      <c r="QBI1" s="721"/>
      <c r="QBJ1" s="722"/>
      <c r="QBK1" s="722"/>
      <c r="QBL1" s="722"/>
      <c r="QBM1" s="721"/>
      <c r="QBN1" s="722"/>
      <c r="QBO1" s="722"/>
      <c r="QBP1" s="722"/>
      <c r="QBQ1" s="721"/>
      <c r="QBR1" s="722"/>
      <c r="QBS1" s="722"/>
      <c r="QBT1" s="722"/>
      <c r="QBU1" s="721"/>
      <c r="QBV1" s="722"/>
      <c r="QBW1" s="722"/>
      <c r="QBX1" s="722"/>
      <c r="QBY1" s="721"/>
      <c r="QBZ1" s="722"/>
      <c r="QCA1" s="722"/>
      <c r="QCB1" s="722"/>
      <c r="QCC1" s="721"/>
      <c r="QCD1" s="722"/>
      <c r="QCE1" s="722"/>
      <c r="QCF1" s="722"/>
      <c r="QCG1" s="721"/>
      <c r="QCH1" s="722"/>
      <c r="QCI1" s="722"/>
      <c r="QCJ1" s="722"/>
      <c r="QCK1" s="721"/>
      <c r="QCL1" s="722"/>
      <c r="QCM1" s="722"/>
      <c r="QCN1" s="722"/>
      <c r="QCO1" s="721"/>
      <c r="QCP1" s="722"/>
      <c r="QCQ1" s="722"/>
      <c r="QCR1" s="722"/>
      <c r="QCS1" s="721"/>
      <c r="QCT1" s="722"/>
      <c r="QCU1" s="722"/>
      <c r="QCV1" s="722"/>
      <c r="QCW1" s="721"/>
      <c r="QCX1" s="722"/>
      <c r="QCY1" s="722"/>
      <c r="QCZ1" s="722"/>
      <c r="QDA1" s="721"/>
      <c r="QDB1" s="722"/>
      <c r="QDC1" s="722"/>
      <c r="QDD1" s="722"/>
      <c r="QDE1" s="721"/>
      <c r="QDF1" s="722"/>
      <c r="QDG1" s="722"/>
      <c r="QDH1" s="722"/>
      <c r="QDI1" s="721"/>
      <c r="QDJ1" s="722"/>
      <c r="QDK1" s="722"/>
      <c r="QDL1" s="722"/>
      <c r="QDM1" s="721"/>
      <c r="QDN1" s="722"/>
      <c r="QDO1" s="722"/>
      <c r="QDP1" s="722"/>
      <c r="QDQ1" s="721"/>
      <c r="QDR1" s="722"/>
      <c r="QDS1" s="722"/>
      <c r="QDT1" s="722"/>
      <c r="QDU1" s="721"/>
      <c r="QDV1" s="722"/>
      <c r="QDW1" s="722"/>
      <c r="QDX1" s="722"/>
      <c r="QDY1" s="721"/>
      <c r="QDZ1" s="722"/>
      <c r="QEA1" s="722"/>
      <c r="QEB1" s="722"/>
      <c r="QEC1" s="721"/>
      <c r="QED1" s="722"/>
      <c r="QEE1" s="722"/>
      <c r="QEF1" s="722"/>
      <c r="QEG1" s="721"/>
      <c r="QEH1" s="722"/>
      <c r="QEI1" s="722"/>
      <c r="QEJ1" s="722"/>
      <c r="QEK1" s="721"/>
      <c r="QEL1" s="722"/>
      <c r="QEM1" s="722"/>
      <c r="QEN1" s="722"/>
      <c r="QEO1" s="721"/>
      <c r="QEP1" s="722"/>
      <c r="QEQ1" s="722"/>
      <c r="QER1" s="722"/>
      <c r="QES1" s="721"/>
      <c r="QET1" s="722"/>
      <c r="QEU1" s="722"/>
      <c r="QEV1" s="722"/>
      <c r="QEW1" s="721"/>
      <c r="QEX1" s="722"/>
      <c r="QEY1" s="722"/>
      <c r="QEZ1" s="722"/>
      <c r="QFA1" s="721"/>
      <c r="QFB1" s="722"/>
      <c r="QFC1" s="722"/>
      <c r="QFD1" s="722"/>
      <c r="QFE1" s="721"/>
      <c r="QFF1" s="722"/>
      <c r="QFG1" s="722"/>
      <c r="QFH1" s="722"/>
      <c r="QFI1" s="721"/>
      <c r="QFJ1" s="722"/>
      <c r="QFK1" s="722"/>
      <c r="QFL1" s="722"/>
      <c r="QFM1" s="721"/>
      <c r="QFN1" s="722"/>
      <c r="QFO1" s="722"/>
      <c r="QFP1" s="722"/>
      <c r="QFQ1" s="721"/>
      <c r="QFR1" s="722"/>
      <c r="QFS1" s="722"/>
      <c r="QFT1" s="722"/>
      <c r="QFU1" s="721"/>
      <c r="QFV1" s="722"/>
      <c r="QFW1" s="722"/>
      <c r="QFX1" s="722"/>
      <c r="QFY1" s="721"/>
      <c r="QFZ1" s="722"/>
      <c r="QGA1" s="722"/>
      <c r="QGB1" s="722"/>
      <c r="QGC1" s="721"/>
      <c r="QGD1" s="722"/>
      <c r="QGE1" s="722"/>
      <c r="QGF1" s="722"/>
      <c r="QGG1" s="721"/>
      <c r="QGH1" s="722"/>
      <c r="QGI1" s="722"/>
      <c r="QGJ1" s="722"/>
      <c r="QGK1" s="721"/>
      <c r="QGL1" s="722"/>
      <c r="QGM1" s="722"/>
      <c r="QGN1" s="722"/>
      <c r="QGO1" s="721"/>
      <c r="QGP1" s="722"/>
      <c r="QGQ1" s="722"/>
      <c r="QGR1" s="722"/>
      <c r="QGS1" s="721"/>
      <c r="QGT1" s="722"/>
      <c r="QGU1" s="722"/>
      <c r="QGV1" s="722"/>
      <c r="QGW1" s="721"/>
      <c r="QGX1" s="722"/>
      <c r="QGY1" s="722"/>
      <c r="QGZ1" s="722"/>
      <c r="QHA1" s="721"/>
      <c r="QHB1" s="722"/>
      <c r="QHC1" s="722"/>
      <c r="QHD1" s="722"/>
      <c r="QHE1" s="721"/>
      <c r="QHF1" s="722"/>
      <c r="QHG1" s="722"/>
      <c r="QHH1" s="722"/>
      <c r="QHI1" s="721"/>
      <c r="QHJ1" s="722"/>
      <c r="QHK1" s="722"/>
      <c r="QHL1" s="722"/>
      <c r="QHM1" s="721"/>
      <c r="QHN1" s="722"/>
      <c r="QHO1" s="722"/>
      <c r="QHP1" s="722"/>
      <c r="QHQ1" s="721"/>
      <c r="QHR1" s="722"/>
      <c r="QHS1" s="722"/>
      <c r="QHT1" s="722"/>
      <c r="QHU1" s="721"/>
      <c r="QHV1" s="722"/>
      <c r="QHW1" s="722"/>
      <c r="QHX1" s="722"/>
      <c r="QHY1" s="721"/>
      <c r="QHZ1" s="722"/>
      <c r="QIA1" s="722"/>
      <c r="QIB1" s="722"/>
      <c r="QIC1" s="721"/>
      <c r="QID1" s="722"/>
      <c r="QIE1" s="722"/>
      <c r="QIF1" s="722"/>
      <c r="QIG1" s="721"/>
      <c r="QIH1" s="722"/>
      <c r="QII1" s="722"/>
      <c r="QIJ1" s="722"/>
      <c r="QIK1" s="721"/>
      <c r="QIL1" s="722"/>
      <c r="QIM1" s="722"/>
      <c r="QIN1" s="722"/>
      <c r="QIO1" s="721"/>
      <c r="QIP1" s="722"/>
      <c r="QIQ1" s="722"/>
      <c r="QIR1" s="722"/>
      <c r="QIS1" s="721"/>
      <c r="QIT1" s="722"/>
      <c r="QIU1" s="722"/>
      <c r="QIV1" s="722"/>
      <c r="QIW1" s="721"/>
      <c r="QIX1" s="722"/>
      <c r="QIY1" s="722"/>
      <c r="QIZ1" s="722"/>
      <c r="QJA1" s="721"/>
      <c r="QJB1" s="722"/>
      <c r="QJC1" s="722"/>
      <c r="QJD1" s="722"/>
      <c r="QJE1" s="721"/>
      <c r="QJF1" s="722"/>
      <c r="QJG1" s="722"/>
      <c r="QJH1" s="722"/>
      <c r="QJI1" s="721"/>
      <c r="QJJ1" s="722"/>
      <c r="QJK1" s="722"/>
      <c r="QJL1" s="722"/>
      <c r="QJM1" s="721"/>
      <c r="QJN1" s="722"/>
      <c r="QJO1" s="722"/>
      <c r="QJP1" s="722"/>
      <c r="QJQ1" s="721"/>
      <c r="QJR1" s="722"/>
      <c r="QJS1" s="722"/>
      <c r="QJT1" s="722"/>
      <c r="QJU1" s="721"/>
      <c r="QJV1" s="722"/>
      <c r="QJW1" s="722"/>
      <c r="QJX1" s="722"/>
      <c r="QJY1" s="721"/>
      <c r="QJZ1" s="722"/>
      <c r="QKA1" s="722"/>
      <c r="QKB1" s="722"/>
      <c r="QKC1" s="721"/>
      <c r="QKD1" s="722"/>
      <c r="QKE1" s="722"/>
      <c r="QKF1" s="722"/>
      <c r="QKG1" s="721"/>
      <c r="QKH1" s="722"/>
      <c r="QKI1" s="722"/>
      <c r="QKJ1" s="722"/>
      <c r="QKK1" s="721"/>
      <c r="QKL1" s="722"/>
      <c r="QKM1" s="722"/>
      <c r="QKN1" s="722"/>
      <c r="QKO1" s="721"/>
      <c r="QKP1" s="722"/>
      <c r="QKQ1" s="722"/>
      <c r="QKR1" s="722"/>
      <c r="QKS1" s="721"/>
      <c r="QKT1" s="722"/>
      <c r="QKU1" s="722"/>
      <c r="QKV1" s="722"/>
      <c r="QKW1" s="721"/>
      <c r="QKX1" s="722"/>
      <c r="QKY1" s="722"/>
      <c r="QKZ1" s="722"/>
      <c r="QLA1" s="721"/>
      <c r="QLB1" s="722"/>
      <c r="QLC1" s="722"/>
      <c r="QLD1" s="722"/>
      <c r="QLE1" s="721"/>
      <c r="QLF1" s="722"/>
      <c r="QLG1" s="722"/>
      <c r="QLH1" s="722"/>
      <c r="QLI1" s="721"/>
      <c r="QLJ1" s="722"/>
      <c r="QLK1" s="722"/>
      <c r="QLL1" s="722"/>
      <c r="QLM1" s="721"/>
      <c r="QLN1" s="722"/>
      <c r="QLO1" s="722"/>
      <c r="QLP1" s="722"/>
      <c r="QLQ1" s="721"/>
      <c r="QLR1" s="722"/>
      <c r="QLS1" s="722"/>
      <c r="QLT1" s="722"/>
      <c r="QLU1" s="721"/>
      <c r="QLV1" s="722"/>
      <c r="QLW1" s="722"/>
      <c r="QLX1" s="722"/>
      <c r="QLY1" s="721"/>
      <c r="QLZ1" s="722"/>
      <c r="QMA1" s="722"/>
      <c r="QMB1" s="722"/>
      <c r="QMC1" s="721"/>
      <c r="QMD1" s="722"/>
      <c r="QME1" s="722"/>
      <c r="QMF1" s="722"/>
      <c r="QMG1" s="721"/>
      <c r="QMH1" s="722"/>
      <c r="QMI1" s="722"/>
      <c r="QMJ1" s="722"/>
      <c r="QMK1" s="721"/>
      <c r="QML1" s="722"/>
      <c r="QMM1" s="722"/>
      <c r="QMN1" s="722"/>
      <c r="QMO1" s="721"/>
      <c r="QMP1" s="722"/>
      <c r="QMQ1" s="722"/>
      <c r="QMR1" s="722"/>
      <c r="QMS1" s="721"/>
      <c r="QMT1" s="722"/>
      <c r="QMU1" s="722"/>
      <c r="QMV1" s="722"/>
      <c r="QMW1" s="721"/>
      <c r="QMX1" s="722"/>
      <c r="QMY1" s="722"/>
      <c r="QMZ1" s="722"/>
      <c r="QNA1" s="721"/>
      <c r="QNB1" s="722"/>
      <c r="QNC1" s="722"/>
      <c r="QND1" s="722"/>
      <c r="QNE1" s="721"/>
      <c r="QNF1" s="722"/>
      <c r="QNG1" s="722"/>
      <c r="QNH1" s="722"/>
      <c r="QNI1" s="721"/>
      <c r="QNJ1" s="722"/>
      <c r="QNK1" s="722"/>
      <c r="QNL1" s="722"/>
      <c r="QNM1" s="721"/>
      <c r="QNN1" s="722"/>
      <c r="QNO1" s="722"/>
      <c r="QNP1" s="722"/>
      <c r="QNQ1" s="721"/>
      <c r="QNR1" s="722"/>
      <c r="QNS1" s="722"/>
      <c r="QNT1" s="722"/>
      <c r="QNU1" s="721"/>
      <c r="QNV1" s="722"/>
      <c r="QNW1" s="722"/>
      <c r="QNX1" s="722"/>
      <c r="QNY1" s="721"/>
      <c r="QNZ1" s="722"/>
      <c r="QOA1" s="722"/>
      <c r="QOB1" s="722"/>
      <c r="QOC1" s="721"/>
      <c r="QOD1" s="722"/>
      <c r="QOE1" s="722"/>
      <c r="QOF1" s="722"/>
      <c r="QOG1" s="721"/>
      <c r="QOH1" s="722"/>
      <c r="QOI1" s="722"/>
      <c r="QOJ1" s="722"/>
      <c r="QOK1" s="721"/>
      <c r="QOL1" s="722"/>
      <c r="QOM1" s="722"/>
      <c r="QON1" s="722"/>
      <c r="QOO1" s="721"/>
      <c r="QOP1" s="722"/>
      <c r="QOQ1" s="722"/>
      <c r="QOR1" s="722"/>
      <c r="QOS1" s="721"/>
      <c r="QOT1" s="722"/>
      <c r="QOU1" s="722"/>
      <c r="QOV1" s="722"/>
      <c r="QOW1" s="721"/>
      <c r="QOX1" s="722"/>
      <c r="QOY1" s="722"/>
      <c r="QOZ1" s="722"/>
      <c r="QPA1" s="721"/>
      <c r="QPB1" s="722"/>
      <c r="QPC1" s="722"/>
      <c r="QPD1" s="722"/>
      <c r="QPE1" s="721"/>
      <c r="QPF1" s="722"/>
      <c r="QPG1" s="722"/>
      <c r="QPH1" s="722"/>
      <c r="QPI1" s="721"/>
      <c r="QPJ1" s="722"/>
      <c r="QPK1" s="722"/>
      <c r="QPL1" s="722"/>
      <c r="QPM1" s="721"/>
      <c r="QPN1" s="722"/>
      <c r="QPO1" s="722"/>
      <c r="QPP1" s="722"/>
      <c r="QPQ1" s="721"/>
      <c r="QPR1" s="722"/>
      <c r="QPS1" s="722"/>
      <c r="QPT1" s="722"/>
      <c r="QPU1" s="721"/>
      <c r="QPV1" s="722"/>
      <c r="QPW1" s="722"/>
      <c r="QPX1" s="722"/>
      <c r="QPY1" s="721"/>
      <c r="QPZ1" s="722"/>
      <c r="QQA1" s="722"/>
      <c r="QQB1" s="722"/>
      <c r="QQC1" s="721"/>
      <c r="QQD1" s="722"/>
      <c r="QQE1" s="722"/>
      <c r="QQF1" s="722"/>
      <c r="QQG1" s="721"/>
      <c r="QQH1" s="722"/>
      <c r="QQI1" s="722"/>
      <c r="QQJ1" s="722"/>
      <c r="QQK1" s="721"/>
      <c r="QQL1" s="722"/>
      <c r="QQM1" s="722"/>
      <c r="QQN1" s="722"/>
      <c r="QQO1" s="721"/>
      <c r="QQP1" s="722"/>
      <c r="QQQ1" s="722"/>
      <c r="QQR1" s="722"/>
      <c r="QQS1" s="721"/>
      <c r="QQT1" s="722"/>
      <c r="QQU1" s="722"/>
      <c r="QQV1" s="722"/>
      <c r="QQW1" s="721"/>
      <c r="QQX1" s="722"/>
      <c r="QQY1" s="722"/>
      <c r="QQZ1" s="722"/>
      <c r="QRA1" s="721"/>
      <c r="QRB1" s="722"/>
      <c r="QRC1" s="722"/>
      <c r="QRD1" s="722"/>
      <c r="QRE1" s="721"/>
      <c r="QRF1" s="722"/>
      <c r="QRG1" s="722"/>
      <c r="QRH1" s="722"/>
      <c r="QRI1" s="721"/>
      <c r="QRJ1" s="722"/>
      <c r="QRK1" s="722"/>
      <c r="QRL1" s="722"/>
      <c r="QRM1" s="721"/>
      <c r="QRN1" s="722"/>
      <c r="QRO1" s="722"/>
      <c r="QRP1" s="722"/>
      <c r="QRQ1" s="721"/>
      <c r="QRR1" s="722"/>
      <c r="QRS1" s="722"/>
      <c r="QRT1" s="722"/>
      <c r="QRU1" s="721"/>
      <c r="QRV1" s="722"/>
      <c r="QRW1" s="722"/>
      <c r="QRX1" s="722"/>
      <c r="QRY1" s="721"/>
      <c r="QRZ1" s="722"/>
      <c r="QSA1" s="722"/>
      <c r="QSB1" s="722"/>
      <c r="QSC1" s="721"/>
      <c r="QSD1" s="722"/>
      <c r="QSE1" s="722"/>
      <c r="QSF1" s="722"/>
      <c r="QSG1" s="721"/>
      <c r="QSH1" s="722"/>
      <c r="QSI1" s="722"/>
      <c r="QSJ1" s="722"/>
      <c r="QSK1" s="721"/>
      <c r="QSL1" s="722"/>
      <c r="QSM1" s="722"/>
      <c r="QSN1" s="722"/>
      <c r="QSO1" s="721"/>
      <c r="QSP1" s="722"/>
      <c r="QSQ1" s="722"/>
      <c r="QSR1" s="722"/>
      <c r="QSS1" s="721"/>
      <c r="QST1" s="722"/>
      <c r="QSU1" s="722"/>
      <c r="QSV1" s="722"/>
      <c r="QSW1" s="721"/>
      <c r="QSX1" s="722"/>
      <c r="QSY1" s="722"/>
      <c r="QSZ1" s="722"/>
      <c r="QTA1" s="721"/>
      <c r="QTB1" s="722"/>
      <c r="QTC1" s="722"/>
      <c r="QTD1" s="722"/>
      <c r="QTE1" s="721"/>
      <c r="QTF1" s="722"/>
      <c r="QTG1" s="722"/>
      <c r="QTH1" s="722"/>
      <c r="QTI1" s="721"/>
      <c r="QTJ1" s="722"/>
      <c r="QTK1" s="722"/>
      <c r="QTL1" s="722"/>
      <c r="QTM1" s="721"/>
      <c r="QTN1" s="722"/>
      <c r="QTO1" s="722"/>
      <c r="QTP1" s="722"/>
      <c r="QTQ1" s="721"/>
      <c r="QTR1" s="722"/>
      <c r="QTS1" s="722"/>
      <c r="QTT1" s="722"/>
      <c r="QTU1" s="721"/>
      <c r="QTV1" s="722"/>
      <c r="QTW1" s="722"/>
      <c r="QTX1" s="722"/>
      <c r="QTY1" s="721"/>
      <c r="QTZ1" s="722"/>
      <c r="QUA1" s="722"/>
      <c r="QUB1" s="722"/>
      <c r="QUC1" s="721"/>
      <c r="QUD1" s="722"/>
      <c r="QUE1" s="722"/>
      <c r="QUF1" s="722"/>
      <c r="QUG1" s="721"/>
      <c r="QUH1" s="722"/>
      <c r="QUI1" s="722"/>
      <c r="QUJ1" s="722"/>
      <c r="QUK1" s="721"/>
      <c r="QUL1" s="722"/>
      <c r="QUM1" s="722"/>
      <c r="QUN1" s="722"/>
      <c r="QUO1" s="721"/>
      <c r="QUP1" s="722"/>
      <c r="QUQ1" s="722"/>
      <c r="QUR1" s="722"/>
      <c r="QUS1" s="721"/>
      <c r="QUT1" s="722"/>
      <c r="QUU1" s="722"/>
      <c r="QUV1" s="722"/>
      <c r="QUW1" s="721"/>
      <c r="QUX1" s="722"/>
      <c r="QUY1" s="722"/>
      <c r="QUZ1" s="722"/>
      <c r="QVA1" s="721"/>
      <c r="QVB1" s="722"/>
      <c r="QVC1" s="722"/>
      <c r="QVD1" s="722"/>
      <c r="QVE1" s="721"/>
      <c r="QVF1" s="722"/>
      <c r="QVG1" s="722"/>
      <c r="QVH1" s="722"/>
      <c r="QVI1" s="721"/>
      <c r="QVJ1" s="722"/>
      <c r="QVK1" s="722"/>
      <c r="QVL1" s="722"/>
      <c r="QVM1" s="721"/>
      <c r="QVN1" s="722"/>
      <c r="QVO1" s="722"/>
      <c r="QVP1" s="722"/>
      <c r="QVQ1" s="721"/>
      <c r="QVR1" s="722"/>
      <c r="QVS1" s="722"/>
      <c r="QVT1" s="722"/>
      <c r="QVU1" s="721"/>
      <c r="QVV1" s="722"/>
      <c r="QVW1" s="722"/>
      <c r="QVX1" s="722"/>
      <c r="QVY1" s="721"/>
      <c r="QVZ1" s="722"/>
      <c r="QWA1" s="722"/>
      <c r="QWB1" s="722"/>
      <c r="QWC1" s="721"/>
      <c r="QWD1" s="722"/>
      <c r="QWE1" s="722"/>
      <c r="QWF1" s="722"/>
      <c r="QWG1" s="721"/>
      <c r="QWH1" s="722"/>
      <c r="QWI1" s="722"/>
      <c r="QWJ1" s="722"/>
      <c r="QWK1" s="721"/>
      <c r="QWL1" s="722"/>
      <c r="QWM1" s="722"/>
      <c r="QWN1" s="722"/>
      <c r="QWO1" s="721"/>
      <c r="QWP1" s="722"/>
      <c r="QWQ1" s="722"/>
      <c r="QWR1" s="722"/>
      <c r="QWS1" s="721"/>
      <c r="QWT1" s="722"/>
      <c r="QWU1" s="722"/>
      <c r="QWV1" s="722"/>
      <c r="QWW1" s="721"/>
      <c r="QWX1" s="722"/>
      <c r="QWY1" s="722"/>
      <c r="QWZ1" s="722"/>
      <c r="QXA1" s="721"/>
      <c r="QXB1" s="722"/>
      <c r="QXC1" s="722"/>
      <c r="QXD1" s="722"/>
      <c r="QXE1" s="721"/>
      <c r="QXF1" s="722"/>
      <c r="QXG1" s="722"/>
      <c r="QXH1" s="722"/>
      <c r="QXI1" s="721"/>
      <c r="QXJ1" s="722"/>
      <c r="QXK1" s="722"/>
      <c r="QXL1" s="722"/>
      <c r="QXM1" s="721"/>
      <c r="QXN1" s="722"/>
      <c r="QXO1" s="722"/>
      <c r="QXP1" s="722"/>
      <c r="QXQ1" s="721"/>
      <c r="QXR1" s="722"/>
      <c r="QXS1" s="722"/>
      <c r="QXT1" s="722"/>
      <c r="QXU1" s="721"/>
      <c r="QXV1" s="722"/>
      <c r="QXW1" s="722"/>
      <c r="QXX1" s="722"/>
      <c r="QXY1" s="721"/>
      <c r="QXZ1" s="722"/>
      <c r="QYA1" s="722"/>
      <c r="QYB1" s="722"/>
      <c r="QYC1" s="721"/>
      <c r="QYD1" s="722"/>
      <c r="QYE1" s="722"/>
      <c r="QYF1" s="722"/>
      <c r="QYG1" s="721"/>
      <c r="QYH1" s="722"/>
      <c r="QYI1" s="722"/>
      <c r="QYJ1" s="722"/>
      <c r="QYK1" s="721"/>
      <c r="QYL1" s="722"/>
      <c r="QYM1" s="722"/>
      <c r="QYN1" s="722"/>
      <c r="QYO1" s="721"/>
      <c r="QYP1" s="722"/>
      <c r="QYQ1" s="722"/>
      <c r="QYR1" s="722"/>
      <c r="QYS1" s="721"/>
      <c r="QYT1" s="722"/>
      <c r="QYU1" s="722"/>
      <c r="QYV1" s="722"/>
      <c r="QYW1" s="721"/>
      <c r="QYX1" s="722"/>
      <c r="QYY1" s="722"/>
      <c r="QYZ1" s="722"/>
      <c r="QZA1" s="721"/>
      <c r="QZB1" s="722"/>
      <c r="QZC1" s="722"/>
      <c r="QZD1" s="722"/>
      <c r="QZE1" s="721"/>
      <c r="QZF1" s="722"/>
      <c r="QZG1" s="722"/>
      <c r="QZH1" s="722"/>
      <c r="QZI1" s="721"/>
      <c r="QZJ1" s="722"/>
      <c r="QZK1" s="722"/>
      <c r="QZL1" s="722"/>
      <c r="QZM1" s="721"/>
      <c r="QZN1" s="722"/>
      <c r="QZO1" s="722"/>
      <c r="QZP1" s="722"/>
      <c r="QZQ1" s="721"/>
      <c r="QZR1" s="722"/>
      <c r="QZS1" s="722"/>
      <c r="QZT1" s="722"/>
      <c r="QZU1" s="721"/>
      <c r="QZV1" s="722"/>
      <c r="QZW1" s="722"/>
      <c r="QZX1" s="722"/>
      <c r="QZY1" s="721"/>
      <c r="QZZ1" s="722"/>
      <c r="RAA1" s="722"/>
      <c r="RAB1" s="722"/>
      <c r="RAC1" s="721"/>
      <c r="RAD1" s="722"/>
      <c r="RAE1" s="722"/>
      <c r="RAF1" s="722"/>
      <c r="RAG1" s="721"/>
      <c r="RAH1" s="722"/>
      <c r="RAI1" s="722"/>
      <c r="RAJ1" s="722"/>
      <c r="RAK1" s="721"/>
      <c r="RAL1" s="722"/>
      <c r="RAM1" s="722"/>
      <c r="RAN1" s="722"/>
      <c r="RAO1" s="721"/>
      <c r="RAP1" s="722"/>
      <c r="RAQ1" s="722"/>
      <c r="RAR1" s="722"/>
      <c r="RAS1" s="721"/>
      <c r="RAT1" s="722"/>
      <c r="RAU1" s="722"/>
      <c r="RAV1" s="722"/>
      <c r="RAW1" s="721"/>
      <c r="RAX1" s="722"/>
      <c r="RAY1" s="722"/>
      <c r="RAZ1" s="722"/>
      <c r="RBA1" s="721"/>
      <c r="RBB1" s="722"/>
      <c r="RBC1" s="722"/>
      <c r="RBD1" s="722"/>
      <c r="RBE1" s="721"/>
      <c r="RBF1" s="722"/>
      <c r="RBG1" s="722"/>
      <c r="RBH1" s="722"/>
      <c r="RBI1" s="721"/>
      <c r="RBJ1" s="722"/>
      <c r="RBK1" s="722"/>
      <c r="RBL1" s="722"/>
      <c r="RBM1" s="721"/>
      <c r="RBN1" s="722"/>
      <c r="RBO1" s="722"/>
      <c r="RBP1" s="722"/>
      <c r="RBQ1" s="721"/>
      <c r="RBR1" s="722"/>
      <c r="RBS1" s="722"/>
      <c r="RBT1" s="722"/>
      <c r="RBU1" s="721"/>
      <c r="RBV1" s="722"/>
      <c r="RBW1" s="722"/>
      <c r="RBX1" s="722"/>
      <c r="RBY1" s="721"/>
      <c r="RBZ1" s="722"/>
      <c r="RCA1" s="722"/>
      <c r="RCB1" s="722"/>
      <c r="RCC1" s="721"/>
      <c r="RCD1" s="722"/>
      <c r="RCE1" s="722"/>
      <c r="RCF1" s="722"/>
      <c r="RCG1" s="721"/>
      <c r="RCH1" s="722"/>
      <c r="RCI1" s="722"/>
      <c r="RCJ1" s="722"/>
      <c r="RCK1" s="721"/>
      <c r="RCL1" s="722"/>
      <c r="RCM1" s="722"/>
      <c r="RCN1" s="722"/>
      <c r="RCO1" s="721"/>
      <c r="RCP1" s="722"/>
      <c r="RCQ1" s="722"/>
      <c r="RCR1" s="722"/>
      <c r="RCS1" s="721"/>
      <c r="RCT1" s="722"/>
      <c r="RCU1" s="722"/>
      <c r="RCV1" s="722"/>
      <c r="RCW1" s="721"/>
      <c r="RCX1" s="722"/>
      <c r="RCY1" s="722"/>
      <c r="RCZ1" s="722"/>
      <c r="RDA1" s="721"/>
      <c r="RDB1" s="722"/>
      <c r="RDC1" s="722"/>
      <c r="RDD1" s="722"/>
      <c r="RDE1" s="721"/>
      <c r="RDF1" s="722"/>
      <c r="RDG1" s="722"/>
      <c r="RDH1" s="722"/>
      <c r="RDI1" s="721"/>
      <c r="RDJ1" s="722"/>
      <c r="RDK1" s="722"/>
      <c r="RDL1" s="722"/>
      <c r="RDM1" s="721"/>
      <c r="RDN1" s="722"/>
      <c r="RDO1" s="722"/>
      <c r="RDP1" s="722"/>
      <c r="RDQ1" s="721"/>
      <c r="RDR1" s="722"/>
      <c r="RDS1" s="722"/>
      <c r="RDT1" s="722"/>
      <c r="RDU1" s="721"/>
      <c r="RDV1" s="722"/>
      <c r="RDW1" s="722"/>
      <c r="RDX1" s="722"/>
      <c r="RDY1" s="721"/>
      <c r="RDZ1" s="722"/>
      <c r="REA1" s="722"/>
      <c r="REB1" s="722"/>
      <c r="REC1" s="721"/>
      <c r="RED1" s="722"/>
      <c r="REE1" s="722"/>
      <c r="REF1" s="722"/>
      <c r="REG1" s="721"/>
      <c r="REH1" s="722"/>
      <c r="REI1" s="722"/>
      <c r="REJ1" s="722"/>
      <c r="REK1" s="721"/>
      <c r="REL1" s="722"/>
      <c r="REM1" s="722"/>
      <c r="REN1" s="722"/>
      <c r="REO1" s="721"/>
      <c r="REP1" s="722"/>
      <c r="REQ1" s="722"/>
      <c r="RER1" s="722"/>
      <c r="RES1" s="721"/>
      <c r="RET1" s="722"/>
      <c r="REU1" s="722"/>
      <c r="REV1" s="722"/>
      <c r="REW1" s="721"/>
      <c r="REX1" s="722"/>
      <c r="REY1" s="722"/>
      <c r="REZ1" s="722"/>
      <c r="RFA1" s="721"/>
      <c r="RFB1" s="722"/>
      <c r="RFC1" s="722"/>
      <c r="RFD1" s="722"/>
      <c r="RFE1" s="721"/>
      <c r="RFF1" s="722"/>
      <c r="RFG1" s="722"/>
      <c r="RFH1" s="722"/>
      <c r="RFI1" s="721"/>
      <c r="RFJ1" s="722"/>
      <c r="RFK1" s="722"/>
      <c r="RFL1" s="722"/>
      <c r="RFM1" s="721"/>
      <c r="RFN1" s="722"/>
      <c r="RFO1" s="722"/>
      <c r="RFP1" s="722"/>
      <c r="RFQ1" s="721"/>
      <c r="RFR1" s="722"/>
      <c r="RFS1" s="722"/>
      <c r="RFT1" s="722"/>
      <c r="RFU1" s="721"/>
      <c r="RFV1" s="722"/>
      <c r="RFW1" s="722"/>
      <c r="RFX1" s="722"/>
      <c r="RFY1" s="721"/>
      <c r="RFZ1" s="722"/>
      <c r="RGA1" s="722"/>
      <c r="RGB1" s="722"/>
      <c r="RGC1" s="721"/>
      <c r="RGD1" s="722"/>
      <c r="RGE1" s="722"/>
      <c r="RGF1" s="722"/>
      <c r="RGG1" s="721"/>
      <c r="RGH1" s="722"/>
      <c r="RGI1" s="722"/>
      <c r="RGJ1" s="722"/>
      <c r="RGK1" s="721"/>
      <c r="RGL1" s="722"/>
      <c r="RGM1" s="722"/>
      <c r="RGN1" s="722"/>
      <c r="RGO1" s="721"/>
      <c r="RGP1" s="722"/>
      <c r="RGQ1" s="722"/>
      <c r="RGR1" s="722"/>
      <c r="RGS1" s="721"/>
      <c r="RGT1" s="722"/>
      <c r="RGU1" s="722"/>
      <c r="RGV1" s="722"/>
      <c r="RGW1" s="721"/>
      <c r="RGX1" s="722"/>
      <c r="RGY1" s="722"/>
      <c r="RGZ1" s="722"/>
      <c r="RHA1" s="721"/>
      <c r="RHB1" s="722"/>
      <c r="RHC1" s="722"/>
      <c r="RHD1" s="722"/>
      <c r="RHE1" s="721"/>
      <c r="RHF1" s="722"/>
      <c r="RHG1" s="722"/>
      <c r="RHH1" s="722"/>
      <c r="RHI1" s="721"/>
      <c r="RHJ1" s="722"/>
      <c r="RHK1" s="722"/>
      <c r="RHL1" s="722"/>
      <c r="RHM1" s="721"/>
      <c r="RHN1" s="722"/>
      <c r="RHO1" s="722"/>
      <c r="RHP1" s="722"/>
      <c r="RHQ1" s="721"/>
      <c r="RHR1" s="722"/>
      <c r="RHS1" s="722"/>
      <c r="RHT1" s="722"/>
      <c r="RHU1" s="721"/>
      <c r="RHV1" s="722"/>
      <c r="RHW1" s="722"/>
      <c r="RHX1" s="722"/>
      <c r="RHY1" s="721"/>
      <c r="RHZ1" s="722"/>
      <c r="RIA1" s="722"/>
      <c r="RIB1" s="722"/>
      <c r="RIC1" s="721"/>
      <c r="RID1" s="722"/>
      <c r="RIE1" s="722"/>
      <c r="RIF1" s="722"/>
      <c r="RIG1" s="721"/>
      <c r="RIH1" s="722"/>
      <c r="RII1" s="722"/>
      <c r="RIJ1" s="722"/>
      <c r="RIK1" s="721"/>
      <c r="RIL1" s="722"/>
      <c r="RIM1" s="722"/>
      <c r="RIN1" s="722"/>
      <c r="RIO1" s="721"/>
      <c r="RIP1" s="722"/>
      <c r="RIQ1" s="722"/>
      <c r="RIR1" s="722"/>
      <c r="RIS1" s="721"/>
      <c r="RIT1" s="722"/>
      <c r="RIU1" s="722"/>
      <c r="RIV1" s="722"/>
      <c r="RIW1" s="721"/>
      <c r="RIX1" s="722"/>
      <c r="RIY1" s="722"/>
      <c r="RIZ1" s="722"/>
      <c r="RJA1" s="721"/>
      <c r="RJB1" s="722"/>
      <c r="RJC1" s="722"/>
      <c r="RJD1" s="722"/>
      <c r="RJE1" s="721"/>
      <c r="RJF1" s="722"/>
      <c r="RJG1" s="722"/>
      <c r="RJH1" s="722"/>
      <c r="RJI1" s="721"/>
      <c r="RJJ1" s="722"/>
      <c r="RJK1" s="722"/>
      <c r="RJL1" s="722"/>
      <c r="RJM1" s="721"/>
      <c r="RJN1" s="722"/>
      <c r="RJO1" s="722"/>
      <c r="RJP1" s="722"/>
      <c r="RJQ1" s="721"/>
      <c r="RJR1" s="722"/>
      <c r="RJS1" s="722"/>
      <c r="RJT1" s="722"/>
      <c r="RJU1" s="721"/>
      <c r="RJV1" s="722"/>
      <c r="RJW1" s="722"/>
      <c r="RJX1" s="722"/>
      <c r="RJY1" s="721"/>
      <c r="RJZ1" s="722"/>
      <c r="RKA1" s="722"/>
      <c r="RKB1" s="722"/>
      <c r="RKC1" s="721"/>
      <c r="RKD1" s="722"/>
      <c r="RKE1" s="722"/>
      <c r="RKF1" s="722"/>
      <c r="RKG1" s="721"/>
      <c r="RKH1" s="722"/>
      <c r="RKI1" s="722"/>
      <c r="RKJ1" s="722"/>
      <c r="RKK1" s="721"/>
      <c r="RKL1" s="722"/>
      <c r="RKM1" s="722"/>
      <c r="RKN1" s="722"/>
      <c r="RKO1" s="721"/>
      <c r="RKP1" s="722"/>
      <c r="RKQ1" s="722"/>
      <c r="RKR1" s="722"/>
      <c r="RKS1" s="721"/>
      <c r="RKT1" s="722"/>
      <c r="RKU1" s="722"/>
      <c r="RKV1" s="722"/>
      <c r="RKW1" s="721"/>
      <c r="RKX1" s="722"/>
      <c r="RKY1" s="722"/>
      <c r="RKZ1" s="722"/>
      <c r="RLA1" s="721"/>
      <c r="RLB1" s="722"/>
      <c r="RLC1" s="722"/>
      <c r="RLD1" s="722"/>
      <c r="RLE1" s="721"/>
      <c r="RLF1" s="722"/>
      <c r="RLG1" s="722"/>
      <c r="RLH1" s="722"/>
      <c r="RLI1" s="721"/>
      <c r="RLJ1" s="722"/>
      <c r="RLK1" s="722"/>
      <c r="RLL1" s="722"/>
      <c r="RLM1" s="721"/>
      <c r="RLN1" s="722"/>
      <c r="RLO1" s="722"/>
      <c r="RLP1" s="722"/>
      <c r="RLQ1" s="721"/>
      <c r="RLR1" s="722"/>
      <c r="RLS1" s="722"/>
      <c r="RLT1" s="722"/>
      <c r="RLU1" s="721"/>
      <c r="RLV1" s="722"/>
      <c r="RLW1" s="722"/>
      <c r="RLX1" s="722"/>
      <c r="RLY1" s="721"/>
      <c r="RLZ1" s="722"/>
      <c r="RMA1" s="722"/>
      <c r="RMB1" s="722"/>
      <c r="RMC1" s="721"/>
      <c r="RMD1" s="722"/>
      <c r="RME1" s="722"/>
      <c r="RMF1" s="722"/>
      <c r="RMG1" s="721"/>
      <c r="RMH1" s="722"/>
      <c r="RMI1" s="722"/>
      <c r="RMJ1" s="722"/>
      <c r="RMK1" s="721"/>
      <c r="RML1" s="722"/>
      <c r="RMM1" s="722"/>
      <c r="RMN1" s="722"/>
      <c r="RMO1" s="721"/>
      <c r="RMP1" s="722"/>
      <c r="RMQ1" s="722"/>
      <c r="RMR1" s="722"/>
      <c r="RMS1" s="721"/>
      <c r="RMT1" s="722"/>
      <c r="RMU1" s="722"/>
      <c r="RMV1" s="722"/>
      <c r="RMW1" s="721"/>
      <c r="RMX1" s="722"/>
      <c r="RMY1" s="722"/>
      <c r="RMZ1" s="722"/>
      <c r="RNA1" s="721"/>
      <c r="RNB1" s="722"/>
      <c r="RNC1" s="722"/>
      <c r="RND1" s="722"/>
      <c r="RNE1" s="721"/>
      <c r="RNF1" s="722"/>
      <c r="RNG1" s="722"/>
      <c r="RNH1" s="722"/>
      <c r="RNI1" s="721"/>
      <c r="RNJ1" s="722"/>
      <c r="RNK1" s="722"/>
      <c r="RNL1" s="722"/>
      <c r="RNM1" s="721"/>
      <c r="RNN1" s="722"/>
      <c r="RNO1" s="722"/>
      <c r="RNP1" s="722"/>
      <c r="RNQ1" s="721"/>
      <c r="RNR1" s="722"/>
      <c r="RNS1" s="722"/>
      <c r="RNT1" s="722"/>
      <c r="RNU1" s="721"/>
      <c r="RNV1" s="722"/>
      <c r="RNW1" s="722"/>
      <c r="RNX1" s="722"/>
      <c r="RNY1" s="721"/>
      <c r="RNZ1" s="722"/>
      <c r="ROA1" s="722"/>
      <c r="ROB1" s="722"/>
      <c r="ROC1" s="721"/>
      <c r="ROD1" s="722"/>
      <c r="ROE1" s="722"/>
      <c r="ROF1" s="722"/>
      <c r="ROG1" s="721"/>
      <c r="ROH1" s="722"/>
      <c r="ROI1" s="722"/>
      <c r="ROJ1" s="722"/>
      <c r="ROK1" s="721"/>
      <c r="ROL1" s="722"/>
      <c r="ROM1" s="722"/>
      <c r="RON1" s="722"/>
      <c r="ROO1" s="721"/>
      <c r="ROP1" s="722"/>
      <c r="ROQ1" s="722"/>
      <c r="ROR1" s="722"/>
      <c r="ROS1" s="721"/>
      <c r="ROT1" s="722"/>
      <c r="ROU1" s="722"/>
      <c r="ROV1" s="722"/>
      <c r="ROW1" s="721"/>
      <c r="ROX1" s="722"/>
      <c r="ROY1" s="722"/>
      <c r="ROZ1" s="722"/>
      <c r="RPA1" s="721"/>
      <c r="RPB1" s="722"/>
      <c r="RPC1" s="722"/>
      <c r="RPD1" s="722"/>
      <c r="RPE1" s="721"/>
      <c r="RPF1" s="722"/>
      <c r="RPG1" s="722"/>
      <c r="RPH1" s="722"/>
      <c r="RPI1" s="721"/>
      <c r="RPJ1" s="722"/>
      <c r="RPK1" s="722"/>
      <c r="RPL1" s="722"/>
      <c r="RPM1" s="721"/>
      <c r="RPN1" s="722"/>
      <c r="RPO1" s="722"/>
      <c r="RPP1" s="722"/>
      <c r="RPQ1" s="721"/>
      <c r="RPR1" s="722"/>
      <c r="RPS1" s="722"/>
      <c r="RPT1" s="722"/>
      <c r="RPU1" s="721"/>
      <c r="RPV1" s="722"/>
      <c r="RPW1" s="722"/>
      <c r="RPX1" s="722"/>
      <c r="RPY1" s="721"/>
      <c r="RPZ1" s="722"/>
      <c r="RQA1" s="722"/>
      <c r="RQB1" s="722"/>
      <c r="RQC1" s="721"/>
      <c r="RQD1" s="722"/>
      <c r="RQE1" s="722"/>
      <c r="RQF1" s="722"/>
      <c r="RQG1" s="721"/>
      <c r="RQH1" s="722"/>
      <c r="RQI1" s="722"/>
      <c r="RQJ1" s="722"/>
      <c r="RQK1" s="721"/>
      <c r="RQL1" s="722"/>
      <c r="RQM1" s="722"/>
      <c r="RQN1" s="722"/>
      <c r="RQO1" s="721"/>
      <c r="RQP1" s="722"/>
      <c r="RQQ1" s="722"/>
      <c r="RQR1" s="722"/>
      <c r="RQS1" s="721"/>
      <c r="RQT1" s="722"/>
      <c r="RQU1" s="722"/>
      <c r="RQV1" s="722"/>
      <c r="RQW1" s="721"/>
      <c r="RQX1" s="722"/>
      <c r="RQY1" s="722"/>
      <c r="RQZ1" s="722"/>
      <c r="RRA1" s="721"/>
      <c r="RRB1" s="722"/>
      <c r="RRC1" s="722"/>
      <c r="RRD1" s="722"/>
      <c r="RRE1" s="721"/>
      <c r="RRF1" s="722"/>
      <c r="RRG1" s="722"/>
      <c r="RRH1" s="722"/>
      <c r="RRI1" s="721"/>
      <c r="RRJ1" s="722"/>
      <c r="RRK1" s="722"/>
      <c r="RRL1" s="722"/>
      <c r="RRM1" s="721"/>
      <c r="RRN1" s="722"/>
      <c r="RRO1" s="722"/>
      <c r="RRP1" s="722"/>
      <c r="RRQ1" s="721"/>
      <c r="RRR1" s="722"/>
      <c r="RRS1" s="722"/>
      <c r="RRT1" s="722"/>
      <c r="RRU1" s="721"/>
      <c r="RRV1" s="722"/>
      <c r="RRW1" s="722"/>
      <c r="RRX1" s="722"/>
      <c r="RRY1" s="721"/>
      <c r="RRZ1" s="722"/>
      <c r="RSA1" s="722"/>
      <c r="RSB1" s="722"/>
      <c r="RSC1" s="721"/>
      <c r="RSD1" s="722"/>
      <c r="RSE1" s="722"/>
      <c r="RSF1" s="722"/>
      <c r="RSG1" s="721"/>
      <c r="RSH1" s="722"/>
      <c r="RSI1" s="722"/>
      <c r="RSJ1" s="722"/>
      <c r="RSK1" s="721"/>
      <c r="RSL1" s="722"/>
      <c r="RSM1" s="722"/>
      <c r="RSN1" s="722"/>
      <c r="RSO1" s="721"/>
      <c r="RSP1" s="722"/>
      <c r="RSQ1" s="722"/>
      <c r="RSR1" s="722"/>
      <c r="RSS1" s="721"/>
      <c r="RST1" s="722"/>
      <c r="RSU1" s="722"/>
      <c r="RSV1" s="722"/>
      <c r="RSW1" s="721"/>
      <c r="RSX1" s="722"/>
      <c r="RSY1" s="722"/>
      <c r="RSZ1" s="722"/>
      <c r="RTA1" s="721"/>
      <c r="RTB1" s="722"/>
      <c r="RTC1" s="722"/>
      <c r="RTD1" s="722"/>
      <c r="RTE1" s="721"/>
      <c r="RTF1" s="722"/>
      <c r="RTG1" s="722"/>
      <c r="RTH1" s="722"/>
      <c r="RTI1" s="721"/>
      <c r="RTJ1" s="722"/>
      <c r="RTK1" s="722"/>
      <c r="RTL1" s="722"/>
      <c r="RTM1" s="721"/>
      <c r="RTN1" s="722"/>
      <c r="RTO1" s="722"/>
      <c r="RTP1" s="722"/>
      <c r="RTQ1" s="721"/>
      <c r="RTR1" s="722"/>
      <c r="RTS1" s="722"/>
      <c r="RTT1" s="722"/>
      <c r="RTU1" s="721"/>
      <c r="RTV1" s="722"/>
      <c r="RTW1" s="722"/>
      <c r="RTX1" s="722"/>
      <c r="RTY1" s="721"/>
      <c r="RTZ1" s="722"/>
      <c r="RUA1" s="722"/>
      <c r="RUB1" s="722"/>
      <c r="RUC1" s="721"/>
      <c r="RUD1" s="722"/>
      <c r="RUE1" s="722"/>
      <c r="RUF1" s="722"/>
      <c r="RUG1" s="721"/>
      <c r="RUH1" s="722"/>
      <c r="RUI1" s="722"/>
      <c r="RUJ1" s="722"/>
      <c r="RUK1" s="721"/>
      <c r="RUL1" s="722"/>
      <c r="RUM1" s="722"/>
      <c r="RUN1" s="722"/>
      <c r="RUO1" s="721"/>
      <c r="RUP1" s="722"/>
      <c r="RUQ1" s="722"/>
      <c r="RUR1" s="722"/>
      <c r="RUS1" s="721"/>
      <c r="RUT1" s="722"/>
      <c r="RUU1" s="722"/>
      <c r="RUV1" s="722"/>
      <c r="RUW1" s="721"/>
      <c r="RUX1" s="722"/>
      <c r="RUY1" s="722"/>
      <c r="RUZ1" s="722"/>
      <c r="RVA1" s="721"/>
      <c r="RVB1" s="722"/>
      <c r="RVC1" s="722"/>
      <c r="RVD1" s="722"/>
      <c r="RVE1" s="721"/>
      <c r="RVF1" s="722"/>
      <c r="RVG1" s="722"/>
      <c r="RVH1" s="722"/>
      <c r="RVI1" s="721"/>
      <c r="RVJ1" s="722"/>
      <c r="RVK1" s="722"/>
      <c r="RVL1" s="722"/>
      <c r="RVM1" s="721"/>
      <c r="RVN1" s="722"/>
      <c r="RVO1" s="722"/>
      <c r="RVP1" s="722"/>
      <c r="RVQ1" s="721"/>
      <c r="RVR1" s="722"/>
      <c r="RVS1" s="722"/>
      <c r="RVT1" s="722"/>
      <c r="RVU1" s="721"/>
      <c r="RVV1" s="722"/>
      <c r="RVW1" s="722"/>
      <c r="RVX1" s="722"/>
      <c r="RVY1" s="721"/>
      <c r="RVZ1" s="722"/>
      <c r="RWA1" s="722"/>
      <c r="RWB1" s="722"/>
      <c r="RWC1" s="721"/>
      <c r="RWD1" s="722"/>
      <c r="RWE1" s="722"/>
      <c r="RWF1" s="722"/>
      <c r="RWG1" s="721"/>
      <c r="RWH1" s="722"/>
      <c r="RWI1" s="722"/>
      <c r="RWJ1" s="722"/>
      <c r="RWK1" s="721"/>
      <c r="RWL1" s="722"/>
      <c r="RWM1" s="722"/>
      <c r="RWN1" s="722"/>
      <c r="RWO1" s="721"/>
      <c r="RWP1" s="722"/>
      <c r="RWQ1" s="722"/>
      <c r="RWR1" s="722"/>
      <c r="RWS1" s="721"/>
      <c r="RWT1" s="722"/>
      <c r="RWU1" s="722"/>
      <c r="RWV1" s="722"/>
      <c r="RWW1" s="721"/>
      <c r="RWX1" s="722"/>
      <c r="RWY1" s="722"/>
      <c r="RWZ1" s="722"/>
      <c r="RXA1" s="721"/>
      <c r="RXB1" s="722"/>
      <c r="RXC1" s="722"/>
      <c r="RXD1" s="722"/>
      <c r="RXE1" s="721"/>
      <c r="RXF1" s="722"/>
      <c r="RXG1" s="722"/>
      <c r="RXH1" s="722"/>
      <c r="RXI1" s="721"/>
      <c r="RXJ1" s="722"/>
      <c r="RXK1" s="722"/>
      <c r="RXL1" s="722"/>
      <c r="RXM1" s="721"/>
      <c r="RXN1" s="722"/>
      <c r="RXO1" s="722"/>
      <c r="RXP1" s="722"/>
      <c r="RXQ1" s="721"/>
      <c r="RXR1" s="722"/>
      <c r="RXS1" s="722"/>
      <c r="RXT1" s="722"/>
      <c r="RXU1" s="721"/>
      <c r="RXV1" s="722"/>
      <c r="RXW1" s="722"/>
      <c r="RXX1" s="722"/>
      <c r="RXY1" s="721"/>
      <c r="RXZ1" s="722"/>
      <c r="RYA1" s="722"/>
      <c r="RYB1" s="722"/>
      <c r="RYC1" s="721"/>
      <c r="RYD1" s="722"/>
      <c r="RYE1" s="722"/>
      <c r="RYF1" s="722"/>
      <c r="RYG1" s="721"/>
      <c r="RYH1" s="722"/>
      <c r="RYI1" s="722"/>
      <c r="RYJ1" s="722"/>
      <c r="RYK1" s="721"/>
      <c r="RYL1" s="722"/>
      <c r="RYM1" s="722"/>
      <c r="RYN1" s="722"/>
      <c r="RYO1" s="721"/>
      <c r="RYP1" s="722"/>
      <c r="RYQ1" s="722"/>
      <c r="RYR1" s="722"/>
      <c r="RYS1" s="721"/>
      <c r="RYT1" s="722"/>
      <c r="RYU1" s="722"/>
      <c r="RYV1" s="722"/>
      <c r="RYW1" s="721"/>
      <c r="RYX1" s="722"/>
      <c r="RYY1" s="722"/>
      <c r="RYZ1" s="722"/>
      <c r="RZA1" s="721"/>
      <c r="RZB1" s="722"/>
      <c r="RZC1" s="722"/>
      <c r="RZD1" s="722"/>
      <c r="RZE1" s="721"/>
      <c r="RZF1" s="722"/>
      <c r="RZG1" s="722"/>
      <c r="RZH1" s="722"/>
      <c r="RZI1" s="721"/>
      <c r="RZJ1" s="722"/>
      <c r="RZK1" s="722"/>
      <c r="RZL1" s="722"/>
      <c r="RZM1" s="721"/>
      <c r="RZN1" s="722"/>
      <c r="RZO1" s="722"/>
      <c r="RZP1" s="722"/>
      <c r="RZQ1" s="721"/>
      <c r="RZR1" s="722"/>
      <c r="RZS1" s="722"/>
      <c r="RZT1" s="722"/>
      <c r="RZU1" s="721"/>
      <c r="RZV1" s="722"/>
      <c r="RZW1" s="722"/>
      <c r="RZX1" s="722"/>
      <c r="RZY1" s="721"/>
      <c r="RZZ1" s="722"/>
      <c r="SAA1" s="722"/>
      <c r="SAB1" s="722"/>
      <c r="SAC1" s="721"/>
      <c r="SAD1" s="722"/>
      <c r="SAE1" s="722"/>
      <c r="SAF1" s="722"/>
      <c r="SAG1" s="721"/>
      <c r="SAH1" s="722"/>
      <c r="SAI1" s="722"/>
      <c r="SAJ1" s="722"/>
      <c r="SAK1" s="721"/>
      <c r="SAL1" s="722"/>
      <c r="SAM1" s="722"/>
      <c r="SAN1" s="722"/>
      <c r="SAO1" s="721"/>
      <c r="SAP1" s="722"/>
      <c r="SAQ1" s="722"/>
      <c r="SAR1" s="722"/>
      <c r="SAS1" s="721"/>
      <c r="SAT1" s="722"/>
      <c r="SAU1" s="722"/>
      <c r="SAV1" s="722"/>
      <c r="SAW1" s="721"/>
      <c r="SAX1" s="722"/>
      <c r="SAY1" s="722"/>
      <c r="SAZ1" s="722"/>
      <c r="SBA1" s="721"/>
      <c r="SBB1" s="722"/>
      <c r="SBC1" s="722"/>
      <c r="SBD1" s="722"/>
      <c r="SBE1" s="721"/>
      <c r="SBF1" s="722"/>
      <c r="SBG1" s="722"/>
      <c r="SBH1" s="722"/>
      <c r="SBI1" s="721"/>
      <c r="SBJ1" s="722"/>
      <c r="SBK1" s="722"/>
      <c r="SBL1" s="722"/>
      <c r="SBM1" s="721"/>
      <c r="SBN1" s="722"/>
      <c r="SBO1" s="722"/>
      <c r="SBP1" s="722"/>
      <c r="SBQ1" s="721"/>
      <c r="SBR1" s="722"/>
      <c r="SBS1" s="722"/>
      <c r="SBT1" s="722"/>
      <c r="SBU1" s="721"/>
      <c r="SBV1" s="722"/>
      <c r="SBW1" s="722"/>
      <c r="SBX1" s="722"/>
      <c r="SBY1" s="721"/>
      <c r="SBZ1" s="722"/>
      <c r="SCA1" s="722"/>
      <c r="SCB1" s="722"/>
      <c r="SCC1" s="721"/>
      <c r="SCD1" s="722"/>
      <c r="SCE1" s="722"/>
      <c r="SCF1" s="722"/>
      <c r="SCG1" s="721"/>
      <c r="SCH1" s="722"/>
      <c r="SCI1" s="722"/>
      <c r="SCJ1" s="722"/>
      <c r="SCK1" s="721"/>
      <c r="SCL1" s="722"/>
      <c r="SCM1" s="722"/>
      <c r="SCN1" s="722"/>
      <c r="SCO1" s="721"/>
      <c r="SCP1" s="722"/>
      <c r="SCQ1" s="722"/>
      <c r="SCR1" s="722"/>
      <c r="SCS1" s="721"/>
      <c r="SCT1" s="722"/>
      <c r="SCU1" s="722"/>
      <c r="SCV1" s="722"/>
      <c r="SCW1" s="721"/>
      <c r="SCX1" s="722"/>
      <c r="SCY1" s="722"/>
      <c r="SCZ1" s="722"/>
      <c r="SDA1" s="721"/>
      <c r="SDB1" s="722"/>
      <c r="SDC1" s="722"/>
      <c r="SDD1" s="722"/>
      <c r="SDE1" s="721"/>
      <c r="SDF1" s="722"/>
      <c r="SDG1" s="722"/>
      <c r="SDH1" s="722"/>
      <c r="SDI1" s="721"/>
      <c r="SDJ1" s="722"/>
      <c r="SDK1" s="722"/>
      <c r="SDL1" s="722"/>
      <c r="SDM1" s="721"/>
      <c r="SDN1" s="722"/>
      <c r="SDO1" s="722"/>
      <c r="SDP1" s="722"/>
      <c r="SDQ1" s="721"/>
      <c r="SDR1" s="722"/>
      <c r="SDS1" s="722"/>
      <c r="SDT1" s="722"/>
      <c r="SDU1" s="721"/>
      <c r="SDV1" s="722"/>
      <c r="SDW1" s="722"/>
      <c r="SDX1" s="722"/>
      <c r="SDY1" s="721"/>
      <c r="SDZ1" s="722"/>
      <c r="SEA1" s="722"/>
      <c r="SEB1" s="722"/>
      <c r="SEC1" s="721"/>
      <c r="SED1" s="722"/>
      <c r="SEE1" s="722"/>
      <c r="SEF1" s="722"/>
      <c r="SEG1" s="721"/>
      <c r="SEH1" s="722"/>
      <c r="SEI1" s="722"/>
      <c r="SEJ1" s="722"/>
      <c r="SEK1" s="721"/>
      <c r="SEL1" s="722"/>
      <c r="SEM1" s="722"/>
      <c r="SEN1" s="722"/>
      <c r="SEO1" s="721"/>
      <c r="SEP1" s="722"/>
      <c r="SEQ1" s="722"/>
      <c r="SER1" s="722"/>
      <c r="SES1" s="721"/>
      <c r="SET1" s="722"/>
      <c r="SEU1" s="722"/>
      <c r="SEV1" s="722"/>
      <c r="SEW1" s="721"/>
      <c r="SEX1" s="722"/>
      <c r="SEY1" s="722"/>
      <c r="SEZ1" s="722"/>
      <c r="SFA1" s="721"/>
      <c r="SFB1" s="722"/>
      <c r="SFC1" s="722"/>
      <c r="SFD1" s="722"/>
      <c r="SFE1" s="721"/>
      <c r="SFF1" s="722"/>
      <c r="SFG1" s="722"/>
      <c r="SFH1" s="722"/>
      <c r="SFI1" s="721"/>
      <c r="SFJ1" s="722"/>
      <c r="SFK1" s="722"/>
      <c r="SFL1" s="722"/>
      <c r="SFM1" s="721"/>
      <c r="SFN1" s="722"/>
      <c r="SFO1" s="722"/>
      <c r="SFP1" s="722"/>
      <c r="SFQ1" s="721"/>
      <c r="SFR1" s="722"/>
      <c r="SFS1" s="722"/>
      <c r="SFT1" s="722"/>
      <c r="SFU1" s="721"/>
      <c r="SFV1" s="722"/>
      <c r="SFW1" s="722"/>
      <c r="SFX1" s="722"/>
      <c r="SFY1" s="721"/>
      <c r="SFZ1" s="722"/>
      <c r="SGA1" s="722"/>
      <c r="SGB1" s="722"/>
      <c r="SGC1" s="721"/>
      <c r="SGD1" s="722"/>
      <c r="SGE1" s="722"/>
      <c r="SGF1" s="722"/>
      <c r="SGG1" s="721"/>
      <c r="SGH1" s="722"/>
      <c r="SGI1" s="722"/>
      <c r="SGJ1" s="722"/>
      <c r="SGK1" s="721"/>
      <c r="SGL1" s="722"/>
      <c r="SGM1" s="722"/>
      <c r="SGN1" s="722"/>
      <c r="SGO1" s="721"/>
      <c r="SGP1" s="722"/>
      <c r="SGQ1" s="722"/>
      <c r="SGR1" s="722"/>
      <c r="SGS1" s="721"/>
      <c r="SGT1" s="722"/>
      <c r="SGU1" s="722"/>
      <c r="SGV1" s="722"/>
      <c r="SGW1" s="721"/>
      <c r="SGX1" s="722"/>
      <c r="SGY1" s="722"/>
      <c r="SGZ1" s="722"/>
      <c r="SHA1" s="721"/>
      <c r="SHB1" s="722"/>
      <c r="SHC1" s="722"/>
      <c r="SHD1" s="722"/>
      <c r="SHE1" s="721"/>
      <c r="SHF1" s="722"/>
      <c r="SHG1" s="722"/>
      <c r="SHH1" s="722"/>
      <c r="SHI1" s="721"/>
      <c r="SHJ1" s="722"/>
      <c r="SHK1" s="722"/>
      <c r="SHL1" s="722"/>
      <c r="SHM1" s="721"/>
      <c r="SHN1" s="722"/>
      <c r="SHO1" s="722"/>
      <c r="SHP1" s="722"/>
      <c r="SHQ1" s="721"/>
      <c r="SHR1" s="722"/>
      <c r="SHS1" s="722"/>
      <c r="SHT1" s="722"/>
      <c r="SHU1" s="721"/>
      <c r="SHV1" s="722"/>
      <c r="SHW1" s="722"/>
      <c r="SHX1" s="722"/>
      <c r="SHY1" s="721"/>
      <c r="SHZ1" s="722"/>
      <c r="SIA1" s="722"/>
      <c r="SIB1" s="722"/>
      <c r="SIC1" s="721"/>
      <c r="SID1" s="722"/>
      <c r="SIE1" s="722"/>
      <c r="SIF1" s="722"/>
      <c r="SIG1" s="721"/>
      <c r="SIH1" s="722"/>
      <c r="SII1" s="722"/>
      <c r="SIJ1" s="722"/>
      <c r="SIK1" s="721"/>
      <c r="SIL1" s="722"/>
      <c r="SIM1" s="722"/>
      <c r="SIN1" s="722"/>
      <c r="SIO1" s="721"/>
      <c r="SIP1" s="722"/>
      <c r="SIQ1" s="722"/>
      <c r="SIR1" s="722"/>
      <c r="SIS1" s="721"/>
      <c r="SIT1" s="722"/>
      <c r="SIU1" s="722"/>
      <c r="SIV1" s="722"/>
      <c r="SIW1" s="721"/>
      <c r="SIX1" s="722"/>
      <c r="SIY1" s="722"/>
      <c r="SIZ1" s="722"/>
      <c r="SJA1" s="721"/>
      <c r="SJB1" s="722"/>
      <c r="SJC1" s="722"/>
      <c r="SJD1" s="722"/>
      <c r="SJE1" s="721"/>
      <c r="SJF1" s="722"/>
      <c r="SJG1" s="722"/>
      <c r="SJH1" s="722"/>
      <c r="SJI1" s="721"/>
      <c r="SJJ1" s="722"/>
      <c r="SJK1" s="722"/>
      <c r="SJL1" s="722"/>
      <c r="SJM1" s="721"/>
      <c r="SJN1" s="722"/>
      <c r="SJO1" s="722"/>
      <c r="SJP1" s="722"/>
      <c r="SJQ1" s="721"/>
      <c r="SJR1" s="722"/>
      <c r="SJS1" s="722"/>
      <c r="SJT1" s="722"/>
      <c r="SJU1" s="721"/>
      <c r="SJV1" s="722"/>
      <c r="SJW1" s="722"/>
      <c r="SJX1" s="722"/>
      <c r="SJY1" s="721"/>
      <c r="SJZ1" s="722"/>
      <c r="SKA1" s="722"/>
      <c r="SKB1" s="722"/>
      <c r="SKC1" s="721"/>
      <c r="SKD1" s="722"/>
      <c r="SKE1" s="722"/>
      <c r="SKF1" s="722"/>
      <c r="SKG1" s="721"/>
      <c r="SKH1" s="722"/>
      <c r="SKI1" s="722"/>
      <c r="SKJ1" s="722"/>
      <c r="SKK1" s="721"/>
      <c r="SKL1" s="722"/>
      <c r="SKM1" s="722"/>
      <c r="SKN1" s="722"/>
      <c r="SKO1" s="721"/>
      <c r="SKP1" s="722"/>
      <c r="SKQ1" s="722"/>
      <c r="SKR1" s="722"/>
      <c r="SKS1" s="721"/>
      <c r="SKT1" s="722"/>
      <c r="SKU1" s="722"/>
      <c r="SKV1" s="722"/>
      <c r="SKW1" s="721"/>
      <c r="SKX1" s="722"/>
      <c r="SKY1" s="722"/>
      <c r="SKZ1" s="722"/>
      <c r="SLA1" s="721"/>
      <c r="SLB1" s="722"/>
      <c r="SLC1" s="722"/>
      <c r="SLD1" s="722"/>
      <c r="SLE1" s="721"/>
      <c r="SLF1" s="722"/>
      <c r="SLG1" s="722"/>
      <c r="SLH1" s="722"/>
      <c r="SLI1" s="721"/>
      <c r="SLJ1" s="722"/>
      <c r="SLK1" s="722"/>
      <c r="SLL1" s="722"/>
      <c r="SLM1" s="721"/>
      <c r="SLN1" s="722"/>
      <c r="SLO1" s="722"/>
      <c r="SLP1" s="722"/>
      <c r="SLQ1" s="721"/>
      <c r="SLR1" s="722"/>
      <c r="SLS1" s="722"/>
      <c r="SLT1" s="722"/>
      <c r="SLU1" s="721"/>
      <c r="SLV1" s="722"/>
      <c r="SLW1" s="722"/>
      <c r="SLX1" s="722"/>
      <c r="SLY1" s="721"/>
      <c r="SLZ1" s="722"/>
      <c r="SMA1" s="722"/>
      <c r="SMB1" s="722"/>
      <c r="SMC1" s="721"/>
      <c r="SMD1" s="722"/>
      <c r="SME1" s="722"/>
      <c r="SMF1" s="722"/>
      <c r="SMG1" s="721"/>
      <c r="SMH1" s="722"/>
      <c r="SMI1" s="722"/>
      <c r="SMJ1" s="722"/>
      <c r="SMK1" s="721"/>
      <c r="SML1" s="722"/>
      <c r="SMM1" s="722"/>
      <c r="SMN1" s="722"/>
      <c r="SMO1" s="721"/>
      <c r="SMP1" s="722"/>
      <c r="SMQ1" s="722"/>
      <c r="SMR1" s="722"/>
      <c r="SMS1" s="721"/>
      <c r="SMT1" s="722"/>
      <c r="SMU1" s="722"/>
      <c r="SMV1" s="722"/>
      <c r="SMW1" s="721"/>
      <c r="SMX1" s="722"/>
      <c r="SMY1" s="722"/>
      <c r="SMZ1" s="722"/>
      <c r="SNA1" s="721"/>
      <c r="SNB1" s="722"/>
      <c r="SNC1" s="722"/>
      <c r="SND1" s="722"/>
      <c r="SNE1" s="721"/>
      <c r="SNF1" s="722"/>
      <c r="SNG1" s="722"/>
      <c r="SNH1" s="722"/>
      <c r="SNI1" s="721"/>
      <c r="SNJ1" s="722"/>
      <c r="SNK1" s="722"/>
      <c r="SNL1" s="722"/>
      <c r="SNM1" s="721"/>
      <c r="SNN1" s="722"/>
      <c r="SNO1" s="722"/>
      <c r="SNP1" s="722"/>
      <c r="SNQ1" s="721"/>
      <c r="SNR1" s="722"/>
      <c r="SNS1" s="722"/>
      <c r="SNT1" s="722"/>
      <c r="SNU1" s="721"/>
      <c r="SNV1" s="722"/>
      <c r="SNW1" s="722"/>
      <c r="SNX1" s="722"/>
      <c r="SNY1" s="721"/>
      <c r="SNZ1" s="722"/>
      <c r="SOA1" s="722"/>
      <c r="SOB1" s="722"/>
      <c r="SOC1" s="721"/>
      <c r="SOD1" s="722"/>
      <c r="SOE1" s="722"/>
      <c r="SOF1" s="722"/>
      <c r="SOG1" s="721"/>
      <c r="SOH1" s="722"/>
      <c r="SOI1" s="722"/>
      <c r="SOJ1" s="722"/>
      <c r="SOK1" s="721"/>
      <c r="SOL1" s="722"/>
      <c r="SOM1" s="722"/>
      <c r="SON1" s="722"/>
      <c r="SOO1" s="721"/>
      <c r="SOP1" s="722"/>
      <c r="SOQ1" s="722"/>
      <c r="SOR1" s="722"/>
      <c r="SOS1" s="721"/>
      <c r="SOT1" s="722"/>
      <c r="SOU1" s="722"/>
      <c r="SOV1" s="722"/>
      <c r="SOW1" s="721"/>
      <c r="SOX1" s="722"/>
      <c r="SOY1" s="722"/>
      <c r="SOZ1" s="722"/>
      <c r="SPA1" s="721"/>
      <c r="SPB1" s="722"/>
      <c r="SPC1" s="722"/>
      <c r="SPD1" s="722"/>
      <c r="SPE1" s="721"/>
      <c r="SPF1" s="722"/>
      <c r="SPG1" s="722"/>
      <c r="SPH1" s="722"/>
      <c r="SPI1" s="721"/>
      <c r="SPJ1" s="722"/>
      <c r="SPK1" s="722"/>
      <c r="SPL1" s="722"/>
      <c r="SPM1" s="721"/>
      <c r="SPN1" s="722"/>
      <c r="SPO1" s="722"/>
      <c r="SPP1" s="722"/>
      <c r="SPQ1" s="721"/>
      <c r="SPR1" s="722"/>
      <c r="SPS1" s="722"/>
      <c r="SPT1" s="722"/>
      <c r="SPU1" s="721"/>
      <c r="SPV1" s="722"/>
      <c r="SPW1" s="722"/>
      <c r="SPX1" s="722"/>
      <c r="SPY1" s="721"/>
      <c r="SPZ1" s="722"/>
      <c r="SQA1" s="722"/>
      <c r="SQB1" s="722"/>
      <c r="SQC1" s="721"/>
      <c r="SQD1" s="722"/>
      <c r="SQE1" s="722"/>
      <c r="SQF1" s="722"/>
      <c r="SQG1" s="721"/>
      <c r="SQH1" s="722"/>
      <c r="SQI1" s="722"/>
      <c r="SQJ1" s="722"/>
      <c r="SQK1" s="721"/>
      <c r="SQL1" s="722"/>
      <c r="SQM1" s="722"/>
      <c r="SQN1" s="722"/>
      <c r="SQO1" s="721"/>
      <c r="SQP1" s="722"/>
      <c r="SQQ1" s="722"/>
      <c r="SQR1" s="722"/>
      <c r="SQS1" s="721"/>
      <c r="SQT1" s="722"/>
      <c r="SQU1" s="722"/>
      <c r="SQV1" s="722"/>
      <c r="SQW1" s="721"/>
      <c r="SQX1" s="722"/>
      <c r="SQY1" s="722"/>
      <c r="SQZ1" s="722"/>
      <c r="SRA1" s="721"/>
      <c r="SRB1" s="722"/>
      <c r="SRC1" s="722"/>
      <c r="SRD1" s="722"/>
      <c r="SRE1" s="721"/>
      <c r="SRF1" s="722"/>
      <c r="SRG1" s="722"/>
      <c r="SRH1" s="722"/>
      <c r="SRI1" s="721"/>
      <c r="SRJ1" s="722"/>
      <c r="SRK1" s="722"/>
      <c r="SRL1" s="722"/>
      <c r="SRM1" s="721"/>
      <c r="SRN1" s="722"/>
      <c r="SRO1" s="722"/>
      <c r="SRP1" s="722"/>
      <c r="SRQ1" s="721"/>
      <c r="SRR1" s="722"/>
      <c r="SRS1" s="722"/>
      <c r="SRT1" s="722"/>
      <c r="SRU1" s="721"/>
      <c r="SRV1" s="722"/>
      <c r="SRW1" s="722"/>
      <c r="SRX1" s="722"/>
      <c r="SRY1" s="721"/>
      <c r="SRZ1" s="722"/>
      <c r="SSA1" s="722"/>
      <c r="SSB1" s="722"/>
      <c r="SSC1" s="721"/>
      <c r="SSD1" s="722"/>
      <c r="SSE1" s="722"/>
      <c r="SSF1" s="722"/>
      <c r="SSG1" s="721"/>
      <c r="SSH1" s="722"/>
      <c r="SSI1" s="722"/>
      <c r="SSJ1" s="722"/>
      <c r="SSK1" s="721"/>
      <c r="SSL1" s="722"/>
      <c r="SSM1" s="722"/>
      <c r="SSN1" s="722"/>
      <c r="SSO1" s="721"/>
      <c r="SSP1" s="722"/>
      <c r="SSQ1" s="722"/>
      <c r="SSR1" s="722"/>
      <c r="SSS1" s="721"/>
      <c r="SST1" s="722"/>
      <c r="SSU1" s="722"/>
      <c r="SSV1" s="722"/>
      <c r="SSW1" s="721"/>
      <c r="SSX1" s="722"/>
      <c r="SSY1" s="722"/>
      <c r="SSZ1" s="722"/>
      <c r="STA1" s="721"/>
      <c r="STB1" s="722"/>
      <c r="STC1" s="722"/>
      <c r="STD1" s="722"/>
      <c r="STE1" s="721"/>
      <c r="STF1" s="722"/>
      <c r="STG1" s="722"/>
      <c r="STH1" s="722"/>
      <c r="STI1" s="721"/>
      <c r="STJ1" s="722"/>
      <c r="STK1" s="722"/>
      <c r="STL1" s="722"/>
      <c r="STM1" s="721"/>
      <c r="STN1" s="722"/>
      <c r="STO1" s="722"/>
      <c r="STP1" s="722"/>
      <c r="STQ1" s="721"/>
      <c r="STR1" s="722"/>
      <c r="STS1" s="722"/>
      <c r="STT1" s="722"/>
      <c r="STU1" s="721"/>
      <c r="STV1" s="722"/>
      <c r="STW1" s="722"/>
      <c r="STX1" s="722"/>
      <c r="STY1" s="721"/>
      <c r="STZ1" s="722"/>
      <c r="SUA1" s="722"/>
      <c r="SUB1" s="722"/>
      <c r="SUC1" s="721"/>
      <c r="SUD1" s="722"/>
      <c r="SUE1" s="722"/>
      <c r="SUF1" s="722"/>
      <c r="SUG1" s="721"/>
      <c r="SUH1" s="722"/>
      <c r="SUI1" s="722"/>
      <c r="SUJ1" s="722"/>
      <c r="SUK1" s="721"/>
      <c r="SUL1" s="722"/>
      <c r="SUM1" s="722"/>
      <c r="SUN1" s="722"/>
      <c r="SUO1" s="721"/>
      <c r="SUP1" s="722"/>
      <c r="SUQ1" s="722"/>
      <c r="SUR1" s="722"/>
      <c r="SUS1" s="721"/>
      <c r="SUT1" s="722"/>
      <c r="SUU1" s="722"/>
      <c r="SUV1" s="722"/>
      <c r="SUW1" s="721"/>
      <c r="SUX1" s="722"/>
      <c r="SUY1" s="722"/>
      <c r="SUZ1" s="722"/>
      <c r="SVA1" s="721"/>
      <c r="SVB1" s="722"/>
      <c r="SVC1" s="722"/>
      <c r="SVD1" s="722"/>
      <c r="SVE1" s="721"/>
      <c r="SVF1" s="722"/>
      <c r="SVG1" s="722"/>
      <c r="SVH1" s="722"/>
      <c r="SVI1" s="721"/>
      <c r="SVJ1" s="722"/>
      <c r="SVK1" s="722"/>
      <c r="SVL1" s="722"/>
      <c r="SVM1" s="721"/>
      <c r="SVN1" s="722"/>
      <c r="SVO1" s="722"/>
      <c r="SVP1" s="722"/>
      <c r="SVQ1" s="721"/>
      <c r="SVR1" s="722"/>
      <c r="SVS1" s="722"/>
      <c r="SVT1" s="722"/>
      <c r="SVU1" s="721"/>
      <c r="SVV1" s="722"/>
      <c r="SVW1" s="722"/>
      <c r="SVX1" s="722"/>
      <c r="SVY1" s="721"/>
      <c r="SVZ1" s="722"/>
      <c r="SWA1" s="722"/>
      <c r="SWB1" s="722"/>
      <c r="SWC1" s="721"/>
      <c r="SWD1" s="722"/>
      <c r="SWE1" s="722"/>
      <c r="SWF1" s="722"/>
      <c r="SWG1" s="721"/>
      <c r="SWH1" s="722"/>
      <c r="SWI1" s="722"/>
      <c r="SWJ1" s="722"/>
      <c r="SWK1" s="721"/>
      <c r="SWL1" s="722"/>
      <c r="SWM1" s="722"/>
      <c r="SWN1" s="722"/>
      <c r="SWO1" s="721"/>
      <c r="SWP1" s="722"/>
      <c r="SWQ1" s="722"/>
      <c r="SWR1" s="722"/>
      <c r="SWS1" s="721"/>
      <c r="SWT1" s="722"/>
      <c r="SWU1" s="722"/>
      <c r="SWV1" s="722"/>
      <c r="SWW1" s="721"/>
      <c r="SWX1" s="722"/>
      <c r="SWY1" s="722"/>
      <c r="SWZ1" s="722"/>
      <c r="SXA1" s="721"/>
      <c r="SXB1" s="722"/>
      <c r="SXC1" s="722"/>
      <c r="SXD1" s="722"/>
      <c r="SXE1" s="721"/>
      <c r="SXF1" s="722"/>
      <c r="SXG1" s="722"/>
      <c r="SXH1" s="722"/>
      <c r="SXI1" s="721"/>
      <c r="SXJ1" s="722"/>
      <c r="SXK1" s="722"/>
      <c r="SXL1" s="722"/>
      <c r="SXM1" s="721"/>
      <c r="SXN1" s="722"/>
      <c r="SXO1" s="722"/>
      <c r="SXP1" s="722"/>
      <c r="SXQ1" s="721"/>
      <c r="SXR1" s="722"/>
      <c r="SXS1" s="722"/>
      <c r="SXT1" s="722"/>
      <c r="SXU1" s="721"/>
      <c r="SXV1" s="722"/>
      <c r="SXW1" s="722"/>
      <c r="SXX1" s="722"/>
      <c r="SXY1" s="721"/>
      <c r="SXZ1" s="722"/>
      <c r="SYA1" s="722"/>
      <c r="SYB1" s="722"/>
      <c r="SYC1" s="721"/>
      <c r="SYD1" s="722"/>
      <c r="SYE1" s="722"/>
      <c r="SYF1" s="722"/>
      <c r="SYG1" s="721"/>
      <c r="SYH1" s="722"/>
      <c r="SYI1" s="722"/>
      <c r="SYJ1" s="722"/>
      <c r="SYK1" s="721"/>
      <c r="SYL1" s="722"/>
      <c r="SYM1" s="722"/>
      <c r="SYN1" s="722"/>
      <c r="SYO1" s="721"/>
      <c r="SYP1" s="722"/>
      <c r="SYQ1" s="722"/>
      <c r="SYR1" s="722"/>
      <c r="SYS1" s="721"/>
      <c r="SYT1" s="722"/>
      <c r="SYU1" s="722"/>
      <c r="SYV1" s="722"/>
      <c r="SYW1" s="721"/>
      <c r="SYX1" s="722"/>
      <c r="SYY1" s="722"/>
      <c r="SYZ1" s="722"/>
      <c r="SZA1" s="721"/>
      <c r="SZB1" s="722"/>
      <c r="SZC1" s="722"/>
      <c r="SZD1" s="722"/>
      <c r="SZE1" s="721"/>
      <c r="SZF1" s="722"/>
      <c r="SZG1" s="722"/>
      <c r="SZH1" s="722"/>
      <c r="SZI1" s="721"/>
      <c r="SZJ1" s="722"/>
      <c r="SZK1" s="722"/>
      <c r="SZL1" s="722"/>
      <c r="SZM1" s="721"/>
      <c r="SZN1" s="722"/>
      <c r="SZO1" s="722"/>
      <c r="SZP1" s="722"/>
      <c r="SZQ1" s="721"/>
      <c r="SZR1" s="722"/>
      <c r="SZS1" s="722"/>
      <c r="SZT1" s="722"/>
      <c r="SZU1" s="721"/>
      <c r="SZV1" s="722"/>
      <c r="SZW1" s="722"/>
      <c r="SZX1" s="722"/>
      <c r="SZY1" s="721"/>
      <c r="SZZ1" s="722"/>
      <c r="TAA1" s="722"/>
      <c r="TAB1" s="722"/>
      <c r="TAC1" s="721"/>
      <c r="TAD1" s="722"/>
      <c r="TAE1" s="722"/>
      <c r="TAF1" s="722"/>
      <c r="TAG1" s="721"/>
      <c r="TAH1" s="722"/>
      <c r="TAI1" s="722"/>
      <c r="TAJ1" s="722"/>
      <c r="TAK1" s="721"/>
      <c r="TAL1" s="722"/>
      <c r="TAM1" s="722"/>
      <c r="TAN1" s="722"/>
      <c r="TAO1" s="721"/>
      <c r="TAP1" s="722"/>
      <c r="TAQ1" s="722"/>
      <c r="TAR1" s="722"/>
      <c r="TAS1" s="721"/>
      <c r="TAT1" s="722"/>
      <c r="TAU1" s="722"/>
      <c r="TAV1" s="722"/>
      <c r="TAW1" s="721"/>
      <c r="TAX1" s="722"/>
      <c r="TAY1" s="722"/>
      <c r="TAZ1" s="722"/>
      <c r="TBA1" s="721"/>
      <c r="TBB1" s="722"/>
      <c r="TBC1" s="722"/>
      <c r="TBD1" s="722"/>
      <c r="TBE1" s="721"/>
      <c r="TBF1" s="722"/>
      <c r="TBG1" s="722"/>
      <c r="TBH1" s="722"/>
      <c r="TBI1" s="721"/>
      <c r="TBJ1" s="722"/>
      <c r="TBK1" s="722"/>
      <c r="TBL1" s="722"/>
      <c r="TBM1" s="721"/>
      <c r="TBN1" s="722"/>
      <c r="TBO1" s="722"/>
      <c r="TBP1" s="722"/>
      <c r="TBQ1" s="721"/>
      <c r="TBR1" s="722"/>
      <c r="TBS1" s="722"/>
      <c r="TBT1" s="722"/>
      <c r="TBU1" s="721"/>
      <c r="TBV1" s="722"/>
      <c r="TBW1" s="722"/>
      <c r="TBX1" s="722"/>
      <c r="TBY1" s="721"/>
      <c r="TBZ1" s="722"/>
      <c r="TCA1" s="722"/>
      <c r="TCB1" s="722"/>
      <c r="TCC1" s="721"/>
      <c r="TCD1" s="722"/>
      <c r="TCE1" s="722"/>
      <c r="TCF1" s="722"/>
      <c r="TCG1" s="721"/>
      <c r="TCH1" s="722"/>
      <c r="TCI1" s="722"/>
      <c r="TCJ1" s="722"/>
      <c r="TCK1" s="721"/>
      <c r="TCL1" s="722"/>
      <c r="TCM1" s="722"/>
      <c r="TCN1" s="722"/>
      <c r="TCO1" s="721"/>
      <c r="TCP1" s="722"/>
      <c r="TCQ1" s="722"/>
      <c r="TCR1" s="722"/>
      <c r="TCS1" s="721"/>
      <c r="TCT1" s="722"/>
      <c r="TCU1" s="722"/>
      <c r="TCV1" s="722"/>
      <c r="TCW1" s="721"/>
      <c r="TCX1" s="722"/>
      <c r="TCY1" s="722"/>
      <c r="TCZ1" s="722"/>
      <c r="TDA1" s="721"/>
      <c r="TDB1" s="722"/>
      <c r="TDC1" s="722"/>
      <c r="TDD1" s="722"/>
      <c r="TDE1" s="721"/>
      <c r="TDF1" s="722"/>
      <c r="TDG1" s="722"/>
      <c r="TDH1" s="722"/>
      <c r="TDI1" s="721"/>
      <c r="TDJ1" s="722"/>
      <c r="TDK1" s="722"/>
      <c r="TDL1" s="722"/>
      <c r="TDM1" s="721"/>
      <c r="TDN1" s="722"/>
      <c r="TDO1" s="722"/>
      <c r="TDP1" s="722"/>
      <c r="TDQ1" s="721"/>
      <c r="TDR1" s="722"/>
      <c r="TDS1" s="722"/>
      <c r="TDT1" s="722"/>
      <c r="TDU1" s="721"/>
      <c r="TDV1" s="722"/>
      <c r="TDW1" s="722"/>
      <c r="TDX1" s="722"/>
      <c r="TDY1" s="721"/>
      <c r="TDZ1" s="722"/>
      <c r="TEA1" s="722"/>
      <c r="TEB1" s="722"/>
      <c r="TEC1" s="721"/>
      <c r="TED1" s="722"/>
      <c r="TEE1" s="722"/>
      <c r="TEF1" s="722"/>
      <c r="TEG1" s="721"/>
      <c r="TEH1" s="722"/>
      <c r="TEI1" s="722"/>
      <c r="TEJ1" s="722"/>
      <c r="TEK1" s="721"/>
      <c r="TEL1" s="722"/>
      <c r="TEM1" s="722"/>
      <c r="TEN1" s="722"/>
      <c r="TEO1" s="721"/>
      <c r="TEP1" s="722"/>
      <c r="TEQ1" s="722"/>
      <c r="TER1" s="722"/>
      <c r="TES1" s="721"/>
      <c r="TET1" s="722"/>
      <c r="TEU1" s="722"/>
      <c r="TEV1" s="722"/>
      <c r="TEW1" s="721"/>
      <c r="TEX1" s="722"/>
      <c r="TEY1" s="722"/>
      <c r="TEZ1" s="722"/>
      <c r="TFA1" s="721"/>
      <c r="TFB1" s="722"/>
      <c r="TFC1" s="722"/>
      <c r="TFD1" s="722"/>
      <c r="TFE1" s="721"/>
      <c r="TFF1" s="722"/>
      <c r="TFG1" s="722"/>
      <c r="TFH1" s="722"/>
      <c r="TFI1" s="721"/>
      <c r="TFJ1" s="722"/>
      <c r="TFK1" s="722"/>
      <c r="TFL1" s="722"/>
      <c r="TFM1" s="721"/>
      <c r="TFN1" s="722"/>
      <c r="TFO1" s="722"/>
      <c r="TFP1" s="722"/>
      <c r="TFQ1" s="721"/>
      <c r="TFR1" s="722"/>
      <c r="TFS1" s="722"/>
      <c r="TFT1" s="722"/>
      <c r="TFU1" s="721"/>
      <c r="TFV1" s="722"/>
      <c r="TFW1" s="722"/>
      <c r="TFX1" s="722"/>
      <c r="TFY1" s="721"/>
      <c r="TFZ1" s="722"/>
      <c r="TGA1" s="722"/>
      <c r="TGB1" s="722"/>
      <c r="TGC1" s="721"/>
      <c r="TGD1" s="722"/>
      <c r="TGE1" s="722"/>
      <c r="TGF1" s="722"/>
      <c r="TGG1" s="721"/>
      <c r="TGH1" s="722"/>
      <c r="TGI1" s="722"/>
      <c r="TGJ1" s="722"/>
      <c r="TGK1" s="721"/>
      <c r="TGL1" s="722"/>
      <c r="TGM1" s="722"/>
      <c r="TGN1" s="722"/>
      <c r="TGO1" s="721"/>
      <c r="TGP1" s="722"/>
      <c r="TGQ1" s="722"/>
      <c r="TGR1" s="722"/>
      <c r="TGS1" s="721"/>
      <c r="TGT1" s="722"/>
      <c r="TGU1" s="722"/>
      <c r="TGV1" s="722"/>
      <c r="TGW1" s="721"/>
      <c r="TGX1" s="722"/>
      <c r="TGY1" s="722"/>
      <c r="TGZ1" s="722"/>
      <c r="THA1" s="721"/>
      <c r="THB1" s="722"/>
      <c r="THC1" s="722"/>
      <c r="THD1" s="722"/>
      <c r="THE1" s="721"/>
      <c r="THF1" s="722"/>
      <c r="THG1" s="722"/>
      <c r="THH1" s="722"/>
      <c r="THI1" s="721"/>
      <c r="THJ1" s="722"/>
      <c r="THK1" s="722"/>
      <c r="THL1" s="722"/>
      <c r="THM1" s="721"/>
      <c r="THN1" s="722"/>
      <c r="THO1" s="722"/>
      <c r="THP1" s="722"/>
      <c r="THQ1" s="721"/>
      <c r="THR1" s="722"/>
      <c r="THS1" s="722"/>
      <c r="THT1" s="722"/>
      <c r="THU1" s="721"/>
      <c r="THV1" s="722"/>
      <c r="THW1" s="722"/>
      <c r="THX1" s="722"/>
      <c r="THY1" s="721"/>
      <c r="THZ1" s="722"/>
      <c r="TIA1" s="722"/>
      <c r="TIB1" s="722"/>
      <c r="TIC1" s="721"/>
      <c r="TID1" s="722"/>
      <c r="TIE1" s="722"/>
      <c r="TIF1" s="722"/>
      <c r="TIG1" s="721"/>
      <c r="TIH1" s="722"/>
      <c r="TII1" s="722"/>
      <c r="TIJ1" s="722"/>
      <c r="TIK1" s="721"/>
      <c r="TIL1" s="722"/>
      <c r="TIM1" s="722"/>
      <c r="TIN1" s="722"/>
      <c r="TIO1" s="721"/>
      <c r="TIP1" s="722"/>
      <c r="TIQ1" s="722"/>
      <c r="TIR1" s="722"/>
      <c r="TIS1" s="721"/>
      <c r="TIT1" s="722"/>
      <c r="TIU1" s="722"/>
      <c r="TIV1" s="722"/>
      <c r="TIW1" s="721"/>
      <c r="TIX1" s="722"/>
      <c r="TIY1" s="722"/>
      <c r="TIZ1" s="722"/>
      <c r="TJA1" s="721"/>
      <c r="TJB1" s="722"/>
      <c r="TJC1" s="722"/>
      <c r="TJD1" s="722"/>
      <c r="TJE1" s="721"/>
      <c r="TJF1" s="722"/>
      <c r="TJG1" s="722"/>
      <c r="TJH1" s="722"/>
      <c r="TJI1" s="721"/>
      <c r="TJJ1" s="722"/>
      <c r="TJK1" s="722"/>
      <c r="TJL1" s="722"/>
      <c r="TJM1" s="721"/>
      <c r="TJN1" s="722"/>
      <c r="TJO1" s="722"/>
      <c r="TJP1" s="722"/>
      <c r="TJQ1" s="721"/>
      <c r="TJR1" s="722"/>
      <c r="TJS1" s="722"/>
      <c r="TJT1" s="722"/>
      <c r="TJU1" s="721"/>
      <c r="TJV1" s="722"/>
      <c r="TJW1" s="722"/>
      <c r="TJX1" s="722"/>
      <c r="TJY1" s="721"/>
      <c r="TJZ1" s="722"/>
      <c r="TKA1" s="722"/>
      <c r="TKB1" s="722"/>
      <c r="TKC1" s="721"/>
      <c r="TKD1" s="722"/>
      <c r="TKE1" s="722"/>
      <c r="TKF1" s="722"/>
      <c r="TKG1" s="721"/>
      <c r="TKH1" s="722"/>
      <c r="TKI1" s="722"/>
      <c r="TKJ1" s="722"/>
      <c r="TKK1" s="721"/>
      <c r="TKL1" s="722"/>
      <c r="TKM1" s="722"/>
      <c r="TKN1" s="722"/>
      <c r="TKO1" s="721"/>
      <c r="TKP1" s="722"/>
      <c r="TKQ1" s="722"/>
      <c r="TKR1" s="722"/>
      <c r="TKS1" s="721"/>
      <c r="TKT1" s="722"/>
      <c r="TKU1" s="722"/>
      <c r="TKV1" s="722"/>
      <c r="TKW1" s="721"/>
      <c r="TKX1" s="722"/>
      <c r="TKY1" s="722"/>
      <c r="TKZ1" s="722"/>
      <c r="TLA1" s="721"/>
      <c r="TLB1" s="722"/>
      <c r="TLC1" s="722"/>
      <c r="TLD1" s="722"/>
      <c r="TLE1" s="721"/>
      <c r="TLF1" s="722"/>
      <c r="TLG1" s="722"/>
      <c r="TLH1" s="722"/>
      <c r="TLI1" s="721"/>
      <c r="TLJ1" s="722"/>
      <c r="TLK1" s="722"/>
      <c r="TLL1" s="722"/>
      <c r="TLM1" s="721"/>
      <c r="TLN1" s="722"/>
      <c r="TLO1" s="722"/>
      <c r="TLP1" s="722"/>
      <c r="TLQ1" s="721"/>
      <c r="TLR1" s="722"/>
      <c r="TLS1" s="722"/>
      <c r="TLT1" s="722"/>
      <c r="TLU1" s="721"/>
      <c r="TLV1" s="722"/>
      <c r="TLW1" s="722"/>
      <c r="TLX1" s="722"/>
      <c r="TLY1" s="721"/>
      <c r="TLZ1" s="722"/>
      <c r="TMA1" s="722"/>
      <c r="TMB1" s="722"/>
      <c r="TMC1" s="721"/>
      <c r="TMD1" s="722"/>
      <c r="TME1" s="722"/>
      <c r="TMF1" s="722"/>
      <c r="TMG1" s="721"/>
      <c r="TMH1" s="722"/>
      <c r="TMI1" s="722"/>
      <c r="TMJ1" s="722"/>
      <c r="TMK1" s="721"/>
      <c r="TML1" s="722"/>
      <c r="TMM1" s="722"/>
      <c r="TMN1" s="722"/>
      <c r="TMO1" s="721"/>
      <c r="TMP1" s="722"/>
      <c r="TMQ1" s="722"/>
      <c r="TMR1" s="722"/>
      <c r="TMS1" s="721"/>
      <c r="TMT1" s="722"/>
      <c r="TMU1" s="722"/>
      <c r="TMV1" s="722"/>
      <c r="TMW1" s="721"/>
      <c r="TMX1" s="722"/>
      <c r="TMY1" s="722"/>
      <c r="TMZ1" s="722"/>
      <c r="TNA1" s="721"/>
      <c r="TNB1" s="722"/>
      <c r="TNC1" s="722"/>
      <c r="TND1" s="722"/>
      <c r="TNE1" s="721"/>
      <c r="TNF1" s="722"/>
      <c r="TNG1" s="722"/>
      <c r="TNH1" s="722"/>
      <c r="TNI1" s="721"/>
      <c r="TNJ1" s="722"/>
      <c r="TNK1" s="722"/>
      <c r="TNL1" s="722"/>
      <c r="TNM1" s="721"/>
      <c r="TNN1" s="722"/>
      <c r="TNO1" s="722"/>
      <c r="TNP1" s="722"/>
      <c r="TNQ1" s="721"/>
      <c r="TNR1" s="722"/>
      <c r="TNS1" s="722"/>
      <c r="TNT1" s="722"/>
      <c r="TNU1" s="721"/>
      <c r="TNV1" s="722"/>
      <c r="TNW1" s="722"/>
      <c r="TNX1" s="722"/>
      <c r="TNY1" s="721"/>
      <c r="TNZ1" s="722"/>
      <c r="TOA1" s="722"/>
      <c r="TOB1" s="722"/>
      <c r="TOC1" s="721"/>
      <c r="TOD1" s="722"/>
      <c r="TOE1" s="722"/>
      <c r="TOF1" s="722"/>
      <c r="TOG1" s="721"/>
      <c r="TOH1" s="722"/>
      <c r="TOI1" s="722"/>
      <c r="TOJ1" s="722"/>
      <c r="TOK1" s="721"/>
      <c r="TOL1" s="722"/>
      <c r="TOM1" s="722"/>
      <c r="TON1" s="722"/>
      <c r="TOO1" s="721"/>
      <c r="TOP1" s="722"/>
      <c r="TOQ1" s="722"/>
      <c r="TOR1" s="722"/>
      <c r="TOS1" s="721"/>
      <c r="TOT1" s="722"/>
      <c r="TOU1" s="722"/>
      <c r="TOV1" s="722"/>
      <c r="TOW1" s="721"/>
      <c r="TOX1" s="722"/>
      <c r="TOY1" s="722"/>
      <c r="TOZ1" s="722"/>
      <c r="TPA1" s="721"/>
      <c r="TPB1" s="722"/>
      <c r="TPC1" s="722"/>
      <c r="TPD1" s="722"/>
      <c r="TPE1" s="721"/>
      <c r="TPF1" s="722"/>
      <c r="TPG1" s="722"/>
      <c r="TPH1" s="722"/>
      <c r="TPI1" s="721"/>
      <c r="TPJ1" s="722"/>
      <c r="TPK1" s="722"/>
      <c r="TPL1" s="722"/>
      <c r="TPM1" s="721"/>
      <c r="TPN1" s="722"/>
      <c r="TPO1" s="722"/>
      <c r="TPP1" s="722"/>
      <c r="TPQ1" s="721"/>
      <c r="TPR1" s="722"/>
      <c r="TPS1" s="722"/>
      <c r="TPT1" s="722"/>
      <c r="TPU1" s="721"/>
      <c r="TPV1" s="722"/>
      <c r="TPW1" s="722"/>
      <c r="TPX1" s="722"/>
      <c r="TPY1" s="721"/>
      <c r="TPZ1" s="722"/>
      <c r="TQA1" s="722"/>
      <c r="TQB1" s="722"/>
      <c r="TQC1" s="721"/>
      <c r="TQD1" s="722"/>
      <c r="TQE1" s="722"/>
      <c r="TQF1" s="722"/>
      <c r="TQG1" s="721"/>
      <c r="TQH1" s="722"/>
      <c r="TQI1" s="722"/>
      <c r="TQJ1" s="722"/>
      <c r="TQK1" s="721"/>
      <c r="TQL1" s="722"/>
      <c r="TQM1" s="722"/>
      <c r="TQN1" s="722"/>
      <c r="TQO1" s="721"/>
      <c r="TQP1" s="722"/>
      <c r="TQQ1" s="722"/>
      <c r="TQR1" s="722"/>
      <c r="TQS1" s="721"/>
      <c r="TQT1" s="722"/>
      <c r="TQU1" s="722"/>
      <c r="TQV1" s="722"/>
      <c r="TQW1" s="721"/>
      <c r="TQX1" s="722"/>
      <c r="TQY1" s="722"/>
      <c r="TQZ1" s="722"/>
      <c r="TRA1" s="721"/>
      <c r="TRB1" s="722"/>
      <c r="TRC1" s="722"/>
      <c r="TRD1" s="722"/>
      <c r="TRE1" s="721"/>
      <c r="TRF1" s="722"/>
      <c r="TRG1" s="722"/>
      <c r="TRH1" s="722"/>
      <c r="TRI1" s="721"/>
      <c r="TRJ1" s="722"/>
      <c r="TRK1" s="722"/>
      <c r="TRL1" s="722"/>
      <c r="TRM1" s="721"/>
      <c r="TRN1" s="722"/>
      <c r="TRO1" s="722"/>
      <c r="TRP1" s="722"/>
      <c r="TRQ1" s="721"/>
      <c r="TRR1" s="722"/>
      <c r="TRS1" s="722"/>
      <c r="TRT1" s="722"/>
      <c r="TRU1" s="721"/>
      <c r="TRV1" s="722"/>
      <c r="TRW1" s="722"/>
      <c r="TRX1" s="722"/>
      <c r="TRY1" s="721"/>
      <c r="TRZ1" s="722"/>
      <c r="TSA1" s="722"/>
      <c r="TSB1" s="722"/>
      <c r="TSC1" s="721"/>
      <c r="TSD1" s="722"/>
      <c r="TSE1" s="722"/>
      <c r="TSF1" s="722"/>
      <c r="TSG1" s="721"/>
      <c r="TSH1" s="722"/>
      <c r="TSI1" s="722"/>
      <c r="TSJ1" s="722"/>
      <c r="TSK1" s="721"/>
      <c r="TSL1" s="722"/>
      <c r="TSM1" s="722"/>
      <c r="TSN1" s="722"/>
      <c r="TSO1" s="721"/>
      <c r="TSP1" s="722"/>
      <c r="TSQ1" s="722"/>
      <c r="TSR1" s="722"/>
      <c r="TSS1" s="721"/>
      <c r="TST1" s="722"/>
      <c r="TSU1" s="722"/>
      <c r="TSV1" s="722"/>
      <c r="TSW1" s="721"/>
      <c r="TSX1" s="722"/>
      <c r="TSY1" s="722"/>
      <c r="TSZ1" s="722"/>
      <c r="TTA1" s="721"/>
      <c r="TTB1" s="722"/>
      <c r="TTC1" s="722"/>
      <c r="TTD1" s="722"/>
      <c r="TTE1" s="721"/>
      <c r="TTF1" s="722"/>
      <c r="TTG1" s="722"/>
      <c r="TTH1" s="722"/>
      <c r="TTI1" s="721"/>
      <c r="TTJ1" s="722"/>
      <c r="TTK1" s="722"/>
      <c r="TTL1" s="722"/>
      <c r="TTM1" s="721"/>
      <c r="TTN1" s="722"/>
      <c r="TTO1" s="722"/>
      <c r="TTP1" s="722"/>
      <c r="TTQ1" s="721"/>
      <c r="TTR1" s="722"/>
      <c r="TTS1" s="722"/>
      <c r="TTT1" s="722"/>
      <c r="TTU1" s="721"/>
      <c r="TTV1" s="722"/>
      <c r="TTW1" s="722"/>
      <c r="TTX1" s="722"/>
      <c r="TTY1" s="721"/>
      <c r="TTZ1" s="722"/>
      <c r="TUA1" s="722"/>
      <c r="TUB1" s="722"/>
      <c r="TUC1" s="721"/>
      <c r="TUD1" s="722"/>
      <c r="TUE1" s="722"/>
      <c r="TUF1" s="722"/>
      <c r="TUG1" s="721"/>
      <c r="TUH1" s="722"/>
      <c r="TUI1" s="722"/>
      <c r="TUJ1" s="722"/>
      <c r="TUK1" s="721"/>
      <c r="TUL1" s="722"/>
      <c r="TUM1" s="722"/>
      <c r="TUN1" s="722"/>
      <c r="TUO1" s="721"/>
      <c r="TUP1" s="722"/>
      <c r="TUQ1" s="722"/>
      <c r="TUR1" s="722"/>
      <c r="TUS1" s="721"/>
      <c r="TUT1" s="722"/>
      <c r="TUU1" s="722"/>
      <c r="TUV1" s="722"/>
      <c r="TUW1" s="721"/>
      <c r="TUX1" s="722"/>
      <c r="TUY1" s="722"/>
      <c r="TUZ1" s="722"/>
      <c r="TVA1" s="721"/>
      <c r="TVB1" s="722"/>
      <c r="TVC1" s="722"/>
      <c r="TVD1" s="722"/>
      <c r="TVE1" s="721"/>
      <c r="TVF1" s="722"/>
      <c r="TVG1" s="722"/>
      <c r="TVH1" s="722"/>
      <c r="TVI1" s="721"/>
      <c r="TVJ1" s="722"/>
      <c r="TVK1" s="722"/>
      <c r="TVL1" s="722"/>
      <c r="TVM1" s="721"/>
      <c r="TVN1" s="722"/>
      <c r="TVO1" s="722"/>
      <c r="TVP1" s="722"/>
      <c r="TVQ1" s="721"/>
      <c r="TVR1" s="722"/>
      <c r="TVS1" s="722"/>
      <c r="TVT1" s="722"/>
      <c r="TVU1" s="721"/>
      <c r="TVV1" s="722"/>
      <c r="TVW1" s="722"/>
      <c r="TVX1" s="722"/>
      <c r="TVY1" s="721"/>
      <c r="TVZ1" s="722"/>
      <c r="TWA1" s="722"/>
      <c r="TWB1" s="722"/>
      <c r="TWC1" s="721"/>
      <c r="TWD1" s="722"/>
      <c r="TWE1" s="722"/>
      <c r="TWF1" s="722"/>
      <c r="TWG1" s="721"/>
      <c r="TWH1" s="722"/>
      <c r="TWI1" s="722"/>
      <c r="TWJ1" s="722"/>
      <c r="TWK1" s="721"/>
      <c r="TWL1" s="722"/>
      <c r="TWM1" s="722"/>
      <c r="TWN1" s="722"/>
      <c r="TWO1" s="721"/>
      <c r="TWP1" s="722"/>
      <c r="TWQ1" s="722"/>
      <c r="TWR1" s="722"/>
      <c r="TWS1" s="721"/>
      <c r="TWT1" s="722"/>
      <c r="TWU1" s="722"/>
      <c r="TWV1" s="722"/>
      <c r="TWW1" s="721"/>
      <c r="TWX1" s="722"/>
      <c r="TWY1" s="722"/>
      <c r="TWZ1" s="722"/>
      <c r="TXA1" s="721"/>
      <c r="TXB1" s="722"/>
      <c r="TXC1" s="722"/>
      <c r="TXD1" s="722"/>
      <c r="TXE1" s="721"/>
      <c r="TXF1" s="722"/>
      <c r="TXG1" s="722"/>
      <c r="TXH1" s="722"/>
      <c r="TXI1" s="721"/>
      <c r="TXJ1" s="722"/>
      <c r="TXK1" s="722"/>
      <c r="TXL1" s="722"/>
      <c r="TXM1" s="721"/>
      <c r="TXN1" s="722"/>
      <c r="TXO1" s="722"/>
      <c r="TXP1" s="722"/>
      <c r="TXQ1" s="721"/>
      <c r="TXR1" s="722"/>
      <c r="TXS1" s="722"/>
      <c r="TXT1" s="722"/>
      <c r="TXU1" s="721"/>
      <c r="TXV1" s="722"/>
      <c r="TXW1" s="722"/>
      <c r="TXX1" s="722"/>
      <c r="TXY1" s="721"/>
      <c r="TXZ1" s="722"/>
      <c r="TYA1" s="722"/>
      <c r="TYB1" s="722"/>
      <c r="TYC1" s="721"/>
      <c r="TYD1" s="722"/>
      <c r="TYE1" s="722"/>
      <c r="TYF1" s="722"/>
      <c r="TYG1" s="721"/>
      <c r="TYH1" s="722"/>
      <c r="TYI1" s="722"/>
      <c r="TYJ1" s="722"/>
      <c r="TYK1" s="721"/>
      <c r="TYL1" s="722"/>
      <c r="TYM1" s="722"/>
      <c r="TYN1" s="722"/>
      <c r="TYO1" s="721"/>
      <c r="TYP1" s="722"/>
      <c r="TYQ1" s="722"/>
      <c r="TYR1" s="722"/>
      <c r="TYS1" s="721"/>
      <c r="TYT1" s="722"/>
      <c r="TYU1" s="722"/>
      <c r="TYV1" s="722"/>
      <c r="TYW1" s="721"/>
      <c r="TYX1" s="722"/>
      <c r="TYY1" s="722"/>
      <c r="TYZ1" s="722"/>
      <c r="TZA1" s="721"/>
      <c r="TZB1" s="722"/>
      <c r="TZC1" s="722"/>
      <c r="TZD1" s="722"/>
      <c r="TZE1" s="721"/>
      <c r="TZF1" s="722"/>
      <c r="TZG1" s="722"/>
      <c r="TZH1" s="722"/>
      <c r="TZI1" s="721"/>
      <c r="TZJ1" s="722"/>
      <c r="TZK1" s="722"/>
      <c r="TZL1" s="722"/>
      <c r="TZM1" s="721"/>
      <c r="TZN1" s="722"/>
      <c r="TZO1" s="722"/>
      <c r="TZP1" s="722"/>
      <c r="TZQ1" s="721"/>
      <c r="TZR1" s="722"/>
      <c r="TZS1" s="722"/>
      <c r="TZT1" s="722"/>
      <c r="TZU1" s="721"/>
      <c r="TZV1" s="722"/>
      <c r="TZW1" s="722"/>
      <c r="TZX1" s="722"/>
      <c r="TZY1" s="721"/>
      <c r="TZZ1" s="722"/>
      <c r="UAA1" s="722"/>
      <c r="UAB1" s="722"/>
      <c r="UAC1" s="721"/>
      <c r="UAD1" s="722"/>
      <c r="UAE1" s="722"/>
      <c r="UAF1" s="722"/>
      <c r="UAG1" s="721"/>
      <c r="UAH1" s="722"/>
      <c r="UAI1" s="722"/>
      <c r="UAJ1" s="722"/>
      <c r="UAK1" s="721"/>
      <c r="UAL1" s="722"/>
      <c r="UAM1" s="722"/>
      <c r="UAN1" s="722"/>
      <c r="UAO1" s="721"/>
      <c r="UAP1" s="722"/>
      <c r="UAQ1" s="722"/>
      <c r="UAR1" s="722"/>
      <c r="UAS1" s="721"/>
      <c r="UAT1" s="722"/>
      <c r="UAU1" s="722"/>
      <c r="UAV1" s="722"/>
      <c r="UAW1" s="721"/>
      <c r="UAX1" s="722"/>
      <c r="UAY1" s="722"/>
      <c r="UAZ1" s="722"/>
      <c r="UBA1" s="721"/>
      <c r="UBB1" s="722"/>
      <c r="UBC1" s="722"/>
      <c r="UBD1" s="722"/>
      <c r="UBE1" s="721"/>
      <c r="UBF1" s="722"/>
      <c r="UBG1" s="722"/>
      <c r="UBH1" s="722"/>
      <c r="UBI1" s="721"/>
      <c r="UBJ1" s="722"/>
      <c r="UBK1" s="722"/>
      <c r="UBL1" s="722"/>
      <c r="UBM1" s="721"/>
      <c r="UBN1" s="722"/>
      <c r="UBO1" s="722"/>
      <c r="UBP1" s="722"/>
      <c r="UBQ1" s="721"/>
      <c r="UBR1" s="722"/>
      <c r="UBS1" s="722"/>
      <c r="UBT1" s="722"/>
      <c r="UBU1" s="721"/>
      <c r="UBV1" s="722"/>
      <c r="UBW1" s="722"/>
      <c r="UBX1" s="722"/>
      <c r="UBY1" s="721"/>
      <c r="UBZ1" s="722"/>
      <c r="UCA1" s="722"/>
      <c r="UCB1" s="722"/>
      <c r="UCC1" s="721"/>
      <c r="UCD1" s="722"/>
      <c r="UCE1" s="722"/>
      <c r="UCF1" s="722"/>
      <c r="UCG1" s="721"/>
      <c r="UCH1" s="722"/>
      <c r="UCI1" s="722"/>
      <c r="UCJ1" s="722"/>
      <c r="UCK1" s="721"/>
      <c r="UCL1" s="722"/>
      <c r="UCM1" s="722"/>
      <c r="UCN1" s="722"/>
      <c r="UCO1" s="721"/>
      <c r="UCP1" s="722"/>
      <c r="UCQ1" s="722"/>
      <c r="UCR1" s="722"/>
      <c r="UCS1" s="721"/>
      <c r="UCT1" s="722"/>
      <c r="UCU1" s="722"/>
      <c r="UCV1" s="722"/>
      <c r="UCW1" s="721"/>
      <c r="UCX1" s="722"/>
      <c r="UCY1" s="722"/>
      <c r="UCZ1" s="722"/>
      <c r="UDA1" s="721"/>
      <c r="UDB1" s="722"/>
      <c r="UDC1" s="722"/>
      <c r="UDD1" s="722"/>
      <c r="UDE1" s="721"/>
      <c r="UDF1" s="722"/>
      <c r="UDG1" s="722"/>
      <c r="UDH1" s="722"/>
      <c r="UDI1" s="721"/>
      <c r="UDJ1" s="722"/>
      <c r="UDK1" s="722"/>
      <c r="UDL1" s="722"/>
      <c r="UDM1" s="721"/>
      <c r="UDN1" s="722"/>
      <c r="UDO1" s="722"/>
      <c r="UDP1" s="722"/>
      <c r="UDQ1" s="721"/>
      <c r="UDR1" s="722"/>
      <c r="UDS1" s="722"/>
      <c r="UDT1" s="722"/>
      <c r="UDU1" s="721"/>
      <c r="UDV1" s="722"/>
      <c r="UDW1" s="722"/>
      <c r="UDX1" s="722"/>
      <c r="UDY1" s="721"/>
      <c r="UDZ1" s="722"/>
      <c r="UEA1" s="722"/>
      <c r="UEB1" s="722"/>
      <c r="UEC1" s="721"/>
      <c r="UED1" s="722"/>
      <c r="UEE1" s="722"/>
      <c r="UEF1" s="722"/>
      <c r="UEG1" s="721"/>
      <c r="UEH1" s="722"/>
      <c r="UEI1" s="722"/>
      <c r="UEJ1" s="722"/>
      <c r="UEK1" s="721"/>
      <c r="UEL1" s="722"/>
      <c r="UEM1" s="722"/>
      <c r="UEN1" s="722"/>
      <c r="UEO1" s="721"/>
      <c r="UEP1" s="722"/>
      <c r="UEQ1" s="722"/>
      <c r="UER1" s="722"/>
      <c r="UES1" s="721"/>
      <c r="UET1" s="722"/>
      <c r="UEU1" s="722"/>
      <c r="UEV1" s="722"/>
      <c r="UEW1" s="721"/>
      <c r="UEX1" s="722"/>
      <c r="UEY1" s="722"/>
      <c r="UEZ1" s="722"/>
      <c r="UFA1" s="721"/>
      <c r="UFB1" s="722"/>
      <c r="UFC1" s="722"/>
      <c r="UFD1" s="722"/>
      <c r="UFE1" s="721"/>
      <c r="UFF1" s="722"/>
      <c r="UFG1" s="722"/>
      <c r="UFH1" s="722"/>
      <c r="UFI1" s="721"/>
      <c r="UFJ1" s="722"/>
      <c r="UFK1" s="722"/>
      <c r="UFL1" s="722"/>
      <c r="UFM1" s="721"/>
      <c r="UFN1" s="722"/>
      <c r="UFO1" s="722"/>
      <c r="UFP1" s="722"/>
      <c r="UFQ1" s="721"/>
      <c r="UFR1" s="722"/>
      <c r="UFS1" s="722"/>
      <c r="UFT1" s="722"/>
      <c r="UFU1" s="721"/>
      <c r="UFV1" s="722"/>
      <c r="UFW1" s="722"/>
      <c r="UFX1" s="722"/>
      <c r="UFY1" s="721"/>
      <c r="UFZ1" s="722"/>
      <c r="UGA1" s="722"/>
      <c r="UGB1" s="722"/>
      <c r="UGC1" s="721"/>
      <c r="UGD1" s="722"/>
      <c r="UGE1" s="722"/>
      <c r="UGF1" s="722"/>
      <c r="UGG1" s="721"/>
      <c r="UGH1" s="722"/>
      <c r="UGI1" s="722"/>
      <c r="UGJ1" s="722"/>
      <c r="UGK1" s="721"/>
      <c r="UGL1" s="722"/>
      <c r="UGM1" s="722"/>
      <c r="UGN1" s="722"/>
      <c r="UGO1" s="721"/>
      <c r="UGP1" s="722"/>
      <c r="UGQ1" s="722"/>
      <c r="UGR1" s="722"/>
      <c r="UGS1" s="721"/>
      <c r="UGT1" s="722"/>
      <c r="UGU1" s="722"/>
      <c r="UGV1" s="722"/>
      <c r="UGW1" s="721"/>
      <c r="UGX1" s="722"/>
      <c r="UGY1" s="722"/>
      <c r="UGZ1" s="722"/>
      <c r="UHA1" s="721"/>
      <c r="UHB1" s="722"/>
      <c r="UHC1" s="722"/>
      <c r="UHD1" s="722"/>
      <c r="UHE1" s="721"/>
      <c r="UHF1" s="722"/>
      <c r="UHG1" s="722"/>
      <c r="UHH1" s="722"/>
      <c r="UHI1" s="721"/>
      <c r="UHJ1" s="722"/>
      <c r="UHK1" s="722"/>
      <c r="UHL1" s="722"/>
      <c r="UHM1" s="721"/>
      <c r="UHN1" s="722"/>
      <c r="UHO1" s="722"/>
      <c r="UHP1" s="722"/>
      <c r="UHQ1" s="721"/>
      <c r="UHR1" s="722"/>
      <c r="UHS1" s="722"/>
      <c r="UHT1" s="722"/>
      <c r="UHU1" s="721"/>
      <c r="UHV1" s="722"/>
      <c r="UHW1" s="722"/>
      <c r="UHX1" s="722"/>
      <c r="UHY1" s="721"/>
      <c r="UHZ1" s="722"/>
      <c r="UIA1" s="722"/>
      <c r="UIB1" s="722"/>
      <c r="UIC1" s="721"/>
      <c r="UID1" s="722"/>
      <c r="UIE1" s="722"/>
      <c r="UIF1" s="722"/>
      <c r="UIG1" s="721"/>
      <c r="UIH1" s="722"/>
      <c r="UII1" s="722"/>
      <c r="UIJ1" s="722"/>
      <c r="UIK1" s="721"/>
      <c r="UIL1" s="722"/>
      <c r="UIM1" s="722"/>
      <c r="UIN1" s="722"/>
      <c r="UIO1" s="721"/>
      <c r="UIP1" s="722"/>
      <c r="UIQ1" s="722"/>
      <c r="UIR1" s="722"/>
      <c r="UIS1" s="721"/>
      <c r="UIT1" s="722"/>
      <c r="UIU1" s="722"/>
      <c r="UIV1" s="722"/>
      <c r="UIW1" s="721"/>
      <c r="UIX1" s="722"/>
      <c r="UIY1" s="722"/>
      <c r="UIZ1" s="722"/>
      <c r="UJA1" s="721"/>
      <c r="UJB1" s="722"/>
      <c r="UJC1" s="722"/>
      <c r="UJD1" s="722"/>
      <c r="UJE1" s="721"/>
      <c r="UJF1" s="722"/>
      <c r="UJG1" s="722"/>
      <c r="UJH1" s="722"/>
      <c r="UJI1" s="721"/>
      <c r="UJJ1" s="722"/>
      <c r="UJK1" s="722"/>
      <c r="UJL1" s="722"/>
      <c r="UJM1" s="721"/>
      <c r="UJN1" s="722"/>
      <c r="UJO1" s="722"/>
      <c r="UJP1" s="722"/>
      <c r="UJQ1" s="721"/>
      <c r="UJR1" s="722"/>
      <c r="UJS1" s="722"/>
      <c r="UJT1" s="722"/>
      <c r="UJU1" s="721"/>
      <c r="UJV1" s="722"/>
      <c r="UJW1" s="722"/>
      <c r="UJX1" s="722"/>
      <c r="UJY1" s="721"/>
      <c r="UJZ1" s="722"/>
      <c r="UKA1" s="722"/>
      <c r="UKB1" s="722"/>
      <c r="UKC1" s="721"/>
      <c r="UKD1" s="722"/>
      <c r="UKE1" s="722"/>
      <c r="UKF1" s="722"/>
      <c r="UKG1" s="721"/>
      <c r="UKH1" s="722"/>
      <c r="UKI1" s="722"/>
      <c r="UKJ1" s="722"/>
      <c r="UKK1" s="721"/>
      <c r="UKL1" s="722"/>
      <c r="UKM1" s="722"/>
      <c r="UKN1" s="722"/>
      <c r="UKO1" s="721"/>
      <c r="UKP1" s="722"/>
      <c r="UKQ1" s="722"/>
      <c r="UKR1" s="722"/>
      <c r="UKS1" s="721"/>
      <c r="UKT1" s="722"/>
      <c r="UKU1" s="722"/>
      <c r="UKV1" s="722"/>
      <c r="UKW1" s="721"/>
      <c r="UKX1" s="722"/>
      <c r="UKY1" s="722"/>
      <c r="UKZ1" s="722"/>
      <c r="ULA1" s="721"/>
      <c r="ULB1" s="722"/>
      <c r="ULC1" s="722"/>
      <c r="ULD1" s="722"/>
      <c r="ULE1" s="721"/>
      <c r="ULF1" s="722"/>
      <c r="ULG1" s="722"/>
      <c r="ULH1" s="722"/>
      <c r="ULI1" s="721"/>
      <c r="ULJ1" s="722"/>
      <c r="ULK1" s="722"/>
      <c r="ULL1" s="722"/>
      <c r="ULM1" s="721"/>
      <c r="ULN1" s="722"/>
      <c r="ULO1" s="722"/>
      <c r="ULP1" s="722"/>
      <c r="ULQ1" s="721"/>
      <c r="ULR1" s="722"/>
      <c r="ULS1" s="722"/>
      <c r="ULT1" s="722"/>
      <c r="ULU1" s="721"/>
      <c r="ULV1" s="722"/>
      <c r="ULW1" s="722"/>
      <c r="ULX1" s="722"/>
      <c r="ULY1" s="721"/>
      <c r="ULZ1" s="722"/>
      <c r="UMA1" s="722"/>
      <c r="UMB1" s="722"/>
      <c r="UMC1" s="721"/>
      <c r="UMD1" s="722"/>
      <c r="UME1" s="722"/>
      <c r="UMF1" s="722"/>
      <c r="UMG1" s="721"/>
      <c r="UMH1" s="722"/>
      <c r="UMI1" s="722"/>
      <c r="UMJ1" s="722"/>
      <c r="UMK1" s="721"/>
      <c r="UML1" s="722"/>
      <c r="UMM1" s="722"/>
      <c r="UMN1" s="722"/>
      <c r="UMO1" s="721"/>
      <c r="UMP1" s="722"/>
      <c r="UMQ1" s="722"/>
      <c r="UMR1" s="722"/>
      <c r="UMS1" s="721"/>
      <c r="UMT1" s="722"/>
      <c r="UMU1" s="722"/>
      <c r="UMV1" s="722"/>
      <c r="UMW1" s="721"/>
      <c r="UMX1" s="722"/>
      <c r="UMY1" s="722"/>
      <c r="UMZ1" s="722"/>
      <c r="UNA1" s="721"/>
      <c r="UNB1" s="722"/>
      <c r="UNC1" s="722"/>
      <c r="UND1" s="722"/>
      <c r="UNE1" s="721"/>
      <c r="UNF1" s="722"/>
      <c r="UNG1" s="722"/>
      <c r="UNH1" s="722"/>
      <c r="UNI1" s="721"/>
      <c r="UNJ1" s="722"/>
      <c r="UNK1" s="722"/>
      <c r="UNL1" s="722"/>
      <c r="UNM1" s="721"/>
      <c r="UNN1" s="722"/>
      <c r="UNO1" s="722"/>
      <c r="UNP1" s="722"/>
      <c r="UNQ1" s="721"/>
      <c r="UNR1" s="722"/>
      <c r="UNS1" s="722"/>
      <c r="UNT1" s="722"/>
      <c r="UNU1" s="721"/>
      <c r="UNV1" s="722"/>
      <c r="UNW1" s="722"/>
      <c r="UNX1" s="722"/>
      <c r="UNY1" s="721"/>
      <c r="UNZ1" s="722"/>
      <c r="UOA1" s="722"/>
      <c r="UOB1" s="722"/>
      <c r="UOC1" s="721"/>
      <c r="UOD1" s="722"/>
      <c r="UOE1" s="722"/>
      <c r="UOF1" s="722"/>
      <c r="UOG1" s="721"/>
      <c r="UOH1" s="722"/>
      <c r="UOI1" s="722"/>
      <c r="UOJ1" s="722"/>
      <c r="UOK1" s="721"/>
      <c r="UOL1" s="722"/>
      <c r="UOM1" s="722"/>
      <c r="UON1" s="722"/>
      <c r="UOO1" s="721"/>
      <c r="UOP1" s="722"/>
      <c r="UOQ1" s="722"/>
      <c r="UOR1" s="722"/>
      <c r="UOS1" s="721"/>
      <c r="UOT1" s="722"/>
      <c r="UOU1" s="722"/>
      <c r="UOV1" s="722"/>
      <c r="UOW1" s="721"/>
      <c r="UOX1" s="722"/>
      <c r="UOY1" s="722"/>
      <c r="UOZ1" s="722"/>
      <c r="UPA1" s="721"/>
      <c r="UPB1" s="722"/>
      <c r="UPC1" s="722"/>
      <c r="UPD1" s="722"/>
      <c r="UPE1" s="721"/>
      <c r="UPF1" s="722"/>
      <c r="UPG1" s="722"/>
      <c r="UPH1" s="722"/>
      <c r="UPI1" s="721"/>
      <c r="UPJ1" s="722"/>
      <c r="UPK1" s="722"/>
      <c r="UPL1" s="722"/>
      <c r="UPM1" s="721"/>
      <c r="UPN1" s="722"/>
      <c r="UPO1" s="722"/>
      <c r="UPP1" s="722"/>
      <c r="UPQ1" s="721"/>
      <c r="UPR1" s="722"/>
      <c r="UPS1" s="722"/>
      <c r="UPT1" s="722"/>
      <c r="UPU1" s="721"/>
      <c r="UPV1" s="722"/>
      <c r="UPW1" s="722"/>
      <c r="UPX1" s="722"/>
      <c r="UPY1" s="721"/>
      <c r="UPZ1" s="722"/>
      <c r="UQA1" s="722"/>
      <c r="UQB1" s="722"/>
      <c r="UQC1" s="721"/>
      <c r="UQD1" s="722"/>
      <c r="UQE1" s="722"/>
      <c r="UQF1" s="722"/>
      <c r="UQG1" s="721"/>
      <c r="UQH1" s="722"/>
      <c r="UQI1" s="722"/>
      <c r="UQJ1" s="722"/>
      <c r="UQK1" s="721"/>
      <c r="UQL1" s="722"/>
      <c r="UQM1" s="722"/>
      <c r="UQN1" s="722"/>
      <c r="UQO1" s="721"/>
      <c r="UQP1" s="722"/>
      <c r="UQQ1" s="722"/>
      <c r="UQR1" s="722"/>
      <c r="UQS1" s="721"/>
      <c r="UQT1" s="722"/>
      <c r="UQU1" s="722"/>
      <c r="UQV1" s="722"/>
      <c r="UQW1" s="721"/>
      <c r="UQX1" s="722"/>
      <c r="UQY1" s="722"/>
      <c r="UQZ1" s="722"/>
      <c r="URA1" s="721"/>
      <c r="URB1" s="722"/>
      <c r="URC1" s="722"/>
      <c r="URD1" s="722"/>
      <c r="URE1" s="721"/>
      <c r="URF1" s="722"/>
      <c r="URG1" s="722"/>
      <c r="URH1" s="722"/>
      <c r="URI1" s="721"/>
      <c r="URJ1" s="722"/>
      <c r="URK1" s="722"/>
      <c r="URL1" s="722"/>
      <c r="URM1" s="721"/>
      <c r="URN1" s="722"/>
      <c r="URO1" s="722"/>
      <c r="URP1" s="722"/>
      <c r="URQ1" s="721"/>
      <c r="URR1" s="722"/>
      <c r="URS1" s="722"/>
      <c r="URT1" s="722"/>
      <c r="URU1" s="721"/>
      <c r="URV1" s="722"/>
      <c r="URW1" s="722"/>
      <c r="URX1" s="722"/>
      <c r="URY1" s="721"/>
      <c r="URZ1" s="722"/>
      <c r="USA1" s="722"/>
      <c r="USB1" s="722"/>
      <c r="USC1" s="721"/>
      <c r="USD1" s="722"/>
      <c r="USE1" s="722"/>
      <c r="USF1" s="722"/>
      <c r="USG1" s="721"/>
      <c r="USH1" s="722"/>
      <c r="USI1" s="722"/>
      <c r="USJ1" s="722"/>
      <c r="USK1" s="721"/>
      <c r="USL1" s="722"/>
      <c r="USM1" s="722"/>
      <c r="USN1" s="722"/>
      <c r="USO1" s="721"/>
      <c r="USP1" s="722"/>
      <c r="USQ1" s="722"/>
      <c r="USR1" s="722"/>
      <c r="USS1" s="721"/>
      <c r="UST1" s="722"/>
      <c r="USU1" s="722"/>
      <c r="USV1" s="722"/>
      <c r="USW1" s="721"/>
      <c r="USX1" s="722"/>
      <c r="USY1" s="722"/>
      <c r="USZ1" s="722"/>
      <c r="UTA1" s="721"/>
      <c r="UTB1" s="722"/>
      <c r="UTC1" s="722"/>
      <c r="UTD1" s="722"/>
      <c r="UTE1" s="721"/>
      <c r="UTF1" s="722"/>
      <c r="UTG1" s="722"/>
      <c r="UTH1" s="722"/>
      <c r="UTI1" s="721"/>
      <c r="UTJ1" s="722"/>
      <c r="UTK1" s="722"/>
      <c r="UTL1" s="722"/>
      <c r="UTM1" s="721"/>
      <c r="UTN1" s="722"/>
      <c r="UTO1" s="722"/>
      <c r="UTP1" s="722"/>
      <c r="UTQ1" s="721"/>
      <c r="UTR1" s="722"/>
      <c r="UTS1" s="722"/>
      <c r="UTT1" s="722"/>
      <c r="UTU1" s="721"/>
      <c r="UTV1" s="722"/>
      <c r="UTW1" s="722"/>
      <c r="UTX1" s="722"/>
      <c r="UTY1" s="721"/>
      <c r="UTZ1" s="722"/>
      <c r="UUA1" s="722"/>
      <c r="UUB1" s="722"/>
      <c r="UUC1" s="721"/>
      <c r="UUD1" s="722"/>
      <c r="UUE1" s="722"/>
      <c r="UUF1" s="722"/>
      <c r="UUG1" s="721"/>
      <c r="UUH1" s="722"/>
      <c r="UUI1" s="722"/>
      <c r="UUJ1" s="722"/>
      <c r="UUK1" s="721"/>
      <c r="UUL1" s="722"/>
      <c r="UUM1" s="722"/>
      <c r="UUN1" s="722"/>
      <c r="UUO1" s="721"/>
      <c r="UUP1" s="722"/>
      <c r="UUQ1" s="722"/>
      <c r="UUR1" s="722"/>
      <c r="UUS1" s="721"/>
      <c r="UUT1" s="722"/>
      <c r="UUU1" s="722"/>
      <c r="UUV1" s="722"/>
      <c r="UUW1" s="721"/>
      <c r="UUX1" s="722"/>
      <c r="UUY1" s="722"/>
      <c r="UUZ1" s="722"/>
      <c r="UVA1" s="721"/>
      <c r="UVB1" s="722"/>
      <c r="UVC1" s="722"/>
      <c r="UVD1" s="722"/>
      <c r="UVE1" s="721"/>
      <c r="UVF1" s="722"/>
      <c r="UVG1" s="722"/>
      <c r="UVH1" s="722"/>
      <c r="UVI1" s="721"/>
      <c r="UVJ1" s="722"/>
      <c r="UVK1" s="722"/>
      <c r="UVL1" s="722"/>
      <c r="UVM1" s="721"/>
      <c r="UVN1" s="722"/>
      <c r="UVO1" s="722"/>
      <c r="UVP1" s="722"/>
      <c r="UVQ1" s="721"/>
      <c r="UVR1" s="722"/>
      <c r="UVS1" s="722"/>
      <c r="UVT1" s="722"/>
      <c r="UVU1" s="721"/>
      <c r="UVV1" s="722"/>
      <c r="UVW1" s="722"/>
      <c r="UVX1" s="722"/>
      <c r="UVY1" s="721"/>
      <c r="UVZ1" s="722"/>
      <c r="UWA1" s="722"/>
      <c r="UWB1" s="722"/>
      <c r="UWC1" s="721"/>
      <c r="UWD1" s="722"/>
      <c r="UWE1" s="722"/>
      <c r="UWF1" s="722"/>
      <c r="UWG1" s="721"/>
      <c r="UWH1" s="722"/>
      <c r="UWI1" s="722"/>
      <c r="UWJ1" s="722"/>
      <c r="UWK1" s="721"/>
      <c r="UWL1" s="722"/>
      <c r="UWM1" s="722"/>
      <c r="UWN1" s="722"/>
      <c r="UWO1" s="721"/>
      <c r="UWP1" s="722"/>
      <c r="UWQ1" s="722"/>
      <c r="UWR1" s="722"/>
      <c r="UWS1" s="721"/>
      <c r="UWT1" s="722"/>
      <c r="UWU1" s="722"/>
      <c r="UWV1" s="722"/>
      <c r="UWW1" s="721"/>
      <c r="UWX1" s="722"/>
      <c r="UWY1" s="722"/>
      <c r="UWZ1" s="722"/>
      <c r="UXA1" s="721"/>
      <c r="UXB1" s="722"/>
      <c r="UXC1" s="722"/>
      <c r="UXD1" s="722"/>
      <c r="UXE1" s="721"/>
      <c r="UXF1" s="722"/>
      <c r="UXG1" s="722"/>
      <c r="UXH1" s="722"/>
      <c r="UXI1" s="721"/>
      <c r="UXJ1" s="722"/>
      <c r="UXK1" s="722"/>
      <c r="UXL1" s="722"/>
      <c r="UXM1" s="721"/>
      <c r="UXN1" s="722"/>
      <c r="UXO1" s="722"/>
      <c r="UXP1" s="722"/>
      <c r="UXQ1" s="721"/>
      <c r="UXR1" s="722"/>
      <c r="UXS1" s="722"/>
      <c r="UXT1" s="722"/>
      <c r="UXU1" s="721"/>
      <c r="UXV1" s="722"/>
      <c r="UXW1" s="722"/>
      <c r="UXX1" s="722"/>
      <c r="UXY1" s="721"/>
      <c r="UXZ1" s="722"/>
      <c r="UYA1" s="722"/>
      <c r="UYB1" s="722"/>
      <c r="UYC1" s="721"/>
      <c r="UYD1" s="722"/>
      <c r="UYE1" s="722"/>
      <c r="UYF1" s="722"/>
      <c r="UYG1" s="721"/>
      <c r="UYH1" s="722"/>
      <c r="UYI1" s="722"/>
      <c r="UYJ1" s="722"/>
      <c r="UYK1" s="721"/>
      <c r="UYL1" s="722"/>
      <c r="UYM1" s="722"/>
      <c r="UYN1" s="722"/>
      <c r="UYO1" s="721"/>
      <c r="UYP1" s="722"/>
      <c r="UYQ1" s="722"/>
      <c r="UYR1" s="722"/>
      <c r="UYS1" s="721"/>
      <c r="UYT1" s="722"/>
      <c r="UYU1" s="722"/>
      <c r="UYV1" s="722"/>
      <c r="UYW1" s="721"/>
      <c r="UYX1" s="722"/>
      <c r="UYY1" s="722"/>
      <c r="UYZ1" s="722"/>
      <c r="UZA1" s="721"/>
      <c r="UZB1" s="722"/>
      <c r="UZC1" s="722"/>
      <c r="UZD1" s="722"/>
      <c r="UZE1" s="721"/>
      <c r="UZF1" s="722"/>
      <c r="UZG1" s="722"/>
      <c r="UZH1" s="722"/>
      <c r="UZI1" s="721"/>
      <c r="UZJ1" s="722"/>
      <c r="UZK1" s="722"/>
      <c r="UZL1" s="722"/>
      <c r="UZM1" s="721"/>
      <c r="UZN1" s="722"/>
      <c r="UZO1" s="722"/>
      <c r="UZP1" s="722"/>
      <c r="UZQ1" s="721"/>
      <c r="UZR1" s="722"/>
      <c r="UZS1" s="722"/>
      <c r="UZT1" s="722"/>
      <c r="UZU1" s="721"/>
      <c r="UZV1" s="722"/>
      <c r="UZW1" s="722"/>
      <c r="UZX1" s="722"/>
      <c r="UZY1" s="721"/>
      <c r="UZZ1" s="722"/>
      <c r="VAA1" s="722"/>
      <c r="VAB1" s="722"/>
      <c r="VAC1" s="721"/>
      <c r="VAD1" s="722"/>
      <c r="VAE1" s="722"/>
      <c r="VAF1" s="722"/>
      <c r="VAG1" s="721"/>
      <c r="VAH1" s="722"/>
      <c r="VAI1" s="722"/>
      <c r="VAJ1" s="722"/>
      <c r="VAK1" s="721"/>
      <c r="VAL1" s="722"/>
      <c r="VAM1" s="722"/>
      <c r="VAN1" s="722"/>
      <c r="VAO1" s="721"/>
      <c r="VAP1" s="722"/>
      <c r="VAQ1" s="722"/>
      <c r="VAR1" s="722"/>
      <c r="VAS1" s="721"/>
      <c r="VAT1" s="722"/>
      <c r="VAU1" s="722"/>
      <c r="VAV1" s="722"/>
      <c r="VAW1" s="721"/>
      <c r="VAX1" s="722"/>
      <c r="VAY1" s="722"/>
      <c r="VAZ1" s="722"/>
      <c r="VBA1" s="721"/>
      <c r="VBB1" s="722"/>
      <c r="VBC1" s="722"/>
      <c r="VBD1" s="722"/>
      <c r="VBE1" s="721"/>
      <c r="VBF1" s="722"/>
      <c r="VBG1" s="722"/>
      <c r="VBH1" s="722"/>
      <c r="VBI1" s="721"/>
      <c r="VBJ1" s="722"/>
      <c r="VBK1" s="722"/>
      <c r="VBL1" s="722"/>
      <c r="VBM1" s="721"/>
      <c r="VBN1" s="722"/>
      <c r="VBO1" s="722"/>
      <c r="VBP1" s="722"/>
      <c r="VBQ1" s="721"/>
      <c r="VBR1" s="722"/>
      <c r="VBS1" s="722"/>
      <c r="VBT1" s="722"/>
      <c r="VBU1" s="721"/>
      <c r="VBV1" s="722"/>
      <c r="VBW1" s="722"/>
      <c r="VBX1" s="722"/>
      <c r="VBY1" s="721"/>
      <c r="VBZ1" s="722"/>
      <c r="VCA1" s="722"/>
      <c r="VCB1" s="722"/>
      <c r="VCC1" s="721"/>
      <c r="VCD1" s="722"/>
      <c r="VCE1" s="722"/>
      <c r="VCF1" s="722"/>
      <c r="VCG1" s="721"/>
      <c r="VCH1" s="722"/>
      <c r="VCI1" s="722"/>
      <c r="VCJ1" s="722"/>
      <c r="VCK1" s="721"/>
      <c r="VCL1" s="722"/>
      <c r="VCM1" s="722"/>
      <c r="VCN1" s="722"/>
      <c r="VCO1" s="721"/>
      <c r="VCP1" s="722"/>
      <c r="VCQ1" s="722"/>
      <c r="VCR1" s="722"/>
      <c r="VCS1" s="721"/>
      <c r="VCT1" s="722"/>
      <c r="VCU1" s="722"/>
      <c r="VCV1" s="722"/>
      <c r="VCW1" s="721"/>
      <c r="VCX1" s="722"/>
      <c r="VCY1" s="722"/>
      <c r="VCZ1" s="722"/>
      <c r="VDA1" s="721"/>
      <c r="VDB1" s="722"/>
      <c r="VDC1" s="722"/>
      <c r="VDD1" s="722"/>
      <c r="VDE1" s="721"/>
      <c r="VDF1" s="722"/>
      <c r="VDG1" s="722"/>
      <c r="VDH1" s="722"/>
      <c r="VDI1" s="721"/>
      <c r="VDJ1" s="722"/>
      <c r="VDK1" s="722"/>
      <c r="VDL1" s="722"/>
      <c r="VDM1" s="721"/>
      <c r="VDN1" s="722"/>
      <c r="VDO1" s="722"/>
      <c r="VDP1" s="722"/>
      <c r="VDQ1" s="721"/>
      <c r="VDR1" s="722"/>
      <c r="VDS1" s="722"/>
      <c r="VDT1" s="722"/>
      <c r="VDU1" s="721"/>
      <c r="VDV1" s="722"/>
      <c r="VDW1" s="722"/>
      <c r="VDX1" s="722"/>
      <c r="VDY1" s="721"/>
      <c r="VDZ1" s="722"/>
      <c r="VEA1" s="722"/>
      <c r="VEB1" s="722"/>
      <c r="VEC1" s="721"/>
      <c r="VED1" s="722"/>
      <c r="VEE1" s="722"/>
      <c r="VEF1" s="722"/>
      <c r="VEG1" s="721"/>
      <c r="VEH1" s="722"/>
      <c r="VEI1" s="722"/>
      <c r="VEJ1" s="722"/>
      <c r="VEK1" s="721"/>
      <c r="VEL1" s="722"/>
      <c r="VEM1" s="722"/>
      <c r="VEN1" s="722"/>
      <c r="VEO1" s="721"/>
      <c r="VEP1" s="722"/>
      <c r="VEQ1" s="722"/>
      <c r="VER1" s="722"/>
      <c r="VES1" s="721"/>
      <c r="VET1" s="722"/>
      <c r="VEU1" s="722"/>
      <c r="VEV1" s="722"/>
      <c r="VEW1" s="721"/>
      <c r="VEX1" s="722"/>
      <c r="VEY1" s="722"/>
      <c r="VEZ1" s="722"/>
      <c r="VFA1" s="721"/>
      <c r="VFB1" s="722"/>
      <c r="VFC1" s="722"/>
      <c r="VFD1" s="722"/>
      <c r="VFE1" s="721"/>
      <c r="VFF1" s="722"/>
      <c r="VFG1" s="722"/>
      <c r="VFH1" s="722"/>
      <c r="VFI1" s="721"/>
      <c r="VFJ1" s="722"/>
      <c r="VFK1" s="722"/>
      <c r="VFL1" s="722"/>
      <c r="VFM1" s="721"/>
      <c r="VFN1" s="722"/>
      <c r="VFO1" s="722"/>
      <c r="VFP1" s="722"/>
      <c r="VFQ1" s="721"/>
      <c r="VFR1" s="722"/>
      <c r="VFS1" s="722"/>
      <c r="VFT1" s="722"/>
      <c r="VFU1" s="721"/>
      <c r="VFV1" s="722"/>
      <c r="VFW1" s="722"/>
      <c r="VFX1" s="722"/>
      <c r="VFY1" s="721"/>
      <c r="VFZ1" s="722"/>
      <c r="VGA1" s="722"/>
      <c r="VGB1" s="722"/>
      <c r="VGC1" s="721"/>
      <c r="VGD1" s="722"/>
      <c r="VGE1" s="722"/>
      <c r="VGF1" s="722"/>
      <c r="VGG1" s="721"/>
      <c r="VGH1" s="722"/>
      <c r="VGI1" s="722"/>
      <c r="VGJ1" s="722"/>
      <c r="VGK1" s="721"/>
      <c r="VGL1" s="722"/>
      <c r="VGM1" s="722"/>
      <c r="VGN1" s="722"/>
      <c r="VGO1" s="721"/>
      <c r="VGP1" s="722"/>
      <c r="VGQ1" s="722"/>
      <c r="VGR1" s="722"/>
      <c r="VGS1" s="721"/>
      <c r="VGT1" s="722"/>
      <c r="VGU1" s="722"/>
      <c r="VGV1" s="722"/>
      <c r="VGW1" s="721"/>
      <c r="VGX1" s="722"/>
      <c r="VGY1" s="722"/>
      <c r="VGZ1" s="722"/>
      <c r="VHA1" s="721"/>
      <c r="VHB1" s="722"/>
      <c r="VHC1" s="722"/>
      <c r="VHD1" s="722"/>
      <c r="VHE1" s="721"/>
      <c r="VHF1" s="722"/>
      <c r="VHG1" s="722"/>
      <c r="VHH1" s="722"/>
      <c r="VHI1" s="721"/>
      <c r="VHJ1" s="722"/>
      <c r="VHK1" s="722"/>
      <c r="VHL1" s="722"/>
      <c r="VHM1" s="721"/>
      <c r="VHN1" s="722"/>
      <c r="VHO1" s="722"/>
      <c r="VHP1" s="722"/>
      <c r="VHQ1" s="721"/>
      <c r="VHR1" s="722"/>
      <c r="VHS1" s="722"/>
      <c r="VHT1" s="722"/>
      <c r="VHU1" s="721"/>
      <c r="VHV1" s="722"/>
      <c r="VHW1" s="722"/>
      <c r="VHX1" s="722"/>
      <c r="VHY1" s="721"/>
      <c r="VHZ1" s="722"/>
      <c r="VIA1" s="722"/>
      <c r="VIB1" s="722"/>
      <c r="VIC1" s="721"/>
      <c r="VID1" s="722"/>
      <c r="VIE1" s="722"/>
      <c r="VIF1" s="722"/>
      <c r="VIG1" s="721"/>
      <c r="VIH1" s="722"/>
      <c r="VII1" s="722"/>
      <c r="VIJ1" s="722"/>
      <c r="VIK1" s="721"/>
      <c r="VIL1" s="722"/>
      <c r="VIM1" s="722"/>
      <c r="VIN1" s="722"/>
      <c r="VIO1" s="721"/>
      <c r="VIP1" s="722"/>
      <c r="VIQ1" s="722"/>
      <c r="VIR1" s="722"/>
      <c r="VIS1" s="721"/>
      <c r="VIT1" s="722"/>
      <c r="VIU1" s="722"/>
      <c r="VIV1" s="722"/>
      <c r="VIW1" s="721"/>
      <c r="VIX1" s="722"/>
      <c r="VIY1" s="722"/>
      <c r="VIZ1" s="722"/>
      <c r="VJA1" s="721"/>
      <c r="VJB1" s="722"/>
      <c r="VJC1" s="722"/>
      <c r="VJD1" s="722"/>
      <c r="VJE1" s="721"/>
      <c r="VJF1" s="722"/>
      <c r="VJG1" s="722"/>
      <c r="VJH1" s="722"/>
      <c r="VJI1" s="721"/>
      <c r="VJJ1" s="722"/>
      <c r="VJK1" s="722"/>
      <c r="VJL1" s="722"/>
      <c r="VJM1" s="721"/>
      <c r="VJN1" s="722"/>
      <c r="VJO1" s="722"/>
      <c r="VJP1" s="722"/>
      <c r="VJQ1" s="721"/>
      <c r="VJR1" s="722"/>
      <c r="VJS1" s="722"/>
      <c r="VJT1" s="722"/>
      <c r="VJU1" s="721"/>
      <c r="VJV1" s="722"/>
      <c r="VJW1" s="722"/>
      <c r="VJX1" s="722"/>
      <c r="VJY1" s="721"/>
      <c r="VJZ1" s="722"/>
      <c r="VKA1" s="722"/>
      <c r="VKB1" s="722"/>
      <c r="VKC1" s="721"/>
      <c r="VKD1" s="722"/>
      <c r="VKE1" s="722"/>
      <c r="VKF1" s="722"/>
      <c r="VKG1" s="721"/>
      <c r="VKH1" s="722"/>
      <c r="VKI1" s="722"/>
      <c r="VKJ1" s="722"/>
      <c r="VKK1" s="721"/>
      <c r="VKL1" s="722"/>
      <c r="VKM1" s="722"/>
      <c r="VKN1" s="722"/>
      <c r="VKO1" s="721"/>
      <c r="VKP1" s="722"/>
      <c r="VKQ1" s="722"/>
      <c r="VKR1" s="722"/>
      <c r="VKS1" s="721"/>
      <c r="VKT1" s="722"/>
      <c r="VKU1" s="722"/>
      <c r="VKV1" s="722"/>
      <c r="VKW1" s="721"/>
      <c r="VKX1" s="722"/>
      <c r="VKY1" s="722"/>
      <c r="VKZ1" s="722"/>
      <c r="VLA1" s="721"/>
      <c r="VLB1" s="722"/>
      <c r="VLC1" s="722"/>
      <c r="VLD1" s="722"/>
      <c r="VLE1" s="721"/>
      <c r="VLF1" s="722"/>
      <c r="VLG1" s="722"/>
      <c r="VLH1" s="722"/>
      <c r="VLI1" s="721"/>
      <c r="VLJ1" s="722"/>
      <c r="VLK1" s="722"/>
      <c r="VLL1" s="722"/>
      <c r="VLM1" s="721"/>
      <c r="VLN1" s="722"/>
      <c r="VLO1" s="722"/>
      <c r="VLP1" s="722"/>
      <c r="VLQ1" s="721"/>
      <c r="VLR1" s="722"/>
      <c r="VLS1" s="722"/>
      <c r="VLT1" s="722"/>
      <c r="VLU1" s="721"/>
      <c r="VLV1" s="722"/>
      <c r="VLW1" s="722"/>
      <c r="VLX1" s="722"/>
      <c r="VLY1" s="721"/>
      <c r="VLZ1" s="722"/>
      <c r="VMA1" s="722"/>
      <c r="VMB1" s="722"/>
      <c r="VMC1" s="721"/>
      <c r="VMD1" s="722"/>
      <c r="VME1" s="722"/>
      <c r="VMF1" s="722"/>
      <c r="VMG1" s="721"/>
      <c r="VMH1" s="722"/>
      <c r="VMI1" s="722"/>
      <c r="VMJ1" s="722"/>
      <c r="VMK1" s="721"/>
      <c r="VML1" s="722"/>
      <c r="VMM1" s="722"/>
      <c r="VMN1" s="722"/>
      <c r="VMO1" s="721"/>
      <c r="VMP1" s="722"/>
      <c r="VMQ1" s="722"/>
      <c r="VMR1" s="722"/>
      <c r="VMS1" s="721"/>
      <c r="VMT1" s="722"/>
      <c r="VMU1" s="722"/>
      <c r="VMV1" s="722"/>
      <c r="VMW1" s="721"/>
      <c r="VMX1" s="722"/>
      <c r="VMY1" s="722"/>
      <c r="VMZ1" s="722"/>
      <c r="VNA1" s="721"/>
      <c r="VNB1" s="722"/>
      <c r="VNC1" s="722"/>
      <c r="VND1" s="722"/>
      <c r="VNE1" s="721"/>
      <c r="VNF1" s="722"/>
      <c r="VNG1" s="722"/>
      <c r="VNH1" s="722"/>
      <c r="VNI1" s="721"/>
      <c r="VNJ1" s="722"/>
      <c r="VNK1" s="722"/>
      <c r="VNL1" s="722"/>
      <c r="VNM1" s="721"/>
      <c r="VNN1" s="722"/>
      <c r="VNO1" s="722"/>
      <c r="VNP1" s="722"/>
      <c r="VNQ1" s="721"/>
      <c r="VNR1" s="722"/>
      <c r="VNS1" s="722"/>
      <c r="VNT1" s="722"/>
      <c r="VNU1" s="721"/>
      <c r="VNV1" s="722"/>
      <c r="VNW1" s="722"/>
      <c r="VNX1" s="722"/>
      <c r="VNY1" s="721"/>
      <c r="VNZ1" s="722"/>
      <c r="VOA1" s="722"/>
      <c r="VOB1" s="722"/>
      <c r="VOC1" s="721"/>
      <c r="VOD1" s="722"/>
      <c r="VOE1" s="722"/>
      <c r="VOF1" s="722"/>
      <c r="VOG1" s="721"/>
      <c r="VOH1" s="722"/>
      <c r="VOI1" s="722"/>
      <c r="VOJ1" s="722"/>
      <c r="VOK1" s="721"/>
      <c r="VOL1" s="722"/>
      <c r="VOM1" s="722"/>
      <c r="VON1" s="722"/>
      <c r="VOO1" s="721"/>
      <c r="VOP1" s="722"/>
      <c r="VOQ1" s="722"/>
      <c r="VOR1" s="722"/>
      <c r="VOS1" s="721"/>
      <c r="VOT1" s="722"/>
      <c r="VOU1" s="722"/>
      <c r="VOV1" s="722"/>
      <c r="VOW1" s="721"/>
      <c r="VOX1" s="722"/>
      <c r="VOY1" s="722"/>
      <c r="VOZ1" s="722"/>
      <c r="VPA1" s="721"/>
      <c r="VPB1" s="722"/>
      <c r="VPC1" s="722"/>
      <c r="VPD1" s="722"/>
      <c r="VPE1" s="721"/>
      <c r="VPF1" s="722"/>
      <c r="VPG1" s="722"/>
      <c r="VPH1" s="722"/>
      <c r="VPI1" s="721"/>
      <c r="VPJ1" s="722"/>
      <c r="VPK1" s="722"/>
      <c r="VPL1" s="722"/>
      <c r="VPM1" s="721"/>
      <c r="VPN1" s="722"/>
      <c r="VPO1" s="722"/>
      <c r="VPP1" s="722"/>
      <c r="VPQ1" s="721"/>
      <c r="VPR1" s="722"/>
      <c r="VPS1" s="722"/>
      <c r="VPT1" s="722"/>
      <c r="VPU1" s="721"/>
      <c r="VPV1" s="722"/>
      <c r="VPW1" s="722"/>
      <c r="VPX1" s="722"/>
      <c r="VPY1" s="721"/>
      <c r="VPZ1" s="722"/>
      <c r="VQA1" s="722"/>
      <c r="VQB1" s="722"/>
      <c r="VQC1" s="721"/>
      <c r="VQD1" s="722"/>
      <c r="VQE1" s="722"/>
      <c r="VQF1" s="722"/>
      <c r="VQG1" s="721"/>
      <c r="VQH1" s="722"/>
      <c r="VQI1" s="722"/>
      <c r="VQJ1" s="722"/>
      <c r="VQK1" s="721"/>
      <c r="VQL1" s="722"/>
      <c r="VQM1" s="722"/>
      <c r="VQN1" s="722"/>
      <c r="VQO1" s="721"/>
      <c r="VQP1" s="722"/>
      <c r="VQQ1" s="722"/>
      <c r="VQR1" s="722"/>
      <c r="VQS1" s="721"/>
      <c r="VQT1" s="722"/>
      <c r="VQU1" s="722"/>
      <c r="VQV1" s="722"/>
      <c r="VQW1" s="721"/>
      <c r="VQX1" s="722"/>
      <c r="VQY1" s="722"/>
      <c r="VQZ1" s="722"/>
      <c r="VRA1" s="721"/>
      <c r="VRB1" s="722"/>
      <c r="VRC1" s="722"/>
      <c r="VRD1" s="722"/>
      <c r="VRE1" s="721"/>
      <c r="VRF1" s="722"/>
      <c r="VRG1" s="722"/>
      <c r="VRH1" s="722"/>
      <c r="VRI1" s="721"/>
      <c r="VRJ1" s="722"/>
      <c r="VRK1" s="722"/>
      <c r="VRL1" s="722"/>
      <c r="VRM1" s="721"/>
      <c r="VRN1" s="722"/>
      <c r="VRO1" s="722"/>
      <c r="VRP1" s="722"/>
      <c r="VRQ1" s="721"/>
      <c r="VRR1" s="722"/>
      <c r="VRS1" s="722"/>
      <c r="VRT1" s="722"/>
      <c r="VRU1" s="721"/>
      <c r="VRV1" s="722"/>
      <c r="VRW1" s="722"/>
      <c r="VRX1" s="722"/>
      <c r="VRY1" s="721"/>
      <c r="VRZ1" s="722"/>
      <c r="VSA1" s="722"/>
      <c r="VSB1" s="722"/>
      <c r="VSC1" s="721"/>
      <c r="VSD1" s="722"/>
      <c r="VSE1" s="722"/>
      <c r="VSF1" s="722"/>
      <c r="VSG1" s="721"/>
      <c r="VSH1" s="722"/>
      <c r="VSI1" s="722"/>
      <c r="VSJ1" s="722"/>
      <c r="VSK1" s="721"/>
      <c r="VSL1" s="722"/>
      <c r="VSM1" s="722"/>
      <c r="VSN1" s="722"/>
      <c r="VSO1" s="721"/>
      <c r="VSP1" s="722"/>
      <c r="VSQ1" s="722"/>
      <c r="VSR1" s="722"/>
      <c r="VSS1" s="721"/>
      <c r="VST1" s="722"/>
      <c r="VSU1" s="722"/>
      <c r="VSV1" s="722"/>
      <c r="VSW1" s="721"/>
      <c r="VSX1" s="722"/>
      <c r="VSY1" s="722"/>
      <c r="VSZ1" s="722"/>
      <c r="VTA1" s="721"/>
      <c r="VTB1" s="722"/>
      <c r="VTC1" s="722"/>
      <c r="VTD1" s="722"/>
      <c r="VTE1" s="721"/>
      <c r="VTF1" s="722"/>
      <c r="VTG1" s="722"/>
      <c r="VTH1" s="722"/>
      <c r="VTI1" s="721"/>
      <c r="VTJ1" s="722"/>
      <c r="VTK1" s="722"/>
      <c r="VTL1" s="722"/>
      <c r="VTM1" s="721"/>
      <c r="VTN1" s="722"/>
      <c r="VTO1" s="722"/>
      <c r="VTP1" s="722"/>
      <c r="VTQ1" s="721"/>
      <c r="VTR1" s="722"/>
      <c r="VTS1" s="722"/>
      <c r="VTT1" s="722"/>
      <c r="VTU1" s="721"/>
      <c r="VTV1" s="722"/>
      <c r="VTW1" s="722"/>
      <c r="VTX1" s="722"/>
      <c r="VTY1" s="721"/>
      <c r="VTZ1" s="722"/>
      <c r="VUA1" s="722"/>
      <c r="VUB1" s="722"/>
      <c r="VUC1" s="721"/>
      <c r="VUD1" s="722"/>
      <c r="VUE1" s="722"/>
      <c r="VUF1" s="722"/>
      <c r="VUG1" s="721"/>
      <c r="VUH1" s="722"/>
      <c r="VUI1" s="722"/>
      <c r="VUJ1" s="722"/>
      <c r="VUK1" s="721"/>
      <c r="VUL1" s="722"/>
      <c r="VUM1" s="722"/>
      <c r="VUN1" s="722"/>
      <c r="VUO1" s="721"/>
      <c r="VUP1" s="722"/>
      <c r="VUQ1" s="722"/>
      <c r="VUR1" s="722"/>
      <c r="VUS1" s="721"/>
      <c r="VUT1" s="722"/>
      <c r="VUU1" s="722"/>
      <c r="VUV1" s="722"/>
      <c r="VUW1" s="721"/>
      <c r="VUX1" s="722"/>
      <c r="VUY1" s="722"/>
      <c r="VUZ1" s="722"/>
      <c r="VVA1" s="721"/>
      <c r="VVB1" s="722"/>
      <c r="VVC1" s="722"/>
      <c r="VVD1" s="722"/>
      <c r="VVE1" s="721"/>
      <c r="VVF1" s="722"/>
      <c r="VVG1" s="722"/>
      <c r="VVH1" s="722"/>
      <c r="VVI1" s="721"/>
      <c r="VVJ1" s="722"/>
      <c r="VVK1" s="722"/>
      <c r="VVL1" s="722"/>
      <c r="VVM1" s="721"/>
      <c r="VVN1" s="722"/>
      <c r="VVO1" s="722"/>
      <c r="VVP1" s="722"/>
      <c r="VVQ1" s="721"/>
      <c r="VVR1" s="722"/>
      <c r="VVS1" s="722"/>
      <c r="VVT1" s="722"/>
      <c r="VVU1" s="721"/>
      <c r="VVV1" s="722"/>
      <c r="VVW1" s="722"/>
      <c r="VVX1" s="722"/>
      <c r="VVY1" s="721"/>
      <c r="VVZ1" s="722"/>
      <c r="VWA1" s="722"/>
      <c r="VWB1" s="722"/>
      <c r="VWC1" s="721"/>
      <c r="VWD1" s="722"/>
      <c r="VWE1" s="722"/>
      <c r="VWF1" s="722"/>
      <c r="VWG1" s="721"/>
      <c r="VWH1" s="722"/>
      <c r="VWI1" s="722"/>
      <c r="VWJ1" s="722"/>
      <c r="VWK1" s="721"/>
      <c r="VWL1" s="722"/>
      <c r="VWM1" s="722"/>
      <c r="VWN1" s="722"/>
      <c r="VWO1" s="721"/>
      <c r="VWP1" s="722"/>
      <c r="VWQ1" s="722"/>
      <c r="VWR1" s="722"/>
      <c r="VWS1" s="721"/>
      <c r="VWT1" s="722"/>
      <c r="VWU1" s="722"/>
      <c r="VWV1" s="722"/>
      <c r="VWW1" s="721"/>
      <c r="VWX1" s="722"/>
      <c r="VWY1" s="722"/>
      <c r="VWZ1" s="722"/>
      <c r="VXA1" s="721"/>
      <c r="VXB1" s="722"/>
      <c r="VXC1" s="722"/>
      <c r="VXD1" s="722"/>
      <c r="VXE1" s="721"/>
      <c r="VXF1" s="722"/>
      <c r="VXG1" s="722"/>
      <c r="VXH1" s="722"/>
      <c r="VXI1" s="721"/>
      <c r="VXJ1" s="722"/>
      <c r="VXK1" s="722"/>
      <c r="VXL1" s="722"/>
      <c r="VXM1" s="721"/>
      <c r="VXN1" s="722"/>
      <c r="VXO1" s="722"/>
      <c r="VXP1" s="722"/>
      <c r="VXQ1" s="721"/>
      <c r="VXR1" s="722"/>
      <c r="VXS1" s="722"/>
      <c r="VXT1" s="722"/>
      <c r="VXU1" s="721"/>
      <c r="VXV1" s="722"/>
      <c r="VXW1" s="722"/>
      <c r="VXX1" s="722"/>
      <c r="VXY1" s="721"/>
      <c r="VXZ1" s="722"/>
      <c r="VYA1" s="722"/>
      <c r="VYB1" s="722"/>
      <c r="VYC1" s="721"/>
      <c r="VYD1" s="722"/>
      <c r="VYE1" s="722"/>
      <c r="VYF1" s="722"/>
      <c r="VYG1" s="721"/>
      <c r="VYH1" s="722"/>
      <c r="VYI1" s="722"/>
      <c r="VYJ1" s="722"/>
      <c r="VYK1" s="721"/>
      <c r="VYL1" s="722"/>
      <c r="VYM1" s="722"/>
      <c r="VYN1" s="722"/>
      <c r="VYO1" s="721"/>
      <c r="VYP1" s="722"/>
      <c r="VYQ1" s="722"/>
      <c r="VYR1" s="722"/>
      <c r="VYS1" s="721"/>
      <c r="VYT1" s="722"/>
      <c r="VYU1" s="722"/>
      <c r="VYV1" s="722"/>
      <c r="VYW1" s="721"/>
      <c r="VYX1" s="722"/>
      <c r="VYY1" s="722"/>
      <c r="VYZ1" s="722"/>
      <c r="VZA1" s="721"/>
      <c r="VZB1" s="722"/>
      <c r="VZC1" s="722"/>
      <c r="VZD1" s="722"/>
      <c r="VZE1" s="721"/>
      <c r="VZF1" s="722"/>
      <c r="VZG1" s="722"/>
      <c r="VZH1" s="722"/>
      <c r="VZI1" s="721"/>
      <c r="VZJ1" s="722"/>
      <c r="VZK1" s="722"/>
      <c r="VZL1" s="722"/>
      <c r="VZM1" s="721"/>
      <c r="VZN1" s="722"/>
      <c r="VZO1" s="722"/>
      <c r="VZP1" s="722"/>
      <c r="VZQ1" s="721"/>
      <c r="VZR1" s="722"/>
      <c r="VZS1" s="722"/>
      <c r="VZT1" s="722"/>
      <c r="VZU1" s="721"/>
      <c r="VZV1" s="722"/>
      <c r="VZW1" s="722"/>
      <c r="VZX1" s="722"/>
      <c r="VZY1" s="721"/>
      <c r="VZZ1" s="722"/>
      <c r="WAA1" s="722"/>
      <c r="WAB1" s="722"/>
      <c r="WAC1" s="721"/>
      <c r="WAD1" s="722"/>
      <c r="WAE1" s="722"/>
      <c r="WAF1" s="722"/>
      <c r="WAG1" s="721"/>
      <c r="WAH1" s="722"/>
      <c r="WAI1" s="722"/>
      <c r="WAJ1" s="722"/>
      <c r="WAK1" s="721"/>
      <c r="WAL1" s="722"/>
      <c r="WAM1" s="722"/>
      <c r="WAN1" s="722"/>
      <c r="WAO1" s="721"/>
      <c r="WAP1" s="722"/>
      <c r="WAQ1" s="722"/>
      <c r="WAR1" s="722"/>
      <c r="WAS1" s="721"/>
      <c r="WAT1" s="722"/>
      <c r="WAU1" s="722"/>
      <c r="WAV1" s="722"/>
      <c r="WAW1" s="721"/>
      <c r="WAX1" s="722"/>
      <c r="WAY1" s="722"/>
      <c r="WAZ1" s="722"/>
      <c r="WBA1" s="721"/>
      <c r="WBB1" s="722"/>
      <c r="WBC1" s="722"/>
      <c r="WBD1" s="722"/>
      <c r="WBE1" s="721"/>
      <c r="WBF1" s="722"/>
      <c r="WBG1" s="722"/>
      <c r="WBH1" s="722"/>
      <c r="WBI1" s="721"/>
      <c r="WBJ1" s="722"/>
      <c r="WBK1" s="722"/>
      <c r="WBL1" s="722"/>
      <c r="WBM1" s="721"/>
      <c r="WBN1" s="722"/>
      <c r="WBO1" s="722"/>
      <c r="WBP1" s="722"/>
      <c r="WBQ1" s="721"/>
      <c r="WBR1" s="722"/>
      <c r="WBS1" s="722"/>
      <c r="WBT1" s="722"/>
      <c r="WBU1" s="721"/>
      <c r="WBV1" s="722"/>
      <c r="WBW1" s="722"/>
      <c r="WBX1" s="722"/>
      <c r="WBY1" s="721"/>
      <c r="WBZ1" s="722"/>
      <c r="WCA1" s="722"/>
      <c r="WCB1" s="722"/>
      <c r="WCC1" s="721"/>
      <c r="WCD1" s="722"/>
      <c r="WCE1" s="722"/>
      <c r="WCF1" s="722"/>
      <c r="WCG1" s="721"/>
      <c r="WCH1" s="722"/>
      <c r="WCI1" s="722"/>
      <c r="WCJ1" s="722"/>
      <c r="WCK1" s="721"/>
      <c r="WCL1" s="722"/>
      <c r="WCM1" s="722"/>
      <c r="WCN1" s="722"/>
      <c r="WCO1" s="721"/>
      <c r="WCP1" s="722"/>
      <c r="WCQ1" s="722"/>
      <c r="WCR1" s="722"/>
      <c r="WCS1" s="721"/>
      <c r="WCT1" s="722"/>
      <c r="WCU1" s="722"/>
      <c r="WCV1" s="722"/>
      <c r="WCW1" s="721"/>
      <c r="WCX1" s="722"/>
      <c r="WCY1" s="722"/>
      <c r="WCZ1" s="722"/>
      <c r="WDA1" s="721"/>
      <c r="WDB1" s="722"/>
      <c r="WDC1" s="722"/>
      <c r="WDD1" s="722"/>
      <c r="WDE1" s="721"/>
      <c r="WDF1" s="722"/>
      <c r="WDG1" s="722"/>
      <c r="WDH1" s="722"/>
      <c r="WDI1" s="721"/>
      <c r="WDJ1" s="722"/>
      <c r="WDK1" s="722"/>
      <c r="WDL1" s="722"/>
      <c r="WDM1" s="721"/>
      <c r="WDN1" s="722"/>
      <c r="WDO1" s="722"/>
      <c r="WDP1" s="722"/>
      <c r="WDQ1" s="721"/>
      <c r="WDR1" s="722"/>
      <c r="WDS1" s="722"/>
      <c r="WDT1" s="722"/>
      <c r="WDU1" s="721"/>
      <c r="WDV1" s="722"/>
      <c r="WDW1" s="722"/>
      <c r="WDX1" s="722"/>
      <c r="WDY1" s="721"/>
      <c r="WDZ1" s="722"/>
      <c r="WEA1" s="722"/>
      <c r="WEB1" s="722"/>
      <c r="WEC1" s="721"/>
      <c r="WED1" s="722"/>
      <c r="WEE1" s="722"/>
      <c r="WEF1" s="722"/>
      <c r="WEG1" s="721"/>
      <c r="WEH1" s="722"/>
      <c r="WEI1" s="722"/>
      <c r="WEJ1" s="722"/>
      <c r="WEK1" s="721"/>
      <c r="WEL1" s="722"/>
      <c r="WEM1" s="722"/>
      <c r="WEN1" s="722"/>
      <c r="WEO1" s="721"/>
      <c r="WEP1" s="722"/>
      <c r="WEQ1" s="722"/>
      <c r="WER1" s="722"/>
      <c r="WES1" s="721"/>
      <c r="WET1" s="722"/>
      <c r="WEU1" s="722"/>
      <c r="WEV1" s="722"/>
      <c r="WEW1" s="721"/>
      <c r="WEX1" s="722"/>
      <c r="WEY1" s="722"/>
      <c r="WEZ1" s="722"/>
      <c r="WFA1" s="721"/>
      <c r="WFB1" s="722"/>
      <c r="WFC1" s="722"/>
      <c r="WFD1" s="722"/>
      <c r="WFE1" s="721"/>
      <c r="WFF1" s="722"/>
      <c r="WFG1" s="722"/>
      <c r="WFH1" s="722"/>
      <c r="WFI1" s="721"/>
      <c r="WFJ1" s="722"/>
      <c r="WFK1" s="722"/>
      <c r="WFL1" s="722"/>
      <c r="WFM1" s="721"/>
      <c r="WFN1" s="722"/>
      <c r="WFO1" s="722"/>
      <c r="WFP1" s="722"/>
      <c r="WFQ1" s="721"/>
      <c r="WFR1" s="722"/>
      <c r="WFS1" s="722"/>
      <c r="WFT1" s="722"/>
      <c r="WFU1" s="721"/>
      <c r="WFV1" s="722"/>
      <c r="WFW1" s="722"/>
      <c r="WFX1" s="722"/>
      <c r="WFY1" s="721"/>
      <c r="WFZ1" s="722"/>
      <c r="WGA1" s="722"/>
      <c r="WGB1" s="722"/>
      <c r="WGC1" s="721"/>
      <c r="WGD1" s="722"/>
      <c r="WGE1" s="722"/>
      <c r="WGF1" s="722"/>
      <c r="WGG1" s="721"/>
      <c r="WGH1" s="722"/>
      <c r="WGI1" s="722"/>
      <c r="WGJ1" s="722"/>
      <c r="WGK1" s="721"/>
      <c r="WGL1" s="722"/>
      <c r="WGM1" s="722"/>
      <c r="WGN1" s="722"/>
      <c r="WGO1" s="721"/>
      <c r="WGP1" s="722"/>
      <c r="WGQ1" s="722"/>
      <c r="WGR1" s="722"/>
      <c r="WGS1" s="721"/>
      <c r="WGT1" s="722"/>
      <c r="WGU1" s="722"/>
      <c r="WGV1" s="722"/>
      <c r="WGW1" s="721"/>
      <c r="WGX1" s="722"/>
      <c r="WGY1" s="722"/>
      <c r="WGZ1" s="722"/>
      <c r="WHA1" s="721"/>
      <c r="WHB1" s="722"/>
      <c r="WHC1" s="722"/>
      <c r="WHD1" s="722"/>
      <c r="WHE1" s="721"/>
      <c r="WHF1" s="722"/>
      <c r="WHG1" s="722"/>
      <c r="WHH1" s="722"/>
      <c r="WHI1" s="721"/>
      <c r="WHJ1" s="722"/>
      <c r="WHK1" s="722"/>
      <c r="WHL1" s="722"/>
      <c r="WHM1" s="721"/>
      <c r="WHN1" s="722"/>
      <c r="WHO1" s="722"/>
      <c r="WHP1" s="722"/>
      <c r="WHQ1" s="721"/>
      <c r="WHR1" s="722"/>
      <c r="WHS1" s="722"/>
      <c r="WHT1" s="722"/>
      <c r="WHU1" s="721"/>
      <c r="WHV1" s="722"/>
      <c r="WHW1" s="722"/>
      <c r="WHX1" s="722"/>
      <c r="WHY1" s="721"/>
      <c r="WHZ1" s="722"/>
      <c r="WIA1" s="722"/>
      <c r="WIB1" s="722"/>
      <c r="WIC1" s="721"/>
      <c r="WID1" s="722"/>
      <c r="WIE1" s="722"/>
      <c r="WIF1" s="722"/>
      <c r="WIG1" s="721"/>
      <c r="WIH1" s="722"/>
      <c r="WII1" s="722"/>
      <c r="WIJ1" s="722"/>
      <c r="WIK1" s="721"/>
      <c r="WIL1" s="722"/>
      <c r="WIM1" s="722"/>
      <c r="WIN1" s="722"/>
      <c r="WIO1" s="721"/>
      <c r="WIP1" s="722"/>
      <c r="WIQ1" s="722"/>
      <c r="WIR1" s="722"/>
      <c r="WIS1" s="721"/>
      <c r="WIT1" s="722"/>
      <c r="WIU1" s="722"/>
      <c r="WIV1" s="722"/>
      <c r="WIW1" s="721"/>
      <c r="WIX1" s="722"/>
      <c r="WIY1" s="722"/>
      <c r="WIZ1" s="722"/>
      <c r="WJA1" s="721"/>
      <c r="WJB1" s="722"/>
      <c r="WJC1" s="722"/>
      <c r="WJD1" s="722"/>
      <c r="WJE1" s="721"/>
      <c r="WJF1" s="722"/>
      <c r="WJG1" s="722"/>
      <c r="WJH1" s="722"/>
      <c r="WJI1" s="721"/>
      <c r="WJJ1" s="722"/>
      <c r="WJK1" s="722"/>
      <c r="WJL1" s="722"/>
      <c r="WJM1" s="721"/>
      <c r="WJN1" s="722"/>
      <c r="WJO1" s="722"/>
      <c r="WJP1" s="722"/>
      <c r="WJQ1" s="721"/>
      <c r="WJR1" s="722"/>
      <c r="WJS1" s="722"/>
      <c r="WJT1" s="722"/>
      <c r="WJU1" s="721"/>
      <c r="WJV1" s="722"/>
      <c r="WJW1" s="722"/>
      <c r="WJX1" s="722"/>
      <c r="WJY1" s="721"/>
      <c r="WJZ1" s="722"/>
      <c r="WKA1" s="722"/>
      <c r="WKB1" s="722"/>
      <c r="WKC1" s="721"/>
      <c r="WKD1" s="722"/>
      <c r="WKE1" s="722"/>
      <c r="WKF1" s="722"/>
      <c r="WKG1" s="721"/>
      <c r="WKH1" s="722"/>
      <c r="WKI1" s="722"/>
      <c r="WKJ1" s="722"/>
      <c r="WKK1" s="721"/>
      <c r="WKL1" s="722"/>
      <c r="WKM1" s="722"/>
      <c r="WKN1" s="722"/>
      <c r="WKO1" s="721"/>
      <c r="WKP1" s="722"/>
      <c r="WKQ1" s="722"/>
      <c r="WKR1" s="722"/>
      <c r="WKS1" s="721"/>
      <c r="WKT1" s="722"/>
      <c r="WKU1" s="722"/>
      <c r="WKV1" s="722"/>
      <c r="WKW1" s="721"/>
      <c r="WKX1" s="722"/>
      <c r="WKY1" s="722"/>
      <c r="WKZ1" s="722"/>
      <c r="WLA1" s="721"/>
      <c r="WLB1" s="722"/>
      <c r="WLC1" s="722"/>
      <c r="WLD1" s="722"/>
      <c r="WLE1" s="721"/>
      <c r="WLF1" s="722"/>
      <c r="WLG1" s="722"/>
      <c r="WLH1" s="722"/>
      <c r="WLI1" s="721"/>
      <c r="WLJ1" s="722"/>
      <c r="WLK1" s="722"/>
      <c r="WLL1" s="722"/>
      <c r="WLM1" s="721"/>
      <c r="WLN1" s="722"/>
      <c r="WLO1" s="722"/>
      <c r="WLP1" s="722"/>
      <c r="WLQ1" s="721"/>
      <c r="WLR1" s="722"/>
      <c r="WLS1" s="722"/>
      <c r="WLT1" s="722"/>
      <c r="WLU1" s="721"/>
      <c r="WLV1" s="722"/>
      <c r="WLW1" s="722"/>
      <c r="WLX1" s="722"/>
      <c r="WLY1" s="721"/>
      <c r="WLZ1" s="722"/>
      <c r="WMA1" s="722"/>
      <c r="WMB1" s="722"/>
      <c r="WMC1" s="721"/>
      <c r="WMD1" s="722"/>
      <c r="WME1" s="722"/>
      <c r="WMF1" s="722"/>
      <c r="WMG1" s="721"/>
      <c r="WMH1" s="722"/>
      <c r="WMI1" s="722"/>
      <c r="WMJ1" s="722"/>
      <c r="WMK1" s="721"/>
      <c r="WML1" s="722"/>
      <c r="WMM1" s="722"/>
      <c r="WMN1" s="722"/>
      <c r="WMO1" s="721"/>
      <c r="WMP1" s="722"/>
      <c r="WMQ1" s="722"/>
      <c r="WMR1" s="722"/>
      <c r="WMS1" s="721"/>
      <c r="WMT1" s="722"/>
      <c r="WMU1" s="722"/>
      <c r="WMV1" s="722"/>
      <c r="WMW1" s="721"/>
      <c r="WMX1" s="722"/>
      <c r="WMY1" s="722"/>
      <c r="WMZ1" s="722"/>
      <c r="WNA1" s="721"/>
      <c r="WNB1" s="722"/>
      <c r="WNC1" s="722"/>
      <c r="WND1" s="722"/>
      <c r="WNE1" s="721"/>
      <c r="WNF1" s="722"/>
      <c r="WNG1" s="722"/>
      <c r="WNH1" s="722"/>
      <c r="WNI1" s="721"/>
      <c r="WNJ1" s="722"/>
      <c r="WNK1" s="722"/>
      <c r="WNL1" s="722"/>
      <c r="WNM1" s="721"/>
      <c r="WNN1" s="722"/>
      <c r="WNO1" s="722"/>
      <c r="WNP1" s="722"/>
      <c r="WNQ1" s="721"/>
      <c r="WNR1" s="722"/>
      <c r="WNS1" s="722"/>
      <c r="WNT1" s="722"/>
      <c r="WNU1" s="721"/>
      <c r="WNV1" s="722"/>
      <c r="WNW1" s="722"/>
      <c r="WNX1" s="722"/>
      <c r="WNY1" s="721"/>
      <c r="WNZ1" s="722"/>
      <c r="WOA1" s="722"/>
      <c r="WOB1" s="722"/>
      <c r="WOC1" s="721"/>
      <c r="WOD1" s="722"/>
      <c r="WOE1" s="722"/>
      <c r="WOF1" s="722"/>
      <c r="WOG1" s="721"/>
      <c r="WOH1" s="722"/>
      <c r="WOI1" s="722"/>
      <c r="WOJ1" s="722"/>
      <c r="WOK1" s="721"/>
      <c r="WOL1" s="722"/>
      <c r="WOM1" s="722"/>
      <c r="WON1" s="722"/>
      <c r="WOO1" s="721"/>
      <c r="WOP1" s="722"/>
      <c r="WOQ1" s="722"/>
      <c r="WOR1" s="722"/>
      <c r="WOS1" s="721"/>
      <c r="WOT1" s="722"/>
      <c r="WOU1" s="722"/>
      <c r="WOV1" s="722"/>
      <c r="WOW1" s="721"/>
      <c r="WOX1" s="722"/>
      <c r="WOY1" s="722"/>
      <c r="WOZ1" s="722"/>
      <c r="WPA1" s="721"/>
      <c r="WPB1" s="722"/>
      <c r="WPC1" s="722"/>
      <c r="WPD1" s="722"/>
      <c r="WPE1" s="721"/>
      <c r="WPF1" s="722"/>
      <c r="WPG1" s="722"/>
      <c r="WPH1" s="722"/>
      <c r="WPI1" s="721"/>
      <c r="WPJ1" s="722"/>
      <c r="WPK1" s="722"/>
      <c r="WPL1" s="722"/>
      <c r="WPM1" s="721"/>
      <c r="WPN1" s="722"/>
      <c r="WPO1" s="722"/>
      <c r="WPP1" s="722"/>
      <c r="WPQ1" s="721"/>
      <c r="WPR1" s="722"/>
      <c r="WPS1" s="722"/>
      <c r="WPT1" s="722"/>
      <c r="WPU1" s="721"/>
      <c r="WPV1" s="722"/>
      <c r="WPW1" s="722"/>
      <c r="WPX1" s="722"/>
      <c r="WPY1" s="721"/>
      <c r="WPZ1" s="722"/>
      <c r="WQA1" s="722"/>
      <c r="WQB1" s="722"/>
      <c r="WQC1" s="721"/>
      <c r="WQD1" s="722"/>
      <c r="WQE1" s="722"/>
      <c r="WQF1" s="722"/>
      <c r="WQG1" s="721"/>
      <c r="WQH1" s="722"/>
      <c r="WQI1" s="722"/>
      <c r="WQJ1" s="722"/>
      <c r="WQK1" s="721"/>
      <c r="WQL1" s="722"/>
      <c r="WQM1" s="722"/>
      <c r="WQN1" s="722"/>
      <c r="WQO1" s="721"/>
      <c r="WQP1" s="722"/>
      <c r="WQQ1" s="722"/>
      <c r="WQR1" s="722"/>
      <c r="WQS1" s="721"/>
      <c r="WQT1" s="722"/>
      <c r="WQU1" s="722"/>
      <c r="WQV1" s="722"/>
      <c r="WQW1" s="721"/>
      <c r="WQX1" s="722"/>
      <c r="WQY1" s="722"/>
      <c r="WQZ1" s="722"/>
      <c r="WRA1" s="721"/>
      <c r="WRB1" s="722"/>
      <c r="WRC1" s="722"/>
      <c r="WRD1" s="722"/>
      <c r="WRE1" s="721"/>
      <c r="WRF1" s="722"/>
      <c r="WRG1" s="722"/>
      <c r="WRH1" s="722"/>
      <c r="WRI1" s="721"/>
      <c r="WRJ1" s="722"/>
      <c r="WRK1" s="722"/>
      <c r="WRL1" s="722"/>
      <c r="WRM1" s="721"/>
      <c r="WRN1" s="722"/>
      <c r="WRO1" s="722"/>
      <c r="WRP1" s="722"/>
      <c r="WRQ1" s="721"/>
      <c r="WRR1" s="722"/>
      <c r="WRS1" s="722"/>
      <c r="WRT1" s="722"/>
      <c r="WRU1" s="721"/>
      <c r="WRV1" s="722"/>
      <c r="WRW1" s="722"/>
      <c r="WRX1" s="722"/>
      <c r="WRY1" s="721"/>
      <c r="WRZ1" s="722"/>
      <c r="WSA1" s="722"/>
      <c r="WSB1" s="722"/>
      <c r="WSC1" s="721"/>
      <c r="WSD1" s="722"/>
      <c r="WSE1" s="722"/>
      <c r="WSF1" s="722"/>
      <c r="WSG1" s="721"/>
      <c r="WSH1" s="722"/>
      <c r="WSI1" s="722"/>
      <c r="WSJ1" s="722"/>
      <c r="WSK1" s="721"/>
      <c r="WSL1" s="722"/>
      <c r="WSM1" s="722"/>
      <c r="WSN1" s="722"/>
      <c r="WSO1" s="721"/>
      <c r="WSP1" s="722"/>
      <c r="WSQ1" s="722"/>
      <c r="WSR1" s="722"/>
      <c r="WSS1" s="721"/>
      <c r="WST1" s="722"/>
      <c r="WSU1" s="722"/>
      <c r="WSV1" s="722"/>
      <c r="WSW1" s="721"/>
      <c r="WSX1" s="722"/>
      <c r="WSY1" s="722"/>
      <c r="WSZ1" s="722"/>
      <c r="WTA1" s="721"/>
      <c r="WTB1" s="722"/>
      <c r="WTC1" s="722"/>
      <c r="WTD1" s="722"/>
      <c r="WTE1" s="721"/>
      <c r="WTF1" s="722"/>
      <c r="WTG1" s="722"/>
      <c r="WTH1" s="722"/>
      <c r="WTI1" s="721"/>
      <c r="WTJ1" s="722"/>
      <c r="WTK1" s="722"/>
      <c r="WTL1" s="722"/>
      <c r="WTM1" s="721"/>
      <c r="WTN1" s="722"/>
      <c r="WTO1" s="722"/>
      <c r="WTP1" s="722"/>
      <c r="WTQ1" s="721"/>
      <c r="WTR1" s="722"/>
      <c r="WTS1" s="722"/>
      <c r="WTT1" s="722"/>
      <c r="WTU1" s="721"/>
      <c r="WTV1" s="722"/>
      <c r="WTW1" s="722"/>
      <c r="WTX1" s="722"/>
      <c r="WTY1" s="721"/>
      <c r="WTZ1" s="722"/>
      <c r="WUA1" s="722"/>
      <c r="WUB1" s="722"/>
      <c r="WUC1" s="721"/>
      <c r="WUD1" s="722"/>
      <c r="WUE1" s="722"/>
      <c r="WUF1" s="722"/>
      <c r="WUG1" s="721"/>
      <c r="WUH1" s="722"/>
      <c r="WUI1" s="722"/>
      <c r="WUJ1" s="722"/>
      <c r="WUK1" s="721"/>
      <c r="WUL1" s="722"/>
      <c r="WUM1" s="722"/>
      <c r="WUN1" s="722"/>
      <c r="WUO1" s="721"/>
      <c r="WUP1" s="722"/>
      <c r="WUQ1" s="722"/>
      <c r="WUR1" s="722"/>
      <c r="WUS1" s="721"/>
      <c r="WUT1" s="722"/>
      <c r="WUU1" s="722"/>
      <c r="WUV1" s="722"/>
      <c r="WUW1" s="721"/>
      <c r="WUX1" s="722"/>
      <c r="WUY1" s="722"/>
      <c r="WUZ1" s="722"/>
      <c r="WVA1" s="721"/>
      <c r="WVB1" s="722"/>
      <c r="WVC1" s="722"/>
      <c r="WVD1" s="722"/>
      <c r="WVE1" s="721"/>
      <c r="WVF1" s="722"/>
      <c r="WVG1" s="722"/>
      <c r="WVH1" s="722"/>
      <c r="WVI1" s="721"/>
      <c r="WVJ1" s="722"/>
      <c r="WVK1" s="722"/>
      <c r="WVL1" s="722"/>
      <c r="WVM1" s="721"/>
      <c r="WVN1" s="722"/>
      <c r="WVO1" s="722"/>
      <c r="WVP1" s="722"/>
      <c r="WVQ1" s="721"/>
      <c r="WVR1" s="722"/>
      <c r="WVS1" s="722"/>
      <c r="WVT1" s="722"/>
      <c r="WVU1" s="721"/>
      <c r="WVV1" s="722"/>
      <c r="WVW1" s="722"/>
      <c r="WVX1" s="722"/>
      <c r="WVY1" s="721"/>
      <c r="WVZ1" s="722"/>
      <c r="WWA1" s="722"/>
      <c r="WWB1" s="722"/>
      <c r="WWC1" s="721"/>
      <c r="WWD1" s="722"/>
      <c r="WWE1" s="722"/>
      <c r="WWF1" s="722"/>
      <c r="WWG1" s="721"/>
      <c r="WWH1" s="722"/>
      <c r="WWI1" s="722"/>
      <c r="WWJ1" s="722"/>
      <c r="WWK1" s="721"/>
      <c r="WWL1" s="722"/>
      <c r="WWM1" s="722"/>
      <c r="WWN1" s="722"/>
      <c r="WWO1" s="721"/>
      <c r="WWP1" s="722"/>
      <c r="WWQ1" s="722"/>
      <c r="WWR1" s="722"/>
      <c r="WWS1" s="721"/>
      <c r="WWT1" s="722"/>
      <c r="WWU1" s="722"/>
      <c r="WWV1" s="722"/>
      <c r="WWW1" s="721"/>
      <c r="WWX1" s="722"/>
      <c r="WWY1" s="722"/>
      <c r="WWZ1" s="722"/>
      <c r="WXA1" s="721"/>
      <c r="WXB1" s="722"/>
      <c r="WXC1" s="722"/>
      <c r="WXD1" s="722"/>
      <c r="WXE1" s="721"/>
      <c r="WXF1" s="722"/>
      <c r="WXG1" s="722"/>
      <c r="WXH1" s="722"/>
      <c r="WXI1" s="721"/>
      <c r="WXJ1" s="722"/>
      <c r="WXK1" s="722"/>
      <c r="WXL1" s="722"/>
      <c r="WXM1" s="721"/>
      <c r="WXN1" s="722"/>
      <c r="WXO1" s="722"/>
      <c r="WXP1" s="722"/>
      <c r="WXQ1" s="721"/>
      <c r="WXR1" s="722"/>
      <c r="WXS1" s="722"/>
      <c r="WXT1" s="722"/>
      <c r="WXU1" s="721"/>
      <c r="WXV1" s="722"/>
      <c r="WXW1" s="722"/>
      <c r="WXX1" s="722"/>
      <c r="WXY1" s="721"/>
      <c r="WXZ1" s="722"/>
      <c r="WYA1" s="722"/>
      <c r="WYB1" s="722"/>
      <c r="WYC1" s="721"/>
      <c r="WYD1" s="722"/>
      <c r="WYE1" s="722"/>
      <c r="WYF1" s="722"/>
      <c r="WYG1" s="721"/>
      <c r="WYH1" s="722"/>
      <c r="WYI1" s="722"/>
      <c r="WYJ1" s="722"/>
      <c r="WYK1" s="721"/>
      <c r="WYL1" s="722"/>
      <c r="WYM1" s="722"/>
      <c r="WYN1" s="722"/>
      <c r="WYO1" s="721"/>
      <c r="WYP1" s="722"/>
      <c r="WYQ1" s="722"/>
      <c r="WYR1" s="722"/>
      <c r="WYS1" s="721"/>
      <c r="WYT1" s="722"/>
      <c r="WYU1" s="722"/>
      <c r="WYV1" s="722"/>
      <c r="WYW1" s="721"/>
      <c r="WYX1" s="722"/>
      <c r="WYY1" s="722"/>
      <c r="WYZ1" s="722"/>
      <c r="WZA1" s="721"/>
      <c r="WZB1" s="722"/>
      <c r="WZC1" s="722"/>
      <c r="WZD1" s="722"/>
      <c r="WZE1" s="721"/>
      <c r="WZF1" s="722"/>
      <c r="WZG1" s="722"/>
      <c r="WZH1" s="722"/>
      <c r="WZI1" s="721"/>
      <c r="WZJ1" s="722"/>
      <c r="WZK1" s="722"/>
      <c r="WZL1" s="722"/>
      <c r="WZM1" s="721"/>
      <c r="WZN1" s="722"/>
      <c r="WZO1" s="722"/>
      <c r="WZP1" s="722"/>
      <c r="WZQ1" s="721"/>
      <c r="WZR1" s="722"/>
      <c r="WZS1" s="722"/>
      <c r="WZT1" s="722"/>
      <c r="WZU1" s="721"/>
      <c r="WZV1" s="722"/>
      <c r="WZW1" s="722"/>
      <c r="WZX1" s="722"/>
      <c r="WZY1" s="721"/>
      <c r="WZZ1" s="722"/>
      <c r="XAA1" s="722"/>
      <c r="XAB1" s="722"/>
      <c r="XAC1" s="721"/>
      <c r="XAD1" s="722"/>
      <c r="XAE1" s="722"/>
      <c r="XAF1" s="722"/>
      <c r="XAG1" s="721"/>
      <c r="XAH1" s="722"/>
      <c r="XAI1" s="722"/>
      <c r="XAJ1" s="722"/>
      <c r="XAK1" s="721"/>
      <c r="XAL1" s="722"/>
      <c r="XAM1" s="722"/>
      <c r="XAN1" s="722"/>
      <c r="XAO1" s="721"/>
      <c r="XAP1" s="722"/>
      <c r="XAQ1" s="722"/>
      <c r="XAR1" s="722"/>
      <c r="XAS1" s="721"/>
      <c r="XAT1" s="722"/>
      <c r="XAU1" s="722"/>
      <c r="XAV1" s="722"/>
      <c r="XAW1" s="721"/>
      <c r="XAX1" s="722"/>
      <c r="XAY1" s="722"/>
      <c r="XAZ1" s="722"/>
      <c r="XBA1" s="721"/>
      <c r="XBB1" s="722"/>
      <c r="XBC1" s="722"/>
      <c r="XBD1" s="722"/>
      <c r="XBE1" s="721"/>
      <c r="XBF1" s="722"/>
      <c r="XBG1" s="722"/>
      <c r="XBH1" s="722"/>
      <c r="XBI1" s="721"/>
      <c r="XBJ1" s="722"/>
      <c r="XBK1" s="722"/>
      <c r="XBL1" s="722"/>
      <c r="XBM1" s="721"/>
      <c r="XBN1" s="722"/>
      <c r="XBO1" s="722"/>
      <c r="XBP1" s="722"/>
      <c r="XBQ1" s="721"/>
      <c r="XBR1" s="722"/>
      <c r="XBS1" s="722"/>
      <c r="XBT1" s="722"/>
      <c r="XBU1" s="721"/>
      <c r="XBV1" s="722"/>
      <c r="XBW1" s="722"/>
      <c r="XBX1" s="722"/>
      <c r="XBY1" s="721"/>
      <c r="XBZ1" s="722"/>
      <c r="XCA1" s="722"/>
      <c r="XCB1" s="722"/>
      <c r="XCC1" s="721"/>
      <c r="XCD1" s="722"/>
      <c r="XCE1" s="722"/>
      <c r="XCF1" s="722"/>
      <c r="XCG1" s="721"/>
      <c r="XCH1" s="722"/>
      <c r="XCI1" s="722"/>
      <c r="XCJ1" s="722"/>
      <c r="XCK1" s="721"/>
      <c r="XCL1" s="722"/>
      <c r="XCM1" s="722"/>
      <c r="XCN1" s="722"/>
      <c r="XCO1" s="721"/>
      <c r="XCP1" s="722"/>
      <c r="XCQ1" s="722"/>
      <c r="XCR1" s="722"/>
      <c r="XCS1" s="721"/>
      <c r="XCT1" s="722"/>
      <c r="XCU1" s="722"/>
      <c r="XCV1" s="722"/>
      <c r="XCW1" s="721"/>
      <c r="XCX1" s="722"/>
      <c r="XCY1" s="722"/>
      <c r="XCZ1" s="722"/>
      <c r="XDA1" s="721"/>
      <c r="XDB1" s="722"/>
      <c r="XDC1" s="722"/>
      <c r="XDD1" s="722"/>
      <c r="XDE1" s="721"/>
      <c r="XDF1" s="722"/>
      <c r="XDG1" s="722"/>
      <c r="XDH1" s="722"/>
      <c r="XDI1" s="721"/>
      <c r="XDJ1" s="722"/>
      <c r="XDK1" s="722"/>
      <c r="XDL1" s="722"/>
      <c r="XDM1" s="721"/>
      <c r="XDN1" s="722"/>
      <c r="XDO1" s="722"/>
      <c r="XDP1" s="722"/>
      <c r="XDQ1" s="721"/>
      <c r="XDR1" s="722"/>
      <c r="XDS1" s="722"/>
      <c r="XDT1" s="722"/>
      <c r="XDU1" s="721"/>
      <c r="XDV1" s="722"/>
      <c r="XDW1" s="722"/>
      <c r="XDX1" s="722"/>
      <c r="XDY1" s="721"/>
      <c r="XDZ1" s="722"/>
      <c r="XEA1" s="722"/>
      <c r="XEB1" s="722"/>
      <c r="XEC1" s="721"/>
      <c r="XED1" s="722"/>
      <c r="XEE1" s="722"/>
      <c r="XEF1" s="722"/>
      <c r="XEG1" s="721"/>
      <c r="XEH1" s="722"/>
      <c r="XEI1" s="722"/>
      <c r="XEJ1" s="722"/>
      <c r="XEK1" s="721"/>
      <c r="XEL1" s="722"/>
      <c r="XEM1" s="722"/>
      <c r="XEN1" s="722"/>
      <c r="XEO1" s="721"/>
      <c r="XEP1" s="722"/>
      <c r="XEQ1" s="722"/>
      <c r="XER1" s="722"/>
      <c r="XES1" s="721"/>
      <c r="XET1" s="722"/>
      <c r="XEU1" s="722"/>
      <c r="XEV1" s="722"/>
      <c r="XEW1" s="721"/>
      <c r="XEX1" s="722"/>
      <c r="XEY1" s="722"/>
      <c r="XEZ1" s="722"/>
      <c r="XFA1" s="721"/>
      <c r="XFB1" s="722"/>
      <c r="XFC1" s="722"/>
      <c r="XFD1" s="722"/>
    </row>
    <row r="2" spans="1:16384" ht="15.75">
      <c r="B2" s="724" t="s">
        <v>721</v>
      </c>
      <c r="C2" s="724"/>
      <c r="D2" s="724"/>
    </row>
    <row r="3" spans="1:16384" ht="15.75">
      <c r="B3" s="581" t="s">
        <v>956</v>
      </c>
      <c r="C3" s="580"/>
    </row>
    <row r="4" spans="1:16384" customFormat="1" ht="15.75">
      <c r="B4" s="581"/>
      <c r="C4" s="580"/>
      <c r="D4" s="705"/>
    </row>
    <row r="5" spans="1:16384">
      <c r="B5" s="586" t="s">
        <v>34</v>
      </c>
      <c r="C5" s="725" t="s">
        <v>853</v>
      </c>
      <c r="D5" s="725"/>
    </row>
    <row r="6" spans="1:16384">
      <c r="C6" s="723" t="s">
        <v>571</v>
      </c>
      <c r="D6" s="723"/>
    </row>
    <row r="7" spans="1:16384">
      <c r="C7" s="584"/>
      <c r="D7" s="585"/>
    </row>
    <row r="8" spans="1:16384" ht="30">
      <c r="B8" s="586" t="s">
        <v>854</v>
      </c>
      <c r="C8" s="584" t="s">
        <v>855</v>
      </c>
      <c r="D8" s="585" t="s">
        <v>856</v>
      </c>
    </row>
    <row r="9" spans="1:16384">
      <c r="C9" s="584"/>
      <c r="D9" s="585"/>
    </row>
    <row r="10" spans="1:16384" ht="30">
      <c r="B10" s="586" t="s">
        <v>678</v>
      </c>
      <c r="C10" s="584" t="s">
        <v>857</v>
      </c>
      <c r="D10" s="585" t="s">
        <v>858</v>
      </c>
    </row>
    <row r="11" spans="1:16384">
      <c r="C11" s="584"/>
      <c r="D11" s="585"/>
    </row>
    <row r="12" spans="1:16384">
      <c r="B12" s="586" t="s">
        <v>527</v>
      </c>
      <c r="C12" s="584" t="s">
        <v>620</v>
      </c>
      <c r="D12" s="705" t="s">
        <v>621</v>
      </c>
    </row>
    <row r="13" spans="1:16384" ht="30">
      <c r="C13" s="584" t="s">
        <v>629</v>
      </c>
      <c r="D13" s="705" t="s">
        <v>627</v>
      </c>
    </row>
    <row r="14" spans="1:16384">
      <c r="C14" s="581" t="s">
        <v>606</v>
      </c>
      <c r="D14" s="705" t="s">
        <v>622</v>
      </c>
    </row>
    <row r="15" spans="1:16384" ht="30">
      <c r="C15" s="581" t="s">
        <v>607</v>
      </c>
      <c r="D15" s="705" t="s">
        <v>628</v>
      </c>
    </row>
    <row r="16" spans="1:16384">
      <c r="C16" s="581" t="s">
        <v>719</v>
      </c>
    </row>
    <row r="17" spans="2:4">
      <c r="C17" s="581" t="s">
        <v>608</v>
      </c>
    </row>
    <row r="19" spans="2:4">
      <c r="B19" s="586" t="s">
        <v>531</v>
      </c>
      <c r="C19" s="584" t="s">
        <v>484</v>
      </c>
    </row>
    <row r="20" spans="2:4">
      <c r="C20" s="581" t="s">
        <v>592</v>
      </c>
    </row>
    <row r="21" spans="2:4" ht="18.75">
      <c r="C21" s="587" t="s">
        <v>625</v>
      </c>
      <c r="D21" s="585"/>
    </row>
    <row r="22" spans="2:4">
      <c r="C22" s="581" t="s">
        <v>589</v>
      </c>
    </row>
    <row r="23" spans="2:4" ht="18">
      <c r="C23" s="581" t="s">
        <v>591</v>
      </c>
    </row>
    <row r="24" spans="2:4" ht="19.5">
      <c r="C24" s="581" t="s">
        <v>593</v>
      </c>
      <c r="D24" s="585" t="s">
        <v>572</v>
      </c>
    </row>
    <row r="25" spans="2:4">
      <c r="C25" s="581" t="s">
        <v>594</v>
      </c>
      <c r="D25" s="705" t="s">
        <v>573</v>
      </c>
    </row>
    <row r="26" spans="2:4">
      <c r="C26" s="581" t="s">
        <v>595</v>
      </c>
    </row>
    <row r="28" spans="2:4" ht="18.75">
      <c r="B28" s="586" t="s">
        <v>550</v>
      </c>
      <c r="C28" s="584" t="s">
        <v>574</v>
      </c>
      <c r="D28" s="584"/>
    </row>
    <row r="29" spans="2:4" ht="18">
      <c r="C29" s="581" t="s">
        <v>609</v>
      </c>
    </row>
    <row r="30" spans="2:4" ht="19.5">
      <c r="C30" s="584" t="s">
        <v>486</v>
      </c>
      <c r="D30" s="585" t="s">
        <v>613</v>
      </c>
    </row>
    <row r="31" spans="2:4">
      <c r="C31" s="581" t="s">
        <v>610</v>
      </c>
      <c r="D31" s="705" t="s">
        <v>619</v>
      </c>
    </row>
    <row r="32" spans="2:4">
      <c r="C32" s="581" t="s">
        <v>611</v>
      </c>
    </row>
    <row r="33" spans="2:4">
      <c r="C33" s="581" t="s">
        <v>612</v>
      </c>
    </row>
    <row r="35" spans="2:4">
      <c r="B35" s="586" t="s">
        <v>578</v>
      </c>
      <c r="C35" s="581" t="s">
        <v>577</v>
      </c>
      <c r="D35" s="585"/>
    </row>
    <row r="37" spans="2:4">
      <c r="B37" s="586" t="s">
        <v>482</v>
      </c>
      <c r="C37" s="584" t="s">
        <v>859</v>
      </c>
      <c r="D37" s="585" t="s">
        <v>859</v>
      </c>
    </row>
    <row r="39" spans="2:4">
      <c r="B39" s="586" t="s">
        <v>27</v>
      </c>
      <c r="C39" s="584" t="s">
        <v>493</v>
      </c>
      <c r="D39" s="585"/>
    </row>
    <row r="40" spans="2:4">
      <c r="C40" s="581" t="s">
        <v>494</v>
      </c>
      <c r="D40" s="705" t="s">
        <v>860</v>
      </c>
    </row>
    <row r="41" spans="2:4">
      <c r="C41" s="581" t="s">
        <v>566</v>
      </c>
      <c r="D41" s="705" t="s">
        <v>861</v>
      </c>
    </row>
    <row r="42" spans="2:4">
      <c r="C42" s="581" t="s">
        <v>575</v>
      </c>
      <c r="D42" s="705" t="s">
        <v>922</v>
      </c>
    </row>
    <row r="44" spans="2:4">
      <c r="B44" s="586" t="s">
        <v>497</v>
      </c>
      <c r="C44" s="581" t="s">
        <v>576</v>
      </c>
    </row>
    <row r="45" spans="2:4">
      <c r="B45" s="586"/>
    </row>
    <row r="46" spans="2:4">
      <c r="B46" s="588" t="s">
        <v>586</v>
      </c>
      <c r="C46" s="581" t="s">
        <v>583</v>
      </c>
    </row>
    <row r="47" spans="2:4">
      <c r="B47" s="586"/>
    </row>
    <row r="48" spans="2:4">
      <c r="B48" s="586" t="s">
        <v>582</v>
      </c>
      <c r="C48" s="581" t="s">
        <v>587</v>
      </c>
    </row>
    <row r="49" spans="2:4">
      <c r="B49" s="586"/>
    </row>
    <row r="50" spans="2:4">
      <c r="B50" s="588" t="s">
        <v>584</v>
      </c>
      <c r="C50" s="581" t="s">
        <v>585</v>
      </c>
    </row>
    <row r="51" spans="2:4">
      <c r="B51" s="586"/>
    </row>
    <row r="52" spans="2:4">
      <c r="B52" s="586" t="s">
        <v>499</v>
      </c>
      <c r="C52" s="581" t="s">
        <v>579</v>
      </c>
    </row>
    <row r="53" spans="2:4">
      <c r="B53" s="586"/>
    </row>
    <row r="54" spans="2:4">
      <c r="B54" s="586" t="s">
        <v>580</v>
      </c>
      <c r="C54" s="581" t="s">
        <v>581</v>
      </c>
    </row>
    <row r="56" spans="2:4">
      <c r="B56" s="581" t="s">
        <v>683</v>
      </c>
      <c r="C56" s="589" t="s">
        <v>682</v>
      </c>
      <c r="D56" s="590" t="s">
        <v>862</v>
      </c>
    </row>
    <row r="58" spans="2:4">
      <c r="B58" s="591" t="s">
        <v>588</v>
      </c>
    </row>
    <row r="59" spans="2:4" ht="30">
      <c r="B59" s="697" t="s">
        <v>600</v>
      </c>
      <c r="C59" s="697" t="s">
        <v>599</v>
      </c>
      <c r="D59" s="698" t="s">
        <v>605</v>
      </c>
    </row>
    <row r="60" spans="2:4">
      <c r="B60" s="697" t="s">
        <v>490</v>
      </c>
      <c r="C60" s="697" t="s">
        <v>535</v>
      </c>
      <c r="D60" s="698" t="s">
        <v>536</v>
      </c>
    </row>
    <row r="61" spans="2:4" ht="60">
      <c r="B61" s="697" t="s">
        <v>481</v>
      </c>
      <c r="C61" s="697" t="s">
        <v>482</v>
      </c>
      <c r="D61" s="698" t="s">
        <v>534</v>
      </c>
    </row>
    <row r="62" spans="2:4" ht="30">
      <c r="B62" s="697" t="s">
        <v>545</v>
      </c>
      <c r="C62" s="697" t="s">
        <v>546</v>
      </c>
      <c r="D62" s="698" t="s">
        <v>547</v>
      </c>
    </row>
    <row r="63" spans="2:4" ht="30">
      <c r="B63" s="697" t="s">
        <v>485</v>
      </c>
      <c r="C63" s="697" t="s">
        <v>550</v>
      </c>
      <c r="D63" s="698" t="s">
        <v>551</v>
      </c>
    </row>
    <row r="64" spans="2:4" ht="45">
      <c r="B64" s="697" t="s">
        <v>510</v>
      </c>
      <c r="C64" s="697" t="s">
        <v>527</v>
      </c>
      <c r="D64" s="698" t="s">
        <v>528</v>
      </c>
    </row>
    <row r="65" spans="2:4">
      <c r="B65" s="697" t="s">
        <v>508</v>
      </c>
      <c r="C65" s="697" t="s">
        <v>509</v>
      </c>
      <c r="D65" s="698" t="s">
        <v>603</v>
      </c>
    </row>
    <row r="66" spans="2:4" ht="30">
      <c r="B66" s="697" t="s">
        <v>502</v>
      </c>
      <c r="C66" s="697" t="s">
        <v>59</v>
      </c>
      <c r="D66" s="698" t="s">
        <v>514</v>
      </c>
    </row>
    <row r="67" spans="2:4">
      <c r="B67" s="697" t="s">
        <v>596</v>
      </c>
      <c r="C67" s="697" t="s">
        <v>597</v>
      </c>
      <c r="D67" s="698" t="s">
        <v>604</v>
      </c>
    </row>
    <row r="68" spans="2:4">
      <c r="B68" s="697" t="s">
        <v>537</v>
      </c>
      <c r="C68" s="697" t="s">
        <v>538</v>
      </c>
      <c r="D68" s="698" t="s">
        <v>539</v>
      </c>
    </row>
    <row r="69" spans="2:4">
      <c r="B69" s="697" t="s">
        <v>524</v>
      </c>
      <c r="C69" s="697" t="s">
        <v>525</v>
      </c>
      <c r="D69" s="698" t="s">
        <v>526</v>
      </c>
    </row>
    <row r="70" spans="2:4" ht="30">
      <c r="B70" s="697" t="s">
        <v>496</v>
      </c>
      <c r="C70" s="697" t="s">
        <v>541</v>
      </c>
      <c r="D70" s="698" t="s">
        <v>542</v>
      </c>
    </row>
    <row r="71" spans="2:4">
      <c r="B71" s="697" t="s">
        <v>580</v>
      </c>
      <c r="C71" s="697" t="s">
        <v>590</v>
      </c>
      <c r="D71" s="698" t="s">
        <v>602</v>
      </c>
    </row>
    <row r="72" spans="2:4" ht="30">
      <c r="B72" s="697" t="s">
        <v>492</v>
      </c>
      <c r="C72" s="697" t="s">
        <v>27</v>
      </c>
      <c r="D72" s="698" t="s">
        <v>921</v>
      </c>
    </row>
    <row r="73" spans="2:4" ht="45">
      <c r="B73" s="697" t="s">
        <v>494</v>
      </c>
      <c r="C73" s="697" t="s">
        <v>552</v>
      </c>
      <c r="D73" s="698" t="s">
        <v>553</v>
      </c>
    </row>
    <row r="74" spans="2:4">
      <c r="B74" s="697" t="s">
        <v>504</v>
      </c>
      <c r="C74" s="697" t="s">
        <v>2</v>
      </c>
      <c r="D74" s="698" t="s">
        <v>519</v>
      </c>
    </row>
    <row r="75" spans="2:4" ht="45">
      <c r="B75" s="697" t="s">
        <v>500</v>
      </c>
      <c r="C75" s="697" t="s">
        <v>548</v>
      </c>
      <c r="D75" s="698" t="s">
        <v>549</v>
      </c>
    </row>
    <row r="76" spans="2:4">
      <c r="B76" s="697" t="s">
        <v>487</v>
      </c>
      <c r="C76" s="697" t="s">
        <v>60</v>
      </c>
      <c r="D76" s="698" t="s">
        <v>540</v>
      </c>
    </row>
    <row r="77" spans="2:4" ht="30">
      <c r="B77" s="697" t="s">
        <v>505</v>
      </c>
      <c r="C77" s="697" t="s">
        <v>517</v>
      </c>
      <c r="D77" s="698" t="s">
        <v>518</v>
      </c>
    </row>
    <row r="78" spans="2:4">
      <c r="B78" s="697" t="s">
        <v>507</v>
      </c>
      <c r="C78" s="697" t="s">
        <v>522</v>
      </c>
      <c r="D78" s="698" t="s">
        <v>523</v>
      </c>
    </row>
    <row r="79" spans="2:4" ht="45">
      <c r="B79" s="697" t="s">
        <v>491</v>
      </c>
      <c r="C79" s="697" t="s">
        <v>533</v>
      </c>
      <c r="D79" s="698" t="s">
        <v>920</v>
      </c>
    </row>
    <row r="80" spans="2:4">
      <c r="B80" s="697" t="s">
        <v>557</v>
      </c>
      <c r="C80" s="697" t="s">
        <v>558</v>
      </c>
      <c r="D80" s="698" t="s">
        <v>559</v>
      </c>
    </row>
    <row r="81" spans="2:4" ht="45">
      <c r="B81" s="697" t="s">
        <v>569</v>
      </c>
      <c r="C81" s="697" t="s">
        <v>570</v>
      </c>
      <c r="D81" s="698" t="s">
        <v>919</v>
      </c>
    </row>
    <row r="82" spans="2:4" ht="75">
      <c r="B82" s="697" t="s">
        <v>918</v>
      </c>
      <c r="C82" s="697" t="s">
        <v>917</v>
      </c>
      <c r="D82" s="698" t="s">
        <v>916</v>
      </c>
    </row>
    <row r="83" spans="2:4">
      <c r="B83" s="697" t="s">
        <v>554</v>
      </c>
      <c r="C83" s="697" t="s">
        <v>555</v>
      </c>
      <c r="D83" s="698" t="s">
        <v>556</v>
      </c>
    </row>
    <row r="84" spans="2:4" ht="30">
      <c r="B84" s="697" t="s">
        <v>563</v>
      </c>
      <c r="C84" s="697" t="s">
        <v>564</v>
      </c>
      <c r="D84" s="698" t="s">
        <v>565</v>
      </c>
    </row>
    <row r="85" spans="2:4" ht="30">
      <c r="B85" s="697" t="s">
        <v>566</v>
      </c>
      <c r="C85" s="697" t="s">
        <v>567</v>
      </c>
      <c r="D85" s="698" t="s">
        <v>568</v>
      </c>
    </row>
    <row r="86" spans="2:4">
      <c r="B86" s="697" t="s">
        <v>560</v>
      </c>
      <c r="C86" s="697" t="s">
        <v>561</v>
      </c>
      <c r="D86" s="698" t="s">
        <v>562</v>
      </c>
    </row>
    <row r="87" spans="2:4" ht="45">
      <c r="B87" s="697" t="s">
        <v>483</v>
      </c>
      <c r="C87" s="697" t="s">
        <v>531</v>
      </c>
      <c r="D87" s="698" t="s">
        <v>532</v>
      </c>
    </row>
    <row r="88" spans="2:4">
      <c r="B88" s="699" t="s">
        <v>506</v>
      </c>
      <c r="C88" s="697" t="s">
        <v>598</v>
      </c>
      <c r="D88" s="698" t="s">
        <v>601</v>
      </c>
    </row>
    <row r="89" spans="2:4" ht="30">
      <c r="B89" s="697" t="s">
        <v>503</v>
      </c>
      <c r="C89" s="697" t="s">
        <v>515</v>
      </c>
      <c r="D89" s="698" t="s">
        <v>516</v>
      </c>
    </row>
    <row r="90" spans="2:4">
      <c r="B90" s="697" t="s">
        <v>511</v>
      </c>
      <c r="C90" s="697" t="s">
        <v>512</v>
      </c>
      <c r="D90" s="698" t="s">
        <v>513</v>
      </c>
    </row>
    <row r="91" spans="2:4">
      <c r="B91" s="697" t="s">
        <v>495</v>
      </c>
      <c r="C91" s="697" t="s">
        <v>520</v>
      </c>
      <c r="D91" s="698" t="s">
        <v>521</v>
      </c>
    </row>
    <row r="92" spans="2:4">
      <c r="B92" s="697" t="s">
        <v>498</v>
      </c>
      <c r="C92" s="697" t="s">
        <v>543</v>
      </c>
      <c r="D92" s="698" t="s">
        <v>544</v>
      </c>
    </row>
    <row r="93" spans="2:4" ht="30">
      <c r="B93" s="697" t="s">
        <v>501</v>
      </c>
      <c r="C93" s="697" t="s">
        <v>529</v>
      </c>
      <c r="D93" s="698" t="s">
        <v>530</v>
      </c>
    </row>
    <row r="94" spans="2:4">
      <c r="B94" s="697" t="s">
        <v>488</v>
      </c>
      <c r="C94" s="697" t="s">
        <v>489</v>
      </c>
      <c r="D94" s="698"/>
    </row>
    <row r="96" spans="2:4">
      <c r="B96" s="592" t="s">
        <v>675</v>
      </c>
    </row>
    <row r="97" spans="2:4">
      <c r="B97" s="581" t="s">
        <v>676</v>
      </c>
      <c r="C97" s="720" t="s">
        <v>863</v>
      </c>
      <c r="D97" s="720"/>
    </row>
    <row r="98" spans="2:4" ht="60" customHeight="1">
      <c r="B98" s="581" t="s">
        <v>677</v>
      </c>
      <c r="C98" s="720" t="s">
        <v>915</v>
      </c>
      <c r="D98" s="720"/>
    </row>
    <row r="99" spans="2:4">
      <c r="B99" s="581" t="s">
        <v>720</v>
      </c>
    </row>
  </sheetData>
  <mergeCells count="4101">
    <mergeCell ref="XFA1:XFD1"/>
    <mergeCell ref="XEG1:XEJ1"/>
    <mergeCell ref="XEK1:XEN1"/>
    <mergeCell ref="XEO1:XER1"/>
    <mergeCell ref="XES1:XEV1"/>
    <mergeCell ref="XEW1:XEZ1"/>
    <mergeCell ref="XDM1:XDP1"/>
    <mergeCell ref="XDQ1:XDT1"/>
    <mergeCell ref="XDU1:XDX1"/>
    <mergeCell ref="XDY1:XEB1"/>
    <mergeCell ref="XEC1:XEF1"/>
    <mergeCell ref="XCS1:XCV1"/>
    <mergeCell ref="XCW1:XCZ1"/>
    <mergeCell ref="XDA1:XDD1"/>
    <mergeCell ref="XDE1:XDH1"/>
    <mergeCell ref="XDI1:XDL1"/>
    <mergeCell ref="XBY1:XCB1"/>
    <mergeCell ref="XCC1:XCF1"/>
    <mergeCell ref="XCG1:XCJ1"/>
    <mergeCell ref="XCK1:XCN1"/>
    <mergeCell ref="XCO1:XCR1"/>
    <mergeCell ref="XBE1:XBH1"/>
    <mergeCell ref="XBI1:XBL1"/>
    <mergeCell ref="XBM1:XBP1"/>
    <mergeCell ref="XBQ1:XBT1"/>
    <mergeCell ref="XBU1:XBX1"/>
    <mergeCell ref="XAK1:XAN1"/>
    <mergeCell ref="XAO1:XAR1"/>
    <mergeCell ref="XAS1:XAV1"/>
    <mergeCell ref="XAW1:XAZ1"/>
    <mergeCell ref="XBA1:XBD1"/>
    <mergeCell ref="WZQ1:WZT1"/>
    <mergeCell ref="WZU1:WZX1"/>
    <mergeCell ref="WZY1:XAB1"/>
    <mergeCell ref="XAC1:XAF1"/>
    <mergeCell ref="XAG1:XAJ1"/>
    <mergeCell ref="WYW1:WYZ1"/>
    <mergeCell ref="WZA1:WZD1"/>
    <mergeCell ref="WZE1:WZH1"/>
    <mergeCell ref="WZI1:WZL1"/>
    <mergeCell ref="WZM1:WZP1"/>
    <mergeCell ref="WYC1:WYF1"/>
    <mergeCell ref="WYG1:WYJ1"/>
    <mergeCell ref="WYK1:WYN1"/>
    <mergeCell ref="WYO1:WYR1"/>
    <mergeCell ref="WYS1:WYV1"/>
    <mergeCell ref="WXI1:WXL1"/>
    <mergeCell ref="WXM1:WXP1"/>
    <mergeCell ref="WXQ1:WXT1"/>
    <mergeCell ref="WXU1:WXX1"/>
    <mergeCell ref="WXY1:WYB1"/>
    <mergeCell ref="WWO1:WWR1"/>
    <mergeCell ref="WWS1:WWV1"/>
    <mergeCell ref="WWW1:WWZ1"/>
    <mergeCell ref="WXA1:WXD1"/>
    <mergeCell ref="WXE1:WXH1"/>
    <mergeCell ref="WVU1:WVX1"/>
    <mergeCell ref="WVY1:WWB1"/>
    <mergeCell ref="WWC1:WWF1"/>
    <mergeCell ref="WWG1:WWJ1"/>
    <mergeCell ref="WWK1:WWN1"/>
    <mergeCell ref="WVA1:WVD1"/>
    <mergeCell ref="WVE1:WVH1"/>
    <mergeCell ref="WVI1:WVL1"/>
    <mergeCell ref="WVM1:WVP1"/>
    <mergeCell ref="WVQ1:WVT1"/>
    <mergeCell ref="WUG1:WUJ1"/>
    <mergeCell ref="WUK1:WUN1"/>
    <mergeCell ref="WUO1:WUR1"/>
    <mergeCell ref="WUS1:WUV1"/>
    <mergeCell ref="WUW1:WUZ1"/>
    <mergeCell ref="WTM1:WTP1"/>
    <mergeCell ref="WTQ1:WTT1"/>
    <mergeCell ref="WTU1:WTX1"/>
    <mergeCell ref="WTY1:WUB1"/>
    <mergeCell ref="WUC1:WUF1"/>
    <mergeCell ref="WSS1:WSV1"/>
    <mergeCell ref="WSW1:WSZ1"/>
    <mergeCell ref="WTA1:WTD1"/>
    <mergeCell ref="WTE1:WTH1"/>
    <mergeCell ref="WTI1:WTL1"/>
    <mergeCell ref="WRY1:WSB1"/>
    <mergeCell ref="WSC1:WSF1"/>
    <mergeCell ref="WSG1:WSJ1"/>
    <mergeCell ref="WSK1:WSN1"/>
    <mergeCell ref="WSO1:WSR1"/>
    <mergeCell ref="WRE1:WRH1"/>
    <mergeCell ref="WRI1:WRL1"/>
    <mergeCell ref="WRM1:WRP1"/>
    <mergeCell ref="WRQ1:WRT1"/>
    <mergeCell ref="WRU1:WRX1"/>
    <mergeCell ref="WQK1:WQN1"/>
    <mergeCell ref="WQO1:WQR1"/>
    <mergeCell ref="WQS1:WQV1"/>
    <mergeCell ref="WQW1:WQZ1"/>
    <mergeCell ref="WRA1:WRD1"/>
    <mergeCell ref="WPQ1:WPT1"/>
    <mergeCell ref="WPU1:WPX1"/>
    <mergeCell ref="WPY1:WQB1"/>
    <mergeCell ref="WQC1:WQF1"/>
    <mergeCell ref="WQG1:WQJ1"/>
    <mergeCell ref="WOW1:WOZ1"/>
    <mergeCell ref="WPA1:WPD1"/>
    <mergeCell ref="WPE1:WPH1"/>
    <mergeCell ref="WPI1:WPL1"/>
    <mergeCell ref="WPM1:WPP1"/>
    <mergeCell ref="WOC1:WOF1"/>
    <mergeCell ref="WOG1:WOJ1"/>
    <mergeCell ref="WOK1:WON1"/>
    <mergeCell ref="WOO1:WOR1"/>
    <mergeCell ref="WOS1:WOV1"/>
    <mergeCell ref="WNI1:WNL1"/>
    <mergeCell ref="WNM1:WNP1"/>
    <mergeCell ref="WNQ1:WNT1"/>
    <mergeCell ref="WNU1:WNX1"/>
    <mergeCell ref="WNY1:WOB1"/>
    <mergeCell ref="WMO1:WMR1"/>
    <mergeCell ref="WMS1:WMV1"/>
    <mergeCell ref="WMW1:WMZ1"/>
    <mergeCell ref="WNA1:WND1"/>
    <mergeCell ref="WNE1:WNH1"/>
    <mergeCell ref="WLU1:WLX1"/>
    <mergeCell ref="WLY1:WMB1"/>
    <mergeCell ref="WMC1:WMF1"/>
    <mergeCell ref="WMG1:WMJ1"/>
    <mergeCell ref="WMK1:WMN1"/>
    <mergeCell ref="WLA1:WLD1"/>
    <mergeCell ref="WLE1:WLH1"/>
    <mergeCell ref="WLI1:WLL1"/>
    <mergeCell ref="WLM1:WLP1"/>
    <mergeCell ref="WLQ1:WLT1"/>
    <mergeCell ref="WKG1:WKJ1"/>
    <mergeCell ref="WKK1:WKN1"/>
    <mergeCell ref="WKO1:WKR1"/>
    <mergeCell ref="WKS1:WKV1"/>
    <mergeCell ref="WKW1:WKZ1"/>
    <mergeCell ref="WJM1:WJP1"/>
    <mergeCell ref="WJQ1:WJT1"/>
    <mergeCell ref="WJU1:WJX1"/>
    <mergeCell ref="WJY1:WKB1"/>
    <mergeCell ref="WKC1:WKF1"/>
    <mergeCell ref="WIS1:WIV1"/>
    <mergeCell ref="WIW1:WIZ1"/>
    <mergeCell ref="WJA1:WJD1"/>
    <mergeCell ref="WJE1:WJH1"/>
    <mergeCell ref="WJI1:WJL1"/>
    <mergeCell ref="WHY1:WIB1"/>
    <mergeCell ref="WIC1:WIF1"/>
    <mergeCell ref="WIG1:WIJ1"/>
    <mergeCell ref="WIK1:WIN1"/>
    <mergeCell ref="WIO1:WIR1"/>
    <mergeCell ref="WHE1:WHH1"/>
    <mergeCell ref="WHI1:WHL1"/>
    <mergeCell ref="WHM1:WHP1"/>
    <mergeCell ref="WHQ1:WHT1"/>
    <mergeCell ref="WHU1:WHX1"/>
    <mergeCell ref="WGK1:WGN1"/>
    <mergeCell ref="WGO1:WGR1"/>
    <mergeCell ref="WGS1:WGV1"/>
    <mergeCell ref="WGW1:WGZ1"/>
    <mergeCell ref="WHA1:WHD1"/>
    <mergeCell ref="WFQ1:WFT1"/>
    <mergeCell ref="WFU1:WFX1"/>
    <mergeCell ref="WFY1:WGB1"/>
    <mergeCell ref="WGC1:WGF1"/>
    <mergeCell ref="WGG1:WGJ1"/>
    <mergeCell ref="WEW1:WEZ1"/>
    <mergeCell ref="WFA1:WFD1"/>
    <mergeCell ref="WFE1:WFH1"/>
    <mergeCell ref="WFI1:WFL1"/>
    <mergeCell ref="WFM1:WFP1"/>
    <mergeCell ref="WEC1:WEF1"/>
    <mergeCell ref="WEG1:WEJ1"/>
    <mergeCell ref="WEK1:WEN1"/>
    <mergeCell ref="WEO1:WER1"/>
    <mergeCell ref="WES1:WEV1"/>
    <mergeCell ref="WDI1:WDL1"/>
    <mergeCell ref="WDM1:WDP1"/>
    <mergeCell ref="WDQ1:WDT1"/>
    <mergeCell ref="WDU1:WDX1"/>
    <mergeCell ref="WDY1:WEB1"/>
    <mergeCell ref="WCO1:WCR1"/>
    <mergeCell ref="WCS1:WCV1"/>
    <mergeCell ref="WCW1:WCZ1"/>
    <mergeCell ref="WDA1:WDD1"/>
    <mergeCell ref="WDE1:WDH1"/>
    <mergeCell ref="WBU1:WBX1"/>
    <mergeCell ref="WBY1:WCB1"/>
    <mergeCell ref="WCC1:WCF1"/>
    <mergeCell ref="WCG1:WCJ1"/>
    <mergeCell ref="WCK1:WCN1"/>
    <mergeCell ref="WBA1:WBD1"/>
    <mergeCell ref="WBE1:WBH1"/>
    <mergeCell ref="WBI1:WBL1"/>
    <mergeCell ref="WBM1:WBP1"/>
    <mergeCell ref="WBQ1:WBT1"/>
    <mergeCell ref="WAG1:WAJ1"/>
    <mergeCell ref="WAK1:WAN1"/>
    <mergeCell ref="WAO1:WAR1"/>
    <mergeCell ref="WAS1:WAV1"/>
    <mergeCell ref="WAW1:WAZ1"/>
    <mergeCell ref="VZM1:VZP1"/>
    <mergeCell ref="VZQ1:VZT1"/>
    <mergeCell ref="VZU1:VZX1"/>
    <mergeCell ref="VZY1:WAB1"/>
    <mergeCell ref="WAC1:WAF1"/>
    <mergeCell ref="VYS1:VYV1"/>
    <mergeCell ref="VYW1:VYZ1"/>
    <mergeCell ref="VZA1:VZD1"/>
    <mergeCell ref="VZE1:VZH1"/>
    <mergeCell ref="VZI1:VZL1"/>
    <mergeCell ref="VXY1:VYB1"/>
    <mergeCell ref="VYC1:VYF1"/>
    <mergeCell ref="VYG1:VYJ1"/>
    <mergeCell ref="VYK1:VYN1"/>
    <mergeCell ref="VYO1:VYR1"/>
    <mergeCell ref="VXE1:VXH1"/>
    <mergeCell ref="VXI1:VXL1"/>
    <mergeCell ref="VXM1:VXP1"/>
    <mergeCell ref="VXQ1:VXT1"/>
    <mergeCell ref="VXU1:VXX1"/>
    <mergeCell ref="VWK1:VWN1"/>
    <mergeCell ref="VWO1:VWR1"/>
    <mergeCell ref="VWS1:VWV1"/>
    <mergeCell ref="VWW1:VWZ1"/>
    <mergeCell ref="VXA1:VXD1"/>
    <mergeCell ref="VVQ1:VVT1"/>
    <mergeCell ref="VVU1:VVX1"/>
    <mergeCell ref="VVY1:VWB1"/>
    <mergeCell ref="VWC1:VWF1"/>
    <mergeCell ref="VWG1:VWJ1"/>
    <mergeCell ref="VUW1:VUZ1"/>
    <mergeCell ref="VVA1:VVD1"/>
    <mergeCell ref="VVE1:VVH1"/>
    <mergeCell ref="VVI1:VVL1"/>
    <mergeCell ref="VVM1:VVP1"/>
    <mergeCell ref="VUC1:VUF1"/>
    <mergeCell ref="VUG1:VUJ1"/>
    <mergeCell ref="VUK1:VUN1"/>
    <mergeCell ref="VUO1:VUR1"/>
    <mergeCell ref="VUS1:VUV1"/>
    <mergeCell ref="VTI1:VTL1"/>
    <mergeCell ref="VTM1:VTP1"/>
    <mergeCell ref="VTQ1:VTT1"/>
    <mergeCell ref="VTU1:VTX1"/>
    <mergeCell ref="VTY1:VUB1"/>
    <mergeCell ref="VSO1:VSR1"/>
    <mergeCell ref="VSS1:VSV1"/>
    <mergeCell ref="VSW1:VSZ1"/>
    <mergeCell ref="VTA1:VTD1"/>
    <mergeCell ref="VTE1:VTH1"/>
    <mergeCell ref="VRU1:VRX1"/>
    <mergeCell ref="VRY1:VSB1"/>
    <mergeCell ref="VSC1:VSF1"/>
    <mergeCell ref="VSG1:VSJ1"/>
    <mergeCell ref="VSK1:VSN1"/>
    <mergeCell ref="VRA1:VRD1"/>
    <mergeCell ref="VRE1:VRH1"/>
    <mergeCell ref="VRI1:VRL1"/>
    <mergeCell ref="VRM1:VRP1"/>
    <mergeCell ref="VRQ1:VRT1"/>
    <mergeCell ref="VQG1:VQJ1"/>
    <mergeCell ref="VQK1:VQN1"/>
    <mergeCell ref="VQO1:VQR1"/>
    <mergeCell ref="VQS1:VQV1"/>
    <mergeCell ref="VQW1:VQZ1"/>
    <mergeCell ref="VPM1:VPP1"/>
    <mergeCell ref="VPQ1:VPT1"/>
    <mergeCell ref="VPU1:VPX1"/>
    <mergeCell ref="VPY1:VQB1"/>
    <mergeCell ref="VQC1:VQF1"/>
    <mergeCell ref="VOS1:VOV1"/>
    <mergeCell ref="VOW1:VOZ1"/>
    <mergeCell ref="VPA1:VPD1"/>
    <mergeCell ref="VPE1:VPH1"/>
    <mergeCell ref="VPI1:VPL1"/>
    <mergeCell ref="VNY1:VOB1"/>
    <mergeCell ref="VOC1:VOF1"/>
    <mergeCell ref="VOG1:VOJ1"/>
    <mergeCell ref="VOK1:VON1"/>
    <mergeCell ref="VOO1:VOR1"/>
    <mergeCell ref="VNE1:VNH1"/>
    <mergeCell ref="VNI1:VNL1"/>
    <mergeCell ref="VNM1:VNP1"/>
    <mergeCell ref="VNQ1:VNT1"/>
    <mergeCell ref="VNU1:VNX1"/>
    <mergeCell ref="VMK1:VMN1"/>
    <mergeCell ref="VMO1:VMR1"/>
    <mergeCell ref="VMS1:VMV1"/>
    <mergeCell ref="VMW1:VMZ1"/>
    <mergeCell ref="VNA1:VND1"/>
    <mergeCell ref="VLQ1:VLT1"/>
    <mergeCell ref="VLU1:VLX1"/>
    <mergeCell ref="VLY1:VMB1"/>
    <mergeCell ref="VMC1:VMF1"/>
    <mergeCell ref="VMG1:VMJ1"/>
    <mergeCell ref="VKW1:VKZ1"/>
    <mergeCell ref="VLA1:VLD1"/>
    <mergeCell ref="VLE1:VLH1"/>
    <mergeCell ref="VLI1:VLL1"/>
    <mergeCell ref="VLM1:VLP1"/>
    <mergeCell ref="VKC1:VKF1"/>
    <mergeCell ref="VKG1:VKJ1"/>
    <mergeCell ref="VKK1:VKN1"/>
    <mergeCell ref="VKO1:VKR1"/>
    <mergeCell ref="VKS1:VKV1"/>
    <mergeCell ref="VJI1:VJL1"/>
    <mergeCell ref="VJM1:VJP1"/>
    <mergeCell ref="VJQ1:VJT1"/>
    <mergeCell ref="VJU1:VJX1"/>
    <mergeCell ref="VJY1:VKB1"/>
    <mergeCell ref="VIO1:VIR1"/>
    <mergeCell ref="VIS1:VIV1"/>
    <mergeCell ref="VIW1:VIZ1"/>
    <mergeCell ref="VJA1:VJD1"/>
    <mergeCell ref="VJE1:VJH1"/>
    <mergeCell ref="VHU1:VHX1"/>
    <mergeCell ref="VHY1:VIB1"/>
    <mergeCell ref="VIC1:VIF1"/>
    <mergeCell ref="VIG1:VIJ1"/>
    <mergeCell ref="VIK1:VIN1"/>
    <mergeCell ref="VHA1:VHD1"/>
    <mergeCell ref="VHE1:VHH1"/>
    <mergeCell ref="VHI1:VHL1"/>
    <mergeCell ref="VHM1:VHP1"/>
    <mergeCell ref="VHQ1:VHT1"/>
    <mergeCell ref="VGG1:VGJ1"/>
    <mergeCell ref="VGK1:VGN1"/>
    <mergeCell ref="VGO1:VGR1"/>
    <mergeCell ref="VGS1:VGV1"/>
    <mergeCell ref="VGW1:VGZ1"/>
    <mergeCell ref="VFM1:VFP1"/>
    <mergeCell ref="VFQ1:VFT1"/>
    <mergeCell ref="VFU1:VFX1"/>
    <mergeCell ref="VFY1:VGB1"/>
    <mergeCell ref="VGC1:VGF1"/>
    <mergeCell ref="VES1:VEV1"/>
    <mergeCell ref="VEW1:VEZ1"/>
    <mergeCell ref="VFA1:VFD1"/>
    <mergeCell ref="VFE1:VFH1"/>
    <mergeCell ref="VFI1:VFL1"/>
    <mergeCell ref="VDY1:VEB1"/>
    <mergeCell ref="VEC1:VEF1"/>
    <mergeCell ref="VEG1:VEJ1"/>
    <mergeCell ref="VEK1:VEN1"/>
    <mergeCell ref="VEO1:VER1"/>
    <mergeCell ref="VDE1:VDH1"/>
    <mergeCell ref="VDI1:VDL1"/>
    <mergeCell ref="VDM1:VDP1"/>
    <mergeCell ref="VDQ1:VDT1"/>
    <mergeCell ref="VDU1:VDX1"/>
    <mergeCell ref="VCK1:VCN1"/>
    <mergeCell ref="VCO1:VCR1"/>
    <mergeCell ref="VCS1:VCV1"/>
    <mergeCell ref="VCW1:VCZ1"/>
    <mergeCell ref="VDA1:VDD1"/>
    <mergeCell ref="VBQ1:VBT1"/>
    <mergeCell ref="VBU1:VBX1"/>
    <mergeCell ref="VBY1:VCB1"/>
    <mergeCell ref="VCC1:VCF1"/>
    <mergeCell ref="VCG1:VCJ1"/>
    <mergeCell ref="VAW1:VAZ1"/>
    <mergeCell ref="VBA1:VBD1"/>
    <mergeCell ref="VBE1:VBH1"/>
    <mergeCell ref="VBI1:VBL1"/>
    <mergeCell ref="VBM1:VBP1"/>
    <mergeCell ref="VAC1:VAF1"/>
    <mergeCell ref="VAG1:VAJ1"/>
    <mergeCell ref="VAK1:VAN1"/>
    <mergeCell ref="VAO1:VAR1"/>
    <mergeCell ref="VAS1:VAV1"/>
    <mergeCell ref="UZI1:UZL1"/>
    <mergeCell ref="UZM1:UZP1"/>
    <mergeCell ref="UZQ1:UZT1"/>
    <mergeCell ref="UZU1:UZX1"/>
    <mergeCell ref="UZY1:VAB1"/>
    <mergeCell ref="UYO1:UYR1"/>
    <mergeCell ref="UYS1:UYV1"/>
    <mergeCell ref="UYW1:UYZ1"/>
    <mergeCell ref="UZA1:UZD1"/>
    <mergeCell ref="UZE1:UZH1"/>
    <mergeCell ref="UXU1:UXX1"/>
    <mergeCell ref="UXY1:UYB1"/>
    <mergeCell ref="UYC1:UYF1"/>
    <mergeCell ref="UYG1:UYJ1"/>
    <mergeCell ref="UYK1:UYN1"/>
    <mergeCell ref="UXA1:UXD1"/>
    <mergeCell ref="UXE1:UXH1"/>
    <mergeCell ref="UXI1:UXL1"/>
    <mergeCell ref="UXM1:UXP1"/>
    <mergeCell ref="UXQ1:UXT1"/>
    <mergeCell ref="UWG1:UWJ1"/>
    <mergeCell ref="UWK1:UWN1"/>
    <mergeCell ref="UWO1:UWR1"/>
    <mergeCell ref="UWS1:UWV1"/>
    <mergeCell ref="UWW1:UWZ1"/>
    <mergeCell ref="UVM1:UVP1"/>
    <mergeCell ref="UVQ1:UVT1"/>
    <mergeCell ref="UVU1:UVX1"/>
    <mergeCell ref="UVY1:UWB1"/>
    <mergeCell ref="UWC1:UWF1"/>
    <mergeCell ref="UUS1:UUV1"/>
    <mergeCell ref="UUW1:UUZ1"/>
    <mergeCell ref="UVA1:UVD1"/>
    <mergeCell ref="UVE1:UVH1"/>
    <mergeCell ref="UVI1:UVL1"/>
    <mergeCell ref="UTY1:UUB1"/>
    <mergeCell ref="UUC1:UUF1"/>
    <mergeCell ref="UUG1:UUJ1"/>
    <mergeCell ref="UUK1:UUN1"/>
    <mergeCell ref="UUO1:UUR1"/>
    <mergeCell ref="UTE1:UTH1"/>
    <mergeCell ref="UTI1:UTL1"/>
    <mergeCell ref="UTM1:UTP1"/>
    <mergeCell ref="UTQ1:UTT1"/>
    <mergeCell ref="UTU1:UTX1"/>
    <mergeCell ref="USK1:USN1"/>
    <mergeCell ref="USO1:USR1"/>
    <mergeCell ref="USS1:USV1"/>
    <mergeCell ref="USW1:USZ1"/>
    <mergeCell ref="UTA1:UTD1"/>
    <mergeCell ref="URQ1:URT1"/>
    <mergeCell ref="URU1:URX1"/>
    <mergeCell ref="URY1:USB1"/>
    <mergeCell ref="USC1:USF1"/>
    <mergeCell ref="USG1:USJ1"/>
    <mergeCell ref="UQW1:UQZ1"/>
    <mergeCell ref="URA1:URD1"/>
    <mergeCell ref="URE1:URH1"/>
    <mergeCell ref="URI1:URL1"/>
    <mergeCell ref="URM1:URP1"/>
    <mergeCell ref="UQC1:UQF1"/>
    <mergeCell ref="UQG1:UQJ1"/>
    <mergeCell ref="UQK1:UQN1"/>
    <mergeCell ref="UQO1:UQR1"/>
    <mergeCell ref="UQS1:UQV1"/>
    <mergeCell ref="UPI1:UPL1"/>
    <mergeCell ref="UPM1:UPP1"/>
    <mergeCell ref="UPQ1:UPT1"/>
    <mergeCell ref="UPU1:UPX1"/>
    <mergeCell ref="UPY1:UQB1"/>
    <mergeCell ref="UOO1:UOR1"/>
    <mergeCell ref="UOS1:UOV1"/>
    <mergeCell ref="UOW1:UOZ1"/>
    <mergeCell ref="UPA1:UPD1"/>
    <mergeCell ref="UPE1:UPH1"/>
    <mergeCell ref="UNU1:UNX1"/>
    <mergeCell ref="UNY1:UOB1"/>
    <mergeCell ref="UOC1:UOF1"/>
    <mergeCell ref="UOG1:UOJ1"/>
    <mergeCell ref="UOK1:UON1"/>
    <mergeCell ref="UNA1:UND1"/>
    <mergeCell ref="UNE1:UNH1"/>
    <mergeCell ref="UNI1:UNL1"/>
    <mergeCell ref="UNM1:UNP1"/>
    <mergeCell ref="UNQ1:UNT1"/>
    <mergeCell ref="UMG1:UMJ1"/>
    <mergeCell ref="UMK1:UMN1"/>
    <mergeCell ref="UMO1:UMR1"/>
    <mergeCell ref="UMS1:UMV1"/>
    <mergeCell ref="UMW1:UMZ1"/>
    <mergeCell ref="ULM1:ULP1"/>
    <mergeCell ref="ULQ1:ULT1"/>
    <mergeCell ref="ULU1:ULX1"/>
    <mergeCell ref="ULY1:UMB1"/>
    <mergeCell ref="UMC1:UMF1"/>
    <mergeCell ref="UKS1:UKV1"/>
    <mergeCell ref="UKW1:UKZ1"/>
    <mergeCell ref="ULA1:ULD1"/>
    <mergeCell ref="ULE1:ULH1"/>
    <mergeCell ref="ULI1:ULL1"/>
    <mergeCell ref="UJY1:UKB1"/>
    <mergeCell ref="UKC1:UKF1"/>
    <mergeCell ref="UKG1:UKJ1"/>
    <mergeCell ref="UKK1:UKN1"/>
    <mergeCell ref="UKO1:UKR1"/>
    <mergeCell ref="UJE1:UJH1"/>
    <mergeCell ref="UJI1:UJL1"/>
    <mergeCell ref="UJM1:UJP1"/>
    <mergeCell ref="UJQ1:UJT1"/>
    <mergeCell ref="UJU1:UJX1"/>
    <mergeCell ref="UIK1:UIN1"/>
    <mergeCell ref="UIO1:UIR1"/>
    <mergeCell ref="UIS1:UIV1"/>
    <mergeCell ref="UIW1:UIZ1"/>
    <mergeCell ref="UJA1:UJD1"/>
    <mergeCell ref="UHQ1:UHT1"/>
    <mergeCell ref="UHU1:UHX1"/>
    <mergeCell ref="UHY1:UIB1"/>
    <mergeCell ref="UIC1:UIF1"/>
    <mergeCell ref="UIG1:UIJ1"/>
    <mergeCell ref="UGW1:UGZ1"/>
    <mergeCell ref="UHA1:UHD1"/>
    <mergeCell ref="UHE1:UHH1"/>
    <mergeCell ref="UHI1:UHL1"/>
    <mergeCell ref="UHM1:UHP1"/>
    <mergeCell ref="UGC1:UGF1"/>
    <mergeCell ref="UGG1:UGJ1"/>
    <mergeCell ref="UGK1:UGN1"/>
    <mergeCell ref="UGO1:UGR1"/>
    <mergeCell ref="UGS1:UGV1"/>
    <mergeCell ref="UFI1:UFL1"/>
    <mergeCell ref="UFM1:UFP1"/>
    <mergeCell ref="UFQ1:UFT1"/>
    <mergeCell ref="UFU1:UFX1"/>
    <mergeCell ref="UFY1:UGB1"/>
    <mergeCell ref="UEO1:UER1"/>
    <mergeCell ref="UES1:UEV1"/>
    <mergeCell ref="UEW1:UEZ1"/>
    <mergeCell ref="UFA1:UFD1"/>
    <mergeCell ref="UFE1:UFH1"/>
    <mergeCell ref="UDU1:UDX1"/>
    <mergeCell ref="UDY1:UEB1"/>
    <mergeCell ref="UEC1:UEF1"/>
    <mergeCell ref="UEG1:UEJ1"/>
    <mergeCell ref="UEK1:UEN1"/>
    <mergeCell ref="UDA1:UDD1"/>
    <mergeCell ref="UDE1:UDH1"/>
    <mergeCell ref="UDI1:UDL1"/>
    <mergeCell ref="UDM1:UDP1"/>
    <mergeCell ref="UDQ1:UDT1"/>
    <mergeCell ref="UCG1:UCJ1"/>
    <mergeCell ref="UCK1:UCN1"/>
    <mergeCell ref="UCO1:UCR1"/>
    <mergeCell ref="UCS1:UCV1"/>
    <mergeCell ref="UCW1:UCZ1"/>
    <mergeCell ref="UBM1:UBP1"/>
    <mergeCell ref="UBQ1:UBT1"/>
    <mergeCell ref="UBU1:UBX1"/>
    <mergeCell ref="UBY1:UCB1"/>
    <mergeCell ref="UCC1:UCF1"/>
    <mergeCell ref="UAS1:UAV1"/>
    <mergeCell ref="UAW1:UAZ1"/>
    <mergeCell ref="UBA1:UBD1"/>
    <mergeCell ref="UBE1:UBH1"/>
    <mergeCell ref="UBI1:UBL1"/>
    <mergeCell ref="TZY1:UAB1"/>
    <mergeCell ref="UAC1:UAF1"/>
    <mergeCell ref="UAG1:UAJ1"/>
    <mergeCell ref="UAK1:UAN1"/>
    <mergeCell ref="UAO1:UAR1"/>
    <mergeCell ref="TZE1:TZH1"/>
    <mergeCell ref="TZI1:TZL1"/>
    <mergeCell ref="TZM1:TZP1"/>
    <mergeCell ref="TZQ1:TZT1"/>
    <mergeCell ref="TZU1:TZX1"/>
    <mergeCell ref="TYK1:TYN1"/>
    <mergeCell ref="TYO1:TYR1"/>
    <mergeCell ref="TYS1:TYV1"/>
    <mergeCell ref="TYW1:TYZ1"/>
    <mergeCell ref="TZA1:TZD1"/>
    <mergeCell ref="TXQ1:TXT1"/>
    <mergeCell ref="TXU1:TXX1"/>
    <mergeCell ref="TXY1:TYB1"/>
    <mergeCell ref="TYC1:TYF1"/>
    <mergeCell ref="TYG1:TYJ1"/>
    <mergeCell ref="TWW1:TWZ1"/>
    <mergeCell ref="TXA1:TXD1"/>
    <mergeCell ref="TXE1:TXH1"/>
    <mergeCell ref="TXI1:TXL1"/>
    <mergeCell ref="TXM1:TXP1"/>
    <mergeCell ref="TWC1:TWF1"/>
    <mergeCell ref="TWG1:TWJ1"/>
    <mergeCell ref="TWK1:TWN1"/>
    <mergeCell ref="TWO1:TWR1"/>
    <mergeCell ref="TWS1:TWV1"/>
    <mergeCell ref="TVI1:TVL1"/>
    <mergeCell ref="TVM1:TVP1"/>
    <mergeCell ref="TVQ1:TVT1"/>
    <mergeCell ref="TVU1:TVX1"/>
    <mergeCell ref="TVY1:TWB1"/>
    <mergeCell ref="TUO1:TUR1"/>
    <mergeCell ref="TUS1:TUV1"/>
    <mergeCell ref="TUW1:TUZ1"/>
    <mergeCell ref="TVA1:TVD1"/>
    <mergeCell ref="TVE1:TVH1"/>
    <mergeCell ref="TTU1:TTX1"/>
    <mergeCell ref="TTY1:TUB1"/>
    <mergeCell ref="TUC1:TUF1"/>
    <mergeCell ref="TUG1:TUJ1"/>
    <mergeCell ref="TUK1:TUN1"/>
    <mergeCell ref="TTA1:TTD1"/>
    <mergeCell ref="TTE1:TTH1"/>
    <mergeCell ref="TTI1:TTL1"/>
    <mergeCell ref="TTM1:TTP1"/>
    <mergeCell ref="TTQ1:TTT1"/>
    <mergeCell ref="TSG1:TSJ1"/>
    <mergeCell ref="TSK1:TSN1"/>
    <mergeCell ref="TSO1:TSR1"/>
    <mergeCell ref="TSS1:TSV1"/>
    <mergeCell ref="TSW1:TSZ1"/>
    <mergeCell ref="TRM1:TRP1"/>
    <mergeCell ref="TRQ1:TRT1"/>
    <mergeCell ref="TRU1:TRX1"/>
    <mergeCell ref="TRY1:TSB1"/>
    <mergeCell ref="TSC1:TSF1"/>
    <mergeCell ref="TQS1:TQV1"/>
    <mergeCell ref="TQW1:TQZ1"/>
    <mergeCell ref="TRA1:TRD1"/>
    <mergeCell ref="TRE1:TRH1"/>
    <mergeCell ref="TRI1:TRL1"/>
    <mergeCell ref="TPY1:TQB1"/>
    <mergeCell ref="TQC1:TQF1"/>
    <mergeCell ref="TQG1:TQJ1"/>
    <mergeCell ref="TQK1:TQN1"/>
    <mergeCell ref="TQO1:TQR1"/>
    <mergeCell ref="TPE1:TPH1"/>
    <mergeCell ref="TPI1:TPL1"/>
    <mergeCell ref="TPM1:TPP1"/>
    <mergeCell ref="TPQ1:TPT1"/>
    <mergeCell ref="TPU1:TPX1"/>
    <mergeCell ref="TOK1:TON1"/>
    <mergeCell ref="TOO1:TOR1"/>
    <mergeCell ref="TOS1:TOV1"/>
    <mergeCell ref="TOW1:TOZ1"/>
    <mergeCell ref="TPA1:TPD1"/>
    <mergeCell ref="TNQ1:TNT1"/>
    <mergeCell ref="TNU1:TNX1"/>
    <mergeCell ref="TNY1:TOB1"/>
    <mergeCell ref="TOC1:TOF1"/>
    <mergeCell ref="TOG1:TOJ1"/>
    <mergeCell ref="TMW1:TMZ1"/>
    <mergeCell ref="TNA1:TND1"/>
    <mergeCell ref="TNE1:TNH1"/>
    <mergeCell ref="TNI1:TNL1"/>
    <mergeCell ref="TNM1:TNP1"/>
    <mergeCell ref="TMC1:TMF1"/>
    <mergeCell ref="TMG1:TMJ1"/>
    <mergeCell ref="TMK1:TMN1"/>
    <mergeCell ref="TMO1:TMR1"/>
    <mergeCell ref="TMS1:TMV1"/>
    <mergeCell ref="TLI1:TLL1"/>
    <mergeCell ref="TLM1:TLP1"/>
    <mergeCell ref="TLQ1:TLT1"/>
    <mergeCell ref="TLU1:TLX1"/>
    <mergeCell ref="TLY1:TMB1"/>
    <mergeCell ref="TKO1:TKR1"/>
    <mergeCell ref="TKS1:TKV1"/>
    <mergeCell ref="TKW1:TKZ1"/>
    <mergeCell ref="TLA1:TLD1"/>
    <mergeCell ref="TLE1:TLH1"/>
    <mergeCell ref="TJU1:TJX1"/>
    <mergeCell ref="TJY1:TKB1"/>
    <mergeCell ref="TKC1:TKF1"/>
    <mergeCell ref="TKG1:TKJ1"/>
    <mergeCell ref="TKK1:TKN1"/>
    <mergeCell ref="TJA1:TJD1"/>
    <mergeCell ref="TJE1:TJH1"/>
    <mergeCell ref="TJI1:TJL1"/>
    <mergeCell ref="TJM1:TJP1"/>
    <mergeCell ref="TJQ1:TJT1"/>
    <mergeCell ref="TIG1:TIJ1"/>
    <mergeCell ref="TIK1:TIN1"/>
    <mergeCell ref="TIO1:TIR1"/>
    <mergeCell ref="TIS1:TIV1"/>
    <mergeCell ref="TIW1:TIZ1"/>
    <mergeCell ref="THM1:THP1"/>
    <mergeCell ref="THQ1:THT1"/>
    <mergeCell ref="THU1:THX1"/>
    <mergeCell ref="THY1:TIB1"/>
    <mergeCell ref="TIC1:TIF1"/>
    <mergeCell ref="TGS1:TGV1"/>
    <mergeCell ref="TGW1:TGZ1"/>
    <mergeCell ref="THA1:THD1"/>
    <mergeCell ref="THE1:THH1"/>
    <mergeCell ref="THI1:THL1"/>
    <mergeCell ref="TFY1:TGB1"/>
    <mergeCell ref="TGC1:TGF1"/>
    <mergeCell ref="TGG1:TGJ1"/>
    <mergeCell ref="TGK1:TGN1"/>
    <mergeCell ref="TGO1:TGR1"/>
    <mergeCell ref="TFE1:TFH1"/>
    <mergeCell ref="TFI1:TFL1"/>
    <mergeCell ref="TFM1:TFP1"/>
    <mergeCell ref="TFQ1:TFT1"/>
    <mergeCell ref="TFU1:TFX1"/>
    <mergeCell ref="TEK1:TEN1"/>
    <mergeCell ref="TEO1:TER1"/>
    <mergeCell ref="TES1:TEV1"/>
    <mergeCell ref="TEW1:TEZ1"/>
    <mergeCell ref="TFA1:TFD1"/>
    <mergeCell ref="TDQ1:TDT1"/>
    <mergeCell ref="TDU1:TDX1"/>
    <mergeCell ref="TDY1:TEB1"/>
    <mergeCell ref="TEC1:TEF1"/>
    <mergeCell ref="TEG1:TEJ1"/>
    <mergeCell ref="TCW1:TCZ1"/>
    <mergeCell ref="TDA1:TDD1"/>
    <mergeCell ref="TDE1:TDH1"/>
    <mergeCell ref="TDI1:TDL1"/>
    <mergeCell ref="TDM1:TDP1"/>
    <mergeCell ref="TCC1:TCF1"/>
    <mergeCell ref="TCG1:TCJ1"/>
    <mergeCell ref="TCK1:TCN1"/>
    <mergeCell ref="TCO1:TCR1"/>
    <mergeCell ref="TCS1:TCV1"/>
    <mergeCell ref="TBI1:TBL1"/>
    <mergeCell ref="TBM1:TBP1"/>
    <mergeCell ref="TBQ1:TBT1"/>
    <mergeCell ref="TBU1:TBX1"/>
    <mergeCell ref="TBY1:TCB1"/>
    <mergeCell ref="TAO1:TAR1"/>
    <mergeCell ref="TAS1:TAV1"/>
    <mergeCell ref="TAW1:TAZ1"/>
    <mergeCell ref="TBA1:TBD1"/>
    <mergeCell ref="TBE1:TBH1"/>
    <mergeCell ref="SZU1:SZX1"/>
    <mergeCell ref="SZY1:TAB1"/>
    <mergeCell ref="TAC1:TAF1"/>
    <mergeCell ref="TAG1:TAJ1"/>
    <mergeCell ref="TAK1:TAN1"/>
    <mergeCell ref="SZA1:SZD1"/>
    <mergeCell ref="SZE1:SZH1"/>
    <mergeCell ref="SZI1:SZL1"/>
    <mergeCell ref="SZM1:SZP1"/>
    <mergeCell ref="SZQ1:SZT1"/>
    <mergeCell ref="SYG1:SYJ1"/>
    <mergeCell ref="SYK1:SYN1"/>
    <mergeCell ref="SYO1:SYR1"/>
    <mergeCell ref="SYS1:SYV1"/>
    <mergeCell ref="SYW1:SYZ1"/>
    <mergeCell ref="SXM1:SXP1"/>
    <mergeCell ref="SXQ1:SXT1"/>
    <mergeCell ref="SXU1:SXX1"/>
    <mergeCell ref="SXY1:SYB1"/>
    <mergeCell ref="SYC1:SYF1"/>
    <mergeCell ref="SWS1:SWV1"/>
    <mergeCell ref="SWW1:SWZ1"/>
    <mergeCell ref="SXA1:SXD1"/>
    <mergeCell ref="SXE1:SXH1"/>
    <mergeCell ref="SXI1:SXL1"/>
    <mergeCell ref="SVY1:SWB1"/>
    <mergeCell ref="SWC1:SWF1"/>
    <mergeCell ref="SWG1:SWJ1"/>
    <mergeCell ref="SWK1:SWN1"/>
    <mergeCell ref="SWO1:SWR1"/>
    <mergeCell ref="SVE1:SVH1"/>
    <mergeCell ref="SVI1:SVL1"/>
    <mergeCell ref="SVM1:SVP1"/>
    <mergeCell ref="SVQ1:SVT1"/>
    <mergeCell ref="SVU1:SVX1"/>
    <mergeCell ref="SUK1:SUN1"/>
    <mergeCell ref="SUO1:SUR1"/>
    <mergeCell ref="SUS1:SUV1"/>
    <mergeCell ref="SUW1:SUZ1"/>
    <mergeCell ref="SVA1:SVD1"/>
    <mergeCell ref="STQ1:STT1"/>
    <mergeCell ref="STU1:STX1"/>
    <mergeCell ref="STY1:SUB1"/>
    <mergeCell ref="SUC1:SUF1"/>
    <mergeCell ref="SUG1:SUJ1"/>
    <mergeCell ref="SSW1:SSZ1"/>
    <mergeCell ref="STA1:STD1"/>
    <mergeCell ref="STE1:STH1"/>
    <mergeCell ref="STI1:STL1"/>
    <mergeCell ref="STM1:STP1"/>
    <mergeCell ref="SSC1:SSF1"/>
    <mergeCell ref="SSG1:SSJ1"/>
    <mergeCell ref="SSK1:SSN1"/>
    <mergeCell ref="SSO1:SSR1"/>
    <mergeCell ref="SSS1:SSV1"/>
    <mergeCell ref="SRI1:SRL1"/>
    <mergeCell ref="SRM1:SRP1"/>
    <mergeCell ref="SRQ1:SRT1"/>
    <mergeCell ref="SRU1:SRX1"/>
    <mergeCell ref="SRY1:SSB1"/>
    <mergeCell ref="SQO1:SQR1"/>
    <mergeCell ref="SQS1:SQV1"/>
    <mergeCell ref="SQW1:SQZ1"/>
    <mergeCell ref="SRA1:SRD1"/>
    <mergeCell ref="SRE1:SRH1"/>
    <mergeCell ref="SPU1:SPX1"/>
    <mergeCell ref="SPY1:SQB1"/>
    <mergeCell ref="SQC1:SQF1"/>
    <mergeCell ref="SQG1:SQJ1"/>
    <mergeCell ref="SQK1:SQN1"/>
    <mergeCell ref="SPA1:SPD1"/>
    <mergeCell ref="SPE1:SPH1"/>
    <mergeCell ref="SPI1:SPL1"/>
    <mergeCell ref="SPM1:SPP1"/>
    <mergeCell ref="SPQ1:SPT1"/>
    <mergeCell ref="SOG1:SOJ1"/>
    <mergeCell ref="SOK1:SON1"/>
    <mergeCell ref="SOO1:SOR1"/>
    <mergeCell ref="SOS1:SOV1"/>
    <mergeCell ref="SOW1:SOZ1"/>
    <mergeCell ref="SNM1:SNP1"/>
    <mergeCell ref="SNQ1:SNT1"/>
    <mergeCell ref="SNU1:SNX1"/>
    <mergeCell ref="SNY1:SOB1"/>
    <mergeCell ref="SOC1:SOF1"/>
    <mergeCell ref="SMS1:SMV1"/>
    <mergeCell ref="SMW1:SMZ1"/>
    <mergeCell ref="SNA1:SND1"/>
    <mergeCell ref="SNE1:SNH1"/>
    <mergeCell ref="SNI1:SNL1"/>
    <mergeCell ref="SLY1:SMB1"/>
    <mergeCell ref="SMC1:SMF1"/>
    <mergeCell ref="SMG1:SMJ1"/>
    <mergeCell ref="SMK1:SMN1"/>
    <mergeCell ref="SMO1:SMR1"/>
    <mergeCell ref="SLE1:SLH1"/>
    <mergeCell ref="SLI1:SLL1"/>
    <mergeCell ref="SLM1:SLP1"/>
    <mergeCell ref="SLQ1:SLT1"/>
    <mergeCell ref="SLU1:SLX1"/>
    <mergeCell ref="SKK1:SKN1"/>
    <mergeCell ref="SKO1:SKR1"/>
    <mergeCell ref="SKS1:SKV1"/>
    <mergeCell ref="SKW1:SKZ1"/>
    <mergeCell ref="SLA1:SLD1"/>
    <mergeCell ref="SJQ1:SJT1"/>
    <mergeCell ref="SJU1:SJX1"/>
    <mergeCell ref="SJY1:SKB1"/>
    <mergeCell ref="SKC1:SKF1"/>
    <mergeCell ref="SKG1:SKJ1"/>
    <mergeCell ref="SIW1:SIZ1"/>
    <mergeCell ref="SJA1:SJD1"/>
    <mergeCell ref="SJE1:SJH1"/>
    <mergeCell ref="SJI1:SJL1"/>
    <mergeCell ref="SJM1:SJP1"/>
    <mergeCell ref="SIC1:SIF1"/>
    <mergeCell ref="SIG1:SIJ1"/>
    <mergeCell ref="SIK1:SIN1"/>
    <mergeCell ref="SIO1:SIR1"/>
    <mergeCell ref="SIS1:SIV1"/>
    <mergeCell ref="SHI1:SHL1"/>
    <mergeCell ref="SHM1:SHP1"/>
    <mergeCell ref="SHQ1:SHT1"/>
    <mergeCell ref="SHU1:SHX1"/>
    <mergeCell ref="SHY1:SIB1"/>
    <mergeCell ref="SGO1:SGR1"/>
    <mergeCell ref="SGS1:SGV1"/>
    <mergeCell ref="SGW1:SGZ1"/>
    <mergeCell ref="SHA1:SHD1"/>
    <mergeCell ref="SHE1:SHH1"/>
    <mergeCell ref="SFU1:SFX1"/>
    <mergeCell ref="SFY1:SGB1"/>
    <mergeCell ref="SGC1:SGF1"/>
    <mergeCell ref="SGG1:SGJ1"/>
    <mergeCell ref="SGK1:SGN1"/>
    <mergeCell ref="SFA1:SFD1"/>
    <mergeCell ref="SFE1:SFH1"/>
    <mergeCell ref="SFI1:SFL1"/>
    <mergeCell ref="SFM1:SFP1"/>
    <mergeCell ref="SFQ1:SFT1"/>
    <mergeCell ref="SEG1:SEJ1"/>
    <mergeCell ref="SEK1:SEN1"/>
    <mergeCell ref="SEO1:SER1"/>
    <mergeCell ref="SES1:SEV1"/>
    <mergeCell ref="SEW1:SEZ1"/>
    <mergeCell ref="SDM1:SDP1"/>
    <mergeCell ref="SDQ1:SDT1"/>
    <mergeCell ref="SDU1:SDX1"/>
    <mergeCell ref="SDY1:SEB1"/>
    <mergeCell ref="SEC1:SEF1"/>
    <mergeCell ref="SCS1:SCV1"/>
    <mergeCell ref="SCW1:SCZ1"/>
    <mergeCell ref="SDA1:SDD1"/>
    <mergeCell ref="SDE1:SDH1"/>
    <mergeCell ref="SDI1:SDL1"/>
    <mergeCell ref="SBY1:SCB1"/>
    <mergeCell ref="SCC1:SCF1"/>
    <mergeCell ref="SCG1:SCJ1"/>
    <mergeCell ref="SCK1:SCN1"/>
    <mergeCell ref="SCO1:SCR1"/>
    <mergeCell ref="SBE1:SBH1"/>
    <mergeCell ref="SBI1:SBL1"/>
    <mergeCell ref="SBM1:SBP1"/>
    <mergeCell ref="SBQ1:SBT1"/>
    <mergeCell ref="SBU1:SBX1"/>
    <mergeCell ref="SAK1:SAN1"/>
    <mergeCell ref="SAO1:SAR1"/>
    <mergeCell ref="SAS1:SAV1"/>
    <mergeCell ref="SAW1:SAZ1"/>
    <mergeCell ref="SBA1:SBD1"/>
    <mergeCell ref="RZQ1:RZT1"/>
    <mergeCell ref="RZU1:RZX1"/>
    <mergeCell ref="RZY1:SAB1"/>
    <mergeCell ref="SAC1:SAF1"/>
    <mergeCell ref="SAG1:SAJ1"/>
    <mergeCell ref="RYW1:RYZ1"/>
    <mergeCell ref="RZA1:RZD1"/>
    <mergeCell ref="RZE1:RZH1"/>
    <mergeCell ref="RZI1:RZL1"/>
    <mergeCell ref="RZM1:RZP1"/>
    <mergeCell ref="RYC1:RYF1"/>
    <mergeCell ref="RYG1:RYJ1"/>
    <mergeCell ref="RYK1:RYN1"/>
    <mergeCell ref="RYO1:RYR1"/>
    <mergeCell ref="RYS1:RYV1"/>
    <mergeCell ref="RXI1:RXL1"/>
    <mergeCell ref="RXM1:RXP1"/>
    <mergeCell ref="RXQ1:RXT1"/>
    <mergeCell ref="RXU1:RXX1"/>
    <mergeCell ref="RXY1:RYB1"/>
    <mergeCell ref="RWO1:RWR1"/>
    <mergeCell ref="RWS1:RWV1"/>
    <mergeCell ref="RWW1:RWZ1"/>
    <mergeCell ref="RXA1:RXD1"/>
    <mergeCell ref="RXE1:RXH1"/>
    <mergeCell ref="RVU1:RVX1"/>
    <mergeCell ref="RVY1:RWB1"/>
    <mergeCell ref="RWC1:RWF1"/>
    <mergeCell ref="RWG1:RWJ1"/>
    <mergeCell ref="RWK1:RWN1"/>
    <mergeCell ref="RVA1:RVD1"/>
    <mergeCell ref="RVE1:RVH1"/>
    <mergeCell ref="RVI1:RVL1"/>
    <mergeCell ref="RVM1:RVP1"/>
    <mergeCell ref="RVQ1:RVT1"/>
    <mergeCell ref="RUG1:RUJ1"/>
    <mergeCell ref="RUK1:RUN1"/>
    <mergeCell ref="RUO1:RUR1"/>
    <mergeCell ref="RUS1:RUV1"/>
    <mergeCell ref="RUW1:RUZ1"/>
    <mergeCell ref="RTM1:RTP1"/>
    <mergeCell ref="RTQ1:RTT1"/>
    <mergeCell ref="RTU1:RTX1"/>
    <mergeCell ref="RTY1:RUB1"/>
    <mergeCell ref="RUC1:RUF1"/>
    <mergeCell ref="RSS1:RSV1"/>
    <mergeCell ref="RSW1:RSZ1"/>
    <mergeCell ref="RTA1:RTD1"/>
    <mergeCell ref="RTE1:RTH1"/>
    <mergeCell ref="RTI1:RTL1"/>
    <mergeCell ref="RRY1:RSB1"/>
    <mergeCell ref="RSC1:RSF1"/>
    <mergeCell ref="RSG1:RSJ1"/>
    <mergeCell ref="RSK1:RSN1"/>
    <mergeCell ref="RSO1:RSR1"/>
    <mergeCell ref="RRE1:RRH1"/>
    <mergeCell ref="RRI1:RRL1"/>
    <mergeCell ref="RRM1:RRP1"/>
    <mergeCell ref="RRQ1:RRT1"/>
    <mergeCell ref="RRU1:RRX1"/>
    <mergeCell ref="RQK1:RQN1"/>
    <mergeCell ref="RQO1:RQR1"/>
    <mergeCell ref="RQS1:RQV1"/>
    <mergeCell ref="RQW1:RQZ1"/>
    <mergeCell ref="RRA1:RRD1"/>
    <mergeCell ref="RPQ1:RPT1"/>
    <mergeCell ref="RPU1:RPX1"/>
    <mergeCell ref="RPY1:RQB1"/>
    <mergeCell ref="RQC1:RQF1"/>
    <mergeCell ref="RQG1:RQJ1"/>
    <mergeCell ref="ROW1:ROZ1"/>
    <mergeCell ref="RPA1:RPD1"/>
    <mergeCell ref="RPE1:RPH1"/>
    <mergeCell ref="RPI1:RPL1"/>
    <mergeCell ref="RPM1:RPP1"/>
    <mergeCell ref="ROC1:ROF1"/>
    <mergeCell ref="ROG1:ROJ1"/>
    <mergeCell ref="ROK1:RON1"/>
    <mergeCell ref="ROO1:ROR1"/>
    <mergeCell ref="ROS1:ROV1"/>
    <mergeCell ref="RNI1:RNL1"/>
    <mergeCell ref="RNM1:RNP1"/>
    <mergeCell ref="RNQ1:RNT1"/>
    <mergeCell ref="RNU1:RNX1"/>
    <mergeCell ref="RNY1:ROB1"/>
    <mergeCell ref="RMO1:RMR1"/>
    <mergeCell ref="RMS1:RMV1"/>
    <mergeCell ref="RMW1:RMZ1"/>
    <mergeCell ref="RNA1:RND1"/>
    <mergeCell ref="RNE1:RNH1"/>
    <mergeCell ref="RLU1:RLX1"/>
    <mergeCell ref="RLY1:RMB1"/>
    <mergeCell ref="RMC1:RMF1"/>
    <mergeCell ref="RMG1:RMJ1"/>
    <mergeCell ref="RMK1:RMN1"/>
    <mergeCell ref="RLA1:RLD1"/>
    <mergeCell ref="RLE1:RLH1"/>
    <mergeCell ref="RLI1:RLL1"/>
    <mergeCell ref="RLM1:RLP1"/>
    <mergeCell ref="RLQ1:RLT1"/>
    <mergeCell ref="RKG1:RKJ1"/>
    <mergeCell ref="RKK1:RKN1"/>
    <mergeCell ref="RKO1:RKR1"/>
    <mergeCell ref="RKS1:RKV1"/>
    <mergeCell ref="RKW1:RKZ1"/>
    <mergeCell ref="RJM1:RJP1"/>
    <mergeCell ref="RJQ1:RJT1"/>
    <mergeCell ref="RJU1:RJX1"/>
    <mergeCell ref="RJY1:RKB1"/>
    <mergeCell ref="RKC1:RKF1"/>
    <mergeCell ref="RIS1:RIV1"/>
    <mergeCell ref="RIW1:RIZ1"/>
    <mergeCell ref="RJA1:RJD1"/>
    <mergeCell ref="RJE1:RJH1"/>
    <mergeCell ref="RJI1:RJL1"/>
    <mergeCell ref="RHY1:RIB1"/>
    <mergeCell ref="RIC1:RIF1"/>
    <mergeCell ref="RIG1:RIJ1"/>
    <mergeCell ref="RIK1:RIN1"/>
    <mergeCell ref="RIO1:RIR1"/>
    <mergeCell ref="RHE1:RHH1"/>
    <mergeCell ref="RHI1:RHL1"/>
    <mergeCell ref="RHM1:RHP1"/>
    <mergeCell ref="RHQ1:RHT1"/>
    <mergeCell ref="RHU1:RHX1"/>
    <mergeCell ref="RGK1:RGN1"/>
    <mergeCell ref="RGO1:RGR1"/>
    <mergeCell ref="RGS1:RGV1"/>
    <mergeCell ref="RGW1:RGZ1"/>
    <mergeCell ref="RHA1:RHD1"/>
    <mergeCell ref="RFQ1:RFT1"/>
    <mergeCell ref="RFU1:RFX1"/>
    <mergeCell ref="RFY1:RGB1"/>
    <mergeCell ref="RGC1:RGF1"/>
    <mergeCell ref="RGG1:RGJ1"/>
    <mergeCell ref="REW1:REZ1"/>
    <mergeCell ref="RFA1:RFD1"/>
    <mergeCell ref="RFE1:RFH1"/>
    <mergeCell ref="RFI1:RFL1"/>
    <mergeCell ref="RFM1:RFP1"/>
    <mergeCell ref="REC1:REF1"/>
    <mergeCell ref="REG1:REJ1"/>
    <mergeCell ref="REK1:REN1"/>
    <mergeCell ref="REO1:RER1"/>
    <mergeCell ref="RES1:REV1"/>
    <mergeCell ref="RDI1:RDL1"/>
    <mergeCell ref="RDM1:RDP1"/>
    <mergeCell ref="RDQ1:RDT1"/>
    <mergeCell ref="RDU1:RDX1"/>
    <mergeCell ref="RDY1:REB1"/>
    <mergeCell ref="RCO1:RCR1"/>
    <mergeCell ref="RCS1:RCV1"/>
    <mergeCell ref="RCW1:RCZ1"/>
    <mergeCell ref="RDA1:RDD1"/>
    <mergeCell ref="RDE1:RDH1"/>
    <mergeCell ref="RBU1:RBX1"/>
    <mergeCell ref="RBY1:RCB1"/>
    <mergeCell ref="RCC1:RCF1"/>
    <mergeCell ref="RCG1:RCJ1"/>
    <mergeCell ref="RCK1:RCN1"/>
    <mergeCell ref="RBA1:RBD1"/>
    <mergeCell ref="RBE1:RBH1"/>
    <mergeCell ref="RBI1:RBL1"/>
    <mergeCell ref="RBM1:RBP1"/>
    <mergeCell ref="RBQ1:RBT1"/>
    <mergeCell ref="RAG1:RAJ1"/>
    <mergeCell ref="RAK1:RAN1"/>
    <mergeCell ref="RAO1:RAR1"/>
    <mergeCell ref="RAS1:RAV1"/>
    <mergeCell ref="RAW1:RAZ1"/>
    <mergeCell ref="QZM1:QZP1"/>
    <mergeCell ref="QZQ1:QZT1"/>
    <mergeCell ref="QZU1:QZX1"/>
    <mergeCell ref="QZY1:RAB1"/>
    <mergeCell ref="RAC1:RAF1"/>
    <mergeCell ref="QYS1:QYV1"/>
    <mergeCell ref="QYW1:QYZ1"/>
    <mergeCell ref="QZA1:QZD1"/>
    <mergeCell ref="QZE1:QZH1"/>
    <mergeCell ref="QZI1:QZL1"/>
    <mergeCell ref="QXY1:QYB1"/>
    <mergeCell ref="QYC1:QYF1"/>
    <mergeCell ref="QYG1:QYJ1"/>
    <mergeCell ref="QYK1:QYN1"/>
    <mergeCell ref="QYO1:QYR1"/>
    <mergeCell ref="QXE1:QXH1"/>
    <mergeCell ref="QXI1:QXL1"/>
    <mergeCell ref="QXM1:QXP1"/>
    <mergeCell ref="QXQ1:QXT1"/>
    <mergeCell ref="QXU1:QXX1"/>
    <mergeCell ref="QWK1:QWN1"/>
    <mergeCell ref="QWO1:QWR1"/>
    <mergeCell ref="QWS1:QWV1"/>
    <mergeCell ref="QWW1:QWZ1"/>
    <mergeCell ref="QXA1:QXD1"/>
    <mergeCell ref="QVQ1:QVT1"/>
    <mergeCell ref="QVU1:QVX1"/>
    <mergeCell ref="QVY1:QWB1"/>
    <mergeCell ref="QWC1:QWF1"/>
    <mergeCell ref="QWG1:QWJ1"/>
    <mergeCell ref="QUW1:QUZ1"/>
    <mergeCell ref="QVA1:QVD1"/>
    <mergeCell ref="QVE1:QVH1"/>
    <mergeCell ref="QVI1:QVL1"/>
    <mergeCell ref="QVM1:QVP1"/>
    <mergeCell ref="QUC1:QUF1"/>
    <mergeCell ref="QUG1:QUJ1"/>
    <mergeCell ref="QUK1:QUN1"/>
    <mergeCell ref="QUO1:QUR1"/>
    <mergeCell ref="QUS1:QUV1"/>
    <mergeCell ref="QTI1:QTL1"/>
    <mergeCell ref="QTM1:QTP1"/>
    <mergeCell ref="QTQ1:QTT1"/>
    <mergeCell ref="QTU1:QTX1"/>
    <mergeCell ref="QTY1:QUB1"/>
    <mergeCell ref="QSO1:QSR1"/>
    <mergeCell ref="QSS1:QSV1"/>
    <mergeCell ref="QSW1:QSZ1"/>
    <mergeCell ref="QTA1:QTD1"/>
    <mergeCell ref="QTE1:QTH1"/>
    <mergeCell ref="QRU1:QRX1"/>
    <mergeCell ref="QRY1:QSB1"/>
    <mergeCell ref="QSC1:QSF1"/>
    <mergeCell ref="QSG1:QSJ1"/>
    <mergeCell ref="QSK1:QSN1"/>
    <mergeCell ref="QRA1:QRD1"/>
    <mergeCell ref="QRE1:QRH1"/>
    <mergeCell ref="QRI1:QRL1"/>
    <mergeCell ref="QRM1:QRP1"/>
    <mergeCell ref="QRQ1:QRT1"/>
    <mergeCell ref="QQG1:QQJ1"/>
    <mergeCell ref="QQK1:QQN1"/>
    <mergeCell ref="QQO1:QQR1"/>
    <mergeCell ref="QQS1:QQV1"/>
    <mergeCell ref="QQW1:QQZ1"/>
    <mergeCell ref="QPM1:QPP1"/>
    <mergeCell ref="QPQ1:QPT1"/>
    <mergeCell ref="QPU1:QPX1"/>
    <mergeCell ref="QPY1:QQB1"/>
    <mergeCell ref="QQC1:QQF1"/>
    <mergeCell ref="QOS1:QOV1"/>
    <mergeCell ref="QOW1:QOZ1"/>
    <mergeCell ref="QPA1:QPD1"/>
    <mergeCell ref="QPE1:QPH1"/>
    <mergeCell ref="QPI1:QPL1"/>
    <mergeCell ref="QNY1:QOB1"/>
    <mergeCell ref="QOC1:QOF1"/>
    <mergeCell ref="QOG1:QOJ1"/>
    <mergeCell ref="QOK1:QON1"/>
    <mergeCell ref="QOO1:QOR1"/>
    <mergeCell ref="QNE1:QNH1"/>
    <mergeCell ref="QNI1:QNL1"/>
    <mergeCell ref="QNM1:QNP1"/>
    <mergeCell ref="QNQ1:QNT1"/>
    <mergeCell ref="QNU1:QNX1"/>
    <mergeCell ref="QMK1:QMN1"/>
    <mergeCell ref="QMO1:QMR1"/>
    <mergeCell ref="QMS1:QMV1"/>
    <mergeCell ref="QMW1:QMZ1"/>
    <mergeCell ref="QNA1:QND1"/>
    <mergeCell ref="QLQ1:QLT1"/>
    <mergeCell ref="QLU1:QLX1"/>
    <mergeCell ref="QLY1:QMB1"/>
    <mergeCell ref="QMC1:QMF1"/>
    <mergeCell ref="QMG1:QMJ1"/>
    <mergeCell ref="QKW1:QKZ1"/>
    <mergeCell ref="QLA1:QLD1"/>
    <mergeCell ref="QLE1:QLH1"/>
    <mergeCell ref="QLI1:QLL1"/>
    <mergeCell ref="QLM1:QLP1"/>
    <mergeCell ref="QKC1:QKF1"/>
    <mergeCell ref="QKG1:QKJ1"/>
    <mergeCell ref="QKK1:QKN1"/>
    <mergeCell ref="QKO1:QKR1"/>
    <mergeCell ref="QKS1:QKV1"/>
    <mergeCell ref="QJI1:QJL1"/>
    <mergeCell ref="QJM1:QJP1"/>
    <mergeCell ref="QJQ1:QJT1"/>
    <mergeCell ref="QJU1:QJX1"/>
    <mergeCell ref="QJY1:QKB1"/>
    <mergeCell ref="QIO1:QIR1"/>
    <mergeCell ref="QIS1:QIV1"/>
    <mergeCell ref="QIW1:QIZ1"/>
    <mergeCell ref="QJA1:QJD1"/>
    <mergeCell ref="QJE1:QJH1"/>
    <mergeCell ref="QHU1:QHX1"/>
    <mergeCell ref="QHY1:QIB1"/>
    <mergeCell ref="QIC1:QIF1"/>
    <mergeCell ref="QIG1:QIJ1"/>
    <mergeCell ref="QIK1:QIN1"/>
    <mergeCell ref="QHA1:QHD1"/>
    <mergeCell ref="QHE1:QHH1"/>
    <mergeCell ref="QHI1:QHL1"/>
    <mergeCell ref="QHM1:QHP1"/>
    <mergeCell ref="QHQ1:QHT1"/>
    <mergeCell ref="QGG1:QGJ1"/>
    <mergeCell ref="QGK1:QGN1"/>
    <mergeCell ref="QGO1:QGR1"/>
    <mergeCell ref="QGS1:QGV1"/>
    <mergeCell ref="QGW1:QGZ1"/>
    <mergeCell ref="QFM1:QFP1"/>
    <mergeCell ref="QFQ1:QFT1"/>
    <mergeCell ref="QFU1:QFX1"/>
    <mergeCell ref="QFY1:QGB1"/>
    <mergeCell ref="QGC1:QGF1"/>
    <mergeCell ref="QES1:QEV1"/>
    <mergeCell ref="QEW1:QEZ1"/>
    <mergeCell ref="QFA1:QFD1"/>
    <mergeCell ref="QFE1:QFH1"/>
    <mergeCell ref="QFI1:QFL1"/>
    <mergeCell ref="QDY1:QEB1"/>
    <mergeCell ref="QEC1:QEF1"/>
    <mergeCell ref="QEG1:QEJ1"/>
    <mergeCell ref="QEK1:QEN1"/>
    <mergeCell ref="QEO1:QER1"/>
    <mergeCell ref="QDE1:QDH1"/>
    <mergeCell ref="QDI1:QDL1"/>
    <mergeCell ref="QDM1:QDP1"/>
    <mergeCell ref="QDQ1:QDT1"/>
    <mergeCell ref="QDU1:QDX1"/>
    <mergeCell ref="QCK1:QCN1"/>
    <mergeCell ref="QCO1:QCR1"/>
    <mergeCell ref="QCS1:QCV1"/>
    <mergeCell ref="QCW1:QCZ1"/>
    <mergeCell ref="QDA1:QDD1"/>
    <mergeCell ref="QBQ1:QBT1"/>
    <mergeCell ref="QBU1:QBX1"/>
    <mergeCell ref="QBY1:QCB1"/>
    <mergeCell ref="QCC1:QCF1"/>
    <mergeCell ref="QCG1:QCJ1"/>
    <mergeCell ref="QAW1:QAZ1"/>
    <mergeCell ref="QBA1:QBD1"/>
    <mergeCell ref="QBE1:QBH1"/>
    <mergeCell ref="QBI1:QBL1"/>
    <mergeCell ref="QBM1:QBP1"/>
    <mergeCell ref="QAC1:QAF1"/>
    <mergeCell ref="QAG1:QAJ1"/>
    <mergeCell ref="QAK1:QAN1"/>
    <mergeCell ref="QAO1:QAR1"/>
    <mergeCell ref="QAS1:QAV1"/>
    <mergeCell ref="PZI1:PZL1"/>
    <mergeCell ref="PZM1:PZP1"/>
    <mergeCell ref="PZQ1:PZT1"/>
    <mergeCell ref="PZU1:PZX1"/>
    <mergeCell ref="PZY1:QAB1"/>
    <mergeCell ref="PYO1:PYR1"/>
    <mergeCell ref="PYS1:PYV1"/>
    <mergeCell ref="PYW1:PYZ1"/>
    <mergeCell ref="PZA1:PZD1"/>
    <mergeCell ref="PZE1:PZH1"/>
    <mergeCell ref="PXU1:PXX1"/>
    <mergeCell ref="PXY1:PYB1"/>
    <mergeCell ref="PYC1:PYF1"/>
    <mergeCell ref="PYG1:PYJ1"/>
    <mergeCell ref="PYK1:PYN1"/>
    <mergeCell ref="PXA1:PXD1"/>
    <mergeCell ref="PXE1:PXH1"/>
    <mergeCell ref="PXI1:PXL1"/>
    <mergeCell ref="PXM1:PXP1"/>
    <mergeCell ref="PXQ1:PXT1"/>
    <mergeCell ref="PWG1:PWJ1"/>
    <mergeCell ref="PWK1:PWN1"/>
    <mergeCell ref="PWO1:PWR1"/>
    <mergeCell ref="PWS1:PWV1"/>
    <mergeCell ref="PWW1:PWZ1"/>
    <mergeCell ref="PVM1:PVP1"/>
    <mergeCell ref="PVQ1:PVT1"/>
    <mergeCell ref="PVU1:PVX1"/>
    <mergeCell ref="PVY1:PWB1"/>
    <mergeCell ref="PWC1:PWF1"/>
    <mergeCell ref="PUS1:PUV1"/>
    <mergeCell ref="PUW1:PUZ1"/>
    <mergeCell ref="PVA1:PVD1"/>
    <mergeCell ref="PVE1:PVH1"/>
    <mergeCell ref="PVI1:PVL1"/>
    <mergeCell ref="PTY1:PUB1"/>
    <mergeCell ref="PUC1:PUF1"/>
    <mergeCell ref="PUG1:PUJ1"/>
    <mergeCell ref="PUK1:PUN1"/>
    <mergeCell ref="PUO1:PUR1"/>
    <mergeCell ref="PTE1:PTH1"/>
    <mergeCell ref="PTI1:PTL1"/>
    <mergeCell ref="PTM1:PTP1"/>
    <mergeCell ref="PTQ1:PTT1"/>
    <mergeCell ref="PTU1:PTX1"/>
    <mergeCell ref="PSK1:PSN1"/>
    <mergeCell ref="PSO1:PSR1"/>
    <mergeCell ref="PSS1:PSV1"/>
    <mergeCell ref="PSW1:PSZ1"/>
    <mergeCell ref="PTA1:PTD1"/>
    <mergeCell ref="PRQ1:PRT1"/>
    <mergeCell ref="PRU1:PRX1"/>
    <mergeCell ref="PRY1:PSB1"/>
    <mergeCell ref="PSC1:PSF1"/>
    <mergeCell ref="PSG1:PSJ1"/>
    <mergeCell ref="PQW1:PQZ1"/>
    <mergeCell ref="PRA1:PRD1"/>
    <mergeCell ref="PRE1:PRH1"/>
    <mergeCell ref="PRI1:PRL1"/>
    <mergeCell ref="PRM1:PRP1"/>
    <mergeCell ref="PQC1:PQF1"/>
    <mergeCell ref="PQG1:PQJ1"/>
    <mergeCell ref="PQK1:PQN1"/>
    <mergeCell ref="PQO1:PQR1"/>
    <mergeCell ref="PQS1:PQV1"/>
    <mergeCell ref="PPI1:PPL1"/>
    <mergeCell ref="PPM1:PPP1"/>
    <mergeCell ref="PPQ1:PPT1"/>
    <mergeCell ref="PPU1:PPX1"/>
    <mergeCell ref="PPY1:PQB1"/>
    <mergeCell ref="POO1:POR1"/>
    <mergeCell ref="POS1:POV1"/>
    <mergeCell ref="POW1:POZ1"/>
    <mergeCell ref="PPA1:PPD1"/>
    <mergeCell ref="PPE1:PPH1"/>
    <mergeCell ref="PNU1:PNX1"/>
    <mergeCell ref="PNY1:POB1"/>
    <mergeCell ref="POC1:POF1"/>
    <mergeCell ref="POG1:POJ1"/>
    <mergeCell ref="POK1:PON1"/>
    <mergeCell ref="PNA1:PND1"/>
    <mergeCell ref="PNE1:PNH1"/>
    <mergeCell ref="PNI1:PNL1"/>
    <mergeCell ref="PNM1:PNP1"/>
    <mergeCell ref="PNQ1:PNT1"/>
    <mergeCell ref="PMG1:PMJ1"/>
    <mergeCell ref="PMK1:PMN1"/>
    <mergeCell ref="PMO1:PMR1"/>
    <mergeCell ref="PMS1:PMV1"/>
    <mergeCell ref="PMW1:PMZ1"/>
    <mergeCell ref="PLM1:PLP1"/>
    <mergeCell ref="PLQ1:PLT1"/>
    <mergeCell ref="PLU1:PLX1"/>
    <mergeCell ref="PLY1:PMB1"/>
    <mergeCell ref="PMC1:PMF1"/>
    <mergeCell ref="PKS1:PKV1"/>
    <mergeCell ref="PKW1:PKZ1"/>
    <mergeCell ref="PLA1:PLD1"/>
    <mergeCell ref="PLE1:PLH1"/>
    <mergeCell ref="PLI1:PLL1"/>
    <mergeCell ref="PJY1:PKB1"/>
    <mergeCell ref="PKC1:PKF1"/>
    <mergeCell ref="PKG1:PKJ1"/>
    <mergeCell ref="PKK1:PKN1"/>
    <mergeCell ref="PKO1:PKR1"/>
    <mergeCell ref="PJE1:PJH1"/>
    <mergeCell ref="PJI1:PJL1"/>
    <mergeCell ref="PJM1:PJP1"/>
    <mergeCell ref="PJQ1:PJT1"/>
    <mergeCell ref="PJU1:PJX1"/>
    <mergeCell ref="PIK1:PIN1"/>
    <mergeCell ref="PIO1:PIR1"/>
    <mergeCell ref="PIS1:PIV1"/>
    <mergeCell ref="PIW1:PIZ1"/>
    <mergeCell ref="PJA1:PJD1"/>
    <mergeCell ref="PHQ1:PHT1"/>
    <mergeCell ref="PHU1:PHX1"/>
    <mergeCell ref="PHY1:PIB1"/>
    <mergeCell ref="PIC1:PIF1"/>
    <mergeCell ref="PIG1:PIJ1"/>
    <mergeCell ref="PGW1:PGZ1"/>
    <mergeCell ref="PHA1:PHD1"/>
    <mergeCell ref="PHE1:PHH1"/>
    <mergeCell ref="PHI1:PHL1"/>
    <mergeCell ref="PHM1:PHP1"/>
    <mergeCell ref="PGC1:PGF1"/>
    <mergeCell ref="PGG1:PGJ1"/>
    <mergeCell ref="PGK1:PGN1"/>
    <mergeCell ref="PGO1:PGR1"/>
    <mergeCell ref="PGS1:PGV1"/>
    <mergeCell ref="PFI1:PFL1"/>
    <mergeCell ref="PFM1:PFP1"/>
    <mergeCell ref="PFQ1:PFT1"/>
    <mergeCell ref="PFU1:PFX1"/>
    <mergeCell ref="PFY1:PGB1"/>
    <mergeCell ref="PEO1:PER1"/>
    <mergeCell ref="PES1:PEV1"/>
    <mergeCell ref="PEW1:PEZ1"/>
    <mergeCell ref="PFA1:PFD1"/>
    <mergeCell ref="PFE1:PFH1"/>
    <mergeCell ref="PDU1:PDX1"/>
    <mergeCell ref="PDY1:PEB1"/>
    <mergeCell ref="PEC1:PEF1"/>
    <mergeCell ref="PEG1:PEJ1"/>
    <mergeCell ref="PEK1:PEN1"/>
    <mergeCell ref="PDA1:PDD1"/>
    <mergeCell ref="PDE1:PDH1"/>
    <mergeCell ref="PDI1:PDL1"/>
    <mergeCell ref="PDM1:PDP1"/>
    <mergeCell ref="PDQ1:PDT1"/>
    <mergeCell ref="PCG1:PCJ1"/>
    <mergeCell ref="PCK1:PCN1"/>
    <mergeCell ref="PCO1:PCR1"/>
    <mergeCell ref="PCS1:PCV1"/>
    <mergeCell ref="PCW1:PCZ1"/>
    <mergeCell ref="PBM1:PBP1"/>
    <mergeCell ref="PBQ1:PBT1"/>
    <mergeCell ref="PBU1:PBX1"/>
    <mergeCell ref="PBY1:PCB1"/>
    <mergeCell ref="PCC1:PCF1"/>
    <mergeCell ref="PAS1:PAV1"/>
    <mergeCell ref="PAW1:PAZ1"/>
    <mergeCell ref="PBA1:PBD1"/>
    <mergeCell ref="PBE1:PBH1"/>
    <mergeCell ref="PBI1:PBL1"/>
    <mergeCell ref="OZY1:PAB1"/>
    <mergeCell ref="PAC1:PAF1"/>
    <mergeCell ref="PAG1:PAJ1"/>
    <mergeCell ref="PAK1:PAN1"/>
    <mergeCell ref="PAO1:PAR1"/>
    <mergeCell ref="OZE1:OZH1"/>
    <mergeCell ref="OZI1:OZL1"/>
    <mergeCell ref="OZM1:OZP1"/>
    <mergeCell ref="OZQ1:OZT1"/>
    <mergeCell ref="OZU1:OZX1"/>
    <mergeCell ref="OYK1:OYN1"/>
    <mergeCell ref="OYO1:OYR1"/>
    <mergeCell ref="OYS1:OYV1"/>
    <mergeCell ref="OYW1:OYZ1"/>
    <mergeCell ref="OZA1:OZD1"/>
    <mergeCell ref="OXQ1:OXT1"/>
    <mergeCell ref="OXU1:OXX1"/>
    <mergeCell ref="OXY1:OYB1"/>
    <mergeCell ref="OYC1:OYF1"/>
    <mergeCell ref="OYG1:OYJ1"/>
    <mergeCell ref="OWW1:OWZ1"/>
    <mergeCell ref="OXA1:OXD1"/>
    <mergeCell ref="OXE1:OXH1"/>
    <mergeCell ref="OXI1:OXL1"/>
    <mergeCell ref="OXM1:OXP1"/>
    <mergeCell ref="OWC1:OWF1"/>
    <mergeCell ref="OWG1:OWJ1"/>
    <mergeCell ref="OWK1:OWN1"/>
    <mergeCell ref="OWO1:OWR1"/>
    <mergeCell ref="OWS1:OWV1"/>
    <mergeCell ref="OVI1:OVL1"/>
    <mergeCell ref="OVM1:OVP1"/>
    <mergeCell ref="OVQ1:OVT1"/>
    <mergeCell ref="OVU1:OVX1"/>
    <mergeCell ref="OVY1:OWB1"/>
    <mergeCell ref="OUO1:OUR1"/>
    <mergeCell ref="OUS1:OUV1"/>
    <mergeCell ref="OUW1:OUZ1"/>
    <mergeCell ref="OVA1:OVD1"/>
    <mergeCell ref="OVE1:OVH1"/>
    <mergeCell ref="OTU1:OTX1"/>
    <mergeCell ref="OTY1:OUB1"/>
    <mergeCell ref="OUC1:OUF1"/>
    <mergeCell ref="OUG1:OUJ1"/>
    <mergeCell ref="OUK1:OUN1"/>
    <mergeCell ref="OTA1:OTD1"/>
    <mergeCell ref="OTE1:OTH1"/>
    <mergeCell ref="OTI1:OTL1"/>
    <mergeCell ref="OTM1:OTP1"/>
    <mergeCell ref="OTQ1:OTT1"/>
    <mergeCell ref="OSG1:OSJ1"/>
    <mergeCell ref="OSK1:OSN1"/>
    <mergeCell ref="OSO1:OSR1"/>
    <mergeCell ref="OSS1:OSV1"/>
    <mergeCell ref="OSW1:OSZ1"/>
    <mergeCell ref="ORM1:ORP1"/>
    <mergeCell ref="ORQ1:ORT1"/>
    <mergeCell ref="ORU1:ORX1"/>
    <mergeCell ref="ORY1:OSB1"/>
    <mergeCell ref="OSC1:OSF1"/>
    <mergeCell ref="OQS1:OQV1"/>
    <mergeCell ref="OQW1:OQZ1"/>
    <mergeCell ref="ORA1:ORD1"/>
    <mergeCell ref="ORE1:ORH1"/>
    <mergeCell ref="ORI1:ORL1"/>
    <mergeCell ref="OPY1:OQB1"/>
    <mergeCell ref="OQC1:OQF1"/>
    <mergeCell ref="OQG1:OQJ1"/>
    <mergeCell ref="OQK1:OQN1"/>
    <mergeCell ref="OQO1:OQR1"/>
    <mergeCell ref="OPE1:OPH1"/>
    <mergeCell ref="OPI1:OPL1"/>
    <mergeCell ref="OPM1:OPP1"/>
    <mergeCell ref="OPQ1:OPT1"/>
    <mergeCell ref="OPU1:OPX1"/>
    <mergeCell ref="OOK1:OON1"/>
    <mergeCell ref="OOO1:OOR1"/>
    <mergeCell ref="OOS1:OOV1"/>
    <mergeCell ref="OOW1:OOZ1"/>
    <mergeCell ref="OPA1:OPD1"/>
    <mergeCell ref="ONQ1:ONT1"/>
    <mergeCell ref="ONU1:ONX1"/>
    <mergeCell ref="ONY1:OOB1"/>
    <mergeCell ref="OOC1:OOF1"/>
    <mergeCell ref="OOG1:OOJ1"/>
    <mergeCell ref="OMW1:OMZ1"/>
    <mergeCell ref="ONA1:OND1"/>
    <mergeCell ref="ONE1:ONH1"/>
    <mergeCell ref="ONI1:ONL1"/>
    <mergeCell ref="ONM1:ONP1"/>
    <mergeCell ref="OMC1:OMF1"/>
    <mergeCell ref="OMG1:OMJ1"/>
    <mergeCell ref="OMK1:OMN1"/>
    <mergeCell ref="OMO1:OMR1"/>
    <mergeCell ref="OMS1:OMV1"/>
    <mergeCell ref="OLI1:OLL1"/>
    <mergeCell ref="OLM1:OLP1"/>
    <mergeCell ref="OLQ1:OLT1"/>
    <mergeCell ref="OLU1:OLX1"/>
    <mergeCell ref="OLY1:OMB1"/>
    <mergeCell ref="OKO1:OKR1"/>
    <mergeCell ref="OKS1:OKV1"/>
    <mergeCell ref="OKW1:OKZ1"/>
    <mergeCell ref="OLA1:OLD1"/>
    <mergeCell ref="OLE1:OLH1"/>
    <mergeCell ref="OJU1:OJX1"/>
    <mergeCell ref="OJY1:OKB1"/>
    <mergeCell ref="OKC1:OKF1"/>
    <mergeCell ref="OKG1:OKJ1"/>
    <mergeCell ref="OKK1:OKN1"/>
    <mergeCell ref="OJA1:OJD1"/>
    <mergeCell ref="OJE1:OJH1"/>
    <mergeCell ref="OJI1:OJL1"/>
    <mergeCell ref="OJM1:OJP1"/>
    <mergeCell ref="OJQ1:OJT1"/>
    <mergeCell ref="OIG1:OIJ1"/>
    <mergeCell ref="OIK1:OIN1"/>
    <mergeCell ref="OIO1:OIR1"/>
    <mergeCell ref="OIS1:OIV1"/>
    <mergeCell ref="OIW1:OIZ1"/>
    <mergeCell ref="OHM1:OHP1"/>
    <mergeCell ref="OHQ1:OHT1"/>
    <mergeCell ref="OHU1:OHX1"/>
    <mergeCell ref="OHY1:OIB1"/>
    <mergeCell ref="OIC1:OIF1"/>
    <mergeCell ref="OGS1:OGV1"/>
    <mergeCell ref="OGW1:OGZ1"/>
    <mergeCell ref="OHA1:OHD1"/>
    <mergeCell ref="OHE1:OHH1"/>
    <mergeCell ref="OHI1:OHL1"/>
    <mergeCell ref="OFY1:OGB1"/>
    <mergeCell ref="OGC1:OGF1"/>
    <mergeCell ref="OGG1:OGJ1"/>
    <mergeCell ref="OGK1:OGN1"/>
    <mergeCell ref="OGO1:OGR1"/>
    <mergeCell ref="OFE1:OFH1"/>
    <mergeCell ref="OFI1:OFL1"/>
    <mergeCell ref="OFM1:OFP1"/>
    <mergeCell ref="OFQ1:OFT1"/>
    <mergeCell ref="OFU1:OFX1"/>
    <mergeCell ref="OEK1:OEN1"/>
    <mergeCell ref="OEO1:OER1"/>
    <mergeCell ref="OES1:OEV1"/>
    <mergeCell ref="OEW1:OEZ1"/>
    <mergeCell ref="OFA1:OFD1"/>
    <mergeCell ref="ODQ1:ODT1"/>
    <mergeCell ref="ODU1:ODX1"/>
    <mergeCell ref="ODY1:OEB1"/>
    <mergeCell ref="OEC1:OEF1"/>
    <mergeCell ref="OEG1:OEJ1"/>
    <mergeCell ref="OCW1:OCZ1"/>
    <mergeCell ref="ODA1:ODD1"/>
    <mergeCell ref="ODE1:ODH1"/>
    <mergeCell ref="ODI1:ODL1"/>
    <mergeCell ref="ODM1:ODP1"/>
    <mergeCell ref="OCC1:OCF1"/>
    <mergeCell ref="OCG1:OCJ1"/>
    <mergeCell ref="OCK1:OCN1"/>
    <mergeCell ref="OCO1:OCR1"/>
    <mergeCell ref="OCS1:OCV1"/>
    <mergeCell ref="OBI1:OBL1"/>
    <mergeCell ref="OBM1:OBP1"/>
    <mergeCell ref="OBQ1:OBT1"/>
    <mergeCell ref="OBU1:OBX1"/>
    <mergeCell ref="OBY1:OCB1"/>
    <mergeCell ref="OAO1:OAR1"/>
    <mergeCell ref="OAS1:OAV1"/>
    <mergeCell ref="OAW1:OAZ1"/>
    <mergeCell ref="OBA1:OBD1"/>
    <mergeCell ref="OBE1:OBH1"/>
    <mergeCell ref="NZU1:NZX1"/>
    <mergeCell ref="NZY1:OAB1"/>
    <mergeCell ref="OAC1:OAF1"/>
    <mergeCell ref="OAG1:OAJ1"/>
    <mergeCell ref="OAK1:OAN1"/>
    <mergeCell ref="NZA1:NZD1"/>
    <mergeCell ref="NZE1:NZH1"/>
    <mergeCell ref="NZI1:NZL1"/>
    <mergeCell ref="NZM1:NZP1"/>
    <mergeCell ref="NZQ1:NZT1"/>
    <mergeCell ref="NYG1:NYJ1"/>
    <mergeCell ref="NYK1:NYN1"/>
    <mergeCell ref="NYO1:NYR1"/>
    <mergeCell ref="NYS1:NYV1"/>
    <mergeCell ref="NYW1:NYZ1"/>
    <mergeCell ref="NXM1:NXP1"/>
    <mergeCell ref="NXQ1:NXT1"/>
    <mergeCell ref="NXU1:NXX1"/>
    <mergeCell ref="NXY1:NYB1"/>
    <mergeCell ref="NYC1:NYF1"/>
    <mergeCell ref="NWS1:NWV1"/>
    <mergeCell ref="NWW1:NWZ1"/>
    <mergeCell ref="NXA1:NXD1"/>
    <mergeCell ref="NXE1:NXH1"/>
    <mergeCell ref="NXI1:NXL1"/>
    <mergeCell ref="NVY1:NWB1"/>
    <mergeCell ref="NWC1:NWF1"/>
    <mergeCell ref="NWG1:NWJ1"/>
    <mergeCell ref="NWK1:NWN1"/>
    <mergeCell ref="NWO1:NWR1"/>
    <mergeCell ref="NVE1:NVH1"/>
    <mergeCell ref="NVI1:NVL1"/>
    <mergeCell ref="NVM1:NVP1"/>
    <mergeCell ref="NVQ1:NVT1"/>
    <mergeCell ref="NVU1:NVX1"/>
    <mergeCell ref="NUK1:NUN1"/>
    <mergeCell ref="NUO1:NUR1"/>
    <mergeCell ref="NUS1:NUV1"/>
    <mergeCell ref="NUW1:NUZ1"/>
    <mergeCell ref="NVA1:NVD1"/>
    <mergeCell ref="NTQ1:NTT1"/>
    <mergeCell ref="NTU1:NTX1"/>
    <mergeCell ref="NTY1:NUB1"/>
    <mergeCell ref="NUC1:NUF1"/>
    <mergeCell ref="NUG1:NUJ1"/>
    <mergeCell ref="NSW1:NSZ1"/>
    <mergeCell ref="NTA1:NTD1"/>
    <mergeCell ref="NTE1:NTH1"/>
    <mergeCell ref="NTI1:NTL1"/>
    <mergeCell ref="NTM1:NTP1"/>
    <mergeCell ref="NSC1:NSF1"/>
    <mergeCell ref="NSG1:NSJ1"/>
    <mergeCell ref="NSK1:NSN1"/>
    <mergeCell ref="NSO1:NSR1"/>
    <mergeCell ref="NSS1:NSV1"/>
    <mergeCell ref="NRI1:NRL1"/>
    <mergeCell ref="NRM1:NRP1"/>
    <mergeCell ref="NRQ1:NRT1"/>
    <mergeCell ref="NRU1:NRX1"/>
    <mergeCell ref="NRY1:NSB1"/>
    <mergeCell ref="NQO1:NQR1"/>
    <mergeCell ref="NQS1:NQV1"/>
    <mergeCell ref="NQW1:NQZ1"/>
    <mergeCell ref="NRA1:NRD1"/>
    <mergeCell ref="NRE1:NRH1"/>
    <mergeCell ref="NPU1:NPX1"/>
    <mergeCell ref="NPY1:NQB1"/>
    <mergeCell ref="NQC1:NQF1"/>
    <mergeCell ref="NQG1:NQJ1"/>
    <mergeCell ref="NQK1:NQN1"/>
    <mergeCell ref="NPA1:NPD1"/>
    <mergeCell ref="NPE1:NPH1"/>
    <mergeCell ref="NPI1:NPL1"/>
    <mergeCell ref="NPM1:NPP1"/>
    <mergeCell ref="NPQ1:NPT1"/>
    <mergeCell ref="NOG1:NOJ1"/>
    <mergeCell ref="NOK1:NON1"/>
    <mergeCell ref="NOO1:NOR1"/>
    <mergeCell ref="NOS1:NOV1"/>
    <mergeCell ref="NOW1:NOZ1"/>
    <mergeCell ref="NNM1:NNP1"/>
    <mergeCell ref="NNQ1:NNT1"/>
    <mergeCell ref="NNU1:NNX1"/>
    <mergeCell ref="NNY1:NOB1"/>
    <mergeCell ref="NOC1:NOF1"/>
    <mergeCell ref="NMS1:NMV1"/>
    <mergeCell ref="NMW1:NMZ1"/>
    <mergeCell ref="NNA1:NND1"/>
    <mergeCell ref="NNE1:NNH1"/>
    <mergeCell ref="NNI1:NNL1"/>
    <mergeCell ref="NLY1:NMB1"/>
    <mergeCell ref="NMC1:NMF1"/>
    <mergeCell ref="NMG1:NMJ1"/>
    <mergeCell ref="NMK1:NMN1"/>
    <mergeCell ref="NMO1:NMR1"/>
    <mergeCell ref="NLE1:NLH1"/>
    <mergeCell ref="NLI1:NLL1"/>
    <mergeCell ref="NLM1:NLP1"/>
    <mergeCell ref="NLQ1:NLT1"/>
    <mergeCell ref="NLU1:NLX1"/>
    <mergeCell ref="NKK1:NKN1"/>
    <mergeCell ref="NKO1:NKR1"/>
    <mergeCell ref="NKS1:NKV1"/>
    <mergeCell ref="NKW1:NKZ1"/>
    <mergeCell ref="NLA1:NLD1"/>
    <mergeCell ref="NJQ1:NJT1"/>
    <mergeCell ref="NJU1:NJX1"/>
    <mergeCell ref="NJY1:NKB1"/>
    <mergeCell ref="NKC1:NKF1"/>
    <mergeCell ref="NKG1:NKJ1"/>
    <mergeCell ref="NIW1:NIZ1"/>
    <mergeCell ref="NJA1:NJD1"/>
    <mergeCell ref="NJE1:NJH1"/>
    <mergeCell ref="NJI1:NJL1"/>
    <mergeCell ref="NJM1:NJP1"/>
    <mergeCell ref="NIC1:NIF1"/>
    <mergeCell ref="NIG1:NIJ1"/>
    <mergeCell ref="NIK1:NIN1"/>
    <mergeCell ref="NIO1:NIR1"/>
    <mergeCell ref="NIS1:NIV1"/>
    <mergeCell ref="NHI1:NHL1"/>
    <mergeCell ref="NHM1:NHP1"/>
    <mergeCell ref="NHQ1:NHT1"/>
    <mergeCell ref="NHU1:NHX1"/>
    <mergeCell ref="NHY1:NIB1"/>
    <mergeCell ref="NGO1:NGR1"/>
    <mergeCell ref="NGS1:NGV1"/>
    <mergeCell ref="NGW1:NGZ1"/>
    <mergeCell ref="NHA1:NHD1"/>
    <mergeCell ref="NHE1:NHH1"/>
    <mergeCell ref="NFU1:NFX1"/>
    <mergeCell ref="NFY1:NGB1"/>
    <mergeCell ref="NGC1:NGF1"/>
    <mergeCell ref="NGG1:NGJ1"/>
    <mergeCell ref="NGK1:NGN1"/>
    <mergeCell ref="NFA1:NFD1"/>
    <mergeCell ref="NFE1:NFH1"/>
    <mergeCell ref="NFI1:NFL1"/>
    <mergeCell ref="NFM1:NFP1"/>
    <mergeCell ref="NFQ1:NFT1"/>
    <mergeCell ref="NEG1:NEJ1"/>
    <mergeCell ref="NEK1:NEN1"/>
    <mergeCell ref="NEO1:NER1"/>
    <mergeCell ref="NES1:NEV1"/>
    <mergeCell ref="NEW1:NEZ1"/>
    <mergeCell ref="NDM1:NDP1"/>
    <mergeCell ref="NDQ1:NDT1"/>
    <mergeCell ref="NDU1:NDX1"/>
    <mergeCell ref="NDY1:NEB1"/>
    <mergeCell ref="NEC1:NEF1"/>
    <mergeCell ref="NCS1:NCV1"/>
    <mergeCell ref="NCW1:NCZ1"/>
    <mergeCell ref="NDA1:NDD1"/>
    <mergeCell ref="NDE1:NDH1"/>
    <mergeCell ref="NDI1:NDL1"/>
    <mergeCell ref="NBY1:NCB1"/>
    <mergeCell ref="NCC1:NCF1"/>
    <mergeCell ref="NCG1:NCJ1"/>
    <mergeCell ref="NCK1:NCN1"/>
    <mergeCell ref="NCO1:NCR1"/>
    <mergeCell ref="NBE1:NBH1"/>
    <mergeCell ref="NBI1:NBL1"/>
    <mergeCell ref="NBM1:NBP1"/>
    <mergeCell ref="NBQ1:NBT1"/>
    <mergeCell ref="NBU1:NBX1"/>
    <mergeCell ref="NAK1:NAN1"/>
    <mergeCell ref="NAO1:NAR1"/>
    <mergeCell ref="NAS1:NAV1"/>
    <mergeCell ref="NAW1:NAZ1"/>
    <mergeCell ref="NBA1:NBD1"/>
    <mergeCell ref="MZQ1:MZT1"/>
    <mergeCell ref="MZU1:MZX1"/>
    <mergeCell ref="MZY1:NAB1"/>
    <mergeCell ref="NAC1:NAF1"/>
    <mergeCell ref="NAG1:NAJ1"/>
    <mergeCell ref="MYW1:MYZ1"/>
    <mergeCell ref="MZA1:MZD1"/>
    <mergeCell ref="MZE1:MZH1"/>
    <mergeCell ref="MZI1:MZL1"/>
    <mergeCell ref="MZM1:MZP1"/>
    <mergeCell ref="MYC1:MYF1"/>
    <mergeCell ref="MYG1:MYJ1"/>
    <mergeCell ref="MYK1:MYN1"/>
    <mergeCell ref="MYO1:MYR1"/>
    <mergeCell ref="MYS1:MYV1"/>
    <mergeCell ref="MXI1:MXL1"/>
    <mergeCell ref="MXM1:MXP1"/>
    <mergeCell ref="MXQ1:MXT1"/>
    <mergeCell ref="MXU1:MXX1"/>
    <mergeCell ref="MXY1:MYB1"/>
    <mergeCell ref="MWO1:MWR1"/>
    <mergeCell ref="MWS1:MWV1"/>
    <mergeCell ref="MWW1:MWZ1"/>
    <mergeCell ref="MXA1:MXD1"/>
    <mergeCell ref="MXE1:MXH1"/>
    <mergeCell ref="MVU1:MVX1"/>
    <mergeCell ref="MVY1:MWB1"/>
    <mergeCell ref="MWC1:MWF1"/>
    <mergeCell ref="MWG1:MWJ1"/>
    <mergeCell ref="MWK1:MWN1"/>
    <mergeCell ref="MVA1:MVD1"/>
    <mergeCell ref="MVE1:MVH1"/>
    <mergeCell ref="MVI1:MVL1"/>
    <mergeCell ref="MVM1:MVP1"/>
    <mergeCell ref="MVQ1:MVT1"/>
    <mergeCell ref="MUG1:MUJ1"/>
    <mergeCell ref="MUK1:MUN1"/>
    <mergeCell ref="MUO1:MUR1"/>
    <mergeCell ref="MUS1:MUV1"/>
    <mergeCell ref="MUW1:MUZ1"/>
    <mergeCell ref="MTM1:MTP1"/>
    <mergeCell ref="MTQ1:MTT1"/>
    <mergeCell ref="MTU1:MTX1"/>
    <mergeCell ref="MTY1:MUB1"/>
    <mergeCell ref="MUC1:MUF1"/>
    <mergeCell ref="MSS1:MSV1"/>
    <mergeCell ref="MSW1:MSZ1"/>
    <mergeCell ref="MTA1:MTD1"/>
    <mergeCell ref="MTE1:MTH1"/>
    <mergeCell ref="MTI1:MTL1"/>
    <mergeCell ref="MRY1:MSB1"/>
    <mergeCell ref="MSC1:MSF1"/>
    <mergeCell ref="MSG1:MSJ1"/>
    <mergeCell ref="MSK1:MSN1"/>
    <mergeCell ref="MSO1:MSR1"/>
    <mergeCell ref="MRE1:MRH1"/>
    <mergeCell ref="MRI1:MRL1"/>
    <mergeCell ref="MRM1:MRP1"/>
    <mergeCell ref="MRQ1:MRT1"/>
    <mergeCell ref="MRU1:MRX1"/>
    <mergeCell ref="MQK1:MQN1"/>
    <mergeCell ref="MQO1:MQR1"/>
    <mergeCell ref="MQS1:MQV1"/>
    <mergeCell ref="MQW1:MQZ1"/>
    <mergeCell ref="MRA1:MRD1"/>
    <mergeCell ref="MPQ1:MPT1"/>
    <mergeCell ref="MPU1:MPX1"/>
    <mergeCell ref="MPY1:MQB1"/>
    <mergeCell ref="MQC1:MQF1"/>
    <mergeCell ref="MQG1:MQJ1"/>
    <mergeCell ref="MOW1:MOZ1"/>
    <mergeCell ref="MPA1:MPD1"/>
    <mergeCell ref="MPE1:MPH1"/>
    <mergeCell ref="MPI1:MPL1"/>
    <mergeCell ref="MPM1:MPP1"/>
    <mergeCell ref="MOC1:MOF1"/>
    <mergeCell ref="MOG1:MOJ1"/>
    <mergeCell ref="MOK1:MON1"/>
    <mergeCell ref="MOO1:MOR1"/>
    <mergeCell ref="MOS1:MOV1"/>
    <mergeCell ref="MNI1:MNL1"/>
    <mergeCell ref="MNM1:MNP1"/>
    <mergeCell ref="MNQ1:MNT1"/>
    <mergeCell ref="MNU1:MNX1"/>
    <mergeCell ref="MNY1:MOB1"/>
    <mergeCell ref="MMO1:MMR1"/>
    <mergeCell ref="MMS1:MMV1"/>
    <mergeCell ref="MMW1:MMZ1"/>
    <mergeCell ref="MNA1:MND1"/>
    <mergeCell ref="MNE1:MNH1"/>
    <mergeCell ref="MLU1:MLX1"/>
    <mergeCell ref="MLY1:MMB1"/>
    <mergeCell ref="MMC1:MMF1"/>
    <mergeCell ref="MMG1:MMJ1"/>
    <mergeCell ref="MMK1:MMN1"/>
    <mergeCell ref="MLA1:MLD1"/>
    <mergeCell ref="MLE1:MLH1"/>
    <mergeCell ref="MLI1:MLL1"/>
    <mergeCell ref="MLM1:MLP1"/>
    <mergeCell ref="MLQ1:MLT1"/>
    <mergeCell ref="MKG1:MKJ1"/>
    <mergeCell ref="MKK1:MKN1"/>
    <mergeCell ref="MKO1:MKR1"/>
    <mergeCell ref="MKS1:MKV1"/>
    <mergeCell ref="MKW1:MKZ1"/>
    <mergeCell ref="MJM1:MJP1"/>
    <mergeCell ref="MJQ1:MJT1"/>
    <mergeCell ref="MJU1:MJX1"/>
    <mergeCell ref="MJY1:MKB1"/>
    <mergeCell ref="MKC1:MKF1"/>
    <mergeCell ref="MIS1:MIV1"/>
    <mergeCell ref="MIW1:MIZ1"/>
    <mergeCell ref="MJA1:MJD1"/>
    <mergeCell ref="MJE1:MJH1"/>
    <mergeCell ref="MJI1:MJL1"/>
    <mergeCell ref="MHY1:MIB1"/>
    <mergeCell ref="MIC1:MIF1"/>
    <mergeCell ref="MIG1:MIJ1"/>
    <mergeCell ref="MIK1:MIN1"/>
    <mergeCell ref="MIO1:MIR1"/>
    <mergeCell ref="MHE1:MHH1"/>
    <mergeCell ref="MHI1:MHL1"/>
    <mergeCell ref="MHM1:MHP1"/>
    <mergeCell ref="MHQ1:MHT1"/>
    <mergeCell ref="MHU1:MHX1"/>
    <mergeCell ref="MGK1:MGN1"/>
    <mergeCell ref="MGO1:MGR1"/>
    <mergeCell ref="MGS1:MGV1"/>
    <mergeCell ref="MGW1:MGZ1"/>
    <mergeCell ref="MHA1:MHD1"/>
    <mergeCell ref="MFQ1:MFT1"/>
    <mergeCell ref="MFU1:MFX1"/>
    <mergeCell ref="MFY1:MGB1"/>
    <mergeCell ref="MGC1:MGF1"/>
    <mergeCell ref="MGG1:MGJ1"/>
    <mergeCell ref="MEW1:MEZ1"/>
    <mergeCell ref="MFA1:MFD1"/>
    <mergeCell ref="MFE1:MFH1"/>
    <mergeCell ref="MFI1:MFL1"/>
    <mergeCell ref="MFM1:MFP1"/>
    <mergeCell ref="MEC1:MEF1"/>
    <mergeCell ref="MEG1:MEJ1"/>
    <mergeCell ref="MEK1:MEN1"/>
    <mergeCell ref="MEO1:MER1"/>
    <mergeCell ref="MES1:MEV1"/>
    <mergeCell ref="MDI1:MDL1"/>
    <mergeCell ref="MDM1:MDP1"/>
    <mergeCell ref="MDQ1:MDT1"/>
    <mergeCell ref="MDU1:MDX1"/>
    <mergeCell ref="MDY1:MEB1"/>
    <mergeCell ref="MCO1:MCR1"/>
    <mergeCell ref="MCS1:MCV1"/>
    <mergeCell ref="MCW1:MCZ1"/>
    <mergeCell ref="MDA1:MDD1"/>
    <mergeCell ref="MDE1:MDH1"/>
    <mergeCell ref="MBU1:MBX1"/>
    <mergeCell ref="MBY1:MCB1"/>
    <mergeCell ref="MCC1:MCF1"/>
    <mergeCell ref="MCG1:MCJ1"/>
    <mergeCell ref="MCK1:MCN1"/>
    <mergeCell ref="MBA1:MBD1"/>
    <mergeCell ref="MBE1:MBH1"/>
    <mergeCell ref="MBI1:MBL1"/>
    <mergeCell ref="MBM1:MBP1"/>
    <mergeCell ref="MBQ1:MBT1"/>
    <mergeCell ref="MAG1:MAJ1"/>
    <mergeCell ref="MAK1:MAN1"/>
    <mergeCell ref="MAO1:MAR1"/>
    <mergeCell ref="MAS1:MAV1"/>
    <mergeCell ref="MAW1:MAZ1"/>
    <mergeCell ref="LZM1:LZP1"/>
    <mergeCell ref="LZQ1:LZT1"/>
    <mergeCell ref="LZU1:LZX1"/>
    <mergeCell ref="LZY1:MAB1"/>
    <mergeCell ref="MAC1:MAF1"/>
    <mergeCell ref="LYS1:LYV1"/>
    <mergeCell ref="LYW1:LYZ1"/>
    <mergeCell ref="LZA1:LZD1"/>
    <mergeCell ref="LZE1:LZH1"/>
    <mergeCell ref="LZI1:LZL1"/>
    <mergeCell ref="LXY1:LYB1"/>
    <mergeCell ref="LYC1:LYF1"/>
    <mergeCell ref="LYG1:LYJ1"/>
    <mergeCell ref="LYK1:LYN1"/>
    <mergeCell ref="LYO1:LYR1"/>
    <mergeCell ref="LXE1:LXH1"/>
    <mergeCell ref="LXI1:LXL1"/>
    <mergeCell ref="LXM1:LXP1"/>
    <mergeCell ref="LXQ1:LXT1"/>
    <mergeCell ref="LXU1:LXX1"/>
    <mergeCell ref="LWK1:LWN1"/>
    <mergeCell ref="LWO1:LWR1"/>
    <mergeCell ref="LWS1:LWV1"/>
    <mergeCell ref="LWW1:LWZ1"/>
    <mergeCell ref="LXA1:LXD1"/>
    <mergeCell ref="LVQ1:LVT1"/>
    <mergeCell ref="LVU1:LVX1"/>
    <mergeCell ref="LVY1:LWB1"/>
    <mergeCell ref="LWC1:LWF1"/>
    <mergeCell ref="LWG1:LWJ1"/>
    <mergeCell ref="LUW1:LUZ1"/>
    <mergeCell ref="LVA1:LVD1"/>
    <mergeCell ref="LVE1:LVH1"/>
    <mergeCell ref="LVI1:LVL1"/>
    <mergeCell ref="LVM1:LVP1"/>
    <mergeCell ref="LUC1:LUF1"/>
    <mergeCell ref="LUG1:LUJ1"/>
    <mergeCell ref="LUK1:LUN1"/>
    <mergeCell ref="LUO1:LUR1"/>
    <mergeCell ref="LUS1:LUV1"/>
    <mergeCell ref="LTI1:LTL1"/>
    <mergeCell ref="LTM1:LTP1"/>
    <mergeCell ref="LTQ1:LTT1"/>
    <mergeCell ref="LTU1:LTX1"/>
    <mergeCell ref="LTY1:LUB1"/>
    <mergeCell ref="LSO1:LSR1"/>
    <mergeCell ref="LSS1:LSV1"/>
    <mergeCell ref="LSW1:LSZ1"/>
    <mergeCell ref="LTA1:LTD1"/>
    <mergeCell ref="LTE1:LTH1"/>
    <mergeCell ref="LRU1:LRX1"/>
    <mergeCell ref="LRY1:LSB1"/>
    <mergeCell ref="LSC1:LSF1"/>
    <mergeCell ref="LSG1:LSJ1"/>
    <mergeCell ref="LSK1:LSN1"/>
    <mergeCell ref="LRA1:LRD1"/>
    <mergeCell ref="LRE1:LRH1"/>
    <mergeCell ref="LRI1:LRL1"/>
    <mergeCell ref="LRM1:LRP1"/>
    <mergeCell ref="LRQ1:LRT1"/>
    <mergeCell ref="LQG1:LQJ1"/>
    <mergeCell ref="LQK1:LQN1"/>
    <mergeCell ref="LQO1:LQR1"/>
    <mergeCell ref="LQS1:LQV1"/>
    <mergeCell ref="LQW1:LQZ1"/>
    <mergeCell ref="LPM1:LPP1"/>
    <mergeCell ref="LPQ1:LPT1"/>
    <mergeCell ref="LPU1:LPX1"/>
    <mergeCell ref="LPY1:LQB1"/>
    <mergeCell ref="LQC1:LQF1"/>
    <mergeCell ref="LOS1:LOV1"/>
    <mergeCell ref="LOW1:LOZ1"/>
    <mergeCell ref="LPA1:LPD1"/>
    <mergeCell ref="LPE1:LPH1"/>
    <mergeCell ref="LPI1:LPL1"/>
    <mergeCell ref="LNY1:LOB1"/>
    <mergeCell ref="LOC1:LOF1"/>
    <mergeCell ref="LOG1:LOJ1"/>
    <mergeCell ref="LOK1:LON1"/>
    <mergeCell ref="LOO1:LOR1"/>
    <mergeCell ref="LNE1:LNH1"/>
    <mergeCell ref="LNI1:LNL1"/>
    <mergeCell ref="LNM1:LNP1"/>
    <mergeCell ref="LNQ1:LNT1"/>
    <mergeCell ref="LNU1:LNX1"/>
    <mergeCell ref="LMK1:LMN1"/>
    <mergeCell ref="LMO1:LMR1"/>
    <mergeCell ref="LMS1:LMV1"/>
    <mergeCell ref="LMW1:LMZ1"/>
    <mergeCell ref="LNA1:LND1"/>
    <mergeCell ref="LLQ1:LLT1"/>
    <mergeCell ref="LLU1:LLX1"/>
    <mergeCell ref="LLY1:LMB1"/>
    <mergeCell ref="LMC1:LMF1"/>
    <mergeCell ref="LMG1:LMJ1"/>
    <mergeCell ref="LKW1:LKZ1"/>
    <mergeCell ref="LLA1:LLD1"/>
    <mergeCell ref="LLE1:LLH1"/>
    <mergeCell ref="LLI1:LLL1"/>
    <mergeCell ref="LLM1:LLP1"/>
    <mergeCell ref="LKC1:LKF1"/>
    <mergeCell ref="LKG1:LKJ1"/>
    <mergeCell ref="LKK1:LKN1"/>
    <mergeCell ref="LKO1:LKR1"/>
    <mergeCell ref="LKS1:LKV1"/>
    <mergeCell ref="LJI1:LJL1"/>
    <mergeCell ref="LJM1:LJP1"/>
    <mergeCell ref="LJQ1:LJT1"/>
    <mergeCell ref="LJU1:LJX1"/>
    <mergeCell ref="LJY1:LKB1"/>
    <mergeCell ref="LIO1:LIR1"/>
    <mergeCell ref="LIS1:LIV1"/>
    <mergeCell ref="LIW1:LIZ1"/>
    <mergeCell ref="LJA1:LJD1"/>
    <mergeCell ref="LJE1:LJH1"/>
    <mergeCell ref="LHU1:LHX1"/>
    <mergeCell ref="LHY1:LIB1"/>
    <mergeCell ref="LIC1:LIF1"/>
    <mergeCell ref="LIG1:LIJ1"/>
    <mergeCell ref="LIK1:LIN1"/>
    <mergeCell ref="LHA1:LHD1"/>
    <mergeCell ref="LHE1:LHH1"/>
    <mergeCell ref="LHI1:LHL1"/>
    <mergeCell ref="LHM1:LHP1"/>
    <mergeCell ref="LHQ1:LHT1"/>
    <mergeCell ref="LGG1:LGJ1"/>
    <mergeCell ref="LGK1:LGN1"/>
    <mergeCell ref="LGO1:LGR1"/>
    <mergeCell ref="LGS1:LGV1"/>
    <mergeCell ref="LGW1:LGZ1"/>
    <mergeCell ref="LFM1:LFP1"/>
    <mergeCell ref="LFQ1:LFT1"/>
    <mergeCell ref="LFU1:LFX1"/>
    <mergeCell ref="LFY1:LGB1"/>
    <mergeCell ref="LGC1:LGF1"/>
    <mergeCell ref="LES1:LEV1"/>
    <mergeCell ref="LEW1:LEZ1"/>
    <mergeCell ref="LFA1:LFD1"/>
    <mergeCell ref="LFE1:LFH1"/>
    <mergeCell ref="LFI1:LFL1"/>
    <mergeCell ref="LDY1:LEB1"/>
    <mergeCell ref="LEC1:LEF1"/>
    <mergeCell ref="LEG1:LEJ1"/>
    <mergeCell ref="LEK1:LEN1"/>
    <mergeCell ref="LEO1:LER1"/>
    <mergeCell ref="LDE1:LDH1"/>
    <mergeCell ref="LDI1:LDL1"/>
    <mergeCell ref="LDM1:LDP1"/>
    <mergeCell ref="LDQ1:LDT1"/>
    <mergeCell ref="LDU1:LDX1"/>
    <mergeCell ref="LCK1:LCN1"/>
    <mergeCell ref="LCO1:LCR1"/>
    <mergeCell ref="LCS1:LCV1"/>
    <mergeCell ref="LCW1:LCZ1"/>
    <mergeCell ref="LDA1:LDD1"/>
    <mergeCell ref="LBQ1:LBT1"/>
    <mergeCell ref="LBU1:LBX1"/>
    <mergeCell ref="LBY1:LCB1"/>
    <mergeCell ref="LCC1:LCF1"/>
    <mergeCell ref="LCG1:LCJ1"/>
    <mergeCell ref="LAW1:LAZ1"/>
    <mergeCell ref="LBA1:LBD1"/>
    <mergeCell ref="LBE1:LBH1"/>
    <mergeCell ref="LBI1:LBL1"/>
    <mergeCell ref="LBM1:LBP1"/>
    <mergeCell ref="LAC1:LAF1"/>
    <mergeCell ref="LAG1:LAJ1"/>
    <mergeCell ref="LAK1:LAN1"/>
    <mergeCell ref="LAO1:LAR1"/>
    <mergeCell ref="LAS1:LAV1"/>
    <mergeCell ref="KZI1:KZL1"/>
    <mergeCell ref="KZM1:KZP1"/>
    <mergeCell ref="KZQ1:KZT1"/>
    <mergeCell ref="KZU1:KZX1"/>
    <mergeCell ref="KZY1:LAB1"/>
    <mergeCell ref="KYO1:KYR1"/>
    <mergeCell ref="KYS1:KYV1"/>
    <mergeCell ref="KYW1:KYZ1"/>
    <mergeCell ref="KZA1:KZD1"/>
    <mergeCell ref="KZE1:KZH1"/>
    <mergeCell ref="KXU1:KXX1"/>
    <mergeCell ref="KXY1:KYB1"/>
    <mergeCell ref="KYC1:KYF1"/>
    <mergeCell ref="KYG1:KYJ1"/>
    <mergeCell ref="KYK1:KYN1"/>
    <mergeCell ref="KXA1:KXD1"/>
    <mergeCell ref="KXE1:KXH1"/>
    <mergeCell ref="KXI1:KXL1"/>
    <mergeCell ref="KXM1:KXP1"/>
    <mergeCell ref="KXQ1:KXT1"/>
    <mergeCell ref="KWG1:KWJ1"/>
    <mergeCell ref="KWK1:KWN1"/>
    <mergeCell ref="KWO1:KWR1"/>
    <mergeCell ref="KWS1:KWV1"/>
    <mergeCell ref="KWW1:KWZ1"/>
    <mergeCell ref="KVM1:KVP1"/>
    <mergeCell ref="KVQ1:KVT1"/>
    <mergeCell ref="KVU1:KVX1"/>
    <mergeCell ref="KVY1:KWB1"/>
    <mergeCell ref="KWC1:KWF1"/>
    <mergeCell ref="KUS1:KUV1"/>
    <mergeCell ref="KUW1:KUZ1"/>
    <mergeCell ref="KVA1:KVD1"/>
    <mergeCell ref="KVE1:KVH1"/>
    <mergeCell ref="KVI1:KVL1"/>
    <mergeCell ref="KTY1:KUB1"/>
    <mergeCell ref="KUC1:KUF1"/>
    <mergeCell ref="KUG1:KUJ1"/>
    <mergeCell ref="KUK1:KUN1"/>
    <mergeCell ref="KUO1:KUR1"/>
    <mergeCell ref="KTE1:KTH1"/>
    <mergeCell ref="KTI1:KTL1"/>
    <mergeCell ref="KTM1:KTP1"/>
    <mergeCell ref="KTQ1:KTT1"/>
    <mergeCell ref="KTU1:KTX1"/>
    <mergeCell ref="KSK1:KSN1"/>
    <mergeCell ref="KSO1:KSR1"/>
    <mergeCell ref="KSS1:KSV1"/>
    <mergeCell ref="KSW1:KSZ1"/>
    <mergeCell ref="KTA1:KTD1"/>
    <mergeCell ref="KRQ1:KRT1"/>
    <mergeCell ref="KRU1:KRX1"/>
    <mergeCell ref="KRY1:KSB1"/>
    <mergeCell ref="KSC1:KSF1"/>
    <mergeCell ref="KSG1:KSJ1"/>
    <mergeCell ref="KQW1:KQZ1"/>
    <mergeCell ref="KRA1:KRD1"/>
    <mergeCell ref="KRE1:KRH1"/>
    <mergeCell ref="KRI1:KRL1"/>
    <mergeCell ref="KRM1:KRP1"/>
    <mergeCell ref="KQC1:KQF1"/>
    <mergeCell ref="KQG1:KQJ1"/>
    <mergeCell ref="KQK1:KQN1"/>
    <mergeCell ref="KQO1:KQR1"/>
    <mergeCell ref="KQS1:KQV1"/>
    <mergeCell ref="KPI1:KPL1"/>
    <mergeCell ref="KPM1:KPP1"/>
    <mergeCell ref="KPQ1:KPT1"/>
    <mergeCell ref="KPU1:KPX1"/>
    <mergeCell ref="KPY1:KQB1"/>
    <mergeCell ref="KOO1:KOR1"/>
    <mergeCell ref="KOS1:KOV1"/>
    <mergeCell ref="KOW1:KOZ1"/>
    <mergeCell ref="KPA1:KPD1"/>
    <mergeCell ref="KPE1:KPH1"/>
    <mergeCell ref="KNU1:KNX1"/>
    <mergeCell ref="KNY1:KOB1"/>
    <mergeCell ref="KOC1:KOF1"/>
    <mergeCell ref="KOG1:KOJ1"/>
    <mergeCell ref="KOK1:KON1"/>
    <mergeCell ref="KNA1:KND1"/>
    <mergeCell ref="KNE1:KNH1"/>
    <mergeCell ref="KNI1:KNL1"/>
    <mergeCell ref="KNM1:KNP1"/>
    <mergeCell ref="KNQ1:KNT1"/>
    <mergeCell ref="KMG1:KMJ1"/>
    <mergeCell ref="KMK1:KMN1"/>
    <mergeCell ref="KMO1:KMR1"/>
    <mergeCell ref="KMS1:KMV1"/>
    <mergeCell ref="KMW1:KMZ1"/>
    <mergeCell ref="KLM1:KLP1"/>
    <mergeCell ref="KLQ1:KLT1"/>
    <mergeCell ref="KLU1:KLX1"/>
    <mergeCell ref="KLY1:KMB1"/>
    <mergeCell ref="KMC1:KMF1"/>
    <mergeCell ref="KKS1:KKV1"/>
    <mergeCell ref="KKW1:KKZ1"/>
    <mergeCell ref="KLA1:KLD1"/>
    <mergeCell ref="KLE1:KLH1"/>
    <mergeCell ref="KLI1:KLL1"/>
    <mergeCell ref="KJY1:KKB1"/>
    <mergeCell ref="KKC1:KKF1"/>
    <mergeCell ref="KKG1:KKJ1"/>
    <mergeCell ref="KKK1:KKN1"/>
    <mergeCell ref="KKO1:KKR1"/>
    <mergeCell ref="KJE1:KJH1"/>
    <mergeCell ref="KJI1:KJL1"/>
    <mergeCell ref="KJM1:KJP1"/>
    <mergeCell ref="KJQ1:KJT1"/>
    <mergeCell ref="KJU1:KJX1"/>
    <mergeCell ref="KIK1:KIN1"/>
    <mergeCell ref="KIO1:KIR1"/>
    <mergeCell ref="KIS1:KIV1"/>
    <mergeCell ref="KIW1:KIZ1"/>
    <mergeCell ref="KJA1:KJD1"/>
    <mergeCell ref="KHQ1:KHT1"/>
    <mergeCell ref="KHU1:KHX1"/>
    <mergeCell ref="KHY1:KIB1"/>
    <mergeCell ref="KIC1:KIF1"/>
    <mergeCell ref="KIG1:KIJ1"/>
    <mergeCell ref="KGW1:KGZ1"/>
    <mergeCell ref="KHA1:KHD1"/>
    <mergeCell ref="KHE1:KHH1"/>
    <mergeCell ref="KHI1:KHL1"/>
    <mergeCell ref="KHM1:KHP1"/>
    <mergeCell ref="KGC1:KGF1"/>
    <mergeCell ref="KGG1:KGJ1"/>
    <mergeCell ref="KGK1:KGN1"/>
    <mergeCell ref="KGO1:KGR1"/>
    <mergeCell ref="KGS1:KGV1"/>
    <mergeCell ref="KFI1:KFL1"/>
    <mergeCell ref="KFM1:KFP1"/>
    <mergeCell ref="KFQ1:KFT1"/>
    <mergeCell ref="KFU1:KFX1"/>
    <mergeCell ref="KFY1:KGB1"/>
    <mergeCell ref="KEO1:KER1"/>
    <mergeCell ref="KES1:KEV1"/>
    <mergeCell ref="KEW1:KEZ1"/>
    <mergeCell ref="KFA1:KFD1"/>
    <mergeCell ref="KFE1:KFH1"/>
    <mergeCell ref="KDU1:KDX1"/>
    <mergeCell ref="KDY1:KEB1"/>
    <mergeCell ref="KEC1:KEF1"/>
    <mergeCell ref="KEG1:KEJ1"/>
    <mergeCell ref="KEK1:KEN1"/>
    <mergeCell ref="KDA1:KDD1"/>
    <mergeCell ref="KDE1:KDH1"/>
    <mergeCell ref="KDI1:KDL1"/>
    <mergeCell ref="KDM1:KDP1"/>
    <mergeCell ref="KDQ1:KDT1"/>
    <mergeCell ref="KCG1:KCJ1"/>
    <mergeCell ref="KCK1:KCN1"/>
    <mergeCell ref="KCO1:KCR1"/>
    <mergeCell ref="KCS1:KCV1"/>
    <mergeCell ref="KCW1:KCZ1"/>
    <mergeCell ref="KBM1:KBP1"/>
    <mergeCell ref="KBQ1:KBT1"/>
    <mergeCell ref="KBU1:KBX1"/>
    <mergeCell ref="KBY1:KCB1"/>
    <mergeCell ref="KCC1:KCF1"/>
    <mergeCell ref="KAS1:KAV1"/>
    <mergeCell ref="KAW1:KAZ1"/>
    <mergeCell ref="KBA1:KBD1"/>
    <mergeCell ref="KBE1:KBH1"/>
    <mergeCell ref="KBI1:KBL1"/>
    <mergeCell ref="JZY1:KAB1"/>
    <mergeCell ref="KAC1:KAF1"/>
    <mergeCell ref="KAG1:KAJ1"/>
    <mergeCell ref="KAK1:KAN1"/>
    <mergeCell ref="KAO1:KAR1"/>
    <mergeCell ref="JZE1:JZH1"/>
    <mergeCell ref="JZI1:JZL1"/>
    <mergeCell ref="JZM1:JZP1"/>
    <mergeCell ref="JZQ1:JZT1"/>
    <mergeCell ref="JZU1:JZX1"/>
    <mergeCell ref="JYK1:JYN1"/>
    <mergeCell ref="JYO1:JYR1"/>
    <mergeCell ref="JYS1:JYV1"/>
    <mergeCell ref="JYW1:JYZ1"/>
    <mergeCell ref="JZA1:JZD1"/>
    <mergeCell ref="JXQ1:JXT1"/>
    <mergeCell ref="JXU1:JXX1"/>
    <mergeCell ref="JXY1:JYB1"/>
    <mergeCell ref="JYC1:JYF1"/>
    <mergeCell ref="JYG1:JYJ1"/>
    <mergeCell ref="JWW1:JWZ1"/>
    <mergeCell ref="JXA1:JXD1"/>
    <mergeCell ref="JXE1:JXH1"/>
    <mergeCell ref="JXI1:JXL1"/>
    <mergeCell ref="JXM1:JXP1"/>
    <mergeCell ref="JWC1:JWF1"/>
    <mergeCell ref="JWG1:JWJ1"/>
    <mergeCell ref="JWK1:JWN1"/>
    <mergeCell ref="JWO1:JWR1"/>
    <mergeCell ref="JWS1:JWV1"/>
    <mergeCell ref="JVI1:JVL1"/>
    <mergeCell ref="JVM1:JVP1"/>
    <mergeCell ref="JVQ1:JVT1"/>
    <mergeCell ref="JVU1:JVX1"/>
    <mergeCell ref="JVY1:JWB1"/>
    <mergeCell ref="JUO1:JUR1"/>
    <mergeCell ref="JUS1:JUV1"/>
    <mergeCell ref="JUW1:JUZ1"/>
    <mergeCell ref="JVA1:JVD1"/>
    <mergeCell ref="JVE1:JVH1"/>
    <mergeCell ref="JTU1:JTX1"/>
    <mergeCell ref="JTY1:JUB1"/>
    <mergeCell ref="JUC1:JUF1"/>
    <mergeCell ref="JUG1:JUJ1"/>
    <mergeCell ref="JUK1:JUN1"/>
    <mergeCell ref="JTA1:JTD1"/>
    <mergeCell ref="JTE1:JTH1"/>
    <mergeCell ref="JTI1:JTL1"/>
    <mergeCell ref="JTM1:JTP1"/>
    <mergeCell ref="JTQ1:JTT1"/>
    <mergeCell ref="JSG1:JSJ1"/>
    <mergeCell ref="JSK1:JSN1"/>
    <mergeCell ref="JSO1:JSR1"/>
    <mergeCell ref="JSS1:JSV1"/>
    <mergeCell ref="JSW1:JSZ1"/>
    <mergeCell ref="JRM1:JRP1"/>
    <mergeCell ref="JRQ1:JRT1"/>
    <mergeCell ref="JRU1:JRX1"/>
    <mergeCell ref="JRY1:JSB1"/>
    <mergeCell ref="JSC1:JSF1"/>
    <mergeCell ref="JQS1:JQV1"/>
    <mergeCell ref="JQW1:JQZ1"/>
    <mergeCell ref="JRA1:JRD1"/>
    <mergeCell ref="JRE1:JRH1"/>
    <mergeCell ref="JRI1:JRL1"/>
    <mergeCell ref="JPY1:JQB1"/>
    <mergeCell ref="JQC1:JQF1"/>
    <mergeCell ref="JQG1:JQJ1"/>
    <mergeCell ref="JQK1:JQN1"/>
    <mergeCell ref="JQO1:JQR1"/>
    <mergeCell ref="JPE1:JPH1"/>
    <mergeCell ref="JPI1:JPL1"/>
    <mergeCell ref="JPM1:JPP1"/>
    <mergeCell ref="JPQ1:JPT1"/>
    <mergeCell ref="JPU1:JPX1"/>
    <mergeCell ref="JOK1:JON1"/>
    <mergeCell ref="JOO1:JOR1"/>
    <mergeCell ref="JOS1:JOV1"/>
    <mergeCell ref="JOW1:JOZ1"/>
    <mergeCell ref="JPA1:JPD1"/>
    <mergeCell ref="JNQ1:JNT1"/>
    <mergeCell ref="JNU1:JNX1"/>
    <mergeCell ref="JNY1:JOB1"/>
    <mergeCell ref="JOC1:JOF1"/>
    <mergeCell ref="JOG1:JOJ1"/>
    <mergeCell ref="JMW1:JMZ1"/>
    <mergeCell ref="JNA1:JND1"/>
    <mergeCell ref="JNE1:JNH1"/>
    <mergeCell ref="JNI1:JNL1"/>
    <mergeCell ref="JNM1:JNP1"/>
    <mergeCell ref="JMC1:JMF1"/>
    <mergeCell ref="JMG1:JMJ1"/>
    <mergeCell ref="JMK1:JMN1"/>
    <mergeCell ref="JMO1:JMR1"/>
    <mergeCell ref="JMS1:JMV1"/>
    <mergeCell ref="JLI1:JLL1"/>
    <mergeCell ref="JLM1:JLP1"/>
    <mergeCell ref="JLQ1:JLT1"/>
    <mergeCell ref="JLU1:JLX1"/>
    <mergeCell ref="JLY1:JMB1"/>
    <mergeCell ref="JKO1:JKR1"/>
    <mergeCell ref="JKS1:JKV1"/>
    <mergeCell ref="JKW1:JKZ1"/>
    <mergeCell ref="JLA1:JLD1"/>
    <mergeCell ref="JLE1:JLH1"/>
    <mergeCell ref="JJU1:JJX1"/>
    <mergeCell ref="JJY1:JKB1"/>
    <mergeCell ref="JKC1:JKF1"/>
    <mergeCell ref="JKG1:JKJ1"/>
    <mergeCell ref="JKK1:JKN1"/>
    <mergeCell ref="JJA1:JJD1"/>
    <mergeCell ref="JJE1:JJH1"/>
    <mergeCell ref="JJI1:JJL1"/>
    <mergeCell ref="JJM1:JJP1"/>
    <mergeCell ref="JJQ1:JJT1"/>
    <mergeCell ref="JIG1:JIJ1"/>
    <mergeCell ref="JIK1:JIN1"/>
    <mergeCell ref="JIO1:JIR1"/>
    <mergeCell ref="JIS1:JIV1"/>
    <mergeCell ref="JIW1:JIZ1"/>
    <mergeCell ref="JHM1:JHP1"/>
    <mergeCell ref="JHQ1:JHT1"/>
    <mergeCell ref="JHU1:JHX1"/>
    <mergeCell ref="JHY1:JIB1"/>
    <mergeCell ref="JIC1:JIF1"/>
    <mergeCell ref="JGS1:JGV1"/>
    <mergeCell ref="JGW1:JGZ1"/>
    <mergeCell ref="JHA1:JHD1"/>
    <mergeCell ref="JHE1:JHH1"/>
    <mergeCell ref="JHI1:JHL1"/>
    <mergeCell ref="JFY1:JGB1"/>
    <mergeCell ref="JGC1:JGF1"/>
    <mergeCell ref="JGG1:JGJ1"/>
    <mergeCell ref="JGK1:JGN1"/>
    <mergeCell ref="JGO1:JGR1"/>
    <mergeCell ref="JFE1:JFH1"/>
    <mergeCell ref="JFI1:JFL1"/>
    <mergeCell ref="JFM1:JFP1"/>
    <mergeCell ref="JFQ1:JFT1"/>
    <mergeCell ref="JFU1:JFX1"/>
    <mergeCell ref="JEK1:JEN1"/>
    <mergeCell ref="JEO1:JER1"/>
    <mergeCell ref="JES1:JEV1"/>
    <mergeCell ref="JEW1:JEZ1"/>
    <mergeCell ref="JFA1:JFD1"/>
    <mergeCell ref="JDQ1:JDT1"/>
    <mergeCell ref="JDU1:JDX1"/>
    <mergeCell ref="JDY1:JEB1"/>
    <mergeCell ref="JEC1:JEF1"/>
    <mergeCell ref="JEG1:JEJ1"/>
    <mergeCell ref="JCW1:JCZ1"/>
    <mergeCell ref="JDA1:JDD1"/>
    <mergeCell ref="JDE1:JDH1"/>
    <mergeCell ref="JDI1:JDL1"/>
    <mergeCell ref="JDM1:JDP1"/>
    <mergeCell ref="JCC1:JCF1"/>
    <mergeCell ref="JCG1:JCJ1"/>
    <mergeCell ref="JCK1:JCN1"/>
    <mergeCell ref="JCO1:JCR1"/>
    <mergeCell ref="JCS1:JCV1"/>
    <mergeCell ref="JBI1:JBL1"/>
    <mergeCell ref="JBM1:JBP1"/>
    <mergeCell ref="JBQ1:JBT1"/>
    <mergeCell ref="JBU1:JBX1"/>
    <mergeCell ref="JBY1:JCB1"/>
    <mergeCell ref="JAO1:JAR1"/>
    <mergeCell ref="JAS1:JAV1"/>
    <mergeCell ref="JAW1:JAZ1"/>
    <mergeCell ref="JBA1:JBD1"/>
    <mergeCell ref="JBE1:JBH1"/>
    <mergeCell ref="IZU1:IZX1"/>
    <mergeCell ref="IZY1:JAB1"/>
    <mergeCell ref="JAC1:JAF1"/>
    <mergeCell ref="JAG1:JAJ1"/>
    <mergeCell ref="JAK1:JAN1"/>
    <mergeCell ref="IZA1:IZD1"/>
    <mergeCell ref="IZE1:IZH1"/>
    <mergeCell ref="IZI1:IZL1"/>
    <mergeCell ref="IZM1:IZP1"/>
    <mergeCell ref="IZQ1:IZT1"/>
    <mergeCell ref="IYG1:IYJ1"/>
    <mergeCell ref="IYK1:IYN1"/>
    <mergeCell ref="IYO1:IYR1"/>
    <mergeCell ref="IYS1:IYV1"/>
    <mergeCell ref="IYW1:IYZ1"/>
    <mergeCell ref="IXM1:IXP1"/>
    <mergeCell ref="IXQ1:IXT1"/>
    <mergeCell ref="IXU1:IXX1"/>
    <mergeCell ref="IXY1:IYB1"/>
    <mergeCell ref="IYC1:IYF1"/>
    <mergeCell ref="IWS1:IWV1"/>
    <mergeCell ref="IWW1:IWZ1"/>
    <mergeCell ref="IXA1:IXD1"/>
    <mergeCell ref="IXE1:IXH1"/>
    <mergeCell ref="IXI1:IXL1"/>
    <mergeCell ref="IVY1:IWB1"/>
    <mergeCell ref="IWC1:IWF1"/>
    <mergeCell ref="IWG1:IWJ1"/>
    <mergeCell ref="IWK1:IWN1"/>
    <mergeCell ref="IWO1:IWR1"/>
    <mergeCell ref="IVE1:IVH1"/>
    <mergeCell ref="IVI1:IVL1"/>
    <mergeCell ref="IVM1:IVP1"/>
    <mergeCell ref="IVQ1:IVT1"/>
    <mergeCell ref="IVU1:IVX1"/>
    <mergeCell ref="IUK1:IUN1"/>
    <mergeCell ref="IUO1:IUR1"/>
    <mergeCell ref="IUS1:IUV1"/>
    <mergeCell ref="IUW1:IUZ1"/>
    <mergeCell ref="IVA1:IVD1"/>
    <mergeCell ref="ITQ1:ITT1"/>
    <mergeCell ref="ITU1:ITX1"/>
    <mergeCell ref="ITY1:IUB1"/>
    <mergeCell ref="IUC1:IUF1"/>
    <mergeCell ref="IUG1:IUJ1"/>
    <mergeCell ref="ISW1:ISZ1"/>
    <mergeCell ref="ITA1:ITD1"/>
    <mergeCell ref="ITE1:ITH1"/>
    <mergeCell ref="ITI1:ITL1"/>
    <mergeCell ref="ITM1:ITP1"/>
    <mergeCell ref="ISC1:ISF1"/>
    <mergeCell ref="ISG1:ISJ1"/>
    <mergeCell ref="ISK1:ISN1"/>
    <mergeCell ref="ISO1:ISR1"/>
    <mergeCell ref="ISS1:ISV1"/>
    <mergeCell ref="IRI1:IRL1"/>
    <mergeCell ref="IRM1:IRP1"/>
    <mergeCell ref="IRQ1:IRT1"/>
    <mergeCell ref="IRU1:IRX1"/>
    <mergeCell ref="IRY1:ISB1"/>
    <mergeCell ref="IQO1:IQR1"/>
    <mergeCell ref="IQS1:IQV1"/>
    <mergeCell ref="IQW1:IQZ1"/>
    <mergeCell ref="IRA1:IRD1"/>
    <mergeCell ref="IRE1:IRH1"/>
    <mergeCell ref="IPU1:IPX1"/>
    <mergeCell ref="IPY1:IQB1"/>
    <mergeCell ref="IQC1:IQF1"/>
    <mergeCell ref="IQG1:IQJ1"/>
    <mergeCell ref="IQK1:IQN1"/>
    <mergeCell ref="IPA1:IPD1"/>
    <mergeCell ref="IPE1:IPH1"/>
    <mergeCell ref="IPI1:IPL1"/>
    <mergeCell ref="IPM1:IPP1"/>
    <mergeCell ref="IPQ1:IPT1"/>
    <mergeCell ref="IOG1:IOJ1"/>
    <mergeCell ref="IOK1:ION1"/>
    <mergeCell ref="IOO1:IOR1"/>
    <mergeCell ref="IOS1:IOV1"/>
    <mergeCell ref="IOW1:IOZ1"/>
    <mergeCell ref="INM1:INP1"/>
    <mergeCell ref="INQ1:INT1"/>
    <mergeCell ref="INU1:INX1"/>
    <mergeCell ref="INY1:IOB1"/>
    <mergeCell ref="IOC1:IOF1"/>
    <mergeCell ref="IMS1:IMV1"/>
    <mergeCell ref="IMW1:IMZ1"/>
    <mergeCell ref="INA1:IND1"/>
    <mergeCell ref="INE1:INH1"/>
    <mergeCell ref="INI1:INL1"/>
    <mergeCell ref="ILY1:IMB1"/>
    <mergeCell ref="IMC1:IMF1"/>
    <mergeCell ref="IMG1:IMJ1"/>
    <mergeCell ref="IMK1:IMN1"/>
    <mergeCell ref="IMO1:IMR1"/>
    <mergeCell ref="ILE1:ILH1"/>
    <mergeCell ref="ILI1:ILL1"/>
    <mergeCell ref="ILM1:ILP1"/>
    <mergeCell ref="ILQ1:ILT1"/>
    <mergeCell ref="ILU1:ILX1"/>
    <mergeCell ref="IKK1:IKN1"/>
    <mergeCell ref="IKO1:IKR1"/>
    <mergeCell ref="IKS1:IKV1"/>
    <mergeCell ref="IKW1:IKZ1"/>
    <mergeCell ref="ILA1:ILD1"/>
    <mergeCell ref="IJQ1:IJT1"/>
    <mergeCell ref="IJU1:IJX1"/>
    <mergeCell ref="IJY1:IKB1"/>
    <mergeCell ref="IKC1:IKF1"/>
    <mergeCell ref="IKG1:IKJ1"/>
    <mergeCell ref="IIW1:IIZ1"/>
    <mergeCell ref="IJA1:IJD1"/>
    <mergeCell ref="IJE1:IJH1"/>
    <mergeCell ref="IJI1:IJL1"/>
    <mergeCell ref="IJM1:IJP1"/>
    <mergeCell ref="IIC1:IIF1"/>
    <mergeCell ref="IIG1:IIJ1"/>
    <mergeCell ref="IIK1:IIN1"/>
    <mergeCell ref="IIO1:IIR1"/>
    <mergeCell ref="IIS1:IIV1"/>
    <mergeCell ref="IHI1:IHL1"/>
    <mergeCell ref="IHM1:IHP1"/>
    <mergeCell ref="IHQ1:IHT1"/>
    <mergeCell ref="IHU1:IHX1"/>
    <mergeCell ref="IHY1:IIB1"/>
    <mergeCell ref="IGO1:IGR1"/>
    <mergeCell ref="IGS1:IGV1"/>
    <mergeCell ref="IGW1:IGZ1"/>
    <mergeCell ref="IHA1:IHD1"/>
    <mergeCell ref="IHE1:IHH1"/>
    <mergeCell ref="IFU1:IFX1"/>
    <mergeCell ref="IFY1:IGB1"/>
    <mergeCell ref="IGC1:IGF1"/>
    <mergeCell ref="IGG1:IGJ1"/>
    <mergeCell ref="IGK1:IGN1"/>
    <mergeCell ref="IFA1:IFD1"/>
    <mergeCell ref="IFE1:IFH1"/>
    <mergeCell ref="IFI1:IFL1"/>
    <mergeCell ref="IFM1:IFP1"/>
    <mergeCell ref="IFQ1:IFT1"/>
    <mergeCell ref="IEG1:IEJ1"/>
    <mergeCell ref="IEK1:IEN1"/>
    <mergeCell ref="IEO1:IER1"/>
    <mergeCell ref="IES1:IEV1"/>
    <mergeCell ref="IEW1:IEZ1"/>
    <mergeCell ref="IDM1:IDP1"/>
    <mergeCell ref="IDQ1:IDT1"/>
    <mergeCell ref="IDU1:IDX1"/>
    <mergeCell ref="IDY1:IEB1"/>
    <mergeCell ref="IEC1:IEF1"/>
    <mergeCell ref="ICS1:ICV1"/>
    <mergeCell ref="ICW1:ICZ1"/>
    <mergeCell ref="IDA1:IDD1"/>
    <mergeCell ref="IDE1:IDH1"/>
    <mergeCell ref="IDI1:IDL1"/>
    <mergeCell ref="IBY1:ICB1"/>
    <mergeCell ref="ICC1:ICF1"/>
    <mergeCell ref="ICG1:ICJ1"/>
    <mergeCell ref="ICK1:ICN1"/>
    <mergeCell ref="ICO1:ICR1"/>
    <mergeCell ref="IBE1:IBH1"/>
    <mergeCell ref="IBI1:IBL1"/>
    <mergeCell ref="IBM1:IBP1"/>
    <mergeCell ref="IBQ1:IBT1"/>
    <mergeCell ref="IBU1:IBX1"/>
    <mergeCell ref="IAK1:IAN1"/>
    <mergeCell ref="IAO1:IAR1"/>
    <mergeCell ref="IAS1:IAV1"/>
    <mergeCell ref="IAW1:IAZ1"/>
    <mergeCell ref="IBA1:IBD1"/>
    <mergeCell ref="HZQ1:HZT1"/>
    <mergeCell ref="HZU1:HZX1"/>
    <mergeCell ref="HZY1:IAB1"/>
    <mergeCell ref="IAC1:IAF1"/>
    <mergeCell ref="IAG1:IAJ1"/>
    <mergeCell ref="HYW1:HYZ1"/>
    <mergeCell ref="HZA1:HZD1"/>
    <mergeCell ref="HZE1:HZH1"/>
    <mergeCell ref="HZI1:HZL1"/>
    <mergeCell ref="HZM1:HZP1"/>
    <mergeCell ref="HYC1:HYF1"/>
    <mergeCell ref="HYG1:HYJ1"/>
    <mergeCell ref="HYK1:HYN1"/>
    <mergeCell ref="HYO1:HYR1"/>
    <mergeCell ref="HYS1:HYV1"/>
    <mergeCell ref="HXI1:HXL1"/>
    <mergeCell ref="HXM1:HXP1"/>
    <mergeCell ref="HXQ1:HXT1"/>
    <mergeCell ref="HXU1:HXX1"/>
    <mergeCell ref="HXY1:HYB1"/>
    <mergeCell ref="HWO1:HWR1"/>
    <mergeCell ref="HWS1:HWV1"/>
    <mergeCell ref="HWW1:HWZ1"/>
    <mergeCell ref="HXA1:HXD1"/>
    <mergeCell ref="HXE1:HXH1"/>
    <mergeCell ref="HVU1:HVX1"/>
    <mergeCell ref="HVY1:HWB1"/>
    <mergeCell ref="HWC1:HWF1"/>
    <mergeCell ref="HWG1:HWJ1"/>
    <mergeCell ref="HWK1:HWN1"/>
    <mergeCell ref="HVA1:HVD1"/>
    <mergeCell ref="HVE1:HVH1"/>
    <mergeCell ref="HVI1:HVL1"/>
    <mergeCell ref="HVM1:HVP1"/>
    <mergeCell ref="HVQ1:HVT1"/>
    <mergeCell ref="HUG1:HUJ1"/>
    <mergeCell ref="HUK1:HUN1"/>
    <mergeCell ref="HUO1:HUR1"/>
    <mergeCell ref="HUS1:HUV1"/>
    <mergeCell ref="HUW1:HUZ1"/>
    <mergeCell ref="HTM1:HTP1"/>
    <mergeCell ref="HTQ1:HTT1"/>
    <mergeCell ref="HTU1:HTX1"/>
    <mergeCell ref="HTY1:HUB1"/>
    <mergeCell ref="HUC1:HUF1"/>
    <mergeCell ref="HSS1:HSV1"/>
    <mergeCell ref="HSW1:HSZ1"/>
    <mergeCell ref="HTA1:HTD1"/>
    <mergeCell ref="HTE1:HTH1"/>
    <mergeCell ref="HTI1:HTL1"/>
    <mergeCell ref="HRY1:HSB1"/>
    <mergeCell ref="HSC1:HSF1"/>
    <mergeCell ref="HSG1:HSJ1"/>
    <mergeCell ref="HSK1:HSN1"/>
    <mergeCell ref="HSO1:HSR1"/>
    <mergeCell ref="HRE1:HRH1"/>
    <mergeCell ref="HRI1:HRL1"/>
    <mergeCell ref="HRM1:HRP1"/>
    <mergeCell ref="HRQ1:HRT1"/>
    <mergeCell ref="HRU1:HRX1"/>
    <mergeCell ref="HQK1:HQN1"/>
    <mergeCell ref="HQO1:HQR1"/>
    <mergeCell ref="HQS1:HQV1"/>
    <mergeCell ref="HQW1:HQZ1"/>
    <mergeCell ref="HRA1:HRD1"/>
    <mergeCell ref="HPQ1:HPT1"/>
    <mergeCell ref="HPU1:HPX1"/>
    <mergeCell ref="HPY1:HQB1"/>
    <mergeCell ref="HQC1:HQF1"/>
    <mergeCell ref="HQG1:HQJ1"/>
    <mergeCell ref="HOW1:HOZ1"/>
    <mergeCell ref="HPA1:HPD1"/>
    <mergeCell ref="HPE1:HPH1"/>
    <mergeCell ref="HPI1:HPL1"/>
    <mergeCell ref="HPM1:HPP1"/>
    <mergeCell ref="HOC1:HOF1"/>
    <mergeCell ref="HOG1:HOJ1"/>
    <mergeCell ref="HOK1:HON1"/>
    <mergeCell ref="HOO1:HOR1"/>
    <mergeCell ref="HOS1:HOV1"/>
    <mergeCell ref="HNI1:HNL1"/>
    <mergeCell ref="HNM1:HNP1"/>
    <mergeCell ref="HNQ1:HNT1"/>
    <mergeCell ref="HNU1:HNX1"/>
    <mergeCell ref="HNY1:HOB1"/>
    <mergeCell ref="HMO1:HMR1"/>
    <mergeCell ref="HMS1:HMV1"/>
    <mergeCell ref="HMW1:HMZ1"/>
    <mergeCell ref="HNA1:HND1"/>
    <mergeCell ref="HNE1:HNH1"/>
    <mergeCell ref="HLU1:HLX1"/>
    <mergeCell ref="HLY1:HMB1"/>
    <mergeCell ref="HMC1:HMF1"/>
    <mergeCell ref="HMG1:HMJ1"/>
    <mergeCell ref="HMK1:HMN1"/>
    <mergeCell ref="HLA1:HLD1"/>
    <mergeCell ref="HLE1:HLH1"/>
    <mergeCell ref="HLI1:HLL1"/>
    <mergeCell ref="HLM1:HLP1"/>
    <mergeCell ref="HLQ1:HLT1"/>
    <mergeCell ref="HKG1:HKJ1"/>
    <mergeCell ref="HKK1:HKN1"/>
    <mergeCell ref="HKO1:HKR1"/>
    <mergeCell ref="HKS1:HKV1"/>
    <mergeCell ref="HKW1:HKZ1"/>
    <mergeCell ref="HJM1:HJP1"/>
    <mergeCell ref="HJQ1:HJT1"/>
    <mergeCell ref="HJU1:HJX1"/>
    <mergeCell ref="HJY1:HKB1"/>
    <mergeCell ref="HKC1:HKF1"/>
    <mergeCell ref="HIS1:HIV1"/>
    <mergeCell ref="HIW1:HIZ1"/>
    <mergeCell ref="HJA1:HJD1"/>
    <mergeCell ref="HJE1:HJH1"/>
    <mergeCell ref="HJI1:HJL1"/>
    <mergeCell ref="HHY1:HIB1"/>
    <mergeCell ref="HIC1:HIF1"/>
    <mergeCell ref="HIG1:HIJ1"/>
    <mergeCell ref="HIK1:HIN1"/>
    <mergeCell ref="HIO1:HIR1"/>
    <mergeCell ref="HHE1:HHH1"/>
    <mergeCell ref="HHI1:HHL1"/>
    <mergeCell ref="HHM1:HHP1"/>
    <mergeCell ref="HHQ1:HHT1"/>
    <mergeCell ref="HHU1:HHX1"/>
    <mergeCell ref="HGK1:HGN1"/>
    <mergeCell ref="HGO1:HGR1"/>
    <mergeCell ref="HGS1:HGV1"/>
    <mergeCell ref="HGW1:HGZ1"/>
    <mergeCell ref="HHA1:HHD1"/>
    <mergeCell ref="HFQ1:HFT1"/>
    <mergeCell ref="HFU1:HFX1"/>
    <mergeCell ref="HFY1:HGB1"/>
    <mergeCell ref="HGC1:HGF1"/>
    <mergeCell ref="HGG1:HGJ1"/>
    <mergeCell ref="HEW1:HEZ1"/>
    <mergeCell ref="HFA1:HFD1"/>
    <mergeCell ref="HFE1:HFH1"/>
    <mergeCell ref="HFI1:HFL1"/>
    <mergeCell ref="HFM1:HFP1"/>
    <mergeCell ref="HEC1:HEF1"/>
    <mergeCell ref="HEG1:HEJ1"/>
    <mergeCell ref="HEK1:HEN1"/>
    <mergeCell ref="HEO1:HER1"/>
    <mergeCell ref="HES1:HEV1"/>
    <mergeCell ref="HDI1:HDL1"/>
    <mergeCell ref="HDM1:HDP1"/>
    <mergeCell ref="HDQ1:HDT1"/>
    <mergeCell ref="HDU1:HDX1"/>
    <mergeCell ref="HDY1:HEB1"/>
    <mergeCell ref="HCO1:HCR1"/>
    <mergeCell ref="HCS1:HCV1"/>
    <mergeCell ref="HCW1:HCZ1"/>
    <mergeCell ref="HDA1:HDD1"/>
    <mergeCell ref="HDE1:HDH1"/>
    <mergeCell ref="HBU1:HBX1"/>
    <mergeCell ref="HBY1:HCB1"/>
    <mergeCell ref="HCC1:HCF1"/>
    <mergeCell ref="HCG1:HCJ1"/>
    <mergeCell ref="HCK1:HCN1"/>
    <mergeCell ref="HBA1:HBD1"/>
    <mergeCell ref="HBE1:HBH1"/>
    <mergeCell ref="HBI1:HBL1"/>
    <mergeCell ref="HBM1:HBP1"/>
    <mergeCell ref="HBQ1:HBT1"/>
    <mergeCell ref="HAG1:HAJ1"/>
    <mergeCell ref="HAK1:HAN1"/>
    <mergeCell ref="HAO1:HAR1"/>
    <mergeCell ref="HAS1:HAV1"/>
    <mergeCell ref="HAW1:HAZ1"/>
    <mergeCell ref="GZM1:GZP1"/>
    <mergeCell ref="GZQ1:GZT1"/>
    <mergeCell ref="GZU1:GZX1"/>
    <mergeCell ref="GZY1:HAB1"/>
    <mergeCell ref="HAC1:HAF1"/>
    <mergeCell ref="GYS1:GYV1"/>
    <mergeCell ref="GYW1:GYZ1"/>
    <mergeCell ref="GZA1:GZD1"/>
    <mergeCell ref="GZE1:GZH1"/>
    <mergeCell ref="GZI1:GZL1"/>
    <mergeCell ref="GXY1:GYB1"/>
    <mergeCell ref="GYC1:GYF1"/>
    <mergeCell ref="GYG1:GYJ1"/>
    <mergeCell ref="GYK1:GYN1"/>
    <mergeCell ref="GYO1:GYR1"/>
    <mergeCell ref="GXE1:GXH1"/>
    <mergeCell ref="GXI1:GXL1"/>
    <mergeCell ref="GXM1:GXP1"/>
    <mergeCell ref="GXQ1:GXT1"/>
    <mergeCell ref="GXU1:GXX1"/>
    <mergeCell ref="GWK1:GWN1"/>
    <mergeCell ref="GWO1:GWR1"/>
    <mergeCell ref="GWS1:GWV1"/>
    <mergeCell ref="GWW1:GWZ1"/>
    <mergeCell ref="GXA1:GXD1"/>
    <mergeCell ref="GVQ1:GVT1"/>
    <mergeCell ref="GVU1:GVX1"/>
    <mergeCell ref="GVY1:GWB1"/>
    <mergeCell ref="GWC1:GWF1"/>
    <mergeCell ref="GWG1:GWJ1"/>
    <mergeCell ref="GUW1:GUZ1"/>
    <mergeCell ref="GVA1:GVD1"/>
    <mergeCell ref="GVE1:GVH1"/>
    <mergeCell ref="GVI1:GVL1"/>
    <mergeCell ref="GVM1:GVP1"/>
    <mergeCell ref="GUC1:GUF1"/>
    <mergeCell ref="GUG1:GUJ1"/>
    <mergeCell ref="GUK1:GUN1"/>
    <mergeCell ref="GUO1:GUR1"/>
    <mergeCell ref="GUS1:GUV1"/>
    <mergeCell ref="GTI1:GTL1"/>
    <mergeCell ref="GTM1:GTP1"/>
    <mergeCell ref="GTQ1:GTT1"/>
    <mergeCell ref="GTU1:GTX1"/>
    <mergeCell ref="GTY1:GUB1"/>
    <mergeCell ref="GSO1:GSR1"/>
    <mergeCell ref="GSS1:GSV1"/>
    <mergeCell ref="GSW1:GSZ1"/>
    <mergeCell ref="GTA1:GTD1"/>
    <mergeCell ref="GTE1:GTH1"/>
    <mergeCell ref="GRU1:GRX1"/>
    <mergeCell ref="GRY1:GSB1"/>
    <mergeCell ref="GSC1:GSF1"/>
    <mergeCell ref="GSG1:GSJ1"/>
    <mergeCell ref="GSK1:GSN1"/>
    <mergeCell ref="GRA1:GRD1"/>
    <mergeCell ref="GRE1:GRH1"/>
    <mergeCell ref="GRI1:GRL1"/>
    <mergeCell ref="GRM1:GRP1"/>
    <mergeCell ref="GRQ1:GRT1"/>
    <mergeCell ref="GQG1:GQJ1"/>
    <mergeCell ref="GQK1:GQN1"/>
    <mergeCell ref="GQO1:GQR1"/>
    <mergeCell ref="GQS1:GQV1"/>
    <mergeCell ref="GQW1:GQZ1"/>
    <mergeCell ref="GPM1:GPP1"/>
    <mergeCell ref="GPQ1:GPT1"/>
    <mergeCell ref="GPU1:GPX1"/>
    <mergeCell ref="GPY1:GQB1"/>
    <mergeCell ref="GQC1:GQF1"/>
    <mergeCell ref="GOS1:GOV1"/>
    <mergeCell ref="GOW1:GOZ1"/>
    <mergeCell ref="GPA1:GPD1"/>
    <mergeCell ref="GPE1:GPH1"/>
    <mergeCell ref="GPI1:GPL1"/>
    <mergeCell ref="GNY1:GOB1"/>
    <mergeCell ref="GOC1:GOF1"/>
    <mergeCell ref="GOG1:GOJ1"/>
    <mergeCell ref="GOK1:GON1"/>
    <mergeCell ref="GOO1:GOR1"/>
    <mergeCell ref="GNE1:GNH1"/>
    <mergeCell ref="GNI1:GNL1"/>
    <mergeCell ref="GNM1:GNP1"/>
    <mergeCell ref="GNQ1:GNT1"/>
    <mergeCell ref="GNU1:GNX1"/>
    <mergeCell ref="GMK1:GMN1"/>
    <mergeCell ref="GMO1:GMR1"/>
    <mergeCell ref="GMS1:GMV1"/>
    <mergeCell ref="GMW1:GMZ1"/>
    <mergeCell ref="GNA1:GND1"/>
    <mergeCell ref="GLQ1:GLT1"/>
    <mergeCell ref="GLU1:GLX1"/>
    <mergeCell ref="GLY1:GMB1"/>
    <mergeCell ref="GMC1:GMF1"/>
    <mergeCell ref="GMG1:GMJ1"/>
    <mergeCell ref="GKW1:GKZ1"/>
    <mergeCell ref="GLA1:GLD1"/>
    <mergeCell ref="GLE1:GLH1"/>
    <mergeCell ref="GLI1:GLL1"/>
    <mergeCell ref="GLM1:GLP1"/>
    <mergeCell ref="GKC1:GKF1"/>
    <mergeCell ref="GKG1:GKJ1"/>
    <mergeCell ref="GKK1:GKN1"/>
    <mergeCell ref="GKO1:GKR1"/>
    <mergeCell ref="GKS1:GKV1"/>
    <mergeCell ref="GJI1:GJL1"/>
    <mergeCell ref="GJM1:GJP1"/>
    <mergeCell ref="GJQ1:GJT1"/>
    <mergeCell ref="GJU1:GJX1"/>
    <mergeCell ref="GJY1:GKB1"/>
    <mergeCell ref="GIO1:GIR1"/>
    <mergeCell ref="GIS1:GIV1"/>
    <mergeCell ref="GIW1:GIZ1"/>
    <mergeCell ref="GJA1:GJD1"/>
    <mergeCell ref="GJE1:GJH1"/>
    <mergeCell ref="GHU1:GHX1"/>
    <mergeCell ref="GHY1:GIB1"/>
    <mergeCell ref="GIC1:GIF1"/>
    <mergeCell ref="GIG1:GIJ1"/>
    <mergeCell ref="GIK1:GIN1"/>
    <mergeCell ref="GHA1:GHD1"/>
    <mergeCell ref="GHE1:GHH1"/>
    <mergeCell ref="GHI1:GHL1"/>
    <mergeCell ref="GHM1:GHP1"/>
    <mergeCell ref="GHQ1:GHT1"/>
    <mergeCell ref="GGG1:GGJ1"/>
    <mergeCell ref="GGK1:GGN1"/>
    <mergeCell ref="GGO1:GGR1"/>
    <mergeCell ref="GGS1:GGV1"/>
    <mergeCell ref="GGW1:GGZ1"/>
    <mergeCell ref="GFM1:GFP1"/>
    <mergeCell ref="GFQ1:GFT1"/>
    <mergeCell ref="GFU1:GFX1"/>
    <mergeCell ref="GFY1:GGB1"/>
    <mergeCell ref="GGC1:GGF1"/>
    <mergeCell ref="GES1:GEV1"/>
    <mergeCell ref="GEW1:GEZ1"/>
    <mergeCell ref="GFA1:GFD1"/>
    <mergeCell ref="GFE1:GFH1"/>
    <mergeCell ref="GFI1:GFL1"/>
    <mergeCell ref="GDY1:GEB1"/>
    <mergeCell ref="GEC1:GEF1"/>
    <mergeCell ref="GEG1:GEJ1"/>
    <mergeCell ref="GEK1:GEN1"/>
    <mergeCell ref="GEO1:GER1"/>
    <mergeCell ref="GDE1:GDH1"/>
    <mergeCell ref="GDI1:GDL1"/>
    <mergeCell ref="GDM1:GDP1"/>
    <mergeCell ref="GDQ1:GDT1"/>
    <mergeCell ref="GDU1:GDX1"/>
    <mergeCell ref="GCK1:GCN1"/>
    <mergeCell ref="GCO1:GCR1"/>
    <mergeCell ref="GCS1:GCV1"/>
    <mergeCell ref="GCW1:GCZ1"/>
    <mergeCell ref="GDA1:GDD1"/>
    <mergeCell ref="GBQ1:GBT1"/>
    <mergeCell ref="GBU1:GBX1"/>
    <mergeCell ref="GBY1:GCB1"/>
    <mergeCell ref="GCC1:GCF1"/>
    <mergeCell ref="GCG1:GCJ1"/>
    <mergeCell ref="GAW1:GAZ1"/>
    <mergeCell ref="GBA1:GBD1"/>
    <mergeCell ref="GBE1:GBH1"/>
    <mergeCell ref="GBI1:GBL1"/>
    <mergeCell ref="GBM1:GBP1"/>
    <mergeCell ref="GAC1:GAF1"/>
    <mergeCell ref="GAG1:GAJ1"/>
    <mergeCell ref="GAK1:GAN1"/>
    <mergeCell ref="GAO1:GAR1"/>
    <mergeCell ref="GAS1:GAV1"/>
    <mergeCell ref="FZI1:FZL1"/>
    <mergeCell ref="FZM1:FZP1"/>
    <mergeCell ref="FZQ1:FZT1"/>
    <mergeCell ref="FZU1:FZX1"/>
    <mergeCell ref="FZY1:GAB1"/>
    <mergeCell ref="FYO1:FYR1"/>
    <mergeCell ref="FYS1:FYV1"/>
    <mergeCell ref="FYW1:FYZ1"/>
    <mergeCell ref="FZA1:FZD1"/>
    <mergeCell ref="FZE1:FZH1"/>
    <mergeCell ref="FXU1:FXX1"/>
    <mergeCell ref="FXY1:FYB1"/>
    <mergeCell ref="FYC1:FYF1"/>
    <mergeCell ref="FYG1:FYJ1"/>
    <mergeCell ref="FYK1:FYN1"/>
    <mergeCell ref="FXA1:FXD1"/>
    <mergeCell ref="FXE1:FXH1"/>
    <mergeCell ref="FXI1:FXL1"/>
    <mergeCell ref="FXM1:FXP1"/>
    <mergeCell ref="FXQ1:FXT1"/>
    <mergeCell ref="FWG1:FWJ1"/>
    <mergeCell ref="FWK1:FWN1"/>
    <mergeCell ref="FWO1:FWR1"/>
    <mergeCell ref="FWS1:FWV1"/>
    <mergeCell ref="FWW1:FWZ1"/>
    <mergeCell ref="FVM1:FVP1"/>
    <mergeCell ref="FVQ1:FVT1"/>
    <mergeCell ref="FVU1:FVX1"/>
    <mergeCell ref="FVY1:FWB1"/>
    <mergeCell ref="FWC1:FWF1"/>
    <mergeCell ref="FUS1:FUV1"/>
    <mergeCell ref="FUW1:FUZ1"/>
    <mergeCell ref="FVA1:FVD1"/>
    <mergeCell ref="FVE1:FVH1"/>
    <mergeCell ref="FVI1:FVL1"/>
    <mergeCell ref="FTY1:FUB1"/>
    <mergeCell ref="FUC1:FUF1"/>
    <mergeCell ref="FUG1:FUJ1"/>
    <mergeCell ref="FUK1:FUN1"/>
    <mergeCell ref="FUO1:FUR1"/>
    <mergeCell ref="FTE1:FTH1"/>
    <mergeCell ref="FTI1:FTL1"/>
    <mergeCell ref="FTM1:FTP1"/>
    <mergeCell ref="FTQ1:FTT1"/>
    <mergeCell ref="FTU1:FTX1"/>
    <mergeCell ref="FSK1:FSN1"/>
    <mergeCell ref="FSO1:FSR1"/>
    <mergeCell ref="FSS1:FSV1"/>
    <mergeCell ref="FSW1:FSZ1"/>
    <mergeCell ref="FTA1:FTD1"/>
    <mergeCell ref="FRQ1:FRT1"/>
    <mergeCell ref="FRU1:FRX1"/>
    <mergeCell ref="FRY1:FSB1"/>
    <mergeCell ref="FSC1:FSF1"/>
    <mergeCell ref="FSG1:FSJ1"/>
    <mergeCell ref="FQW1:FQZ1"/>
    <mergeCell ref="FRA1:FRD1"/>
    <mergeCell ref="FRE1:FRH1"/>
    <mergeCell ref="FRI1:FRL1"/>
    <mergeCell ref="FRM1:FRP1"/>
    <mergeCell ref="FQC1:FQF1"/>
    <mergeCell ref="FQG1:FQJ1"/>
    <mergeCell ref="FQK1:FQN1"/>
    <mergeCell ref="FQO1:FQR1"/>
    <mergeCell ref="FQS1:FQV1"/>
    <mergeCell ref="FPI1:FPL1"/>
    <mergeCell ref="FPM1:FPP1"/>
    <mergeCell ref="FPQ1:FPT1"/>
    <mergeCell ref="FPU1:FPX1"/>
    <mergeCell ref="FPY1:FQB1"/>
    <mergeCell ref="FOO1:FOR1"/>
    <mergeCell ref="FOS1:FOV1"/>
    <mergeCell ref="FOW1:FOZ1"/>
    <mergeCell ref="FPA1:FPD1"/>
    <mergeCell ref="FPE1:FPH1"/>
    <mergeCell ref="FNU1:FNX1"/>
    <mergeCell ref="FNY1:FOB1"/>
    <mergeCell ref="FOC1:FOF1"/>
    <mergeCell ref="FOG1:FOJ1"/>
    <mergeCell ref="FOK1:FON1"/>
    <mergeCell ref="FNA1:FND1"/>
    <mergeCell ref="FNE1:FNH1"/>
    <mergeCell ref="FNI1:FNL1"/>
    <mergeCell ref="FNM1:FNP1"/>
    <mergeCell ref="FNQ1:FNT1"/>
    <mergeCell ref="FMG1:FMJ1"/>
    <mergeCell ref="FMK1:FMN1"/>
    <mergeCell ref="FMO1:FMR1"/>
    <mergeCell ref="FMS1:FMV1"/>
    <mergeCell ref="FMW1:FMZ1"/>
    <mergeCell ref="FLM1:FLP1"/>
    <mergeCell ref="FLQ1:FLT1"/>
    <mergeCell ref="FLU1:FLX1"/>
    <mergeCell ref="FLY1:FMB1"/>
    <mergeCell ref="FMC1:FMF1"/>
    <mergeCell ref="FKS1:FKV1"/>
    <mergeCell ref="FKW1:FKZ1"/>
    <mergeCell ref="FLA1:FLD1"/>
    <mergeCell ref="FLE1:FLH1"/>
    <mergeCell ref="FLI1:FLL1"/>
    <mergeCell ref="FJY1:FKB1"/>
    <mergeCell ref="FKC1:FKF1"/>
    <mergeCell ref="FKG1:FKJ1"/>
    <mergeCell ref="FKK1:FKN1"/>
    <mergeCell ref="FKO1:FKR1"/>
    <mergeCell ref="FJE1:FJH1"/>
    <mergeCell ref="FJI1:FJL1"/>
    <mergeCell ref="FJM1:FJP1"/>
    <mergeCell ref="FJQ1:FJT1"/>
    <mergeCell ref="FJU1:FJX1"/>
    <mergeCell ref="FIK1:FIN1"/>
    <mergeCell ref="FIO1:FIR1"/>
    <mergeCell ref="FIS1:FIV1"/>
    <mergeCell ref="FIW1:FIZ1"/>
    <mergeCell ref="FJA1:FJD1"/>
    <mergeCell ref="FHQ1:FHT1"/>
    <mergeCell ref="FHU1:FHX1"/>
    <mergeCell ref="FHY1:FIB1"/>
    <mergeCell ref="FIC1:FIF1"/>
    <mergeCell ref="FIG1:FIJ1"/>
    <mergeCell ref="FGW1:FGZ1"/>
    <mergeCell ref="FHA1:FHD1"/>
    <mergeCell ref="FHE1:FHH1"/>
    <mergeCell ref="FHI1:FHL1"/>
    <mergeCell ref="FHM1:FHP1"/>
    <mergeCell ref="FGC1:FGF1"/>
    <mergeCell ref="FGG1:FGJ1"/>
    <mergeCell ref="FGK1:FGN1"/>
    <mergeCell ref="FGO1:FGR1"/>
    <mergeCell ref="FGS1:FGV1"/>
    <mergeCell ref="FFI1:FFL1"/>
    <mergeCell ref="FFM1:FFP1"/>
    <mergeCell ref="FFQ1:FFT1"/>
    <mergeCell ref="FFU1:FFX1"/>
    <mergeCell ref="FFY1:FGB1"/>
    <mergeCell ref="FEO1:FER1"/>
    <mergeCell ref="FES1:FEV1"/>
    <mergeCell ref="FEW1:FEZ1"/>
    <mergeCell ref="FFA1:FFD1"/>
    <mergeCell ref="FFE1:FFH1"/>
    <mergeCell ref="FDU1:FDX1"/>
    <mergeCell ref="FDY1:FEB1"/>
    <mergeCell ref="FEC1:FEF1"/>
    <mergeCell ref="FEG1:FEJ1"/>
    <mergeCell ref="FEK1:FEN1"/>
    <mergeCell ref="FDA1:FDD1"/>
    <mergeCell ref="FDE1:FDH1"/>
    <mergeCell ref="FDI1:FDL1"/>
    <mergeCell ref="FDM1:FDP1"/>
    <mergeCell ref="FDQ1:FDT1"/>
    <mergeCell ref="FCG1:FCJ1"/>
    <mergeCell ref="FCK1:FCN1"/>
    <mergeCell ref="FCO1:FCR1"/>
    <mergeCell ref="FCS1:FCV1"/>
    <mergeCell ref="FCW1:FCZ1"/>
    <mergeCell ref="FBM1:FBP1"/>
    <mergeCell ref="FBQ1:FBT1"/>
    <mergeCell ref="FBU1:FBX1"/>
    <mergeCell ref="FBY1:FCB1"/>
    <mergeCell ref="FCC1:FCF1"/>
    <mergeCell ref="FAS1:FAV1"/>
    <mergeCell ref="FAW1:FAZ1"/>
    <mergeCell ref="FBA1:FBD1"/>
    <mergeCell ref="FBE1:FBH1"/>
    <mergeCell ref="FBI1:FBL1"/>
    <mergeCell ref="EZY1:FAB1"/>
    <mergeCell ref="FAC1:FAF1"/>
    <mergeCell ref="FAG1:FAJ1"/>
    <mergeCell ref="FAK1:FAN1"/>
    <mergeCell ref="FAO1:FAR1"/>
    <mergeCell ref="EZE1:EZH1"/>
    <mergeCell ref="EZI1:EZL1"/>
    <mergeCell ref="EZM1:EZP1"/>
    <mergeCell ref="EZQ1:EZT1"/>
    <mergeCell ref="EZU1:EZX1"/>
    <mergeCell ref="EYK1:EYN1"/>
    <mergeCell ref="EYO1:EYR1"/>
    <mergeCell ref="EYS1:EYV1"/>
    <mergeCell ref="EYW1:EYZ1"/>
    <mergeCell ref="EZA1:EZD1"/>
    <mergeCell ref="EXQ1:EXT1"/>
    <mergeCell ref="EXU1:EXX1"/>
    <mergeCell ref="EXY1:EYB1"/>
    <mergeCell ref="EYC1:EYF1"/>
    <mergeCell ref="EYG1:EYJ1"/>
    <mergeCell ref="EWW1:EWZ1"/>
    <mergeCell ref="EXA1:EXD1"/>
    <mergeCell ref="EXE1:EXH1"/>
    <mergeCell ref="EXI1:EXL1"/>
    <mergeCell ref="EXM1:EXP1"/>
    <mergeCell ref="EWC1:EWF1"/>
    <mergeCell ref="EWG1:EWJ1"/>
    <mergeCell ref="EWK1:EWN1"/>
    <mergeCell ref="EWO1:EWR1"/>
    <mergeCell ref="EWS1:EWV1"/>
    <mergeCell ref="EVI1:EVL1"/>
    <mergeCell ref="EVM1:EVP1"/>
    <mergeCell ref="EVQ1:EVT1"/>
    <mergeCell ref="EVU1:EVX1"/>
    <mergeCell ref="EVY1:EWB1"/>
    <mergeCell ref="EUO1:EUR1"/>
    <mergeCell ref="EUS1:EUV1"/>
    <mergeCell ref="EUW1:EUZ1"/>
    <mergeCell ref="EVA1:EVD1"/>
    <mergeCell ref="EVE1:EVH1"/>
    <mergeCell ref="ETU1:ETX1"/>
    <mergeCell ref="ETY1:EUB1"/>
    <mergeCell ref="EUC1:EUF1"/>
    <mergeCell ref="EUG1:EUJ1"/>
    <mergeCell ref="EUK1:EUN1"/>
    <mergeCell ref="ETA1:ETD1"/>
    <mergeCell ref="ETE1:ETH1"/>
    <mergeCell ref="ETI1:ETL1"/>
    <mergeCell ref="ETM1:ETP1"/>
    <mergeCell ref="ETQ1:ETT1"/>
    <mergeCell ref="ESG1:ESJ1"/>
    <mergeCell ref="ESK1:ESN1"/>
    <mergeCell ref="ESO1:ESR1"/>
    <mergeCell ref="ESS1:ESV1"/>
    <mergeCell ref="ESW1:ESZ1"/>
    <mergeCell ref="ERM1:ERP1"/>
    <mergeCell ref="ERQ1:ERT1"/>
    <mergeCell ref="ERU1:ERX1"/>
    <mergeCell ref="ERY1:ESB1"/>
    <mergeCell ref="ESC1:ESF1"/>
    <mergeCell ref="EQS1:EQV1"/>
    <mergeCell ref="EQW1:EQZ1"/>
    <mergeCell ref="ERA1:ERD1"/>
    <mergeCell ref="ERE1:ERH1"/>
    <mergeCell ref="ERI1:ERL1"/>
    <mergeCell ref="EPY1:EQB1"/>
    <mergeCell ref="EQC1:EQF1"/>
    <mergeCell ref="EQG1:EQJ1"/>
    <mergeCell ref="EQK1:EQN1"/>
    <mergeCell ref="EQO1:EQR1"/>
    <mergeCell ref="EPE1:EPH1"/>
    <mergeCell ref="EPI1:EPL1"/>
    <mergeCell ref="EPM1:EPP1"/>
    <mergeCell ref="EPQ1:EPT1"/>
    <mergeCell ref="EPU1:EPX1"/>
    <mergeCell ref="EOK1:EON1"/>
    <mergeCell ref="EOO1:EOR1"/>
    <mergeCell ref="EOS1:EOV1"/>
    <mergeCell ref="EOW1:EOZ1"/>
    <mergeCell ref="EPA1:EPD1"/>
    <mergeCell ref="ENQ1:ENT1"/>
    <mergeCell ref="ENU1:ENX1"/>
    <mergeCell ref="ENY1:EOB1"/>
    <mergeCell ref="EOC1:EOF1"/>
    <mergeCell ref="EOG1:EOJ1"/>
    <mergeCell ref="EMW1:EMZ1"/>
    <mergeCell ref="ENA1:END1"/>
    <mergeCell ref="ENE1:ENH1"/>
    <mergeCell ref="ENI1:ENL1"/>
    <mergeCell ref="ENM1:ENP1"/>
    <mergeCell ref="EMC1:EMF1"/>
    <mergeCell ref="EMG1:EMJ1"/>
    <mergeCell ref="EMK1:EMN1"/>
    <mergeCell ref="EMO1:EMR1"/>
    <mergeCell ref="EMS1:EMV1"/>
    <mergeCell ref="ELI1:ELL1"/>
    <mergeCell ref="ELM1:ELP1"/>
    <mergeCell ref="ELQ1:ELT1"/>
    <mergeCell ref="ELU1:ELX1"/>
    <mergeCell ref="ELY1:EMB1"/>
    <mergeCell ref="EKO1:EKR1"/>
    <mergeCell ref="EKS1:EKV1"/>
    <mergeCell ref="EKW1:EKZ1"/>
    <mergeCell ref="ELA1:ELD1"/>
    <mergeCell ref="ELE1:ELH1"/>
    <mergeCell ref="EJU1:EJX1"/>
    <mergeCell ref="EJY1:EKB1"/>
    <mergeCell ref="EKC1:EKF1"/>
    <mergeCell ref="EKG1:EKJ1"/>
    <mergeCell ref="EKK1:EKN1"/>
    <mergeCell ref="EJA1:EJD1"/>
    <mergeCell ref="EJE1:EJH1"/>
    <mergeCell ref="EJI1:EJL1"/>
    <mergeCell ref="EJM1:EJP1"/>
    <mergeCell ref="EJQ1:EJT1"/>
    <mergeCell ref="EIG1:EIJ1"/>
    <mergeCell ref="EIK1:EIN1"/>
    <mergeCell ref="EIO1:EIR1"/>
    <mergeCell ref="EIS1:EIV1"/>
    <mergeCell ref="EIW1:EIZ1"/>
    <mergeCell ref="EHM1:EHP1"/>
    <mergeCell ref="EHQ1:EHT1"/>
    <mergeCell ref="EHU1:EHX1"/>
    <mergeCell ref="EHY1:EIB1"/>
    <mergeCell ref="EIC1:EIF1"/>
    <mergeCell ref="EGS1:EGV1"/>
    <mergeCell ref="EGW1:EGZ1"/>
    <mergeCell ref="EHA1:EHD1"/>
    <mergeCell ref="EHE1:EHH1"/>
    <mergeCell ref="EHI1:EHL1"/>
    <mergeCell ref="EFY1:EGB1"/>
    <mergeCell ref="EGC1:EGF1"/>
    <mergeCell ref="EGG1:EGJ1"/>
    <mergeCell ref="EGK1:EGN1"/>
    <mergeCell ref="EGO1:EGR1"/>
    <mergeCell ref="EFE1:EFH1"/>
    <mergeCell ref="EFI1:EFL1"/>
    <mergeCell ref="EFM1:EFP1"/>
    <mergeCell ref="EFQ1:EFT1"/>
    <mergeCell ref="EFU1:EFX1"/>
    <mergeCell ref="EEK1:EEN1"/>
    <mergeCell ref="EEO1:EER1"/>
    <mergeCell ref="EES1:EEV1"/>
    <mergeCell ref="EEW1:EEZ1"/>
    <mergeCell ref="EFA1:EFD1"/>
    <mergeCell ref="EDQ1:EDT1"/>
    <mergeCell ref="EDU1:EDX1"/>
    <mergeCell ref="EDY1:EEB1"/>
    <mergeCell ref="EEC1:EEF1"/>
    <mergeCell ref="EEG1:EEJ1"/>
    <mergeCell ref="ECW1:ECZ1"/>
    <mergeCell ref="EDA1:EDD1"/>
    <mergeCell ref="EDE1:EDH1"/>
    <mergeCell ref="EDI1:EDL1"/>
    <mergeCell ref="EDM1:EDP1"/>
    <mergeCell ref="ECC1:ECF1"/>
    <mergeCell ref="ECG1:ECJ1"/>
    <mergeCell ref="ECK1:ECN1"/>
    <mergeCell ref="ECO1:ECR1"/>
    <mergeCell ref="ECS1:ECV1"/>
    <mergeCell ref="EBI1:EBL1"/>
    <mergeCell ref="EBM1:EBP1"/>
    <mergeCell ref="EBQ1:EBT1"/>
    <mergeCell ref="EBU1:EBX1"/>
    <mergeCell ref="EBY1:ECB1"/>
    <mergeCell ref="EAO1:EAR1"/>
    <mergeCell ref="EAS1:EAV1"/>
    <mergeCell ref="EAW1:EAZ1"/>
    <mergeCell ref="EBA1:EBD1"/>
    <mergeCell ref="EBE1:EBH1"/>
    <mergeCell ref="DZU1:DZX1"/>
    <mergeCell ref="DZY1:EAB1"/>
    <mergeCell ref="EAC1:EAF1"/>
    <mergeCell ref="EAG1:EAJ1"/>
    <mergeCell ref="EAK1:EAN1"/>
    <mergeCell ref="DZA1:DZD1"/>
    <mergeCell ref="DZE1:DZH1"/>
    <mergeCell ref="DZI1:DZL1"/>
    <mergeCell ref="DZM1:DZP1"/>
    <mergeCell ref="DZQ1:DZT1"/>
    <mergeCell ref="DYG1:DYJ1"/>
    <mergeCell ref="DYK1:DYN1"/>
    <mergeCell ref="DYO1:DYR1"/>
    <mergeCell ref="DYS1:DYV1"/>
    <mergeCell ref="DYW1:DYZ1"/>
    <mergeCell ref="DXM1:DXP1"/>
    <mergeCell ref="DXQ1:DXT1"/>
    <mergeCell ref="DXU1:DXX1"/>
    <mergeCell ref="DXY1:DYB1"/>
    <mergeCell ref="DYC1:DYF1"/>
    <mergeCell ref="DWS1:DWV1"/>
    <mergeCell ref="DWW1:DWZ1"/>
    <mergeCell ref="DXA1:DXD1"/>
    <mergeCell ref="DXE1:DXH1"/>
    <mergeCell ref="DXI1:DXL1"/>
    <mergeCell ref="DVY1:DWB1"/>
    <mergeCell ref="DWC1:DWF1"/>
    <mergeCell ref="DWG1:DWJ1"/>
    <mergeCell ref="DWK1:DWN1"/>
    <mergeCell ref="DWO1:DWR1"/>
    <mergeCell ref="DVE1:DVH1"/>
    <mergeCell ref="DVI1:DVL1"/>
    <mergeCell ref="DVM1:DVP1"/>
    <mergeCell ref="DVQ1:DVT1"/>
    <mergeCell ref="DVU1:DVX1"/>
    <mergeCell ref="DUK1:DUN1"/>
    <mergeCell ref="DUO1:DUR1"/>
    <mergeCell ref="DUS1:DUV1"/>
    <mergeCell ref="DUW1:DUZ1"/>
    <mergeCell ref="DVA1:DVD1"/>
    <mergeCell ref="DTQ1:DTT1"/>
    <mergeCell ref="DTU1:DTX1"/>
    <mergeCell ref="DTY1:DUB1"/>
    <mergeCell ref="DUC1:DUF1"/>
    <mergeCell ref="DUG1:DUJ1"/>
    <mergeCell ref="DSW1:DSZ1"/>
    <mergeCell ref="DTA1:DTD1"/>
    <mergeCell ref="DTE1:DTH1"/>
    <mergeCell ref="DTI1:DTL1"/>
    <mergeCell ref="DTM1:DTP1"/>
    <mergeCell ref="DSC1:DSF1"/>
    <mergeCell ref="DSG1:DSJ1"/>
    <mergeCell ref="DSK1:DSN1"/>
    <mergeCell ref="DSO1:DSR1"/>
    <mergeCell ref="DSS1:DSV1"/>
    <mergeCell ref="DRI1:DRL1"/>
    <mergeCell ref="DRM1:DRP1"/>
    <mergeCell ref="DRQ1:DRT1"/>
    <mergeCell ref="DRU1:DRX1"/>
    <mergeCell ref="DRY1:DSB1"/>
    <mergeCell ref="DQO1:DQR1"/>
    <mergeCell ref="DQS1:DQV1"/>
    <mergeCell ref="DQW1:DQZ1"/>
    <mergeCell ref="DRA1:DRD1"/>
    <mergeCell ref="DRE1:DRH1"/>
    <mergeCell ref="DPU1:DPX1"/>
    <mergeCell ref="DPY1:DQB1"/>
    <mergeCell ref="DQC1:DQF1"/>
    <mergeCell ref="DQG1:DQJ1"/>
    <mergeCell ref="DQK1:DQN1"/>
    <mergeCell ref="DPA1:DPD1"/>
    <mergeCell ref="DPE1:DPH1"/>
    <mergeCell ref="DPI1:DPL1"/>
    <mergeCell ref="DPM1:DPP1"/>
    <mergeCell ref="DPQ1:DPT1"/>
    <mergeCell ref="DOG1:DOJ1"/>
    <mergeCell ref="DOK1:DON1"/>
    <mergeCell ref="DOO1:DOR1"/>
    <mergeCell ref="DOS1:DOV1"/>
    <mergeCell ref="DOW1:DOZ1"/>
    <mergeCell ref="DNM1:DNP1"/>
    <mergeCell ref="DNQ1:DNT1"/>
    <mergeCell ref="DNU1:DNX1"/>
    <mergeCell ref="DNY1:DOB1"/>
    <mergeCell ref="DOC1:DOF1"/>
    <mergeCell ref="DMS1:DMV1"/>
    <mergeCell ref="DMW1:DMZ1"/>
    <mergeCell ref="DNA1:DND1"/>
    <mergeCell ref="DNE1:DNH1"/>
    <mergeCell ref="DNI1:DNL1"/>
    <mergeCell ref="DLY1:DMB1"/>
    <mergeCell ref="DMC1:DMF1"/>
    <mergeCell ref="DMG1:DMJ1"/>
    <mergeCell ref="DMK1:DMN1"/>
    <mergeCell ref="DMO1:DMR1"/>
    <mergeCell ref="DLE1:DLH1"/>
    <mergeCell ref="DLI1:DLL1"/>
    <mergeCell ref="DLM1:DLP1"/>
    <mergeCell ref="DLQ1:DLT1"/>
    <mergeCell ref="DLU1:DLX1"/>
    <mergeCell ref="DKK1:DKN1"/>
    <mergeCell ref="DKO1:DKR1"/>
    <mergeCell ref="DKS1:DKV1"/>
    <mergeCell ref="DKW1:DKZ1"/>
    <mergeCell ref="DLA1:DLD1"/>
    <mergeCell ref="DJQ1:DJT1"/>
    <mergeCell ref="DJU1:DJX1"/>
    <mergeCell ref="DJY1:DKB1"/>
    <mergeCell ref="DKC1:DKF1"/>
    <mergeCell ref="DKG1:DKJ1"/>
    <mergeCell ref="DIW1:DIZ1"/>
    <mergeCell ref="DJA1:DJD1"/>
    <mergeCell ref="DJE1:DJH1"/>
    <mergeCell ref="DJI1:DJL1"/>
    <mergeCell ref="DJM1:DJP1"/>
    <mergeCell ref="DIC1:DIF1"/>
    <mergeCell ref="DIG1:DIJ1"/>
    <mergeCell ref="DIK1:DIN1"/>
    <mergeCell ref="DIO1:DIR1"/>
    <mergeCell ref="DIS1:DIV1"/>
    <mergeCell ref="DHI1:DHL1"/>
    <mergeCell ref="DHM1:DHP1"/>
    <mergeCell ref="DHQ1:DHT1"/>
    <mergeCell ref="DHU1:DHX1"/>
    <mergeCell ref="DHY1:DIB1"/>
    <mergeCell ref="DGO1:DGR1"/>
    <mergeCell ref="DGS1:DGV1"/>
    <mergeCell ref="DGW1:DGZ1"/>
    <mergeCell ref="DHA1:DHD1"/>
    <mergeCell ref="DHE1:DHH1"/>
    <mergeCell ref="DFU1:DFX1"/>
    <mergeCell ref="DFY1:DGB1"/>
    <mergeCell ref="DGC1:DGF1"/>
    <mergeCell ref="DGG1:DGJ1"/>
    <mergeCell ref="DGK1:DGN1"/>
    <mergeCell ref="DFA1:DFD1"/>
    <mergeCell ref="DFE1:DFH1"/>
    <mergeCell ref="DFI1:DFL1"/>
    <mergeCell ref="DFM1:DFP1"/>
    <mergeCell ref="DFQ1:DFT1"/>
    <mergeCell ref="DEG1:DEJ1"/>
    <mergeCell ref="DEK1:DEN1"/>
    <mergeCell ref="DEO1:DER1"/>
    <mergeCell ref="DES1:DEV1"/>
    <mergeCell ref="DEW1:DEZ1"/>
    <mergeCell ref="DDM1:DDP1"/>
    <mergeCell ref="DDQ1:DDT1"/>
    <mergeCell ref="DDU1:DDX1"/>
    <mergeCell ref="DDY1:DEB1"/>
    <mergeCell ref="DEC1:DEF1"/>
    <mergeCell ref="DCS1:DCV1"/>
    <mergeCell ref="DCW1:DCZ1"/>
    <mergeCell ref="DDA1:DDD1"/>
    <mergeCell ref="DDE1:DDH1"/>
    <mergeCell ref="DDI1:DDL1"/>
    <mergeCell ref="DBY1:DCB1"/>
    <mergeCell ref="DCC1:DCF1"/>
    <mergeCell ref="DCG1:DCJ1"/>
    <mergeCell ref="DCK1:DCN1"/>
    <mergeCell ref="DCO1:DCR1"/>
    <mergeCell ref="DBE1:DBH1"/>
    <mergeCell ref="DBI1:DBL1"/>
    <mergeCell ref="DBM1:DBP1"/>
    <mergeCell ref="DBQ1:DBT1"/>
    <mergeCell ref="DBU1:DBX1"/>
    <mergeCell ref="DAK1:DAN1"/>
    <mergeCell ref="DAO1:DAR1"/>
    <mergeCell ref="DAS1:DAV1"/>
    <mergeCell ref="DAW1:DAZ1"/>
    <mergeCell ref="DBA1:DBD1"/>
    <mergeCell ref="CZQ1:CZT1"/>
    <mergeCell ref="CZU1:CZX1"/>
    <mergeCell ref="CZY1:DAB1"/>
    <mergeCell ref="DAC1:DAF1"/>
    <mergeCell ref="DAG1:DAJ1"/>
    <mergeCell ref="CYW1:CYZ1"/>
    <mergeCell ref="CZA1:CZD1"/>
    <mergeCell ref="CZE1:CZH1"/>
    <mergeCell ref="CZI1:CZL1"/>
    <mergeCell ref="CZM1:CZP1"/>
    <mergeCell ref="CYC1:CYF1"/>
    <mergeCell ref="CYG1:CYJ1"/>
    <mergeCell ref="CYK1:CYN1"/>
    <mergeCell ref="CYO1:CYR1"/>
    <mergeCell ref="CYS1:CYV1"/>
    <mergeCell ref="CXI1:CXL1"/>
    <mergeCell ref="CXM1:CXP1"/>
    <mergeCell ref="CXQ1:CXT1"/>
    <mergeCell ref="CXU1:CXX1"/>
    <mergeCell ref="CXY1:CYB1"/>
    <mergeCell ref="CWO1:CWR1"/>
    <mergeCell ref="CWS1:CWV1"/>
    <mergeCell ref="CWW1:CWZ1"/>
    <mergeCell ref="CXA1:CXD1"/>
    <mergeCell ref="CXE1:CXH1"/>
    <mergeCell ref="CVU1:CVX1"/>
    <mergeCell ref="CVY1:CWB1"/>
    <mergeCell ref="CWC1:CWF1"/>
    <mergeCell ref="CWG1:CWJ1"/>
    <mergeCell ref="CWK1:CWN1"/>
    <mergeCell ref="CVA1:CVD1"/>
    <mergeCell ref="CVE1:CVH1"/>
    <mergeCell ref="CVI1:CVL1"/>
    <mergeCell ref="CVM1:CVP1"/>
    <mergeCell ref="CVQ1:CVT1"/>
    <mergeCell ref="CUG1:CUJ1"/>
    <mergeCell ref="CUK1:CUN1"/>
    <mergeCell ref="CUO1:CUR1"/>
    <mergeCell ref="CUS1:CUV1"/>
    <mergeCell ref="CUW1:CUZ1"/>
    <mergeCell ref="CTM1:CTP1"/>
    <mergeCell ref="CTQ1:CTT1"/>
    <mergeCell ref="CTU1:CTX1"/>
    <mergeCell ref="CTY1:CUB1"/>
    <mergeCell ref="CUC1:CUF1"/>
    <mergeCell ref="CSS1:CSV1"/>
    <mergeCell ref="CSW1:CSZ1"/>
    <mergeCell ref="CTA1:CTD1"/>
    <mergeCell ref="CTE1:CTH1"/>
    <mergeCell ref="CTI1:CTL1"/>
    <mergeCell ref="CRY1:CSB1"/>
    <mergeCell ref="CSC1:CSF1"/>
    <mergeCell ref="CSG1:CSJ1"/>
    <mergeCell ref="CSK1:CSN1"/>
    <mergeCell ref="CSO1:CSR1"/>
    <mergeCell ref="CRE1:CRH1"/>
    <mergeCell ref="CRI1:CRL1"/>
    <mergeCell ref="CRM1:CRP1"/>
    <mergeCell ref="CRQ1:CRT1"/>
    <mergeCell ref="CRU1:CRX1"/>
    <mergeCell ref="CQK1:CQN1"/>
    <mergeCell ref="CQO1:CQR1"/>
    <mergeCell ref="CQS1:CQV1"/>
    <mergeCell ref="CQW1:CQZ1"/>
    <mergeCell ref="CRA1:CRD1"/>
    <mergeCell ref="CPQ1:CPT1"/>
    <mergeCell ref="CPU1:CPX1"/>
    <mergeCell ref="CPY1:CQB1"/>
    <mergeCell ref="CQC1:CQF1"/>
    <mergeCell ref="CQG1:CQJ1"/>
    <mergeCell ref="COW1:COZ1"/>
    <mergeCell ref="CPA1:CPD1"/>
    <mergeCell ref="CPE1:CPH1"/>
    <mergeCell ref="CPI1:CPL1"/>
    <mergeCell ref="CPM1:CPP1"/>
    <mergeCell ref="COC1:COF1"/>
    <mergeCell ref="COG1:COJ1"/>
    <mergeCell ref="COK1:CON1"/>
    <mergeCell ref="COO1:COR1"/>
    <mergeCell ref="COS1:COV1"/>
    <mergeCell ref="CNI1:CNL1"/>
    <mergeCell ref="CNM1:CNP1"/>
    <mergeCell ref="CNQ1:CNT1"/>
    <mergeCell ref="CNU1:CNX1"/>
    <mergeCell ref="CNY1:COB1"/>
    <mergeCell ref="CMO1:CMR1"/>
    <mergeCell ref="CMS1:CMV1"/>
    <mergeCell ref="CMW1:CMZ1"/>
    <mergeCell ref="CNA1:CND1"/>
    <mergeCell ref="CNE1:CNH1"/>
    <mergeCell ref="CLU1:CLX1"/>
    <mergeCell ref="CLY1:CMB1"/>
    <mergeCell ref="CMC1:CMF1"/>
    <mergeCell ref="CMG1:CMJ1"/>
    <mergeCell ref="CMK1:CMN1"/>
    <mergeCell ref="CLA1:CLD1"/>
    <mergeCell ref="CLE1:CLH1"/>
    <mergeCell ref="CLI1:CLL1"/>
    <mergeCell ref="CLM1:CLP1"/>
    <mergeCell ref="CLQ1:CLT1"/>
    <mergeCell ref="CKG1:CKJ1"/>
    <mergeCell ref="CKK1:CKN1"/>
    <mergeCell ref="CKO1:CKR1"/>
    <mergeCell ref="CKS1:CKV1"/>
    <mergeCell ref="CKW1:CKZ1"/>
    <mergeCell ref="CJM1:CJP1"/>
    <mergeCell ref="CJQ1:CJT1"/>
    <mergeCell ref="CJU1:CJX1"/>
    <mergeCell ref="CJY1:CKB1"/>
    <mergeCell ref="CKC1:CKF1"/>
    <mergeCell ref="CIS1:CIV1"/>
    <mergeCell ref="CIW1:CIZ1"/>
    <mergeCell ref="CJA1:CJD1"/>
    <mergeCell ref="CJE1:CJH1"/>
    <mergeCell ref="CJI1:CJL1"/>
    <mergeCell ref="CHY1:CIB1"/>
    <mergeCell ref="CIC1:CIF1"/>
    <mergeCell ref="CIG1:CIJ1"/>
    <mergeCell ref="CIK1:CIN1"/>
    <mergeCell ref="CIO1:CIR1"/>
    <mergeCell ref="CHE1:CHH1"/>
    <mergeCell ref="CHI1:CHL1"/>
    <mergeCell ref="CHM1:CHP1"/>
    <mergeCell ref="CHQ1:CHT1"/>
    <mergeCell ref="CHU1:CHX1"/>
    <mergeCell ref="CGK1:CGN1"/>
    <mergeCell ref="CGO1:CGR1"/>
    <mergeCell ref="CGS1:CGV1"/>
    <mergeCell ref="CGW1:CGZ1"/>
    <mergeCell ref="CHA1:CHD1"/>
    <mergeCell ref="CFQ1:CFT1"/>
    <mergeCell ref="CFU1:CFX1"/>
    <mergeCell ref="CFY1:CGB1"/>
    <mergeCell ref="CGC1:CGF1"/>
    <mergeCell ref="CGG1:CGJ1"/>
    <mergeCell ref="CEW1:CEZ1"/>
    <mergeCell ref="CFA1:CFD1"/>
    <mergeCell ref="CFE1:CFH1"/>
    <mergeCell ref="CFI1:CFL1"/>
    <mergeCell ref="CFM1:CFP1"/>
    <mergeCell ref="CEC1:CEF1"/>
    <mergeCell ref="CEG1:CEJ1"/>
    <mergeCell ref="CEK1:CEN1"/>
    <mergeCell ref="CEO1:CER1"/>
    <mergeCell ref="CES1:CEV1"/>
    <mergeCell ref="CDI1:CDL1"/>
    <mergeCell ref="CDM1:CDP1"/>
    <mergeCell ref="CDQ1:CDT1"/>
    <mergeCell ref="CDU1:CDX1"/>
    <mergeCell ref="CDY1:CEB1"/>
    <mergeCell ref="CCO1:CCR1"/>
    <mergeCell ref="CCS1:CCV1"/>
    <mergeCell ref="CCW1:CCZ1"/>
    <mergeCell ref="CDA1:CDD1"/>
    <mergeCell ref="CDE1:CDH1"/>
    <mergeCell ref="CBU1:CBX1"/>
    <mergeCell ref="CBY1:CCB1"/>
    <mergeCell ref="CCC1:CCF1"/>
    <mergeCell ref="CCG1:CCJ1"/>
    <mergeCell ref="CCK1:CCN1"/>
    <mergeCell ref="CBA1:CBD1"/>
    <mergeCell ref="CBE1:CBH1"/>
    <mergeCell ref="CBI1:CBL1"/>
    <mergeCell ref="CBM1:CBP1"/>
    <mergeCell ref="CBQ1:CBT1"/>
    <mergeCell ref="CAG1:CAJ1"/>
    <mergeCell ref="CAK1:CAN1"/>
    <mergeCell ref="CAO1:CAR1"/>
    <mergeCell ref="CAS1:CAV1"/>
    <mergeCell ref="CAW1:CAZ1"/>
    <mergeCell ref="BZM1:BZP1"/>
    <mergeCell ref="BZQ1:BZT1"/>
    <mergeCell ref="BZU1:BZX1"/>
    <mergeCell ref="BZY1:CAB1"/>
    <mergeCell ref="CAC1:CAF1"/>
    <mergeCell ref="BYS1:BYV1"/>
    <mergeCell ref="BYW1:BYZ1"/>
    <mergeCell ref="BZA1:BZD1"/>
    <mergeCell ref="BZE1:BZH1"/>
    <mergeCell ref="BZI1:BZL1"/>
    <mergeCell ref="BXY1:BYB1"/>
    <mergeCell ref="BYC1:BYF1"/>
    <mergeCell ref="BYG1:BYJ1"/>
    <mergeCell ref="BYK1:BYN1"/>
    <mergeCell ref="BYO1:BYR1"/>
    <mergeCell ref="BXE1:BXH1"/>
    <mergeCell ref="BXI1:BXL1"/>
    <mergeCell ref="BXM1:BXP1"/>
    <mergeCell ref="BXQ1:BXT1"/>
    <mergeCell ref="BXU1:BXX1"/>
    <mergeCell ref="BWK1:BWN1"/>
    <mergeCell ref="BWO1:BWR1"/>
    <mergeCell ref="BWS1:BWV1"/>
    <mergeCell ref="BWW1:BWZ1"/>
    <mergeCell ref="BXA1:BXD1"/>
    <mergeCell ref="BVQ1:BVT1"/>
    <mergeCell ref="BVU1:BVX1"/>
    <mergeCell ref="BVY1:BWB1"/>
    <mergeCell ref="BWC1:BWF1"/>
    <mergeCell ref="BWG1:BWJ1"/>
    <mergeCell ref="BUW1:BUZ1"/>
    <mergeCell ref="BVA1:BVD1"/>
    <mergeCell ref="BVE1:BVH1"/>
    <mergeCell ref="BVI1:BVL1"/>
    <mergeCell ref="BVM1:BVP1"/>
    <mergeCell ref="BUC1:BUF1"/>
    <mergeCell ref="BUG1:BUJ1"/>
    <mergeCell ref="BUK1:BUN1"/>
    <mergeCell ref="BUO1:BUR1"/>
    <mergeCell ref="BUS1:BUV1"/>
    <mergeCell ref="BTI1:BTL1"/>
    <mergeCell ref="BTM1:BTP1"/>
    <mergeCell ref="BTQ1:BTT1"/>
    <mergeCell ref="BTU1:BTX1"/>
    <mergeCell ref="BTY1:BUB1"/>
    <mergeCell ref="BSO1:BSR1"/>
    <mergeCell ref="BSS1:BSV1"/>
    <mergeCell ref="BSW1:BSZ1"/>
    <mergeCell ref="BTA1:BTD1"/>
    <mergeCell ref="BTE1:BTH1"/>
    <mergeCell ref="BRU1:BRX1"/>
    <mergeCell ref="BRY1:BSB1"/>
    <mergeCell ref="BSC1:BSF1"/>
    <mergeCell ref="BSG1:BSJ1"/>
    <mergeCell ref="BSK1:BSN1"/>
    <mergeCell ref="BRA1:BRD1"/>
    <mergeCell ref="BRE1:BRH1"/>
    <mergeCell ref="BRI1:BRL1"/>
    <mergeCell ref="BRM1:BRP1"/>
    <mergeCell ref="BRQ1:BRT1"/>
    <mergeCell ref="BQG1:BQJ1"/>
    <mergeCell ref="BQK1:BQN1"/>
    <mergeCell ref="BQO1:BQR1"/>
    <mergeCell ref="BQS1:BQV1"/>
    <mergeCell ref="BQW1:BQZ1"/>
    <mergeCell ref="BPM1:BPP1"/>
    <mergeCell ref="BPQ1:BPT1"/>
    <mergeCell ref="BPU1:BPX1"/>
    <mergeCell ref="BPY1:BQB1"/>
    <mergeCell ref="BQC1:BQF1"/>
    <mergeCell ref="BOS1:BOV1"/>
    <mergeCell ref="BOW1:BOZ1"/>
    <mergeCell ref="BPA1:BPD1"/>
    <mergeCell ref="BPE1:BPH1"/>
    <mergeCell ref="BPI1:BPL1"/>
    <mergeCell ref="BNY1:BOB1"/>
    <mergeCell ref="BOC1:BOF1"/>
    <mergeCell ref="BOG1:BOJ1"/>
    <mergeCell ref="BOK1:BON1"/>
    <mergeCell ref="BOO1:BOR1"/>
    <mergeCell ref="BNE1:BNH1"/>
    <mergeCell ref="BNI1:BNL1"/>
    <mergeCell ref="BNM1:BNP1"/>
    <mergeCell ref="BNQ1:BNT1"/>
    <mergeCell ref="BNU1:BNX1"/>
    <mergeCell ref="BMK1:BMN1"/>
    <mergeCell ref="BMO1:BMR1"/>
    <mergeCell ref="BMS1:BMV1"/>
    <mergeCell ref="BMW1:BMZ1"/>
    <mergeCell ref="BNA1:BND1"/>
    <mergeCell ref="BLQ1:BLT1"/>
    <mergeCell ref="BLU1:BLX1"/>
    <mergeCell ref="BLY1:BMB1"/>
    <mergeCell ref="BMC1:BMF1"/>
    <mergeCell ref="BMG1:BMJ1"/>
    <mergeCell ref="BKW1:BKZ1"/>
    <mergeCell ref="BLA1:BLD1"/>
    <mergeCell ref="BLE1:BLH1"/>
    <mergeCell ref="BLI1:BLL1"/>
    <mergeCell ref="BLM1:BLP1"/>
    <mergeCell ref="BKC1:BKF1"/>
    <mergeCell ref="BKG1:BKJ1"/>
    <mergeCell ref="BKK1:BKN1"/>
    <mergeCell ref="BKO1:BKR1"/>
    <mergeCell ref="BKS1:BKV1"/>
    <mergeCell ref="BJI1:BJL1"/>
    <mergeCell ref="BJM1:BJP1"/>
    <mergeCell ref="BJQ1:BJT1"/>
    <mergeCell ref="BJU1:BJX1"/>
    <mergeCell ref="BJY1:BKB1"/>
    <mergeCell ref="BIO1:BIR1"/>
    <mergeCell ref="BIS1:BIV1"/>
    <mergeCell ref="BIW1:BIZ1"/>
    <mergeCell ref="BJA1:BJD1"/>
    <mergeCell ref="BJE1:BJH1"/>
    <mergeCell ref="BHU1:BHX1"/>
    <mergeCell ref="BHY1:BIB1"/>
    <mergeCell ref="BIC1:BIF1"/>
    <mergeCell ref="BIG1:BIJ1"/>
    <mergeCell ref="BIK1:BIN1"/>
    <mergeCell ref="BHA1:BHD1"/>
    <mergeCell ref="BHE1:BHH1"/>
    <mergeCell ref="BHI1:BHL1"/>
    <mergeCell ref="BHM1:BHP1"/>
    <mergeCell ref="BHQ1:BHT1"/>
    <mergeCell ref="BGG1:BGJ1"/>
    <mergeCell ref="BGK1:BGN1"/>
    <mergeCell ref="BGO1:BGR1"/>
    <mergeCell ref="BGS1:BGV1"/>
    <mergeCell ref="BGW1:BGZ1"/>
    <mergeCell ref="BFM1:BFP1"/>
    <mergeCell ref="BFQ1:BFT1"/>
    <mergeCell ref="BFU1:BFX1"/>
    <mergeCell ref="BFY1:BGB1"/>
    <mergeCell ref="BGC1:BGF1"/>
    <mergeCell ref="BES1:BEV1"/>
    <mergeCell ref="BEW1:BEZ1"/>
    <mergeCell ref="BFA1:BFD1"/>
    <mergeCell ref="BFE1:BFH1"/>
    <mergeCell ref="BFI1:BFL1"/>
    <mergeCell ref="BDY1:BEB1"/>
    <mergeCell ref="BEC1:BEF1"/>
    <mergeCell ref="BEG1:BEJ1"/>
    <mergeCell ref="BEK1:BEN1"/>
    <mergeCell ref="BEO1:BER1"/>
    <mergeCell ref="BDE1:BDH1"/>
    <mergeCell ref="BDI1:BDL1"/>
    <mergeCell ref="BDM1:BDP1"/>
    <mergeCell ref="BDQ1:BDT1"/>
    <mergeCell ref="BDU1:BDX1"/>
    <mergeCell ref="BCK1:BCN1"/>
    <mergeCell ref="BCO1:BCR1"/>
    <mergeCell ref="BCS1:BCV1"/>
    <mergeCell ref="BCW1:BCZ1"/>
    <mergeCell ref="BDA1:BDD1"/>
    <mergeCell ref="BBQ1:BBT1"/>
    <mergeCell ref="BBU1:BBX1"/>
    <mergeCell ref="BBY1:BCB1"/>
    <mergeCell ref="BCC1:BCF1"/>
    <mergeCell ref="BCG1:BCJ1"/>
    <mergeCell ref="BAW1:BAZ1"/>
    <mergeCell ref="BBA1:BBD1"/>
    <mergeCell ref="BBE1:BBH1"/>
    <mergeCell ref="BBI1:BBL1"/>
    <mergeCell ref="BBM1:BBP1"/>
    <mergeCell ref="BAC1:BAF1"/>
    <mergeCell ref="BAG1:BAJ1"/>
    <mergeCell ref="BAK1:BAN1"/>
    <mergeCell ref="BAO1:BAR1"/>
    <mergeCell ref="BAS1:BAV1"/>
    <mergeCell ref="AZI1:AZL1"/>
    <mergeCell ref="AZM1:AZP1"/>
    <mergeCell ref="AZQ1:AZT1"/>
    <mergeCell ref="AZU1:AZX1"/>
    <mergeCell ref="AZY1:BAB1"/>
    <mergeCell ref="AYO1:AYR1"/>
    <mergeCell ref="AYS1:AYV1"/>
    <mergeCell ref="AYW1:AYZ1"/>
    <mergeCell ref="AZA1:AZD1"/>
    <mergeCell ref="AZE1:AZH1"/>
    <mergeCell ref="AXU1:AXX1"/>
    <mergeCell ref="AXY1:AYB1"/>
    <mergeCell ref="AYC1:AYF1"/>
    <mergeCell ref="AYG1:AYJ1"/>
    <mergeCell ref="AYK1:AYN1"/>
    <mergeCell ref="AXA1:AXD1"/>
    <mergeCell ref="AXE1:AXH1"/>
    <mergeCell ref="AXI1:AXL1"/>
    <mergeCell ref="AXM1:AXP1"/>
    <mergeCell ref="AXQ1:AXT1"/>
    <mergeCell ref="AWG1:AWJ1"/>
    <mergeCell ref="AWK1:AWN1"/>
    <mergeCell ref="AWO1:AWR1"/>
    <mergeCell ref="AWS1:AWV1"/>
    <mergeCell ref="AWW1:AWZ1"/>
    <mergeCell ref="AVM1:AVP1"/>
    <mergeCell ref="AVQ1:AVT1"/>
    <mergeCell ref="AVU1:AVX1"/>
    <mergeCell ref="AVY1:AWB1"/>
    <mergeCell ref="AWC1:AWF1"/>
    <mergeCell ref="AUS1:AUV1"/>
    <mergeCell ref="AUW1:AUZ1"/>
    <mergeCell ref="AVA1:AVD1"/>
    <mergeCell ref="AVE1:AVH1"/>
    <mergeCell ref="AVI1:AVL1"/>
    <mergeCell ref="ATY1:AUB1"/>
    <mergeCell ref="AUC1:AUF1"/>
    <mergeCell ref="AUG1:AUJ1"/>
    <mergeCell ref="AUK1:AUN1"/>
    <mergeCell ref="AUO1:AUR1"/>
    <mergeCell ref="ATE1:ATH1"/>
    <mergeCell ref="ATI1:ATL1"/>
    <mergeCell ref="ATM1:ATP1"/>
    <mergeCell ref="ATQ1:ATT1"/>
    <mergeCell ref="ATU1:ATX1"/>
    <mergeCell ref="ASK1:ASN1"/>
    <mergeCell ref="ASO1:ASR1"/>
    <mergeCell ref="ASS1:ASV1"/>
    <mergeCell ref="ASW1:ASZ1"/>
    <mergeCell ref="ATA1:ATD1"/>
    <mergeCell ref="ARQ1:ART1"/>
    <mergeCell ref="ARU1:ARX1"/>
    <mergeCell ref="ARY1:ASB1"/>
    <mergeCell ref="ASC1:ASF1"/>
    <mergeCell ref="ASG1:ASJ1"/>
    <mergeCell ref="AQW1:AQZ1"/>
    <mergeCell ref="ARA1:ARD1"/>
    <mergeCell ref="ARE1:ARH1"/>
    <mergeCell ref="ARI1:ARL1"/>
    <mergeCell ref="ARM1:ARP1"/>
    <mergeCell ref="AQC1:AQF1"/>
    <mergeCell ref="AQG1:AQJ1"/>
    <mergeCell ref="AQK1:AQN1"/>
    <mergeCell ref="AQO1:AQR1"/>
    <mergeCell ref="AQS1:AQV1"/>
    <mergeCell ref="API1:APL1"/>
    <mergeCell ref="APM1:APP1"/>
    <mergeCell ref="APQ1:APT1"/>
    <mergeCell ref="APU1:APX1"/>
    <mergeCell ref="APY1:AQB1"/>
    <mergeCell ref="AOO1:AOR1"/>
    <mergeCell ref="AOS1:AOV1"/>
    <mergeCell ref="AOW1:AOZ1"/>
    <mergeCell ref="APA1:APD1"/>
    <mergeCell ref="APE1:APH1"/>
    <mergeCell ref="ANU1:ANX1"/>
    <mergeCell ref="ANY1:AOB1"/>
    <mergeCell ref="AOC1:AOF1"/>
    <mergeCell ref="AOG1:AOJ1"/>
    <mergeCell ref="AOK1:AON1"/>
    <mergeCell ref="ANA1:AND1"/>
    <mergeCell ref="ANE1:ANH1"/>
    <mergeCell ref="ANI1:ANL1"/>
    <mergeCell ref="ANM1:ANP1"/>
    <mergeCell ref="ANQ1:ANT1"/>
    <mergeCell ref="AMG1:AMJ1"/>
    <mergeCell ref="AMK1:AMN1"/>
    <mergeCell ref="AMO1:AMR1"/>
    <mergeCell ref="AMS1:AMV1"/>
    <mergeCell ref="AMW1:AMZ1"/>
    <mergeCell ref="ALM1:ALP1"/>
    <mergeCell ref="ALQ1:ALT1"/>
    <mergeCell ref="ALU1:ALX1"/>
    <mergeCell ref="ALY1:AMB1"/>
    <mergeCell ref="AMC1:AMF1"/>
    <mergeCell ref="AKS1:AKV1"/>
    <mergeCell ref="AKW1:AKZ1"/>
    <mergeCell ref="ALA1:ALD1"/>
    <mergeCell ref="ALE1:ALH1"/>
    <mergeCell ref="ALI1:ALL1"/>
    <mergeCell ref="AJY1:AKB1"/>
    <mergeCell ref="AKC1:AKF1"/>
    <mergeCell ref="AKG1:AKJ1"/>
    <mergeCell ref="AKK1:AKN1"/>
    <mergeCell ref="AKO1:AKR1"/>
    <mergeCell ref="AJE1:AJH1"/>
    <mergeCell ref="AJI1:AJL1"/>
    <mergeCell ref="AJM1:AJP1"/>
    <mergeCell ref="AJQ1:AJT1"/>
    <mergeCell ref="AJU1:AJX1"/>
    <mergeCell ref="AIK1:AIN1"/>
    <mergeCell ref="AIO1:AIR1"/>
    <mergeCell ref="AIS1:AIV1"/>
    <mergeCell ref="AIW1:AIZ1"/>
    <mergeCell ref="AJA1:AJD1"/>
    <mergeCell ref="AHQ1:AHT1"/>
    <mergeCell ref="AHU1:AHX1"/>
    <mergeCell ref="AHY1:AIB1"/>
    <mergeCell ref="AIC1:AIF1"/>
    <mergeCell ref="AIG1:AIJ1"/>
    <mergeCell ref="AGW1:AGZ1"/>
    <mergeCell ref="AHA1:AHD1"/>
    <mergeCell ref="AHE1:AHH1"/>
    <mergeCell ref="AHI1:AHL1"/>
    <mergeCell ref="AHM1:AHP1"/>
    <mergeCell ref="AGC1:AGF1"/>
    <mergeCell ref="AGG1:AGJ1"/>
    <mergeCell ref="AGK1:AGN1"/>
    <mergeCell ref="AGO1:AGR1"/>
    <mergeCell ref="AGS1:AGV1"/>
    <mergeCell ref="AFI1:AFL1"/>
    <mergeCell ref="AFM1:AFP1"/>
    <mergeCell ref="AFQ1:AFT1"/>
    <mergeCell ref="AFU1:AFX1"/>
    <mergeCell ref="AFY1:AGB1"/>
    <mergeCell ref="AEO1:AER1"/>
    <mergeCell ref="AES1:AEV1"/>
    <mergeCell ref="AEW1:AEZ1"/>
    <mergeCell ref="AFA1:AFD1"/>
    <mergeCell ref="AFE1:AFH1"/>
    <mergeCell ref="ADU1:ADX1"/>
    <mergeCell ref="ADY1:AEB1"/>
    <mergeCell ref="AEC1:AEF1"/>
    <mergeCell ref="AEG1:AEJ1"/>
    <mergeCell ref="AEK1:AEN1"/>
    <mergeCell ref="ADA1:ADD1"/>
    <mergeCell ref="ADE1:ADH1"/>
    <mergeCell ref="ADI1:ADL1"/>
    <mergeCell ref="ADM1:ADP1"/>
    <mergeCell ref="ADQ1:ADT1"/>
    <mergeCell ref="ACG1:ACJ1"/>
    <mergeCell ref="ACK1:ACN1"/>
    <mergeCell ref="ACO1:ACR1"/>
    <mergeCell ref="ACS1:ACV1"/>
    <mergeCell ref="ACW1:ACZ1"/>
    <mergeCell ref="ABM1:ABP1"/>
    <mergeCell ref="ABQ1:ABT1"/>
    <mergeCell ref="ABU1:ABX1"/>
    <mergeCell ref="ABY1:ACB1"/>
    <mergeCell ref="ACC1:ACF1"/>
    <mergeCell ref="AAS1:AAV1"/>
    <mergeCell ref="AAW1:AAZ1"/>
    <mergeCell ref="ABA1:ABD1"/>
    <mergeCell ref="ABE1:ABH1"/>
    <mergeCell ref="ABI1:ABL1"/>
    <mergeCell ref="ZY1:AAB1"/>
    <mergeCell ref="AAC1:AAF1"/>
    <mergeCell ref="AAG1:AAJ1"/>
    <mergeCell ref="AAK1:AAN1"/>
    <mergeCell ref="AAO1:AAR1"/>
    <mergeCell ref="ZE1:ZH1"/>
    <mergeCell ref="ZI1:ZL1"/>
    <mergeCell ref="ZM1:ZP1"/>
    <mergeCell ref="ZQ1:ZT1"/>
    <mergeCell ref="ZU1:ZX1"/>
    <mergeCell ref="YK1:YN1"/>
    <mergeCell ref="YO1:YR1"/>
    <mergeCell ref="YS1:YV1"/>
    <mergeCell ref="YW1:YZ1"/>
    <mergeCell ref="ZA1:ZD1"/>
    <mergeCell ref="XQ1:XT1"/>
    <mergeCell ref="XU1:XX1"/>
    <mergeCell ref="XY1:YB1"/>
    <mergeCell ref="YC1:YF1"/>
    <mergeCell ref="YG1:YJ1"/>
    <mergeCell ref="WW1:WZ1"/>
    <mergeCell ref="XA1:XD1"/>
    <mergeCell ref="XE1:XH1"/>
    <mergeCell ref="XI1:XL1"/>
    <mergeCell ref="XM1:XP1"/>
    <mergeCell ref="WC1:WF1"/>
    <mergeCell ref="WG1:WJ1"/>
    <mergeCell ref="WK1:WN1"/>
    <mergeCell ref="WO1:WR1"/>
    <mergeCell ref="WS1:WV1"/>
    <mergeCell ref="VI1:VL1"/>
    <mergeCell ref="VM1:VP1"/>
    <mergeCell ref="VQ1:VT1"/>
    <mergeCell ref="VU1:VX1"/>
    <mergeCell ref="VY1:WB1"/>
    <mergeCell ref="UO1:UR1"/>
    <mergeCell ref="US1:UV1"/>
    <mergeCell ref="UW1:UZ1"/>
    <mergeCell ref="VA1:VD1"/>
    <mergeCell ref="VE1:VH1"/>
    <mergeCell ref="TU1:TX1"/>
    <mergeCell ref="TY1:UB1"/>
    <mergeCell ref="UC1:UF1"/>
    <mergeCell ref="UG1:UJ1"/>
    <mergeCell ref="UK1:UN1"/>
    <mergeCell ref="TA1:TD1"/>
    <mergeCell ref="TE1:TH1"/>
    <mergeCell ref="TI1:TL1"/>
    <mergeCell ref="TM1:TP1"/>
    <mergeCell ref="TQ1:TT1"/>
    <mergeCell ref="SG1:SJ1"/>
    <mergeCell ref="SK1:SN1"/>
    <mergeCell ref="SO1:SR1"/>
    <mergeCell ref="SS1:SV1"/>
    <mergeCell ref="SW1:SZ1"/>
    <mergeCell ref="RM1:RP1"/>
    <mergeCell ref="RQ1:RT1"/>
    <mergeCell ref="RU1:RX1"/>
    <mergeCell ref="RY1:SB1"/>
    <mergeCell ref="SC1:SF1"/>
    <mergeCell ref="QS1:QV1"/>
    <mergeCell ref="QW1:QZ1"/>
    <mergeCell ref="RA1:RD1"/>
    <mergeCell ref="RE1:RH1"/>
    <mergeCell ref="RI1:RL1"/>
    <mergeCell ref="PY1:QB1"/>
    <mergeCell ref="QC1:QF1"/>
    <mergeCell ref="QG1:QJ1"/>
    <mergeCell ref="QK1:QN1"/>
    <mergeCell ref="QO1:QR1"/>
    <mergeCell ref="PE1:PH1"/>
    <mergeCell ref="PI1:PL1"/>
    <mergeCell ref="PM1:PP1"/>
    <mergeCell ref="PQ1:PT1"/>
    <mergeCell ref="PU1:PX1"/>
    <mergeCell ref="OK1:ON1"/>
    <mergeCell ref="OO1:OR1"/>
    <mergeCell ref="OS1:OV1"/>
    <mergeCell ref="OW1:OZ1"/>
    <mergeCell ref="PA1:PD1"/>
    <mergeCell ref="NQ1:NT1"/>
    <mergeCell ref="NU1:NX1"/>
    <mergeCell ref="NY1:OB1"/>
    <mergeCell ref="OC1:OF1"/>
    <mergeCell ref="OG1:OJ1"/>
    <mergeCell ref="MW1:MZ1"/>
    <mergeCell ref="NA1:ND1"/>
    <mergeCell ref="NE1:NH1"/>
    <mergeCell ref="NI1:NL1"/>
    <mergeCell ref="NM1:NP1"/>
    <mergeCell ref="MC1:MF1"/>
    <mergeCell ref="MG1:MJ1"/>
    <mergeCell ref="MK1:MN1"/>
    <mergeCell ref="MO1:MR1"/>
    <mergeCell ref="MS1:MV1"/>
    <mergeCell ref="LI1:LL1"/>
    <mergeCell ref="LM1:LP1"/>
    <mergeCell ref="LQ1:LT1"/>
    <mergeCell ref="LU1:LX1"/>
    <mergeCell ref="LY1:MB1"/>
    <mergeCell ref="KO1:KR1"/>
    <mergeCell ref="KS1:KV1"/>
    <mergeCell ref="KW1:KZ1"/>
    <mergeCell ref="LA1:LD1"/>
    <mergeCell ref="LE1:LH1"/>
    <mergeCell ref="JU1:JX1"/>
    <mergeCell ref="JY1:KB1"/>
    <mergeCell ref="KC1:KF1"/>
    <mergeCell ref="KG1:KJ1"/>
    <mergeCell ref="KK1:KN1"/>
    <mergeCell ref="JA1:JD1"/>
    <mergeCell ref="JE1:JH1"/>
    <mergeCell ref="JI1:JL1"/>
    <mergeCell ref="JM1:JP1"/>
    <mergeCell ref="JQ1:JT1"/>
    <mergeCell ref="IG1:IJ1"/>
    <mergeCell ref="IK1:IN1"/>
    <mergeCell ref="IO1:IR1"/>
    <mergeCell ref="IS1:IV1"/>
    <mergeCell ref="IW1:IZ1"/>
    <mergeCell ref="HM1:HP1"/>
    <mergeCell ref="HQ1:HT1"/>
    <mergeCell ref="HU1:HX1"/>
    <mergeCell ref="HY1:IB1"/>
    <mergeCell ref="IC1:IF1"/>
    <mergeCell ref="GS1:GV1"/>
    <mergeCell ref="GW1:GZ1"/>
    <mergeCell ref="HA1:HD1"/>
    <mergeCell ref="HE1:HH1"/>
    <mergeCell ref="HI1:HL1"/>
    <mergeCell ref="FY1:GB1"/>
    <mergeCell ref="GC1:GF1"/>
    <mergeCell ref="GG1:GJ1"/>
    <mergeCell ref="GK1:GN1"/>
    <mergeCell ref="GO1:GR1"/>
    <mergeCell ref="FE1:FH1"/>
    <mergeCell ref="FI1:FL1"/>
    <mergeCell ref="FM1:FP1"/>
    <mergeCell ref="FQ1:FT1"/>
    <mergeCell ref="FU1:FX1"/>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BI1:BL1"/>
    <mergeCell ref="BM1:BP1"/>
    <mergeCell ref="BQ1:BT1"/>
    <mergeCell ref="BU1:BX1"/>
    <mergeCell ref="BY1:CB1"/>
    <mergeCell ref="C97:D97"/>
    <mergeCell ref="C98:D98"/>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6:D6"/>
    <mergeCell ref="B2:D2"/>
    <mergeCell ref="C5:D5"/>
  </mergeCells>
  <pageMargins left="0.75" right="0.75" top="1" bottom="1" header="0.5" footer="0.5"/>
  <pageSetup orientation="portrait" horizontalDpi="4294967292" verticalDpi="429496729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N506"/>
  <sheetViews>
    <sheetView showGridLines="0" zoomScaleNormal="100"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4.1" customHeight="1"/>
  <cols>
    <col min="1" max="1" width="9.140625" style="4"/>
    <col min="2" max="7" width="1.7109375" style="4" customWidth="1"/>
    <col min="8" max="8" width="5.7109375" style="4" customWidth="1"/>
    <col min="9" max="9" width="1.7109375" style="4" customWidth="1"/>
    <col min="10" max="11" width="16.85546875" style="4" customWidth="1"/>
    <col min="12" max="48" width="11.28515625" style="4" customWidth="1"/>
    <col min="49" max="16384" width="9.140625" style="4"/>
  </cols>
  <sheetData>
    <row r="1" spans="1:48" ht="18">
      <c r="A1" s="768" t="s">
        <v>38</v>
      </c>
      <c r="B1" s="768"/>
      <c r="C1" s="768"/>
      <c r="D1" s="768"/>
      <c r="E1" s="768"/>
      <c r="F1" s="768"/>
      <c r="G1" s="768"/>
      <c r="H1" s="768"/>
      <c r="I1" s="768"/>
      <c r="J1" s="768"/>
    </row>
    <row r="2" spans="1:48" ht="14.1" customHeight="1">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row>
    <row r="3" spans="1:48" ht="14.1" customHeight="1">
      <c r="A3"/>
      <c r="B3"/>
      <c r="C3"/>
      <c r="D3"/>
      <c r="E3"/>
      <c r="T3" s="50" t="s">
        <v>29</v>
      </c>
    </row>
    <row r="4" spans="1:48" ht="14.1" customHeight="1">
      <c r="J4" s="3" t="s">
        <v>16</v>
      </c>
      <c r="T4" s="51" t="s">
        <v>35</v>
      </c>
    </row>
    <row r="9" spans="1:48" ht="14.1" customHeight="1">
      <c r="G9" s="16"/>
      <c r="H9" s="17"/>
      <c r="I9" s="17"/>
      <c r="J9" s="17"/>
      <c r="K9" s="17"/>
      <c r="L9" s="17"/>
      <c r="M9" s="17"/>
      <c r="N9" s="17"/>
      <c r="O9" s="17"/>
      <c r="P9" s="17"/>
      <c r="Q9" s="17"/>
      <c r="R9" s="17"/>
      <c r="S9" s="17"/>
      <c r="T9" s="18"/>
    </row>
    <row r="10" spans="1:48" ht="14.1" customHeight="1">
      <c r="B10" s="426" t="s">
        <v>90</v>
      </c>
      <c r="G10" s="733" t="s">
        <v>17</v>
      </c>
      <c r="H10" s="733"/>
      <c r="I10" s="733"/>
      <c r="J10" s="733"/>
      <c r="K10" s="733"/>
      <c r="L10" s="733"/>
      <c r="M10" s="733"/>
      <c r="N10" s="733"/>
      <c r="O10" s="733"/>
      <c r="P10" s="733"/>
      <c r="Q10" s="733"/>
      <c r="R10" s="733"/>
      <c r="S10" s="733"/>
      <c r="T10" s="733"/>
    </row>
    <row r="11" spans="1:48" ht="14.1" customHeight="1" thickBot="1">
      <c r="G11" s="19"/>
      <c r="T11" s="20"/>
    </row>
    <row r="12" spans="1:48" ht="14.1" customHeight="1" thickBot="1">
      <c r="G12" s="19"/>
      <c r="H12" s="778" t="s">
        <v>37</v>
      </c>
      <c r="J12" s="735" t="s">
        <v>39</v>
      </c>
      <c r="K12" s="8" t="s">
        <v>19</v>
      </c>
      <c r="L12" s="25">
        <v>0.48997880883527117</v>
      </c>
      <c r="M12" s="161"/>
      <c r="O12" s="771" t="s">
        <v>36</v>
      </c>
      <c r="P12" s="771"/>
      <c r="Q12" s="772">
        <v>2013</v>
      </c>
      <c r="R12" s="773"/>
      <c r="S12" s="773"/>
      <c r="T12" s="774"/>
    </row>
    <row r="13" spans="1:48" ht="14.1" customHeight="1" thickBot="1">
      <c r="G13" s="19"/>
      <c r="H13" s="778"/>
      <c r="J13" s="736"/>
      <c r="K13" s="9" t="s">
        <v>20</v>
      </c>
      <c r="L13" s="26">
        <v>0.46287689735087051</v>
      </c>
      <c r="T13" s="20"/>
      <c r="W13"/>
      <c r="X13"/>
      <c r="Y13"/>
      <c r="Z13"/>
    </row>
    <row r="14" spans="1:48" ht="14.1" customHeight="1" thickBot="1">
      <c r="G14" s="19"/>
      <c r="H14" s="778"/>
      <c r="J14" s="736"/>
      <c r="K14" s="9" t="s">
        <v>22</v>
      </c>
      <c r="L14" s="26">
        <v>0.43950175601547609</v>
      </c>
      <c r="O14" s="775" t="s">
        <v>375</v>
      </c>
      <c r="P14" s="776"/>
      <c r="Q14" s="776"/>
      <c r="R14" s="776"/>
      <c r="S14" s="776"/>
      <c r="T14" s="777"/>
      <c r="X14"/>
      <c r="Y14"/>
      <c r="Z14"/>
      <c r="AA14"/>
    </row>
    <row r="15" spans="1:48" ht="14.1" customHeight="1">
      <c r="G15" s="19"/>
      <c r="H15" s="778"/>
      <c r="J15" s="736"/>
      <c r="K15" s="9" t="s">
        <v>21</v>
      </c>
      <c r="L15" s="26">
        <v>0.3790649778445811</v>
      </c>
      <c r="O15" s="7"/>
      <c r="Q15" s="742" t="s">
        <v>42</v>
      </c>
      <c r="R15" s="743"/>
      <c r="S15" s="24" t="s">
        <v>373</v>
      </c>
      <c r="T15" s="178" t="s">
        <v>373</v>
      </c>
      <c r="X15"/>
      <c r="Y15"/>
      <c r="Z15"/>
      <c r="AA15"/>
    </row>
    <row r="16" spans="1:48" ht="14.1" customHeight="1">
      <c r="G16" s="19"/>
      <c r="H16" s="778"/>
      <c r="J16" s="737"/>
      <c r="K16" s="10" t="s">
        <v>23</v>
      </c>
      <c r="L16" s="27">
        <v>0.32023156424456123</v>
      </c>
      <c r="O16" s="7"/>
      <c r="Q16" s="744" t="s">
        <v>40</v>
      </c>
      <c r="R16" s="745"/>
      <c r="S16" s="24" t="s">
        <v>68</v>
      </c>
      <c r="T16" s="178" t="s">
        <v>370</v>
      </c>
      <c r="W16"/>
      <c r="X16"/>
      <c r="Y16"/>
      <c r="Z16"/>
      <c r="AA16"/>
    </row>
    <row r="17" spans="7:27" ht="14.1" customHeight="1">
      <c r="G17" s="19"/>
      <c r="H17" s="778"/>
      <c r="J17" s="15"/>
      <c r="O17" s="7"/>
      <c r="Q17" s="746" t="s">
        <v>41</v>
      </c>
      <c r="R17" s="747"/>
      <c r="S17" s="24" t="s">
        <v>372</v>
      </c>
      <c r="T17" s="178" t="s">
        <v>371</v>
      </c>
      <c r="W17"/>
      <c r="X17"/>
      <c r="Y17"/>
      <c r="Z17"/>
      <c r="AA17"/>
    </row>
    <row r="18" spans="7:27" ht="14.1" customHeight="1">
      <c r="G18" s="19"/>
      <c r="H18" s="778"/>
      <c r="J18" s="735" t="s">
        <v>30</v>
      </c>
      <c r="K18" s="8" t="s">
        <v>19</v>
      </c>
      <c r="L18" s="44">
        <f>(L12)*8760</f>
        <v>4292.2143653969752</v>
      </c>
      <c r="O18" s="754" t="s">
        <v>19</v>
      </c>
      <c r="P18" s="755"/>
      <c r="Q18" s="748">
        <v>8.9</v>
      </c>
      <c r="R18" s="749"/>
      <c r="S18" s="188">
        <v>70</v>
      </c>
      <c r="T18" s="191">
        <v>289</v>
      </c>
      <c r="W18"/>
      <c r="X18"/>
      <c r="Y18"/>
      <c r="Z18"/>
      <c r="AA18"/>
    </row>
    <row r="19" spans="7:27" ht="14.1" customHeight="1">
      <c r="G19" s="19"/>
      <c r="H19" s="778"/>
      <c r="J19" s="736"/>
      <c r="K19" s="9" t="s">
        <v>20</v>
      </c>
      <c r="L19" s="45">
        <f t="shared" ref="L19:L22" si="0">(L13)*8760</f>
        <v>4054.8016207936257</v>
      </c>
      <c r="O19" s="756" t="s">
        <v>20</v>
      </c>
      <c r="P19" s="757"/>
      <c r="Q19" s="750">
        <v>8.1</v>
      </c>
      <c r="R19" s="751"/>
      <c r="S19" s="189">
        <v>1171</v>
      </c>
      <c r="T19" s="192">
        <v>4705</v>
      </c>
      <c r="W19"/>
      <c r="X19"/>
      <c r="Y19"/>
      <c r="Z19"/>
      <c r="AA19"/>
    </row>
    <row r="20" spans="7:27" ht="14.1" customHeight="1">
      <c r="G20" s="19"/>
      <c r="H20" s="778"/>
      <c r="J20" s="736"/>
      <c r="K20" s="9" t="s">
        <v>22</v>
      </c>
      <c r="L20" s="45">
        <f t="shared" si="0"/>
        <v>3850.0353826955707</v>
      </c>
      <c r="O20" s="756" t="s">
        <v>22</v>
      </c>
      <c r="P20" s="757"/>
      <c r="Q20" s="750">
        <v>7.4</v>
      </c>
      <c r="R20" s="751"/>
      <c r="S20" s="189">
        <v>2429</v>
      </c>
      <c r="T20" s="192">
        <v>9281</v>
      </c>
      <c r="W20"/>
      <c r="X20"/>
      <c r="Y20"/>
      <c r="Z20"/>
      <c r="AA20"/>
    </row>
    <row r="21" spans="7:27" ht="14.1" customHeight="1">
      <c r="G21" s="19"/>
      <c r="H21" s="778"/>
      <c r="J21" s="736"/>
      <c r="K21" s="9" t="s">
        <v>21</v>
      </c>
      <c r="L21" s="45">
        <f t="shared" si="0"/>
        <v>3320.6092059185303</v>
      </c>
      <c r="O21" s="756" t="s">
        <v>21</v>
      </c>
      <c r="P21" s="757"/>
      <c r="Q21" s="750">
        <v>6.7</v>
      </c>
      <c r="R21" s="751"/>
      <c r="S21" s="189">
        <v>1175</v>
      </c>
      <c r="T21" s="192">
        <v>3842</v>
      </c>
      <c r="W21"/>
      <c r="X21"/>
      <c r="Y21"/>
      <c r="Z21"/>
      <c r="AA21"/>
    </row>
    <row r="22" spans="7:27" ht="14.1" customHeight="1" thickBot="1">
      <c r="G22" s="19"/>
      <c r="H22" s="778"/>
      <c r="J22" s="737"/>
      <c r="K22" s="10" t="s">
        <v>23</v>
      </c>
      <c r="L22" s="46">
        <f t="shared" si="0"/>
        <v>2805.2285027823564</v>
      </c>
      <c r="O22" s="758" t="s">
        <v>23</v>
      </c>
      <c r="P22" s="759"/>
      <c r="Q22" s="752">
        <v>6.1</v>
      </c>
      <c r="R22" s="753"/>
      <c r="S22" s="190">
        <v>1323</v>
      </c>
      <c r="T22" s="193">
        <v>3674</v>
      </c>
      <c r="W22"/>
      <c r="X22"/>
      <c r="Y22"/>
      <c r="Z22"/>
      <c r="AA22"/>
    </row>
    <row r="23" spans="7:27" ht="14.1" customHeight="1" thickBot="1">
      <c r="G23" s="19"/>
      <c r="H23" s="778"/>
      <c r="J23" s="15"/>
      <c r="T23" s="20"/>
      <c r="V23"/>
      <c r="W23"/>
      <c r="X23"/>
      <c r="Y23"/>
      <c r="Z23"/>
    </row>
    <row r="24" spans="7:27" ht="14.1" customHeight="1">
      <c r="G24" s="19"/>
      <c r="H24" s="778"/>
      <c r="J24" s="735" t="s">
        <v>672</v>
      </c>
      <c r="K24" s="8" t="s">
        <v>19</v>
      </c>
      <c r="L24" s="48">
        <f xml:space="preserve"> $S$37 * (L36 + L62)</f>
        <v>1651.6621909464316</v>
      </c>
      <c r="O24" s="765" t="s">
        <v>1</v>
      </c>
      <c r="P24" s="766"/>
      <c r="Q24" s="766"/>
      <c r="R24" s="766"/>
      <c r="S24" s="767"/>
      <c r="T24" s="20"/>
      <c r="V24"/>
      <c r="W24"/>
      <c r="X24"/>
      <c r="Y24"/>
      <c r="Z24"/>
    </row>
    <row r="25" spans="7:27" ht="14.1" customHeight="1">
      <c r="G25" s="19"/>
      <c r="H25" s="778"/>
      <c r="J25" s="736"/>
      <c r="K25" s="9" t="s">
        <v>20</v>
      </c>
      <c r="L25" s="48">
        <f t="shared" ref="L25:L28" si="1" xml:space="preserve"> $S$37 * (L37 + L63)</f>
        <v>1721.7237607715351</v>
      </c>
      <c r="M25" s="4" t="s">
        <v>92</v>
      </c>
      <c r="O25" s="779" t="s">
        <v>2</v>
      </c>
      <c r="P25" s="780"/>
      <c r="Q25" s="780"/>
      <c r="R25" s="780"/>
      <c r="S25" s="60">
        <v>2.5000000000000001E-2</v>
      </c>
      <c r="T25" s="20"/>
      <c r="V25"/>
      <c r="W25"/>
      <c r="X25"/>
      <c r="Y25"/>
      <c r="Z25"/>
    </row>
    <row r="26" spans="7:27" ht="14.1" customHeight="1">
      <c r="G26" s="19"/>
      <c r="H26" s="778"/>
      <c r="J26" s="736"/>
      <c r="K26" s="9" t="s">
        <v>22</v>
      </c>
      <c r="L26" s="48">
        <f t="shared" si="1"/>
        <v>1826.8313352564371</v>
      </c>
      <c r="O26" s="730" t="s">
        <v>623</v>
      </c>
      <c r="P26" s="731"/>
      <c r="Q26" s="731"/>
      <c r="R26" s="731"/>
      <c r="S26" s="80">
        <v>20</v>
      </c>
      <c r="T26" s="20"/>
      <c r="V26"/>
      <c r="W26"/>
      <c r="X26"/>
      <c r="Y26"/>
      <c r="Z26"/>
    </row>
    <row r="27" spans="7:27" ht="14.1" customHeight="1">
      <c r="G27" s="19"/>
      <c r="H27" s="778"/>
      <c r="J27" s="736"/>
      <c r="K27" s="9" t="s">
        <v>21</v>
      </c>
      <c r="L27" s="48">
        <f t="shared" si="1"/>
        <v>1851.6851825101073</v>
      </c>
      <c r="O27" s="730" t="s">
        <v>617</v>
      </c>
      <c r="P27" s="731"/>
      <c r="Q27" s="731"/>
      <c r="R27" s="731"/>
      <c r="S27" s="59">
        <v>0.08</v>
      </c>
      <c r="T27" s="20"/>
      <c r="V27"/>
      <c r="W27"/>
      <c r="X27"/>
      <c r="Y27"/>
      <c r="Z27"/>
    </row>
    <row r="28" spans="7:27" ht="14.1" customHeight="1">
      <c r="G28" s="19"/>
      <c r="H28" s="778"/>
      <c r="J28" s="737"/>
      <c r="K28" s="10" t="s">
        <v>23</v>
      </c>
      <c r="L28" s="48">
        <f t="shared" si="1"/>
        <v>1851.7359150009293</v>
      </c>
      <c r="O28" s="730" t="s">
        <v>614</v>
      </c>
      <c r="P28" s="731"/>
      <c r="Q28" s="731"/>
      <c r="R28" s="731"/>
      <c r="S28" s="61">
        <f>(1+S27)/(1+S25)-1</f>
        <v>5.3658536585366123E-2</v>
      </c>
      <c r="T28" s="20"/>
      <c r="V28"/>
      <c r="W28"/>
      <c r="X28"/>
      <c r="Y28"/>
      <c r="Z28"/>
    </row>
    <row r="29" spans="7:27" ht="14.1" customHeight="1">
      <c r="G29" s="19"/>
      <c r="H29" s="778"/>
      <c r="O29" s="730" t="s">
        <v>626</v>
      </c>
      <c r="P29" s="731"/>
      <c r="Q29" s="731"/>
      <c r="R29" s="731"/>
      <c r="S29" s="59">
        <v>0.08</v>
      </c>
      <c r="T29" s="20"/>
      <c r="V29"/>
      <c r="W29"/>
      <c r="X29"/>
      <c r="Y29"/>
      <c r="Z29"/>
    </row>
    <row r="30" spans="7:27" ht="14.1" customHeight="1">
      <c r="G30" s="19"/>
      <c r="H30" s="778"/>
      <c r="J30" s="735" t="s">
        <v>24</v>
      </c>
      <c r="K30" s="8" t="s">
        <v>19</v>
      </c>
      <c r="L30" s="48">
        <f>(L36+L62)*($S$37-1)</f>
        <v>61.847410528167643</v>
      </c>
      <c r="M30" s="161"/>
      <c r="O30" s="730" t="s">
        <v>616</v>
      </c>
      <c r="P30" s="731"/>
      <c r="Q30" s="731"/>
      <c r="R30" s="731"/>
      <c r="S30" s="59">
        <v>0.13</v>
      </c>
      <c r="T30" s="20"/>
      <c r="V30"/>
      <c r="W30"/>
      <c r="X30"/>
      <c r="Y30"/>
    </row>
    <row r="31" spans="7:27" ht="14.1" customHeight="1">
      <c r="G31" s="19"/>
      <c r="H31" s="778"/>
      <c r="J31" s="736"/>
      <c r="K31" s="9" t="s">
        <v>20</v>
      </c>
      <c r="L31" s="48">
        <f t="shared" ref="L31:L34" si="2">(L37+L63)*($S$37-1)</f>
        <v>64.470905026602637</v>
      </c>
      <c r="M31" s="161"/>
      <c r="O31" s="730" t="s">
        <v>615</v>
      </c>
      <c r="P31" s="731"/>
      <c r="Q31" s="731"/>
      <c r="R31" s="731"/>
      <c r="S31" s="61">
        <f>(1+S30)/(1+S25) - 1</f>
        <v>0.10243902439024399</v>
      </c>
      <c r="T31" s="20"/>
      <c r="V31"/>
      <c r="W31"/>
      <c r="X31"/>
      <c r="Y31"/>
    </row>
    <row r="32" spans="7:27" ht="14.1" customHeight="1">
      <c r="G32" s="19"/>
      <c r="H32" s="778"/>
      <c r="J32" s="736"/>
      <c r="K32" s="9" t="s">
        <v>22</v>
      </c>
      <c r="L32" s="48">
        <f t="shared" si="2"/>
        <v>68.406716686166462</v>
      </c>
      <c r="M32" s="161"/>
      <c r="O32" s="730" t="s">
        <v>59</v>
      </c>
      <c r="P32" s="731"/>
      <c r="Q32" s="731"/>
      <c r="R32" s="731"/>
      <c r="S32" s="59">
        <v>0.5</v>
      </c>
      <c r="T32" s="20"/>
      <c r="V32"/>
      <c r="W32"/>
      <c r="X32"/>
      <c r="Y32"/>
    </row>
    <row r="33" spans="7:27" ht="14.1" customHeight="1">
      <c r="G33" s="19"/>
      <c r="H33" s="778"/>
      <c r="J33" s="736"/>
      <c r="K33" s="9" t="s">
        <v>21</v>
      </c>
      <c r="L33" s="48">
        <f t="shared" si="2"/>
        <v>69.337382837349168</v>
      </c>
      <c r="M33" s="161"/>
      <c r="O33" s="730" t="s">
        <v>618</v>
      </c>
      <c r="P33" s="731"/>
      <c r="Q33" s="731"/>
      <c r="R33" s="731"/>
      <c r="S33" s="59">
        <v>0.4</v>
      </c>
      <c r="T33" s="20"/>
      <c r="U33" s="176"/>
      <c r="V33"/>
      <c r="W33"/>
      <c r="X33"/>
      <c r="Y33"/>
      <c r="Z33" s="176"/>
      <c r="AA33" s="176"/>
    </row>
    <row r="34" spans="7:27" ht="14.1" customHeight="1">
      <c r="G34" s="19"/>
      <c r="H34" s="778"/>
      <c r="J34" s="737"/>
      <c r="K34" s="10" t="s">
        <v>23</v>
      </c>
      <c r="L34" s="48">
        <f t="shared" si="2"/>
        <v>69.33928254372023</v>
      </c>
      <c r="M34" s="161"/>
      <c r="O34" s="730" t="s">
        <v>65</v>
      </c>
      <c r="P34" s="731"/>
      <c r="Q34" s="731"/>
      <c r="R34" s="731"/>
      <c r="S34" s="61">
        <f>IF(S33&gt;0,S32*S27*(1-S33)+(1-S32)*S30,S32*S27+(1-S32)*S30)</f>
        <v>8.8999999999999996E-2</v>
      </c>
      <c r="T34" s="20"/>
      <c r="V34"/>
      <c r="W34"/>
      <c r="X34"/>
      <c r="Y34"/>
    </row>
    <row r="35" spans="7:27" ht="14.1" customHeight="1">
      <c r="G35" s="19"/>
      <c r="H35" s="778"/>
      <c r="O35" s="730" t="s">
        <v>66</v>
      </c>
      <c r="P35" s="731"/>
      <c r="Q35" s="731"/>
      <c r="R35" s="731"/>
      <c r="S35" s="61">
        <f xml:space="preserve"> ((1+((1-S32)*((1+S31)*(1+S25)-1)) + (S32*((1+S28)*(1+S25)-1)*(1-S33))) / (1+S25)) - 1</f>
        <v>6.2439024390243958E-2</v>
      </c>
      <c r="T35" s="20"/>
      <c r="V35"/>
      <c r="W35"/>
      <c r="X35"/>
      <c r="Y35"/>
    </row>
    <row r="36" spans="7:27" ht="14.1" customHeight="1">
      <c r="G36" s="19"/>
      <c r="H36" s="778"/>
      <c r="J36" s="735" t="s">
        <v>641</v>
      </c>
      <c r="K36" s="8" t="s">
        <v>19</v>
      </c>
      <c r="L36" s="28">
        <v>1589.814780418264</v>
      </c>
      <c r="M36" s="161"/>
      <c r="O36" s="730" t="s">
        <v>886</v>
      </c>
      <c r="P36" s="731"/>
      <c r="Q36" s="731"/>
      <c r="R36" s="731"/>
      <c r="S36" s="80">
        <v>5</v>
      </c>
      <c r="T36" s="20"/>
      <c r="V36"/>
      <c r="W36"/>
      <c r="X36"/>
      <c r="Y36"/>
    </row>
    <row r="37" spans="7:27" ht="14.1" customHeight="1">
      <c r="G37" s="19"/>
      <c r="H37" s="778"/>
      <c r="J37" s="736"/>
      <c r="K37" s="9" t="s">
        <v>20</v>
      </c>
      <c r="L37" s="29">
        <v>1657.2528557449325</v>
      </c>
      <c r="M37" s="161"/>
      <c r="O37" s="760" t="s">
        <v>550</v>
      </c>
      <c r="P37" s="761"/>
      <c r="Q37" s="761"/>
      <c r="R37" s="761"/>
      <c r="S37" s="88">
        <f>SUMPRODUCT(P46:P48,Q46:Q48)</f>
        <v>1.0389022742082548</v>
      </c>
      <c r="T37" s="20"/>
    </row>
    <row r="38" spans="7:27" ht="14.1" customHeight="1">
      <c r="G38" s="19"/>
      <c r="H38" s="778"/>
      <c r="J38" s="736"/>
      <c r="K38" s="9" t="s">
        <v>22</v>
      </c>
      <c r="L38" s="29">
        <v>1758.4246185702707</v>
      </c>
      <c r="M38" s="161"/>
      <c r="O38" s="760" t="s">
        <v>598</v>
      </c>
      <c r="P38" s="761"/>
      <c r="Q38" s="761"/>
      <c r="R38" s="761"/>
      <c r="S38" s="88">
        <f>SUMPRODUCT(O51:T51,O53:T53)</f>
        <v>0.79381715171662992</v>
      </c>
      <c r="T38" s="20"/>
    </row>
    <row r="39" spans="7:27" ht="14.1" customHeight="1">
      <c r="G39" s="19"/>
      <c r="H39" s="778"/>
      <c r="J39" s="736"/>
      <c r="K39" s="9" t="s">
        <v>21</v>
      </c>
      <c r="L39" s="29">
        <v>1782.3477996727581</v>
      </c>
      <c r="M39" s="161"/>
      <c r="O39" s="760" t="s">
        <v>632</v>
      </c>
      <c r="P39" s="761"/>
      <c r="Q39" s="761"/>
      <c r="R39" s="761"/>
      <c r="S39" s="88">
        <f xml:space="preserve"> (1 - S33 * S38) / (1 - S33)</f>
        <v>1.1374552321889135</v>
      </c>
      <c r="T39" s="20"/>
    </row>
    <row r="40" spans="7:27" ht="14.1" customHeight="1">
      <c r="G40" s="19"/>
      <c r="H40" s="778"/>
      <c r="J40" s="737"/>
      <c r="K40" s="10" t="s">
        <v>23</v>
      </c>
      <c r="L40" s="30">
        <v>1782.3966324572091</v>
      </c>
      <c r="M40" s="161"/>
      <c r="O40" s="760" t="s">
        <v>63</v>
      </c>
      <c r="P40" s="761"/>
      <c r="Q40" s="761"/>
      <c r="R40" s="761"/>
      <c r="S40" s="61">
        <f xml:space="preserve"> S34 / (1 - (1 / (1 + S34)^S26))</f>
        <v>0.10876693284230318</v>
      </c>
      <c r="T40" s="20"/>
    </row>
    <row r="41" spans="7:27" ht="14.1" customHeight="1" thickBot="1">
      <c r="G41" s="19"/>
      <c r="H41" s="778"/>
      <c r="O41" s="769" t="s">
        <v>64</v>
      </c>
      <c r="P41" s="770"/>
      <c r="Q41" s="770"/>
      <c r="R41" s="770"/>
      <c r="S41" s="89">
        <f xml:space="preserve"> S35 / (1 - (1 / (1 + S35)^S26))</f>
        <v>8.8918713624039622E-2</v>
      </c>
      <c r="T41" s="20"/>
    </row>
    <row r="42" spans="7:27" ht="14.1" customHeight="1" thickBot="1">
      <c r="G42" s="19"/>
      <c r="H42" s="778"/>
      <c r="J42" s="735" t="s">
        <v>624</v>
      </c>
      <c r="K42" s="8" t="s">
        <v>19</v>
      </c>
      <c r="L42" s="28">
        <v>50.732379766021765</v>
      </c>
      <c r="O42" s="369"/>
      <c r="P42" s="369"/>
      <c r="Q42" s="369"/>
      <c r="R42" s="369"/>
      <c r="S42" s="176"/>
      <c r="T42" s="20"/>
    </row>
    <row r="43" spans="7:27" ht="14.1" customHeight="1">
      <c r="G43" s="19"/>
      <c r="H43" s="778"/>
      <c r="J43" s="736"/>
      <c r="K43" s="9" t="s">
        <v>20</v>
      </c>
      <c r="L43" s="29">
        <v>50.732379766021765</v>
      </c>
      <c r="O43" s="762" t="s">
        <v>637</v>
      </c>
      <c r="P43" s="763"/>
      <c r="Q43" s="315">
        <v>3</v>
      </c>
      <c r="R43" s="369"/>
      <c r="S43" s="176"/>
      <c r="T43" s="20"/>
    </row>
    <row r="44" spans="7:27" ht="14.1" customHeight="1">
      <c r="G44" s="19"/>
      <c r="H44" s="778"/>
      <c r="J44" s="736"/>
      <c r="K44" s="9" t="s">
        <v>22</v>
      </c>
      <c r="L44" s="29">
        <v>50.732379766021765</v>
      </c>
      <c r="O44" s="82" t="s">
        <v>0</v>
      </c>
      <c r="P44" s="81" t="s">
        <v>402</v>
      </c>
      <c r="Q44" s="294" t="s">
        <v>630</v>
      </c>
      <c r="R44" s="369"/>
      <c r="S44" s="176"/>
      <c r="T44" s="20"/>
    </row>
    <row r="45" spans="7:27" ht="14.1" customHeight="1">
      <c r="G45" s="19"/>
      <c r="H45" s="778"/>
      <c r="J45" s="736"/>
      <c r="K45" s="9" t="s">
        <v>21</v>
      </c>
      <c r="L45" s="29">
        <v>50.732379766021765</v>
      </c>
      <c r="O45" s="186" t="s">
        <v>633</v>
      </c>
      <c r="P45" s="15" t="s">
        <v>62</v>
      </c>
      <c r="Q45" s="83" t="s">
        <v>631</v>
      </c>
      <c r="R45" s="369"/>
      <c r="S45" s="176"/>
      <c r="T45" s="20"/>
    </row>
    <row r="46" spans="7:27" ht="14.1" customHeight="1">
      <c r="G46" s="19"/>
      <c r="H46" s="778"/>
      <c r="J46" s="737"/>
      <c r="K46" s="10" t="s">
        <v>23</v>
      </c>
      <c r="L46" s="30">
        <v>50.732379766021765</v>
      </c>
      <c r="O46" s="305">
        <v>0</v>
      </c>
      <c r="P46" s="84">
        <v>0.8</v>
      </c>
      <c r="Q46" s="86">
        <f>1+(1-S33)*((1+S29)^(O46+0.5)-1)</f>
        <v>1.0235382907247959</v>
      </c>
      <c r="R46" s="369"/>
      <c r="S46" s="176"/>
      <c r="T46" s="20"/>
    </row>
    <row r="47" spans="7:27" ht="14.1" customHeight="1">
      <c r="G47" s="19"/>
      <c r="H47" s="778"/>
      <c r="O47" s="306">
        <v>1</v>
      </c>
      <c r="P47" s="33">
        <v>0.1</v>
      </c>
      <c r="Q47" s="88">
        <f>1+(1-S33)*((1+S29)^(O47+0.5)-1)</f>
        <v>1.0734213539827795</v>
      </c>
      <c r="R47" s="369"/>
      <c r="S47" s="176"/>
      <c r="T47" s="20"/>
    </row>
    <row r="48" spans="7:27" ht="14.1" customHeight="1" thickBot="1">
      <c r="G48" s="19"/>
      <c r="H48" s="778"/>
      <c r="J48" s="735" t="s">
        <v>543</v>
      </c>
      <c r="K48" s="8" t="s">
        <v>19</v>
      </c>
      <c r="L48" s="677">
        <v>0</v>
      </c>
      <c r="O48" s="307">
        <v>2</v>
      </c>
      <c r="P48" s="85">
        <v>0.1</v>
      </c>
      <c r="Q48" s="87">
        <f>1+(1-S33)*((1+S29)^(O48+0.5)-1)</f>
        <v>1.127295062301402</v>
      </c>
      <c r="R48" s="369"/>
      <c r="S48" s="176"/>
      <c r="T48" s="20"/>
    </row>
    <row r="49" spans="7:48" ht="14.1" customHeight="1" thickBot="1">
      <c r="G49" s="19"/>
      <c r="H49" s="778"/>
      <c r="J49" s="736"/>
      <c r="K49" s="9" t="s">
        <v>20</v>
      </c>
      <c r="L49" s="678">
        <v>0</v>
      </c>
      <c r="O49" s="369"/>
      <c r="P49" s="369"/>
      <c r="Q49" s="369"/>
      <c r="T49" s="20"/>
    </row>
    <row r="50" spans="7:48" ht="14.1" customHeight="1">
      <c r="G50" s="19"/>
      <c r="H50" s="778"/>
      <c r="J50" s="736"/>
      <c r="K50" s="9" t="s">
        <v>22</v>
      </c>
      <c r="L50" s="678">
        <v>0</v>
      </c>
      <c r="N50" s="91" t="s">
        <v>634</v>
      </c>
      <c r="O50" s="296">
        <v>1</v>
      </c>
      <c r="P50" s="296">
        <v>2</v>
      </c>
      <c r="Q50" s="296">
        <v>3</v>
      </c>
      <c r="R50" s="296">
        <v>4</v>
      </c>
      <c r="S50" s="296">
        <v>5</v>
      </c>
      <c r="T50" s="297">
        <v>6</v>
      </c>
    </row>
    <row r="51" spans="7:48" ht="14.1" customHeight="1">
      <c r="G51" s="19"/>
      <c r="H51" s="778"/>
      <c r="J51" s="736"/>
      <c r="K51" s="9" t="s">
        <v>21</v>
      </c>
      <c r="L51" s="678">
        <v>0</v>
      </c>
      <c r="N51" s="82" t="s">
        <v>636</v>
      </c>
      <c r="O51" s="312">
        <v>0.2</v>
      </c>
      <c r="P51" s="313">
        <v>0.32</v>
      </c>
      <c r="Q51" s="313">
        <v>0.192</v>
      </c>
      <c r="R51" s="313">
        <v>0.1152</v>
      </c>
      <c r="S51" s="313">
        <v>0.1152</v>
      </c>
      <c r="T51" s="314">
        <v>5.7599999999999998E-2</v>
      </c>
    </row>
    <row r="52" spans="7:48" ht="14.1" customHeight="1" thickBot="1">
      <c r="G52" s="19"/>
      <c r="H52" s="778"/>
      <c r="J52" s="736"/>
      <c r="K52" s="10" t="s">
        <v>23</v>
      </c>
      <c r="L52" s="679">
        <v>0</v>
      </c>
      <c r="N52" s="295" t="s">
        <v>62</v>
      </c>
      <c r="O52" s="310"/>
      <c r="P52" s="310"/>
      <c r="Q52" s="310"/>
      <c r="R52" s="310"/>
      <c r="S52" s="310"/>
      <c r="T52" s="311"/>
    </row>
    <row r="53" spans="7:48" ht="14.1" customHeight="1" thickBot="1">
      <c r="G53" s="140"/>
      <c r="H53" s="11"/>
      <c r="I53" s="11"/>
      <c r="J53" s="11"/>
      <c r="K53" s="11"/>
      <c r="L53" s="11"/>
      <c r="M53" s="11"/>
      <c r="N53" s="308" t="s">
        <v>636</v>
      </c>
      <c r="O53" s="303">
        <f>1/((1+S35)*(1+S25))^O50</f>
        <v>0.91827364554637281</v>
      </c>
      <c r="P53" s="303">
        <f>1/((1+S35)*(1+S25))^P50</f>
        <v>0.84322648810502554</v>
      </c>
      <c r="Q53" s="303">
        <f>1/((1+S35)*(1+S25))^Q50</f>
        <v>0.77431266125346698</v>
      </c>
      <c r="R53" s="303">
        <f>1/((1+S35)*(1+S25))^R50</f>
        <v>0.71103091024193477</v>
      </c>
      <c r="S53" s="303">
        <f>1/((1+S35)*(1+S25))^S50</f>
        <v>0.65292094604401729</v>
      </c>
      <c r="T53" s="304">
        <f>1/((1+S35)*(1+S25))^T50</f>
        <v>0.59956009737742622</v>
      </c>
    </row>
    <row r="54" spans="7:48" ht="14.1" customHeight="1" thickBot="1">
      <c r="G54" s="19"/>
      <c r="H54" s="12"/>
      <c r="I54" s="12"/>
      <c r="J54" s="12"/>
      <c r="K54" s="12"/>
      <c r="L54" s="12"/>
      <c r="M54" s="12"/>
      <c r="N54" s="309" t="s">
        <v>635</v>
      </c>
      <c r="O54" s="301"/>
      <c r="P54" s="301"/>
      <c r="Q54" s="301"/>
      <c r="R54" s="301"/>
      <c r="S54" s="301"/>
      <c r="T54" s="302"/>
    </row>
    <row r="55" spans="7:48" ht="14.1" customHeight="1" thickBot="1">
      <c r="G55" s="19"/>
      <c r="H55" s="739" t="s">
        <v>32</v>
      </c>
      <c r="J55" s="735" t="s">
        <v>43</v>
      </c>
      <c r="K55" s="8" t="s">
        <v>19</v>
      </c>
      <c r="L55" s="53">
        <f>$S$34</f>
        <v>8.8999999999999996E-2</v>
      </c>
      <c r="T55" s="20"/>
    </row>
    <row r="56" spans="7:48" ht="14.1" customHeight="1">
      <c r="G56" s="19"/>
      <c r="H56" s="739"/>
      <c r="J56" s="736"/>
      <c r="K56" s="9" t="s">
        <v>20</v>
      </c>
      <c r="L56" s="54">
        <f>$S$34</f>
        <v>8.8999999999999996E-2</v>
      </c>
      <c r="O56" s="781" t="s">
        <v>679</v>
      </c>
      <c r="P56" s="782"/>
      <c r="Q56" s="782"/>
      <c r="R56" s="782"/>
      <c r="S56" s="370">
        <v>0</v>
      </c>
      <c r="T56" s="20"/>
    </row>
    <row r="57" spans="7:48" ht="14.1" customHeight="1" thickBot="1">
      <c r="G57" s="19"/>
      <c r="H57" s="739"/>
      <c r="J57" s="736"/>
      <c r="K57" s="9" t="s">
        <v>22</v>
      </c>
      <c r="L57" s="54">
        <f>$S$34</f>
        <v>8.8999999999999996E-2</v>
      </c>
      <c r="O57" s="783" t="s">
        <v>680</v>
      </c>
      <c r="P57" s="784"/>
      <c r="Q57" s="784"/>
      <c r="R57" s="784"/>
      <c r="S57" s="371">
        <v>0</v>
      </c>
      <c r="T57" s="20"/>
    </row>
    <row r="58" spans="7:48" ht="14.1" customHeight="1">
      <c r="G58" s="19"/>
      <c r="H58" s="739"/>
      <c r="J58" s="736"/>
      <c r="K58" s="9" t="s">
        <v>21</v>
      </c>
      <c r="L58" s="54">
        <f>$S$34</f>
        <v>8.8999999999999996E-2</v>
      </c>
      <c r="O58" s="4" t="s">
        <v>681</v>
      </c>
      <c r="T58" s="20"/>
      <c r="U58" s="90"/>
      <c r="V58" s="90"/>
      <c r="W58" s="90"/>
      <c r="X58" s="90"/>
      <c r="Y58" s="90"/>
      <c r="Z58" s="90"/>
      <c r="AA58" s="90"/>
      <c r="AB58" s="90"/>
      <c r="AC58" s="90"/>
      <c r="AD58" s="90"/>
      <c r="AE58" s="90"/>
      <c r="AF58" s="90"/>
      <c r="AG58" s="90"/>
      <c r="AH58" s="90"/>
      <c r="AI58" s="90"/>
      <c r="AJ58" s="90"/>
    </row>
    <row r="59" spans="7:48" ht="14.1" customHeight="1">
      <c r="G59" s="19"/>
      <c r="H59" s="739"/>
      <c r="J59" s="737"/>
      <c r="K59" s="10" t="s">
        <v>23</v>
      </c>
      <c r="L59" s="55">
        <f>$S$34</f>
        <v>8.8999999999999996E-2</v>
      </c>
      <c r="T59" s="20"/>
      <c r="U59" s="90"/>
      <c r="V59" s="90"/>
      <c r="W59" s="90"/>
      <c r="X59" s="90"/>
      <c r="Y59" s="90" t="s">
        <v>92</v>
      </c>
      <c r="Z59" s="90"/>
      <c r="AA59" s="90"/>
      <c r="AB59" s="90"/>
      <c r="AC59" s="90"/>
      <c r="AD59" s="90"/>
      <c r="AE59" s="90"/>
      <c r="AF59" s="90"/>
      <c r="AG59" s="90"/>
      <c r="AH59" s="90"/>
      <c r="AI59" s="90"/>
      <c r="AJ59" s="90"/>
      <c r="AK59" s="90"/>
      <c r="AL59" s="90"/>
      <c r="AM59" s="90"/>
      <c r="AN59" s="90"/>
      <c r="AO59" s="90"/>
      <c r="AP59" s="90"/>
      <c r="AQ59" s="90"/>
      <c r="AR59" s="90"/>
      <c r="AS59" s="90"/>
      <c r="AT59" s="90"/>
      <c r="AU59" s="90"/>
      <c r="AV59" s="90"/>
    </row>
    <row r="60" spans="7:48" ht="14.1" customHeight="1" thickBot="1">
      <c r="G60" s="140"/>
      <c r="H60" s="11"/>
      <c r="I60" s="11"/>
      <c r="J60" s="11"/>
      <c r="K60" s="11"/>
      <c r="L60" s="11"/>
      <c r="M60" s="11"/>
      <c r="N60" s="11"/>
      <c r="O60" s="11"/>
      <c r="P60" s="11"/>
      <c r="Q60" s="11"/>
      <c r="R60" s="11"/>
      <c r="S60" s="11"/>
      <c r="T60" s="144"/>
    </row>
    <row r="61" spans="7:48" ht="14.1" customHeight="1">
      <c r="G61" s="19"/>
      <c r="H61" s="12"/>
      <c r="I61" s="12"/>
      <c r="J61" s="12"/>
      <c r="K61" s="12"/>
      <c r="L61" s="12"/>
      <c r="N61" s="12"/>
      <c r="R61" s="12"/>
      <c r="S61" s="12"/>
      <c r="T61" s="148"/>
    </row>
    <row r="62" spans="7:48" ht="14.1" customHeight="1">
      <c r="G62" s="19"/>
      <c r="H62" s="787" t="s">
        <v>27</v>
      </c>
      <c r="J62" s="735" t="s">
        <v>640</v>
      </c>
      <c r="K62" s="8" t="s">
        <v>19</v>
      </c>
      <c r="L62" s="171">
        <f>L68+L74</f>
        <v>0</v>
      </c>
      <c r="T62" s="20"/>
    </row>
    <row r="63" spans="7:48" ht="14.1" customHeight="1">
      <c r="G63" s="19"/>
      <c r="H63" s="787"/>
      <c r="J63" s="736"/>
      <c r="K63" s="9" t="s">
        <v>20</v>
      </c>
      <c r="L63" s="171">
        <f>L69+L75</f>
        <v>0</v>
      </c>
      <c r="T63" s="20"/>
    </row>
    <row r="64" spans="7:48" ht="14.1" customHeight="1">
      <c r="G64" s="19"/>
      <c r="H64" s="787"/>
      <c r="J64" s="736"/>
      <c r="K64" s="9" t="s">
        <v>22</v>
      </c>
      <c r="L64" s="171">
        <f>L70+L76</f>
        <v>0</v>
      </c>
      <c r="T64" s="20"/>
    </row>
    <row r="65" spans="7:20" ht="14.1" customHeight="1">
      <c r="G65" s="19"/>
      <c r="H65" s="787"/>
      <c r="J65" s="736"/>
      <c r="K65" s="9" t="s">
        <v>21</v>
      </c>
      <c r="L65" s="171">
        <f>L71+L77</f>
        <v>0</v>
      </c>
      <c r="P65" s="4" t="s">
        <v>92</v>
      </c>
      <c r="T65" s="20"/>
    </row>
    <row r="66" spans="7:20" ht="14.1" customHeight="1">
      <c r="G66" s="19"/>
      <c r="H66" s="787"/>
      <c r="J66" s="737"/>
      <c r="K66" s="10" t="s">
        <v>23</v>
      </c>
      <c r="L66" s="171">
        <f>L72+L78</f>
        <v>0</v>
      </c>
      <c r="T66" s="20"/>
    </row>
    <row r="67" spans="7:20" ht="14.1" customHeight="1">
      <c r="G67" s="19"/>
      <c r="H67" s="787"/>
      <c r="L67" s="247"/>
      <c r="T67" s="20"/>
    </row>
    <row r="68" spans="7:20" ht="14.1" customHeight="1">
      <c r="G68" s="19"/>
      <c r="H68" s="787"/>
      <c r="J68" s="735" t="s">
        <v>639</v>
      </c>
      <c r="K68" s="8" t="s">
        <v>19</v>
      </c>
      <c r="L68" s="677">
        <v>0</v>
      </c>
      <c r="T68" s="20"/>
    </row>
    <row r="69" spans="7:20" ht="14.1" customHeight="1">
      <c r="G69" s="19"/>
      <c r="H69" s="787"/>
      <c r="J69" s="736"/>
      <c r="K69" s="9" t="s">
        <v>20</v>
      </c>
      <c r="L69" s="678">
        <v>0</v>
      </c>
      <c r="T69" s="20"/>
    </row>
    <row r="70" spans="7:20" ht="14.1" customHeight="1">
      <c r="G70" s="19"/>
      <c r="H70" s="787"/>
      <c r="J70" s="736"/>
      <c r="K70" s="9" t="s">
        <v>22</v>
      </c>
      <c r="L70" s="678">
        <v>0</v>
      </c>
      <c r="T70" s="20"/>
    </row>
    <row r="71" spans="7:20" ht="14.1" customHeight="1">
      <c r="G71" s="19"/>
      <c r="H71" s="787"/>
      <c r="J71" s="736"/>
      <c r="K71" s="9" t="s">
        <v>21</v>
      </c>
      <c r="L71" s="678">
        <v>0</v>
      </c>
      <c r="T71" s="20"/>
    </row>
    <row r="72" spans="7:20" ht="14.1" customHeight="1">
      <c r="G72" s="19"/>
      <c r="H72" s="787"/>
      <c r="J72" s="737"/>
      <c r="K72" s="10" t="s">
        <v>23</v>
      </c>
      <c r="L72" s="679">
        <v>0</v>
      </c>
      <c r="T72" s="20"/>
    </row>
    <row r="73" spans="7:20" ht="14.1" customHeight="1">
      <c r="G73" s="19"/>
      <c r="H73" s="787"/>
      <c r="L73" s="247"/>
      <c r="T73" s="20"/>
    </row>
    <row r="74" spans="7:20" ht="14.1" customHeight="1">
      <c r="G74" s="19"/>
      <c r="H74" s="787"/>
      <c r="J74" s="735" t="s">
        <v>638</v>
      </c>
      <c r="K74" s="8" t="s">
        <v>19</v>
      </c>
      <c r="L74" s="677">
        <v>0</v>
      </c>
      <c r="T74" s="20"/>
    </row>
    <row r="75" spans="7:20" ht="14.1" customHeight="1">
      <c r="G75" s="19"/>
      <c r="H75" s="787"/>
      <c r="J75" s="736"/>
      <c r="K75" s="9" t="s">
        <v>20</v>
      </c>
      <c r="L75" s="678">
        <v>0</v>
      </c>
      <c r="T75" s="20"/>
    </row>
    <row r="76" spans="7:20" ht="14.1" customHeight="1">
      <c r="G76" s="19"/>
      <c r="H76" s="787"/>
      <c r="J76" s="736"/>
      <c r="K76" s="9" t="s">
        <v>22</v>
      </c>
      <c r="L76" s="678">
        <v>0</v>
      </c>
      <c r="N76" s="247"/>
      <c r="T76" s="20"/>
    </row>
    <row r="77" spans="7:20" ht="14.1" customHeight="1">
      <c r="G77" s="19"/>
      <c r="H77" s="787"/>
      <c r="J77" s="736"/>
      <c r="K77" s="9" t="s">
        <v>21</v>
      </c>
      <c r="L77" s="678">
        <v>0</v>
      </c>
      <c r="N77" s="247"/>
      <c r="T77" s="20"/>
    </row>
    <row r="78" spans="7:20" ht="14.1" customHeight="1">
      <c r="G78" s="19"/>
      <c r="H78" s="787"/>
      <c r="J78" s="737"/>
      <c r="K78" s="10" t="s">
        <v>23</v>
      </c>
      <c r="L78" s="679">
        <v>0</v>
      </c>
      <c r="N78" s="247"/>
      <c r="T78" s="20"/>
    </row>
    <row r="79" spans="7:20" ht="14.1" customHeight="1" thickBot="1">
      <c r="G79" s="140"/>
      <c r="H79" s="11"/>
      <c r="I79" s="11"/>
      <c r="J79" s="11"/>
      <c r="K79" s="11"/>
      <c r="L79" s="11"/>
      <c r="M79" s="11"/>
      <c r="N79" s="318"/>
      <c r="O79" s="11"/>
      <c r="P79" s="11"/>
      <c r="Q79" s="11"/>
      <c r="R79" s="11"/>
      <c r="S79" s="11"/>
      <c r="T79" s="144"/>
    </row>
    <row r="80" spans="7:20" ht="14.1" customHeight="1">
      <c r="G80" s="19"/>
      <c r="L80" s="24"/>
      <c r="M80"/>
      <c r="T80" s="20"/>
    </row>
    <row r="81" spans="7:48" ht="14.1" customHeight="1">
      <c r="G81" s="19"/>
      <c r="H81" s="788" t="s">
        <v>33</v>
      </c>
      <c r="J81" s="735" t="s">
        <v>34</v>
      </c>
      <c r="K81" s="8" t="s">
        <v>19</v>
      </c>
      <c r="L81" s="171">
        <f xml:space="preserve"> (($S$41 * $S$39 * $S$37 * (L36 * 1 + L62) +L42) * 1000 / (L12 * 8760)) + L48 + 0</f>
        <v>50.739133570276223</v>
      </c>
      <c r="M81"/>
      <c r="N81" s="160"/>
      <c r="O81" s="160"/>
      <c r="P81" s="160"/>
      <c r="Q81" s="160"/>
      <c r="R81" s="160"/>
      <c r="T81" s="20"/>
    </row>
    <row r="82" spans="7:48" ht="14.1" customHeight="1">
      <c r="G82" s="19"/>
      <c r="H82" s="788"/>
      <c r="J82" s="736"/>
      <c r="K82" s="9" t="s">
        <v>20</v>
      </c>
      <c r="L82" s="171">
        <f xml:space="preserve"> (($S$41 * $S$39 * $S$37 * (L37 * 1 + L63) +L43) * 1000 / (L13 * 8760)) + L49 + 0</f>
        <v>55.457543966068755</v>
      </c>
      <c r="M82"/>
      <c r="T82" s="20"/>
      <c r="V82" s="734"/>
      <c r="W82" s="734"/>
      <c r="X82" s="734"/>
      <c r="Y82" s="734"/>
      <c r="Z82" s="734"/>
      <c r="AA82" s="734"/>
      <c r="AB82" s="734"/>
    </row>
    <row r="83" spans="7:48" ht="14.1" customHeight="1">
      <c r="G83" s="19"/>
      <c r="H83" s="788"/>
      <c r="J83" s="736"/>
      <c r="K83" s="9" t="s">
        <v>22</v>
      </c>
      <c r="L83" s="171">
        <f xml:space="preserve"> (($S$41 * $S$39 * $S$37 * (L38 * 1 + L64) +L44) * 1000 / (L14 * 8760)) + L50 + 0</f>
        <v>61.168276868236497</v>
      </c>
      <c r="M83"/>
      <c r="T83" s="20"/>
      <c r="V83" s="734"/>
      <c r="W83" s="734"/>
    </row>
    <row r="84" spans="7:48" ht="14.1" customHeight="1">
      <c r="G84" s="19"/>
      <c r="H84" s="788"/>
      <c r="J84" s="736"/>
      <c r="K84" s="9" t="s">
        <v>21</v>
      </c>
      <c r="L84" s="171">
        <f xml:space="preserve"> (($S$41 * $S$39 * $S$37 * (L39 * 1 + L65) +L45) * 1000 / (L15 * 8760)) + L51 + 0</f>
        <v>71.67774340177499</v>
      </c>
      <c r="M84"/>
      <c r="T84" s="20"/>
      <c r="V84" s="734"/>
      <c r="W84" s="734"/>
    </row>
    <row r="85" spans="7:48" ht="14.1" customHeight="1">
      <c r="G85" s="19"/>
      <c r="H85" s="788"/>
      <c r="J85" s="737"/>
      <c r="K85" s="10" t="s">
        <v>23</v>
      </c>
      <c r="L85" s="171">
        <f xml:space="preserve"> (($S$41 * $S$39 * $S$37 * (L40 * 1 + L66) +L46) * 1000 / (L16 * 8760)) + L52 + 0</f>
        <v>84.848312891808931</v>
      </c>
      <c r="M85"/>
      <c r="N85" s="179"/>
      <c r="T85" s="20"/>
    </row>
    <row r="86" spans="7:48" ht="14.1" customHeight="1">
      <c r="G86" s="19"/>
      <c r="H86" s="788"/>
      <c r="L86" s="247"/>
      <c r="M86"/>
      <c r="T86" s="20"/>
    </row>
    <row r="87" spans="7:48" ht="14.1" customHeight="1">
      <c r="G87" s="19"/>
      <c r="H87" s="788"/>
      <c r="J87" s="735" t="s">
        <v>67</v>
      </c>
      <c r="K87" s="8" t="s">
        <v>19</v>
      </c>
      <c r="L87" s="171">
        <f>(((L36*$S$41*(1-$S$33*$S$38))/(8760*L12*(1-$S$33))+L42/(8760*L12))*1000)+L48</f>
        <v>49.281771033754659</v>
      </c>
      <c r="M87" s="785" t="s">
        <v>674</v>
      </c>
      <c r="N87" s="786"/>
      <c r="O87" s="786"/>
      <c r="P87" s="786"/>
      <c r="Q87" s="786"/>
      <c r="T87" s="20"/>
    </row>
    <row r="88" spans="7:48" ht="14.1" customHeight="1">
      <c r="G88" s="19"/>
      <c r="H88" s="788"/>
      <c r="J88" s="736"/>
      <c r="K88" s="9" t="s">
        <v>20</v>
      </c>
      <c r="L88" s="171">
        <f>(((L37*$S$41*(1-$S$33*$S$38))/(8760*L13*(1-$S$33))+L43/(8760*L13))*1000)+L49</f>
        <v>53.849412168565657</v>
      </c>
      <c r="M88"/>
      <c r="T88" s="20"/>
    </row>
    <row r="89" spans="7:48" ht="14.1" customHeight="1">
      <c r="G89" s="19"/>
      <c r="H89" s="788"/>
      <c r="J89" s="736"/>
      <c r="K89" s="9" t="s">
        <v>22</v>
      </c>
      <c r="L89" s="171">
        <f>(((L38*$S$41*(1-$S$33*$S$38))/(8760*L14*(1-$S$33))+L44/(8760*L14))*1000)+L50</f>
        <v>59.371221288506206</v>
      </c>
      <c r="M89"/>
      <c r="T89" s="20"/>
    </row>
    <row r="90" spans="7:48" ht="14.1" customHeight="1">
      <c r="G90" s="19"/>
      <c r="H90" s="788"/>
      <c r="J90" s="736"/>
      <c r="K90" s="9" t="s">
        <v>21</v>
      </c>
      <c r="L90" s="171">
        <f>(((L39*$S$41*(1-$S$33*$S$38))/(8760*L15*(1-$S$33))+L45/(8760*L15))*1000)+L51</f>
        <v>69.565824868424443</v>
      </c>
      <c r="M90"/>
      <c r="T90" s="20"/>
    </row>
    <row r="91" spans="7:48" ht="14.1" customHeight="1">
      <c r="G91" s="19"/>
      <c r="H91" s="788"/>
      <c r="J91" s="737"/>
      <c r="K91" s="10" t="s">
        <v>23</v>
      </c>
      <c r="L91" s="703">
        <f>(((L40*$S$41*(1-$S$33*$S$38))/(8760*L16*(1-$S$33))+L46/(8760*L16))*1000)+L52</f>
        <v>82.34832108887862</v>
      </c>
      <c r="M91"/>
      <c r="T91" s="20"/>
    </row>
    <row r="92" spans="7:48" ht="14.1" customHeight="1">
      <c r="G92" s="21"/>
      <c r="H92" s="22"/>
      <c r="I92" s="22"/>
      <c r="J92" s="22"/>
      <c r="K92" s="22"/>
      <c r="L92" s="22"/>
      <c r="M92" s="22"/>
      <c r="N92" s="22"/>
      <c r="O92" s="22"/>
      <c r="P92" s="22"/>
      <c r="Q92" s="22"/>
      <c r="R92" s="22"/>
      <c r="S92" s="22"/>
      <c r="T92" s="23"/>
    </row>
    <row r="94" spans="7:48" ht="14.1" customHeight="1">
      <c r="H94" s="4" t="s">
        <v>938</v>
      </c>
    </row>
    <row r="96" spans="7:48" ht="14.1" customHeight="1">
      <c r="G96" s="16"/>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8"/>
    </row>
    <row r="97" spans="4:92" ht="14.1" customHeight="1">
      <c r="D97" s="426" t="s">
        <v>90</v>
      </c>
      <c r="G97" s="733" t="s">
        <v>18</v>
      </c>
      <c r="H97" s="733"/>
      <c r="I97" s="733"/>
      <c r="J97" s="733"/>
      <c r="K97" s="733"/>
      <c r="L97" s="733"/>
      <c r="M97" s="733"/>
      <c r="N97" s="733"/>
      <c r="O97" s="733"/>
      <c r="P97" s="733"/>
      <c r="Q97" s="733"/>
      <c r="R97" s="733"/>
      <c r="S97" s="733"/>
      <c r="T97" s="733"/>
      <c r="U97" s="423"/>
      <c r="V97" s="423"/>
      <c r="W97" s="423"/>
      <c r="X97" s="423"/>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207"/>
    </row>
    <row r="98" spans="4:92" ht="14.1" customHeight="1">
      <c r="G98" s="19"/>
      <c r="AV98" s="20"/>
    </row>
    <row r="99" spans="4:92" s="203" customFormat="1" ht="14.1" customHeight="1">
      <c r="G99" s="204"/>
      <c r="L99" s="205">
        <f>Q12+1</f>
        <v>2014</v>
      </c>
      <c r="M99" s="205">
        <f t="shared" ref="M99:V99" si="3">L99+1</f>
        <v>2015</v>
      </c>
      <c r="N99" s="205">
        <f>M99+1</f>
        <v>2016</v>
      </c>
      <c r="O99" s="205">
        <f>N99+1</f>
        <v>2017</v>
      </c>
      <c r="P99" s="205">
        <f t="shared" si="3"/>
        <v>2018</v>
      </c>
      <c r="Q99" s="205">
        <f t="shared" si="3"/>
        <v>2019</v>
      </c>
      <c r="R99" s="205">
        <f>Q99+1</f>
        <v>2020</v>
      </c>
      <c r="S99" s="205">
        <f t="shared" si="3"/>
        <v>2021</v>
      </c>
      <c r="T99" s="205">
        <f t="shared" si="3"/>
        <v>2022</v>
      </c>
      <c r="U99" s="205">
        <f>T99+1</f>
        <v>2023</v>
      </c>
      <c r="V99" s="205">
        <f t="shared" si="3"/>
        <v>2024</v>
      </c>
      <c r="W99" s="205">
        <f t="shared" ref="W99:AV99" si="4">V99+1</f>
        <v>2025</v>
      </c>
      <c r="X99" s="205">
        <f t="shared" si="4"/>
        <v>2026</v>
      </c>
      <c r="Y99" s="205">
        <f t="shared" si="4"/>
        <v>2027</v>
      </c>
      <c r="Z99" s="205">
        <f t="shared" si="4"/>
        <v>2028</v>
      </c>
      <c r="AA99" s="205">
        <f t="shared" si="4"/>
        <v>2029</v>
      </c>
      <c r="AB99" s="205">
        <f t="shared" si="4"/>
        <v>2030</v>
      </c>
      <c r="AC99" s="205">
        <f t="shared" si="4"/>
        <v>2031</v>
      </c>
      <c r="AD99" s="205">
        <f t="shared" si="4"/>
        <v>2032</v>
      </c>
      <c r="AE99" s="205">
        <f t="shared" si="4"/>
        <v>2033</v>
      </c>
      <c r="AF99" s="205">
        <f t="shared" si="4"/>
        <v>2034</v>
      </c>
      <c r="AG99" s="205">
        <f t="shared" si="4"/>
        <v>2035</v>
      </c>
      <c r="AH99" s="205">
        <f t="shared" si="4"/>
        <v>2036</v>
      </c>
      <c r="AI99" s="205">
        <f t="shared" si="4"/>
        <v>2037</v>
      </c>
      <c r="AJ99" s="205">
        <f t="shared" si="4"/>
        <v>2038</v>
      </c>
      <c r="AK99" s="205">
        <f t="shared" si="4"/>
        <v>2039</v>
      </c>
      <c r="AL99" s="205">
        <f t="shared" si="4"/>
        <v>2040</v>
      </c>
      <c r="AM99" s="205">
        <f t="shared" si="4"/>
        <v>2041</v>
      </c>
      <c r="AN99" s="205">
        <f t="shared" si="4"/>
        <v>2042</v>
      </c>
      <c r="AO99" s="205">
        <f t="shared" si="4"/>
        <v>2043</v>
      </c>
      <c r="AP99" s="205">
        <f t="shared" si="4"/>
        <v>2044</v>
      </c>
      <c r="AQ99" s="205">
        <f t="shared" si="4"/>
        <v>2045</v>
      </c>
      <c r="AR99" s="205">
        <f t="shared" si="4"/>
        <v>2046</v>
      </c>
      <c r="AS99" s="205">
        <f t="shared" si="4"/>
        <v>2047</v>
      </c>
      <c r="AT99" s="205">
        <f t="shared" si="4"/>
        <v>2048</v>
      </c>
      <c r="AU99" s="205">
        <f t="shared" si="4"/>
        <v>2049</v>
      </c>
      <c r="AV99" s="599">
        <f t="shared" si="4"/>
        <v>2050</v>
      </c>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row>
    <row r="100" spans="4:92" ht="14.1" customHeight="1">
      <c r="G100" s="19"/>
      <c r="H100" s="738" t="s">
        <v>37</v>
      </c>
      <c r="J100" s="735" t="s">
        <v>39</v>
      </c>
      <c r="K100" s="62" t="s">
        <v>44</v>
      </c>
      <c r="L100" s="32">
        <v>0.5115685106238268</v>
      </c>
      <c r="M100" s="32">
        <v>0.53621273558777482</v>
      </c>
      <c r="N100" s="32">
        <v>0.54726619422759704</v>
      </c>
      <c r="O100" s="32">
        <v>0.55699570251179109</v>
      </c>
      <c r="P100" s="32">
        <v>0.56532951663621156</v>
      </c>
      <c r="Q100" s="32">
        <v>0.57222131939560805</v>
      </c>
      <c r="R100" s="32">
        <v>0.57765090497007543</v>
      </c>
      <c r="S100" s="32">
        <v>0.58366291380284507</v>
      </c>
      <c r="T100" s="32">
        <v>0.58979427044571242</v>
      </c>
      <c r="U100" s="32">
        <v>0.5946728083646502</v>
      </c>
      <c r="V100" s="32">
        <v>0.59834970479869443</v>
      </c>
      <c r="W100" s="32">
        <v>0.60089188096431745</v>
      </c>
      <c r="X100" s="32">
        <v>0.6023785303320921</v>
      </c>
      <c r="Y100" s="32">
        <v>0.60521380824525184</v>
      </c>
      <c r="Z100" s="32">
        <v>0.60721852567123979</v>
      </c>
      <c r="AA100" s="32">
        <v>0.60906955942676533</v>
      </c>
      <c r="AB100" s="32">
        <v>0.61027400371885909</v>
      </c>
      <c r="AC100" s="32">
        <v>0.61193538219461052</v>
      </c>
      <c r="AD100" s="32">
        <v>0.61312655939291127</v>
      </c>
      <c r="AE100" s="32">
        <v>0.61392087865642297</v>
      </c>
      <c r="AF100" s="32">
        <v>0.61499146801064619</v>
      </c>
      <c r="AG100" s="32">
        <v>0.61579640784733936</v>
      </c>
      <c r="AH100" s="32">
        <v>0.61699702279691604</v>
      </c>
      <c r="AI100" s="32">
        <v>0.61802845962047814</v>
      </c>
      <c r="AJ100" s="32">
        <v>0.61892293986019031</v>
      </c>
      <c r="AK100" s="32">
        <v>0.61970316025070926</v>
      </c>
      <c r="AL100" s="32">
        <v>0.62038198639882791</v>
      </c>
      <c r="AM100" s="32">
        <v>0.62110805143247128</v>
      </c>
      <c r="AN100" s="32">
        <v>0.6217286250820182</v>
      </c>
      <c r="AO100" s="32">
        <v>0.62222564379292855</v>
      </c>
      <c r="AP100" s="32">
        <v>0.62257038728912784</v>
      </c>
      <c r="AQ100" s="32">
        <v>0.6227235739009267</v>
      </c>
      <c r="AR100" s="32">
        <v>0.62351883732969349</v>
      </c>
      <c r="AS100" s="32">
        <v>0.62401397301695372</v>
      </c>
      <c r="AT100" s="32">
        <v>0.62413744804404103</v>
      </c>
      <c r="AU100" s="32">
        <v>0.62413744804404103</v>
      </c>
      <c r="AV100" s="600">
        <v>0.62413744804404103</v>
      </c>
    </row>
    <row r="101" spans="4:92" ht="14.1" customHeight="1">
      <c r="G101" s="19"/>
      <c r="H101" s="738"/>
      <c r="J101" s="736"/>
      <c r="K101" s="3" t="s">
        <v>45</v>
      </c>
      <c r="L101" s="33">
        <v>0.5115685106238268</v>
      </c>
      <c r="M101" s="33">
        <v>0.51720272958997637</v>
      </c>
      <c r="N101" s="33">
        <v>0.52229685488540734</v>
      </c>
      <c r="O101" s="33">
        <v>0.52684462930295062</v>
      </c>
      <c r="P101" s="33">
        <v>0.53084415085981951</v>
      </c>
      <c r="Q101" s="33">
        <v>0.53429774378144024</v>
      </c>
      <c r="R101" s="33">
        <v>0.53777562322429917</v>
      </c>
      <c r="S101" s="33">
        <v>0.54169807446320972</v>
      </c>
      <c r="T101" s="33">
        <v>0.5451541880111076</v>
      </c>
      <c r="U101" s="33">
        <v>0.5481582825118072</v>
      </c>
      <c r="V101" s="33">
        <v>0.55072748685130246</v>
      </c>
      <c r="W101" s="33">
        <v>0.55288135186874254</v>
      </c>
      <c r="X101" s="33">
        <v>0.5557206383753529</v>
      </c>
      <c r="Y101" s="33">
        <v>0.55821343640258103</v>
      </c>
      <c r="Z101" s="33">
        <v>0.56065779723263942</v>
      </c>
      <c r="AA101" s="33">
        <v>0.56280752489374497</v>
      </c>
      <c r="AB101" s="33">
        <v>0.56496643673475178</v>
      </c>
      <c r="AC101" s="33">
        <v>0.56703725687251483</v>
      </c>
      <c r="AD101" s="33">
        <v>0.56889312321186847</v>
      </c>
      <c r="AE101" s="33">
        <v>0.57084317823935571</v>
      </c>
      <c r="AF101" s="33">
        <v>0.5726303228135462</v>
      </c>
      <c r="AG101" s="33">
        <v>0.57456550459338684</v>
      </c>
      <c r="AH101" s="33">
        <v>0.57638710175658203</v>
      </c>
      <c r="AI101" s="33">
        <v>0.5781174619205891</v>
      </c>
      <c r="AJ101" s="33">
        <v>0.57977812634066772</v>
      </c>
      <c r="AK101" s="33">
        <v>0.58138971383370297</v>
      </c>
      <c r="AL101" s="33">
        <v>0.58297184501249288</v>
      </c>
      <c r="AM101" s="33">
        <v>0.58473115963696976</v>
      </c>
      <c r="AN101" s="33">
        <v>0.58649821136391367</v>
      </c>
      <c r="AO101" s="33">
        <v>0.58828926743678889</v>
      </c>
      <c r="AP101" s="33">
        <v>0.59011940544407915</v>
      </c>
      <c r="AQ101" s="33">
        <v>0.59200247957608043</v>
      </c>
      <c r="AR101" s="33">
        <v>0.59395109495532206</v>
      </c>
      <c r="AS101" s="33">
        <v>0.59597658290246069</v>
      </c>
      <c r="AT101" s="33">
        <v>0.59808896915043563</v>
      </c>
      <c r="AU101" s="33">
        <v>0.60029694972400161</v>
      </c>
      <c r="AV101" s="601">
        <v>0.60260785165106789</v>
      </c>
    </row>
    <row r="102" spans="4:92" ht="14.1" customHeight="1" thickBot="1">
      <c r="G102" s="19"/>
      <c r="H102" s="738"/>
      <c r="J102" s="736"/>
      <c r="K102" s="63" t="s">
        <v>46</v>
      </c>
      <c r="L102" s="67">
        <v>0.5115685106238268</v>
      </c>
      <c r="M102" s="67">
        <v>0.5115685106238268</v>
      </c>
      <c r="N102" s="67">
        <v>0.5115685106238268</v>
      </c>
      <c r="O102" s="67">
        <v>0.5115685106238268</v>
      </c>
      <c r="P102" s="67">
        <v>0.5115685106238268</v>
      </c>
      <c r="Q102" s="67">
        <v>0.5115685106238268</v>
      </c>
      <c r="R102" s="67">
        <v>0.5115685106238268</v>
      </c>
      <c r="S102" s="67">
        <v>0.5115685106238268</v>
      </c>
      <c r="T102" s="67">
        <v>0.5115685106238268</v>
      </c>
      <c r="U102" s="67">
        <v>0.5115685106238268</v>
      </c>
      <c r="V102" s="67">
        <v>0.5115685106238268</v>
      </c>
      <c r="W102" s="67">
        <v>0.5115685106238268</v>
      </c>
      <c r="X102" s="67">
        <v>0.5115685106238268</v>
      </c>
      <c r="Y102" s="67">
        <v>0.5115685106238268</v>
      </c>
      <c r="Z102" s="67">
        <v>0.5115685106238268</v>
      </c>
      <c r="AA102" s="67">
        <v>0.5115685106238268</v>
      </c>
      <c r="AB102" s="67">
        <v>0.5115685106238268</v>
      </c>
      <c r="AC102" s="67">
        <v>0.5115685106238268</v>
      </c>
      <c r="AD102" s="67">
        <v>0.5115685106238268</v>
      </c>
      <c r="AE102" s="67">
        <v>0.5115685106238268</v>
      </c>
      <c r="AF102" s="67">
        <v>0.5115685106238268</v>
      </c>
      <c r="AG102" s="67">
        <v>0.5115685106238268</v>
      </c>
      <c r="AH102" s="67">
        <v>0.5115685106238268</v>
      </c>
      <c r="AI102" s="67">
        <v>0.5115685106238268</v>
      </c>
      <c r="AJ102" s="67">
        <v>0.5115685106238268</v>
      </c>
      <c r="AK102" s="67">
        <v>0.5115685106238268</v>
      </c>
      <c r="AL102" s="67">
        <v>0.5115685106238268</v>
      </c>
      <c r="AM102" s="67">
        <v>0.5115685106238268</v>
      </c>
      <c r="AN102" s="67">
        <v>0.5115685106238268</v>
      </c>
      <c r="AO102" s="67">
        <v>0.5115685106238268</v>
      </c>
      <c r="AP102" s="67">
        <v>0.5115685106238268</v>
      </c>
      <c r="AQ102" s="67">
        <v>0.5115685106238268</v>
      </c>
      <c r="AR102" s="67">
        <v>0.5115685106238268</v>
      </c>
      <c r="AS102" s="67">
        <v>0.5115685106238268</v>
      </c>
      <c r="AT102" s="67">
        <v>0.5115685106238268</v>
      </c>
      <c r="AU102" s="67">
        <v>0.5115685106238268</v>
      </c>
      <c r="AV102" s="602">
        <v>0.5115685106238268</v>
      </c>
    </row>
    <row r="103" spans="4:92" ht="14.1" customHeight="1" thickTop="1">
      <c r="G103" s="19"/>
      <c r="H103" s="738"/>
      <c r="J103" s="736"/>
      <c r="K103" s="62" t="s">
        <v>47</v>
      </c>
      <c r="L103" s="68">
        <v>0.46804270491110267</v>
      </c>
      <c r="M103" s="68">
        <v>0.4905901242166778</v>
      </c>
      <c r="N103" s="68">
        <v>0.50070312095702962</v>
      </c>
      <c r="O103" s="68">
        <v>0.50960481306711691</v>
      </c>
      <c r="P103" s="68">
        <v>0.51722956092398453</v>
      </c>
      <c r="Q103" s="68">
        <v>0.52353498813116017</v>
      </c>
      <c r="R103" s="68">
        <v>0.52850260804138705</v>
      </c>
      <c r="S103" s="68">
        <v>0.5340030968666426</v>
      </c>
      <c r="T103" s="68">
        <v>0.53961277902710791</v>
      </c>
      <c r="U103" s="68">
        <v>0.54407623609331113</v>
      </c>
      <c r="V103" s="68">
        <v>0.54744029098904623</v>
      </c>
      <c r="W103" s="68">
        <v>0.54976617107003056</v>
      </c>
      <c r="X103" s="68">
        <v>0.55112633178535508</v>
      </c>
      <c r="Y103" s="68">
        <v>0.55372037562521481</v>
      </c>
      <c r="Z103" s="68">
        <v>0.55555452559175145</v>
      </c>
      <c r="AA103" s="68">
        <v>0.55724806776220559</v>
      </c>
      <c r="AB103" s="68">
        <v>0.55835003426850771</v>
      </c>
      <c r="AC103" s="68">
        <v>0.55987005760755892</v>
      </c>
      <c r="AD103" s="68">
        <v>0.56095988582478273</v>
      </c>
      <c r="AE103" s="68">
        <v>0.56168662198804598</v>
      </c>
      <c r="AF103" s="68">
        <v>0.56266612234194502</v>
      </c>
      <c r="AG103" s="68">
        <v>0.56340257544770234</v>
      </c>
      <c r="AH103" s="68">
        <v>0.56450103842360255</v>
      </c>
      <c r="AI103" s="68">
        <v>0.56544471746329983</v>
      </c>
      <c r="AJ103" s="68">
        <v>0.56626309260209373</v>
      </c>
      <c r="AK103" s="68">
        <v>0.56697692946738465</v>
      </c>
      <c r="AL103" s="68">
        <v>0.56759799902098651</v>
      </c>
      <c r="AM103" s="68">
        <v>0.56826228823197289</v>
      </c>
      <c r="AN103" s="68">
        <v>0.56883006158685812</v>
      </c>
      <c r="AO103" s="68">
        <v>0.569284792433294</v>
      </c>
      <c r="AP103" s="68">
        <v>0.56960020410369749</v>
      </c>
      <c r="AQ103" s="68">
        <v>0.5697403571323798</v>
      </c>
      <c r="AR103" s="68">
        <v>0.57046795712844478</v>
      </c>
      <c r="AS103" s="68">
        <v>0.5709209651646131</v>
      </c>
      <c r="AT103" s="68">
        <v>0.57103393456063101</v>
      </c>
      <c r="AU103" s="68">
        <v>0.57103393456063101</v>
      </c>
      <c r="AV103" s="603">
        <v>0.57103393456063101</v>
      </c>
    </row>
    <row r="104" spans="4:92" ht="14.1" customHeight="1">
      <c r="G104" s="19"/>
      <c r="H104" s="738"/>
      <c r="J104" s="736"/>
      <c r="K104" s="3" t="s">
        <v>48</v>
      </c>
      <c r="L104" s="33">
        <v>0.46804270491110267</v>
      </c>
      <c r="M104" s="33">
        <v>0.47319754738129771</v>
      </c>
      <c r="N104" s="33">
        <v>0.47785824899391682</v>
      </c>
      <c r="O104" s="33">
        <v>0.48201908492401885</v>
      </c>
      <c r="P104" s="33">
        <v>0.48567831501530123</v>
      </c>
      <c r="Q104" s="33">
        <v>0.48883806574101746</v>
      </c>
      <c r="R104" s="33">
        <v>0.49202003661683502</v>
      </c>
      <c r="S104" s="33">
        <v>0.49560875376735486</v>
      </c>
      <c r="T104" s="33">
        <v>0.49877081065679357</v>
      </c>
      <c r="U104" s="33">
        <v>0.50151930765517505</v>
      </c>
      <c r="V104" s="33">
        <v>0.50386991627074518</v>
      </c>
      <c r="W104" s="33">
        <v>0.50584052389776013</v>
      </c>
      <c r="X104" s="33">
        <v>0.50843823526774068</v>
      </c>
      <c r="Y104" s="33">
        <v>0.51071893845261462</v>
      </c>
      <c r="Z104" s="33">
        <v>0.51295532562446</v>
      </c>
      <c r="AA104" s="33">
        <v>0.51492214791400848</v>
      </c>
      <c r="AB104" s="33">
        <v>0.51689737296548255</v>
      </c>
      <c r="AC104" s="33">
        <v>0.51879200142390947</v>
      </c>
      <c r="AD104" s="33">
        <v>0.52048996500725286</v>
      </c>
      <c r="AE104" s="33">
        <v>0.52227410341850444</v>
      </c>
      <c r="AF104" s="33">
        <v>0.52390919229360211</v>
      </c>
      <c r="AG104" s="33">
        <v>0.5256797229183795</v>
      </c>
      <c r="AH104" s="33">
        <v>0.5273463330513618</v>
      </c>
      <c r="AI104" s="33">
        <v>0.52892946890670334</v>
      </c>
      <c r="AJ104" s="33">
        <v>0.53044883894411132</v>
      </c>
      <c r="AK104" s="33">
        <v>0.53192330766878182</v>
      </c>
      <c r="AL104" s="33">
        <v>0.53337082631206589</v>
      </c>
      <c r="AM104" s="33">
        <v>0.5349804530942649</v>
      </c>
      <c r="AN104" s="33">
        <v>0.53659715868270719</v>
      </c>
      <c r="AO104" s="33">
        <v>0.5382358262542779</v>
      </c>
      <c r="AP104" s="33">
        <v>0.53991025055034769</v>
      </c>
      <c r="AQ104" s="33">
        <v>0.54163310700454037</v>
      </c>
      <c r="AR104" s="33">
        <v>0.5434159282572002</v>
      </c>
      <c r="AS104" s="33">
        <v>0.54526908152573794</v>
      </c>
      <c r="AT104" s="33">
        <v>0.54720173952322415</v>
      </c>
      <c r="AU104" s="33">
        <v>0.54922185839016302</v>
      </c>
      <c r="AV104" s="601">
        <v>0.55133614174863121</v>
      </c>
    </row>
    <row r="105" spans="4:92" ht="14.1" customHeight="1" thickBot="1">
      <c r="G105" s="19"/>
      <c r="H105" s="738"/>
      <c r="J105" s="736"/>
      <c r="K105" s="63" t="s">
        <v>49</v>
      </c>
      <c r="L105" s="67">
        <v>0.46804270491110267</v>
      </c>
      <c r="M105" s="67">
        <v>0.46804270491110267</v>
      </c>
      <c r="N105" s="67">
        <v>0.46804270491110267</v>
      </c>
      <c r="O105" s="67">
        <v>0.46804270491110267</v>
      </c>
      <c r="P105" s="67">
        <v>0.46804270491110267</v>
      </c>
      <c r="Q105" s="67">
        <v>0.46804270491110267</v>
      </c>
      <c r="R105" s="67">
        <v>0.46804270491110267</v>
      </c>
      <c r="S105" s="67">
        <v>0.46804270491110267</v>
      </c>
      <c r="T105" s="67">
        <v>0.46804270491110267</v>
      </c>
      <c r="U105" s="67">
        <v>0.46804270491110267</v>
      </c>
      <c r="V105" s="67">
        <v>0.46804270491110267</v>
      </c>
      <c r="W105" s="67">
        <v>0.46804270491110267</v>
      </c>
      <c r="X105" s="67">
        <v>0.46804270491110267</v>
      </c>
      <c r="Y105" s="67">
        <v>0.46804270491110267</v>
      </c>
      <c r="Z105" s="67">
        <v>0.46804270491110267</v>
      </c>
      <c r="AA105" s="67">
        <v>0.46804270491110267</v>
      </c>
      <c r="AB105" s="67">
        <v>0.46804270491110267</v>
      </c>
      <c r="AC105" s="67">
        <v>0.46804270491110267</v>
      </c>
      <c r="AD105" s="67">
        <v>0.46804270491110267</v>
      </c>
      <c r="AE105" s="67">
        <v>0.46804270491110267</v>
      </c>
      <c r="AF105" s="67">
        <v>0.46804270491110267</v>
      </c>
      <c r="AG105" s="67">
        <v>0.46804270491110267</v>
      </c>
      <c r="AH105" s="67">
        <v>0.46804270491110267</v>
      </c>
      <c r="AI105" s="67">
        <v>0.46804270491110267</v>
      </c>
      <c r="AJ105" s="67">
        <v>0.46804270491110267</v>
      </c>
      <c r="AK105" s="67">
        <v>0.46804270491110267</v>
      </c>
      <c r="AL105" s="67">
        <v>0.46804270491110267</v>
      </c>
      <c r="AM105" s="67">
        <v>0.46804270491110267</v>
      </c>
      <c r="AN105" s="67">
        <v>0.46804270491110267</v>
      </c>
      <c r="AO105" s="67">
        <v>0.46804270491110267</v>
      </c>
      <c r="AP105" s="67">
        <v>0.46804270491110267</v>
      </c>
      <c r="AQ105" s="67">
        <v>0.46804270491110267</v>
      </c>
      <c r="AR105" s="67">
        <v>0.46804270491110267</v>
      </c>
      <c r="AS105" s="67">
        <v>0.46804270491110267</v>
      </c>
      <c r="AT105" s="67">
        <v>0.46804270491110267</v>
      </c>
      <c r="AU105" s="67">
        <v>0.46804270491110267</v>
      </c>
      <c r="AV105" s="602">
        <v>0.46804270491110267</v>
      </c>
      <c r="BJ105" s="203"/>
      <c r="BK105" s="203"/>
      <c r="BL105" s="203"/>
      <c r="BM105" s="203"/>
      <c r="BN105" s="203"/>
      <c r="BO105" s="203"/>
      <c r="BP105" s="203"/>
      <c r="BQ105" s="203"/>
      <c r="BR105" s="203"/>
      <c r="BS105" s="203"/>
      <c r="BT105" s="203"/>
      <c r="BU105" s="203"/>
      <c r="BV105" s="203"/>
      <c r="BW105" s="203"/>
      <c r="BX105" s="203"/>
      <c r="BY105" s="203"/>
      <c r="BZ105" s="203"/>
      <c r="CA105" s="203"/>
      <c r="CB105" s="203"/>
      <c r="CC105" s="203"/>
      <c r="CD105" s="203"/>
      <c r="CE105" s="203"/>
      <c r="CF105" s="203"/>
      <c r="CG105" s="203"/>
      <c r="CH105" s="203"/>
      <c r="CI105" s="203"/>
      <c r="CJ105" s="203"/>
      <c r="CK105" s="203"/>
      <c r="CL105" s="203"/>
      <c r="CM105" s="203"/>
      <c r="CN105" s="203"/>
    </row>
    <row r="106" spans="4:92" ht="14.1" customHeight="1" thickTop="1">
      <c r="G106" s="19"/>
      <c r="H106" s="738"/>
      <c r="J106" s="736"/>
      <c r="K106" s="62" t="s">
        <v>50</v>
      </c>
      <c r="L106" s="68">
        <v>0.44190996114049397</v>
      </c>
      <c r="M106" s="68">
        <v>0.46285591688522687</v>
      </c>
      <c r="N106" s="68">
        <v>0.47353867964632695</v>
      </c>
      <c r="O106" s="68">
        <v>0.48315462554315136</v>
      </c>
      <c r="P106" s="68">
        <v>0.49163626226484802</v>
      </c>
      <c r="Q106" s="68">
        <v>0.49893728152071554</v>
      </c>
      <c r="R106" s="68">
        <v>0.50503338058635616</v>
      </c>
      <c r="S106" s="68">
        <v>0.51143526779174497</v>
      </c>
      <c r="T106" s="68">
        <v>0.51770682864600714</v>
      </c>
      <c r="U106" s="68">
        <v>0.52291355244537652</v>
      </c>
      <c r="V106" s="68">
        <v>0.52709564906291562</v>
      </c>
      <c r="W106" s="68">
        <v>0.53030735459994394</v>
      </c>
      <c r="X106" s="68">
        <v>0.53261399888881866</v>
      </c>
      <c r="Y106" s="68">
        <v>0.53566619958191442</v>
      </c>
      <c r="Z106" s="68">
        <v>0.5379945299574741</v>
      </c>
      <c r="AA106" s="68">
        <v>0.54007575632217486</v>
      </c>
      <c r="AB106" s="68">
        <v>0.54159056518405846</v>
      </c>
      <c r="AC106" s="68">
        <v>0.54336905576746186</v>
      </c>
      <c r="AD106" s="68">
        <v>0.54473367483527613</v>
      </c>
      <c r="AE106" s="68">
        <v>0.54574895226049325</v>
      </c>
      <c r="AF106" s="68">
        <v>0.54688638804362832</v>
      </c>
      <c r="AG106" s="68">
        <v>0.54778914485029018</v>
      </c>
      <c r="AH106" s="68">
        <v>0.54891760283168567</v>
      </c>
      <c r="AI106" s="68">
        <v>0.54989596619759806</v>
      </c>
      <c r="AJ106" s="68">
        <v>0.55075285959579068</v>
      </c>
      <c r="AK106" s="68">
        <v>0.5515084434509856</v>
      </c>
      <c r="AL106" s="68">
        <v>0.55217413669863102</v>
      </c>
      <c r="AM106" s="68">
        <v>0.55287337015586313</v>
      </c>
      <c r="AN106" s="68">
        <v>0.55347896607019209</v>
      </c>
      <c r="AO106" s="68">
        <v>0.55397481625056422</v>
      </c>
      <c r="AP106" s="68">
        <v>0.55433531741969033</v>
      </c>
      <c r="AQ106" s="68">
        <v>0.55452545145892052</v>
      </c>
      <c r="AR106" s="68">
        <v>0.55523362091058137</v>
      </c>
      <c r="AS106" s="68">
        <v>0.55567453137554312</v>
      </c>
      <c r="AT106" s="68">
        <v>0.55578448392593494</v>
      </c>
      <c r="AU106" s="68">
        <v>0.55578448392593494</v>
      </c>
      <c r="AV106" s="603">
        <v>0.55578448392593494</v>
      </c>
      <c r="AW106" s="203"/>
      <c r="AX106" s="203"/>
      <c r="AY106" s="203"/>
      <c r="AZ106" s="203"/>
      <c r="BA106" s="203"/>
      <c r="BB106" s="203"/>
      <c r="BC106" s="203"/>
      <c r="BD106" s="203"/>
      <c r="BE106" s="203"/>
      <c r="BF106" s="203"/>
      <c r="BG106" s="203"/>
      <c r="BH106" s="203"/>
      <c r="BI106" s="203"/>
    </row>
    <row r="107" spans="4:92" ht="14.1" customHeight="1">
      <c r="G107" s="19"/>
      <c r="H107" s="738"/>
      <c r="J107" s="736"/>
      <c r="K107" s="3" t="s">
        <v>51</v>
      </c>
      <c r="L107" s="33">
        <v>0.44190996114049397</v>
      </c>
      <c r="M107" s="33">
        <v>0.4476823367925622</v>
      </c>
      <c r="N107" s="33">
        <v>0.45265340281209387</v>
      </c>
      <c r="O107" s="33">
        <v>0.4571774522295175</v>
      </c>
      <c r="P107" s="33">
        <v>0.46125209350055801</v>
      </c>
      <c r="Q107" s="33">
        <v>0.46487855661346211</v>
      </c>
      <c r="R107" s="33">
        <v>0.46844328276036012</v>
      </c>
      <c r="S107" s="33">
        <v>0.47227075575766175</v>
      </c>
      <c r="T107" s="33">
        <v>0.47570485327508677</v>
      </c>
      <c r="U107" s="33">
        <v>0.47875734625019234</v>
      </c>
      <c r="V107" s="33">
        <v>0.48144248010846757</v>
      </c>
      <c r="W107" s="33">
        <v>0.48377664738878784</v>
      </c>
      <c r="X107" s="33">
        <v>0.48650214850471968</v>
      </c>
      <c r="Y107" s="33">
        <v>0.48892908197164836</v>
      </c>
      <c r="Z107" s="33">
        <v>0.49126150840945243</v>
      </c>
      <c r="AA107" s="33">
        <v>0.4933388683311038</v>
      </c>
      <c r="AB107" s="33">
        <v>0.49536930315665989</v>
      </c>
      <c r="AC107" s="33">
        <v>0.49731704322047965</v>
      </c>
      <c r="AD107" s="33">
        <v>0.49907788218727356</v>
      </c>
      <c r="AE107" s="33">
        <v>0.50086348274324088</v>
      </c>
      <c r="AF107" s="33">
        <v>0.50250686948116097</v>
      </c>
      <c r="AG107" s="33">
        <v>0.5042207336056912</v>
      </c>
      <c r="AH107" s="33">
        <v>0.50583503966246679</v>
      </c>
      <c r="AI107" s="33">
        <v>0.50736939134330261</v>
      </c>
      <c r="AJ107" s="33">
        <v>0.50884268705993541</v>
      </c>
      <c r="AK107" s="33">
        <v>0.5102730179629964</v>
      </c>
      <c r="AL107" s="33">
        <v>0.51167760132225604</v>
      </c>
      <c r="AM107" s="33">
        <v>0.51322873659259349</v>
      </c>
      <c r="AN107" s="33">
        <v>0.51478670838113239</v>
      </c>
      <c r="AO107" s="33">
        <v>0.51636579543045091</v>
      </c>
      <c r="AP107" s="33">
        <v>0.51797923303724258</v>
      </c>
      <c r="AQ107" s="33">
        <v>0.51963918336356896</v>
      </c>
      <c r="AR107" s="33">
        <v>0.52135671283243457</v>
      </c>
      <c r="AS107" s="33">
        <v>0.52314177034255949</v>
      </c>
      <c r="AT107" s="33">
        <v>0.52500315929124108</v>
      </c>
      <c r="AU107" s="33">
        <v>0.52694851632358819</v>
      </c>
      <c r="AV107" s="601">
        <v>0.52898427676488591</v>
      </c>
    </row>
    <row r="108" spans="4:92" ht="14.1" customHeight="1" thickBot="1">
      <c r="G108" s="19"/>
      <c r="H108" s="738"/>
      <c r="J108" s="736"/>
      <c r="K108" s="63" t="s">
        <v>52</v>
      </c>
      <c r="L108" s="67">
        <v>0.44190996114049397</v>
      </c>
      <c r="M108" s="67">
        <v>0.44190996114049397</v>
      </c>
      <c r="N108" s="67">
        <v>0.44190996114049397</v>
      </c>
      <c r="O108" s="67">
        <v>0.44190996114049397</v>
      </c>
      <c r="P108" s="67">
        <v>0.44190996114049397</v>
      </c>
      <c r="Q108" s="67">
        <v>0.44190996114049397</v>
      </c>
      <c r="R108" s="67">
        <v>0.44190996114049397</v>
      </c>
      <c r="S108" s="67">
        <v>0.44190996114049397</v>
      </c>
      <c r="T108" s="67">
        <v>0.44190996114049397</v>
      </c>
      <c r="U108" s="67">
        <v>0.44190996114049397</v>
      </c>
      <c r="V108" s="67">
        <v>0.44190996114049397</v>
      </c>
      <c r="W108" s="67">
        <v>0.44190996114049397</v>
      </c>
      <c r="X108" s="67">
        <v>0.44190996114049397</v>
      </c>
      <c r="Y108" s="67">
        <v>0.44190996114049397</v>
      </c>
      <c r="Z108" s="67">
        <v>0.44190996114049397</v>
      </c>
      <c r="AA108" s="67">
        <v>0.44190996114049397</v>
      </c>
      <c r="AB108" s="67">
        <v>0.44190996114049397</v>
      </c>
      <c r="AC108" s="67">
        <v>0.44190996114049397</v>
      </c>
      <c r="AD108" s="67">
        <v>0.44190996114049397</v>
      </c>
      <c r="AE108" s="67">
        <v>0.44190996114049397</v>
      </c>
      <c r="AF108" s="67">
        <v>0.44190996114049397</v>
      </c>
      <c r="AG108" s="67">
        <v>0.44190996114049397</v>
      </c>
      <c r="AH108" s="67">
        <v>0.44190996114049397</v>
      </c>
      <c r="AI108" s="67">
        <v>0.44190996114049397</v>
      </c>
      <c r="AJ108" s="67">
        <v>0.44190996114049397</v>
      </c>
      <c r="AK108" s="67">
        <v>0.44190996114049397</v>
      </c>
      <c r="AL108" s="67">
        <v>0.44190996114049397</v>
      </c>
      <c r="AM108" s="67">
        <v>0.44190996114049397</v>
      </c>
      <c r="AN108" s="67">
        <v>0.44190996114049397</v>
      </c>
      <c r="AO108" s="67">
        <v>0.44190996114049397</v>
      </c>
      <c r="AP108" s="67">
        <v>0.44190996114049397</v>
      </c>
      <c r="AQ108" s="67">
        <v>0.44190996114049397</v>
      </c>
      <c r="AR108" s="67">
        <v>0.44190996114049397</v>
      </c>
      <c r="AS108" s="67">
        <v>0.44190996114049397</v>
      </c>
      <c r="AT108" s="67">
        <v>0.44190996114049397</v>
      </c>
      <c r="AU108" s="67">
        <v>0.44190996114049397</v>
      </c>
      <c r="AV108" s="602">
        <v>0.44190996114049397</v>
      </c>
    </row>
    <row r="109" spans="4:92" ht="14.1" customHeight="1" thickTop="1">
      <c r="G109" s="19"/>
      <c r="H109" s="738"/>
      <c r="J109" s="736"/>
      <c r="K109" s="62" t="s">
        <v>53</v>
      </c>
      <c r="L109" s="68">
        <v>0.38211304535589435</v>
      </c>
      <c r="M109" s="68">
        <v>0.40013113719753629</v>
      </c>
      <c r="N109" s="68">
        <v>0.41168753068348002</v>
      </c>
      <c r="O109" s="68">
        <v>0.42247624461937922</v>
      </c>
      <c r="P109" s="68">
        <v>0.43242761834268922</v>
      </c>
      <c r="Q109" s="68">
        <v>0.44148875067277071</v>
      </c>
      <c r="R109" s="68">
        <v>0.44962467876454143</v>
      </c>
      <c r="S109" s="68">
        <v>0.45765201204437961</v>
      </c>
      <c r="T109" s="68">
        <v>0.46506703996095089</v>
      </c>
      <c r="U109" s="68">
        <v>0.47159528482162621</v>
      </c>
      <c r="V109" s="68">
        <v>0.47726343301103047</v>
      </c>
      <c r="W109" s="68">
        <v>0.48211118458684155</v>
      </c>
      <c r="X109" s="68">
        <v>0.48618884899147513</v>
      </c>
      <c r="Y109" s="68">
        <v>0.49001838160867323</v>
      </c>
      <c r="Z109" s="68">
        <v>0.49320724135423949</v>
      </c>
      <c r="AA109" s="68">
        <v>0.49593854901407913</v>
      </c>
      <c r="AB109" s="68">
        <v>0.49816265894602763</v>
      </c>
      <c r="AC109" s="68">
        <v>0.5003626082213074</v>
      </c>
      <c r="AD109" s="68">
        <v>0.50218820534531583</v>
      </c>
      <c r="AE109" s="68">
        <v>0.50369776894047635</v>
      </c>
      <c r="AF109" s="68">
        <v>0.50506533755576466</v>
      </c>
      <c r="AG109" s="68">
        <v>0.50621883133536816</v>
      </c>
      <c r="AH109" s="68">
        <v>0.5073206904019234</v>
      </c>
      <c r="AI109" s="68">
        <v>0.50828423572264425</v>
      </c>
      <c r="AJ109" s="68">
        <v>0.50913588216886752</v>
      </c>
      <c r="AK109" s="68">
        <v>0.5098942312006699</v>
      </c>
      <c r="AL109" s="68">
        <v>0.51056980997698387</v>
      </c>
      <c r="AM109" s="68">
        <v>0.51126809838551746</v>
      </c>
      <c r="AN109" s="68">
        <v>0.51188005404353765</v>
      </c>
      <c r="AO109" s="68">
        <v>0.51239075254732824</v>
      </c>
      <c r="AP109" s="68">
        <v>0.51277648004765053</v>
      </c>
      <c r="AQ109" s="68">
        <v>0.51300480295529982</v>
      </c>
      <c r="AR109" s="68">
        <v>0.51365994751007626</v>
      </c>
      <c r="AS109" s="68">
        <v>0.51406784436242725</v>
      </c>
      <c r="AT109" s="68">
        <v>0.5141695641054973</v>
      </c>
      <c r="AU109" s="68">
        <v>0.5141695641054973</v>
      </c>
      <c r="AV109" s="603">
        <v>0.5141695641054973</v>
      </c>
    </row>
    <row r="110" spans="4:92" ht="14.1" customHeight="1">
      <c r="G110" s="19"/>
      <c r="H110" s="738"/>
      <c r="J110" s="736"/>
      <c r="K110" s="3" t="s">
        <v>54</v>
      </c>
      <c r="L110" s="33">
        <v>0.38211304535589435</v>
      </c>
      <c r="M110" s="33">
        <v>0.38789687093243597</v>
      </c>
      <c r="N110" s="33">
        <v>0.39334723200360061</v>
      </c>
      <c r="O110" s="33">
        <v>0.3984568539371578</v>
      </c>
      <c r="P110" s="33">
        <v>0.40322155751857414</v>
      </c>
      <c r="Q110" s="33">
        <v>0.40764022117596144</v>
      </c>
      <c r="R110" s="33">
        <v>0.41182618019493394</v>
      </c>
      <c r="S110" s="33">
        <v>0.41600018592009297</v>
      </c>
      <c r="T110" s="33">
        <v>0.41985074276279949</v>
      </c>
      <c r="U110" s="33">
        <v>0.42338663211967498</v>
      </c>
      <c r="V110" s="33">
        <v>0.42661886827659073</v>
      </c>
      <c r="W110" s="33">
        <v>0.42956043152828866</v>
      </c>
      <c r="X110" s="33">
        <v>0.43243129411867143</v>
      </c>
      <c r="Y110" s="33">
        <v>0.43504489171492178</v>
      </c>
      <c r="Z110" s="33">
        <v>0.43747012793056023</v>
      </c>
      <c r="AA110" s="33">
        <v>0.43967345109033928</v>
      </c>
      <c r="AB110" s="33">
        <v>0.44172584824038769</v>
      </c>
      <c r="AC110" s="33">
        <v>0.44370260996585925</v>
      </c>
      <c r="AD110" s="33">
        <v>0.445515368684619</v>
      </c>
      <c r="AE110" s="33">
        <v>0.44723634939522594</v>
      </c>
      <c r="AF110" s="33">
        <v>0.44883153149906951</v>
      </c>
      <c r="AG110" s="33">
        <v>0.4503730929040024</v>
      </c>
      <c r="AH110" s="33">
        <v>0.45182581106077946</v>
      </c>
      <c r="AI110" s="33">
        <v>0.45320719069394066</v>
      </c>
      <c r="AJ110" s="33">
        <v>0.45453410818814238</v>
      </c>
      <c r="AK110" s="33">
        <v>0.45582272041820937</v>
      </c>
      <c r="AL110" s="33">
        <v>0.45708840515452193</v>
      </c>
      <c r="AM110" s="33">
        <v>0.45847884782254705</v>
      </c>
      <c r="AN110" s="33">
        <v>0.459875428991115</v>
      </c>
      <c r="AO110" s="33">
        <v>0.46129090466468692</v>
      </c>
      <c r="AP110" s="33">
        <v>0.46273709921896533</v>
      </c>
      <c r="AQ110" s="33">
        <v>0.46422487882996599</v>
      </c>
      <c r="AR110" s="33">
        <v>0.46576413123027061</v>
      </c>
      <c r="AS110" s="33">
        <v>0.46736374619579352</v>
      </c>
      <c r="AT110" s="33">
        <v>0.46903159049947352</v>
      </c>
      <c r="AU110" s="33">
        <v>0.47077448887264212</v>
      </c>
      <c r="AV110" s="601">
        <v>0.47259819306774009</v>
      </c>
    </row>
    <row r="111" spans="4:92" ht="14.1" customHeight="1" thickBot="1">
      <c r="G111" s="19"/>
      <c r="H111" s="738"/>
      <c r="J111" s="736"/>
      <c r="K111" s="63" t="s">
        <v>55</v>
      </c>
      <c r="L111" s="67">
        <v>0.38211304535589435</v>
      </c>
      <c r="M111" s="67">
        <v>0.38211304535589435</v>
      </c>
      <c r="N111" s="67">
        <v>0.38211304535589435</v>
      </c>
      <c r="O111" s="67">
        <v>0.38211304535589435</v>
      </c>
      <c r="P111" s="67">
        <v>0.38211304535589435</v>
      </c>
      <c r="Q111" s="67">
        <v>0.38211304535589435</v>
      </c>
      <c r="R111" s="67">
        <v>0.38211304535589435</v>
      </c>
      <c r="S111" s="67">
        <v>0.38211304535589435</v>
      </c>
      <c r="T111" s="67">
        <v>0.38211304535589435</v>
      </c>
      <c r="U111" s="67">
        <v>0.38211304535589435</v>
      </c>
      <c r="V111" s="67">
        <v>0.38211304535589435</v>
      </c>
      <c r="W111" s="67">
        <v>0.38211304535589435</v>
      </c>
      <c r="X111" s="67">
        <v>0.38211304535589435</v>
      </c>
      <c r="Y111" s="67">
        <v>0.38211304535589435</v>
      </c>
      <c r="Z111" s="67">
        <v>0.38211304535589435</v>
      </c>
      <c r="AA111" s="67">
        <v>0.38211304535589435</v>
      </c>
      <c r="AB111" s="67">
        <v>0.38211304535589435</v>
      </c>
      <c r="AC111" s="67">
        <v>0.38211304535589435</v>
      </c>
      <c r="AD111" s="67">
        <v>0.38211304535589435</v>
      </c>
      <c r="AE111" s="67">
        <v>0.38211304535589435</v>
      </c>
      <c r="AF111" s="67">
        <v>0.38211304535589435</v>
      </c>
      <c r="AG111" s="67">
        <v>0.38211304535589435</v>
      </c>
      <c r="AH111" s="67">
        <v>0.38211304535589435</v>
      </c>
      <c r="AI111" s="67">
        <v>0.38211304535589435</v>
      </c>
      <c r="AJ111" s="67">
        <v>0.38211304535589435</v>
      </c>
      <c r="AK111" s="67">
        <v>0.38211304535589435</v>
      </c>
      <c r="AL111" s="67">
        <v>0.38211304535589435</v>
      </c>
      <c r="AM111" s="67">
        <v>0.38211304535589435</v>
      </c>
      <c r="AN111" s="67">
        <v>0.38211304535589435</v>
      </c>
      <c r="AO111" s="67">
        <v>0.38211304535589435</v>
      </c>
      <c r="AP111" s="67">
        <v>0.38211304535589435</v>
      </c>
      <c r="AQ111" s="67">
        <v>0.38211304535589435</v>
      </c>
      <c r="AR111" s="67">
        <v>0.38211304535589435</v>
      </c>
      <c r="AS111" s="67">
        <v>0.38211304535589435</v>
      </c>
      <c r="AT111" s="67">
        <v>0.38211304535589435</v>
      </c>
      <c r="AU111" s="67">
        <v>0.38211304535589435</v>
      </c>
      <c r="AV111" s="602">
        <v>0.38211304535589435</v>
      </c>
    </row>
    <row r="112" spans="4:92" ht="14.1" customHeight="1" thickTop="1">
      <c r="G112" s="19"/>
      <c r="H112" s="738"/>
      <c r="J112" s="736"/>
      <c r="K112" s="62" t="s">
        <v>56</v>
      </c>
      <c r="L112" s="68">
        <v>0.32279959203529368</v>
      </c>
      <c r="M112" s="68">
        <v>0.33802082765241154</v>
      </c>
      <c r="N112" s="68">
        <v>0.34778338129458697</v>
      </c>
      <c r="O112" s="68">
        <v>0.35689741835618505</v>
      </c>
      <c r="P112" s="68">
        <v>0.36530409124295693</v>
      </c>
      <c r="Q112" s="68">
        <v>0.37295871035391631</v>
      </c>
      <c r="R112" s="68">
        <v>0.37983173994756969</v>
      </c>
      <c r="S112" s="68">
        <v>0.38661303134642705</v>
      </c>
      <c r="T112" s="68">
        <v>0.39287706241129222</v>
      </c>
      <c r="U112" s="68">
        <v>0.39839196121766435</v>
      </c>
      <c r="V112" s="68">
        <v>0.40318027175919835</v>
      </c>
      <c r="W112" s="68">
        <v>0.40727553165670533</v>
      </c>
      <c r="X112" s="68">
        <v>0.41072024107521421</v>
      </c>
      <c r="Y112" s="68">
        <v>0.41395533493432612</v>
      </c>
      <c r="Z112" s="68">
        <v>0.41664920429428959</v>
      </c>
      <c r="AA112" s="68">
        <v>0.4189565450381732</v>
      </c>
      <c r="AB112" s="68">
        <v>0.42083541776288214</v>
      </c>
      <c r="AC112" s="68">
        <v>0.4226938801660623</v>
      </c>
      <c r="AD112" s="68">
        <v>0.42423609918740418</v>
      </c>
      <c r="AE112" s="68">
        <v>0.42551134094790283</v>
      </c>
      <c r="AF112" s="68">
        <v>0.42666662888287554</v>
      </c>
      <c r="AG112" s="68">
        <v>0.42764107172380106</v>
      </c>
      <c r="AH112" s="68">
        <v>0.42857189484404573</v>
      </c>
      <c r="AI112" s="68">
        <v>0.42938587395367411</v>
      </c>
      <c r="AJ112" s="68">
        <v>0.43010532367867155</v>
      </c>
      <c r="AK112" s="68">
        <v>0.4307459580696229</v>
      </c>
      <c r="AL112" s="68">
        <v>0.43131667020843195</v>
      </c>
      <c r="AM112" s="68">
        <v>0.43190656687942264</v>
      </c>
      <c r="AN112" s="68">
        <v>0.43242353179112475</v>
      </c>
      <c r="AO112" s="68">
        <v>0.43285495717866451</v>
      </c>
      <c r="AP112" s="68">
        <v>0.43318081017231158</v>
      </c>
      <c r="AQ112" s="68">
        <v>0.43337369168299866</v>
      </c>
      <c r="AR112" s="68">
        <v>0.43392714149994749</v>
      </c>
      <c r="AS112" s="68">
        <v>0.43427172261051583</v>
      </c>
      <c r="AT112" s="68">
        <v>0.43435765291821932</v>
      </c>
      <c r="AU112" s="68">
        <v>0.43435765291821932</v>
      </c>
      <c r="AV112" s="603">
        <v>0.43435765291821932</v>
      </c>
    </row>
    <row r="113" spans="1:92" ht="14.1" customHeight="1">
      <c r="G113" s="19"/>
      <c r="H113" s="738"/>
      <c r="J113" s="736"/>
      <c r="K113" s="3" t="s">
        <v>57</v>
      </c>
      <c r="L113" s="33">
        <v>0.32279959203529368</v>
      </c>
      <c r="M113" s="33">
        <v>0.32768562395491063</v>
      </c>
      <c r="N113" s="33">
        <v>0.33228995335847328</v>
      </c>
      <c r="O113" s="33">
        <v>0.3366064348176987</v>
      </c>
      <c r="P113" s="33">
        <v>0.34063153783614647</v>
      </c>
      <c r="Q113" s="33">
        <v>0.34436431493779529</v>
      </c>
      <c r="R113" s="33">
        <v>0.34790050895164343</v>
      </c>
      <c r="S113" s="33">
        <v>0.35142660512032936</v>
      </c>
      <c r="T113" s="33">
        <v>0.35467945972197401</v>
      </c>
      <c r="U113" s="33">
        <v>0.35766649106192278</v>
      </c>
      <c r="V113" s="33">
        <v>0.36039700373479516</v>
      </c>
      <c r="W113" s="33">
        <v>0.3628819631705813</v>
      </c>
      <c r="X113" s="33">
        <v>0.36530719644703702</v>
      </c>
      <c r="Y113" s="33">
        <v>0.36751509865835325</v>
      </c>
      <c r="Z113" s="33">
        <v>0.36956387786260192</v>
      </c>
      <c r="AA113" s="33">
        <v>0.37142519043944988</v>
      </c>
      <c r="AB113" s="33">
        <v>0.37315900447899131</v>
      </c>
      <c r="AC113" s="33">
        <v>0.37482892359399805</v>
      </c>
      <c r="AD113" s="33">
        <v>0.37636029705006274</v>
      </c>
      <c r="AE113" s="33">
        <v>0.3778141387286873</v>
      </c>
      <c r="AF113" s="33">
        <v>0.37916170887474993</v>
      </c>
      <c r="AG113" s="33">
        <v>0.38046398158869577</v>
      </c>
      <c r="AH113" s="33">
        <v>0.38169120173741672</v>
      </c>
      <c r="AI113" s="33">
        <v>0.38285815687660857</v>
      </c>
      <c r="AJ113" s="33">
        <v>0.38397910375606892</v>
      </c>
      <c r="AK113" s="33">
        <v>0.38506769130159463</v>
      </c>
      <c r="AL113" s="33">
        <v>0.38613691027093511</v>
      </c>
      <c r="AM113" s="33">
        <v>0.38731152163645116</v>
      </c>
      <c r="AN113" s="33">
        <v>0.38849131865447234</v>
      </c>
      <c r="AO113" s="33">
        <v>0.38968707728014135</v>
      </c>
      <c r="AP113" s="33">
        <v>0.39090878645180777</v>
      </c>
      <c r="AQ113" s="33">
        <v>0.39216562564457119</v>
      </c>
      <c r="AR113" s="33">
        <v>0.39346594776886529</v>
      </c>
      <c r="AS113" s="33">
        <v>0.39481726268616529</v>
      </c>
      <c r="AT113" s="33">
        <v>0.39622621605048924</v>
      </c>
      <c r="AU113" s="33">
        <v>0.39769857322503632</v>
      </c>
      <c r="AV113" s="601">
        <v>0.39923919314713924</v>
      </c>
    </row>
    <row r="114" spans="1:92" ht="14.1" customHeight="1">
      <c r="G114" s="19"/>
      <c r="H114" s="738"/>
      <c r="J114" s="737"/>
      <c r="K114" s="63" t="s">
        <v>58</v>
      </c>
      <c r="L114" s="64">
        <v>0.32279959203529368</v>
      </c>
      <c r="M114" s="64">
        <v>0.32279959203529368</v>
      </c>
      <c r="N114" s="64">
        <v>0.32279959203529368</v>
      </c>
      <c r="O114" s="64">
        <v>0.32279959203529368</v>
      </c>
      <c r="P114" s="64">
        <v>0.32279959203529368</v>
      </c>
      <c r="Q114" s="64">
        <v>0.32279959203529368</v>
      </c>
      <c r="R114" s="64">
        <v>0.32279959203529368</v>
      </c>
      <c r="S114" s="64">
        <v>0.32279959203529368</v>
      </c>
      <c r="T114" s="64">
        <v>0.32279959203529368</v>
      </c>
      <c r="U114" s="64">
        <v>0.32279959203529368</v>
      </c>
      <c r="V114" s="64">
        <v>0.32279959203529368</v>
      </c>
      <c r="W114" s="64">
        <v>0.32279959203529368</v>
      </c>
      <c r="X114" s="64">
        <v>0.32279959203529368</v>
      </c>
      <c r="Y114" s="64">
        <v>0.32279959203529368</v>
      </c>
      <c r="Z114" s="64">
        <v>0.32279959203529368</v>
      </c>
      <c r="AA114" s="64">
        <v>0.32279959203529368</v>
      </c>
      <c r="AB114" s="64">
        <v>0.32279959203529368</v>
      </c>
      <c r="AC114" s="64">
        <v>0.32279959203529368</v>
      </c>
      <c r="AD114" s="64">
        <v>0.32279959203529368</v>
      </c>
      <c r="AE114" s="64">
        <v>0.32279959203529368</v>
      </c>
      <c r="AF114" s="64">
        <v>0.32279959203529368</v>
      </c>
      <c r="AG114" s="64">
        <v>0.32279959203529368</v>
      </c>
      <c r="AH114" s="64">
        <v>0.32279959203529368</v>
      </c>
      <c r="AI114" s="64">
        <v>0.32279959203529368</v>
      </c>
      <c r="AJ114" s="64">
        <v>0.32279959203529368</v>
      </c>
      <c r="AK114" s="64">
        <v>0.32279959203529368</v>
      </c>
      <c r="AL114" s="64">
        <v>0.32279959203529368</v>
      </c>
      <c r="AM114" s="64">
        <v>0.32279959203529368</v>
      </c>
      <c r="AN114" s="64">
        <v>0.32279959203529368</v>
      </c>
      <c r="AO114" s="64">
        <v>0.32279959203529368</v>
      </c>
      <c r="AP114" s="64">
        <v>0.32279959203529368</v>
      </c>
      <c r="AQ114" s="64">
        <v>0.32279959203529368</v>
      </c>
      <c r="AR114" s="64">
        <v>0.32279959203529368</v>
      </c>
      <c r="AS114" s="64">
        <v>0.32279959203529368</v>
      </c>
      <c r="AT114" s="64">
        <v>0.32279959203529368</v>
      </c>
      <c r="AU114" s="64">
        <v>0.32279959203529368</v>
      </c>
      <c r="AV114" s="604">
        <v>0.32279959203529368</v>
      </c>
    </row>
    <row r="115" spans="1:92" ht="14.1" customHeight="1">
      <c r="G115" s="19"/>
      <c r="H115" s="738"/>
      <c r="J115" s="15"/>
      <c r="AV115" s="20"/>
    </row>
    <row r="116" spans="1:92" ht="14.1" customHeight="1">
      <c r="G116" s="19"/>
      <c r="H116" s="738"/>
      <c r="J116" s="735" t="s">
        <v>30</v>
      </c>
      <c r="K116" s="62" t="s">
        <v>44</v>
      </c>
      <c r="L116" s="38">
        <f>(L100)*8760</f>
        <v>4481.3401530647225</v>
      </c>
      <c r="M116" s="38">
        <f t="shared" ref="M116:AV123" si="5">(M100)*8760</f>
        <v>4697.2235637489075</v>
      </c>
      <c r="N116" s="38">
        <f t="shared" si="5"/>
        <v>4794.0518614337498</v>
      </c>
      <c r="O116" s="38">
        <f t="shared" si="5"/>
        <v>4879.2823540032896</v>
      </c>
      <c r="P116" s="38">
        <f t="shared" si="5"/>
        <v>4952.2865657332131</v>
      </c>
      <c r="Q116" s="38">
        <f t="shared" si="5"/>
        <v>5012.6587579055267</v>
      </c>
      <c r="R116" s="38">
        <f t="shared" si="5"/>
        <v>5060.2219275378611</v>
      </c>
      <c r="S116" s="38">
        <f t="shared" si="5"/>
        <v>5112.8871249129224</v>
      </c>
      <c r="T116" s="38">
        <f t="shared" si="5"/>
        <v>5166.5978091044408</v>
      </c>
      <c r="U116" s="38">
        <f t="shared" si="5"/>
        <v>5209.3338012743361</v>
      </c>
      <c r="V116" s="38">
        <f t="shared" si="5"/>
        <v>5241.5434140365633</v>
      </c>
      <c r="W116" s="38">
        <f t="shared" si="5"/>
        <v>5263.8128772474211</v>
      </c>
      <c r="X116" s="38">
        <f t="shared" si="5"/>
        <v>5276.835925709127</v>
      </c>
      <c r="Y116" s="38">
        <f t="shared" si="5"/>
        <v>5301.6729602284058</v>
      </c>
      <c r="Z116" s="38">
        <f t="shared" si="5"/>
        <v>5319.2342848800608</v>
      </c>
      <c r="AA116" s="38">
        <f t="shared" si="5"/>
        <v>5335.4493405784642</v>
      </c>
      <c r="AB116" s="38">
        <f t="shared" si="5"/>
        <v>5346.0002725772056</v>
      </c>
      <c r="AC116" s="38">
        <f t="shared" si="5"/>
        <v>5360.553948024788</v>
      </c>
      <c r="AD116" s="38">
        <f t="shared" si="5"/>
        <v>5370.9886602819024</v>
      </c>
      <c r="AE116" s="38">
        <f t="shared" si="5"/>
        <v>5377.9468970302651</v>
      </c>
      <c r="AF116" s="38">
        <f t="shared" si="5"/>
        <v>5387.3252597732608</v>
      </c>
      <c r="AG116" s="38">
        <f t="shared" si="5"/>
        <v>5394.3765327426927</v>
      </c>
      <c r="AH116" s="38">
        <f t="shared" si="5"/>
        <v>5404.893919700985</v>
      </c>
      <c r="AI116" s="38">
        <f t="shared" si="5"/>
        <v>5413.9293062753886</v>
      </c>
      <c r="AJ116" s="38">
        <f t="shared" si="5"/>
        <v>5421.7649531752668</v>
      </c>
      <c r="AK116" s="38">
        <f t="shared" si="5"/>
        <v>5428.599683796213</v>
      </c>
      <c r="AL116" s="38">
        <f t="shared" si="5"/>
        <v>5434.5462008537324</v>
      </c>
      <c r="AM116" s="38">
        <f t="shared" si="5"/>
        <v>5440.9065305484482</v>
      </c>
      <c r="AN116" s="38">
        <f t="shared" si="5"/>
        <v>5446.3427557184796</v>
      </c>
      <c r="AO116" s="38">
        <f t="shared" si="5"/>
        <v>5450.6966396260541</v>
      </c>
      <c r="AP116" s="38">
        <f t="shared" si="5"/>
        <v>5453.7165926527596</v>
      </c>
      <c r="AQ116" s="38">
        <f t="shared" si="5"/>
        <v>5455.0585073721177</v>
      </c>
      <c r="AR116" s="38">
        <f t="shared" si="5"/>
        <v>5462.0250150081147</v>
      </c>
      <c r="AS116" s="38">
        <f t="shared" si="5"/>
        <v>5466.3624036285146</v>
      </c>
      <c r="AT116" s="38">
        <f t="shared" si="5"/>
        <v>5467.4440448657997</v>
      </c>
      <c r="AU116" s="38">
        <f t="shared" si="5"/>
        <v>5467.4440448657997</v>
      </c>
      <c r="AV116" s="605">
        <f t="shared" si="5"/>
        <v>5467.4440448657997</v>
      </c>
    </row>
    <row r="117" spans="1:92" ht="14.1" customHeight="1">
      <c r="G117" s="19"/>
      <c r="H117" s="738"/>
      <c r="J117" s="736"/>
      <c r="K117" s="3" t="s">
        <v>45</v>
      </c>
      <c r="L117" s="39">
        <f t="shared" ref="L117:AA130" si="6">(L101)*8760</f>
        <v>4481.3401530647225</v>
      </c>
      <c r="M117" s="39">
        <f t="shared" si="6"/>
        <v>4530.6959112081931</v>
      </c>
      <c r="N117" s="39">
        <f t="shared" si="6"/>
        <v>4575.3204487961684</v>
      </c>
      <c r="O117" s="39">
        <f t="shared" si="6"/>
        <v>4615.1589526938478</v>
      </c>
      <c r="P117" s="39">
        <f t="shared" si="6"/>
        <v>4650.1947615320187</v>
      </c>
      <c r="Q117" s="39">
        <f t="shared" si="6"/>
        <v>4680.4482355254167</v>
      </c>
      <c r="R117" s="39">
        <f t="shared" si="6"/>
        <v>4710.9144594448608</v>
      </c>
      <c r="S117" s="39">
        <f t="shared" si="6"/>
        <v>4745.2751322977174</v>
      </c>
      <c r="T117" s="39">
        <f t="shared" si="6"/>
        <v>4775.5506869773026</v>
      </c>
      <c r="U117" s="39">
        <f t="shared" si="6"/>
        <v>4801.8665548034314</v>
      </c>
      <c r="V117" s="39">
        <f t="shared" si="6"/>
        <v>4824.3727848174094</v>
      </c>
      <c r="W117" s="39">
        <f t="shared" si="6"/>
        <v>4843.240642370185</v>
      </c>
      <c r="X117" s="39">
        <f t="shared" si="6"/>
        <v>4868.1127921680918</v>
      </c>
      <c r="Y117" s="39">
        <f t="shared" si="6"/>
        <v>4889.9497028866099</v>
      </c>
      <c r="Z117" s="39">
        <f t="shared" si="6"/>
        <v>4911.3623037579209</v>
      </c>
      <c r="AA117" s="39">
        <f t="shared" si="6"/>
        <v>4930.1939180692061</v>
      </c>
      <c r="AB117" s="39">
        <f t="shared" si="5"/>
        <v>4949.1059857964256</v>
      </c>
      <c r="AC117" s="39">
        <f t="shared" si="5"/>
        <v>4967.2463702032301</v>
      </c>
      <c r="AD117" s="39">
        <f t="shared" si="5"/>
        <v>4983.5037593359675</v>
      </c>
      <c r="AE117" s="39">
        <f t="shared" si="5"/>
        <v>5000.5862413767563</v>
      </c>
      <c r="AF117" s="39">
        <f t="shared" si="5"/>
        <v>5016.2416278466644</v>
      </c>
      <c r="AG117" s="39">
        <f t="shared" si="5"/>
        <v>5033.1938202380688</v>
      </c>
      <c r="AH117" s="39">
        <f t="shared" si="5"/>
        <v>5049.1510113876584</v>
      </c>
      <c r="AI117" s="39">
        <f t="shared" si="5"/>
        <v>5064.3089664243607</v>
      </c>
      <c r="AJ117" s="39">
        <f t="shared" si="5"/>
        <v>5078.856386744249</v>
      </c>
      <c r="AK117" s="39">
        <f t="shared" si="5"/>
        <v>5092.973893183238</v>
      </c>
      <c r="AL117" s="39">
        <f t="shared" si="5"/>
        <v>5106.8333623094377</v>
      </c>
      <c r="AM117" s="39">
        <f t="shared" si="5"/>
        <v>5122.2449584198548</v>
      </c>
      <c r="AN117" s="39">
        <f t="shared" si="5"/>
        <v>5137.7243315478836</v>
      </c>
      <c r="AO117" s="39">
        <f t="shared" si="5"/>
        <v>5153.4139827462704</v>
      </c>
      <c r="AP117" s="39">
        <f t="shared" si="5"/>
        <v>5169.4459916901333</v>
      </c>
      <c r="AQ117" s="39">
        <f t="shared" si="5"/>
        <v>5185.9417210864649</v>
      </c>
      <c r="AR117" s="39">
        <f t="shared" si="5"/>
        <v>5203.0115918086212</v>
      </c>
      <c r="AS117" s="39">
        <f t="shared" si="5"/>
        <v>5220.7548662255558</v>
      </c>
      <c r="AT117" s="39">
        <f t="shared" si="5"/>
        <v>5239.2593697578159</v>
      </c>
      <c r="AU117" s="39">
        <f t="shared" si="5"/>
        <v>5258.6012795822544</v>
      </c>
      <c r="AV117" s="606">
        <f t="shared" si="5"/>
        <v>5278.8447804633552</v>
      </c>
    </row>
    <row r="118" spans="1:92" ht="14.1" customHeight="1" thickBot="1">
      <c r="G118" s="19"/>
      <c r="H118" s="738"/>
      <c r="J118" s="736"/>
      <c r="K118" s="63" t="s">
        <v>46</v>
      </c>
      <c r="L118" s="65">
        <f t="shared" si="6"/>
        <v>4481.3401530647225</v>
      </c>
      <c r="M118" s="65">
        <f t="shared" si="5"/>
        <v>4481.3401530647225</v>
      </c>
      <c r="N118" s="65">
        <f t="shared" si="5"/>
        <v>4481.3401530647225</v>
      </c>
      <c r="O118" s="65">
        <f t="shared" si="5"/>
        <v>4481.3401530647225</v>
      </c>
      <c r="P118" s="65">
        <f t="shared" si="5"/>
        <v>4481.3401530647225</v>
      </c>
      <c r="Q118" s="65">
        <f t="shared" si="5"/>
        <v>4481.3401530647225</v>
      </c>
      <c r="R118" s="65">
        <f t="shared" si="5"/>
        <v>4481.3401530647225</v>
      </c>
      <c r="S118" s="65">
        <f t="shared" si="5"/>
        <v>4481.3401530647225</v>
      </c>
      <c r="T118" s="65">
        <f t="shared" si="5"/>
        <v>4481.3401530647225</v>
      </c>
      <c r="U118" s="65">
        <f t="shared" si="5"/>
        <v>4481.3401530647225</v>
      </c>
      <c r="V118" s="65">
        <f t="shared" si="5"/>
        <v>4481.3401530647225</v>
      </c>
      <c r="W118" s="65">
        <f t="shared" si="5"/>
        <v>4481.3401530647225</v>
      </c>
      <c r="X118" s="65">
        <f t="shared" si="5"/>
        <v>4481.3401530647225</v>
      </c>
      <c r="Y118" s="65">
        <f t="shared" si="5"/>
        <v>4481.3401530647225</v>
      </c>
      <c r="Z118" s="65">
        <f t="shared" si="5"/>
        <v>4481.3401530647225</v>
      </c>
      <c r="AA118" s="65">
        <f t="shared" si="5"/>
        <v>4481.3401530647225</v>
      </c>
      <c r="AB118" s="65">
        <f t="shared" si="5"/>
        <v>4481.3401530647225</v>
      </c>
      <c r="AC118" s="65">
        <f t="shared" si="5"/>
        <v>4481.3401530647225</v>
      </c>
      <c r="AD118" s="65">
        <f t="shared" si="5"/>
        <v>4481.3401530647225</v>
      </c>
      <c r="AE118" s="65">
        <f t="shared" si="5"/>
        <v>4481.3401530647225</v>
      </c>
      <c r="AF118" s="65">
        <f t="shared" si="5"/>
        <v>4481.3401530647225</v>
      </c>
      <c r="AG118" s="65">
        <f t="shared" si="5"/>
        <v>4481.3401530647225</v>
      </c>
      <c r="AH118" s="65">
        <f t="shared" si="5"/>
        <v>4481.3401530647225</v>
      </c>
      <c r="AI118" s="65">
        <f t="shared" si="5"/>
        <v>4481.3401530647225</v>
      </c>
      <c r="AJ118" s="65">
        <f t="shared" si="5"/>
        <v>4481.3401530647225</v>
      </c>
      <c r="AK118" s="65">
        <f t="shared" si="5"/>
        <v>4481.3401530647225</v>
      </c>
      <c r="AL118" s="65">
        <f t="shared" si="5"/>
        <v>4481.3401530647225</v>
      </c>
      <c r="AM118" s="65">
        <f t="shared" si="5"/>
        <v>4481.3401530647225</v>
      </c>
      <c r="AN118" s="65">
        <f t="shared" si="5"/>
        <v>4481.3401530647225</v>
      </c>
      <c r="AO118" s="65">
        <f t="shared" si="5"/>
        <v>4481.3401530647225</v>
      </c>
      <c r="AP118" s="65">
        <f t="shared" si="5"/>
        <v>4481.3401530647225</v>
      </c>
      <c r="AQ118" s="65">
        <f t="shared" si="5"/>
        <v>4481.3401530647225</v>
      </c>
      <c r="AR118" s="65">
        <f t="shared" si="5"/>
        <v>4481.3401530647225</v>
      </c>
      <c r="AS118" s="65">
        <f t="shared" si="5"/>
        <v>4481.3401530647225</v>
      </c>
      <c r="AT118" s="65">
        <f t="shared" si="5"/>
        <v>4481.3401530647225</v>
      </c>
      <c r="AU118" s="65">
        <f t="shared" si="5"/>
        <v>4481.3401530647225</v>
      </c>
      <c r="AV118" s="607">
        <f t="shared" si="5"/>
        <v>4481.3401530647225</v>
      </c>
    </row>
    <row r="119" spans="1:92" ht="14.1" customHeight="1" thickTop="1">
      <c r="G119" s="19"/>
      <c r="H119" s="738"/>
      <c r="J119" s="736"/>
      <c r="K119" s="62" t="s">
        <v>47</v>
      </c>
      <c r="L119" s="66">
        <f t="shared" si="6"/>
        <v>4100.0540950212589</v>
      </c>
      <c r="M119" s="66">
        <f t="shared" si="5"/>
        <v>4297.5694881380978</v>
      </c>
      <c r="N119" s="66">
        <f t="shared" si="5"/>
        <v>4386.1593395835798</v>
      </c>
      <c r="O119" s="66">
        <f t="shared" si="5"/>
        <v>4464.1381624679443</v>
      </c>
      <c r="P119" s="66">
        <f t="shared" si="5"/>
        <v>4530.9309536941046</v>
      </c>
      <c r="Q119" s="66">
        <f t="shared" si="5"/>
        <v>4586.1664960289627</v>
      </c>
      <c r="R119" s="66">
        <f t="shared" si="5"/>
        <v>4629.6828464425507</v>
      </c>
      <c r="S119" s="66">
        <f t="shared" si="5"/>
        <v>4677.8671285517894</v>
      </c>
      <c r="T119" s="66">
        <f t="shared" si="5"/>
        <v>4727.007944277465</v>
      </c>
      <c r="U119" s="66">
        <f t="shared" si="5"/>
        <v>4766.1078281774053</v>
      </c>
      <c r="V119" s="66">
        <f t="shared" si="5"/>
        <v>4795.576949064045</v>
      </c>
      <c r="W119" s="66">
        <f t="shared" si="5"/>
        <v>4815.9516585734673</v>
      </c>
      <c r="X119" s="66">
        <f t="shared" si="5"/>
        <v>4827.8666664397106</v>
      </c>
      <c r="Y119" s="66">
        <f t="shared" si="5"/>
        <v>4850.5904904768813</v>
      </c>
      <c r="Z119" s="66">
        <f t="shared" si="5"/>
        <v>4866.6576441837424</v>
      </c>
      <c r="AA119" s="66">
        <f t="shared" si="5"/>
        <v>4881.493073596921</v>
      </c>
      <c r="AB119" s="66">
        <f t="shared" si="5"/>
        <v>4891.1463001921275</v>
      </c>
      <c r="AC119" s="66">
        <f t="shared" si="5"/>
        <v>4904.4617046422163</v>
      </c>
      <c r="AD119" s="66">
        <f t="shared" si="5"/>
        <v>4914.008599825097</v>
      </c>
      <c r="AE119" s="66">
        <f t="shared" si="5"/>
        <v>4920.3748086152827</v>
      </c>
      <c r="AF119" s="66">
        <f t="shared" si="5"/>
        <v>4928.9552317154385</v>
      </c>
      <c r="AG119" s="66">
        <f t="shared" si="5"/>
        <v>4935.4065609218724</v>
      </c>
      <c r="AH119" s="66">
        <f t="shared" si="5"/>
        <v>4945.0290965907579</v>
      </c>
      <c r="AI119" s="66">
        <f t="shared" si="5"/>
        <v>4953.2957249785068</v>
      </c>
      <c r="AJ119" s="66">
        <f t="shared" si="5"/>
        <v>4960.464691194341</v>
      </c>
      <c r="AK119" s="66">
        <f t="shared" si="5"/>
        <v>4966.7179021342899</v>
      </c>
      <c r="AL119" s="66">
        <f t="shared" si="5"/>
        <v>4972.1584714238415</v>
      </c>
      <c r="AM119" s="66">
        <f t="shared" si="5"/>
        <v>4977.9776449120827</v>
      </c>
      <c r="AN119" s="66">
        <f t="shared" si="5"/>
        <v>4982.9513395008771</v>
      </c>
      <c r="AO119" s="66">
        <f t="shared" si="5"/>
        <v>4986.9347817156558</v>
      </c>
      <c r="AP119" s="66">
        <f t="shared" si="5"/>
        <v>4989.6977879483902</v>
      </c>
      <c r="AQ119" s="66">
        <f t="shared" si="5"/>
        <v>4990.9255284796473</v>
      </c>
      <c r="AR119" s="66">
        <f t="shared" si="5"/>
        <v>4997.2993044451759</v>
      </c>
      <c r="AS119" s="66">
        <f t="shared" si="5"/>
        <v>5001.2676548420104</v>
      </c>
      <c r="AT119" s="66">
        <f t="shared" si="5"/>
        <v>5002.2572667511276</v>
      </c>
      <c r="AU119" s="66">
        <f t="shared" si="5"/>
        <v>5002.2572667511276</v>
      </c>
      <c r="AV119" s="608">
        <f t="shared" si="5"/>
        <v>5002.2572667511276</v>
      </c>
    </row>
    <row r="120" spans="1:92" ht="14.1" customHeight="1">
      <c r="G120" s="19"/>
      <c r="H120" s="738"/>
      <c r="J120" s="736"/>
      <c r="K120" s="3" t="s">
        <v>48</v>
      </c>
      <c r="L120" s="69">
        <f t="shared" si="6"/>
        <v>4100.0540950212589</v>
      </c>
      <c r="M120" s="69">
        <f t="shared" si="5"/>
        <v>4145.2105150601683</v>
      </c>
      <c r="N120" s="69">
        <f t="shared" si="5"/>
        <v>4186.0382611867117</v>
      </c>
      <c r="O120" s="69">
        <f t="shared" si="5"/>
        <v>4222.487183934405</v>
      </c>
      <c r="P120" s="69">
        <f t="shared" si="5"/>
        <v>4254.5420395340388</v>
      </c>
      <c r="Q120" s="69">
        <f t="shared" si="5"/>
        <v>4282.2214558913129</v>
      </c>
      <c r="R120" s="69">
        <f t="shared" si="5"/>
        <v>4310.0955207634752</v>
      </c>
      <c r="S120" s="69">
        <f t="shared" si="5"/>
        <v>4341.5326830020285</v>
      </c>
      <c r="T120" s="69">
        <f t="shared" si="5"/>
        <v>4369.2323013535115</v>
      </c>
      <c r="U120" s="69">
        <f t="shared" si="5"/>
        <v>4393.3091350593331</v>
      </c>
      <c r="V120" s="69">
        <f t="shared" si="5"/>
        <v>4413.9004665317279</v>
      </c>
      <c r="W120" s="69">
        <f t="shared" si="5"/>
        <v>4431.1629893443787</v>
      </c>
      <c r="X120" s="69">
        <f t="shared" si="5"/>
        <v>4453.9189409454084</v>
      </c>
      <c r="Y120" s="69">
        <f t="shared" si="5"/>
        <v>4473.8979008449041</v>
      </c>
      <c r="Z120" s="69">
        <f t="shared" si="5"/>
        <v>4493.4886524702697</v>
      </c>
      <c r="AA120" s="69">
        <f t="shared" si="5"/>
        <v>4510.7180157267139</v>
      </c>
      <c r="AB120" s="69">
        <f t="shared" si="5"/>
        <v>4528.0209871776269</v>
      </c>
      <c r="AC120" s="69">
        <f t="shared" si="5"/>
        <v>4544.6179324734467</v>
      </c>
      <c r="AD120" s="69">
        <f t="shared" si="5"/>
        <v>4559.4920934635347</v>
      </c>
      <c r="AE120" s="69">
        <f t="shared" si="5"/>
        <v>4575.1211459460992</v>
      </c>
      <c r="AF120" s="69">
        <f t="shared" si="5"/>
        <v>4589.4445244919543</v>
      </c>
      <c r="AG120" s="69">
        <f t="shared" si="5"/>
        <v>4604.9543727650043</v>
      </c>
      <c r="AH120" s="69">
        <f t="shared" si="5"/>
        <v>4619.5538775299292</v>
      </c>
      <c r="AI120" s="69">
        <f t="shared" si="5"/>
        <v>4633.4221476227212</v>
      </c>
      <c r="AJ120" s="69">
        <f t="shared" si="5"/>
        <v>4646.7318291504153</v>
      </c>
      <c r="AK120" s="69">
        <f t="shared" si="5"/>
        <v>4659.6481751785286</v>
      </c>
      <c r="AL120" s="69">
        <f t="shared" si="5"/>
        <v>4672.3284384936969</v>
      </c>
      <c r="AM120" s="69">
        <f t="shared" si="5"/>
        <v>4686.4287691057607</v>
      </c>
      <c r="AN120" s="69">
        <f t="shared" si="5"/>
        <v>4700.5911100605153</v>
      </c>
      <c r="AO120" s="69">
        <f t="shared" si="5"/>
        <v>4714.9458379874741</v>
      </c>
      <c r="AP120" s="69">
        <f t="shared" si="5"/>
        <v>4729.6137948210462</v>
      </c>
      <c r="AQ120" s="69">
        <f t="shared" si="5"/>
        <v>4744.7060173597738</v>
      </c>
      <c r="AR120" s="69">
        <f t="shared" si="5"/>
        <v>4760.3235315330739</v>
      </c>
      <c r="AS120" s="69">
        <f t="shared" si="5"/>
        <v>4776.5571541654645</v>
      </c>
      <c r="AT120" s="69">
        <f t="shared" si="5"/>
        <v>4793.4872382234435</v>
      </c>
      <c r="AU120" s="69">
        <f t="shared" si="5"/>
        <v>4811.1834794978276</v>
      </c>
      <c r="AV120" s="609">
        <f t="shared" si="5"/>
        <v>4829.7046017180091</v>
      </c>
    </row>
    <row r="121" spans="1:92" ht="14.1" customHeight="1" thickBot="1">
      <c r="G121" s="19"/>
      <c r="H121" s="738"/>
      <c r="J121" s="736"/>
      <c r="K121" s="63" t="s">
        <v>49</v>
      </c>
      <c r="L121" s="65">
        <f t="shared" si="6"/>
        <v>4100.0540950212589</v>
      </c>
      <c r="M121" s="65">
        <f t="shared" si="5"/>
        <v>4100.0540950212589</v>
      </c>
      <c r="N121" s="65">
        <f t="shared" si="5"/>
        <v>4100.0540950212589</v>
      </c>
      <c r="O121" s="65">
        <f t="shared" si="5"/>
        <v>4100.0540950212589</v>
      </c>
      <c r="P121" s="65">
        <f t="shared" si="5"/>
        <v>4100.0540950212589</v>
      </c>
      <c r="Q121" s="65">
        <f t="shared" si="5"/>
        <v>4100.0540950212589</v>
      </c>
      <c r="R121" s="65">
        <f t="shared" si="5"/>
        <v>4100.0540950212589</v>
      </c>
      <c r="S121" s="65">
        <f t="shared" si="5"/>
        <v>4100.0540950212589</v>
      </c>
      <c r="T121" s="65">
        <f t="shared" si="5"/>
        <v>4100.0540950212589</v>
      </c>
      <c r="U121" s="65">
        <f t="shared" si="5"/>
        <v>4100.0540950212589</v>
      </c>
      <c r="V121" s="65">
        <f t="shared" si="5"/>
        <v>4100.0540950212589</v>
      </c>
      <c r="W121" s="65">
        <f t="shared" si="5"/>
        <v>4100.0540950212589</v>
      </c>
      <c r="X121" s="65">
        <f t="shared" si="5"/>
        <v>4100.0540950212589</v>
      </c>
      <c r="Y121" s="65">
        <f t="shared" si="5"/>
        <v>4100.0540950212589</v>
      </c>
      <c r="Z121" s="65">
        <f t="shared" si="5"/>
        <v>4100.0540950212589</v>
      </c>
      <c r="AA121" s="65">
        <f t="shared" si="5"/>
        <v>4100.0540950212589</v>
      </c>
      <c r="AB121" s="65">
        <f t="shared" si="5"/>
        <v>4100.0540950212589</v>
      </c>
      <c r="AC121" s="65">
        <f t="shared" si="5"/>
        <v>4100.0540950212589</v>
      </c>
      <c r="AD121" s="65">
        <f t="shared" si="5"/>
        <v>4100.0540950212589</v>
      </c>
      <c r="AE121" s="65">
        <f t="shared" si="5"/>
        <v>4100.0540950212589</v>
      </c>
      <c r="AF121" s="65">
        <f t="shared" si="5"/>
        <v>4100.0540950212589</v>
      </c>
      <c r="AG121" s="65">
        <f t="shared" si="5"/>
        <v>4100.0540950212589</v>
      </c>
      <c r="AH121" s="65">
        <f t="shared" si="5"/>
        <v>4100.0540950212589</v>
      </c>
      <c r="AI121" s="65">
        <f t="shared" si="5"/>
        <v>4100.0540950212589</v>
      </c>
      <c r="AJ121" s="65">
        <f t="shared" si="5"/>
        <v>4100.0540950212589</v>
      </c>
      <c r="AK121" s="65">
        <f t="shared" si="5"/>
        <v>4100.0540950212589</v>
      </c>
      <c r="AL121" s="65">
        <f t="shared" si="5"/>
        <v>4100.0540950212589</v>
      </c>
      <c r="AM121" s="65">
        <f t="shared" si="5"/>
        <v>4100.0540950212589</v>
      </c>
      <c r="AN121" s="65">
        <f t="shared" si="5"/>
        <v>4100.0540950212589</v>
      </c>
      <c r="AO121" s="65">
        <f t="shared" si="5"/>
        <v>4100.0540950212589</v>
      </c>
      <c r="AP121" s="65">
        <f t="shared" si="5"/>
        <v>4100.0540950212589</v>
      </c>
      <c r="AQ121" s="65">
        <f t="shared" si="5"/>
        <v>4100.0540950212589</v>
      </c>
      <c r="AR121" s="65">
        <f t="shared" si="5"/>
        <v>4100.0540950212589</v>
      </c>
      <c r="AS121" s="65">
        <f t="shared" si="5"/>
        <v>4100.0540950212589</v>
      </c>
      <c r="AT121" s="65">
        <f t="shared" si="5"/>
        <v>4100.0540950212589</v>
      </c>
      <c r="AU121" s="65">
        <f t="shared" si="5"/>
        <v>4100.0540950212589</v>
      </c>
      <c r="AV121" s="607">
        <f t="shared" si="5"/>
        <v>4100.0540950212589</v>
      </c>
    </row>
    <row r="122" spans="1:92" ht="14.1" customHeight="1" thickTop="1">
      <c r="G122" s="19"/>
      <c r="H122" s="738"/>
      <c r="J122" s="736"/>
      <c r="K122" s="62" t="s">
        <v>50</v>
      </c>
      <c r="L122" s="66">
        <f t="shared" si="6"/>
        <v>3871.131259590727</v>
      </c>
      <c r="M122" s="66">
        <f t="shared" si="5"/>
        <v>4054.6178319145874</v>
      </c>
      <c r="N122" s="66">
        <f t="shared" si="5"/>
        <v>4148.1988337018238</v>
      </c>
      <c r="O122" s="66">
        <f t="shared" si="5"/>
        <v>4232.434519758006</v>
      </c>
      <c r="P122" s="66">
        <f t="shared" si="5"/>
        <v>4306.7336574400688</v>
      </c>
      <c r="Q122" s="66">
        <f t="shared" si="5"/>
        <v>4370.6905861214682</v>
      </c>
      <c r="R122" s="66">
        <f t="shared" si="5"/>
        <v>4424.0924139364797</v>
      </c>
      <c r="S122" s="66">
        <f t="shared" si="5"/>
        <v>4480.1729458556856</v>
      </c>
      <c r="T122" s="66">
        <f t="shared" si="5"/>
        <v>4535.1118189390227</v>
      </c>
      <c r="U122" s="66">
        <f t="shared" si="5"/>
        <v>4580.7227194214984</v>
      </c>
      <c r="V122" s="66">
        <f t="shared" si="5"/>
        <v>4617.3578857911407</v>
      </c>
      <c r="W122" s="66">
        <f t="shared" si="5"/>
        <v>4645.4924262955092</v>
      </c>
      <c r="X122" s="66">
        <f t="shared" si="5"/>
        <v>4665.6986302660516</v>
      </c>
      <c r="Y122" s="66">
        <f t="shared" si="5"/>
        <v>4692.4359083375703</v>
      </c>
      <c r="Z122" s="66">
        <f t="shared" si="5"/>
        <v>4712.8320824274733</v>
      </c>
      <c r="AA122" s="66">
        <f t="shared" si="5"/>
        <v>4731.0636253822522</v>
      </c>
      <c r="AB122" s="66">
        <f t="shared" si="5"/>
        <v>4744.3333510123521</v>
      </c>
      <c r="AC122" s="66">
        <f t="shared" si="5"/>
        <v>4759.9129285229656</v>
      </c>
      <c r="AD122" s="66">
        <f t="shared" si="5"/>
        <v>4771.866991557019</v>
      </c>
      <c r="AE122" s="66">
        <f t="shared" si="5"/>
        <v>4780.7608218019204</v>
      </c>
      <c r="AF122" s="66">
        <f t="shared" si="5"/>
        <v>4790.7247592621843</v>
      </c>
      <c r="AG122" s="66">
        <f t="shared" si="5"/>
        <v>4798.6329088885423</v>
      </c>
      <c r="AH122" s="66">
        <f t="shared" si="5"/>
        <v>4808.5182008055663</v>
      </c>
      <c r="AI122" s="66">
        <f t="shared" si="5"/>
        <v>4817.0886638909587</v>
      </c>
      <c r="AJ122" s="66">
        <f t="shared" si="5"/>
        <v>4824.5950500591262</v>
      </c>
      <c r="AK122" s="66">
        <f t="shared" si="5"/>
        <v>4831.2139646306341</v>
      </c>
      <c r="AL122" s="66">
        <f t="shared" si="5"/>
        <v>4837.0454374800074</v>
      </c>
      <c r="AM122" s="66">
        <f t="shared" si="5"/>
        <v>4843.1707225653608</v>
      </c>
      <c r="AN122" s="66">
        <f t="shared" si="5"/>
        <v>4848.4757427748827</v>
      </c>
      <c r="AO122" s="66">
        <f t="shared" si="5"/>
        <v>4852.8193903549427</v>
      </c>
      <c r="AP122" s="66">
        <f t="shared" si="5"/>
        <v>4855.9773805964869</v>
      </c>
      <c r="AQ122" s="66">
        <f t="shared" si="5"/>
        <v>4857.6429547801436</v>
      </c>
      <c r="AR122" s="66">
        <f t="shared" si="5"/>
        <v>4863.8465191766927</v>
      </c>
      <c r="AS122" s="66">
        <f t="shared" si="5"/>
        <v>4867.7088948497576</v>
      </c>
      <c r="AT122" s="66">
        <f t="shared" si="5"/>
        <v>4868.6720791911903</v>
      </c>
      <c r="AU122" s="66">
        <f t="shared" si="5"/>
        <v>4868.6720791911903</v>
      </c>
      <c r="AV122" s="608">
        <f t="shared" si="5"/>
        <v>4868.6720791911903</v>
      </c>
    </row>
    <row r="123" spans="1:92" ht="14.1" customHeight="1">
      <c r="G123" s="19"/>
      <c r="H123" s="738"/>
      <c r="J123" s="736"/>
      <c r="K123" s="3" t="s">
        <v>51</v>
      </c>
      <c r="L123" s="70">
        <f t="shared" si="6"/>
        <v>3871.131259590727</v>
      </c>
      <c r="M123" s="70">
        <f t="shared" si="5"/>
        <v>3921.697270302845</v>
      </c>
      <c r="N123" s="70">
        <f t="shared" si="5"/>
        <v>3965.2438086339425</v>
      </c>
      <c r="O123" s="70">
        <f t="shared" si="5"/>
        <v>4004.8744815305731</v>
      </c>
      <c r="P123" s="70">
        <f t="shared" si="5"/>
        <v>4040.5683390648883</v>
      </c>
      <c r="Q123" s="70">
        <f t="shared" si="5"/>
        <v>4072.3361559339282</v>
      </c>
      <c r="R123" s="70">
        <f t="shared" si="5"/>
        <v>4103.5631569807547</v>
      </c>
      <c r="S123" s="70">
        <f t="shared" si="5"/>
        <v>4137.0918204371173</v>
      </c>
      <c r="T123" s="70">
        <f t="shared" si="5"/>
        <v>4167.1745146897601</v>
      </c>
      <c r="U123" s="70">
        <f t="shared" si="5"/>
        <v>4193.9143531516847</v>
      </c>
      <c r="V123" s="70">
        <f t="shared" si="5"/>
        <v>4217.436125750176</v>
      </c>
      <c r="W123" s="70">
        <f t="shared" si="5"/>
        <v>4237.8834311257815</v>
      </c>
      <c r="X123" s="70">
        <f t="shared" si="5"/>
        <v>4261.7588209013447</v>
      </c>
      <c r="Y123" s="70">
        <f t="shared" si="5"/>
        <v>4283.0187580716392</v>
      </c>
      <c r="Z123" s="70">
        <f t="shared" si="5"/>
        <v>4303.4508136668037</v>
      </c>
      <c r="AA123" s="70">
        <f t="shared" si="5"/>
        <v>4321.6484865804696</v>
      </c>
      <c r="AB123" s="70">
        <f t="shared" si="5"/>
        <v>4339.4350956523404</v>
      </c>
      <c r="AC123" s="70">
        <f t="shared" si="5"/>
        <v>4356.4972986114017</v>
      </c>
      <c r="AD123" s="70">
        <f t="shared" si="5"/>
        <v>4371.922247960516</v>
      </c>
      <c r="AE123" s="70">
        <f t="shared" ref="M123:AV130" si="7">(AE107)*8760</f>
        <v>4387.5641088307902</v>
      </c>
      <c r="AF123" s="70">
        <f t="shared" si="7"/>
        <v>4401.9601766549704</v>
      </c>
      <c r="AG123" s="70">
        <f t="shared" si="7"/>
        <v>4416.9736263858549</v>
      </c>
      <c r="AH123" s="70">
        <f t="shared" si="7"/>
        <v>4431.1149474432095</v>
      </c>
      <c r="AI123" s="70">
        <f t="shared" si="7"/>
        <v>4444.555868167331</v>
      </c>
      <c r="AJ123" s="70">
        <f t="shared" si="7"/>
        <v>4457.461938645034</v>
      </c>
      <c r="AK123" s="70">
        <f t="shared" si="7"/>
        <v>4469.9916373558481</v>
      </c>
      <c r="AL123" s="70">
        <f t="shared" si="7"/>
        <v>4482.2957875829625</v>
      </c>
      <c r="AM123" s="70">
        <f t="shared" si="7"/>
        <v>4495.8837325511186</v>
      </c>
      <c r="AN123" s="70">
        <f t="shared" si="7"/>
        <v>4509.5315654187198</v>
      </c>
      <c r="AO123" s="70">
        <f t="shared" si="7"/>
        <v>4523.3643679707502</v>
      </c>
      <c r="AP123" s="70">
        <f t="shared" si="7"/>
        <v>4537.4980814062446</v>
      </c>
      <c r="AQ123" s="70">
        <f t="shared" si="7"/>
        <v>4552.0392462648642</v>
      </c>
      <c r="AR123" s="70">
        <f t="shared" si="7"/>
        <v>4567.0848044121267</v>
      </c>
      <c r="AS123" s="70">
        <f t="shared" si="7"/>
        <v>4582.7219082008214</v>
      </c>
      <c r="AT123" s="70">
        <f t="shared" si="7"/>
        <v>4599.0276753912722</v>
      </c>
      <c r="AU123" s="70">
        <f t="shared" si="7"/>
        <v>4616.0690029946327</v>
      </c>
      <c r="AV123" s="610">
        <f t="shared" si="7"/>
        <v>4633.9022644604001</v>
      </c>
    </row>
    <row r="124" spans="1:92" ht="14.1" customHeight="1" thickBot="1">
      <c r="G124" s="19"/>
      <c r="H124" s="738"/>
      <c r="J124" s="736"/>
      <c r="K124" s="63" t="s">
        <v>52</v>
      </c>
      <c r="L124" s="65">
        <f t="shared" si="6"/>
        <v>3871.131259590727</v>
      </c>
      <c r="M124" s="65">
        <f t="shared" si="7"/>
        <v>3871.131259590727</v>
      </c>
      <c r="N124" s="65">
        <f t="shared" si="7"/>
        <v>3871.131259590727</v>
      </c>
      <c r="O124" s="65">
        <f t="shared" si="7"/>
        <v>3871.131259590727</v>
      </c>
      <c r="P124" s="65">
        <f t="shared" si="7"/>
        <v>3871.131259590727</v>
      </c>
      <c r="Q124" s="65">
        <f t="shared" si="7"/>
        <v>3871.131259590727</v>
      </c>
      <c r="R124" s="65">
        <f t="shared" si="7"/>
        <v>3871.131259590727</v>
      </c>
      <c r="S124" s="65">
        <f t="shared" si="7"/>
        <v>3871.131259590727</v>
      </c>
      <c r="T124" s="65">
        <f t="shared" si="7"/>
        <v>3871.131259590727</v>
      </c>
      <c r="U124" s="65">
        <f t="shared" si="7"/>
        <v>3871.131259590727</v>
      </c>
      <c r="V124" s="65">
        <f t="shared" si="7"/>
        <v>3871.131259590727</v>
      </c>
      <c r="W124" s="65">
        <f t="shared" si="7"/>
        <v>3871.131259590727</v>
      </c>
      <c r="X124" s="65">
        <f t="shared" si="7"/>
        <v>3871.131259590727</v>
      </c>
      <c r="Y124" s="65">
        <f t="shared" si="7"/>
        <v>3871.131259590727</v>
      </c>
      <c r="Z124" s="65">
        <f t="shared" si="7"/>
        <v>3871.131259590727</v>
      </c>
      <c r="AA124" s="65">
        <f t="shared" si="7"/>
        <v>3871.131259590727</v>
      </c>
      <c r="AB124" s="65">
        <f t="shared" si="7"/>
        <v>3871.131259590727</v>
      </c>
      <c r="AC124" s="65">
        <f t="shared" si="7"/>
        <v>3871.131259590727</v>
      </c>
      <c r="AD124" s="65">
        <f t="shared" si="7"/>
        <v>3871.131259590727</v>
      </c>
      <c r="AE124" s="65">
        <f t="shared" si="7"/>
        <v>3871.131259590727</v>
      </c>
      <c r="AF124" s="65">
        <f t="shared" si="7"/>
        <v>3871.131259590727</v>
      </c>
      <c r="AG124" s="65">
        <f t="shared" si="7"/>
        <v>3871.131259590727</v>
      </c>
      <c r="AH124" s="65">
        <f t="shared" si="7"/>
        <v>3871.131259590727</v>
      </c>
      <c r="AI124" s="65">
        <f t="shared" si="7"/>
        <v>3871.131259590727</v>
      </c>
      <c r="AJ124" s="65">
        <f t="shared" si="7"/>
        <v>3871.131259590727</v>
      </c>
      <c r="AK124" s="65">
        <f t="shared" si="7"/>
        <v>3871.131259590727</v>
      </c>
      <c r="AL124" s="65">
        <f t="shared" si="7"/>
        <v>3871.131259590727</v>
      </c>
      <c r="AM124" s="65">
        <f t="shared" si="7"/>
        <v>3871.131259590727</v>
      </c>
      <c r="AN124" s="65">
        <f t="shared" si="7"/>
        <v>3871.131259590727</v>
      </c>
      <c r="AO124" s="65">
        <f t="shared" si="7"/>
        <v>3871.131259590727</v>
      </c>
      <c r="AP124" s="65">
        <f t="shared" si="7"/>
        <v>3871.131259590727</v>
      </c>
      <c r="AQ124" s="65">
        <f t="shared" si="7"/>
        <v>3871.131259590727</v>
      </c>
      <c r="AR124" s="65">
        <f t="shared" si="7"/>
        <v>3871.131259590727</v>
      </c>
      <c r="AS124" s="65">
        <f t="shared" si="7"/>
        <v>3871.131259590727</v>
      </c>
      <c r="AT124" s="65">
        <f t="shared" si="7"/>
        <v>3871.131259590727</v>
      </c>
      <c r="AU124" s="65">
        <f t="shared" si="7"/>
        <v>3871.131259590727</v>
      </c>
      <c r="AV124" s="607">
        <f t="shared" si="7"/>
        <v>3871.131259590727</v>
      </c>
    </row>
    <row r="125" spans="1:92" ht="14.1" customHeight="1" thickTop="1">
      <c r="G125" s="19"/>
      <c r="H125" s="738"/>
      <c r="J125" s="736"/>
      <c r="K125" s="62" t="s">
        <v>53</v>
      </c>
      <c r="L125" s="66">
        <f t="shared" si="6"/>
        <v>3347.3102773176347</v>
      </c>
      <c r="M125" s="66">
        <f t="shared" si="7"/>
        <v>3505.1487618504179</v>
      </c>
      <c r="N125" s="66">
        <f t="shared" si="7"/>
        <v>3606.3827687872849</v>
      </c>
      <c r="O125" s="66">
        <f t="shared" si="7"/>
        <v>3700.8919028657619</v>
      </c>
      <c r="P125" s="66">
        <f t="shared" si="7"/>
        <v>3788.0659366819577</v>
      </c>
      <c r="Q125" s="66">
        <f t="shared" si="7"/>
        <v>3867.4414558934714</v>
      </c>
      <c r="R125" s="66">
        <f t="shared" si="7"/>
        <v>3938.7121859773829</v>
      </c>
      <c r="S125" s="66">
        <f t="shared" si="7"/>
        <v>4009.0316255087655</v>
      </c>
      <c r="T125" s="66">
        <f t="shared" si="7"/>
        <v>4073.9872700579299</v>
      </c>
      <c r="U125" s="66">
        <f t="shared" si="7"/>
        <v>4131.1746950374454</v>
      </c>
      <c r="V125" s="66">
        <f t="shared" si="7"/>
        <v>4180.8276731766273</v>
      </c>
      <c r="W125" s="66">
        <f t="shared" si="7"/>
        <v>4223.2939769807317</v>
      </c>
      <c r="X125" s="66">
        <f t="shared" si="7"/>
        <v>4259.0143171653217</v>
      </c>
      <c r="Y125" s="66">
        <f t="shared" si="7"/>
        <v>4292.5610228919777</v>
      </c>
      <c r="Z125" s="66">
        <f t="shared" si="7"/>
        <v>4320.4954342631381</v>
      </c>
      <c r="AA125" s="66">
        <f t="shared" si="7"/>
        <v>4344.4216893633329</v>
      </c>
      <c r="AB125" s="66">
        <f t="shared" si="7"/>
        <v>4363.9048923672017</v>
      </c>
      <c r="AC125" s="66">
        <f t="shared" si="7"/>
        <v>4383.176448018653</v>
      </c>
      <c r="AD125" s="66">
        <f t="shared" si="7"/>
        <v>4399.1686788249663</v>
      </c>
      <c r="AE125" s="66">
        <f t="shared" si="7"/>
        <v>4412.3924559185725</v>
      </c>
      <c r="AF125" s="66">
        <f t="shared" si="7"/>
        <v>4424.3723569884987</v>
      </c>
      <c r="AG125" s="66">
        <f t="shared" si="7"/>
        <v>4434.4769624978253</v>
      </c>
      <c r="AH125" s="66">
        <f t="shared" si="7"/>
        <v>4444.1292479208487</v>
      </c>
      <c r="AI125" s="66">
        <f t="shared" si="7"/>
        <v>4452.5699049303639</v>
      </c>
      <c r="AJ125" s="66">
        <f t="shared" si="7"/>
        <v>4460.0303277992798</v>
      </c>
      <c r="AK125" s="66">
        <f t="shared" si="7"/>
        <v>4466.6734653178682</v>
      </c>
      <c r="AL125" s="66">
        <f t="shared" si="7"/>
        <v>4472.5915353983783</v>
      </c>
      <c r="AM125" s="66">
        <f t="shared" si="7"/>
        <v>4478.7085418571332</v>
      </c>
      <c r="AN125" s="66">
        <f t="shared" si="7"/>
        <v>4484.0692734213899</v>
      </c>
      <c r="AO125" s="66">
        <f t="shared" si="7"/>
        <v>4488.5429923145957</v>
      </c>
      <c r="AP125" s="66">
        <f t="shared" si="7"/>
        <v>4491.9219652174188</v>
      </c>
      <c r="AQ125" s="66">
        <f t="shared" si="7"/>
        <v>4493.922073888426</v>
      </c>
      <c r="AR125" s="66">
        <f t="shared" si="7"/>
        <v>4499.6611401882683</v>
      </c>
      <c r="AS125" s="66">
        <f t="shared" si="7"/>
        <v>4503.234316614863</v>
      </c>
      <c r="AT125" s="66">
        <f t="shared" si="7"/>
        <v>4504.1253815641567</v>
      </c>
      <c r="AU125" s="66">
        <f t="shared" si="7"/>
        <v>4504.1253815641567</v>
      </c>
      <c r="AV125" s="608">
        <f t="shared" si="7"/>
        <v>4504.1253815641567</v>
      </c>
    </row>
    <row r="126" spans="1:92" ht="14.1" customHeight="1">
      <c r="G126" s="19"/>
      <c r="H126" s="738"/>
      <c r="J126" s="736"/>
      <c r="K126" s="3" t="s">
        <v>54</v>
      </c>
      <c r="L126" s="39">
        <f t="shared" si="6"/>
        <v>3347.3102773176347</v>
      </c>
      <c r="M126" s="39">
        <f t="shared" si="7"/>
        <v>3397.9765893681392</v>
      </c>
      <c r="N126" s="39">
        <f t="shared" si="7"/>
        <v>3445.7217523515415</v>
      </c>
      <c r="O126" s="39">
        <f t="shared" si="7"/>
        <v>3490.4820404895022</v>
      </c>
      <c r="P126" s="39">
        <f t="shared" si="7"/>
        <v>3532.2208438627094</v>
      </c>
      <c r="Q126" s="39">
        <f t="shared" si="7"/>
        <v>3570.928337501422</v>
      </c>
      <c r="R126" s="39">
        <f t="shared" si="7"/>
        <v>3607.5973385076213</v>
      </c>
      <c r="S126" s="39">
        <f t="shared" si="7"/>
        <v>3644.1616286600142</v>
      </c>
      <c r="T126" s="39">
        <f t="shared" si="7"/>
        <v>3677.8925066021234</v>
      </c>
      <c r="U126" s="39">
        <f t="shared" si="7"/>
        <v>3708.866897368353</v>
      </c>
      <c r="V126" s="39">
        <f t="shared" si="7"/>
        <v>3737.1812861029348</v>
      </c>
      <c r="W126" s="39">
        <f t="shared" si="7"/>
        <v>3762.9493801878084</v>
      </c>
      <c r="X126" s="39">
        <f t="shared" si="7"/>
        <v>3788.0981364795616</v>
      </c>
      <c r="Y126" s="39">
        <f t="shared" si="7"/>
        <v>3810.9932514227148</v>
      </c>
      <c r="Z126" s="39">
        <f t="shared" si="7"/>
        <v>3832.2383206717077</v>
      </c>
      <c r="AA126" s="39">
        <f t="shared" si="7"/>
        <v>3851.5394315513722</v>
      </c>
      <c r="AB126" s="39">
        <f t="shared" si="7"/>
        <v>3869.5184305857961</v>
      </c>
      <c r="AC126" s="39">
        <f t="shared" si="7"/>
        <v>3886.8348633009268</v>
      </c>
      <c r="AD126" s="39">
        <f t="shared" si="7"/>
        <v>3902.7146296772626</v>
      </c>
      <c r="AE126" s="39">
        <f t="shared" si="7"/>
        <v>3917.7904207021793</v>
      </c>
      <c r="AF126" s="39">
        <f t="shared" si="7"/>
        <v>3931.7642159318489</v>
      </c>
      <c r="AG126" s="39">
        <f t="shared" si="7"/>
        <v>3945.2682938390612</v>
      </c>
      <c r="AH126" s="39">
        <f t="shared" si="7"/>
        <v>3957.9941048924279</v>
      </c>
      <c r="AI126" s="39">
        <f t="shared" si="7"/>
        <v>3970.0949904789204</v>
      </c>
      <c r="AJ126" s="39">
        <f t="shared" si="7"/>
        <v>3981.7187877281272</v>
      </c>
      <c r="AK126" s="39">
        <f t="shared" si="7"/>
        <v>3993.007030863514</v>
      </c>
      <c r="AL126" s="39">
        <f t="shared" si="7"/>
        <v>4004.0944291536121</v>
      </c>
      <c r="AM126" s="39">
        <f t="shared" si="7"/>
        <v>4016.274706925512</v>
      </c>
      <c r="AN126" s="39">
        <f t="shared" si="7"/>
        <v>4028.5087579621672</v>
      </c>
      <c r="AO126" s="39">
        <f t="shared" si="7"/>
        <v>4040.9083248626575</v>
      </c>
      <c r="AP126" s="39">
        <f t="shared" si="7"/>
        <v>4053.5769891581363</v>
      </c>
      <c r="AQ126" s="39">
        <f t="shared" si="7"/>
        <v>4066.6099385505022</v>
      </c>
      <c r="AR126" s="39">
        <f t="shared" si="7"/>
        <v>4080.0937895771704</v>
      </c>
      <c r="AS126" s="39">
        <f t="shared" si="7"/>
        <v>4094.1064166751512</v>
      </c>
      <c r="AT126" s="39">
        <f t="shared" si="7"/>
        <v>4108.7167327753878</v>
      </c>
      <c r="AU126" s="39">
        <f t="shared" si="7"/>
        <v>4123.9845225243453</v>
      </c>
      <c r="AV126" s="606">
        <f t="shared" si="7"/>
        <v>4139.9601712734029</v>
      </c>
    </row>
    <row r="127" spans="1:92" s="71" customFormat="1" ht="14.1" customHeight="1" thickBot="1">
      <c r="A127" s="4"/>
      <c r="B127" s="4"/>
      <c r="C127" s="4"/>
      <c r="D127" s="4"/>
      <c r="E127" s="4"/>
      <c r="F127" s="4"/>
      <c r="G127" s="19"/>
      <c r="H127" s="738"/>
      <c r="I127" s="4"/>
      <c r="J127" s="736"/>
      <c r="K127" s="63" t="s">
        <v>55</v>
      </c>
      <c r="L127" s="65">
        <f t="shared" si="6"/>
        <v>3347.3102773176347</v>
      </c>
      <c r="M127" s="65">
        <f t="shared" si="7"/>
        <v>3347.3102773176347</v>
      </c>
      <c r="N127" s="65">
        <f t="shared" si="7"/>
        <v>3347.3102773176347</v>
      </c>
      <c r="O127" s="65">
        <f t="shared" si="7"/>
        <v>3347.3102773176347</v>
      </c>
      <c r="P127" s="65">
        <f t="shared" si="7"/>
        <v>3347.3102773176347</v>
      </c>
      <c r="Q127" s="65">
        <f t="shared" si="7"/>
        <v>3347.3102773176347</v>
      </c>
      <c r="R127" s="65">
        <f t="shared" si="7"/>
        <v>3347.3102773176347</v>
      </c>
      <c r="S127" s="65">
        <f t="shared" si="7"/>
        <v>3347.3102773176347</v>
      </c>
      <c r="T127" s="65">
        <f t="shared" si="7"/>
        <v>3347.3102773176347</v>
      </c>
      <c r="U127" s="65">
        <f t="shared" si="7"/>
        <v>3347.3102773176347</v>
      </c>
      <c r="V127" s="65">
        <f t="shared" si="7"/>
        <v>3347.3102773176347</v>
      </c>
      <c r="W127" s="65">
        <f t="shared" si="7"/>
        <v>3347.3102773176347</v>
      </c>
      <c r="X127" s="65">
        <f t="shared" si="7"/>
        <v>3347.3102773176347</v>
      </c>
      <c r="Y127" s="65">
        <f t="shared" si="7"/>
        <v>3347.3102773176347</v>
      </c>
      <c r="Z127" s="65">
        <f t="shared" si="7"/>
        <v>3347.3102773176347</v>
      </c>
      <c r="AA127" s="65">
        <f t="shared" si="7"/>
        <v>3347.3102773176347</v>
      </c>
      <c r="AB127" s="65">
        <f t="shared" si="7"/>
        <v>3347.3102773176347</v>
      </c>
      <c r="AC127" s="65">
        <f t="shared" si="7"/>
        <v>3347.3102773176347</v>
      </c>
      <c r="AD127" s="65">
        <f t="shared" si="7"/>
        <v>3347.3102773176347</v>
      </c>
      <c r="AE127" s="65">
        <f t="shared" si="7"/>
        <v>3347.3102773176347</v>
      </c>
      <c r="AF127" s="65">
        <f t="shared" si="7"/>
        <v>3347.3102773176347</v>
      </c>
      <c r="AG127" s="65">
        <f t="shared" si="7"/>
        <v>3347.3102773176347</v>
      </c>
      <c r="AH127" s="65">
        <f t="shared" si="7"/>
        <v>3347.3102773176347</v>
      </c>
      <c r="AI127" s="65">
        <f t="shared" si="7"/>
        <v>3347.3102773176347</v>
      </c>
      <c r="AJ127" s="65">
        <f t="shared" si="7"/>
        <v>3347.3102773176347</v>
      </c>
      <c r="AK127" s="65">
        <f t="shared" si="7"/>
        <v>3347.3102773176347</v>
      </c>
      <c r="AL127" s="65">
        <f t="shared" si="7"/>
        <v>3347.3102773176347</v>
      </c>
      <c r="AM127" s="65">
        <f t="shared" si="7"/>
        <v>3347.3102773176347</v>
      </c>
      <c r="AN127" s="65">
        <f t="shared" si="7"/>
        <v>3347.3102773176347</v>
      </c>
      <c r="AO127" s="65">
        <f t="shared" si="7"/>
        <v>3347.3102773176347</v>
      </c>
      <c r="AP127" s="65">
        <f t="shared" si="7"/>
        <v>3347.3102773176347</v>
      </c>
      <c r="AQ127" s="65">
        <f t="shared" si="7"/>
        <v>3347.3102773176347</v>
      </c>
      <c r="AR127" s="65">
        <f t="shared" si="7"/>
        <v>3347.3102773176347</v>
      </c>
      <c r="AS127" s="65">
        <f t="shared" si="7"/>
        <v>3347.3102773176347</v>
      </c>
      <c r="AT127" s="65">
        <f t="shared" si="7"/>
        <v>3347.3102773176347</v>
      </c>
      <c r="AU127" s="65">
        <f t="shared" si="7"/>
        <v>3347.3102773176347</v>
      </c>
      <c r="AV127" s="607">
        <f t="shared" si="7"/>
        <v>3347.3102773176347</v>
      </c>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row>
    <row r="128" spans="1:92" s="72" customFormat="1" ht="14.1" customHeight="1" thickTop="1">
      <c r="A128" s="4"/>
      <c r="B128" s="4"/>
      <c r="C128" s="4"/>
      <c r="D128" s="4"/>
      <c r="E128" s="4"/>
      <c r="F128" s="4"/>
      <c r="G128" s="19"/>
      <c r="H128" s="738"/>
      <c r="I128" s="4"/>
      <c r="J128" s="736"/>
      <c r="K128" s="62" t="s">
        <v>56</v>
      </c>
      <c r="L128" s="66">
        <f t="shared" si="6"/>
        <v>2827.7244262291724</v>
      </c>
      <c r="M128" s="66">
        <f t="shared" si="7"/>
        <v>2961.0624502351252</v>
      </c>
      <c r="N128" s="66">
        <f t="shared" si="7"/>
        <v>3046.5824201405817</v>
      </c>
      <c r="O128" s="66">
        <f t="shared" si="7"/>
        <v>3126.4213848001809</v>
      </c>
      <c r="P128" s="66">
        <f t="shared" si="7"/>
        <v>3200.0638392883029</v>
      </c>
      <c r="Q128" s="66">
        <f t="shared" si="7"/>
        <v>3267.1183027003067</v>
      </c>
      <c r="R128" s="66">
        <f t="shared" si="7"/>
        <v>3327.3260419407106</v>
      </c>
      <c r="S128" s="66">
        <f t="shared" si="7"/>
        <v>3386.7301545947012</v>
      </c>
      <c r="T128" s="66">
        <f t="shared" si="7"/>
        <v>3441.6030667229197</v>
      </c>
      <c r="U128" s="66">
        <f t="shared" si="7"/>
        <v>3489.9135802667397</v>
      </c>
      <c r="V128" s="66">
        <f t="shared" si="7"/>
        <v>3531.8591806105774</v>
      </c>
      <c r="W128" s="66">
        <f t="shared" si="7"/>
        <v>3567.7336573127386</v>
      </c>
      <c r="X128" s="66">
        <f t="shared" si="7"/>
        <v>3597.9093118188766</v>
      </c>
      <c r="Y128" s="66">
        <f t="shared" si="7"/>
        <v>3626.2487340246967</v>
      </c>
      <c r="Z128" s="66">
        <f t="shared" si="7"/>
        <v>3649.8470296179767</v>
      </c>
      <c r="AA128" s="66">
        <f t="shared" si="7"/>
        <v>3670.0593345343973</v>
      </c>
      <c r="AB128" s="66">
        <f t="shared" si="7"/>
        <v>3686.5182596028476</v>
      </c>
      <c r="AC128" s="66">
        <f t="shared" si="7"/>
        <v>3702.7983902547057</v>
      </c>
      <c r="AD128" s="66">
        <f t="shared" si="7"/>
        <v>3716.3082288816604</v>
      </c>
      <c r="AE128" s="66">
        <f t="shared" si="7"/>
        <v>3727.4793467036288</v>
      </c>
      <c r="AF128" s="66">
        <f t="shared" si="7"/>
        <v>3737.5996690139896</v>
      </c>
      <c r="AG128" s="66">
        <f t="shared" si="7"/>
        <v>3746.1357883004971</v>
      </c>
      <c r="AH128" s="66">
        <f t="shared" si="7"/>
        <v>3754.2897988338405</v>
      </c>
      <c r="AI128" s="66">
        <f t="shared" si="7"/>
        <v>3761.4202558341854</v>
      </c>
      <c r="AJ128" s="66">
        <f t="shared" si="7"/>
        <v>3767.7226354251629</v>
      </c>
      <c r="AK128" s="66">
        <f t="shared" si="7"/>
        <v>3773.3345926898965</v>
      </c>
      <c r="AL128" s="66">
        <f t="shared" si="7"/>
        <v>3778.3340310258641</v>
      </c>
      <c r="AM128" s="66">
        <f t="shared" si="7"/>
        <v>3783.5015258637422</v>
      </c>
      <c r="AN128" s="66">
        <f t="shared" si="7"/>
        <v>3788.0301384902527</v>
      </c>
      <c r="AO128" s="66">
        <f t="shared" si="7"/>
        <v>3791.8094248851012</v>
      </c>
      <c r="AP128" s="66">
        <f t="shared" si="7"/>
        <v>3794.6638971094494</v>
      </c>
      <c r="AQ128" s="66">
        <f t="shared" si="7"/>
        <v>3796.3535391430682</v>
      </c>
      <c r="AR128" s="66">
        <f t="shared" si="7"/>
        <v>3801.20175953954</v>
      </c>
      <c r="AS128" s="66">
        <f t="shared" si="7"/>
        <v>3804.2202900681186</v>
      </c>
      <c r="AT128" s="66">
        <f t="shared" si="7"/>
        <v>3804.9730395636011</v>
      </c>
      <c r="AU128" s="66">
        <f t="shared" si="7"/>
        <v>3804.9730395636011</v>
      </c>
      <c r="AV128" s="608">
        <f t="shared" si="7"/>
        <v>3804.9730395636011</v>
      </c>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row>
    <row r="129" spans="7:92" ht="14.1" customHeight="1">
      <c r="G129" s="19"/>
      <c r="H129" s="738"/>
      <c r="J129" s="736"/>
      <c r="K129" s="3" t="s">
        <v>57</v>
      </c>
      <c r="L129" s="39">
        <f t="shared" si="6"/>
        <v>2827.7244262291724</v>
      </c>
      <c r="M129" s="39">
        <f t="shared" si="7"/>
        <v>2870.526065845017</v>
      </c>
      <c r="N129" s="39">
        <f t="shared" si="7"/>
        <v>2910.8599914202259</v>
      </c>
      <c r="O129" s="39">
        <f t="shared" si="7"/>
        <v>2948.6723690030408</v>
      </c>
      <c r="P129" s="39">
        <f t="shared" si="7"/>
        <v>2983.932271444643</v>
      </c>
      <c r="Q129" s="39">
        <f t="shared" si="7"/>
        <v>3016.6313988550869</v>
      </c>
      <c r="R129" s="39">
        <f t="shared" si="7"/>
        <v>3047.6084584163964</v>
      </c>
      <c r="S129" s="39">
        <f t="shared" si="7"/>
        <v>3078.4970608540852</v>
      </c>
      <c r="T129" s="39">
        <f t="shared" si="7"/>
        <v>3106.9920671644923</v>
      </c>
      <c r="U129" s="39">
        <f t="shared" si="7"/>
        <v>3133.1584617024437</v>
      </c>
      <c r="V129" s="39">
        <f t="shared" si="7"/>
        <v>3157.0777527168057</v>
      </c>
      <c r="W129" s="39">
        <f t="shared" si="7"/>
        <v>3178.845997374292</v>
      </c>
      <c r="X129" s="39">
        <f t="shared" si="7"/>
        <v>3200.0910408760442</v>
      </c>
      <c r="Y129" s="39">
        <f t="shared" si="7"/>
        <v>3219.4322642471743</v>
      </c>
      <c r="Z129" s="39">
        <f t="shared" si="7"/>
        <v>3237.3795700763926</v>
      </c>
      <c r="AA129" s="39">
        <f t="shared" si="7"/>
        <v>3253.6846682495811</v>
      </c>
      <c r="AB129" s="39">
        <f t="shared" si="7"/>
        <v>3268.8728792359639</v>
      </c>
      <c r="AC129" s="39">
        <f t="shared" si="7"/>
        <v>3283.5013706834229</v>
      </c>
      <c r="AD129" s="39">
        <f t="shared" si="7"/>
        <v>3296.9162021585498</v>
      </c>
      <c r="AE129" s="39">
        <f t="shared" si="7"/>
        <v>3309.6518552633006</v>
      </c>
      <c r="AF129" s="39">
        <f t="shared" si="7"/>
        <v>3321.4565697428093</v>
      </c>
      <c r="AG129" s="39">
        <f t="shared" si="7"/>
        <v>3332.8644787169751</v>
      </c>
      <c r="AH129" s="39">
        <f t="shared" si="7"/>
        <v>3343.6149272197704</v>
      </c>
      <c r="AI129" s="39">
        <f t="shared" si="7"/>
        <v>3353.8374542390911</v>
      </c>
      <c r="AJ129" s="39">
        <f t="shared" si="7"/>
        <v>3363.6569489031635</v>
      </c>
      <c r="AK129" s="39">
        <f t="shared" si="7"/>
        <v>3373.1929758019687</v>
      </c>
      <c r="AL129" s="39">
        <f t="shared" si="7"/>
        <v>3382.5593339733914</v>
      </c>
      <c r="AM129" s="39">
        <f t="shared" si="7"/>
        <v>3392.848929535312</v>
      </c>
      <c r="AN129" s="39">
        <f t="shared" si="7"/>
        <v>3403.1839514131775</v>
      </c>
      <c r="AO129" s="39">
        <f t="shared" si="7"/>
        <v>3413.6587969740381</v>
      </c>
      <c r="AP129" s="39">
        <f t="shared" si="7"/>
        <v>3424.360969317836</v>
      </c>
      <c r="AQ129" s="39">
        <f t="shared" si="7"/>
        <v>3435.3708806464438</v>
      </c>
      <c r="AR129" s="39">
        <f t="shared" si="7"/>
        <v>3446.7617024552601</v>
      </c>
      <c r="AS129" s="39">
        <f t="shared" si="7"/>
        <v>3458.599221130808</v>
      </c>
      <c r="AT129" s="39">
        <f t="shared" si="7"/>
        <v>3470.9416526022856</v>
      </c>
      <c r="AU129" s="39">
        <f t="shared" si="7"/>
        <v>3483.839501451318</v>
      </c>
      <c r="AV129" s="606">
        <f t="shared" si="7"/>
        <v>3497.3353319689395</v>
      </c>
    </row>
    <row r="130" spans="7:92" ht="14.1" customHeight="1">
      <c r="G130" s="19"/>
      <c r="H130" s="738"/>
      <c r="J130" s="737"/>
      <c r="K130" s="63" t="s">
        <v>58</v>
      </c>
      <c r="L130" s="40">
        <f t="shared" si="6"/>
        <v>2827.7244262291724</v>
      </c>
      <c r="M130" s="40">
        <f t="shared" si="7"/>
        <v>2827.7244262291724</v>
      </c>
      <c r="N130" s="40">
        <f t="shared" si="7"/>
        <v>2827.7244262291724</v>
      </c>
      <c r="O130" s="40">
        <f t="shared" si="7"/>
        <v>2827.7244262291724</v>
      </c>
      <c r="P130" s="40">
        <f t="shared" si="7"/>
        <v>2827.7244262291724</v>
      </c>
      <c r="Q130" s="40">
        <f t="shared" si="7"/>
        <v>2827.7244262291724</v>
      </c>
      <c r="R130" s="40">
        <f t="shared" si="7"/>
        <v>2827.7244262291724</v>
      </c>
      <c r="S130" s="40">
        <f t="shared" si="7"/>
        <v>2827.7244262291724</v>
      </c>
      <c r="T130" s="40">
        <f t="shared" si="7"/>
        <v>2827.7244262291724</v>
      </c>
      <c r="U130" s="40">
        <f t="shared" si="7"/>
        <v>2827.7244262291724</v>
      </c>
      <c r="V130" s="40">
        <f t="shared" si="7"/>
        <v>2827.7244262291724</v>
      </c>
      <c r="W130" s="40">
        <f t="shared" si="7"/>
        <v>2827.7244262291724</v>
      </c>
      <c r="X130" s="40">
        <f t="shared" si="7"/>
        <v>2827.7244262291724</v>
      </c>
      <c r="Y130" s="40">
        <f t="shared" si="7"/>
        <v>2827.7244262291724</v>
      </c>
      <c r="Z130" s="40">
        <f t="shared" si="7"/>
        <v>2827.7244262291724</v>
      </c>
      <c r="AA130" s="40">
        <f t="shared" si="7"/>
        <v>2827.7244262291724</v>
      </c>
      <c r="AB130" s="40">
        <f t="shared" si="7"/>
        <v>2827.7244262291724</v>
      </c>
      <c r="AC130" s="40">
        <f t="shared" si="7"/>
        <v>2827.7244262291724</v>
      </c>
      <c r="AD130" s="40">
        <f t="shared" si="7"/>
        <v>2827.7244262291724</v>
      </c>
      <c r="AE130" s="40">
        <f t="shared" si="7"/>
        <v>2827.7244262291724</v>
      </c>
      <c r="AF130" s="40">
        <f t="shared" si="7"/>
        <v>2827.7244262291724</v>
      </c>
      <c r="AG130" s="40">
        <f t="shared" si="7"/>
        <v>2827.7244262291724</v>
      </c>
      <c r="AH130" s="40">
        <f t="shared" ref="AH130:AV130" si="8">(AH114)*8760</f>
        <v>2827.7244262291724</v>
      </c>
      <c r="AI130" s="40">
        <f t="shared" si="8"/>
        <v>2827.7244262291724</v>
      </c>
      <c r="AJ130" s="40">
        <f t="shared" si="8"/>
        <v>2827.7244262291724</v>
      </c>
      <c r="AK130" s="40">
        <f t="shared" si="8"/>
        <v>2827.7244262291724</v>
      </c>
      <c r="AL130" s="40">
        <f t="shared" si="8"/>
        <v>2827.7244262291724</v>
      </c>
      <c r="AM130" s="40">
        <f t="shared" si="8"/>
        <v>2827.7244262291724</v>
      </c>
      <c r="AN130" s="40">
        <f t="shared" si="8"/>
        <v>2827.7244262291724</v>
      </c>
      <c r="AO130" s="40">
        <f t="shared" si="8"/>
        <v>2827.7244262291724</v>
      </c>
      <c r="AP130" s="40">
        <f t="shared" si="8"/>
        <v>2827.7244262291724</v>
      </c>
      <c r="AQ130" s="40">
        <f t="shared" si="8"/>
        <v>2827.7244262291724</v>
      </c>
      <c r="AR130" s="40">
        <f t="shared" si="8"/>
        <v>2827.7244262291724</v>
      </c>
      <c r="AS130" s="40">
        <f t="shared" si="8"/>
        <v>2827.7244262291724</v>
      </c>
      <c r="AT130" s="40">
        <f t="shared" si="8"/>
        <v>2827.7244262291724</v>
      </c>
      <c r="AU130" s="40">
        <f t="shared" si="8"/>
        <v>2827.7244262291724</v>
      </c>
      <c r="AV130" s="611">
        <f t="shared" si="8"/>
        <v>2827.7244262291724</v>
      </c>
    </row>
    <row r="131" spans="7:92" ht="14.1" customHeight="1">
      <c r="G131" s="19"/>
      <c r="H131" s="738"/>
      <c r="J131" s="15"/>
      <c r="AV131" s="20"/>
    </row>
    <row r="132" spans="7:92" ht="14.1" customHeight="1">
      <c r="G132" s="19"/>
      <c r="H132" s="738"/>
      <c r="J132" s="735" t="s">
        <v>672</v>
      </c>
      <c r="K132" s="62" t="s">
        <v>44</v>
      </c>
      <c r="L132" s="123">
        <f xml:space="preserve"> $S$37 * (L164 + L232)</f>
        <v>1704.6116916172934</v>
      </c>
      <c r="M132" s="123">
        <f t="shared" ref="M132:AV139" si="9" xml:space="preserve"> $S$37 * (M164 + M232)</f>
        <v>1552.4142191514638</v>
      </c>
      <c r="N132" s="123">
        <f t="shared" si="9"/>
        <v>1530.2542671604392</v>
      </c>
      <c r="O132" s="123">
        <f t="shared" si="9"/>
        <v>1508.0943151694144</v>
      </c>
      <c r="P132" s="123">
        <f t="shared" si="9"/>
        <v>1485.9343631783897</v>
      </c>
      <c r="Q132" s="123">
        <f t="shared" si="9"/>
        <v>1463.7744111873646</v>
      </c>
      <c r="R132" s="123">
        <f t="shared" si="9"/>
        <v>1441.6144591963398</v>
      </c>
      <c r="S132" s="123">
        <f t="shared" si="9"/>
        <v>1423.3507625004404</v>
      </c>
      <c r="T132" s="123">
        <f t="shared" si="9"/>
        <v>1409.7138689675021</v>
      </c>
      <c r="U132" s="123">
        <f t="shared" si="9"/>
        <v>1396.0769754345633</v>
      </c>
      <c r="V132" s="123">
        <f t="shared" si="9"/>
        <v>1382.4400819016253</v>
      </c>
      <c r="W132" s="123">
        <f t="shared" si="9"/>
        <v>1368.803188368687</v>
      </c>
      <c r="X132" s="123">
        <f t="shared" si="9"/>
        <v>1355.1662948357484</v>
      </c>
      <c r="Y132" s="123">
        <f t="shared" si="9"/>
        <v>1348.3478480692793</v>
      </c>
      <c r="Z132" s="123">
        <f t="shared" si="9"/>
        <v>1341.5294013028101</v>
      </c>
      <c r="AA132" s="123">
        <f t="shared" si="9"/>
        <v>1336.4155662279582</v>
      </c>
      <c r="AB132" s="123">
        <f t="shared" si="9"/>
        <v>1331.3017311531064</v>
      </c>
      <c r="AC132" s="123">
        <f t="shared" si="9"/>
        <v>1327.8925077698718</v>
      </c>
      <c r="AD132" s="123">
        <f t="shared" si="9"/>
        <v>1324.483284386637</v>
      </c>
      <c r="AE132" s="123">
        <f t="shared" si="9"/>
        <v>1321.0740610034024</v>
      </c>
      <c r="AF132" s="123">
        <f t="shared" si="9"/>
        <v>1319.3694493117853</v>
      </c>
      <c r="AG132" s="123">
        <f t="shared" si="9"/>
        <v>1317.6648376201681</v>
      </c>
      <c r="AH132" s="123">
        <f t="shared" si="9"/>
        <v>1317.6648376201681</v>
      </c>
      <c r="AI132" s="123">
        <f t="shared" si="9"/>
        <v>1317.6648376201681</v>
      </c>
      <c r="AJ132" s="123">
        <f t="shared" si="9"/>
        <v>1317.6648376201681</v>
      </c>
      <c r="AK132" s="123">
        <f t="shared" si="9"/>
        <v>1317.6648376201681</v>
      </c>
      <c r="AL132" s="123">
        <f t="shared" si="9"/>
        <v>1317.6648376201681</v>
      </c>
      <c r="AM132" s="123">
        <f t="shared" si="9"/>
        <v>1317.6648376201681</v>
      </c>
      <c r="AN132" s="123">
        <f t="shared" si="9"/>
        <v>1317.6648376201681</v>
      </c>
      <c r="AO132" s="123">
        <f t="shared" si="9"/>
        <v>1317.6648376201681</v>
      </c>
      <c r="AP132" s="123">
        <f t="shared" si="9"/>
        <v>1317.6648376201681</v>
      </c>
      <c r="AQ132" s="123">
        <f t="shared" si="9"/>
        <v>1317.6648376201681</v>
      </c>
      <c r="AR132" s="123">
        <f t="shared" si="9"/>
        <v>1317.6648376201681</v>
      </c>
      <c r="AS132" s="123">
        <f t="shared" si="9"/>
        <v>1317.6648376201681</v>
      </c>
      <c r="AT132" s="123">
        <f t="shared" si="9"/>
        <v>1317.6648376201681</v>
      </c>
      <c r="AU132" s="123">
        <f t="shared" si="9"/>
        <v>1317.6648376201681</v>
      </c>
      <c r="AV132" s="612">
        <f t="shared" si="9"/>
        <v>1317.6648376201681</v>
      </c>
    </row>
    <row r="133" spans="7:92" ht="14.1" customHeight="1" thickBot="1">
      <c r="G133" s="19"/>
      <c r="H133" s="738"/>
      <c r="J133" s="736"/>
      <c r="K133" s="3" t="s">
        <v>45</v>
      </c>
      <c r="L133" s="124">
        <f t="shared" ref="L133:AA146" si="10" xml:space="preserve"> $S$37 * (L165 + L233)</f>
        <v>1704.6116916172934</v>
      </c>
      <c r="M133" s="124">
        <f t="shared" si="10"/>
        <v>1692.4454434653587</v>
      </c>
      <c r="N133" s="124">
        <f t="shared" si="10"/>
        <v>1680.1911042423044</v>
      </c>
      <c r="O133" s="124">
        <f t="shared" si="10"/>
        <v>1667.8467323315945</v>
      </c>
      <c r="P133" s="124">
        <f t="shared" si="10"/>
        <v>1655.41031372768</v>
      </c>
      <c r="Q133" s="124">
        <f t="shared" si="10"/>
        <v>1642.8797582003783</v>
      </c>
      <c r="R133" s="124">
        <f t="shared" si="10"/>
        <v>1632.4730029752918</v>
      </c>
      <c r="S133" s="124">
        <f t="shared" si="10"/>
        <v>1624.6527730209189</v>
      </c>
      <c r="T133" s="124">
        <f t="shared" si="10"/>
        <v>1616.7947184960294</v>
      </c>
      <c r="U133" s="124">
        <f t="shared" si="10"/>
        <v>1608.8982851944616</v>
      </c>
      <c r="V133" s="124">
        <f t="shared" si="10"/>
        <v>1600.9629052428243</v>
      </c>
      <c r="W133" s="124">
        <f t="shared" si="10"/>
        <v>1592.9879966239307</v>
      </c>
      <c r="X133" s="124">
        <f t="shared" si="10"/>
        <v>1588.9804796512919</v>
      </c>
      <c r="Y133" s="124">
        <f t="shared" si="10"/>
        <v>1584.962829892376</v>
      </c>
      <c r="Z133" s="124">
        <f t="shared" si="10"/>
        <v>1581.9419350450592</v>
      </c>
      <c r="AA133" s="124">
        <f t="shared" si="10"/>
        <v>1578.9152604244368</v>
      </c>
      <c r="AB133" s="124">
        <f t="shared" si="9"/>
        <v>1576.8936019603852</v>
      </c>
      <c r="AC133" s="124">
        <f t="shared" si="9"/>
        <v>1574.8693482993322</v>
      </c>
      <c r="AD133" s="124">
        <f t="shared" si="9"/>
        <v>1572.8424894212119</v>
      </c>
      <c r="AE133" s="124">
        <f t="shared" si="9"/>
        <v>1571.8277523312627</v>
      </c>
      <c r="AF133" s="124">
        <f t="shared" si="9"/>
        <v>1570.8123597263975</v>
      </c>
      <c r="AG133" s="124">
        <f t="shared" si="9"/>
        <v>1570.8123597263975</v>
      </c>
      <c r="AH133" s="124">
        <f t="shared" si="9"/>
        <v>1570.8123597263975</v>
      </c>
      <c r="AI133" s="124">
        <f t="shared" si="9"/>
        <v>1570.8123597263975</v>
      </c>
      <c r="AJ133" s="124">
        <f t="shared" si="9"/>
        <v>1570.8123597263975</v>
      </c>
      <c r="AK133" s="124">
        <f t="shared" si="9"/>
        <v>1570.8123597263975</v>
      </c>
      <c r="AL133" s="124">
        <f t="shared" si="9"/>
        <v>1570.8123597263975</v>
      </c>
      <c r="AM133" s="124">
        <f t="shared" si="9"/>
        <v>1570.8123597263975</v>
      </c>
      <c r="AN133" s="124">
        <f t="shared" si="9"/>
        <v>1570.8123597263975</v>
      </c>
      <c r="AO133" s="124">
        <f t="shared" si="9"/>
        <v>1570.8123597263975</v>
      </c>
      <c r="AP133" s="124">
        <f t="shared" si="9"/>
        <v>1570.8123597263975</v>
      </c>
      <c r="AQ133" s="124">
        <f t="shared" si="9"/>
        <v>1570.8123597263975</v>
      </c>
      <c r="AR133" s="124">
        <f t="shared" si="9"/>
        <v>1570.8123597263975</v>
      </c>
      <c r="AS133" s="124">
        <f t="shared" si="9"/>
        <v>1570.8123597263975</v>
      </c>
      <c r="AT133" s="124">
        <f t="shared" si="9"/>
        <v>1570.8123597263975</v>
      </c>
      <c r="AU133" s="124">
        <f t="shared" si="9"/>
        <v>1570.8123597263975</v>
      </c>
      <c r="AV133" s="613">
        <f t="shared" si="9"/>
        <v>1570.8123597263975</v>
      </c>
      <c r="BJ133" s="71"/>
      <c r="BK133" s="71"/>
      <c r="BL133" s="71"/>
      <c r="BM133" s="71"/>
      <c r="BN133" s="71"/>
      <c r="BO133" s="71"/>
      <c r="BP133" s="71"/>
      <c r="BQ133" s="71"/>
      <c r="BR133" s="71"/>
      <c r="BS133" s="71"/>
      <c r="BT133" s="71"/>
      <c r="BU133" s="71"/>
      <c r="BV133" s="71"/>
      <c r="BW133" s="71"/>
      <c r="BX133" s="71"/>
      <c r="BY133" s="71"/>
      <c r="BZ133" s="71"/>
      <c r="CA133" s="71"/>
      <c r="CB133" s="71"/>
      <c r="CC133" s="71"/>
      <c r="CD133" s="71"/>
      <c r="CE133" s="71"/>
      <c r="CF133" s="71"/>
      <c r="CG133" s="71"/>
      <c r="CH133" s="71"/>
      <c r="CI133" s="71"/>
      <c r="CJ133" s="71"/>
      <c r="CK133" s="71"/>
      <c r="CL133" s="71"/>
      <c r="CM133" s="71"/>
      <c r="CN133" s="71"/>
    </row>
    <row r="134" spans="7:92" ht="14.1" customHeight="1" thickTop="1" thickBot="1">
      <c r="G134" s="19"/>
      <c r="H134" s="738"/>
      <c r="J134" s="736"/>
      <c r="K134" s="63" t="s">
        <v>46</v>
      </c>
      <c r="L134" s="125">
        <f t="shared" si="10"/>
        <v>1704.6116916172934</v>
      </c>
      <c r="M134" s="125">
        <f t="shared" si="9"/>
        <v>1704.6116916172934</v>
      </c>
      <c r="N134" s="125">
        <f t="shared" si="9"/>
        <v>1704.6116916172934</v>
      </c>
      <c r="O134" s="125">
        <f t="shared" si="9"/>
        <v>1704.6116916172934</v>
      </c>
      <c r="P134" s="125">
        <f t="shared" si="9"/>
        <v>1704.6116916172934</v>
      </c>
      <c r="Q134" s="125">
        <f t="shared" si="9"/>
        <v>1704.6116916172934</v>
      </c>
      <c r="R134" s="125">
        <f t="shared" si="9"/>
        <v>1704.6116916172934</v>
      </c>
      <c r="S134" s="125">
        <f t="shared" si="9"/>
        <v>1704.6116916172934</v>
      </c>
      <c r="T134" s="125">
        <f t="shared" si="9"/>
        <v>1704.6116916172934</v>
      </c>
      <c r="U134" s="125">
        <f t="shared" si="9"/>
        <v>1704.6116916172934</v>
      </c>
      <c r="V134" s="125">
        <f t="shared" si="9"/>
        <v>1704.6116916172934</v>
      </c>
      <c r="W134" s="125">
        <f t="shared" si="9"/>
        <v>1704.6116916172934</v>
      </c>
      <c r="X134" s="125">
        <f t="shared" si="9"/>
        <v>1704.6116916172934</v>
      </c>
      <c r="Y134" s="125">
        <f t="shared" si="9"/>
        <v>1704.6116916172934</v>
      </c>
      <c r="Z134" s="125">
        <f t="shared" si="9"/>
        <v>1704.6116916172934</v>
      </c>
      <c r="AA134" s="125">
        <f t="shared" si="9"/>
        <v>1704.6116916172934</v>
      </c>
      <c r="AB134" s="125">
        <f t="shared" si="9"/>
        <v>1704.6116916172934</v>
      </c>
      <c r="AC134" s="125">
        <f t="shared" si="9"/>
        <v>1704.6116916172934</v>
      </c>
      <c r="AD134" s="125">
        <f t="shared" si="9"/>
        <v>1704.6116916172934</v>
      </c>
      <c r="AE134" s="125">
        <f t="shared" si="9"/>
        <v>1704.6116916172934</v>
      </c>
      <c r="AF134" s="125">
        <f t="shared" si="9"/>
        <v>1704.6116916172934</v>
      </c>
      <c r="AG134" s="125">
        <f t="shared" si="9"/>
        <v>1704.6116916172934</v>
      </c>
      <c r="AH134" s="125">
        <f t="shared" si="9"/>
        <v>1704.6116916172934</v>
      </c>
      <c r="AI134" s="125">
        <f t="shared" si="9"/>
        <v>1704.6116916172934</v>
      </c>
      <c r="AJ134" s="125">
        <f t="shared" si="9"/>
        <v>1704.6116916172934</v>
      </c>
      <c r="AK134" s="125">
        <f t="shared" si="9"/>
        <v>1704.6116916172934</v>
      </c>
      <c r="AL134" s="125">
        <f t="shared" si="9"/>
        <v>1704.6116916172934</v>
      </c>
      <c r="AM134" s="125">
        <f t="shared" si="9"/>
        <v>1704.6116916172934</v>
      </c>
      <c r="AN134" s="125">
        <f t="shared" si="9"/>
        <v>1704.6116916172934</v>
      </c>
      <c r="AO134" s="125">
        <f t="shared" si="9"/>
        <v>1704.6116916172934</v>
      </c>
      <c r="AP134" s="125">
        <f t="shared" si="9"/>
        <v>1704.6116916172934</v>
      </c>
      <c r="AQ134" s="125">
        <f t="shared" si="9"/>
        <v>1704.6116916172934</v>
      </c>
      <c r="AR134" s="125">
        <f t="shared" si="9"/>
        <v>1704.6116916172934</v>
      </c>
      <c r="AS134" s="125">
        <f t="shared" si="9"/>
        <v>1704.6116916172934</v>
      </c>
      <c r="AT134" s="125">
        <f t="shared" si="9"/>
        <v>1704.6116916172934</v>
      </c>
      <c r="AU134" s="125">
        <f t="shared" si="9"/>
        <v>1704.6116916172934</v>
      </c>
      <c r="AV134" s="614">
        <f t="shared" si="9"/>
        <v>1704.6116916172934</v>
      </c>
      <c r="AW134" s="71"/>
      <c r="AX134" s="71"/>
      <c r="AY134" s="71"/>
      <c r="AZ134" s="71"/>
      <c r="BA134" s="71"/>
      <c r="BB134" s="71"/>
      <c r="BC134" s="71"/>
      <c r="BD134" s="71"/>
      <c r="BE134" s="71"/>
      <c r="BF134" s="71"/>
      <c r="BG134" s="71"/>
      <c r="BH134" s="71"/>
      <c r="BI134" s="71"/>
      <c r="BJ134" s="72"/>
      <c r="BK134" s="72"/>
      <c r="BL134" s="72"/>
      <c r="BM134" s="72"/>
      <c r="BN134" s="72"/>
      <c r="BO134" s="72"/>
      <c r="BP134" s="72"/>
      <c r="BQ134" s="72"/>
      <c r="BR134" s="72"/>
      <c r="BS134" s="72"/>
      <c r="BT134" s="72"/>
      <c r="BU134" s="72"/>
      <c r="BV134" s="72"/>
      <c r="BW134" s="72"/>
      <c r="BX134" s="72"/>
      <c r="BY134" s="72"/>
      <c r="BZ134" s="72"/>
      <c r="CA134" s="72"/>
      <c r="CB134" s="72"/>
      <c r="CC134" s="72"/>
      <c r="CD134" s="72"/>
      <c r="CE134" s="72"/>
      <c r="CF134" s="72"/>
      <c r="CG134" s="72"/>
      <c r="CH134" s="72"/>
      <c r="CI134" s="72"/>
      <c r="CJ134" s="72"/>
      <c r="CK134" s="72"/>
      <c r="CL134" s="72"/>
      <c r="CM134" s="72"/>
      <c r="CN134" s="72"/>
    </row>
    <row r="135" spans="7:92" ht="14.1" customHeight="1" thickTop="1">
      <c r="G135" s="19"/>
      <c r="H135" s="738"/>
      <c r="J135" s="736"/>
      <c r="K135" s="62" t="s">
        <v>47</v>
      </c>
      <c r="L135" s="126">
        <f t="shared" si="10"/>
        <v>1704.6116916172934</v>
      </c>
      <c r="M135" s="126">
        <f t="shared" si="9"/>
        <v>1552.4142191514638</v>
      </c>
      <c r="N135" s="126">
        <f t="shared" si="9"/>
        <v>1530.2542671604392</v>
      </c>
      <c r="O135" s="126">
        <f t="shared" si="9"/>
        <v>1508.0943151694144</v>
      </c>
      <c r="P135" s="126">
        <f t="shared" si="9"/>
        <v>1485.9343631783897</v>
      </c>
      <c r="Q135" s="126">
        <f t="shared" si="9"/>
        <v>1463.7744111873646</v>
      </c>
      <c r="R135" s="126">
        <f t="shared" si="9"/>
        <v>1441.6144591963398</v>
      </c>
      <c r="S135" s="126">
        <f t="shared" si="9"/>
        <v>1423.3507625004404</v>
      </c>
      <c r="T135" s="126">
        <f t="shared" si="9"/>
        <v>1409.7138689675021</v>
      </c>
      <c r="U135" s="126">
        <f t="shared" si="9"/>
        <v>1396.0769754345633</v>
      </c>
      <c r="V135" s="126">
        <f t="shared" si="9"/>
        <v>1382.4400819016253</v>
      </c>
      <c r="W135" s="126">
        <f t="shared" si="9"/>
        <v>1368.803188368687</v>
      </c>
      <c r="X135" s="126">
        <f t="shared" si="9"/>
        <v>1355.1662948357484</v>
      </c>
      <c r="Y135" s="126">
        <f t="shared" si="9"/>
        <v>1348.3478480692793</v>
      </c>
      <c r="Z135" s="126">
        <f t="shared" si="9"/>
        <v>1341.5294013028101</v>
      </c>
      <c r="AA135" s="126">
        <f t="shared" si="9"/>
        <v>1336.4155662279582</v>
      </c>
      <c r="AB135" s="126">
        <f t="shared" si="9"/>
        <v>1331.3017311531064</v>
      </c>
      <c r="AC135" s="126">
        <f t="shared" si="9"/>
        <v>1327.8925077698718</v>
      </c>
      <c r="AD135" s="126">
        <f t="shared" si="9"/>
        <v>1324.483284386637</v>
      </c>
      <c r="AE135" s="126">
        <f t="shared" si="9"/>
        <v>1321.0740610034024</v>
      </c>
      <c r="AF135" s="126">
        <f t="shared" si="9"/>
        <v>1319.3694493117853</v>
      </c>
      <c r="AG135" s="126">
        <f t="shared" si="9"/>
        <v>1317.6648376201681</v>
      </c>
      <c r="AH135" s="126">
        <f t="shared" si="9"/>
        <v>1317.6648376201681</v>
      </c>
      <c r="AI135" s="126">
        <f t="shared" si="9"/>
        <v>1317.6648376201681</v>
      </c>
      <c r="AJ135" s="126">
        <f t="shared" si="9"/>
        <v>1317.6648376201681</v>
      </c>
      <c r="AK135" s="126">
        <f t="shared" si="9"/>
        <v>1317.6648376201681</v>
      </c>
      <c r="AL135" s="126">
        <f t="shared" si="9"/>
        <v>1317.6648376201681</v>
      </c>
      <c r="AM135" s="126">
        <f t="shared" si="9"/>
        <v>1317.6648376201681</v>
      </c>
      <c r="AN135" s="126">
        <f t="shared" si="9"/>
        <v>1317.6648376201681</v>
      </c>
      <c r="AO135" s="126">
        <f t="shared" si="9"/>
        <v>1317.6648376201681</v>
      </c>
      <c r="AP135" s="126">
        <f t="shared" si="9"/>
        <v>1317.6648376201681</v>
      </c>
      <c r="AQ135" s="126">
        <f t="shared" si="9"/>
        <v>1317.6648376201681</v>
      </c>
      <c r="AR135" s="126">
        <f t="shared" si="9"/>
        <v>1317.6648376201681</v>
      </c>
      <c r="AS135" s="126">
        <f t="shared" si="9"/>
        <v>1317.6648376201681</v>
      </c>
      <c r="AT135" s="126">
        <f t="shared" si="9"/>
        <v>1317.6648376201681</v>
      </c>
      <c r="AU135" s="126">
        <f t="shared" si="9"/>
        <v>1317.6648376201681</v>
      </c>
      <c r="AV135" s="615">
        <f t="shared" si="9"/>
        <v>1317.6648376201681</v>
      </c>
      <c r="AW135" s="72"/>
      <c r="AX135" s="72"/>
      <c r="AY135" s="72"/>
      <c r="AZ135" s="72"/>
      <c r="BA135" s="72"/>
      <c r="BB135" s="72"/>
      <c r="BC135" s="72"/>
      <c r="BD135" s="72"/>
      <c r="BE135" s="72"/>
      <c r="BF135" s="72"/>
      <c r="BG135" s="72"/>
      <c r="BH135" s="72"/>
      <c r="BI135" s="72"/>
    </row>
    <row r="136" spans="7:92" ht="14.1" customHeight="1">
      <c r="G136" s="19"/>
      <c r="H136" s="738"/>
      <c r="J136" s="736"/>
      <c r="K136" s="3" t="s">
        <v>48</v>
      </c>
      <c r="L136" s="127">
        <f t="shared" si="10"/>
        <v>1704.6116916172934</v>
      </c>
      <c r="M136" s="127">
        <f t="shared" si="9"/>
        <v>1692.4454434653587</v>
      </c>
      <c r="N136" s="127">
        <f t="shared" si="9"/>
        <v>1680.1911042423044</v>
      </c>
      <c r="O136" s="127">
        <f t="shared" si="9"/>
        <v>1667.8467323315945</v>
      </c>
      <c r="P136" s="127">
        <f t="shared" si="9"/>
        <v>1655.41031372768</v>
      </c>
      <c r="Q136" s="127">
        <f t="shared" si="9"/>
        <v>1642.8797582003783</v>
      </c>
      <c r="R136" s="127">
        <f t="shared" si="9"/>
        <v>1632.4730029752918</v>
      </c>
      <c r="S136" s="127">
        <f t="shared" si="9"/>
        <v>1624.6527730209189</v>
      </c>
      <c r="T136" s="127">
        <f t="shared" si="9"/>
        <v>1616.7947184960294</v>
      </c>
      <c r="U136" s="127">
        <f t="shared" si="9"/>
        <v>1608.8982851944616</v>
      </c>
      <c r="V136" s="127">
        <f t="shared" si="9"/>
        <v>1600.9629052428243</v>
      </c>
      <c r="W136" s="127">
        <f t="shared" si="9"/>
        <v>1592.9879966239307</v>
      </c>
      <c r="X136" s="127">
        <f t="shared" si="9"/>
        <v>1588.9804796512919</v>
      </c>
      <c r="Y136" s="127">
        <f t="shared" si="9"/>
        <v>1584.962829892376</v>
      </c>
      <c r="Z136" s="127">
        <f t="shared" si="9"/>
        <v>1581.9419350450592</v>
      </c>
      <c r="AA136" s="127">
        <f t="shared" si="9"/>
        <v>1578.9152604244368</v>
      </c>
      <c r="AB136" s="127">
        <f t="shared" si="9"/>
        <v>1576.8936019603852</v>
      </c>
      <c r="AC136" s="127">
        <f t="shared" si="9"/>
        <v>1574.8693482993322</v>
      </c>
      <c r="AD136" s="127">
        <f t="shared" si="9"/>
        <v>1572.8424894212119</v>
      </c>
      <c r="AE136" s="127">
        <f t="shared" si="9"/>
        <v>1571.8277523312627</v>
      </c>
      <c r="AF136" s="127">
        <f t="shared" si="9"/>
        <v>1570.8123597263975</v>
      </c>
      <c r="AG136" s="127">
        <f t="shared" si="9"/>
        <v>1570.8123597263975</v>
      </c>
      <c r="AH136" s="127">
        <f t="shared" si="9"/>
        <v>1570.8123597263975</v>
      </c>
      <c r="AI136" s="127">
        <f t="shared" si="9"/>
        <v>1570.8123597263975</v>
      </c>
      <c r="AJ136" s="127">
        <f t="shared" si="9"/>
        <v>1570.8123597263975</v>
      </c>
      <c r="AK136" s="127">
        <f t="shared" si="9"/>
        <v>1570.8123597263975</v>
      </c>
      <c r="AL136" s="127">
        <f t="shared" si="9"/>
        <v>1570.8123597263975</v>
      </c>
      <c r="AM136" s="127">
        <f t="shared" si="9"/>
        <v>1570.8123597263975</v>
      </c>
      <c r="AN136" s="127">
        <f t="shared" si="9"/>
        <v>1570.8123597263975</v>
      </c>
      <c r="AO136" s="127">
        <f t="shared" si="9"/>
        <v>1570.8123597263975</v>
      </c>
      <c r="AP136" s="127">
        <f t="shared" si="9"/>
        <v>1570.8123597263975</v>
      </c>
      <c r="AQ136" s="127">
        <f t="shared" si="9"/>
        <v>1570.8123597263975</v>
      </c>
      <c r="AR136" s="127">
        <f t="shared" si="9"/>
        <v>1570.8123597263975</v>
      </c>
      <c r="AS136" s="127">
        <f t="shared" si="9"/>
        <v>1570.8123597263975</v>
      </c>
      <c r="AT136" s="127">
        <f t="shared" si="9"/>
        <v>1570.8123597263975</v>
      </c>
      <c r="AU136" s="127">
        <f t="shared" si="9"/>
        <v>1570.8123597263975</v>
      </c>
      <c r="AV136" s="616">
        <f t="shared" si="9"/>
        <v>1570.8123597263975</v>
      </c>
    </row>
    <row r="137" spans="7:92" ht="14.1" customHeight="1" thickBot="1">
      <c r="G137" s="19"/>
      <c r="H137" s="738"/>
      <c r="J137" s="736"/>
      <c r="K137" s="63" t="s">
        <v>49</v>
      </c>
      <c r="L137" s="125">
        <f t="shared" si="10"/>
        <v>1704.6116916172934</v>
      </c>
      <c r="M137" s="125">
        <f t="shared" si="9"/>
        <v>1704.6116916172934</v>
      </c>
      <c r="N137" s="125">
        <f t="shared" si="9"/>
        <v>1704.6116916172934</v>
      </c>
      <c r="O137" s="125">
        <f t="shared" si="9"/>
        <v>1704.6116916172934</v>
      </c>
      <c r="P137" s="125">
        <f t="shared" si="9"/>
        <v>1704.6116916172934</v>
      </c>
      <c r="Q137" s="125">
        <f t="shared" si="9"/>
        <v>1704.6116916172934</v>
      </c>
      <c r="R137" s="125">
        <f t="shared" si="9"/>
        <v>1704.6116916172934</v>
      </c>
      <c r="S137" s="125">
        <f t="shared" si="9"/>
        <v>1704.6116916172934</v>
      </c>
      <c r="T137" s="125">
        <f t="shared" si="9"/>
        <v>1704.6116916172934</v>
      </c>
      <c r="U137" s="125">
        <f t="shared" si="9"/>
        <v>1704.6116916172934</v>
      </c>
      <c r="V137" s="125">
        <f t="shared" si="9"/>
        <v>1704.6116916172934</v>
      </c>
      <c r="W137" s="125">
        <f t="shared" si="9"/>
        <v>1704.6116916172934</v>
      </c>
      <c r="X137" s="125">
        <f t="shared" si="9"/>
        <v>1704.6116916172934</v>
      </c>
      <c r="Y137" s="125">
        <f t="shared" si="9"/>
        <v>1704.6116916172934</v>
      </c>
      <c r="Z137" s="125">
        <f t="shared" si="9"/>
        <v>1704.6116916172934</v>
      </c>
      <c r="AA137" s="125">
        <f t="shared" si="9"/>
        <v>1704.6116916172934</v>
      </c>
      <c r="AB137" s="125">
        <f t="shared" si="9"/>
        <v>1704.6116916172934</v>
      </c>
      <c r="AC137" s="125">
        <f t="shared" si="9"/>
        <v>1704.6116916172934</v>
      </c>
      <c r="AD137" s="125">
        <f t="shared" si="9"/>
        <v>1704.6116916172934</v>
      </c>
      <c r="AE137" s="125">
        <f t="shared" si="9"/>
        <v>1704.6116916172934</v>
      </c>
      <c r="AF137" s="125">
        <f t="shared" si="9"/>
        <v>1704.6116916172934</v>
      </c>
      <c r="AG137" s="125">
        <f t="shared" si="9"/>
        <v>1704.6116916172934</v>
      </c>
      <c r="AH137" s="125">
        <f t="shared" si="9"/>
        <v>1704.6116916172934</v>
      </c>
      <c r="AI137" s="125">
        <f t="shared" si="9"/>
        <v>1704.6116916172934</v>
      </c>
      <c r="AJ137" s="125">
        <f t="shared" si="9"/>
        <v>1704.6116916172934</v>
      </c>
      <c r="AK137" s="125">
        <f t="shared" si="9"/>
        <v>1704.6116916172934</v>
      </c>
      <c r="AL137" s="125">
        <f t="shared" si="9"/>
        <v>1704.6116916172934</v>
      </c>
      <c r="AM137" s="125">
        <f t="shared" si="9"/>
        <v>1704.6116916172934</v>
      </c>
      <c r="AN137" s="125">
        <f t="shared" si="9"/>
        <v>1704.6116916172934</v>
      </c>
      <c r="AO137" s="125">
        <f t="shared" si="9"/>
        <v>1704.6116916172934</v>
      </c>
      <c r="AP137" s="125">
        <f t="shared" si="9"/>
        <v>1704.6116916172934</v>
      </c>
      <c r="AQ137" s="125">
        <f t="shared" si="9"/>
        <v>1704.6116916172934</v>
      </c>
      <c r="AR137" s="125">
        <f t="shared" si="9"/>
        <v>1704.6116916172934</v>
      </c>
      <c r="AS137" s="125">
        <f t="shared" si="9"/>
        <v>1704.6116916172934</v>
      </c>
      <c r="AT137" s="125">
        <f t="shared" si="9"/>
        <v>1704.6116916172934</v>
      </c>
      <c r="AU137" s="125">
        <f t="shared" si="9"/>
        <v>1704.6116916172934</v>
      </c>
      <c r="AV137" s="614">
        <f t="shared" si="9"/>
        <v>1704.6116916172934</v>
      </c>
    </row>
    <row r="138" spans="7:92" ht="14.1" customHeight="1" thickTop="1">
      <c r="G138" s="19"/>
      <c r="H138" s="738"/>
      <c r="J138" s="736"/>
      <c r="K138" s="62" t="s">
        <v>50</v>
      </c>
      <c r="L138" s="126">
        <f t="shared" si="10"/>
        <v>1795.9301750967913</v>
      </c>
      <c r="M138" s="126">
        <f t="shared" si="9"/>
        <v>1635.579266606007</v>
      </c>
      <c r="N138" s="126">
        <f t="shared" si="9"/>
        <v>1617.322674270697</v>
      </c>
      <c r="O138" s="126">
        <f t="shared" si="9"/>
        <v>1599.0735450835807</v>
      </c>
      <c r="P138" s="126">
        <f t="shared" si="9"/>
        <v>1580.8318499383799</v>
      </c>
      <c r="Q138" s="126">
        <f t="shared" si="9"/>
        <v>1562.5975598423313</v>
      </c>
      <c r="R138" s="126">
        <f t="shared" si="9"/>
        <v>1544.3706459157429</v>
      </c>
      <c r="S138" s="126">
        <f t="shared" si="9"/>
        <v>1529.3545196595437</v>
      </c>
      <c r="T138" s="126">
        <f t="shared" si="9"/>
        <v>1518.1461906814445</v>
      </c>
      <c r="U138" s="126">
        <f t="shared" si="9"/>
        <v>1506.9406243913393</v>
      </c>
      <c r="V138" s="126">
        <f t="shared" si="9"/>
        <v>1495.7378141587772</v>
      </c>
      <c r="W138" s="126">
        <f t="shared" si="9"/>
        <v>1484.5377533692197</v>
      </c>
      <c r="X138" s="126">
        <f t="shared" si="9"/>
        <v>1473.3404354240042</v>
      </c>
      <c r="Y138" s="126">
        <f t="shared" si="9"/>
        <v>1467.7431445821537</v>
      </c>
      <c r="Z138" s="126">
        <f t="shared" si="9"/>
        <v>1462.1465361639252</v>
      </c>
      <c r="AA138" s="126">
        <f t="shared" si="9"/>
        <v>1457.9495910537894</v>
      </c>
      <c r="AB138" s="126">
        <f t="shared" si="9"/>
        <v>1453.7530288862215</v>
      </c>
      <c r="AC138" s="126">
        <f t="shared" si="9"/>
        <v>1450.9555758397896</v>
      </c>
      <c r="AD138" s="126">
        <f t="shared" si="9"/>
        <v>1448.1582926838382</v>
      </c>
      <c r="AE138" s="126">
        <f t="shared" si="9"/>
        <v>1445.3611793164341</v>
      </c>
      <c r="AF138" s="126">
        <f t="shared" si="9"/>
        <v>1443.9627074760679</v>
      </c>
      <c r="AG138" s="126">
        <f t="shared" si="9"/>
        <v>1442.5642780319176</v>
      </c>
      <c r="AH138" s="126">
        <f t="shared" si="9"/>
        <v>1442.5642780319176</v>
      </c>
      <c r="AI138" s="126">
        <f t="shared" si="9"/>
        <v>1442.5642780319176</v>
      </c>
      <c r="AJ138" s="126">
        <f t="shared" si="9"/>
        <v>1442.5642780319176</v>
      </c>
      <c r="AK138" s="126">
        <f t="shared" si="9"/>
        <v>1442.5642780319176</v>
      </c>
      <c r="AL138" s="126">
        <f t="shared" si="9"/>
        <v>1442.5642780319176</v>
      </c>
      <c r="AM138" s="126">
        <f t="shared" si="9"/>
        <v>1442.5642780319176</v>
      </c>
      <c r="AN138" s="126">
        <f t="shared" si="9"/>
        <v>1442.5642780319176</v>
      </c>
      <c r="AO138" s="126">
        <f t="shared" si="9"/>
        <v>1442.5642780319176</v>
      </c>
      <c r="AP138" s="126">
        <f t="shared" si="9"/>
        <v>1442.5642780319176</v>
      </c>
      <c r="AQ138" s="126">
        <f t="shared" si="9"/>
        <v>1442.5642780319176</v>
      </c>
      <c r="AR138" s="126">
        <f t="shared" si="9"/>
        <v>1442.5642780319176</v>
      </c>
      <c r="AS138" s="126">
        <f t="shared" si="9"/>
        <v>1442.5642780319176</v>
      </c>
      <c r="AT138" s="126">
        <f t="shared" si="9"/>
        <v>1442.5642780319176</v>
      </c>
      <c r="AU138" s="126">
        <f t="shared" si="9"/>
        <v>1442.5642780319176</v>
      </c>
      <c r="AV138" s="615">
        <f t="shared" si="9"/>
        <v>1442.5642780319176</v>
      </c>
    </row>
    <row r="139" spans="7:92" ht="14.1" customHeight="1">
      <c r="G139" s="19"/>
      <c r="H139" s="738"/>
      <c r="J139" s="736"/>
      <c r="K139" s="3" t="s">
        <v>51</v>
      </c>
      <c r="L139" s="128">
        <f t="shared" si="10"/>
        <v>1795.9301750967913</v>
      </c>
      <c r="M139" s="128">
        <f t="shared" si="9"/>
        <v>1787.7701374531775</v>
      </c>
      <c r="N139" s="128">
        <f t="shared" si="9"/>
        <v>1777.6839472592624</v>
      </c>
      <c r="O139" s="128">
        <f t="shared" si="9"/>
        <v>1767.5443358792475</v>
      </c>
      <c r="P139" s="128">
        <f t="shared" si="9"/>
        <v>1757.3503623142201</v>
      </c>
      <c r="Q139" s="128">
        <f t="shared" si="9"/>
        <v>1747.1010586496245</v>
      </c>
      <c r="R139" s="128">
        <f t="shared" si="9"/>
        <v>1738.607407806026</v>
      </c>
      <c r="S139" s="128">
        <f t="shared" si="9"/>
        <v>1732.2364573364162</v>
      </c>
      <c r="T139" s="128">
        <f t="shared" si="9"/>
        <v>1725.8435649483297</v>
      </c>
      <c r="U139" s="128">
        <f t="shared" si="9"/>
        <v>1719.4284820856544</v>
      </c>
      <c r="V139" s="128">
        <f t="shared" si="9"/>
        <v>1712.9909556220055</v>
      </c>
      <c r="W139" s="128">
        <f t="shared" si="9"/>
        <v>1706.5307277416948</v>
      </c>
      <c r="X139" s="128">
        <f t="shared" si="9"/>
        <v>1703.2891317791921</v>
      </c>
      <c r="Y139" s="128">
        <f t="shared" si="9"/>
        <v>1700.0417508158475</v>
      </c>
      <c r="Z139" s="128">
        <f t="shared" si="9"/>
        <v>1697.6018510737078</v>
      </c>
      <c r="AA139" s="128">
        <f t="shared" si="9"/>
        <v>1695.1586624519871</v>
      </c>
      <c r="AB139" s="128">
        <f t="shared" si="9"/>
        <v>1693.5276678228327</v>
      </c>
      <c r="AC139" s="128">
        <f t="shared" si="9"/>
        <v>1691.8952000553074</v>
      </c>
      <c r="AD139" s="128">
        <f t="shared" si="9"/>
        <v>1690.2612548214784</v>
      </c>
      <c r="AE139" s="128">
        <f t="shared" ref="M139:AV146" si="11" xml:space="preserve"> $S$37 * (AE171 + AE239)</f>
        <v>1689.4435412971516</v>
      </c>
      <c r="AF139" s="128">
        <f t="shared" si="11"/>
        <v>1688.6254565986519</v>
      </c>
      <c r="AG139" s="128">
        <f t="shared" si="11"/>
        <v>1688.6254565986519</v>
      </c>
      <c r="AH139" s="128">
        <f t="shared" si="11"/>
        <v>1688.6254565986519</v>
      </c>
      <c r="AI139" s="128">
        <f t="shared" si="11"/>
        <v>1688.6254565986519</v>
      </c>
      <c r="AJ139" s="128">
        <f t="shared" si="11"/>
        <v>1688.6254565986519</v>
      </c>
      <c r="AK139" s="128">
        <f t="shared" si="11"/>
        <v>1688.6254565986519</v>
      </c>
      <c r="AL139" s="128">
        <f t="shared" si="11"/>
        <v>1688.6254565986519</v>
      </c>
      <c r="AM139" s="128">
        <f t="shared" si="11"/>
        <v>1688.6254565986519</v>
      </c>
      <c r="AN139" s="128">
        <f t="shared" si="11"/>
        <v>1688.6254565986519</v>
      </c>
      <c r="AO139" s="128">
        <f t="shared" si="11"/>
        <v>1688.6254565986519</v>
      </c>
      <c r="AP139" s="128">
        <f t="shared" si="11"/>
        <v>1688.6254565986519</v>
      </c>
      <c r="AQ139" s="128">
        <f t="shared" si="11"/>
        <v>1688.6254565986519</v>
      </c>
      <c r="AR139" s="128">
        <f t="shared" si="11"/>
        <v>1688.6254565986519</v>
      </c>
      <c r="AS139" s="128">
        <f t="shared" si="11"/>
        <v>1688.6254565986519</v>
      </c>
      <c r="AT139" s="128">
        <f t="shared" si="11"/>
        <v>1688.6254565986519</v>
      </c>
      <c r="AU139" s="128">
        <f t="shared" si="11"/>
        <v>1688.6254565986519</v>
      </c>
      <c r="AV139" s="617">
        <f t="shared" si="11"/>
        <v>1688.6254565986519</v>
      </c>
    </row>
    <row r="140" spans="7:92" ht="14.1" customHeight="1" thickBot="1">
      <c r="G140" s="19"/>
      <c r="H140" s="738"/>
      <c r="J140" s="736"/>
      <c r="K140" s="63" t="s">
        <v>52</v>
      </c>
      <c r="L140" s="125">
        <f t="shared" si="10"/>
        <v>1795.9301750967913</v>
      </c>
      <c r="M140" s="125">
        <f t="shared" si="11"/>
        <v>1795.9301750967913</v>
      </c>
      <c r="N140" s="125">
        <f t="shared" si="11"/>
        <v>1795.9301750967913</v>
      </c>
      <c r="O140" s="125">
        <f t="shared" si="11"/>
        <v>1795.9301750967913</v>
      </c>
      <c r="P140" s="125">
        <f t="shared" si="11"/>
        <v>1795.9301750967913</v>
      </c>
      <c r="Q140" s="125">
        <f t="shared" si="11"/>
        <v>1795.9301750967913</v>
      </c>
      <c r="R140" s="125">
        <f t="shared" si="11"/>
        <v>1795.9301750967913</v>
      </c>
      <c r="S140" s="125">
        <f t="shared" si="11"/>
        <v>1795.9301750967913</v>
      </c>
      <c r="T140" s="125">
        <f t="shared" si="11"/>
        <v>1795.9301750967913</v>
      </c>
      <c r="U140" s="125">
        <f t="shared" si="11"/>
        <v>1795.9301750967913</v>
      </c>
      <c r="V140" s="125">
        <f t="shared" si="11"/>
        <v>1795.9301750967913</v>
      </c>
      <c r="W140" s="125">
        <f t="shared" si="11"/>
        <v>1795.9301750967913</v>
      </c>
      <c r="X140" s="125">
        <f t="shared" si="11"/>
        <v>1795.9301750967913</v>
      </c>
      <c r="Y140" s="125">
        <f t="shared" si="11"/>
        <v>1795.9301750967913</v>
      </c>
      <c r="Z140" s="125">
        <f t="shared" si="11"/>
        <v>1795.9301750967913</v>
      </c>
      <c r="AA140" s="125">
        <f t="shared" si="11"/>
        <v>1795.9301750967913</v>
      </c>
      <c r="AB140" s="125">
        <f t="shared" si="11"/>
        <v>1795.9301750967913</v>
      </c>
      <c r="AC140" s="125">
        <f t="shared" si="11"/>
        <v>1795.9301750967913</v>
      </c>
      <c r="AD140" s="125">
        <f t="shared" si="11"/>
        <v>1795.9301750967913</v>
      </c>
      <c r="AE140" s="125">
        <f t="shared" si="11"/>
        <v>1795.9301750967913</v>
      </c>
      <c r="AF140" s="125">
        <f t="shared" si="11"/>
        <v>1795.9301750967913</v>
      </c>
      <c r="AG140" s="125">
        <f t="shared" si="11"/>
        <v>1795.9301750967913</v>
      </c>
      <c r="AH140" s="125">
        <f t="shared" si="11"/>
        <v>1795.9301750967913</v>
      </c>
      <c r="AI140" s="125">
        <f t="shared" si="11"/>
        <v>1795.9301750967913</v>
      </c>
      <c r="AJ140" s="125">
        <f t="shared" si="11"/>
        <v>1795.9301750967913</v>
      </c>
      <c r="AK140" s="125">
        <f t="shared" si="11"/>
        <v>1795.9301750967913</v>
      </c>
      <c r="AL140" s="125">
        <f t="shared" si="11"/>
        <v>1795.9301750967913</v>
      </c>
      <c r="AM140" s="125">
        <f t="shared" si="11"/>
        <v>1795.9301750967913</v>
      </c>
      <c r="AN140" s="125">
        <f t="shared" si="11"/>
        <v>1795.9301750967913</v>
      </c>
      <c r="AO140" s="125">
        <f t="shared" si="11"/>
        <v>1795.9301750967913</v>
      </c>
      <c r="AP140" s="125">
        <f t="shared" si="11"/>
        <v>1795.9301750967913</v>
      </c>
      <c r="AQ140" s="125">
        <f t="shared" si="11"/>
        <v>1795.9301750967913</v>
      </c>
      <c r="AR140" s="125">
        <f t="shared" si="11"/>
        <v>1795.9301750967913</v>
      </c>
      <c r="AS140" s="125">
        <f t="shared" si="11"/>
        <v>1795.9301750967913</v>
      </c>
      <c r="AT140" s="125">
        <f t="shared" si="11"/>
        <v>1795.9301750967913</v>
      </c>
      <c r="AU140" s="125">
        <f t="shared" si="11"/>
        <v>1795.9301750967913</v>
      </c>
      <c r="AV140" s="614">
        <f t="shared" si="11"/>
        <v>1795.9301750967913</v>
      </c>
    </row>
    <row r="141" spans="7:92" ht="14.1" customHeight="1" thickTop="1">
      <c r="G141" s="19"/>
      <c r="H141" s="738"/>
      <c r="J141" s="736"/>
      <c r="K141" s="62" t="s">
        <v>53</v>
      </c>
      <c r="L141" s="126">
        <f t="shared" si="10"/>
        <v>1826.3696695899575</v>
      </c>
      <c r="M141" s="126">
        <f t="shared" si="11"/>
        <v>1663.3009490908541</v>
      </c>
      <c r="N141" s="126">
        <f t="shared" si="11"/>
        <v>1656.8140753893997</v>
      </c>
      <c r="O141" s="126">
        <f t="shared" si="11"/>
        <v>1650.3525004953813</v>
      </c>
      <c r="P141" s="126">
        <f t="shared" si="11"/>
        <v>1643.9161257434496</v>
      </c>
      <c r="Q141" s="126">
        <f t="shared" si="11"/>
        <v>1637.5048528530499</v>
      </c>
      <c r="R141" s="126">
        <f t="shared" si="11"/>
        <v>1631.1185839269233</v>
      </c>
      <c r="S141" s="126">
        <f t="shared" si="11"/>
        <v>1625.8757027643007</v>
      </c>
      <c r="T141" s="126">
        <f t="shared" si="11"/>
        <v>1621.9736010776664</v>
      </c>
      <c r="U141" s="126">
        <f t="shared" si="11"/>
        <v>1618.08086443508</v>
      </c>
      <c r="V141" s="126">
        <f t="shared" si="11"/>
        <v>1614.1974703604358</v>
      </c>
      <c r="W141" s="126">
        <f t="shared" si="11"/>
        <v>1610.3233964315707</v>
      </c>
      <c r="X141" s="126">
        <f t="shared" si="11"/>
        <v>1606.4586202801347</v>
      </c>
      <c r="Y141" s="126">
        <f t="shared" si="11"/>
        <v>1604.5308699357986</v>
      </c>
      <c r="Z141" s="126">
        <f t="shared" si="11"/>
        <v>1602.605432891876</v>
      </c>
      <c r="AA141" s="126">
        <f t="shared" si="11"/>
        <v>1601.1630880022733</v>
      </c>
      <c r="AB141" s="126">
        <f t="shared" si="11"/>
        <v>1599.7220412230711</v>
      </c>
      <c r="AC141" s="126">
        <f t="shared" si="11"/>
        <v>1598.7622079983375</v>
      </c>
      <c r="AD141" s="126">
        <f t="shared" si="11"/>
        <v>1597.8029506735381</v>
      </c>
      <c r="AE141" s="126">
        <f t="shared" si="11"/>
        <v>1596.8442689031342</v>
      </c>
      <c r="AF141" s="126">
        <f t="shared" si="11"/>
        <v>1596.3652156224632</v>
      </c>
      <c r="AG141" s="126">
        <f t="shared" si="11"/>
        <v>1595.8863060577762</v>
      </c>
      <c r="AH141" s="126">
        <f t="shared" si="11"/>
        <v>1595.8863060577762</v>
      </c>
      <c r="AI141" s="126">
        <f t="shared" si="11"/>
        <v>1595.8863060577762</v>
      </c>
      <c r="AJ141" s="126">
        <f t="shared" si="11"/>
        <v>1595.8863060577762</v>
      </c>
      <c r="AK141" s="126">
        <f t="shared" si="11"/>
        <v>1595.8863060577762</v>
      </c>
      <c r="AL141" s="126">
        <f t="shared" si="11"/>
        <v>1595.8863060577762</v>
      </c>
      <c r="AM141" s="126">
        <f t="shared" si="11"/>
        <v>1595.8863060577762</v>
      </c>
      <c r="AN141" s="126">
        <f t="shared" si="11"/>
        <v>1595.8863060577762</v>
      </c>
      <c r="AO141" s="126">
        <f t="shared" si="11"/>
        <v>1595.8863060577762</v>
      </c>
      <c r="AP141" s="126">
        <f t="shared" si="11"/>
        <v>1595.8863060577762</v>
      </c>
      <c r="AQ141" s="126">
        <f t="shared" si="11"/>
        <v>1595.8863060577762</v>
      </c>
      <c r="AR141" s="126">
        <f t="shared" si="11"/>
        <v>1595.8863060577762</v>
      </c>
      <c r="AS141" s="126">
        <f t="shared" si="11"/>
        <v>1595.8863060577762</v>
      </c>
      <c r="AT141" s="126">
        <f t="shared" si="11"/>
        <v>1595.8863060577762</v>
      </c>
      <c r="AU141" s="126">
        <f t="shared" si="11"/>
        <v>1595.8863060577762</v>
      </c>
      <c r="AV141" s="615">
        <f t="shared" si="11"/>
        <v>1595.8863060577762</v>
      </c>
    </row>
    <row r="142" spans="7:92" ht="14.1" customHeight="1">
      <c r="G142" s="19"/>
      <c r="H142" s="738"/>
      <c r="J142" s="736"/>
      <c r="K142" s="3" t="s">
        <v>54</v>
      </c>
      <c r="L142" s="124">
        <f t="shared" si="10"/>
        <v>1826.3696695899575</v>
      </c>
      <c r="M142" s="124">
        <f t="shared" si="11"/>
        <v>1822.8082487342572</v>
      </c>
      <c r="N142" s="124">
        <f t="shared" si="11"/>
        <v>1819.2537726492251</v>
      </c>
      <c r="O142" s="124">
        <f t="shared" si="11"/>
        <v>1815.7062277925595</v>
      </c>
      <c r="P142" s="124">
        <f t="shared" si="11"/>
        <v>1812.1656006483638</v>
      </c>
      <c r="Q142" s="124">
        <f t="shared" si="11"/>
        <v>1808.6318777270994</v>
      </c>
      <c r="R142" s="124">
        <f t="shared" si="11"/>
        <v>1805.7251479236093</v>
      </c>
      <c r="S142" s="124">
        <f t="shared" si="11"/>
        <v>1803.5582777461011</v>
      </c>
      <c r="T142" s="124">
        <f t="shared" si="11"/>
        <v>1801.3940078128057</v>
      </c>
      <c r="U142" s="124">
        <f t="shared" si="11"/>
        <v>1799.2323350034303</v>
      </c>
      <c r="V142" s="124">
        <f t="shared" si="11"/>
        <v>1797.0732562014264</v>
      </c>
      <c r="W142" s="124">
        <f t="shared" si="11"/>
        <v>1794.9167682939844</v>
      </c>
      <c r="X142" s="124">
        <f t="shared" si="11"/>
        <v>1793.8398182330081</v>
      </c>
      <c r="Y142" s="124">
        <f t="shared" si="11"/>
        <v>1792.7635143420684</v>
      </c>
      <c r="Z142" s="124">
        <f t="shared" si="11"/>
        <v>1791.9567707606143</v>
      </c>
      <c r="AA142" s="124">
        <f t="shared" si="11"/>
        <v>1791.150390213772</v>
      </c>
      <c r="AB142" s="124">
        <f t="shared" si="11"/>
        <v>1790.613045096708</v>
      </c>
      <c r="AC142" s="124">
        <f t="shared" si="11"/>
        <v>1790.0758611831793</v>
      </c>
      <c r="AD142" s="124">
        <f t="shared" si="11"/>
        <v>1789.5388384248242</v>
      </c>
      <c r="AE142" s="124">
        <f t="shared" si="11"/>
        <v>1789.2704075990603</v>
      </c>
      <c r="AF142" s="124">
        <f t="shared" si="11"/>
        <v>1789.00201703792</v>
      </c>
      <c r="AG142" s="124">
        <f t="shared" si="11"/>
        <v>1789.00201703792</v>
      </c>
      <c r="AH142" s="124">
        <f t="shared" si="11"/>
        <v>1789.00201703792</v>
      </c>
      <c r="AI142" s="124">
        <f t="shared" si="11"/>
        <v>1789.00201703792</v>
      </c>
      <c r="AJ142" s="124">
        <f t="shared" si="11"/>
        <v>1789.00201703792</v>
      </c>
      <c r="AK142" s="124">
        <f t="shared" si="11"/>
        <v>1789.00201703792</v>
      </c>
      <c r="AL142" s="124">
        <f t="shared" si="11"/>
        <v>1789.00201703792</v>
      </c>
      <c r="AM142" s="124">
        <f t="shared" si="11"/>
        <v>1789.00201703792</v>
      </c>
      <c r="AN142" s="124">
        <f t="shared" si="11"/>
        <v>1789.00201703792</v>
      </c>
      <c r="AO142" s="124">
        <f t="shared" si="11"/>
        <v>1789.00201703792</v>
      </c>
      <c r="AP142" s="124">
        <f t="shared" si="11"/>
        <v>1789.00201703792</v>
      </c>
      <c r="AQ142" s="124">
        <f t="shared" si="11"/>
        <v>1789.00201703792</v>
      </c>
      <c r="AR142" s="124">
        <f t="shared" si="11"/>
        <v>1789.00201703792</v>
      </c>
      <c r="AS142" s="124">
        <f t="shared" si="11"/>
        <v>1789.00201703792</v>
      </c>
      <c r="AT142" s="124">
        <f t="shared" si="11"/>
        <v>1789.00201703792</v>
      </c>
      <c r="AU142" s="124">
        <f t="shared" si="11"/>
        <v>1789.00201703792</v>
      </c>
      <c r="AV142" s="613">
        <f t="shared" si="11"/>
        <v>1789.00201703792</v>
      </c>
    </row>
    <row r="143" spans="7:92" ht="14.1" customHeight="1" thickBot="1">
      <c r="G143" s="19"/>
      <c r="H143" s="738"/>
      <c r="J143" s="736"/>
      <c r="K143" s="63" t="s">
        <v>55</v>
      </c>
      <c r="L143" s="125">
        <f t="shared" si="10"/>
        <v>1826.3696695899575</v>
      </c>
      <c r="M143" s="125">
        <f t="shared" si="11"/>
        <v>1826.3696695899575</v>
      </c>
      <c r="N143" s="125">
        <f t="shared" si="11"/>
        <v>1826.3696695899575</v>
      </c>
      <c r="O143" s="125">
        <f t="shared" si="11"/>
        <v>1826.3696695899575</v>
      </c>
      <c r="P143" s="125">
        <f t="shared" si="11"/>
        <v>1826.3696695899575</v>
      </c>
      <c r="Q143" s="125">
        <f t="shared" si="11"/>
        <v>1826.3696695899575</v>
      </c>
      <c r="R143" s="125">
        <f t="shared" si="11"/>
        <v>1826.3696695899575</v>
      </c>
      <c r="S143" s="125">
        <f t="shared" si="11"/>
        <v>1826.3696695899575</v>
      </c>
      <c r="T143" s="125">
        <f t="shared" si="11"/>
        <v>1826.3696695899575</v>
      </c>
      <c r="U143" s="125">
        <f t="shared" si="11"/>
        <v>1826.3696695899575</v>
      </c>
      <c r="V143" s="125">
        <f t="shared" si="11"/>
        <v>1826.3696695899575</v>
      </c>
      <c r="W143" s="125">
        <f t="shared" si="11"/>
        <v>1826.3696695899575</v>
      </c>
      <c r="X143" s="125">
        <f t="shared" si="11"/>
        <v>1826.3696695899575</v>
      </c>
      <c r="Y143" s="125">
        <f t="shared" si="11"/>
        <v>1826.3696695899575</v>
      </c>
      <c r="Z143" s="125">
        <f t="shared" si="11"/>
        <v>1826.3696695899575</v>
      </c>
      <c r="AA143" s="125">
        <f t="shared" si="11"/>
        <v>1826.3696695899575</v>
      </c>
      <c r="AB143" s="125">
        <f t="shared" si="11"/>
        <v>1826.3696695899575</v>
      </c>
      <c r="AC143" s="125">
        <f t="shared" si="11"/>
        <v>1826.3696695899575</v>
      </c>
      <c r="AD143" s="125">
        <f t="shared" si="11"/>
        <v>1826.3696695899575</v>
      </c>
      <c r="AE143" s="125">
        <f t="shared" si="11"/>
        <v>1826.3696695899575</v>
      </c>
      <c r="AF143" s="125">
        <f t="shared" si="11"/>
        <v>1826.3696695899575</v>
      </c>
      <c r="AG143" s="125">
        <f t="shared" si="11"/>
        <v>1826.3696695899575</v>
      </c>
      <c r="AH143" s="125">
        <f t="shared" si="11"/>
        <v>1826.3696695899575</v>
      </c>
      <c r="AI143" s="125">
        <f t="shared" si="11"/>
        <v>1826.3696695899575</v>
      </c>
      <c r="AJ143" s="125">
        <f t="shared" si="11"/>
        <v>1826.3696695899575</v>
      </c>
      <c r="AK143" s="125">
        <f t="shared" si="11"/>
        <v>1826.3696695899575</v>
      </c>
      <c r="AL143" s="125">
        <f t="shared" si="11"/>
        <v>1826.3696695899575</v>
      </c>
      <c r="AM143" s="125">
        <f t="shared" si="11"/>
        <v>1826.3696695899575</v>
      </c>
      <c r="AN143" s="125">
        <f t="shared" si="11"/>
        <v>1826.3696695899575</v>
      </c>
      <c r="AO143" s="125">
        <f t="shared" si="11"/>
        <v>1826.3696695899575</v>
      </c>
      <c r="AP143" s="125">
        <f t="shared" si="11"/>
        <v>1826.3696695899575</v>
      </c>
      <c r="AQ143" s="125">
        <f t="shared" si="11"/>
        <v>1826.3696695899575</v>
      </c>
      <c r="AR143" s="125">
        <f t="shared" si="11"/>
        <v>1826.3696695899575</v>
      </c>
      <c r="AS143" s="125">
        <f t="shared" si="11"/>
        <v>1826.3696695899575</v>
      </c>
      <c r="AT143" s="125">
        <f t="shared" si="11"/>
        <v>1826.3696695899575</v>
      </c>
      <c r="AU143" s="125">
        <f t="shared" si="11"/>
        <v>1826.3696695899575</v>
      </c>
      <c r="AV143" s="614">
        <f t="shared" si="11"/>
        <v>1826.3696695899575</v>
      </c>
    </row>
    <row r="144" spans="7:92" ht="14.1" customHeight="1" thickTop="1">
      <c r="G144" s="19"/>
      <c r="H144" s="738"/>
      <c r="J144" s="736"/>
      <c r="K144" s="62" t="s">
        <v>56</v>
      </c>
      <c r="L144" s="126">
        <f t="shared" si="10"/>
        <v>1826.3696695899575</v>
      </c>
      <c r="M144" s="126">
        <f t="shared" si="11"/>
        <v>1663.3009490908541</v>
      </c>
      <c r="N144" s="126">
        <f t="shared" si="11"/>
        <v>1656.8140753893997</v>
      </c>
      <c r="O144" s="126">
        <f t="shared" si="11"/>
        <v>1650.3525004953813</v>
      </c>
      <c r="P144" s="126">
        <f t="shared" si="11"/>
        <v>1643.9161257434496</v>
      </c>
      <c r="Q144" s="126">
        <f t="shared" si="11"/>
        <v>1637.5048528530499</v>
      </c>
      <c r="R144" s="126">
        <f t="shared" si="11"/>
        <v>1631.1185839269233</v>
      </c>
      <c r="S144" s="126">
        <f t="shared" si="11"/>
        <v>1625.8757027643007</v>
      </c>
      <c r="T144" s="126">
        <f t="shared" si="11"/>
        <v>1621.9736010776664</v>
      </c>
      <c r="U144" s="126">
        <f t="shared" si="11"/>
        <v>1618.08086443508</v>
      </c>
      <c r="V144" s="126">
        <f t="shared" si="11"/>
        <v>1614.1974703604358</v>
      </c>
      <c r="W144" s="126">
        <f t="shared" si="11"/>
        <v>1610.3233964315707</v>
      </c>
      <c r="X144" s="126">
        <f t="shared" si="11"/>
        <v>1606.4586202801347</v>
      </c>
      <c r="Y144" s="126">
        <f t="shared" si="11"/>
        <v>1604.5308699357986</v>
      </c>
      <c r="Z144" s="126">
        <f t="shared" si="11"/>
        <v>1602.605432891876</v>
      </c>
      <c r="AA144" s="126">
        <f t="shared" si="11"/>
        <v>1601.1630880022733</v>
      </c>
      <c r="AB144" s="126">
        <f t="shared" si="11"/>
        <v>1599.7220412230711</v>
      </c>
      <c r="AC144" s="126">
        <f t="shared" si="11"/>
        <v>1598.7622079983375</v>
      </c>
      <c r="AD144" s="126">
        <f t="shared" si="11"/>
        <v>1597.8029506735381</v>
      </c>
      <c r="AE144" s="126">
        <f t="shared" si="11"/>
        <v>1596.8442689031342</v>
      </c>
      <c r="AF144" s="126">
        <f t="shared" si="11"/>
        <v>1596.3652156224632</v>
      </c>
      <c r="AG144" s="126">
        <f t="shared" si="11"/>
        <v>1595.8863060577762</v>
      </c>
      <c r="AH144" s="126">
        <f t="shared" si="11"/>
        <v>1595.8863060577762</v>
      </c>
      <c r="AI144" s="126">
        <f t="shared" si="11"/>
        <v>1595.8863060577762</v>
      </c>
      <c r="AJ144" s="126">
        <f t="shared" si="11"/>
        <v>1595.8863060577762</v>
      </c>
      <c r="AK144" s="126">
        <f t="shared" si="11"/>
        <v>1595.8863060577762</v>
      </c>
      <c r="AL144" s="126">
        <f t="shared" si="11"/>
        <v>1595.8863060577762</v>
      </c>
      <c r="AM144" s="126">
        <f t="shared" si="11"/>
        <v>1595.8863060577762</v>
      </c>
      <c r="AN144" s="126">
        <f t="shared" si="11"/>
        <v>1595.8863060577762</v>
      </c>
      <c r="AO144" s="126">
        <f t="shared" si="11"/>
        <v>1595.8863060577762</v>
      </c>
      <c r="AP144" s="126">
        <f t="shared" si="11"/>
        <v>1595.8863060577762</v>
      </c>
      <c r="AQ144" s="126">
        <f t="shared" si="11"/>
        <v>1595.8863060577762</v>
      </c>
      <c r="AR144" s="126">
        <f t="shared" si="11"/>
        <v>1595.8863060577762</v>
      </c>
      <c r="AS144" s="126">
        <f t="shared" si="11"/>
        <v>1595.8863060577762</v>
      </c>
      <c r="AT144" s="126">
        <f t="shared" si="11"/>
        <v>1595.8863060577762</v>
      </c>
      <c r="AU144" s="126">
        <f t="shared" si="11"/>
        <v>1595.8863060577762</v>
      </c>
      <c r="AV144" s="615">
        <f t="shared" si="11"/>
        <v>1595.8863060577762</v>
      </c>
    </row>
    <row r="145" spans="7:48" ht="14.1" customHeight="1">
      <c r="G145" s="19"/>
      <c r="H145" s="738"/>
      <c r="J145" s="736"/>
      <c r="K145" s="3" t="s">
        <v>57</v>
      </c>
      <c r="L145" s="124">
        <f t="shared" si="10"/>
        <v>1826.3696695899575</v>
      </c>
      <c r="M145" s="124">
        <f t="shared" si="11"/>
        <v>1822.8082487342572</v>
      </c>
      <c r="N145" s="124">
        <f t="shared" si="11"/>
        <v>1819.2537726492251</v>
      </c>
      <c r="O145" s="124">
        <f t="shared" si="11"/>
        <v>1815.7062277925595</v>
      </c>
      <c r="P145" s="124">
        <f t="shared" si="11"/>
        <v>1812.1656006483638</v>
      </c>
      <c r="Q145" s="124">
        <f t="shared" si="11"/>
        <v>1808.6318777270994</v>
      </c>
      <c r="R145" s="124">
        <f t="shared" si="11"/>
        <v>1805.7251479236093</v>
      </c>
      <c r="S145" s="124">
        <f t="shared" si="11"/>
        <v>1803.5582777461011</v>
      </c>
      <c r="T145" s="124">
        <f t="shared" si="11"/>
        <v>1801.3940078128057</v>
      </c>
      <c r="U145" s="124">
        <f t="shared" si="11"/>
        <v>1799.2323350034303</v>
      </c>
      <c r="V145" s="124">
        <f t="shared" si="11"/>
        <v>1797.0732562014264</v>
      </c>
      <c r="W145" s="124">
        <f t="shared" si="11"/>
        <v>1794.9167682939844</v>
      </c>
      <c r="X145" s="124">
        <f t="shared" si="11"/>
        <v>1793.8398182330081</v>
      </c>
      <c r="Y145" s="124">
        <f t="shared" si="11"/>
        <v>1792.7635143420684</v>
      </c>
      <c r="Z145" s="124">
        <f t="shared" si="11"/>
        <v>1791.9567707606143</v>
      </c>
      <c r="AA145" s="124">
        <f t="shared" si="11"/>
        <v>1791.150390213772</v>
      </c>
      <c r="AB145" s="124">
        <f t="shared" si="11"/>
        <v>1790.613045096708</v>
      </c>
      <c r="AC145" s="124">
        <f t="shared" si="11"/>
        <v>1790.0758611831793</v>
      </c>
      <c r="AD145" s="124">
        <f t="shared" si="11"/>
        <v>1789.5388384248242</v>
      </c>
      <c r="AE145" s="124">
        <f t="shared" si="11"/>
        <v>1789.2704075990603</v>
      </c>
      <c r="AF145" s="124">
        <f t="shared" si="11"/>
        <v>1789.00201703792</v>
      </c>
      <c r="AG145" s="124">
        <f t="shared" si="11"/>
        <v>1789.00201703792</v>
      </c>
      <c r="AH145" s="124">
        <f t="shared" si="11"/>
        <v>1789.00201703792</v>
      </c>
      <c r="AI145" s="124">
        <f t="shared" si="11"/>
        <v>1789.00201703792</v>
      </c>
      <c r="AJ145" s="124">
        <f t="shared" si="11"/>
        <v>1789.00201703792</v>
      </c>
      <c r="AK145" s="124">
        <f t="shared" si="11"/>
        <v>1789.00201703792</v>
      </c>
      <c r="AL145" s="124">
        <f t="shared" si="11"/>
        <v>1789.00201703792</v>
      </c>
      <c r="AM145" s="124">
        <f t="shared" si="11"/>
        <v>1789.00201703792</v>
      </c>
      <c r="AN145" s="124">
        <f t="shared" si="11"/>
        <v>1789.00201703792</v>
      </c>
      <c r="AO145" s="124">
        <f t="shared" si="11"/>
        <v>1789.00201703792</v>
      </c>
      <c r="AP145" s="124">
        <f t="shared" si="11"/>
        <v>1789.00201703792</v>
      </c>
      <c r="AQ145" s="124">
        <f t="shared" si="11"/>
        <v>1789.00201703792</v>
      </c>
      <c r="AR145" s="124">
        <f t="shared" si="11"/>
        <v>1789.00201703792</v>
      </c>
      <c r="AS145" s="124">
        <f t="shared" si="11"/>
        <v>1789.00201703792</v>
      </c>
      <c r="AT145" s="124">
        <f t="shared" si="11"/>
        <v>1789.00201703792</v>
      </c>
      <c r="AU145" s="124">
        <f t="shared" si="11"/>
        <v>1789.00201703792</v>
      </c>
      <c r="AV145" s="613">
        <f t="shared" si="11"/>
        <v>1789.00201703792</v>
      </c>
    </row>
    <row r="146" spans="7:48" ht="14.1" customHeight="1">
      <c r="G146" s="19"/>
      <c r="H146" s="738"/>
      <c r="J146" s="737"/>
      <c r="K146" s="63" t="s">
        <v>58</v>
      </c>
      <c r="L146" s="129">
        <f t="shared" si="10"/>
        <v>1826.3696695899575</v>
      </c>
      <c r="M146" s="129">
        <f t="shared" si="11"/>
        <v>1826.3696695899575</v>
      </c>
      <c r="N146" s="129">
        <f t="shared" si="11"/>
        <v>1826.3696695899575</v>
      </c>
      <c r="O146" s="129">
        <f t="shared" si="11"/>
        <v>1826.3696695899575</v>
      </c>
      <c r="P146" s="129">
        <f t="shared" si="11"/>
        <v>1826.3696695899575</v>
      </c>
      <c r="Q146" s="129">
        <f t="shared" si="11"/>
        <v>1826.3696695899575</v>
      </c>
      <c r="R146" s="129">
        <f t="shared" si="11"/>
        <v>1826.3696695899575</v>
      </c>
      <c r="S146" s="129">
        <f t="shared" si="11"/>
        <v>1826.3696695899575</v>
      </c>
      <c r="T146" s="129">
        <f t="shared" si="11"/>
        <v>1826.3696695899575</v>
      </c>
      <c r="U146" s="129">
        <f t="shared" si="11"/>
        <v>1826.3696695899575</v>
      </c>
      <c r="V146" s="129">
        <f t="shared" si="11"/>
        <v>1826.3696695899575</v>
      </c>
      <c r="W146" s="129">
        <f t="shared" si="11"/>
        <v>1826.3696695899575</v>
      </c>
      <c r="X146" s="129">
        <f t="shared" si="11"/>
        <v>1826.3696695899575</v>
      </c>
      <c r="Y146" s="129">
        <f t="shared" si="11"/>
        <v>1826.3696695899575</v>
      </c>
      <c r="Z146" s="129">
        <f t="shared" si="11"/>
        <v>1826.3696695899575</v>
      </c>
      <c r="AA146" s="129">
        <f t="shared" si="11"/>
        <v>1826.3696695899575</v>
      </c>
      <c r="AB146" s="129">
        <f t="shared" si="11"/>
        <v>1826.3696695899575</v>
      </c>
      <c r="AC146" s="129">
        <f t="shared" si="11"/>
        <v>1826.3696695899575</v>
      </c>
      <c r="AD146" s="129">
        <f t="shared" si="11"/>
        <v>1826.3696695899575</v>
      </c>
      <c r="AE146" s="129">
        <f t="shared" si="11"/>
        <v>1826.3696695899575</v>
      </c>
      <c r="AF146" s="129">
        <f t="shared" si="11"/>
        <v>1826.3696695899575</v>
      </c>
      <c r="AG146" s="129">
        <f t="shared" si="11"/>
        <v>1826.3696695899575</v>
      </c>
      <c r="AH146" s="129">
        <f t="shared" ref="AH146:AV146" si="12" xml:space="preserve"> $S$37 * (AH178 + AH246)</f>
        <v>1826.3696695899575</v>
      </c>
      <c r="AI146" s="129">
        <f t="shared" si="12"/>
        <v>1826.3696695899575</v>
      </c>
      <c r="AJ146" s="129">
        <f t="shared" si="12"/>
        <v>1826.3696695899575</v>
      </c>
      <c r="AK146" s="129">
        <f t="shared" si="12"/>
        <v>1826.3696695899575</v>
      </c>
      <c r="AL146" s="129">
        <f t="shared" si="12"/>
        <v>1826.3696695899575</v>
      </c>
      <c r="AM146" s="129">
        <f t="shared" si="12"/>
        <v>1826.3696695899575</v>
      </c>
      <c r="AN146" s="129">
        <f t="shared" si="12"/>
        <v>1826.3696695899575</v>
      </c>
      <c r="AO146" s="129">
        <f t="shared" si="12"/>
        <v>1826.3696695899575</v>
      </c>
      <c r="AP146" s="129">
        <f t="shared" si="12"/>
        <v>1826.3696695899575</v>
      </c>
      <c r="AQ146" s="129">
        <f t="shared" si="12"/>
        <v>1826.3696695899575</v>
      </c>
      <c r="AR146" s="129">
        <f t="shared" si="12"/>
        <v>1826.3696695899575</v>
      </c>
      <c r="AS146" s="129">
        <f t="shared" si="12"/>
        <v>1826.3696695899575</v>
      </c>
      <c r="AT146" s="129">
        <f t="shared" si="12"/>
        <v>1826.3696695899575</v>
      </c>
      <c r="AU146" s="129">
        <f t="shared" si="12"/>
        <v>1826.3696695899575</v>
      </c>
      <c r="AV146" s="618">
        <f t="shared" si="12"/>
        <v>1826.3696695899575</v>
      </c>
    </row>
    <row r="147" spans="7:48" ht="14.1" customHeight="1">
      <c r="G147" s="19"/>
      <c r="H147" s="738"/>
      <c r="AV147" s="20"/>
    </row>
    <row r="148" spans="7:48" ht="14.1" customHeight="1">
      <c r="G148" s="19"/>
      <c r="H148" s="738"/>
      <c r="J148" s="735" t="s">
        <v>24</v>
      </c>
      <c r="K148" s="62" t="s">
        <v>44</v>
      </c>
      <c r="L148" s="123">
        <f>(L164+L232)*($S$37-1)</f>
        <v>63.830134067643812</v>
      </c>
      <c r="M148" s="123">
        <f t="shared" ref="M148:AV155" si="13">(M164+M232)*($S$37-1)</f>
        <v>58.131014954461335</v>
      </c>
      <c r="N148" s="123">
        <f t="shared" si="13"/>
        <v>57.30122321158197</v>
      </c>
      <c r="O148" s="123">
        <f t="shared" si="13"/>
        <v>56.471431468702598</v>
      </c>
      <c r="P148" s="123">
        <f t="shared" si="13"/>
        <v>55.641639725823232</v>
      </c>
      <c r="Q148" s="123">
        <f t="shared" si="13"/>
        <v>54.81184798294386</v>
      </c>
      <c r="R148" s="123">
        <f t="shared" si="13"/>
        <v>53.98205624006448</v>
      </c>
      <c r="S148" s="123">
        <f t="shared" si="13"/>
        <v>53.298161946482594</v>
      </c>
      <c r="T148" s="123">
        <f t="shared" si="13"/>
        <v>52.787520873941446</v>
      </c>
      <c r="U148" s="123">
        <f t="shared" si="13"/>
        <v>52.276879801400277</v>
      </c>
      <c r="V148" s="123">
        <f t="shared" si="13"/>
        <v>51.766238728859136</v>
      </c>
      <c r="W148" s="123">
        <f t="shared" si="13"/>
        <v>51.255597656317988</v>
      </c>
      <c r="X148" s="123">
        <f t="shared" si="13"/>
        <v>50.744956583776833</v>
      </c>
      <c r="Y148" s="123">
        <f t="shared" si="13"/>
        <v>50.489636047506259</v>
      </c>
      <c r="Z148" s="123">
        <f t="shared" si="13"/>
        <v>50.234315511235685</v>
      </c>
      <c r="AA148" s="123">
        <f t="shared" si="13"/>
        <v>50.042825109032755</v>
      </c>
      <c r="AB148" s="123">
        <f t="shared" si="13"/>
        <v>49.851334706829824</v>
      </c>
      <c r="AC148" s="123">
        <f t="shared" si="13"/>
        <v>49.72367443869453</v>
      </c>
      <c r="AD148" s="123">
        <f t="shared" si="13"/>
        <v>49.596014170559236</v>
      </c>
      <c r="AE148" s="123">
        <f t="shared" si="13"/>
        <v>49.468353902423949</v>
      </c>
      <c r="AF148" s="123">
        <f t="shared" si="13"/>
        <v>49.404523768356313</v>
      </c>
      <c r="AG148" s="123">
        <f t="shared" si="13"/>
        <v>49.34069363428867</v>
      </c>
      <c r="AH148" s="123">
        <f t="shared" si="13"/>
        <v>49.34069363428867</v>
      </c>
      <c r="AI148" s="123">
        <f t="shared" si="13"/>
        <v>49.34069363428867</v>
      </c>
      <c r="AJ148" s="123">
        <f t="shared" si="13"/>
        <v>49.34069363428867</v>
      </c>
      <c r="AK148" s="123">
        <f t="shared" si="13"/>
        <v>49.34069363428867</v>
      </c>
      <c r="AL148" s="123">
        <f t="shared" si="13"/>
        <v>49.34069363428867</v>
      </c>
      <c r="AM148" s="123">
        <f t="shared" si="13"/>
        <v>49.34069363428867</v>
      </c>
      <c r="AN148" s="123">
        <f t="shared" si="13"/>
        <v>49.34069363428867</v>
      </c>
      <c r="AO148" s="123">
        <f t="shared" si="13"/>
        <v>49.34069363428867</v>
      </c>
      <c r="AP148" s="123">
        <f t="shared" si="13"/>
        <v>49.34069363428867</v>
      </c>
      <c r="AQ148" s="123">
        <f t="shared" si="13"/>
        <v>49.34069363428867</v>
      </c>
      <c r="AR148" s="123">
        <f t="shared" si="13"/>
        <v>49.34069363428867</v>
      </c>
      <c r="AS148" s="123">
        <f t="shared" si="13"/>
        <v>49.34069363428867</v>
      </c>
      <c r="AT148" s="123">
        <f t="shared" si="13"/>
        <v>49.34069363428867</v>
      </c>
      <c r="AU148" s="123">
        <f t="shared" si="13"/>
        <v>49.34069363428867</v>
      </c>
      <c r="AV148" s="612">
        <f t="shared" si="13"/>
        <v>49.34069363428867</v>
      </c>
    </row>
    <row r="149" spans="7:48" ht="14.1" customHeight="1">
      <c r="G149" s="19"/>
      <c r="H149" s="738"/>
      <c r="J149" s="736"/>
      <c r="K149" s="3" t="s">
        <v>45</v>
      </c>
      <c r="L149" s="124">
        <f t="shared" ref="L149:AA162" si="14">(L165+L233)*($S$37-1)</f>
        <v>63.830134067643812</v>
      </c>
      <c r="M149" s="124">
        <f t="shared" si="14"/>
        <v>63.374562130376724</v>
      </c>
      <c r="N149" s="124">
        <f t="shared" si="14"/>
        <v>62.91569157389484</v>
      </c>
      <c r="O149" s="124">
        <f t="shared" si="14"/>
        <v>62.453449693285727</v>
      </c>
      <c r="P149" s="124">
        <f t="shared" si="14"/>
        <v>61.987761072990011</v>
      </c>
      <c r="Q149" s="124">
        <f t="shared" si="14"/>
        <v>61.518547443174498</v>
      </c>
      <c r="R149" s="124">
        <f t="shared" si="14"/>
        <v>61.128860698390888</v>
      </c>
      <c r="S149" s="124">
        <f t="shared" si="14"/>
        <v>60.836027832769837</v>
      </c>
      <c r="T149" s="124">
        <f t="shared" si="14"/>
        <v>60.541778605041813</v>
      </c>
      <c r="U149" s="124">
        <f t="shared" si="14"/>
        <v>60.246092262648446</v>
      </c>
      <c r="V149" s="124">
        <f t="shared" si="14"/>
        <v>59.94894754125437</v>
      </c>
      <c r="W149" s="124">
        <f t="shared" si="14"/>
        <v>59.650322646901913</v>
      </c>
      <c r="X149" s="124">
        <f t="shared" si="14"/>
        <v>59.500258942129832</v>
      </c>
      <c r="Y149" s="124">
        <f t="shared" si="14"/>
        <v>59.349815809532799</v>
      </c>
      <c r="Z149" s="124">
        <f t="shared" si="14"/>
        <v>59.23669671967982</v>
      </c>
      <c r="AA149" s="124">
        <f t="shared" si="14"/>
        <v>59.123361202996755</v>
      </c>
      <c r="AB149" s="124">
        <f t="shared" si="13"/>
        <v>59.04765907597627</v>
      </c>
      <c r="AC149" s="124">
        <f t="shared" si="13"/>
        <v>58.971859770358847</v>
      </c>
      <c r="AD149" s="124">
        <f t="shared" si="13"/>
        <v>58.895962910937534</v>
      </c>
      <c r="AE149" s="124">
        <f t="shared" si="13"/>
        <v>58.857965515511118</v>
      </c>
      <c r="AF149" s="124">
        <f t="shared" si="13"/>
        <v>58.819943573963627</v>
      </c>
      <c r="AG149" s="124">
        <f t="shared" si="13"/>
        <v>58.819943573963627</v>
      </c>
      <c r="AH149" s="124">
        <f t="shared" si="13"/>
        <v>58.819943573963627</v>
      </c>
      <c r="AI149" s="124">
        <f t="shared" si="13"/>
        <v>58.819943573963627</v>
      </c>
      <c r="AJ149" s="124">
        <f t="shared" si="13"/>
        <v>58.819943573963627</v>
      </c>
      <c r="AK149" s="124">
        <f t="shared" si="13"/>
        <v>58.819943573963627</v>
      </c>
      <c r="AL149" s="124">
        <f t="shared" si="13"/>
        <v>58.819943573963627</v>
      </c>
      <c r="AM149" s="124">
        <f t="shared" si="13"/>
        <v>58.819943573963627</v>
      </c>
      <c r="AN149" s="124">
        <f t="shared" si="13"/>
        <v>58.819943573963627</v>
      </c>
      <c r="AO149" s="124">
        <f t="shared" si="13"/>
        <v>58.819943573963627</v>
      </c>
      <c r="AP149" s="124">
        <f t="shared" si="13"/>
        <v>58.819943573963627</v>
      </c>
      <c r="AQ149" s="124">
        <f t="shared" si="13"/>
        <v>58.819943573963627</v>
      </c>
      <c r="AR149" s="124">
        <f t="shared" si="13"/>
        <v>58.819943573963627</v>
      </c>
      <c r="AS149" s="124">
        <f t="shared" si="13"/>
        <v>58.819943573963627</v>
      </c>
      <c r="AT149" s="124">
        <f t="shared" si="13"/>
        <v>58.819943573963627</v>
      </c>
      <c r="AU149" s="124">
        <f t="shared" si="13"/>
        <v>58.819943573963627</v>
      </c>
      <c r="AV149" s="613">
        <f t="shared" si="13"/>
        <v>58.819943573963627</v>
      </c>
    </row>
    <row r="150" spans="7:48" ht="14.1" customHeight="1" thickBot="1">
      <c r="G150" s="19"/>
      <c r="H150" s="738"/>
      <c r="J150" s="736"/>
      <c r="K150" s="63" t="s">
        <v>46</v>
      </c>
      <c r="L150" s="125">
        <f t="shared" si="14"/>
        <v>63.830134067643812</v>
      </c>
      <c r="M150" s="125">
        <f t="shared" si="13"/>
        <v>63.830134067643812</v>
      </c>
      <c r="N150" s="125">
        <f t="shared" si="13"/>
        <v>63.830134067643812</v>
      </c>
      <c r="O150" s="125">
        <f t="shared" si="13"/>
        <v>63.830134067643812</v>
      </c>
      <c r="P150" s="125">
        <f t="shared" si="13"/>
        <v>63.830134067643812</v>
      </c>
      <c r="Q150" s="125">
        <f t="shared" si="13"/>
        <v>63.830134067643812</v>
      </c>
      <c r="R150" s="125">
        <f t="shared" si="13"/>
        <v>63.830134067643812</v>
      </c>
      <c r="S150" s="125">
        <f t="shared" si="13"/>
        <v>63.830134067643812</v>
      </c>
      <c r="T150" s="125">
        <f t="shared" si="13"/>
        <v>63.830134067643812</v>
      </c>
      <c r="U150" s="125">
        <f t="shared" si="13"/>
        <v>63.830134067643812</v>
      </c>
      <c r="V150" s="125">
        <f t="shared" si="13"/>
        <v>63.830134067643812</v>
      </c>
      <c r="W150" s="125">
        <f t="shared" si="13"/>
        <v>63.830134067643812</v>
      </c>
      <c r="X150" s="125">
        <f t="shared" si="13"/>
        <v>63.830134067643812</v>
      </c>
      <c r="Y150" s="125">
        <f t="shared" si="13"/>
        <v>63.830134067643812</v>
      </c>
      <c r="Z150" s="125">
        <f t="shared" si="13"/>
        <v>63.830134067643812</v>
      </c>
      <c r="AA150" s="125">
        <f t="shared" si="13"/>
        <v>63.830134067643812</v>
      </c>
      <c r="AB150" s="125">
        <f t="shared" si="13"/>
        <v>63.830134067643812</v>
      </c>
      <c r="AC150" s="125">
        <f t="shared" si="13"/>
        <v>63.830134067643812</v>
      </c>
      <c r="AD150" s="125">
        <f t="shared" si="13"/>
        <v>63.830134067643812</v>
      </c>
      <c r="AE150" s="125">
        <f t="shared" si="13"/>
        <v>63.830134067643812</v>
      </c>
      <c r="AF150" s="125">
        <f t="shared" si="13"/>
        <v>63.830134067643812</v>
      </c>
      <c r="AG150" s="125">
        <f t="shared" si="13"/>
        <v>63.830134067643812</v>
      </c>
      <c r="AH150" s="125">
        <f t="shared" si="13"/>
        <v>63.830134067643812</v>
      </c>
      <c r="AI150" s="125">
        <f t="shared" si="13"/>
        <v>63.830134067643812</v>
      </c>
      <c r="AJ150" s="125">
        <f t="shared" si="13"/>
        <v>63.830134067643812</v>
      </c>
      <c r="AK150" s="125">
        <f t="shared" si="13"/>
        <v>63.830134067643812</v>
      </c>
      <c r="AL150" s="125">
        <f t="shared" si="13"/>
        <v>63.830134067643812</v>
      </c>
      <c r="AM150" s="125">
        <f t="shared" si="13"/>
        <v>63.830134067643812</v>
      </c>
      <c r="AN150" s="125">
        <f t="shared" si="13"/>
        <v>63.830134067643812</v>
      </c>
      <c r="AO150" s="125">
        <f t="shared" si="13"/>
        <v>63.830134067643812</v>
      </c>
      <c r="AP150" s="125">
        <f t="shared" si="13"/>
        <v>63.830134067643812</v>
      </c>
      <c r="AQ150" s="125">
        <f t="shared" si="13"/>
        <v>63.830134067643812</v>
      </c>
      <c r="AR150" s="125">
        <f t="shared" si="13"/>
        <v>63.830134067643812</v>
      </c>
      <c r="AS150" s="125">
        <f t="shared" si="13"/>
        <v>63.830134067643812</v>
      </c>
      <c r="AT150" s="125">
        <f t="shared" si="13"/>
        <v>63.830134067643812</v>
      </c>
      <c r="AU150" s="125">
        <f t="shared" si="13"/>
        <v>63.830134067643812</v>
      </c>
      <c r="AV150" s="614">
        <f t="shared" si="13"/>
        <v>63.830134067643812</v>
      </c>
    </row>
    <row r="151" spans="7:48" ht="14.1" customHeight="1" thickTop="1">
      <c r="G151" s="19"/>
      <c r="H151" s="738"/>
      <c r="J151" s="736"/>
      <c r="K151" s="62" t="s">
        <v>47</v>
      </c>
      <c r="L151" s="126">
        <f t="shared" si="14"/>
        <v>63.830134067643812</v>
      </c>
      <c r="M151" s="126">
        <f t="shared" si="13"/>
        <v>58.131014954461335</v>
      </c>
      <c r="N151" s="126">
        <f t="shared" si="13"/>
        <v>57.30122321158197</v>
      </c>
      <c r="O151" s="126">
        <f t="shared" si="13"/>
        <v>56.471431468702598</v>
      </c>
      <c r="P151" s="126">
        <f t="shared" si="13"/>
        <v>55.641639725823232</v>
      </c>
      <c r="Q151" s="126">
        <f t="shared" si="13"/>
        <v>54.81184798294386</v>
      </c>
      <c r="R151" s="126">
        <f t="shared" si="13"/>
        <v>53.98205624006448</v>
      </c>
      <c r="S151" s="126">
        <f t="shared" si="13"/>
        <v>53.298161946482594</v>
      </c>
      <c r="T151" s="126">
        <f t="shared" si="13"/>
        <v>52.787520873941446</v>
      </c>
      <c r="U151" s="126">
        <f t="shared" si="13"/>
        <v>52.276879801400277</v>
      </c>
      <c r="V151" s="126">
        <f t="shared" si="13"/>
        <v>51.766238728859136</v>
      </c>
      <c r="W151" s="126">
        <f t="shared" si="13"/>
        <v>51.255597656317988</v>
      </c>
      <c r="X151" s="126">
        <f t="shared" si="13"/>
        <v>50.744956583776833</v>
      </c>
      <c r="Y151" s="126">
        <f t="shared" si="13"/>
        <v>50.489636047506259</v>
      </c>
      <c r="Z151" s="126">
        <f t="shared" si="13"/>
        <v>50.234315511235685</v>
      </c>
      <c r="AA151" s="126">
        <f t="shared" si="13"/>
        <v>50.042825109032755</v>
      </c>
      <c r="AB151" s="126">
        <f t="shared" si="13"/>
        <v>49.851334706829824</v>
      </c>
      <c r="AC151" s="126">
        <f t="shared" si="13"/>
        <v>49.72367443869453</v>
      </c>
      <c r="AD151" s="126">
        <f t="shared" si="13"/>
        <v>49.596014170559236</v>
      </c>
      <c r="AE151" s="126">
        <f t="shared" si="13"/>
        <v>49.468353902423949</v>
      </c>
      <c r="AF151" s="126">
        <f t="shared" si="13"/>
        <v>49.404523768356313</v>
      </c>
      <c r="AG151" s="126">
        <f t="shared" si="13"/>
        <v>49.34069363428867</v>
      </c>
      <c r="AH151" s="126">
        <f t="shared" si="13"/>
        <v>49.34069363428867</v>
      </c>
      <c r="AI151" s="126">
        <f t="shared" si="13"/>
        <v>49.34069363428867</v>
      </c>
      <c r="AJ151" s="126">
        <f t="shared" si="13"/>
        <v>49.34069363428867</v>
      </c>
      <c r="AK151" s="126">
        <f t="shared" si="13"/>
        <v>49.34069363428867</v>
      </c>
      <c r="AL151" s="126">
        <f t="shared" si="13"/>
        <v>49.34069363428867</v>
      </c>
      <c r="AM151" s="126">
        <f t="shared" si="13"/>
        <v>49.34069363428867</v>
      </c>
      <c r="AN151" s="126">
        <f t="shared" si="13"/>
        <v>49.34069363428867</v>
      </c>
      <c r="AO151" s="126">
        <f t="shared" si="13"/>
        <v>49.34069363428867</v>
      </c>
      <c r="AP151" s="126">
        <f t="shared" si="13"/>
        <v>49.34069363428867</v>
      </c>
      <c r="AQ151" s="126">
        <f t="shared" si="13"/>
        <v>49.34069363428867</v>
      </c>
      <c r="AR151" s="126">
        <f t="shared" si="13"/>
        <v>49.34069363428867</v>
      </c>
      <c r="AS151" s="126">
        <f t="shared" si="13"/>
        <v>49.34069363428867</v>
      </c>
      <c r="AT151" s="126">
        <f t="shared" si="13"/>
        <v>49.34069363428867</v>
      </c>
      <c r="AU151" s="126">
        <f t="shared" si="13"/>
        <v>49.34069363428867</v>
      </c>
      <c r="AV151" s="615">
        <f t="shared" si="13"/>
        <v>49.34069363428867</v>
      </c>
    </row>
    <row r="152" spans="7:48" ht="14.1" customHeight="1">
      <c r="G152" s="19"/>
      <c r="H152" s="738"/>
      <c r="J152" s="736"/>
      <c r="K152" s="3" t="s">
        <v>48</v>
      </c>
      <c r="L152" s="127">
        <f t="shared" si="14"/>
        <v>63.830134067643812</v>
      </c>
      <c r="M152" s="127">
        <f t="shared" si="13"/>
        <v>63.374562130376724</v>
      </c>
      <c r="N152" s="127">
        <f t="shared" si="13"/>
        <v>62.91569157389484</v>
      </c>
      <c r="O152" s="127">
        <f t="shared" si="13"/>
        <v>62.453449693285727</v>
      </c>
      <c r="P152" s="127">
        <f t="shared" si="13"/>
        <v>61.987761072990011</v>
      </c>
      <c r="Q152" s="127">
        <f t="shared" si="13"/>
        <v>61.518547443174498</v>
      </c>
      <c r="R152" s="127">
        <f t="shared" si="13"/>
        <v>61.128860698390888</v>
      </c>
      <c r="S152" s="127">
        <f t="shared" si="13"/>
        <v>60.836027832769837</v>
      </c>
      <c r="T152" s="127">
        <f t="shared" si="13"/>
        <v>60.541778605041813</v>
      </c>
      <c r="U152" s="127">
        <f t="shared" si="13"/>
        <v>60.246092262648446</v>
      </c>
      <c r="V152" s="127">
        <f t="shared" si="13"/>
        <v>59.94894754125437</v>
      </c>
      <c r="W152" s="127">
        <f t="shared" si="13"/>
        <v>59.650322646901913</v>
      </c>
      <c r="X152" s="127">
        <f t="shared" si="13"/>
        <v>59.500258942129832</v>
      </c>
      <c r="Y152" s="127">
        <f t="shared" si="13"/>
        <v>59.349815809532799</v>
      </c>
      <c r="Z152" s="127">
        <f t="shared" si="13"/>
        <v>59.23669671967982</v>
      </c>
      <c r="AA152" s="127">
        <f t="shared" si="13"/>
        <v>59.123361202996755</v>
      </c>
      <c r="AB152" s="127">
        <f t="shared" si="13"/>
        <v>59.04765907597627</v>
      </c>
      <c r="AC152" s="127">
        <f t="shared" si="13"/>
        <v>58.971859770358847</v>
      </c>
      <c r="AD152" s="127">
        <f t="shared" si="13"/>
        <v>58.895962910937534</v>
      </c>
      <c r="AE152" s="127">
        <f t="shared" si="13"/>
        <v>58.857965515511118</v>
      </c>
      <c r="AF152" s="127">
        <f t="shared" si="13"/>
        <v>58.819943573963627</v>
      </c>
      <c r="AG152" s="127">
        <f t="shared" si="13"/>
        <v>58.819943573963627</v>
      </c>
      <c r="AH152" s="127">
        <f t="shared" si="13"/>
        <v>58.819943573963627</v>
      </c>
      <c r="AI152" s="127">
        <f t="shared" si="13"/>
        <v>58.819943573963627</v>
      </c>
      <c r="AJ152" s="127">
        <f t="shared" si="13"/>
        <v>58.819943573963627</v>
      </c>
      <c r="AK152" s="127">
        <f t="shared" si="13"/>
        <v>58.819943573963627</v>
      </c>
      <c r="AL152" s="127">
        <f t="shared" si="13"/>
        <v>58.819943573963627</v>
      </c>
      <c r="AM152" s="127">
        <f t="shared" si="13"/>
        <v>58.819943573963627</v>
      </c>
      <c r="AN152" s="127">
        <f t="shared" si="13"/>
        <v>58.819943573963627</v>
      </c>
      <c r="AO152" s="127">
        <f t="shared" si="13"/>
        <v>58.819943573963627</v>
      </c>
      <c r="AP152" s="127">
        <f t="shared" si="13"/>
        <v>58.819943573963627</v>
      </c>
      <c r="AQ152" s="127">
        <f t="shared" si="13"/>
        <v>58.819943573963627</v>
      </c>
      <c r="AR152" s="127">
        <f t="shared" si="13"/>
        <v>58.819943573963627</v>
      </c>
      <c r="AS152" s="127">
        <f t="shared" si="13"/>
        <v>58.819943573963627</v>
      </c>
      <c r="AT152" s="127">
        <f t="shared" si="13"/>
        <v>58.819943573963627</v>
      </c>
      <c r="AU152" s="127">
        <f t="shared" si="13"/>
        <v>58.819943573963627</v>
      </c>
      <c r="AV152" s="616">
        <f t="shared" si="13"/>
        <v>58.819943573963627</v>
      </c>
    </row>
    <row r="153" spans="7:48" ht="14.1" customHeight="1" thickBot="1">
      <c r="G153" s="19"/>
      <c r="H153" s="738"/>
      <c r="J153" s="736"/>
      <c r="K153" s="63" t="s">
        <v>49</v>
      </c>
      <c r="L153" s="125">
        <f t="shared" si="14"/>
        <v>63.830134067643812</v>
      </c>
      <c r="M153" s="125">
        <f t="shared" si="13"/>
        <v>63.830134067643812</v>
      </c>
      <c r="N153" s="125">
        <f t="shared" si="13"/>
        <v>63.830134067643812</v>
      </c>
      <c r="O153" s="125">
        <f t="shared" si="13"/>
        <v>63.830134067643812</v>
      </c>
      <c r="P153" s="125">
        <f t="shared" si="13"/>
        <v>63.830134067643812</v>
      </c>
      <c r="Q153" s="125">
        <f t="shared" si="13"/>
        <v>63.830134067643812</v>
      </c>
      <c r="R153" s="125">
        <f t="shared" si="13"/>
        <v>63.830134067643812</v>
      </c>
      <c r="S153" s="125">
        <f t="shared" si="13"/>
        <v>63.830134067643812</v>
      </c>
      <c r="T153" s="125">
        <f t="shared" si="13"/>
        <v>63.830134067643812</v>
      </c>
      <c r="U153" s="125">
        <f t="shared" si="13"/>
        <v>63.830134067643812</v>
      </c>
      <c r="V153" s="125">
        <f t="shared" si="13"/>
        <v>63.830134067643812</v>
      </c>
      <c r="W153" s="125">
        <f t="shared" si="13"/>
        <v>63.830134067643812</v>
      </c>
      <c r="X153" s="125">
        <f t="shared" si="13"/>
        <v>63.830134067643812</v>
      </c>
      <c r="Y153" s="125">
        <f t="shared" si="13"/>
        <v>63.830134067643812</v>
      </c>
      <c r="Z153" s="125">
        <f t="shared" si="13"/>
        <v>63.830134067643812</v>
      </c>
      <c r="AA153" s="125">
        <f t="shared" si="13"/>
        <v>63.830134067643812</v>
      </c>
      <c r="AB153" s="125">
        <f t="shared" si="13"/>
        <v>63.830134067643812</v>
      </c>
      <c r="AC153" s="125">
        <f t="shared" si="13"/>
        <v>63.830134067643812</v>
      </c>
      <c r="AD153" s="125">
        <f t="shared" si="13"/>
        <v>63.830134067643812</v>
      </c>
      <c r="AE153" s="125">
        <f t="shared" si="13"/>
        <v>63.830134067643812</v>
      </c>
      <c r="AF153" s="125">
        <f t="shared" si="13"/>
        <v>63.830134067643812</v>
      </c>
      <c r="AG153" s="125">
        <f t="shared" si="13"/>
        <v>63.830134067643812</v>
      </c>
      <c r="AH153" s="125">
        <f t="shared" si="13"/>
        <v>63.830134067643812</v>
      </c>
      <c r="AI153" s="125">
        <f t="shared" si="13"/>
        <v>63.830134067643812</v>
      </c>
      <c r="AJ153" s="125">
        <f t="shared" si="13"/>
        <v>63.830134067643812</v>
      </c>
      <c r="AK153" s="125">
        <f t="shared" si="13"/>
        <v>63.830134067643812</v>
      </c>
      <c r="AL153" s="125">
        <f t="shared" si="13"/>
        <v>63.830134067643812</v>
      </c>
      <c r="AM153" s="125">
        <f t="shared" si="13"/>
        <v>63.830134067643812</v>
      </c>
      <c r="AN153" s="125">
        <f t="shared" si="13"/>
        <v>63.830134067643812</v>
      </c>
      <c r="AO153" s="125">
        <f t="shared" si="13"/>
        <v>63.830134067643812</v>
      </c>
      <c r="AP153" s="125">
        <f t="shared" si="13"/>
        <v>63.830134067643812</v>
      </c>
      <c r="AQ153" s="125">
        <f t="shared" si="13"/>
        <v>63.830134067643812</v>
      </c>
      <c r="AR153" s="125">
        <f t="shared" si="13"/>
        <v>63.830134067643812</v>
      </c>
      <c r="AS153" s="125">
        <f t="shared" si="13"/>
        <v>63.830134067643812</v>
      </c>
      <c r="AT153" s="125">
        <f t="shared" si="13"/>
        <v>63.830134067643812</v>
      </c>
      <c r="AU153" s="125">
        <f t="shared" si="13"/>
        <v>63.830134067643812</v>
      </c>
      <c r="AV153" s="614">
        <f t="shared" si="13"/>
        <v>63.830134067643812</v>
      </c>
    </row>
    <row r="154" spans="7:48" ht="14.1" customHeight="1" thickTop="1">
      <c r="G154" s="19"/>
      <c r="H154" s="738"/>
      <c r="J154" s="736"/>
      <c r="K154" s="62" t="s">
        <v>50</v>
      </c>
      <c r="L154" s="126">
        <f t="shared" si="14"/>
        <v>67.2496055355533</v>
      </c>
      <c r="M154" s="126">
        <f t="shared" si="13"/>
        <v>61.24517646987892</v>
      </c>
      <c r="N154" s="126">
        <f t="shared" si="13"/>
        <v>60.56154820303562</v>
      </c>
      <c r="O154" s="126">
        <f t="shared" si="13"/>
        <v>59.878199397932562</v>
      </c>
      <c r="P154" s="126">
        <f t="shared" si="13"/>
        <v>59.195128964668939</v>
      </c>
      <c r="Q154" s="126">
        <f t="shared" si="13"/>
        <v>58.512335817594597</v>
      </c>
      <c r="R154" s="126">
        <f t="shared" si="13"/>
        <v>57.829818875293384</v>
      </c>
      <c r="S154" s="126">
        <f t="shared" si="13"/>
        <v>57.267531665353815</v>
      </c>
      <c r="T154" s="126">
        <f t="shared" si="13"/>
        <v>56.847829545003137</v>
      </c>
      <c r="U154" s="126">
        <f t="shared" si="13"/>
        <v>56.4282308750429</v>
      </c>
      <c r="V154" s="126">
        <f t="shared" si="13"/>
        <v>56.008735407192169</v>
      </c>
      <c r="W154" s="126">
        <f t="shared" si="13"/>
        <v>55.589342893765881</v>
      </c>
      <c r="X154" s="126">
        <f t="shared" si="13"/>
        <v>55.170053087673431</v>
      </c>
      <c r="Y154" s="126">
        <f t="shared" si="13"/>
        <v>54.960459415045307</v>
      </c>
      <c r="Z154" s="126">
        <f t="shared" si="13"/>
        <v>54.750891296149739</v>
      </c>
      <c r="AA154" s="126">
        <f t="shared" si="13"/>
        <v>54.593734349279131</v>
      </c>
      <c r="AB154" s="126">
        <f t="shared" si="13"/>
        <v>54.436591741906234</v>
      </c>
      <c r="AC154" s="126">
        <f t="shared" si="13"/>
        <v>54.331839554719096</v>
      </c>
      <c r="AD154" s="126">
        <f t="shared" si="13"/>
        <v>54.227093729175614</v>
      </c>
      <c r="AE154" s="126">
        <f t="shared" si="13"/>
        <v>54.122354261458824</v>
      </c>
      <c r="AF154" s="126">
        <f t="shared" si="13"/>
        <v>54.06998770460639</v>
      </c>
      <c r="AG154" s="126">
        <f t="shared" si="13"/>
        <v>54.017622735303874</v>
      </c>
      <c r="AH154" s="126">
        <f t="shared" si="13"/>
        <v>54.017622735303874</v>
      </c>
      <c r="AI154" s="126">
        <f t="shared" si="13"/>
        <v>54.017622735303874</v>
      </c>
      <c r="AJ154" s="126">
        <f t="shared" si="13"/>
        <v>54.017622735303874</v>
      </c>
      <c r="AK154" s="126">
        <f t="shared" si="13"/>
        <v>54.017622735303874</v>
      </c>
      <c r="AL154" s="126">
        <f t="shared" si="13"/>
        <v>54.017622735303874</v>
      </c>
      <c r="AM154" s="126">
        <f t="shared" si="13"/>
        <v>54.017622735303874</v>
      </c>
      <c r="AN154" s="126">
        <f t="shared" si="13"/>
        <v>54.017622735303874</v>
      </c>
      <c r="AO154" s="126">
        <f t="shared" si="13"/>
        <v>54.017622735303874</v>
      </c>
      <c r="AP154" s="126">
        <f t="shared" si="13"/>
        <v>54.017622735303874</v>
      </c>
      <c r="AQ154" s="126">
        <f t="shared" si="13"/>
        <v>54.017622735303874</v>
      </c>
      <c r="AR154" s="126">
        <f t="shared" si="13"/>
        <v>54.017622735303874</v>
      </c>
      <c r="AS154" s="126">
        <f t="shared" si="13"/>
        <v>54.017622735303874</v>
      </c>
      <c r="AT154" s="126">
        <f t="shared" si="13"/>
        <v>54.017622735303874</v>
      </c>
      <c r="AU154" s="126">
        <f t="shared" si="13"/>
        <v>54.017622735303874</v>
      </c>
      <c r="AV154" s="615">
        <f t="shared" si="13"/>
        <v>54.017622735303874</v>
      </c>
    </row>
    <row r="155" spans="7:48" ht="14.1" customHeight="1">
      <c r="G155" s="19"/>
      <c r="H155" s="738"/>
      <c r="J155" s="736"/>
      <c r="K155" s="3" t="s">
        <v>51</v>
      </c>
      <c r="L155" s="128">
        <f t="shared" si="14"/>
        <v>67.2496055355533</v>
      </c>
      <c r="M155" s="128">
        <f t="shared" si="13"/>
        <v>66.944048381774365</v>
      </c>
      <c r="N155" s="128">
        <f t="shared" si="13"/>
        <v>66.566365373101263</v>
      </c>
      <c r="O155" s="128">
        <f t="shared" si="13"/>
        <v>66.186681978365129</v>
      </c>
      <c r="P155" s="128">
        <f t="shared" si="13"/>
        <v>65.804962961337637</v>
      </c>
      <c r="Q155" s="128">
        <f t="shared" si="13"/>
        <v>65.421172077919238</v>
      </c>
      <c r="R155" s="128">
        <f t="shared" si="13"/>
        <v>65.103122592082229</v>
      </c>
      <c r="S155" s="128">
        <f t="shared" si="13"/>
        <v>64.864558803852148</v>
      </c>
      <c r="T155" s="128">
        <f t="shared" si="13"/>
        <v>64.625173388265551</v>
      </c>
      <c r="U155" s="128">
        <f t="shared" si="13"/>
        <v>64.384957038000394</v>
      </c>
      <c r="V155" s="128">
        <f t="shared" si="13"/>
        <v>64.143900274598252</v>
      </c>
      <c r="W155" s="128">
        <f t="shared" si="13"/>
        <v>63.901993444007104</v>
      </c>
      <c r="X155" s="128">
        <f t="shared" si="13"/>
        <v>63.780610077990545</v>
      </c>
      <c r="Y155" s="128">
        <f t="shared" si="13"/>
        <v>63.659010089395878</v>
      </c>
      <c r="Z155" s="128">
        <f t="shared" si="13"/>
        <v>63.567646684804522</v>
      </c>
      <c r="AA155" s="128">
        <f t="shared" si="13"/>
        <v>63.47616012628572</v>
      </c>
      <c r="AB155" s="128">
        <f t="shared" si="13"/>
        <v>63.415086624118338</v>
      </c>
      <c r="AC155" s="128">
        <f t="shared" si="13"/>
        <v>63.353957959464296</v>
      </c>
      <c r="AD155" s="128">
        <f t="shared" si="13"/>
        <v>63.292773970261713</v>
      </c>
      <c r="AE155" s="128">
        <f t="shared" ref="M155:AV162" si="15">(AE171+AE239)*($S$37-1)</f>
        <v>63.262154231969774</v>
      </c>
      <c r="AF155" s="128">
        <f t="shared" si="15"/>
        <v>63.231520594854231</v>
      </c>
      <c r="AG155" s="128">
        <f t="shared" si="15"/>
        <v>63.231520594854231</v>
      </c>
      <c r="AH155" s="128">
        <f t="shared" si="15"/>
        <v>63.231520594854231</v>
      </c>
      <c r="AI155" s="128">
        <f t="shared" si="15"/>
        <v>63.231520594854231</v>
      </c>
      <c r="AJ155" s="128">
        <f t="shared" si="15"/>
        <v>63.231520594854231</v>
      </c>
      <c r="AK155" s="128">
        <f t="shared" si="15"/>
        <v>63.231520594854231</v>
      </c>
      <c r="AL155" s="128">
        <f t="shared" si="15"/>
        <v>63.231520594854231</v>
      </c>
      <c r="AM155" s="128">
        <f t="shared" si="15"/>
        <v>63.231520594854231</v>
      </c>
      <c r="AN155" s="128">
        <f t="shared" si="15"/>
        <v>63.231520594854231</v>
      </c>
      <c r="AO155" s="128">
        <f t="shared" si="15"/>
        <v>63.231520594854231</v>
      </c>
      <c r="AP155" s="128">
        <f t="shared" si="15"/>
        <v>63.231520594854231</v>
      </c>
      <c r="AQ155" s="128">
        <f t="shared" si="15"/>
        <v>63.231520594854231</v>
      </c>
      <c r="AR155" s="128">
        <f t="shared" si="15"/>
        <v>63.231520594854231</v>
      </c>
      <c r="AS155" s="128">
        <f t="shared" si="15"/>
        <v>63.231520594854231</v>
      </c>
      <c r="AT155" s="128">
        <f t="shared" si="15"/>
        <v>63.231520594854231</v>
      </c>
      <c r="AU155" s="128">
        <f t="shared" si="15"/>
        <v>63.231520594854231</v>
      </c>
      <c r="AV155" s="617">
        <f t="shared" si="15"/>
        <v>63.231520594854231</v>
      </c>
    </row>
    <row r="156" spans="7:48" ht="14.1" customHeight="1" thickBot="1">
      <c r="G156" s="19"/>
      <c r="H156" s="738"/>
      <c r="J156" s="736"/>
      <c r="K156" s="63" t="s">
        <v>52</v>
      </c>
      <c r="L156" s="125">
        <f t="shared" si="14"/>
        <v>67.2496055355533</v>
      </c>
      <c r="M156" s="125">
        <f t="shared" si="15"/>
        <v>67.2496055355533</v>
      </c>
      <c r="N156" s="125">
        <f t="shared" si="15"/>
        <v>67.2496055355533</v>
      </c>
      <c r="O156" s="125">
        <f t="shared" si="15"/>
        <v>67.2496055355533</v>
      </c>
      <c r="P156" s="125">
        <f t="shared" si="15"/>
        <v>67.2496055355533</v>
      </c>
      <c r="Q156" s="125">
        <f t="shared" si="15"/>
        <v>67.2496055355533</v>
      </c>
      <c r="R156" s="125">
        <f t="shared" si="15"/>
        <v>67.2496055355533</v>
      </c>
      <c r="S156" s="125">
        <f t="shared" si="15"/>
        <v>67.2496055355533</v>
      </c>
      <c r="T156" s="125">
        <f t="shared" si="15"/>
        <v>67.2496055355533</v>
      </c>
      <c r="U156" s="125">
        <f t="shared" si="15"/>
        <v>67.2496055355533</v>
      </c>
      <c r="V156" s="125">
        <f t="shared" si="15"/>
        <v>67.2496055355533</v>
      </c>
      <c r="W156" s="125">
        <f t="shared" si="15"/>
        <v>67.2496055355533</v>
      </c>
      <c r="X156" s="125">
        <f t="shared" si="15"/>
        <v>67.2496055355533</v>
      </c>
      <c r="Y156" s="125">
        <f t="shared" si="15"/>
        <v>67.2496055355533</v>
      </c>
      <c r="Z156" s="125">
        <f t="shared" si="15"/>
        <v>67.2496055355533</v>
      </c>
      <c r="AA156" s="125">
        <f t="shared" si="15"/>
        <v>67.2496055355533</v>
      </c>
      <c r="AB156" s="125">
        <f t="shared" si="15"/>
        <v>67.2496055355533</v>
      </c>
      <c r="AC156" s="125">
        <f t="shared" si="15"/>
        <v>67.2496055355533</v>
      </c>
      <c r="AD156" s="125">
        <f t="shared" si="15"/>
        <v>67.2496055355533</v>
      </c>
      <c r="AE156" s="125">
        <f t="shared" si="15"/>
        <v>67.2496055355533</v>
      </c>
      <c r="AF156" s="125">
        <f t="shared" si="15"/>
        <v>67.2496055355533</v>
      </c>
      <c r="AG156" s="125">
        <f t="shared" si="15"/>
        <v>67.2496055355533</v>
      </c>
      <c r="AH156" s="125">
        <f t="shared" si="15"/>
        <v>67.2496055355533</v>
      </c>
      <c r="AI156" s="125">
        <f t="shared" si="15"/>
        <v>67.2496055355533</v>
      </c>
      <c r="AJ156" s="125">
        <f t="shared" si="15"/>
        <v>67.2496055355533</v>
      </c>
      <c r="AK156" s="125">
        <f t="shared" si="15"/>
        <v>67.2496055355533</v>
      </c>
      <c r="AL156" s="125">
        <f t="shared" si="15"/>
        <v>67.2496055355533</v>
      </c>
      <c r="AM156" s="125">
        <f t="shared" si="15"/>
        <v>67.2496055355533</v>
      </c>
      <c r="AN156" s="125">
        <f t="shared" si="15"/>
        <v>67.2496055355533</v>
      </c>
      <c r="AO156" s="125">
        <f t="shared" si="15"/>
        <v>67.2496055355533</v>
      </c>
      <c r="AP156" s="125">
        <f t="shared" si="15"/>
        <v>67.2496055355533</v>
      </c>
      <c r="AQ156" s="125">
        <f t="shared" si="15"/>
        <v>67.2496055355533</v>
      </c>
      <c r="AR156" s="125">
        <f t="shared" si="15"/>
        <v>67.2496055355533</v>
      </c>
      <c r="AS156" s="125">
        <f t="shared" si="15"/>
        <v>67.2496055355533</v>
      </c>
      <c r="AT156" s="125">
        <f t="shared" si="15"/>
        <v>67.2496055355533</v>
      </c>
      <c r="AU156" s="125">
        <f t="shared" si="15"/>
        <v>67.2496055355533</v>
      </c>
      <c r="AV156" s="614">
        <f t="shared" si="15"/>
        <v>67.2496055355533</v>
      </c>
    </row>
    <row r="157" spans="7:48" ht="14.1" customHeight="1" thickTop="1">
      <c r="G157" s="19"/>
      <c r="H157" s="738"/>
      <c r="J157" s="736"/>
      <c r="K157" s="62" t="s">
        <v>53</v>
      </c>
      <c r="L157" s="126">
        <f t="shared" si="14"/>
        <v>68.389429358189815</v>
      </c>
      <c r="M157" s="126">
        <f t="shared" si="15"/>
        <v>62.283230308351428</v>
      </c>
      <c r="N157" s="126">
        <f t="shared" si="15"/>
        <v>62.040325710148856</v>
      </c>
      <c r="O157" s="126">
        <f t="shared" si="15"/>
        <v>61.798368439879276</v>
      </c>
      <c r="P157" s="126">
        <f t="shared" si="15"/>
        <v>61.557354802963765</v>
      </c>
      <c r="Q157" s="126">
        <f t="shared" si="15"/>
        <v>61.317281119232199</v>
      </c>
      <c r="R157" s="126">
        <f t="shared" si="15"/>
        <v>61.078143722867203</v>
      </c>
      <c r="S157" s="126">
        <f t="shared" si="15"/>
        <v>60.881821118043689</v>
      </c>
      <c r="T157" s="126">
        <f t="shared" si="15"/>
        <v>60.735704747360387</v>
      </c>
      <c r="U157" s="126">
        <f t="shared" si="15"/>
        <v>60.589939055966724</v>
      </c>
      <c r="V157" s="126">
        <f t="shared" si="15"/>
        <v>60.444523202232396</v>
      </c>
      <c r="W157" s="126">
        <f t="shared" si="15"/>
        <v>60.299456346547039</v>
      </c>
      <c r="X157" s="126">
        <f t="shared" si="15"/>
        <v>60.154737651315315</v>
      </c>
      <c r="Y157" s="126">
        <f t="shared" si="15"/>
        <v>60.082551966133742</v>
      </c>
      <c r="Z157" s="126">
        <f t="shared" si="15"/>
        <v>60.010452903774393</v>
      </c>
      <c r="AA157" s="126">
        <f t="shared" si="15"/>
        <v>59.956443496161</v>
      </c>
      <c r="AB157" s="126">
        <f t="shared" si="15"/>
        <v>59.902482697014449</v>
      </c>
      <c r="AC157" s="126">
        <f t="shared" si="15"/>
        <v>59.866541207396246</v>
      </c>
      <c r="AD157" s="126">
        <f t="shared" si="15"/>
        <v>59.8306212826718</v>
      </c>
      <c r="AE157" s="126">
        <f t="shared" si="15"/>
        <v>59.794722909902198</v>
      </c>
      <c r="AF157" s="126">
        <f t="shared" si="15"/>
        <v>59.776784493029226</v>
      </c>
      <c r="AG157" s="126">
        <f t="shared" si="15"/>
        <v>59.75885145768131</v>
      </c>
      <c r="AH157" s="126">
        <f t="shared" si="15"/>
        <v>59.75885145768131</v>
      </c>
      <c r="AI157" s="126">
        <f t="shared" si="15"/>
        <v>59.75885145768131</v>
      </c>
      <c r="AJ157" s="126">
        <f t="shared" si="15"/>
        <v>59.75885145768131</v>
      </c>
      <c r="AK157" s="126">
        <f t="shared" si="15"/>
        <v>59.75885145768131</v>
      </c>
      <c r="AL157" s="126">
        <f t="shared" si="15"/>
        <v>59.75885145768131</v>
      </c>
      <c r="AM157" s="126">
        <f t="shared" si="15"/>
        <v>59.75885145768131</v>
      </c>
      <c r="AN157" s="126">
        <f t="shared" si="15"/>
        <v>59.75885145768131</v>
      </c>
      <c r="AO157" s="126">
        <f t="shared" si="15"/>
        <v>59.75885145768131</v>
      </c>
      <c r="AP157" s="126">
        <f t="shared" si="15"/>
        <v>59.75885145768131</v>
      </c>
      <c r="AQ157" s="126">
        <f t="shared" si="15"/>
        <v>59.75885145768131</v>
      </c>
      <c r="AR157" s="126">
        <f t="shared" si="15"/>
        <v>59.75885145768131</v>
      </c>
      <c r="AS157" s="126">
        <f t="shared" si="15"/>
        <v>59.75885145768131</v>
      </c>
      <c r="AT157" s="126">
        <f t="shared" si="15"/>
        <v>59.75885145768131</v>
      </c>
      <c r="AU157" s="126">
        <f t="shared" si="15"/>
        <v>59.75885145768131</v>
      </c>
      <c r="AV157" s="615">
        <f t="shared" si="15"/>
        <v>59.75885145768131</v>
      </c>
    </row>
    <row r="158" spans="7:48" ht="14.1" customHeight="1">
      <c r="G158" s="19"/>
      <c r="H158" s="738"/>
      <c r="J158" s="736"/>
      <c r="K158" s="3" t="s">
        <v>54</v>
      </c>
      <c r="L158" s="124">
        <f t="shared" si="14"/>
        <v>68.389429358189815</v>
      </c>
      <c r="M158" s="124">
        <f t="shared" si="15"/>
        <v>68.25606997094134</v>
      </c>
      <c r="N158" s="124">
        <f t="shared" si="15"/>
        <v>68.122970634497989</v>
      </c>
      <c r="O158" s="124">
        <f t="shared" si="15"/>
        <v>67.990130841760745</v>
      </c>
      <c r="P158" s="124">
        <f t="shared" si="15"/>
        <v>67.857550086619298</v>
      </c>
      <c r="Q158" s="124">
        <f t="shared" si="15"/>
        <v>67.725227863950394</v>
      </c>
      <c r="R158" s="124">
        <f t="shared" si="15"/>
        <v>67.616383747740457</v>
      </c>
      <c r="S158" s="124">
        <f t="shared" si="15"/>
        <v>67.535244087243171</v>
      </c>
      <c r="T158" s="124">
        <f t="shared" si="15"/>
        <v>67.454201794338474</v>
      </c>
      <c r="U158" s="124">
        <f t="shared" si="15"/>
        <v>67.373256752185284</v>
      </c>
      <c r="V158" s="124">
        <f t="shared" si="15"/>
        <v>67.292408844082658</v>
      </c>
      <c r="W158" s="124">
        <f t="shared" si="15"/>
        <v>67.211657953469754</v>
      </c>
      <c r="X158" s="124">
        <f t="shared" si="15"/>
        <v>67.171330958697681</v>
      </c>
      <c r="Y158" s="124">
        <f t="shared" si="15"/>
        <v>67.131028160122455</v>
      </c>
      <c r="Z158" s="124">
        <f t="shared" si="15"/>
        <v>67.100819197450392</v>
      </c>
      <c r="AA158" s="124">
        <f t="shared" si="15"/>
        <v>67.070623828811549</v>
      </c>
      <c r="AB158" s="124">
        <f t="shared" si="15"/>
        <v>67.050502641662902</v>
      </c>
      <c r="AC158" s="124">
        <f t="shared" si="15"/>
        <v>67.03038749087041</v>
      </c>
      <c r="AD158" s="124">
        <f t="shared" si="15"/>
        <v>67.010278374623155</v>
      </c>
      <c r="AE158" s="124">
        <f t="shared" si="15"/>
        <v>67.000226832866943</v>
      </c>
      <c r="AF158" s="124">
        <f t="shared" si="15"/>
        <v>66.990176798842</v>
      </c>
      <c r="AG158" s="124">
        <f t="shared" si="15"/>
        <v>66.990176798842</v>
      </c>
      <c r="AH158" s="124">
        <f t="shared" si="15"/>
        <v>66.990176798842</v>
      </c>
      <c r="AI158" s="124">
        <f t="shared" si="15"/>
        <v>66.990176798842</v>
      </c>
      <c r="AJ158" s="124">
        <f t="shared" si="15"/>
        <v>66.990176798842</v>
      </c>
      <c r="AK158" s="124">
        <f t="shared" si="15"/>
        <v>66.990176798842</v>
      </c>
      <c r="AL158" s="124">
        <f t="shared" si="15"/>
        <v>66.990176798842</v>
      </c>
      <c r="AM158" s="124">
        <f t="shared" si="15"/>
        <v>66.990176798842</v>
      </c>
      <c r="AN158" s="124">
        <f t="shared" si="15"/>
        <v>66.990176798842</v>
      </c>
      <c r="AO158" s="124">
        <f t="shared" si="15"/>
        <v>66.990176798842</v>
      </c>
      <c r="AP158" s="124">
        <f t="shared" si="15"/>
        <v>66.990176798842</v>
      </c>
      <c r="AQ158" s="124">
        <f t="shared" si="15"/>
        <v>66.990176798842</v>
      </c>
      <c r="AR158" s="124">
        <f t="shared" si="15"/>
        <v>66.990176798842</v>
      </c>
      <c r="AS158" s="124">
        <f t="shared" si="15"/>
        <v>66.990176798842</v>
      </c>
      <c r="AT158" s="124">
        <f t="shared" si="15"/>
        <v>66.990176798842</v>
      </c>
      <c r="AU158" s="124">
        <f t="shared" si="15"/>
        <v>66.990176798842</v>
      </c>
      <c r="AV158" s="613">
        <f t="shared" si="15"/>
        <v>66.990176798842</v>
      </c>
    </row>
    <row r="159" spans="7:48" ht="14.1" customHeight="1" thickBot="1">
      <c r="G159" s="19"/>
      <c r="H159" s="738"/>
      <c r="J159" s="736"/>
      <c r="K159" s="63" t="s">
        <v>55</v>
      </c>
      <c r="L159" s="125">
        <f t="shared" si="14"/>
        <v>68.389429358189815</v>
      </c>
      <c r="M159" s="125">
        <f t="shared" si="15"/>
        <v>68.389429358189815</v>
      </c>
      <c r="N159" s="125">
        <f t="shared" si="15"/>
        <v>68.389429358189815</v>
      </c>
      <c r="O159" s="125">
        <f t="shared" si="15"/>
        <v>68.389429358189815</v>
      </c>
      <c r="P159" s="125">
        <f t="shared" si="15"/>
        <v>68.389429358189815</v>
      </c>
      <c r="Q159" s="125">
        <f t="shared" si="15"/>
        <v>68.389429358189815</v>
      </c>
      <c r="R159" s="125">
        <f t="shared" si="15"/>
        <v>68.389429358189815</v>
      </c>
      <c r="S159" s="125">
        <f t="shared" si="15"/>
        <v>68.389429358189815</v>
      </c>
      <c r="T159" s="125">
        <f t="shared" si="15"/>
        <v>68.389429358189815</v>
      </c>
      <c r="U159" s="125">
        <f t="shared" si="15"/>
        <v>68.389429358189815</v>
      </c>
      <c r="V159" s="125">
        <f t="shared" si="15"/>
        <v>68.389429358189815</v>
      </c>
      <c r="W159" s="125">
        <f t="shared" si="15"/>
        <v>68.389429358189815</v>
      </c>
      <c r="X159" s="125">
        <f t="shared" si="15"/>
        <v>68.389429358189815</v>
      </c>
      <c r="Y159" s="125">
        <f t="shared" si="15"/>
        <v>68.389429358189815</v>
      </c>
      <c r="Z159" s="125">
        <f t="shared" si="15"/>
        <v>68.389429358189815</v>
      </c>
      <c r="AA159" s="125">
        <f t="shared" si="15"/>
        <v>68.389429358189815</v>
      </c>
      <c r="AB159" s="125">
        <f t="shared" si="15"/>
        <v>68.389429358189815</v>
      </c>
      <c r="AC159" s="125">
        <f t="shared" si="15"/>
        <v>68.389429358189815</v>
      </c>
      <c r="AD159" s="125">
        <f t="shared" si="15"/>
        <v>68.389429358189815</v>
      </c>
      <c r="AE159" s="125">
        <f t="shared" si="15"/>
        <v>68.389429358189815</v>
      </c>
      <c r="AF159" s="125">
        <f t="shared" si="15"/>
        <v>68.389429358189815</v>
      </c>
      <c r="AG159" s="125">
        <f t="shared" si="15"/>
        <v>68.389429358189815</v>
      </c>
      <c r="AH159" s="125">
        <f t="shared" si="15"/>
        <v>68.389429358189815</v>
      </c>
      <c r="AI159" s="125">
        <f t="shared" si="15"/>
        <v>68.389429358189815</v>
      </c>
      <c r="AJ159" s="125">
        <f t="shared" si="15"/>
        <v>68.389429358189815</v>
      </c>
      <c r="AK159" s="125">
        <f t="shared" si="15"/>
        <v>68.389429358189815</v>
      </c>
      <c r="AL159" s="125">
        <f t="shared" si="15"/>
        <v>68.389429358189815</v>
      </c>
      <c r="AM159" s="125">
        <f t="shared" si="15"/>
        <v>68.389429358189815</v>
      </c>
      <c r="AN159" s="125">
        <f t="shared" si="15"/>
        <v>68.389429358189815</v>
      </c>
      <c r="AO159" s="125">
        <f t="shared" si="15"/>
        <v>68.389429358189815</v>
      </c>
      <c r="AP159" s="125">
        <f t="shared" si="15"/>
        <v>68.389429358189815</v>
      </c>
      <c r="AQ159" s="125">
        <f t="shared" si="15"/>
        <v>68.389429358189815</v>
      </c>
      <c r="AR159" s="125">
        <f t="shared" si="15"/>
        <v>68.389429358189815</v>
      </c>
      <c r="AS159" s="125">
        <f t="shared" si="15"/>
        <v>68.389429358189815</v>
      </c>
      <c r="AT159" s="125">
        <f t="shared" si="15"/>
        <v>68.389429358189815</v>
      </c>
      <c r="AU159" s="125">
        <f t="shared" si="15"/>
        <v>68.389429358189815</v>
      </c>
      <c r="AV159" s="614">
        <f t="shared" si="15"/>
        <v>68.389429358189815</v>
      </c>
    </row>
    <row r="160" spans="7:48" ht="14.1" customHeight="1" thickTop="1">
      <c r="G160" s="19"/>
      <c r="H160" s="738"/>
      <c r="J160" s="736"/>
      <c r="K160" s="62" t="s">
        <v>56</v>
      </c>
      <c r="L160" s="126">
        <f t="shared" si="14"/>
        <v>68.389429358189815</v>
      </c>
      <c r="M160" s="126">
        <f t="shared" si="15"/>
        <v>62.283230308351428</v>
      </c>
      <c r="N160" s="126">
        <f t="shared" si="15"/>
        <v>62.040325710148856</v>
      </c>
      <c r="O160" s="126">
        <f t="shared" si="15"/>
        <v>61.798368439879276</v>
      </c>
      <c r="P160" s="126">
        <f t="shared" si="15"/>
        <v>61.557354802963765</v>
      </c>
      <c r="Q160" s="126">
        <f t="shared" si="15"/>
        <v>61.317281119232199</v>
      </c>
      <c r="R160" s="126">
        <f t="shared" si="15"/>
        <v>61.078143722867203</v>
      </c>
      <c r="S160" s="126">
        <f t="shared" si="15"/>
        <v>60.881821118043689</v>
      </c>
      <c r="T160" s="126">
        <f t="shared" si="15"/>
        <v>60.735704747360387</v>
      </c>
      <c r="U160" s="126">
        <f t="shared" si="15"/>
        <v>60.589939055966724</v>
      </c>
      <c r="V160" s="126">
        <f t="shared" si="15"/>
        <v>60.444523202232396</v>
      </c>
      <c r="W160" s="126">
        <f t="shared" si="15"/>
        <v>60.299456346547039</v>
      </c>
      <c r="X160" s="126">
        <f t="shared" si="15"/>
        <v>60.154737651315315</v>
      </c>
      <c r="Y160" s="126">
        <f t="shared" si="15"/>
        <v>60.082551966133742</v>
      </c>
      <c r="Z160" s="126">
        <f t="shared" si="15"/>
        <v>60.010452903774393</v>
      </c>
      <c r="AA160" s="126">
        <f t="shared" si="15"/>
        <v>59.956443496161</v>
      </c>
      <c r="AB160" s="126">
        <f t="shared" si="15"/>
        <v>59.902482697014449</v>
      </c>
      <c r="AC160" s="126">
        <f t="shared" si="15"/>
        <v>59.866541207396246</v>
      </c>
      <c r="AD160" s="126">
        <f t="shared" si="15"/>
        <v>59.8306212826718</v>
      </c>
      <c r="AE160" s="126">
        <f t="shared" si="15"/>
        <v>59.794722909902198</v>
      </c>
      <c r="AF160" s="126">
        <f t="shared" si="15"/>
        <v>59.776784493029226</v>
      </c>
      <c r="AG160" s="126">
        <f t="shared" si="15"/>
        <v>59.75885145768131</v>
      </c>
      <c r="AH160" s="126">
        <f t="shared" si="15"/>
        <v>59.75885145768131</v>
      </c>
      <c r="AI160" s="126">
        <f t="shared" si="15"/>
        <v>59.75885145768131</v>
      </c>
      <c r="AJ160" s="126">
        <f t="shared" si="15"/>
        <v>59.75885145768131</v>
      </c>
      <c r="AK160" s="126">
        <f t="shared" si="15"/>
        <v>59.75885145768131</v>
      </c>
      <c r="AL160" s="126">
        <f t="shared" si="15"/>
        <v>59.75885145768131</v>
      </c>
      <c r="AM160" s="126">
        <f t="shared" si="15"/>
        <v>59.75885145768131</v>
      </c>
      <c r="AN160" s="126">
        <f t="shared" si="15"/>
        <v>59.75885145768131</v>
      </c>
      <c r="AO160" s="126">
        <f t="shared" si="15"/>
        <v>59.75885145768131</v>
      </c>
      <c r="AP160" s="126">
        <f t="shared" si="15"/>
        <v>59.75885145768131</v>
      </c>
      <c r="AQ160" s="126">
        <f t="shared" si="15"/>
        <v>59.75885145768131</v>
      </c>
      <c r="AR160" s="126">
        <f t="shared" si="15"/>
        <v>59.75885145768131</v>
      </c>
      <c r="AS160" s="126">
        <f t="shared" si="15"/>
        <v>59.75885145768131</v>
      </c>
      <c r="AT160" s="126">
        <f t="shared" si="15"/>
        <v>59.75885145768131</v>
      </c>
      <c r="AU160" s="126">
        <f t="shared" si="15"/>
        <v>59.75885145768131</v>
      </c>
      <c r="AV160" s="615">
        <f t="shared" si="15"/>
        <v>59.75885145768131</v>
      </c>
    </row>
    <row r="161" spans="7:48" ht="14.1" customHeight="1">
      <c r="G161" s="19"/>
      <c r="H161" s="738"/>
      <c r="J161" s="736"/>
      <c r="K161" s="3" t="s">
        <v>57</v>
      </c>
      <c r="L161" s="124">
        <f t="shared" si="14"/>
        <v>68.389429358189815</v>
      </c>
      <c r="M161" s="124">
        <f t="shared" si="15"/>
        <v>68.25606997094134</v>
      </c>
      <c r="N161" s="124">
        <f t="shared" si="15"/>
        <v>68.122970634497989</v>
      </c>
      <c r="O161" s="124">
        <f t="shared" si="15"/>
        <v>67.990130841760745</v>
      </c>
      <c r="P161" s="124">
        <f t="shared" si="15"/>
        <v>67.857550086619298</v>
      </c>
      <c r="Q161" s="124">
        <f t="shared" si="15"/>
        <v>67.725227863950394</v>
      </c>
      <c r="R161" s="124">
        <f t="shared" si="15"/>
        <v>67.616383747740457</v>
      </c>
      <c r="S161" s="124">
        <f t="shared" si="15"/>
        <v>67.535244087243171</v>
      </c>
      <c r="T161" s="124">
        <f t="shared" si="15"/>
        <v>67.454201794338474</v>
      </c>
      <c r="U161" s="124">
        <f t="shared" si="15"/>
        <v>67.373256752185284</v>
      </c>
      <c r="V161" s="124">
        <f t="shared" si="15"/>
        <v>67.292408844082658</v>
      </c>
      <c r="W161" s="124">
        <f t="shared" si="15"/>
        <v>67.211657953469754</v>
      </c>
      <c r="X161" s="124">
        <f t="shared" si="15"/>
        <v>67.171330958697681</v>
      </c>
      <c r="Y161" s="124">
        <f t="shared" si="15"/>
        <v>67.131028160122455</v>
      </c>
      <c r="Z161" s="124">
        <f t="shared" si="15"/>
        <v>67.100819197450392</v>
      </c>
      <c r="AA161" s="124">
        <f t="shared" si="15"/>
        <v>67.070623828811549</v>
      </c>
      <c r="AB161" s="124">
        <f t="shared" si="15"/>
        <v>67.050502641662902</v>
      </c>
      <c r="AC161" s="124">
        <f t="shared" si="15"/>
        <v>67.03038749087041</v>
      </c>
      <c r="AD161" s="124">
        <f t="shared" si="15"/>
        <v>67.010278374623155</v>
      </c>
      <c r="AE161" s="124">
        <f t="shared" si="15"/>
        <v>67.000226832866943</v>
      </c>
      <c r="AF161" s="124">
        <f t="shared" si="15"/>
        <v>66.990176798842</v>
      </c>
      <c r="AG161" s="124">
        <f t="shared" si="15"/>
        <v>66.990176798842</v>
      </c>
      <c r="AH161" s="124">
        <f t="shared" si="15"/>
        <v>66.990176798842</v>
      </c>
      <c r="AI161" s="124">
        <f t="shared" si="15"/>
        <v>66.990176798842</v>
      </c>
      <c r="AJ161" s="124">
        <f t="shared" si="15"/>
        <v>66.990176798842</v>
      </c>
      <c r="AK161" s="124">
        <f t="shared" si="15"/>
        <v>66.990176798842</v>
      </c>
      <c r="AL161" s="124">
        <f t="shared" si="15"/>
        <v>66.990176798842</v>
      </c>
      <c r="AM161" s="124">
        <f t="shared" si="15"/>
        <v>66.990176798842</v>
      </c>
      <c r="AN161" s="124">
        <f t="shared" si="15"/>
        <v>66.990176798842</v>
      </c>
      <c r="AO161" s="124">
        <f t="shared" si="15"/>
        <v>66.990176798842</v>
      </c>
      <c r="AP161" s="124">
        <f t="shared" si="15"/>
        <v>66.990176798842</v>
      </c>
      <c r="AQ161" s="124">
        <f t="shared" si="15"/>
        <v>66.990176798842</v>
      </c>
      <c r="AR161" s="124">
        <f t="shared" si="15"/>
        <v>66.990176798842</v>
      </c>
      <c r="AS161" s="124">
        <f t="shared" si="15"/>
        <v>66.990176798842</v>
      </c>
      <c r="AT161" s="124">
        <f t="shared" si="15"/>
        <v>66.990176798842</v>
      </c>
      <c r="AU161" s="124">
        <f t="shared" si="15"/>
        <v>66.990176798842</v>
      </c>
      <c r="AV161" s="613">
        <f t="shared" si="15"/>
        <v>66.990176798842</v>
      </c>
    </row>
    <row r="162" spans="7:48" ht="14.1" customHeight="1">
      <c r="G162" s="19"/>
      <c r="H162" s="738"/>
      <c r="J162" s="737"/>
      <c r="K162" s="63" t="s">
        <v>58</v>
      </c>
      <c r="L162" s="129">
        <f t="shared" si="14"/>
        <v>68.389429358189815</v>
      </c>
      <c r="M162" s="129">
        <f t="shared" si="15"/>
        <v>68.389429358189815</v>
      </c>
      <c r="N162" s="129">
        <f t="shared" si="15"/>
        <v>68.389429358189815</v>
      </c>
      <c r="O162" s="129">
        <f t="shared" si="15"/>
        <v>68.389429358189815</v>
      </c>
      <c r="P162" s="129">
        <f t="shared" si="15"/>
        <v>68.389429358189815</v>
      </c>
      <c r="Q162" s="129">
        <f t="shared" si="15"/>
        <v>68.389429358189815</v>
      </c>
      <c r="R162" s="129">
        <f t="shared" si="15"/>
        <v>68.389429358189815</v>
      </c>
      <c r="S162" s="129">
        <f t="shared" si="15"/>
        <v>68.389429358189815</v>
      </c>
      <c r="T162" s="129">
        <f t="shared" si="15"/>
        <v>68.389429358189815</v>
      </c>
      <c r="U162" s="129">
        <f t="shared" si="15"/>
        <v>68.389429358189815</v>
      </c>
      <c r="V162" s="129">
        <f t="shared" si="15"/>
        <v>68.389429358189815</v>
      </c>
      <c r="W162" s="129">
        <f t="shared" si="15"/>
        <v>68.389429358189815</v>
      </c>
      <c r="X162" s="129">
        <f t="shared" si="15"/>
        <v>68.389429358189815</v>
      </c>
      <c r="Y162" s="129">
        <f t="shared" si="15"/>
        <v>68.389429358189815</v>
      </c>
      <c r="Z162" s="129">
        <f t="shared" si="15"/>
        <v>68.389429358189815</v>
      </c>
      <c r="AA162" s="129">
        <f t="shared" si="15"/>
        <v>68.389429358189815</v>
      </c>
      <c r="AB162" s="129">
        <f t="shared" si="15"/>
        <v>68.389429358189815</v>
      </c>
      <c r="AC162" s="129">
        <f t="shared" si="15"/>
        <v>68.389429358189815</v>
      </c>
      <c r="AD162" s="129">
        <f t="shared" si="15"/>
        <v>68.389429358189815</v>
      </c>
      <c r="AE162" s="129">
        <f t="shared" si="15"/>
        <v>68.389429358189815</v>
      </c>
      <c r="AF162" s="129">
        <f t="shared" si="15"/>
        <v>68.389429358189815</v>
      </c>
      <c r="AG162" s="129">
        <f t="shared" si="15"/>
        <v>68.389429358189815</v>
      </c>
      <c r="AH162" s="129">
        <f t="shared" ref="AH162:AV162" si="16">(AH178+AH246)*($S$37-1)</f>
        <v>68.389429358189815</v>
      </c>
      <c r="AI162" s="129">
        <f t="shared" si="16"/>
        <v>68.389429358189815</v>
      </c>
      <c r="AJ162" s="129">
        <f t="shared" si="16"/>
        <v>68.389429358189815</v>
      </c>
      <c r="AK162" s="129">
        <f t="shared" si="16"/>
        <v>68.389429358189815</v>
      </c>
      <c r="AL162" s="129">
        <f t="shared" si="16"/>
        <v>68.389429358189815</v>
      </c>
      <c r="AM162" s="129">
        <f t="shared" si="16"/>
        <v>68.389429358189815</v>
      </c>
      <c r="AN162" s="129">
        <f t="shared" si="16"/>
        <v>68.389429358189815</v>
      </c>
      <c r="AO162" s="129">
        <f t="shared" si="16"/>
        <v>68.389429358189815</v>
      </c>
      <c r="AP162" s="129">
        <f t="shared" si="16"/>
        <v>68.389429358189815</v>
      </c>
      <c r="AQ162" s="129">
        <f t="shared" si="16"/>
        <v>68.389429358189815</v>
      </c>
      <c r="AR162" s="129">
        <f t="shared" si="16"/>
        <v>68.389429358189815</v>
      </c>
      <c r="AS162" s="129">
        <f t="shared" si="16"/>
        <v>68.389429358189815</v>
      </c>
      <c r="AT162" s="129">
        <f t="shared" si="16"/>
        <v>68.389429358189815</v>
      </c>
      <c r="AU162" s="129">
        <f t="shared" si="16"/>
        <v>68.389429358189815</v>
      </c>
      <c r="AV162" s="618">
        <f t="shared" si="16"/>
        <v>68.389429358189815</v>
      </c>
    </row>
    <row r="163" spans="7:48" ht="14.1" customHeight="1">
      <c r="G163" s="19"/>
      <c r="H163" s="738"/>
      <c r="AV163" s="20"/>
    </row>
    <row r="164" spans="7:48" ht="14.1" customHeight="1">
      <c r="G164" s="19"/>
      <c r="H164" s="738"/>
      <c r="J164" s="735" t="s">
        <v>641</v>
      </c>
      <c r="K164" s="62" t="s">
        <v>44</v>
      </c>
      <c r="L164" s="35">
        <v>1640.7815575496497</v>
      </c>
      <c r="M164" s="35">
        <v>1494.2832041970025</v>
      </c>
      <c r="N164" s="35">
        <v>1472.9530439488572</v>
      </c>
      <c r="O164" s="35">
        <v>1451.6228837007118</v>
      </c>
      <c r="P164" s="35">
        <v>1430.2927234525664</v>
      </c>
      <c r="Q164" s="35">
        <v>1408.9625632044208</v>
      </c>
      <c r="R164" s="35">
        <v>1387.6324029562752</v>
      </c>
      <c r="S164" s="35">
        <v>1370.0526005539577</v>
      </c>
      <c r="T164" s="35">
        <v>1356.9263480935606</v>
      </c>
      <c r="U164" s="35">
        <v>1343.800095633163</v>
      </c>
      <c r="V164" s="35">
        <v>1330.6738431727661</v>
      </c>
      <c r="W164" s="35">
        <v>1317.5475907123689</v>
      </c>
      <c r="X164" s="35">
        <v>1304.4213382519715</v>
      </c>
      <c r="Y164" s="35">
        <v>1297.8582120217729</v>
      </c>
      <c r="Z164" s="35">
        <v>1291.2950857915744</v>
      </c>
      <c r="AA164" s="35">
        <v>1286.3727411189254</v>
      </c>
      <c r="AB164" s="35">
        <v>1281.4503964462765</v>
      </c>
      <c r="AC164" s="35">
        <v>1278.1688333311772</v>
      </c>
      <c r="AD164" s="35">
        <v>1274.8872702160777</v>
      </c>
      <c r="AE164" s="35">
        <v>1271.6057071009784</v>
      </c>
      <c r="AF164" s="35">
        <v>1269.964925543429</v>
      </c>
      <c r="AG164" s="35">
        <v>1268.3241439858793</v>
      </c>
      <c r="AH164" s="35">
        <v>1268.3241439858793</v>
      </c>
      <c r="AI164" s="35">
        <v>1268.3241439858793</v>
      </c>
      <c r="AJ164" s="35">
        <v>1268.3241439858793</v>
      </c>
      <c r="AK164" s="35">
        <v>1268.3241439858793</v>
      </c>
      <c r="AL164" s="35">
        <v>1268.3241439858793</v>
      </c>
      <c r="AM164" s="35">
        <v>1268.3241439858793</v>
      </c>
      <c r="AN164" s="35">
        <v>1268.3241439858793</v>
      </c>
      <c r="AO164" s="35">
        <v>1268.3241439858793</v>
      </c>
      <c r="AP164" s="35">
        <v>1268.3241439858793</v>
      </c>
      <c r="AQ164" s="35">
        <v>1268.3241439858793</v>
      </c>
      <c r="AR164" s="35">
        <v>1268.3241439858793</v>
      </c>
      <c r="AS164" s="35">
        <v>1268.3241439858793</v>
      </c>
      <c r="AT164" s="35">
        <v>1268.3241439858793</v>
      </c>
      <c r="AU164" s="35">
        <v>1268.3241439858793</v>
      </c>
      <c r="AV164" s="619">
        <v>1268.3241439858793</v>
      </c>
    </row>
    <row r="165" spans="7:48" ht="14.1" customHeight="1">
      <c r="G165" s="19"/>
      <c r="H165" s="738"/>
      <c r="J165" s="736"/>
      <c r="K165" s="3" t="s">
        <v>45</v>
      </c>
      <c r="L165" s="36">
        <v>1640.7815575496497</v>
      </c>
      <c r="M165" s="36">
        <v>1629.070881334982</v>
      </c>
      <c r="N165" s="36">
        <v>1617.2754126684094</v>
      </c>
      <c r="O165" s="36">
        <v>1605.3932826383088</v>
      </c>
      <c r="P165" s="36">
        <v>1593.42255265469</v>
      </c>
      <c r="Q165" s="36">
        <v>1581.3612107572039</v>
      </c>
      <c r="R165" s="36">
        <v>1571.344142276901</v>
      </c>
      <c r="S165" s="36">
        <v>1563.8167451881491</v>
      </c>
      <c r="T165" s="36">
        <v>1556.2529398909876</v>
      </c>
      <c r="U165" s="36">
        <v>1548.652192931813</v>
      </c>
      <c r="V165" s="36">
        <v>1541.0139577015698</v>
      </c>
      <c r="W165" s="36">
        <v>1533.3376739770288</v>
      </c>
      <c r="X165" s="36">
        <v>1529.480220709162</v>
      </c>
      <c r="Y165" s="36">
        <v>1525.6130140828432</v>
      </c>
      <c r="Z165" s="36">
        <v>1522.7052383253792</v>
      </c>
      <c r="AA165" s="36">
        <v>1519.7918992214402</v>
      </c>
      <c r="AB165" s="36">
        <v>1517.8459428844089</v>
      </c>
      <c r="AC165" s="36">
        <v>1515.8974885289733</v>
      </c>
      <c r="AD165" s="36">
        <v>1513.9465265102745</v>
      </c>
      <c r="AE165" s="36">
        <v>1512.9697868157516</v>
      </c>
      <c r="AF165" s="36">
        <v>1511.9924161524339</v>
      </c>
      <c r="AG165" s="36">
        <v>1511.9924161524339</v>
      </c>
      <c r="AH165" s="36">
        <v>1511.9924161524339</v>
      </c>
      <c r="AI165" s="36">
        <v>1511.9924161524339</v>
      </c>
      <c r="AJ165" s="36">
        <v>1511.9924161524339</v>
      </c>
      <c r="AK165" s="36">
        <v>1511.9924161524339</v>
      </c>
      <c r="AL165" s="36">
        <v>1511.9924161524339</v>
      </c>
      <c r="AM165" s="36">
        <v>1511.9924161524339</v>
      </c>
      <c r="AN165" s="36">
        <v>1511.9924161524339</v>
      </c>
      <c r="AO165" s="36">
        <v>1511.9924161524339</v>
      </c>
      <c r="AP165" s="36">
        <v>1511.9924161524339</v>
      </c>
      <c r="AQ165" s="36">
        <v>1511.9924161524339</v>
      </c>
      <c r="AR165" s="36">
        <v>1511.9924161524339</v>
      </c>
      <c r="AS165" s="36">
        <v>1511.9924161524339</v>
      </c>
      <c r="AT165" s="36">
        <v>1511.9924161524339</v>
      </c>
      <c r="AU165" s="36">
        <v>1511.9924161524339</v>
      </c>
      <c r="AV165" s="620">
        <v>1511.9924161524339</v>
      </c>
    </row>
    <row r="166" spans="7:48" ht="14.1" customHeight="1" thickBot="1">
      <c r="G166" s="19"/>
      <c r="H166" s="738"/>
      <c r="J166" s="736"/>
      <c r="K166" s="63" t="s">
        <v>46</v>
      </c>
      <c r="L166" s="73">
        <v>1640.7815575496497</v>
      </c>
      <c r="M166" s="73">
        <v>1640.7815575496497</v>
      </c>
      <c r="N166" s="73">
        <v>1640.7815575496497</v>
      </c>
      <c r="O166" s="73">
        <v>1640.7815575496497</v>
      </c>
      <c r="P166" s="73">
        <v>1640.7815575496497</v>
      </c>
      <c r="Q166" s="73">
        <v>1640.7815575496497</v>
      </c>
      <c r="R166" s="73">
        <v>1640.7815575496497</v>
      </c>
      <c r="S166" s="73">
        <v>1640.7815575496497</v>
      </c>
      <c r="T166" s="73">
        <v>1640.7815575496497</v>
      </c>
      <c r="U166" s="73">
        <v>1640.7815575496497</v>
      </c>
      <c r="V166" s="73">
        <v>1640.7815575496497</v>
      </c>
      <c r="W166" s="73">
        <v>1640.7815575496497</v>
      </c>
      <c r="X166" s="73">
        <v>1640.7815575496497</v>
      </c>
      <c r="Y166" s="73">
        <v>1640.7815575496497</v>
      </c>
      <c r="Z166" s="73">
        <v>1640.7815575496497</v>
      </c>
      <c r="AA166" s="73">
        <v>1640.7815575496497</v>
      </c>
      <c r="AB166" s="73">
        <v>1640.7815575496497</v>
      </c>
      <c r="AC166" s="73">
        <v>1640.7815575496497</v>
      </c>
      <c r="AD166" s="73">
        <v>1640.7815575496497</v>
      </c>
      <c r="AE166" s="73">
        <v>1640.7815575496497</v>
      </c>
      <c r="AF166" s="73">
        <v>1640.7815575496497</v>
      </c>
      <c r="AG166" s="73">
        <v>1640.7815575496497</v>
      </c>
      <c r="AH166" s="73">
        <v>1640.7815575496497</v>
      </c>
      <c r="AI166" s="73">
        <v>1640.7815575496497</v>
      </c>
      <c r="AJ166" s="73">
        <v>1640.7815575496497</v>
      </c>
      <c r="AK166" s="73">
        <v>1640.7815575496497</v>
      </c>
      <c r="AL166" s="73">
        <v>1640.7815575496497</v>
      </c>
      <c r="AM166" s="73">
        <v>1640.7815575496497</v>
      </c>
      <c r="AN166" s="73">
        <v>1640.7815575496497</v>
      </c>
      <c r="AO166" s="73">
        <v>1640.7815575496497</v>
      </c>
      <c r="AP166" s="73">
        <v>1640.7815575496497</v>
      </c>
      <c r="AQ166" s="73">
        <v>1640.7815575496497</v>
      </c>
      <c r="AR166" s="73">
        <v>1640.7815575496497</v>
      </c>
      <c r="AS166" s="73">
        <v>1640.7815575496497</v>
      </c>
      <c r="AT166" s="73">
        <v>1640.7815575496497</v>
      </c>
      <c r="AU166" s="73">
        <v>1640.7815575496497</v>
      </c>
      <c r="AV166" s="621">
        <v>1640.7815575496497</v>
      </c>
    </row>
    <row r="167" spans="7:48" ht="14.1" customHeight="1" thickTop="1">
      <c r="G167" s="19"/>
      <c r="H167" s="738"/>
      <c r="J167" s="736"/>
      <c r="K167" s="62" t="s">
        <v>47</v>
      </c>
      <c r="L167" s="74">
        <v>1640.7815575496497</v>
      </c>
      <c r="M167" s="74">
        <v>1494.2832041970025</v>
      </c>
      <c r="N167" s="74">
        <v>1472.9530439488572</v>
      </c>
      <c r="O167" s="74">
        <v>1451.6228837007118</v>
      </c>
      <c r="P167" s="74">
        <v>1430.2927234525664</v>
      </c>
      <c r="Q167" s="74">
        <v>1408.9625632044208</v>
      </c>
      <c r="R167" s="74">
        <v>1387.6324029562752</v>
      </c>
      <c r="S167" s="74">
        <v>1370.0526005539577</v>
      </c>
      <c r="T167" s="74">
        <v>1356.9263480935606</v>
      </c>
      <c r="U167" s="74">
        <v>1343.800095633163</v>
      </c>
      <c r="V167" s="74">
        <v>1330.6738431727661</v>
      </c>
      <c r="W167" s="74">
        <v>1317.5475907123689</v>
      </c>
      <c r="X167" s="74">
        <v>1304.4213382519715</v>
      </c>
      <c r="Y167" s="74">
        <v>1297.8582120217729</v>
      </c>
      <c r="Z167" s="74">
        <v>1291.2950857915744</v>
      </c>
      <c r="AA167" s="74">
        <v>1286.3727411189254</v>
      </c>
      <c r="AB167" s="74">
        <v>1281.4503964462765</v>
      </c>
      <c r="AC167" s="74">
        <v>1278.1688333311772</v>
      </c>
      <c r="AD167" s="74">
        <v>1274.8872702160777</v>
      </c>
      <c r="AE167" s="74">
        <v>1271.6057071009784</v>
      </c>
      <c r="AF167" s="74">
        <v>1269.964925543429</v>
      </c>
      <c r="AG167" s="74">
        <v>1268.3241439858793</v>
      </c>
      <c r="AH167" s="74">
        <v>1268.3241439858793</v>
      </c>
      <c r="AI167" s="74">
        <v>1268.3241439858793</v>
      </c>
      <c r="AJ167" s="74">
        <v>1268.3241439858793</v>
      </c>
      <c r="AK167" s="74">
        <v>1268.3241439858793</v>
      </c>
      <c r="AL167" s="74">
        <v>1268.3241439858793</v>
      </c>
      <c r="AM167" s="74">
        <v>1268.3241439858793</v>
      </c>
      <c r="AN167" s="74">
        <v>1268.3241439858793</v>
      </c>
      <c r="AO167" s="74">
        <v>1268.3241439858793</v>
      </c>
      <c r="AP167" s="74">
        <v>1268.3241439858793</v>
      </c>
      <c r="AQ167" s="74">
        <v>1268.3241439858793</v>
      </c>
      <c r="AR167" s="74">
        <v>1268.3241439858793</v>
      </c>
      <c r="AS167" s="74">
        <v>1268.3241439858793</v>
      </c>
      <c r="AT167" s="74">
        <v>1268.3241439858793</v>
      </c>
      <c r="AU167" s="74">
        <v>1268.3241439858793</v>
      </c>
      <c r="AV167" s="622">
        <v>1268.3241439858793</v>
      </c>
    </row>
    <row r="168" spans="7:48" ht="14.1" customHeight="1">
      <c r="G168" s="19"/>
      <c r="H168" s="738"/>
      <c r="J168" s="736"/>
      <c r="K168" s="3" t="s">
        <v>48</v>
      </c>
      <c r="L168" s="36">
        <v>1640.7815575496497</v>
      </c>
      <c r="M168" s="36">
        <v>1629.070881334982</v>
      </c>
      <c r="N168" s="36">
        <v>1617.2754126684094</v>
      </c>
      <c r="O168" s="36">
        <v>1605.3932826383088</v>
      </c>
      <c r="P168" s="36">
        <v>1593.42255265469</v>
      </c>
      <c r="Q168" s="36">
        <v>1581.3612107572039</v>
      </c>
      <c r="R168" s="36">
        <v>1571.344142276901</v>
      </c>
      <c r="S168" s="36">
        <v>1563.8167451881491</v>
      </c>
      <c r="T168" s="36">
        <v>1556.2529398909876</v>
      </c>
      <c r="U168" s="36">
        <v>1548.652192931813</v>
      </c>
      <c r="V168" s="36">
        <v>1541.0139577015698</v>
      </c>
      <c r="W168" s="36">
        <v>1533.3376739770288</v>
      </c>
      <c r="X168" s="36">
        <v>1529.480220709162</v>
      </c>
      <c r="Y168" s="36">
        <v>1525.6130140828432</v>
      </c>
      <c r="Z168" s="36">
        <v>1522.7052383253792</v>
      </c>
      <c r="AA168" s="36">
        <v>1519.7918992214402</v>
      </c>
      <c r="AB168" s="36">
        <v>1517.8459428844089</v>
      </c>
      <c r="AC168" s="36">
        <v>1515.8974885289733</v>
      </c>
      <c r="AD168" s="36">
        <v>1513.9465265102745</v>
      </c>
      <c r="AE168" s="36">
        <v>1512.9697868157516</v>
      </c>
      <c r="AF168" s="36">
        <v>1511.9924161524339</v>
      </c>
      <c r="AG168" s="36">
        <v>1511.9924161524339</v>
      </c>
      <c r="AH168" s="36">
        <v>1511.9924161524339</v>
      </c>
      <c r="AI168" s="36">
        <v>1511.9924161524339</v>
      </c>
      <c r="AJ168" s="36">
        <v>1511.9924161524339</v>
      </c>
      <c r="AK168" s="36">
        <v>1511.9924161524339</v>
      </c>
      <c r="AL168" s="36">
        <v>1511.9924161524339</v>
      </c>
      <c r="AM168" s="36">
        <v>1511.9924161524339</v>
      </c>
      <c r="AN168" s="36">
        <v>1511.9924161524339</v>
      </c>
      <c r="AO168" s="36">
        <v>1511.9924161524339</v>
      </c>
      <c r="AP168" s="36">
        <v>1511.9924161524339</v>
      </c>
      <c r="AQ168" s="36">
        <v>1511.9924161524339</v>
      </c>
      <c r="AR168" s="36">
        <v>1511.9924161524339</v>
      </c>
      <c r="AS168" s="36">
        <v>1511.9924161524339</v>
      </c>
      <c r="AT168" s="36">
        <v>1511.9924161524339</v>
      </c>
      <c r="AU168" s="36">
        <v>1511.9924161524339</v>
      </c>
      <c r="AV168" s="620">
        <v>1511.9924161524339</v>
      </c>
    </row>
    <row r="169" spans="7:48" ht="14.1" customHeight="1" thickBot="1">
      <c r="G169" s="19"/>
      <c r="H169" s="738"/>
      <c r="J169" s="736"/>
      <c r="K169" s="63" t="s">
        <v>49</v>
      </c>
      <c r="L169" s="73">
        <v>1640.7815575496497</v>
      </c>
      <c r="M169" s="73">
        <v>1640.7815575496497</v>
      </c>
      <c r="N169" s="73">
        <v>1640.7815575496497</v>
      </c>
      <c r="O169" s="73">
        <v>1640.7815575496497</v>
      </c>
      <c r="P169" s="73">
        <v>1640.7815575496497</v>
      </c>
      <c r="Q169" s="73">
        <v>1640.7815575496497</v>
      </c>
      <c r="R169" s="73">
        <v>1640.7815575496497</v>
      </c>
      <c r="S169" s="73">
        <v>1640.7815575496497</v>
      </c>
      <c r="T169" s="73">
        <v>1640.7815575496497</v>
      </c>
      <c r="U169" s="73">
        <v>1640.7815575496497</v>
      </c>
      <c r="V169" s="73">
        <v>1640.7815575496497</v>
      </c>
      <c r="W169" s="73">
        <v>1640.7815575496497</v>
      </c>
      <c r="X169" s="73">
        <v>1640.7815575496497</v>
      </c>
      <c r="Y169" s="73">
        <v>1640.7815575496497</v>
      </c>
      <c r="Z169" s="73">
        <v>1640.7815575496497</v>
      </c>
      <c r="AA169" s="73">
        <v>1640.7815575496497</v>
      </c>
      <c r="AB169" s="73">
        <v>1640.7815575496497</v>
      </c>
      <c r="AC169" s="73">
        <v>1640.7815575496497</v>
      </c>
      <c r="AD169" s="73">
        <v>1640.7815575496497</v>
      </c>
      <c r="AE169" s="73">
        <v>1640.7815575496497</v>
      </c>
      <c r="AF169" s="73">
        <v>1640.7815575496497</v>
      </c>
      <c r="AG169" s="73">
        <v>1640.7815575496497</v>
      </c>
      <c r="AH169" s="73">
        <v>1640.7815575496497</v>
      </c>
      <c r="AI169" s="73">
        <v>1640.7815575496497</v>
      </c>
      <c r="AJ169" s="73">
        <v>1640.7815575496497</v>
      </c>
      <c r="AK169" s="73">
        <v>1640.7815575496497</v>
      </c>
      <c r="AL169" s="73">
        <v>1640.7815575496497</v>
      </c>
      <c r="AM169" s="73">
        <v>1640.7815575496497</v>
      </c>
      <c r="AN169" s="73">
        <v>1640.7815575496497</v>
      </c>
      <c r="AO169" s="73">
        <v>1640.7815575496497</v>
      </c>
      <c r="AP169" s="73">
        <v>1640.7815575496497</v>
      </c>
      <c r="AQ169" s="73">
        <v>1640.7815575496497</v>
      </c>
      <c r="AR169" s="73">
        <v>1640.7815575496497</v>
      </c>
      <c r="AS169" s="73">
        <v>1640.7815575496497</v>
      </c>
      <c r="AT169" s="73">
        <v>1640.7815575496497</v>
      </c>
      <c r="AU169" s="73">
        <v>1640.7815575496497</v>
      </c>
      <c r="AV169" s="621">
        <v>1640.7815575496497</v>
      </c>
    </row>
    <row r="170" spans="7:48" ht="14.1" customHeight="1" thickTop="1">
      <c r="G170" s="19"/>
      <c r="H170" s="738"/>
      <c r="J170" s="736"/>
      <c r="K170" s="62" t="s">
        <v>50</v>
      </c>
      <c r="L170" s="74">
        <v>1728.6805695612381</v>
      </c>
      <c r="M170" s="74">
        <v>1574.334090136128</v>
      </c>
      <c r="N170" s="74">
        <v>1556.7611260676613</v>
      </c>
      <c r="O170" s="74">
        <v>1539.1953456856481</v>
      </c>
      <c r="P170" s="74">
        <v>1521.6367209737109</v>
      </c>
      <c r="Q170" s="74">
        <v>1504.0852240247366</v>
      </c>
      <c r="R170" s="74">
        <v>1486.5408270404496</v>
      </c>
      <c r="S170" s="74">
        <v>1472.0869879941899</v>
      </c>
      <c r="T170" s="74">
        <v>1461.2983611364414</v>
      </c>
      <c r="U170" s="74">
        <v>1450.5123935162965</v>
      </c>
      <c r="V170" s="74">
        <v>1439.7290787515849</v>
      </c>
      <c r="W170" s="74">
        <v>1428.9484104754538</v>
      </c>
      <c r="X170" s="74">
        <v>1418.1703823363307</v>
      </c>
      <c r="Y170" s="74">
        <v>1412.7826851671084</v>
      </c>
      <c r="Z170" s="74">
        <v>1407.3956448677754</v>
      </c>
      <c r="AA170" s="74">
        <v>1403.3558567045102</v>
      </c>
      <c r="AB170" s="74">
        <v>1399.3164371443152</v>
      </c>
      <c r="AC170" s="74">
        <v>1396.6237362850704</v>
      </c>
      <c r="AD170" s="74">
        <v>1393.9311989546627</v>
      </c>
      <c r="AE170" s="74">
        <v>1391.2388250549752</v>
      </c>
      <c r="AF170" s="74">
        <v>1389.8927197714615</v>
      </c>
      <c r="AG170" s="74">
        <v>1388.5466552966138</v>
      </c>
      <c r="AH170" s="74">
        <v>1388.5466552966138</v>
      </c>
      <c r="AI170" s="74">
        <v>1388.5466552966138</v>
      </c>
      <c r="AJ170" s="74">
        <v>1388.5466552966138</v>
      </c>
      <c r="AK170" s="74">
        <v>1388.5466552966138</v>
      </c>
      <c r="AL170" s="74">
        <v>1388.5466552966138</v>
      </c>
      <c r="AM170" s="74">
        <v>1388.5466552966138</v>
      </c>
      <c r="AN170" s="74">
        <v>1388.5466552966138</v>
      </c>
      <c r="AO170" s="74">
        <v>1388.5466552966138</v>
      </c>
      <c r="AP170" s="74">
        <v>1388.5466552966138</v>
      </c>
      <c r="AQ170" s="74">
        <v>1388.5466552966138</v>
      </c>
      <c r="AR170" s="74">
        <v>1388.5466552966138</v>
      </c>
      <c r="AS170" s="74">
        <v>1388.5466552966138</v>
      </c>
      <c r="AT170" s="74">
        <v>1388.5466552966138</v>
      </c>
      <c r="AU170" s="74">
        <v>1388.5466552966138</v>
      </c>
      <c r="AV170" s="622">
        <v>1388.5466552966138</v>
      </c>
    </row>
    <row r="171" spans="7:48" ht="14.1" customHeight="1">
      <c r="G171" s="19"/>
      <c r="H171" s="738"/>
      <c r="J171" s="736"/>
      <c r="K171" s="3" t="s">
        <v>51</v>
      </c>
      <c r="L171" s="36">
        <v>1728.6805695612381</v>
      </c>
      <c r="M171" s="36">
        <v>1720.8260890714032</v>
      </c>
      <c r="N171" s="36">
        <v>1711.1175818861611</v>
      </c>
      <c r="O171" s="36">
        <v>1701.3576539008823</v>
      </c>
      <c r="P171" s="36">
        <v>1691.5453993528824</v>
      </c>
      <c r="Q171" s="36">
        <v>1681.6798865717053</v>
      </c>
      <c r="R171" s="36">
        <v>1673.5042852139438</v>
      </c>
      <c r="S171" s="36">
        <v>1667.371898532564</v>
      </c>
      <c r="T171" s="36">
        <v>1661.2183915600642</v>
      </c>
      <c r="U171" s="36">
        <v>1655.0435250476539</v>
      </c>
      <c r="V171" s="36">
        <v>1648.8470553474071</v>
      </c>
      <c r="W171" s="36">
        <v>1642.6287342976877</v>
      </c>
      <c r="X171" s="36">
        <v>1639.5085217012015</v>
      </c>
      <c r="Y171" s="36">
        <v>1636.3827407264516</v>
      </c>
      <c r="Z171" s="36">
        <v>1634.0342043889034</v>
      </c>
      <c r="AA171" s="36">
        <v>1631.6825023257013</v>
      </c>
      <c r="AB171" s="36">
        <v>1630.1125811987142</v>
      </c>
      <c r="AC171" s="36">
        <v>1628.5412420958432</v>
      </c>
      <c r="AD171" s="36">
        <v>1626.9684808512166</v>
      </c>
      <c r="AE171" s="36">
        <v>1626.1813870651818</v>
      </c>
      <c r="AF171" s="36">
        <v>1625.3939360037978</v>
      </c>
      <c r="AG171" s="36">
        <v>1625.3939360037978</v>
      </c>
      <c r="AH171" s="36">
        <v>1625.3939360037978</v>
      </c>
      <c r="AI171" s="36">
        <v>1625.3939360037978</v>
      </c>
      <c r="AJ171" s="36">
        <v>1625.3939360037978</v>
      </c>
      <c r="AK171" s="36">
        <v>1625.3939360037978</v>
      </c>
      <c r="AL171" s="36">
        <v>1625.3939360037978</v>
      </c>
      <c r="AM171" s="36">
        <v>1625.3939360037978</v>
      </c>
      <c r="AN171" s="36">
        <v>1625.3939360037978</v>
      </c>
      <c r="AO171" s="36">
        <v>1625.3939360037978</v>
      </c>
      <c r="AP171" s="36">
        <v>1625.3939360037978</v>
      </c>
      <c r="AQ171" s="36">
        <v>1625.3939360037978</v>
      </c>
      <c r="AR171" s="36">
        <v>1625.3939360037978</v>
      </c>
      <c r="AS171" s="36">
        <v>1625.3939360037978</v>
      </c>
      <c r="AT171" s="36">
        <v>1625.3939360037978</v>
      </c>
      <c r="AU171" s="36">
        <v>1625.3939360037978</v>
      </c>
      <c r="AV171" s="620">
        <v>1625.3939360037978</v>
      </c>
    </row>
    <row r="172" spans="7:48" ht="14.1" customHeight="1" thickBot="1">
      <c r="G172" s="19"/>
      <c r="H172" s="738"/>
      <c r="J172" s="736"/>
      <c r="K172" s="63" t="s">
        <v>52</v>
      </c>
      <c r="L172" s="73">
        <v>1728.6805695612381</v>
      </c>
      <c r="M172" s="73">
        <v>1728.6805695612381</v>
      </c>
      <c r="N172" s="73">
        <v>1728.6805695612381</v>
      </c>
      <c r="O172" s="73">
        <v>1728.6805695612381</v>
      </c>
      <c r="P172" s="73">
        <v>1728.6805695612381</v>
      </c>
      <c r="Q172" s="73">
        <v>1728.6805695612381</v>
      </c>
      <c r="R172" s="73">
        <v>1728.6805695612381</v>
      </c>
      <c r="S172" s="73">
        <v>1728.6805695612381</v>
      </c>
      <c r="T172" s="73">
        <v>1728.6805695612381</v>
      </c>
      <c r="U172" s="73">
        <v>1728.6805695612381</v>
      </c>
      <c r="V172" s="73">
        <v>1728.6805695612381</v>
      </c>
      <c r="W172" s="73">
        <v>1728.6805695612381</v>
      </c>
      <c r="X172" s="73">
        <v>1728.6805695612381</v>
      </c>
      <c r="Y172" s="73">
        <v>1728.6805695612381</v>
      </c>
      <c r="Z172" s="73">
        <v>1728.6805695612381</v>
      </c>
      <c r="AA172" s="73">
        <v>1728.6805695612381</v>
      </c>
      <c r="AB172" s="73">
        <v>1728.6805695612381</v>
      </c>
      <c r="AC172" s="73">
        <v>1728.6805695612381</v>
      </c>
      <c r="AD172" s="73">
        <v>1728.6805695612381</v>
      </c>
      <c r="AE172" s="73">
        <v>1728.6805695612381</v>
      </c>
      <c r="AF172" s="73">
        <v>1728.6805695612381</v>
      </c>
      <c r="AG172" s="73">
        <v>1728.6805695612381</v>
      </c>
      <c r="AH172" s="73">
        <v>1728.6805695612381</v>
      </c>
      <c r="AI172" s="73">
        <v>1728.6805695612381</v>
      </c>
      <c r="AJ172" s="73">
        <v>1728.6805695612381</v>
      </c>
      <c r="AK172" s="73">
        <v>1728.6805695612381</v>
      </c>
      <c r="AL172" s="73">
        <v>1728.6805695612381</v>
      </c>
      <c r="AM172" s="73">
        <v>1728.6805695612381</v>
      </c>
      <c r="AN172" s="73">
        <v>1728.6805695612381</v>
      </c>
      <c r="AO172" s="73">
        <v>1728.6805695612381</v>
      </c>
      <c r="AP172" s="73">
        <v>1728.6805695612381</v>
      </c>
      <c r="AQ172" s="73">
        <v>1728.6805695612381</v>
      </c>
      <c r="AR172" s="73">
        <v>1728.6805695612381</v>
      </c>
      <c r="AS172" s="73">
        <v>1728.6805695612381</v>
      </c>
      <c r="AT172" s="73">
        <v>1728.6805695612381</v>
      </c>
      <c r="AU172" s="73">
        <v>1728.6805695612381</v>
      </c>
      <c r="AV172" s="621">
        <v>1728.6805695612381</v>
      </c>
    </row>
    <row r="173" spans="7:48" ht="14.1" customHeight="1" thickTop="1">
      <c r="G173" s="19"/>
      <c r="H173" s="738"/>
      <c r="J173" s="736"/>
      <c r="K173" s="62" t="s">
        <v>53</v>
      </c>
      <c r="L173" s="74">
        <v>1757.9802402317678</v>
      </c>
      <c r="M173" s="74">
        <v>1601.0177187825027</v>
      </c>
      <c r="N173" s="74">
        <v>1594.7737496792508</v>
      </c>
      <c r="O173" s="74">
        <v>1588.5541320555019</v>
      </c>
      <c r="P173" s="74">
        <v>1582.3587709404858</v>
      </c>
      <c r="Q173" s="74">
        <v>1576.1875717338178</v>
      </c>
      <c r="R173" s="74">
        <v>1570.040440204056</v>
      </c>
      <c r="S173" s="74">
        <v>1564.993881646257</v>
      </c>
      <c r="T173" s="74">
        <v>1561.2378963303061</v>
      </c>
      <c r="U173" s="74">
        <v>1557.4909253791134</v>
      </c>
      <c r="V173" s="74">
        <v>1553.7529471582034</v>
      </c>
      <c r="W173" s="74">
        <v>1550.0239400850237</v>
      </c>
      <c r="X173" s="74">
        <v>1546.3038826288193</v>
      </c>
      <c r="Y173" s="74">
        <v>1544.4483179696649</v>
      </c>
      <c r="Z173" s="74">
        <v>1542.5949799881016</v>
      </c>
      <c r="AA173" s="74">
        <v>1541.2066445061123</v>
      </c>
      <c r="AB173" s="74">
        <v>1539.8195585260567</v>
      </c>
      <c r="AC173" s="74">
        <v>1538.8956667909413</v>
      </c>
      <c r="AD173" s="74">
        <v>1537.9723293908664</v>
      </c>
      <c r="AE173" s="74">
        <v>1537.049545993232</v>
      </c>
      <c r="AF173" s="74">
        <v>1536.588431129434</v>
      </c>
      <c r="AG173" s="74">
        <v>1536.127454600095</v>
      </c>
      <c r="AH173" s="74">
        <v>1536.127454600095</v>
      </c>
      <c r="AI173" s="74">
        <v>1536.127454600095</v>
      </c>
      <c r="AJ173" s="74">
        <v>1536.127454600095</v>
      </c>
      <c r="AK173" s="74">
        <v>1536.127454600095</v>
      </c>
      <c r="AL173" s="74">
        <v>1536.127454600095</v>
      </c>
      <c r="AM173" s="74">
        <v>1536.127454600095</v>
      </c>
      <c r="AN173" s="74">
        <v>1536.127454600095</v>
      </c>
      <c r="AO173" s="74">
        <v>1536.127454600095</v>
      </c>
      <c r="AP173" s="74">
        <v>1536.127454600095</v>
      </c>
      <c r="AQ173" s="74">
        <v>1536.127454600095</v>
      </c>
      <c r="AR173" s="74">
        <v>1536.127454600095</v>
      </c>
      <c r="AS173" s="74">
        <v>1536.127454600095</v>
      </c>
      <c r="AT173" s="74">
        <v>1536.127454600095</v>
      </c>
      <c r="AU173" s="74">
        <v>1536.127454600095</v>
      </c>
      <c r="AV173" s="622">
        <v>1536.127454600095</v>
      </c>
    </row>
    <row r="174" spans="7:48" ht="14.1" customHeight="1">
      <c r="G174" s="19"/>
      <c r="H174" s="738"/>
      <c r="J174" s="736"/>
      <c r="K174" s="3" t="s">
        <v>54</v>
      </c>
      <c r="L174" s="36">
        <v>1757.9802402317678</v>
      </c>
      <c r="M174" s="36">
        <v>1754.5521787633159</v>
      </c>
      <c r="N174" s="36">
        <v>1751.1308020147271</v>
      </c>
      <c r="O174" s="36">
        <v>1747.7160969507988</v>
      </c>
      <c r="P174" s="36">
        <v>1744.3080505617445</v>
      </c>
      <c r="Q174" s="36">
        <v>1740.9066498631491</v>
      </c>
      <c r="R174" s="36">
        <v>1738.1087641758688</v>
      </c>
      <c r="S174" s="36">
        <v>1736.0230336588579</v>
      </c>
      <c r="T174" s="36">
        <v>1733.9398060184672</v>
      </c>
      <c r="U174" s="36">
        <v>1731.8590782512451</v>
      </c>
      <c r="V174" s="36">
        <v>1729.7808473573436</v>
      </c>
      <c r="W174" s="36">
        <v>1727.7051103405147</v>
      </c>
      <c r="X174" s="36">
        <v>1726.6684872743106</v>
      </c>
      <c r="Y174" s="36">
        <v>1725.632486181946</v>
      </c>
      <c r="Z174" s="36">
        <v>1724.8559515631639</v>
      </c>
      <c r="AA174" s="36">
        <v>1724.0797663849605</v>
      </c>
      <c r="AB174" s="36">
        <v>1723.5625424550451</v>
      </c>
      <c r="AC174" s="36">
        <v>1723.0454736923089</v>
      </c>
      <c r="AD174" s="36">
        <v>1722.5285600502011</v>
      </c>
      <c r="AE174" s="36">
        <v>1722.2701807661933</v>
      </c>
      <c r="AF174" s="36">
        <v>1722.0118402390781</v>
      </c>
      <c r="AG174" s="36">
        <v>1722.0118402390781</v>
      </c>
      <c r="AH174" s="36">
        <v>1722.0118402390781</v>
      </c>
      <c r="AI174" s="36">
        <v>1722.0118402390781</v>
      </c>
      <c r="AJ174" s="36">
        <v>1722.0118402390781</v>
      </c>
      <c r="AK174" s="36">
        <v>1722.0118402390781</v>
      </c>
      <c r="AL174" s="36">
        <v>1722.0118402390781</v>
      </c>
      <c r="AM174" s="36">
        <v>1722.0118402390781</v>
      </c>
      <c r="AN174" s="36">
        <v>1722.0118402390781</v>
      </c>
      <c r="AO174" s="36">
        <v>1722.0118402390781</v>
      </c>
      <c r="AP174" s="36">
        <v>1722.0118402390781</v>
      </c>
      <c r="AQ174" s="36">
        <v>1722.0118402390781</v>
      </c>
      <c r="AR174" s="36">
        <v>1722.0118402390781</v>
      </c>
      <c r="AS174" s="36">
        <v>1722.0118402390781</v>
      </c>
      <c r="AT174" s="36">
        <v>1722.0118402390781</v>
      </c>
      <c r="AU174" s="36">
        <v>1722.0118402390781</v>
      </c>
      <c r="AV174" s="620">
        <v>1722.0118402390781</v>
      </c>
    </row>
    <row r="175" spans="7:48" ht="14.1" customHeight="1" thickBot="1">
      <c r="G175" s="19"/>
      <c r="H175" s="738"/>
      <c r="J175" s="736"/>
      <c r="K175" s="63" t="s">
        <v>55</v>
      </c>
      <c r="L175" s="73">
        <v>1757.9802402317678</v>
      </c>
      <c r="M175" s="73">
        <v>1757.9802402317678</v>
      </c>
      <c r="N175" s="73">
        <v>1757.9802402317678</v>
      </c>
      <c r="O175" s="73">
        <v>1757.9802402317678</v>
      </c>
      <c r="P175" s="73">
        <v>1757.9802402317678</v>
      </c>
      <c r="Q175" s="73">
        <v>1757.9802402317678</v>
      </c>
      <c r="R175" s="73">
        <v>1757.9802402317678</v>
      </c>
      <c r="S175" s="73">
        <v>1757.9802402317678</v>
      </c>
      <c r="T175" s="73">
        <v>1757.9802402317678</v>
      </c>
      <c r="U175" s="73">
        <v>1757.9802402317678</v>
      </c>
      <c r="V175" s="73">
        <v>1757.9802402317678</v>
      </c>
      <c r="W175" s="73">
        <v>1757.9802402317678</v>
      </c>
      <c r="X175" s="73">
        <v>1757.9802402317678</v>
      </c>
      <c r="Y175" s="73">
        <v>1757.9802402317678</v>
      </c>
      <c r="Z175" s="73">
        <v>1757.9802402317678</v>
      </c>
      <c r="AA175" s="73">
        <v>1757.9802402317678</v>
      </c>
      <c r="AB175" s="73">
        <v>1757.9802402317678</v>
      </c>
      <c r="AC175" s="73">
        <v>1757.9802402317678</v>
      </c>
      <c r="AD175" s="73">
        <v>1757.9802402317678</v>
      </c>
      <c r="AE175" s="73">
        <v>1757.9802402317678</v>
      </c>
      <c r="AF175" s="73">
        <v>1757.9802402317678</v>
      </c>
      <c r="AG175" s="73">
        <v>1757.9802402317678</v>
      </c>
      <c r="AH175" s="73">
        <v>1757.9802402317678</v>
      </c>
      <c r="AI175" s="73">
        <v>1757.9802402317678</v>
      </c>
      <c r="AJ175" s="73">
        <v>1757.9802402317678</v>
      </c>
      <c r="AK175" s="73">
        <v>1757.9802402317678</v>
      </c>
      <c r="AL175" s="73">
        <v>1757.9802402317678</v>
      </c>
      <c r="AM175" s="73">
        <v>1757.9802402317678</v>
      </c>
      <c r="AN175" s="73">
        <v>1757.9802402317678</v>
      </c>
      <c r="AO175" s="73">
        <v>1757.9802402317678</v>
      </c>
      <c r="AP175" s="73">
        <v>1757.9802402317678</v>
      </c>
      <c r="AQ175" s="73">
        <v>1757.9802402317678</v>
      </c>
      <c r="AR175" s="73">
        <v>1757.9802402317678</v>
      </c>
      <c r="AS175" s="73">
        <v>1757.9802402317678</v>
      </c>
      <c r="AT175" s="73">
        <v>1757.9802402317678</v>
      </c>
      <c r="AU175" s="73">
        <v>1757.9802402317678</v>
      </c>
      <c r="AV175" s="621">
        <v>1757.9802402317678</v>
      </c>
    </row>
    <row r="176" spans="7:48" ht="14.1" customHeight="1" thickTop="1">
      <c r="G176" s="19"/>
      <c r="H176" s="738"/>
      <c r="J176" s="736"/>
      <c r="K176" s="62" t="s">
        <v>56</v>
      </c>
      <c r="L176" s="74">
        <v>1757.9802402317678</v>
      </c>
      <c r="M176" s="74">
        <v>1601.0177187825027</v>
      </c>
      <c r="N176" s="74">
        <v>1594.7737496792508</v>
      </c>
      <c r="O176" s="74">
        <v>1588.5541320555019</v>
      </c>
      <c r="P176" s="74">
        <v>1582.3587709404858</v>
      </c>
      <c r="Q176" s="74">
        <v>1576.1875717338178</v>
      </c>
      <c r="R176" s="74">
        <v>1570.040440204056</v>
      </c>
      <c r="S176" s="74">
        <v>1564.993881646257</v>
      </c>
      <c r="T176" s="74">
        <v>1561.2378963303061</v>
      </c>
      <c r="U176" s="74">
        <v>1557.4909253791134</v>
      </c>
      <c r="V176" s="74">
        <v>1553.7529471582034</v>
      </c>
      <c r="W176" s="74">
        <v>1550.0239400850237</v>
      </c>
      <c r="X176" s="74">
        <v>1546.3038826288193</v>
      </c>
      <c r="Y176" s="74">
        <v>1544.4483179696649</v>
      </c>
      <c r="Z176" s="74">
        <v>1542.5949799881016</v>
      </c>
      <c r="AA176" s="74">
        <v>1541.2066445061123</v>
      </c>
      <c r="AB176" s="74">
        <v>1539.8195585260567</v>
      </c>
      <c r="AC176" s="74">
        <v>1538.8956667909413</v>
      </c>
      <c r="AD176" s="74">
        <v>1537.9723293908664</v>
      </c>
      <c r="AE176" s="74">
        <v>1537.049545993232</v>
      </c>
      <c r="AF176" s="74">
        <v>1536.588431129434</v>
      </c>
      <c r="AG176" s="74">
        <v>1536.127454600095</v>
      </c>
      <c r="AH176" s="74">
        <v>1536.127454600095</v>
      </c>
      <c r="AI176" s="74">
        <v>1536.127454600095</v>
      </c>
      <c r="AJ176" s="74">
        <v>1536.127454600095</v>
      </c>
      <c r="AK176" s="74">
        <v>1536.127454600095</v>
      </c>
      <c r="AL176" s="74">
        <v>1536.127454600095</v>
      </c>
      <c r="AM176" s="74">
        <v>1536.127454600095</v>
      </c>
      <c r="AN176" s="74">
        <v>1536.127454600095</v>
      </c>
      <c r="AO176" s="74">
        <v>1536.127454600095</v>
      </c>
      <c r="AP176" s="74">
        <v>1536.127454600095</v>
      </c>
      <c r="AQ176" s="74">
        <v>1536.127454600095</v>
      </c>
      <c r="AR176" s="74">
        <v>1536.127454600095</v>
      </c>
      <c r="AS176" s="74">
        <v>1536.127454600095</v>
      </c>
      <c r="AT176" s="74">
        <v>1536.127454600095</v>
      </c>
      <c r="AU176" s="74">
        <v>1536.127454600095</v>
      </c>
      <c r="AV176" s="622">
        <v>1536.127454600095</v>
      </c>
    </row>
    <row r="177" spans="7:48" ht="14.1" customHeight="1">
      <c r="G177" s="19"/>
      <c r="H177" s="738"/>
      <c r="J177" s="736"/>
      <c r="K177" s="3" t="s">
        <v>57</v>
      </c>
      <c r="L177" s="36">
        <v>1757.9802402317678</v>
      </c>
      <c r="M177" s="36">
        <v>1754.5521787633159</v>
      </c>
      <c r="N177" s="36">
        <v>1751.1308020147271</v>
      </c>
      <c r="O177" s="36">
        <v>1747.7160969507988</v>
      </c>
      <c r="P177" s="36">
        <v>1744.3080505617445</v>
      </c>
      <c r="Q177" s="36">
        <v>1740.9066498631491</v>
      </c>
      <c r="R177" s="36">
        <v>1738.1087641758688</v>
      </c>
      <c r="S177" s="36">
        <v>1736.0230336588579</v>
      </c>
      <c r="T177" s="36">
        <v>1733.9398060184672</v>
      </c>
      <c r="U177" s="36">
        <v>1731.8590782512451</v>
      </c>
      <c r="V177" s="36">
        <v>1729.7808473573436</v>
      </c>
      <c r="W177" s="36">
        <v>1727.7051103405147</v>
      </c>
      <c r="X177" s="36">
        <v>1726.6684872743106</v>
      </c>
      <c r="Y177" s="36">
        <v>1725.632486181946</v>
      </c>
      <c r="Z177" s="36">
        <v>1724.8559515631639</v>
      </c>
      <c r="AA177" s="36">
        <v>1724.0797663849605</v>
      </c>
      <c r="AB177" s="36">
        <v>1723.5625424550451</v>
      </c>
      <c r="AC177" s="36">
        <v>1723.0454736923089</v>
      </c>
      <c r="AD177" s="36">
        <v>1722.5285600502011</v>
      </c>
      <c r="AE177" s="36">
        <v>1722.2701807661933</v>
      </c>
      <c r="AF177" s="36">
        <v>1722.0118402390781</v>
      </c>
      <c r="AG177" s="36">
        <v>1722.0118402390781</v>
      </c>
      <c r="AH177" s="36">
        <v>1722.0118402390781</v>
      </c>
      <c r="AI177" s="36">
        <v>1722.0118402390781</v>
      </c>
      <c r="AJ177" s="36">
        <v>1722.0118402390781</v>
      </c>
      <c r="AK177" s="36">
        <v>1722.0118402390781</v>
      </c>
      <c r="AL177" s="36">
        <v>1722.0118402390781</v>
      </c>
      <c r="AM177" s="36">
        <v>1722.0118402390781</v>
      </c>
      <c r="AN177" s="36">
        <v>1722.0118402390781</v>
      </c>
      <c r="AO177" s="36">
        <v>1722.0118402390781</v>
      </c>
      <c r="AP177" s="36">
        <v>1722.0118402390781</v>
      </c>
      <c r="AQ177" s="36">
        <v>1722.0118402390781</v>
      </c>
      <c r="AR177" s="36">
        <v>1722.0118402390781</v>
      </c>
      <c r="AS177" s="36">
        <v>1722.0118402390781</v>
      </c>
      <c r="AT177" s="36">
        <v>1722.0118402390781</v>
      </c>
      <c r="AU177" s="36">
        <v>1722.0118402390781</v>
      </c>
      <c r="AV177" s="620">
        <v>1722.0118402390781</v>
      </c>
    </row>
    <row r="178" spans="7:48" ht="14.1" customHeight="1">
      <c r="G178" s="19"/>
      <c r="H178" s="738"/>
      <c r="J178" s="737"/>
      <c r="K178" s="63" t="s">
        <v>58</v>
      </c>
      <c r="L178" s="37">
        <v>1757.9802402317678</v>
      </c>
      <c r="M178" s="37">
        <v>1757.9802402317678</v>
      </c>
      <c r="N178" s="37">
        <v>1757.9802402317678</v>
      </c>
      <c r="O178" s="37">
        <v>1757.9802402317678</v>
      </c>
      <c r="P178" s="37">
        <v>1757.9802402317678</v>
      </c>
      <c r="Q178" s="37">
        <v>1757.9802402317678</v>
      </c>
      <c r="R178" s="37">
        <v>1757.9802402317678</v>
      </c>
      <c r="S178" s="37">
        <v>1757.9802402317678</v>
      </c>
      <c r="T178" s="37">
        <v>1757.9802402317678</v>
      </c>
      <c r="U178" s="37">
        <v>1757.9802402317678</v>
      </c>
      <c r="V178" s="37">
        <v>1757.9802402317678</v>
      </c>
      <c r="W178" s="37">
        <v>1757.9802402317678</v>
      </c>
      <c r="X178" s="37">
        <v>1757.9802402317678</v>
      </c>
      <c r="Y178" s="37">
        <v>1757.9802402317678</v>
      </c>
      <c r="Z178" s="37">
        <v>1757.9802402317678</v>
      </c>
      <c r="AA178" s="37">
        <v>1757.9802402317678</v>
      </c>
      <c r="AB178" s="37">
        <v>1757.9802402317678</v>
      </c>
      <c r="AC178" s="37">
        <v>1757.9802402317678</v>
      </c>
      <c r="AD178" s="37">
        <v>1757.9802402317678</v>
      </c>
      <c r="AE178" s="37">
        <v>1757.9802402317678</v>
      </c>
      <c r="AF178" s="37">
        <v>1757.9802402317678</v>
      </c>
      <c r="AG178" s="37">
        <v>1757.9802402317678</v>
      </c>
      <c r="AH178" s="37">
        <v>1757.9802402317678</v>
      </c>
      <c r="AI178" s="37">
        <v>1757.9802402317678</v>
      </c>
      <c r="AJ178" s="37">
        <v>1757.9802402317678</v>
      </c>
      <c r="AK178" s="37">
        <v>1757.9802402317678</v>
      </c>
      <c r="AL178" s="37">
        <v>1757.9802402317678</v>
      </c>
      <c r="AM178" s="37">
        <v>1757.9802402317678</v>
      </c>
      <c r="AN178" s="37">
        <v>1757.9802402317678</v>
      </c>
      <c r="AO178" s="37">
        <v>1757.9802402317678</v>
      </c>
      <c r="AP178" s="37">
        <v>1757.9802402317678</v>
      </c>
      <c r="AQ178" s="37">
        <v>1757.9802402317678</v>
      </c>
      <c r="AR178" s="37">
        <v>1757.9802402317678</v>
      </c>
      <c r="AS178" s="37">
        <v>1757.9802402317678</v>
      </c>
      <c r="AT178" s="37">
        <v>1757.9802402317678</v>
      </c>
      <c r="AU178" s="37">
        <v>1757.9802402317678</v>
      </c>
      <c r="AV178" s="623">
        <v>1757.9802402317678</v>
      </c>
    </row>
    <row r="179" spans="7:48" ht="14.1" customHeight="1">
      <c r="G179" s="19"/>
      <c r="H179" s="738"/>
      <c r="AV179" s="20"/>
    </row>
    <row r="180" spans="7:48" ht="14.1" customHeight="1">
      <c r="G180" s="19"/>
      <c r="H180" s="738"/>
      <c r="J180" s="735" t="s">
        <v>624</v>
      </c>
      <c r="K180" s="62" t="s">
        <v>44</v>
      </c>
      <c r="L180" s="35">
        <v>50.732379766021765</v>
      </c>
      <c r="M180" s="35">
        <v>50.055948035808143</v>
      </c>
      <c r="N180" s="35">
        <v>49.379516305594521</v>
      </c>
      <c r="O180" s="35">
        <v>48.703084575380899</v>
      </c>
      <c r="P180" s="35">
        <v>48.026652845167277</v>
      </c>
      <c r="Q180" s="35">
        <v>47.350221114953655</v>
      </c>
      <c r="R180" s="35">
        <v>46.673789384740033</v>
      </c>
      <c r="S180" s="35">
        <v>46.267930346611848</v>
      </c>
      <c r="T180" s="35">
        <v>45.862071308483678</v>
      </c>
      <c r="U180" s="35">
        <v>45.4562122703555</v>
      </c>
      <c r="V180" s="35">
        <v>45.05035323222733</v>
      </c>
      <c r="W180" s="35">
        <v>44.64449419409916</v>
      </c>
      <c r="X180" s="35">
        <v>44.238635155970982</v>
      </c>
      <c r="Y180" s="35">
        <v>43.832776117842812</v>
      </c>
      <c r="Z180" s="35">
        <v>43.426917079714642</v>
      </c>
      <c r="AA180" s="35">
        <v>43.021058041586464</v>
      </c>
      <c r="AB180" s="35">
        <v>42.615199003458294</v>
      </c>
      <c r="AC180" s="35">
        <v>42.331097676768572</v>
      </c>
      <c r="AD180" s="35">
        <v>42.04699635007885</v>
      </c>
      <c r="AE180" s="35">
        <v>41.762895023389127</v>
      </c>
      <c r="AF180" s="35">
        <v>41.478793696699405</v>
      </c>
      <c r="AG180" s="35">
        <v>41.194692370009683</v>
      </c>
      <c r="AH180" s="35">
        <v>40.910591043319954</v>
      </c>
      <c r="AI180" s="35">
        <v>40.626489716630232</v>
      </c>
      <c r="AJ180" s="35">
        <v>40.34238838994051</v>
      </c>
      <c r="AK180" s="35">
        <v>40.058287063250788</v>
      </c>
      <c r="AL180" s="35">
        <v>39.774185736561066</v>
      </c>
      <c r="AM180" s="35">
        <v>39.530670313684155</v>
      </c>
      <c r="AN180" s="35">
        <v>39.287154890807251</v>
      </c>
      <c r="AO180" s="35">
        <v>39.043639467930348</v>
      </c>
      <c r="AP180" s="35">
        <v>38.800124045053437</v>
      </c>
      <c r="AQ180" s="35">
        <v>38.556608622176533</v>
      </c>
      <c r="AR180" s="35">
        <v>38.556608622176533</v>
      </c>
      <c r="AS180" s="35">
        <v>38.556608622176533</v>
      </c>
      <c r="AT180" s="35">
        <v>38.556608622176533</v>
      </c>
      <c r="AU180" s="35">
        <v>38.556608622176533</v>
      </c>
      <c r="AV180" s="619">
        <v>38.556608622176533</v>
      </c>
    </row>
    <row r="181" spans="7:48" ht="14.1" customHeight="1">
      <c r="G181" s="19"/>
      <c r="H181" s="738"/>
      <c r="J181" s="736"/>
      <c r="K181" s="3" t="s">
        <v>45</v>
      </c>
      <c r="L181" s="36">
        <v>50.732379766021765</v>
      </c>
      <c r="M181" s="36">
        <v>50.453351677308646</v>
      </c>
      <c r="N181" s="36">
        <v>50.174323588595527</v>
      </c>
      <c r="O181" s="36">
        <v>49.895295499882408</v>
      </c>
      <c r="P181" s="36">
        <v>49.616267411169289</v>
      </c>
      <c r="Q181" s="36">
        <v>49.33723932245617</v>
      </c>
      <c r="R181" s="36">
        <v>49.058211233743052</v>
      </c>
      <c r="S181" s="36">
        <v>48.885721142538578</v>
      </c>
      <c r="T181" s="36">
        <v>48.713231051334098</v>
      </c>
      <c r="U181" s="36">
        <v>48.540740960129625</v>
      </c>
      <c r="V181" s="36">
        <v>48.368250868925152</v>
      </c>
      <c r="W181" s="36">
        <v>48.195760777720672</v>
      </c>
      <c r="X181" s="36">
        <v>48.023270686516199</v>
      </c>
      <c r="Y181" s="36">
        <v>47.850780595311726</v>
      </c>
      <c r="Z181" s="36">
        <v>47.678290504107245</v>
      </c>
      <c r="AA181" s="36">
        <v>47.505800412902772</v>
      </c>
      <c r="AB181" s="36">
        <v>47.333310321698299</v>
      </c>
      <c r="AC181" s="36">
        <v>47.216625848236447</v>
      </c>
      <c r="AD181" s="36">
        <v>47.099941374774595</v>
      </c>
      <c r="AE181" s="36">
        <v>46.983256901312743</v>
      </c>
      <c r="AF181" s="36">
        <v>46.86657242785089</v>
      </c>
      <c r="AG181" s="36">
        <v>46.749887954389038</v>
      </c>
      <c r="AH181" s="36">
        <v>46.633203480927186</v>
      </c>
      <c r="AI181" s="36">
        <v>46.516519007465334</v>
      </c>
      <c r="AJ181" s="36">
        <v>46.399834534003482</v>
      </c>
      <c r="AK181" s="36">
        <v>46.28315006054163</v>
      </c>
      <c r="AL181" s="36">
        <v>46.166465587079777</v>
      </c>
      <c r="AM181" s="36">
        <v>46.11573320731376</v>
      </c>
      <c r="AN181" s="36">
        <v>46.065000827547735</v>
      </c>
      <c r="AO181" s="36">
        <v>46.014268447781717</v>
      </c>
      <c r="AP181" s="36">
        <v>45.963536068015699</v>
      </c>
      <c r="AQ181" s="36">
        <v>45.912803688249681</v>
      </c>
      <c r="AR181" s="36">
        <v>45.862071308483664</v>
      </c>
      <c r="AS181" s="36">
        <v>45.811338928717646</v>
      </c>
      <c r="AT181" s="36">
        <v>45.760606548951621</v>
      </c>
      <c r="AU181" s="36">
        <v>45.709874169185603</v>
      </c>
      <c r="AV181" s="620">
        <v>45.659141789419586</v>
      </c>
    </row>
    <row r="182" spans="7:48" ht="14.1" customHeight="1" thickBot="1">
      <c r="G182" s="19"/>
      <c r="H182" s="738"/>
      <c r="J182" s="736"/>
      <c r="K182" s="63" t="s">
        <v>46</v>
      </c>
      <c r="L182" s="73">
        <v>50.732379766021765</v>
      </c>
      <c r="M182" s="73">
        <v>50.732379766021765</v>
      </c>
      <c r="N182" s="73">
        <v>50.732379766021765</v>
      </c>
      <c r="O182" s="73">
        <v>50.732379766021765</v>
      </c>
      <c r="P182" s="73">
        <v>50.732379766021765</v>
      </c>
      <c r="Q182" s="73">
        <v>50.732379766021765</v>
      </c>
      <c r="R182" s="73">
        <v>50.732379766021765</v>
      </c>
      <c r="S182" s="73">
        <v>50.732379766021765</v>
      </c>
      <c r="T182" s="73">
        <v>50.732379766021765</v>
      </c>
      <c r="U182" s="73">
        <v>50.732379766021765</v>
      </c>
      <c r="V182" s="73">
        <v>50.732379766021765</v>
      </c>
      <c r="W182" s="73">
        <v>50.732379766021765</v>
      </c>
      <c r="X182" s="73">
        <v>50.732379766021765</v>
      </c>
      <c r="Y182" s="73">
        <v>50.732379766021765</v>
      </c>
      <c r="Z182" s="73">
        <v>50.732379766021765</v>
      </c>
      <c r="AA182" s="73">
        <v>50.732379766021765</v>
      </c>
      <c r="AB182" s="73">
        <v>50.732379766021765</v>
      </c>
      <c r="AC182" s="73">
        <v>50.732379766021765</v>
      </c>
      <c r="AD182" s="73">
        <v>50.732379766021765</v>
      </c>
      <c r="AE182" s="73">
        <v>50.732379766021765</v>
      </c>
      <c r="AF182" s="73">
        <v>50.732379766021765</v>
      </c>
      <c r="AG182" s="73">
        <v>50.732379766021765</v>
      </c>
      <c r="AH182" s="73">
        <v>50.732379766021765</v>
      </c>
      <c r="AI182" s="73">
        <v>50.732379766021765</v>
      </c>
      <c r="AJ182" s="73">
        <v>50.732379766021765</v>
      </c>
      <c r="AK182" s="73">
        <v>50.732379766021765</v>
      </c>
      <c r="AL182" s="73">
        <v>50.732379766021765</v>
      </c>
      <c r="AM182" s="73">
        <v>50.732379766021765</v>
      </c>
      <c r="AN182" s="73">
        <v>50.732379766021765</v>
      </c>
      <c r="AO182" s="73">
        <v>50.732379766021765</v>
      </c>
      <c r="AP182" s="73">
        <v>50.732379766021765</v>
      </c>
      <c r="AQ182" s="73">
        <v>50.732379766021765</v>
      </c>
      <c r="AR182" s="73">
        <v>50.732379766021765</v>
      </c>
      <c r="AS182" s="73">
        <v>50.732379766021765</v>
      </c>
      <c r="AT182" s="73">
        <v>50.732379766021765</v>
      </c>
      <c r="AU182" s="73">
        <v>50.732379766021765</v>
      </c>
      <c r="AV182" s="621">
        <v>50.732379766021765</v>
      </c>
    </row>
    <row r="183" spans="7:48" ht="14.1" customHeight="1" thickTop="1">
      <c r="G183" s="19"/>
      <c r="H183" s="738"/>
      <c r="J183" s="736"/>
      <c r="K183" s="62" t="s">
        <v>47</v>
      </c>
      <c r="L183" s="74">
        <v>50.732379766021765</v>
      </c>
      <c r="M183" s="74">
        <v>50.055948035808143</v>
      </c>
      <c r="N183" s="74">
        <v>49.379516305594521</v>
      </c>
      <c r="O183" s="74">
        <v>48.703084575380899</v>
      </c>
      <c r="P183" s="74">
        <v>48.026652845167277</v>
      </c>
      <c r="Q183" s="74">
        <v>47.350221114953655</v>
      </c>
      <c r="R183" s="74">
        <v>46.673789384740033</v>
      </c>
      <c r="S183" s="74">
        <v>46.267930346611848</v>
      </c>
      <c r="T183" s="74">
        <v>45.862071308483678</v>
      </c>
      <c r="U183" s="74">
        <v>45.4562122703555</v>
      </c>
      <c r="V183" s="74">
        <v>45.05035323222733</v>
      </c>
      <c r="W183" s="74">
        <v>44.64449419409916</v>
      </c>
      <c r="X183" s="74">
        <v>44.238635155970982</v>
      </c>
      <c r="Y183" s="74">
        <v>43.832776117842812</v>
      </c>
      <c r="Z183" s="74">
        <v>43.426917079714642</v>
      </c>
      <c r="AA183" s="74">
        <v>43.021058041586464</v>
      </c>
      <c r="AB183" s="74">
        <v>42.615199003458294</v>
      </c>
      <c r="AC183" s="74">
        <v>42.331097676768572</v>
      </c>
      <c r="AD183" s="74">
        <v>42.04699635007885</v>
      </c>
      <c r="AE183" s="74">
        <v>41.762895023389127</v>
      </c>
      <c r="AF183" s="74">
        <v>41.478793696699405</v>
      </c>
      <c r="AG183" s="74">
        <v>41.194692370009683</v>
      </c>
      <c r="AH183" s="74">
        <v>40.910591043319954</v>
      </c>
      <c r="AI183" s="74">
        <v>40.626489716630232</v>
      </c>
      <c r="AJ183" s="74">
        <v>40.34238838994051</v>
      </c>
      <c r="AK183" s="74">
        <v>40.058287063250788</v>
      </c>
      <c r="AL183" s="74">
        <v>39.774185736561066</v>
      </c>
      <c r="AM183" s="74">
        <v>39.530670313684155</v>
      </c>
      <c r="AN183" s="74">
        <v>39.287154890807251</v>
      </c>
      <c r="AO183" s="74">
        <v>39.043639467930348</v>
      </c>
      <c r="AP183" s="74">
        <v>38.800124045053437</v>
      </c>
      <c r="AQ183" s="74">
        <v>38.556608622176533</v>
      </c>
      <c r="AR183" s="74">
        <v>38.556608622176533</v>
      </c>
      <c r="AS183" s="74">
        <v>38.556608622176533</v>
      </c>
      <c r="AT183" s="74">
        <v>38.556608622176533</v>
      </c>
      <c r="AU183" s="74">
        <v>38.556608622176533</v>
      </c>
      <c r="AV183" s="622">
        <v>38.556608622176533</v>
      </c>
    </row>
    <row r="184" spans="7:48" ht="14.1" customHeight="1">
      <c r="G184" s="19"/>
      <c r="H184" s="738"/>
      <c r="J184" s="736"/>
      <c r="K184" s="3" t="s">
        <v>48</v>
      </c>
      <c r="L184" s="36">
        <v>50.732379766021765</v>
      </c>
      <c r="M184" s="36">
        <v>50.453351677308646</v>
      </c>
      <c r="N184" s="36">
        <v>50.174323588595527</v>
      </c>
      <c r="O184" s="36">
        <v>49.895295499882408</v>
      </c>
      <c r="P184" s="36">
        <v>49.616267411169289</v>
      </c>
      <c r="Q184" s="36">
        <v>49.33723932245617</v>
      </c>
      <c r="R184" s="36">
        <v>49.058211233743052</v>
      </c>
      <c r="S184" s="36">
        <v>48.885721142538578</v>
      </c>
      <c r="T184" s="36">
        <v>48.713231051334098</v>
      </c>
      <c r="U184" s="36">
        <v>48.540740960129625</v>
      </c>
      <c r="V184" s="36">
        <v>48.368250868925152</v>
      </c>
      <c r="W184" s="36">
        <v>48.195760777720672</v>
      </c>
      <c r="X184" s="36">
        <v>48.023270686516199</v>
      </c>
      <c r="Y184" s="36">
        <v>47.850780595311726</v>
      </c>
      <c r="Z184" s="36">
        <v>47.678290504107245</v>
      </c>
      <c r="AA184" s="36">
        <v>47.505800412902772</v>
      </c>
      <c r="AB184" s="36">
        <v>47.333310321698299</v>
      </c>
      <c r="AC184" s="36">
        <v>47.216625848236447</v>
      </c>
      <c r="AD184" s="36">
        <v>47.099941374774595</v>
      </c>
      <c r="AE184" s="36">
        <v>46.983256901312743</v>
      </c>
      <c r="AF184" s="36">
        <v>46.86657242785089</v>
      </c>
      <c r="AG184" s="36">
        <v>46.749887954389038</v>
      </c>
      <c r="AH184" s="36">
        <v>46.633203480927186</v>
      </c>
      <c r="AI184" s="36">
        <v>46.516519007465334</v>
      </c>
      <c r="AJ184" s="36">
        <v>46.399834534003482</v>
      </c>
      <c r="AK184" s="36">
        <v>46.28315006054163</v>
      </c>
      <c r="AL184" s="36">
        <v>46.166465587079777</v>
      </c>
      <c r="AM184" s="36">
        <v>46.11573320731376</v>
      </c>
      <c r="AN184" s="36">
        <v>46.065000827547735</v>
      </c>
      <c r="AO184" s="36">
        <v>46.014268447781717</v>
      </c>
      <c r="AP184" s="36">
        <v>45.963536068015699</v>
      </c>
      <c r="AQ184" s="36">
        <v>45.912803688249681</v>
      </c>
      <c r="AR184" s="36">
        <v>45.862071308483664</v>
      </c>
      <c r="AS184" s="36">
        <v>45.811338928717646</v>
      </c>
      <c r="AT184" s="36">
        <v>45.760606548951621</v>
      </c>
      <c r="AU184" s="36">
        <v>45.709874169185603</v>
      </c>
      <c r="AV184" s="620">
        <v>45.659141789419586</v>
      </c>
    </row>
    <row r="185" spans="7:48" ht="14.1" customHeight="1" thickBot="1">
      <c r="G185" s="19"/>
      <c r="H185" s="738"/>
      <c r="J185" s="736"/>
      <c r="K185" s="63" t="s">
        <v>49</v>
      </c>
      <c r="L185" s="73">
        <v>50.732379766021765</v>
      </c>
      <c r="M185" s="73">
        <v>50.732379766021765</v>
      </c>
      <c r="N185" s="73">
        <v>50.732379766021765</v>
      </c>
      <c r="O185" s="73">
        <v>50.732379766021765</v>
      </c>
      <c r="P185" s="73">
        <v>50.732379766021765</v>
      </c>
      <c r="Q185" s="73">
        <v>50.732379766021765</v>
      </c>
      <c r="R185" s="73">
        <v>50.732379766021765</v>
      </c>
      <c r="S185" s="73">
        <v>50.732379766021765</v>
      </c>
      <c r="T185" s="73">
        <v>50.732379766021765</v>
      </c>
      <c r="U185" s="73">
        <v>50.732379766021765</v>
      </c>
      <c r="V185" s="73">
        <v>50.732379766021765</v>
      </c>
      <c r="W185" s="73">
        <v>50.732379766021765</v>
      </c>
      <c r="X185" s="73">
        <v>50.732379766021765</v>
      </c>
      <c r="Y185" s="73">
        <v>50.732379766021765</v>
      </c>
      <c r="Z185" s="73">
        <v>50.732379766021765</v>
      </c>
      <c r="AA185" s="73">
        <v>50.732379766021765</v>
      </c>
      <c r="AB185" s="73">
        <v>50.732379766021765</v>
      </c>
      <c r="AC185" s="73">
        <v>50.732379766021765</v>
      </c>
      <c r="AD185" s="73">
        <v>50.732379766021765</v>
      </c>
      <c r="AE185" s="73">
        <v>50.732379766021765</v>
      </c>
      <c r="AF185" s="73">
        <v>50.732379766021765</v>
      </c>
      <c r="AG185" s="73">
        <v>50.732379766021765</v>
      </c>
      <c r="AH185" s="73">
        <v>50.732379766021765</v>
      </c>
      <c r="AI185" s="73">
        <v>50.732379766021765</v>
      </c>
      <c r="AJ185" s="73">
        <v>50.732379766021765</v>
      </c>
      <c r="AK185" s="73">
        <v>50.732379766021765</v>
      </c>
      <c r="AL185" s="73">
        <v>50.732379766021765</v>
      </c>
      <c r="AM185" s="73">
        <v>50.732379766021765</v>
      </c>
      <c r="AN185" s="73">
        <v>50.732379766021765</v>
      </c>
      <c r="AO185" s="73">
        <v>50.732379766021765</v>
      </c>
      <c r="AP185" s="73">
        <v>50.732379766021765</v>
      </c>
      <c r="AQ185" s="73">
        <v>50.732379766021765</v>
      </c>
      <c r="AR185" s="73">
        <v>50.732379766021765</v>
      </c>
      <c r="AS185" s="73">
        <v>50.732379766021765</v>
      </c>
      <c r="AT185" s="73">
        <v>50.732379766021765</v>
      </c>
      <c r="AU185" s="73">
        <v>50.732379766021765</v>
      </c>
      <c r="AV185" s="621">
        <v>50.732379766021765</v>
      </c>
    </row>
    <row r="186" spans="7:48" ht="14.1" customHeight="1" thickTop="1">
      <c r="G186" s="19"/>
      <c r="H186" s="738"/>
      <c r="J186" s="736"/>
      <c r="K186" s="62" t="s">
        <v>50</v>
      </c>
      <c r="L186" s="74">
        <v>50.732379766021765</v>
      </c>
      <c r="M186" s="74">
        <v>50.055948035808143</v>
      </c>
      <c r="N186" s="74">
        <v>49.379516305594521</v>
      </c>
      <c r="O186" s="74">
        <v>48.703084575380899</v>
      </c>
      <c r="P186" s="74">
        <v>48.026652845167277</v>
      </c>
      <c r="Q186" s="74">
        <v>47.350221114953655</v>
      </c>
      <c r="R186" s="74">
        <v>46.673789384740033</v>
      </c>
      <c r="S186" s="74">
        <v>46.267930346611848</v>
      </c>
      <c r="T186" s="74">
        <v>45.862071308483678</v>
      </c>
      <c r="U186" s="74">
        <v>45.4562122703555</v>
      </c>
      <c r="V186" s="74">
        <v>45.05035323222733</v>
      </c>
      <c r="W186" s="74">
        <v>44.64449419409916</v>
      </c>
      <c r="X186" s="74">
        <v>44.238635155970982</v>
      </c>
      <c r="Y186" s="74">
        <v>43.832776117842812</v>
      </c>
      <c r="Z186" s="74">
        <v>43.426917079714642</v>
      </c>
      <c r="AA186" s="74">
        <v>43.021058041586464</v>
      </c>
      <c r="AB186" s="74">
        <v>42.615199003458294</v>
      </c>
      <c r="AC186" s="74">
        <v>42.331097676768572</v>
      </c>
      <c r="AD186" s="74">
        <v>42.04699635007885</v>
      </c>
      <c r="AE186" s="74">
        <v>41.762895023389127</v>
      </c>
      <c r="AF186" s="74">
        <v>41.478793696699405</v>
      </c>
      <c r="AG186" s="74">
        <v>41.194692370009683</v>
      </c>
      <c r="AH186" s="74">
        <v>40.910591043319954</v>
      </c>
      <c r="AI186" s="74">
        <v>40.626489716630232</v>
      </c>
      <c r="AJ186" s="74">
        <v>40.34238838994051</v>
      </c>
      <c r="AK186" s="74">
        <v>40.058287063250788</v>
      </c>
      <c r="AL186" s="74">
        <v>39.774185736561066</v>
      </c>
      <c r="AM186" s="74">
        <v>39.530670313684155</v>
      </c>
      <c r="AN186" s="74">
        <v>39.287154890807251</v>
      </c>
      <c r="AO186" s="74">
        <v>39.043639467930348</v>
      </c>
      <c r="AP186" s="74">
        <v>38.800124045053437</v>
      </c>
      <c r="AQ186" s="74">
        <v>38.556608622176533</v>
      </c>
      <c r="AR186" s="74">
        <v>38.556608622176533</v>
      </c>
      <c r="AS186" s="74">
        <v>38.556608622176533</v>
      </c>
      <c r="AT186" s="74">
        <v>38.556608622176533</v>
      </c>
      <c r="AU186" s="74">
        <v>38.556608622176533</v>
      </c>
      <c r="AV186" s="622">
        <v>38.556608622176533</v>
      </c>
    </row>
    <row r="187" spans="7:48" ht="14.1" customHeight="1">
      <c r="G187" s="19"/>
      <c r="H187" s="738"/>
      <c r="J187" s="736"/>
      <c r="K187" s="3" t="s">
        <v>51</v>
      </c>
      <c r="L187" s="36">
        <v>50.732379766021765</v>
      </c>
      <c r="M187" s="36">
        <v>50.453351677308646</v>
      </c>
      <c r="N187" s="36">
        <v>50.174323588595527</v>
      </c>
      <c r="O187" s="36">
        <v>49.895295499882408</v>
      </c>
      <c r="P187" s="36">
        <v>49.616267411169289</v>
      </c>
      <c r="Q187" s="36">
        <v>49.33723932245617</v>
      </c>
      <c r="R187" s="36">
        <v>49.058211233743052</v>
      </c>
      <c r="S187" s="36">
        <v>48.885721142538578</v>
      </c>
      <c r="T187" s="36">
        <v>48.713231051334098</v>
      </c>
      <c r="U187" s="36">
        <v>48.540740960129625</v>
      </c>
      <c r="V187" s="36">
        <v>48.368250868925152</v>
      </c>
      <c r="W187" s="36">
        <v>48.195760777720672</v>
      </c>
      <c r="X187" s="36">
        <v>48.023270686516199</v>
      </c>
      <c r="Y187" s="36">
        <v>47.850780595311726</v>
      </c>
      <c r="Z187" s="36">
        <v>47.678290504107245</v>
      </c>
      <c r="AA187" s="36">
        <v>47.505800412902772</v>
      </c>
      <c r="AB187" s="36">
        <v>47.333310321698299</v>
      </c>
      <c r="AC187" s="36">
        <v>47.216625848236447</v>
      </c>
      <c r="AD187" s="36">
        <v>47.099941374774595</v>
      </c>
      <c r="AE187" s="36">
        <v>46.983256901312743</v>
      </c>
      <c r="AF187" s="36">
        <v>46.86657242785089</v>
      </c>
      <c r="AG187" s="36">
        <v>46.749887954389038</v>
      </c>
      <c r="AH187" s="36">
        <v>46.633203480927186</v>
      </c>
      <c r="AI187" s="36">
        <v>46.516519007465334</v>
      </c>
      <c r="AJ187" s="36">
        <v>46.399834534003482</v>
      </c>
      <c r="AK187" s="36">
        <v>46.28315006054163</v>
      </c>
      <c r="AL187" s="36">
        <v>46.166465587079777</v>
      </c>
      <c r="AM187" s="36">
        <v>46.11573320731376</v>
      </c>
      <c r="AN187" s="36">
        <v>46.065000827547735</v>
      </c>
      <c r="AO187" s="36">
        <v>46.014268447781717</v>
      </c>
      <c r="AP187" s="36">
        <v>45.963536068015699</v>
      </c>
      <c r="AQ187" s="36">
        <v>45.912803688249681</v>
      </c>
      <c r="AR187" s="36">
        <v>45.862071308483664</v>
      </c>
      <c r="AS187" s="36">
        <v>45.811338928717646</v>
      </c>
      <c r="AT187" s="36">
        <v>45.760606548951621</v>
      </c>
      <c r="AU187" s="36">
        <v>45.709874169185603</v>
      </c>
      <c r="AV187" s="620">
        <v>45.659141789419586</v>
      </c>
    </row>
    <row r="188" spans="7:48" ht="14.1" customHeight="1" thickBot="1">
      <c r="G188" s="19"/>
      <c r="H188" s="738"/>
      <c r="J188" s="736"/>
      <c r="K188" s="63" t="s">
        <v>52</v>
      </c>
      <c r="L188" s="73">
        <v>50.732379766021765</v>
      </c>
      <c r="M188" s="73">
        <v>50.732379766021765</v>
      </c>
      <c r="N188" s="73">
        <v>50.732379766021765</v>
      </c>
      <c r="O188" s="73">
        <v>50.732379766021765</v>
      </c>
      <c r="P188" s="73">
        <v>50.732379766021765</v>
      </c>
      <c r="Q188" s="73">
        <v>50.732379766021765</v>
      </c>
      <c r="R188" s="73">
        <v>50.732379766021765</v>
      </c>
      <c r="S188" s="73">
        <v>50.732379766021765</v>
      </c>
      <c r="T188" s="73">
        <v>50.732379766021765</v>
      </c>
      <c r="U188" s="73">
        <v>50.732379766021765</v>
      </c>
      <c r="V188" s="73">
        <v>50.732379766021765</v>
      </c>
      <c r="W188" s="73">
        <v>50.732379766021765</v>
      </c>
      <c r="X188" s="73">
        <v>50.732379766021765</v>
      </c>
      <c r="Y188" s="73">
        <v>50.732379766021765</v>
      </c>
      <c r="Z188" s="73">
        <v>50.732379766021765</v>
      </c>
      <c r="AA188" s="73">
        <v>50.732379766021765</v>
      </c>
      <c r="AB188" s="73">
        <v>50.732379766021765</v>
      </c>
      <c r="AC188" s="73">
        <v>50.732379766021765</v>
      </c>
      <c r="AD188" s="73">
        <v>50.732379766021765</v>
      </c>
      <c r="AE188" s="73">
        <v>50.732379766021765</v>
      </c>
      <c r="AF188" s="73">
        <v>50.732379766021765</v>
      </c>
      <c r="AG188" s="73">
        <v>50.732379766021765</v>
      </c>
      <c r="AH188" s="73">
        <v>50.732379766021765</v>
      </c>
      <c r="AI188" s="73">
        <v>50.732379766021765</v>
      </c>
      <c r="AJ188" s="73">
        <v>50.732379766021765</v>
      </c>
      <c r="AK188" s="73">
        <v>50.732379766021765</v>
      </c>
      <c r="AL188" s="73">
        <v>50.732379766021765</v>
      </c>
      <c r="AM188" s="73">
        <v>50.732379766021765</v>
      </c>
      <c r="AN188" s="73">
        <v>50.732379766021765</v>
      </c>
      <c r="AO188" s="73">
        <v>50.732379766021765</v>
      </c>
      <c r="AP188" s="73">
        <v>50.732379766021765</v>
      </c>
      <c r="AQ188" s="73">
        <v>50.732379766021765</v>
      </c>
      <c r="AR188" s="73">
        <v>50.732379766021765</v>
      </c>
      <c r="AS188" s="73">
        <v>50.732379766021765</v>
      </c>
      <c r="AT188" s="73">
        <v>50.732379766021765</v>
      </c>
      <c r="AU188" s="73">
        <v>50.732379766021765</v>
      </c>
      <c r="AV188" s="621">
        <v>50.732379766021765</v>
      </c>
    </row>
    <row r="189" spans="7:48" ht="14.1" customHeight="1" thickTop="1">
      <c r="G189" s="19"/>
      <c r="H189" s="738"/>
      <c r="J189" s="736"/>
      <c r="K189" s="62" t="s">
        <v>53</v>
      </c>
      <c r="L189" s="74">
        <v>50.732379766021765</v>
      </c>
      <c r="M189" s="74">
        <v>50.055948035808143</v>
      </c>
      <c r="N189" s="74">
        <v>49.379516305594521</v>
      </c>
      <c r="O189" s="74">
        <v>48.703084575380899</v>
      </c>
      <c r="P189" s="74">
        <v>48.026652845167277</v>
      </c>
      <c r="Q189" s="74">
        <v>47.350221114953655</v>
      </c>
      <c r="R189" s="74">
        <v>46.673789384740033</v>
      </c>
      <c r="S189" s="74">
        <v>46.267930346611848</v>
      </c>
      <c r="T189" s="74">
        <v>45.862071308483678</v>
      </c>
      <c r="U189" s="74">
        <v>45.4562122703555</v>
      </c>
      <c r="V189" s="74">
        <v>45.05035323222733</v>
      </c>
      <c r="W189" s="74">
        <v>44.64449419409916</v>
      </c>
      <c r="X189" s="74">
        <v>44.238635155970982</v>
      </c>
      <c r="Y189" s="74">
        <v>43.832776117842812</v>
      </c>
      <c r="Z189" s="74">
        <v>43.426917079714642</v>
      </c>
      <c r="AA189" s="74">
        <v>43.021058041586464</v>
      </c>
      <c r="AB189" s="74">
        <v>42.615199003458294</v>
      </c>
      <c r="AC189" s="74">
        <v>42.331097676768572</v>
      </c>
      <c r="AD189" s="74">
        <v>42.04699635007885</v>
      </c>
      <c r="AE189" s="74">
        <v>41.762895023389127</v>
      </c>
      <c r="AF189" s="74">
        <v>41.478793696699405</v>
      </c>
      <c r="AG189" s="74">
        <v>41.194692370009683</v>
      </c>
      <c r="AH189" s="74">
        <v>40.910591043319954</v>
      </c>
      <c r="AI189" s="74">
        <v>40.626489716630232</v>
      </c>
      <c r="AJ189" s="74">
        <v>40.34238838994051</v>
      </c>
      <c r="AK189" s="74">
        <v>40.058287063250788</v>
      </c>
      <c r="AL189" s="74">
        <v>39.774185736561066</v>
      </c>
      <c r="AM189" s="74">
        <v>39.530670313684155</v>
      </c>
      <c r="AN189" s="74">
        <v>39.287154890807251</v>
      </c>
      <c r="AO189" s="74">
        <v>39.043639467930348</v>
      </c>
      <c r="AP189" s="74">
        <v>38.800124045053437</v>
      </c>
      <c r="AQ189" s="74">
        <v>38.556608622176533</v>
      </c>
      <c r="AR189" s="74">
        <v>38.556608622176533</v>
      </c>
      <c r="AS189" s="74">
        <v>38.556608622176533</v>
      </c>
      <c r="AT189" s="74">
        <v>38.556608622176533</v>
      </c>
      <c r="AU189" s="74">
        <v>38.556608622176533</v>
      </c>
      <c r="AV189" s="622">
        <v>38.556608622176533</v>
      </c>
    </row>
    <row r="190" spans="7:48" ht="14.1" customHeight="1">
      <c r="G190" s="19"/>
      <c r="H190" s="738"/>
      <c r="J190" s="736"/>
      <c r="K190" s="3" t="s">
        <v>54</v>
      </c>
      <c r="L190" s="36">
        <v>50.732379766021765</v>
      </c>
      <c r="M190" s="36">
        <v>50.453351677308646</v>
      </c>
      <c r="N190" s="36">
        <v>50.174323588595527</v>
      </c>
      <c r="O190" s="36">
        <v>49.895295499882408</v>
      </c>
      <c r="P190" s="36">
        <v>49.616267411169289</v>
      </c>
      <c r="Q190" s="36">
        <v>49.33723932245617</v>
      </c>
      <c r="R190" s="36">
        <v>49.058211233743052</v>
      </c>
      <c r="S190" s="36">
        <v>48.885721142538578</v>
      </c>
      <c r="T190" s="36">
        <v>48.713231051334098</v>
      </c>
      <c r="U190" s="36">
        <v>48.540740960129625</v>
      </c>
      <c r="V190" s="36">
        <v>48.368250868925152</v>
      </c>
      <c r="W190" s="36">
        <v>48.195760777720672</v>
      </c>
      <c r="X190" s="36">
        <v>48.023270686516199</v>
      </c>
      <c r="Y190" s="36">
        <v>47.850780595311726</v>
      </c>
      <c r="Z190" s="36">
        <v>47.678290504107245</v>
      </c>
      <c r="AA190" s="36">
        <v>47.505800412902772</v>
      </c>
      <c r="AB190" s="36">
        <v>47.333310321698299</v>
      </c>
      <c r="AC190" s="36">
        <v>47.216625848236447</v>
      </c>
      <c r="AD190" s="36">
        <v>47.099941374774595</v>
      </c>
      <c r="AE190" s="36">
        <v>46.983256901312743</v>
      </c>
      <c r="AF190" s="36">
        <v>46.86657242785089</v>
      </c>
      <c r="AG190" s="36">
        <v>46.749887954389038</v>
      </c>
      <c r="AH190" s="36">
        <v>46.633203480927186</v>
      </c>
      <c r="AI190" s="36">
        <v>46.516519007465334</v>
      </c>
      <c r="AJ190" s="36">
        <v>46.399834534003482</v>
      </c>
      <c r="AK190" s="36">
        <v>46.28315006054163</v>
      </c>
      <c r="AL190" s="36">
        <v>46.166465587079777</v>
      </c>
      <c r="AM190" s="36">
        <v>46.11573320731376</v>
      </c>
      <c r="AN190" s="36">
        <v>46.065000827547735</v>
      </c>
      <c r="AO190" s="36">
        <v>46.014268447781717</v>
      </c>
      <c r="AP190" s="36">
        <v>45.963536068015699</v>
      </c>
      <c r="AQ190" s="36">
        <v>45.912803688249681</v>
      </c>
      <c r="AR190" s="36">
        <v>45.862071308483664</v>
      </c>
      <c r="AS190" s="36">
        <v>45.811338928717646</v>
      </c>
      <c r="AT190" s="36">
        <v>45.760606548951621</v>
      </c>
      <c r="AU190" s="36">
        <v>45.709874169185603</v>
      </c>
      <c r="AV190" s="620">
        <v>45.659141789419586</v>
      </c>
    </row>
    <row r="191" spans="7:48" ht="14.1" customHeight="1" thickBot="1">
      <c r="G191" s="19"/>
      <c r="H191" s="738"/>
      <c r="J191" s="736"/>
      <c r="K191" s="63" t="s">
        <v>55</v>
      </c>
      <c r="L191" s="73">
        <v>50.732379766021765</v>
      </c>
      <c r="M191" s="73">
        <v>50.732379766021765</v>
      </c>
      <c r="N191" s="73">
        <v>50.732379766021765</v>
      </c>
      <c r="O191" s="73">
        <v>50.732379766021765</v>
      </c>
      <c r="P191" s="73">
        <v>50.732379766021765</v>
      </c>
      <c r="Q191" s="73">
        <v>50.732379766021765</v>
      </c>
      <c r="R191" s="73">
        <v>50.732379766021765</v>
      </c>
      <c r="S191" s="73">
        <v>50.732379766021765</v>
      </c>
      <c r="T191" s="73">
        <v>50.732379766021765</v>
      </c>
      <c r="U191" s="73">
        <v>50.732379766021765</v>
      </c>
      <c r="V191" s="73">
        <v>50.732379766021765</v>
      </c>
      <c r="W191" s="73">
        <v>50.732379766021765</v>
      </c>
      <c r="X191" s="73">
        <v>50.732379766021765</v>
      </c>
      <c r="Y191" s="73">
        <v>50.732379766021765</v>
      </c>
      <c r="Z191" s="73">
        <v>50.732379766021765</v>
      </c>
      <c r="AA191" s="73">
        <v>50.732379766021765</v>
      </c>
      <c r="AB191" s="73">
        <v>50.732379766021765</v>
      </c>
      <c r="AC191" s="73">
        <v>50.732379766021765</v>
      </c>
      <c r="AD191" s="73">
        <v>50.732379766021765</v>
      </c>
      <c r="AE191" s="73">
        <v>50.732379766021765</v>
      </c>
      <c r="AF191" s="73">
        <v>50.732379766021765</v>
      </c>
      <c r="AG191" s="73">
        <v>50.732379766021765</v>
      </c>
      <c r="AH191" s="73">
        <v>50.732379766021765</v>
      </c>
      <c r="AI191" s="73">
        <v>50.732379766021765</v>
      </c>
      <c r="AJ191" s="73">
        <v>50.732379766021765</v>
      </c>
      <c r="AK191" s="73">
        <v>50.732379766021765</v>
      </c>
      <c r="AL191" s="73">
        <v>50.732379766021765</v>
      </c>
      <c r="AM191" s="73">
        <v>50.732379766021765</v>
      </c>
      <c r="AN191" s="73">
        <v>50.732379766021765</v>
      </c>
      <c r="AO191" s="73">
        <v>50.732379766021765</v>
      </c>
      <c r="AP191" s="73">
        <v>50.732379766021765</v>
      </c>
      <c r="AQ191" s="73">
        <v>50.732379766021765</v>
      </c>
      <c r="AR191" s="73">
        <v>50.732379766021765</v>
      </c>
      <c r="AS191" s="73">
        <v>50.732379766021765</v>
      </c>
      <c r="AT191" s="73">
        <v>50.732379766021765</v>
      </c>
      <c r="AU191" s="73">
        <v>50.732379766021765</v>
      </c>
      <c r="AV191" s="621">
        <v>50.732379766021765</v>
      </c>
    </row>
    <row r="192" spans="7:48" ht="14.1" customHeight="1" thickTop="1">
      <c r="G192" s="19"/>
      <c r="H192" s="738"/>
      <c r="J192" s="736"/>
      <c r="K192" s="62" t="s">
        <v>56</v>
      </c>
      <c r="L192" s="74">
        <v>50.732379766021765</v>
      </c>
      <c r="M192" s="74">
        <v>50.055948035808143</v>
      </c>
      <c r="N192" s="74">
        <v>49.379516305594521</v>
      </c>
      <c r="O192" s="74">
        <v>48.703084575380899</v>
      </c>
      <c r="P192" s="74">
        <v>48.026652845167277</v>
      </c>
      <c r="Q192" s="74">
        <v>47.350221114953655</v>
      </c>
      <c r="R192" s="74">
        <v>46.673789384740033</v>
      </c>
      <c r="S192" s="74">
        <v>46.267930346611848</v>
      </c>
      <c r="T192" s="74">
        <v>45.862071308483678</v>
      </c>
      <c r="U192" s="74">
        <v>45.4562122703555</v>
      </c>
      <c r="V192" s="74">
        <v>45.05035323222733</v>
      </c>
      <c r="W192" s="74">
        <v>44.64449419409916</v>
      </c>
      <c r="X192" s="74">
        <v>44.238635155970982</v>
      </c>
      <c r="Y192" s="74">
        <v>43.832776117842812</v>
      </c>
      <c r="Z192" s="74">
        <v>43.426917079714642</v>
      </c>
      <c r="AA192" s="74">
        <v>43.021058041586464</v>
      </c>
      <c r="AB192" s="74">
        <v>42.615199003458294</v>
      </c>
      <c r="AC192" s="74">
        <v>42.331097676768572</v>
      </c>
      <c r="AD192" s="74">
        <v>42.04699635007885</v>
      </c>
      <c r="AE192" s="74">
        <v>41.762895023389127</v>
      </c>
      <c r="AF192" s="74">
        <v>41.478793696699405</v>
      </c>
      <c r="AG192" s="74">
        <v>41.194692370009683</v>
      </c>
      <c r="AH192" s="74">
        <v>40.910591043319954</v>
      </c>
      <c r="AI192" s="74">
        <v>40.626489716630232</v>
      </c>
      <c r="AJ192" s="74">
        <v>40.34238838994051</v>
      </c>
      <c r="AK192" s="74">
        <v>40.058287063250788</v>
      </c>
      <c r="AL192" s="74">
        <v>39.774185736561066</v>
      </c>
      <c r="AM192" s="74">
        <v>39.530670313684155</v>
      </c>
      <c r="AN192" s="74">
        <v>39.287154890807251</v>
      </c>
      <c r="AO192" s="74">
        <v>39.043639467930348</v>
      </c>
      <c r="AP192" s="74">
        <v>38.800124045053437</v>
      </c>
      <c r="AQ192" s="74">
        <v>38.556608622176533</v>
      </c>
      <c r="AR192" s="74">
        <v>38.556608622176533</v>
      </c>
      <c r="AS192" s="74">
        <v>38.556608622176533</v>
      </c>
      <c r="AT192" s="74">
        <v>38.556608622176533</v>
      </c>
      <c r="AU192" s="74">
        <v>38.556608622176533</v>
      </c>
      <c r="AV192" s="622">
        <v>38.556608622176533</v>
      </c>
    </row>
    <row r="193" spans="7:48" ht="14.1" customHeight="1">
      <c r="G193" s="19"/>
      <c r="H193" s="738"/>
      <c r="J193" s="736"/>
      <c r="K193" s="3" t="s">
        <v>57</v>
      </c>
      <c r="L193" s="36">
        <v>50.732379766021765</v>
      </c>
      <c r="M193" s="36">
        <v>50.453351677308646</v>
      </c>
      <c r="N193" s="36">
        <v>50.174323588595527</v>
      </c>
      <c r="O193" s="36">
        <v>49.895295499882408</v>
      </c>
      <c r="P193" s="36">
        <v>49.616267411169289</v>
      </c>
      <c r="Q193" s="36">
        <v>49.33723932245617</v>
      </c>
      <c r="R193" s="36">
        <v>49.058211233743052</v>
      </c>
      <c r="S193" s="36">
        <v>48.885721142538578</v>
      </c>
      <c r="T193" s="36">
        <v>48.713231051334098</v>
      </c>
      <c r="U193" s="36">
        <v>48.540740960129625</v>
      </c>
      <c r="V193" s="36">
        <v>48.368250868925152</v>
      </c>
      <c r="W193" s="36">
        <v>48.195760777720672</v>
      </c>
      <c r="X193" s="36">
        <v>48.023270686516199</v>
      </c>
      <c r="Y193" s="36">
        <v>47.850780595311726</v>
      </c>
      <c r="Z193" s="36">
        <v>47.678290504107245</v>
      </c>
      <c r="AA193" s="36">
        <v>47.505800412902772</v>
      </c>
      <c r="AB193" s="36">
        <v>47.333310321698299</v>
      </c>
      <c r="AC193" s="36">
        <v>47.216625848236447</v>
      </c>
      <c r="AD193" s="36">
        <v>47.099941374774595</v>
      </c>
      <c r="AE193" s="36">
        <v>46.983256901312743</v>
      </c>
      <c r="AF193" s="36">
        <v>46.86657242785089</v>
      </c>
      <c r="AG193" s="36">
        <v>46.749887954389038</v>
      </c>
      <c r="AH193" s="36">
        <v>46.633203480927186</v>
      </c>
      <c r="AI193" s="36">
        <v>46.516519007465334</v>
      </c>
      <c r="AJ193" s="36">
        <v>46.399834534003482</v>
      </c>
      <c r="AK193" s="36">
        <v>46.28315006054163</v>
      </c>
      <c r="AL193" s="36">
        <v>46.166465587079777</v>
      </c>
      <c r="AM193" s="36">
        <v>46.11573320731376</v>
      </c>
      <c r="AN193" s="36">
        <v>46.065000827547735</v>
      </c>
      <c r="AO193" s="36">
        <v>46.014268447781717</v>
      </c>
      <c r="AP193" s="36">
        <v>45.963536068015699</v>
      </c>
      <c r="AQ193" s="36">
        <v>45.912803688249681</v>
      </c>
      <c r="AR193" s="36">
        <v>45.862071308483664</v>
      </c>
      <c r="AS193" s="36">
        <v>45.811338928717646</v>
      </c>
      <c r="AT193" s="36">
        <v>45.760606548951621</v>
      </c>
      <c r="AU193" s="36">
        <v>45.709874169185603</v>
      </c>
      <c r="AV193" s="620">
        <v>45.659141789419586</v>
      </c>
    </row>
    <row r="194" spans="7:48" ht="14.1" customHeight="1" thickBot="1">
      <c r="G194" s="19"/>
      <c r="H194" s="738"/>
      <c r="J194" s="737"/>
      <c r="K194" s="63" t="s">
        <v>58</v>
      </c>
      <c r="L194" s="73">
        <v>50.732379766021765</v>
      </c>
      <c r="M194" s="73">
        <v>50.732379766021765</v>
      </c>
      <c r="N194" s="73">
        <v>50.732379766021765</v>
      </c>
      <c r="O194" s="73">
        <v>50.732379766021765</v>
      </c>
      <c r="P194" s="73">
        <v>50.732379766021765</v>
      </c>
      <c r="Q194" s="73">
        <v>50.732379766021765</v>
      </c>
      <c r="R194" s="73">
        <v>50.732379766021765</v>
      </c>
      <c r="S194" s="73">
        <v>50.732379766021765</v>
      </c>
      <c r="T194" s="73">
        <v>50.732379766021765</v>
      </c>
      <c r="U194" s="73">
        <v>50.732379766021765</v>
      </c>
      <c r="V194" s="73">
        <v>50.732379766021765</v>
      </c>
      <c r="W194" s="73">
        <v>50.732379766021765</v>
      </c>
      <c r="X194" s="73">
        <v>50.732379766021765</v>
      </c>
      <c r="Y194" s="73">
        <v>50.732379766021765</v>
      </c>
      <c r="Z194" s="73">
        <v>50.732379766021765</v>
      </c>
      <c r="AA194" s="73">
        <v>50.732379766021765</v>
      </c>
      <c r="AB194" s="73">
        <v>50.732379766021765</v>
      </c>
      <c r="AC194" s="73">
        <v>50.732379766021765</v>
      </c>
      <c r="AD194" s="73">
        <v>50.732379766021765</v>
      </c>
      <c r="AE194" s="73">
        <v>50.732379766021765</v>
      </c>
      <c r="AF194" s="73">
        <v>50.732379766021765</v>
      </c>
      <c r="AG194" s="73">
        <v>50.732379766021765</v>
      </c>
      <c r="AH194" s="73">
        <v>50.732379766021765</v>
      </c>
      <c r="AI194" s="73">
        <v>50.732379766021765</v>
      </c>
      <c r="AJ194" s="73">
        <v>50.732379766021765</v>
      </c>
      <c r="AK194" s="73">
        <v>50.732379766021765</v>
      </c>
      <c r="AL194" s="73">
        <v>50.732379766021765</v>
      </c>
      <c r="AM194" s="73">
        <v>50.732379766021765</v>
      </c>
      <c r="AN194" s="73">
        <v>50.732379766021765</v>
      </c>
      <c r="AO194" s="73">
        <v>50.732379766021765</v>
      </c>
      <c r="AP194" s="73">
        <v>50.732379766021765</v>
      </c>
      <c r="AQ194" s="73">
        <v>50.732379766021765</v>
      </c>
      <c r="AR194" s="73">
        <v>50.732379766021765</v>
      </c>
      <c r="AS194" s="73">
        <v>50.732379766021765</v>
      </c>
      <c r="AT194" s="73">
        <v>50.732379766021765</v>
      </c>
      <c r="AU194" s="73">
        <v>50.732379766021765</v>
      </c>
      <c r="AV194" s="621">
        <v>50.732379766021765</v>
      </c>
    </row>
    <row r="195" spans="7:48" ht="14.1" customHeight="1" thickTop="1">
      <c r="G195" s="19"/>
      <c r="H195" s="738"/>
      <c r="AV195" s="20"/>
    </row>
    <row r="196" spans="7:48" ht="14.1" customHeight="1">
      <c r="G196" s="19"/>
      <c r="H196" s="738"/>
      <c r="J196" s="735" t="s">
        <v>543</v>
      </c>
      <c r="K196" s="62" t="s">
        <v>44</v>
      </c>
      <c r="L196" s="164">
        <v>0</v>
      </c>
      <c r="M196" s="164">
        <v>0</v>
      </c>
      <c r="N196" s="164">
        <v>0</v>
      </c>
      <c r="O196" s="164">
        <v>0</v>
      </c>
      <c r="P196" s="164">
        <v>0</v>
      </c>
      <c r="Q196" s="164">
        <v>0</v>
      </c>
      <c r="R196" s="164">
        <v>0</v>
      </c>
      <c r="S196" s="164">
        <v>0</v>
      </c>
      <c r="T196" s="164">
        <v>0</v>
      </c>
      <c r="U196" s="164">
        <v>0</v>
      </c>
      <c r="V196" s="164">
        <v>0</v>
      </c>
      <c r="W196" s="164">
        <v>0</v>
      </c>
      <c r="X196" s="164">
        <v>0</v>
      </c>
      <c r="Y196" s="164">
        <v>0</v>
      </c>
      <c r="Z196" s="164">
        <v>0</v>
      </c>
      <c r="AA196" s="164">
        <v>0</v>
      </c>
      <c r="AB196" s="164">
        <v>0</v>
      </c>
      <c r="AC196" s="164">
        <v>0</v>
      </c>
      <c r="AD196" s="164">
        <v>0</v>
      </c>
      <c r="AE196" s="164">
        <v>0</v>
      </c>
      <c r="AF196" s="164">
        <v>0</v>
      </c>
      <c r="AG196" s="164">
        <v>0</v>
      </c>
      <c r="AH196" s="164">
        <v>0</v>
      </c>
      <c r="AI196" s="164">
        <v>0</v>
      </c>
      <c r="AJ196" s="164">
        <v>0</v>
      </c>
      <c r="AK196" s="164">
        <v>0</v>
      </c>
      <c r="AL196" s="164">
        <v>0</v>
      </c>
      <c r="AM196" s="164">
        <v>0</v>
      </c>
      <c r="AN196" s="164">
        <v>0</v>
      </c>
      <c r="AO196" s="164">
        <v>0</v>
      </c>
      <c r="AP196" s="164">
        <v>0</v>
      </c>
      <c r="AQ196" s="164">
        <v>0</v>
      </c>
      <c r="AR196" s="164">
        <v>0</v>
      </c>
      <c r="AS196" s="164">
        <v>0</v>
      </c>
      <c r="AT196" s="164">
        <v>0</v>
      </c>
      <c r="AU196" s="164">
        <v>0</v>
      </c>
      <c r="AV196" s="653">
        <v>0</v>
      </c>
    </row>
    <row r="197" spans="7:48" ht="14.1" customHeight="1">
      <c r="G197" s="19"/>
      <c r="H197" s="738"/>
      <c r="J197" s="736"/>
      <c r="K197" s="3" t="s">
        <v>45</v>
      </c>
      <c r="L197" s="165">
        <v>0</v>
      </c>
      <c r="M197" s="165">
        <v>0</v>
      </c>
      <c r="N197" s="165">
        <v>0</v>
      </c>
      <c r="O197" s="165">
        <v>0</v>
      </c>
      <c r="P197" s="165">
        <v>0</v>
      </c>
      <c r="Q197" s="165">
        <v>0</v>
      </c>
      <c r="R197" s="165">
        <v>0</v>
      </c>
      <c r="S197" s="165">
        <v>0</v>
      </c>
      <c r="T197" s="165">
        <v>0</v>
      </c>
      <c r="U197" s="165">
        <v>0</v>
      </c>
      <c r="V197" s="165">
        <v>0</v>
      </c>
      <c r="W197" s="165">
        <v>0</v>
      </c>
      <c r="X197" s="165">
        <v>0</v>
      </c>
      <c r="Y197" s="165">
        <v>0</v>
      </c>
      <c r="Z197" s="165">
        <v>0</v>
      </c>
      <c r="AA197" s="165">
        <v>0</v>
      </c>
      <c r="AB197" s="165">
        <v>0</v>
      </c>
      <c r="AC197" s="165">
        <v>0</v>
      </c>
      <c r="AD197" s="165">
        <v>0</v>
      </c>
      <c r="AE197" s="165">
        <v>0</v>
      </c>
      <c r="AF197" s="165">
        <v>0</v>
      </c>
      <c r="AG197" s="165">
        <v>0</v>
      </c>
      <c r="AH197" s="165">
        <v>0</v>
      </c>
      <c r="AI197" s="165">
        <v>0</v>
      </c>
      <c r="AJ197" s="165">
        <v>0</v>
      </c>
      <c r="AK197" s="165">
        <v>0</v>
      </c>
      <c r="AL197" s="165">
        <v>0</v>
      </c>
      <c r="AM197" s="165">
        <v>0</v>
      </c>
      <c r="AN197" s="165">
        <v>0</v>
      </c>
      <c r="AO197" s="165">
        <v>0</v>
      </c>
      <c r="AP197" s="165">
        <v>0</v>
      </c>
      <c r="AQ197" s="165">
        <v>0</v>
      </c>
      <c r="AR197" s="165">
        <v>0</v>
      </c>
      <c r="AS197" s="165">
        <v>0</v>
      </c>
      <c r="AT197" s="165">
        <v>0</v>
      </c>
      <c r="AU197" s="165">
        <v>0</v>
      </c>
      <c r="AV197" s="488">
        <v>0</v>
      </c>
    </row>
    <row r="198" spans="7:48" ht="14.1" customHeight="1" thickBot="1">
      <c r="G198" s="19"/>
      <c r="H198" s="738"/>
      <c r="J198" s="736"/>
      <c r="K198" s="63" t="s">
        <v>46</v>
      </c>
      <c r="L198" s="166">
        <v>0</v>
      </c>
      <c r="M198" s="166">
        <v>0</v>
      </c>
      <c r="N198" s="166">
        <v>0</v>
      </c>
      <c r="O198" s="166">
        <v>0</v>
      </c>
      <c r="P198" s="166">
        <v>0</v>
      </c>
      <c r="Q198" s="166">
        <v>0</v>
      </c>
      <c r="R198" s="166">
        <v>0</v>
      </c>
      <c r="S198" s="166">
        <v>0</v>
      </c>
      <c r="T198" s="166">
        <v>0</v>
      </c>
      <c r="U198" s="166">
        <v>0</v>
      </c>
      <c r="V198" s="166">
        <v>0</v>
      </c>
      <c r="W198" s="166">
        <v>0</v>
      </c>
      <c r="X198" s="166">
        <v>0</v>
      </c>
      <c r="Y198" s="166">
        <v>0</v>
      </c>
      <c r="Z198" s="166">
        <v>0</v>
      </c>
      <c r="AA198" s="166">
        <v>0</v>
      </c>
      <c r="AB198" s="166">
        <v>0</v>
      </c>
      <c r="AC198" s="166">
        <v>0</v>
      </c>
      <c r="AD198" s="166">
        <v>0</v>
      </c>
      <c r="AE198" s="166">
        <v>0</v>
      </c>
      <c r="AF198" s="166">
        <v>0</v>
      </c>
      <c r="AG198" s="166">
        <v>0</v>
      </c>
      <c r="AH198" s="166">
        <v>0</v>
      </c>
      <c r="AI198" s="166">
        <v>0</v>
      </c>
      <c r="AJ198" s="166">
        <v>0</v>
      </c>
      <c r="AK198" s="166">
        <v>0</v>
      </c>
      <c r="AL198" s="166">
        <v>0</v>
      </c>
      <c r="AM198" s="166">
        <v>0</v>
      </c>
      <c r="AN198" s="166">
        <v>0</v>
      </c>
      <c r="AO198" s="166">
        <v>0</v>
      </c>
      <c r="AP198" s="166">
        <v>0</v>
      </c>
      <c r="AQ198" s="166">
        <v>0</v>
      </c>
      <c r="AR198" s="166">
        <v>0</v>
      </c>
      <c r="AS198" s="166">
        <v>0</v>
      </c>
      <c r="AT198" s="166">
        <v>0</v>
      </c>
      <c r="AU198" s="166">
        <v>0</v>
      </c>
      <c r="AV198" s="654">
        <v>0</v>
      </c>
    </row>
    <row r="199" spans="7:48" ht="14.1" customHeight="1" thickTop="1">
      <c r="G199" s="19"/>
      <c r="H199" s="738"/>
      <c r="J199" s="736"/>
      <c r="K199" s="62" t="s">
        <v>47</v>
      </c>
      <c r="L199" s="486">
        <v>0</v>
      </c>
      <c r="M199" s="486">
        <v>0</v>
      </c>
      <c r="N199" s="486">
        <v>0</v>
      </c>
      <c r="O199" s="486">
        <v>0</v>
      </c>
      <c r="P199" s="486">
        <v>0</v>
      </c>
      <c r="Q199" s="486">
        <v>0</v>
      </c>
      <c r="R199" s="486">
        <v>0</v>
      </c>
      <c r="S199" s="486">
        <v>0</v>
      </c>
      <c r="T199" s="486">
        <v>0</v>
      </c>
      <c r="U199" s="486">
        <v>0</v>
      </c>
      <c r="V199" s="486">
        <v>0</v>
      </c>
      <c r="W199" s="486">
        <v>0</v>
      </c>
      <c r="X199" s="486">
        <v>0</v>
      </c>
      <c r="Y199" s="486">
        <v>0</v>
      </c>
      <c r="Z199" s="486">
        <v>0</v>
      </c>
      <c r="AA199" s="486">
        <v>0</v>
      </c>
      <c r="AB199" s="486">
        <v>0</v>
      </c>
      <c r="AC199" s="486">
        <v>0</v>
      </c>
      <c r="AD199" s="486">
        <v>0</v>
      </c>
      <c r="AE199" s="486">
        <v>0</v>
      </c>
      <c r="AF199" s="486">
        <v>0</v>
      </c>
      <c r="AG199" s="486">
        <v>0</v>
      </c>
      <c r="AH199" s="486">
        <v>0</v>
      </c>
      <c r="AI199" s="486">
        <v>0</v>
      </c>
      <c r="AJ199" s="486">
        <v>0</v>
      </c>
      <c r="AK199" s="486">
        <v>0</v>
      </c>
      <c r="AL199" s="486">
        <v>0</v>
      </c>
      <c r="AM199" s="486">
        <v>0</v>
      </c>
      <c r="AN199" s="486">
        <v>0</v>
      </c>
      <c r="AO199" s="486">
        <v>0</v>
      </c>
      <c r="AP199" s="486">
        <v>0</v>
      </c>
      <c r="AQ199" s="486">
        <v>0</v>
      </c>
      <c r="AR199" s="486">
        <v>0</v>
      </c>
      <c r="AS199" s="486">
        <v>0</v>
      </c>
      <c r="AT199" s="486">
        <v>0</v>
      </c>
      <c r="AU199" s="486">
        <v>0</v>
      </c>
      <c r="AV199" s="489">
        <v>0</v>
      </c>
    </row>
    <row r="200" spans="7:48" ht="14.1" customHeight="1">
      <c r="G200" s="19"/>
      <c r="H200" s="738"/>
      <c r="J200" s="736"/>
      <c r="K200" s="3" t="s">
        <v>48</v>
      </c>
      <c r="L200" s="165">
        <v>0</v>
      </c>
      <c r="M200" s="165">
        <v>0</v>
      </c>
      <c r="N200" s="165">
        <v>0</v>
      </c>
      <c r="O200" s="165">
        <v>0</v>
      </c>
      <c r="P200" s="165">
        <v>0</v>
      </c>
      <c r="Q200" s="165">
        <v>0</v>
      </c>
      <c r="R200" s="165">
        <v>0</v>
      </c>
      <c r="S200" s="165">
        <v>0</v>
      </c>
      <c r="T200" s="165">
        <v>0</v>
      </c>
      <c r="U200" s="165">
        <v>0</v>
      </c>
      <c r="V200" s="165">
        <v>0</v>
      </c>
      <c r="W200" s="165">
        <v>0</v>
      </c>
      <c r="X200" s="165">
        <v>0</v>
      </c>
      <c r="Y200" s="165">
        <v>0</v>
      </c>
      <c r="Z200" s="165">
        <v>0</v>
      </c>
      <c r="AA200" s="165">
        <v>0</v>
      </c>
      <c r="AB200" s="165">
        <v>0</v>
      </c>
      <c r="AC200" s="165">
        <v>0</v>
      </c>
      <c r="AD200" s="165">
        <v>0</v>
      </c>
      <c r="AE200" s="165">
        <v>0</v>
      </c>
      <c r="AF200" s="165">
        <v>0</v>
      </c>
      <c r="AG200" s="165">
        <v>0</v>
      </c>
      <c r="AH200" s="165">
        <v>0</v>
      </c>
      <c r="AI200" s="165">
        <v>0</v>
      </c>
      <c r="AJ200" s="165">
        <v>0</v>
      </c>
      <c r="AK200" s="165">
        <v>0</v>
      </c>
      <c r="AL200" s="165">
        <v>0</v>
      </c>
      <c r="AM200" s="165">
        <v>0</v>
      </c>
      <c r="AN200" s="165">
        <v>0</v>
      </c>
      <c r="AO200" s="165">
        <v>0</v>
      </c>
      <c r="AP200" s="165">
        <v>0</v>
      </c>
      <c r="AQ200" s="165">
        <v>0</v>
      </c>
      <c r="AR200" s="165">
        <v>0</v>
      </c>
      <c r="AS200" s="165">
        <v>0</v>
      </c>
      <c r="AT200" s="165">
        <v>0</v>
      </c>
      <c r="AU200" s="165">
        <v>0</v>
      </c>
      <c r="AV200" s="488">
        <v>0</v>
      </c>
    </row>
    <row r="201" spans="7:48" ht="14.1" customHeight="1" thickBot="1">
      <c r="G201" s="19"/>
      <c r="H201" s="738"/>
      <c r="J201" s="736"/>
      <c r="K201" s="63" t="s">
        <v>49</v>
      </c>
      <c r="L201" s="166">
        <v>0</v>
      </c>
      <c r="M201" s="166">
        <v>0</v>
      </c>
      <c r="N201" s="166">
        <v>0</v>
      </c>
      <c r="O201" s="166">
        <v>0</v>
      </c>
      <c r="P201" s="166">
        <v>0</v>
      </c>
      <c r="Q201" s="166">
        <v>0</v>
      </c>
      <c r="R201" s="166">
        <v>0</v>
      </c>
      <c r="S201" s="166">
        <v>0</v>
      </c>
      <c r="T201" s="166">
        <v>0</v>
      </c>
      <c r="U201" s="166">
        <v>0</v>
      </c>
      <c r="V201" s="166">
        <v>0</v>
      </c>
      <c r="W201" s="166">
        <v>0</v>
      </c>
      <c r="X201" s="166">
        <v>0</v>
      </c>
      <c r="Y201" s="166">
        <v>0</v>
      </c>
      <c r="Z201" s="166">
        <v>0</v>
      </c>
      <c r="AA201" s="166">
        <v>0</v>
      </c>
      <c r="AB201" s="166">
        <v>0</v>
      </c>
      <c r="AC201" s="166">
        <v>0</v>
      </c>
      <c r="AD201" s="166">
        <v>0</v>
      </c>
      <c r="AE201" s="166">
        <v>0</v>
      </c>
      <c r="AF201" s="166">
        <v>0</v>
      </c>
      <c r="AG201" s="166">
        <v>0</v>
      </c>
      <c r="AH201" s="166">
        <v>0</v>
      </c>
      <c r="AI201" s="166">
        <v>0</v>
      </c>
      <c r="AJ201" s="166">
        <v>0</v>
      </c>
      <c r="AK201" s="166">
        <v>0</v>
      </c>
      <c r="AL201" s="166">
        <v>0</v>
      </c>
      <c r="AM201" s="166">
        <v>0</v>
      </c>
      <c r="AN201" s="166">
        <v>0</v>
      </c>
      <c r="AO201" s="166">
        <v>0</v>
      </c>
      <c r="AP201" s="166">
        <v>0</v>
      </c>
      <c r="AQ201" s="166">
        <v>0</v>
      </c>
      <c r="AR201" s="166">
        <v>0</v>
      </c>
      <c r="AS201" s="166">
        <v>0</v>
      </c>
      <c r="AT201" s="166">
        <v>0</v>
      </c>
      <c r="AU201" s="166">
        <v>0</v>
      </c>
      <c r="AV201" s="654">
        <v>0</v>
      </c>
    </row>
    <row r="202" spans="7:48" ht="14.1" customHeight="1" thickTop="1">
      <c r="G202" s="19"/>
      <c r="H202" s="738"/>
      <c r="J202" s="736"/>
      <c r="K202" s="62" t="s">
        <v>50</v>
      </c>
      <c r="L202" s="486">
        <v>0</v>
      </c>
      <c r="M202" s="486">
        <v>0</v>
      </c>
      <c r="N202" s="486">
        <v>0</v>
      </c>
      <c r="O202" s="486">
        <v>0</v>
      </c>
      <c r="P202" s="486">
        <v>0</v>
      </c>
      <c r="Q202" s="486">
        <v>0</v>
      </c>
      <c r="R202" s="486">
        <v>0</v>
      </c>
      <c r="S202" s="486">
        <v>0</v>
      </c>
      <c r="T202" s="486">
        <v>0</v>
      </c>
      <c r="U202" s="486">
        <v>0</v>
      </c>
      <c r="V202" s="486">
        <v>0</v>
      </c>
      <c r="W202" s="486">
        <v>0</v>
      </c>
      <c r="X202" s="486">
        <v>0</v>
      </c>
      <c r="Y202" s="486">
        <v>0</v>
      </c>
      <c r="Z202" s="486">
        <v>0</v>
      </c>
      <c r="AA202" s="486">
        <v>0</v>
      </c>
      <c r="AB202" s="486">
        <v>0</v>
      </c>
      <c r="AC202" s="486">
        <v>0</v>
      </c>
      <c r="AD202" s="486">
        <v>0</v>
      </c>
      <c r="AE202" s="486">
        <v>0</v>
      </c>
      <c r="AF202" s="486">
        <v>0</v>
      </c>
      <c r="AG202" s="486">
        <v>0</v>
      </c>
      <c r="AH202" s="486">
        <v>0</v>
      </c>
      <c r="AI202" s="486">
        <v>0</v>
      </c>
      <c r="AJ202" s="486">
        <v>0</v>
      </c>
      <c r="AK202" s="486">
        <v>0</v>
      </c>
      <c r="AL202" s="486">
        <v>0</v>
      </c>
      <c r="AM202" s="486">
        <v>0</v>
      </c>
      <c r="AN202" s="486">
        <v>0</v>
      </c>
      <c r="AO202" s="486">
        <v>0</v>
      </c>
      <c r="AP202" s="486">
        <v>0</v>
      </c>
      <c r="AQ202" s="486">
        <v>0</v>
      </c>
      <c r="AR202" s="486">
        <v>0</v>
      </c>
      <c r="AS202" s="486">
        <v>0</v>
      </c>
      <c r="AT202" s="486">
        <v>0</v>
      </c>
      <c r="AU202" s="486">
        <v>0</v>
      </c>
      <c r="AV202" s="489">
        <v>0</v>
      </c>
    </row>
    <row r="203" spans="7:48" ht="14.1" customHeight="1">
      <c r="G203" s="19"/>
      <c r="H203" s="738"/>
      <c r="J203" s="736"/>
      <c r="K203" s="3" t="s">
        <v>51</v>
      </c>
      <c r="L203" s="165">
        <v>0</v>
      </c>
      <c r="M203" s="165">
        <v>0</v>
      </c>
      <c r="N203" s="165">
        <v>0</v>
      </c>
      <c r="O203" s="165">
        <v>0</v>
      </c>
      <c r="P203" s="165">
        <v>0</v>
      </c>
      <c r="Q203" s="165">
        <v>0</v>
      </c>
      <c r="R203" s="165">
        <v>0</v>
      </c>
      <c r="S203" s="165">
        <v>0</v>
      </c>
      <c r="T203" s="165">
        <v>0</v>
      </c>
      <c r="U203" s="165">
        <v>0</v>
      </c>
      <c r="V203" s="165">
        <v>0</v>
      </c>
      <c r="W203" s="165">
        <v>0</v>
      </c>
      <c r="X203" s="165">
        <v>0</v>
      </c>
      <c r="Y203" s="165">
        <v>0</v>
      </c>
      <c r="Z203" s="165">
        <v>0</v>
      </c>
      <c r="AA203" s="165">
        <v>0</v>
      </c>
      <c r="AB203" s="165">
        <v>0</v>
      </c>
      <c r="AC203" s="165">
        <v>0</v>
      </c>
      <c r="AD203" s="165">
        <v>0</v>
      </c>
      <c r="AE203" s="165">
        <v>0</v>
      </c>
      <c r="AF203" s="165">
        <v>0</v>
      </c>
      <c r="AG203" s="165">
        <v>0</v>
      </c>
      <c r="AH203" s="165">
        <v>0</v>
      </c>
      <c r="AI203" s="165">
        <v>0</v>
      </c>
      <c r="AJ203" s="165">
        <v>0</v>
      </c>
      <c r="AK203" s="165">
        <v>0</v>
      </c>
      <c r="AL203" s="165">
        <v>0</v>
      </c>
      <c r="AM203" s="165">
        <v>0</v>
      </c>
      <c r="AN203" s="165">
        <v>0</v>
      </c>
      <c r="AO203" s="165">
        <v>0</v>
      </c>
      <c r="AP203" s="165">
        <v>0</v>
      </c>
      <c r="AQ203" s="165">
        <v>0</v>
      </c>
      <c r="AR203" s="165">
        <v>0</v>
      </c>
      <c r="AS203" s="165">
        <v>0</v>
      </c>
      <c r="AT203" s="165">
        <v>0</v>
      </c>
      <c r="AU203" s="165">
        <v>0</v>
      </c>
      <c r="AV203" s="488">
        <v>0</v>
      </c>
    </row>
    <row r="204" spans="7:48" ht="14.1" customHeight="1" thickBot="1">
      <c r="G204" s="19"/>
      <c r="H204" s="738"/>
      <c r="J204" s="736"/>
      <c r="K204" s="63" t="s">
        <v>52</v>
      </c>
      <c r="L204" s="166">
        <v>0</v>
      </c>
      <c r="M204" s="166">
        <v>0</v>
      </c>
      <c r="N204" s="166">
        <v>0</v>
      </c>
      <c r="O204" s="166">
        <v>0</v>
      </c>
      <c r="P204" s="166">
        <v>0</v>
      </c>
      <c r="Q204" s="166">
        <v>0</v>
      </c>
      <c r="R204" s="166">
        <v>0</v>
      </c>
      <c r="S204" s="166">
        <v>0</v>
      </c>
      <c r="T204" s="166">
        <v>0</v>
      </c>
      <c r="U204" s="166">
        <v>0</v>
      </c>
      <c r="V204" s="166">
        <v>0</v>
      </c>
      <c r="W204" s="166">
        <v>0</v>
      </c>
      <c r="X204" s="166">
        <v>0</v>
      </c>
      <c r="Y204" s="166">
        <v>0</v>
      </c>
      <c r="Z204" s="166">
        <v>0</v>
      </c>
      <c r="AA204" s="166">
        <v>0</v>
      </c>
      <c r="AB204" s="166">
        <v>0</v>
      </c>
      <c r="AC204" s="166">
        <v>0</v>
      </c>
      <c r="AD204" s="166">
        <v>0</v>
      </c>
      <c r="AE204" s="166">
        <v>0</v>
      </c>
      <c r="AF204" s="166">
        <v>0</v>
      </c>
      <c r="AG204" s="166">
        <v>0</v>
      </c>
      <c r="AH204" s="166">
        <v>0</v>
      </c>
      <c r="AI204" s="166">
        <v>0</v>
      </c>
      <c r="AJ204" s="166">
        <v>0</v>
      </c>
      <c r="AK204" s="166">
        <v>0</v>
      </c>
      <c r="AL204" s="166">
        <v>0</v>
      </c>
      <c r="AM204" s="166">
        <v>0</v>
      </c>
      <c r="AN204" s="166">
        <v>0</v>
      </c>
      <c r="AO204" s="166">
        <v>0</v>
      </c>
      <c r="AP204" s="166">
        <v>0</v>
      </c>
      <c r="AQ204" s="166">
        <v>0</v>
      </c>
      <c r="AR204" s="166">
        <v>0</v>
      </c>
      <c r="AS204" s="166">
        <v>0</v>
      </c>
      <c r="AT204" s="166">
        <v>0</v>
      </c>
      <c r="AU204" s="166">
        <v>0</v>
      </c>
      <c r="AV204" s="654">
        <v>0</v>
      </c>
    </row>
    <row r="205" spans="7:48" ht="14.1" customHeight="1" thickTop="1">
      <c r="G205" s="19"/>
      <c r="H205" s="738"/>
      <c r="J205" s="736"/>
      <c r="K205" s="62" t="s">
        <v>53</v>
      </c>
      <c r="L205" s="486">
        <v>0</v>
      </c>
      <c r="M205" s="486">
        <v>0</v>
      </c>
      <c r="N205" s="486">
        <v>0</v>
      </c>
      <c r="O205" s="486">
        <v>0</v>
      </c>
      <c r="P205" s="486">
        <v>0</v>
      </c>
      <c r="Q205" s="486">
        <v>0</v>
      </c>
      <c r="R205" s="486">
        <v>0</v>
      </c>
      <c r="S205" s="486">
        <v>0</v>
      </c>
      <c r="T205" s="486">
        <v>0</v>
      </c>
      <c r="U205" s="486">
        <v>0</v>
      </c>
      <c r="V205" s="486">
        <v>0</v>
      </c>
      <c r="W205" s="486">
        <v>0</v>
      </c>
      <c r="X205" s="486">
        <v>0</v>
      </c>
      <c r="Y205" s="486">
        <v>0</v>
      </c>
      <c r="Z205" s="486">
        <v>0</v>
      </c>
      <c r="AA205" s="486">
        <v>0</v>
      </c>
      <c r="AB205" s="486">
        <v>0</v>
      </c>
      <c r="AC205" s="486">
        <v>0</v>
      </c>
      <c r="AD205" s="486">
        <v>0</v>
      </c>
      <c r="AE205" s="486">
        <v>0</v>
      </c>
      <c r="AF205" s="486">
        <v>0</v>
      </c>
      <c r="AG205" s="486">
        <v>0</v>
      </c>
      <c r="AH205" s="486">
        <v>0</v>
      </c>
      <c r="AI205" s="486">
        <v>0</v>
      </c>
      <c r="AJ205" s="486">
        <v>0</v>
      </c>
      <c r="AK205" s="486">
        <v>0</v>
      </c>
      <c r="AL205" s="486">
        <v>0</v>
      </c>
      <c r="AM205" s="486">
        <v>0</v>
      </c>
      <c r="AN205" s="486">
        <v>0</v>
      </c>
      <c r="AO205" s="486">
        <v>0</v>
      </c>
      <c r="AP205" s="486">
        <v>0</v>
      </c>
      <c r="AQ205" s="486">
        <v>0</v>
      </c>
      <c r="AR205" s="486">
        <v>0</v>
      </c>
      <c r="AS205" s="486">
        <v>0</v>
      </c>
      <c r="AT205" s="486">
        <v>0</v>
      </c>
      <c r="AU205" s="486">
        <v>0</v>
      </c>
      <c r="AV205" s="489">
        <v>0</v>
      </c>
    </row>
    <row r="206" spans="7:48" ht="14.1" customHeight="1">
      <c r="G206" s="19"/>
      <c r="H206" s="738"/>
      <c r="J206" s="736"/>
      <c r="K206" s="3" t="s">
        <v>54</v>
      </c>
      <c r="L206" s="165">
        <v>0</v>
      </c>
      <c r="M206" s="165">
        <v>0</v>
      </c>
      <c r="N206" s="165">
        <v>0</v>
      </c>
      <c r="O206" s="165">
        <v>0</v>
      </c>
      <c r="P206" s="165">
        <v>0</v>
      </c>
      <c r="Q206" s="165">
        <v>0</v>
      </c>
      <c r="R206" s="165">
        <v>0</v>
      </c>
      <c r="S206" s="165">
        <v>0</v>
      </c>
      <c r="T206" s="165">
        <v>0</v>
      </c>
      <c r="U206" s="165">
        <v>0</v>
      </c>
      <c r="V206" s="165">
        <v>0</v>
      </c>
      <c r="W206" s="165">
        <v>0</v>
      </c>
      <c r="X206" s="165">
        <v>0</v>
      </c>
      <c r="Y206" s="165">
        <v>0</v>
      </c>
      <c r="Z206" s="165">
        <v>0</v>
      </c>
      <c r="AA206" s="165">
        <v>0</v>
      </c>
      <c r="AB206" s="165">
        <v>0</v>
      </c>
      <c r="AC206" s="165">
        <v>0</v>
      </c>
      <c r="AD206" s="165">
        <v>0</v>
      </c>
      <c r="AE206" s="165">
        <v>0</v>
      </c>
      <c r="AF206" s="165">
        <v>0</v>
      </c>
      <c r="AG206" s="165">
        <v>0</v>
      </c>
      <c r="AH206" s="165">
        <v>0</v>
      </c>
      <c r="AI206" s="165">
        <v>0</v>
      </c>
      <c r="AJ206" s="165">
        <v>0</v>
      </c>
      <c r="AK206" s="165">
        <v>0</v>
      </c>
      <c r="AL206" s="165">
        <v>0</v>
      </c>
      <c r="AM206" s="165">
        <v>0</v>
      </c>
      <c r="AN206" s="165">
        <v>0</v>
      </c>
      <c r="AO206" s="165">
        <v>0</v>
      </c>
      <c r="AP206" s="165">
        <v>0</v>
      </c>
      <c r="AQ206" s="165">
        <v>0</v>
      </c>
      <c r="AR206" s="165">
        <v>0</v>
      </c>
      <c r="AS206" s="165">
        <v>0</v>
      </c>
      <c r="AT206" s="165">
        <v>0</v>
      </c>
      <c r="AU206" s="165">
        <v>0</v>
      </c>
      <c r="AV206" s="488">
        <v>0</v>
      </c>
    </row>
    <row r="207" spans="7:48" ht="14.1" customHeight="1" thickBot="1">
      <c r="G207" s="19"/>
      <c r="H207" s="738"/>
      <c r="J207" s="736"/>
      <c r="K207" s="63" t="s">
        <v>55</v>
      </c>
      <c r="L207" s="166">
        <v>0</v>
      </c>
      <c r="M207" s="166">
        <v>0</v>
      </c>
      <c r="N207" s="166">
        <v>0</v>
      </c>
      <c r="O207" s="166">
        <v>0</v>
      </c>
      <c r="P207" s="166">
        <v>0</v>
      </c>
      <c r="Q207" s="166">
        <v>0</v>
      </c>
      <c r="R207" s="166">
        <v>0</v>
      </c>
      <c r="S207" s="166">
        <v>0</v>
      </c>
      <c r="T207" s="166">
        <v>0</v>
      </c>
      <c r="U207" s="166">
        <v>0</v>
      </c>
      <c r="V207" s="166">
        <v>0</v>
      </c>
      <c r="W207" s="166">
        <v>0</v>
      </c>
      <c r="X207" s="166">
        <v>0</v>
      </c>
      <c r="Y207" s="166">
        <v>0</v>
      </c>
      <c r="Z207" s="166">
        <v>0</v>
      </c>
      <c r="AA207" s="166">
        <v>0</v>
      </c>
      <c r="AB207" s="166">
        <v>0</v>
      </c>
      <c r="AC207" s="166">
        <v>0</v>
      </c>
      <c r="AD207" s="166">
        <v>0</v>
      </c>
      <c r="AE207" s="166">
        <v>0</v>
      </c>
      <c r="AF207" s="166">
        <v>0</v>
      </c>
      <c r="AG207" s="166">
        <v>0</v>
      </c>
      <c r="AH207" s="166">
        <v>0</v>
      </c>
      <c r="AI207" s="166">
        <v>0</v>
      </c>
      <c r="AJ207" s="166">
        <v>0</v>
      </c>
      <c r="AK207" s="166">
        <v>0</v>
      </c>
      <c r="AL207" s="166">
        <v>0</v>
      </c>
      <c r="AM207" s="166">
        <v>0</v>
      </c>
      <c r="AN207" s="166">
        <v>0</v>
      </c>
      <c r="AO207" s="166">
        <v>0</v>
      </c>
      <c r="AP207" s="166">
        <v>0</v>
      </c>
      <c r="AQ207" s="166">
        <v>0</v>
      </c>
      <c r="AR207" s="166">
        <v>0</v>
      </c>
      <c r="AS207" s="166">
        <v>0</v>
      </c>
      <c r="AT207" s="166">
        <v>0</v>
      </c>
      <c r="AU207" s="166">
        <v>0</v>
      </c>
      <c r="AV207" s="654">
        <v>0</v>
      </c>
    </row>
    <row r="208" spans="7:48" ht="14.1" customHeight="1" thickTop="1">
      <c r="G208" s="19"/>
      <c r="H208" s="738"/>
      <c r="J208" s="736"/>
      <c r="K208" s="62" t="s">
        <v>56</v>
      </c>
      <c r="L208" s="486">
        <v>0</v>
      </c>
      <c r="M208" s="486">
        <v>0</v>
      </c>
      <c r="N208" s="486">
        <v>0</v>
      </c>
      <c r="O208" s="486">
        <v>0</v>
      </c>
      <c r="P208" s="486">
        <v>0</v>
      </c>
      <c r="Q208" s="486">
        <v>0</v>
      </c>
      <c r="R208" s="486">
        <v>0</v>
      </c>
      <c r="S208" s="486">
        <v>0</v>
      </c>
      <c r="T208" s="486">
        <v>0</v>
      </c>
      <c r="U208" s="486">
        <v>0</v>
      </c>
      <c r="V208" s="486">
        <v>0</v>
      </c>
      <c r="W208" s="486">
        <v>0</v>
      </c>
      <c r="X208" s="486">
        <v>0</v>
      </c>
      <c r="Y208" s="486">
        <v>0</v>
      </c>
      <c r="Z208" s="486">
        <v>0</v>
      </c>
      <c r="AA208" s="486">
        <v>0</v>
      </c>
      <c r="AB208" s="486">
        <v>0</v>
      </c>
      <c r="AC208" s="486">
        <v>0</v>
      </c>
      <c r="AD208" s="486">
        <v>0</v>
      </c>
      <c r="AE208" s="486">
        <v>0</v>
      </c>
      <c r="AF208" s="486">
        <v>0</v>
      </c>
      <c r="AG208" s="486">
        <v>0</v>
      </c>
      <c r="AH208" s="486">
        <v>0</v>
      </c>
      <c r="AI208" s="486">
        <v>0</v>
      </c>
      <c r="AJ208" s="486">
        <v>0</v>
      </c>
      <c r="AK208" s="486">
        <v>0</v>
      </c>
      <c r="AL208" s="486">
        <v>0</v>
      </c>
      <c r="AM208" s="486">
        <v>0</v>
      </c>
      <c r="AN208" s="486">
        <v>0</v>
      </c>
      <c r="AO208" s="486">
        <v>0</v>
      </c>
      <c r="AP208" s="486">
        <v>0</v>
      </c>
      <c r="AQ208" s="486">
        <v>0</v>
      </c>
      <c r="AR208" s="486">
        <v>0</v>
      </c>
      <c r="AS208" s="486">
        <v>0</v>
      </c>
      <c r="AT208" s="486">
        <v>0</v>
      </c>
      <c r="AU208" s="486">
        <v>0</v>
      </c>
      <c r="AV208" s="489">
        <v>0</v>
      </c>
    </row>
    <row r="209" spans="7:48" ht="14.1" customHeight="1">
      <c r="G209" s="19"/>
      <c r="H209" s="738"/>
      <c r="J209" s="736"/>
      <c r="K209" s="3" t="s">
        <v>57</v>
      </c>
      <c r="L209" s="165">
        <v>0</v>
      </c>
      <c r="M209" s="165">
        <v>0</v>
      </c>
      <c r="N209" s="165">
        <v>0</v>
      </c>
      <c r="O209" s="165">
        <v>0</v>
      </c>
      <c r="P209" s="165">
        <v>0</v>
      </c>
      <c r="Q209" s="165">
        <v>0</v>
      </c>
      <c r="R209" s="165">
        <v>0</v>
      </c>
      <c r="S209" s="165">
        <v>0</v>
      </c>
      <c r="T209" s="165">
        <v>0</v>
      </c>
      <c r="U209" s="165">
        <v>0</v>
      </c>
      <c r="V209" s="165">
        <v>0</v>
      </c>
      <c r="W209" s="165">
        <v>0</v>
      </c>
      <c r="X209" s="165">
        <v>0</v>
      </c>
      <c r="Y209" s="165">
        <v>0</v>
      </c>
      <c r="Z209" s="165">
        <v>0</v>
      </c>
      <c r="AA209" s="165">
        <v>0</v>
      </c>
      <c r="AB209" s="165">
        <v>0</v>
      </c>
      <c r="AC209" s="165">
        <v>0</v>
      </c>
      <c r="AD209" s="165">
        <v>0</v>
      </c>
      <c r="AE209" s="165">
        <v>0</v>
      </c>
      <c r="AF209" s="165">
        <v>0</v>
      </c>
      <c r="AG209" s="165">
        <v>0</v>
      </c>
      <c r="AH209" s="165">
        <v>0</v>
      </c>
      <c r="AI209" s="165">
        <v>0</v>
      </c>
      <c r="AJ209" s="165">
        <v>0</v>
      </c>
      <c r="AK209" s="165">
        <v>0</v>
      </c>
      <c r="AL209" s="165">
        <v>0</v>
      </c>
      <c r="AM209" s="165">
        <v>0</v>
      </c>
      <c r="AN209" s="165">
        <v>0</v>
      </c>
      <c r="AO209" s="165">
        <v>0</v>
      </c>
      <c r="AP209" s="165">
        <v>0</v>
      </c>
      <c r="AQ209" s="165">
        <v>0</v>
      </c>
      <c r="AR209" s="165">
        <v>0</v>
      </c>
      <c r="AS209" s="165">
        <v>0</v>
      </c>
      <c r="AT209" s="165">
        <v>0</v>
      </c>
      <c r="AU209" s="165">
        <v>0</v>
      </c>
      <c r="AV209" s="488">
        <v>0</v>
      </c>
    </row>
    <row r="210" spans="7:48" ht="14.1" customHeight="1">
      <c r="G210" s="19"/>
      <c r="H210" s="738"/>
      <c r="J210" s="737"/>
      <c r="K210" s="63" t="s">
        <v>58</v>
      </c>
      <c r="L210" s="680">
        <v>0</v>
      </c>
      <c r="M210" s="680">
        <v>0</v>
      </c>
      <c r="N210" s="680">
        <v>0</v>
      </c>
      <c r="O210" s="680">
        <v>0</v>
      </c>
      <c r="P210" s="680">
        <v>0</v>
      </c>
      <c r="Q210" s="680">
        <v>0</v>
      </c>
      <c r="R210" s="680">
        <v>0</v>
      </c>
      <c r="S210" s="680">
        <v>0</v>
      </c>
      <c r="T210" s="680">
        <v>0</v>
      </c>
      <c r="U210" s="680">
        <v>0</v>
      </c>
      <c r="V210" s="680">
        <v>0</v>
      </c>
      <c r="W210" s="680">
        <v>0</v>
      </c>
      <c r="X210" s="680">
        <v>0</v>
      </c>
      <c r="Y210" s="680">
        <v>0</v>
      </c>
      <c r="Z210" s="680">
        <v>0</v>
      </c>
      <c r="AA210" s="680">
        <v>0</v>
      </c>
      <c r="AB210" s="680">
        <v>0</v>
      </c>
      <c r="AC210" s="680">
        <v>0</v>
      </c>
      <c r="AD210" s="680">
        <v>0</v>
      </c>
      <c r="AE210" s="680">
        <v>0</v>
      </c>
      <c r="AF210" s="680">
        <v>0</v>
      </c>
      <c r="AG210" s="680">
        <v>0</v>
      </c>
      <c r="AH210" s="680">
        <v>0</v>
      </c>
      <c r="AI210" s="680">
        <v>0</v>
      </c>
      <c r="AJ210" s="680">
        <v>0</v>
      </c>
      <c r="AK210" s="680">
        <v>0</v>
      </c>
      <c r="AL210" s="680">
        <v>0</v>
      </c>
      <c r="AM210" s="680">
        <v>0</v>
      </c>
      <c r="AN210" s="680">
        <v>0</v>
      </c>
      <c r="AO210" s="680">
        <v>0</v>
      </c>
      <c r="AP210" s="680">
        <v>0</v>
      </c>
      <c r="AQ210" s="680">
        <v>0</v>
      </c>
      <c r="AR210" s="680">
        <v>0</v>
      </c>
      <c r="AS210" s="680">
        <v>0</v>
      </c>
      <c r="AT210" s="680">
        <v>0</v>
      </c>
      <c r="AU210" s="680">
        <v>0</v>
      </c>
      <c r="AV210" s="681">
        <v>0</v>
      </c>
    </row>
    <row r="211" spans="7:48" ht="14.1" customHeight="1" thickBot="1">
      <c r="G211" s="19"/>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44"/>
    </row>
    <row r="212" spans="7:48" ht="14.1" customHeight="1">
      <c r="G212" s="19"/>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48"/>
    </row>
    <row r="213" spans="7:48" ht="14.1" customHeight="1">
      <c r="G213" s="19"/>
      <c r="L213" s="24">
        <f t="shared" ref="L213:AV213" si="17">L99</f>
        <v>2014</v>
      </c>
      <c r="M213" s="24">
        <f t="shared" si="17"/>
        <v>2015</v>
      </c>
      <c r="N213" s="24">
        <f t="shared" si="17"/>
        <v>2016</v>
      </c>
      <c r="O213" s="24">
        <f t="shared" si="17"/>
        <v>2017</v>
      </c>
      <c r="P213" s="24">
        <f t="shared" si="17"/>
        <v>2018</v>
      </c>
      <c r="Q213" s="24">
        <f t="shared" si="17"/>
        <v>2019</v>
      </c>
      <c r="R213" s="24">
        <f t="shared" si="17"/>
        <v>2020</v>
      </c>
      <c r="S213" s="24">
        <f t="shared" si="17"/>
        <v>2021</v>
      </c>
      <c r="T213" s="24">
        <f t="shared" si="17"/>
        <v>2022</v>
      </c>
      <c r="U213" s="24">
        <f t="shared" si="17"/>
        <v>2023</v>
      </c>
      <c r="V213" s="24">
        <f t="shared" si="17"/>
        <v>2024</v>
      </c>
      <c r="W213" s="24">
        <f t="shared" si="17"/>
        <v>2025</v>
      </c>
      <c r="X213" s="24">
        <f t="shared" si="17"/>
        <v>2026</v>
      </c>
      <c r="Y213" s="24">
        <f t="shared" si="17"/>
        <v>2027</v>
      </c>
      <c r="Z213" s="24">
        <f t="shared" si="17"/>
        <v>2028</v>
      </c>
      <c r="AA213" s="24">
        <f t="shared" si="17"/>
        <v>2029</v>
      </c>
      <c r="AB213" s="24">
        <f t="shared" si="17"/>
        <v>2030</v>
      </c>
      <c r="AC213" s="24">
        <f t="shared" si="17"/>
        <v>2031</v>
      </c>
      <c r="AD213" s="24">
        <f t="shared" si="17"/>
        <v>2032</v>
      </c>
      <c r="AE213" s="24">
        <f t="shared" si="17"/>
        <v>2033</v>
      </c>
      <c r="AF213" s="24">
        <f t="shared" si="17"/>
        <v>2034</v>
      </c>
      <c r="AG213" s="24">
        <f t="shared" si="17"/>
        <v>2035</v>
      </c>
      <c r="AH213" s="24">
        <f t="shared" si="17"/>
        <v>2036</v>
      </c>
      <c r="AI213" s="24">
        <f t="shared" si="17"/>
        <v>2037</v>
      </c>
      <c r="AJ213" s="24">
        <f t="shared" si="17"/>
        <v>2038</v>
      </c>
      <c r="AK213" s="24">
        <f t="shared" si="17"/>
        <v>2039</v>
      </c>
      <c r="AL213" s="24">
        <f t="shared" si="17"/>
        <v>2040</v>
      </c>
      <c r="AM213" s="24">
        <f t="shared" si="17"/>
        <v>2041</v>
      </c>
      <c r="AN213" s="24">
        <f t="shared" si="17"/>
        <v>2042</v>
      </c>
      <c r="AO213" s="24">
        <f t="shared" si="17"/>
        <v>2043</v>
      </c>
      <c r="AP213" s="24">
        <f t="shared" si="17"/>
        <v>2044</v>
      </c>
      <c r="AQ213" s="24">
        <f t="shared" si="17"/>
        <v>2045</v>
      </c>
      <c r="AR213" s="24">
        <f t="shared" si="17"/>
        <v>2046</v>
      </c>
      <c r="AS213" s="24">
        <f t="shared" si="17"/>
        <v>2047</v>
      </c>
      <c r="AT213" s="24">
        <f t="shared" si="17"/>
        <v>2048</v>
      </c>
      <c r="AU213" s="24">
        <f t="shared" si="17"/>
        <v>2049</v>
      </c>
      <c r="AV213" s="168">
        <f t="shared" si="17"/>
        <v>2050</v>
      </c>
    </row>
    <row r="214" spans="7:48" ht="14.1" customHeight="1">
      <c r="G214" s="19"/>
      <c r="H214" s="739" t="s">
        <v>32</v>
      </c>
      <c r="J214" s="735" t="s">
        <v>43</v>
      </c>
      <c r="K214" s="62" t="s">
        <v>44</v>
      </c>
      <c r="L214" s="56">
        <f t="shared" ref="L214:AA214" si="18">$S$34</f>
        <v>8.8999999999999996E-2</v>
      </c>
      <c r="M214" s="56">
        <f t="shared" si="18"/>
        <v>8.8999999999999996E-2</v>
      </c>
      <c r="N214" s="56">
        <f t="shared" si="18"/>
        <v>8.8999999999999996E-2</v>
      </c>
      <c r="O214" s="56">
        <f t="shared" si="18"/>
        <v>8.8999999999999996E-2</v>
      </c>
      <c r="P214" s="56">
        <f t="shared" si="18"/>
        <v>8.8999999999999996E-2</v>
      </c>
      <c r="Q214" s="56">
        <f t="shared" si="18"/>
        <v>8.8999999999999996E-2</v>
      </c>
      <c r="R214" s="56">
        <f t="shared" si="18"/>
        <v>8.8999999999999996E-2</v>
      </c>
      <c r="S214" s="56">
        <f t="shared" si="18"/>
        <v>8.8999999999999996E-2</v>
      </c>
      <c r="T214" s="56">
        <f t="shared" si="18"/>
        <v>8.8999999999999996E-2</v>
      </c>
      <c r="U214" s="56">
        <f t="shared" si="18"/>
        <v>8.8999999999999996E-2</v>
      </c>
      <c r="V214" s="56">
        <f t="shared" si="18"/>
        <v>8.8999999999999996E-2</v>
      </c>
      <c r="W214" s="56">
        <f t="shared" si="18"/>
        <v>8.8999999999999996E-2</v>
      </c>
      <c r="X214" s="56">
        <f t="shared" si="18"/>
        <v>8.8999999999999996E-2</v>
      </c>
      <c r="Y214" s="56">
        <f t="shared" si="18"/>
        <v>8.8999999999999996E-2</v>
      </c>
      <c r="Z214" s="56">
        <f t="shared" si="18"/>
        <v>8.8999999999999996E-2</v>
      </c>
      <c r="AA214" s="56">
        <f t="shared" si="18"/>
        <v>8.8999999999999996E-2</v>
      </c>
      <c r="AB214" s="56">
        <f t="shared" ref="M214:AV221" si="19">$S$34</f>
        <v>8.8999999999999996E-2</v>
      </c>
      <c r="AC214" s="56">
        <f t="shared" si="19"/>
        <v>8.8999999999999996E-2</v>
      </c>
      <c r="AD214" s="56">
        <f t="shared" si="19"/>
        <v>8.8999999999999996E-2</v>
      </c>
      <c r="AE214" s="56">
        <f t="shared" si="19"/>
        <v>8.8999999999999996E-2</v>
      </c>
      <c r="AF214" s="56">
        <f t="shared" si="19"/>
        <v>8.8999999999999996E-2</v>
      </c>
      <c r="AG214" s="56">
        <f t="shared" si="19"/>
        <v>8.8999999999999996E-2</v>
      </c>
      <c r="AH214" s="56">
        <f t="shared" si="19"/>
        <v>8.8999999999999996E-2</v>
      </c>
      <c r="AI214" s="56">
        <f t="shared" si="19"/>
        <v>8.8999999999999996E-2</v>
      </c>
      <c r="AJ214" s="56">
        <f t="shared" si="19"/>
        <v>8.8999999999999996E-2</v>
      </c>
      <c r="AK214" s="56">
        <f t="shared" si="19"/>
        <v>8.8999999999999996E-2</v>
      </c>
      <c r="AL214" s="56">
        <f t="shared" si="19"/>
        <v>8.8999999999999996E-2</v>
      </c>
      <c r="AM214" s="56">
        <f t="shared" si="19"/>
        <v>8.8999999999999996E-2</v>
      </c>
      <c r="AN214" s="56">
        <f t="shared" si="19"/>
        <v>8.8999999999999996E-2</v>
      </c>
      <c r="AO214" s="56">
        <f t="shared" si="19"/>
        <v>8.8999999999999996E-2</v>
      </c>
      <c r="AP214" s="56">
        <f t="shared" si="19"/>
        <v>8.8999999999999996E-2</v>
      </c>
      <c r="AQ214" s="56">
        <f t="shared" si="19"/>
        <v>8.8999999999999996E-2</v>
      </c>
      <c r="AR214" s="56">
        <f t="shared" si="19"/>
        <v>8.8999999999999996E-2</v>
      </c>
      <c r="AS214" s="56">
        <f t="shared" si="19"/>
        <v>8.8999999999999996E-2</v>
      </c>
      <c r="AT214" s="56">
        <f t="shared" si="19"/>
        <v>8.8999999999999996E-2</v>
      </c>
      <c r="AU214" s="56">
        <f t="shared" si="19"/>
        <v>8.8999999999999996E-2</v>
      </c>
      <c r="AV214" s="625">
        <f t="shared" si="19"/>
        <v>8.8999999999999996E-2</v>
      </c>
    </row>
    <row r="215" spans="7:48" ht="14.1" customHeight="1">
      <c r="G215" s="19"/>
      <c r="H215" s="739"/>
      <c r="J215" s="736"/>
      <c r="K215" s="3" t="s">
        <v>45</v>
      </c>
      <c r="L215" s="57">
        <f t="shared" ref="L215:L228" si="20">$S$34</f>
        <v>8.8999999999999996E-2</v>
      </c>
      <c r="M215" s="57">
        <f t="shared" si="19"/>
        <v>8.8999999999999996E-2</v>
      </c>
      <c r="N215" s="57">
        <f t="shared" si="19"/>
        <v>8.8999999999999996E-2</v>
      </c>
      <c r="O215" s="57">
        <f t="shared" si="19"/>
        <v>8.8999999999999996E-2</v>
      </c>
      <c r="P215" s="57">
        <f t="shared" si="19"/>
        <v>8.8999999999999996E-2</v>
      </c>
      <c r="Q215" s="57">
        <f t="shared" si="19"/>
        <v>8.8999999999999996E-2</v>
      </c>
      <c r="R215" s="57">
        <f t="shared" si="19"/>
        <v>8.8999999999999996E-2</v>
      </c>
      <c r="S215" s="57">
        <f t="shared" si="19"/>
        <v>8.8999999999999996E-2</v>
      </c>
      <c r="T215" s="57">
        <f t="shared" si="19"/>
        <v>8.8999999999999996E-2</v>
      </c>
      <c r="U215" s="57">
        <f t="shared" si="19"/>
        <v>8.8999999999999996E-2</v>
      </c>
      <c r="V215" s="57">
        <f t="shared" si="19"/>
        <v>8.8999999999999996E-2</v>
      </c>
      <c r="W215" s="57">
        <f t="shared" si="19"/>
        <v>8.8999999999999996E-2</v>
      </c>
      <c r="X215" s="57">
        <f t="shared" si="19"/>
        <v>8.8999999999999996E-2</v>
      </c>
      <c r="Y215" s="57">
        <f t="shared" si="19"/>
        <v>8.8999999999999996E-2</v>
      </c>
      <c r="Z215" s="57">
        <f t="shared" si="19"/>
        <v>8.8999999999999996E-2</v>
      </c>
      <c r="AA215" s="57">
        <f t="shared" si="19"/>
        <v>8.8999999999999996E-2</v>
      </c>
      <c r="AB215" s="57">
        <f t="shared" si="19"/>
        <v>8.8999999999999996E-2</v>
      </c>
      <c r="AC215" s="57">
        <f t="shared" si="19"/>
        <v>8.8999999999999996E-2</v>
      </c>
      <c r="AD215" s="57">
        <f t="shared" si="19"/>
        <v>8.8999999999999996E-2</v>
      </c>
      <c r="AE215" s="57">
        <f t="shared" si="19"/>
        <v>8.8999999999999996E-2</v>
      </c>
      <c r="AF215" s="57">
        <f t="shared" si="19"/>
        <v>8.8999999999999996E-2</v>
      </c>
      <c r="AG215" s="57">
        <f t="shared" si="19"/>
        <v>8.8999999999999996E-2</v>
      </c>
      <c r="AH215" s="57">
        <f t="shared" si="19"/>
        <v>8.8999999999999996E-2</v>
      </c>
      <c r="AI215" s="57">
        <f t="shared" si="19"/>
        <v>8.8999999999999996E-2</v>
      </c>
      <c r="AJ215" s="57">
        <f t="shared" si="19"/>
        <v>8.8999999999999996E-2</v>
      </c>
      <c r="AK215" s="57">
        <f t="shared" si="19"/>
        <v>8.8999999999999996E-2</v>
      </c>
      <c r="AL215" s="57">
        <f t="shared" si="19"/>
        <v>8.8999999999999996E-2</v>
      </c>
      <c r="AM215" s="57">
        <f t="shared" si="19"/>
        <v>8.8999999999999996E-2</v>
      </c>
      <c r="AN215" s="57">
        <f t="shared" si="19"/>
        <v>8.8999999999999996E-2</v>
      </c>
      <c r="AO215" s="57">
        <f t="shared" si="19"/>
        <v>8.8999999999999996E-2</v>
      </c>
      <c r="AP215" s="57">
        <f t="shared" si="19"/>
        <v>8.8999999999999996E-2</v>
      </c>
      <c r="AQ215" s="57">
        <f t="shared" si="19"/>
        <v>8.8999999999999996E-2</v>
      </c>
      <c r="AR215" s="57">
        <f t="shared" si="19"/>
        <v>8.8999999999999996E-2</v>
      </c>
      <c r="AS215" s="57">
        <f t="shared" si="19"/>
        <v>8.8999999999999996E-2</v>
      </c>
      <c r="AT215" s="57">
        <f t="shared" si="19"/>
        <v>8.8999999999999996E-2</v>
      </c>
      <c r="AU215" s="57">
        <f t="shared" si="19"/>
        <v>8.8999999999999996E-2</v>
      </c>
      <c r="AV215" s="626">
        <f t="shared" si="19"/>
        <v>8.8999999999999996E-2</v>
      </c>
    </row>
    <row r="216" spans="7:48" ht="14.1" customHeight="1" thickBot="1">
      <c r="G216" s="19"/>
      <c r="H216" s="739"/>
      <c r="J216" s="736"/>
      <c r="K216" s="63" t="s">
        <v>46</v>
      </c>
      <c r="L216" s="75">
        <f t="shared" si="20"/>
        <v>8.8999999999999996E-2</v>
      </c>
      <c r="M216" s="75">
        <f t="shared" si="19"/>
        <v>8.8999999999999996E-2</v>
      </c>
      <c r="N216" s="75">
        <f t="shared" si="19"/>
        <v>8.8999999999999996E-2</v>
      </c>
      <c r="O216" s="75">
        <f t="shared" si="19"/>
        <v>8.8999999999999996E-2</v>
      </c>
      <c r="P216" s="75">
        <f t="shared" si="19"/>
        <v>8.8999999999999996E-2</v>
      </c>
      <c r="Q216" s="75">
        <f t="shared" si="19"/>
        <v>8.8999999999999996E-2</v>
      </c>
      <c r="R216" s="75">
        <f t="shared" si="19"/>
        <v>8.8999999999999996E-2</v>
      </c>
      <c r="S216" s="75">
        <f t="shared" si="19"/>
        <v>8.8999999999999996E-2</v>
      </c>
      <c r="T216" s="75">
        <f t="shared" si="19"/>
        <v>8.8999999999999996E-2</v>
      </c>
      <c r="U216" s="75">
        <f t="shared" si="19"/>
        <v>8.8999999999999996E-2</v>
      </c>
      <c r="V216" s="75">
        <f t="shared" si="19"/>
        <v>8.8999999999999996E-2</v>
      </c>
      <c r="W216" s="75">
        <f t="shared" si="19"/>
        <v>8.8999999999999996E-2</v>
      </c>
      <c r="X216" s="75">
        <f t="shared" si="19"/>
        <v>8.8999999999999996E-2</v>
      </c>
      <c r="Y216" s="75">
        <f t="shared" si="19"/>
        <v>8.8999999999999996E-2</v>
      </c>
      <c r="Z216" s="75">
        <f t="shared" si="19"/>
        <v>8.8999999999999996E-2</v>
      </c>
      <c r="AA216" s="75">
        <f t="shared" si="19"/>
        <v>8.8999999999999996E-2</v>
      </c>
      <c r="AB216" s="75">
        <f t="shared" si="19"/>
        <v>8.8999999999999996E-2</v>
      </c>
      <c r="AC216" s="75">
        <f t="shared" si="19"/>
        <v>8.8999999999999996E-2</v>
      </c>
      <c r="AD216" s="75">
        <f t="shared" si="19"/>
        <v>8.8999999999999996E-2</v>
      </c>
      <c r="AE216" s="75">
        <f t="shared" si="19"/>
        <v>8.8999999999999996E-2</v>
      </c>
      <c r="AF216" s="75">
        <f t="shared" si="19"/>
        <v>8.8999999999999996E-2</v>
      </c>
      <c r="AG216" s="75">
        <f t="shared" si="19"/>
        <v>8.8999999999999996E-2</v>
      </c>
      <c r="AH216" s="75">
        <f t="shared" si="19"/>
        <v>8.8999999999999996E-2</v>
      </c>
      <c r="AI216" s="75">
        <f t="shared" si="19"/>
        <v>8.8999999999999996E-2</v>
      </c>
      <c r="AJ216" s="75">
        <f t="shared" si="19"/>
        <v>8.8999999999999996E-2</v>
      </c>
      <c r="AK216" s="75">
        <f t="shared" si="19"/>
        <v>8.8999999999999996E-2</v>
      </c>
      <c r="AL216" s="75">
        <f t="shared" si="19"/>
        <v>8.8999999999999996E-2</v>
      </c>
      <c r="AM216" s="75">
        <f t="shared" si="19"/>
        <v>8.8999999999999996E-2</v>
      </c>
      <c r="AN216" s="75">
        <f t="shared" si="19"/>
        <v>8.8999999999999996E-2</v>
      </c>
      <c r="AO216" s="75">
        <f t="shared" si="19"/>
        <v>8.8999999999999996E-2</v>
      </c>
      <c r="AP216" s="75">
        <f t="shared" si="19"/>
        <v>8.8999999999999996E-2</v>
      </c>
      <c r="AQ216" s="75">
        <f t="shared" si="19"/>
        <v>8.8999999999999996E-2</v>
      </c>
      <c r="AR216" s="75">
        <f t="shared" si="19"/>
        <v>8.8999999999999996E-2</v>
      </c>
      <c r="AS216" s="75">
        <f t="shared" si="19"/>
        <v>8.8999999999999996E-2</v>
      </c>
      <c r="AT216" s="75">
        <f t="shared" si="19"/>
        <v>8.8999999999999996E-2</v>
      </c>
      <c r="AU216" s="75">
        <f t="shared" si="19"/>
        <v>8.8999999999999996E-2</v>
      </c>
      <c r="AV216" s="627">
        <f t="shared" si="19"/>
        <v>8.8999999999999996E-2</v>
      </c>
    </row>
    <row r="217" spans="7:48" ht="14.1" customHeight="1" thickTop="1">
      <c r="G217" s="19"/>
      <c r="H217" s="739"/>
      <c r="J217" s="736"/>
      <c r="K217" s="62" t="s">
        <v>47</v>
      </c>
      <c r="L217" s="76">
        <f t="shared" si="20"/>
        <v>8.8999999999999996E-2</v>
      </c>
      <c r="M217" s="76">
        <f t="shared" si="19"/>
        <v>8.8999999999999996E-2</v>
      </c>
      <c r="N217" s="76">
        <f t="shared" si="19"/>
        <v>8.8999999999999996E-2</v>
      </c>
      <c r="O217" s="76">
        <f t="shared" si="19"/>
        <v>8.8999999999999996E-2</v>
      </c>
      <c r="P217" s="76">
        <f t="shared" si="19"/>
        <v>8.8999999999999996E-2</v>
      </c>
      <c r="Q217" s="76">
        <f t="shared" si="19"/>
        <v>8.8999999999999996E-2</v>
      </c>
      <c r="R217" s="76">
        <f t="shared" si="19"/>
        <v>8.8999999999999996E-2</v>
      </c>
      <c r="S217" s="76">
        <f t="shared" si="19"/>
        <v>8.8999999999999996E-2</v>
      </c>
      <c r="T217" s="76">
        <f t="shared" si="19"/>
        <v>8.8999999999999996E-2</v>
      </c>
      <c r="U217" s="76">
        <f t="shared" si="19"/>
        <v>8.8999999999999996E-2</v>
      </c>
      <c r="V217" s="76">
        <f t="shared" si="19"/>
        <v>8.8999999999999996E-2</v>
      </c>
      <c r="W217" s="76">
        <f t="shared" si="19"/>
        <v>8.8999999999999996E-2</v>
      </c>
      <c r="X217" s="76">
        <f t="shared" si="19"/>
        <v>8.8999999999999996E-2</v>
      </c>
      <c r="Y217" s="76">
        <f t="shared" si="19"/>
        <v>8.8999999999999996E-2</v>
      </c>
      <c r="Z217" s="76">
        <f t="shared" si="19"/>
        <v>8.8999999999999996E-2</v>
      </c>
      <c r="AA217" s="76">
        <f t="shared" si="19"/>
        <v>8.8999999999999996E-2</v>
      </c>
      <c r="AB217" s="76">
        <f t="shared" si="19"/>
        <v>8.8999999999999996E-2</v>
      </c>
      <c r="AC217" s="76">
        <f t="shared" si="19"/>
        <v>8.8999999999999996E-2</v>
      </c>
      <c r="AD217" s="76">
        <f t="shared" si="19"/>
        <v>8.8999999999999996E-2</v>
      </c>
      <c r="AE217" s="76">
        <f t="shared" si="19"/>
        <v>8.8999999999999996E-2</v>
      </c>
      <c r="AF217" s="76">
        <f t="shared" si="19"/>
        <v>8.8999999999999996E-2</v>
      </c>
      <c r="AG217" s="76">
        <f t="shared" si="19"/>
        <v>8.8999999999999996E-2</v>
      </c>
      <c r="AH217" s="76">
        <f t="shared" si="19"/>
        <v>8.8999999999999996E-2</v>
      </c>
      <c r="AI217" s="76">
        <f t="shared" si="19"/>
        <v>8.8999999999999996E-2</v>
      </c>
      <c r="AJ217" s="76">
        <f t="shared" si="19"/>
        <v>8.8999999999999996E-2</v>
      </c>
      <c r="AK217" s="76">
        <f t="shared" si="19"/>
        <v>8.8999999999999996E-2</v>
      </c>
      <c r="AL217" s="76">
        <f t="shared" si="19"/>
        <v>8.8999999999999996E-2</v>
      </c>
      <c r="AM217" s="76">
        <f t="shared" si="19"/>
        <v>8.8999999999999996E-2</v>
      </c>
      <c r="AN217" s="76">
        <f t="shared" si="19"/>
        <v>8.8999999999999996E-2</v>
      </c>
      <c r="AO217" s="76">
        <f t="shared" si="19"/>
        <v>8.8999999999999996E-2</v>
      </c>
      <c r="AP217" s="76">
        <f t="shared" si="19"/>
        <v>8.8999999999999996E-2</v>
      </c>
      <c r="AQ217" s="76">
        <f t="shared" si="19"/>
        <v>8.8999999999999996E-2</v>
      </c>
      <c r="AR217" s="76">
        <f t="shared" si="19"/>
        <v>8.8999999999999996E-2</v>
      </c>
      <c r="AS217" s="76">
        <f t="shared" si="19"/>
        <v>8.8999999999999996E-2</v>
      </c>
      <c r="AT217" s="76">
        <f t="shared" si="19"/>
        <v>8.8999999999999996E-2</v>
      </c>
      <c r="AU217" s="76">
        <f t="shared" si="19"/>
        <v>8.8999999999999996E-2</v>
      </c>
      <c r="AV217" s="628">
        <f t="shared" si="19"/>
        <v>8.8999999999999996E-2</v>
      </c>
    </row>
    <row r="218" spans="7:48" ht="14.1" customHeight="1">
      <c r="G218" s="19"/>
      <c r="H218" s="739"/>
      <c r="J218" s="736"/>
      <c r="K218" s="3" t="s">
        <v>48</v>
      </c>
      <c r="L218" s="57">
        <f t="shared" si="20"/>
        <v>8.8999999999999996E-2</v>
      </c>
      <c r="M218" s="57">
        <f t="shared" si="19"/>
        <v>8.8999999999999996E-2</v>
      </c>
      <c r="N218" s="57">
        <f t="shared" si="19"/>
        <v>8.8999999999999996E-2</v>
      </c>
      <c r="O218" s="57">
        <f t="shared" si="19"/>
        <v>8.8999999999999996E-2</v>
      </c>
      <c r="P218" s="57">
        <f t="shared" si="19"/>
        <v>8.8999999999999996E-2</v>
      </c>
      <c r="Q218" s="57">
        <f t="shared" si="19"/>
        <v>8.8999999999999996E-2</v>
      </c>
      <c r="R218" s="57">
        <f t="shared" si="19"/>
        <v>8.8999999999999996E-2</v>
      </c>
      <c r="S218" s="57">
        <f t="shared" si="19"/>
        <v>8.8999999999999996E-2</v>
      </c>
      <c r="T218" s="57">
        <f t="shared" si="19"/>
        <v>8.8999999999999996E-2</v>
      </c>
      <c r="U218" s="57">
        <f t="shared" si="19"/>
        <v>8.8999999999999996E-2</v>
      </c>
      <c r="V218" s="57">
        <f t="shared" si="19"/>
        <v>8.8999999999999996E-2</v>
      </c>
      <c r="W218" s="57">
        <f t="shared" si="19"/>
        <v>8.8999999999999996E-2</v>
      </c>
      <c r="X218" s="57">
        <f t="shared" si="19"/>
        <v>8.8999999999999996E-2</v>
      </c>
      <c r="Y218" s="57">
        <f t="shared" si="19"/>
        <v>8.8999999999999996E-2</v>
      </c>
      <c r="Z218" s="57">
        <f t="shared" si="19"/>
        <v>8.8999999999999996E-2</v>
      </c>
      <c r="AA218" s="57">
        <f t="shared" si="19"/>
        <v>8.8999999999999996E-2</v>
      </c>
      <c r="AB218" s="57">
        <f t="shared" si="19"/>
        <v>8.8999999999999996E-2</v>
      </c>
      <c r="AC218" s="57">
        <f t="shared" si="19"/>
        <v>8.8999999999999996E-2</v>
      </c>
      <c r="AD218" s="57">
        <f t="shared" si="19"/>
        <v>8.8999999999999996E-2</v>
      </c>
      <c r="AE218" s="57">
        <f t="shared" si="19"/>
        <v>8.8999999999999996E-2</v>
      </c>
      <c r="AF218" s="57">
        <f t="shared" si="19"/>
        <v>8.8999999999999996E-2</v>
      </c>
      <c r="AG218" s="57">
        <f t="shared" si="19"/>
        <v>8.8999999999999996E-2</v>
      </c>
      <c r="AH218" s="57">
        <f t="shared" si="19"/>
        <v>8.8999999999999996E-2</v>
      </c>
      <c r="AI218" s="57">
        <f t="shared" si="19"/>
        <v>8.8999999999999996E-2</v>
      </c>
      <c r="AJ218" s="57">
        <f t="shared" si="19"/>
        <v>8.8999999999999996E-2</v>
      </c>
      <c r="AK218" s="57">
        <f t="shared" si="19"/>
        <v>8.8999999999999996E-2</v>
      </c>
      <c r="AL218" s="57">
        <f t="shared" si="19"/>
        <v>8.8999999999999996E-2</v>
      </c>
      <c r="AM218" s="57">
        <f t="shared" si="19"/>
        <v>8.8999999999999996E-2</v>
      </c>
      <c r="AN218" s="57">
        <f t="shared" si="19"/>
        <v>8.8999999999999996E-2</v>
      </c>
      <c r="AO218" s="57">
        <f t="shared" si="19"/>
        <v>8.8999999999999996E-2</v>
      </c>
      <c r="AP218" s="57">
        <f t="shared" si="19"/>
        <v>8.8999999999999996E-2</v>
      </c>
      <c r="AQ218" s="57">
        <f t="shared" si="19"/>
        <v>8.8999999999999996E-2</v>
      </c>
      <c r="AR218" s="57">
        <f t="shared" si="19"/>
        <v>8.8999999999999996E-2</v>
      </c>
      <c r="AS218" s="57">
        <f t="shared" si="19"/>
        <v>8.8999999999999996E-2</v>
      </c>
      <c r="AT218" s="57">
        <f t="shared" si="19"/>
        <v>8.8999999999999996E-2</v>
      </c>
      <c r="AU218" s="57">
        <f t="shared" si="19"/>
        <v>8.8999999999999996E-2</v>
      </c>
      <c r="AV218" s="626">
        <f t="shared" si="19"/>
        <v>8.8999999999999996E-2</v>
      </c>
    </row>
    <row r="219" spans="7:48" ht="14.1" customHeight="1" thickBot="1">
      <c r="G219" s="19"/>
      <c r="H219" s="739"/>
      <c r="J219" s="736"/>
      <c r="K219" s="63" t="s">
        <v>49</v>
      </c>
      <c r="L219" s="75">
        <f t="shared" si="20"/>
        <v>8.8999999999999996E-2</v>
      </c>
      <c r="M219" s="75">
        <f t="shared" si="19"/>
        <v>8.8999999999999996E-2</v>
      </c>
      <c r="N219" s="75">
        <f t="shared" si="19"/>
        <v>8.8999999999999996E-2</v>
      </c>
      <c r="O219" s="75">
        <f t="shared" si="19"/>
        <v>8.8999999999999996E-2</v>
      </c>
      <c r="P219" s="75">
        <f t="shared" si="19"/>
        <v>8.8999999999999996E-2</v>
      </c>
      <c r="Q219" s="75">
        <f t="shared" si="19"/>
        <v>8.8999999999999996E-2</v>
      </c>
      <c r="R219" s="75">
        <f t="shared" si="19"/>
        <v>8.8999999999999996E-2</v>
      </c>
      <c r="S219" s="75">
        <f t="shared" si="19"/>
        <v>8.8999999999999996E-2</v>
      </c>
      <c r="T219" s="75">
        <f t="shared" si="19"/>
        <v>8.8999999999999996E-2</v>
      </c>
      <c r="U219" s="75">
        <f t="shared" si="19"/>
        <v>8.8999999999999996E-2</v>
      </c>
      <c r="V219" s="75">
        <f t="shared" si="19"/>
        <v>8.8999999999999996E-2</v>
      </c>
      <c r="W219" s="75">
        <f t="shared" si="19"/>
        <v>8.8999999999999996E-2</v>
      </c>
      <c r="X219" s="75">
        <f t="shared" si="19"/>
        <v>8.8999999999999996E-2</v>
      </c>
      <c r="Y219" s="75">
        <f t="shared" si="19"/>
        <v>8.8999999999999996E-2</v>
      </c>
      <c r="Z219" s="75">
        <f t="shared" si="19"/>
        <v>8.8999999999999996E-2</v>
      </c>
      <c r="AA219" s="75">
        <f t="shared" si="19"/>
        <v>8.8999999999999996E-2</v>
      </c>
      <c r="AB219" s="75">
        <f t="shared" si="19"/>
        <v>8.8999999999999996E-2</v>
      </c>
      <c r="AC219" s="75">
        <f t="shared" si="19"/>
        <v>8.8999999999999996E-2</v>
      </c>
      <c r="AD219" s="75">
        <f t="shared" si="19"/>
        <v>8.8999999999999996E-2</v>
      </c>
      <c r="AE219" s="75">
        <f t="shared" si="19"/>
        <v>8.8999999999999996E-2</v>
      </c>
      <c r="AF219" s="75">
        <f t="shared" si="19"/>
        <v>8.8999999999999996E-2</v>
      </c>
      <c r="AG219" s="75">
        <f t="shared" si="19"/>
        <v>8.8999999999999996E-2</v>
      </c>
      <c r="AH219" s="75">
        <f t="shared" si="19"/>
        <v>8.8999999999999996E-2</v>
      </c>
      <c r="AI219" s="75">
        <f t="shared" si="19"/>
        <v>8.8999999999999996E-2</v>
      </c>
      <c r="AJ219" s="75">
        <f t="shared" si="19"/>
        <v>8.8999999999999996E-2</v>
      </c>
      <c r="AK219" s="75">
        <f t="shared" si="19"/>
        <v>8.8999999999999996E-2</v>
      </c>
      <c r="AL219" s="75">
        <f t="shared" si="19"/>
        <v>8.8999999999999996E-2</v>
      </c>
      <c r="AM219" s="75">
        <f t="shared" si="19"/>
        <v>8.8999999999999996E-2</v>
      </c>
      <c r="AN219" s="75">
        <f t="shared" si="19"/>
        <v>8.8999999999999996E-2</v>
      </c>
      <c r="AO219" s="75">
        <f t="shared" si="19"/>
        <v>8.8999999999999996E-2</v>
      </c>
      <c r="AP219" s="75">
        <f t="shared" si="19"/>
        <v>8.8999999999999996E-2</v>
      </c>
      <c r="AQ219" s="75">
        <f t="shared" si="19"/>
        <v>8.8999999999999996E-2</v>
      </c>
      <c r="AR219" s="75">
        <f t="shared" si="19"/>
        <v>8.8999999999999996E-2</v>
      </c>
      <c r="AS219" s="75">
        <f t="shared" si="19"/>
        <v>8.8999999999999996E-2</v>
      </c>
      <c r="AT219" s="75">
        <f t="shared" si="19"/>
        <v>8.8999999999999996E-2</v>
      </c>
      <c r="AU219" s="75">
        <f t="shared" si="19"/>
        <v>8.8999999999999996E-2</v>
      </c>
      <c r="AV219" s="627">
        <f t="shared" si="19"/>
        <v>8.8999999999999996E-2</v>
      </c>
    </row>
    <row r="220" spans="7:48" ht="14.1" customHeight="1" thickTop="1">
      <c r="G220" s="19"/>
      <c r="H220" s="739"/>
      <c r="J220" s="736"/>
      <c r="K220" s="62" t="s">
        <v>50</v>
      </c>
      <c r="L220" s="76">
        <f t="shared" si="20"/>
        <v>8.8999999999999996E-2</v>
      </c>
      <c r="M220" s="76">
        <f t="shared" si="19"/>
        <v>8.8999999999999996E-2</v>
      </c>
      <c r="N220" s="76">
        <f t="shared" si="19"/>
        <v>8.8999999999999996E-2</v>
      </c>
      <c r="O220" s="76">
        <f t="shared" si="19"/>
        <v>8.8999999999999996E-2</v>
      </c>
      <c r="P220" s="76">
        <f t="shared" si="19"/>
        <v>8.8999999999999996E-2</v>
      </c>
      <c r="Q220" s="76">
        <f t="shared" si="19"/>
        <v>8.8999999999999996E-2</v>
      </c>
      <c r="R220" s="76">
        <f t="shared" si="19"/>
        <v>8.8999999999999996E-2</v>
      </c>
      <c r="S220" s="76">
        <f t="shared" si="19"/>
        <v>8.8999999999999996E-2</v>
      </c>
      <c r="T220" s="76">
        <f t="shared" si="19"/>
        <v>8.8999999999999996E-2</v>
      </c>
      <c r="U220" s="76">
        <f t="shared" si="19"/>
        <v>8.8999999999999996E-2</v>
      </c>
      <c r="V220" s="76">
        <f t="shared" si="19"/>
        <v>8.8999999999999996E-2</v>
      </c>
      <c r="W220" s="76">
        <f t="shared" si="19"/>
        <v>8.8999999999999996E-2</v>
      </c>
      <c r="X220" s="76">
        <f t="shared" si="19"/>
        <v>8.8999999999999996E-2</v>
      </c>
      <c r="Y220" s="76">
        <f t="shared" si="19"/>
        <v>8.8999999999999996E-2</v>
      </c>
      <c r="Z220" s="76">
        <f t="shared" si="19"/>
        <v>8.8999999999999996E-2</v>
      </c>
      <c r="AA220" s="76">
        <f t="shared" si="19"/>
        <v>8.8999999999999996E-2</v>
      </c>
      <c r="AB220" s="76">
        <f t="shared" si="19"/>
        <v>8.8999999999999996E-2</v>
      </c>
      <c r="AC220" s="76">
        <f t="shared" si="19"/>
        <v>8.8999999999999996E-2</v>
      </c>
      <c r="AD220" s="76">
        <f t="shared" si="19"/>
        <v>8.8999999999999996E-2</v>
      </c>
      <c r="AE220" s="76">
        <f t="shared" si="19"/>
        <v>8.8999999999999996E-2</v>
      </c>
      <c r="AF220" s="76">
        <f t="shared" si="19"/>
        <v>8.8999999999999996E-2</v>
      </c>
      <c r="AG220" s="76">
        <f t="shared" si="19"/>
        <v>8.8999999999999996E-2</v>
      </c>
      <c r="AH220" s="76">
        <f t="shared" si="19"/>
        <v>8.8999999999999996E-2</v>
      </c>
      <c r="AI220" s="76">
        <f t="shared" si="19"/>
        <v>8.8999999999999996E-2</v>
      </c>
      <c r="AJ220" s="76">
        <f t="shared" si="19"/>
        <v>8.8999999999999996E-2</v>
      </c>
      <c r="AK220" s="76">
        <f t="shared" si="19"/>
        <v>8.8999999999999996E-2</v>
      </c>
      <c r="AL220" s="76">
        <f t="shared" si="19"/>
        <v>8.8999999999999996E-2</v>
      </c>
      <c r="AM220" s="76">
        <f t="shared" si="19"/>
        <v>8.8999999999999996E-2</v>
      </c>
      <c r="AN220" s="76">
        <f t="shared" si="19"/>
        <v>8.8999999999999996E-2</v>
      </c>
      <c r="AO220" s="76">
        <f t="shared" si="19"/>
        <v>8.8999999999999996E-2</v>
      </c>
      <c r="AP220" s="76">
        <f t="shared" si="19"/>
        <v>8.8999999999999996E-2</v>
      </c>
      <c r="AQ220" s="76">
        <f t="shared" si="19"/>
        <v>8.8999999999999996E-2</v>
      </c>
      <c r="AR220" s="76">
        <f t="shared" si="19"/>
        <v>8.8999999999999996E-2</v>
      </c>
      <c r="AS220" s="76">
        <f t="shared" si="19"/>
        <v>8.8999999999999996E-2</v>
      </c>
      <c r="AT220" s="76">
        <f t="shared" si="19"/>
        <v>8.8999999999999996E-2</v>
      </c>
      <c r="AU220" s="76">
        <f t="shared" si="19"/>
        <v>8.8999999999999996E-2</v>
      </c>
      <c r="AV220" s="628">
        <f t="shared" si="19"/>
        <v>8.8999999999999996E-2</v>
      </c>
    </row>
    <row r="221" spans="7:48" ht="14.1" customHeight="1">
      <c r="G221" s="19"/>
      <c r="H221" s="739"/>
      <c r="J221" s="736"/>
      <c r="K221" s="3" t="s">
        <v>51</v>
      </c>
      <c r="L221" s="57">
        <f t="shared" si="20"/>
        <v>8.8999999999999996E-2</v>
      </c>
      <c r="M221" s="57">
        <f t="shared" si="19"/>
        <v>8.8999999999999996E-2</v>
      </c>
      <c r="N221" s="57">
        <f t="shared" si="19"/>
        <v>8.8999999999999996E-2</v>
      </c>
      <c r="O221" s="57">
        <f t="shared" si="19"/>
        <v>8.8999999999999996E-2</v>
      </c>
      <c r="P221" s="57">
        <f t="shared" si="19"/>
        <v>8.8999999999999996E-2</v>
      </c>
      <c r="Q221" s="57">
        <f t="shared" si="19"/>
        <v>8.8999999999999996E-2</v>
      </c>
      <c r="R221" s="57">
        <f t="shared" si="19"/>
        <v>8.8999999999999996E-2</v>
      </c>
      <c r="S221" s="57">
        <f t="shared" si="19"/>
        <v>8.8999999999999996E-2</v>
      </c>
      <c r="T221" s="57">
        <f t="shared" si="19"/>
        <v>8.8999999999999996E-2</v>
      </c>
      <c r="U221" s="57">
        <f t="shared" si="19"/>
        <v>8.8999999999999996E-2</v>
      </c>
      <c r="V221" s="57">
        <f t="shared" si="19"/>
        <v>8.8999999999999996E-2</v>
      </c>
      <c r="W221" s="57">
        <f t="shared" si="19"/>
        <v>8.8999999999999996E-2</v>
      </c>
      <c r="X221" s="57">
        <f t="shared" si="19"/>
        <v>8.8999999999999996E-2</v>
      </c>
      <c r="Y221" s="57">
        <f t="shared" si="19"/>
        <v>8.8999999999999996E-2</v>
      </c>
      <c r="Z221" s="57">
        <f t="shared" si="19"/>
        <v>8.8999999999999996E-2</v>
      </c>
      <c r="AA221" s="57">
        <f t="shared" si="19"/>
        <v>8.8999999999999996E-2</v>
      </c>
      <c r="AB221" s="57">
        <f t="shared" si="19"/>
        <v>8.8999999999999996E-2</v>
      </c>
      <c r="AC221" s="57">
        <f t="shared" si="19"/>
        <v>8.8999999999999996E-2</v>
      </c>
      <c r="AD221" s="57">
        <f t="shared" si="19"/>
        <v>8.8999999999999996E-2</v>
      </c>
      <c r="AE221" s="57">
        <f t="shared" ref="M221:AV228" si="21">$S$34</f>
        <v>8.8999999999999996E-2</v>
      </c>
      <c r="AF221" s="57">
        <f t="shared" si="21"/>
        <v>8.8999999999999996E-2</v>
      </c>
      <c r="AG221" s="57">
        <f t="shared" si="21"/>
        <v>8.8999999999999996E-2</v>
      </c>
      <c r="AH221" s="57">
        <f t="shared" si="21"/>
        <v>8.8999999999999996E-2</v>
      </c>
      <c r="AI221" s="57">
        <f t="shared" si="21"/>
        <v>8.8999999999999996E-2</v>
      </c>
      <c r="AJ221" s="57">
        <f t="shared" si="21"/>
        <v>8.8999999999999996E-2</v>
      </c>
      <c r="AK221" s="57">
        <f t="shared" si="21"/>
        <v>8.8999999999999996E-2</v>
      </c>
      <c r="AL221" s="57">
        <f t="shared" si="21"/>
        <v>8.8999999999999996E-2</v>
      </c>
      <c r="AM221" s="57">
        <f t="shared" si="21"/>
        <v>8.8999999999999996E-2</v>
      </c>
      <c r="AN221" s="57">
        <f t="shared" si="21"/>
        <v>8.8999999999999996E-2</v>
      </c>
      <c r="AO221" s="57">
        <f t="shared" si="21"/>
        <v>8.8999999999999996E-2</v>
      </c>
      <c r="AP221" s="57">
        <f t="shared" si="21"/>
        <v>8.8999999999999996E-2</v>
      </c>
      <c r="AQ221" s="57">
        <f t="shared" si="21"/>
        <v>8.8999999999999996E-2</v>
      </c>
      <c r="AR221" s="57">
        <f t="shared" si="21"/>
        <v>8.8999999999999996E-2</v>
      </c>
      <c r="AS221" s="57">
        <f t="shared" si="21"/>
        <v>8.8999999999999996E-2</v>
      </c>
      <c r="AT221" s="57">
        <f t="shared" si="21"/>
        <v>8.8999999999999996E-2</v>
      </c>
      <c r="AU221" s="57">
        <f t="shared" si="21"/>
        <v>8.8999999999999996E-2</v>
      </c>
      <c r="AV221" s="626">
        <f t="shared" si="21"/>
        <v>8.8999999999999996E-2</v>
      </c>
    </row>
    <row r="222" spans="7:48" ht="14.1" customHeight="1" thickBot="1">
      <c r="G222" s="19"/>
      <c r="H222" s="739"/>
      <c r="J222" s="736"/>
      <c r="K222" s="63" t="s">
        <v>52</v>
      </c>
      <c r="L222" s="75">
        <f t="shared" si="20"/>
        <v>8.8999999999999996E-2</v>
      </c>
      <c r="M222" s="75">
        <f t="shared" si="21"/>
        <v>8.8999999999999996E-2</v>
      </c>
      <c r="N222" s="75">
        <f t="shared" si="21"/>
        <v>8.8999999999999996E-2</v>
      </c>
      <c r="O222" s="75">
        <f t="shared" si="21"/>
        <v>8.8999999999999996E-2</v>
      </c>
      <c r="P222" s="75">
        <f t="shared" si="21"/>
        <v>8.8999999999999996E-2</v>
      </c>
      <c r="Q222" s="75">
        <f t="shared" si="21"/>
        <v>8.8999999999999996E-2</v>
      </c>
      <c r="R222" s="75">
        <f t="shared" si="21"/>
        <v>8.8999999999999996E-2</v>
      </c>
      <c r="S222" s="75">
        <f t="shared" si="21"/>
        <v>8.8999999999999996E-2</v>
      </c>
      <c r="T222" s="75">
        <f t="shared" si="21"/>
        <v>8.8999999999999996E-2</v>
      </c>
      <c r="U222" s="75">
        <f t="shared" si="21"/>
        <v>8.8999999999999996E-2</v>
      </c>
      <c r="V222" s="75">
        <f t="shared" si="21"/>
        <v>8.8999999999999996E-2</v>
      </c>
      <c r="W222" s="75">
        <f t="shared" si="21"/>
        <v>8.8999999999999996E-2</v>
      </c>
      <c r="X222" s="75">
        <f t="shared" si="21"/>
        <v>8.8999999999999996E-2</v>
      </c>
      <c r="Y222" s="75">
        <f t="shared" si="21"/>
        <v>8.8999999999999996E-2</v>
      </c>
      <c r="Z222" s="75">
        <f t="shared" si="21"/>
        <v>8.8999999999999996E-2</v>
      </c>
      <c r="AA222" s="75">
        <f t="shared" si="21"/>
        <v>8.8999999999999996E-2</v>
      </c>
      <c r="AB222" s="75">
        <f t="shared" si="21"/>
        <v>8.8999999999999996E-2</v>
      </c>
      <c r="AC222" s="75">
        <f t="shared" si="21"/>
        <v>8.8999999999999996E-2</v>
      </c>
      <c r="AD222" s="75">
        <f t="shared" si="21"/>
        <v>8.8999999999999996E-2</v>
      </c>
      <c r="AE222" s="75">
        <f t="shared" si="21"/>
        <v>8.8999999999999996E-2</v>
      </c>
      <c r="AF222" s="75">
        <f t="shared" si="21"/>
        <v>8.8999999999999996E-2</v>
      </c>
      <c r="AG222" s="75">
        <f t="shared" si="21"/>
        <v>8.8999999999999996E-2</v>
      </c>
      <c r="AH222" s="75">
        <f t="shared" si="21"/>
        <v>8.8999999999999996E-2</v>
      </c>
      <c r="AI222" s="75">
        <f t="shared" si="21"/>
        <v>8.8999999999999996E-2</v>
      </c>
      <c r="AJ222" s="75">
        <f t="shared" si="21"/>
        <v>8.8999999999999996E-2</v>
      </c>
      <c r="AK222" s="75">
        <f t="shared" si="21"/>
        <v>8.8999999999999996E-2</v>
      </c>
      <c r="AL222" s="75">
        <f t="shared" si="21"/>
        <v>8.8999999999999996E-2</v>
      </c>
      <c r="AM222" s="75">
        <f t="shared" si="21"/>
        <v>8.8999999999999996E-2</v>
      </c>
      <c r="AN222" s="75">
        <f t="shared" si="21"/>
        <v>8.8999999999999996E-2</v>
      </c>
      <c r="AO222" s="75">
        <f t="shared" si="21"/>
        <v>8.8999999999999996E-2</v>
      </c>
      <c r="AP222" s="75">
        <f t="shared" si="21"/>
        <v>8.8999999999999996E-2</v>
      </c>
      <c r="AQ222" s="75">
        <f t="shared" si="21"/>
        <v>8.8999999999999996E-2</v>
      </c>
      <c r="AR222" s="75">
        <f t="shared" si="21"/>
        <v>8.8999999999999996E-2</v>
      </c>
      <c r="AS222" s="75">
        <f t="shared" si="21"/>
        <v>8.8999999999999996E-2</v>
      </c>
      <c r="AT222" s="75">
        <f t="shared" si="21"/>
        <v>8.8999999999999996E-2</v>
      </c>
      <c r="AU222" s="75">
        <f t="shared" si="21"/>
        <v>8.8999999999999996E-2</v>
      </c>
      <c r="AV222" s="627">
        <f t="shared" si="21"/>
        <v>8.8999999999999996E-2</v>
      </c>
    </row>
    <row r="223" spans="7:48" ht="14.1" customHeight="1" thickTop="1">
      <c r="G223" s="19"/>
      <c r="H223" s="739"/>
      <c r="J223" s="736"/>
      <c r="K223" s="62" t="s">
        <v>53</v>
      </c>
      <c r="L223" s="76">
        <f t="shared" si="20"/>
        <v>8.8999999999999996E-2</v>
      </c>
      <c r="M223" s="76">
        <f t="shared" si="21"/>
        <v>8.8999999999999996E-2</v>
      </c>
      <c r="N223" s="76">
        <f t="shared" si="21"/>
        <v>8.8999999999999996E-2</v>
      </c>
      <c r="O223" s="76">
        <f t="shared" si="21"/>
        <v>8.8999999999999996E-2</v>
      </c>
      <c r="P223" s="76">
        <f t="shared" si="21"/>
        <v>8.8999999999999996E-2</v>
      </c>
      <c r="Q223" s="76">
        <f t="shared" si="21"/>
        <v>8.8999999999999996E-2</v>
      </c>
      <c r="R223" s="76">
        <f t="shared" si="21"/>
        <v>8.8999999999999996E-2</v>
      </c>
      <c r="S223" s="76">
        <f t="shared" si="21"/>
        <v>8.8999999999999996E-2</v>
      </c>
      <c r="T223" s="76">
        <f t="shared" si="21"/>
        <v>8.8999999999999996E-2</v>
      </c>
      <c r="U223" s="76">
        <f t="shared" si="21"/>
        <v>8.8999999999999996E-2</v>
      </c>
      <c r="V223" s="76">
        <f t="shared" si="21"/>
        <v>8.8999999999999996E-2</v>
      </c>
      <c r="W223" s="76">
        <f t="shared" si="21"/>
        <v>8.8999999999999996E-2</v>
      </c>
      <c r="X223" s="76">
        <f t="shared" si="21"/>
        <v>8.8999999999999996E-2</v>
      </c>
      <c r="Y223" s="76">
        <f t="shared" si="21"/>
        <v>8.8999999999999996E-2</v>
      </c>
      <c r="Z223" s="76">
        <f t="shared" si="21"/>
        <v>8.8999999999999996E-2</v>
      </c>
      <c r="AA223" s="76">
        <f t="shared" si="21"/>
        <v>8.8999999999999996E-2</v>
      </c>
      <c r="AB223" s="76">
        <f t="shared" si="21"/>
        <v>8.8999999999999996E-2</v>
      </c>
      <c r="AC223" s="76">
        <f t="shared" si="21"/>
        <v>8.8999999999999996E-2</v>
      </c>
      <c r="AD223" s="76">
        <f t="shared" si="21"/>
        <v>8.8999999999999996E-2</v>
      </c>
      <c r="AE223" s="76">
        <f t="shared" si="21"/>
        <v>8.8999999999999996E-2</v>
      </c>
      <c r="AF223" s="76">
        <f t="shared" si="21"/>
        <v>8.8999999999999996E-2</v>
      </c>
      <c r="AG223" s="76">
        <f t="shared" si="21"/>
        <v>8.8999999999999996E-2</v>
      </c>
      <c r="AH223" s="76">
        <f t="shared" si="21"/>
        <v>8.8999999999999996E-2</v>
      </c>
      <c r="AI223" s="76">
        <f t="shared" si="21"/>
        <v>8.8999999999999996E-2</v>
      </c>
      <c r="AJ223" s="76">
        <f t="shared" si="21"/>
        <v>8.8999999999999996E-2</v>
      </c>
      <c r="AK223" s="76">
        <f t="shared" si="21"/>
        <v>8.8999999999999996E-2</v>
      </c>
      <c r="AL223" s="76">
        <f t="shared" si="21"/>
        <v>8.8999999999999996E-2</v>
      </c>
      <c r="AM223" s="76">
        <f t="shared" si="21"/>
        <v>8.8999999999999996E-2</v>
      </c>
      <c r="AN223" s="76">
        <f t="shared" si="21"/>
        <v>8.8999999999999996E-2</v>
      </c>
      <c r="AO223" s="76">
        <f t="shared" si="21"/>
        <v>8.8999999999999996E-2</v>
      </c>
      <c r="AP223" s="76">
        <f t="shared" si="21"/>
        <v>8.8999999999999996E-2</v>
      </c>
      <c r="AQ223" s="76">
        <f t="shared" si="21"/>
        <v>8.8999999999999996E-2</v>
      </c>
      <c r="AR223" s="76">
        <f t="shared" si="21"/>
        <v>8.8999999999999996E-2</v>
      </c>
      <c r="AS223" s="76">
        <f t="shared" si="21"/>
        <v>8.8999999999999996E-2</v>
      </c>
      <c r="AT223" s="76">
        <f t="shared" si="21"/>
        <v>8.8999999999999996E-2</v>
      </c>
      <c r="AU223" s="76">
        <f t="shared" si="21"/>
        <v>8.8999999999999996E-2</v>
      </c>
      <c r="AV223" s="628">
        <f t="shared" si="21"/>
        <v>8.8999999999999996E-2</v>
      </c>
    </row>
    <row r="224" spans="7:48" ht="14.1" customHeight="1">
      <c r="G224" s="19"/>
      <c r="H224" s="739"/>
      <c r="J224" s="736"/>
      <c r="K224" s="3" t="s">
        <v>54</v>
      </c>
      <c r="L224" s="57">
        <f t="shared" si="20"/>
        <v>8.8999999999999996E-2</v>
      </c>
      <c r="M224" s="57">
        <f t="shared" si="21"/>
        <v>8.8999999999999996E-2</v>
      </c>
      <c r="N224" s="57">
        <f t="shared" si="21"/>
        <v>8.8999999999999996E-2</v>
      </c>
      <c r="O224" s="57">
        <f t="shared" si="21"/>
        <v>8.8999999999999996E-2</v>
      </c>
      <c r="P224" s="57">
        <f t="shared" si="21"/>
        <v>8.8999999999999996E-2</v>
      </c>
      <c r="Q224" s="57">
        <f t="shared" si="21"/>
        <v>8.8999999999999996E-2</v>
      </c>
      <c r="R224" s="57">
        <f t="shared" si="21"/>
        <v>8.8999999999999996E-2</v>
      </c>
      <c r="S224" s="57">
        <f t="shared" si="21"/>
        <v>8.8999999999999996E-2</v>
      </c>
      <c r="T224" s="57">
        <f t="shared" si="21"/>
        <v>8.8999999999999996E-2</v>
      </c>
      <c r="U224" s="57">
        <f t="shared" si="21"/>
        <v>8.8999999999999996E-2</v>
      </c>
      <c r="V224" s="57">
        <f t="shared" si="21"/>
        <v>8.8999999999999996E-2</v>
      </c>
      <c r="W224" s="57">
        <f t="shared" si="21"/>
        <v>8.8999999999999996E-2</v>
      </c>
      <c r="X224" s="57">
        <f t="shared" si="21"/>
        <v>8.8999999999999996E-2</v>
      </c>
      <c r="Y224" s="57">
        <f t="shared" si="21"/>
        <v>8.8999999999999996E-2</v>
      </c>
      <c r="Z224" s="57">
        <f t="shared" si="21"/>
        <v>8.8999999999999996E-2</v>
      </c>
      <c r="AA224" s="57">
        <f t="shared" si="21"/>
        <v>8.8999999999999996E-2</v>
      </c>
      <c r="AB224" s="57">
        <f t="shared" si="21"/>
        <v>8.8999999999999996E-2</v>
      </c>
      <c r="AC224" s="57">
        <f t="shared" si="21"/>
        <v>8.8999999999999996E-2</v>
      </c>
      <c r="AD224" s="57">
        <f t="shared" si="21"/>
        <v>8.8999999999999996E-2</v>
      </c>
      <c r="AE224" s="57">
        <f t="shared" si="21"/>
        <v>8.8999999999999996E-2</v>
      </c>
      <c r="AF224" s="57">
        <f t="shared" si="21"/>
        <v>8.8999999999999996E-2</v>
      </c>
      <c r="AG224" s="57">
        <f t="shared" si="21"/>
        <v>8.8999999999999996E-2</v>
      </c>
      <c r="AH224" s="57">
        <f t="shared" si="21"/>
        <v>8.8999999999999996E-2</v>
      </c>
      <c r="AI224" s="57">
        <f t="shared" si="21"/>
        <v>8.8999999999999996E-2</v>
      </c>
      <c r="AJ224" s="57">
        <f t="shared" si="21"/>
        <v>8.8999999999999996E-2</v>
      </c>
      <c r="AK224" s="57">
        <f t="shared" si="21"/>
        <v>8.8999999999999996E-2</v>
      </c>
      <c r="AL224" s="57">
        <f t="shared" si="21"/>
        <v>8.8999999999999996E-2</v>
      </c>
      <c r="AM224" s="57">
        <f t="shared" si="21"/>
        <v>8.8999999999999996E-2</v>
      </c>
      <c r="AN224" s="57">
        <f t="shared" si="21"/>
        <v>8.8999999999999996E-2</v>
      </c>
      <c r="AO224" s="57">
        <f t="shared" si="21"/>
        <v>8.8999999999999996E-2</v>
      </c>
      <c r="AP224" s="57">
        <f t="shared" si="21"/>
        <v>8.8999999999999996E-2</v>
      </c>
      <c r="AQ224" s="57">
        <f t="shared" si="21"/>
        <v>8.8999999999999996E-2</v>
      </c>
      <c r="AR224" s="57">
        <f t="shared" si="21"/>
        <v>8.8999999999999996E-2</v>
      </c>
      <c r="AS224" s="57">
        <f t="shared" si="21"/>
        <v>8.8999999999999996E-2</v>
      </c>
      <c r="AT224" s="57">
        <f t="shared" si="21"/>
        <v>8.8999999999999996E-2</v>
      </c>
      <c r="AU224" s="57">
        <f t="shared" si="21"/>
        <v>8.8999999999999996E-2</v>
      </c>
      <c r="AV224" s="626">
        <f t="shared" si="21"/>
        <v>8.8999999999999996E-2</v>
      </c>
    </row>
    <row r="225" spans="7:48" ht="14.1" customHeight="1" thickBot="1">
      <c r="G225" s="19"/>
      <c r="H225" s="739"/>
      <c r="J225" s="736"/>
      <c r="K225" s="63" t="s">
        <v>55</v>
      </c>
      <c r="L225" s="75">
        <f t="shared" si="20"/>
        <v>8.8999999999999996E-2</v>
      </c>
      <c r="M225" s="75">
        <f t="shared" si="21"/>
        <v>8.8999999999999996E-2</v>
      </c>
      <c r="N225" s="75">
        <f t="shared" si="21"/>
        <v>8.8999999999999996E-2</v>
      </c>
      <c r="O225" s="75">
        <f t="shared" si="21"/>
        <v>8.8999999999999996E-2</v>
      </c>
      <c r="P225" s="75">
        <f t="shared" si="21"/>
        <v>8.8999999999999996E-2</v>
      </c>
      <c r="Q225" s="75">
        <f t="shared" si="21"/>
        <v>8.8999999999999996E-2</v>
      </c>
      <c r="R225" s="75">
        <f t="shared" si="21"/>
        <v>8.8999999999999996E-2</v>
      </c>
      <c r="S225" s="75">
        <f t="shared" si="21"/>
        <v>8.8999999999999996E-2</v>
      </c>
      <c r="T225" s="75">
        <f t="shared" si="21"/>
        <v>8.8999999999999996E-2</v>
      </c>
      <c r="U225" s="75">
        <f t="shared" si="21"/>
        <v>8.8999999999999996E-2</v>
      </c>
      <c r="V225" s="75">
        <f t="shared" si="21"/>
        <v>8.8999999999999996E-2</v>
      </c>
      <c r="W225" s="75">
        <f t="shared" si="21"/>
        <v>8.8999999999999996E-2</v>
      </c>
      <c r="X225" s="75">
        <f t="shared" si="21"/>
        <v>8.8999999999999996E-2</v>
      </c>
      <c r="Y225" s="75">
        <f t="shared" si="21"/>
        <v>8.8999999999999996E-2</v>
      </c>
      <c r="Z225" s="75">
        <f t="shared" si="21"/>
        <v>8.8999999999999996E-2</v>
      </c>
      <c r="AA225" s="75">
        <f t="shared" si="21"/>
        <v>8.8999999999999996E-2</v>
      </c>
      <c r="AB225" s="75">
        <f t="shared" si="21"/>
        <v>8.8999999999999996E-2</v>
      </c>
      <c r="AC225" s="75">
        <f t="shared" si="21"/>
        <v>8.8999999999999996E-2</v>
      </c>
      <c r="AD225" s="75">
        <f t="shared" si="21"/>
        <v>8.8999999999999996E-2</v>
      </c>
      <c r="AE225" s="75">
        <f t="shared" si="21"/>
        <v>8.8999999999999996E-2</v>
      </c>
      <c r="AF225" s="75">
        <f t="shared" si="21"/>
        <v>8.8999999999999996E-2</v>
      </c>
      <c r="AG225" s="75">
        <f t="shared" si="21"/>
        <v>8.8999999999999996E-2</v>
      </c>
      <c r="AH225" s="75">
        <f t="shared" si="21"/>
        <v>8.8999999999999996E-2</v>
      </c>
      <c r="AI225" s="75">
        <f t="shared" si="21"/>
        <v>8.8999999999999996E-2</v>
      </c>
      <c r="AJ225" s="75">
        <f t="shared" si="21"/>
        <v>8.8999999999999996E-2</v>
      </c>
      <c r="AK225" s="75">
        <f t="shared" si="21"/>
        <v>8.8999999999999996E-2</v>
      </c>
      <c r="AL225" s="75">
        <f t="shared" si="21"/>
        <v>8.8999999999999996E-2</v>
      </c>
      <c r="AM225" s="75">
        <f t="shared" si="21"/>
        <v>8.8999999999999996E-2</v>
      </c>
      <c r="AN225" s="75">
        <f t="shared" si="21"/>
        <v>8.8999999999999996E-2</v>
      </c>
      <c r="AO225" s="75">
        <f t="shared" si="21"/>
        <v>8.8999999999999996E-2</v>
      </c>
      <c r="AP225" s="75">
        <f t="shared" si="21"/>
        <v>8.8999999999999996E-2</v>
      </c>
      <c r="AQ225" s="75">
        <f t="shared" si="21"/>
        <v>8.8999999999999996E-2</v>
      </c>
      <c r="AR225" s="75">
        <f t="shared" si="21"/>
        <v>8.8999999999999996E-2</v>
      </c>
      <c r="AS225" s="75">
        <f t="shared" si="21"/>
        <v>8.8999999999999996E-2</v>
      </c>
      <c r="AT225" s="75">
        <f t="shared" si="21"/>
        <v>8.8999999999999996E-2</v>
      </c>
      <c r="AU225" s="75">
        <f t="shared" si="21"/>
        <v>8.8999999999999996E-2</v>
      </c>
      <c r="AV225" s="627">
        <f t="shared" si="21"/>
        <v>8.8999999999999996E-2</v>
      </c>
    </row>
    <row r="226" spans="7:48" ht="14.1" customHeight="1" thickTop="1">
      <c r="G226" s="19"/>
      <c r="H226" s="739"/>
      <c r="J226" s="736"/>
      <c r="K226" s="62" t="s">
        <v>56</v>
      </c>
      <c r="L226" s="76">
        <f t="shared" si="20"/>
        <v>8.8999999999999996E-2</v>
      </c>
      <c r="M226" s="76">
        <f t="shared" si="21"/>
        <v>8.8999999999999996E-2</v>
      </c>
      <c r="N226" s="76">
        <f t="shared" si="21"/>
        <v>8.8999999999999996E-2</v>
      </c>
      <c r="O226" s="76">
        <f t="shared" si="21"/>
        <v>8.8999999999999996E-2</v>
      </c>
      <c r="P226" s="76">
        <f t="shared" si="21"/>
        <v>8.8999999999999996E-2</v>
      </c>
      <c r="Q226" s="76">
        <f t="shared" si="21"/>
        <v>8.8999999999999996E-2</v>
      </c>
      <c r="R226" s="76">
        <f t="shared" si="21"/>
        <v>8.8999999999999996E-2</v>
      </c>
      <c r="S226" s="76">
        <f t="shared" si="21"/>
        <v>8.8999999999999996E-2</v>
      </c>
      <c r="T226" s="76">
        <f t="shared" si="21"/>
        <v>8.8999999999999996E-2</v>
      </c>
      <c r="U226" s="76">
        <f t="shared" si="21"/>
        <v>8.8999999999999996E-2</v>
      </c>
      <c r="V226" s="76">
        <f t="shared" si="21"/>
        <v>8.8999999999999996E-2</v>
      </c>
      <c r="W226" s="76">
        <f t="shared" si="21"/>
        <v>8.8999999999999996E-2</v>
      </c>
      <c r="X226" s="76">
        <f t="shared" si="21"/>
        <v>8.8999999999999996E-2</v>
      </c>
      <c r="Y226" s="76">
        <f t="shared" si="21"/>
        <v>8.8999999999999996E-2</v>
      </c>
      <c r="Z226" s="76">
        <f t="shared" si="21"/>
        <v>8.8999999999999996E-2</v>
      </c>
      <c r="AA226" s="76">
        <f t="shared" si="21"/>
        <v>8.8999999999999996E-2</v>
      </c>
      <c r="AB226" s="76">
        <f t="shared" si="21"/>
        <v>8.8999999999999996E-2</v>
      </c>
      <c r="AC226" s="76">
        <f t="shared" si="21"/>
        <v>8.8999999999999996E-2</v>
      </c>
      <c r="AD226" s="76">
        <f t="shared" si="21"/>
        <v>8.8999999999999996E-2</v>
      </c>
      <c r="AE226" s="76">
        <f t="shared" si="21"/>
        <v>8.8999999999999996E-2</v>
      </c>
      <c r="AF226" s="76">
        <f t="shared" si="21"/>
        <v>8.8999999999999996E-2</v>
      </c>
      <c r="AG226" s="76">
        <f t="shared" si="21"/>
        <v>8.8999999999999996E-2</v>
      </c>
      <c r="AH226" s="76">
        <f t="shared" si="21"/>
        <v>8.8999999999999996E-2</v>
      </c>
      <c r="AI226" s="76">
        <f t="shared" si="21"/>
        <v>8.8999999999999996E-2</v>
      </c>
      <c r="AJ226" s="76">
        <f t="shared" si="21"/>
        <v>8.8999999999999996E-2</v>
      </c>
      <c r="AK226" s="76">
        <f t="shared" si="21"/>
        <v>8.8999999999999996E-2</v>
      </c>
      <c r="AL226" s="76">
        <f t="shared" si="21"/>
        <v>8.8999999999999996E-2</v>
      </c>
      <c r="AM226" s="76">
        <f t="shared" si="21"/>
        <v>8.8999999999999996E-2</v>
      </c>
      <c r="AN226" s="76">
        <f t="shared" si="21"/>
        <v>8.8999999999999996E-2</v>
      </c>
      <c r="AO226" s="76">
        <f t="shared" si="21"/>
        <v>8.8999999999999996E-2</v>
      </c>
      <c r="AP226" s="76">
        <f t="shared" si="21"/>
        <v>8.8999999999999996E-2</v>
      </c>
      <c r="AQ226" s="76">
        <f t="shared" si="21"/>
        <v>8.8999999999999996E-2</v>
      </c>
      <c r="AR226" s="76">
        <f t="shared" si="21"/>
        <v>8.8999999999999996E-2</v>
      </c>
      <c r="AS226" s="76">
        <f t="shared" si="21"/>
        <v>8.8999999999999996E-2</v>
      </c>
      <c r="AT226" s="76">
        <f t="shared" si="21"/>
        <v>8.8999999999999996E-2</v>
      </c>
      <c r="AU226" s="76">
        <f t="shared" si="21"/>
        <v>8.8999999999999996E-2</v>
      </c>
      <c r="AV226" s="628">
        <f t="shared" si="21"/>
        <v>8.8999999999999996E-2</v>
      </c>
    </row>
    <row r="227" spans="7:48" ht="14.1" customHeight="1">
      <c r="G227" s="19"/>
      <c r="H227" s="739"/>
      <c r="J227" s="736"/>
      <c r="K227" s="3" t="s">
        <v>57</v>
      </c>
      <c r="L227" s="57">
        <f t="shared" si="20"/>
        <v>8.8999999999999996E-2</v>
      </c>
      <c r="M227" s="57">
        <f t="shared" si="21"/>
        <v>8.8999999999999996E-2</v>
      </c>
      <c r="N227" s="57">
        <f t="shared" si="21"/>
        <v>8.8999999999999996E-2</v>
      </c>
      <c r="O227" s="57">
        <f t="shared" si="21"/>
        <v>8.8999999999999996E-2</v>
      </c>
      <c r="P227" s="57">
        <f t="shared" si="21"/>
        <v>8.8999999999999996E-2</v>
      </c>
      <c r="Q227" s="57">
        <f t="shared" si="21"/>
        <v>8.8999999999999996E-2</v>
      </c>
      <c r="R227" s="57">
        <f t="shared" si="21"/>
        <v>8.8999999999999996E-2</v>
      </c>
      <c r="S227" s="57">
        <f t="shared" si="21"/>
        <v>8.8999999999999996E-2</v>
      </c>
      <c r="T227" s="57">
        <f t="shared" si="21"/>
        <v>8.8999999999999996E-2</v>
      </c>
      <c r="U227" s="57">
        <f t="shared" si="21"/>
        <v>8.8999999999999996E-2</v>
      </c>
      <c r="V227" s="57">
        <f t="shared" si="21"/>
        <v>8.8999999999999996E-2</v>
      </c>
      <c r="W227" s="57">
        <f t="shared" si="21"/>
        <v>8.8999999999999996E-2</v>
      </c>
      <c r="X227" s="57">
        <f t="shared" si="21"/>
        <v>8.8999999999999996E-2</v>
      </c>
      <c r="Y227" s="57">
        <f t="shared" si="21"/>
        <v>8.8999999999999996E-2</v>
      </c>
      <c r="Z227" s="57">
        <f t="shared" si="21"/>
        <v>8.8999999999999996E-2</v>
      </c>
      <c r="AA227" s="57">
        <f t="shared" si="21"/>
        <v>8.8999999999999996E-2</v>
      </c>
      <c r="AB227" s="57">
        <f t="shared" si="21"/>
        <v>8.8999999999999996E-2</v>
      </c>
      <c r="AC227" s="57">
        <f t="shared" si="21"/>
        <v>8.8999999999999996E-2</v>
      </c>
      <c r="AD227" s="57">
        <f t="shared" si="21"/>
        <v>8.8999999999999996E-2</v>
      </c>
      <c r="AE227" s="57">
        <f t="shared" si="21"/>
        <v>8.8999999999999996E-2</v>
      </c>
      <c r="AF227" s="57">
        <f t="shared" si="21"/>
        <v>8.8999999999999996E-2</v>
      </c>
      <c r="AG227" s="57">
        <f t="shared" si="21"/>
        <v>8.8999999999999996E-2</v>
      </c>
      <c r="AH227" s="57">
        <f t="shared" si="21"/>
        <v>8.8999999999999996E-2</v>
      </c>
      <c r="AI227" s="57">
        <f t="shared" si="21"/>
        <v>8.8999999999999996E-2</v>
      </c>
      <c r="AJ227" s="57">
        <f t="shared" si="21"/>
        <v>8.8999999999999996E-2</v>
      </c>
      <c r="AK227" s="57">
        <f t="shared" si="21"/>
        <v>8.8999999999999996E-2</v>
      </c>
      <c r="AL227" s="57">
        <f t="shared" si="21"/>
        <v>8.8999999999999996E-2</v>
      </c>
      <c r="AM227" s="57">
        <f t="shared" si="21"/>
        <v>8.8999999999999996E-2</v>
      </c>
      <c r="AN227" s="57">
        <f t="shared" si="21"/>
        <v>8.8999999999999996E-2</v>
      </c>
      <c r="AO227" s="57">
        <f t="shared" si="21"/>
        <v>8.8999999999999996E-2</v>
      </c>
      <c r="AP227" s="57">
        <f t="shared" si="21"/>
        <v>8.8999999999999996E-2</v>
      </c>
      <c r="AQ227" s="57">
        <f t="shared" si="21"/>
        <v>8.8999999999999996E-2</v>
      </c>
      <c r="AR227" s="57">
        <f t="shared" si="21"/>
        <v>8.8999999999999996E-2</v>
      </c>
      <c r="AS227" s="57">
        <f t="shared" si="21"/>
        <v>8.8999999999999996E-2</v>
      </c>
      <c r="AT227" s="57">
        <f t="shared" si="21"/>
        <v>8.8999999999999996E-2</v>
      </c>
      <c r="AU227" s="57">
        <f t="shared" si="21"/>
        <v>8.8999999999999996E-2</v>
      </c>
      <c r="AV227" s="626">
        <f t="shared" si="21"/>
        <v>8.8999999999999996E-2</v>
      </c>
    </row>
    <row r="228" spans="7:48" ht="14.1" customHeight="1">
      <c r="G228" s="19"/>
      <c r="H228" s="739"/>
      <c r="J228" s="737"/>
      <c r="K228" s="63" t="s">
        <v>58</v>
      </c>
      <c r="L228" s="58">
        <f t="shared" si="20"/>
        <v>8.8999999999999996E-2</v>
      </c>
      <c r="M228" s="58">
        <f t="shared" si="21"/>
        <v>8.8999999999999996E-2</v>
      </c>
      <c r="N228" s="58">
        <f t="shared" si="21"/>
        <v>8.8999999999999996E-2</v>
      </c>
      <c r="O228" s="58">
        <f t="shared" si="21"/>
        <v>8.8999999999999996E-2</v>
      </c>
      <c r="P228" s="58">
        <f t="shared" si="21"/>
        <v>8.8999999999999996E-2</v>
      </c>
      <c r="Q228" s="58">
        <f t="shared" si="21"/>
        <v>8.8999999999999996E-2</v>
      </c>
      <c r="R228" s="58">
        <f t="shared" si="21"/>
        <v>8.8999999999999996E-2</v>
      </c>
      <c r="S228" s="58">
        <f t="shared" si="21"/>
        <v>8.8999999999999996E-2</v>
      </c>
      <c r="T228" s="58">
        <f t="shared" si="21"/>
        <v>8.8999999999999996E-2</v>
      </c>
      <c r="U228" s="58">
        <f t="shared" si="21"/>
        <v>8.8999999999999996E-2</v>
      </c>
      <c r="V228" s="58">
        <f t="shared" si="21"/>
        <v>8.8999999999999996E-2</v>
      </c>
      <c r="W228" s="58">
        <f t="shared" si="21"/>
        <v>8.8999999999999996E-2</v>
      </c>
      <c r="X228" s="58">
        <f t="shared" si="21"/>
        <v>8.8999999999999996E-2</v>
      </c>
      <c r="Y228" s="58">
        <f t="shared" si="21"/>
        <v>8.8999999999999996E-2</v>
      </c>
      <c r="Z228" s="58">
        <f t="shared" si="21"/>
        <v>8.8999999999999996E-2</v>
      </c>
      <c r="AA228" s="58">
        <f t="shared" si="21"/>
        <v>8.8999999999999996E-2</v>
      </c>
      <c r="AB228" s="58">
        <f t="shared" si="21"/>
        <v>8.8999999999999996E-2</v>
      </c>
      <c r="AC228" s="58">
        <f t="shared" si="21"/>
        <v>8.8999999999999996E-2</v>
      </c>
      <c r="AD228" s="58">
        <f t="shared" si="21"/>
        <v>8.8999999999999996E-2</v>
      </c>
      <c r="AE228" s="58">
        <f t="shared" si="21"/>
        <v>8.8999999999999996E-2</v>
      </c>
      <c r="AF228" s="58">
        <f t="shared" si="21"/>
        <v>8.8999999999999996E-2</v>
      </c>
      <c r="AG228" s="58">
        <f t="shared" si="21"/>
        <v>8.8999999999999996E-2</v>
      </c>
      <c r="AH228" s="58">
        <f t="shared" ref="AH228:AV228" si="22">$S$34</f>
        <v>8.8999999999999996E-2</v>
      </c>
      <c r="AI228" s="58">
        <f t="shared" si="22"/>
        <v>8.8999999999999996E-2</v>
      </c>
      <c r="AJ228" s="58">
        <f t="shared" si="22"/>
        <v>8.8999999999999996E-2</v>
      </c>
      <c r="AK228" s="58">
        <f t="shared" si="22"/>
        <v>8.8999999999999996E-2</v>
      </c>
      <c r="AL228" s="58">
        <f t="shared" si="22"/>
        <v>8.8999999999999996E-2</v>
      </c>
      <c r="AM228" s="58">
        <f t="shared" si="22"/>
        <v>8.8999999999999996E-2</v>
      </c>
      <c r="AN228" s="58">
        <f t="shared" si="22"/>
        <v>8.8999999999999996E-2</v>
      </c>
      <c r="AO228" s="58">
        <f t="shared" si="22"/>
        <v>8.8999999999999996E-2</v>
      </c>
      <c r="AP228" s="58">
        <f t="shared" si="22"/>
        <v>8.8999999999999996E-2</v>
      </c>
      <c r="AQ228" s="58">
        <f t="shared" si="22"/>
        <v>8.8999999999999996E-2</v>
      </c>
      <c r="AR228" s="58">
        <f t="shared" si="22"/>
        <v>8.8999999999999996E-2</v>
      </c>
      <c r="AS228" s="58">
        <f t="shared" si="22"/>
        <v>8.8999999999999996E-2</v>
      </c>
      <c r="AT228" s="58">
        <f t="shared" si="22"/>
        <v>8.8999999999999996E-2</v>
      </c>
      <c r="AU228" s="58">
        <f t="shared" si="22"/>
        <v>8.8999999999999996E-2</v>
      </c>
      <c r="AV228" s="629">
        <f t="shared" si="22"/>
        <v>8.8999999999999996E-2</v>
      </c>
    </row>
    <row r="229" spans="7:48" ht="14.1" customHeight="1" thickBot="1">
      <c r="G229" s="19"/>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44"/>
    </row>
    <row r="230" spans="7:48" ht="14.1" customHeight="1">
      <c r="G230" s="19"/>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48"/>
    </row>
    <row r="231" spans="7:48" ht="14.1" customHeight="1">
      <c r="G231" s="19"/>
      <c r="L231" s="24">
        <f t="shared" ref="L231:AV231" si="23">L213</f>
        <v>2014</v>
      </c>
      <c r="M231" s="24">
        <f t="shared" si="23"/>
        <v>2015</v>
      </c>
      <c r="N231" s="24">
        <f t="shared" si="23"/>
        <v>2016</v>
      </c>
      <c r="O231" s="24">
        <f t="shared" si="23"/>
        <v>2017</v>
      </c>
      <c r="P231" s="24">
        <f t="shared" si="23"/>
        <v>2018</v>
      </c>
      <c r="Q231" s="24">
        <f t="shared" si="23"/>
        <v>2019</v>
      </c>
      <c r="R231" s="24">
        <f t="shared" si="23"/>
        <v>2020</v>
      </c>
      <c r="S231" s="24">
        <f t="shared" si="23"/>
        <v>2021</v>
      </c>
      <c r="T231" s="24">
        <f t="shared" si="23"/>
        <v>2022</v>
      </c>
      <c r="U231" s="24">
        <f t="shared" si="23"/>
        <v>2023</v>
      </c>
      <c r="V231" s="24">
        <f t="shared" si="23"/>
        <v>2024</v>
      </c>
      <c r="W231" s="24">
        <f t="shared" si="23"/>
        <v>2025</v>
      </c>
      <c r="X231" s="24">
        <f t="shared" si="23"/>
        <v>2026</v>
      </c>
      <c r="Y231" s="24">
        <f t="shared" si="23"/>
        <v>2027</v>
      </c>
      <c r="Z231" s="24">
        <f t="shared" si="23"/>
        <v>2028</v>
      </c>
      <c r="AA231" s="24">
        <f t="shared" si="23"/>
        <v>2029</v>
      </c>
      <c r="AB231" s="24">
        <f t="shared" si="23"/>
        <v>2030</v>
      </c>
      <c r="AC231" s="24">
        <f t="shared" si="23"/>
        <v>2031</v>
      </c>
      <c r="AD231" s="24">
        <f t="shared" si="23"/>
        <v>2032</v>
      </c>
      <c r="AE231" s="24">
        <f t="shared" si="23"/>
        <v>2033</v>
      </c>
      <c r="AF231" s="24">
        <f t="shared" si="23"/>
        <v>2034</v>
      </c>
      <c r="AG231" s="24">
        <f t="shared" si="23"/>
        <v>2035</v>
      </c>
      <c r="AH231" s="24">
        <f t="shared" si="23"/>
        <v>2036</v>
      </c>
      <c r="AI231" s="24">
        <f t="shared" si="23"/>
        <v>2037</v>
      </c>
      <c r="AJ231" s="24">
        <f t="shared" si="23"/>
        <v>2038</v>
      </c>
      <c r="AK231" s="24">
        <f t="shared" si="23"/>
        <v>2039</v>
      </c>
      <c r="AL231" s="24">
        <f t="shared" si="23"/>
        <v>2040</v>
      </c>
      <c r="AM231" s="24">
        <f t="shared" si="23"/>
        <v>2041</v>
      </c>
      <c r="AN231" s="24">
        <f t="shared" si="23"/>
        <v>2042</v>
      </c>
      <c r="AO231" s="24">
        <f t="shared" si="23"/>
        <v>2043</v>
      </c>
      <c r="AP231" s="24">
        <f t="shared" si="23"/>
        <v>2044</v>
      </c>
      <c r="AQ231" s="24">
        <f t="shared" si="23"/>
        <v>2045</v>
      </c>
      <c r="AR231" s="24">
        <f t="shared" si="23"/>
        <v>2046</v>
      </c>
      <c r="AS231" s="24">
        <f t="shared" si="23"/>
        <v>2047</v>
      </c>
      <c r="AT231" s="24">
        <f t="shared" si="23"/>
        <v>2048</v>
      </c>
      <c r="AU231" s="24">
        <f t="shared" si="23"/>
        <v>2049</v>
      </c>
      <c r="AV231" s="168">
        <f t="shared" si="23"/>
        <v>2050</v>
      </c>
    </row>
    <row r="232" spans="7:48" ht="14.1" customHeight="1">
      <c r="G232" s="19"/>
      <c r="H232" s="787" t="s">
        <v>27</v>
      </c>
      <c r="J232" s="735" t="s">
        <v>640</v>
      </c>
      <c r="K232" s="62" t="s">
        <v>44</v>
      </c>
      <c r="L232" s="164">
        <v>0</v>
      </c>
      <c r="M232" s="164">
        <v>0</v>
      </c>
      <c r="N232" s="164">
        <v>0</v>
      </c>
      <c r="O232" s="164">
        <v>0</v>
      </c>
      <c r="P232" s="164">
        <v>0</v>
      </c>
      <c r="Q232" s="164">
        <v>0</v>
      </c>
      <c r="R232" s="164">
        <v>0</v>
      </c>
      <c r="S232" s="164">
        <v>0</v>
      </c>
      <c r="T232" s="164">
        <v>0</v>
      </c>
      <c r="U232" s="164">
        <v>0</v>
      </c>
      <c r="V232" s="164">
        <v>0</v>
      </c>
      <c r="W232" s="164">
        <v>0</v>
      </c>
      <c r="X232" s="164">
        <v>0</v>
      </c>
      <c r="Y232" s="164">
        <v>0</v>
      </c>
      <c r="Z232" s="164">
        <v>0</v>
      </c>
      <c r="AA232" s="164">
        <v>0</v>
      </c>
      <c r="AB232" s="164">
        <v>0</v>
      </c>
      <c r="AC232" s="164">
        <v>0</v>
      </c>
      <c r="AD232" s="164">
        <v>0</v>
      </c>
      <c r="AE232" s="164">
        <v>0</v>
      </c>
      <c r="AF232" s="164">
        <v>0</v>
      </c>
      <c r="AG232" s="164">
        <v>0</v>
      </c>
      <c r="AH232" s="164">
        <v>0</v>
      </c>
      <c r="AI232" s="164">
        <v>0</v>
      </c>
      <c r="AJ232" s="164">
        <v>0</v>
      </c>
      <c r="AK232" s="164">
        <v>0</v>
      </c>
      <c r="AL232" s="164">
        <v>0</v>
      </c>
      <c r="AM232" s="164">
        <v>0</v>
      </c>
      <c r="AN232" s="164">
        <v>0</v>
      </c>
      <c r="AO232" s="164">
        <v>0</v>
      </c>
      <c r="AP232" s="164">
        <v>0</v>
      </c>
      <c r="AQ232" s="164">
        <v>0</v>
      </c>
      <c r="AR232" s="164">
        <v>0</v>
      </c>
      <c r="AS232" s="164">
        <v>0</v>
      </c>
      <c r="AT232" s="164">
        <v>0</v>
      </c>
      <c r="AU232" s="164">
        <v>0</v>
      </c>
      <c r="AV232" s="653">
        <v>0</v>
      </c>
    </row>
    <row r="233" spans="7:48" ht="14.1" customHeight="1">
      <c r="G233" s="19"/>
      <c r="H233" s="787"/>
      <c r="J233" s="736"/>
      <c r="K233" s="3" t="s">
        <v>45</v>
      </c>
      <c r="L233" s="165">
        <v>0</v>
      </c>
      <c r="M233" s="165">
        <v>0</v>
      </c>
      <c r="N233" s="165">
        <v>0</v>
      </c>
      <c r="O233" s="165">
        <v>0</v>
      </c>
      <c r="P233" s="165">
        <v>0</v>
      </c>
      <c r="Q233" s="165">
        <v>0</v>
      </c>
      <c r="R233" s="165">
        <v>0</v>
      </c>
      <c r="S233" s="165">
        <v>0</v>
      </c>
      <c r="T233" s="165">
        <v>0</v>
      </c>
      <c r="U233" s="165">
        <v>0</v>
      </c>
      <c r="V233" s="165">
        <v>0</v>
      </c>
      <c r="W233" s="165">
        <v>0</v>
      </c>
      <c r="X233" s="165">
        <v>0</v>
      </c>
      <c r="Y233" s="165">
        <v>0</v>
      </c>
      <c r="Z233" s="165">
        <v>0</v>
      </c>
      <c r="AA233" s="165">
        <v>0</v>
      </c>
      <c r="AB233" s="165">
        <v>0</v>
      </c>
      <c r="AC233" s="165">
        <v>0</v>
      </c>
      <c r="AD233" s="165">
        <v>0</v>
      </c>
      <c r="AE233" s="165">
        <v>0</v>
      </c>
      <c r="AF233" s="165">
        <v>0</v>
      </c>
      <c r="AG233" s="165">
        <v>0</v>
      </c>
      <c r="AH233" s="165">
        <v>0</v>
      </c>
      <c r="AI233" s="165">
        <v>0</v>
      </c>
      <c r="AJ233" s="165">
        <v>0</v>
      </c>
      <c r="AK233" s="165">
        <v>0</v>
      </c>
      <c r="AL233" s="165">
        <v>0</v>
      </c>
      <c r="AM233" s="165">
        <v>0</v>
      </c>
      <c r="AN233" s="165">
        <v>0</v>
      </c>
      <c r="AO233" s="165">
        <v>0</v>
      </c>
      <c r="AP233" s="165">
        <v>0</v>
      </c>
      <c r="AQ233" s="165">
        <v>0</v>
      </c>
      <c r="AR233" s="165">
        <v>0</v>
      </c>
      <c r="AS233" s="165">
        <v>0</v>
      </c>
      <c r="AT233" s="165">
        <v>0</v>
      </c>
      <c r="AU233" s="165">
        <v>0</v>
      </c>
      <c r="AV233" s="488">
        <v>0</v>
      </c>
    </row>
    <row r="234" spans="7:48" ht="14.1" customHeight="1" thickBot="1">
      <c r="G234" s="19"/>
      <c r="H234" s="787"/>
      <c r="J234" s="736"/>
      <c r="K234" s="63" t="s">
        <v>46</v>
      </c>
      <c r="L234" s="166">
        <v>0</v>
      </c>
      <c r="M234" s="166">
        <v>0</v>
      </c>
      <c r="N234" s="166">
        <v>0</v>
      </c>
      <c r="O234" s="166">
        <v>0</v>
      </c>
      <c r="P234" s="166">
        <v>0</v>
      </c>
      <c r="Q234" s="166">
        <v>0</v>
      </c>
      <c r="R234" s="166">
        <v>0</v>
      </c>
      <c r="S234" s="166">
        <v>0</v>
      </c>
      <c r="T234" s="166">
        <v>0</v>
      </c>
      <c r="U234" s="166">
        <v>0</v>
      </c>
      <c r="V234" s="166">
        <v>0</v>
      </c>
      <c r="W234" s="166">
        <v>0</v>
      </c>
      <c r="X234" s="166">
        <v>0</v>
      </c>
      <c r="Y234" s="166">
        <v>0</v>
      </c>
      <c r="Z234" s="166">
        <v>0</v>
      </c>
      <c r="AA234" s="166">
        <v>0</v>
      </c>
      <c r="AB234" s="166">
        <v>0</v>
      </c>
      <c r="AC234" s="166">
        <v>0</v>
      </c>
      <c r="AD234" s="166">
        <v>0</v>
      </c>
      <c r="AE234" s="166">
        <v>0</v>
      </c>
      <c r="AF234" s="166">
        <v>0</v>
      </c>
      <c r="AG234" s="166">
        <v>0</v>
      </c>
      <c r="AH234" s="166">
        <v>0</v>
      </c>
      <c r="AI234" s="166">
        <v>0</v>
      </c>
      <c r="AJ234" s="166">
        <v>0</v>
      </c>
      <c r="AK234" s="166">
        <v>0</v>
      </c>
      <c r="AL234" s="166">
        <v>0</v>
      </c>
      <c r="AM234" s="166">
        <v>0</v>
      </c>
      <c r="AN234" s="166">
        <v>0</v>
      </c>
      <c r="AO234" s="166">
        <v>0</v>
      </c>
      <c r="AP234" s="166">
        <v>0</v>
      </c>
      <c r="AQ234" s="166">
        <v>0</v>
      </c>
      <c r="AR234" s="166">
        <v>0</v>
      </c>
      <c r="AS234" s="166">
        <v>0</v>
      </c>
      <c r="AT234" s="166">
        <v>0</v>
      </c>
      <c r="AU234" s="166">
        <v>0</v>
      </c>
      <c r="AV234" s="654">
        <v>0</v>
      </c>
    </row>
    <row r="235" spans="7:48" ht="14.1" customHeight="1" thickTop="1">
      <c r="G235" s="19"/>
      <c r="H235" s="787"/>
      <c r="J235" s="736"/>
      <c r="K235" s="62" t="s">
        <v>47</v>
      </c>
      <c r="L235" s="486">
        <v>0</v>
      </c>
      <c r="M235" s="486">
        <v>0</v>
      </c>
      <c r="N235" s="486">
        <v>0</v>
      </c>
      <c r="O235" s="486">
        <v>0</v>
      </c>
      <c r="P235" s="486">
        <v>0</v>
      </c>
      <c r="Q235" s="486">
        <v>0</v>
      </c>
      <c r="R235" s="486">
        <v>0</v>
      </c>
      <c r="S235" s="486">
        <v>0</v>
      </c>
      <c r="T235" s="486">
        <v>0</v>
      </c>
      <c r="U235" s="486">
        <v>0</v>
      </c>
      <c r="V235" s="486">
        <v>0</v>
      </c>
      <c r="W235" s="486">
        <v>0</v>
      </c>
      <c r="X235" s="486">
        <v>0</v>
      </c>
      <c r="Y235" s="486">
        <v>0</v>
      </c>
      <c r="Z235" s="486">
        <v>0</v>
      </c>
      <c r="AA235" s="486">
        <v>0</v>
      </c>
      <c r="AB235" s="486">
        <v>0</v>
      </c>
      <c r="AC235" s="486">
        <v>0</v>
      </c>
      <c r="AD235" s="486">
        <v>0</v>
      </c>
      <c r="AE235" s="486">
        <v>0</v>
      </c>
      <c r="AF235" s="486">
        <v>0</v>
      </c>
      <c r="AG235" s="486">
        <v>0</v>
      </c>
      <c r="AH235" s="486">
        <v>0</v>
      </c>
      <c r="AI235" s="486">
        <v>0</v>
      </c>
      <c r="AJ235" s="486">
        <v>0</v>
      </c>
      <c r="AK235" s="486">
        <v>0</v>
      </c>
      <c r="AL235" s="486">
        <v>0</v>
      </c>
      <c r="AM235" s="486">
        <v>0</v>
      </c>
      <c r="AN235" s="486">
        <v>0</v>
      </c>
      <c r="AO235" s="486">
        <v>0</v>
      </c>
      <c r="AP235" s="486">
        <v>0</v>
      </c>
      <c r="AQ235" s="486">
        <v>0</v>
      </c>
      <c r="AR235" s="486">
        <v>0</v>
      </c>
      <c r="AS235" s="486">
        <v>0</v>
      </c>
      <c r="AT235" s="486">
        <v>0</v>
      </c>
      <c r="AU235" s="486">
        <v>0</v>
      </c>
      <c r="AV235" s="489">
        <v>0</v>
      </c>
    </row>
    <row r="236" spans="7:48" ht="14.1" customHeight="1">
      <c r="G236" s="19"/>
      <c r="H236" s="787"/>
      <c r="J236" s="736"/>
      <c r="K236" s="3" t="s">
        <v>48</v>
      </c>
      <c r="L236" s="165">
        <v>0</v>
      </c>
      <c r="M236" s="165">
        <v>0</v>
      </c>
      <c r="N236" s="165">
        <v>0</v>
      </c>
      <c r="O236" s="165">
        <v>0</v>
      </c>
      <c r="P236" s="165">
        <v>0</v>
      </c>
      <c r="Q236" s="165">
        <v>0</v>
      </c>
      <c r="R236" s="165">
        <v>0</v>
      </c>
      <c r="S236" s="165">
        <v>0</v>
      </c>
      <c r="T236" s="165">
        <v>0</v>
      </c>
      <c r="U236" s="165">
        <v>0</v>
      </c>
      <c r="V236" s="165">
        <v>0</v>
      </c>
      <c r="W236" s="165">
        <v>0</v>
      </c>
      <c r="X236" s="165">
        <v>0</v>
      </c>
      <c r="Y236" s="165">
        <v>0</v>
      </c>
      <c r="Z236" s="165">
        <v>0</v>
      </c>
      <c r="AA236" s="165">
        <v>0</v>
      </c>
      <c r="AB236" s="165">
        <v>0</v>
      </c>
      <c r="AC236" s="165">
        <v>0</v>
      </c>
      <c r="AD236" s="165">
        <v>0</v>
      </c>
      <c r="AE236" s="165">
        <v>0</v>
      </c>
      <c r="AF236" s="165">
        <v>0</v>
      </c>
      <c r="AG236" s="165">
        <v>0</v>
      </c>
      <c r="AH236" s="165">
        <v>0</v>
      </c>
      <c r="AI236" s="165">
        <v>0</v>
      </c>
      <c r="AJ236" s="165">
        <v>0</v>
      </c>
      <c r="AK236" s="165">
        <v>0</v>
      </c>
      <c r="AL236" s="165">
        <v>0</v>
      </c>
      <c r="AM236" s="165">
        <v>0</v>
      </c>
      <c r="AN236" s="165">
        <v>0</v>
      </c>
      <c r="AO236" s="165">
        <v>0</v>
      </c>
      <c r="AP236" s="165">
        <v>0</v>
      </c>
      <c r="AQ236" s="165">
        <v>0</v>
      </c>
      <c r="AR236" s="165">
        <v>0</v>
      </c>
      <c r="AS236" s="165">
        <v>0</v>
      </c>
      <c r="AT236" s="165">
        <v>0</v>
      </c>
      <c r="AU236" s="165">
        <v>0</v>
      </c>
      <c r="AV236" s="488">
        <v>0</v>
      </c>
    </row>
    <row r="237" spans="7:48" ht="14.1" customHeight="1" thickBot="1">
      <c r="G237" s="19"/>
      <c r="H237" s="787"/>
      <c r="J237" s="736"/>
      <c r="K237" s="63" t="s">
        <v>49</v>
      </c>
      <c r="L237" s="166">
        <v>0</v>
      </c>
      <c r="M237" s="166">
        <v>0</v>
      </c>
      <c r="N237" s="166">
        <v>0</v>
      </c>
      <c r="O237" s="166">
        <v>0</v>
      </c>
      <c r="P237" s="166">
        <v>0</v>
      </c>
      <c r="Q237" s="166">
        <v>0</v>
      </c>
      <c r="R237" s="166">
        <v>0</v>
      </c>
      <c r="S237" s="166">
        <v>0</v>
      </c>
      <c r="T237" s="166">
        <v>0</v>
      </c>
      <c r="U237" s="166">
        <v>0</v>
      </c>
      <c r="V237" s="166">
        <v>0</v>
      </c>
      <c r="W237" s="166">
        <v>0</v>
      </c>
      <c r="X237" s="166">
        <v>0</v>
      </c>
      <c r="Y237" s="166">
        <v>0</v>
      </c>
      <c r="Z237" s="166">
        <v>0</v>
      </c>
      <c r="AA237" s="166">
        <v>0</v>
      </c>
      <c r="AB237" s="166">
        <v>0</v>
      </c>
      <c r="AC237" s="166">
        <v>0</v>
      </c>
      <c r="AD237" s="166">
        <v>0</v>
      </c>
      <c r="AE237" s="166">
        <v>0</v>
      </c>
      <c r="AF237" s="166">
        <v>0</v>
      </c>
      <c r="AG237" s="166">
        <v>0</v>
      </c>
      <c r="AH237" s="166">
        <v>0</v>
      </c>
      <c r="AI237" s="166">
        <v>0</v>
      </c>
      <c r="AJ237" s="166">
        <v>0</v>
      </c>
      <c r="AK237" s="166">
        <v>0</v>
      </c>
      <c r="AL237" s="166">
        <v>0</v>
      </c>
      <c r="AM237" s="166">
        <v>0</v>
      </c>
      <c r="AN237" s="166">
        <v>0</v>
      </c>
      <c r="AO237" s="166">
        <v>0</v>
      </c>
      <c r="AP237" s="166">
        <v>0</v>
      </c>
      <c r="AQ237" s="166">
        <v>0</v>
      </c>
      <c r="AR237" s="166">
        <v>0</v>
      </c>
      <c r="AS237" s="166">
        <v>0</v>
      </c>
      <c r="AT237" s="166">
        <v>0</v>
      </c>
      <c r="AU237" s="166">
        <v>0</v>
      </c>
      <c r="AV237" s="654">
        <v>0</v>
      </c>
    </row>
    <row r="238" spans="7:48" ht="14.1" customHeight="1" thickTop="1">
      <c r="G238" s="19"/>
      <c r="H238" s="787"/>
      <c r="J238" s="736"/>
      <c r="K238" s="62" t="s">
        <v>50</v>
      </c>
      <c r="L238" s="486">
        <v>0</v>
      </c>
      <c r="M238" s="486">
        <v>0</v>
      </c>
      <c r="N238" s="486">
        <v>0</v>
      </c>
      <c r="O238" s="486">
        <v>0</v>
      </c>
      <c r="P238" s="486">
        <v>0</v>
      </c>
      <c r="Q238" s="486">
        <v>0</v>
      </c>
      <c r="R238" s="486">
        <v>0</v>
      </c>
      <c r="S238" s="486">
        <v>0</v>
      </c>
      <c r="T238" s="486">
        <v>0</v>
      </c>
      <c r="U238" s="486">
        <v>0</v>
      </c>
      <c r="V238" s="486">
        <v>0</v>
      </c>
      <c r="W238" s="486">
        <v>0</v>
      </c>
      <c r="X238" s="486">
        <v>0</v>
      </c>
      <c r="Y238" s="486">
        <v>0</v>
      </c>
      <c r="Z238" s="486">
        <v>0</v>
      </c>
      <c r="AA238" s="486">
        <v>0</v>
      </c>
      <c r="AB238" s="486">
        <v>0</v>
      </c>
      <c r="AC238" s="486">
        <v>0</v>
      </c>
      <c r="AD238" s="486">
        <v>0</v>
      </c>
      <c r="AE238" s="486">
        <v>0</v>
      </c>
      <c r="AF238" s="486">
        <v>0</v>
      </c>
      <c r="AG238" s="486">
        <v>0</v>
      </c>
      <c r="AH238" s="486">
        <v>0</v>
      </c>
      <c r="AI238" s="486">
        <v>0</v>
      </c>
      <c r="AJ238" s="486">
        <v>0</v>
      </c>
      <c r="AK238" s="486">
        <v>0</v>
      </c>
      <c r="AL238" s="486">
        <v>0</v>
      </c>
      <c r="AM238" s="486">
        <v>0</v>
      </c>
      <c r="AN238" s="486">
        <v>0</v>
      </c>
      <c r="AO238" s="486">
        <v>0</v>
      </c>
      <c r="AP238" s="486">
        <v>0</v>
      </c>
      <c r="AQ238" s="486">
        <v>0</v>
      </c>
      <c r="AR238" s="486">
        <v>0</v>
      </c>
      <c r="AS238" s="486">
        <v>0</v>
      </c>
      <c r="AT238" s="486">
        <v>0</v>
      </c>
      <c r="AU238" s="486">
        <v>0</v>
      </c>
      <c r="AV238" s="489">
        <v>0</v>
      </c>
    </row>
    <row r="239" spans="7:48" ht="14.1" customHeight="1">
      <c r="G239" s="19"/>
      <c r="H239" s="787"/>
      <c r="J239" s="736"/>
      <c r="K239" s="3" t="s">
        <v>51</v>
      </c>
      <c r="L239" s="165">
        <v>0</v>
      </c>
      <c r="M239" s="165">
        <v>0</v>
      </c>
      <c r="N239" s="165">
        <v>0</v>
      </c>
      <c r="O239" s="165">
        <v>0</v>
      </c>
      <c r="P239" s="165">
        <v>0</v>
      </c>
      <c r="Q239" s="165">
        <v>0</v>
      </c>
      <c r="R239" s="165">
        <v>0</v>
      </c>
      <c r="S239" s="165">
        <v>0</v>
      </c>
      <c r="T239" s="165">
        <v>0</v>
      </c>
      <c r="U239" s="165">
        <v>0</v>
      </c>
      <c r="V239" s="165">
        <v>0</v>
      </c>
      <c r="W239" s="165">
        <v>0</v>
      </c>
      <c r="X239" s="165">
        <v>0</v>
      </c>
      <c r="Y239" s="165">
        <v>0</v>
      </c>
      <c r="Z239" s="165">
        <v>0</v>
      </c>
      <c r="AA239" s="165">
        <v>0</v>
      </c>
      <c r="AB239" s="165">
        <v>0</v>
      </c>
      <c r="AC239" s="165">
        <v>0</v>
      </c>
      <c r="AD239" s="165">
        <v>0</v>
      </c>
      <c r="AE239" s="165">
        <v>0</v>
      </c>
      <c r="AF239" s="165">
        <v>0</v>
      </c>
      <c r="AG239" s="165">
        <v>0</v>
      </c>
      <c r="AH239" s="165">
        <v>0</v>
      </c>
      <c r="AI239" s="165">
        <v>0</v>
      </c>
      <c r="AJ239" s="165">
        <v>0</v>
      </c>
      <c r="AK239" s="165">
        <v>0</v>
      </c>
      <c r="AL239" s="165">
        <v>0</v>
      </c>
      <c r="AM239" s="165">
        <v>0</v>
      </c>
      <c r="AN239" s="165">
        <v>0</v>
      </c>
      <c r="AO239" s="165">
        <v>0</v>
      </c>
      <c r="AP239" s="165">
        <v>0</v>
      </c>
      <c r="AQ239" s="165">
        <v>0</v>
      </c>
      <c r="AR239" s="165">
        <v>0</v>
      </c>
      <c r="AS239" s="165">
        <v>0</v>
      </c>
      <c r="AT239" s="165">
        <v>0</v>
      </c>
      <c r="AU239" s="165">
        <v>0</v>
      </c>
      <c r="AV239" s="488">
        <v>0</v>
      </c>
    </row>
    <row r="240" spans="7:48" ht="14.1" customHeight="1" thickBot="1">
      <c r="G240" s="19"/>
      <c r="H240" s="787"/>
      <c r="J240" s="736"/>
      <c r="K240" s="63" t="s">
        <v>52</v>
      </c>
      <c r="L240" s="166">
        <v>0</v>
      </c>
      <c r="M240" s="166">
        <v>0</v>
      </c>
      <c r="N240" s="166">
        <v>0</v>
      </c>
      <c r="O240" s="166">
        <v>0</v>
      </c>
      <c r="P240" s="166">
        <v>0</v>
      </c>
      <c r="Q240" s="166">
        <v>0</v>
      </c>
      <c r="R240" s="166">
        <v>0</v>
      </c>
      <c r="S240" s="166">
        <v>0</v>
      </c>
      <c r="T240" s="166">
        <v>0</v>
      </c>
      <c r="U240" s="166">
        <v>0</v>
      </c>
      <c r="V240" s="166">
        <v>0</v>
      </c>
      <c r="W240" s="166">
        <v>0</v>
      </c>
      <c r="X240" s="166">
        <v>0</v>
      </c>
      <c r="Y240" s="166">
        <v>0</v>
      </c>
      <c r="Z240" s="166">
        <v>0</v>
      </c>
      <c r="AA240" s="166">
        <v>0</v>
      </c>
      <c r="AB240" s="166">
        <v>0</v>
      </c>
      <c r="AC240" s="166">
        <v>0</v>
      </c>
      <c r="AD240" s="166">
        <v>0</v>
      </c>
      <c r="AE240" s="166">
        <v>0</v>
      </c>
      <c r="AF240" s="166">
        <v>0</v>
      </c>
      <c r="AG240" s="166">
        <v>0</v>
      </c>
      <c r="AH240" s="166">
        <v>0</v>
      </c>
      <c r="AI240" s="166">
        <v>0</v>
      </c>
      <c r="AJ240" s="166">
        <v>0</v>
      </c>
      <c r="AK240" s="166">
        <v>0</v>
      </c>
      <c r="AL240" s="166">
        <v>0</v>
      </c>
      <c r="AM240" s="166">
        <v>0</v>
      </c>
      <c r="AN240" s="166">
        <v>0</v>
      </c>
      <c r="AO240" s="166">
        <v>0</v>
      </c>
      <c r="AP240" s="166">
        <v>0</v>
      </c>
      <c r="AQ240" s="166">
        <v>0</v>
      </c>
      <c r="AR240" s="166">
        <v>0</v>
      </c>
      <c r="AS240" s="166">
        <v>0</v>
      </c>
      <c r="AT240" s="166">
        <v>0</v>
      </c>
      <c r="AU240" s="166">
        <v>0</v>
      </c>
      <c r="AV240" s="654">
        <v>0</v>
      </c>
    </row>
    <row r="241" spans="1:48" ht="14.1" customHeight="1" thickTop="1">
      <c r="G241" s="19"/>
      <c r="H241" s="787"/>
      <c r="J241" s="736"/>
      <c r="K241" s="62" t="s">
        <v>53</v>
      </c>
      <c r="L241" s="486">
        <v>0</v>
      </c>
      <c r="M241" s="486">
        <v>0</v>
      </c>
      <c r="N241" s="486">
        <v>0</v>
      </c>
      <c r="O241" s="486">
        <v>0</v>
      </c>
      <c r="P241" s="486">
        <v>0</v>
      </c>
      <c r="Q241" s="486">
        <v>0</v>
      </c>
      <c r="R241" s="486">
        <v>0</v>
      </c>
      <c r="S241" s="486">
        <v>0</v>
      </c>
      <c r="T241" s="486">
        <v>0</v>
      </c>
      <c r="U241" s="486">
        <v>0</v>
      </c>
      <c r="V241" s="486">
        <v>0</v>
      </c>
      <c r="W241" s="486">
        <v>0</v>
      </c>
      <c r="X241" s="486">
        <v>0</v>
      </c>
      <c r="Y241" s="486">
        <v>0</v>
      </c>
      <c r="Z241" s="486">
        <v>0</v>
      </c>
      <c r="AA241" s="486">
        <v>0</v>
      </c>
      <c r="AB241" s="486">
        <v>0</v>
      </c>
      <c r="AC241" s="486">
        <v>0</v>
      </c>
      <c r="AD241" s="486">
        <v>0</v>
      </c>
      <c r="AE241" s="486">
        <v>0</v>
      </c>
      <c r="AF241" s="486">
        <v>0</v>
      </c>
      <c r="AG241" s="486">
        <v>0</v>
      </c>
      <c r="AH241" s="486">
        <v>0</v>
      </c>
      <c r="AI241" s="486">
        <v>0</v>
      </c>
      <c r="AJ241" s="486">
        <v>0</v>
      </c>
      <c r="AK241" s="486">
        <v>0</v>
      </c>
      <c r="AL241" s="486">
        <v>0</v>
      </c>
      <c r="AM241" s="486">
        <v>0</v>
      </c>
      <c r="AN241" s="486">
        <v>0</v>
      </c>
      <c r="AO241" s="486">
        <v>0</v>
      </c>
      <c r="AP241" s="486">
        <v>0</v>
      </c>
      <c r="AQ241" s="486">
        <v>0</v>
      </c>
      <c r="AR241" s="486">
        <v>0</v>
      </c>
      <c r="AS241" s="486">
        <v>0</v>
      </c>
      <c r="AT241" s="486">
        <v>0</v>
      </c>
      <c r="AU241" s="486">
        <v>0</v>
      </c>
      <c r="AV241" s="489">
        <v>0</v>
      </c>
    </row>
    <row r="242" spans="1:48" ht="14.1" customHeight="1">
      <c r="G242" s="19"/>
      <c r="H242" s="787"/>
      <c r="J242" s="736"/>
      <c r="K242" s="3" t="s">
        <v>54</v>
      </c>
      <c r="L242" s="165">
        <v>0</v>
      </c>
      <c r="M242" s="165">
        <v>0</v>
      </c>
      <c r="N242" s="165">
        <v>0</v>
      </c>
      <c r="O242" s="165">
        <v>0</v>
      </c>
      <c r="P242" s="165">
        <v>0</v>
      </c>
      <c r="Q242" s="165">
        <v>0</v>
      </c>
      <c r="R242" s="165">
        <v>0</v>
      </c>
      <c r="S242" s="165">
        <v>0</v>
      </c>
      <c r="T242" s="165">
        <v>0</v>
      </c>
      <c r="U242" s="165">
        <v>0</v>
      </c>
      <c r="V242" s="165">
        <v>0</v>
      </c>
      <c r="W242" s="165">
        <v>0</v>
      </c>
      <c r="X242" s="165">
        <v>0</v>
      </c>
      <c r="Y242" s="165">
        <v>0</v>
      </c>
      <c r="Z242" s="165">
        <v>0</v>
      </c>
      <c r="AA242" s="165">
        <v>0</v>
      </c>
      <c r="AB242" s="165">
        <v>0</v>
      </c>
      <c r="AC242" s="165">
        <v>0</v>
      </c>
      <c r="AD242" s="165">
        <v>0</v>
      </c>
      <c r="AE242" s="165">
        <v>0</v>
      </c>
      <c r="AF242" s="165">
        <v>0</v>
      </c>
      <c r="AG242" s="165">
        <v>0</v>
      </c>
      <c r="AH242" s="165">
        <v>0</v>
      </c>
      <c r="AI242" s="165">
        <v>0</v>
      </c>
      <c r="AJ242" s="165">
        <v>0</v>
      </c>
      <c r="AK242" s="165">
        <v>0</v>
      </c>
      <c r="AL242" s="165">
        <v>0</v>
      </c>
      <c r="AM242" s="165">
        <v>0</v>
      </c>
      <c r="AN242" s="165">
        <v>0</v>
      </c>
      <c r="AO242" s="165">
        <v>0</v>
      </c>
      <c r="AP242" s="165">
        <v>0</v>
      </c>
      <c r="AQ242" s="165">
        <v>0</v>
      </c>
      <c r="AR242" s="165">
        <v>0</v>
      </c>
      <c r="AS242" s="165">
        <v>0</v>
      </c>
      <c r="AT242" s="165">
        <v>0</v>
      </c>
      <c r="AU242" s="165">
        <v>0</v>
      </c>
      <c r="AV242" s="488">
        <v>0</v>
      </c>
    </row>
    <row r="243" spans="1:48" ht="14.1" customHeight="1" thickBot="1">
      <c r="G243" s="19"/>
      <c r="H243" s="787"/>
      <c r="J243" s="736"/>
      <c r="K243" s="63" t="s">
        <v>55</v>
      </c>
      <c r="L243" s="166">
        <v>0</v>
      </c>
      <c r="M243" s="166">
        <v>0</v>
      </c>
      <c r="N243" s="166">
        <v>0</v>
      </c>
      <c r="O243" s="166">
        <v>0</v>
      </c>
      <c r="P243" s="166">
        <v>0</v>
      </c>
      <c r="Q243" s="166">
        <v>0</v>
      </c>
      <c r="R243" s="166">
        <v>0</v>
      </c>
      <c r="S243" s="166">
        <v>0</v>
      </c>
      <c r="T243" s="166">
        <v>0</v>
      </c>
      <c r="U243" s="166">
        <v>0</v>
      </c>
      <c r="V243" s="166">
        <v>0</v>
      </c>
      <c r="W243" s="166">
        <v>0</v>
      </c>
      <c r="X243" s="166">
        <v>0</v>
      </c>
      <c r="Y243" s="166">
        <v>0</v>
      </c>
      <c r="Z243" s="166">
        <v>0</v>
      </c>
      <c r="AA243" s="166">
        <v>0</v>
      </c>
      <c r="AB243" s="166">
        <v>0</v>
      </c>
      <c r="AC243" s="166">
        <v>0</v>
      </c>
      <c r="AD243" s="166">
        <v>0</v>
      </c>
      <c r="AE243" s="166">
        <v>0</v>
      </c>
      <c r="AF243" s="166">
        <v>0</v>
      </c>
      <c r="AG243" s="166">
        <v>0</v>
      </c>
      <c r="AH243" s="166">
        <v>0</v>
      </c>
      <c r="AI243" s="166">
        <v>0</v>
      </c>
      <c r="AJ243" s="166">
        <v>0</v>
      </c>
      <c r="AK243" s="166">
        <v>0</v>
      </c>
      <c r="AL243" s="166">
        <v>0</v>
      </c>
      <c r="AM243" s="166">
        <v>0</v>
      </c>
      <c r="AN243" s="166">
        <v>0</v>
      </c>
      <c r="AO243" s="166">
        <v>0</v>
      </c>
      <c r="AP243" s="166">
        <v>0</v>
      </c>
      <c r="AQ243" s="166">
        <v>0</v>
      </c>
      <c r="AR243" s="166">
        <v>0</v>
      </c>
      <c r="AS243" s="166">
        <v>0</v>
      </c>
      <c r="AT243" s="166">
        <v>0</v>
      </c>
      <c r="AU243" s="166">
        <v>0</v>
      </c>
      <c r="AV243" s="654">
        <v>0</v>
      </c>
    </row>
    <row r="244" spans="1:48" ht="14.1" customHeight="1" thickTop="1">
      <c r="G244" s="19"/>
      <c r="H244" s="787"/>
      <c r="J244" s="736"/>
      <c r="K244" s="62" t="s">
        <v>56</v>
      </c>
      <c r="L244" s="486">
        <v>0</v>
      </c>
      <c r="M244" s="486">
        <v>0</v>
      </c>
      <c r="N244" s="486">
        <v>0</v>
      </c>
      <c r="O244" s="486">
        <v>0</v>
      </c>
      <c r="P244" s="486">
        <v>0</v>
      </c>
      <c r="Q244" s="486">
        <v>0</v>
      </c>
      <c r="R244" s="486">
        <v>0</v>
      </c>
      <c r="S244" s="486">
        <v>0</v>
      </c>
      <c r="T244" s="486">
        <v>0</v>
      </c>
      <c r="U244" s="486">
        <v>0</v>
      </c>
      <c r="V244" s="486">
        <v>0</v>
      </c>
      <c r="W244" s="486">
        <v>0</v>
      </c>
      <c r="X244" s="486">
        <v>0</v>
      </c>
      <c r="Y244" s="486">
        <v>0</v>
      </c>
      <c r="Z244" s="486">
        <v>0</v>
      </c>
      <c r="AA244" s="486">
        <v>0</v>
      </c>
      <c r="AB244" s="486">
        <v>0</v>
      </c>
      <c r="AC244" s="486">
        <v>0</v>
      </c>
      <c r="AD244" s="486">
        <v>0</v>
      </c>
      <c r="AE244" s="486">
        <v>0</v>
      </c>
      <c r="AF244" s="486">
        <v>0</v>
      </c>
      <c r="AG244" s="486">
        <v>0</v>
      </c>
      <c r="AH244" s="486">
        <v>0</v>
      </c>
      <c r="AI244" s="486">
        <v>0</v>
      </c>
      <c r="AJ244" s="486">
        <v>0</v>
      </c>
      <c r="AK244" s="486">
        <v>0</v>
      </c>
      <c r="AL244" s="486">
        <v>0</v>
      </c>
      <c r="AM244" s="486">
        <v>0</v>
      </c>
      <c r="AN244" s="486">
        <v>0</v>
      </c>
      <c r="AO244" s="486">
        <v>0</v>
      </c>
      <c r="AP244" s="486">
        <v>0</v>
      </c>
      <c r="AQ244" s="486">
        <v>0</v>
      </c>
      <c r="AR244" s="486">
        <v>0</v>
      </c>
      <c r="AS244" s="486">
        <v>0</v>
      </c>
      <c r="AT244" s="486">
        <v>0</v>
      </c>
      <c r="AU244" s="486">
        <v>0</v>
      </c>
      <c r="AV244" s="489">
        <v>0</v>
      </c>
    </row>
    <row r="245" spans="1:48" ht="14.1" customHeight="1">
      <c r="G245" s="19"/>
      <c r="H245" s="787"/>
      <c r="J245" s="736"/>
      <c r="K245" s="3" t="s">
        <v>57</v>
      </c>
      <c r="L245" s="165">
        <v>0</v>
      </c>
      <c r="M245" s="165">
        <v>0</v>
      </c>
      <c r="N245" s="165">
        <v>0</v>
      </c>
      <c r="O245" s="165">
        <v>0</v>
      </c>
      <c r="P245" s="165">
        <v>0</v>
      </c>
      <c r="Q245" s="165">
        <v>0</v>
      </c>
      <c r="R245" s="165">
        <v>0</v>
      </c>
      <c r="S245" s="165">
        <v>0</v>
      </c>
      <c r="T245" s="165">
        <v>0</v>
      </c>
      <c r="U245" s="165">
        <v>0</v>
      </c>
      <c r="V245" s="165">
        <v>0</v>
      </c>
      <c r="W245" s="165">
        <v>0</v>
      </c>
      <c r="X245" s="165">
        <v>0</v>
      </c>
      <c r="Y245" s="165">
        <v>0</v>
      </c>
      <c r="Z245" s="165">
        <v>0</v>
      </c>
      <c r="AA245" s="165">
        <v>0</v>
      </c>
      <c r="AB245" s="165">
        <v>0</v>
      </c>
      <c r="AC245" s="165">
        <v>0</v>
      </c>
      <c r="AD245" s="165">
        <v>0</v>
      </c>
      <c r="AE245" s="165">
        <v>0</v>
      </c>
      <c r="AF245" s="165">
        <v>0</v>
      </c>
      <c r="AG245" s="165">
        <v>0</v>
      </c>
      <c r="AH245" s="165">
        <v>0</v>
      </c>
      <c r="AI245" s="165">
        <v>0</v>
      </c>
      <c r="AJ245" s="165">
        <v>0</v>
      </c>
      <c r="AK245" s="165">
        <v>0</v>
      </c>
      <c r="AL245" s="165">
        <v>0</v>
      </c>
      <c r="AM245" s="165">
        <v>0</v>
      </c>
      <c r="AN245" s="165">
        <v>0</v>
      </c>
      <c r="AO245" s="165">
        <v>0</v>
      </c>
      <c r="AP245" s="165">
        <v>0</v>
      </c>
      <c r="AQ245" s="165">
        <v>0</v>
      </c>
      <c r="AR245" s="165">
        <v>0</v>
      </c>
      <c r="AS245" s="165">
        <v>0</v>
      </c>
      <c r="AT245" s="165">
        <v>0</v>
      </c>
      <c r="AU245" s="165">
        <v>0</v>
      </c>
      <c r="AV245" s="488">
        <v>0</v>
      </c>
    </row>
    <row r="246" spans="1:48" ht="14.1" customHeight="1">
      <c r="A246" s="4" t="s">
        <v>92</v>
      </c>
      <c r="G246" s="19"/>
      <c r="H246" s="787"/>
      <c r="J246" s="737"/>
      <c r="K246" s="63" t="s">
        <v>58</v>
      </c>
      <c r="L246" s="680">
        <v>0</v>
      </c>
      <c r="M246" s="680">
        <v>0</v>
      </c>
      <c r="N246" s="680">
        <v>0</v>
      </c>
      <c r="O246" s="680">
        <v>0</v>
      </c>
      <c r="P246" s="680">
        <v>0</v>
      </c>
      <c r="Q246" s="680">
        <v>0</v>
      </c>
      <c r="R246" s="680">
        <v>0</v>
      </c>
      <c r="S246" s="680">
        <v>0</v>
      </c>
      <c r="T246" s="680">
        <v>0</v>
      </c>
      <c r="U246" s="680">
        <v>0</v>
      </c>
      <c r="V246" s="680">
        <v>0</v>
      </c>
      <c r="W246" s="680">
        <v>0</v>
      </c>
      <c r="X246" s="680">
        <v>0</v>
      </c>
      <c r="Y246" s="680">
        <v>0</v>
      </c>
      <c r="Z246" s="680">
        <v>0</v>
      </c>
      <c r="AA246" s="680">
        <v>0</v>
      </c>
      <c r="AB246" s="680">
        <v>0</v>
      </c>
      <c r="AC246" s="680">
        <v>0</v>
      </c>
      <c r="AD246" s="680">
        <v>0</v>
      </c>
      <c r="AE246" s="680">
        <v>0</v>
      </c>
      <c r="AF246" s="680">
        <v>0</v>
      </c>
      <c r="AG246" s="680">
        <v>0</v>
      </c>
      <c r="AH246" s="680">
        <v>0</v>
      </c>
      <c r="AI246" s="680">
        <v>0</v>
      </c>
      <c r="AJ246" s="680">
        <v>0</v>
      </c>
      <c r="AK246" s="680">
        <v>0</v>
      </c>
      <c r="AL246" s="680">
        <v>0</v>
      </c>
      <c r="AM246" s="680">
        <v>0</v>
      </c>
      <c r="AN246" s="680">
        <v>0</v>
      </c>
      <c r="AO246" s="680">
        <v>0</v>
      </c>
      <c r="AP246" s="680">
        <v>0</v>
      </c>
      <c r="AQ246" s="680">
        <v>0</v>
      </c>
      <c r="AR246" s="680">
        <v>0</v>
      </c>
      <c r="AS246" s="680">
        <v>0</v>
      </c>
      <c r="AT246" s="680">
        <v>0</v>
      </c>
      <c r="AU246" s="680">
        <v>0</v>
      </c>
      <c r="AV246" s="681">
        <v>0</v>
      </c>
    </row>
    <row r="247" spans="1:48" ht="14.1" customHeight="1" thickBot="1">
      <c r="G247" s="19"/>
      <c r="H247" s="11"/>
      <c r="I247" s="11"/>
      <c r="J247" s="11"/>
      <c r="K247" s="11"/>
      <c r="L247" s="11"/>
      <c r="M247" s="11"/>
      <c r="N247" s="11"/>
      <c r="O247" s="11"/>
      <c r="P247" s="11"/>
      <c r="Q247" s="11"/>
      <c r="R247" s="11"/>
      <c r="S247" s="11"/>
      <c r="T247" s="11"/>
      <c r="U247" s="11"/>
      <c r="V247" s="11"/>
      <c r="W247" s="11"/>
      <c r="X247" s="11"/>
      <c r="Y247" s="11"/>
      <c r="Z247" s="11"/>
      <c r="AA247" s="11"/>
      <c r="AB247" s="11"/>
      <c r="AC247" s="11"/>
      <c r="AD247" s="11"/>
      <c r="AE247" s="11"/>
      <c r="AF247" s="11"/>
      <c r="AG247" s="11"/>
      <c r="AH247" s="11"/>
      <c r="AI247" s="11"/>
      <c r="AJ247" s="11"/>
      <c r="AK247" s="11"/>
      <c r="AL247" s="11"/>
      <c r="AM247" s="11"/>
      <c r="AN247" s="11"/>
      <c r="AO247" s="11"/>
      <c r="AP247" s="11"/>
      <c r="AQ247" s="11"/>
      <c r="AR247" s="11"/>
      <c r="AS247" s="11"/>
      <c r="AT247" s="11"/>
      <c r="AU247" s="11"/>
      <c r="AV247" s="144"/>
    </row>
    <row r="248" spans="1:48" ht="14.1" customHeight="1">
      <c r="G248" s="19"/>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48"/>
    </row>
    <row r="249" spans="1:48" ht="14.1" customHeight="1">
      <c r="G249" s="19"/>
      <c r="L249" s="24">
        <f t="shared" ref="L249:AV249" si="24">L231</f>
        <v>2014</v>
      </c>
      <c r="M249" s="24">
        <f t="shared" si="24"/>
        <v>2015</v>
      </c>
      <c r="N249" s="24">
        <f t="shared" si="24"/>
        <v>2016</v>
      </c>
      <c r="O249" s="24">
        <f t="shared" si="24"/>
        <v>2017</v>
      </c>
      <c r="P249" s="24">
        <f t="shared" si="24"/>
        <v>2018</v>
      </c>
      <c r="Q249" s="24">
        <f t="shared" si="24"/>
        <v>2019</v>
      </c>
      <c r="R249" s="24">
        <f t="shared" si="24"/>
        <v>2020</v>
      </c>
      <c r="S249" s="24">
        <f t="shared" si="24"/>
        <v>2021</v>
      </c>
      <c r="T249" s="24">
        <f t="shared" si="24"/>
        <v>2022</v>
      </c>
      <c r="U249" s="24">
        <f t="shared" si="24"/>
        <v>2023</v>
      </c>
      <c r="V249" s="24">
        <f t="shared" si="24"/>
        <v>2024</v>
      </c>
      <c r="W249" s="24">
        <f t="shared" si="24"/>
        <v>2025</v>
      </c>
      <c r="X249" s="24">
        <f t="shared" si="24"/>
        <v>2026</v>
      </c>
      <c r="Y249" s="24">
        <f t="shared" si="24"/>
        <v>2027</v>
      </c>
      <c r="Z249" s="24">
        <f t="shared" si="24"/>
        <v>2028</v>
      </c>
      <c r="AA249" s="24">
        <f t="shared" si="24"/>
        <v>2029</v>
      </c>
      <c r="AB249" s="24">
        <f t="shared" si="24"/>
        <v>2030</v>
      </c>
      <c r="AC249" s="24">
        <f t="shared" si="24"/>
        <v>2031</v>
      </c>
      <c r="AD249" s="24">
        <f t="shared" si="24"/>
        <v>2032</v>
      </c>
      <c r="AE249" s="24">
        <f t="shared" si="24"/>
        <v>2033</v>
      </c>
      <c r="AF249" s="24">
        <f t="shared" si="24"/>
        <v>2034</v>
      </c>
      <c r="AG249" s="24">
        <f t="shared" si="24"/>
        <v>2035</v>
      </c>
      <c r="AH249" s="24">
        <f t="shared" si="24"/>
        <v>2036</v>
      </c>
      <c r="AI249" s="24">
        <f t="shared" si="24"/>
        <v>2037</v>
      </c>
      <c r="AJ249" s="24">
        <f t="shared" si="24"/>
        <v>2038</v>
      </c>
      <c r="AK249" s="24">
        <f t="shared" si="24"/>
        <v>2039</v>
      </c>
      <c r="AL249" s="24">
        <f t="shared" si="24"/>
        <v>2040</v>
      </c>
      <c r="AM249" s="24">
        <f t="shared" si="24"/>
        <v>2041</v>
      </c>
      <c r="AN249" s="24">
        <f t="shared" si="24"/>
        <v>2042</v>
      </c>
      <c r="AO249" s="24">
        <f t="shared" si="24"/>
        <v>2043</v>
      </c>
      <c r="AP249" s="24">
        <f t="shared" si="24"/>
        <v>2044</v>
      </c>
      <c r="AQ249" s="24">
        <f t="shared" si="24"/>
        <v>2045</v>
      </c>
      <c r="AR249" s="24">
        <f t="shared" si="24"/>
        <v>2046</v>
      </c>
      <c r="AS249" s="24">
        <f t="shared" si="24"/>
        <v>2047</v>
      </c>
      <c r="AT249" s="24">
        <f t="shared" si="24"/>
        <v>2048</v>
      </c>
      <c r="AU249" s="24">
        <f t="shared" si="24"/>
        <v>2049</v>
      </c>
      <c r="AV249" s="168">
        <f t="shared" si="24"/>
        <v>2050</v>
      </c>
    </row>
    <row r="250" spans="1:48" ht="14.1" customHeight="1">
      <c r="G250" s="19"/>
      <c r="H250" s="788" t="s">
        <v>33</v>
      </c>
      <c r="J250" s="735" t="s">
        <v>34</v>
      </c>
      <c r="K250" s="62" t="s">
        <v>44</v>
      </c>
      <c r="L250" s="41">
        <f t="shared" ref="L250:AV250" si="25" xml:space="preserve"> (($S$41 * $S$39 * $S$37 * (L164 * 1 + L232) +L180) * 1000 / (L100 * 8760)) + L196 + 0</f>
        <v>49.792829553625268</v>
      </c>
      <c r="M250" s="41">
        <f t="shared" si="25"/>
        <v>44.08322464949444</v>
      </c>
      <c r="N250" s="41">
        <f t="shared" si="25"/>
        <v>42.584238722014518</v>
      </c>
      <c r="O250" s="41">
        <f t="shared" si="25"/>
        <v>41.242404443202268</v>
      </c>
      <c r="P250" s="41">
        <f t="shared" si="25"/>
        <v>40.045264127479442</v>
      </c>
      <c r="Q250" s="41">
        <f t="shared" si="25"/>
        <v>38.980892241060886</v>
      </c>
      <c r="R250" s="41">
        <f t="shared" si="25"/>
        <v>38.037896551337795</v>
      </c>
      <c r="S250" s="41">
        <f t="shared" si="25"/>
        <v>37.205423266680526</v>
      </c>
      <c r="T250" s="41">
        <f t="shared" si="25"/>
        <v>36.473135263939476</v>
      </c>
      <c r="U250" s="41">
        <f t="shared" si="25"/>
        <v>35.831244265604866</v>
      </c>
      <c r="V250" s="41">
        <f t="shared" si="25"/>
        <v>35.270489708842106</v>
      </c>
      <c r="W250" s="41">
        <f t="shared" si="25"/>
        <v>34.78214337430235</v>
      </c>
      <c r="X250" s="41">
        <f t="shared" si="25"/>
        <v>34.358010727090701</v>
      </c>
      <c r="Y250" s="41">
        <f t="shared" si="25"/>
        <v>33.99042203239383</v>
      </c>
      <c r="Z250" s="41">
        <f t="shared" si="25"/>
        <v>33.672255790706402</v>
      </c>
      <c r="AA250" s="41">
        <f t="shared" si="25"/>
        <v>33.396913429185993</v>
      </c>
      <c r="AB250" s="41">
        <f t="shared" si="25"/>
        <v>33.158333890166531</v>
      </c>
      <c r="AC250" s="41">
        <f t="shared" si="25"/>
        <v>32.950987891864614</v>
      </c>
      <c r="AD250" s="41">
        <f t="shared" si="25"/>
        <v>32.769876383583629</v>
      </c>
      <c r="AE250" s="41">
        <f t="shared" si="25"/>
        <v>32.610534100276745</v>
      </c>
      <c r="AF250" s="41">
        <f t="shared" si="25"/>
        <v>32.469027706173421</v>
      </c>
      <c r="AG250" s="41">
        <f t="shared" si="25"/>
        <v>32.341959169784694</v>
      </c>
      <c r="AH250" s="41">
        <f t="shared" si="25"/>
        <v>32.226461208947342</v>
      </c>
      <c r="AI250" s="41">
        <f t="shared" si="25"/>
        <v>32.120201996997395</v>
      </c>
      <c r="AJ250" s="41">
        <f t="shared" si="25"/>
        <v>32.021381060915097</v>
      </c>
      <c r="AK250" s="41">
        <f t="shared" si="25"/>
        <v>31.928731230452733</v>
      </c>
      <c r="AL250" s="41">
        <f t="shared" si="25"/>
        <v>31.841517679576654</v>
      </c>
      <c r="AM250" s="41">
        <f t="shared" si="25"/>
        <v>31.759539066124134</v>
      </c>
      <c r="AN250" s="41">
        <f t="shared" si="25"/>
        <v>31.683126793301273</v>
      </c>
      <c r="AO250" s="41">
        <f t="shared" si="25"/>
        <v>31.613143063883879</v>
      </c>
      <c r="AP250" s="41">
        <f t="shared" si="25"/>
        <v>31.550986253166382</v>
      </c>
      <c r="AQ250" s="41">
        <f t="shared" si="25"/>
        <v>31.498584586831555</v>
      </c>
      <c r="AR250" s="41">
        <f t="shared" si="25"/>
        <v>31.4584099026358</v>
      </c>
      <c r="AS250" s="41">
        <f t="shared" si="25"/>
        <v>31.433448632406627</v>
      </c>
      <c r="AT250" s="41">
        <f t="shared" si="25"/>
        <v>31.42723005678118</v>
      </c>
      <c r="AU250" s="41">
        <f t="shared" si="25"/>
        <v>31.42723005678118</v>
      </c>
      <c r="AV250" s="630">
        <f t="shared" si="25"/>
        <v>31.42723005678118</v>
      </c>
    </row>
    <row r="251" spans="1:48" ht="14.1" customHeight="1">
      <c r="G251" s="19"/>
      <c r="H251" s="788"/>
      <c r="J251" s="736"/>
      <c r="K251" s="3" t="s">
        <v>45</v>
      </c>
      <c r="L251" s="42">
        <f t="shared" ref="L251:AV251" si="26" xml:space="preserve"> (($S$41 * $S$39 * $S$37 * (L165 * 1 + L233) +L181) * 1000 / (L101 * 8760)) + L197 + 0</f>
        <v>49.792829553625268</v>
      </c>
      <c r="M251" s="42">
        <f t="shared" si="26"/>
        <v>48.917224965399811</v>
      </c>
      <c r="N251" s="42">
        <f t="shared" si="26"/>
        <v>48.108242625357619</v>
      </c>
      <c r="O251" s="42">
        <f t="shared" si="26"/>
        <v>47.361982020534619</v>
      </c>
      <c r="P251" s="42">
        <f t="shared" si="26"/>
        <v>46.674650389929361</v>
      </c>
      <c r="Q251" s="42">
        <f t="shared" si="26"/>
        <v>46.042563059720315</v>
      </c>
      <c r="R251" s="42">
        <f t="shared" si="26"/>
        <v>45.462140434392246</v>
      </c>
      <c r="S251" s="42">
        <f t="shared" si="26"/>
        <v>44.929917102425684</v>
      </c>
      <c r="T251" s="42">
        <f t="shared" si="26"/>
        <v>44.442530340373239</v>
      </c>
      <c r="U251" s="42">
        <f t="shared" si="26"/>
        <v>43.996727146088865</v>
      </c>
      <c r="V251" s="42">
        <f t="shared" si="26"/>
        <v>43.589361598617629</v>
      </c>
      <c r="W251" s="42">
        <f t="shared" si="26"/>
        <v>43.217396055437746</v>
      </c>
      <c r="X251" s="42">
        <f t="shared" si="26"/>
        <v>42.877896087157353</v>
      </c>
      <c r="Y251" s="42">
        <f t="shared" si="26"/>
        <v>42.568044184504103</v>
      </c>
      <c r="Z251" s="42">
        <f t="shared" si="26"/>
        <v>42.285124896465916</v>
      </c>
      <c r="AA251" s="42">
        <f t="shared" si="26"/>
        <v>42.026532974322713</v>
      </c>
      <c r="AB251" s="42">
        <f t="shared" si="26"/>
        <v>41.789768717394907</v>
      </c>
      <c r="AC251" s="42">
        <f t="shared" si="26"/>
        <v>41.572444668051034</v>
      </c>
      <c r="AD251" s="42">
        <f t="shared" si="26"/>
        <v>41.372275754932318</v>
      </c>
      <c r="AE251" s="42">
        <f t="shared" si="26"/>
        <v>41.187086025723914</v>
      </c>
      <c r="AF251" s="42">
        <f t="shared" si="26"/>
        <v>41.014809216263785</v>
      </c>
      <c r="AG251" s="42">
        <f t="shared" si="26"/>
        <v>40.853485126790453</v>
      </c>
      <c r="AH251" s="42">
        <f t="shared" si="26"/>
        <v>40.701263229876794</v>
      </c>
      <c r="AI251" s="42">
        <f t="shared" si="26"/>
        <v>40.556399953109675</v>
      </c>
      <c r="AJ251" s="42">
        <f t="shared" si="26"/>
        <v>40.41725928512669</v>
      </c>
      <c r="AK251" s="42">
        <f t="shared" si="26"/>
        <v>40.282313493909143</v>
      </c>
      <c r="AL251" s="42">
        <f t="shared" si="26"/>
        <v>40.150142360493248</v>
      </c>
      <c r="AM251" s="42">
        <f t="shared" si="26"/>
        <v>40.019435968464656</v>
      </c>
      <c r="AN251" s="42">
        <f t="shared" si="26"/>
        <v>39.888987521205664</v>
      </c>
      <c r="AO251" s="42">
        <f t="shared" si="26"/>
        <v>39.757700439885255</v>
      </c>
      <c r="AP251" s="42">
        <f t="shared" si="26"/>
        <v>39.624585945621881</v>
      </c>
      <c r="AQ251" s="42">
        <f t="shared" si="26"/>
        <v>39.488763203128912</v>
      </c>
      <c r="AR251" s="42">
        <f t="shared" si="26"/>
        <v>39.349459177021721</v>
      </c>
      <c r="AS251" s="42">
        <f t="shared" si="26"/>
        <v>39.206008536014458</v>
      </c>
      <c r="AT251" s="42">
        <f t="shared" si="26"/>
        <v>39.057853988124151</v>
      </c>
      <c r="AU251" s="42">
        <f t="shared" si="26"/>
        <v>38.904545945418846</v>
      </c>
      <c r="AV251" s="631">
        <f t="shared" si="26"/>
        <v>38.745742907111406</v>
      </c>
    </row>
    <row r="252" spans="1:48" ht="14.1" customHeight="1" thickBot="1">
      <c r="G252" s="19"/>
      <c r="H252" s="788"/>
      <c r="J252" s="736"/>
      <c r="K252" s="63" t="s">
        <v>46</v>
      </c>
      <c r="L252" s="77">
        <f t="shared" ref="L252:AV252" si="27" xml:space="preserve"> (($S$41 * $S$39 * $S$37 * (L166 * 1 + L234) +L182) * 1000 / (L102 * 8760)) + L198 + 0</f>
        <v>49.792829553625268</v>
      </c>
      <c r="M252" s="77">
        <f t="shared" si="27"/>
        <v>49.792829553625268</v>
      </c>
      <c r="N252" s="77">
        <f t="shared" si="27"/>
        <v>49.792829553625268</v>
      </c>
      <c r="O252" s="77">
        <f t="shared" si="27"/>
        <v>49.792829553625268</v>
      </c>
      <c r="P252" s="77">
        <f t="shared" si="27"/>
        <v>49.792829553625268</v>
      </c>
      <c r="Q252" s="77">
        <f t="shared" si="27"/>
        <v>49.792829553625268</v>
      </c>
      <c r="R252" s="77">
        <f t="shared" si="27"/>
        <v>49.792829553625268</v>
      </c>
      <c r="S252" s="77">
        <f t="shared" si="27"/>
        <v>49.792829553625268</v>
      </c>
      <c r="T252" s="77">
        <f t="shared" si="27"/>
        <v>49.792829553625268</v>
      </c>
      <c r="U252" s="77">
        <f t="shared" si="27"/>
        <v>49.792829553625268</v>
      </c>
      <c r="V252" s="77">
        <f t="shared" si="27"/>
        <v>49.792829553625268</v>
      </c>
      <c r="W252" s="77">
        <f t="shared" si="27"/>
        <v>49.792829553625268</v>
      </c>
      <c r="X252" s="77">
        <f t="shared" si="27"/>
        <v>49.792829553625268</v>
      </c>
      <c r="Y252" s="77">
        <f t="shared" si="27"/>
        <v>49.792829553625268</v>
      </c>
      <c r="Z252" s="77">
        <f t="shared" si="27"/>
        <v>49.792829553625268</v>
      </c>
      <c r="AA252" s="77">
        <f t="shared" si="27"/>
        <v>49.792829553625268</v>
      </c>
      <c r="AB252" s="77">
        <f t="shared" si="27"/>
        <v>49.792829553625268</v>
      </c>
      <c r="AC252" s="77">
        <f t="shared" si="27"/>
        <v>49.792829553625268</v>
      </c>
      <c r="AD252" s="77">
        <f t="shared" si="27"/>
        <v>49.792829553625268</v>
      </c>
      <c r="AE252" s="77">
        <f t="shared" si="27"/>
        <v>49.792829553625268</v>
      </c>
      <c r="AF252" s="77">
        <f t="shared" si="27"/>
        <v>49.792829553625268</v>
      </c>
      <c r="AG252" s="77">
        <f t="shared" si="27"/>
        <v>49.792829553625268</v>
      </c>
      <c r="AH252" s="77">
        <f t="shared" si="27"/>
        <v>49.792829553625268</v>
      </c>
      <c r="AI252" s="77">
        <f t="shared" si="27"/>
        <v>49.792829553625268</v>
      </c>
      <c r="AJ252" s="77">
        <f t="shared" si="27"/>
        <v>49.792829553625268</v>
      </c>
      <c r="AK252" s="77">
        <f t="shared" si="27"/>
        <v>49.792829553625268</v>
      </c>
      <c r="AL252" s="77">
        <f t="shared" si="27"/>
        <v>49.792829553625268</v>
      </c>
      <c r="AM252" s="77">
        <f t="shared" si="27"/>
        <v>49.792829553625268</v>
      </c>
      <c r="AN252" s="77">
        <f t="shared" si="27"/>
        <v>49.792829553625268</v>
      </c>
      <c r="AO252" s="77">
        <f t="shared" si="27"/>
        <v>49.792829553625268</v>
      </c>
      <c r="AP252" s="77">
        <f t="shared" si="27"/>
        <v>49.792829553625268</v>
      </c>
      <c r="AQ252" s="77">
        <f t="shared" si="27"/>
        <v>49.792829553625268</v>
      </c>
      <c r="AR252" s="77">
        <f t="shared" si="27"/>
        <v>49.792829553625268</v>
      </c>
      <c r="AS252" s="77">
        <f t="shared" si="27"/>
        <v>49.792829553625268</v>
      </c>
      <c r="AT252" s="77">
        <f t="shared" si="27"/>
        <v>49.792829553625268</v>
      </c>
      <c r="AU252" s="77">
        <f t="shared" si="27"/>
        <v>49.792829553625268</v>
      </c>
      <c r="AV252" s="632">
        <f t="shared" si="27"/>
        <v>49.792829553625268</v>
      </c>
    </row>
    <row r="253" spans="1:48" ht="14.1" customHeight="1" thickTop="1">
      <c r="G253" s="19"/>
      <c r="H253" s="788"/>
      <c r="J253" s="736"/>
      <c r="K253" s="62" t="s">
        <v>47</v>
      </c>
      <c r="L253" s="78">
        <f t="shared" ref="L253:AV253" si="28" xml:space="preserve"> (($S$41 * $S$39 * $S$37 * (L167 * 1 + L235) +L183) * 1000 / (L103 * 8760)) + L199 + 0</f>
        <v>54.423332288305261</v>
      </c>
      <c r="M253" s="78">
        <f t="shared" si="28"/>
        <v>48.182760548998957</v>
      </c>
      <c r="N253" s="78">
        <f t="shared" si="28"/>
        <v>46.544375866745163</v>
      </c>
      <c r="O253" s="78">
        <f t="shared" si="28"/>
        <v>45.077757209273805</v>
      </c>
      <c r="P253" s="78">
        <f t="shared" si="28"/>
        <v>43.769288383895208</v>
      </c>
      <c r="Q253" s="78">
        <f t="shared" si="28"/>
        <v>42.605934837366938</v>
      </c>
      <c r="R253" s="78">
        <f t="shared" si="28"/>
        <v>41.575244912164585</v>
      </c>
      <c r="S253" s="78">
        <f t="shared" si="28"/>
        <v>40.665355464262312</v>
      </c>
      <c r="T253" s="78">
        <f t="shared" si="28"/>
        <v>39.864968065892143</v>
      </c>
      <c r="U253" s="78">
        <f t="shared" si="28"/>
        <v>39.163384175030643</v>
      </c>
      <c r="V253" s="78">
        <f t="shared" si="28"/>
        <v>38.550482039352374</v>
      </c>
      <c r="W253" s="78">
        <f t="shared" si="28"/>
        <v>38.016721755498445</v>
      </c>
      <c r="X253" s="78">
        <f t="shared" si="28"/>
        <v>37.553146734748552</v>
      </c>
      <c r="Y253" s="78">
        <f t="shared" si="28"/>
        <v>37.151373992443013</v>
      </c>
      <c r="Z253" s="78">
        <f t="shared" si="28"/>
        <v>36.803619762576886</v>
      </c>
      <c r="AA253" s="78">
        <f t="shared" si="28"/>
        <v>36.502671835567973</v>
      </c>
      <c r="AB253" s="78">
        <f t="shared" si="28"/>
        <v>36.241905503434481</v>
      </c>
      <c r="AC253" s="78">
        <f t="shared" si="28"/>
        <v>36.015277286773618</v>
      </c>
      <c r="AD253" s="78">
        <f t="shared" si="28"/>
        <v>35.817323246306884</v>
      </c>
      <c r="AE253" s="78">
        <f t="shared" si="28"/>
        <v>35.643162868000836</v>
      </c>
      <c r="AF253" s="78">
        <f t="shared" si="28"/>
        <v>35.488497034059606</v>
      </c>
      <c r="AG253" s="78">
        <f t="shared" si="28"/>
        <v>35.349611711789969</v>
      </c>
      <c r="AH253" s="78">
        <f t="shared" si="28"/>
        <v>35.223372975055732</v>
      </c>
      <c r="AI253" s="78">
        <f t="shared" si="28"/>
        <v>35.107232148103577</v>
      </c>
      <c r="AJ253" s="78">
        <f t="shared" si="28"/>
        <v>34.999221322254527</v>
      </c>
      <c r="AK253" s="78">
        <f t="shared" si="28"/>
        <v>34.897955486291586</v>
      </c>
      <c r="AL253" s="78">
        <f t="shared" si="28"/>
        <v>34.80263147876034</v>
      </c>
      <c r="AM253" s="78">
        <f t="shared" si="28"/>
        <v>34.71302923360863</v>
      </c>
      <c r="AN253" s="78">
        <f t="shared" si="28"/>
        <v>34.629510973007179</v>
      </c>
      <c r="AO253" s="78">
        <f t="shared" si="28"/>
        <v>34.553019080600137</v>
      </c>
      <c r="AP253" s="78">
        <f t="shared" si="28"/>
        <v>34.48508197411342</v>
      </c>
      <c r="AQ253" s="78">
        <f t="shared" si="28"/>
        <v>34.427807195295529</v>
      </c>
      <c r="AR253" s="78">
        <f t="shared" si="28"/>
        <v>34.383896451375897</v>
      </c>
      <c r="AS253" s="78">
        <f t="shared" si="28"/>
        <v>34.35661389852244</v>
      </c>
      <c r="AT253" s="78">
        <f t="shared" si="28"/>
        <v>34.349817024139966</v>
      </c>
      <c r="AU253" s="78">
        <f t="shared" si="28"/>
        <v>34.349817024139966</v>
      </c>
      <c r="AV253" s="633">
        <f t="shared" si="28"/>
        <v>34.349817024139966</v>
      </c>
    </row>
    <row r="254" spans="1:48" ht="14.1" customHeight="1">
      <c r="G254" s="19"/>
      <c r="H254" s="788"/>
      <c r="J254" s="736"/>
      <c r="K254" s="3" t="s">
        <v>48</v>
      </c>
      <c r="L254" s="42">
        <f t="shared" ref="L254:AV254" si="29" xml:space="preserve"> (($S$41 * $S$39 * $S$37 * (L168 * 1 + L236) +L184) * 1000 / (L104 * 8760)) + L200 + 0</f>
        <v>54.423332288305261</v>
      </c>
      <c r="M254" s="42">
        <f t="shared" si="29"/>
        <v>53.466300525190888</v>
      </c>
      <c r="N254" s="42">
        <f t="shared" si="29"/>
        <v>52.582086571049736</v>
      </c>
      <c r="O254" s="42">
        <f t="shared" si="29"/>
        <v>51.766427183261527</v>
      </c>
      <c r="P254" s="42">
        <f t="shared" si="29"/>
        <v>51.015176891602415</v>
      </c>
      <c r="Q254" s="42">
        <f t="shared" si="29"/>
        <v>50.324308364636167</v>
      </c>
      <c r="R254" s="42">
        <f t="shared" si="29"/>
        <v>49.689909121029011</v>
      </c>
      <c r="S254" s="42">
        <f t="shared" si="29"/>
        <v>49.108191482026186</v>
      </c>
      <c r="T254" s="42">
        <f t="shared" si="29"/>
        <v>48.575480006460531</v>
      </c>
      <c r="U254" s="42">
        <f t="shared" si="29"/>
        <v>48.088219178039495</v>
      </c>
      <c r="V254" s="42">
        <f t="shared" si="29"/>
        <v>47.642970519716947</v>
      </c>
      <c r="W254" s="42">
        <f t="shared" si="29"/>
        <v>47.236413902273135</v>
      </c>
      <c r="X254" s="42">
        <f t="shared" si="29"/>
        <v>46.865342007961644</v>
      </c>
      <c r="Y254" s="42">
        <f t="shared" si="29"/>
        <v>46.526675312185681</v>
      </c>
      <c r="Z254" s="42">
        <f t="shared" si="29"/>
        <v>46.217445839554685</v>
      </c>
      <c r="AA254" s="42">
        <f t="shared" si="29"/>
        <v>45.93480606527325</v>
      </c>
      <c r="AB254" s="42">
        <f t="shared" si="29"/>
        <v>45.676023828065809</v>
      </c>
      <c r="AC254" s="42">
        <f t="shared" si="29"/>
        <v>45.438489647789034</v>
      </c>
      <c r="AD254" s="42">
        <f t="shared" si="29"/>
        <v>45.219705952021833</v>
      </c>
      <c r="AE254" s="42">
        <f t="shared" si="29"/>
        <v>45.017294434953165</v>
      </c>
      <c r="AF254" s="42">
        <f t="shared" si="29"/>
        <v>44.828996679415489</v>
      </c>
      <c r="AG254" s="42">
        <f t="shared" si="29"/>
        <v>44.652670196140235</v>
      </c>
      <c r="AH254" s="42">
        <f t="shared" si="29"/>
        <v>44.486292367212741</v>
      </c>
      <c r="AI254" s="42">
        <f t="shared" si="29"/>
        <v>44.327957476053804</v>
      </c>
      <c r="AJ254" s="42">
        <f t="shared" si="29"/>
        <v>44.175877369814806</v>
      </c>
      <c r="AK254" s="42">
        <f t="shared" si="29"/>
        <v>44.028382244468879</v>
      </c>
      <c r="AL254" s="42">
        <f t="shared" si="29"/>
        <v>43.883919807260554</v>
      </c>
      <c r="AM254" s="42">
        <f t="shared" si="29"/>
        <v>43.741058325610538</v>
      </c>
      <c r="AN254" s="42">
        <f t="shared" si="29"/>
        <v>43.598478776400071</v>
      </c>
      <c r="AO254" s="42">
        <f t="shared" si="29"/>
        <v>43.45498260404122</v>
      </c>
      <c r="AP254" s="42">
        <f t="shared" si="29"/>
        <v>43.309489077791952</v>
      </c>
      <c r="AQ254" s="42">
        <f t="shared" si="29"/>
        <v>43.161035448760025</v>
      </c>
      <c r="AR254" s="42">
        <f t="shared" si="29"/>
        <v>43.008776792847215</v>
      </c>
      <c r="AS254" s="42">
        <f t="shared" si="29"/>
        <v>42.851985906036887</v>
      </c>
      <c r="AT254" s="42">
        <f t="shared" si="29"/>
        <v>42.690053670770467</v>
      </c>
      <c r="AU254" s="42">
        <f t="shared" si="29"/>
        <v>42.522488689518809</v>
      </c>
      <c r="AV254" s="631">
        <f t="shared" si="29"/>
        <v>42.34891770350184</v>
      </c>
    </row>
    <row r="255" spans="1:48" ht="14.1" customHeight="1" thickBot="1">
      <c r="G255" s="19"/>
      <c r="H255" s="788"/>
      <c r="J255" s="736"/>
      <c r="K255" s="63" t="s">
        <v>49</v>
      </c>
      <c r="L255" s="77">
        <f t="shared" ref="L255:AV255" si="30" xml:space="preserve"> (($S$41 * $S$39 * $S$37 * (L169 * 1 + L237) +L185) * 1000 / (L105 * 8760)) + L201 + 0</f>
        <v>54.423332288305261</v>
      </c>
      <c r="M255" s="77">
        <f t="shared" si="30"/>
        <v>54.423332288305261</v>
      </c>
      <c r="N255" s="77">
        <f t="shared" si="30"/>
        <v>54.423332288305261</v>
      </c>
      <c r="O255" s="77">
        <f t="shared" si="30"/>
        <v>54.423332288305261</v>
      </c>
      <c r="P255" s="77">
        <f t="shared" si="30"/>
        <v>54.423332288305261</v>
      </c>
      <c r="Q255" s="77">
        <f t="shared" si="30"/>
        <v>54.423332288305261</v>
      </c>
      <c r="R255" s="77">
        <f t="shared" si="30"/>
        <v>54.423332288305261</v>
      </c>
      <c r="S255" s="77">
        <f t="shared" si="30"/>
        <v>54.423332288305261</v>
      </c>
      <c r="T255" s="77">
        <f t="shared" si="30"/>
        <v>54.423332288305261</v>
      </c>
      <c r="U255" s="77">
        <f t="shared" si="30"/>
        <v>54.423332288305261</v>
      </c>
      <c r="V255" s="77">
        <f t="shared" si="30"/>
        <v>54.423332288305261</v>
      </c>
      <c r="W255" s="77">
        <f t="shared" si="30"/>
        <v>54.423332288305261</v>
      </c>
      <c r="X255" s="77">
        <f t="shared" si="30"/>
        <v>54.423332288305261</v>
      </c>
      <c r="Y255" s="77">
        <f t="shared" si="30"/>
        <v>54.423332288305261</v>
      </c>
      <c r="Z255" s="77">
        <f t="shared" si="30"/>
        <v>54.423332288305261</v>
      </c>
      <c r="AA255" s="77">
        <f t="shared" si="30"/>
        <v>54.423332288305261</v>
      </c>
      <c r="AB255" s="77">
        <f t="shared" si="30"/>
        <v>54.423332288305261</v>
      </c>
      <c r="AC255" s="77">
        <f t="shared" si="30"/>
        <v>54.423332288305261</v>
      </c>
      <c r="AD255" s="77">
        <f t="shared" si="30"/>
        <v>54.423332288305261</v>
      </c>
      <c r="AE255" s="77">
        <f t="shared" si="30"/>
        <v>54.423332288305261</v>
      </c>
      <c r="AF255" s="77">
        <f t="shared" si="30"/>
        <v>54.423332288305261</v>
      </c>
      <c r="AG255" s="77">
        <f t="shared" si="30"/>
        <v>54.423332288305261</v>
      </c>
      <c r="AH255" s="77">
        <f t="shared" si="30"/>
        <v>54.423332288305261</v>
      </c>
      <c r="AI255" s="77">
        <f t="shared" si="30"/>
        <v>54.423332288305261</v>
      </c>
      <c r="AJ255" s="77">
        <f t="shared" si="30"/>
        <v>54.423332288305261</v>
      </c>
      <c r="AK255" s="77">
        <f t="shared" si="30"/>
        <v>54.423332288305261</v>
      </c>
      <c r="AL255" s="77">
        <f t="shared" si="30"/>
        <v>54.423332288305261</v>
      </c>
      <c r="AM255" s="77">
        <f t="shared" si="30"/>
        <v>54.423332288305261</v>
      </c>
      <c r="AN255" s="77">
        <f t="shared" si="30"/>
        <v>54.423332288305261</v>
      </c>
      <c r="AO255" s="77">
        <f t="shared" si="30"/>
        <v>54.423332288305261</v>
      </c>
      <c r="AP255" s="77">
        <f t="shared" si="30"/>
        <v>54.423332288305261</v>
      </c>
      <c r="AQ255" s="77">
        <f t="shared" si="30"/>
        <v>54.423332288305261</v>
      </c>
      <c r="AR255" s="77">
        <f t="shared" si="30"/>
        <v>54.423332288305261</v>
      </c>
      <c r="AS255" s="77">
        <f t="shared" si="30"/>
        <v>54.423332288305261</v>
      </c>
      <c r="AT255" s="77">
        <f t="shared" si="30"/>
        <v>54.423332288305261</v>
      </c>
      <c r="AU255" s="77">
        <f t="shared" si="30"/>
        <v>54.423332288305261</v>
      </c>
      <c r="AV255" s="632">
        <f t="shared" si="30"/>
        <v>54.423332288305261</v>
      </c>
    </row>
    <row r="256" spans="1:48" ht="14.1" customHeight="1" thickTop="1">
      <c r="G256" s="19"/>
      <c r="H256" s="788"/>
      <c r="J256" s="736"/>
      <c r="K256" s="62" t="s">
        <v>50</v>
      </c>
      <c r="L256" s="78">
        <f t="shared" ref="L256:AV256" si="31" xml:space="preserve"> (($S$41 * $S$39 * $S$37 * (L170 * 1 + L238) +L186) * 1000 / (L106 * 8760)) + L202 + 0</f>
        <v>60.027583330781781</v>
      </c>
      <c r="M256" s="78">
        <f t="shared" si="31"/>
        <v>53.144382836690355</v>
      </c>
      <c r="N256" s="78">
        <f t="shared" si="31"/>
        <v>51.337278682660461</v>
      </c>
      <c r="O256" s="78">
        <f t="shared" si="31"/>
        <v>49.719628418647503</v>
      </c>
      <c r="P256" s="78">
        <f t="shared" si="31"/>
        <v>48.276413664003158</v>
      </c>
      <c r="Q256" s="78">
        <f t="shared" si="31"/>
        <v>46.993257576408652</v>
      </c>
      <c r="R256" s="78">
        <f t="shared" si="31"/>
        <v>45.856426237392988</v>
      </c>
      <c r="S256" s="78">
        <f t="shared" si="31"/>
        <v>44.852835810165423</v>
      </c>
      <c r="T256" s="78">
        <f t="shared" si="31"/>
        <v>43.970025047964384</v>
      </c>
      <c r="U256" s="78">
        <f t="shared" si="31"/>
        <v>43.196192074401829</v>
      </c>
      <c r="V256" s="78">
        <f t="shared" si="31"/>
        <v>42.520172832190475</v>
      </c>
      <c r="W256" s="78">
        <f t="shared" si="31"/>
        <v>41.93144503155078</v>
      </c>
      <c r="X256" s="78">
        <f t="shared" si="31"/>
        <v>41.420129766638553</v>
      </c>
      <c r="Y256" s="78">
        <f t="shared" si="31"/>
        <v>40.97698328305362</v>
      </c>
      <c r="Z256" s="78">
        <f t="shared" si="31"/>
        <v>40.593417822422602</v>
      </c>
      <c r="AA256" s="78">
        <f t="shared" si="31"/>
        <v>40.261479116073026</v>
      </c>
      <c r="AB256" s="78">
        <f t="shared" si="31"/>
        <v>39.973859666107209</v>
      </c>
      <c r="AC256" s="78">
        <f t="shared" si="31"/>
        <v>39.723894058544069</v>
      </c>
      <c r="AD256" s="78">
        <f t="shared" si="31"/>
        <v>39.505555317222459</v>
      </c>
      <c r="AE256" s="78">
        <f t="shared" si="31"/>
        <v>39.313460363403024</v>
      </c>
      <c r="AF256" s="78">
        <f t="shared" si="31"/>
        <v>39.142867990232432</v>
      </c>
      <c r="AG256" s="78">
        <f t="shared" si="31"/>
        <v>38.989681107986442</v>
      </c>
      <c r="AH256" s="78">
        <f t="shared" si="31"/>
        <v>38.850443680106537</v>
      </c>
      <c r="AI256" s="78">
        <f t="shared" si="31"/>
        <v>38.722343978573797</v>
      </c>
      <c r="AJ256" s="78">
        <f t="shared" si="31"/>
        <v>38.603211452845557</v>
      </c>
      <c r="AK256" s="78">
        <f t="shared" si="31"/>
        <v>38.491518472689336</v>
      </c>
      <c r="AL256" s="78">
        <f t="shared" si="31"/>
        <v>38.386379172641881</v>
      </c>
      <c r="AM256" s="78">
        <f t="shared" si="31"/>
        <v>38.287550746777448</v>
      </c>
      <c r="AN256" s="78">
        <f t="shared" si="31"/>
        <v>38.195432795269248</v>
      </c>
      <c r="AO256" s="78">
        <f t="shared" si="31"/>
        <v>38.111064742561339</v>
      </c>
      <c r="AP256" s="78">
        <f t="shared" si="31"/>
        <v>38.036132393229835</v>
      </c>
      <c r="AQ256" s="78">
        <f t="shared" si="31"/>
        <v>37.972960310412326</v>
      </c>
      <c r="AR256" s="78">
        <f t="shared" si="31"/>
        <v>37.924527921831711</v>
      </c>
      <c r="AS256" s="78">
        <f t="shared" si="31"/>
        <v>37.894435987983172</v>
      </c>
      <c r="AT256" s="78">
        <f t="shared" si="31"/>
        <v>37.886939215397675</v>
      </c>
      <c r="AU256" s="78">
        <f t="shared" si="31"/>
        <v>37.886939215397675</v>
      </c>
      <c r="AV256" s="633">
        <f t="shared" si="31"/>
        <v>37.886939215397675</v>
      </c>
    </row>
    <row r="257" spans="1:48" ht="14.1" customHeight="1">
      <c r="G257" s="19"/>
      <c r="H257" s="788"/>
      <c r="J257" s="736"/>
      <c r="K257" s="3" t="s">
        <v>51</v>
      </c>
      <c r="L257" s="42">
        <f t="shared" ref="L257:AV257" si="32" xml:space="preserve"> (($S$41 * $S$39 * $S$37 * (L171 * 1 + L239) +L187) * 1000 / (L107 * 8760)) + L203 + 0</f>
        <v>60.027583330781781</v>
      </c>
      <c r="M257" s="42">
        <f t="shared" si="32"/>
        <v>58.971994882769636</v>
      </c>
      <c r="N257" s="42">
        <f t="shared" si="32"/>
        <v>57.996725154421021</v>
      </c>
      <c r="O257" s="42">
        <f t="shared" si="32"/>
        <v>57.097069409422488</v>
      </c>
      <c r="P257" s="42">
        <f t="shared" si="32"/>
        <v>56.268455283732585</v>
      </c>
      <c r="Q257" s="42">
        <f t="shared" si="32"/>
        <v>55.506440717824255</v>
      </c>
      <c r="R257" s="42">
        <f t="shared" si="32"/>
        <v>54.80671112251364</v>
      </c>
      <c r="S257" s="42">
        <f t="shared" si="32"/>
        <v>54.165088785534195</v>
      </c>
      <c r="T257" s="42">
        <f t="shared" si="32"/>
        <v>53.577519012531354</v>
      </c>
      <c r="U257" s="42">
        <f t="shared" si="32"/>
        <v>53.040080152225784</v>
      </c>
      <c r="V257" s="42">
        <f t="shared" si="32"/>
        <v>52.548979645120106</v>
      </c>
      <c r="W257" s="42">
        <f t="shared" si="32"/>
        <v>52.100555466820865</v>
      </c>
      <c r="X257" s="42">
        <f t="shared" si="32"/>
        <v>51.691271489773087</v>
      </c>
      <c r="Y257" s="42">
        <f t="shared" si="32"/>
        <v>51.31772962462302</v>
      </c>
      <c r="Z257" s="42">
        <f t="shared" si="32"/>
        <v>50.976656635516235</v>
      </c>
      <c r="AA257" s="42">
        <f t="shared" si="32"/>
        <v>50.664911407646272</v>
      </c>
      <c r="AB257" s="42">
        <f t="shared" si="32"/>
        <v>50.379480802975934</v>
      </c>
      <c r="AC257" s="42">
        <f t="shared" si="32"/>
        <v>50.117486169297372</v>
      </c>
      <c r="AD257" s="42">
        <f t="shared" si="32"/>
        <v>49.876172841710265</v>
      </c>
      <c r="AE257" s="42">
        <f t="shared" si="32"/>
        <v>49.65291797525262</v>
      </c>
      <c r="AF257" s="42">
        <f t="shared" si="32"/>
        <v>49.445230226622805</v>
      </c>
      <c r="AG257" s="42">
        <f t="shared" si="32"/>
        <v>49.250746848508513</v>
      </c>
      <c r="AH257" s="42">
        <f t="shared" si="32"/>
        <v>49.067236579286018</v>
      </c>
      <c r="AI257" s="42">
        <f t="shared" si="32"/>
        <v>48.892597462690595</v>
      </c>
      <c r="AJ257" s="42">
        <f t="shared" si="32"/>
        <v>48.724857212197151</v>
      </c>
      <c r="AK257" s="42">
        <f t="shared" si="32"/>
        <v>48.562174076957938</v>
      </c>
      <c r="AL257" s="42">
        <f t="shared" si="32"/>
        <v>48.402835918008563</v>
      </c>
      <c r="AM257" s="42">
        <f t="shared" si="32"/>
        <v>48.245263460030287</v>
      </c>
      <c r="AN257" s="42">
        <f t="shared" si="32"/>
        <v>48.088001965829818</v>
      </c>
      <c r="AO257" s="42">
        <f t="shared" si="32"/>
        <v>47.929729459385207</v>
      </c>
      <c r="AP257" s="42">
        <f t="shared" si="32"/>
        <v>47.769253922443482</v>
      </c>
      <c r="AQ257" s="42">
        <f t="shared" si="32"/>
        <v>47.605513467692973</v>
      </c>
      <c r="AR257" s="42">
        <f t="shared" si="32"/>
        <v>47.437576165536129</v>
      </c>
      <c r="AS257" s="42">
        <f t="shared" si="32"/>
        <v>47.264639928595294</v>
      </c>
      <c r="AT257" s="42">
        <f t="shared" si="32"/>
        <v>47.086032915817903</v>
      </c>
      <c r="AU257" s="42">
        <f t="shared" si="32"/>
        <v>46.901213128316108</v>
      </c>
      <c r="AV257" s="631">
        <f t="shared" si="32"/>
        <v>46.709768871205029</v>
      </c>
    </row>
    <row r="258" spans="1:48" ht="14.1" customHeight="1" thickBot="1">
      <c r="G258" s="19"/>
      <c r="H258" s="788"/>
      <c r="J258" s="736"/>
      <c r="K258" s="63" t="s">
        <v>52</v>
      </c>
      <c r="L258" s="77">
        <f t="shared" ref="L258:AV258" si="33" xml:space="preserve"> (($S$41 * $S$39 * $S$37 * (L172 * 1 + L240) +L188) * 1000 / (L108 * 8760)) + L204 + 0</f>
        <v>60.027583330781781</v>
      </c>
      <c r="M258" s="77">
        <f t="shared" si="33"/>
        <v>60.027583330781781</v>
      </c>
      <c r="N258" s="77">
        <f t="shared" si="33"/>
        <v>60.027583330781781</v>
      </c>
      <c r="O258" s="77">
        <f t="shared" si="33"/>
        <v>60.027583330781781</v>
      </c>
      <c r="P258" s="77">
        <f t="shared" si="33"/>
        <v>60.027583330781781</v>
      </c>
      <c r="Q258" s="77">
        <f t="shared" si="33"/>
        <v>60.027583330781781</v>
      </c>
      <c r="R258" s="77">
        <f t="shared" si="33"/>
        <v>60.027583330781781</v>
      </c>
      <c r="S258" s="77">
        <f t="shared" si="33"/>
        <v>60.027583330781781</v>
      </c>
      <c r="T258" s="77">
        <f t="shared" si="33"/>
        <v>60.027583330781781</v>
      </c>
      <c r="U258" s="77">
        <f t="shared" si="33"/>
        <v>60.027583330781781</v>
      </c>
      <c r="V258" s="77">
        <f t="shared" si="33"/>
        <v>60.027583330781781</v>
      </c>
      <c r="W258" s="77">
        <f t="shared" si="33"/>
        <v>60.027583330781781</v>
      </c>
      <c r="X258" s="77">
        <f t="shared" si="33"/>
        <v>60.027583330781781</v>
      </c>
      <c r="Y258" s="77">
        <f t="shared" si="33"/>
        <v>60.027583330781781</v>
      </c>
      <c r="Z258" s="77">
        <f t="shared" si="33"/>
        <v>60.027583330781781</v>
      </c>
      <c r="AA258" s="77">
        <f t="shared" si="33"/>
        <v>60.027583330781781</v>
      </c>
      <c r="AB258" s="77">
        <f t="shared" si="33"/>
        <v>60.027583330781781</v>
      </c>
      <c r="AC258" s="77">
        <f t="shared" si="33"/>
        <v>60.027583330781781</v>
      </c>
      <c r="AD258" s="77">
        <f t="shared" si="33"/>
        <v>60.027583330781781</v>
      </c>
      <c r="AE258" s="77">
        <f t="shared" si="33"/>
        <v>60.027583330781781</v>
      </c>
      <c r="AF258" s="77">
        <f t="shared" si="33"/>
        <v>60.027583330781781</v>
      </c>
      <c r="AG258" s="77">
        <f t="shared" si="33"/>
        <v>60.027583330781781</v>
      </c>
      <c r="AH258" s="77">
        <f t="shared" si="33"/>
        <v>60.027583330781781</v>
      </c>
      <c r="AI258" s="77">
        <f t="shared" si="33"/>
        <v>60.027583330781781</v>
      </c>
      <c r="AJ258" s="77">
        <f t="shared" si="33"/>
        <v>60.027583330781781</v>
      </c>
      <c r="AK258" s="77">
        <f t="shared" si="33"/>
        <v>60.027583330781781</v>
      </c>
      <c r="AL258" s="77">
        <f t="shared" si="33"/>
        <v>60.027583330781781</v>
      </c>
      <c r="AM258" s="77">
        <f t="shared" si="33"/>
        <v>60.027583330781781</v>
      </c>
      <c r="AN258" s="77">
        <f t="shared" si="33"/>
        <v>60.027583330781781</v>
      </c>
      <c r="AO258" s="77">
        <f t="shared" si="33"/>
        <v>60.027583330781781</v>
      </c>
      <c r="AP258" s="77">
        <f t="shared" si="33"/>
        <v>60.027583330781781</v>
      </c>
      <c r="AQ258" s="77">
        <f t="shared" si="33"/>
        <v>60.027583330781781</v>
      </c>
      <c r="AR258" s="77">
        <f t="shared" si="33"/>
        <v>60.027583330781781</v>
      </c>
      <c r="AS258" s="77">
        <f t="shared" si="33"/>
        <v>60.027583330781781</v>
      </c>
      <c r="AT258" s="77">
        <f t="shared" si="33"/>
        <v>60.027583330781781</v>
      </c>
      <c r="AU258" s="77">
        <f t="shared" si="33"/>
        <v>60.027583330781781</v>
      </c>
      <c r="AV258" s="632">
        <f t="shared" si="33"/>
        <v>60.027583330781781</v>
      </c>
    </row>
    <row r="259" spans="1:48" ht="14.1" customHeight="1" thickTop="1">
      <c r="G259" s="19"/>
      <c r="H259" s="788"/>
      <c r="J259" s="736"/>
      <c r="K259" s="62" t="s">
        <v>53</v>
      </c>
      <c r="L259" s="78">
        <f t="shared" ref="L259:AV259" si="34" xml:space="preserve"> (($S$41 * $S$39 * $S$37 * (L173 * 1 + L241) +L189) * 1000 / (L109 * 8760)) + L205 + 0</f>
        <v>70.341055170081091</v>
      </c>
      <c r="M259" s="78">
        <f t="shared" si="34"/>
        <v>62.275234915432733</v>
      </c>
      <c r="N259" s="78">
        <f t="shared" si="34"/>
        <v>60.157630368192365</v>
      </c>
      <c r="O259" s="78">
        <f t="shared" si="34"/>
        <v>58.262031151250362</v>
      </c>
      <c r="P259" s="78">
        <f t="shared" si="34"/>
        <v>56.570838376196441</v>
      </c>
      <c r="Q259" s="78">
        <f t="shared" si="34"/>
        <v>55.067204933869732</v>
      </c>
      <c r="R259" s="78">
        <f t="shared" si="34"/>
        <v>53.735037117285771</v>
      </c>
      <c r="S259" s="78">
        <f t="shared" si="34"/>
        <v>52.559005668954683</v>
      </c>
      <c r="T259" s="78">
        <f t="shared" si="34"/>
        <v>51.524509109626059</v>
      </c>
      <c r="U259" s="78">
        <f t="shared" si="34"/>
        <v>50.617714115722372</v>
      </c>
      <c r="V259" s="78">
        <f t="shared" si="34"/>
        <v>49.825538468399543</v>
      </c>
      <c r="W259" s="78">
        <f t="shared" si="34"/>
        <v>49.135651987326547</v>
      </c>
      <c r="X259" s="78">
        <f t="shared" si="34"/>
        <v>48.536478424237131</v>
      </c>
      <c r="Y259" s="78">
        <f t="shared" si="34"/>
        <v>48.017191059287434</v>
      </c>
      <c r="Z259" s="78">
        <f t="shared" si="34"/>
        <v>47.567721369619889</v>
      </c>
      <c r="AA259" s="78">
        <f t="shared" si="34"/>
        <v>47.178749745706284</v>
      </c>
      <c r="AB259" s="78">
        <f t="shared" si="34"/>
        <v>46.841711880254017</v>
      </c>
      <c r="AC259" s="78">
        <f t="shared" si="34"/>
        <v>46.548798157704198</v>
      </c>
      <c r="AD259" s="78">
        <f t="shared" si="34"/>
        <v>46.292945101908238</v>
      </c>
      <c r="AE259" s="78">
        <f t="shared" si="34"/>
        <v>46.067844771345555</v>
      </c>
      <c r="AF259" s="78">
        <f t="shared" si="34"/>
        <v>45.867942630905226</v>
      </c>
      <c r="AG259" s="78">
        <f t="shared" si="34"/>
        <v>45.688436407655729</v>
      </c>
      <c r="AH259" s="78">
        <f t="shared" si="34"/>
        <v>45.525277526584198</v>
      </c>
      <c r="AI259" s="78">
        <f t="shared" si="34"/>
        <v>45.37516992719209</v>
      </c>
      <c r="AJ259" s="78">
        <f t="shared" si="34"/>
        <v>45.235570140568505</v>
      </c>
      <c r="AK259" s="78">
        <f t="shared" si="34"/>
        <v>45.104688077125871</v>
      </c>
      <c r="AL259" s="78">
        <f t="shared" si="34"/>
        <v>44.981485672585116</v>
      </c>
      <c r="AM259" s="78">
        <f t="shared" si="34"/>
        <v>44.865678301684966</v>
      </c>
      <c r="AN259" s="78">
        <f t="shared" si="34"/>
        <v>44.757734322413832</v>
      </c>
      <c r="AO259" s="78">
        <f t="shared" si="34"/>
        <v>44.658871741551408</v>
      </c>
      <c r="AP259" s="78">
        <f t="shared" si="34"/>
        <v>44.571065999729456</v>
      </c>
      <c r="AQ259" s="78">
        <f t="shared" si="34"/>
        <v>44.497041040464602</v>
      </c>
      <c r="AR259" s="78">
        <f t="shared" si="34"/>
        <v>44.44028755154136</v>
      </c>
      <c r="AS259" s="78">
        <f t="shared" si="34"/>
        <v>44.405025564998844</v>
      </c>
      <c r="AT259" s="78">
        <f t="shared" si="34"/>
        <v>44.396240782493585</v>
      </c>
      <c r="AU259" s="78">
        <f t="shared" si="34"/>
        <v>44.396240782493585</v>
      </c>
      <c r="AV259" s="633">
        <f t="shared" si="34"/>
        <v>44.396240782493585</v>
      </c>
    </row>
    <row r="260" spans="1:48" ht="14.1" customHeight="1">
      <c r="G260" s="19"/>
      <c r="H260" s="788"/>
      <c r="J260" s="736"/>
      <c r="K260" s="3" t="s">
        <v>54</v>
      </c>
      <c r="L260" s="42">
        <f t="shared" ref="L260:AV260" si="35" xml:space="preserve"> (($S$41 * $S$39 * $S$37 * (L174 * 1 + L242) +L190) * 1000 / (L110 * 8760)) + L206 + 0</f>
        <v>70.341055170081091</v>
      </c>
      <c r="M260" s="42">
        <f t="shared" si="35"/>
        <v>69.104096734445733</v>
      </c>
      <c r="N260" s="42">
        <f t="shared" si="35"/>
        <v>67.961254044846285</v>
      </c>
      <c r="O260" s="42">
        <f t="shared" si="35"/>
        <v>66.907016895798051</v>
      </c>
      <c r="P260" s="42">
        <f t="shared" si="35"/>
        <v>65.936027302771535</v>
      </c>
      <c r="Q260" s="42">
        <f t="shared" si="35"/>
        <v>65.043079975697154</v>
      </c>
      <c r="R260" s="42">
        <f t="shared" si="35"/>
        <v>64.223120790065778</v>
      </c>
      <c r="S260" s="42">
        <f t="shared" si="35"/>
        <v>63.471254453843173</v>
      </c>
      <c r="T260" s="42">
        <f t="shared" si="35"/>
        <v>62.782727595021939</v>
      </c>
      <c r="U260" s="42">
        <f t="shared" si="35"/>
        <v>62.152944762551698</v>
      </c>
      <c r="V260" s="42">
        <f t="shared" si="35"/>
        <v>61.577461777998529</v>
      </c>
      <c r="W260" s="42">
        <f t="shared" si="35"/>
        <v>61.051987426805105</v>
      </c>
      <c r="X260" s="42">
        <f t="shared" si="35"/>
        <v>60.572381185057012</v>
      </c>
      <c r="Y260" s="42">
        <f t="shared" si="35"/>
        <v>60.134657966220118</v>
      </c>
      <c r="Z260" s="42">
        <f t="shared" si="35"/>
        <v>59.734982937271596</v>
      </c>
      <c r="AA260" s="42">
        <f t="shared" si="35"/>
        <v>59.369674513104265</v>
      </c>
      <c r="AB260" s="42">
        <f t="shared" si="35"/>
        <v>59.035202643343062</v>
      </c>
      <c r="AC260" s="42">
        <f t="shared" si="35"/>
        <v>58.728193218416287</v>
      </c>
      <c r="AD260" s="42">
        <f t="shared" si="35"/>
        <v>58.445418377031217</v>
      </c>
      <c r="AE260" s="42">
        <f t="shared" si="35"/>
        <v>58.183805412984889</v>
      </c>
      <c r="AF260" s="42">
        <f t="shared" si="35"/>
        <v>57.940434165824023</v>
      </c>
      <c r="AG260" s="42">
        <f t="shared" si="35"/>
        <v>57.712536709060714</v>
      </c>
      <c r="AH260" s="42">
        <f t="shared" si="35"/>
        <v>57.497497654308262</v>
      </c>
      <c r="AI260" s="42">
        <f t="shared" si="35"/>
        <v>57.292853907487427</v>
      </c>
      <c r="AJ260" s="42">
        <f t="shared" si="35"/>
        <v>57.096294322836933</v>
      </c>
      <c r="AK260" s="42">
        <f t="shared" si="35"/>
        <v>56.905660717630624</v>
      </c>
      <c r="AL260" s="42">
        <f t="shared" si="35"/>
        <v>56.71894678966828</v>
      </c>
      <c r="AM260" s="42">
        <f t="shared" si="35"/>
        <v>56.534301823696445</v>
      </c>
      <c r="AN260" s="42">
        <f t="shared" si="35"/>
        <v>56.350021247880022</v>
      </c>
      <c r="AO260" s="42">
        <f t="shared" si="35"/>
        <v>56.164555956954707</v>
      </c>
      <c r="AP260" s="42">
        <f t="shared" si="35"/>
        <v>55.976509131514341</v>
      </c>
      <c r="AQ260" s="42">
        <f t="shared" si="35"/>
        <v>55.784636440936978</v>
      </c>
      <c r="AR260" s="42">
        <f t="shared" si="35"/>
        <v>55.587845840396476</v>
      </c>
      <c r="AS260" s="42">
        <f t="shared" si="35"/>
        <v>55.385197435526401</v>
      </c>
      <c r="AT260" s="42">
        <f t="shared" si="35"/>
        <v>55.175903955955661</v>
      </c>
      <c r="AU260" s="42">
        <f t="shared" si="35"/>
        <v>54.959330281710272</v>
      </c>
      <c r="AV260" s="631">
        <f t="shared" si="35"/>
        <v>54.734993984401306</v>
      </c>
    </row>
    <row r="261" spans="1:48" ht="14.1" customHeight="1" thickBot="1">
      <c r="G261" s="19"/>
      <c r="H261" s="788"/>
      <c r="J261" s="736"/>
      <c r="K261" s="63" t="s">
        <v>55</v>
      </c>
      <c r="L261" s="77">
        <f t="shared" ref="L261:AV261" si="36" xml:space="preserve"> (($S$41 * $S$39 * $S$37 * (L175 * 1 + L243) +L191) * 1000 / (L111 * 8760)) + L207 + 0</f>
        <v>70.341055170081091</v>
      </c>
      <c r="M261" s="77">
        <f t="shared" si="36"/>
        <v>70.341055170081091</v>
      </c>
      <c r="N261" s="77">
        <f t="shared" si="36"/>
        <v>70.341055170081091</v>
      </c>
      <c r="O261" s="77">
        <f t="shared" si="36"/>
        <v>70.341055170081091</v>
      </c>
      <c r="P261" s="77">
        <f t="shared" si="36"/>
        <v>70.341055170081091</v>
      </c>
      <c r="Q261" s="77">
        <f t="shared" si="36"/>
        <v>70.341055170081091</v>
      </c>
      <c r="R261" s="77">
        <f t="shared" si="36"/>
        <v>70.341055170081091</v>
      </c>
      <c r="S261" s="77">
        <f t="shared" si="36"/>
        <v>70.341055170081091</v>
      </c>
      <c r="T261" s="77">
        <f t="shared" si="36"/>
        <v>70.341055170081091</v>
      </c>
      <c r="U261" s="77">
        <f t="shared" si="36"/>
        <v>70.341055170081091</v>
      </c>
      <c r="V261" s="77">
        <f t="shared" si="36"/>
        <v>70.341055170081091</v>
      </c>
      <c r="W261" s="77">
        <f t="shared" si="36"/>
        <v>70.341055170081091</v>
      </c>
      <c r="X261" s="77">
        <f t="shared" si="36"/>
        <v>70.341055170081091</v>
      </c>
      <c r="Y261" s="77">
        <f t="shared" si="36"/>
        <v>70.341055170081091</v>
      </c>
      <c r="Z261" s="77">
        <f t="shared" si="36"/>
        <v>70.341055170081091</v>
      </c>
      <c r="AA261" s="77">
        <f t="shared" si="36"/>
        <v>70.341055170081091</v>
      </c>
      <c r="AB261" s="77">
        <f t="shared" si="36"/>
        <v>70.341055170081091</v>
      </c>
      <c r="AC261" s="77">
        <f t="shared" si="36"/>
        <v>70.341055170081091</v>
      </c>
      <c r="AD261" s="77">
        <f t="shared" si="36"/>
        <v>70.341055170081091</v>
      </c>
      <c r="AE261" s="77">
        <f t="shared" si="36"/>
        <v>70.341055170081091</v>
      </c>
      <c r="AF261" s="77">
        <f t="shared" si="36"/>
        <v>70.341055170081091</v>
      </c>
      <c r="AG261" s="77">
        <f t="shared" si="36"/>
        <v>70.341055170081091</v>
      </c>
      <c r="AH261" s="77">
        <f t="shared" si="36"/>
        <v>70.341055170081091</v>
      </c>
      <c r="AI261" s="77">
        <f t="shared" si="36"/>
        <v>70.341055170081091</v>
      </c>
      <c r="AJ261" s="77">
        <f t="shared" si="36"/>
        <v>70.341055170081091</v>
      </c>
      <c r="AK261" s="77">
        <f t="shared" si="36"/>
        <v>70.341055170081091</v>
      </c>
      <c r="AL261" s="77">
        <f t="shared" si="36"/>
        <v>70.341055170081091</v>
      </c>
      <c r="AM261" s="77">
        <f t="shared" si="36"/>
        <v>70.341055170081091</v>
      </c>
      <c r="AN261" s="77">
        <f t="shared" si="36"/>
        <v>70.341055170081091</v>
      </c>
      <c r="AO261" s="77">
        <f t="shared" si="36"/>
        <v>70.341055170081091</v>
      </c>
      <c r="AP261" s="77">
        <f t="shared" si="36"/>
        <v>70.341055170081091</v>
      </c>
      <c r="AQ261" s="77">
        <f t="shared" si="36"/>
        <v>70.341055170081091</v>
      </c>
      <c r="AR261" s="77">
        <f t="shared" si="36"/>
        <v>70.341055170081091</v>
      </c>
      <c r="AS261" s="77">
        <f t="shared" si="36"/>
        <v>70.341055170081091</v>
      </c>
      <c r="AT261" s="77">
        <f t="shared" si="36"/>
        <v>70.341055170081091</v>
      </c>
      <c r="AU261" s="77">
        <f t="shared" si="36"/>
        <v>70.341055170081091</v>
      </c>
      <c r="AV261" s="632">
        <f t="shared" si="36"/>
        <v>70.341055170081091</v>
      </c>
    </row>
    <row r="262" spans="1:48" ht="14.1" customHeight="1" thickTop="1">
      <c r="G262" s="19"/>
      <c r="H262" s="788"/>
      <c r="J262" s="736"/>
      <c r="K262" s="62" t="s">
        <v>56</v>
      </c>
      <c r="L262" s="78">
        <f t="shared" ref="L262:AV262" si="37" xml:space="preserve"> (($S$41 * $S$39 * $S$37 * (L176 * 1 + L244) +L192) * 1000 / (L112 * 8760)) + L208 + 0</f>
        <v>83.266012311588995</v>
      </c>
      <c r="M262" s="78">
        <f t="shared" si="37"/>
        <v>73.718121865494581</v>
      </c>
      <c r="N262" s="78">
        <f t="shared" si="37"/>
        <v>71.211413857273101</v>
      </c>
      <c r="O262" s="78">
        <f t="shared" si="37"/>
        <v>68.967503990494961</v>
      </c>
      <c r="P262" s="78">
        <f t="shared" si="37"/>
        <v>66.965559633981997</v>
      </c>
      <c r="Q262" s="78">
        <f t="shared" si="37"/>
        <v>65.185638072979501</v>
      </c>
      <c r="R262" s="78">
        <f t="shared" si="37"/>
        <v>63.608688430291124</v>
      </c>
      <c r="S262" s="78">
        <f t="shared" si="37"/>
        <v>62.216564743508513</v>
      </c>
      <c r="T262" s="78">
        <f t="shared" si="37"/>
        <v>60.991982555523478</v>
      </c>
      <c r="U262" s="78">
        <f t="shared" si="37"/>
        <v>59.918566711193264</v>
      </c>
      <c r="V262" s="78">
        <f t="shared" si="37"/>
        <v>58.98083117334226</v>
      </c>
      <c r="W262" s="78">
        <f t="shared" si="37"/>
        <v>58.164180128120854</v>
      </c>
      <c r="X262" s="78">
        <f t="shared" si="37"/>
        <v>57.454910226491585</v>
      </c>
      <c r="Y262" s="78">
        <f t="shared" si="37"/>
        <v>56.840205371430713</v>
      </c>
      <c r="Z262" s="78">
        <f t="shared" si="37"/>
        <v>56.3081469793146</v>
      </c>
      <c r="AA262" s="78">
        <f t="shared" si="37"/>
        <v>55.847702990418831</v>
      </c>
      <c r="AB262" s="78">
        <f t="shared" si="37"/>
        <v>55.448735431766714</v>
      </c>
      <c r="AC262" s="78">
        <f t="shared" si="37"/>
        <v>55.10199969444956</v>
      </c>
      <c r="AD262" s="78">
        <f t="shared" si="37"/>
        <v>54.799134409839411</v>
      </c>
      <c r="AE262" s="78">
        <f t="shared" si="37"/>
        <v>54.532672571149966</v>
      </c>
      <c r="AF262" s="78">
        <f t="shared" si="37"/>
        <v>54.296039014164364</v>
      </c>
      <c r="AG262" s="78">
        <f t="shared" si="37"/>
        <v>54.083549062756049</v>
      </c>
      <c r="AH262" s="78">
        <f t="shared" si="37"/>
        <v>53.890410228440899</v>
      </c>
      <c r="AI262" s="78">
        <f t="shared" si="37"/>
        <v>53.712720809525827</v>
      </c>
      <c r="AJ262" s="78">
        <f t="shared" si="37"/>
        <v>53.547469982344033</v>
      </c>
      <c r="AK262" s="78">
        <f t="shared" si="37"/>
        <v>53.392538733734966</v>
      </c>
      <c r="AL262" s="78">
        <f t="shared" si="37"/>
        <v>53.246698258233074</v>
      </c>
      <c r="AM262" s="78">
        <f t="shared" si="37"/>
        <v>53.109611631542208</v>
      </c>
      <c r="AN262" s="78">
        <f t="shared" si="37"/>
        <v>52.981833271021166</v>
      </c>
      <c r="AO262" s="78">
        <f t="shared" si="37"/>
        <v>52.864804988528931</v>
      </c>
      <c r="AP262" s="78">
        <f t="shared" si="37"/>
        <v>52.760865205966716</v>
      </c>
      <c r="AQ262" s="78">
        <f t="shared" si="37"/>
        <v>52.673238383272505</v>
      </c>
      <c r="AR262" s="78">
        <f t="shared" si="37"/>
        <v>52.606056611603293</v>
      </c>
      <c r="AS262" s="78">
        <f t="shared" si="37"/>
        <v>52.564315341181903</v>
      </c>
      <c r="AT262" s="78">
        <f t="shared" si="37"/>
        <v>52.553916381335924</v>
      </c>
      <c r="AU262" s="78">
        <f t="shared" si="37"/>
        <v>52.553916381335924</v>
      </c>
      <c r="AV262" s="633">
        <f t="shared" si="37"/>
        <v>52.553916381335924</v>
      </c>
    </row>
    <row r="263" spans="1:48" ht="14.1" customHeight="1">
      <c r="G263" s="19"/>
      <c r="H263" s="788"/>
      <c r="J263" s="736"/>
      <c r="K263" s="3" t="s">
        <v>57</v>
      </c>
      <c r="L263" s="42">
        <f t="shared" ref="L263:AV263" si="38" xml:space="preserve"> (($S$41 * $S$39 * $S$37 * (L177 * 1 + L245) +L193) * 1000 / (L113 * 8760)) + L209 + 0</f>
        <v>83.266012311588995</v>
      </c>
      <c r="M263" s="42">
        <f t="shared" si="38"/>
        <v>81.801766486991994</v>
      </c>
      <c r="N263" s="42">
        <f t="shared" si="38"/>
        <v>80.448929893450611</v>
      </c>
      <c r="O263" s="42">
        <f t="shared" si="38"/>
        <v>79.200979841809598</v>
      </c>
      <c r="P263" s="42">
        <f t="shared" si="38"/>
        <v>78.051573834011208</v>
      </c>
      <c r="Q263" s="42">
        <f t="shared" si="38"/>
        <v>76.994550123604867</v>
      </c>
      <c r="R263" s="42">
        <f t="shared" si="38"/>
        <v>76.023925905917238</v>
      </c>
      <c r="S263" s="42">
        <f t="shared" si="38"/>
        <v>75.133906393738954</v>
      </c>
      <c r="T263" s="42">
        <f t="shared" si="38"/>
        <v>74.318864797265235</v>
      </c>
      <c r="U263" s="42">
        <f t="shared" si="38"/>
        <v>73.57336126514879</v>
      </c>
      <c r="V263" s="42">
        <f t="shared" si="38"/>
        <v>72.892135014546625</v>
      </c>
      <c r="W263" s="42">
        <f t="shared" si="38"/>
        <v>72.27010633314427</v>
      </c>
      <c r="X263" s="42">
        <f t="shared" si="38"/>
        <v>71.702373888222155</v>
      </c>
      <c r="Y263" s="42">
        <f t="shared" si="38"/>
        <v>71.184220345591697</v>
      </c>
      <c r="Z263" s="42">
        <f t="shared" si="38"/>
        <v>70.711106233206081</v>
      </c>
      <c r="AA263" s="42">
        <f t="shared" si="38"/>
        <v>70.27867348577719</v>
      </c>
      <c r="AB263" s="42">
        <f t="shared" si="38"/>
        <v>69.882743416800054</v>
      </c>
      <c r="AC263" s="42">
        <f t="shared" si="38"/>
        <v>69.519321934226085</v>
      </c>
      <c r="AD263" s="42">
        <f t="shared" si="38"/>
        <v>69.184588066966839</v>
      </c>
      <c r="AE263" s="42">
        <f t="shared" si="38"/>
        <v>68.87490450830424</v>
      </c>
      <c r="AF263" s="42">
        <f t="shared" si="38"/>
        <v>68.586814527092216</v>
      </c>
      <c r="AG263" s="42">
        <f t="shared" si="38"/>
        <v>68.317041598682891</v>
      </c>
      <c r="AH263" s="42">
        <f t="shared" si="38"/>
        <v>68.062489764946605</v>
      </c>
      <c r="AI263" s="42">
        <f t="shared" si="38"/>
        <v>67.820243345681604</v>
      </c>
      <c r="AJ263" s="42">
        <f t="shared" si="38"/>
        <v>67.587566529050207</v>
      </c>
      <c r="AK263" s="42">
        <f t="shared" si="38"/>
        <v>67.361904572747022</v>
      </c>
      <c r="AL263" s="42">
        <f t="shared" si="38"/>
        <v>67.140882522582061</v>
      </c>
      <c r="AM263" s="42">
        <f t="shared" si="38"/>
        <v>66.922309599945223</v>
      </c>
      <c r="AN263" s="42">
        <f t="shared" si="38"/>
        <v>66.704168023057946</v>
      </c>
      <c r="AO263" s="42">
        <f t="shared" si="38"/>
        <v>66.484624043226802</v>
      </c>
      <c r="AP263" s="42">
        <f t="shared" si="38"/>
        <v>66.262024179684659</v>
      </c>
      <c r="AQ263" s="42">
        <f t="shared" si="38"/>
        <v>66.034895459803451</v>
      </c>
      <c r="AR263" s="42">
        <f t="shared" si="38"/>
        <v>65.801945178807671</v>
      </c>
      <c r="AS263" s="42">
        <f t="shared" si="38"/>
        <v>65.562060739570356</v>
      </c>
      <c r="AT263" s="42">
        <f t="shared" si="38"/>
        <v>65.314310213159658</v>
      </c>
      <c r="AU263" s="42">
        <f t="shared" si="38"/>
        <v>65.05794177821825</v>
      </c>
      <c r="AV263" s="631">
        <f t="shared" si="38"/>
        <v>64.792384361592923</v>
      </c>
    </row>
    <row r="264" spans="1:48" ht="14.1" customHeight="1">
      <c r="G264" s="19"/>
      <c r="H264" s="788"/>
      <c r="J264" s="737"/>
      <c r="K264" s="63" t="s">
        <v>58</v>
      </c>
      <c r="L264" s="43">
        <f t="shared" ref="L264:AG264" si="39" xml:space="preserve"> (($S$41 * $S$39 * $S$37 * (L178 * 1 + L246) +L194) * 1000 / (L114 * 8760)) + L210 + 0</f>
        <v>83.266012311588995</v>
      </c>
      <c r="M264" s="43">
        <f t="shared" si="39"/>
        <v>83.266012311588995</v>
      </c>
      <c r="N264" s="43">
        <f t="shared" si="39"/>
        <v>83.266012311588995</v>
      </c>
      <c r="O264" s="43">
        <f t="shared" si="39"/>
        <v>83.266012311588995</v>
      </c>
      <c r="P264" s="43">
        <f t="shared" si="39"/>
        <v>83.266012311588995</v>
      </c>
      <c r="Q264" s="43">
        <f t="shared" si="39"/>
        <v>83.266012311588995</v>
      </c>
      <c r="R264" s="43">
        <f t="shared" si="39"/>
        <v>83.266012311588995</v>
      </c>
      <c r="S264" s="43">
        <f t="shared" si="39"/>
        <v>83.266012311588995</v>
      </c>
      <c r="T264" s="43">
        <f t="shared" si="39"/>
        <v>83.266012311588995</v>
      </c>
      <c r="U264" s="43">
        <f t="shared" si="39"/>
        <v>83.266012311588995</v>
      </c>
      <c r="V264" s="43">
        <f t="shared" si="39"/>
        <v>83.266012311588995</v>
      </c>
      <c r="W264" s="43">
        <f t="shared" si="39"/>
        <v>83.266012311588995</v>
      </c>
      <c r="X264" s="43">
        <f t="shared" si="39"/>
        <v>83.266012311588995</v>
      </c>
      <c r="Y264" s="43">
        <f t="shared" si="39"/>
        <v>83.266012311588995</v>
      </c>
      <c r="Z264" s="43">
        <f t="shared" si="39"/>
        <v>83.266012311588995</v>
      </c>
      <c r="AA264" s="43">
        <f t="shared" si="39"/>
        <v>83.266012311588995</v>
      </c>
      <c r="AB264" s="43">
        <f t="shared" si="39"/>
        <v>83.266012311588995</v>
      </c>
      <c r="AC264" s="43">
        <f t="shared" si="39"/>
        <v>83.266012311588995</v>
      </c>
      <c r="AD264" s="43">
        <f t="shared" si="39"/>
        <v>83.266012311588995</v>
      </c>
      <c r="AE264" s="43">
        <f t="shared" si="39"/>
        <v>83.266012311588995</v>
      </c>
      <c r="AF264" s="43">
        <f t="shared" si="39"/>
        <v>83.266012311588995</v>
      </c>
      <c r="AG264" s="43">
        <f t="shared" si="39"/>
        <v>83.266012311588995</v>
      </c>
      <c r="AH264" s="43">
        <f t="shared" ref="AH264:AV264" si="40" xml:space="preserve"> (($S$41 * $S$39 * $S$37 * (AH178 * 1 + AH246) +AH194) * 1000 / (AH114 * 8760)) + AH210 + 0</f>
        <v>83.266012311588995</v>
      </c>
      <c r="AI264" s="43">
        <f t="shared" si="40"/>
        <v>83.266012311588995</v>
      </c>
      <c r="AJ264" s="43">
        <f t="shared" si="40"/>
        <v>83.266012311588995</v>
      </c>
      <c r="AK264" s="43">
        <f t="shared" si="40"/>
        <v>83.266012311588995</v>
      </c>
      <c r="AL264" s="43">
        <f t="shared" si="40"/>
        <v>83.266012311588995</v>
      </c>
      <c r="AM264" s="43">
        <f t="shared" si="40"/>
        <v>83.266012311588995</v>
      </c>
      <c r="AN264" s="43">
        <f t="shared" si="40"/>
        <v>83.266012311588995</v>
      </c>
      <c r="AO264" s="43">
        <f t="shared" si="40"/>
        <v>83.266012311588995</v>
      </c>
      <c r="AP264" s="43">
        <f t="shared" si="40"/>
        <v>83.266012311588995</v>
      </c>
      <c r="AQ264" s="43">
        <f t="shared" si="40"/>
        <v>83.266012311588995</v>
      </c>
      <c r="AR264" s="43">
        <f t="shared" si="40"/>
        <v>83.266012311588995</v>
      </c>
      <c r="AS264" s="43">
        <f t="shared" si="40"/>
        <v>83.266012311588995</v>
      </c>
      <c r="AT264" s="43">
        <f t="shared" si="40"/>
        <v>83.266012311588995</v>
      </c>
      <c r="AU264" s="43">
        <f t="shared" si="40"/>
        <v>83.266012311588995</v>
      </c>
      <c r="AV264" s="634">
        <f t="shared" si="40"/>
        <v>83.266012311588995</v>
      </c>
    </row>
    <row r="265" spans="1:48" ht="14.1" customHeight="1">
      <c r="G265" s="21"/>
      <c r="H265" s="22"/>
      <c r="I265" s="22"/>
      <c r="J265" s="22"/>
      <c r="K265" s="2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c r="AI265" s="22"/>
      <c r="AJ265" s="22"/>
      <c r="AK265" s="22"/>
      <c r="AL265" s="22"/>
      <c r="AM265" s="22"/>
      <c r="AN265" s="22"/>
      <c r="AO265" s="22"/>
      <c r="AP265" s="22"/>
      <c r="AQ265" s="22"/>
      <c r="AR265" s="22"/>
      <c r="AS265" s="22"/>
      <c r="AT265" s="22"/>
      <c r="AU265" s="22"/>
      <c r="AV265" s="23"/>
    </row>
    <row r="269" spans="1:48" ht="14.1" customHeight="1">
      <c r="E269" s="426" t="s">
        <v>90</v>
      </c>
      <c r="G269" s="732" t="s">
        <v>865</v>
      </c>
      <c r="H269" s="733"/>
      <c r="I269" s="733"/>
      <c r="J269" s="733"/>
      <c r="K269" s="733"/>
      <c r="L269" s="733"/>
      <c r="M269" s="733"/>
      <c r="N269" s="733"/>
      <c r="O269" s="733"/>
      <c r="P269" s="733"/>
      <c r="Q269" s="733"/>
      <c r="R269" s="733"/>
      <c r="S269" s="733"/>
      <c r="T269" s="733"/>
      <c r="U269" s="423"/>
      <c r="V269" s="423"/>
      <c r="W269" s="423"/>
      <c r="X269" s="423"/>
      <c r="Y269" s="423"/>
      <c r="Z269" s="423"/>
      <c r="AA269" s="423"/>
      <c r="AB269" s="423"/>
      <c r="AC269" s="423"/>
      <c r="AD269" s="423"/>
      <c r="AE269" s="423"/>
      <c r="AF269" s="423"/>
      <c r="AG269" s="423"/>
      <c r="AH269" s="531"/>
      <c r="AI269" s="531"/>
      <c r="AJ269" s="531"/>
      <c r="AK269" s="531"/>
      <c r="AL269" s="531"/>
      <c r="AM269" s="531"/>
      <c r="AN269" s="531"/>
      <c r="AO269" s="531"/>
      <c r="AP269" s="531"/>
      <c r="AQ269" s="531"/>
      <c r="AR269" s="531"/>
      <c r="AS269" s="531"/>
      <c r="AT269" s="531"/>
      <c r="AU269" s="531"/>
      <c r="AV269" s="531"/>
    </row>
    <row r="270" spans="1:48" ht="14.1" customHeight="1">
      <c r="A270"/>
      <c r="B270"/>
      <c r="C270"/>
      <c r="D270"/>
      <c r="E270"/>
    </row>
    <row r="271" spans="1:48" ht="14.1" customHeight="1">
      <c r="A271"/>
      <c r="B271"/>
      <c r="C271"/>
      <c r="D271"/>
      <c r="E271"/>
    </row>
    <row r="272" spans="1:48" ht="14.1" customHeight="1">
      <c r="A272"/>
      <c r="B272"/>
      <c r="C272"/>
      <c r="D272"/>
      <c r="E272"/>
    </row>
    <row r="273" spans="1:5" ht="14.1" customHeight="1">
      <c r="A273"/>
      <c r="B273"/>
      <c r="C273"/>
      <c r="D273"/>
      <c r="E273"/>
    </row>
    <row r="274" spans="1:5" ht="14.1" customHeight="1">
      <c r="A274"/>
      <c r="B274"/>
      <c r="C274"/>
      <c r="D274"/>
      <c r="E274"/>
    </row>
    <row r="275" spans="1:5" ht="14.1" customHeight="1">
      <c r="A275"/>
      <c r="B275"/>
      <c r="C275"/>
      <c r="D275"/>
      <c r="E275"/>
    </row>
    <row r="276" spans="1:5" ht="14.1" customHeight="1">
      <c r="A276"/>
      <c r="B276"/>
      <c r="C276"/>
      <c r="D276"/>
      <c r="E276"/>
    </row>
    <row r="277" spans="1:5" ht="14.1" customHeight="1">
      <c r="A277"/>
      <c r="B277"/>
      <c r="C277"/>
      <c r="D277"/>
      <c r="E277"/>
    </row>
    <row r="278" spans="1:5" ht="14.1" customHeight="1">
      <c r="A278"/>
      <c r="B278"/>
      <c r="C278"/>
      <c r="D278"/>
      <c r="E278"/>
    </row>
    <row r="279" spans="1:5" ht="14.1" customHeight="1">
      <c r="A279"/>
      <c r="B279"/>
      <c r="C279"/>
      <c r="D279"/>
      <c r="E279"/>
    </row>
    <row r="280" spans="1:5" ht="14.1" customHeight="1">
      <c r="A280"/>
      <c r="B280"/>
      <c r="C280"/>
      <c r="D280"/>
      <c r="E280"/>
    </row>
    <row r="281" spans="1:5" ht="14.1" customHeight="1">
      <c r="A281"/>
      <c r="B281"/>
      <c r="C281"/>
      <c r="D281"/>
      <c r="E281"/>
    </row>
    <row r="282" spans="1:5" ht="14.1" customHeight="1">
      <c r="A282"/>
      <c r="B282"/>
      <c r="C282"/>
      <c r="D282"/>
      <c r="E282"/>
    </row>
    <row r="283" spans="1:5" ht="14.1" customHeight="1">
      <c r="A283"/>
      <c r="B283"/>
      <c r="C283"/>
      <c r="D283"/>
      <c r="E283"/>
    </row>
    <row r="284" spans="1:5" ht="14.1" customHeight="1">
      <c r="A284"/>
      <c r="B284"/>
      <c r="C284"/>
      <c r="D284"/>
      <c r="E284"/>
    </row>
    <row r="285" spans="1:5" ht="14.1" customHeight="1">
      <c r="A285"/>
      <c r="B285"/>
      <c r="C285"/>
      <c r="D285"/>
      <c r="E285"/>
    </row>
    <row r="286" spans="1:5" ht="14.1" customHeight="1">
      <c r="A286"/>
      <c r="B286"/>
      <c r="C286"/>
      <c r="D286"/>
      <c r="E286"/>
    </row>
    <row r="287" spans="1:5" ht="14.1" customHeight="1">
      <c r="A287"/>
      <c r="B287"/>
      <c r="C287"/>
      <c r="D287"/>
      <c r="E287"/>
    </row>
    <row r="289" s="4" customFormat="1" ht="14.1" customHeight="1"/>
    <row r="290" s="4" customFormat="1" ht="14.1" customHeight="1"/>
    <row r="291" s="4" customFormat="1" ht="14.1" customHeight="1"/>
    <row r="292" s="4" customFormat="1" ht="14.1" customHeight="1"/>
    <row r="293" s="4" customFormat="1" ht="14.1" customHeight="1"/>
    <row r="294" s="4" customFormat="1" ht="14.1" customHeight="1"/>
    <row r="295" s="4" customFormat="1" ht="14.1" customHeight="1"/>
    <row r="296" s="4" customFormat="1" ht="14.1" customHeight="1"/>
    <row r="297" s="4" customFormat="1" ht="14.1" customHeight="1"/>
    <row r="298" s="4" customFormat="1" ht="14.1" customHeight="1"/>
    <row r="299" s="4" customFormat="1" ht="14.1" customHeight="1"/>
    <row r="300" s="4" customFormat="1" ht="14.1" customHeight="1"/>
    <row r="301" s="4" customFormat="1" ht="14.1" customHeight="1"/>
    <row r="302" s="4" customFormat="1" ht="14.1" customHeight="1"/>
    <row r="303" s="4" customFormat="1" ht="14.1" customHeight="1"/>
    <row r="304" s="4" customFormat="1" ht="14.1" customHeight="1"/>
    <row r="305" s="4" customFormat="1" ht="14.1" customHeight="1"/>
    <row r="306" s="4" customFormat="1" ht="14.1" customHeight="1"/>
    <row r="307" s="4" customFormat="1" ht="14.1" customHeight="1"/>
    <row r="308" s="4" customFormat="1" ht="14.1" customHeight="1"/>
    <row r="309" s="4" customFormat="1" ht="14.1" customHeight="1"/>
    <row r="310" s="4" customFormat="1" ht="14.1" customHeight="1"/>
    <row r="311" s="4" customFormat="1" ht="14.1" customHeight="1"/>
    <row r="312" s="4" customFormat="1" ht="14.1" customHeight="1"/>
    <row r="313" s="4" customFormat="1" ht="14.1" customHeight="1"/>
    <row r="314" s="4" customFormat="1" ht="14.1" customHeight="1"/>
    <row r="315" s="4" customFormat="1" ht="14.1" customHeight="1"/>
    <row r="316" s="4" customFormat="1" ht="14.1" customHeight="1"/>
    <row r="317" s="4" customFormat="1" ht="14.1" customHeight="1"/>
    <row r="318" s="4" customFormat="1" ht="14.1" customHeight="1"/>
    <row r="319" s="4" customFormat="1" ht="14.1" customHeight="1"/>
    <row r="323" s="4" customFormat="1" ht="14.1" customHeight="1"/>
    <row r="324" s="4" customFormat="1" ht="14.1" customHeight="1"/>
    <row r="370" spans="31:31" ht="14.1" customHeight="1">
      <c r="AE370" s="4" t="s">
        <v>92</v>
      </c>
    </row>
    <row r="401" s="4" customFormat="1" ht="14.1" customHeight="1"/>
    <row r="402" s="4" customFormat="1" ht="14.1" customHeight="1"/>
    <row r="403" s="4" customFormat="1" ht="14.1" customHeight="1"/>
    <row r="404" s="4" customFormat="1" ht="14.1" customHeight="1"/>
    <row r="405" s="4" customFormat="1" ht="14.1" customHeight="1"/>
    <row r="406" s="4" customFormat="1" ht="14.1" customHeight="1"/>
    <row r="407" s="4" customFormat="1" ht="14.1" customHeight="1"/>
    <row r="408" s="4" customFormat="1" ht="14.1" customHeight="1"/>
    <row r="409" s="4" customFormat="1" ht="14.1" customHeight="1"/>
    <row r="410" s="4" customFormat="1" ht="14.1" customHeight="1"/>
    <row r="411" s="4" customFormat="1" ht="14.1" customHeight="1"/>
    <row r="412" s="4" customFormat="1" ht="14.1" customHeight="1"/>
    <row r="413" s="4" customFormat="1" ht="14.1" customHeight="1"/>
    <row r="414" s="4" customFormat="1" ht="14.1" customHeight="1"/>
    <row r="415" s="4" customFormat="1" ht="14.1" customHeight="1"/>
    <row r="416" s="4" customFormat="1" ht="14.1" customHeight="1"/>
    <row r="417" s="4" customFormat="1" ht="14.1" customHeight="1"/>
    <row r="418" s="4" customFormat="1" ht="14.1" customHeight="1"/>
    <row r="419" s="4" customFormat="1" ht="14.1" customHeight="1"/>
    <row r="420" s="4" customFormat="1" ht="14.1" customHeight="1"/>
    <row r="421" s="4" customFormat="1" ht="14.1" customHeight="1"/>
    <row r="422" s="4" customFormat="1" ht="14.1" customHeight="1"/>
    <row r="423" s="4" customFormat="1" ht="14.1" customHeight="1"/>
    <row r="424" s="4" customFormat="1" ht="14.1" customHeight="1"/>
    <row r="425" s="4" customFormat="1" ht="14.1" customHeight="1"/>
    <row r="426" s="4" customFormat="1" ht="14.1" customHeight="1"/>
    <row r="427" s="4" customFormat="1" ht="14.1" customHeight="1"/>
    <row r="428" s="4" customFormat="1" ht="14.1" customHeight="1"/>
    <row r="429" s="4" customFormat="1" ht="14.1" customHeight="1"/>
    <row r="430" s="4" customFormat="1" ht="14.1" customHeight="1"/>
    <row r="431" s="4" customFormat="1" ht="14.1" customHeight="1"/>
    <row r="432" s="4" customFormat="1" ht="14.1" customHeight="1"/>
    <row r="433" s="4" customFormat="1" ht="14.1" customHeight="1"/>
    <row r="434" s="4" customFormat="1" ht="14.1" customHeight="1"/>
    <row r="435" s="4" customFormat="1" ht="14.1" customHeight="1"/>
    <row r="436" s="4" customFormat="1" ht="14.1" customHeight="1"/>
    <row r="437" s="4" customFormat="1" ht="14.1" customHeight="1"/>
    <row r="438" s="4" customFormat="1" ht="14.1" customHeight="1"/>
    <row r="439" s="4" customFormat="1" ht="14.1" customHeight="1"/>
    <row r="440" s="4" customFormat="1" ht="14.1" customHeight="1"/>
    <row r="441" s="4" customFormat="1" ht="14.1" customHeight="1"/>
    <row r="442" s="4" customFormat="1" ht="14.1" customHeight="1"/>
    <row r="443" s="4" customFormat="1" ht="14.1" customHeight="1"/>
    <row r="444" s="4" customFormat="1" ht="14.1" customHeight="1"/>
    <row r="445" s="4" customFormat="1" ht="14.1" customHeight="1"/>
    <row r="446" s="4" customFormat="1" ht="14.1" customHeight="1"/>
    <row r="447" s="4" customFormat="1" ht="14.1" customHeight="1"/>
    <row r="448" s="4" customFormat="1" ht="14.1" customHeight="1"/>
    <row r="470" spans="3:27" ht="14.1" customHeight="1" thickTop="1"/>
    <row r="472" spans="3:27" ht="14.1" customHeight="1" thickBot="1"/>
    <row r="473" spans="3:27" ht="14.1" customHeight="1" thickTop="1"/>
    <row r="480" spans="3:27" ht="14.1" customHeight="1">
      <c r="C480" s="426" t="s">
        <v>90</v>
      </c>
      <c r="G480" s="732" t="s">
        <v>864</v>
      </c>
      <c r="H480" s="733"/>
      <c r="I480" s="733"/>
      <c r="J480" s="733"/>
      <c r="K480" s="733"/>
      <c r="L480" s="733"/>
      <c r="M480" s="733"/>
      <c r="N480" s="733"/>
      <c r="O480" s="733"/>
      <c r="P480" s="733"/>
      <c r="Q480" s="733"/>
      <c r="R480" s="733"/>
      <c r="S480" s="733"/>
      <c r="T480" s="733"/>
      <c r="U480" s="423"/>
      <c r="V480" s="423"/>
      <c r="W480" s="423"/>
      <c r="X480" s="423"/>
      <c r="Y480" s="423"/>
      <c r="Z480" s="423"/>
      <c r="AA480" s="423"/>
    </row>
    <row r="482" spans="8:27" ht="14.1" customHeight="1">
      <c r="H482" s="692" t="s">
        <v>326</v>
      </c>
      <c r="I482" s="692"/>
      <c r="J482" s="692"/>
      <c r="K482" s="692"/>
      <c r="L482" s="692"/>
      <c r="M482" s="593"/>
      <c r="N482" s="593"/>
      <c r="O482" s="593"/>
      <c r="P482" s="593"/>
      <c r="Q482" s="593"/>
    </row>
    <row r="483" spans="8:27" ht="14.1" customHeight="1">
      <c r="H483" s="726" t="s">
        <v>31</v>
      </c>
      <c r="I483" s="727"/>
      <c r="J483" s="727"/>
      <c r="K483" s="727"/>
      <c r="L483" s="728"/>
      <c r="M483" s="726" t="s">
        <v>949</v>
      </c>
      <c r="N483" s="727"/>
      <c r="O483" s="727"/>
      <c r="P483" s="727"/>
      <c r="Q483" s="727"/>
      <c r="R483" s="727"/>
      <c r="S483" s="727"/>
      <c r="T483" s="727"/>
      <c r="U483" s="727"/>
      <c r="V483" s="727"/>
      <c r="W483" s="727"/>
      <c r="X483" s="727"/>
      <c r="Y483" s="727"/>
      <c r="Z483" s="727"/>
      <c r="AA483" s="728"/>
    </row>
    <row r="484" spans="8:27" ht="14.1" customHeight="1">
      <c r="H484" s="726" t="s">
        <v>39</v>
      </c>
      <c r="I484" s="727"/>
      <c r="J484" s="727"/>
      <c r="K484" s="727"/>
      <c r="L484" s="728"/>
      <c r="M484" s="726" t="s">
        <v>950</v>
      </c>
      <c r="N484" s="727"/>
      <c r="O484" s="727"/>
      <c r="P484" s="727"/>
      <c r="Q484" s="727"/>
      <c r="R484" s="727"/>
      <c r="S484" s="727"/>
      <c r="T484" s="727"/>
      <c r="U484" s="727"/>
      <c r="V484" s="727"/>
      <c r="W484" s="727"/>
      <c r="X484" s="727"/>
      <c r="Y484" s="727"/>
      <c r="Z484" s="727"/>
      <c r="AA484" s="728"/>
    </row>
    <row r="485" spans="8:27" ht="14.1" customHeight="1">
      <c r="H485" s="726" t="s">
        <v>28</v>
      </c>
      <c r="I485" s="727"/>
      <c r="J485" s="727"/>
      <c r="K485" s="727"/>
      <c r="L485" s="728"/>
      <c r="M485" s="726" t="s">
        <v>950</v>
      </c>
      <c r="N485" s="727"/>
      <c r="O485" s="727"/>
      <c r="P485" s="727"/>
      <c r="Q485" s="727"/>
      <c r="R485" s="727"/>
      <c r="S485" s="727"/>
      <c r="T485" s="727"/>
      <c r="U485" s="727"/>
      <c r="V485" s="727"/>
      <c r="W485" s="727"/>
      <c r="X485" s="727"/>
      <c r="Y485" s="727"/>
      <c r="Z485" s="727"/>
      <c r="AA485" s="728"/>
    </row>
    <row r="486" spans="8:27" ht="14.1" customHeight="1">
      <c r="H486" s="726" t="s">
        <v>868</v>
      </c>
      <c r="I486" s="727"/>
      <c r="J486" s="727"/>
      <c r="K486" s="727"/>
      <c r="L486" s="728"/>
      <c r="M486" s="726" t="s">
        <v>950</v>
      </c>
      <c r="N486" s="727"/>
      <c r="O486" s="727"/>
      <c r="P486" s="727"/>
      <c r="Q486" s="727"/>
      <c r="R486" s="727"/>
      <c r="S486" s="727"/>
      <c r="T486" s="727"/>
      <c r="U486" s="727"/>
      <c r="V486" s="727"/>
      <c r="W486" s="727"/>
      <c r="X486" s="727"/>
      <c r="Y486" s="727"/>
      <c r="Z486" s="727"/>
      <c r="AA486" s="728"/>
    </row>
    <row r="487" spans="8:27" ht="14.1" customHeight="1">
      <c r="H487" s="726" t="s">
        <v>133</v>
      </c>
      <c r="I487" s="727"/>
      <c r="J487" s="727"/>
      <c r="K487" s="727"/>
      <c r="L487" s="728"/>
      <c r="M487" s="726" t="s">
        <v>867</v>
      </c>
      <c r="N487" s="727"/>
      <c r="O487" s="727"/>
      <c r="P487" s="727"/>
      <c r="Q487" s="727"/>
      <c r="R487" s="727"/>
      <c r="S487" s="727"/>
      <c r="T487" s="727"/>
      <c r="U487" s="727"/>
      <c r="V487" s="727"/>
      <c r="W487" s="727"/>
      <c r="X487" s="727"/>
      <c r="Y487" s="727"/>
      <c r="Z487" s="727"/>
      <c r="AA487" s="728"/>
    </row>
    <row r="488" spans="8:27" ht="14.1" customHeight="1">
      <c r="H488" s="726" t="s">
        <v>25</v>
      </c>
      <c r="I488" s="727"/>
      <c r="J488" s="727"/>
      <c r="K488" s="727"/>
      <c r="L488" s="728"/>
      <c r="M488" s="726" t="s">
        <v>867</v>
      </c>
      <c r="N488" s="727"/>
      <c r="O488" s="727"/>
      <c r="P488" s="727"/>
      <c r="Q488" s="727"/>
      <c r="R488" s="727"/>
      <c r="S488" s="727"/>
      <c r="T488" s="727"/>
      <c r="U488" s="727"/>
      <c r="V488" s="727"/>
      <c r="W488" s="727"/>
      <c r="X488" s="727"/>
      <c r="Y488" s="727"/>
      <c r="Z488" s="727"/>
      <c r="AA488" s="728"/>
    </row>
    <row r="489" spans="8:27" ht="14.1" customHeight="1">
      <c r="H489" s="726" t="s">
        <v>26</v>
      </c>
      <c r="I489" s="727"/>
      <c r="J489" s="727"/>
      <c r="K489" s="727"/>
      <c r="L489" s="728"/>
      <c r="M489" s="726" t="s">
        <v>867</v>
      </c>
      <c r="N489" s="727"/>
      <c r="O489" s="727"/>
      <c r="P489" s="727"/>
      <c r="Q489" s="727"/>
      <c r="R489" s="727"/>
      <c r="S489" s="727"/>
      <c r="T489" s="727"/>
      <c r="U489" s="727"/>
      <c r="V489" s="727"/>
      <c r="W489" s="727"/>
      <c r="X489" s="727"/>
      <c r="Y489" s="727"/>
      <c r="Z489" s="727"/>
      <c r="AA489" s="728"/>
    </row>
    <row r="490" spans="8:27" ht="14.1" customHeight="1">
      <c r="H490" s="764"/>
      <c r="I490" s="764"/>
      <c r="J490" s="764"/>
      <c r="K490" s="764"/>
      <c r="L490" s="764"/>
      <c r="M490" s="740"/>
      <c r="N490" s="740"/>
      <c r="O490" s="740"/>
      <c r="P490" s="740"/>
      <c r="Q490" s="740"/>
      <c r="R490" s="740"/>
      <c r="S490" s="740"/>
      <c r="T490" s="740"/>
      <c r="U490" s="740"/>
      <c r="V490" s="740"/>
      <c r="W490" s="740"/>
      <c r="X490" s="740"/>
      <c r="Y490" s="740"/>
      <c r="Z490" s="740"/>
      <c r="AA490" s="740"/>
    </row>
    <row r="491" spans="8:27" ht="14.1" customHeight="1">
      <c r="H491" s="729" t="s">
        <v>327</v>
      </c>
      <c r="I491" s="729"/>
      <c r="J491" s="729"/>
      <c r="K491" s="729"/>
      <c r="L491" s="729"/>
      <c r="M491" s="741"/>
      <c r="N491" s="741"/>
      <c r="O491" s="741"/>
      <c r="P491" s="741"/>
      <c r="Q491" s="741"/>
      <c r="R491" s="741"/>
      <c r="S491" s="741"/>
      <c r="T491" s="741"/>
      <c r="U491" s="741"/>
      <c r="V491" s="741"/>
      <c r="W491" s="741"/>
      <c r="X491" s="741"/>
      <c r="Y491" s="741"/>
      <c r="Z491" s="741"/>
      <c r="AA491" s="741"/>
    </row>
    <row r="492" spans="8:27" ht="14.1" customHeight="1">
      <c r="H492" s="726" t="s">
        <v>39</v>
      </c>
      <c r="I492" s="727"/>
      <c r="J492" s="727"/>
      <c r="K492" s="727"/>
      <c r="L492" s="728"/>
      <c r="M492" s="726" t="s">
        <v>950</v>
      </c>
      <c r="N492" s="727"/>
      <c r="O492" s="727"/>
      <c r="P492" s="727"/>
      <c r="Q492" s="727"/>
      <c r="R492" s="727"/>
      <c r="S492" s="727"/>
      <c r="T492" s="727"/>
      <c r="U492" s="727"/>
      <c r="V492" s="727"/>
      <c r="W492" s="727"/>
      <c r="X492" s="727"/>
      <c r="Y492" s="727"/>
      <c r="Z492" s="727"/>
      <c r="AA492" s="728"/>
    </row>
    <row r="493" spans="8:27" ht="14.1" customHeight="1">
      <c r="H493" s="726" t="s">
        <v>28</v>
      </c>
      <c r="I493" s="727"/>
      <c r="J493" s="727"/>
      <c r="K493" s="727"/>
      <c r="L493" s="728"/>
      <c r="M493" s="726" t="s">
        <v>950</v>
      </c>
      <c r="N493" s="727"/>
      <c r="O493" s="727"/>
      <c r="P493" s="727"/>
      <c r="Q493" s="727"/>
      <c r="R493" s="727"/>
      <c r="S493" s="727"/>
      <c r="T493" s="727"/>
      <c r="U493" s="727"/>
      <c r="V493" s="727"/>
      <c r="W493" s="727"/>
      <c r="X493" s="727"/>
      <c r="Y493" s="727"/>
      <c r="Z493" s="727"/>
      <c r="AA493" s="728"/>
    </row>
    <row r="494" spans="8:27" ht="14.1" customHeight="1">
      <c r="H494" s="726" t="s">
        <v>868</v>
      </c>
      <c r="I494" s="727"/>
      <c r="J494" s="727"/>
      <c r="K494" s="727"/>
      <c r="L494" s="728"/>
      <c r="M494" s="726" t="s">
        <v>950</v>
      </c>
      <c r="N494" s="727"/>
      <c r="O494" s="727"/>
      <c r="P494" s="727"/>
      <c r="Q494" s="727"/>
      <c r="R494" s="727"/>
      <c r="S494" s="727"/>
      <c r="T494" s="727"/>
      <c r="U494" s="727"/>
      <c r="V494" s="727"/>
      <c r="W494" s="727"/>
      <c r="X494" s="727"/>
      <c r="Y494" s="727"/>
      <c r="Z494" s="727"/>
      <c r="AA494" s="728"/>
    </row>
    <row r="495" spans="8:27" ht="14.1" customHeight="1">
      <c r="H495" s="726" t="s">
        <v>133</v>
      </c>
      <c r="I495" s="727"/>
      <c r="J495" s="727"/>
      <c r="K495" s="727"/>
      <c r="L495" s="728"/>
      <c r="M495" s="726" t="s">
        <v>867</v>
      </c>
      <c r="N495" s="727"/>
      <c r="O495" s="727"/>
      <c r="P495" s="727"/>
      <c r="Q495" s="727"/>
      <c r="R495" s="727"/>
      <c r="S495" s="727"/>
      <c r="T495" s="727"/>
      <c r="U495" s="727"/>
      <c r="V495" s="727"/>
      <c r="W495" s="727"/>
      <c r="X495" s="727"/>
      <c r="Y495" s="727"/>
      <c r="Z495" s="727"/>
      <c r="AA495" s="728"/>
    </row>
    <row r="496" spans="8:27" ht="14.1" customHeight="1">
      <c r="H496" s="726" t="s">
        <v>883</v>
      </c>
      <c r="I496" s="727"/>
      <c r="J496" s="727"/>
      <c r="K496" s="727"/>
      <c r="L496" s="728"/>
      <c r="M496" s="726" t="s">
        <v>867</v>
      </c>
      <c r="N496" s="727"/>
      <c r="O496" s="727"/>
      <c r="P496" s="727"/>
      <c r="Q496" s="727"/>
      <c r="R496" s="727"/>
      <c r="S496" s="727"/>
      <c r="T496" s="727"/>
      <c r="U496" s="727"/>
      <c r="V496" s="727"/>
      <c r="W496" s="727"/>
      <c r="X496" s="727"/>
      <c r="Y496" s="727"/>
      <c r="Z496" s="727"/>
      <c r="AA496" s="728"/>
    </row>
    <row r="497" s="4" customFormat="1" ht="14.1" customHeight="1"/>
    <row r="498" s="4" customFormat="1" ht="14.1" customHeight="1"/>
    <row r="499" s="4" customFormat="1" ht="14.1" customHeight="1"/>
    <row r="500" s="4" customFormat="1" ht="14.1" customHeight="1"/>
    <row r="501" s="4" customFormat="1" ht="14.1" customHeight="1"/>
    <row r="502" s="4" customFormat="1" ht="14.1" customHeight="1"/>
    <row r="503" s="4" customFormat="1" ht="14.1" customHeight="1"/>
    <row r="504" s="4" customFormat="1" ht="14.1" customHeight="1"/>
    <row r="505" s="4" customFormat="1" ht="14.1" customHeight="1"/>
    <row r="506" s="4" customFormat="1" ht="14.1" customHeight="1"/>
  </sheetData>
  <sortState xmlns:xlrd2="http://schemas.microsoft.com/office/spreadsheetml/2017/richdata2" ref="AL102:AL105">
    <sortCondition descending="1" ref="AL102"/>
  </sortState>
  <mergeCells count="105">
    <mergeCell ref="O28:R28"/>
    <mergeCell ref="O31:R31"/>
    <mergeCell ref="J30:J34"/>
    <mergeCell ref="J42:J46"/>
    <mergeCell ref="H81:H91"/>
    <mergeCell ref="J74:J78"/>
    <mergeCell ref="H55:H59"/>
    <mergeCell ref="J81:J85"/>
    <mergeCell ref="J48:J52"/>
    <mergeCell ref="G269:T269"/>
    <mergeCell ref="O56:R56"/>
    <mergeCell ref="O57:R57"/>
    <mergeCell ref="M87:Q87"/>
    <mergeCell ref="H62:H78"/>
    <mergeCell ref="J55:J59"/>
    <mergeCell ref="J62:J66"/>
    <mergeCell ref="J68:J72"/>
    <mergeCell ref="J214:J228"/>
    <mergeCell ref="H232:H246"/>
    <mergeCell ref="J232:J246"/>
    <mergeCell ref="H250:H264"/>
    <mergeCell ref="O24:S24"/>
    <mergeCell ref="V84:W84"/>
    <mergeCell ref="J87:J91"/>
    <mergeCell ref="A1:J1"/>
    <mergeCell ref="O40:R40"/>
    <mergeCell ref="O41:R41"/>
    <mergeCell ref="O36:R36"/>
    <mergeCell ref="O37:R37"/>
    <mergeCell ref="O38:R38"/>
    <mergeCell ref="O30:R30"/>
    <mergeCell ref="G10:T10"/>
    <mergeCell ref="O32:R32"/>
    <mergeCell ref="O33:R33"/>
    <mergeCell ref="O34:R34"/>
    <mergeCell ref="O35:R35"/>
    <mergeCell ref="O12:P12"/>
    <mergeCell ref="Q12:T12"/>
    <mergeCell ref="O14:T14"/>
    <mergeCell ref="J12:J16"/>
    <mergeCell ref="H12:H52"/>
    <mergeCell ref="J18:J22"/>
    <mergeCell ref="J24:J28"/>
    <mergeCell ref="J36:J40"/>
    <mergeCell ref="O25:R25"/>
    <mergeCell ref="H493:L493"/>
    <mergeCell ref="H494:L494"/>
    <mergeCell ref="H495:L495"/>
    <mergeCell ref="H496:L496"/>
    <mergeCell ref="H483:L483"/>
    <mergeCell ref="H484:L484"/>
    <mergeCell ref="H485:L485"/>
    <mergeCell ref="H486:L486"/>
    <mergeCell ref="H487:L487"/>
    <mergeCell ref="H488:L488"/>
    <mergeCell ref="H489:L489"/>
    <mergeCell ref="H490:L490"/>
    <mergeCell ref="M493:AA493"/>
    <mergeCell ref="M494:AA494"/>
    <mergeCell ref="M490:AA490"/>
    <mergeCell ref="M491:AA491"/>
    <mergeCell ref="M495:AA495"/>
    <mergeCell ref="M496:AA496"/>
    <mergeCell ref="Q15:R15"/>
    <mergeCell ref="Q16:R16"/>
    <mergeCell ref="Q17:R17"/>
    <mergeCell ref="Q18:R18"/>
    <mergeCell ref="Q19:R19"/>
    <mergeCell ref="Q20:R20"/>
    <mergeCell ref="Q21:R21"/>
    <mergeCell ref="Q22:R22"/>
    <mergeCell ref="O18:P18"/>
    <mergeCell ref="O19:P19"/>
    <mergeCell ref="O20:P20"/>
    <mergeCell ref="O21:P21"/>
    <mergeCell ref="O22:P22"/>
    <mergeCell ref="O39:R39"/>
    <mergeCell ref="O43:P43"/>
    <mergeCell ref="O26:R26"/>
    <mergeCell ref="O27:R27"/>
    <mergeCell ref="V82:AB82"/>
    <mergeCell ref="M492:AA492"/>
    <mergeCell ref="H491:L491"/>
    <mergeCell ref="H492:L492"/>
    <mergeCell ref="O29:R29"/>
    <mergeCell ref="G480:T480"/>
    <mergeCell ref="M483:AA483"/>
    <mergeCell ref="M487:AA487"/>
    <mergeCell ref="M488:AA488"/>
    <mergeCell ref="M489:AA489"/>
    <mergeCell ref="M484:AA484"/>
    <mergeCell ref="M485:AA485"/>
    <mergeCell ref="M486:AA486"/>
    <mergeCell ref="V83:W83"/>
    <mergeCell ref="J250:J264"/>
    <mergeCell ref="J196:J210"/>
    <mergeCell ref="H100:H210"/>
    <mergeCell ref="J180:J194"/>
    <mergeCell ref="J132:J146"/>
    <mergeCell ref="J148:J162"/>
    <mergeCell ref="J100:J114"/>
    <mergeCell ref="J116:J130"/>
    <mergeCell ref="J164:J178"/>
    <mergeCell ref="H214:H228"/>
    <mergeCell ref="G97:T97"/>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urrentCostsJump">
                <anchor moveWithCells="1" sizeWithCells="1">
                  <from>
                    <xdr:col>9</xdr:col>
                    <xdr:colOff>771525</xdr:colOff>
                    <xdr:row>2</xdr:row>
                    <xdr:rowOff>85725</xdr:rowOff>
                  </from>
                  <to>
                    <xdr:col>11</xdr:col>
                    <xdr:colOff>381000</xdr:colOff>
                    <xdr:row>4</xdr:row>
                    <xdr:rowOff>85725</xdr:rowOff>
                  </to>
                </anchor>
              </controlPr>
            </control>
          </mc:Choice>
        </mc:AlternateContent>
        <mc:AlternateContent xmlns:mc="http://schemas.openxmlformats.org/markup-compatibility/2006">
          <mc:Choice Requires="x14">
            <control shapeId="4101" r:id="rId4" name="Button 5">
              <controlPr defaultSize="0" print="0" autoFill="0" autoPict="0" macro="[0]!HistoricTrendsJump">
                <anchor moveWithCells="1" sizeWithCells="1">
                  <from>
                    <xdr:col>16</xdr:col>
                    <xdr:colOff>581025</xdr:colOff>
                    <xdr:row>2</xdr:row>
                    <xdr:rowOff>66675</xdr:rowOff>
                  </from>
                  <to>
                    <xdr:col>18</xdr:col>
                    <xdr:colOff>762000</xdr:colOff>
                    <xdr:row>4</xdr:row>
                    <xdr:rowOff>66675</xdr:rowOff>
                  </to>
                </anchor>
              </controlPr>
            </control>
          </mc:Choice>
        </mc:AlternateContent>
        <mc:AlternateContent xmlns:mc="http://schemas.openxmlformats.org/markup-compatibility/2006">
          <mc:Choice Requires="x14">
            <control shapeId="4102" r:id="rId5" name="Button 6">
              <controlPr defaultSize="0" print="0" autoFill="0" autoPict="0" macro="[0]!FutureProjectionsJump">
                <anchor moveWithCells="1" sizeWithCells="1">
                  <from>
                    <xdr:col>11</xdr:col>
                    <xdr:colOff>695325</xdr:colOff>
                    <xdr:row>2</xdr:row>
                    <xdr:rowOff>85725</xdr:rowOff>
                  </from>
                  <to>
                    <xdr:col>14</xdr:col>
                    <xdr:colOff>0</xdr:colOff>
                    <xdr:row>4</xdr:row>
                    <xdr:rowOff>85725</xdr:rowOff>
                  </to>
                </anchor>
              </controlPr>
            </control>
          </mc:Choice>
        </mc:AlternateContent>
        <mc:AlternateContent xmlns:mc="http://schemas.openxmlformats.org/markup-compatibility/2006">
          <mc:Choice Requires="x14">
            <control shapeId="4121" r:id="rId6" name="Button 25">
              <controlPr defaultSize="0" print="0" autoFill="0" autoPict="0" macro="[0]!GraphicsJump">
                <anchor moveWithCells="1" sizeWithCells="1">
                  <from>
                    <xdr:col>14</xdr:col>
                    <xdr:colOff>266700</xdr:colOff>
                    <xdr:row>2</xdr:row>
                    <xdr:rowOff>76200</xdr:rowOff>
                  </from>
                  <to>
                    <xdr:col>16</xdr:col>
                    <xdr:colOff>342900</xdr:colOff>
                    <xdr:row>4</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DI753"/>
  <sheetViews>
    <sheetView showGridLines="0" zoomScaleNormal="100"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4.1" customHeight="1"/>
  <cols>
    <col min="1" max="1" width="9.140625" style="4"/>
    <col min="2" max="7" width="1.7109375" style="4" customWidth="1"/>
    <col min="8" max="8" width="5.7109375" style="4" customWidth="1"/>
    <col min="9" max="9" width="1.7109375" style="4" customWidth="1"/>
    <col min="10" max="11" width="16.85546875" style="4" customWidth="1"/>
    <col min="12" max="48" width="11.28515625" style="4" customWidth="1"/>
    <col min="49" max="16384" width="9.140625" style="4"/>
  </cols>
  <sheetData>
    <row r="1" spans="1:113" ht="18">
      <c r="A1" s="185" t="s">
        <v>91</v>
      </c>
      <c r="B1" s="185"/>
      <c r="C1" s="185"/>
      <c r="D1" s="185"/>
      <c r="E1" s="185"/>
      <c r="F1" s="185"/>
      <c r="G1" s="185"/>
      <c r="H1" s="185"/>
      <c r="I1" s="5"/>
    </row>
    <row r="2" spans="1:113" ht="14.1" customHeight="1">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row>
    <row r="3" spans="1:113" ht="14.1" customHeight="1">
      <c r="A3"/>
      <c r="B3"/>
      <c r="C3"/>
      <c r="D3"/>
      <c r="E3"/>
      <c r="T3" s="50" t="s">
        <v>29</v>
      </c>
    </row>
    <row r="4" spans="1:113" ht="14.1" customHeight="1">
      <c r="J4" s="3" t="s">
        <v>16</v>
      </c>
      <c r="T4" s="51" t="s">
        <v>35</v>
      </c>
    </row>
    <row r="9" spans="1:113" ht="14.1" customHeight="1">
      <c r="G9" s="16"/>
      <c r="H9" s="17"/>
      <c r="I9" s="17"/>
      <c r="J9" s="17"/>
      <c r="K9" s="17"/>
      <c r="L9" s="17"/>
      <c r="M9" s="17"/>
      <c r="N9" s="17"/>
      <c r="O9" s="17"/>
      <c r="P9" s="17"/>
      <c r="Q9" s="17"/>
      <c r="R9" s="17"/>
      <c r="S9" s="17"/>
      <c r="T9" s="18"/>
    </row>
    <row r="10" spans="1:113" ht="14.1" customHeight="1">
      <c r="B10" s="426" t="s">
        <v>90</v>
      </c>
      <c r="G10" s="13" t="s">
        <v>17</v>
      </c>
      <c r="H10" s="13"/>
      <c r="I10" s="14"/>
      <c r="J10" s="13"/>
      <c r="K10" s="14"/>
      <c r="L10" s="14"/>
      <c r="M10" s="14"/>
      <c r="N10" s="14"/>
      <c r="O10" s="14"/>
      <c r="P10" s="14"/>
      <c r="Q10" s="14"/>
      <c r="R10" s="14"/>
      <c r="S10" s="14"/>
      <c r="T10" s="14"/>
    </row>
    <row r="11" spans="1:113" ht="14.1" customHeight="1" thickBot="1">
      <c r="G11" s="19"/>
      <c r="T11" s="20"/>
    </row>
    <row r="12" spans="1:113" ht="14.1" customHeight="1" thickBot="1">
      <c r="G12" s="19"/>
      <c r="H12" s="738" t="s">
        <v>37</v>
      </c>
      <c r="J12" s="801" t="s">
        <v>39</v>
      </c>
      <c r="K12" s="8" t="s">
        <v>939</v>
      </c>
      <c r="L12" s="25">
        <v>0.47425895065325047</v>
      </c>
      <c r="O12" s="798" t="s">
        <v>36</v>
      </c>
      <c r="P12" s="799"/>
      <c r="Q12" s="772">
        <v>2013</v>
      </c>
      <c r="R12" s="773"/>
      <c r="S12" s="773"/>
      <c r="T12" s="774"/>
    </row>
    <row r="13" spans="1:113" ht="14.1" customHeight="1" thickBot="1">
      <c r="G13" s="19"/>
      <c r="H13" s="738"/>
      <c r="J13" s="802"/>
      <c r="K13" s="9" t="s">
        <v>940</v>
      </c>
      <c r="L13" s="26">
        <v>0.43480721621182061</v>
      </c>
      <c r="T13" s="20"/>
      <c r="V13"/>
      <c r="W13"/>
      <c r="X13"/>
      <c r="Y13"/>
      <c r="Z13"/>
      <c r="AA13"/>
      <c r="AB13"/>
    </row>
    <row r="14" spans="1:113" ht="14.1" customHeight="1" thickBot="1">
      <c r="G14" s="19"/>
      <c r="H14" s="738"/>
      <c r="J14" s="802"/>
      <c r="K14" s="9" t="s">
        <v>941</v>
      </c>
      <c r="L14" s="26">
        <v>0.39740244508359729</v>
      </c>
      <c r="O14" s="775" t="s">
        <v>374</v>
      </c>
      <c r="P14" s="776"/>
      <c r="Q14" s="776"/>
      <c r="R14" s="776"/>
      <c r="S14" s="776"/>
      <c r="T14" s="777"/>
      <c r="V14"/>
      <c r="W14"/>
      <c r="X14"/>
      <c r="Y14"/>
      <c r="Z14"/>
      <c r="AA14"/>
      <c r="AB14"/>
    </row>
    <row r="15" spans="1:113" ht="14.1" customHeight="1">
      <c r="G15" s="19"/>
      <c r="H15" s="738"/>
      <c r="J15" s="802"/>
      <c r="K15" s="9" t="s">
        <v>942</v>
      </c>
      <c r="L15" s="26">
        <v>0.33754788847036948</v>
      </c>
      <c r="O15" s="7"/>
      <c r="Q15" s="744" t="s">
        <v>42</v>
      </c>
      <c r="R15" s="745"/>
      <c r="S15" s="24" t="s">
        <v>373</v>
      </c>
      <c r="T15" s="178" t="s">
        <v>373</v>
      </c>
      <c r="V15"/>
      <c r="W15"/>
      <c r="X15"/>
      <c r="Y15"/>
      <c r="Z15"/>
      <c r="AA15"/>
      <c r="AB15"/>
    </row>
    <row r="16" spans="1:113" ht="14.1" customHeight="1">
      <c r="G16" s="19"/>
      <c r="H16" s="738"/>
      <c r="J16" s="802"/>
      <c r="K16" s="9" t="s">
        <v>943</v>
      </c>
      <c r="L16" s="26">
        <v>0.46954546363361682</v>
      </c>
      <c r="O16" s="7"/>
      <c r="Q16" s="744" t="s">
        <v>40</v>
      </c>
      <c r="R16" s="745"/>
      <c r="S16" s="24" t="s">
        <v>68</v>
      </c>
      <c r="T16" s="178" t="s">
        <v>370</v>
      </c>
      <c r="V16"/>
      <c r="W16"/>
      <c r="X16"/>
      <c r="Y16"/>
      <c r="Z16"/>
      <c r="AA16"/>
      <c r="AB16"/>
    </row>
    <row r="17" spans="7:28" ht="14.1" customHeight="1">
      <c r="G17" s="19"/>
      <c r="H17" s="738"/>
      <c r="J17" s="802"/>
      <c r="K17" s="9" t="s">
        <v>944</v>
      </c>
      <c r="L17" s="26">
        <v>0.44144156480848457</v>
      </c>
      <c r="O17" s="7"/>
      <c r="Q17" s="746" t="s">
        <v>41</v>
      </c>
      <c r="R17" s="747"/>
      <c r="S17" s="24" t="s">
        <v>372</v>
      </c>
      <c r="T17" s="178" t="s">
        <v>371</v>
      </c>
      <c r="V17"/>
      <c r="W17"/>
      <c r="X17"/>
      <c r="Y17"/>
      <c r="Z17"/>
      <c r="AA17"/>
      <c r="AB17"/>
    </row>
    <row r="18" spans="7:28" ht="14.1" customHeight="1">
      <c r="G18" s="19"/>
      <c r="H18" s="738"/>
      <c r="J18" s="802"/>
      <c r="K18" s="9" t="s">
        <v>945</v>
      </c>
      <c r="L18" s="26">
        <v>0.42061484373887859</v>
      </c>
      <c r="N18" s="4" t="s">
        <v>92</v>
      </c>
      <c r="O18" s="754" t="s">
        <v>93</v>
      </c>
      <c r="P18" s="755"/>
      <c r="Q18" s="748">
        <v>9.1</v>
      </c>
      <c r="R18" s="749"/>
      <c r="S18" s="188">
        <v>11</v>
      </c>
      <c r="T18" s="194">
        <v>46000</v>
      </c>
      <c r="V18"/>
      <c r="W18"/>
      <c r="X18"/>
      <c r="Y18"/>
      <c r="Z18"/>
      <c r="AA18"/>
      <c r="AB18"/>
    </row>
    <row r="19" spans="7:28" ht="14.1" customHeight="1">
      <c r="G19" s="19"/>
      <c r="H19" s="738"/>
      <c r="J19" s="802"/>
      <c r="K19" s="9" t="s">
        <v>946</v>
      </c>
      <c r="L19" s="26">
        <v>0.49436284990699381</v>
      </c>
      <c r="O19" s="756" t="s">
        <v>94</v>
      </c>
      <c r="P19" s="757"/>
      <c r="Q19" s="750">
        <v>8.5</v>
      </c>
      <c r="R19" s="751"/>
      <c r="S19" s="189">
        <v>61</v>
      </c>
      <c r="T19" s="195">
        <v>231000</v>
      </c>
      <c r="V19"/>
      <c r="W19"/>
      <c r="X19"/>
      <c r="Y19"/>
      <c r="Z19"/>
      <c r="AA19"/>
      <c r="AB19"/>
    </row>
    <row r="20" spans="7:28" ht="14.1" customHeight="1">
      <c r="G20" s="19"/>
      <c r="H20" s="738"/>
      <c r="J20" s="802"/>
      <c r="K20" s="9" t="s">
        <v>947</v>
      </c>
      <c r="L20" s="26">
        <v>0.46973771367266881</v>
      </c>
      <c r="O20" s="756" t="s">
        <v>95</v>
      </c>
      <c r="P20" s="757"/>
      <c r="Q20" s="750">
        <v>8</v>
      </c>
      <c r="R20" s="751"/>
      <c r="S20" s="189">
        <v>191</v>
      </c>
      <c r="T20" s="195">
        <v>674000</v>
      </c>
      <c r="V20"/>
      <c r="W20"/>
      <c r="X20"/>
      <c r="Y20"/>
      <c r="Z20"/>
      <c r="AA20"/>
      <c r="AB20"/>
    </row>
    <row r="21" spans="7:28" ht="14.1" customHeight="1">
      <c r="G21" s="19"/>
      <c r="H21" s="738"/>
      <c r="J21" s="803"/>
      <c r="K21" s="10" t="s">
        <v>948</v>
      </c>
      <c r="L21" s="27">
        <v>0.43587876392829994</v>
      </c>
      <c r="O21" s="756" t="s">
        <v>96</v>
      </c>
      <c r="P21" s="757"/>
      <c r="Q21" s="750">
        <v>7.3</v>
      </c>
      <c r="R21" s="751"/>
      <c r="S21" s="189">
        <v>165</v>
      </c>
      <c r="T21" s="195">
        <v>500000</v>
      </c>
      <c r="V21"/>
      <c r="W21"/>
      <c r="X21"/>
      <c r="Y21"/>
      <c r="Z21"/>
      <c r="AA21"/>
      <c r="AB21"/>
    </row>
    <row r="22" spans="7:28" ht="14.1" customHeight="1">
      <c r="G22" s="19"/>
      <c r="H22" s="738"/>
      <c r="J22" s="15"/>
      <c r="O22" s="756" t="s">
        <v>97</v>
      </c>
      <c r="P22" s="757"/>
      <c r="Q22" s="750">
        <v>9.1</v>
      </c>
      <c r="R22" s="751"/>
      <c r="S22" s="189">
        <v>48</v>
      </c>
      <c r="T22" s="195">
        <v>197000</v>
      </c>
      <c r="V22"/>
      <c r="W22"/>
      <c r="X22"/>
      <c r="Y22"/>
      <c r="Z22"/>
      <c r="AA22"/>
      <c r="AB22"/>
    </row>
    <row r="23" spans="7:28" ht="14.1" customHeight="1">
      <c r="G23" s="19"/>
      <c r="H23" s="738"/>
      <c r="J23" s="801" t="s">
        <v>30</v>
      </c>
      <c r="K23" s="8" t="s">
        <v>939</v>
      </c>
      <c r="L23" s="44">
        <f>(L12)*8760</f>
        <v>4154.5084077224737</v>
      </c>
      <c r="O23" s="756" t="s">
        <v>98</v>
      </c>
      <c r="P23" s="757"/>
      <c r="Q23" s="750">
        <v>8.6</v>
      </c>
      <c r="R23" s="751"/>
      <c r="S23" s="189">
        <v>87</v>
      </c>
      <c r="T23" s="195">
        <v>338000</v>
      </c>
      <c r="V23"/>
      <c r="W23"/>
      <c r="X23"/>
      <c r="Y23"/>
      <c r="Z23"/>
      <c r="AA23"/>
      <c r="AB23"/>
    </row>
    <row r="24" spans="7:28" ht="14.1" customHeight="1">
      <c r="G24" s="19"/>
      <c r="H24" s="738"/>
      <c r="J24" s="802"/>
      <c r="K24" s="9" t="s">
        <v>940</v>
      </c>
      <c r="L24" s="45">
        <f t="shared" ref="L24:L32" si="0">(L13)*8760</f>
        <v>3808.9112140155485</v>
      </c>
      <c r="O24" s="756" t="s">
        <v>99</v>
      </c>
      <c r="P24" s="757"/>
      <c r="Q24" s="750">
        <v>8.4</v>
      </c>
      <c r="R24" s="751"/>
      <c r="S24" s="189">
        <v>181</v>
      </c>
      <c r="T24" s="195">
        <v>661000</v>
      </c>
      <c r="V24"/>
      <c r="W24"/>
      <c r="X24"/>
      <c r="Y24"/>
      <c r="Z24"/>
      <c r="AA24"/>
      <c r="AB24"/>
    </row>
    <row r="25" spans="7:28" ht="14.1" customHeight="1">
      <c r="G25" s="19"/>
      <c r="H25" s="738"/>
      <c r="J25" s="802"/>
      <c r="K25" s="9" t="s">
        <v>941</v>
      </c>
      <c r="L25" s="45">
        <f t="shared" si="0"/>
        <v>3481.2454189323121</v>
      </c>
      <c r="O25" s="756" t="s">
        <v>100</v>
      </c>
      <c r="P25" s="757"/>
      <c r="Q25" s="750">
        <v>9.5</v>
      </c>
      <c r="R25" s="751"/>
      <c r="S25" s="189">
        <v>82</v>
      </c>
      <c r="T25" s="195">
        <v>355000</v>
      </c>
    </row>
    <row r="26" spans="7:28" ht="14.1" customHeight="1">
      <c r="G26" s="19"/>
      <c r="H26" s="738"/>
      <c r="J26" s="802"/>
      <c r="K26" s="9" t="s">
        <v>942</v>
      </c>
      <c r="L26" s="45">
        <f t="shared" si="0"/>
        <v>2956.9195030004366</v>
      </c>
      <c r="O26" s="756" t="s">
        <v>101</v>
      </c>
      <c r="P26" s="757"/>
      <c r="Q26" s="750">
        <v>9</v>
      </c>
      <c r="R26" s="751"/>
      <c r="S26" s="189">
        <v>184</v>
      </c>
      <c r="T26" s="195">
        <v>756000</v>
      </c>
    </row>
    <row r="27" spans="7:28" ht="14.1" customHeight="1" thickBot="1">
      <c r="G27" s="19"/>
      <c r="H27" s="738"/>
      <c r="J27" s="802"/>
      <c r="K27" s="9" t="s">
        <v>943</v>
      </c>
      <c r="L27" s="45">
        <f t="shared" si="0"/>
        <v>4113.2182614304829</v>
      </c>
      <c r="O27" s="758" t="s">
        <v>102</v>
      </c>
      <c r="P27" s="759"/>
      <c r="Q27" s="752">
        <v>8.6</v>
      </c>
      <c r="R27" s="753"/>
      <c r="S27" s="190">
        <v>549</v>
      </c>
      <c r="T27" s="196">
        <v>2078000</v>
      </c>
    </row>
    <row r="28" spans="7:28" ht="14.1" customHeight="1" thickBot="1">
      <c r="G28" s="19"/>
      <c r="H28" s="738"/>
      <c r="J28" s="802"/>
      <c r="K28" s="9" t="s">
        <v>944</v>
      </c>
      <c r="L28" s="45">
        <f t="shared" si="0"/>
        <v>3867.0281077223249</v>
      </c>
      <c r="T28" s="20"/>
    </row>
    <row r="29" spans="7:28" ht="14.1" customHeight="1">
      <c r="G29" s="19"/>
      <c r="H29" s="738"/>
      <c r="J29" s="802"/>
      <c r="K29" s="9" t="s">
        <v>945</v>
      </c>
      <c r="L29" s="45">
        <f t="shared" si="0"/>
        <v>3684.5860311525762</v>
      </c>
      <c r="O29" s="765" t="s">
        <v>1</v>
      </c>
      <c r="P29" s="766"/>
      <c r="Q29" s="766"/>
      <c r="R29" s="766"/>
      <c r="S29" s="767"/>
      <c r="T29" s="20"/>
    </row>
    <row r="30" spans="7:28" ht="14.1" customHeight="1">
      <c r="G30" s="19"/>
      <c r="H30" s="738"/>
      <c r="J30" s="802"/>
      <c r="K30" s="9" t="s">
        <v>946</v>
      </c>
      <c r="L30" s="45">
        <f t="shared" si="0"/>
        <v>4330.6185651852657</v>
      </c>
      <c r="O30" s="779" t="s">
        <v>2</v>
      </c>
      <c r="P30" s="780"/>
      <c r="Q30" s="780"/>
      <c r="R30" s="780"/>
      <c r="S30" s="60">
        <v>2.5000000000000001E-2</v>
      </c>
      <c r="T30" s="20"/>
    </row>
    <row r="31" spans="7:28" ht="14.1" customHeight="1">
      <c r="G31" s="19"/>
      <c r="H31" s="738"/>
      <c r="J31" s="802"/>
      <c r="K31" s="9" t="s">
        <v>947</v>
      </c>
      <c r="L31" s="45">
        <f t="shared" si="0"/>
        <v>4114.9023717725786</v>
      </c>
      <c r="O31" s="730" t="s">
        <v>623</v>
      </c>
      <c r="P31" s="731"/>
      <c r="Q31" s="731"/>
      <c r="R31" s="731"/>
      <c r="S31" s="80">
        <v>20</v>
      </c>
      <c r="T31" s="20"/>
    </row>
    <row r="32" spans="7:28" ht="14.1" customHeight="1">
      <c r="G32" s="19"/>
      <c r="H32" s="738"/>
      <c r="J32" s="803"/>
      <c r="K32" s="10" t="s">
        <v>948</v>
      </c>
      <c r="L32" s="46">
        <f t="shared" si="0"/>
        <v>3818.2979720119074</v>
      </c>
      <c r="O32" s="730" t="s">
        <v>617</v>
      </c>
      <c r="P32" s="731"/>
      <c r="Q32" s="731"/>
      <c r="R32" s="731"/>
      <c r="S32" s="59">
        <v>0.08</v>
      </c>
      <c r="T32" s="20"/>
    </row>
    <row r="33" spans="7:27" ht="14.1" customHeight="1">
      <c r="G33" s="19"/>
      <c r="H33" s="738"/>
      <c r="J33" s="15"/>
      <c r="O33" s="730" t="s">
        <v>614</v>
      </c>
      <c r="P33" s="731"/>
      <c r="Q33" s="731"/>
      <c r="R33" s="731"/>
      <c r="S33" s="61">
        <f>(1+S32)/(1+S30)-1</f>
        <v>5.3658536585366123E-2</v>
      </c>
      <c r="T33" s="20"/>
    </row>
    <row r="34" spans="7:27" ht="14.1" customHeight="1">
      <c r="G34" s="19"/>
      <c r="H34" s="738"/>
      <c r="J34" s="801" t="s">
        <v>672</v>
      </c>
      <c r="K34" s="8" t="s">
        <v>939</v>
      </c>
      <c r="L34" s="47">
        <f xml:space="preserve"> $S$42 * (L56 + L102)</f>
        <v>5765.4992538129118</v>
      </c>
      <c r="O34" s="730" t="s">
        <v>626</v>
      </c>
      <c r="P34" s="731"/>
      <c r="Q34" s="731"/>
      <c r="R34" s="731"/>
      <c r="S34" s="59">
        <v>0.08</v>
      </c>
      <c r="T34" s="20"/>
    </row>
    <row r="35" spans="7:27" ht="14.1" customHeight="1">
      <c r="G35" s="19"/>
      <c r="H35" s="738"/>
      <c r="J35" s="802"/>
      <c r="K35" s="9" t="s">
        <v>940</v>
      </c>
      <c r="L35" s="48">
        <f t="shared" ref="L35:L43" si="1" xml:space="preserve"> $S$42 * (L57 + L103)</f>
        <v>5765.4992538128554</v>
      </c>
      <c r="O35" s="730" t="s">
        <v>616</v>
      </c>
      <c r="P35" s="731"/>
      <c r="Q35" s="731"/>
      <c r="R35" s="731"/>
      <c r="S35" s="59">
        <v>0.13</v>
      </c>
      <c r="T35" s="20"/>
    </row>
    <row r="36" spans="7:27" ht="14.1" customHeight="1">
      <c r="G36" s="19"/>
      <c r="H36" s="738"/>
      <c r="J36" s="802"/>
      <c r="K36" s="9" t="s">
        <v>941</v>
      </c>
      <c r="L36" s="48">
        <f xml:space="preserve"> $S$42 * (L58 + L104)</f>
        <v>5765.4992538128799</v>
      </c>
      <c r="O36" s="730" t="s">
        <v>615</v>
      </c>
      <c r="P36" s="731"/>
      <c r="Q36" s="731"/>
      <c r="R36" s="731"/>
      <c r="S36" s="61">
        <f>(1+S35)/(1+S30) - 1</f>
        <v>0.10243902439024399</v>
      </c>
      <c r="T36" s="20"/>
    </row>
    <row r="37" spans="7:27" ht="14.1" customHeight="1">
      <c r="G37" s="19"/>
      <c r="H37" s="738"/>
      <c r="J37" s="802"/>
      <c r="K37" s="9" t="s">
        <v>942</v>
      </c>
      <c r="L37" s="48">
        <f t="shared" si="1"/>
        <v>5765.4992538129618</v>
      </c>
      <c r="O37" s="730" t="s">
        <v>59</v>
      </c>
      <c r="P37" s="731"/>
      <c r="Q37" s="731"/>
      <c r="R37" s="731"/>
      <c r="S37" s="59">
        <v>0.5</v>
      </c>
      <c r="T37" s="20"/>
    </row>
    <row r="38" spans="7:27" ht="14.1" customHeight="1">
      <c r="G38" s="19"/>
      <c r="H38" s="738"/>
      <c r="J38" s="802"/>
      <c r="K38" s="9" t="s">
        <v>943</v>
      </c>
      <c r="L38" s="48">
        <f t="shared" si="1"/>
        <v>6339.9944872055039</v>
      </c>
      <c r="O38" s="730" t="s">
        <v>618</v>
      </c>
      <c r="P38" s="731"/>
      <c r="Q38" s="731"/>
      <c r="R38" s="731"/>
      <c r="S38" s="59">
        <v>0.4</v>
      </c>
      <c r="T38" s="20"/>
      <c r="U38" s="176"/>
      <c r="V38" s="176"/>
      <c r="W38" s="176"/>
      <c r="X38" s="176"/>
      <c r="Y38" s="176"/>
      <c r="Z38" s="176"/>
      <c r="AA38" s="176"/>
    </row>
    <row r="39" spans="7:27" ht="14.1" customHeight="1">
      <c r="G39" s="19"/>
      <c r="H39" s="738"/>
      <c r="J39" s="802"/>
      <c r="K39" s="9" t="s">
        <v>944</v>
      </c>
      <c r="L39" s="48">
        <f t="shared" si="1"/>
        <v>6339.9944872054994</v>
      </c>
      <c r="O39" s="730" t="s">
        <v>65</v>
      </c>
      <c r="P39" s="731"/>
      <c r="Q39" s="731"/>
      <c r="R39" s="731"/>
      <c r="S39" s="61">
        <f>IF(S38&gt;0,S37*S32*(1-S38)+(1-S37)*S35,S37*S32+(1-S37)*S35)</f>
        <v>8.8999999999999996E-2</v>
      </c>
      <c r="T39" s="20"/>
    </row>
    <row r="40" spans="7:27" ht="14.1" customHeight="1">
      <c r="G40" s="19"/>
      <c r="H40" s="738"/>
      <c r="J40" s="802"/>
      <c r="K40" s="9" t="s">
        <v>945</v>
      </c>
      <c r="L40" s="48">
        <f t="shared" si="1"/>
        <v>6339.9944872054957</v>
      </c>
      <c r="O40" s="730" t="s">
        <v>66</v>
      </c>
      <c r="P40" s="731"/>
      <c r="Q40" s="731"/>
      <c r="R40" s="731"/>
      <c r="S40" s="61">
        <f xml:space="preserve"> ((1+((1-S37)*((1+S36)*(1+S30)-1)) + (S37*((1+S33)*(1+S30)-1)*(1-S38))) / (1+S30)) - 1</f>
        <v>6.2439024390243958E-2</v>
      </c>
      <c r="T40" s="20"/>
    </row>
    <row r="41" spans="7:27" ht="14.1" customHeight="1">
      <c r="G41" s="19"/>
      <c r="H41" s="738"/>
      <c r="J41" s="802"/>
      <c r="K41" s="9" t="s">
        <v>946</v>
      </c>
      <c r="L41" s="48">
        <f t="shared" si="1"/>
        <v>7378.3023860893836</v>
      </c>
      <c r="O41" s="804" t="s">
        <v>886</v>
      </c>
      <c r="P41" s="805"/>
      <c r="Q41" s="805"/>
      <c r="R41" s="805"/>
      <c r="S41" s="80">
        <v>5</v>
      </c>
      <c r="T41" s="20"/>
      <c r="V41" s="52"/>
    </row>
    <row r="42" spans="7:27" ht="14.1" customHeight="1">
      <c r="G42" s="19"/>
      <c r="H42" s="738"/>
      <c r="J42" s="802"/>
      <c r="K42" s="9" t="s">
        <v>947</v>
      </c>
      <c r="L42" s="48">
        <f t="shared" si="1"/>
        <v>7378.3023860894591</v>
      </c>
      <c r="O42" s="760" t="s">
        <v>550</v>
      </c>
      <c r="P42" s="761"/>
      <c r="Q42" s="761"/>
      <c r="R42" s="761"/>
      <c r="S42" s="88">
        <f>SUMPRODUCT(P51:P53,Q51:Q53)</f>
        <v>1.0389022742082548</v>
      </c>
      <c r="T42" s="20"/>
    </row>
    <row r="43" spans="7:27" ht="14.1" customHeight="1">
      <c r="G43" s="19"/>
      <c r="H43" s="738"/>
      <c r="J43" s="803"/>
      <c r="K43" s="10" t="s">
        <v>948</v>
      </c>
      <c r="L43" s="49">
        <f t="shared" si="1"/>
        <v>7378.3023860894482</v>
      </c>
      <c r="O43" s="760" t="s">
        <v>598</v>
      </c>
      <c r="P43" s="761"/>
      <c r="Q43" s="761"/>
      <c r="R43" s="761"/>
      <c r="S43" s="88">
        <f>SUMPRODUCT(O56:T56,O58:T58)</f>
        <v>0.79381715171662992</v>
      </c>
      <c r="T43" s="20"/>
    </row>
    <row r="44" spans="7:27" ht="14.1" customHeight="1">
      <c r="G44" s="19"/>
      <c r="H44" s="738"/>
      <c r="O44" s="760" t="s">
        <v>632</v>
      </c>
      <c r="P44" s="761"/>
      <c r="Q44" s="761"/>
      <c r="R44" s="761"/>
      <c r="S44" s="88">
        <f xml:space="preserve"> (1 - S38 * S43) / (1 - S38)</f>
        <v>1.1374552321889135</v>
      </c>
      <c r="T44" s="20"/>
    </row>
    <row r="45" spans="7:27" ht="14.1" customHeight="1">
      <c r="G45" s="19"/>
      <c r="H45" s="738"/>
      <c r="J45" s="801" t="s">
        <v>24</v>
      </c>
      <c r="K45" s="8" t="s">
        <v>939</v>
      </c>
      <c r="L45" s="47">
        <f>(L56+L102)*($S$42-1)</f>
        <v>215.89233028703288</v>
      </c>
      <c r="M45" s="161"/>
      <c r="O45" s="760" t="s">
        <v>63</v>
      </c>
      <c r="P45" s="761"/>
      <c r="Q45" s="761"/>
      <c r="R45" s="761"/>
      <c r="S45" s="61">
        <f xml:space="preserve"> S39 / (1 - (1 / (1 + S39)^S31))</f>
        <v>0.10876693284230318</v>
      </c>
      <c r="T45" s="20"/>
    </row>
    <row r="46" spans="7:27" ht="14.1" customHeight="1" thickBot="1">
      <c r="G46" s="19"/>
      <c r="H46" s="738"/>
      <c r="J46" s="802"/>
      <c r="K46" s="9" t="s">
        <v>940</v>
      </c>
      <c r="L46" s="48">
        <f>(L57+L103)*($S$42-1)</f>
        <v>215.89233028703075</v>
      </c>
      <c r="M46" s="161"/>
      <c r="O46" s="769" t="s">
        <v>64</v>
      </c>
      <c r="P46" s="770"/>
      <c r="Q46" s="770"/>
      <c r="R46" s="770"/>
      <c r="S46" s="89">
        <f xml:space="preserve"> S40 / (1 - (1 / (1 + S40)^S31))</f>
        <v>8.8918713624039622E-2</v>
      </c>
      <c r="T46" s="20"/>
    </row>
    <row r="47" spans="7:27" ht="14.1" customHeight="1" thickBot="1">
      <c r="G47" s="19"/>
      <c r="H47" s="738"/>
      <c r="J47" s="802"/>
      <c r="K47" s="9" t="s">
        <v>941</v>
      </c>
      <c r="L47" s="48">
        <f t="shared" ref="L47:L54" si="2">(L58+L104)*($S$42-1)</f>
        <v>215.89233028703165</v>
      </c>
      <c r="M47" s="161"/>
      <c r="O47" s="369"/>
      <c r="P47" s="369"/>
      <c r="Q47" s="369"/>
      <c r="R47" s="369"/>
      <c r="S47" s="176"/>
      <c r="T47" s="20"/>
    </row>
    <row r="48" spans="7:27" ht="14.1" customHeight="1">
      <c r="G48" s="19"/>
      <c r="H48" s="738"/>
      <c r="J48" s="802"/>
      <c r="K48" s="9" t="s">
        <v>942</v>
      </c>
      <c r="L48" s="48">
        <f t="shared" si="2"/>
        <v>215.89233028703475</v>
      </c>
      <c r="M48" s="161"/>
      <c r="O48" s="762" t="s">
        <v>637</v>
      </c>
      <c r="P48" s="763"/>
      <c r="Q48" s="315">
        <v>3</v>
      </c>
      <c r="R48" s="369"/>
      <c r="S48" s="176"/>
      <c r="T48" s="20"/>
    </row>
    <row r="49" spans="7:20" ht="14.1" customHeight="1">
      <c r="G49" s="19"/>
      <c r="H49" s="738"/>
      <c r="J49" s="802"/>
      <c r="K49" s="9" t="s">
        <v>943</v>
      </c>
      <c r="L49" s="48">
        <f t="shared" si="2"/>
        <v>237.40462422998934</v>
      </c>
      <c r="M49" s="161"/>
      <c r="O49" s="82" t="s">
        <v>0</v>
      </c>
      <c r="P49" s="81" t="s">
        <v>402</v>
      </c>
      <c r="Q49" s="294" t="s">
        <v>630</v>
      </c>
      <c r="R49" s="369"/>
      <c r="S49" s="176"/>
      <c r="T49" s="20"/>
    </row>
    <row r="50" spans="7:20" ht="14.1" customHeight="1">
      <c r="G50" s="19"/>
      <c r="H50" s="738"/>
      <c r="J50" s="802"/>
      <c r="K50" s="9" t="s">
        <v>944</v>
      </c>
      <c r="L50" s="48">
        <f t="shared" si="2"/>
        <v>237.40462422998914</v>
      </c>
      <c r="M50" s="161"/>
      <c r="O50" s="186" t="s">
        <v>633</v>
      </c>
      <c r="P50" s="15" t="s">
        <v>62</v>
      </c>
      <c r="Q50" s="83" t="s">
        <v>631</v>
      </c>
      <c r="R50" s="369"/>
      <c r="S50" s="176"/>
      <c r="T50" s="20"/>
    </row>
    <row r="51" spans="7:20" ht="14.1" customHeight="1">
      <c r="G51" s="19"/>
      <c r="H51" s="738"/>
      <c r="J51" s="802"/>
      <c r="K51" s="9" t="s">
        <v>945</v>
      </c>
      <c r="L51" s="48">
        <f t="shared" si="2"/>
        <v>237.404624229989</v>
      </c>
      <c r="M51" s="161"/>
      <c r="O51" s="305">
        <v>0</v>
      </c>
      <c r="P51" s="84">
        <v>0.8</v>
      </c>
      <c r="Q51" s="316">
        <f>1+(1-S38)*((1+S34)^(O51+0.5)-1)</f>
        <v>1.0235382907247959</v>
      </c>
      <c r="R51" s="369"/>
      <c r="S51" s="176"/>
      <c r="T51" s="20"/>
    </row>
    <row r="52" spans="7:20" ht="14.1" customHeight="1">
      <c r="G52" s="19"/>
      <c r="H52" s="738"/>
      <c r="J52" s="802"/>
      <c r="K52" s="9" t="s">
        <v>946</v>
      </c>
      <c r="L52" s="48">
        <f t="shared" si="2"/>
        <v>276.28464172322333</v>
      </c>
      <c r="M52" s="161"/>
      <c r="O52" s="306">
        <v>1</v>
      </c>
      <c r="P52" s="33">
        <v>0.1</v>
      </c>
      <c r="Q52" s="317">
        <f>1+(1-S38)*((1+S34)^(O52+0.5)-1)</f>
        <v>1.0734213539827795</v>
      </c>
      <c r="R52" s="369"/>
      <c r="S52" s="176"/>
      <c r="T52" s="20"/>
    </row>
    <row r="53" spans="7:20" ht="14.1" customHeight="1" thickBot="1">
      <c r="G53" s="19"/>
      <c r="H53" s="738"/>
      <c r="J53" s="802"/>
      <c r="K53" s="9" t="s">
        <v>947</v>
      </c>
      <c r="L53" s="48">
        <f t="shared" si="2"/>
        <v>276.28464172322617</v>
      </c>
      <c r="M53" s="161"/>
      <c r="O53" s="307">
        <v>2</v>
      </c>
      <c r="P53" s="85">
        <v>0.1</v>
      </c>
      <c r="Q53" s="319">
        <f>1+(1-S38)*((1+S34)^(O53+0.5)-1)</f>
        <v>1.127295062301402</v>
      </c>
      <c r="R53" s="369"/>
      <c r="S53" s="176"/>
      <c r="T53" s="20"/>
    </row>
    <row r="54" spans="7:20" ht="14.1" customHeight="1" thickBot="1">
      <c r="G54" s="19"/>
      <c r="H54" s="738"/>
      <c r="J54" s="803"/>
      <c r="K54" s="10" t="s">
        <v>948</v>
      </c>
      <c r="L54" s="49">
        <f t="shared" si="2"/>
        <v>276.28464172322577</v>
      </c>
      <c r="M54" s="161"/>
      <c r="O54" s="369"/>
      <c r="P54" s="369"/>
      <c r="Q54" s="369"/>
      <c r="R54" s="369"/>
      <c r="S54" s="176"/>
      <c r="T54" s="20"/>
    </row>
    <row r="55" spans="7:20" ht="14.1" customHeight="1">
      <c r="G55" s="19"/>
      <c r="H55" s="738"/>
      <c r="N55" s="91" t="s">
        <v>634</v>
      </c>
      <c r="O55" s="296">
        <v>1</v>
      </c>
      <c r="P55" s="296">
        <v>2</v>
      </c>
      <c r="Q55" s="296">
        <v>3</v>
      </c>
      <c r="R55" s="296">
        <v>4</v>
      </c>
      <c r="S55" s="296">
        <v>5</v>
      </c>
      <c r="T55" s="297">
        <v>6</v>
      </c>
    </row>
    <row r="56" spans="7:20" ht="14.1" customHeight="1">
      <c r="G56" s="19"/>
      <c r="H56" s="738"/>
      <c r="J56" s="801" t="s">
        <v>641</v>
      </c>
      <c r="K56" s="8" t="s">
        <v>939</v>
      </c>
      <c r="L56" s="28">
        <v>5306.6069235258792</v>
      </c>
      <c r="N56" s="82" t="s">
        <v>636</v>
      </c>
      <c r="O56" s="312">
        <v>0.2</v>
      </c>
      <c r="P56" s="313">
        <v>0.32</v>
      </c>
      <c r="Q56" s="313">
        <v>0.192</v>
      </c>
      <c r="R56" s="313">
        <v>0.1152</v>
      </c>
      <c r="S56" s="313">
        <v>0.1152</v>
      </c>
      <c r="T56" s="314">
        <v>5.7599999999999998E-2</v>
      </c>
    </row>
    <row r="57" spans="7:20" ht="14.1" customHeight="1" thickBot="1">
      <c r="G57" s="19"/>
      <c r="H57" s="738"/>
      <c r="J57" s="802"/>
      <c r="K57" s="9" t="s">
        <v>940</v>
      </c>
      <c r="L57" s="29">
        <v>5306.6069235258246</v>
      </c>
      <c r="M57" s="122"/>
      <c r="N57" s="295" t="s">
        <v>62</v>
      </c>
      <c r="O57" s="310"/>
      <c r="P57" s="310"/>
      <c r="Q57" s="310"/>
      <c r="R57" s="310"/>
      <c r="S57" s="310"/>
      <c r="T57" s="311"/>
    </row>
    <row r="58" spans="7:20" ht="14.1" customHeight="1">
      <c r="G58" s="19"/>
      <c r="H58" s="738"/>
      <c r="J58" s="802"/>
      <c r="K58" s="9" t="s">
        <v>941</v>
      </c>
      <c r="L58" s="29">
        <v>5306.6069235258483</v>
      </c>
      <c r="M58" s="122"/>
      <c r="N58" s="308" t="s">
        <v>636</v>
      </c>
      <c r="O58" s="303">
        <f>1/((1+S40)*(1+S30))^O55</f>
        <v>0.91827364554637281</v>
      </c>
      <c r="P58" s="303">
        <f>1/((1+S40)*(1+S30))^P55</f>
        <v>0.84322648810502554</v>
      </c>
      <c r="Q58" s="303">
        <f>1/((1+S40)*(1+S30))^Q55</f>
        <v>0.77431266125346698</v>
      </c>
      <c r="R58" s="303">
        <f>1/((1+S40)*(1+S30))^R55</f>
        <v>0.71103091024193477</v>
      </c>
      <c r="S58" s="303">
        <f>1/((1+S40)*(1+S30))^S55</f>
        <v>0.65292094604401729</v>
      </c>
      <c r="T58" s="304">
        <f>1/((1+S40)*(1+S30))^T55</f>
        <v>0.59956009737742622</v>
      </c>
    </row>
    <row r="59" spans="7:20" ht="14.1" customHeight="1" thickBot="1">
      <c r="G59" s="19"/>
      <c r="H59" s="738"/>
      <c r="J59" s="802"/>
      <c r="K59" s="9" t="s">
        <v>942</v>
      </c>
      <c r="L59" s="29">
        <v>5306.6069235259274</v>
      </c>
      <c r="M59" s="122"/>
      <c r="N59" s="309" t="s">
        <v>635</v>
      </c>
      <c r="O59" s="301"/>
      <c r="P59" s="301"/>
      <c r="Q59" s="301"/>
      <c r="R59" s="301"/>
      <c r="S59" s="301"/>
      <c r="T59" s="302"/>
    </row>
    <row r="60" spans="7:20" ht="14.1" customHeight="1" thickBot="1">
      <c r="G60" s="19"/>
      <c r="H60" s="738"/>
      <c r="J60" s="802"/>
      <c r="K60" s="9" t="s">
        <v>943</v>
      </c>
      <c r="L60" s="29">
        <v>5859.5898629755147</v>
      </c>
      <c r="M60" s="122"/>
      <c r="T60" s="20"/>
    </row>
    <row r="61" spans="7:20" ht="14.1" customHeight="1">
      <c r="G61" s="19"/>
      <c r="H61" s="738"/>
      <c r="J61" s="802"/>
      <c r="K61" s="9" t="s">
        <v>944</v>
      </c>
      <c r="L61" s="29">
        <v>5859.5898629755102</v>
      </c>
      <c r="M61" s="122"/>
      <c r="O61" s="781" t="s">
        <v>679</v>
      </c>
      <c r="P61" s="782"/>
      <c r="Q61" s="782"/>
      <c r="R61" s="782"/>
      <c r="S61" s="370">
        <v>0</v>
      </c>
      <c r="T61" s="20"/>
    </row>
    <row r="62" spans="7:20" ht="14.1" customHeight="1" thickBot="1">
      <c r="G62" s="19"/>
      <c r="H62" s="738"/>
      <c r="J62" s="802"/>
      <c r="K62" s="9" t="s">
        <v>945</v>
      </c>
      <c r="L62" s="29">
        <v>5859.5898629755065</v>
      </c>
      <c r="M62" s="122"/>
      <c r="O62" s="783" t="s">
        <v>680</v>
      </c>
      <c r="P62" s="784"/>
      <c r="Q62" s="784"/>
      <c r="R62" s="784"/>
      <c r="S62" s="371">
        <v>0</v>
      </c>
      <c r="T62" s="20"/>
    </row>
    <row r="63" spans="7:20" ht="14.1" customHeight="1">
      <c r="G63" s="19"/>
      <c r="H63" s="738"/>
      <c r="J63" s="802"/>
      <c r="K63" s="9" t="s">
        <v>946</v>
      </c>
      <c r="L63" s="29">
        <v>6859.0177443661605</v>
      </c>
      <c r="M63" s="122"/>
      <c r="O63" s="4" t="s">
        <v>681</v>
      </c>
      <c r="T63" s="20"/>
    </row>
    <row r="64" spans="7:20" ht="14.1" customHeight="1">
      <c r="G64" s="19"/>
      <c r="H64" s="738"/>
      <c r="J64" s="802"/>
      <c r="K64" s="9" t="s">
        <v>947</v>
      </c>
      <c r="L64" s="29">
        <v>6859.0177443662333</v>
      </c>
      <c r="M64" s="122"/>
      <c r="O64" s="90"/>
      <c r="T64" s="20"/>
    </row>
    <row r="65" spans="7:20" ht="14.1" customHeight="1">
      <c r="G65" s="19"/>
      <c r="H65" s="738"/>
      <c r="J65" s="803"/>
      <c r="K65" s="10" t="s">
        <v>948</v>
      </c>
      <c r="L65" s="30">
        <v>6859.0177443662224</v>
      </c>
      <c r="M65" s="122"/>
      <c r="O65" s="90"/>
      <c r="T65" s="20"/>
    </row>
    <row r="66" spans="7:20" ht="14.1" customHeight="1">
      <c r="G66" s="19"/>
      <c r="H66" s="738"/>
      <c r="O66" s="90"/>
      <c r="T66" s="20"/>
    </row>
    <row r="67" spans="7:20" ht="14.1" customHeight="1">
      <c r="G67" s="19"/>
      <c r="H67" s="738"/>
      <c r="J67" s="801" t="s">
        <v>624</v>
      </c>
      <c r="K67" s="8" t="s">
        <v>939</v>
      </c>
      <c r="L67" s="28">
        <v>131.90418739165659</v>
      </c>
      <c r="O67" s="90"/>
      <c r="T67" s="20"/>
    </row>
    <row r="68" spans="7:20" ht="14.1" customHeight="1">
      <c r="G68" s="19"/>
      <c r="H68" s="738"/>
      <c r="J68" s="802"/>
      <c r="K68" s="9" t="s">
        <v>940</v>
      </c>
      <c r="L68" s="29">
        <v>131.90418739165659</v>
      </c>
      <c r="O68" s="90"/>
      <c r="T68" s="20"/>
    </row>
    <row r="69" spans="7:20" ht="14.1" customHeight="1">
      <c r="G69" s="19"/>
      <c r="H69" s="738"/>
      <c r="J69" s="802"/>
      <c r="K69" s="9" t="s">
        <v>941</v>
      </c>
      <c r="L69" s="29">
        <v>131.90418739165659</v>
      </c>
      <c r="O69" s="90"/>
      <c r="T69" s="20"/>
    </row>
    <row r="70" spans="7:20" ht="14.1" customHeight="1">
      <c r="G70" s="19"/>
      <c r="H70" s="738"/>
      <c r="J70" s="802"/>
      <c r="K70" s="9" t="s">
        <v>942</v>
      </c>
      <c r="L70" s="29">
        <v>131.90418739165659</v>
      </c>
      <c r="O70" s="90"/>
      <c r="T70" s="20"/>
    </row>
    <row r="71" spans="7:20" ht="14.1" customHeight="1">
      <c r="G71" s="19"/>
      <c r="H71" s="738"/>
      <c r="J71" s="802"/>
      <c r="K71" s="9" t="s">
        <v>943</v>
      </c>
      <c r="L71" s="29">
        <v>131.90418739165659</v>
      </c>
      <c r="O71" s="90"/>
      <c r="T71" s="20"/>
    </row>
    <row r="72" spans="7:20" ht="14.1" customHeight="1">
      <c r="G72" s="19"/>
      <c r="H72" s="738"/>
      <c r="J72" s="802"/>
      <c r="K72" s="9" t="s">
        <v>944</v>
      </c>
      <c r="L72" s="29">
        <v>131.90418739165659</v>
      </c>
      <c r="O72" s="90"/>
      <c r="T72" s="20"/>
    </row>
    <row r="73" spans="7:20" ht="14.1" customHeight="1">
      <c r="G73" s="19"/>
      <c r="H73" s="738"/>
      <c r="J73" s="802"/>
      <c r="K73" s="9" t="s">
        <v>945</v>
      </c>
      <c r="L73" s="29">
        <v>131.90418739165659</v>
      </c>
      <c r="O73" s="90"/>
      <c r="T73" s="20"/>
    </row>
    <row r="74" spans="7:20" ht="14.1" customHeight="1">
      <c r="G74" s="19"/>
      <c r="H74" s="738"/>
      <c r="J74" s="802"/>
      <c r="K74" s="9" t="s">
        <v>946</v>
      </c>
      <c r="L74" s="29">
        <v>162.34361525126963</v>
      </c>
      <c r="O74" s="90"/>
      <c r="T74" s="20"/>
    </row>
    <row r="75" spans="7:20" ht="14.1" customHeight="1">
      <c r="G75" s="19"/>
      <c r="H75" s="738"/>
      <c r="J75" s="802"/>
      <c r="K75" s="9" t="s">
        <v>947</v>
      </c>
      <c r="L75" s="29">
        <v>162.34361525126963</v>
      </c>
      <c r="O75" s="90"/>
      <c r="T75" s="20"/>
    </row>
    <row r="76" spans="7:20" ht="14.1" customHeight="1">
      <c r="G76" s="19"/>
      <c r="H76" s="738"/>
      <c r="J76" s="802"/>
      <c r="K76" s="10" t="s">
        <v>948</v>
      </c>
      <c r="L76" s="30">
        <v>162.34361525126963</v>
      </c>
      <c r="O76" s="90"/>
      <c r="T76" s="20"/>
    </row>
    <row r="77" spans="7:20" ht="14.1" customHeight="1">
      <c r="G77" s="19"/>
      <c r="H77" s="738"/>
      <c r="O77" s="90"/>
      <c r="T77" s="20"/>
    </row>
    <row r="78" spans="7:20" ht="14.1" customHeight="1">
      <c r="G78" s="19"/>
      <c r="H78" s="738"/>
      <c r="J78" s="735" t="s">
        <v>543</v>
      </c>
      <c r="K78" s="8" t="s">
        <v>939</v>
      </c>
      <c r="L78" s="677">
        <v>0</v>
      </c>
      <c r="O78" s="90"/>
      <c r="T78" s="20"/>
    </row>
    <row r="79" spans="7:20" ht="14.1" customHeight="1">
      <c r="G79" s="19"/>
      <c r="H79" s="738"/>
      <c r="J79" s="736"/>
      <c r="K79" s="9" t="s">
        <v>940</v>
      </c>
      <c r="L79" s="678">
        <v>0</v>
      </c>
      <c r="O79" s="90"/>
      <c r="T79" s="20"/>
    </row>
    <row r="80" spans="7:20" ht="14.1" customHeight="1">
      <c r="G80" s="19"/>
      <c r="H80" s="738"/>
      <c r="J80" s="736"/>
      <c r="K80" s="9" t="s">
        <v>941</v>
      </c>
      <c r="L80" s="678">
        <v>0</v>
      </c>
      <c r="O80" s="90"/>
      <c r="T80" s="20"/>
    </row>
    <row r="81" spans="7:59" ht="14.1" customHeight="1">
      <c r="G81" s="19"/>
      <c r="H81" s="738"/>
      <c r="J81" s="736"/>
      <c r="K81" s="9" t="s">
        <v>942</v>
      </c>
      <c r="L81" s="678">
        <v>0</v>
      </c>
      <c r="O81" s="90"/>
      <c r="T81" s="20"/>
    </row>
    <row r="82" spans="7:59" ht="14.1" customHeight="1">
      <c r="G82" s="19"/>
      <c r="H82" s="738"/>
      <c r="J82" s="736"/>
      <c r="K82" s="9" t="s">
        <v>943</v>
      </c>
      <c r="L82" s="678">
        <v>0</v>
      </c>
      <c r="O82" s="90"/>
      <c r="T82" s="20"/>
    </row>
    <row r="83" spans="7:59" ht="14.1" customHeight="1">
      <c r="G83" s="19"/>
      <c r="H83" s="738"/>
      <c r="J83" s="736"/>
      <c r="K83" s="9" t="s">
        <v>944</v>
      </c>
      <c r="L83" s="678">
        <v>0</v>
      </c>
      <c r="O83" s="90"/>
      <c r="T83" s="20"/>
    </row>
    <row r="84" spans="7:59" ht="14.1" customHeight="1">
      <c r="G84" s="19"/>
      <c r="H84" s="738"/>
      <c r="J84" s="736"/>
      <c r="K84" s="9" t="s">
        <v>945</v>
      </c>
      <c r="L84" s="678">
        <v>0</v>
      </c>
      <c r="O84" s="90"/>
      <c r="T84" s="20"/>
    </row>
    <row r="85" spans="7:59" ht="14.1" customHeight="1">
      <c r="G85" s="19"/>
      <c r="H85" s="738"/>
      <c r="J85" s="736"/>
      <c r="K85" s="9" t="s">
        <v>946</v>
      </c>
      <c r="L85" s="678">
        <v>0</v>
      </c>
      <c r="O85" s="90"/>
      <c r="T85" s="20"/>
    </row>
    <row r="86" spans="7:59" ht="14.1" customHeight="1">
      <c r="G86" s="19"/>
      <c r="H86" s="738"/>
      <c r="J86" s="736"/>
      <c r="K86" s="9" t="s">
        <v>947</v>
      </c>
      <c r="L86" s="678">
        <v>0</v>
      </c>
      <c r="O86" s="90"/>
      <c r="T86" s="20"/>
    </row>
    <row r="87" spans="7:59" ht="14.1" customHeight="1">
      <c r="G87" s="19"/>
      <c r="H87" s="738"/>
      <c r="J87" s="736"/>
      <c r="K87" s="10" t="s">
        <v>948</v>
      </c>
      <c r="L87" s="679">
        <v>0</v>
      </c>
      <c r="O87" s="90"/>
      <c r="T87" s="20"/>
    </row>
    <row r="88" spans="7:59" ht="14.1" customHeight="1" thickBot="1">
      <c r="G88" s="11"/>
      <c r="H88" s="11"/>
      <c r="I88" s="11"/>
      <c r="J88" s="11"/>
      <c r="K88" s="11"/>
      <c r="L88" s="11"/>
      <c r="M88" s="11"/>
      <c r="N88" s="11"/>
      <c r="P88" s="11"/>
      <c r="Q88" s="11"/>
      <c r="R88" s="11"/>
      <c r="S88" s="11"/>
      <c r="T88" s="144"/>
    </row>
    <row r="89" spans="7:59" ht="14.1" customHeight="1">
      <c r="G89" s="12"/>
      <c r="H89" s="12"/>
      <c r="I89" s="12"/>
      <c r="J89" s="12"/>
      <c r="K89" s="12"/>
      <c r="L89" s="12"/>
      <c r="M89" s="12"/>
      <c r="N89" s="12"/>
      <c r="O89" s="12"/>
      <c r="P89" s="12"/>
      <c r="Q89" s="12"/>
      <c r="R89" s="12"/>
      <c r="S89" s="12"/>
      <c r="T89" s="148"/>
    </row>
    <row r="90" spans="7:59" ht="14.1" customHeight="1">
      <c r="G90" s="19"/>
      <c r="H90" s="739" t="s">
        <v>32</v>
      </c>
      <c r="J90" s="735" t="s">
        <v>43</v>
      </c>
      <c r="K90" s="8" t="s">
        <v>939</v>
      </c>
      <c r="L90" s="53">
        <f>$S$39</f>
        <v>8.8999999999999996E-2</v>
      </c>
      <c r="N90" s="90"/>
      <c r="S90"/>
      <c r="T90" s="20"/>
    </row>
    <row r="91" spans="7:59" ht="14.1" customHeight="1">
      <c r="G91" s="19"/>
      <c r="H91" s="739"/>
      <c r="J91" s="736"/>
      <c r="K91" s="9" t="s">
        <v>940</v>
      </c>
      <c r="L91" s="54">
        <f t="shared" ref="L91:L99" si="3">$S$39</f>
        <v>8.8999999999999996E-2</v>
      </c>
      <c r="N91" s="90"/>
      <c r="O91" s="90"/>
      <c r="P91" s="90"/>
      <c r="Q91" s="90"/>
      <c r="R91" s="90"/>
      <c r="S91"/>
      <c r="T91" s="20"/>
    </row>
    <row r="92" spans="7:59" ht="14.1" customHeight="1">
      <c r="G92" s="19"/>
      <c r="H92" s="739"/>
      <c r="J92" s="736"/>
      <c r="K92" s="9" t="s">
        <v>941</v>
      </c>
      <c r="L92" s="54">
        <f t="shared" si="3"/>
        <v>8.8999999999999996E-2</v>
      </c>
      <c r="N92" s="90"/>
      <c r="O92" s="90"/>
      <c r="P92" s="90"/>
      <c r="Q92" s="90"/>
      <c r="R92" s="90"/>
      <c r="S92" s="90"/>
      <c r="T92" s="20"/>
    </row>
    <row r="93" spans="7:59" ht="14.1" customHeight="1">
      <c r="G93" s="19"/>
      <c r="H93" s="739"/>
      <c r="J93" s="736"/>
      <c r="K93" s="9" t="s">
        <v>942</v>
      </c>
      <c r="L93" s="54">
        <f t="shared" si="3"/>
        <v>8.8999999999999996E-2</v>
      </c>
      <c r="N93" s="90"/>
      <c r="O93" s="90"/>
      <c r="P93" s="90"/>
      <c r="Q93" s="90"/>
      <c r="R93" s="90"/>
      <c r="S93" s="90"/>
      <c r="T93" s="20"/>
      <c r="U93" s="90"/>
      <c r="V93" s="90"/>
      <c r="W93" s="90"/>
      <c r="X93" s="90"/>
      <c r="Y93" s="90"/>
      <c r="Z93" s="90"/>
      <c r="AA93" s="90"/>
      <c r="AB93" s="90"/>
      <c r="AC93" s="90"/>
      <c r="AD93" s="90"/>
      <c r="AE93" s="90"/>
      <c r="AF93" s="90"/>
      <c r="AG93" s="90"/>
      <c r="AH93" s="90"/>
      <c r="AI93" s="90"/>
      <c r="AW93" s="90"/>
      <c r="AX93" s="90"/>
      <c r="AY93" s="90"/>
      <c r="AZ93" s="90"/>
      <c r="BA93" s="90"/>
      <c r="BB93" s="90"/>
      <c r="BC93" s="90"/>
      <c r="BD93" s="90"/>
      <c r="BE93" s="90"/>
      <c r="BF93" s="90"/>
      <c r="BG93" s="90"/>
    </row>
    <row r="94" spans="7:59" ht="14.1" customHeight="1">
      <c r="G94" s="19"/>
      <c r="H94" s="739"/>
      <c r="J94" s="736"/>
      <c r="K94" s="9" t="s">
        <v>943</v>
      </c>
      <c r="L94" s="55">
        <f t="shared" si="3"/>
        <v>8.8999999999999996E-2</v>
      </c>
      <c r="N94" s="90"/>
      <c r="O94" s="90"/>
      <c r="P94" s="90"/>
      <c r="Q94" s="90"/>
      <c r="R94" s="90"/>
      <c r="S94" s="90"/>
      <c r="T94" s="20"/>
      <c r="U94" s="90"/>
      <c r="V94" s="90"/>
      <c r="W94" s="90"/>
      <c r="X94" s="90"/>
      <c r="Y94" s="90"/>
      <c r="Z94" s="90"/>
      <c r="AA94" s="90"/>
      <c r="AB94" s="90"/>
      <c r="AC94" s="90"/>
      <c r="AD94" s="90"/>
      <c r="AE94" s="90"/>
      <c r="AF94" s="90"/>
      <c r="AG94" s="90"/>
      <c r="AH94" s="90"/>
      <c r="AI94" s="90"/>
      <c r="AJ94" s="90"/>
      <c r="AK94" s="90"/>
      <c r="AL94" s="90"/>
      <c r="AM94" s="90"/>
      <c r="AN94" s="90"/>
      <c r="AO94" s="90"/>
      <c r="AP94" s="90"/>
      <c r="AQ94" s="90"/>
      <c r="AR94" s="90"/>
      <c r="AS94" s="90"/>
      <c r="AT94" s="90"/>
      <c r="AU94" s="90"/>
      <c r="AV94" s="90"/>
    </row>
    <row r="95" spans="7:59" ht="14.1" customHeight="1">
      <c r="G95" s="19"/>
      <c r="H95" s="739"/>
      <c r="J95" s="736"/>
      <c r="K95" s="9" t="s">
        <v>944</v>
      </c>
      <c r="L95" s="53">
        <f t="shared" si="3"/>
        <v>8.8999999999999996E-2</v>
      </c>
      <c r="O95" s="90"/>
      <c r="T95" s="20"/>
      <c r="U95" s="90"/>
      <c r="V95" s="90"/>
      <c r="W95" s="90"/>
      <c r="X95" s="90"/>
    </row>
    <row r="96" spans="7:59" ht="14.1" customHeight="1">
      <c r="G96" s="19"/>
      <c r="H96" s="739"/>
      <c r="J96" s="736"/>
      <c r="K96" s="9" t="s">
        <v>945</v>
      </c>
      <c r="L96" s="54">
        <f t="shared" si="3"/>
        <v>8.8999999999999996E-2</v>
      </c>
      <c r="O96" s="90"/>
      <c r="T96" s="20"/>
    </row>
    <row r="97" spans="7:20" ht="14.1" customHeight="1">
      <c r="G97" s="19"/>
      <c r="H97" s="739"/>
      <c r="J97" s="736"/>
      <c r="K97" s="9" t="s">
        <v>946</v>
      </c>
      <c r="L97" s="54">
        <f t="shared" si="3"/>
        <v>8.8999999999999996E-2</v>
      </c>
      <c r="O97" s="90"/>
      <c r="T97" s="20"/>
    </row>
    <row r="98" spans="7:20" ht="14.1" customHeight="1">
      <c r="G98" s="19"/>
      <c r="H98" s="739"/>
      <c r="J98" s="736"/>
      <c r="K98" s="9" t="s">
        <v>947</v>
      </c>
      <c r="L98" s="54">
        <f t="shared" si="3"/>
        <v>8.8999999999999996E-2</v>
      </c>
      <c r="O98" s="90"/>
      <c r="T98" s="20"/>
    </row>
    <row r="99" spans="7:20" ht="14.1" customHeight="1">
      <c r="G99" s="19"/>
      <c r="H99" s="739"/>
      <c r="J99" s="737"/>
      <c r="K99" s="10" t="s">
        <v>948</v>
      </c>
      <c r="L99" s="55">
        <f t="shared" si="3"/>
        <v>8.8999999999999996E-2</v>
      </c>
      <c r="T99" s="20"/>
    </row>
    <row r="100" spans="7:20" ht="14.1" customHeight="1" thickBot="1">
      <c r="G100" s="11"/>
      <c r="H100" s="11"/>
      <c r="I100" s="11"/>
      <c r="J100" s="11"/>
      <c r="K100" s="11"/>
      <c r="L100" s="11"/>
      <c r="M100" s="11"/>
      <c r="N100" s="11"/>
      <c r="O100" s="11"/>
      <c r="P100" s="11"/>
      <c r="Q100" s="11"/>
      <c r="R100" s="11"/>
      <c r="S100" s="11"/>
      <c r="T100" s="144"/>
    </row>
    <row r="101" spans="7:20" ht="14.1" customHeight="1">
      <c r="G101" s="12"/>
      <c r="H101" s="12"/>
      <c r="I101" s="12"/>
      <c r="J101" s="12"/>
      <c r="K101" s="12"/>
      <c r="L101" s="12"/>
      <c r="M101" s="12"/>
      <c r="N101" s="12"/>
      <c r="O101" s="12"/>
      <c r="P101" s="12"/>
      <c r="Q101" s="12"/>
      <c r="R101" s="12"/>
      <c r="S101" s="12"/>
      <c r="T101" s="148"/>
    </row>
    <row r="102" spans="7:20" ht="14.1" customHeight="1">
      <c r="G102" s="19"/>
      <c r="H102" s="787" t="s">
        <v>27</v>
      </c>
      <c r="J102" s="735" t="s">
        <v>640</v>
      </c>
      <c r="K102" s="8" t="s">
        <v>939</v>
      </c>
      <c r="L102" s="171">
        <f>L113+L124+L135</f>
        <v>243</v>
      </c>
      <c r="T102" s="20"/>
    </row>
    <row r="103" spans="7:20" ht="14.1" customHeight="1">
      <c r="G103" s="19"/>
      <c r="H103" s="787"/>
      <c r="J103" s="736"/>
      <c r="K103" s="9" t="s">
        <v>940</v>
      </c>
      <c r="L103" s="171">
        <f t="shared" ref="L103:L110" si="4">L114+L125+L136</f>
        <v>243</v>
      </c>
      <c r="T103" s="20"/>
    </row>
    <row r="104" spans="7:20" ht="14.1" customHeight="1">
      <c r="G104" s="19"/>
      <c r="H104" s="787"/>
      <c r="J104" s="736"/>
      <c r="K104" s="9" t="s">
        <v>941</v>
      </c>
      <c r="L104" s="171">
        <f t="shared" si="4"/>
        <v>243</v>
      </c>
      <c r="T104" s="20"/>
    </row>
    <row r="105" spans="7:20" ht="14.1" customHeight="1">
      <c r="G105" s="19"/>
      <c r="H105" s="787"/>
      <c r="J105" s="736"/>
      <c r="K105" s="9" t="s">
        <v>942</v>
      </c>
      <c r="L105" s="171">
        <f t="shared" si="4"/>
        <v>243</v>
      </c>
      <c r="T105" s="20"/>
    </row>
    <row r="106" spans="7:20" ht="14.1" customHeight="1">
      <c r="G106" s="19"/>
      <c r="H106" s="787"/>
      <c r="J106" s="736"/>
      <c r="K106" s="9" t="s">
        <v>943</v>
      </c>
      <c r="L106" s="171">
        <f t="shared" si="4"/>
        <v>243</v>
      </c>
      <c r="T106" s="20"/>
    </row>
    <row r="107" spans="7:20" ht="14.1" customHeight="1">
      <c r="G107" s="19"/>
      <c r="H107" s="787"/>
      <c r="J107" s="736"/>
      <c r="K107" s="9" t="s">
        <v>944</v>
      </c>
      <c r="L107" s="171">
        <f t="shared" si="4"/>
        <v>243</v>
      </c>
      <c r="T107" s="20"/>
    </row>
    <row r="108" spans="7:20" ht="14.1" customHeight="1">
      <c r="G108" s="19"/>
      <c r="H108" s="787"/>
      <c r="J108" s="736"/>
      <c r="K108" s="9" t="s">
        <v>945</v>
      </c>
      <c r="L108" s="171">
        <f t="shared" si="4"/>
        <v>243</v>
      </c>
      <c r="T108" s="20"/>
    </row>
    <row r="109" spans="7:20" ht="14.1" customHeight="1">
      <c r="G109" s="19"/>
      <c r="H109" s="787"/>
      <c r="J109" s="736"/>
      <c r="K109" s="9" t="s">
        <v>946</v>
      </c>
      <c r="L109" s="171">
        <f t="shared" si="4"/>
        <v>243</v>
      </c>
      <c r="T109" s="20"/>
    </row>
    <row r="110" spans="7:20" ht="14.1" customHeight="1">
      <c r="G110" s="19"/>
      <c r="H110" s="787"/>
      <c r="J110" s="736"/>
      <c r="K110" s="9" t="s">
        <v>947</v>
      </c>
      <c r="L110" s="171">
        <f t="shared" si="4"/>
        <v>243</v>
      </c>
      <c r="T110" s="20"/>
    </row>
    <row r="111" spans="7:20" ht="14.1" customHeight="1">
      <c r="G111" s="19"/>
      <c r="H111" s="787"/>
      <c r="J111" s="737"/>
      <c r="K111" s="10" t="s">
        <v>948</v>
      </c>
      <c r="L111" s="171">
        <f>L122+L133+L144</f>
        <v>243</v>
      </c>
      <c r="T111" s="20"/>
    </row>
    <row r="112" spans="7:20" ht="14.1" customHeight="1">
      <c r="G112" s="19"/>
      <c r="H112" s="787"/>
      <c r="T112" s="20"/>
    </row>
    <row r="113" spans="7:22" ht="14.1" customHeight="1">
      <c r="G113" s="19"/>
      <c r="H113" s="787"/>
      <c r="J113" s="735" t="s">
        <v>639</v>
      </c>
      <c r="K113" s="8" t="s">
        <v>939</v>
      </c>
      <c r="L113" s="677">
        <v>0</v>
      </c>
      <c r="T113" s="20"/>
    </row>
    <row r="114" spans="7:22" ht="14.1" customHeight="1">
      <c r="G114" s="19"/>
      <c r="H114" s="787"/>
      <c r="J114" s="736"/>
      <c r="K114" s="9" t="s">
        <v>940</v>
      </c>
      <c r="L114" s="678">
        <v>0</v>
      </c>
      <c r="T114" s="20"/>
    </row>
    <row r="115" spans="7:22" ht="14.1" customHeight="1">
      <c r="G115" s="19"/>
      <c r="H115" s="787"/>
      <c r="J115" s="736"/>
      <c r="K115" s="9" t="s">
        <v>941</v>
      </c>
      <c r="L115" s="678">
        <v>0</v>
      </c>
      <c r="T115" s="20"/>
    </row>
    <row r="116" spans="7:22" ht="14.1" customHeight="1">
      <c r="G116" s="19"/>
      <c r="H116" s="787"/>
      <c r="J116" s="736"/>
      <c r="K116" s="9" t="s">
        <v>942</v>
      </c>
      <c r="L116" s="678">
        <v>0</v>
      </c>
      <c r="T116" s="20"/>
    </row>
    <row r="117" spans="7:22" ht="14.1" customHeight="1">
      <c r="G117" s="19"/>
      <c r="H117" s="787"/>
      <c r="J117" s="736"/>
      <c r="K117" s="9" t="s">
        <v>943</v>
      </c>
      <c r="L117" s="678">
        <v>0</v>
      </c>
      <c r="T117" s="20"/>
    </row>
    <row r="118" spans="7:22" ht="14.1" customHeight="1">
      <c r="G118" s="19"/>
      <c r="H118" s="787"/>
      <c r="J118" s="736"/>
      <c r="K118" s="9" t="s">
        <v>944</v>
      </c>
      <c r="L118" s="678">
        <v>0</v>
      </c>
      <c r="T118" s="20"/>
    </row>
    <row r="119" spans="7:22" ht="14.1" customHeight="1">
      <c r="G119" s="19"/>
      <c r="H119" s="787"/>
      <c r="J119" s="736"/>
      <c r="K119" s="9" t="s">
        <v>945</v>
      </c>
      <c r="L119" s="678">
        <v>0</v>
      </c>
      <c r="T119" s="20"/>
    </row>
    <row r="120" spans="7:22" ht="14.1" customHeight="1">
      <c r="G120" s="19"/>
      <c r="H120" s="787"/>
      <c r="J120" s="736"/>
      <c r="K120" s="9" t="s">
        <v>946</v>
      </c>
      <c r="L120" s="678">
        <v>0</v>
      </c>
      <c r="T120" s="20"/>
    </row>
    <row r="121" spans="7:22" ht="14.1" customHeight="1">
      <c r="G121" s="19"/>
      <c r="H121" s="787"/>
      <c r="J121" s="736"/>
      <c r="K121" s="9" t="s">
        <v>947</v>
      </c>
      <c r="L121" s="678">
        <v>0</v>
      </c>
      <c r="T121" s="20"/>
    </row>
    <row r="122" spans="7:22" ht="14.1" customHeight="1">
      <c r="G122" s="19"/>
      <c r="H122" s="787"/>
      <c r="J122" s="737"/>
      <c r="K122" s="10" t="s">
        <v>948</v>
      </c>
      <c r="L122" s="679">
        <v>0</v>
      </c>
      <c r="T122" s="20"/>
    </row>
    <row r="123" spans="7:22" ht="14.1" customHeight="1">
      <c r="G123" s="19"/>
      <c r="H123" s="787"/>
      <c r="L123" s="247"/>
      <c r="T123" s="20"/>
      <c r="V123" s="122"/>
    </row>
    <row r="124" spans="7:22" ht="14.1" customHeight="1">
      <c r="G124" s="19"/>
      <c r="H124" s="787"/>
      <c r="J124" s="735" t="s">
        <v>638</v>
      </c>
      <c r="K124" s="8" t="s">
        <v>939</v>
      </c>
      <c r="L124" s="677">
        <v>0</v>
      </c>
      <c r="T124" s="20"/>
      <c r="V124" s="122"/>
    </row>
    <row r="125" spans="7:22" ht="14.1" customHeight="1">
      <c r="G125" s="19"/>
      <c r="H125" s="787"/>
      <c r="J125" s="736"/>
      <c r="K125" s="9" t="s">
        <v>940</v>
      </c>
      <c r="L125" s="678">
        <v>0</v>
      </c>
      <c r="T125" s="202"/>
      <c r="V125" s="122"/>
    </row>
    <row r="126" spans="7:22" ht="14.1" customHeight="1">
      <c r="G126" s="19"/>
      <c r="H126" s="787"/>
      <c r="J126" s="736"/>
      <c r="K126" s="9" t="s">
        <v>941</v>
      </c>
      <c r="L126" s="678">
        <v>0</v>
      </c>
      <c r="T126" s="20"/>
      <c r="V126" s="122"/>
    </row>
    <row r="127" spans="7:22" ht="14.1" customHeight="1">
      <c r="G127" s="19"/>
      <c r="H127" s="787"/>
      <c r="J127" s="736"/>
      <c r="K127" s="9" t="s">
        <v>942</v>
      </c>
      <c r="L127" s="678">
        <v>0</v>
      </c>
      <c r="T127" s="20"/>
      <c r="V127" s="122"/>
    </row>
    <row r="128" spans="7:22" ht="14.1" customHeight="1">
      <c r="G128" s="19"/>
      <c r="H128" s="787"/>
      <c r="J128" s="736"/>
      <c r="K128" s="9" t="s">
        <v>943</v>
      </c>
      <c r="L128" s="678">
        <v>0</v>
      </c>
      <c r="T128" s="20"/>
      <c r="V128" s="122"/>
    </row>
    <row r="129" spans="7:22" ht="14.1" customHeight="1">
      <c r="G129" s="19"/>
      <c r="H129" s="787"/>
      <c r="J129" s="736"/>
      <c r="K129" s="9" t="s">
        <v>944</v>
      </c>
      <c r="L129" s="678">
        <v>0</v>
      </c>
      <c r="T129" s="20"/>
      <c r="V129" s="122"/>
    </row>
    <row r="130" spans="7:22" ht="14.1" customHeight="1">
      <c r="G130" s="19"/>
      <c r="H130" s="787"/>
      <c r="J130" s="736"/>
      <c r="K130" s="9" t="s">
        <v>945</v>
      </c>
      <c r="L130" s="678">
        <v>0</v>
      </c>
      <c r="T130" s="20"/>
      <c r="V130" s="122"/>
    </row>
    <row r="131" spans="7:22" ht="14.1" customHeight="1">
      <c r="G131" s="19"/>
      <c r="H131" s="787"/>
      <c r="J131" s="736"/>
      <c r="K131" s="9" t="s">
        <v>946</v>
      </c>
      <c r="L131" s="678">
        <v>0</v>
      </c>
      <c r="T131" s="20"/>
      <c r="V131" s="122"/>
    </row>
    <row r="132" spans="7:22" ht="14.1" customHeight="1">
      <c r="G132" s="19"/>
      <c r="H132" s="787"/>
      <c r="J132" s="736"/>
      <c r="K132" s="9" t="s">
        <v>947</v>
      </c>
      <c r="L132" s="678">
        <v>0</v>
      </c>
      <c r="T132" s="20"/>
      <c r="V132" s="122"/>
    </row>
    <row r="133" spans="7:22" ht="14.1" customHeight="1">
      <c r="G133" s="19"/>
      <c r="H133" s="787"/>
      <c r="J133" s="737"/>
      <c r="K133" s="10" t="s">
        <v>948</v>
      </c>
      <c r="L133" s="679">
        <v>0</v>
      </c>
      <c r="T133" s="20"/>
      <c r="V133" s="122"/>
    </row>
    <row r="134" spans="7:22" ht="14.1" customHeight="1">
      <c r="G134" s="19"/>
      <c r="H134" s="787"/>
      <c r="T134" s="20"/>
      <c r="V134" s="122"/>
    </row>
    <row r="135" spans="7:22" ht="14.1" customHeight="1">
      <c r="G135" s="19"/>
      <c r="H135" s="787"/>
      <c r="J135" s="735" t="s">
        <v>642</v>
      </c>
      <c r="K135" s="8" t="s">
        <v>939</v>
      </c>
      <c r="L135" s="28">
        <v>243</v>
      </c>
      <c r="O135" s="146"/>
      <c r="T135" s="20"/>
      <c r="V135" s="122"/>
    </row>
    <row r="136" spans="7:22" ht="14.1" customHeight="1">
      <c r="G136" s="19"/>
      <c r="H136" s="787"/>
      <c r="J136" s="736"/>
      <c r="K136" s="9" t="s">
        <v>940</v>
      </c>
      <c r="L136" s="29">
        <v>243</v>
      </c>
      <c r="T136" s="20"/>
      <c r="V136" s="122"/>
    </row>
    <row r="137" spans="7:22" ht="14.1" customHeight="1">
      <c r="G137" s="19"/>
      <c r="H137" s="787"/>
      <c r="J137" s="736"/>
      <c r="K137" s="9" t="s">
        <v>941</v>
      </c>
      <c r="L137" s="29">
        <v>243</v>
      </c>
      <c r="T137" s="20"/>
      <c r="V137" s="122"/>
    </row>
    <row r="138" spans="7:22" ht="14.1" customHeight="1">
      <c r="G138" s="19"/>
      <c r="H138" s="787"/>
      <c r="J138" s="736"/>
      <c r="K138" s="9" t="s">
        <v>942</v>
      </c>
      <c r="L138" s="29">
        <v>243</v>
      </c>
      <c r="T138" s="20"/>
      <c r="V138" s="122"/>
    </row>
    <row r="139" spans="7:22" ht="14.1" customHeight="1">
      <c r="G139" s="19"/>
      <c r="H139" s="787"/>
      <c r="J139" s="736"/>
      <c r="K139" s="9" t="s">
        <v>943</v>
      </c>
      <c r="L139" s="29">
        <v>243</v>
      </c>
      <c r="T139" s="20"/>
      <c r="V139" s="122"/>
    </row>
    <row r="140" spans="7:22" ht="14.1" customHeight="1">
      <c r="G140" s="19"/>
      <c r="H140" s="787"/>
      <c r="J140" s="736"/>
      <c r="K140" s="9" t="s">
        <v>944</v>
      </c>
      <c r="L140" s="29">
        <v>243</v>
      </c>
      <c r="T140" s="20"/>
      <c r="V140" s="122"/>
    </row>
    <row r="141" spans="7:22" ht="14.1" customHeight="1">
      <c r="G141" s="19"/>
      <c r="H141" s="787"/>
      <c r="J141" s="736"/>
      <c r="K141" s="9" t="s">
        <v>945</v>
      </c>
      <c r="L141" s="29">
        <v>243</v>
      </c>
      <c r="T141" s="20"/>
      <c r="V141" s="122"/>
    </row>
    <row r="142" spans="7:22" ht="14.1" customHeight="1">
      <c r="G142" s="19"/>
      <c r="H142" s="787"/>
      <c r="J142" s="736"/>
      <c r="K142" s="9" t="s">
        <v>946</v>
      </c>
      <c r="L142" s="29">
        <v>243</v>
      </c>
      <c r="T142" s="20"/>
      <c r="V142" s="122"/>
    </row>
    <row r="143" spans="7:22" ht="14.1" customHeight="1">
      <c r="G143" s="19"/>
      <c r="H143" s="787"/>
      <c r="J143" s="736"/>
      <c r="K143" s="9" t="s">
        <v>947</v>
      </c>
      <c r="L143" s="29">
        <v>243</v>
      </c>
      <c r="T143" s="20"/>
      <c r="V143" s="122"/>
    </row>
    <row r="144" spans="7:22" ht="14.1" customHeight="1">
      <c r="G144" s="19"/>
      <c r="H144" s="787"/>
      <c r="J144" s="737"/>
      <c r="K144" s="10" t="s">
        <v>948</v>
      </c>
      <c r="L144" s="30">
        <v>243</v>
      </c>
      <c r="T144" s="20"/>
    </row>
    <row r="145" spans="7:28" ht="14.1" customHeight="1" thickBot="1">
      <c r="G145" s="11"/>
      <c r="H145" s="11"/>
      <c r="I145" s="11"/>
      <c r="J145" s="11"/>
      <c r="K145" s="11"/>
      <c r="L145" s="11"/>
      <c r="M145" s="11"/>
      <c r="N145" s="11"/>
      <c r="O145" s="11"/>
      <c r="P145" s="11"/>
      <c r="Q145" s="11"/>
      <c r="R145" s="11"/>
      <c r="S145" s="11"/>
      <c r="T145" s="144"/>
    </row>
    <row r="146" spans="7:28" ht="14.1" customHeight="1">
      <c r="G146" s="12"/>
      <c r="H146" s="12"/>
      <c r="I146" s="12"/>
      <c r="J146" s="12"/>
      <c r="K146" s="12"/>
      <c r="L146" s="12"/>
      <c r="M146" s="12"/>
      <c r="N146" s="12"/>
      <c r="O146" s="12"/>
      <c r="P146" s="12"/>
      <c r="Q146" s="12"/>
      <c r="R146" s="12"/>
      <c r="S146" s="12"/>
      <c r="T146" s="148"/>
    </row>
    <row r="147" spans="7:28" ht="14.1" customHeight="1">
      <c r="G147" s="19"/>
      <c r="L147" s="24"/>
      <c r="M147" s="24"/>
      <c r="T147" s="20"/>
    </row>
    <row r="148" spans="7:28" ht="14.1" customHeight="1">
      <c r="G148" s="19"/>
      <c r="H148" s="788" t="s">
        <v>33</v>
      </c>
      <c r="J148" s="735" t="s">
        <v>34</v>
      </c>
      <c r="K148" s="8" t="s">
        <v>939</v>
      </c>
      <c r="L148" s="171">
        <f t="shared" ref="L148:L157" si="5" xml:space="preserve"> (($S$46 * $S$44 * $S$42 * (L56 * 1 + L102) +L67) * 1000 / (L12 * 8760)) + L78 + 0</f>
        <v>172.11010314852655</v>
      </c>
      <c r="M148"/>
      <c r="N148" s="160"/>
      <c r="O148" s="160"/>
      <c r="P148" s="160"/>
      <c r="Q148" s="160"/>
      <c r="R148" s="160"/>
      <c r="T148" s="20"/>
    </row>
    <row r="149" spans="7:28" ht="14.1" customHeight="1">
      <c r="G149" s="19"/>
      <c r="H149" s="788"/>
      <c r="J149" s="736"/>
      <c r="K149" s="9" t="s">
        <v>940</v>
      </c>
      <c r="L149" s="171">
        <f xml:space="preserve"> (($S$46 * $S$44 * $S$42 * (L57 * 1 + L103) +L68) * 1000 / (L13 * 8760)) + L79 + 0</f>
        <v>187.72631610667182</v>
      </c>
      <c r="M149"/>
      <c r="T149" s="20"/>
    </row>
    <row r="150" spans="7:28" ht="14.1" customHeight="1">
      <c r="G150" s="19"/>
      <c r="H150" s="788"/>
      <c r="J150" s="736"/>
      <c r="K150" s="9" t="s">
        <v>941</v>
      </c>
      <c r="L150" s="171">
        <f t="shared" si="5"/>
        <v>205.39570887358784</v>
      </c>
      <c r="M150"/>
      <c r="T150" s="20"/>
      <c r="V150" s="734"/>
      <c r="W150" s="734"/>
      <c r="X150" s="734"/>
      <c r="Y150" s="734"/>
      <c r="Z150" s="734"/>
      <c r="AA150" s="734"/>
      <c r="AB150" s="734"/>
    </row>
    <row r="151" spans="7:28" ht="14.1" customHeight="1">
      <c r="G151" s="19"/>
      <c r="H151" s="788"/>
      <c r="J151" s="736"/>
      <c r="K151" s="9" t="s">
        <v>942</v>
      </c>
      <c r="L151" s="171">
        <f t="shared" si="5"/>
        <v>241.81681978795322</v>
      </c>
      <c r="M151"/>
      <c r="T151" s="20"/>
      <c r="V151" s="734"/>
      <c r="W151" s="734"/>
    </row>
    <row r="152" spans="7:28" ht="14.1" customHeight="1">
      <c r="G152" s="19"/>
      <c r="H152" s="788"/>
      <c r="J152" s="736"/>
      <c r="K152" s="9" t="s">
        <v>943</v>
      </c>
      <c r="L152" s="171">
        <f t="shared" si="5"/>
        <v>187.96423531323791</v>
      </c>
      <c r="M152"/>
      <c r="N152" s="179"/>
      <c r="T152" s="20"/>
      <c r="V152" s="734"/>
      <c r="W152" s="734"/>
    </row>
    <row r="153" spans="7:28" ht="14.1" customHeight="1">
      <c r="G153" s="19"/>
      <c r="H153" s="788"/>
      <c r="J153" s="736"/>
      <c r="K153" s="9" t="s">
        <v>944</v>
      </c>
      <c r="L153" s="171">
        <f t="shared" si="5"/>
        <v>199.93077465413188</v>
      </c>
      <c r="M153"/>
      <c r="T153" s="20"/>
    </row>
    <row r="154" spans="7:28" ht="14.1" customHeight="1">
      <c r="G154" s="19"/>
      <c r="H154" s="788"/>
      <c r="J154" s="736"/>
      <c r="K154" s="9" t="s">
        <v>945</v>
      </c>
      <c r="L154" s="171">
        <f t="shared" si="5"/>
        <v>209.83033606746332</v>
      </c>
      <c r="M154"/>
      <c r="T154" s="20"/>
    </row>
    <row r="155" spans="7:28" ht="14.1" customHeight="1">
      <c r="G155" s="19"/>
      <c r="H155" s="788"/>
      <c r="J155" s="736"/>
      <c r="K155" s="9" t="s">
        <v>946</v>
      </c>
      <c r="L155" s="171">
        <f t="shared" si="5"/>
        <v>209.80672778470813</v>
      </c>
      <c r="M155"/>
      <c r="T155" s="20"/>
    </row>
    <row r="156" spans="7:28" ht="14.1" customHeight="1">
      <c r="G156" s="19"/>
      <c r="H156" s="788"/>
      <c r="J156" s="736"/>
      <c r="K156" s="9" t="s">
        <v>947</v>
      </c>
      <c r="L156" s="171">
        <f xml:space="preserve"> (($S$46 * $S$44 * $S$42 * (L64 * 1 + L110) +L75) * 1000 / (L20 * 8760)) + L86 + 0</f>
        <v>220.80545985197722</v>
      </c>
      <c r="M156"/>
      <c r="T156" s="20"/>
    </row>
    <row r="157" spans="7:28" ht="14.1" customHeight="1">
      <c r="G157" s="19"/>
      <c r="H157" s="788"/>
      <c r="J157" s="737"/>
      <c r="K157" s="10" t="s">
        <v>948</v>
      </c>
      <c r="L157" s="171">
        <f t="shared" si="5"/>
        <v>237.95757091385042</v>
      </c>
      <c r="M157"/>
      <c r="T157" s="20"/>
    </row>
    <row r="158" spans="7:28" ht="14.1" customHeight="1">
      <c r="G158" s="19"/>
      <c r="H158" s="788"/>
      <c r="L158" s="122"/>
      <c r="M158"/>
      <c r="T158" s="20"/>
    </row>
    <row r="159" spans="7:28" ht="14.1" customHeight="1">
      <c r="G159" s="19"/>
      <c r="H159" s="788"/>
      <c r="J159" s="735" t="s">
        <v>67</v>
      </c>
      <c r="K159" s="8" t="s">
        <v>939</v>
      </c>
      <c r="L159" s="171">
        <f>(((L56*$S$46*(1-$S$38*$S$43))/(8760*L12*(1-$S$38))+L67/(8760*L12))*1000)+L78</f>
        <v>160.93841919844945</v>
      </c>
      <c r="M159" t="s">
        <v>674</v>
      </c>
      <c r="N159"/>
      <c r="O159"/>
      <c r="P159"/>
      <c r="Q159"/>
      <c r="R159"/>
      <c r="S159"/>
      <c r="T159" s="20"/>
    </row>
    <row r="160" spans="7:28" ht="14.1" customHeight="1">
      <c r="G160" s="19"/>
      <c r="H160" s="788"/>
      <c r="J160" s="736"/>
      <c r="K160" s="9" t="s">
        <v>940</v>
      </c>
      <c r="L160" s="171">
        <f t="shared" ref="L160:L168" si="6">(((L57*$S$46*(1-$S$38*$S$43))/(8760*L13*(1-$S$38))+L68/(8760*L13))*1000)+L79</f>
        <v>175.54098221696887</v>
      </c>
      <c r="M160"/>
      <c r="T160" s="20"/>
    </row>
    <row r="161" spans="4:48" ht="14.1" customHeight="1">
      <c r="G161" s="19"/>
      <c r="H161" s="788"/>
      <c r="J161" s="736"/>
      <c r="K161" s="9" t="s">
        <v>941</v>
      </c>
      <c r="L161" s="171">
        <f t="shared" si="6"/>
        <v>192.06345293822545</v>
      </c>
      <c r="M161"/>
      <c r="T161" s="20"/>
    </row>
    <row r="162" spans="4:48" ht="14.1" customHeight="1">
      <c r="G162" s="19"/>
      <c r="H162" s="788"/>
      <c r="J162" s="736"/>
      <c r="K162" s="9" t="s">
        <v>942</v>
      </c>
      <c r="L162" s="171">
        <f t="shared" si="6"/>
        <v>226.12046591294319</v>
      </c>
      <c r="M162"/>
      <c r="T162" s="20"/>
    </row>
    <row r="163" spans="4:48" ht="14.1" customHeight="1">
      <c r="G163" s="19"/>
      <c r="H163" s="788"/>
      <c r="J163" s="736"/>
      <c r="K163" s="9" t="s">
        <v>943</v>
      </c>
      <c r="L163" s="171">
        <f>(((L60*$S$46*(1-$S$38*$S$43))/(8760*L16*(1-$S$38))+L71/(8760*L16))*1000)+L82</f>
        <v>176.15143376995456</v>
      </c>
      <c r="M163"/>
      <c r="T163" s="20"/>
    </row>
    <row r="164" spans="4:48" ht="14.1" customHeight="1">
      <c r="G164" s="19"/>
      <c r="H164" s="788"/>
      <c r="J164" s="736"/>
      <c r="K164" s="9" t="s">
        <v>944</v>
      </c>
      <c r="L164" s="171">
        <f t="shared" si="6"/>
        <v>187.36592390234725</v>
      </c>
      <c r="M164"/>
      <c r="T164" s="20"/>
    </row>
    <row r="165" spans="4:48" ht="14.1" customHeight="1">
      <c r="G165" s="19"/>
      <c r="H165" s="788"/>
      <c r="J165" s="736"/>
      <c r="K165" s="9" t="s">
        <v>945</v>
      </c>
      <c r="L165" s="171">
        <f t="shared" si="6"/>
        <v>196.64333741532755</v>
      </c>
      <c r="M165"/>
      <c r="T165" s="20"/>
    </row>
    <row r="166" spans="4:48" ht="14.1" customHeight="1">
      <c r="G166" s="19"/>
      <c r="H166" s="788"/>
      <c r="J166" s="736"/>
      <c r="K166" s="9" t="s">
        <v>946</v>
      </c>
      <c r="L166" s="171">
        <f t="shared" si="6"/>
        <v>197.6788997932826</v>
      </c>
      <c r="M166"/>
      <c r="T166" s="20"/>
    </row>
    <row r="167" spans="4:48" ht="14.1" customHeight="1">
      <c r="G167" s="19"/>
      <c r="H167" s="788"/>
      <c r="J167" s="736"/>
      <c r="K167" s="9" t="s">
        <v>947</v>
      </c>
      <c r="L167" s="171">
        <f t="shared" si="6"/>
        <v>208.04185276974729</v>
      </c>
      <c r="M167"/>
      <c r="T167" s="20"/>
    </row>
    <row r="168" spans="4:48" ht="14.1" customHeight="1">
      <c r="G168" s="19"/>
      <c r="H168" s="788"/>
      <c r="J168" s="737"/>
      <c r="K168" s="10" t="s">
        <v>948</v>
      </c>
      <c r="L168" s="171">
        <f t="shared" si="6"/>
        <v>224.20249013177957</v>
      </c>
      <c r="M168"/>
      <c r="T168" s="20"/>
    </row>
    <row r="169" spans="4:48" ht="14.1" customHeight="1">
      <c r="G169" s="21"/>
      <c r="H169" s="22"/>
      <c r="I169" s="22"/>
      <c r="J169" s="22"/>
      <c r="K169" s="22"/>
      <c r="L169" s="22"/>
      <c r="M169" s="22"/>
      <c r="N169" s="22"/>
      <c r="O169" s="22"/>
      <c r="P169" s="22"/>
      <c r="Q169" s="22"/>
      <c r="R169" s="22"/>
      <c r="S169" s="22"/>
      <c r="T169" s="23"/>
    </row>
    <row r="171" spans="4:48" ht="14.1" customHeight="1">
      <c r="H171" s="4" t="s">
        <v>938</v>
      </c>
    </row>
    <row r="173" spans="4:48" ht="14.1" customHeight="1">
      <c r="G173" s="16"/>
      <c r="H173" s="17"/>
      <c r="I173" s="17"/>
      <c r="J173" s="17"/>
      <c r="K173" s="17"/>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c r="AK173" s="17"/>
      <c r="AL173" s="17"/>
      <c r="AM173" s="17"/>
      <c r="AN173" s="17"/>
      <c r="AO173" s="17"/>
      <c r="AP173" s="17"/>
      <c r="AQ173" s="17"/>
      <c r="AR173" s="17"/>
      <c r="AS173" s="17"/>
      <c r="AT173" s="17"/>
      <c r="AU173" s="17"/>
      <c r="AV173" s="18"/>
    </row>
    <row r="174" spans="4:48" ht="14.1" customHeight="1">
      <c r="D174" s="426" t="s">
        <v>90</v>
      </c>
      <c r="G174" s="733" t="s">
        <v>18</v>
      </c>
      <c r="H174" s="733"/>
      <c r="I174" s="733"/>
      <c r="J174" s="733"/>
      <c r="K174" s="733"/>
      <c r="L174" s="733"/>
      <c r="M174" s="733"/>
      <c r="N174" s="733"/>
      <c r="O174" s="733"/>
      <c r="P174" s="733"/>
      <c r="Q174" s="733"/>
      <c r="R174" s="733"/>
      <c r="S174" s="733"/>
      <c r="T174" s="733"/>
      <c r="U174" s="423"/>
      <c r="V174" s="423"/>
      <c r="W174" s="423"/>
      <c r="X174" s="423"/>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207"/>
    </row>
    <row r="175" spans="4:48" ht="14.1" customHeight="1">
      <c r="G175" s="19"/>
      <c r="AV175" s="20"/>
    </row>
    <row r="176" spans="4:48" ht="14.1" customHeight="1" thickBot="1">
      <c r="G176" s="19"/>
      <c r="L176" s="24">
        <f>Q12+1</f>
        <v>2014</v>
      </c>
      <c r="M176" s="24">
        <f t="shared" ref="M176:AV176" si="7">L176+1</f>
        <v>2015</v>
      </c>
      <c r="N176" s="24">
        <f>M176+1</f>
        <v>2016</v>
      </c>
      <c r="O176" s="24">
        <f>N176+1</f>
        <v>2017</v>
      </c>
      <c r="P176" s="24">
        <f>O176+1</f>
        <v>2018</v>
      </c>
      <c r="Q176" s="24">
        <f>P176+1</f>
        <v>2019</v>
      </c>
      <c r="R176" s="24">
        <f>Q176+1</f>
        <v>2020</v>
      </c>
      <c r="S176" s="24">
        <f t="shared" si="7"/>
        <v>2021</v>
      </c>
      <c r="T176" s="24">
        <f>S176+1</f>
        <v>2022</v>
      </c>
      <c r="U176" s="24">
        <f>T176+1</f>
        <v>2023</v>
      </c>
      <c r="V176" s="24">
        <f t="shared" si="7"/>
        <v>2024</v>
      </c>
      <c r="W176" s="24">
        <f t="shared" si="7"/>
        <v>2025</v>
      </c>
      <c r="X176" s="24">
        <f t="shared" si="7"/>
        <v>2026</v>
      </c>
      <c r="Y176" s="24">
        <f>X176+1</f>
        <v>2027</v>
      </c>
      <c r="Z176" s="24">
        <f t="shared" si="7"/>
        <v>2028</v>
      </c>
      <c r="AA176" s="24">
        <f t="shared" si="7"/>
        <v>2029</v>
      </c>
      <c r="AB176" s="24">
        <f t="shared" si="7"/>
        <v>2030</v>
      </c>
      <c r="AC176" s="24">
        <f t="shared" si="7"/>
        <v>2031</v>
      </c>
      <c r="AD176" s="24">
        <f t="shared" si="7"/>
        <v>2032</v>
      </c>
      <c r="AE176" s="24">
        <f t="shared" si="7"/>
        <v>2033</v>
      </c>
      <c r="AF176" s="24">
        <f t="shared" si="7"/>
        <v>2034</v>
      </c>
      <c r="AG176" s="24">
        <f t="shared" si="7"/>
        <v>2035</v>
      </c>
      <c r="AH176" s="24">
        <f t="shared" si="7"/>
        <v>2036</v>
      </c>
      <c r="AI176" s="24">
        <f t="shared" si="7"/>
        <v>2037</v>
      </c>
      <c r="AJ176" s="24">
        <f t="shared" si="7"/>
        <v>2038</v>
      </c>
      <c r="AK176" s="24">
        <f t="shared" si="7"/>
        <v>2039</v>
      </c>
      <c r="AL176" s="24">
        <f t="shared" si="7"/>
        <v>2040</v>
      </c>
      <c r="AM176" s="24">
        <f t="shared" si="7"/>
        <v>2041</v>
      </c>
      <c r="AN176" s="24">
        <f t="shared" si="7"/>
        <v>2042</v>
      </c>
      <c r="AO176" s="24">
        <f t="shared" si="7"/>
        <v>2043</v>
      </c>
      <c r="AP176" s="24">
        <f t="shared" si="7"/>
        <v>2044</v>
      </c>
      <c r="AQ176" s="24">
        <f t="shared" si="7"/>
        <v>2045</v>
      </c>
      <c r="AR176" s="24">
        <f t="shared" si="7"/>
        <v>2046</v>
      </c>
      <c r="AS176" s="24">
        <f t="shared" si="7"/>
        <v>2047</v>
      </c>
      <c r="AT176" s="24">
        <f t="shared" si="7"/>
        <v>2048</v>
      </c>
      <c r="AU176" s="24">
        <f t="shared" si="7"/>
        <v>2049</v>
      </c>
      <c r="AV176" s="168">
        <f t="shared" si="7"/>
        <v>2050</v>
      </c>
    </row>
    <row r="177" spans="7:48" ht="14.1" customHeight="1" thickTop="1">
      <c r="G177" s="19"/>
      <c r="H177" s="738" t="s">
        <v>37</v>
      </c>
      <c r="J177" s="735" t="s">
        <v>39</v>
      </c>
      <c r="K177" s="62" t="s">
        <v>44</v>
      </c>
      <c r="L177" s="68">
        <v>0.47425895065325047</v>
      </c>
      <c r="M177" s="68">
        <v>0.47469205010102761</v>
      </c>
      <c r="N177" s="68">
        <v>0.47510394395064776</v>
      </c>
      <c r="O177" s="68">
        <v>0.47773407282088581</v>
      </c>
      <c r="P177" s="68">
        <v>0.48036425366405683</v>
      </c>
      <c r="Q177" s="68">
        <v>0.48299449139498019</v>
      </c>
      <c r="R177" s="68">
        <v>0.48562479156833782</v>
      </c>
      <c r="S177" s="68">
        <v>0.50149012995454367</v>
      </c>
      <c r="T177" s="68">
        <v>0.51735562757603382</v>
      </c>
      <c r="U177" s="68">
        <v>0.53322130419449298</v>
      </c>
      <c r="V177" s="68">
        <v>0.53363283369235825</v>
      </c>
      <c r="W177" s="68">
        <v>0.53404437649457037</v>
      </c>
      <c r="X177" s="68">
        <v>0.53445593315268503</v>
      </c>
      <c r="Y177" s="68">
        <v>0.53486750424917273</v>
      </c>
      <c r="Z177" s="68">
        <v>0.53527909039961585</v>
      </c>
      <c r="AA177" s="68">
        <v>0.53569069225509491</v>
      </c>
      <c r="AB177" s="68">
        <v>0.53610231050478518</v>
      </c>
      <c r="AC177" s="68">
        <v>0.53638019057899322</v>
      </c>
      <c r="AD177" s="68">
        <v>0.53665807490284345</v>
      </c>
      <c r="AE177" s="68">
        <v>0.53693596356937756</v>
      </c>
      <c r="AF177" s="68">
        <v>0.53721385667437416</v>
      </c>
      <c r="AG177" s="68">
        <v>0.53749175431644824</v>
      </c>
      <c r="AH177" s="68">
        <v>0.5377696565971587</v>
      </c>
      <c r="AI177" s="68">
        <v>0.53804756362111827</v>
      </c>
      <c r="AJ177" s="68">
        <v>0.5383254754961091</v>
      </c>
      <c r="AK177" s="68">
        <v>0.53860339233320353</v>
      </c>
      <c r="AL177" s="68">
        <v>0.53888131424689112</v>
      </c>
      <c r="AM177" s="68">
        <v>0.53998452615289094</v>
      </c>
      <c r="AN177" s="68">
        <v>0.54108774297378881</v>
      </c>
      <c r="AO177" s="68">
        <v>0.54219096481032103</v>
      </c>
      <c r="AP177" s="68">
        <v>0.54329419176599636</v>
      </c>
      <c r="AQ177" s="68">
        <v>0.54439742394719115</v>
      </c>
      <c r="AR177" s="68">
        <v>0.5455006614632496</v>
      </c>
      <c r="AS177" s="68">
        <v>0.54660390442658813</v>
      </c>
      <c r="AT177" s="68">
        <v>0.54770715295280437</v>
      </c>
      <c r="AU177" s="68">
        <v>0.54881040716078933</v>
      </c>
      <c r="AV177" s="68">
        <v>0.5499136671728464</v>
      </c>
    </row>
    <row r="178" spans="7:48" ht="14.1" customHeight="1">
      <c r="G178" s="19"/>
      <c r="H178" s="738"/>
      <c r="J178" s="736"/>
      <c r="K178" s="3" t="s">
        <v>45</v>
      </c>
      <c r="L178" s="33">
        <v>0.47425895065325047</v>
      </c>
      <c r="M178" s="33">
        <v>0.47428073106616092</v>
      </c>
      <c r="N178" s="33">
        <v>0.47428116519872338</v>
      </c>
      <c r="O178" s="33">
        <v>0.47696105309112152</v>
      </c>
      <c r="P178" s="33">
        <v>0.4796409847514122</v>
      </c>
      <c r="Q178" s="33">
        <v>0.48232096409972053</v>
      </c>
      <c r="R178" s="33">
        <v>0.4850009955387265</v>
      </c>
      <c r="S178" s="33">
        <v>0.49549671426422492</v>
      </c>
      <c r="T178" s="33">
        <v>0.50599254748051048</v>
      </c>
      <c r="U178" s="33">
        <v>0.51648850875619134</v>
      </c>
      <c r="V178" s="33">
        <v>0.51692872999773987</v>
      </c>
      <c r="W178" s="33">
        <v>0.5173689536758439</v>
      </c>
      <c r="X178" s="33">
        <v>0.5178091798341371</v>
      </c>
      <c r="Y178" s="33">
        <v>0.51824940851730217</v>
      </c>
      <c r="Z178" s="33">
        <v>0.51868963977110127</v>
      </c>
      <c r="AA178" s="33">
        <v>0.51912987364240848</v>
      </c>
      <c r="AB178" s="33">
        <v>0.51957011017924581</v>
      </c>
      <c r="AC178" s="33">
        <v>0.52017754991711396</v>
      </c>
      <c r="AD178" s="33">
        <v>0.5207849902126277</v>
      </c>
      <c r="AE178" s="33">
        <v>0.52139243106986477</v>
      </c>
      <c r="AF178" s="33">
        <v>0.52199987249294266</v>
      </c>
      <c r="AG178" s="33">
        <v>0.52260731448601871</v>
      </c>
      <c r="AH178" s="33">
        <v>0.52321475705329157</v>
      </c>
      <c r="AI178" s="33">
        <v>0.52382220019900083</v>
      </c>
      <c r="AJ178" s="33">
        <v>0.52442964392742841</v>
      </c>
      <c r="AK178" s="33">
        <v>0.5250370882428983</v>
      </c>
      <c r="AL178" s="33">
        <v>0.52564453314977699</v>
      </c>
      <c r="AM178" s="33">
        <v>0.52622511624638968</v>
      </c>
      <c r="AN178" s="33">
        <v>0.52680570007428318</v>
      </c>
      <c r="AO178" s="33">
        <v>0.52738628463966464</v>
      </c>
      <c r="AP178" s="33">
        <v>0.52796686994881237</v>
      </c>
      <c r="AQ178" s="33">
        <v>0.52854745600807529</v>
      </c>
      <c r="AR178" s="33">
        <v>0.52912804282387516</v>
      </c>
      <c r="AS178" s="33">
        <v>0.5297086304027071</v>
      </c>
      <c r="AT178" s="33">
        <v>0.53028921875114132</v>
      </c>
      <c r="AU178" s="33">
        <v>0.53086980787582294</v>
      </c>
      <c r="AV178" s="601">
        <v>0.53145039778347447</v>
      </c>
    </row>
    <row r="179" spans="7:48" ht="14.1" customHeight="1" thickBot="1">
      <c r="G179" s="19"/>
      <c r="H179" s="738"/>
      <c r="J179" s="736"/>
      <c r="K179" s="63" t="s">
        <v>46</v>
      </c>
      <c r="L179" s="64">
        <v>0.47425895065325047</v>
      </c>
      <c r="M179" s="64">
        <v>0.47427996924771687</v>
      </c>
      <c r="N179" s="64">
        <v>0.47427963584258387</v>
      </c>
      <c r="O179" s="64">
        <v>0.47515710024524527</v>
      </c>
      <c r="P179" s="64">
        <v>0.47603458257413789</v>
      </c>
      <c r="Q179" s="64">
        <v>0.47691208393150991</v>
      </c>
      <c r="R179" s="64">
        <v>0.47778960551186678</v>
      </c>
      <c r="S179" s="64">
        <v>0.49080308764836234</v>
      </c>
      <c r="T179" s="64">
        <v>0.50381661766767039</v>
      </c>
      <c r="U179" s="64">
        <v>0.51683019874698222</v>
      </c>
      <c r="V179" s="64">
        <v>0.51698036047746498</v>
      </c>
      <c r="W179" s="64">
        <v>0.51713052220794764</v>
      </c>
      <c r="X179" s="64">
        <v>0.51728068393843052</v>
      </c>
      <c r="Y179" s="64">
        <v>0.51743084566891318</v>
      </c>
      <c r="Z179" s="64">
        <v>0.51758100739939605</v>
      </c>
      <c r="AA179" s="64">
        <v>0.51773116912987882</v>
      </c>
      <c r="AB179" s="64">
        <v>0.5178813308603617</v>
      </c>
      <c r="AC179" s="64">
        <v>0.5178813308603617</v>
      </c>
      <c r="AD179" s="64">
        <v>0.5178813308603617</v>
      </c>
      <c r="AE179" s="64">
        <v>0.5178813308603617</v>
      </c>
      <c r="AF179" s="64">
        <v>0.5178813308603617</v>
      </c>
      <c r="AG179" s="64">
        <v>0.5178813308603617</v>
      </c>
      <c r="AH179" s="64">
        <v>0.5178813308603617</v>
      </c>
      <c r="AI179" s="64">
        <v>0.5178813308603617</v>
      </c>
      <c r="AJ179" s="64">
        <v>0.5178813308603617</v>
      </c>
      <c r="AK179" s="64">
        <v>0.5178813308603617</v>
      </c>
      <c r="AL179" s="64">
        <v>0.5178813308603617</v>
      </c>
      <c r="AM179" s="64">
        <v>0.5178813308603617</v>
      </c>
      <c r="AN179" s="64">
        <v>0.5178813308603617</v>
      </c>
      <c r="AO179" s="64">
        <v>0.5178813308603617</v>
      </c>
      <c r="AP179" s="64">
        <v>0.5178813308603617</v>
      </c>
      <c r="AQ179" s="64">
        <v>0.5178813308603617</v>
      </c>
      <c r="AR179" s="64">
        <v>0.5178813308603617</v>
      </c>
      <c r="AS179" s="64">
        <v>0.5178813308603617</v>
      </c>
      <c r="AT179" s="64">
        <v>0.5178813308603617</v>
      </c>
      <c r="AU179" s="64">
        <v>0.5178813308603617</v>
      </c>
      <c r="AV179" s="604">
        <v>0.5178813308603617</v>
      </c>
    </row>
    <row r="180" spans="7:48" ht="14.1" customHeight="1" thickTop="1">
      <c r="G180" s="19"/>
      <c r="H180" s="738"/>
      <c r="J180" s="736"/>
      <c r="K180" s="62" t="s">
        <v>47</v>
      </c>
      <c r="L180" s="68">
        <v>0.434807216211821</v>
      </c>
      <c r="M180" s="68">
        <v>0.43520428782211534</v>
      </c>
      <c r="N180" s="68">
        <v>0.43558191784445099</v>
      </c>
      <c r="O180" s="68">
        <v>0.43799325665159727</v>
      </c>
      <c r="P180" s="68">
        <v>0.44040464310825272</v>
      </c>
      <c r="Q180" s="68">
        <v>0.44281608172039233</v>
      </c>
      <c r="R180" s="68">
        <v>0.44522757758062598</v>
      </c>
      <c r="S180" s="68">
        <v>0.45977314094524557</v>
      </c>
      <c r="T180" s="68">
        <v>0.47431885029899296</v>
      </c>
      <c r="U180" s="68">
        <v>0.48886472375965645</v>
      </c>
      <c r="V180" s="68">
        <v>0.48924201973922499</v>
      </c>
      <c r="W180" s="68">
        <v>0.48961932791640406</v>
      </c>
      <c r="X180" s="68">
        <v>0.48999664879686772</v>
      </c>
      <c r="Y180" s="68">
        <v>0.49037398291463313</v>
      </c>
      <c r="Z180" s="68">
        <v>0.49075133083407474</v>
      </c>
      <c r="AA180" s="68">
        <v>0.49112869315211194</v>
      </c>
      <c r="AB180" s="68">
        <v>0.4915060705005907</v>
      </c>
      <c r="AC180" s="68">
        <v>0.49176083482573574</v>
      </c>
      <c r="AD180" s="68">
        <v>0.49201560304701181</v>
      </c>
      <c r="AE180" s="68">
        <v>0.49227037524972123</v>
      </c>
      <c r="AF180" s="68">
        <v>0.49252515152167459</v>
      </c>
      <c r="AG180" s="68">
        <v>0.49277993195328401</v>
      </c>
      <c r="AH180" s="68">
        <v>0.49303471663765996</v>
      </c>
      <c r="AI180" s="68">
        <v>0.49328950567071284</v>
      </c>
      <c r="AJ180" s="68">
        <v>0.49354429915125853</v>
      </c>
      <c r="AK180" s="68">
        <v>0.49379909718113019</v>
      </c>
      <c r="AL180" s="68">
        <v>0.49405389986529313</v>
      </c>
      <c r="AM180" s="68">
        <v>0.49506533991735507</v>
      </c>
      <c r="AN180" s="68">
        <v>0.49607678447546399</v>
      </c>
      <c r="AO180" s="68">
        <v>0.4970882336319763</v>
      </c>
      <c r="AP180" s="68">
        <v>0.49809968748179034</v>
      </c>
      <c r="AQ180" s="68">
        <v>0.49911114612243351</v>
      </c>
      <c r="AR180" s="68">
        <v>0.50012260965415423</v>
      </c>
      <c r="AS180" s="68">
        <v>0.50113407818001698</v>
      </c>
      <c r="AT180" s="68">
        <v>0.50214555180600362</v>
      </c>
      <c r="AU180" s="68">
        <v>0.50315703064111506</v>
      </c>
      <c r="AV180" s="68">
        <v>0.50416851479748082</v>
      </c>
    </row>
    <row r="181" spans="7:48" ht="14.1" customHeight="1">
      <c r="G181" s="19"/>
      <c r="H181" s="738"/>
      <c r="J181" s="736"/>
      <c r="K181" s="3" t="s">
        <v>48</v>
      </c>
      <c r="L181" s="33">
        <v>0.43480721621182061</v>
      </c>
      <c r="M181" s="33">
        <v>0.43482718479795751</v>
      </c>
      <c r="N181" s="33">
        <v>0.43482758281674161</v>
      </c>
      <c r="O181" s="33">
        <v>0.43728454138894862</v>
      </c>
      <c r="P181" s="33">
        <v>0.43974154008816962</v>
      </c>
      <c r="Q181" s="33">
        <v>0.4421985825084298</v>
      </c>
      <c r="R181" s="33">
        <v>0.44465567268616751</v>
      </c>
      <c r="S181" s="33">
        <v>0.45427829390373303</v>
      </c>
      <c r="T181" s="33">
        <v>0.46390102008804796</v>
      </c>
      <c r="U181" s="33">
        <v>0.47352386367900123</v>
      </c>
      <c r="V181" s="33">
        <v>0.47392746464908603</v>
      </c>
      <c r="W181" s="33">
        <v>0.47433106785303875</v>
      </c>
      <c r="X181" s="33">
        <v>0.47473467333086367</v>
      </c>
      <c r="Y181" s="33">
        <v>0.47513828112352624</v>
      </c>
      <c r="Z181" s="33">
        <v>0.4755418912729818</v>
      </c>
      <c r="AA181" s="33">
        <v>0.47594550382220541</v>
      </c>
      <c r="AB181" s="33">
        <v>0.47634911881522407</v>
      </c>
      <c r="AC181" s="33">
        <v>0.47690602803343712</v>
      </c>
      <c r="AD181" s="33">
        <v>0.47746293776290749</v>
      </c>
      <c r="AE181" s="33">
        <v>0.47801984800737379</v>
      </c>
      <c r="AF181" s="33">
        <v>0.47857675877061079</v>
      </c>
      <c r="AG181" s="33">
        <v>0.47913367005642998</v>
      </c>
      <c r="AH181" s="33">
        <v>0.47969058186868074</v>
      </c>
      <c r="AI181" s="33">
        <v>0.48024749421125007</v>
      </c>
      <c r="AJ181" s="33">
        <v>0.48080440708806377</v>
      </c>
      <c r="AK181" s="33">
        <v>0.481361320503086</v>
      </c>
      <c r="AL181" s="33">
        <v>0.48191823446032012</v>
      </c>
      <c r="AM181" s="33">
        <v>0.48245052113550052</v>
      </c>
      <c r="AN181" s="33">
        <v>0.48298280848112951</v>
      </c>
      <c r="AO181" s="33">
        <v>0.48351509650289765</v>
      </c>
      <c r="AP181" s="33">
        <v>0.4840473852065611</v>
      </c>
      <c r="AQ181" s="33">
        <v>0.48457967459794049</v>
      </c>
      <c r="AR181" s="33">
        <v>0.48511196468292367</v>
      </c>
      <c r="AS181" s="33">
        <v>0.48564425546746537</v>
      </c>
      <c r="AT181" s="33">
        <v>0.48617654695758905</v>
      </c>
      <c r="AU181" s="33">
        <v>0.48670883915938706</v>
      </c>
      <c r="AV181" s="33">
        <v>0.48724113207902287</v>
      </c>
    </row>
    <row r="182" spans="7:48" ht="14.1" customHeight="1" thickBot="1">
      <c r="G182" s="19"/>
      <c r="H182" s="738"/>
      <c r="J182" s="736"/>
      <c r="K182" s="63" t="s">
        <v>49</v>
      </c>
      <c r="L182" s="64">
        <v>0.43480721621182061</v>
      </c>
      <c r="M182" s="64">
        <v>0.43482648635218979</v>
      </c>
      <c r="N182" s="64">
        <v>0.43482618068171669</v>
      </c>
      <c r="O182" s="64">
        <v>0.4356306522762341</v>
      </c>
      <c r="P182" s="64">
        <v>0.43643514030577013</v>
      </c>
      <c r="Q182" s="64">
        <v>0.43723964578088131</v>
      </c>
      <c r="R182" s="64">
        <v>0.43804416979670679</v>
      </c>
      <c r="S182" s="64">
        <v>0.44997511160222914</v>
      </c>
      <c r="T182" s="64">
        <v>0.46190609730738108</v>
      </c>
      <c r="U182" s="64">
        <v>0.47383712982505632</v>
      </c>
      <c r="V182" s="64">
        <v>0.47397480019252702</v>
      </c>
      <c r="W182" s="64">
        <v>0.47411247055999783</v>
      </c>
      <c r="X182" s="64">
        <v>0.47425014092746881</v>
      </c>
      <c r="Y182" s="64">
        <v>0.47438781129493951</v>
      </c>
      <c r="Z182" s="64">
        <v>0.47452548166241049</v>
      </c>
      <c r="AA182" s="64">
        <v>0.4746631520298813</v>
      </c>
      <c r="AB182" s="64">
        <v>0.47480082239735222</v>
      </c>
      <c r="AC182" s="64">
        <v>0.47480082239735222</v>
      </c>
      <c r="AD182" s="64">
        <v>0.47480082239735222</v>
      </c>
      <c r="AE182" s="64">
        <v>0.47480082239735222</v>
      </c>
      <c r="AF182" s="64">
        <v>0.47480082239735222</v>
      </c>
      <c r="AG182" s="64">
        <v>0.47480082239735222</v>
      </c>
      <c r="AH182" s="64">
        <v>0.47480082239735222</v>
      </c>
      <c r="AI182" s="64">
        <v>0.47480082239735222</v>
      </c>
      <c r="AJ182" s="64">
        <v>0.47480082239735222</v>
      </c>
      <c r="AK182" s="64">
        <v>0.47480082239735222</v>
      </c>
      <c r="AL182" s="64">
        <v>0.47480082239735222</v>
      </c>
      <c r="AM182" s="64">
        <v>0.47480082239735222</v>
      </c>
      <c r="AN182" s="64">
        <v>0.47480082239735222</v>
      </c>
      <c r="AO182" s="64">
        <v>0.47480082239735222</v>
      </c>
      <c r="AP182" s="64">
        <v>0.47480082239735222</v>
      </c>
      <c r="AQ182" s="64">
        <v>0.47480082239735222</v>
      </c>
      <c r="AR182" s="64">
        <v>0.47480082239735222</v>
      </c>
      <c r="AS182" s="64">
        <v>0.47480082239735222</v>
      </c>
      <c r="AT182" s="64">
        <v>0.47480082239735222</v>
      </c>
      <c r="AU182" s="64">
        <v>0.47480082239735222</v>
      </c>
      <c r="AV182" s="64">
        <v>0.47480082239735222</v>
      </c>
    </row>
    <row r="183" spans="7:48" ht="14.1" customHeight="1" thickTop="1">
      <c r="G183" s="19"/>
      <c r="H183" s="738"/>
      <c r="J183" s="736"/>
      <c r="K183" s="62" t="s">
        <v>50</v>
      </c>
      <c r="L183" s="68">
        <v>0.39740244508359729</v>
      </c>
      <c r="M183" s="68">
        <v>0.39776535816994985</v>
      </c>
      <c r="N183" s="68">
        <v>0.3981105021524271</v>
      </c>
      <c r="O183" s="68">
        <v>0.40031440287476011</v>
      </c>
      <c r="P183" s="68">
        <v>0.40251834714750079</v>
      </c>
      <c r="Q183" s="68">
        <v>0.40472233908899247</v>
      </c>
      <c r="R183" s="68">
        <v>0.40692638335374764</v>
      </c>
      <c r="S183" s="68">
        <v>0.42022064856070351</v>
      </c>
      <c r="T183" s="68">
        <v>0.43351504719791129</v>
      </c>
      <c r="U183" s="68">
        <v>0.44680959582455654</v>
      </c>
      <c r="V183" s="68">
        <v>0.44715443450066467</v>
      </c>
      <c r="W183" s="68">
        <v>0.44749928432507036</v>
      </c>
      <c r="X183" s="68">
        <v>0.44784414575994674</v>
      </c>
      <c r="Y183" s="68">
        <v>0.44818901929337113</v>
      </c>
      <c r="Z183" s="68">
        <v>0.44853390544116734</v>
      </c>
      <c r="AA183" s="68">
        <v>0.44887880474890418</v>
      </c>
      <c r="AB183" s="68">
        <v>0.449223717794072</v>
      </c>
      <c r="AC183" s="68">
        <v>0.4494565657366954</v>
      </c>
      <c r="AD183" s="68">
        <v>0.44968941724028089</v>
      </c>
      <c r="AE183" s="68">
        <v>0.44992227238279225</v>
      </c>
      <c r="AF183" s="68">
        <v>0.45015513124448675</v>
      </c>
      <c r="AG183" s="68">
        <v>0.450387993907998</v>
      </c>
      <c r="AH183" s="68">
        <v>0.45062086045842698</v>
      </c>
      <c r="AI183" s="68">
        <v>0.45085373098343307</v>
      </c>
      <c r="AJ183" s="68">
        <v>0.45108660557333147</v>
      </c>
      <c r="AK183" s="68">
        <v>0.45131948432119517</v>
      </c>
      <c r="AL183" s="68">
        <v>0.4515523673229595</v>
      </c>
      <c r="AM183" s="68">
        <v>0.45247679712715372</v>
      </c>
      <c r="AN183" s="68">
        <v>0.4534012310497571</v>
      </c>
      <c r="AO183" s="68">
        <v>0.4543256691751813</v>
      </c>
      <c r="AP183" s="68">
        <v>0.45525011159016066</v>
      </c>
      <c r="AQ183" s="68">
        <v>0.45617455838383281</v>
      </c>
      <c r="AR183" s="68">
        <v>0.45709900964782202</v>
      </c>
      <c r="AS183" s="68">
        <v>0.45802346547632689</v>
      </c>
      <c r="AT183" s="68">
        <v>0.4589479259662117</v>
      </c>
      <c r="AU183" s="68">
        <v>0.45987239121710072</v>
      </c>
      <c r="AV183" s="68">
        <v>0.46079686133147718</v>
      </c>
    </row>
    <row r="184" spans="7:48" ht="14.1" customHeight="1">
      <c r="G184" s="19"/>
      <c r="H184" s="738"/>
      <c r="J184" s="736"/>
      <c r="K184" s="3" t="s">
        <v>51</v>
      </c>
      <c r="L184" s="33">
        <v>0.39740244508359729</v>
      </c>
      <c r="M184" s="33">
        <v>0.39742069585005002</v>
      </c>
      <c r="N184" s="33">
        <v>0.39742105962882851</v>
      </c>
      <c r="O184" s="33">
        <v>0.39966665562553461</v>
      </c>
      <c r="P184" s="33">
        <v>0.40191228829728393</v>
      </c>
      <c r="Q184" s="33">
        <v>0.4041579609289217</v>
      </c>
      <c r="R184" s="33">
        <v>0.40640367720964737</v>
      </c>
      <c r="S184" s="33">
        <v>0.41519850180637369</v>
      </c>
      <c r="T184" s="33">
        <v>0.42399342233996884</v>
      </c>
      <c r="U184" s="33">
        <v>0.43278845018016654</v>
      </c>
      <c r="V184" s="33">
        <v>0.43315733093092129</v>
      </c>
      <c r="W184" s="33">
        <v>0.43352621372337308</v>
      </c>
      <c r="X184" s="33">
        <v>0.43389509859408465</v>
      </c>
      <c r="Y184" s="33">
        <v>0.43426398558049734</v>
      </c>
      <c r="Z184" s="33">
        <v>0.43463287472095735</v>
      </c>
      <c r="AA184" s="33">
        <v>0.43500176605474272</v>
      </c>
      <c r="AB184" s="33">
        <v>0.43537065962209315</v>
      </c>
      <c r="AC184" s="33">
        <v>0.43587966010956353</v>
      </c>
      <c r="AD184" s="33">
        <v>0.43638866106430974</v>
      </c>
      <c r="AE184" s="33">
        <v>0.43689766248974876</v>
      </c>
      <c r="AF184" s="33">
        <v>0.43740666438933068</v>
      </c>
      <c r="AG184" s="33">
        <v>0.43791566676653909</v>
      </c>
      <c r="AH184" s="33">
        <v>0.43842466962489224</v>
      </c>
      <c r="AI184" s="33">
        <v>0.43893367296794278</v>
      </c>
      <c r="AJ184" s="33">
        <v>0.43944267679927856</v>
      </c>
      <c r="AK184" s="33">
        <v>0.43995168112252303</v>
      </c>
      <c r="AL184" s="33">
        <v>0.44046068594133492</v>
      </c>
      <c r="AM184" s="33">
        <v>0.44094718206723882</v>
      </c>
      <c r="AN184" s="33">
        <v>0.44143367880591522</v>
      </c>
      <c r="AO184" s="33">
        <v>0.44192017616256518</v>
      </c>
      <c r="AP184" s="33">
        <v>0.44240667414244966</v>
      </c>
      <c r="AQ184" s="33">
        <v>0.44289317275088858</v>
      </c>
      <c r="AR184" s="33">
        <v>0.44337967199326306</v>
      </c>
      <c r="AS184" s="33">
        <v>0.44386617187501598</v>
      </c>
      <c r="AT184" s="33">
        <v>0.44435267240165227</v>
      </c>
      <c r="AU184" s="33">
        <v>0.44483917357874048</v>
      </c>
      <c r="AV184" s="601">
        <v>0.44532567541191365</v>
      </c>
    </row>
    <row r="185" spans="7:48" ht="14.1" customHeight="1" thickBot="1">
      <c r="G185" s="19"/>
      <c r="H185" s="738"/>
      <c r="J185" s="736"/>
      <c r="K185" s="63" t="s">
        <v>52</v>
      </c>
      <c r="L185" s="67">
        <v>0.39740244508359729</v>
      </c>
      <c r="M185" s="67">
        <v>0.39742005748885095</v>
      </c>
      <c r="N185" s="67">
        <v>0.39741977811401824</v>
      </c>
      <c r="O185" s="67">
        <v>0.39815504415087649</v>
      </c>
      <c r="P185" s="67">
        <v>0.39889032520891304</v>
      </c>
      <c r="Q185" s="67">
        <v>0.3996256222117498</v>
      </c>
      <c r="R185" s="67">
        <v>0.40036093616031532</v>
      </c>
      <c r="S185" s="67">
        <v>0.41126550551630048</v>
      </c>
      <c r="T185" s="67">
        <v>0.42217011499540125</v>
      </c>
      <c r="U185" s="67">
        <v>0.43307476725992622</v>
      </c>
      <c r="V185" s="67">
        <v>0.4332005943819438</v>
      </c>
      <c r="W185" s="67">
        <v>0.4333264215039615</v>
      </c>
      <c r="X185" s="67">
        <v>0.43345224862597925</v>
      </c>
      <c r="Y185" s="67">
        <v>0.43357807574799684</v>
      </c>
      <c r="Z185" s="67">
        <v>0.43370390287001465</v>
      </c>
      <c r="AA185" s="67">
        <v>0.43382972999203245</v>
      </c>
      <c r="AB185" s="67">
        <v>0.43395555711405026</v>
      </c>
      <c r="AC185" s="67">
        <v>0.43395555711405026</v>
      </c>
      <c r="AD185" s="67">
        <v>0.43395555711405026</v>
      </c>
      <c r="AE185" s="67">
        <v>0.43395555711405026</v>
      </c>
      <c r="AF185" s="67">
        <v>0.43395555711405026</v>
      </c>
      <c r="AG185" s="67">
        <v>0.43395555711405026</v>
      </c>
      <c r="AH185" s="67">
        <v>0.43395555711405026</v>
      </c>
      <c r="AI185" s="67">
        <v>0.43395555711405026</v>
      </c>
      <c r="AJ185" s="67">
        <v>0.43395555711405026</v>
      </c>
      <c r="AK185" s="67">
        <v>0.43395555711405026</v>
      </c>
      <c r="AL185" s="67">
        <v>0.43395555711405026</v>
      </c>
      <c r="AM185" s="67">
        <v>0.43395555711405026</v>
      </c>
      <c r="AN185" s="67">
        <v>0.43395555711405026</v>
      </c>
      <c r="AO185" s="67">
        <v>0.43395555711405026</v>
      </c>
      <c r="AP185" s="67">
        <v>0.43395555711405026</v>
      </c>
      <c r="AQ185" s="67">
        <v>0.43395555711405026</v>
      </c>
      <c r="AR185" s="67">
        <v>0.43395555711405026</v>
      </c>
      <c r="AS185" s="67">
        <v>0.43395555711405026</v>
      </c>
      <c r="AT185" s="67">
        <v>0.43395555711405026</v>
      </c>
      <c r="AU185" s="67">
        <v>0.43395555711405026</v>
      </c>
      <c r="AV185" s="602">
        <v>0.43395555711405026</v>
      </c>
    </row>
    <row r="186" spans="7:48" ht="14.1" customHeight="1" thickTop="1">
      <c r="G186" s="19"/>
      <c r="H186" s="738"/>
      <c r="J186" s="736"/>
      <c r="K186" s="62" t="s">
        <v>53</v>
      </c>
      <c r="L186" s="68">
        <v>0.33754788847036948</v>
      </c>
      <c r="M186" s="68">
        <v>0.33785614159641453</v>
      </c>
      <c r="N186" s="68">
        <v>0.33814930190266007</v>
      </c>
      <c r="O186" s="68">
        <v>0.3400212632970227</v>
      </c>
      <c r="P186" s="68">
        <v>0.34189326168247164</v>
      </c>
      <c r="Q186" s="68">
        <v>0.34376530055706828</v>
      </c>
      <c r="R186" s="68">
        <v>0.34563738387428805</v>
      </c>
      <c r="S186" s="68">
        <v>0.35692934044095947</v>
      </c>
      <c r="T186" s="68">
        <v>0.36822141034135675</v>
      </c>
      <c r="U186" s="68">
        <v>0.3795136076406127</v>
      </c>
      <c r="V186" s="68">
        <v>0.37980650862404458</v>
      </c>
      <c r="W186" s="68">
        <v>0.3800994190766791</v>
      </c>
      <c r="X186" s="68">
        <v>0.38039233939107947</v>
      </c>
      <c r="Y186" s="68">
        <v>0.38068526998181162</v>
      </c>
      <c r="Z186" s="68">
        <v>0.38097821128700876</v>
      </c>
      <c r="AA186" s="68">
        <v>0.38127116377006898</v>
      </c>
      <c r="AB186" s="68">
        <v>0.38156412792150446</v>
      </c>
      <c r="AC186" s="68">
        <v>0.38176190559584827</v>
      </c>
      <c r="AD186" s="68">
        <v>0.3819596862948218</v>
      </c>
      <c r="AE186" s="68">
        <v>0.38215747008464646</v>
      </c>
      <c r="AF186" s="68">
        <v>0.38235525703349121</v>
      </c>
      <c r="AG186" s="68">
        <v>0.38255304721154443</v>
      </c>
      <c r="AH186" s="68">
        <v>0.38275084069108906</v>
      </c>
      <c r="AI186" s="68">
        <v>0.38294863754658215</v>
      </c>
      <c r="AJ186" s="68">
        <v>0.38314643785473596</v>
      </c>
      <c r="AK186" s="68">
        <v>0.38334424169460535</v>
      </c>
      <c r="AL186" s="68">
        <v>0.38354204914767637</v>
      </c>
      <c r="AM186" s="68">
        <v>0.38432724645158123</v>
      </c>
      <c r="AN186" s="68">
        <v>0.38511244725360316</v>
      </c>
      <c r="AO186" s="68">
        <v>0.38589765162544037</v>
      </c>
      <c r="AP186" s="68">
        <v>0.38668285964076377</v>
      </c>
      <c r="AQ186" s="68">
        <v>0.38746807137528544</v>
      </c>
      <c r="AR186" s="68">
        <v>0.38825328690682964</v>
      </c>
      <c r="AS186" s="68">
        <v>0.38903850631540754</v>
      </c>
      <c r="AT186" s="68">
        <v>0.38982372968329415</v>
      </c>
      <c r="AU186" s="68">
        <v>0.39060895709510873</v>
      </c>
      <c r="AV186" s="603">
        <v>0.39139418863789938</v>
      </c>
    </row>
    <row r="187" spans="7:48" ht="14.1" customHeight="1">
      <c r="G187" s="19"/>
      <c r="H187" s="738"/>
      <c r="J187" s="736"/>
      <c r="K187" s="3" t="s">
        <v>54</v>
      </c>
      <c r="L187" s="33">
        <v>0.33754788847036948</v>
      </c>
      <c r="M187" s="33">
        <v>0.33756339040739497</v>
      </c>
      <c r="N187" s="33">
        <v>0.33756369939582748</v>
      </c>
      <c r="O187" s="33">
        <v>0.33947107615312494</v>
      </c>
      <c r="P187" s="33">
        <v>0.34137848406167359</v>
      </c>
      <c r="Q187" s="33">
        <v>0.34328592591157364</v>
      </c>
      <c r="R187" s="33">
        <v>0.34519340483637739</v>
      </c>
      <c r="S187" s="33">
        <v>0.35266360163264449</v>
      </c>
      <c r="T187" s="33">
        <v>0.3601338799163003</v>
      </c>
      <c r="U187" s="33">
        <v>0.36760424934463215</v>
      </c>
      <c r="V187" s="33">
        <v>0.36791757131850283</v>
      </c>
      <c r="W187" s="33">
        <v>0.36823089502656137</v>
      </c>
      <c r="X187" s="33">
        <v>0.36854422049986374</v>
      </c>
      <c r="Y187" s="33">
        <v>0.36885754777021212</v>
      </c>
      <c r="Z187" s="33">
        <v>0.36917087687017713</v>
      </c>
      <c r="AA187" s="33">
        <v>0.36948420783312091</v>
      </c>
      <c r="AB187" s="33">
        <v>0.36979754069322257</v>
      </c>
      <c r="AC187" s="33">
        <v>0.37022987834464255</v>
      </c>
      <c r="AD187" s="33">
        <v>0.37066221639295993</v>
      </c>
      <c r="AE187" s="33">
        <v>0.37109455484107701</v>
      </c>
      <c r="AF187" s="33">
        <v>0.3715268936919241</v>
      </c>
      <c r="AG187" s="33">
        <v>0.37195923294846028</v>
      </c>
      <c r="AH187" s="33">
        <v>0.37239157261367389</v>
      </c>
      <c r="AI187" s="33">
        <v>0.37282391269058229</v>
      </c>
      <c r="AJ187" s="33">
        <v>0.37325625318223327</v>
      </c>
      <c r="AK187" s="33">
        <v>0.37368859409170424</v>
      </c>
      <c r="AL187" s="33">
        <v>0.37412093542210306</v>
      </c>
      <c r="AM187" s="33">
        <v>0.37453415819433178</v>
      </c>
      <c r="AN187" s="33">
        <v>0.37494738148704038</v>
      </c>
      <c r="AO187" s="33">
        <v>0.37536060530464688</v>
      </c>
      <c r="AP187" s="33">
        <v>0.37577382965161976</v>
      </c>
      <c r="AQ187" s="33">
        <v>0.3761870545324778</v>
      </c>
      <c r="AR187" s="33">
        <v>0.37660027995179146</v>
      </c>
      <c r="AS187" s="33">
        <v>0.37701350591418392</v>
      </c>
      <c r="AT187" s="33">
        <v>0.37742673242433089</v>
      </c>
      <c r="AU187" s="33">
        <v>0.37783995948696247</v>
      </c>
      <c r="AV187" s="601">
        <v>0.37825318710686295</v>
      </c>
    </row>
    <row r="188" spans="7:48" ht="14.1" customHeight="1" thickBot="1">
      <c r="G188" s="19"/>
      <c r="H188" s="738"/>
      <c r="J188" s="736"/>
      <c r="K188" s="63" t="s">
        <v>55</v>
      </c>
      <c r="L188" s="67">
        <v>0.33754788847036948</v>
      </c>
      <c r="M188" s="67">
        <v>0.33756284819262633</v>
      </c>
      <c r="N188" s="67">
        <v>0.33756261089568457</v>
      </c>
      <c r="O188" s="67">
        <v>0.33818713523184785</v>
      </c>
      <c r="P188" s="67">
        <v>0.33881167232678255</v>
      </c>
      <c r="Q188" s="67">
        <v>0.33943622296500009</v>
      </c>
      <c r="R188" s="67">
        <v>0.34006078799667444</v>
      </c>
      <c r="S188" s="67">
        <v>0.34932297147422481</v>
      </c>
      <c r="T188" s="67">
        <v>0.35858518903176934</v>
      </c>
      <c r="U188" s="67">
        <v>0.36784744293063421</v>
      </c>
      <c r="V188" s="67">
        <v>0.36795431866800016</v>
      </c>
      <c r="W188" s="67">
        <v>0.36806119440536622</v>
      </c>
      <c r="X188" s="67">
        <v>0.36816807014273228</v>
      </c>
      <c r="Y188" s="67">
        <v>0.36827494588009835</v>
      </c>
      <c r="Z188" s="67">
        <v>0.36838182161746441</v>
      </c>
      <c r="AA188" s="67">
        <v>0.36848869735483047</v>
      </c>
      <c r="AB188" s="67">
        <v>0.36859557309219665</v>
      </c>
      <c r="AC188" s="67">
        <v>0.36859557309219665</v>
      </c>
      <c r="AD188" s="67">
        <v>0.36859557309219665</v>
      </c>
      <c r="AE188" s="67">
        <v>0.36859557309219665</v>
      </c>
      <c r="AF188" s="67">
        <v>0.36859557309219665</v>
      </c>
      <c r="AG188" s="67">
        <v>0.36859557309219665</v>
      </c>
      <c r="AH188" s="67">
        <v>0.36859557309219665</v>
      </c>
      <c r="AI188" s="67">
        <v>0.36859557309219665</v>
      </c>
      <c r="AJ188" s="67">
        <v>0.36859557309219665</v>
      </c>
      <c r="AK188" s="67">
        <v>0.36859557309219665</v>
      </c>
      <c r="AL188" s="67">
        <v>0.36859557309219665</v>
      </c>
      <c r="AM188" s="67">
        <v>0.36859557309219665</v>
      </c>
      <c r="AN188" s="67">
        <v>0.36859557309219665</v>
      </c>
      <c r="AO188" s="67">
        <v>0.36859557309219665</v>
      </c>
      <c r="AP188" s="67">
        <v>0.36859557309219665</v>
      </c>
      <c r="AQ188" s="67">
        <v>0.36859557309219665</v>
      </c>
      <c r="AR188" s="67">
        <v>0.36859557309219665</v>
      </c>
      <c r="AS188" s="67">
        <v>0.36859557309219665</v>
      </c>
      <c r="AT188" s="67">
        <v>0.36859557309219665</v>
      </c>
      <c r="AU188" s="67">
        <v>0.36859557309219665</v>
      </c>
      <c r="AV188" s="602">
        <v>0.36859557309219665</v>
      </c>
    </row>
    <row r="189" spans="7:48" ht="14.1" customHeight="1" thickTop="1">
      <c r="G189" s="19"/>
      <c r="H189" s="738"/>
      <c r="J189" s="736"/>
      <c r="K189" s="62" t="s">
        <v>56</v>
      </c>
      <c r="L189" s="68">
        <v>0.46954546363361682</v>
      </c>
      <c r="M189" s="68">
        <v>0.4697869613325239</v>
      </c>
      <c r="N189" s="68">
        <v>0.4699857273557036</v>
      </c>
      <c r="O189" s="68">
        <v>0.47249567174526308</v>
      </c>
      <c r="P189" s="68">
        <v>0.47499901196029271</v>
      </c>
      <c r="Q189" s="68">
        <v>0.47749512347713363</v>
      </c>
      <c r="R189" s="68">
        <v>0.47998330046510085</v>
      </c>
      <c r="S189" s="68">
        <v>0.49540992608829898</v>
      </c>
      <c r="T189" s="68">
        <v>0.51079976152599682</v>
      </c>
      <c r="U189" s="68">
        <v>0.52614824098072011</v>
      </c>
      <c r="V189" s="68">
        <v>0.5264883188182089</v>
      </c>
      <c r="W189" s="68">
        <v>0.5268265076865285</v>
      </c>
      <c r="X189" s="68">
        <v>0.52716272927505159</v>
      </c>
      <c r="Y189" s="68">
        <v>0.52749690088381596</v>
      </c>
      <c r="Z189" s="68">
        <v>0.52782893511162632</v>
      </c>
      <c r="AA189" s="68">
        <v>0.52815873951717418</v>
      </c>
      <c r="AB189" s="68">
        <v>0.52848621625041747</v>
      </c>
      <c r="AC189" s="68">
        <v>0.52871333575243207</v>
      </c>
      <c r="AD189" s="68">
        <v>0.52893973230277258</v>
      </c>
      <c r="AE189" s="68">
        <v>0.52916539007306918</v>
      </c>
      <c r="AF189" s="68">
        <v>0.52939029276949146</v>
      </c>
      <c r="AG189" s="68">
        <v>0.52961442361551159</v>
      </c>
      <c r="AH189" s="68">
        <v>0.52983776533389759</v>
      </c>
      <c r="AI189" s="68">
        <v>0.53006030012789163</v>
      </c>
      <c r="AJ189" s="68">
        <v>0.53028200966153594</v>
      </c>
      <c r="AK189" s="68">
        <v>0.53050287503909499</v>
      </c>
      <c r="AL189" s="68">
        <v>0.53072287678353014</v>
      </c>
      <c r="AM189" s="68">
        <v>0.53175136589430028</v>
      </c>
      <c r="AN189" s="68">
        <v>0.53277883379843349</v>
      </c>
      <c r="AO189" s="68">
        <v>0.53380525956509683</v>
      </c>
      <c r="AP189" s="68">
        <v>0.53483062168751971</v>
      </c>
      <c r="AQ189" s="68">
        <v>0.53585489806304687</v>
      </c>
      <c r="AR189" s="68">
        <v>0.53687806597235777</v>
      </c>
      <c r="AS189" s="68">
        <v>0.53790010205780758</v>
      </c>
      <c r="AT189" s="68">
        <v>0.53892098230085284</v>
      </c>
      <c r="AU189" s="68">
        <v>0.53994068199850798</v>
      </c>
      <c r="AV189" s="603">
        <v>0.54095917573879082</v>
      </c>
    </row>
    <row r="190" spans="7:48" ht="14.1" customHeight="1">
      <c r="G190" s="19"/>
      <c r="H190" s="738"/>
      <c r="J190" s="736"/>
      <c r="K190" s="3" t="s">
        <v>57</v>
      </c>
      <c r="L190" s="33">
        <v>0.46954546363361682</v>
      </c>
      <c r="M190" s="33">
        <v>0.46959096970972547</v>
      </c>
      <c r="N190" s="33">
        <v>0.46961800556057925</v>
      </c>
      <c r="O190" s="33">
        <v>0.47219804981520674</v>
      </c>
      <c r="P190" s="33">
        <v>0.47477302656086307</v>
      </c>
      <c r="Q190" s="33">
        <v>0.47734248191988093</v>
      </c>
      <c r="R190" s="33">
        <v>0.47990590614373108</v>
      </c>
      <c r="S190" s="33">
        <v>0.49013838810485855</v>
      </c>
      <c r="T190" s="33">
        <v>0.50035262985874218</v>
      </c>
      <c r="U190" s="33">
        <v>0.5105464697099642</v>
      </c>
      <c r="V190" s="33">
        <v>0.5109874953966641</v>
      </c>
      <c r="W190" s="33">
        <v>0.51142860319674954</v>
      </c>
      <c r="X190" s="33">
        <v>0.5118697945807168</v>
      </c>
      <c r="Y190" s="33">
        <v>0.51231107105438545</v>
      </c>
      <c r="Z190" s="33">
        <v>0.51275243415996397</v>
      </c>
      <c r="AA190" s="33">
        <v>0.51319388547715672</v>
      </c>
      <c r="AB190" s="33">
        <v>0.51363542662431083</v>
      </c>
      <c r="AC190" s="33">
        <v>0.51422182740535527</v>
      </c>
      <c r="AD190" s="33">
        <v>0.51480812716202085</v>
      </c>
      <c r="AE190" s="33">
        <v>0.51539432515562678</v>
      </c>
      <c r="AF190" s="33">
        <v>0.51598042064027372</v>
      </c>
      <c r="AG190" s="33">
        <v>0.51656641286275373</v>
      </c>
      <c r="AH190" s="33">
        <v>0.51715230106246279</v>
      </c>
      <c r="AI190" s="33">
        <v>0.51773808447130787</v>
      </c>
      <c r="AJ190" s="33">
        <v>0.51832376231361565</v>
      </c>
      <c r="AK190" s="33">
        <v>0.51890933380603832</v>
      </c>
      <c r="AL190" s="33">
        <v>0.51949479815745814</v>
      </c>
      <c r="AM190" s="33">
        <v>0.52005104793293677</v>
      </c>
      <c r="AN190" s="33">
        <v>0.52060716064101309</v>
      </c>
      <c r="AO190" s="33">
        <v>0.52116313511821299</v>
      </c>
      <c r="AP190" s="33">
        <v>0.52171897018785751</v>
      </c>
      <c r="AQ190" s="33">
        <v>0.52227466465987382</v>
      </c>
      <c r="AR190" s="33">
        <v>0.52283021733060553</v>
      </c>
      <c r="AS190" s="33">
        <v>0.52338562698261704</v>
      </c>
      <c r="AT190" s="33">
        <v>0.52394089238449648</v>
      </c>
      <c r="AU190" s="33">
        <v>0.52449601229065446</v>
      </c>
      <c r="AV190" s="601">
        <v>0.52505098544112005</v>
      </c>
    </row>
    <row r="191" spans="7:48" ht="14.1" customHeight="1" thickBot="1">
      <c r="G191" s="19"/>
      <c r="H191" s="738"/>
      <c r="J191" s="736"/>
      <c r="K191" s="63" t="s">
        <v>58</v>
      </c>
      <c r="L191" s="67">
        <v>0.46954546363361682</v>
      </c>
      <c r="M191" s="67">
        <v>0.46954347314667066</v>
      </c>
      <c r="N191" s="67">
        <v>0.46952265797445292</v>
      </c>
      <c r="O191" s="67">
        <v>0.47046430237160003</v>
      </c>
      <c r="P191" s="67">
        <v>0.47140917089238543</v>
      </c>
      <c r="Q191" s="67">
        <v>0.4723574617816601</v>
      </c>
      <c r="R191" s="67">
        <v>0.47330938987726506</v>
      </c>
      <c r="S191" s="67">
        <v>0.48606234593334929</v>
      </c>
      <c r="T191" s="67">
        <v>0.49880185222617102</v>
      </c>
      <c r="U191" s="67">
        <v>0.51152701631705677</v>
      </c>
      <c r="V191" s="67">
        <v>0.51167563724157916</v>
      </c>
      <c r="W191" s="67">
        <v>0.51182425816610133</v>
      </c>
      <c r="X191" s="67">
        <v>0.51197287909062383</v>
      </c>
      <c r="Y191" s="67">
        <v>0.51212150001514622</v>
      </c>
      <c r="Z191" s="67">
        <v>0.51227012093966862</v>
      </c>
      <c r="AA191" s="67">
        <v>0.5124187418641909</v>
      </c>
      <c r="AB191" s="67">
        <v>0.51256736278871362</v>
      </c>
      <c r="AC191" s="67">
        <v>0.51256736278871362</v>
      </c>
      <c r="AD191" s="67">
        <v>0.51256736278871362</v>
      </c>
      <c r="AE191" s="67">
        <v>0.51256736278871362</v>
      </c>
      <c r="AF191" s="67">
        <v>0.51256736278871362</v>
      </c>
      <c r="AG191" s="67">
        <v>0.51256736278871362</v>
      </c>
      <c r="AH191" s="67">
        <v>0.51256736278871362</v>
      </c>
      <c r="AI191" s="67">
        <v>0.51256736278871362</v>
      </c>
      <c r="AJ191" s="67">
        <v>0.51256736278871362</v>
      </c>
      <c r="AK191" s="67">
        <v>0.51256736278871362</v>
      </c>
      <c r="AL191" s="67">
        <v>0.51256736278871362</v>
      </c>
      <c r="AM191" s="67">
        <v>0.51256736278871362</v>
      </c>
      <c r="AN191" s="67">
        <v>0.51256736278871362</v>
      </c>
      <c r="AO191" s="67">
        <v>0.51256736278871362</v>
      </c>
      <c r="AP191" s="67">
        <v>0.51256736278871362</v>
      </c>
      <c r="AQ191" s="67">
        <v>0.51256736278871362</v>
      </c>
      <c r="AR191" s="67">
        <v>0.51256736278871362</v>
      </c>
      <c r="AS191" s="67">
        <v>0.51256736278871362</v>
      </c>
      <c r="AT191" s="67">
        <v>0.51256736278871362</v>
      </c>
      <c r="AU191" s="67">
        <v>0.51256736278871362</v>
      </c>
      <c r="AV191" s="602">
        <v>0.51256736278871362</v>
      </c>
    </row>
    <row r="192" spans="7:48" ht="14.1" customHeight="1" thickTop="1">
      <c r="G192" s="19"/>
      <c r="H192" s="738"/>
      <c r="J192" s="736"/>
      <c r="K192" s="62" t="s">
        <v>103</v>
      </c>
      <c r="L192" s="68">
        <v>0.44144156480848457</v>
      </c>
      <c r="M192" s="68">
        <v>0.44166860804574298</v>
      </c>
      <c r="N192" s="68">
        <v>0.44185547724393348</v>
      </c>
      <c r="O192" s="68">
        <v>0.4442151928939051</v>
      </c>
      <c r="P192" s="68">
        <v>0.44656869965173629</v>
      </c>
      <c r="Q192" s="68">
        <v>0.44891541037364097</v>
      </c>
      <c r="R192" s="68">
        <v>0.45125466147531013</v>
      </c>
      <c r="S192" s="68">
        <v>0.46575795089508193</v>
      </c>
      <c r="T192" s="68">
        <v>0.48022665214754146</v>
      </c>
      <c r="U192" s="68">
        <v>0.49465647271377916</v>
      </c>
      <c r="V192" s="68">
        <v>0.49497619573181439</v>
      </c>
      <c r="W192" s="68">
        <v>0.49529414284193335</v>
      </c>
      <c r="X192" s="68">
        <v>0.49561024042066715</v>
      </c>
      <c r="Y192" s="68">
        <v>0.49592441071792853</v>
      </c>
      <c r="Z192" s="68">
        <v>0.49623657156378215</v>
      </c>
      <c r="AA192" s="68">
        <v>0.49654663604984728</v>
      </c>
      <c r="AB192" s="68">
        <v>0.49685451218274113</v>
      </c>
      <c r="AC192" s="68">
        <v>0.49706803780727155</v>
      </c>
      <c r="AD192" s="68">
        <v>0.49728088375125351</v>
      </c>
      <c r="AE192" s="68">
        <v>0.49749303513369914</v>
      </c>
      <c r="AF192" s="68">
        <v>0.49770447663601924</v>
      </c>
      <c r="AG192" s="68">
        <v>0.49791519248581856</v>
      </c>
      <c r="AH192" s="68">
        <v>0.4981251664399664</v>
      </c>
      <c r="AI192" s="68">
        <v>0.49833438176690176</v>
      </c>
      <c r="AJ192" s="68">
        <v>0.4985428212281362</v>
      </c>
      <c r="AK192" s="68">
        <v>0.49875046705890874</v>
      </c>
      <c r="AL192" s="68">
        <v>0.49895730094794793</v>
      </c>
      <c r="AM192" s="68">
        <v>0.49992423147461801</v>
      </c>
      <c r="AN192" s="68">
        <v>0.50089020191735467</v>
      </c>
      <c r="AO192" s="68">
        <v>0.50185519259810618</v>
      </c>
      <c r="AP192" s="68">
        <v>0.50281918329735587</v>
      </c>
      <c r="AQ192" s="68">
        <v>0.5037821532353679</v>
      </c>
      <c r="AR192" s="68">
        <v>0.50474408105265034</v>
      </c>
      <c r="AS192" s="68">
        <v>0.50570494478959371</v>
      </c>
      <c r="AT192" s="68">
        <v>0.50666472186524569</v>
      </c>
      <c r="AU192" s="68">
        <v>0.50762338905517901</v>
      </c>
      <c r="AV192" s="603">
        <v>0.50858092246840558</v>
      </c>
    </row>
    <row r="193" spans="7:77" ht="14.1" customHeight="1">
      <c r="G193" s="19"/>
      <c r="H193" s="738"/>
      <c r="J193" s="736"/>
      <c r="K193" s="3" t="s">
        <v>104</v>
      </c>
      <c r="L193" s="33">
        <v>0.44144156480848457</v>
      </c>
      <c r="M193" s="33">
        <v>0.44148434719060031</v>
      </c>
      <c r="N193" s="33">
        <v>0.44150976485349169</v>
      </c>
      <c r="O193" s="33">
        <v>0.44393538465231613</v>
      </c>
      <c r="P193" s="33">
        <v>0.44635624024987963</v>
      </c>
      <c r="Q193" s="33">
        <v>0.4487719049346427</v>
      </c>
      <c r="R193" s="33">
        <v>0.45118189946826537</v>
      </c>
      <c r="S193" s="33">
        <v>0.46080193245471823</v>
      </c>
      <c r="T193" s="33">
        <v>0.47040481697259517</v>
      </c>
      <c r="U193" s="33">
        <v>0.47998852071132792</v>
      </c>
      <c r="V193" s="33">
        <v>0.48040314950520646</v>
      </c>
      <c r="W193" s="33">
        <v>0.48081785549770406</v>
      </c>
      <c r="X193" s="33">
        <v>0.48123264007130306</v>
      </c>
      <c r="Y193" s="33">
        <v>0.48164750464169409</v>
      </c>
      <c r="Z193" s="33">
        <v>0.48206245065877945</v>
      </c>
      <c r="AA193" s="33">
        <v>0.48247747960771292</v>
      </c>
      <c r="AB193" s="33">
        <v>0.482892593009978</v>
      </c>
      <c r="AC193" s="33">
        <v>0.48344389570255641</v>
      </c>
      <c r="AD193" s="33">
        <v>0.48399510341740987</v>
      </c>
      <c r="AE193" s="33">
        <v>0.48454621546007004</v>
      </c>
      <c r="AF193" s="33">
        <v>0.48509723112928238</v>
      </c>
      <c r="AG193" s="33">
        <v>0.48564814971692116</v>
      </c>
      <c r="AH193" s="33">
        <v>0.48619897050790689</v>
      </c>
      <c r="AI193" s="33">
        <v>0.48674969278011943</v>
      </c>
      <c r="AJ193" s="33">
        <v>0.48730031580431232</v>
      </c>
      <c r="AK193" s="33">
        <v>0.48785083884402369</v>
      </c>
      <c r="AL193" s="33">
        <v>0.48840126115548693</v>
      </c>
      <c r="AM193" s="33">
        <v>0.48892421748310538</v>
      </c>
      <c r="AN193" s="33">
        <v>0.48944704494727326</v>
      </c>
      <c r="AO193" s="33">
        <v>0.48996974245415453</v>
      </c>
      <c r="AP193" s="33">
        <v>0.49049230889749845</v>
      </c>
      <c r="AQ193" s="33">
        <v>0.49101474315846227</v>
      </c>
      <c r="AR193" s="33">
        <v>0.49153704410543231</v>
      </c>
      <c r="AS193" s="33">
        <v>0.49205921059384061</v>
      </c>
      <c r="AT193" s="33">
        <v>0.49258124146597987</v>
      </c>
      <c r="AU193" s="33">
        <v>0.49310313555081325</v>
      </c>
      <c r="AV193" s="601">
        <v>0.49362489166378354</v>
      </c>
    </row>
    <row r="194" spans="7:77" ht="14.1" customHeight="1" thickBot="1">
      <c r="G194" s="19"/>
      <c r="H194" s="738"/>
      <c r="J194" s="736"/>
      <c r="K194" s="63" t="s">
        <v>105</v>
      </c>
      <c r="L194" s="67">
        <v>0.44144156480848457</v>
      </c>
      <c r="M194" s="67">
        <v>0.44143969345897721</v>
      </c>
      <c r="N194" s="67">
        <v>0.44142012414587067</v>
      </c>
      <c r="O194" s="67">
        <v>0.44230540791147877</v>
      </c>
      <c r="P194" s="67">
        <v>0.44319372282591962</v>
      </c>
      <c r="Q194" s="67">
        <v>0.44408525526841319</v>
      </c>
      <c r="R194" s="67">
        <v>0.44498020721802228</v>
      </c>
      <c r="S194" s="67">
        <v>0.45696985532103213</v>
      </c>
      <c r="T194" s="67">
        <v>0.4689468586750225</v>
      </c>
      <c r="U194" s="67">
        <v>0.48091037825682081</v>
      </c>
      <c r="V194" s="67">
        <v>0.48105010371168239</v>
      </c>
      <c r="W194" s="67">
        <v>0.4811898291665439</v>
      </c>
      <c r="X194" s="67">
        <v>0.48132955462140581</v>
      </c>
      <c r="Y194" s="67">
        <v>0.48146928007626733</v>
      </c>
      <c r="Z194" s="67">
        <v>0.48160900553112912</v>
      </c>
      <c r="AA194" s="67">
        <v>0.4817487309859908</v>
      </c>
      <c r="AB194" s="67">
        <v>0.48188845644085254</v>
      </c>
      <c r="AC194" s="67">
        <v>0.48188845644085254</v>
      </c>
      <c r="AD194" s="67">
        <v>0.48188845644085254</v>
      </c>
      <c r="AE194" s="67">
        <v>0.48188845644085254</v>
      </c>
      <c r="AF194" s="67">
        <v>0.48188845644085254</v>
      </c>
      <c r="AG194" s="67">
        <v>0.48188845644085254</v>
      </c>
      <c r="AH194" s="67">
        <v>0.48188845644085254</v>
      </c>
      <c r="AI194" s="67">
        <v>0.48188845644085254</v>
      </c>
      <c r="AJ194" s="67">
        <v>0.48188845644085254</v>
      </c>
      <c r="AK194" s="67">
        <v>0.48188845644085254</v>
      </c>
      <c r="AL194" s="67">
        <v>0.48188845644085254</v>
      </c>
      <c r="AM194" s="67">
        <v>0.48188845644085254</v>
      </c>
      <c r="AN194" s="67">
        <v>0.48188845644085254</v>
      </c>
      <c r="AO194" s="67">
        <v>0.48188845644085254</v>
      </c>
      <c r="AP194" s="67">
        <v>0.48188845644085254</v>
      </c>
      <c r="AQ194" s="67">
        <v>0.48188845644085254</v>
      </c>
      <c r="AR194" s="67">
        <v>0.48188845644085254</v>
      </c>
      <c r="AS194" s="67">
        <v>0.48188845644085254</v>
      </c>
      <c r="AT194" s="67">
        <v>0.48188845644085254</v>
      </c>
      <c r="AU194" s="67">
        <v>0.48188845644085254</v>
      </c>
      <c r="AV194" s="602">
        <v>0.48188845644085254</v>
      </c>
    </row>
    <row r="195" spans="7:77" ht="14.1" customHeight="1" thickTop="1">
      <c r="G195" s="19"/>
      <c r="H195" s="738"/>
      <c r="J195" s="736"/>
      <c r="K195" s="62" t="s">
        <v>106</v>
      </c>
      <c r="L195" s="68">
        <v>0.42061484373887859</v>
      </c>
      <c r="M195" s="68">
        <v>0.42083117532922831</v>
      </c>
      <c r="N195" s="68">
        <v>0.42100922824690185</v>
      </c>
      <c r="O195" s="68">
        <v>0.42325761514225818</v>
      </c>
      <c r="P195" s="68">
        <v>0.42550008607408585</v>
      </c>
      <c r="Q195" s="68">
        <v>0.42773608159938842</v>
      </c>
      <c r="R195" s="68">
        <v>0.42996496944102469</v>
      </c>
      <c r="S195" s="68">
        <v>0.44378400982894928</v>
      </c>
      <c r="T195" s="68">
        <v>0.45757009388074904</v>
      </c>
      <c r="U195" s="68">
        <v>0.47131913159377287</v>
      </c>
      <c r="V195" s="68">
        <v>0.47162377043612785</v>
      </c>
      <c r="W195" s="68">
        <v>0.47192671715592299</v>
      </c>
      <c r="X195" s="68">
        <v>0.47222790160316236</v>
      </c>
      <c r="Y195" s="68">
        <v>0.47252724969592147</v>
      </c>
      <c r="Z195" s="68">
        <v>0.47282468314095077</v>
      </c>
      <c r="AA195" s="68">
        <v>0.47312011913011021</v>
      </c>
      <c r="AB195" s="68">
        <v>0.47341347001016204</v>
      </c>
      <c r="AC195" s="68">
        <v>0.47361692173368758</v>
      </c>
      <c r="AD195" s="68">
        <v>0.47381972584323556</v>
      </c>
      <c r="AE195" s="68">
        <v>0.47402186815988634</v>
      </c>
      <c r="AF195" s="68">
        <v>0.4742233340877649</v>
      </c>
      <c r="AG195" s="68">
        <v>0.47442410859859996</v>
      </c>
      <c r="AH195" s="68">
        <v>0.47462417621559339</v>
      </c>
      <c r="AI195" s="68">
        <v>0.47482352099656083</v>
      </c>
      <c r="AJ195" s="68">
        <v>0.47502212651630654</v>
      </c>
      <c r="AK195" s="68">
        <v>0.47521997584819109</v>
      </c>
      <c r="AL195" s="68">
        <v>0.47541705154484848</v>
      </c>
      <c r="AM195" s="68">
        <v>0.47633836336685165</v>
      </c>
      <c r="AN195" s="68">
        <v>0.47725876040061155</v>
      </c>
      <c r="AO195" s="68">
        <v>0.47817822389646492</v>
      </c>
      <c r="AP195" s="68">
        <v>0.47909673458882918</v>
      </c>
      <c r="AQ195" s="68">
        <v>0.48001427267833352</v>
      </c>
      <c r="AR195" s="68">
        <v>0.48093081781320296</v>
      </c>
      <c r="AS195" s="68">
        <v>0.48184634906985768</v>
      </c>
      <c r="AT195" s="68">
        <v>0.48276084493269</v>
      </c>
      <c r="AU195" s="68">
        <v>0.48367428327297479</v>
      </c>
      <c r="AV195" s="603">
        <v>0.48458664132687435</v>
      </c>
    </row>
    <row r="196" spans="7:77" ht="14.1" customHeight="1">
      <c r="G196" s="19"/>
      <c r="H196" s="738"/>
      <c r="J196" s="736"/>
      <c r="K196" s="3" t="s">
        <v>107</v>
      </c>
      <c r="L196" s="33">
        <v>0.42061484373887859</v>
      </c>
      <c r="M196" s="33">
        <v>0.42065560769588445</v>
      </c>
      <c r="N196" s="33">
        <v>0.42067982618176702</v>
      </c>
      <c r="O196" s="33">
        <v>0.42299100794167926</v>
      </c>
      <c r="P196" s="33">
        <v>0.42529765027003658</v>
      </c>
      <c r="Q196" s="33">
        <v>0.42759934658707444</v>
      </c>
      <c r="R196" s="33">
        <v>0.42989564026438393</v>
      </c>
      <c r="S196" s="33">
        <v>0.43906181081544016</v>
      </c>
      <c r="T196" s="33">
        <v>0.44821164194355695</v>
      </c>
      <c r="U196" s="33">
        <v>0.45734319722031408</v>
      </c>
      <c r="V196" s="33">
        <v>0.45773826428977443</v>
      </c>
      <c r="W196" s="33">
        <v>0.45813340491570881</v>
      </c>
      <c r="X196" s="33">
        <v>0.45852862041537606</v>
      </c>
      <c r="Y196" s="33">
        <v>0.45892391213767575</v>
      </c>
      <c r="Z196" s="33">
        <v>0.45931928146410544</v>
      </c>
      <c r="AA196" s="33">
        <v>0.45971472980975125</v>
      </c>
      <c r="AB196" s="33">
        <v>0.46011025862431443</v>
      </c>
      <c r="AC196" s="33">
        <v>0.46063555147024821</v>
      </c>
      <c r="AD196" s="33">
        <v>0.46116075381940014</v>
      </c>
      <c r="AE196" s="33">
        <v>0.46168586501006631</v>
      </c>
      <c r="AF196" s="33">
        <v>0.46221088437407654</v>
      </c>
      <c r="AG196" s="33">
        <v>0.46273581123671365</v>
      </c>
      <c r="AH196" s="33">
        <v>0.46326064491663482</v>
      </c>
      <c r="AI196" s="33">
        <v>0.46378538472578867</v>
      </c>
      <c r="AJ196" s="33">
        <v>0.4643100299693339</v>
      </c>
      <c r="AK196" s="33">
        <v>0.46483457994555399</v>
      </c>
      <c r="AL196" s="33">
        <v>0.46535903394577244</v>
      </c>
      <c r="AM196" s="33">
        <v>0.46585731777665473</v>
      </c>
      <c r="AN196" s="33">
        <v>0.46635547882372069</v>
      </c>
      <c r="AO196" s="33">
        <v>0.46685351604473979</v>
      </c>
      <c r="AP196" s="33">
        <v>0.46735142838565319</v>
      </c>
      <c r="AQ196" s="33">
        <v>0.46784921478040392</v>
      </c>
      <c r="AR196" s="33">
        <v>0.46834687415076648</v>
      </c>
      <c r="AS196" s="33">
        <v>0.46884440540617273</v>
      </c>
      <c r="AT196" s="33">
        <v>0.46934180744353404</v>
      </c>
      <c r="AU196" s="33">
        <v>0.46983907914706202</v>
      </c>
      <c r="AV196" s="601">
        <v>0.47033621938808573</v>
      </c>
    </row>
    <row r="197" spans="7:77" ht="14.1" customHeight="1" thickBot="1">
      <c r="G197" s="19"/>
      <c r="H197" s="738"/>
      <c r="J197" s="736"/>
      <c r="K197" s="63" t="s">
        <v>108</v>
      </c>
      <c r="L197" s="67">
        <v>0.42061484373887859</v>
      </c>
      <c r="M197" s="67">
        <v>0.42061306067755572</v>
      </c>
      <c r="N197" s="67">
        <v>0.42059441462283287</v>
      </c>
      <c r="O197" s="67">
        <v>0.42143793168697102</v>
      </c>
      <c r="P197" s="67">
        <v>0.42228433689371797</v>
      </c>
      <c r="Q197" s="67">
        <v>0.42313380782913007</v>
      </c>
      <c r="R197" s="67">
        <v>0.42398653694312249</v>
      </c>
      <c r="S197" s="67">
        <v>0.43541052681031939</v>
      </c>
      <c r="T197" s="67">
        <v>0.44682246849366358</v>
      </c>
      <c r="U197" s="67">
        <v>0.45822156255416113</v>
      </c>
      <c r="V197" s="67">
        <v>0.45835469591777722</v>
      </c>
      <c r="W197" s="67">
        <v>0.45848782928139353</v>
      </c>
      <c r="X197" s="67">
        <v>0.4586209626450099</v>
      </c>
      <c r="Y197" s="67">
        <v>0.45875409600862604</v>
      </c>
      <c r="Z197" s="67">
        <v>0.45888722937224247</v>
      </c>
      <c r="AA197" s="67">
        <v>0.45902036273585872</v>
      </c>
      <c r="AB197" s="67">
        <v>0.45915349609947509</v>
      </c>
      <c r="AC197" s="67">
        <v>0.45915349609947509</v>
      </c>
      <c r="AD197" s="67">
        <v>0.45915349609947509</v>
      </c>
      <c r="AE197" s="67">
        <v>0.45915349609947509</v>
      </c>
      <c r="AF197" s="67">
        <v>0.45915349609947509</v>
      </c>
      <c r="AG197" s="67">
        <v>0.45915349609947509</v>
      </c>
      <c r="AH197" s="67">
        <v>0.45915349609947509</v>
      </c>
      <c r="AI197" s="67">
        <v>0.45915349609947509</v>
      </c>
      <c r="AJ197" s="67">
        <v>0.45915349609947509</v>
      </c>
      <c r="AK197" s="67">
        <v>0.45915349609947509</v>
      </c>
      <c r="AL197" s="67">
        <v>0.45915349609947509</v>
      </c>
      <c r="AM197" s="67">
        <v>0.45915349609947509</v>
      </c>
      <c r="AN197" s="67">
        <v>0.45915349609947509</v>
      </c>
      <c r="AO197" s="67">
        <v>0.45915349609947509</v>
      </c>
      <c r="AP197" s="67">
        <v>0.45915349609947509</v>
      </c>
      <c r="AQ197" s="67">
        <v>0.45915349609947509</v>
      </c>
      <c r="AR197" s="67">
        <v>0.45915349609947509</v>
      </c>
      <c r="AS197" s="67">
        <v>0.45915349609947509</v>
      </c>
      <c r="AT197" s="67">
        <v>0.45915349609947509</v>
      </c>
      <c r="AU197" s="67">
        <v>0.45915349609947509</v>
      </c>
      <c r="AV197" s="602">
        <v>0.45915349609947509</v>
      </c>
    </row>
    <row r="198" spans="7:77" ht="14.1" customHeight="1" thickTop="1">
      <c r="G198" s="19"/>
      <c r="H198" s="738"/>
      <c r="J198" s="736"/>
      <c r="K198" s="62" t="s">
        <v>109</v>
      </c>
      <c r="L198" s="68">
        <v>0.49436284990699381</v>
      </c>
      <c r="M198" s="68">
        <v>0.49461916291285474</v>
      </c>
      <c r="N198" s="68">
        <v>0.49483429141394525</v>
      </c>
      <c r="O198" s="68">
        <v>0.49747278062661415</v>
      </c>
      <c r="P198" s="68">
        <v>0.50010401519055159</v>
      </c>
      <c r="Q198" s="68">
        <v>0.50272730907001639</v>
      </c>
      <c r="R198" s="68">
        <v>0.50534188691395454</v>
      </c>
      <c r="S198" s="68">
        <v>0.52163244124948582</v>
      </c>
      <c r="T198" s="68">
        <v>0.53789136432113049</v>
      </c>
      <c r="U198" s="68">
        <v>0.55411473057258043</v>
      </c>
      <c r="V198" s="68">
        <v>0.55447356441922646</v>
      </c>
      <c r="W198" s="68">
        <v>0.55483042848461739</v>
      </c>
      <c r="X198" s="68">
        <v>0.55518524110791434</v>
      </c>
      <c r="Y198" s="68">
        <v>0.5555379160511642</v>
      </c>
      <c r="Z198" s="68">
        <v>0.5558883621740569</v>
      </c>
      <c r="AA198" s="68">
        <v>0.55623648308054707</v>
      </c>
      <c r="AB198" s="68">
        <v>0.55658217673446564</v>
      </c>
      <c r="AC198" s="68">
        <v>0.55682550876794468</v>
      </c>
      <c r="AD198" s="68">
        <v>0.55706814369306801</v>
      </c>
      <c r="AE198" s="68">
        <v>0.55731006624728185</v>
      </c>
      <c r="AF198" s="68">
        <v>0.55755126071921046</v>
      </c>
      <c r="AG198" s="68">
        <v>0.55779171093203561</v>
      </c>
      <c r="AH198" s="68">
        <v>0.55803140022613362</v>
      </c>
      <c r="AI198" s="68">
        <v>0.5582703114409272</v>
      </c>
      <c r="AJ198" s="68">
        <v>0.55850842689591218</v>
      </c>
      <c r="AK198" s="68">
        <v>0.55874572837081871</v>
      </c>
      <c r="AL198" s="68">
        <v>0.55898219708485275</v>
      </c>
      <c r="AM198" s="68">
        <v>0.56007473598983826</v>
      </c>
      <c r="AN198" s="68">
        <v>0.56116636352726867</v>
      </c>
      <c r="AO198" s="68">
        <v>0.56225706101759276</v>
      </c>
      <c r="AP198" s="68">
        <v>0.56334680926726766</v>
      </c>
      <c r="AQ198" s="68">
        <v>0.56443558855095888</v>
      </c>
      <c r="AR198" s="68">
        <v>0.56552337859299306</v>
      </c>
      <c r="AS198" s="68">
        <v>0.56661015854803076</v>
      </c>
      <c r="AT198" s="68">
        <v>0.5676959069809181</v>
      </c>
      <c r="AU198" s="68">
        <v>0.56878060184567625</v>
      </c>
      <c r="AV198" s="603">
        <v>0.5698642204635892</v>
      </c>
    </row>
    <row r="199" spans="7:77" ht="14.1" customHeight="1">
      <c r="G199" s="19"/>
      <c r="H199" s="738"/>
      <c r="J199" s="736"/>
      <c r="K199" s="3" t="s">
        <v>110</v>
      </c>
      <c r="L199" s="33">
        <v>0.49436284990699381</v>
      </c>
      <c r="M199" s="33">
        <v>0.49445650186166629</v>
      </c>
      <c r="N199" s="33">
        <v>0.49453580668312813</v>
      </c>
      <c r="O199" s="33">
        <v>0.4972035827202661</v>
      </c>
      <c r="P199" s="33">
        <v>0.49986260344713018</v>
      </c>
      <c r="Q199" s="33">
        <v>0.50251208468359809</v>
      </c>
      <c r="R199" s="33">
        <v>0.50515114571953013</v>
      </c>
      <c r="S199" s="33">
        <v>0.51593124977817495</v>
      </c>
      <c r="T199" s="33">
        <v>0.52669327551564571</v>
      </c>
      <c r="U199" s="33">
        <v>0.53743508042207255</v>
      </c>
      <c r="V199" s="33">
        <v>0.53788430927241215</v>
      </c>
      <c r="W199" s="33">
        <v>0.53833342052626454</v>
      </c>
      <c r="X199" s="33">
        <v>0.5387824120776975</v>
      </c>
      <c r="Y199" s="33">
        <v>0.53923128177019231</v>
      </c>
      <c r="Z199" s="33">
        <v>0.539680027395116</v>
      </c>
      <c r="AA199" s="33">
        <v>0.54012864669013694</v>
      </c>
      <c r="AB199" s="33">
        <v>0.54057713733758384</v>
      </c>
      <c r="AC199" s="33">
        <v>0.54119587218673659</v>
      </c>
      <c r="AD199" s="33">
        <v>0.54181451206251763</v>
      </c>
      <c r="AE199" s="33">
        <v>0.54243305627049088</v>
      </c>
      <c r="AF199" s="33">
        <v>0.54305150410943348</v>
      </c>
      <c r="AG199" s="33">
        <v>0.54366985487125241</v>
      </c>
      <c r="AH199" s="33">
        <v>0.54428810784090076</v>
      </c>
      <c r="AI199" s="33">
        <v>0.54490626229629169</v>
      </c>
      <c r="AJ199" s="33">
        <v>0.54552431750821229</v>
      </c>
      <c r="AK199" s="33">
        <v>0.54614227274023419</v>
      </c>
      <c r="AL199" s="33">
        <v>0.54676012724862422</v>
      </c>
      <c r="AM199" s="33">
        <v>0.5473477495907132</v>
      </c>
      <c r="AN199" s="33">
        <v>0.54793524478194766</v>
      </c>
      <c r="AO199" s="33">
        <v>0.54852261174302863</v>
      </c>
      <c r="AP199" s="33">
        <v>0.54910984938240714</v>
      </c>
      <c r="AQ199" s="33">
        <v>0.54969695659611018</v>
      </c>
      <c r="AR199" s="33">
        <v>0.55028393226756334</v>
      </c>
      <c r="AS199" s="33">
        <v>0.5508707752674098</v>
      </c>
      <c r="AT199" s="33">
        <v>0.55145748445332787</v>
      </c>
      <c r="AU199" s="33">
        <v>0.5520440586698443</v>
      </c>
      <c r="AV199" s="601">
        <v>0.55263049674814357</v>
      </c>
    </row>
    <row r="200" spans="7:77" ht="14.1" customHeight="1" thickBot="1">
      <c r="G200" s="19"/>
      <c r="H200" s="738"/>
      <c r="J200" s="736"/>
      <c r="K200" s="63" t="s">
        <v>111</v>
      </c>
      <c r="L200" s="67">
        <v>0.49436284990699381</v>
      </c>
      <c r="M200" s="67">
        <v>0.49431731369663828</v>
      </c>
      <c r="N200" s="67">
        <v>0.49425638634157593</v>
      </c>
      <c r="O200" s="67">
        <v>0.49521885553217965</v>
      </c>
      <c r="P200" s="67">
        <v>0.49618345427229305</v>
      </c>
      <c r="Q200" s="67">
        <v>0.49715031350361427</v>
      </c>
      <c r="R200" s="67">
        <v>0.49811957512759281</v>
      </c>
      <c r="S200" s="67">
        <v>0.51157475507640926</v>
      </c>
      <c r="T200" s="67">
        <v>0.52501906759884243</v>
      </c>
      <c r="U200" s="67">
        <v>0.53845179160327261</v>
      </c>
      <c r="V200" s="67">
        <v>0.53860823535018343</v>
      </c>
      <c r="W200" s="67">
        <v>0.53876467909709425</v>
      </c>
      <c r="X200" s="67">
        <v>0.53892112284400528</v>
      </c>
      <c r="Y200" s="67">
        <v>0.53907756659091621</v>
      </c>
      <c r="Z200" s="67">
        <v>0.53923401033782725</v>
      </c>
      <c r="AA200" s="67">
        <v>0.53939045408473829</v>
      </c>
      <c r="AB200" s="67">
        <v>0.53954689783164922</v>
      </c>
      <c r="AC200" s="67">
        <v>0.53954689783164922</v>
      </c>
      <c r="AD200" s="67">
        <v>0.53954689783164922</v>
      </c>
      <c r="AE200" s="67">
        <v>0.53954689783164922</v>
      </c>
      <c r="AF200" s="67">
        <v>0.53954689783164922</v>
      </c>
      <c r="AG200" s="67">
        <v>0.53954689783164922</v>
      </c>
      <c r="AH200" s="67">
        <v>0.53954689783164922</v>
      </c>
      <c r="AI200" s="67">
        <v>0.53954689783164922</v>
      </c>
      <c r="AJ200" s="67">
        <v>0.53954689783164922</v>
      </c>
      <c r="AK200" s="67">
        <v>0.53954689783164922</v>
      </c>
      <c r="AL200" s="67">
        <v>0.53954689783164922</v>
      </c>
      <c r="AM200" s="67">
        <v>0.53954689783164922</v>
      </c>
      <c r="AN200" s="67">
        <v>0.53954689783164922</v>
      </c>
      <c r="AO200" s="67">
        <v>0.53954689783164922</v>
      </c>
      <c r="AP200" s="67">
        <v>0.53954689783164922</v>
      </c>
      <c r="AQ200" s="67">
        <v>0.53954689783164922</v>
      </c>
      <c r="AR200" s="67">
        <v>0.53954689783164922</v>
      </c>
      <c r="AS200" s="67">
        <v>0.53954689783164922</v>
      </c>
      <c r="AT200" s="67">
        <v>0.53954689783164922</v>
      </c>
      <c r="AU200" s="67">
        <v>0.53954689783164922</v>
      </c>
      <c r="AV200" s="602">
        <v>0.53954689783164922</v>
      </c>
    </row>
    <row r="201" spans="7:77" ht="14.1" customHeight="1" thickTop="1">
      <c r="G201" s="19"/>
      <c r="H201" s="738"/>
      <c r="J201" s="736"/>
      <c r="K201" s="62" t="s">
        <v>112</v>
      </c>
      <c r="L201" s="68">
        <v>0.46973771367266881</v>
      </c>
      <c r="M201" s="68">
        <v>0.46998125924932033</v>
      </c>
      <c r="N201" s="68">
        <v>0.47018567179825499</v>
      </c>
      <c r="O201" s="68">
        <v>0.47269273293875574</v>
      </c>
      <c r="P201" s="68">
        <v>0.47519290079811871</v>
      </c>
      <c r="Q201" s="68">
        <v>0.47768552351332294</v>
      </c>
      <c r="R201" s="68">
        <v>0.4801698643549977</v>
      </c>
      <c r="S201" s="68">
        <v>0.49564895577433155</v>
      </c>
      <c r="T201" s="68">
        <v>0.5110979915420697</v>
      </c>
      <c r="U201" s="68">
        <v>0.52651324164119029</v>
      </c>
      <c r="V201" s="68">
        <v>0.52685420130420635</v>
      </c>
      <c r="W201" s="68">
        <v>0.52719328930444764</v>
      </c>
      <c r="X201" s="68">
        <v>0.52753042804875483</v>
      </c>
      <c r="Y201" s="68">
        <v>0.52786553559484783</v>
      </c>
      <c r="Z201" s="68">
        <v>0.5281985253422854</v>
      </c>
      <c r="AA201" s="68">
        <v>0.52852930569668932</v>
      </c>
      <c r="AB201" s="68">
        <v>0.52885777970450232</v>
      </c>
      <c r="AC201" s="68">
        <v>0.52908899091523809</v>
      </c>
      <c r="AD201" s="68">
        <v>0.52931953974188661</v>
      </c>
      <c r="AE201" s="68">
        <v>0.52954941168214975</v>
      </c>
      <c r="AF201" s="68">
        <v>0.5297785918072655</v>
      </c>
      <c r="AG201" s="68">
        <v>0.53000706474621273</v>
      </c>
      <c r="AH201" s="68">
        <v>0.53023481466921496</v>
      </c>
      <c r="AI201" s="68">
        <v>0.5304618252704949</v>
      </c>
      <c r="AJ201" s="68">
        <v>0.53068807975024757</v>
      </c>
      <c r="AK201" s="68">
        <v>0.53091356079578877</v>
      </c>
      <c r="AL201" s="68">
        <v>0.53113825056183073</v>
      </c>
      <c r="AM201" s="68">
        <v>0.53217636806484059</v>
      </c>
      <c r="AN201" s="68">
        <v>0.53321361959721447</v>
      </c>
      <c r="AO201" s="68">
        <v>0.53424998740986418</v>
      </c>
      <c r="AP201" s="68">
        <v>0.53528545326531296</v>
      </c>
      <c r="AQ201" s="68">
        <v>0.53631999842078215</v>
      </c>
      <c r="AR201" s="68">
        <v>0.53735360361056772</v>
      </c>
      <c r="AS201" s="68">
        <v>0.5383862490276754</v>
      </c>
      <c r="AT201" s="68">
        <v>0.53941791430467612</v>
      </c>
      <c r="AU201" s="68">
        <v>0.5404485784937425</v>
      </c>
      <c r="AV201" s="603">
        <v>0.54147822004582791</v>
      </c>
    </row>
    <row r="202" spans="7:77" ht="14.1" customHeight="1" thickBot="1">
      <c r="G202" s="19"/>
      <c r="H202" s="738"/>
      <c r="J202" s="736"/>
      <c r="K202" s="3" t="s">
        <v>113</v>
      </c>
      <c r="L202" s="33">
        <v>0.46973771367266881</v>
      </c>
      <c r="M202" s="33">
        <v>0.46982670064868265</v>
      </c>
      <c r="N202" s="33">
        <v>0.46990205514897276</v>
      </c>
      <c r="O202" s="33">
        <v>0.47243694428255478</v>
      </c>
      <c r="P202" s="33">
        <v>0.47496351422420868</v>
      </c>
      <c r="Q202" s="33">
        <v>0.47748101985528757</v>
      </c>
      <c r="R202" s="33">
        <v>0.47998862433546763</v>
      </c>
      <c r="S202" s="33">
        <v>0.49023175129092939</v>
      </c>
      <c r="T202" s="33">
        <v>0.50045770044013616</v>
      </c>
      <c r="U202" s="33">
        <v>0.51066443599563371</v>
      </c>
      <c r="V202" s="33">
        <v>0.51109128791849556</v>
      </c>
      <c r="W202" s="33">
        <v>0.51151802810257097</v>
      </c>
      <c r="X202" s="33">
        <v>0.51194465454682769</v>
      </c>
      <c r="Y202" s="33">
        <v>0.51237116520216741</v>
      </c>
      <c r="Z202" s="33">
        <v>0.51279755796997328</v>
      </c>
      <c r="AA202" s="33">
        <v>0.51322383070060473</v>
      </c>
      <c r="AB202" s="33">
        <v>0.5136499811918378</v>
      </c>
      <c r="AC202" s="33">
        <v>0.51423789570334566</v>
      </c>
      <c r="AD202" s="33">
        <v>0.51482571997228255</v>
      </c>
      <c r="AE202" s="33">
        <v>0.51541345333880362</v>
      </c>
      <c r="AF202" s="33">
        <v>0.51600109513661541</v>
      </c>
      <c r="AG202" s="33">
        <v>0.51658864469289623</v>
      </c>
      <c r="AH202" s="33">
        <v>0.51717610132821701</v>
      </c>
      <c r="AI202" s="33">
        <v>0.51776346435645937</v>
      </c>
      <c r="AJ202" s="33">
        <v>0.51835073308473389</v>
      </c>
      <c r="AK202" s="33">
        <v>0.51893790681329499</v>
      </c>
      <c r="AL202" s="33">
        <v>0.51952498483545639</v>
      </c>
      <c r="AM202" s="33">
        <v>0.52008333661194561</v>
      </c>
      <c r="AN202" s="33">
        <v>0.52064156757120184</v>
      </c>
      <c r="AO202" s="33">
        <v>0.52119967668768763</v>
      </c>
      <c r="AP202" s="33">
        <v>0.52175766292422654</v>
      </c>
      <c r="AQ202" s="33">
        <v>0.52231552523183622</v>
      </c>
      <c r="AR202" s="33">
        <v>0.52287326254956079</v>
      </c>
      <c r="AS202" s="33">
        <v>0.5234308738042992</v>
      </c>
      <c r="AT202" s="33">
        <v>0.52398835791063081</v>
      </c>
      <c r="AU202" s="33">
        <v>0.52454571377063841</v>
      </c>
      <c r="AV202" s="601">
        <v>0.52510294027372784</v>
      </c>
      <c r="BH202" s="71"/>
      <c r="BI202" s="71"/>
      <c r="BJ202" s="71"/>
      <c r="BK202" s="71"/>
      <c r="BL202" s="71"/>
      <c r="BM202" s="71"/>
      <c r="BN202" s="71"/>
      <c r="BO202" s="71"/>
      <c r="BP202" s="71"/>
      <c r="BQ202" s="71"/>
      <c r="BR202" s="71"/>
      <c r="BS202" s="71"/>
      <c r="BT202" s="71"/>
      <c r="BU202" s="71"/>
      <c r="BV202" s="71"/>
      <c r="BW202" s="71"/>
      <c r="BX202" s="71"/>
      <c r="BY202" s="71"/>
    </row>
    <row r="203" spans="7:77" ht="14.1" customHeight="1" thickTop="1" thickBot="1">
      <c r="G203" s="19"/>
      <c r="H203" s="738"/>
      <c r="J203" s="736"/>
      <c r="K203" s="63" t="s">
        <v>114</v>
      </c>
      <c r="L203" s="64">
        <v>0.46973771367266881</v>
      </c>
      <c r="M203" s="64">
        <v>0.46969444570593605</v>
      </c>
      <c r="N203" s="64">
        <v>0.46963655325614423</v>
      </c>
      <c r="O203" s="64">
        <v>0.4705510800600084</v>
      </c>
      <c r="P203" s="64">
        <v>0.47146763033654637</v>
      </c>
      <c r="Q203" s="64">
        <v>0.47238632850500623</v>
      </c>
      <c r="R203" s="64">
        <v>0.47330730939846138</v>
      </c>
      <c r="S203" s="64">
        <v>0.48609226172123471</v>
      </c>
      <c r="T203" s="64">
        <v>0.49886688794441619</v>
      </c>
      <c r="U203" s="64">
        <v>0.51163050289530498</v>
      </c>
      <c r="V203" s="64">
        <v>0.51177915388719508</v>
      </c>
      <c r="W203" s="64">
        <v>0.51192780487908518</v>
      </c>
      <c r="X203" s="64">
        <v>0.5120764558709755</v>
      </c>
      <c r="Y203" s="64">
        <v>0.5122251068628656</v>
      </c>
      <c r="Z203" s="64">
        <v>0.51237375785475581</v>
      </c>
      <c r="AA203" s="64">
        <v>0.5125224088466459</v>
      </c>
      <c r="AB203" s="64">
        <v>0.51267105983853622</v>
      </c>
      <c r="AC203" s="64">
        <v>0.51267105983853622</v>
      </c>
      <c r="AD203" s="64">
        <v>0.51267105983853622</v>
      </c>
      <c r="AE203" s="64">
        <v>0.51267105983853622</v>
      </c>
      <c r="AF203" s="64">
        <v>0.51267105983853622</v>
      </c>
      <c r="AG203" s="64">
        <v>0.51267105983853622</v>
      </c>
      <c r="AH203" s="64">
        <v>0.51267105983853622</v>
      </c>
      <c r="AI203" s="64">
        <v>0.51267105983853622</v>
      </c>
      <c r="AJ203" s="64">
        <v>0.51267105983853622</v>
      </c>
      <c r="AK203" s="64">
        <v>0.51267105983853622</v>
      </c>
      <c r="AL203" s="64">
        <v>0.51267105983853622</v>
      </c>
      <c r="AM203" s="64">
        <v>0.51267105983853622</v>
      </c>
      <c r="AN203" s="64">
        <v>0.51267105983853622</v>
      </c>
      <c r="AO203" s="64">
        <v>0.51267105983853622</v>
      </c>
      <c r="AP203" s="64">
        <v>0.51267105983853622</v>
      </c>
      <c r="AQ203" s="64">
        <v>0.51267105983853622</v>
      </c>
      <c r="AR203" s="64">
        <v>0.51267105983853622</v>
      </c>
      <c r="AS203" s="64">
        <v>0.51267105983853622</v>
      </c>
      <c r="AT203" s="64">
        <v>0.51267105983853622</v>
      </c>
      <c r="AU203" s="64">
        <v>0.51267105983853622</v>
      </c>
      <c r="AV203" s="604">
        <v>0.51267105983853622</v>
      </c>
      <c r="BH203" s="72"/>
      <c r="BI203" s="72"/>
      <c r="BJ203" s="72"/>
      <c r="BK203" s="72"/>
      <c r="BL203" s="72"/>
      <c r="BM203" s="72"/>
      <c r="BN203" s="72"/>
      <c r="BO203" s="72"/>
      <c r="BP203" s="72"/>
      <c r="BQ203" s="72"/>
      <c r="BR203" s="72"/>
      <c r="BS203" s="72"/>
      <c r="BT203" s="72"/>
      <c r="BU203" s="72"/>
      <c r="BV203" s="72"/>
      <c r="BW203" s="72"/>
      <c r="BX203" s="72"/>
      <c r="BY203" s="72"/>
    </row>
    <row r="204" spans="7:77" ht="14.1" customHeight="1" thickTop="1">
      <c r="G204" s="19"/>
      <c r="H204" s="738"/>
      <c r="J204" s="736"/>
      <c r="K204" s="62" t="s">
        <v>115</v>
      </c>
      <c r="L204" s="68">
        <v>0.43587876392829994</v>
      </c>
      <c r="M204" s="68">
        <v>0.43610475460739889</v>
      </c>
      <c r="N204" s="68">
        <v>0.43629443298869064</v>
      </c>
      <c r="O204" s="68">
        <v>0.4386207837993808</v>
      </c>
      <c r="P204" s="68">
        <v>0.44094073820038465</v>
      </c>
      <c r="Q204" s="68">
        <v>0.44325369131532227</v>
      </c>
      <c r="R204" s="68">
        <v>0.44555895951867613</v>
      </c>
      <c r="S204" s="68">
        <v>0.45992230961428704</v>
      </c>
      <c r="T204" s="68">
        <v>0.4742577704860072</v>
      </c>
      <c r="U204" s="68">
        <v>0.48856188097846909</v>
      </c>
      <c r="V204" s="68">
        <v>0.48887826408363405</v>
      </c>
      <c r="W204" s="68">
        <v>0.48919291043649449</v>
      </c>
      <c r="X204" s="68">
        <v>0.48950574803684815</v>
      </c>
      <c r="Y204" s="68">
        <v>0.48981670084885887</v>
      </c>
      <c r="Z204" s="68">
        <v>0.49012568851429267</v>
      </c>
      <c r="AA204" s="68">
        <v>0.49043262604094356</v>
      </c>
      <c r="AB204" s="68">
        <v>0.49073742346371957</v>
      </c>
      <c r="AC204" s="68">
        <v>0.49095196884470238</v>
      </c>
      <c r="AD204" s="68">
        <v>0.49116589958660267</v>
      </c>
      <c r="AE204" s="68">
        <v>0.49137920223245679</v>
      </c>
      <c r="AF204" s="68">
        <v>0.49159186292957491</v>
      </c>
      <c r="AG204" s="68">
        <v>0.49180386741488824</v>
      </c>
      <c r="AH204" s="68">
        <v>0.49201520099963875</v>
      </c>
      <c r="AI204" s="68">
        <v>0.4922258485533787</v>
      </c>
      <c r="AJ204" s="68">
        <v>0.49243579448724212</v>
      </c>
      <c r="AK204" s="68">
        <v>0.49264502273645228</v>
      </c>
      <c r="AL204" s="68">
        <v>0.49285351674201983</v>
      </c>
      <c r="AM204" s="68">
        <v>0.49381680617110657</v>
      </c>
      <c r="AN204" s="68">
        <v>0.49477929204919147</v>
      </c>
      <c r="AO204" s="68">
        <v>0.49574095790655026</v>
      </c>
      <c r="AP204" s="68">
        <v>0.49670178682027355</v>
      </c>
      <c r="AQ204" s="68">
        <v>0.49766176139857238</v>
      </c>
      <c r="AR204" s="68">
        <v>0.49862086376442499</v>
      </c>
      <c r="AS204" s="68">
        <v>0.49957907553853581</v>
      </c>
      <c r="AT204" s="68">
        <v>0.50053637782157145</v>
      </c>
      <c r="AU204" s="68">
        <v>0.50149275117563541</v>
      </c>
      <c r="AV204" s="603">
        <v>0.5024481756049477</v>
      </c>
    </row>
    <row r="205" spans="7:77" ht="14.1" customHeight="1">
      <c r="G205" s="19"/>
      <c r="H205" s="738"/>
      <c r="J205" s="736"/>
      <c r="K205" s="3" t="s">
        <v>116</v>
      </c>
      <c r="L205" s="33">
        <v>0.43587876392829994</v>
      </c>
      <c r="M205" s="33">
        <v>0.43596133667471115</v>
      </c>
      <c r="N205" s="33">
        <v>0.43603125958165873</v>
      </c>
      <c r="O205" s="33">
        <v>0.43838343252856193</v>
      </c>
      <c r="P205" s="33">
        <v>0.4407278859354134</v>
      </c>
      <c r="Q205" s="33">
        <v>0.44306392839212344</v>
      </c>
      <c r="R205" s="33">
        <v>0.44539078337827331</v>
      </c>
      <c r="S205" s="33">
        <v>0.454895580174765</v>
      </c>
      <c r="T205" s="33">
        <v>0.46438443735061424</v>
      </c>
      <c r="U205" s="33">
        <v>0.47385546585903293</v>
      </c>
      <c r="V205" s="33">
        <v>0.47425155006326425</v>
      </c>
      <c r="W205" s="33">
        <v>0.47464753058290149</v>
      </c>
      <c r="X205" s="33">
        <v>0.47504340556114799</v>
      </c>
      <c r="Y205" s="33">
        <v>0.47543917309660561</v>
      </c>
      <c r="Z205" s="33">
        <v>0.47583483124192694</v>
      </c>
      <c r="AA205" s="33">
        <v>0.47623037800241863</v>
      </c>
      <c r="AB205" s="33">
        <v>0.47662581133459425</v>
      </c>
      <c r="AC205" s="33">
        <v>0.47717134864853045</v>
      </c>
      <c r="AD205" s="33">
        <v>0.47771680222462931</v>
      </c>
      <c r="AE205" s="33">
        <v>0.47826217145060795</v>
      </c>
      <c r="AF205" s="33">
        <v>0.47880745570819944</v>
      </c>
      <c r="AG205" s="33">
        <v>0.47935265437308</v>
      </c>
      <c r="AH205" s="33">
        <v>0.47989776681479362</v>
      </c>
      <c r="AI205" s="33">
        <v>0.48044279239667798</v>
      </c>
      <c r="AJ205" s="33">
        <v>0.48098773047578741</v>
      </c>
      <c r="AK205" s="33">
        <v>0.48153258040281438</v>
      </c>
      <c r="AL205" s="33">
        <v>0.48207734152201104</v>
      </c>
      <c r="AM205" s="33">
        <v>0.4825954469989388</v>
      </c>
      <c r="AN205" s="33">
        <v>0.48311344036720516</v>
      </c>
      <c r="AO205" s="33">
        <v>0.48363132067519438</v>
      </c>
      <c r="AP205" s="33">
        <v>0.48414908696049008</v>
      </c>
      <c r="AQ205" s="33">
        <v>0.48466673824972112</v>
      </c>
      <c r="AR205" s="33">
        <v>0.48518427355840588</v>
      </c>
      <c r="AS205" s="33">
        <v>0.4857016918907931</v>
      </c>
      <c r="AT205" s="33">
        <v>0.48621899223969978</v>
      </c>
      <c r="AU205" s="33">
        <v>0.48673617358634713</v>
      </c>
      <c r="AV205" s="601">
        <v>0.48725323490019329</v>
      </c>
    </row>
    <row r="206" spans="7:77" ht="14.1" customHeight="1">
      <c r="G206" s="19"/>
      <c r="H206" s="738"/>
      <c r="J206" s="737"/>
      <c r="K206" s="63" t="s">
        <v>117</v>
      </c>
      <c r="L206" s="33">
        <v>0.43587876392829994</v>
      </c>
      <c r="M206" s="33">
        <v>0.43583861474012969</v>
      </c>
      <c r="N206" s="33">
        <v>0.43578489520958841</v>
      </c>
      <c r="O206" s="33">
        <v>0.43663350242430604</v>
      </c>
      <c r="P206" s="33">
        <v>0.43748398725868731</v>
      </c>
      <c r="Q206" s="33">
        <v>0.43833646516377311</v>
      </c>
      <c r="R206" s="33">
        <v>0.43919106125379564</v>
      </c>
      <c r="S206" s="33">
        <v>0.45105446726342258</v>
      </c>
      <c r="T206" s="33">
        <v>0.4629082914843291</v>
      </c>
      <c r="U206" s="33">
        <v>0.47475189813143559</v>
      </c>
      <c r="V206" s="33">
        <v>0.47488983427902559</v>
      </c>
      <c r="W206" s="33">
        <v>0.47502777042661565</v>
      </c>
      <c r="X206" s="33">
        <v>0.47516570657420587</v>
      </c>
      <c r="Y206" s="33">
        <v>0.47530364272179598</v>
      </c>
      <c r="Z206" s="33">
        <v>0.47544157886938626</v>
      </c>
      <c r="AA206" s="33">
        <v>0.47557951501697632</v>
      </c>
      <c r="AB206" s="33">
        <v>0.47571745116456654</v>
      </c>
      <c r="AC206" s="33">
        <v>0.47571745116456654</v>
      </c>
      <c r="AD206" s="33">
        <v>0.47571745116456654</v>
      </c>
      <c r="AE206" s="33">
        <v>0.47571745116456654</v>
      </c>
      <c r="AF206" s="33">
        <v>0.47571745116456654</v>
      </c>
      <c r="AG206" s="33">
        <v>0.47571745116456654</v>
      </c>
      <c r="AH206" s="33">
        <v>0.47571745116456654</v>
      </c>
      <c r="AI206" s="33">
        <v>0.47571745116456654</v>
      </c>
      <c r="AJ206" s="33">
        <v>0.47571745116456654</v>
      </c>
      <c r="AK206" s="33">
        <v>0.47571745116456654</v>
      </c>
      <c r="AL206" s="33">
        <v>0.47571745116456654</v>
      </c>
      <c r="AM206" s="33">
        <v>0.47571745116456654</v>
      </c>
      <c r="AN206" s="33">
        <v>0.47571745116456654</v>
      </c>
      <c r="AO206" s="33">
        <v>0.47571745116456654</v>
      </c>
      <c r="AP206" s="33">
        <v>0.47571745116456654</v>
      </c>
      <c r="AQ206" s="33">
        <v>0.47571745116456654</v>
      </c>
      <c r="AR206" s="33">
        <v>0.47571745116456654</v>
      </c>
      <c r="AS206" s="33">
        <v>0.47571745116456654</v>
      </c>
      <c r="AT206" s="33">
        <v>0.47571745116456654</v>
      </c>
      <c r="AU206" s="33">
        <v>0.47571745116456654</v>
      </c>
      <c r="AV206" s="601">
        <v>0.47571745116456654</v>
      </c>
    </row>
    <row r="207" spans="7:77" ht="14.1" customHeight="1">
      <c r="G207" s="19"/>
      <c r="H207" s="738"/>
      <c r="J207" s="15"/>
      <c r="AV207" s="20"/>
    </row>
    <row r="208" spans="7:77" ht="14.1" customHeight="1">
      <c r="G208" s="19"/>
      <c r="H208" s="738"/>
      <c r="J208" s="735" t="s">
        <v>30</v>
      </c>
      <c r="K208" s="62" t="s">
        <v>44</v>
      </c>
      <c r="L208" s="38">
        <f>(L177)*8760</f>
        <v>4154.5084077224737</v>
      </c>
      <c r="M208" s="38">
        <f t="shared" ref="M208:AV215" si="8">(M177)*8760</f>
        <v>4158.3023588850019</v>
      </c>
      <c r="N208" s="38">
        <f t="shared" si="8"/>
        <v>4161.9105490076745</v>
      </c>
      <c r="O208" s="38">
        <f t="shared" si="8"/>
        <v>4184.9504779109593</v>
      </c>
      <c r="P208" s="38">
        <f t="shared" si="8"/>
        <v>4207.9908620971382</v>
      </c>
      <c r="Q208" s="38">
        <f t="shared" si="8"/>
        <v>4231.0317446200261</v>
      </c>
      <c r="R208" s="38">
        <f t="shared" si="8"/>
        <v>4254.0731741386389</v>
      </c>
      <c r="S208" s="38">
        <f t="shared" si="8"/>
        <v>4393.0535384018021</v>
      </c>
      <c r="T208" s="38">
        <f t="shared" si="8"/>
        <v>4532.0352975660562</v>
      </c>
      <c r="U208" s="38">
        <f t="shared" si="8"/>
        <v>4671.0186247437587</v>
      </c>
      <c r="V208" s="38">
        <f t="shared" si="8"/>
        <v>4674.6236231450584</v>
      </c>
      <c r="W208" s="38">
        <f t="shared" si="8"/>
        <v>4678.2287380924363</v>
      </c>
      <c r="X208" s="38">
        <f t="shared" si="8"/>
        <v>4681.8339744175209</v>
      </c>
      <c r="Y208" s="38">
        <f t="shared" si="8"/>
        <v>4685.4393372227532</v>
      </c>
      <c r="Z208" s="38">
        <f t="shared" si="8"/>
        <v>4689.0448319006346</v>
      </c>
      <c r="AA208" s="38">
        <f t="shared" si="8"/>
        <v>4692.6504641546317</v>
      </c>
      <c r="AB208" s="38">
        <f t="shared" si="8"/>
        <v>4696.2562400219185</v>
      </c>
      <c r="AC208" s="38">
        <f t="shared" si="8"/>
        <v>4698.6904694719806</v>
      </c>
      <c r="AD208" s="38">
        <f t="shared" si="8"/>
        <v>4701.1247361489086</v>
      </c>
      <c r="AE208" s="38">
        <f t="shared" si="8"/>
        <v>4703.5590408677472</v>
      </c>
      <c r="AF208" s="38">
        <f t="shared" si="8"/>
        <v>4705.9933844675179</v>
      </c>
      <c r="AG208" s="38">
        <f t="shared" si="8"/>
        <v>4708.427767812087</v>
      </c>
      <c r="AH208" s="38">
        <f t="shared" si="8"/>
        <v>4710.8621917911105</v>
      </c>
      <c r="AI208" s="38">
        <f t="shared" si="8"/>
        <v>4713.296657320996</v>
      </c>
      <c r="AJ208" s="38">
        <f t="shared" si="8"/>
        <v>4715.7311653459155</v>
      </c>
      <c r="AK208" s="38">
        <f t="shared" si="8"/>
        <v>4718.1657168388629</v>
      </c>
      <c r="AL208" s="38">
        <f t="shared" si="8"/>
        <v>4720.600312802766</v>
      </c>
      <c r="AM208" s="38">
        <f t="shared" si="8"/>
        <v>4730.2644490993243</v>
      </c>
      <c r="AN208" s="38">
        <f t="shared" si="8"/>
        <v>4739.9286284503896</v>
      </c>
      <c r="AO208" s="38">
        <f t="shared" si="8"/>
        <v>4749.5928517384118</v>
      </c>
      <c r="AP208" s="38">
        <f t="shared" si="8"/>
        <v>4759.257119870128</v>
      </c>
      <c r="AQ208" s="38">
        <f t="shared" si="8"/>
        <v>4768.9214337773947</v>
      </c>
      <c r="AR208" s="38">
        <f t="shared" si="8"/>
        <v>4778.5857944180661</v>
      </c>
      <c r="AS208" s="38">
        <f t="shared" si="8"/>
        <v>4788.2502027769124</v>
      </c>
      <c r="AT208" s="38">
        <f t="shared" si="8"/>
        <v>4797.9146598665666</v>
      </c>
      <c r="AU208" s="38">
        <f t="shared" si="8"/>
        <v>4807.5791667285148</v>
      </c>
      <c r="AV208" s="605">
        <f t="shared" si="8"/>
        <v>4817.2437244341345</v>
      </c>
    </row>
    <row r="209" spans="1:77" ht="14.1" customHeight="1">
      <c r="G209" s="19"/>
      <c r="H209" s="738"/>
      <c r="J209" s="736"/>
      <c r="K209" s="3" t="s">
        <v>45</v>
      </c>
      <c r="L209" s="39">
        <f t="shared" ref="L209:AA237" si="9">(L178)*8760</f>
        <v>4154.5084077224737</v>
      </c>
      <c r="M209" s="39">
        <f t="shared" si="9"/>
        <v>4154.6992041395697</v>
      </c>
      <c r="N209" s="39">
        <f t="shared" si="9"/>
        <v>4154.7030071408171</v>
      </c>
      <c r="O209" s="39">
        <f t="shared" si="9"/>
        <v>4178.1788250782247</v>
      </c>
      <c r="P209" s="39">
        <f t="shared" si="9"/>
        <v>4201.6550264223706</v>
      </c>
      <c r="Q209" s="39">
        <f t="shared" si="9"/>
        <v>4225.131645513552</v>
      </c>
      <c r="R209" s="39">
        <f t="shared" si="9"/>
        <v>4248.6087209192438</v>
      </c>
      <c r="S209" s="39">
        <f t="shared" si="9"/>
        <v>4340.55121695461</v>
      </c>
      <c r="T209" s="39">
        <f t="shared" si="9"/>
        <v>4432.4947159292715</v>
      </c>
      <c r="U209" s="39">
        <f t="shared" si="9"/>
        <v>4524.4393367042358</v>
      </c>
      <c r="V209" s="39">
        <f t="shared" si="9"/>
        <v>4528.2956747802009</v>
      </c>
      <c r="W209" s="39">
        <f t="shared" si="9"/>
        <v>4532.1520342003923</v>
      </c>
      <c r="X209" s="39">
        <f t="shared" si="9"/>
        <v>4536.0084153470407</v>
      </c>
      <c r="Y209" s="39">
        <f t="shared" si="9"/>
        <v>4539.864818611567</v>
      </c>
      <c r="Z209" s="39">
        <f t="shared" si="9"/>
        <v>4543.7212443948474</v>
      </c>
      <c r="AA209" s="39">
        <f t="shared" si="9"/>
        <v>4547.5776931074979</v>
      </c>
      <c r="AB209" s="39">
        <f t="shared" si="8"/>
        <v>4551.4341651701934</v>
      </c>
      <c r="AC209" s="39">
        <f t="shared" si="8"/>
        <v>4556.7553372739185</v>
      </c>
      <c r="AD209" s="39">
        <f t="shared" si="8"/>
        <v>4562.0765142626187</v>
      </c>
      <c r="AE209" s="39">
        <f t="shared" si="8"/>
        <v>4567.3976961720155</v>
      </c>
      <c r="AF209" s="39">
        <f t="shared" si="8"/>
        <v>4572.7188830381774</v>
      </c>
      <c r="AG209" s="39">
        <f t="shared" si="8"/>
        <v>4578.0400748975244</v>
      </c>
      <c r="AH209" s="39">
        <f t="shared" si="8"/>
        <v>4583.3612717868345</v>
      </c>
      <c r="AI209" s="39">
        <f t="shared" si="8"/>
        <v>4588.6824737432471</v>
      </c>
      <c r="AJ209" s="39">
        <f t="shared" si="8"/>
        <v>4594.0036808042732</v>
      </c>
      <c r="AK209" s="39">
        <f t="shared" si="8"/>
        <v>4599.3248930077889</v>
      </c>
      <c r="AL209" s="39">
        <f t="shared" si="8"/>
        <v>4604.6461103920465</v>
      </c>
      <c r="AM209" s="39">
        <f t="shared" si="8"/>
        <v>4609.7320183183738</v>
      </c>
      <c r="AN209" s="39">
        <f t="shared" si="8"/>
        <v>4614.8179326507206</v>
      </c>
      <c r="AO209" s="39">
        <f t="shared" si="8"/>
        <v>4619.9038534434621</v>
      </c>
      <c r="AP209" s="39">
        <f t="shared" si="8"/>
        <v>4624.9897807515963</v>
      </c>
      <c r="AQ209" s="39">
        <f t="shared" si="8"/>
        <v>4630.0757146307396</v>
      </c>
      <c r="AR209" s="39">
        <f t="shared" si="8"/>
        <v>4635.1616551371462</v>
      </c>
      <c r="AS209" s="39">
        <f t="shared" si="8"/>
        <v>4640.247602327714</v>
      </c>
      <c r="AT209" s="39">
        <f t="shared" si="8"/>
        <v>4645.3335562599977</v>
      </c>
      <c r="AU209" s="39">
        <f t="shared" si="8"/>
        <v>4650.4195169922086</v>
      </c>
      <c r="AV209" s="606">
        <f t="shared" si="8"/>
        <v>4655.5054845832365</v>
      </c>
    </row>
    <row r="210" spans="1:77" ht="14.1" customHeight="1" thickBot="1">
      <c r="G210" s="19"/>
      <c r="H210" s="738"/>
      <c r="J210" s="736"/>
      <c r="K210" s="63" t="s">
        <v>46</v>
      </c>
      <c r="L210" s="65">
        <f t="shared" si="9"/>
        <v>4154.5084077224737</v>
      </c>
      <c r="M210" s="65">
        <f t="shared" si="8"/>
        <v>4154.6925306100002</v>
      </c>
      <c r="N210" s="65">
        <f t="shared" si="8"/>
        <v>4154.6896099810347</v>
      </c>
      <c r="O210" s="65">
        <f t="shared" si="8"/>
        <v>4162.3761981483485</v>
      </c>
      <c r="P210" s="65">
        <f t="shared" si="8"/>
        <v>4170.0629433494478</v>
      </c>
      <c r="Q210" s="65">
        <f t="shared" si="8"/>
        <v>4177.7498552400266</v>
      </c>
      <c r="R210" s="65">
        <f t="shared" si="8"/>
        <v>4185.4369442839534</v>
      </c>
      <c r="S210" s="65">
        <f t="shared" si="8"/>
        <v>4299.4350477996541</v>
      </c>
      <c r="T210" s="65">
        <f t="shared" si="8"/>
        <v>4413.4335707687924</v>
      </c>
      <c r="U210" s="65">
        <f t="shared" si="8"/>
        <v>4527.4325410235642</v>
      </c>
      <c r="V210" s="65">
        <f t="shared" si="8"/>
        <v>4528.7479577825934</v>
      </c>
      <c r="W210" s="65">
        <f t="shared" si="8"/>
        <v>4530.0633745416217</v>
      </c>
      <c r="X210" s="65">
        <f t="shared" si="8"/>
        <v>4531.3787913006518</v>
      </c>
      <c r="Y210" s="65">
        <f t="shared" si="8"/>
        <v>4532.6942080596791</v>
      </c>
      <c r="Z210" s="65">
        <f t="shared" si="8"/>
        <v>4534.0096248187092</v>
      </c>
      <c r="AA210" s="65">
        <f t="shared" si="8"/>
        <v>4535.3250415777384</v>
      </c>
      <c r="AB210" s="65">
        <f t="shared" si="8"/>
        <v>4536.6404583367685</v>
      </c>
      <c r="AC210" s="65">
        <f t="shared" si="8"/>
        <v>4536.6404583367685</v>
      </c>
      <c r="AD210" s="65">
        <f t="shared" si="8"/>
        <v>4536.6404583367685</v>
      </c>
      <c r="AE210" s="65">
        <f t="shared" si="8"/>
        <v>4536.6404583367685</v>
      </c>
      <c r="AF210" s="65">
        <f t="shared" si="8"/>
        <v>4536.6404583367685</v>
      </c>
      <c r="AG210" s="65">
        <f t="shared" si="8"/>
        <v>4536.6404583367685</v>
      </c>
      <c r="AH210" s="65">
        <f t="shared" si="8"/>
        <v>4536.6404583367685</v>
      </c>
      <c r="AI210" s="65">
        <f t="shared" si="8"/>
        <v>4536.6404583367685</v>
      </c>
      <c r="AJ210" s="65">
        <f t="shared" si="8"/>
        <v>4536.6404583367685</v>
      </c>
      <c r="AK210" s="65">
        <f t="shared" si="8"/>
        <v>4536.6404583367685</v>
      </c>
      <c r="AL210" s="65">
        <f t="shared" si="8"/>
        <v>4536.6404583367685</v>
      </c>
      <c r="AM210" s="65">
        <f t="shared" si="8"/>
        <v>4536.6404583367685</v>
      </c>
      <c r="AN210" s="65">
        <f t="shared" si="8"/>
        <v>4536.6404583367685</v>
      </c>
      <c r="AO210" s="65">
        <f t="shared" si="8"/>
        <v>4536.6404583367685</v>
      </c>
      <c r="AP210" s="65">
        <f t="shared" si="8"/>
        <v>4536.6404583367685</v>
      </c>
      <c r="AQ210" s="65">
        <f t="shared" si="8"/>
        <v>4536.6404583367685</v>
      </c>
      <c r="AR210" s="65">
        <f t="shared" si="8"/>
        <v>4536.6404583367685</v>
      </c>
      <c r="AS210" s="65">
        <f t="shared" si="8"/>
        <v>4536.6404583367685</v>
      </c>
      <c r="AT210" s="65">
        <f t="shared" si="8"/>
        <v>4536.6404583367685</v>
      </c>
      <c r="AU210" s="65">
        <f t="shared" si="8"/>
        <v>4536.6404583367685</v>
      </c>
      <c r="AV210" s="607">
        <f t="shared" si="8"/>
        <v>4536.6404583367685</v>
      </c>
    </row>
    <row r="211" spans="1:77" ht="14.1" customHeight="1" thickTop="1">
      <c r="G211" s="19"/>
      <c r="H211" s="738"/>
      <c r="J211" s="736"/>
      <c r="K211" s="62" t="s">
        <v>47</v>
      </c>
      <c r="L211" s="66">
        <f t="shared" si="9"/>
        <v>3808.9112140155521</v>
      </c>
      <c r="M211" s="66">
        <f t="shared" si="8"/>
        <v>3812.3895613217305</v>
      </c>
      <c r="N211" s="66">
        <f t="shared" si="8"/>
        <v>3815.6976003173909</v>
      </c>
      <c r="O211" s="66">
        <f t="shared" si="8"/>
        <v>3836.8209282679923</v>
      </c>
      <c r="P211" s="66">
        <f t="shared" si="8"/>
        <v>3857.9446736282939</v>
      </c>
      <c r="Q211" s="66">
        <f t="shared" si="8"/>
        <v>3879.0688758706369</v>
      </c>
      <c r="R211" s="66">
        <f t="shared" si="8"/>
        <v>3900.1935796062835</v>
      </c>
      <c r="S211" s="66">
        <f t="shared" si="8"/>
        <v>4027.612714680351</v>
      </c>
      <c r="T211" s="66">
        <f t="shared" si="8"/>
        <v>4155.0331286191786</v>
      </c>
      <c r="U211" s="66">
        <f t="shared" si="8"/>
        <v>4282.4549801345902</v>
      </c>
      <c r="V211" s="66">
        <f t="shared" si="8"/>
        <v>4285.7600929156106</v>
      </c>
      <c r="W211" s="66">
        <f t="shared" si="8"/>
        <v>4289.0653125476992</v>
      </c>
      <c r="X211" s="66">
        <f t="shared" si="8"/>
        <v>4292.370643460561</v>
      </c>
      <c r="Y211" s="66">
        <f t="shared" si="8"/>
        <v>4295.6760903321865</v>
      </c>
      <c r="Z211" s="66">
        <f t="shared" si="8"/>
        <v>4298.9816581064952</v>
      </c>
      <c r="AA211" s="66">
        <f t="shared" si="8"/>
        <v>4302.2873520125004</v>
      </c>
      <c r="AB211" s="66">
        <f t="shared" si="8"/>
        <v>4305.5931775851741</v>
      </c>
      <c r="AC211" s="66">
        <f t="shared" si="8"/>
        <v>4307.8249130734448</v>
      </c>
      <c r="AD211" s="66">
        <f t="shared" si="8"/>
        <v>4310.0566826918239</v>
      </c>
      <c r="AE211" s="66">
        <f t="shared" si="8"/>
        <v>4312.2884871875576</v>
      </c>
      <c r="AF211" s="66">
        <f t="shared" si="8"/>
        <v>4314.5203273298694</v>
      </c>
      <c r="AG211" s="66">
        <f t="shared" si="8"/>
        <v>4316.752203910768</v>
      </c>
      <c r="AH211" s="66">
        <f t="shared" si="8"/>
        <v>4318.9841177459011</v>
      </c>
      <c r="AI211" s="66">
        <f t="shared" si="8"/>
        <v>4321.2160696754445</v>
      </c>
      <c r="AJ211" s="66">
        <f t="shared" si="8"/>
        <v>4323.4480605650251</v>
      </c>
      <c r="AK211" s="66">
        <f t="shared" si="8"/>
        <v>4325.6800913067009</v>
      </c>
      <c r="AL211" s="66">
        <f t="shared" si="8"/>
        <v>4327.9121628199682</v>
      </c>
      <c r="AM211" s="66">
        <f t="shared" si="8"/>
        <v>4336.7723776760304</v>
      </c>
      <c r="AN211" s="66">
        <f t="shared" si="8"/>
        <v>4345.6326320050648</v>
      </c>
      <c r="AO211" s="66">
        <f t="shared" si="8"/>
        <v>4354.4929266161125</v>
      </c>
      <c r="AP211" s="66">
        <f t="shared" si="8"/>
        <v>4363.3532623404835</v>
      </c>
      <c r="AQ211" s="66">
        <f t="shared" si="8"/>
        <v>4372.213640032518</v>
      </c>
      <c r="AR211" s="66">
        <f t="shared" si="8"/>
        <v>4381.0740605703913</v>
      </c>
      <c r="AS211" s="66">
        <f t="shared" si="8"/>
        <v>4389.9345248569489</v>
      </c>
      <c r="AT211" s="66">
        <f t="shared" si="8"/>
        <v>4398.7950338205919</v>
      </c>
      <c r="AU211" s="66">
        <f t="shared" si="8"/>
        <v>4407.655588416168</v>
      </c>
      <c r="AV211" s="608">
        <f t="shared" si="8"/>
        <v>4416.5161896259324</v>
      </c>
    </row>
    <row r="212" spans="1:77" ht="14.1" customHeight="1">
      <c r="G212" s="19"/>
      <c r="H212" s="738"/>
      <c r="J212" s="736"/>
      <c r="K212" s="3" t="s">
        <v>48</v>
      </c>
      <c r="L212" s="69">
        <f t="shared" si="9"/>
        <v>3808.9112140155485</v>
      </c>
      <c r="M212" s="69">
        <f t="shared" si="8"/>
        <v>3809.0861388301078</v>
      </c>
      <c r="N212" s="69">
        <f t="shared" si="8"/>
        <v>3809.0896254746567</v>
      </c>
      <c r="O212" s="69">
        <f t="shared" si="8"/>
        <v>3830.6125825671897</v>
      </c>
      <c r="P212" s="69">
        <f t="shared" si="8"/>
        <v>3852.135891172366</v>
      </c>
      <c r="Q212" s="69">
        <f t="shared" si="8"/>
        <v>3873.6595827738452</v>
      </c>
      <c r="R212" s="69">
        <f t="shared" si="8"/>
        <v>3895.1836927308273</v>
      </c>
      <c r="S212" s="69">
        <f t="shared" si="8"/>
        <v>3979.4778545967015</v>
      </c>
      <c r="T212" s="69">
        <f t="shared" si="8"/>
        <v>4063.7729359713003</v>
      </c>
      <c r="U212" s="69">
        <f t="shared" si="8"/>
        <v>4148.0690458280505</v>
      </c>
      <c r="V212" s="69">
        <f t="shared" si="8"/>
        <v>4151.6045903259937</v>
      </c>
      <c r="W212" s="69">
        <f t="shared" si="8"/>
        <v>4155.1401543926195</v>
      </c>
      <c r="X212" s="69">
        <f t="shared" si="8"/>
        <v>4158.6757383783661</v>
      </c>
      <c r="Y212" s="69">
        <f t="shared" si="8"/>
        <v>4162.2113426420901</v>
      </c>
      <c r="Z212" s="69">
        <f t="shared" si="8"/>
        <v>4165.7469675513203</v>
      </c>
      <c r="AA212" s="69">
        <f t="shared" si="8"/>
        <v>4169.2826134825191</v>
      </c>
      <c r="AB212" s="69">
        <f t="shared" si="8"/>
        <v>4172.8182808213633</v>
      </c>
      <c r="AC212" s="69">
        <f t="shared" si="8"/>
        <v>4177.6968055729094</v>
      </c>
      <c r="AD212" s="69">
        <f t="shared" si="8"/>
        <v>4182.5753348030694</v>
      </c>
      <c r="AE212" s="69">
        <f t="shared" si="8"/>
        <v>4187.4538685445941</v>
      </c>
      <c r="AF212" s="69">
        <f t="shared" si="8"/>
        <v>4192.3324068305501</v>
      </c>
      <c r="AG212" s="69">
        <f t="shared" si="8"/>
        <v>4197.2109496943267</v>
      </c>
      <c r="AH212" s="69">
        <f t="shared" si="8"/>
        <v>4202.0894971696434</v>
      </c>
      <c r="AI212" s="69">
        <f t="shared" si="8"/>
        <v>4206.9680492905509</v>
      </c>
      <c r="AJ212" s="69">
        <f t="shared" si="8"/>
        <v>4211.8466060914388</v>
      </c>
      <c r="AK212" s="69">
        <f t="shared" si="8"/>
        <v>4216.7251676070337</v>
      </c>
      <c r="AL212" s="69">
        <f t="shared" si="8"/>
        <v>4221.6037338724045</v>
      </c>
      <c r="AM212" s="69">
        <f t="shared" si="8"/>
        <v>4226.2665651469842</v>
      </c>
      <c r="AN212" s="69">
        <f t="shared" si="8"/>
        <v>4230.9294022946942</v>
      </c>
      <c r="AO212" s="69">
        <f t="shared" si="8"/>
        <v>4235.592245365383</v>
      </c>
      <c r="AP212" s="69">
        <f t="shared" si="8"/>
        <v>4240.2550944094755</v>
      </c>
      <c r="AQ212" s="69">
        <f t="shared" si="8"/>
        <v>4244.9179494779582</v>
      </c>
      <c r="AR212" s="69">
        <f t="shared" si="8"/>
        <v>4249.5808106224113</v>
      </c>
      <c r="AS212" s="69">
        <f t="shared" si="8"/>
        <v>4254.2436778949968</v>
      </c>
      <c r="AT212" s="69">
        <f t="shared" si="8"/>
        <v>4258.9065513484802</v>
      </c>
      <c r="AU212" s="69">
        <f t="shared" si="8"/>
        <v>4263.5694310362305</v>
      </c>
      <c r="AV212" s="609">
        <f t="shared" si="8"/>
        <v>4268.2323170122399</v>
      </c>
    </row>
    <row r="213" spans="1:77" ht="14.1" customHeight="1" thickBot="1">
      <c r="G213" s="19"/>
      <c r="H213" s="738"/>
      <c r="J213" s="736"/>
      <c r="K213" s="63" t="s">
        <v>49</v>
      </c>
      <c r="L213" s="65">
        <f t="shared" si="9"/>
        <v>3808.9112140155485</v>
      </c>
      <c r="M213" s="65">
        <f t="shared" si="8"/>
        <v>3809.0800204451825</v>
      </c>
      <c r="N213" s="65">
        <f t="shared" si="8"/>
        <v>3809.0773427718382</v>
      </c>
      <c r="O213" s="65">
        <f t="shared" si="8"/>
        <v>3816.1245139398106</v>
      </c>
      <c r="P213" s="65">
        <f t="shared" si="8"/>
        <v>3823.1718290785461</v>
      </c>
      <c r="Q213" s="65">
        <f t="shared" si="8"/>
        <v>3830.2192970405204</v>
      </c>
      <c r="R213" s="65">
        <f t="shared" si="8"/>
        <v>3837.2669274191517</v>
      </c>
      <c r="S213" s="65">
        <f t="shared" si="8"/>
        <v>3941.7819776355273</v>
      </c>
      <c r="T213" s="65">
        <f t="shared" si="8"/>
        <v>4046.2974124126581</v>
      </c>
      <c r="U213" s="65">
        <f t="shared" si="8"/>
        <v>4150.8132572674931</v>
      </c>
      <c r="V213" s="65">
        <f t="shared" si="8"/>
        <v>4152.0192496865366</v>
      </c>
      <c r="W213" s="65">
        <f t="shared" si="8"/>
        <v>4153.2252421055809</v>
      </c>
      <c r="X213" s="65">
        <f t="shared" si="8"/>
        <v>4154.4312345246271</v>
      </c>
      <c r="Y213" s="65">
        <f t="shared" si="8"/>
        <v>4155.6372269436697</v>
      </c>
      <c r="Z213" s="65">
        <f t="shared" si="8"/>
        <v>4156.8432193627159</v>
      </c>
      <c r="AA213" s="65">
        <f t="shared" si="8"/>
        <v>4158.0492117817603</v>
      </c>
      <c r="AB213" s="65">
        <f t="shared" si="8"/>
        <v>4159.2552042008056</v>
      </c>
      <c r="AC213" s="65">
        <f t="shared" si="8"/>
        <v>4159.2552042008056</v>
      </c>
      <c r="AD213" s="65">
        <f t="shared" si="8"/>
        <v>4159.2552042008056</v>
      </c>
      <c r="AE213" s="65">
        <f t="shared" si="8"/>
        <v>4159.2552042008056</v>
      </c>
      <c r="AF213" s="65">
        <f t="shared" si="8"/>
        <v>4159.2552042008056</v>
      </c>
      <c r="AG213" s="65">
        <f t="shared" si="8"/>
        <v>4159.2552042008056</v>
      </c>
      <c r="AH213" s="65">
        <f t="shared" si="8"/>
        <v>4159.2552042008056</v>
      </c>
      <c r="AI213" s="65">
        <f t="shared" si="8"/>
        <v>4159.2552042008056</v>
      </c>
      <c r="AJ213" s="65">
        <f t="shared" si="8"/>
        <v>4159.2552042008056</v>
      </c>
      <c r="AK213" s="65">
        <f t="shared" si="8"/>
        <v>4159.2552042008056</v>
      </c>
      <c r="AL213" s="65">
        <f t="shared" si="8"/>
        <v>4159.2552042008056</v>
      </c>
      <c r="AM213" s="65">
        <f t="shared" si="8"/>
        <v>4159.2552042008056</v>
      </c>
      <c r="AN213" s="65">
        <f t="shared" si="8"/>
        <v>4159.2552042008056</v>
      </c>
      <c r="AO213" s="65">
        <f t="shared" si="8"/>
        <v>4159.2552042008056</v>
      </c>
      <c r="AP213" s="65">
        <f t="shared" si="8"/>
        <v>4159.2552042008056</v>
      </c>
      <c r="AQ213" s="65">
        <f t="shared" si="8"/>
        <v>4159.2552042008056</v>
      </c>
      <c r="AR213" s="65">
        <f t="shared" si="8"/>
        <v>4159.2552042008056</v>
      </c>
      <c r="AS213" s="65">
        <f t="shared" si="8"/>
        <v>4159.2552042008056</v>
      </c>
      <c r="AT213" s="65">
        <f t="shared" si="8"/>
        <v>4159.2552042008056</v>
      </c>
      <c r="AU213" s="65">
        <f t="shared" si="8"/>
        <v>4159.2552042008056</v>
      </c>
      <c r="AV213" s="607">
        <f t="shared" si="8"/>
        <v>4159.2552042008056</v>
      </c>
      <c r="AW213" s="71"/>
      <c r="AX213" s="71"/>
      <c r="AY213" s="71"/>
      <c r="AZ213" s="71"/>
      <c r="BA213" s="71"/>
      <c r="BB213" s="71"/>
      <c r="BC213" s="71"/>
      <c r="BD213" s="71"/>
      <c r="BE213" s="71"/>
      <c r="BF213" s="71"/>
      <c r="BG213" s="71"/>
    </row>
    <row r="214" spans="1:77" ht="14.1" customHeight="1" thickTop="1">
      <c r="G214" s="19"/>
      <c r="H214" s="738"/>
      <c r="J214" s="736"/>
      <c r="K214" s="62" t="s">
        <v>50</v>
      </c>
      <c r="L214" s="66">
        <f t="shared" si="9"/>
        <v>3481.2454189323121</v>
      </c>
      <c r="M214" s="66">
        <f t="shared" si="8"/>
        <v>3484.4245375687606</v>
      </c>
      <c r="N214" s="66">
        <f t="shared" si="8"/>
        <v>3487.4479988552616</v>
      </c>
      <c r="O214" s="66">
        <f t="shared" si="8"/>
        <v>3506.7541691828987</v>
      </c>
      <c r="P214" s="66">
        <f t="shared" si="8"/>
        <v>3526.060721012107</v>
      </c>
      <c r="Q214" s="66">
        <f t="shared" si="8"/>
        <v>3545.367690419574</v>
      </c>
      <c r="R214" s="66">
        <f t="shared" si="8"/>
        <v>3564.6751181788295</v>
      </c>
      <c r="S214" s="66">
        <f t="shared" si="8"/>
        <v>3681.1328813917626</v>
      </c>
      <c r="T214" s="66">
        <f t="shared" si="8"/>
        <v>3797.5918134537028</v>
      </c>
      <c r="U214" s="66">
        <f t="shared" si="8"/>
        <v>3914.0520594231152</v>
      </c>
      <c r="V214" s="66">
        <f t="shared" si="8"/>
        <v>3917.0728462258226</v>
      </c>
      <c r="W214" s="66">
        <f t="shared" si="8"/>
        <v>3920.0937306876162</v>
      </c>
      <c r="X214" s="66">
        <f t="shared" si="8"/>
        <v>3923.1147168571333</v>
      </c>
      <c r="Y214" s="66">
        <f t="shared" si="8"/>
        <v>3926.1358090099311</v>
      </c>
      <c r="Z214" s="66">
        <f t="shared" si="8"/>
        <v>3929.1570116646258</v>
      </c>
      <c r="AA214" s="66">
        <f t="shared" si="8"/>
        <v>3932.1783296004005</v>
      </c>
      <c r="AB214" s="66">
        <f t="shared" si="8"/>
        <v>3935.1997678760708</v>
      </c>
      <c r="AC214" s="66">
        <f t="shared" si="8"/>
        <v>3937.2395158534518</v>
      </c>
      <c r="AD214" s="66">
        <f t="shared" si="8"/>
        <v>3939.2792950248604</v>
      </c>
      <c r="AE214" s="66">
        <f t="shared" si="8"/>
        <v>3941.3191060732602</v>
      </c>
      <c r="AF214" s="66">
        <f t="shared" si="8"/>
        <v>3943.3589497017038</v>
      </c>
      <c r="AG214" s="66">
        <f t="shared" si="8"/>
        <v>3945.3988266340625</v>
      </c>
      <c r="AH214" s="66">
        <f t="shared" si="8"/>
        <v>3947.4387376158202</v>
      </c>
      <c r="AI214" s="66">
        <f t="shared" si="8"/>
        <v>3949.4786834148736</v>
      </c>
      <c r="AJ214" s="66">
        <f t="shared" si="8"/>
        <v>3951.5186648223835</v>
      </c>
      <c r="AK214" s="66">
        <f t="shared" si="8"/>
        <v>3953.5586826536696</v>
      </c>
      <c r="AL214" s="66">
        <f t="shared" si="8"/>
        <v>3955.5987377491251</v>
      </c>
      <c r="AM214" s="66">
        <f t="shared" si="8"/>
        <v>3963.6967428338667</v>
      </c>
      <c r="AN214" s="66">
        <f t="shared" si="8"/>
        <v>3971.7947839958724</v>
      </c>
      <c r="AO214" s="66">
        <f t="shared" si="8"/>
        <v>3979.8928619745884</v>
      </c>
      <c r="AP214" s="66">
        <f t="shared" si="8"/>
        <v>3987.9909775298074</v>
      </c>
      <c r="AQ214" s="66">
        <f t="shared" si="8"/>
        <v>3996.0891314423752</v>
      </c>
      <c r="AR214" s="66">
        <f t="shared" si="8"/>
        <v>4004.1873245149209</v>
      </c>
      <c r="AS214" s="66">
        <f t="shared" si="8"/>
        <v>4012.2855575726235</v>
      </c>
      <c r="AT214" s="66">
        <f t="shared" si="8"/>
        <v>4020.3838314640143</v>
      </c>
      <c r="AU214" s="66">
        <f t="shared" si="8"/>
        <v>4028.4821470618022</v>
      </c>
      <c r="AV214" s="608">
        <f t="shared" si="8"/>
        <v>4036.5805052637402</v>
      </c>
      <c r="AW214" s="72"/>
      <c r="AX214" s="72"/>
      <c r="AY214" s="72"/>
      <c r="AZ214" s="72"/>
      <c r="BA214" s="72"/>
      <c r="BB214" s="72"/>
      <c r="BC214" s="72"/>
      <c r="BD214" s="72"/>
      <c r="BE214" s="72"/>
      <c r="BF214" s="72"/>
      <c r="BG214" s="72"/>
    </row>
    <row r="215" spans="1:77" ht="14.1" customHeight="1">
      <c r="G215" s="19"/>
      <c r="H215" s="738"/>
      <c r="J215" s="736"/>
      <c r="K215" s="3" t="s">
        <v>51</v>
      </c>
      <c r="L215" s="70">
        <f t="shared" si="9"/>
        <v>3481.2454189323121</v>
      </c>
      <c r="M215" s="70">
        <f t="shared" si="8"/>
        <v>3481.4052956464384</v>
      </c>
      <c r="N215" s="70">
        <f t="shared" si="8"/>
        <v>3481.4084823485377</v>
      </c>
      <c r="O215" s="70">
        <f t="shared" si="8"/>
        <v>3501.0799032796831</v>
      </c>
      <c r="P215" s="70">
        <f t="shared" si="8"/>
        <v>3520.7516454842071</v>
      </c>
      <c r="Q215" s="70">
        <f t="shared" si="8"/>
        <v>3540.4237377373543</v>
      </c>
      <c r="R215" s="70">
        <f t="shared" si="8"/>
        <v>3560.0962123565109</v>
      </c>
      <c r="S215" s="70">
        <f t="shared" si="8"/>
        <v>3637.1388758238336</v>
      </c>
      <c r="T215" s="70">
        <f t="shared" si="8"/>
        <v>3714.1823796981271</v>
      </c>
      <c r="U215" s="70">
        <f t="shared" si="8"/>
        <v>3791.226823578259</v>
      </c>
      <c r="V215" s="70">
        <f t="shared" si="8"/>
        <v>3794.4582189548705</v>
      </c>
      <c r="W215" s="70">
        <f t="shared" si="8"/>
        <v>3797.6896322167481</v>
      </c>
      <c r="X215" s="70">
        <f t="shared" si="8"/>
        <v>3800.9210636841817</v>
      </c>
      <c r="Y215" s="70">
        <f t="shared" si="8"/>
        <v>3804.1525136851565</v>
      </c>
      <c r="Z215" s="70">
        <f t="shared" si="8"/>
        <v>3807.3839825555865</v>
      </c>
      <c r="AA215" s="70">
        <f t="shared" si="8"/>
        <v>3810.6154706395464</v>
      </c>
      <c r="AB215" s="70">
        <f t="shared" si="8"/>
        <v>3813.8469782895359</v>
      </c>
      <c r="AC215" s="70">
        <f t="shared" si="8"/>
        <v>3818.3058225597765</v>
      </c>
      <c r="AD215" s="70">
        <f t="shared" si="8"/>
        <v>3822.7646709233532</v>
      </c>
      <c r="AE215" s="70">
        <f t="shared" ref="M215:AV222" si="10">(AE184)*8760</f>
        <v>3827.223523410199</v>
      </c>
      <c r="AF215" s="70">
        <f t="shared" si="10"/>
        <v>3831.6823800505367</v>
      </c>
      <c r="AG215" s="70">
        <f t="shared" si="10"/>
        <v>3836.1412408748824</v>
      </c>
      <c r="AH215" s="70">
        <f t="shared" si="10"/>
        <v>3840.6001059140558</v>
      </c>
      <c r="AI215" s="70">
        <f t="shared" si="10"/>
        <v>3845.0589751991788</v>
      </c>
      <c r="AJ215" s="70">
        <f t="shared" si="10"/>
        <v>3849.5178487616804</v>
      </c>
      <c r="AK215" s="70">
        <f t="shared" si="10"/>
        <v>3853.976726633302</v>
      </c>
      <c r="AL215" s="70">
        <f t="shared" si="10"/>
        <v>3858.4356088460941</v>
      </c>
      <c r="AM215" s="70">
        <f t="shared" si="10"/>
        <v>3862.6973149090122</v>
      </c>
      <c r="AN215" s="70">
        <f t="shared" si="10"/>
        <v>3866.9590263398172</v>
      </c>
      <c r="AO215" s="70">
        <f t="shared" si="10"/>
        <v>3871.2207431840711</v>
      </c>
      <c r="AP215" s="70">
        <f t="shared" si="10"/>
        <v>3875.4824654878589</v>
      </c>
      <c r="AQ215" s="70">
        <f t="shared" si="10"/>
        <v>3879.744193297784</v>
      </c>
      <c r="AR215" s="70">
        <f t="shared" si="10"/>
        <v>3884.0059266609842</v>
      </c>
      <c r="AS215" s="70">
        <f t="shared" si="10"/>
        <v>3888.2676656251401</v>
      </c>
      <c r="AT215" s="70">
        <f t="shared" si="10"/>
        <v>3892.5294102384737</v>
      </c>
      <c r="AU215" s="70">
        <f t="shared" si="10"/>
        <v>3896.7911605497666</v>
      </c>
      <c r="AV215" s="610">
        <f t="shared" si="10"/>
        <v>3901.0529166083634</v>
      </c>
    </row>
    <row r="216" spans="1:77" ht="14.1" customHeight="1" thickBot="1">
      <c r="G216" s="19"/>
      <c r="H216" s="738"/>
      <c r="J216" s="736"/>
      <c r="K216" s="63" t="s">
        <v>52</v>
      </c>
      <c r="L216" s="65">
        <f t="shared" si="9"/>
        <v>3481.2454189323121</v>
      </c>
      <c r="M216" s="65">
        <f t="shared" si="10"/>
        <v>3481.3997036023343</v>
      </c>
      <c r="N216" s="65">
        <f t="shared" si="10"/>
        <v>3481.3972562787999</v>
      </c>
      <c r="O216" s="65">
        <f t="shared" si="10"/>
        <v>3487.8381867616781</v>
      </c>
      <c r="P216" s="65">
        <f t="shared" si="10"/>
        <v>3494.2792488300784</v>
      </c>
      <c r="Q216" s="65">
        <f t="shared" si="10"/>
        <v>3500.7204505749282</v>
      </c>
      <c r="R216" s="65">
        <f t="shared" si="10"/>
        <v>3507.1618007643624</v>
      </c>
      <c r="S216" s="65">
        <f t="shared" si="10"/>
        <v>3602.6858283227921</v>
      </c>
      <c r="T216" s="65">
        <f t="shared" si="10"/>
        <v>3698.2102073597148</v>
      </c>
      <c r="U216" s="65">
        <f t="shared" si="10"/>
        <v>3793.7349611969535</v>
      </c>
      <c r="V216" s="65">
        <f t="shared" si="10"/>
        <v>3794.8372067858277</v>
      </c>
      <c r="W216" s="65">
        <f t="shared" si="10"/>
        <v>3795.9394523747028</v>
      </c>
      <c r="X216" s="65">
        <f t="shared" si="10"/>
        <v>3797.0416979635784</v>
      </c>
      <c r="Y216" s="65">
        <f t="shared" si="10"/>
        <v>3798.1439435524521</v>
      </c>
      <c r="Z216" s="65">
        <f t="shared" si="10"/>
        <v>3799.2461891413282</v>
      </c>
      <c r="AA216" s="65">
        <f t="shared" si="10"/>
        <v>3800.3484347302042</v>
      </c>
      <c r="AB216" s="65">
        <f t="shared" si="10"/>
        <v>3801.4506803190802</v>
      </c>
      <c r="AC216" s="65">
        <f t="shared" si="10"/>
        <v>3801.4506803190802</v>
      </c>
      <c r="AD216" s="65">
        <f t="shared" si="10"/>
        <v>3801.4506803190802</v>
      </c>
      <c r="AE216" s="65">
        <f t="shared" si="10"/>
        <v>3801.4506803190802</v>
      </c>
      <c r="AF216" s="65">
        <f t="shared" si="10"/>
        <v>3801.4506803190802</v>
      </c>
      <c r="AG216" s="65">
        <f t="shared" si="10"/>
        <v>3801.4506803190802</v>
      </c>
      <c r="AH216" s="65">
        <f t="shared" si="10"/>
        <v>3801.4506803190802</v>
      </c>
      <c r="AI216" s="65">
        <f t="shared" si="10"/>
        <v>3801.4506803190802</v>
      </c>
      <c r="AJ216" s="65">
        <f t="shared" si="10"/>
        <v>3801.4506803190802</v>
      </c>
      <c r="AK216" s="65">
        <f t="shared" si="10"/>
        <v>3801.4506803190802</v>
      </c>
      <c r="AL216" s="65">
        <f t="shared" si="10"/>
        <v>3801.4506803190802</v>
      </c>
      <c r="AM216" s="65">
        <f t="shared" si="10"/>
        <v>3801.4506803190802</v>
      </c>
      <c r="AN216" s="65">
        <f t="shared" si="10"/>
        <v>3801.4506803190802</v>
      </c>
      <c r="AO216" s="65">
        <f t="shared" si="10"/>
        <v>3801.4506803190802</v>
      </c>
      <c r="AP216" s="65">
        <f t="shared" si="10"/>
        <v>3801.4506803190802</v>
      </c>
      <c r="AQ216" s="65">
        <f t="shared" si="10"/>
        <v>3801.4506803190802</v>
      </c>
      <c r="AR216" s="65">
        <f t="shared" si="10"/>
        <v>3801.4506803190802</v>
      </c>
      <c r="AS216" s="65">
        <f t="shared" si="10"/>
        <v>3801.4506803190802</v>
      </c>
      <c r="AT216" s="65">
        <f t="shared" si="10"/>
        <v>3801.4506803190802</v>
      </c>
      <c r="AU216" s="65">
        <f t="shared" si="10"/>
        <v>3801.4506803190802</v>
      </c>
      <c r="AV216" s="607">
        <f t="shared" si="10"/>
        <v>3801.4506803190802</v>
      </c>
    </row>
    <row r="217" spans="1:77" ht="14.1" customHeight="1" thickTop="1">
      <c r="G217" s="19"/>
      <c r="H217" s="738"/>
      <c r="J217" s="736"/>
      <c r="K217" s="62" t="s">
        <v>53</v>
      </c>
      <c r="L217" s="66">
        <f t="shared" si="9"/>
        <v>2956.9195030004366</v>
      </c>
      <c r="M217" s="66">
        <f t="shared" si="10"/>
        <v>2959.6198003845911</v>
      </c>
      <c r="N217" s="66">
        <f t="shared" si="10"/>
        <v>2962.1878846673021</v>
      </c>
      <c r="O217" s="66">
        <f t="shared" si="10"/>
        <v>2978.5862664819188</v>
      </c>
      <c r="P217" s="66">
        <f t="shared" si="10"/>
        <v>2994.9849723384514</v>
      </c>
      <c r="Q217" s="66">
        <f t="shared" si="10"/>
        <v>3011.3840328799183</v>
      </c>
      <c r="R217" s="66">
        <f t="shared" si="10"/>
        <v>3027.7834827387633</v>
      </c>
      <c r="S217" s="66">
        <f t="shared" si="10"/>
        <v>3126.7010222628051</v>
      </c>
      <c r="T217" s="66">
        <f t="shared" si="10"/>
        <v>3225.6195545902851</v>
      </c>
      <c r="U217" s="66">
        <f t="shared" si="10"/>
        <v>3324.5392029317672</v>
      </c>
      <c r="V217" s="66">
        <f t="shared" si="10"/>
        <v>3327.1050155466305</v>
      </c>
      <c r="W217" s="66">
        <f t="shared" si="10"/>
        <v>3329.6709111117088</v>
      </c>
      <c r="X217" s="66">
        <f t="shared" si="10"/>
        <v>3332.2368930658563</v>
      </c>
      <c r="Y217" s="66">
        <f t="shared" si="10"/>
        <v>3334.8029650406697</v>
      </c>
      <c r="Z217" s="66">
        <f t="shared" si="10"/>
        <v>3337.3691308741968</v>
      </c>
      <c r="AA217" s="66">
        <f t="shared" si="10"/>
        <v>3339.9353946258043</v>
      </c>
      <c r="AB217" s="66">
        <f t="shared" si="10"/>
        <v>3342.501760592379</v>
      </c>
      <c r="AC217" s="66">
        <f t="shared" si="10"/>
        <v>3344.234293019631</v>
      </c>
      <c r="AD217" s="66">
        <f t="shared" si="10"/>
        <v>3345.9668519426391</v>
      </c>
      <c r="AE217" s="66">
        <f t="shared" si="10"/>
        <v>3347.6994379415028</v>
      </c>
      <c r="AF217" s="66">
        <f t="shared" si="10"/>
        <v>3349.432051613383</v>
      </c>
      <c r="AG217" s="66">
        <f t="shared" si="10"/>
        <v>3351.1646935731292</v>
      </c>
      <c r="AH217" s="66">
        <f t="shared" si="10"/>
        <v>3352.8973644539401</v>
      </c>
      <c r="AI217" s="66">
        <f t="shared" si="10"/>
        <v>3354.6300649080595</v>
      </c>
      <c r="AJ217" s="66">
        <f t="shared" si="10"/>
        <v>3356.362795607487</v>
      </c>
      <c r="AK217" s="66">
        <f t="shared" si="10"/>
        <v>3358.0955572447428</v>
      </c>
      <c r="AL217" s="66">
        <f t="shared" si="10"/>
        <v>3359.8283505336449</v>
      </c>
      <c r="AM217" s="66">
        <f t="shared" si="10"/>
        <v>3366.7066789158516</v>
      </c>
      <c r="AN217" s="66">
        <f t="shared" si="10"/>
        <v>3373.5850379415638</v>
      </c>
      <c r="AO217" s="66">
        <f t="shared" si="10"/>
        <v>3380.4634282388579</v>
      </c>
      <c r="AP217" s="66">
        <f t="shared" si="10"/>
        <v>3387.3418504530905</v>
      </c>
      <c r="AQ217" s="66">
        <f t="shared" si="10"/>
        <v>3394.2203052475006</v>
      </c>
      <c r="AR217" s="66">
        <f t="shared" si="10"/>
        <v>3401.0987933038277</v>
      </c>
      <c r="AS217" s="66">
        <f t="shared" si="10"/>
        <v>3407.9773153229698</v>
      </c>
      <c r="AT217" s="66">
        <f t="shared" si="10"/>
        <v>3414.8558720256569</v>
      </c>
      <c r="AU217" s="66">
        <f t="shared" si="10"/>
        <v>3421.7344641531527</v>
      </c>
      <c r="AV217" s="608">
        <f t="shared" si="10"/>
        <v>3428.6130924679987</v>
      </c>
    </row>
    <row r="218" spans="1:77" ht="14.1" customHeight="1">
      <c r="G218" s="19"/>
      <c r="H218" s="738"/>
      <c r="J218" s="736"/>
      <c r="K218" s="3" t="s">
        <v>54</v>
      </c>
      <c r="L218" s="39">
        <f t="shared" si="9"/>
        <v>2956.9195030004366</v>
      </c>
      <c r="M218" s="39">
        <f t="shared" si="10"/>
        <v>2957.0552999687798</v>
      </c>
      <c r="N218" s="39">
        <f t="shared" si="10"/>
        <v>2957.0580067074488</v>
      </c>
      <c r="O218" s="39">
        <f t="shared" si="10"/>
        <v>2973.7666271013745</v>
      </c>
      <c r="P218" s="39">
        <f t="shared" si="10"/>
        <v>2990.4755203802606</v>
      </c>
      <c r="Q218" s="39">
        <f t="shared" si="10"/>
        <v>3007.1847109853852</v>
      </c>
      <c r="R218" s="39">
        <f t="shared" si="10"/>
        <v>3023.8942263666659</v>
      </c>
      <c r="S218" s="39">
        <f t="shared" si="10"/>
        <v>3089.3331503019658</v>
      </c>
      <c r="T218" s="39">
        <f t="shared" si="10"/>
        <v>3154.7727880667908</v>
      </c>
      <c r="U218" s="39">
        <f t="shared" si="10"/>
        <v>3220.2132242589778</v>
      </c>
      <c r="V218" s="39">
        <f t="shared" si="10"/>
        <v>3222.9579247500847</v>
      </c>
      <c r="W218" s="39">
        <f t="shared" si="10"/>
        <v>3225.7026404326775</v>
      </c>
      <c r="X218" s="39">
        <f t="shared" si="10"/>
        <v>3228.4473715788063</v>
      </c>
      <c r="Y218" s="39">
        <f t="shared" si="10"/>
        <v>3231.1921184670582</v>
      </c>
      <c r="Z218" s="39">
        <f t="shared" si="10"/>
        <v>3233.9368813827518</v>
      </c>
      <c r="AA218" s="39">
        <f t="shared" si="10"/>
        <v>3236.6816606181392</v>
      </c>
      <c r="AB218" s="39">
        <f t="shared" si="10"/>
        <v>3239.4264564726295</v>
      </c>
      <c r="AC218" s="39">
        <f t="shared" si="10"/>
        <v>3243.2137342990686</v>
      </c>
      <c r="AD218" s="39">
        <f t="shared" si="10"/>
        <v>3247.0010156023291</v>
      </c>
      <c r="AE218" s="39">
        <f t="shared" si="10"/>
        <v>3250.7883004078344</v>
      </c>
      <c r="AF218" s="39">
        <f t="shared" si="10"/>
        <v>3254.5755887412552</v>
      </c>
      <c r="AG218" s="39">
        <f t="shared" si="10"/>
        <v>3258.3628806285119</v>
      </c>
      <c r="AH218" s="39">
        <f t="shared" si="10"/>
        <v>3262.1501760957831</v>
      </c>
      <c r="AI218" s="39">
        <f t="shared" si="10"/>
        <v>3265.9374751695009</v>
      </c>
      <c r="AJ218" s="39">
        <f t="shared" si="10"/>
        <v>3269.7247778763635</v>
      </c>
      <c r="AK218" s="39">
        <f t="shared" si="10"/>
        <v>3273.5120842433294</v>
      </c>
      <c r="AL218" s="39">
        <f t="shared" si="10"/>
        <v>3277.2993942976227</v>
      </c>
      <c r="AM218" s="39">
        <f t="shared" si="10"/>
        <v>3280.9192257823465</v>
      </c>
      <c r="AN218" s="39">
        <f t="shared" si="10"/>
        <v>3284.5390618264737</v>
      </c>
      <c r="AO218" s="39">
        <f t="shared" si="10"/>
        <v>3288.1589024687069</v>
      </c>
      <c r="AP218" s="39">
        <f t="shared" si="10"/>
        <v>3291.7787477481893</v>
      </c>
      <c r="AQ218" s="39">
        <f t="shared" si="10"/>
        <v>3295.3985977045054</v>
      </c>
      <c r="AR218" s="39">
        <f t="shared" si="10"/>
        <v>3299.0184523776934</v>
      </c>
      <c r="AS218" s="39">
        <f t="shared" si="10"/>
        <v>3302.6383118082513</v>
      </c>
      <c r="AT218" s="39">
        <f t="shared" si="10"/>
        <v>3306.2581760371386</v>
      </c>
      <c r="AU218" s="39">
        <f t="shared" si="10"/>
        <v>3309.8780451057914</v>
      </c>
      <c r="AV218" s="606">
        <f t="shared" si="10"/>
        <v>3313.4979190561194</v>
      </c>
    </row>
    <row r="219" spans="1:77" ht="14.1" customHeight="1" thickBot="1">
      <c r="G219" s="19"/>
      <c r="H219" s="738"/>
      <c r="J219" s="736"/>
      <c r="K219" s="63" t="s">
        <v>55</v>
      </c>
      <c r="L219" s="65">
        <f t="shared" si="9"/>
        <v>2956.9195030004366</v>
      </c>
      <c r="M219" s="65">
        <f t="shared" si="10"/>
        <v>2957.0505501674065</v>
      </c>
      <c r="N219" s="65">
        <f t="shared" si="10"/>
        <v>2957.0484714461968</v>
      </c>
      <c r="O219" s="65">
        <f t="shared" si="10"/>
        <v>2962.5193046309873</v>
      </c>
      <c r="P219" s="65">
        <f t="shared" si="10"/>
        <v>2967.990249582615</v>
      </c>
      <c r="Q219" s="65">
        <f t="shared" si="10"/>
        <v>2973.4613131734009</v>
      </c>
      <c r="R219" s="65">
        <f t="shared" si="10"/>
        <v>2978.9325028508679</v>
      </c>
      <c r="S219" s="65">
        <f t="shared" si="10"/>
        <v>3060.0692301142094</v>
      </c>
      <c r="T219" s="65">
        <f t="shared" si="10"/>
        <v>3141.2062559182996</v>
      </c>
      <c r="U219" s="65">
        <f t="shared" si="10"/>
        <v>3222.3436000723555</v>
      </c>
      <c r="V219" s="65">
        <f t="shared" si="10"/>
        <v>3223.2798315316813</v>
      </c>
      <c r="W219" s="65">
        <f t="shared" si="10"/>
        <v>3224.2160629910081</v>
      </c>
      <c r="X219" s="65">
        <f t="shared" si="10"/>
        <v>3225.1522944503349</v>
      </c>
      <c r="Y219" s="65">
        <f t="shared" si="10"/>
        <v>3226.0885259096617</v>
      </c>
      <c r="Z219" s="65">
        <f t="shared" si="10"/>
        <v>3227.024757368988</v>
      </c>
      <c r="AA219" s="65">
        <f t="shared" si="10"/>
        <v>3227.9609888283148</v>
      </c>
      <c r="AB219" s="65">
        <f t="shared" si="10"/>
        <v>3228.8972202876425</v>
      </c>
      <c r="AC219" s="65">
        <f t="shared" si="10"/>
        <v>3228.8972202876425</v>
      </c>
      <c r="AD219" s="65">
        <f t="shared" si="10"/>
        <v>3228.8972202876425</v>
      </c>
      <c r="AE219" s="65">
        <f t="shared" si="10"/>
        <v>3228.8972202876425</v>
      </c>
      <c r="AF219" s="65">
        <f t="shared" si="10"/>
        <v>3228.8972202876425</v>
      </c>
      <c r="AG219" s="65">
        <f t="shared" si="10"/>
        <v>3228.8972202876425</v>
      </c>
      <c r="AH219" s="65">
        <f t="shared" si="10"/>
        <v>3228.8972202876425</v>
      </c>
      <c r="AI219" s="65">
        <f t="shared" si="10"/>
        <v>3228.8972202876425</v>
      </c>
      <c r="AJ219" s="65">
        <f t="shared" si="10"/>
        <v>3228.8972202876425</v>
      </c>
      <c r="AK219" s="65">
        <f t="shared" si="10"/>
        <v>3228.8972202876425</v>
      </c>
      <c r="AL219" s="65">
        <f t="shared" si="10"/>
        <v>3228.8972202876425</v>
      </c>
      <c r="AM219" s="65">
        <f t="shared" si="10"/>
        <v>3228.8972202876425</v>
      </c>
      <c r="AN219" s="65">
        <f t="shared" si="10"/>
        <v>3228.8972202876425</v>
      </c>
      <c r="AO219" s="65">
        <f t="shared" si="10"/>
        <v>3228.8972202876425</v>
      </c>
      <c r="AP219" s="65">
        <f t="shared" si="10"/>
        <v>3228.8972202876425</v>
      </c>
      <c r="AQ219" s="65">
        <f t="shared" si="10"/>
        <v>3228.8972202876425</v>
      </c>
      <c r="AR219" s="65">
        <f t="shared" si="10"/>
        <v>3228.8972202876425</v>
      </c>
      <c r="AS219" s="65">
        <f t="shared" si="10"/>
        <v>3228.8972202876425</v>
      </c>
      <c r="AT219" s="65">
        <f t="shared" si="10"/>
        <v>3228.8972202876425</v>
      </c>
      <c r="AU219" s="65">
        <f t="shared" si="10"/>
        <v>3228.8972202876425</v>
      </c>
      <c r="AV219" s="607">
        <f t="shared" si="10"/>
        <v>3228.8972202876425</v>
      </c>
    </row>
    <row r="220" spans="1:77" ht="14.1" customHeight="1" thickTop="1">
      <c r="G220" s="19"/>
      <c r="H220" s="738"/>
      <c r="J220" s="736"/>
      <c r="K220" s="62" t="s">
        <v>56</v>
      </c>
      <c r="L220" s="66">
        <f t="shared" si="9"/>
        <v>4113.2182614304829</v>
      </c>
      <c r="M220" s="66">
        <f t="shared" si="10"/>
        <v>4115.3337812729096</v>
      </c>
      <c r="N220" s="66">
        <f t="shared" si="10"/>
        <v>4117.0749716359633</v>
      </c>
      <c r="O220" s="66">
        <f t="shared" si="10"/>
        <v>4139.0620844885043</v>
      </c>
      <c r="P220" s="66">
        <f t="shared" si="10"/>
        <v>4160.9913447721638</v>
      </c>
      <c r="Q220" s="66">
        <f t="shared" si="10"/>
        <v>4182.8572816596907</v>
      </c>
      <c r="R220" s="66">
        <f t="shared" si="10"/>
        <v>4204.6537120742832</v>
      </c>
      <c r="S220" s="66">
        <f t="shared" si="10"/>
        <v>4339.790952533499</v>
      </c>
      <c r="T220" s="66">
        <f t="shared" si="10"/>
        <v>4474.6059109677326</v>
      </c>
      <c r="U220" s="66">
        <f t="shared" si="10"/>
        <v>4609.0585909911078</v>
      </c>
      <c r="V220" s="66">
        <f t="shared" si="10"/>
        <v>4612.0376728475103</v>
      </c>
      <c r="W220" s="66">
        <f t="shared" si="10"/>
        <v>4615.0002073339892</v>
      </c>
      <c r="X220" s="66">
        <f t="shared" si="10"/>
        <v>4617.9455084494521</v>
      </c>
      <c r="Y220" s="66">
        <f t="shared" si="10"/>
        <v>4620.8728517422278</v>
      </c>
      <c r="Z220" s="66">
        <f t="shared" si="10"/>
        <v>4623.7814715778468</v>
      </c>
      <c r="AA220" s="66">
        <f t="shared" si="10"/>
        <v>4626.6705581704455</v>
      </c>
      <c r="AB220" s="66">
        <f t="shared" si="10"/>
        <v>4629.5392543536573</v>
      </c>
      <c r="AC220" s="66">
        <f t="shared" si="10"/>
        <v>4631.5288211913048</v>
      </c>
      <c r="AD220" s="66">
        <f t="shared" si="10"/>
        <v>4633.5120549722878</v>
      </c>
      <c r="AE220" s="66">
        <f t="shared" si="10"/>
        <v>4635.4888170400864</v>
      </c>
      <c r="AF220" s="66">
        <f t="shared" si="10"/>
        <v>4637.4589646607456</v>
      </c>
      <c r="AG220" s="66">
        <f t="shared" si="10"/>
        <v>4639.4223508718815</v>
      </c>
      <c r="AH220" s="66">
        <f t="shared" si="10"/>
        <v>4641.3788243249428</v>
      </c>
      <c r="AI220" s="66">
        <f t="shared" si="10"/>
        <v>4643.3282291203304</v>
      </c>
      <c r="AJ220" s="66">
        <f t="shared" si="10"/>
        <v>4645.2704046350545</v>
      </c>
      <c r="AK220" s="66">
        <f t="shared" si="10"/>
        <v>4647.2051853424719</v>
      </c>
      <c r="AL220" s="66">
        <f t="shared" si="10"/>
        <v>4649.1324006237237</v>
      </c>
      <c r="AM220" s="66">
        <f t="shared" si="10"/>
        <v>4658.1419652340701</v>
      </c>
      <c r="AN220" s="66">
        <f t="shared" si="10"/>
        <v>4667.1425840742777</v>
      </c>
      <c r="AO220" s="66">
        <f t="shared" si="10"/>
        <v>4676.1340737902483</v>
      </c>
      <c r="AP220" s="66">
        <f t="shared" si="10"/>
        <v>4685.1162459826728</v>
      </c>
      <c r="AQ220" s="66">
        <f t="shared" si="10"/>
        <v>4694.088907032291</v>
      </c>
      <c r="AR220" s="66">
        <f t="shared" si="10"/>
        <v>4703.0518579178542</v>
      </c>
      <c r="AS220" s="66">
        <f t="shared" si="10"/>
        <v>4712.0048940263941</v>
      </c>
      <c r="AT220" s="66">
        <f t="shared" si="10"/>
        <v>4720.9478049554709</v>
      </c>
      <c r="AU220" s="66">
        <f t="shared" si="10"/>
        <v>4729.8803743069302</v>
      </c>
      <c r="AV220" s="608">
        <f t="shared" si="10"/>
        <v>4738.8023794718074</v>
      </c>
    </row>
    <row r="221" spans="1:77" ht="14.1" customHeight="1">
      <c r="G221" s="19"/>
      <c r="H221" s="738"/>
      <c r="J221" s="736"/>
      <c r="K221" s="3" t="s">
        <v>57</v>
      </c>
      <c r="L221" s="39">
        <f t="shared" si="9"/>
        <v>4113.2182614304829</v>
      </c>
      <c r="M221" s="39">
        <f t="shared" si="10"/>
        <v>4113.6168946571952</v>
      </c>
      <c r="N221" s="39">
        <f t="shared" si="10"/>
        <v>4113.8537287106747</v>
      </c>
      <c r="O221" s="39">
        <f t="shared" si="10"/>
        <v>4136.4549163812108</v>
      </c>
      <c r="P221" s="39">
        <f t="shared" si="10"/>
        <v>4159.0117126731602</v>
      </c>
      <c r="Q221" s="39">
        <f t="shared" si="10"/>
        <v>4181.5201416181571</v>
      </c>
      <c r="R221" s="39">
        <f t="shared" si="10"/>
        <v>4203.9757378190843</v>
      </c>
      <c r="S221" s="39">
        <f t="shared" si="10"/>
        <v>4293.6122797985608</v>
      </c>
      <c r="T221" s="39">
        <f t="shared" si="10"/>
        <v>4383.0890375625813</v>
      </c>
      <c r="U221" s="39">
        <f t="shared" si="10"/>
        <v>4472.3870746592866</v>
      </c>
      <c r="V221" s="39">
        <f t="shared" si="10"/>
        <v>4476.2504596747776</v>
      </c>
      <c r="W221" s="39">
        <f t="shared" si="10"/>
        <v>4480.1145640035256</v>
      </c>
      <c r="X221" s="39">
        <f t="shared" si="10"/>
        <v>4483.9794005270787</v>
      </c>
      <c r="Y221" s="39">
        <f t="shared" si="10"/>
        <v>4487.8449824364161</v>
      </c>
      <c r="Z221" s="39">
        <f t="shared" si="10"/>
        <v>4491.7113232412839</v>
      </c>
      <c r="AA221" s="39">
        <f t="shared" si="10"/>
        <v>4495.5784367798933</v>
      </c>
      <c r="AB221" s="39">
        <f t="shared" si="10"/>
        <v>4499.4463372289629</v>
      </c>
      <c r="AC221" s="39">
        <f t="shared" si="10"/>
        <v>4504.5832080709124</v>
      </c>
      <c r="AD221" s="39">
        <f t="shared" si="10"/>
        <v>4509.7191939393024</v>
      </c>
      <c r="AE221" s="39">
        <f t="shared" si="10"/>
        <v>4514.8542883632908</v>
      </c>
      <c r="AF221" s="39">
        <f t="shared" si="10"/>
        <v>4519.9884848087977</v>
      </c>
      <c r="AG221" s="39">
        <f t="shared" si="10"/>
        <v>4525.1217766777227</v>
      </c>
      <c r="AH221" s="39">
        <f t="shared" si="10"/>
        <v>4530.254157307174</v>
      </c>
      <c r="AI221" s="39">
        <f t="shared" si="10"/>
        <v>4535.385619968657</v>
      </c>
      <c r="AJ221" s="39">
        <f t="shared" si="10"/>
        <v>4540.5161578672733</v>
      </c>
      <c r="AK221" s="39">
        <f t="shared" si="10"/>
        <v>4545.6457641408961</v>
      </c>
      <c r="AL221" s="39">
        <f t="shared" si="10"/>
        <v>4550.7744318593332</v>
      </c>
      <c r="AM221" s="39">
        <f t="shared" si="10"/>
        <v>4555.6471798925259</v>
      </c>
      <c r="AN221" s="39">
        <f t="shared" si="10"/>
        <v>4560.5187272152743</v>
      </c>
      <c r="AO221" s="39">
        <f t="shared" si="10"/>
        <v>4565.3890636355454</v>
      </c>
      <c r="AP221" s="39">
        <f t="shared" si="10"/>
        <v>4570.2581788456318</v>
      </c>
      <c r="AQ221" s="39">
        <f t="shared" si="10"/>
        <v>4575.1260624204942</v>
      </c>
      <c r="AR221" s="39">
        <f t="shared" si="10"/>
        <v>4579.992703816104</v>
      </c>
      <c r="AS221" s="39">
        <f t="shared" si="10"/>
        <v>4584.8580923677255</v>
      </c>
      <c r="AT221" s="39">
        <f t="shared" si="10"/>
        <v>4589.7222172881893</v>
      </c>
      <c r="AU221" s="39">
        <f t="shared" si="10"/>
        <v>4594.585067666133</v>
      </c>
      <c r="AV221" s="606">
        <f t="shared" si="10"/>
        <v>4599.4466324642117</v>
      </c>
    </row>
    <row r="222" spans="1:77" ht="14.1" customHeight="1" thickBot="1">
      <c r="G222" s="19"/>
      <c r="H222" s="738"/>
      <c r="J222" s="736"/>
      <c r="K222" s="63" t="s">
        <v>58</v>
      </c>
      <c r="L222" s="65">
        <f t="shared" si="9"/>
        <v>4113.2182614304829</v>
      </c>
      <c r="M222" s="65">
        <f t="shared" si="10"/>
        <v>4113.2008247648346</v>
      </c>
      <c r="N222" s="65">
        <f t="shared" si="10"/>
        <v>4113.0184838562072</v>
      </c>
      <c r="O222" s="65">
        <f t="shared" si="10"/>
        <v>4121.267288775216</v>
      </c>
      <c r="P222" s="65">
        <f t="shared" si="10"/>
        <v>4129.5443370172961</v>
      </c>
      <c r="Q222" s="65">
        <f t="shared" si="10"/>
        <v>4137.8513652073425</v>
      </c>
      <c r="R222" s="65">
        <f t="shared" si="10"/>
        <v>4146.1902553248419</v>
      </c>
      <c r="S222" s="65">
        <f t="shared" si="10"/>
        <v>4257.9061503761395</v>
      </c>
      <c r="T222" s="65">
        <f t="shared" si="10"/>
        <v>4369.5042255012577</v>
      </c>
      <c r="U222" s="65">
        <f t="shared" si="10"/>
        <v>4480.9766629374171</v>
      </c>
      <c r="V222" s="65">
        <f t="shared" si="10"/>
        <v>4482.2785822362339</v>
      </c>
      <c r="W222" s="65">
        <f t="shared" si="10"/>
        <v>4483.5805015350479</v>
      </c>
      <c r="X222" s="65">
        <f t="shared" si="10"/>
        <v>4484.8824208338647</v>
      </c>
      <c r="Y222" s="65">
        <f t="shared" si="10"/>
        <v>4486.1843401326805</v>
      </c>
      <c r="Z222" s="65">
        <f t="shared" si="10"/>
        <v>4487.4862594314973</v>
      </c>
      <c r="AA222" s="65">
        <f t="shared" si="10"/>
        <v>4488.7881787303122</v>
      </c>
      <c r="AB222" s="65">
        <f t="shared" si="10"/>
        <v>4490.0900980291317</v>
      </c>
      <c r="AC222" s="65">
        <f t="shared" si="10"/>
        <v>4490.0900980291317</v>
      </c>
      <c r="AD222" s="65">
        <f t="shared" si="10"/>
        <v>4490.0900980291317</v>
      </c>
      <c r="AE222" s="65">
        <f t="shared" si="10"/>
        <v>4490.0900980291317</v>
      </c>
      <c r="AF222" s="65">
        <f t="shared" si="10"/>
        <v>4490.0900980291317</v>
      </c>
      <c r="AG222" s="65">
        <f t="shared" si="10"/>
        <v>4490.0900980291317</v>
      </c>
      <c r="AH222" s="65">
        <f t="shared" ref="M222:AV229" si="11">(AH191)*8760</f>
        <v>4490.0900980291317</v>
      </c>
      <c r="AI222" s="65">
        <f t="shared" si="11"/>
        <v>4490.0900980291317</v>
      </c>
      <c r="AJ222" s="65">
        <f t="shared" si="11"/>
        <v>4490.0900980291317</v>
      </c>
      <c r="AK222" s="65">
        <f t="shared" si="11"/>
        <v>4490.0900980291317</v>
      </c>
      <c r="AL222" s="65">
        <f t="shared" si="11"/>
        <v>4490.0900980291317</v>
      </c>
      <c r="AM222" s="65">
        <f t="shared" si="11"/>
        <v>4490.0900980291317</v>
      </c>
      <c r="AN222" s="65">
        <f t="shared" si="11"/>
        <v>4490.0900980291317</v>
      </c>
      <c r="AO222" s="65">
        <f t="shared" si="11"/>
        <v>4490.0900980291317</v>
      </c>
      <c r="AP222" s="65">
        <f t="shared" si="11"/>
        <v>4490.0900980291317</v>
      </c>
      <c r="AQ222" s="65">
        <f t="shared" si="11"/>
        <v>4490.0900980291317</v>
      </c>
      <c r="AR222" s="65">
        <f t="shared" si="11"/>
        <v>4490.0900980291317</v>
      </c>
      <c r="AS222" s="65">
        <f t="shared" si="11"/>
        <v>4490.0900980291317</v>
      </c>
      <c r="AT222" s="65">
        <f t="shared" si="11"/>
        <v>4490.0900980291317</v>
      </c>
      <c r="AU222" s="65">
        <f t="shared" si="11"/>
        <v>4490.0900980291317</v>
      </c>
      <c r="AV222" s="607">
        <f t="shared" si="11"/>
        <v>4490.0900980291317</v>
      </c>
    </row>
    <row r="223" spans="1:77" ht="14.1" customHeight="1" thickTop="1">
      <c r="G223" s="19"/>
      <c r="H223" s="738"/>
      <c r="J223" s="736"/>
      <c r="K223" s="62" t="s">
        <v>103</v>
      </c>
      <c r="L223" s="66">
        <f t="shared" si="9"/>
        <v>3867.0281077223249</v>
      </c>
      <c r="M223" s="66">
        <f t="shared" si="11"/>
        <v>3869.0170064807085</v>
      </c>
      <c r="N223" s="66">
        <f t="shared" si="11"/>
        <v>3870.6539806568571</v>
      </c>
      <c r="O223" s="66">
        <f t="shared" si="11"/>
        <v>3891.3250897506086</v>
      </c>
      <c r="P223" s="66">
        <f t="shared" si="11"/>
        <v>3911.9418089492101</v>
      </c>
      <c r="Q223" s="66">
        <f t="shared" si="11"/>
        <v>3932.4989948730949</v>
      </c>
      <c r="R223" s="66">
        <f t="shared" si="11"/>
        <v>3952.9908345237168</v>
      </c>
      <c r="S223" s="66">
        <f t="shared" si="11"/>
        <v>4080.0396498409177</v>
      </c>
      <c r="T223" s="66">
        <f t="shared" si="11"/>
        <v>4206.785472812463</v>
      </c>
      <c r="U223" s="66">
        <f t="shared" si="11"/>
        <v>4333.1907009727056</v>
      </c>
      <c r="V223" s="66">
        <f t="shared" si="11"/>
        <v>4335.9914746106942</v>
      </c>
      <c r="W223" s="66">
        <f t="shared" si="11"/>
        <v>4338.7766912953357</v>
      </c>
      <c r="X223" s="66">
        <f t="shared" si="11"/>
        <v>4341.545706085044</v>
      </c>
      <c r="Y223" s="66">
        <f t="shared" si="11"/>
        <v>4344.2978378890539</v>
      </c>
      <c r="Z223" s="66">
        <f t="shared" si="11"/>
        <v>4347.0323668987312</v>
      </c>
      <c r="AA223" s="66">
        <f t="shared" si="11"/>
        <v>4349.7485317966621</v>
      </c>
      <c r="AB223" s="66">
        <f t="shared" si="11"/>
        <v>4352.4455267208123</v>
      </c>
      <c r="AC223" s="66">
        <f t="shared" si="11"/>
        <v>4354.3160111916986</v>
      </c>
      <c r="AD223" s="66">
        <f t="shared" si="11"/>
        <v>4356.1805416609805</v>
      </c>
      <c r="AE223" s="66">
        <f t="shared" si="11"/>
        <v>4358.0389877712041</v>
      </c>
      <c r="AF223" s="66">
        <f t="shared" si="11"/>
        <v>4359.8912153315287</v>
      </c>
      <c r="AG223" s="66">
        <f t="shared" si="11"/>
        <v>4361.7370861757709</v>
      </c>
      <c r="AH223" s="66">
        <f t="shared" si="11"/>
        <v>4363.5764580141058</v>
      </c>
      <c r="AI223" s="66">
        <f t="shared" si="11"/>
        <v>4365.409184278059</v>
      </c>
      <c r="AJ223" s="66">
        <f t="shared" si="11"/>
        <v>4367.2351139584734</v>
      </c>
      <c r="AK223" s="66">
        <f t="shared" si="11"/>
        <v>4369.0540914360408</v>
      </c>
      <c r="AL223" s="66">
        <f t="shared" si="11"/>
        <v>4370.8659563040237</v>
      </c>
      <c r="AM223" s="66">
        <f t="shared" si="11"/>
        <v>4379.3362677176538</v>
      </c>
      <c r="AN223" s="66">
        <f t="shared" si="11"/>
        <v>4387.7981687960273</v>
      </c>
      <c r="AO223" s="66">
        <f t="shared" si="11"/>
        <v>4396.2514871594103</v>
      </c>
      <c r="AP223" s="66">
        <f t="shared" si="11"/>
        <v>4404.6960456848374</v>
      </c>
      <c r="AQ223" s="66">
        <f t="shared" si="11"/>
        <v>4413.1316623418224</v>
      </c>
      <c r="AR223" s="66">
        <f t="shared" si="11"/>
        <v>4421.5581500212165</v>
      </c>
      <c r="AS223" s="66">
        <f t="shared" si="11"/>
        <v>4429.9753163568412</v>
      </c>
      <c r="AT223" s="66">
        <f t="shared" si="11"/>
        <v>4438.3829635395523</v>
      </c>
      <c r="AU223" s="66">
        <f t="shared" si="11"/>
        <v>4446.7808881233677</v>
      </c>
      <c r="AV223" s="608">
        <f t="shared" si="11"/>
        <v>4455.1688808232329</v>
      </c>
    </row>
    <row r="224" spans="1:77" s="71" customFormat="1" ht="14.1" customHeight="1" thickBot="1">
      <c r="A224" s="4"/>
      <c r="B224" s="4"/>
      <c r="C224" s="4"/>
      <c r="D224" s="4"/>
      <c r="E224" s="4"/>
      <c r="F224" s="4"/>
      <c r="G224" s="19"/>
      <c r="H224" s="738"/>
      <c r="I224" s="4"/>
      <c r="J224" s="736"/>
      <c r="K224" s="3" t="s">
        <v>104</v>
      </c>
      <c r="L224" s="39">
        <f t="shared" si="9"/>
        <v>3867.0281077223249</v>
      </c>
      <c r="M224" s="39">
        <f t="shared" si="11"/>
        <v>3867.4028813896589</v>
      </c>
      <c r="N224" s="39">
        <f t="shared" si="11"/>
        <v>3867.6255401165872</v>
      </c>
      <c r="O224" s="39">
        <f t="shared" si="11"/>
        <v>3888.8739695542895</v>
      </c>
      <c r="P224" s="39">
        <f t="shared" si="11"/>
        <v>3910.0806645889456</v>
      </c>
      <c r="Q224" s="39">
        <f t="shared" si="11"/>
        <v>3931.2418872274702</v>
      </c>
      <c r="R224" s="39">
        <f t="shared" si="11"/>
        <v>3952.3534393420045</v>
      </c>
      <c r="S224" s="39">
        <f t="shared" si="11"/>
        <v>4036.6249283033317</v>
      </c>
      <c r="T224" s="39">
        <f t="shared" si="11"/>
        <v>4120.7461966799337</v>
      </c>
      <c r="U224" s="39">
        <f t="shared" si="11"/>
        <v>4204.6994414312321</v>
      </c>
      <c r="V224" s="39">
        <f t="shared" si="11"/>
        <v>4208.3315896656086</v>
      </c>
      <c r="W224" s="39">
        <f t="shared" si="11"/>
        <v>4211.9644141598874</v>
      </c>
      <c r="X224" s="39">
        <f t="shared" si="11"/>
        <v>4215.5979270246153</v>
      </c>
      <c r="Y224" s="39">
        <f t="shared" si="11"/>
        <v>4219.23214066124</v>
      </c>
      <c r="Z224" s="39">
        <f t="shared" si="11"/>
        <v>4222.8670677709079</v>
      </c>
      <c r="AA224" s="39">
        <f t="shared" si="11"/>
        <v>4226.5027213635649</v>
      </c>
      <c r="AB224" s="39">
        <f t="shared" si="11"/>
        <v>4230.1391147674076</v>
      </c>
      <c r="AC224" s="39">
        <f t="shared" si="11"/>
        <v>4234.9685263543943</v>
      </c>
      <c r="AD224" s="39">
        <f t="shared" si="11"/>
        <v>4239.79710593651</v>
      </c>
      <c r="AE224" s="39">
        <f t="shared" si="11"/>
        <v>4244.6248474302138</v>
      </c>
      <c r="AF224" s="39">
        <f t="shared" si="11"/>
        <v>4249.4517446925138</v>
      </c>
      <c r="AG224" s="39">
        <f t="shared" si="11"/>
        <v>4254.2777915202296</v>
      </c>
      <c r="AH224" s="39">
        <f t="shared" si="11"/>
        <v>4259.1029816492646</v>
      </c>
      <c r="AI224" s="39">
        <f t="shared" si="11"/>
        <v>4263.9273087538459</v>
      </c>
      <c r="AJ224" s="39">
        <f t="shared" si="11"/>
        <v>4268.7507664457762</v>
      </c>
      <c r="AK224" s="39">
        <f t="shared" si="11"/>
        <v>4273.5733482736478</v>
      </c>
      <c r="AL224" s="39">
        <f t="shared" si="11"/>
        <v>4278.3950477220651</v>
      </c>
      <c r="AM224" s="39">
        <f t="shared" si="11"/>
        <v>4282.9761451520035</v>
      </c>
      <c r="AN224" s="39">
        <f t="shared" si="11"/>
        <v>4287.5561137381137</v>
      </c>
      <c r="AO224" s="39">
        <f t="shared" si="11"/>
        <v>4292.1349438983934</v>
      </c>
      <c r="AP224" s="39">
        <f t="shared" si="11"/>
        <v>4296.7126259420866</v>
      </c>
      <c r="AQ224" s="39">
        <f t="shared" si="11"/>
        <v>4301.2891500681299</v>
      </c>
      <c r="AR224" s="39">
        <f t="shared" si="11"/>
        <v>4305.8645063635868</v>
      </c>
      <c r="AS224" s="39">
        <f t="shared" si="11"/>
        <v>4310.438684802044</v>
      </c>
      <c r="AT224" s="39">
        <f t="shared" si="11"/>
        <v>4315.0116752419835</v>
      </c>
      <c r="AU224" s="39">
        <f t="shared" si="11"/>
        <v>4319.5834674251237</v>
      </c>
      <c r="AV224" s="606">
        <f t="shared" si="11"/>
        <v>4324.1540509747438</v>
      </c>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row>
    <row r="225" spans="1:77" s="72" customFormat="1" ht="14.1" customHeight="1" thickTop="1" thickBot="1">
      <c r="A225" s="4"/>
      <c r="B225" s="4"/>
      <c r="C225" s="4"/>
      <c r="D225" s="4"/>
      <c r="E225" s="4"/>
      <c r="F225" s="4"/>
      <c r="G225" s="19"/>
      <c r="H225" s="738"/>
      <c r="I225" s="4"/>
      <c r="J225" s="736"/>
      <c r="K225" s="63" t="s">
        <v>105</v>
      </c>
      <c r="L225" s="65">
        <f t="shared" si="9"/>
        <v>3867.0281077223249</v>
      </c>
      <c r="M225" s="65">
        <f t="shared" si="11"/>
        <v>3867.0117147006404</v>
      </c>
      <c r="N225" s="65">
        <f t="shared" si="11"/>
        <v>3866.8402875178272</v>
      </c>
      <c r="O225" s="65">
        <f t="shared" si="11"/>
        <v>3874.595373304554</v>
      </c>
      <c r="P225" s="65">
        <f t="shared" si="11"/>
        <v>3882.3770119550559</v>
      </c>
      <c r="Q225" s="65">
        <f t="shared" si="11"/>
        <v>3890.1868361512998</v>
      </c>
      <c r="R225" s="65">
        <f t="shared" si="11"/>
        <v>3898.026615229875</v>
      </c>
      <c r="S225" s="65">
        <f t="shared" si="11"/>
        <v>4003.0559326122416</v>
      </c>
      <c r="T225" s="65">
        <f t="shared" si="11"/>
        <v>4107.9744819931975</v>
      </c>
      <c r="U225" s="65">
        <f t="shared" si="11"/>
        <v>4212.7749135297499</v>
      </c>
      <c r="V225" s="65">
        <f t="shared" si="11"/>
        <v>4213.9989085143379</v>
      </c>
      <c r="W225" s="65">
        <f t="shared" si="11"/>
        <v>4215.222903498925</v>
      </c>
      <c r="X225" s="65">
        <f t="shared" si="11"/>
        <v>4216.4468984835148</v>
      </c>
      <c r="Y225" s="65">
        <f t="shared" si="11"/>
        <v>4217.6708934681019</v>
      </c>
      <c r="Z225" s="65">
        <f t="shared" si="11"/>
        <v>4218.8948884526908</v>
      </c>
      <c r="AA225" s="65">
        <f t="shared" si="11"/>
        <v>4220.1188834372797</v>
      </c>
      <c r="AB225" s="65">
        <f t="shared" si="11"/>
        <v>4221.3428784218686</v>
      </c>
      <c r="AC225" s="65">
        <f t="shared" si="11"/>
        <v>4221.3428784218686</v>
      </c>
      <c r="AD225" s="65">
        <f t="shared" si="11"/>
        <v>4221.3428784218686</v>
      </c>
      <c r="AE225" s="65">
        <f t="shared" si="11"/>
        <v>4221.3428784218686</v>
      </c>
      <c r="AF225" s="65">
        <f t="shared" si="11"/>
        <v>4221.3428784218686</v>
      </c>
      <c r="AG225" s="65">
        <f t="shared" si="11"/>
        <v>4221.3428784218686</v>
      </c>
      <c r="AH225" s="65">
        <f t="shared" si="11"/>
        <v>4221.3428784218686</v>
      </c>
      <c r="AI225" s="65">
        <f t="shared" si="11"/>
        <v>4221.3428784218686</v>
      </c>
      <c r="AJ225" s="65">
        <f t="shared" si="11"/>
        <v>4221.3428784218686</v>
      </c>
      <c r="AK225" s="65">
        <f t="shared" si="11"/>
        <v>4221.3428784218686</v>
      </c>
      <c r="AL225" s="65">
        <f t="shared" si="11"/>
        <v>4221.3428784218686</v>
      </c>
      <c r="AM225" s="65">
        <f t="shared" si="11"/>
        <v>4221.3428784218686</v>
      </c>
      <c r="AN225" s="65">
        <f t="shared" si="11"/>
        <v>4221.3428784218686</v>
      </c>
      <c r="AO225" s="65">
        <f t="shared" si="11"/>
        <v>4221.3428784218686</v>
      </c>
      <c r="AP225" s="65">
        <f t="shared" si="11"/>
        <v>4221.3428784218686</v>
      </c>
      <c r="AQ225" s="65">
        <f t="shared" si="11"/>
        <v>4221.3428784218686</v>
      </c>
      <c r="AR225" s="65">
        <f t="shared" si="11"/>
        <v>4221.3428784218686</v>
      </c>
      <c r="AS225" s="65">
        <f t="shared" si="11"/>
        <v>4221.3428784218686</v>
      </c>
      <c r="AT225" s="65">
        <f t="shared" si="11"/>
        <v>4221.3428784218686</v>
      </c>
      <c r="AU225" s="65">
        <f t="shared" si="11"/>
        <v>4221.3428784218686</v>
      </c>
      <c r="AV225" s="607">
        <f t="shared" si="11"/>
        <v>4221.3428784218686</v>
      </c>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row>
    <row r="226" spans="1:77" ht="14.1" customHeight="1" thickTop="1">
      <c r="G226" s="19"/>
      <c r="H226" s="738"/>
      <c r="J226" s="736"/>
      <c r="K226" s="62" t="s">
        <v>106</v>
      </c>
      <c r="L226" s="66">
        <f t="shared" si="9"/>
        <v>3684.5860311525762</v>
      </c>
      <c r="M226" s="66">
        <f t="shared" si="11"/>
        <v>3686.4810958840399</v>
      </c>
      <c r="N226" s="66">
        <f t="shared" si="11"/>
        <v>3688.04083944286</v>
      </c>
      <c r="O226" s="66">
        <f t="shared" si="11"/>
        <v>3707.7367086461818</v>
      </c>
      <c r="P226" s="66">
        <f t="shared" si="11"/>
        <v>3727.380754008992</v>
      </c>
      <c r="Q226" s="66">
        <f t="shared" si="11"/>
        <v>3746.9680748106425</v>
      </c>
      <c r="R226" s="66">
        <f t="shared" si="11"/>
        <v>3766.4931323033761</v>
      </c>
      <c r="S226" s="66">
        <f t="shared" si="11"/>
        <v>3887.5479261015957</v>
      </c>
      <c r="T226" s="66">
        <f t="shared" si="11"/>
        <v>4008.3140223953615</v>
      </c>
      <c r="U226" s="66">
        <f t="shared" si="11"/>
        <v>4128.7555927614503</v>
      </c>
      <c r="V226" s="66">
        <f t="shared" si="11"/>
        <v>4131.4242290204802</v>
      </c>
      <c r="W226" s="66">
        <f t="shared" si="11"/>
        <v>4134.0780422858852</v>
      </c>
      <c r="X226" s="66">
        <f t="shared" si="11"/>
        <v>4136.7164180437021</v>
      </c>
      <c r="Y226" s="66">
        <f t="shared" si="11"/>
        <v>4139.3387073362719</v>
      </c>
      <c r="Z226" s="66">
        <f t="shared" si="11"/>
        <v>4141.9442243147287</v>
      </c>
      <c r="AA226" s="66">
        <f t="shared" si="11"/>
        <v>4144.5322435797652</v>
      </c>
      <c r="AB226" s="66">
        <f t="shared" si="11"/>
        <v>4147.1019972890199</v>
      </c>
      <c r="AC226" s="66">
        <f t="shared" si="11"/>
        <v>4148.8842343871029</v>
      </c>
      <c r="AD226" s="66">
        <f t="shared" si="11"/>
        <v>4150.6607983867434</v>
      </c>
      <c r="AE226" s="66">
        <f t="shared" si="11"/>
        <v>4152.4315650806047</v>
      </c>
      <c r="AF226" s="66">
        <f t="shared" si="11"/>
        <v>4154.1964066088203</v>
      </c>
      <c r="AG226" s="66">
        <f t="shared" si="11"/>
        <v>4155.9551913237356</v>
      </c>
      <c r="AH226" s="66">
        <f t="shared" si="11"/>
        <v>4157.7077836485978</v>
      </c>
      <c r="AI226" s="66">
        <f t="shared" si="11"/>
        <v>4159.4540439298726</v>
      </c>
      <c r="AJ226" s="66">
        <f t="shared" si="11"/>
        <v>4161.1938282828451</v>
      </c>
      <c r="AK226" s="66">
        <f t="shared" si="11"/>
        <v>4162.9269884301539</v>
      </c>
      <c r="AL226" s="66">
        <f t="shared" si="11"/>
        <v>4164.6533715328724</v>
      </c>
      <c r="AM226" s="66">
        <f t="shared" si="11"/>
        <v>4172.7240630936203</v>
      </c>
      <c r="AN226" s="66">
        <f t="shared" si="11"/>
        <v>4180.7867411093575</v>
      </c>
      <c r="AO226" s="66">
        <f t="shared" si="11"/>
        <v>4188.8412413330325</v>
      </c>
      <c r="AP226" s="66">
        <f t="shared" si="11"/>
        <v>4196.8873949981435</v>
      </c>
      <c r="AQ226" s="66">
        <f t="shared" si="11"/>
        <v>4204.9250286622018</v>
      </c>
      <c r="AR226" s="66">
        <f t="shared" si="11"/>
        <v>4212.9539640436578</v>
      </c>
      <c r="AS226" s="66">
        <f t="shared" si="11"/>
        <v>4220.9740178519532</v>
      </c>
      <c r="AT226" s="66">
        <f t="shared" si="11"/>
        <v>4228.9850016103646</v>
      </c>
      <c r="AU226" s="66">
        <f t="shared" si="11"/>
        <v>4236.9867214712594</v>
      </c>
      <c r="AV226" s="608">
        <f t="shared" si="11"/>
        <v>4244.9789780234196</v>
      </c>
    </row>
    <row r="227" spans="1:77" ht="14.1" customHeight="1">
      <c r="G227" s="19"/>
      <c r="H227" s="738"/>
      <c r="J227" s="736"/>
      <c r="K227" s="3" t="s">
        <v>107</v>
      </c>
      <c r="L227" s="39">
        <f t="shared" si="9"/>
        <v>3684.5860311525762</v>
      </c>
      <c r="M227" s="39">
        <f t="shared" si="11"/>
        <v>3684.9431234159479</v>
      </c>
      <c r="N227" s="39">
        <f t="shared" si="11"/>
        <v>3685.155277352279</v>
      </c>
      <c r="O227" s="39">
        <f t="shared" si="11"/>
        <v>3705.4012295691105</v>
      </c>
      <c r="P227" s="39">
        <f t="shared" si="11"/>
        <v>3725.6074163655203</v>
      </c>
      <c r="Q227" s="39">
        <f t="shared" si="11"/>
        <v>3745.7702761027722</v>
      </c>
      <c r="R227" s="39">
        <f t="shared" si="11"/>
        <v>3765.8858087160033</v>
      </c>
      <c r="S227" s="39">
        <f t="shared" si="11"/>
        <v>3846.1814627432559</v>
      </c>
      <c r="T227" s="39">
        <f t="shared" si="11"/>
        <v>3926.3339834255589</v>
      </c>
      <c r="U227" s="39">
        <f t="shared" si="11"/>
        <v>4006.3264076499513</v>
      </c>
      <c r="V227" s="39">
        <f t="shared" si="11"/>
        <v>4009.7871951784241</v>
      </c>
      <c r="W227" s="39">
        <f t="shared" si="11"/>
        <v>4013.2486270616091</v>
      </c>
      <c r="X227" s="39">
        <f t="shared" si="11"/>
        <v>4016.7107148386945</v>
      </c>
      <c r="Y227" s="39">
        <f t="shared" si="11"/>
        <v>4020.1734703260395</v>
      </c>
      <c r="Z227" s="39">
        <f t="shared" si="11"/>
        <v>4023.6369056255635</v>
      </c>
      <c r="AA227" s="39">
        <f t="shared" si="11"/>
        <v>4027.101033133421</v>
      </c>
      <c r="AB227" s="39">
        <f t="shared" si="11"/>
        <v>4030.5658655489942</v>
      </c>
      <c r="AC227" s="39">
        <f t="shared" si="11"/>
        <v>4035.1674308793745</v>
      </c>
      <c r="AD227" s="39">
        <f t="shared" si="11"/>
        <v>4039.7682034579452</v>
      </c>
      <c r="AE227" s="39">
        <f t="shared" si="11"/>
        <v>4044.3681774881807</v>
      </c>
      <c r="AF227" s="39">
        <f t="shared" si="11"/>
        <v>4048.9673471169103</v>
      </c>
      <c r="AG227" s="39">
        <f t="shared" si="11"/>
        <v>4053.5657064336115</v>
      </c>
      <c r="AH227" s="39">
        <f t="shared" si="11"/>
        <v>4058.163249469721</v>
      </c>
      <c r="AI227" s="39">
        <f t="shared" si="11"/>
        <v>4062.7599701979088</v>
      </c>
      <c r="AJ227" s="39">
        <f t="shared" si="11"/>
        <v>4067.3558625313649</v>
      </c>
      <c r="AK227" s="39">
        <f t="shared" si="11"/>
        <v>4071.9509203230532</v>
      </c>
      <c r="AL227" s="39">
        <f t="shared" si="11"/>
        <v>4076.5451373649666</v>
      </c>
      <c r="AM227" s="39">
        <f t="shared" si="11"/>
        <v>4080.9101037234955</v>
      </c>
      <c r="AN227" s="39">
        <f t="shared" si="11"/>
        <v>4085.2739944957934</v>
      </c>
      <c r="AO227" s="39">
        <f t="shared" si="11"/>
        <v>4089.6368005519207</v>
      </c>
      <c r="AP227" s="39">
        <f t="shared" si="11"/>
        <v>4093.9985126583219</v>
      </c>
      <c r="AQ227" s="39">
        <f t="shared" si="11"/>
        <v>4098.3591214763383</v>
      </c>
      <c r="AR227" s="39">
        <f t="shared" si="11"/>
        <v>4102.7186175607139</v>
      </c>
      <c r="AS227" s="39">
        <f t="shared" si="11"/>
        <v>4107.0769913580734</v>
      </c>
      <c r="AT227" s="39">
        <f t="shared" si="11"/>
        <v>4111.4342332053584</v>
      </c>
      <c r="AU227" s="39">
        <f t="shared" si="11"/>
        <v>4115.7903333282629</v>
      </c>
      <c r="AV227" s="606">
        <f t="shared" si="11"/>
        <v>4120.145281839631</v>
      </c>
    </row>
    <row r="228" spans="1:77" ht="14.1" customHeight="1" thickBot="1">
      <c r="G228" s="19"/>
      <c r="H228" s="738"/>
      <c r="J228" s="736"/>
      <c r="K228" s="63" t="s">
        <v>108</v>
      </c>
      <c r="L228" s="65">
        <f t="shared" si="9"/>
        <v>3684.5860311525762</v>
      </c>
      <c r="M228" s="65">
        <f t="shared" si="11"/>
        <v>3684.5704115353883</v>
      </c>
      <c r="N228" s="65">
        <f t="shared" si="11"/>
        <v>3684.4070720960158</v>
      </c>
      <c r="O228" s="65">
        <f t="shared" si="11"/>
        <v>3691.796281577866</v>
      </c>
      <c r="P228" s="65">
        <f t="shared" si="11"/>
        <v>3699.2107911889693</v>
      </c>
      <c r="Q228" s="65">
        <f t="shared" si="11"/>
        <v>3706.6521565831795</v>
      </c>
      <c r="R228" s="65">
        <f t="shared" si="11"/>
        <v>3714.1220636217531</v>
      </c>
      <c r="S228" s="65">
        <f t="shared" si="11"/>
        <v>3814.196214858398</v>
      </c>
      <c r="T228" s="65">
        <f t="shared" si="11"/>
        <v>3914.1648240044929</v>
      </c>
      <c r="U228" s="65">
        <f t="shared" si="11"/>
        <v>4014.0208879744514</v>
      </c>
      <c r="V228" s="65">
        <f t="shared" si="11"/>
        <v>4015.1871362397283</v>
      </c>
      <c r="W228" s="65">
        <f t="shared" si="11"/>
        <v>4016.3533845050074</v>
      </c>
      <c r="X228" s="65">
        <f t="shared" si="11"/>
        <v>4017.5196327702865</v>
      </c>
      <c r="Y228" s="65">
        <f t="shared" si="11"/>
        <v>4018.6858810355643</v>
      </c>
      <c r="Z228" s="65">
        <f t="shared" si="11"/>
        <v>4019.8521293008439</v>
      </c>
      <c r="AA228" s="65">
        <f t="shared" si="11"/>
        <v>4021.0183775661226</v>
      </c>
      <c r="AB228" s="65">
        <f t="shared" si="11"/>
        <v>4022.1846258314017</v>
      </c>
      <c r="AC228" s="65">
        <f t="shared" si="11"/>
        <v>4022.1846258314017</v>
      </c>
      <c r="AD228" s="65">
        <f t="shared" si="11"/>
        <v>4022.1846258314017</v>
      </c>
      <c r="AE228" s="65">
        <f t="shared" si="11"/>
        <v>4022.1846258314017</v>
      </c>
      <c r="AF228" s="65">
        <f t="shared" si="11"/>
        <v>4022.1846258314017</v>
      </c>
      <c r="AG228" s="65">
        <f t="shared" si="11"/>
        <v>4022.1846258314017</v>
      </c>
      <c r="AH228" s="65">
        <f t="shared" si="11"/>
        <v>4022.1846258314017</v>
      </c>
      <c r="AI228" s="65">
        <f t="shared" si="11"/>
        <v>4022.1846258314017</v>
      </c>
      <c r="AJ228" s="65">
        <f t="shared" si="11"/>
        <v>4022.1846258314017</v>
      </c>
      <c r="AK228" s="65">
        <f t="shared" si="11"/>
        <v>4022.1846258314017</v>
      </c>
      <c r="AL228" s="65">
        <f t="shared" si="11"/>
        <v>4022.1846258314017</v>
      </c>
      <c r="AM228" s="65">
        <f t="shared" si="11"/>
        <v>4022.1846258314017</v>
      </c>
      <c r="AN228" s="65">
        <f t="shared" si="11"/>
        <v>4022.1846258314017</v>
      </c>
      <c r="AO228" s="65">
        <f t="shared" si="11"/>
        <v>4022.1846258314017</v>
      </c>
      <c r="AP228" s="65">
        <f t="shared" si="11"/>
        <v>4022.1846258314017</v>
      </c>
      <c r="AQ228" s="65">
        <f t="shared" si="11"/>
        <v>4022.1846258314017</v>
      </c>
      <c r="AR228" s="65">
        <f t="shared" si="11"/>
        <v>4022.1846258314017</v>
      </c>
      <c r="AS228" s="65">
        <f t="shared" si="11"/>
        <v>4022.1846258314017</v>
      </c>
      <c r="AT228" s="65">
        <f t="shared" si="11"/>
        <v>4022.1846258314017</v>
      </c>
      <c r="AU228" s="65">
        <f t="shared" si="11"/>
        <v>4022.1846258314017</v>
      </c>
      <c r="AV228" s="607">
        <f t="shared" si="11"/>
        <v>4022.1846258314017</v>
      </c>
    </row>
    <row r="229" spans="1:77" ht="14.1" customHeight="1" thickTop="1">
      <c r="G229" s="19"/>
      <c r="H229" s="738"/>
      <c r="J229" s="736"/>
      <c r="K229" s="62" t="s">
        <v>109</v>
      </c>
      <c r="L229" s="66">
        <f t="shared" si="9"/>
        <v>4330.6185651852657</v>
      </c>
      <c r="M229" s="66">
        <f t="shared" si="11"/>
        <v>4332.8638671166073</v>
      </c>
      <c r="N229" s="66">
        <f t="shared" si="11"/>
        <v>4334.7483927861604</v>
      </c>
      <c r="O229" s="66">
        <f t="shared" si="11"/>
        <v>4357.8615582891398</v>
      </c>
      <c r="P229" s="66">
        <f t="shared" si="11"/>
        <v>4380.9111730692321</v>
      </c>
      <c r="Q229" s="66">
        <f t="shared" si="11"/>
        <v>4403.8912274533432</v>
      </c>
      <c r="R229" s="66">
        <f t="shared" si="11"/>
        <v>4426.7949293662414</v>
      </c>
      <c r="S229" s="66">
        <f t="shared" si="11"/>
        <v>4569.500185345496</v>
      </c>
      <c r="T229" s="66">
        <f t="shared" si="11"/>
        <v>4711.9283514531035</v>
      </c>
      <c r="U229" s="66">
        <f t="shared" si="11"/>
        <v>4854.0450398158046</v>
      </c>
      <c r="V229" s="66">
        <f t="shared" si="11"/>
        <v>4857.1884243124241</v>
      </c>
      <c r="W229" s="66">
        <f t="shared" si="11"/>
        <v>4860.3145535252479</v>
      </c>
      <c r="X229" s="66">
        <f t="shared" si="11"/>
        <v>4863.42271210533</v>
      </c>
      <c r="Y229" s="66">
        <f t="shared" si="11"/>
        <v>4866.5121446081985</v>
      </c>
      <c r="Z229" s="66">
        <f t="shared" si="11"/>
        <v>4869.5820526447387</v>
      </c>
      <c r="AA229" s="66">
        <f t="shared" si="11"/>
        <v>4872.6315917855927</v>
      </c>
      <c r="AB229" s="66">
        <f t="shared" si="11"/>
        <v>4875.6598681939186</v>
      </c>
      <c r="AC229" s="66">
        <f t="shared" si="11"/>
        <v>4877.7914568071956</v>
      </c>
      <c r="AD229" s="66">
        <f t="shared" si="11"/>
        <v>4879.9169387512757</v>
      </c>
      <c r="AE229" s="66">
        <f t="shared" si="11"/>
        <v>4882.0361803261894</v>
      </c>
      <c r="AF229" s="66">
        <f t="shared" si="11"/>
        <v>4884.1490439002837</v>
      </c>
      <c r="AG229" s="66">
        <f t="shared" si="11"/>
        <v>4886.2553877646324</v>
      </c>
      <c r="AH229" s="66">
        <f t="shared" si="11"/>
        <v>4888.3550659809307</v>
      </c>
      <c r="AI229" s="66">
        <f t="shared" si="11"/>
        <v>4890.447928222522</v>
      </c>
      <c r="AJ229" s="66">
        <f t="shared" si="11"/>
        <v>4892.5338196081902</v>
      </c>
      <c r="AK229" s="66">
        <f t="shared" ref="M229:AV236" si="12">(AK198)*8760</f>
        <v>4894.6125805283718</v>
      </c>
      <c r="AL229" s="66">
        <f t="shared" si="12"/>
        <v>4896.6840464633096</v>
      </c>
      <c r="AM229" s="66">
        <f t="shared" si="12"/>
        <v>4906.2546872709827</v>
      </c>
      <c r="AN229" s="66">
        <f t="shared" si="12"/>
        <v>4915.8173444988734</v>
      </c>
      <c r="AO229" s="66">
        <f t="shared" si="12"/>
        <v>4925.3718545141128</v>
      </c>
      <c r="AP229" s="66">
        <f t="shared" si="12"/>
        <v>4934.9180491812649</v>
      </c>
      <c r="AQ229" s="66">
        <f t="shared" si="12"/>
        <v>4944.4557557063999</v>
      </c>
      <c r="AR229" s="66">
        <f t="shared" si="12"/>
        <v>4953.9847964746195</v>
      </c>
      <c r="AS229" s="66">
        <f t="shared" si="12"/>
        <v>4963.5049888807498</v>
      </c>
      <c r="AT229" s="66">
        <f t="shared" si="12"/>
        <v>4973.0161451528429</v>
      </c>
      <c r="AU229" s="66">
        <f t="shared" si="12"/>
        <v>4982.5180721681236</v>
      </c>
      <c r="AV229" s="608">
        <f t="shared" si="12"/>
        <v>4992.0105712610412</v>
      </c>
    </row>
    <row r="230" spans="1:77" ht="14.1" customHeight="1">
      <c r="G230" s="19"/>
      <c r="H230" s="738"/>
      <c r="J230" s="736"/>
      <c r="K230" s="3" t="s">
        <v>110</v>
      </c>
      <c r="L230" s="39">
        <f t="shared" si="9"/>
        <v>4330.6185651852657</v>
      </c>
      <c r="M230" s="39">
        <f t="shared" si="12"/>
        <v>4331.4389563081968</v>
      </c>
      <c r="N230" s="39">
        <f t="shared" si="12"/>
        <v>4332.1336665442022</v>
      </c>
      <c r="O230" s="39">
        <f t="shared" si="12"/>
        <v>4355.503384629531</v>
      </c>
      <c r="P230" s="39">
        <f t="shared" si="12"/>
        <v>4378.7964061968605</v>
      </c>
      <c r="Q230" s="39">
        <f t="shared" si="12"/>
        <v>4402.0058618283192</v>
      </c>
      <c r="R230" s="39">
        <f t="shared" si="12"/>
        <v>4425.1240365030835</v>
      </c>
      <c r="S230" s="39">
        <f t="shared" si="12"/>
        <v>4519.5577480568127</v>
      </c>
      <c r="T230" s="39">
        <f t="shared" si="12"/>
        <v>4613.8330935170561</v>
      </c>
      <c r="U230" s="39">
        <f t="shared" si="12"/>
        <v>4707.931304497356</v>
      </c>
      <c r="V230" s="39">
        <f t="shared" si="12"/>
        <v>4711.8665492263308</v>
      </c>
      <c r="W230" s="39">
        <f t="shared" si="12"/>
        <v>4715.8007638100771</v>
      </c>
      <c r="X230" s="39">
        <f t="shared" si="12"/>
        <v>4719.73392980063</v>
      </c>
      <c r="Y230" s="39">
        <f t="shared" si="12"/>
        <v>4723.666028306885</v>
      </c>
      <c r="Z230" s="39">
        <f t="shared" si="12"/>
        <v>4727.5970399812159</v>
      </c>
      <c r="AA230" s="39">
        <f t="shared" si="12"/>
        <v>4731.5269450055994</v>
      </c>
      <c r="AB230" s="39">
        <f t="shared" si="12"/>
        <v>4735.4557230772343</v>
      </c>
      <c r="AC230" s="39">
        <f t="shared" si="12"/>
        <v>4740.8758403558122</v>
      </c>
      <c r="AD230" s="39">
        <f t="shared" si="12"/>
        <v>4746.2951256676542</v>
      </c>
      <c r="AE230" s="39">
        <f t="shared" si="12"/>
        <v>4751.7135729295005</v>
      </c>
      <c r="AF230" s="39">
        <f t="shared" si="12"/>
        <v>4757.1311759986374</v>
      </c>
      <c r="AG230" s="39">
        <f t="shared" si="12"/>
        <v>4762.5479286721711</v>
      </c>
      <c r="AH230" s="39">
        <f t="shared" si="12"/>
        <v>4767.9638246862905</v>
      </c>
      <c r="AI230" s="39">
        <f t="shared" si="12"/>
        <v>4773.3788577155156</v>
      </c>
      <c r="AJ230" s="39">
        <f t="shared" si="12"/>
        <v>4778.7930213719392</v>
      </c>
      <c r="AK230" s="39">
        <f t="shared" si="12"/>
        <v>4784.2063092044518</v>
      </c>
      <c r="AL230" s="39">
        <f t="shared" si="12"/>
        <v>4789.6187146979482</v>
      </c>
      <c r="AM230" s="39">
        <f t="shared" si="12"/>
        <v>4794.7662864146478</v>
      </c>
      <c r="AN230" s="39">
        <f t="shared" si="12"/>
        <v>4799.9127442898616</v>
      </c>
      <c r="AO230" s="39">
        <f t="shared" si="12"/>
        <v>4805.0580788689313</v>
      </c>
      <c r="AP230" s="39">
        <f t="shared" si="12"/>
        <v>4810.2022805898869</v>
      </c>
      <c r="AQ230" s="39">
        <f t="shared" si="12"/>
        <v>4815.3453397819248</v>
      </c>
      <c r="AR230" s="39">
        <f t="shared" si="12"/>
        <v>4820.4872466638544</v>
      </c>
      <c r="AS230" s="39">
        <f t="shared" si="12"/>
        <v>4825.6279913425096</v>
      </c>
      <c r="AT230" s="39">
        <f t="shared" si="12"/>
        <v>4830.7675638111523</v>
      </c>
      <c r="AU230" s="39">
        <f t="shared" si="12"/>
        <v>4835.9059539478358</v>
      </c>
      <c r="AV230" s="606">
        <f t="shared" si="12"/>
        <v>4841.0431515137379</v>
      </c>
    </row>
    <row r="231" spans="1:77" ht="14.1" customHeight="1" thickBot="1">
      <c r="G231" s="19"/>
      <c r="H231" s="738"/>
      <c r="J231" s="736"/>
      <c r="K231" s="63" t="s">
        <v>111</v>
      </c>
      <c r="L231" s="65">
        <f t="shared" si="9"/>
        <v>4330.6185651852657</v>
      </c>
      <c r="M231" s="65">
        <f t="shared" si="12"/>
        <v>4330.2196679825511</v>
      </c>
      <c r="N231" s="65">
        <f t="shared" si="12"/>
        <v>4329.6859443522053</v>
      </c>
      <c r="O231" s="65">
        <f t="shared" si="12"/>
        <v>4338.1171744618941</v>
      </c>
      <c r="P231" s="65">
        <f t="shared" si="12"/>
        <v>4346.567059425287</v>
      </c>
      <c r="Q231" s="65">
        <f t="shared" si="12"/>
        <v>4355.0367462916611</v>
      </c>
      <c r="R231" s="65">
        <f t="shared" si="12"/>
        <v>4363.5274781177131</v>
      </c>
      <c r="S231" s="65">
        <f t="shared" si="12"/>
        <v>4481.3948544693449</v>
      </c>
      <c r="T231" s="65">
        <f t="shared" si="12"/>
        <v>4599.1670321658594</v>
      </c>
      <c r="U231" s="65">
        <f t="shared" si="12"/>
        <v>4716.8376944446682</v>
      </c>
      <c r="V231" s="65">
        <f t="shared" si="12"/>
        <v>4718.2081416676065</v>
      </c>
      <c r="W231" s="65">
        <f t="shared" si="12"/>
        <v>4719.5785888905457</v>
      </c>
      <c r="X231" s="65">
        <f t="shared" si="12"/>
        <v>4720.9490361134867</v>
      </c>
      <c r="Y231" s="65">
        <f t="shared" si="12"/>
        <v>4722.3194833364259</v>
      </c>
      <c r="Z231" s="65">
        <f t="shared" si="12"/>
        <v>4723.689930559367</v>
      </c>
      <c r="AA231" s="65">
        <f t="shared" si="12"/>
        <v>4725.0603777823071</v>
      </c>
      <c r="AB231" s="65">
        <f t="shared" si="12"/>
        <v>4726.4308250052472</v>
      </c>
      <c r="AC231" s="65">
        <f t="shared" si="12"/>
        <v>4726.4308250052472</v>
      </c>
      <c r="AD231" s="65">
        <f t="shared" si="12"/>
        <v>4726.4308250052472</v>
      </c>
      <c r="AE231" s="65">
        <f t="shared" si="12"/>
        <v>4726.4308250052472</v>
      </c>
      <c r="AF231" s="65">
        <f t="shared" si="12"/>
        <v>4726.4308250052472</v>
      </c>
      <c r="AG231" s="65">
        <f t="shared" si="12"/>
        <v>4726.4308250052472</v>
      </c>
      <c r="AH231" s="65">
        <f t="shared" si="12"/>
        <v>4726.4308250052472</v>
      </c>
      <c r="AI231" s="65">
        <f t="shared" si="12"/>
        <v>4726.4308250052472</v>
      </c>
      <c r="AJ231" s="65">
        <f t="shared" si="12"/>
        <v>4726.4308250052472</v>
      </c>
      <c r="AK231" s="65">
        <f t="shared" si="12"/>
        <v>4726.4308250052472</v>
      </c>
      <c r="AL231" s="65">
        <f t="shared" si="12"/>
        <v>4726.4308250052472</v>
      </c>
      <c r="AM231" s="65">
        <f t="shared" si="12"/>
        <v>4726.4308250052472</v>
      </c>
      <c r="AN231" s="65">
        <f t="shared" si="12"/>
        <v>4726.4308250052472</v>
      </c>
      <c r="AO231" s="65">
        <f t="shared" si="12"/>
        <v>4726.4308250052472</v>
      </c>
      <c r="AP231" s="65">
        <f t="shared" si="12"/>
        <v>4726.4308250052472</v>
      </c>
      <c r="AQ231" s="65">
        <f t="shared" si="12"/>
        <v>4726.4308250052472</v>
      </c>
      <c r="AR231" s="65">
        <f t="shared" si="12"/>
        <v>4726.4308250052472</v>
      </c>
      <c r="AS231" s="65">
        <f t="shared" si="12"/>
        <v>4726.4308250052472</v>
      </c>
      <c r="AT231" s="65">
        <f t="shared" si="12"/>
        <v>4726.4308250052472</v>
      </c>
      <c r="AU231" s="65">
        <f t="shared" si="12"/>
        <v>4726.4308250052472</v>
      </c>
      <c r="AV231" s="607">
        <f t="shared" si="12"/>
        <v>4726.4308250052472</v>
      </c>
    </row>
    <row r="232" spans="1:77" ht="14.1" customHeight="1" thickTop="1">
      <c r="G232" s="19"/>
      <c r="H232" s="738"/>
      <c r="J232" s="736"/>
      <c r="K232" s="62" t="s">
        <v>112</v>
      </c>
      <c r="L232" s="66">
        <f t="shared" si="9"/>
        <v>4114.9023717725786</v>
      </c>
      <c r="M232" s="66">
        <f t="shared" si="12"/>
        <v>4117.0358310240463</v>
      </c>
      <c r="N232" s="66">
        <f t="shared" si="12"/>
        <v>4118.8264849527141</v>
      </c>
      <c r="O232" s="66">
        <f t="shared" si="12"/>
        <v>4140.7883405435005</v>
      </c>
      <c r="P232" s="66">
        <f t="shared" si="12"/>
        <v>4162.6898109915201</v>
      </c>
      <c r="Q232" s="66">
        <f t="shared" si="12"/>
        <v>4184.5251859767086</v>
      </c>
      <c r="R232" s="66">
        <f t="shared" si="12"/>
        <v>4206.2880117497798</v>
      </c>
      <c r="S232" s="66">
        <f t="shared" si="12"/>
        <v>4341.8848525831445</v>
      </c>
      <c r="T232" s="66">
        <f t="shared" si="12"/>
        <v>4477.2184059085303</v>
      </c>
      <c r="U232" s="66">
        <f t="shared" si="12"/>
        <v>4612.2559967768266</v>
      </c>
      <c r="V232" s="66">
        <f t="shared" si="12"/>
        <v>4615.2428034248478</v>
      </c>
      <c r="W232" s="66">
        <f t="shared" si="12"/>
        <v>4618.2132143069612</v>
      </c>
      <c r="X232" s="66">
        <f t="shared" si="12"/>
        <v>4621.1665497070926</v>
      </c>
      <c r="Y232" s="66">
        <f t="shared" si="12"/>
        <v>4624.102091810867</v>
      </c>
      <c r="Z232" s="66">
        <f t="shared" si="12"/>
        <v>4627.01908199842</v>
      </c>
      <c r="AA232" s="66">
        <f t="shared" si="12"/>
        <v>4629.9167179029982</v>
      </c>
      <c r="AB232" s="66">
        <f t="shared" si="12"/>
        <v>4632.79415021144</v>
      </c>
      <c r="AC232" s="66">
        <f t="shared" si="12"/>
        <v>4634.8195604174853</v>
      </c>
      <c r="AD232" s="66">
        <f t="shared" si="12"/>
        <v>4636.8391681389267</v>
      </c>
      <c r="AE232" s="66">
        <f t="shared" si="12"/>
        <v>4638.8528463356315</v>
      </c>
      <c r="AF232" s="66">
        <f t="shared" si="12"/>
        <v>4640.8604642316459</v>
      </c>
      <c r="AG232" s="66">
        <f t="shared" si="12"/>
        <v>4642.8618871768231</v>
      </c>
      <c r="AH232" s="66">
        <f t="shared" si="12"/>
        <v>4644.8569765023231</v>
      </c>
      <c r="AI232" s="66">
        <f t="shared" si="12"/>
        <v>4646.8455893695354</v>
      </c>
      <c r="AJ232" s="66">
        <f t="shared" si="12"/>
        <v>4648.8275786121685</v>
      </c>
      <c r="AK232" s="66">
        <f t="shared" si="12"/>
        <v>4650.8027925711094</v>
      </c>
      <c r="AL232" s="66">
        <f t="shared" si="12"/>
        <v>4652.7710749216376</v>
      </c>
      <c r="AM232" s="66">
        <f t="shared" si="12"/>
        <v>4661.8649842480036</v>
      </c>
      <c r="AN232" s="66">
        <f t="shared" si="12"/>
        <v>4670.9513076715984</v>
      </c>
      <c r="AO232" s="66">
        <f t="shared" si="12"/>
        <v>4680.0298897104103</v>
      </c>
      <c r="AP232" s="66">
        <f t="shared" si="12"/>
        <v>4689.1005706041415</v>
      </c>
      <c r="AQ232" s="66">
        <f t="shared" si="12"/>
        <v>4698.1631861660517</v>
      </c>
      <c r="AR232" s="66">
        <f t="shared" si="12"/>
        <v>4707.2175676285733</v>
      </c>
      <c r="AS232" s="66">
        <f t="shared" si="12"/>
        <v>4716.2635414824363</v>
      </c>
      <c r="AT232" s="66">
        <f t="shared" si="12"/>
        <v>4725.3009293089626</v>
      </c>
      <c r="AU232" s="66">
        <f t="shared" si="12"/>
        <v>4734.3295476051844</v>
      </c>
      <c r="AV232" s="608">
        <f t="shared" si="12"/>
        <v>4743.3492076014527</v>
      </c>
    </row>
    <row r="233" spans="1:77" ht="14.1" customHeight="1">
      <c r="G233" s="19"/>
      <c r="H233" s="738"/>
      <c r="J233" s="736"/>
      <c r="K233" s="3" t="s">
        <v>113</v>
      </c>
      <c r="L233" s="39">
        <f t="shared" si="9"/>
        <v>4114.9023717725786</v>
      </c>
      <c r="M233" s="39">
        <f t="shared" si="12"/>
        <v>4115.6818976824597</v>
      </c>
      <c r="N233" s="39">
        <f t="shared" si="12"/>
        <v>4116.3420031050018</v>
      </c>
      <c r="O233" s="39">
        <f t="shared" si="12"/>
        <v>4138.5476319151803</v>
      </c>
      <c r="P233" s="39">
        <f t="shared" si="12"/>
        <v>4160.6803846040684</v>
      </c>
      <c r="Q233" s="39">
        <f t="shared" si="12"/>
        <v>4182.7337339323194</v>
      </c>
      <c r="R233" s="39">
        <f t="shared" si="12"/>
        <v>4204.7003491786963</v>
      </c>
      <c r="S233" s="39">
        <f t="shared" si="12"/>
        <v>4294.4301413085414</v>
      </c>
      <c r="T233" s="39">
        <f t="shared" si="12"/>
        <v>4384.0094558555929</v>
      </c>
      <c r="U233" s="39">
        <f t="shared" si="12"/>
        <v>4473.420459321751</v>
      </c>
      <c r="V233" s="39">
        <f t="shared" si="12"/>
        <v>4477.1596821660214</v>
      </c>
      <c r="W233" s="39">
        <f t="shared" si="12"/>
        <v>4480.8979261785216</v>
      </c>
      <c r="X233" s="39">
        <f t="shared" si="12"/>
        <v>4484.635173830211</v>
      </c>
      <c r="Y233" s="39">
        <f t="shared" si="12"/>
        <v>4488.3714071709865</v>
      </c>
      <c r="Z233" s="39">
        <f t="shared" si="12"/>
        <v>4492.1066078169661</v>
      </c>
      <c r="AA233" s="39">
        <f t="shared" si="12"/>
        <v>4495.8407569372976</v>
      </c>
      <c r="AB233" s="39">
        <f t="shared" si="12"/>
        <v>4499.5738352404987</v>
      </c>
      <c r="AC233" s="39">
        <f t="shared" si="12"/>
        <v>4504.7239663613082</v>
      </c>
      <c r="AD233" s="39">
        <f t="shared" si="12"/>
        <v>4509.8733069571954</v>
      </c>
      <c r="AE233" s="39">
        <f t="shared" si="12"/>
        <v>4515.0218512479196</v>
      </c>
      <c r="AF233" s="39">
        <f t="shared" si="12"/>
        <v>4520.1695933967512</v>
      </c>
      <c r="AG233" s="39">
        <f t="shared" si="12"/>
        <v>4525.3165275097708</v>
      </c>
      <c r="AH233" s="39">
        <f t="shared" si="12"/>
        <v>4530.4626476351814</v>
      </c>
      <c r="AI233" s="39">
        <f t="shared" si="12"/>
        <v>4535.6079477625844</v>
      </c>
      <c r="AJ233" s="39">
        <f t="shared" si="12"/>
        <v>4540.7524218222688</v>
      </c>
      <c r="AK233" s="39">
        <f t="shared" si="12"/>
        <v>4545.896063684464</v>
      </c>
      <c r="AL233" s="39">
        <f t="shared" si="12"/>
        <v>4551.0388671585979</v>
      </c>
      <c r="AM233" s="39">
        <f t="shared" si="12"/>
        <v>4555.9300287206433</v>
      </c>
      <c r="AN233" s="39">
        <f t="shared" si="12"/>
        <v>4560.8201319237278</v>
      </c>
      <c r="AO233" s="39">
        <f t="shared" si="12"/>
        <v>4565.7091677841436</v>
      </c>
      <c r="AP233" s="39">
        <f t="shared" si="12"/>
        <v>4570.5971272162242</v>
      </c>
      <c r="AQ233" s="39">
        <f t="shared" si="12"/>
        <v>4575.4840010308853</v>
      </c>
      <c r="AR233" s="39">
        <f t="shared" si="12"/>
        <v>4580.3697799341526</v>
      </c>
      <c r="AS233" s="39">
        <f t="shared" si="12"/>
        <v>4585.2544545256615</v>
      </c>
      <c r="AT233" s="39">
        <f t="shared" si="12"/>
        <v>4590.138015297126</v>
      </c>
      <c r="AU233" s="39">
        <f t="shared" si="12"/>
        <v>4595.0204526307925</v>
      </c>
      <c r="AV233" s="606">
        <f t="shared" si="12"/>
        <v>4599.9017567978563</v>
      </c>
    </row>
    <row r="234" spans="1:77" ht="14.1" customHeight="1" thickBot="1">
      <c r="G234" s="19"/>
      <c r="H234" s="738"/>
      <c r="J234" s="736"/>
      <c r="K234" s="63" t="s">
        <v>114</v>
      </c>
      <c r="L234" s="65">
        <f t="shared" si="9"/>
        <v>4114.9023717725786</v>
      </c>
      <c r="M234" s="65">
        <f t="shared" si="12"/>
        <v>4114.5233443839998</v>
      </c>
      <c r="N234" s="65">
        <f t="shared" si="12"/>
        <v>4114.0162065238237</v>
      </c>
      <c r="O234" s="65">
        <f t="shared" si="12"/>
        <v>4122.0274613256734</v>
      </c>
      <c r="P234" s="65">
        <f t="shared" si="12"/>
        <v>4130.0564417481464</v>
      </c>
      <c r="Q234" s="65">
        <f t="shared" si="12"/>
        <v>4138.1042377038548</v>
      </c>
      <c r="R234" s="65">
        <f t="shared" si="12"/>
        <v>4146.1720303305219</v>
      </c>
      <c r="S234" s="65">
        <f t="shared" si="12"/>
        <v>4258.1682126780161</v>
      </c>
      <c r="T234" s="65">
        <f t="shared" si="12"/>
        <v>4370.0739383930859</v>
      </c>
      <c r="U234" s="65">
        <f t="shared" si="12"/>
        <v>4481.8832053628721</v>
      </c>
      <c r="V234" s="65">
        <f t="shared" si="12"/>
        <v>4483.1853880518292</v>
      </c>
      <c r="W234" s="65">
        <f t="shared" si="12"/>
        <v>4484.4875707407864</v>
      </c>
      <c r="X234" s="65">
        <f t="shared" si="12"/>
        <v>4485.7897534297454</v>
      </c>
      <c r="Y234" s="65">
        <f t="shared" si="12"/>
        <v>4487.0919361187025</v>
      </c>
      <c r="Z234" s="65">
        <f t="shared" si="12"/>
        <v>4488.3941188076606</v>
      </c>
      <c r="AA234" s="65">
        <f t="shared" si="12"/>
        <v>4489.6963014966177</v>
      </c>
      <c r="AB234" s="65">
        <f t="shared" si="12"/>
        <v>4490.9984841855776</v>
      </c>
      <c r="AC234" s="65">
        <f t="shared" si="12"/>
        <v>4490.9984841855776</v>
      </c>
      <c r="AD234" s="65">
        <f t="shared" si="12"/>
        <v>4490.9984841855776</v>
      </c>
      <c r="AE234" s="65">
        <f t="shared" si="12"/>
        <v>4490.9984841855776</v>
      </c>
      <c r="AF234" s="65">
        <f t="shared" si="12"/>
        <v>4490.9984841855776</v>
      </c>
      <c r="AG234" s="65">
        <f t="shared" si="12"/>
        <v>4490.9984841855776</v>
      </c>
      <c r="AH234" s="65">
        <f t="shared" si="12"/>
        <v>4490.9984841855776</v>
      </c>
      <c r="AI234" s="65">
        <f t="shared" si="12"/>
        <v>4490.9984841855776</v>
      </c>
      <c r="AJ234" s="65">
        <f t="shared" si="12"/>
        <v>4490.9984841855776</v>
      </c>
      <c r="AK234" s="65">
        <f t="shared" si="12"/>
        <v>4490.9984841855776</v>
      </c>
      <c r="AL234" s="65">
        <f t="shared" si="12"/>
        <v>4490.9984841855776</v>
      </c>
      <c r="AM234" s="65">
        <f t="shared" si="12"/>
        <v>4490.9984841855776</v>
      </c>
      <c r="AN234" s="65">
        <f t="shared" si="12"/>
        <v>4490.9984841855776</v>
      </c>
      <c r="AO234" s="65">
        <f t="shared" si="12"/>
        <v>4490.9984841855776</v>
      </c>
      <c r="AP234" s="65">
        <f t="shared" si="12"/>
        <v>4490.9984841855776</v>
      </c>
      <c r="AQ234" s="65">
        <f t="shared" si="12"/>
        <v>4490.9984841855776</v>
      </c>
      <c r="AR234" s="65">
        <f t="shared" si="12"/>
        <v>4490.9984841855776</v>
      </c>
      <c r="AS234" s="65">
        <f t="shared" si="12"/>
        <v>4490.9984841855776</v>
      </c>
      <c r="AT234" s="65">
        <f t="shared" si="12"/>
        <v>4490.9984841855776</v>
      </c>
      <c r="AU234" s="65">
        <f t="shared" si="12"/>
        <v>4490.9984841855776</v>
      </c>
      <c r="AV234" s="607">
        <f t="shared" si="12"/>
        <v>4490.9984841855776</v>
      </c>
    </row>
    <row r="235" spans="1:77" ht="14.1" customHeight="1" thickTop="1">
      <c r="G235" s="19"/>
      <c r="H235" s="738"/>
      <c r="J235" s="736"/>
      <c r="K235" s="62" t="s">
        <v>115</v>
      </c>
      <c r="L235" s="66">
        <f t="shared" si="9"/>
        <v>3818.2979720119074</v>
      </c>
      <c r="M235" s="66">
        <f t="shared" si="12"/>
        <v>3820.2776503608143</v>
      </c>
      <c r="N235" s="66">
        <f t="shared" si="12"/>
        <v>3821.9392329809298</v>
      </c>
      <c r="O235" s="66">
        <f t="shared" si="12"/>
        <v>3842.3180660825756</v>
      </c>
      <c r="P235" s="66">
        <f t="shared" si="12"/>
        <v>3862.6408666353695</v>
      </c>
      <c r="Q235" s="66">
        <f t="shared" si="12"/>
        <v>3882.9023359222233</v>
      </c>
      <c r="R235" s="66">
        <f t="shared" si="12"/>
        <v>3903.0964853836031</v>
      </c>
      <c r="S235" s="66">
        <f t="shared" si="12"/>
        <v>4028.9194322211542</v>
      </c>
      <c r="T235" s="66">
        <f t="shared" si="12"/>
        <v>4154.4980694574233</v>
      </c>
      <c r="U235" s="66">
        <f t="shared" si="12"/>
        <v>4279.8020773713888</v>
      </c>
      <c r="V235" s="66">
        <f t="shared" si="12"/>
        <v>4282.5735933726346</v>
      </c>
      <c r="W235" s="66">
        <f t="shared" si="12"/>
        <v>4285.3298954236916</v>
      </c>
      <c r="X235" s="66">
        <f t="shared" si="12"/>
        <v>4288.0703528027898</v>
      </c>
      <c r="Y235" s="66">
        <f t="shared" si="12"/>
        <v>4290.7942994360037</v>
      </c>
      <c r="Z235" s="66">
        <f t="shared" si="12"/>
        <v>4293.5010313852035</v>
      </c>
      <c r="AA235" s="66">
        <f t="shared" si="12"/>
        <v>4296.189804118666</v>
      </c>
      <c r="AB235" s="66">
        <f t="shared" si="12"/>
        <v>4298.8598295421834</v>
      </c>
      <c r="AC235" s="66">
        <f t="shared" si="12"/>
        <v>4300.739247079593</v>
      </c>
      <c r="AD235" s="66">
        <f t="shared" si="12"/>
        <v>4302.6132803786395</v>
      </c>
      <c r="AE235" s="66">
        <f t="shared" si="12"/>
        <v>4304.4818115563212</v>
      </c>
      <c r="AF235" s="66">
        <f t="shared" si="12"/>
        <v>4306.3447192630765</v>
      </c>
      <c r="AG235" s="66">
        <f t="shared" si="12"/>
        <v>4308.2018785544205</v>
      </c>
      <c r="AH235" s="66">
        <f t="shared" si="12"/>
        <v>4310.0531607568355</v>
      </c>
      <c r="AI235" s="66">
        <f t="shared" si="12"/>
        <v>4311.8984333275976</v>
      </c>
      <c r="AJ235" s="66">
        <f t="shared" si="12"/>
        <v>4313.737559708241</v>
      </c>
      <c r="AK235" s="66">
        <f t="shared" si="12"/>
        <v>4315.5703991713217</v>
      </c>
      <c r="AL235" s="66">
        <f t="shared" si="12"/>
        <v>4317.3968066600937</v>
      </c>
      <c r="AM235" s="66">
        <f t="shared" si="12"/>
        <v>4325.8352220588931</v>
      </c>
      <c r="AN235" s="66">
        <f t="shared" si="12"/>
        <v>4334.2665983509169</v>
      </c>
      <c r="AO235" s="66">
        <f t="shared" si="12"/>
        <v>4342.6907912613806</v>
      </c>
      <c r="AP235" s="66">
        <f t="shared" si="12"/>
        <v>4351.1076525455965</v>
      </c>
      <c r="AQ235" s="66">
        <f t="shared" si="12"/>
        <v>4359.517029851494</v>
      </c>
      <c r="AR235" s="66">
        <f t="shared" si="12"/>
        <v>4367.9187665763629</v>
      </c>
      <c r="AS235" s="66">
        <f t="shared" si="12"/>
        <v>4376.3127017175739</v>
      </c>
      <c r="AT235" s="66">
        <f t="shared" si="12"/>
        <v>4384.6986697169659</v>
      </c>
      <c r="AU235" s="66">
        <f t="shared" si="12"/>
        <v>4393.0765002985663</v>
      </c>
      <c r="AV235" s="608">
        <f t="shared" si="12"/>
        <v>4401.4460182993416</v>
      </c>
    </row>
    <row r="236" spans="1:77" ht="14.1" customHeight="1">
      <c r="G236" s="19"/>
      <c r="H236" s="738"/>
      <c r="J236" s="736"/>
      <c r="K236" s="3" t="s">
        <v>116</v>
      </c>
      <c r="L236" s="39">
        <f t="shared" si="9"/>
        <v>3818.2979720119074</v>
      </c>
      <c r="M236" s="39">
        <f t="shared" si="12"/>
        <v>3819.0213092704698</v>
      </c>
      <c r="N236" s="39">
        <f t="shared" si="12"/>
        <v>3819.6338339353306</v>
      </c>
      <c r="O236" s="39">
        <f t="shared" si="12"/>
        <v>3840.2388689502027</v>
      </c>
      <c r="P236" s="39">
        <f t="shared" si="12"/>
        <v>3860.7762807942213</v>
      </c>
      <c r="Q236" s="39">
        <f t="shared" si="12"/>
        <v>3881.2400127150013</v>
      </c>
      <c r="R236" s="39">
        <f t="shared" si="12"/>
        <v>3901.6232623936744</v>
      </c>
      <c r="S236" s="39">
        <f t="shared" si="12"/>
        <v>3984.8852823309412</v>
      </c>
      <c r="T236" s="39">
        <f t="shared" si="12"/>
        <v>4068.0076711913807</v>
      </c>
      <c r="U236" s="39">
        <f t="shared" si="12"/>
        <v>4150.9738809251285</v>
      </c>
      <c r="V236" s="39">
        <f t="shared" si="12"/>
        <v>4154.4435785541946</v>
      </c>
      <c r="W236" s="39">
        <f t="shared" si="12"/>
        <v>4157.9123679062168</v>
      </c>
      <c r="X236" s="39">
        <f t="shared" si="12"/>
        <v>4161.3802327156563</v>
      </c>
      <c r="Y236" s="39">
        <f t="shared" si="12"/>
        <v>4164.8471563262647</v>
      </c>
      <c r="Z236" s="39">
        <f t="shared" si="12"/>
        <v>4168.3131216792799</v>
      </c>
      <c r="AA236" s="39">
        <f t="shared" si="12"/>
        <v>4171.778111301187</v>
      </c>
      <c r="AB236" s="39">
        <f t="shared" si="12"/>
        <v>4175.2421072910456</v>
      </c>
      <c r="AC236" s="39">
        <f t="shared" si="12"/>
        <v>4180.0210141611269</v>
      </c>
      <c r="AD236" s="39">
        <f t="shared" si="12"/>
        <v>4184.7991874877525</v>
      </c>
      <c r="AE236" s="39">
        <f t="shared" si="12"/>
        <v>4189.5766219073257</v>
      </c>
      <c r="AF236" s="39">
        <f t="shared" si="12"/>
        <v>4194.3533120038273</v>
      </c>
      <c r="AG236" s="39">
        <f t="shared" si="12"/>
        <v>4199.1292523081811</v>
      </c>
      <c r="AH236" s="39">
        <f t="shared" si="12"/>
        <v>4203.9044372975923</v>
      </c>
      <c r="AI236" s="39">
        <f t="shared" si="12"/>
        <v>4208.6788613948993</v>
      </c>
      <c r="AJ236" s="39">
        <f t="shared" si="12"/>
        <v>4213.452518967898</v>
      </c>
      <c r="AK236" s="39">
        <f t="shared" si="12"/>
        <v>4218.2254043286539</v>
      </c>
      <c r="AL236" s="39">
        <f t="shared" si="12"/>
        <v>4222.9975117328167</v>
      </c>
      <c r="AM236" s="39">
        <f t="shared" si="12"/>
        <v>4227.5361157107036</v>
      </c>
      <c r="AN236" s="39">
        <f t="shared" ref="M236:AV237" si="13">(AN205)*8760</f>
        <v>4232.0737376167172</v>
      </c>
      <c r="AO236" s="39">
        <f t="shared" si="13"/>
        <v>4236.6103691147027</v>
      </c>
      <c r="AP236" s="39">
        <f t="shared" si="13"/>
        <v>4241.1460017738927</v>
      </c>
      <c r="AQ236" s="39">
        <f t="shared" si="13"/>
        <v>4245.680627067557</v>
      </c>
      <c r="AR236" s="39">
        <f t="shared" si="13"/>
        <v>4250.2142363716357</v>
      </c>
      <c r="AS236" s="39">
        <f t="shared" si="13"/>
        <v>4254.7468209633471</v>
      </c>
      <c r="AT236" s="39">
        <f t="shared" si="13"/>
        <v>4259.2783720197704</v>
      </c>
      <c r="AU236" s="39">
        <f t="shared" si="13"/>
        <v>4263.8088806164005</v>
      </c>
      <c r="AV236" s="606">
        <f t="shared" si="13"/>
        <v>4268.3383377256932</v>
      </c>
    </row>
    <row r="237" spans="1:77" ht="14.1" customHeight="1">
      <c r="G237" s="19"/>
      <c r="H237" s="738"/>
      <c r="J237" s="737"/>
      <c r="K237" s="63" t="s">
        <v>117</v>
      </c>
      <c r="L237" s="40">
        <f t="shared" si="9"/>
        <v>3818.2979720119074</v>
      </c>
      <c r="M237" s="40">
        <f t="shared" si="13"/>
        <v>3817.9462651235363</v>
      </c>
      <c r="N237" s="40">
        <f t="shared" si="13"/>
        <v>3817.4756820359944</v>
      </c>
      <c r="O237" s="40">
        <f t="shared" si="13"/>
        <v>3824.9094812369208</v>
      </c>
      <c r="P237" s="40">
        <f t="shared" si="13"/>
        <v>3832.3597283861009</v>
      </c>
      <c r="Q237" s="40">
        <f t="shared" si="13"/>
        <v>3839.8274348346526</v>
      </c>
      <c r="R237" s="40">
        <f t="shared" si="13"/>
        <v>3847.31369658325</v>
      </c>
      <c r="S237" s="40">
        <f t="shared" si="13"/>
        <v>3951.2371332275816</v>
      </c>
      <c r="T237" s="40">
        <f t="shared" si="13"/>
        <v>4055.076633402723</v>
      </c>
      <c r="U237" s="40">
        <f t="shared" si="13"/>
        <v>4158.8266276313761</v>
      </c>
      <c r="V237" s="40">
        <f t="shared" si="13"/>
        <v>4160.0349482842639</v>
      </c>
      <c r="W237" s="40">
        <f t="shared" si="13"/>
        <v>4161.2432689371535</v>
      </c>
      <c r="X237" s="40">
        <f t="shared" si="13"/>
        <v>4162.4515895900431</v>
      </c>
      <c r="Y237" s="40">
        <f t="shared" si="13"/>
        <v>4163.6599102429327</v>
      </c>
      <c r="Z237" s="40">
        <f t="shared" si="13"/>
        <v>4164.8682308958232</v>
      </c>
      <c r="AA237" s="40">
        <f t="shared" si="13"/>
        <v>4166.0765515487128</v>
      </c>
      <c r="AB237" s="40">
        <f t="shared" si="13"/>
        <v>4167.2848722016033</v>
      </c>
      <c r="AC237" s="40">
        <f t="shared" si="13"/>
        <v>4167.2848722016033</v>
      </c>
      <c r="AD237" s="40">
        <f t="shared" si="13"/>
        <v>4167.2848722016033</v>
      </c>
      <c r="AE237" s="40">
        <f t="shared" si="13"/>
        <v>4167.2848722016033</v>
      </c>
      <c r="AF237" s="40">
        <f t="shared" si="13"/>
        <v>4167.2848722016033</v>
      </c>
      <c r="AG237" s="40">
        <f t="shared" si="13"/>
        <v>4167.2848722016033</v>
      </c>
      <c r="AH237" s="40">
        <f t="shared" si="13"/>
        <v>4167.2848722016033</v>
      </c>
      <c r="AI237" s="40">
        <f t="shared" si="13"/>
        <v>4167.2848722016033</v>
      </c>
      <c r="AJ237" s="40">
        <f t="shared" si="13"/>
        <v>4167.2848722016033</v>
      </c>
      <c r="AK237" s="40">
        <f t="shared" si="13"/>
        <v>4167.2848722016033</v>
      </c>
      <c r="AL237" s="40">
        <f t="shared" si="13"/>
        <v>4167.2848722016033</v>
      </c>
      <c r="AM237" s="40">
        <f t="shared" si="13"/>
        <v>4167.2848722016033</v>
      </c>
      <c r="AN237" s="40">
        <f t="shared" si="13"/>
        <v>4167.2848722016033</v>
      </c>
      <c r="AO237" s="40">
        <f t="shared" si="13"/>
        <v>4167.2848722016033</v>
      </c>
      <c r="AP237" s="40">
        <f t="shared" si="13"/>
        <v>4167.2848722016033</v>
      </c>
      <c r="AQ237" s="40">
        <f t="shared" si="13"/>
        <v>4167.2848722016033</v>
      </c>
      <c r="AR237" s="40">
        <f t="shared" si="13"/>
        <v>4167.2848722016033</v>
      </c>
      <c r="AS237" s="40">
        <f t="shared" si="13"/>
        <v>4167.2848722016033</v>
      </c>
      <c r="AT237" s="40">
        <f t="shared" si="13"/>
        <v>4167.2848722016033</v>
      </c>
      <c r="AU237" s="40">
        <f t="shared" si="13"/>
        <v>4167.2848722016033</v>
      </c>
      <c r="AV237" s="611">
        <f t="shared" si="13"/>
        <v>4167.2848722016033</v>
      </c>
    </row>
    <row r="238" spans="1:77" ht="14.1" customHeight="1">
      <c r="G238" s="19"/>
      <c r="H238" s="738"/>
      <c r="J238" s="15"/>
      <c r="AV238" s="20"/>
    </row>
    <row r="239" spans="1:77" ht="14.1" customHeight="1">
      <c r="G239" s="19"/>
      <c r="H239" s="738"/>
      <c r="J239" s="735" t="s">
        <v>672</v>
      </c>
      <c r="K239" s="62" t="s">
        <v>44</v>
      </c>
      <c r="L239" s="123">
        <f xml:space="preserve"> $S$42*(L301 + L429)</f>
        <v>5765.4992538129118</v>
      </c>
      <c r="M239" s="123">
        <f t="shared" ref="M239:AV246" si="14" xml:space="preserve"> $S$42*(M301 + M429)</f>
        <v>5441.6645142714933</v>
      </c>
      <c r="N239" s="123">
        <f t="shared" si="14"/>
        <v>5117.5227082747542</v>
      </c>
      <c r="O239" s="123">
        <f t="shared" si="14"/>
        <v>4968.9577138595832</v>
      </c>
      <c r="P239" s="123">
        <f t="shared" si="14"/>
        <v>4820.3927194444104</v>
      </c>
      <c r="Q239" s="123">
        <f t="shared" si="14"/>
        <v>4671.8277250292394</v>
      </c>
      <c r="R239" s="123">
        <f t="shared" si="14"/>
        <v>4523.2627306140666</v>
      </c>
      <c r="S239" s="123">
        <f t="shared" si="14"/>
        <v>4343.183949504768</v>
      </c>
      <c r="T239" s="123">
        <f t="shared" si="14"/>
        <v>4163.1051683954674</v>
      </c>
      <c r="U239" s="123">
        <f t="shared" si="14"/>
        <v>3983.0263872861688</v>
      </c>
      <c r="V239" s="123">
        <f t="shared" si="14"/>
        <v>3929.0027529533791</v>
      </c>
      <c r="W239" s="123">
        <f t="shared" si="14"/>
        <v>3874.9791186205894</v>
      </c>
      <c r="X239" s="123">
        <f t="shared" si="14"/>
        <v>3820.9554842877997</v>
      </c>
      <c r="Y239" s="123">
        <f t="shared" si="14"/>
        <v>3766.93184995501</v>
      </c>
      <c r="Z239" s="123">
        <f t="shared" si="14"/>
        <v>3712.9082156222203</v>
      </c>
      <c r="AA239" s="123">
        <f t="shared" si="14"/>
        <v>3658.8845812894301</v>
      </c>
      <c r="AB239" s="123">
        <f t="shared" si="14"/>
        <v>3604.8609469566404</v>
      </c>
      <c r="AC239" s="123">
        <f t="shared" si="14"/>
        <v>3577.8491297902456</v>
      </c>
      <c r="AD239" s="123">
        <f t="shared" si="14"/>
        <v>3550.8373126238507</v>
      </c>
      <c r="AE239" s="123">
        <f t="shared" si="14"/>
        <v>3523.8254954574559</v>
      </c>
      <c r="AF239" s="123">
        <f t="shared" si="14"/>
        <v>3496.813678291061</v>
      </c>
      <c r="AG239" s="123">
        <f t="shared" si="14"/>
        <v>3469.8018611246662</v>
      </c>
      <c r="AH239" s="123">
        <f t="shared" si="14"/>
        <v>3442.7900439582713</v>
      </c>
      <c r="AI239" s="123">
        <f t="shared" si="14"/>
        <v>3415.7782267918765</v>
      </c>
      <c r="AJ239" s="123">
        <f t="shared" si="14"/>
        <v>3388.7664096254816</v>
      </c>
      <c r="AK239" s="123">
        <f t="shared" si="14"/>
        <v>3361.7545924590868</v>
      </c>
      <c r="AL239" s="123">
        <f t="shared" si="14"/>
        <v>3334.7427752926924</v>
      </c>
      <c r="AM239" s="123">
        <f t="shared" si="14"/>
        <v>3310.4321398429365</v>
      </c>
      <c r="AN239" s="123">
        <f t="shared" si="14"/>
        <v>3286.1215043931811</v>
      </c>
      <c r="AO239" s="123">
        <f t="shared" si="14"/>
        <v>3261.8108689434257</v>
      </c>
      <c r="AP239" s="123">
        <f t="shared" si="14"/>
        <v>3237.5002334936703</v>
      </c>
      <c r="AQ239" s="123">
        <f t="shared" si="14"/>
        <v>3213.1895980439149</v>
      </c>
      <c r="AR239" s="123">
        <f t="shared" si="14"/>
        <v>3188.8789625941595</v>
      </c>
      <c r="AS239" s="123">
        <f t="shared" si="14"/>
        <v>3164.5683271444045</v>
      </c>
      <c r="AT239" s="123">
        <f t="shared" si="14"/>
        <v>3140.2576916946487</v>
      </c>
      <c r="AU239" s="123">
        <f t="shared" si="14"/>
        <v>3115.9470562448932</v>
      </c>
      <c r="AV239" s="612">
        <f t="shared" si="14"/>
        <v>3091.6364207951374</v>
      </c>
    </row>
    <row r="240" spans="1:77" ht="14.1" customHeight="1">
      <c r="G240" s="19"/>
      <c r="H240" s="738"/>
      <c r="J240" s="736"/>
      <c r="K240" s="3" t="s">
        <v>45</v>
      </c>
      <c r="L240" s="124">
        <f t="shared" ref="L240:AA268" si="15" xml:space="preserve"> $S$42*(L302 + L430)</f>
        <v>5765.4992538129118</v>
      </c>
      <c r="M240" s="124">
        <f t="shared" si="15"/>
        <v>5648.1776638139754</v>
      </c>
      <c r="N240" s="124">
        <f t="shared" si="15"/>
        <v>5530.5490073597202</v>
      </c>
      <c r="O240" s="124">
        <f t="shared" si="15"/>
        <v>5386.7747068388871</v>
      </c>
      <c r="P240" s="124">
        <f t="shared" si="15"/>
        <v>5243.0004063180531</v>
      </c>
      <c r="Q240" s="124">
        <f t="shared" si="15"/>
        <v>5099.226105797221</v>
      </c>
      <c r="R240" s="124">
        <f t="shared" si="15"/>
        <v>4955.4518052763851</v>
      </c>
      <c r="S240" s="124">
        <f t="shared" si="15"/>
        <v>4775.3730241670855</v>
      </c>
      <c r="T240" s="124">
        <f t="shared" si="15"/>
        <v>4595.2942430577868</v>
      </c>
      <c r="U240" s="124">
        <f t="shared" si="15"/>
        <v>4415.2154619484872</v>
      </c>
      <c r="V240" s="124">
        <f t="shared" si="15"/>
        <v>4392.0624758058621</v>
      </c>
      <c r="W240" s="124">
        <f t="shared" si="15"/>
        <v>4368.9094896632387</v>
      </c>
      <c r="X240" s="124">
        <f t="shared" si="15"/>
        <v>4345.7565035206144</v>
      </c>
      <c r="Y240" s="124">
        <f t="shared" si="15"/>
        <v>4322.6035173779892</v>
      </c>
      <c r="Z240" s="124">
        <f t="shared" si="15"/>
        <v>4299.4505312353667</v>
      </c>
      <c r="AA240" s="124">
        <f t="shared" si="15"/>
        <v>4276.2975450927415</v>
      </c>
      <c r="AB240" s="124">
        <f t="shared" si="14"/>
        <v>4253.1445589501182</v>
      </c>
      <c r="AC240" s="124">
        <f t="shared" si="14"/>
        <v>4242.3398320835604</v>
      </c>
      <c r="AD240" s="124">
        <f t="shared" si="14"/>
        <v>4231.5351052170017</v>
      </c>
      <c r="AE240" s="124">
        <f t="shared" si="14"/>
        <v>4220.730378350444</v>
      </c>
      <c r="AF240" s="124">
        <f t="shared" si="14"/>
        <v>4209.9256514838853</v>
      </c>
      <c r="AG240" s="124">
        <f t="shared" si="14"/>
        <v>4199.1209246173275</v>
      </c>
      <c r="AH240" s="124">
        <f t="shared" si="14"/>
        <v>4188.3161977507698</v>
      </c>
      <c r="AI240" s="124">
        <f t="shared" si="14"/>
        <v>4177.511470884212</v>
      </c>
      <c r="AJ240" s="124">
        <f t="shared" si="14"/>
        <v>4166.7067440176543</v>
      </c>
      <c r="AK240" s="124">
        <f t="shared" si="14"/>
        <v>4155.9020171510956</v>
      </c>
      <c r="AL240" s="124">
        <f t="shared" si="14"/>
        <v>4145.0972902845378</v>
      </c>
      <c r="AM240" s="124">
        <f t="shared" si="14"/>
        <v>4132.8162851489169</v>
      </c>
      <c r="AN240" s="124">
        <f t="shared" si="14"/>
        <v>4120.535280013296</v>
      </c>
      <c r="AO240" s="124">
        <f t="shared" si="14"/>
        <v>4108.2542748776759</v>
      </c>
      <c r="AP240" s="124">
        <f t="shared" si="14"/>
        <v>4095.973269742055</v>
      </c>
      <c r="AQ240" s="124">
        <f t="shared" si="14"/>
        <v>4083.6922646064345</v>
      </c>
      <c r="AR240" s="124">
        <f t="shared" si="14"/>
        <v>4071.411259470814</v>
      </c>
      <c r="AS240" s="124">
        <f t="shared" si="14"/>
        <v>4059.1302543351931</v>
      </c>
      <c r="AT240" s="124">
        <f t="shared" si="14"/>
        <v>4046.8492491995726</v>
      </c>
      <c r="AU240" s="124">
        <f t="shared" si="14"/>
        <v>4034.5682440639521</v>
      </c>
      <c r="AV240" s="613">
        <f t="shared" si="14"/>
        <v>4022.2872389283293</v>
      </c>
    </row>
    <row r="241" spans="7:48" ht="14.1" customHeight="1" thickBot="1">
      <c r="G241" s="19"/>
      <c r="H241" s="738"/>
      <c r="J241" s="736"/>
      <c r="K241" s="63" t="s">
        <v>46</v>
      </c>
      <c r="L241" s="125">
        <f t="shared" si="15"/>
        <v>5765.4992538129118</v>
      </c>
      <c r="M241" s="125">
        <f t="shared" si="14"/>
        <v>5877.4815931112225</v>
      </c>
      <c r="N241" s="125">
        <f t="shared" si="14"/>
        <v>5989.1568659542118</v>
      </c>
      <c r="O241" s="125">
        <f t="shared" si="14"/>
        <v>5879.2955951999274</v>
      </c>
      <c r="P241" s="125">
        <f t="shared" si="14"/>
        <v>5769.4343244456422</v>
      </c>
      <c r="Q241" s="125">
        <f t="shared" si="14"/>
        <v>5659.573053691357</v>
      </c>
      <c r="R241" s="125">
        <f t="shared" si="14"/>
        <v>5549.7117829370727</v>
      </c>
      <c r="S241" s="125">
        <f t="shared" si="14"/>
        <v>5423.6566361605637</v>
      </c>
      <c r="T241" s="125">
        <f t="shared" si="14"/>
        <v>5297.6014893840547</v>
      </c>
      <c r="U241" s="125">
        <f t="shared" si="14"/>
        <v>5171.5463426075439</v>
      </c>
      <c r="V241" s="125">
        <f t="shared" si="14"/>
        <v>5171.5463426075439</v>
      </c>
      <c r="W241" s="125">
        <f t="shared" si="14"/>
        <v>5171.5463426075439</v>
      </c>
      <c r="X241" s="125">
        <f t="shared" si="14"/>
        <v>5171.5463426075439</v>
      </c>
      <c r="Y241" s="125">
        <f t="shared" si="14"/>
        <v>5171.5463426075439</v>
      </c>
      <c r="Z241" s="125">
        <f t="shared" si="14"/>
        <v>5171.5463426075439</v>
      </c>
      <c r="AA241" s="125">
        <f t="shared" si="14"/>
        <v>5171.5463426075439</v>
      </c>
      <c r="AB241" s="125">
        <f t="shared" si="14"/>
        <v>5171.5463426075439</v>
      </c>
      <c r="AC241" s="125">
        <f t="shared" si="14"/>
        <v>5171.5463426075439</v>
      </c>
      <c r="AD241" s="125">
        <f t="shared" si="14"/>
        <v>5171.5463426075439</v>
      </c>
      <c r="AE241" s="125">
        <f t="shared" si="14"/>
        <v>5171.5463426075439</v>
      </c>
      <c r="AF241" s="125">
        <f t="shared" si="14"/>
        <v>5171.5463426075439</v>
      </c>
      <c r="AG241" s="125">
        <f t="shared" si="14"/>
        <v>5171.5463426075439</v>
      </c>
      <c r="AH241" s="125">
        <f t="shared" si="14"/>
        <v>5171.5463426075439</v>
      </c>
      <c r="AI241" s="125">
        <f t="shared" si="14"/>
        <v>5171.5463426075439</v>
      </c>
      <c r="AJ241" s="125">
        <f t="shared" si="14"/>
        <v>5171.5463426075439</v>
      </c>
      <c r="AK241" s="125">
        <f t="shared" si="14"/>
        <v>5171.5463426075439</v>
      </c>
      <c r="AL241" s="125">
        <f t="shared" si="14"/>
        <v>5171.5463426075439</v>
      </c>
      <c r="AM241" s="125">
        <f t="shared" si="14"/>
        <v>5171.5463426075439</v>
      </c>
      <c r="AN241" s="125">
        <f t="shared" si="14"/>
        <v>5171.5463426075439</v>
      </c>
      <c r="AO241" s="125">
        <f t="shared" si="14"/>
        <v>5171.5463426075439</v>
      </c>
      <c r="AP241" s="125">
        <f t="shared" si="14"/>
        <v>5171.5463426075439</v>
      </c>
      <c r="AQ241" s="125">
        <f t="shared" si="14"/>
        <v>5171.5463426075439</v>
      </c>
      <c r="AR241" s="125">
        <f t="shared" si="14"/>
        <v>5171.5463426075439</v>
      </c>
      <c r="AS241" s="125">
        <f t="shared" si="14"/>
        <v>5171.5463426075439</v>
      </c>
      <c r="AT241" s="125">
        <f t="shared" si="14"/>
        <v>5171.5463426075439</v>
      </c>
      <c r="AU241" s="125">
        <f t="shared" si="14"/>
        <v>5171.5463426075439</v>
      </c>
      <c r="AV241" s="614">
        <f t="shared" si="14"/>
        <v>5171.5463426075439</v>
      </c>
    </row>
    <row r="242" spans="7:48" ht="14.1" customHeight="1" thickTop="1">
      <c r="G242" s="19"/>
      <c r="H242" s="738"/>
      <c r="J242" s="736"/>
      <c r="K242" s="62" t="s">
        <v>47</v>
      </c>
      <c r="L242" s="126">
        <f t="shared" si="15"/>
        <v>5765.4992538128554</v>
      </c>
      <c r="M242" s="126">
        <f t="shared" si="14"/>
        <v>5441.6645142714933</v>
      </c>
      <c r="N242" s="126">
        <f t="shared" si="14"/>
        <v>5117.5227082747542</v>
      </c>
      <c r="O242" s="126">
        <f t="shared" si="14"/>
        <v>4968.9577138595832</v>
      </c>
      <c r="P242" s="126">
        <f t="shared" si="14"/>
        <v>4820.3927194444104</v>
      </c>
      <c r="Q242" s="126">
        <f t="shared" si="14"/>
        <v>4671.8277250292394</v>
      </c>
      <c r="R242" s="126">
        <f t="shared" si="14"/>
        <v>4523.2627306140666</v>
      </c>
      <c r="S242" s="126">
        <f t="shared" si="14"/>
        <v>4343.183949504768</v>
      </c>
      <c r="T242" s="126">
        <f t="shared" si="14"/>
        <v>4163.1051683954674</v>
      </c>
      <c r="U242" s="126">
        <f t="shared" si="14"/>
        <v>3983.0263872861688</v>
      </c>
      <c r="V242" s="126">
        <f t="shared" si="14"/>
        <v>3929.0027529533791</v>
      </c>
      <c r="W242" s="126">
        <f t="shared" si="14"/>
        <v>3874.9791186205894</v>
      </c>
      <c r="X242" s="126">
        <f t="shared" si="14"/>
        <v>3820.9554842877997</v>
      </c>
      <c r="Y242" s="126">
        <f t="shared" si="14"/>
        <v>3766.93184995501</v>
      </c>
      <c r="Z242" s="126">
        <f t="shared" si="14"/>
        <v>3712.9082156222203</v>
      </c>
      <c r="AA242" s="126">
        <f t="shared" si="14"/>
        <v>3658.8845812894301</v>
      </c>
      <c r="AB242" s="126">
        <f t="shared" si="14"/>
        <v>3604.8609469566404</v>
      </c>
      <c r="AC242" s="126">
        <f t="shared" si="14"/>
        <v>3577.8491297902456</v>
      </c>
      <c r="AD242" s="126">
        <f t="shared" si="14"/>
        <v>3550.8373126238507</v>
      </c>
      <c r="AE242" s="126">
        <f t="shared" si="14"/>
        <v>3523.8254954574559</v>
      </c>
      <c r="AF242" s="126">
        <f t="shared" si="14"/>
        <v>3496.813678291061</v>
      </c>
      <c r="AG242" s="126">
        <f t="shared" si="14"/>
        <v>3469.8018611246662</v>
      </c>
      <c r="AH242" s="126">
        <f t="shared" si="14"/>
        <v>3442.7900439582713</v>
      </c>
      <c r="AI242" s="126">
        <f t="shared" si="14"/>
        <v>3415.7782267918765</v>
      </c>
      <c r="AJ242" s="126">
        <f t="shared" si="14"/>
        <v>3388.7664096254816</v>
      </c>
      <c r="AK242" s="126">
        <f t="shared" si="14"/>
        <v>3361.7545924590868</v>
      </c>
      <c r="AL242" s="126">
        <f t="shared" si="14"/>
        <v>3334.7427752926924</v>
      </c>
      <c r="AM242" s="126">
        <f t="shared" si="14"/>
        <v>3310.4321398429365</v>
      </c>
      <c r="AN242" s="126">
        <f t="shared" si="14"/>
        <v>3286.1215043931811</v>
      </c>
      <c r="AO242" s="126">
        <f t="shared" si="14"/>
        <v>3261.8108689434257</v>
      </c>
      <c r="AP242" s="126">
        <f t="shared" si="14"/>
        <v>3237.5002334936703</v>
      </c>
      <c r="AQ242" s="126">
        <f t="shared" si="14"/>
        <v>3213.1895980439149</v>
      </c>
      <c r="AR242" s="126">
        <f t="shared" si="14"/>
        <v>3188.8789625941595</v>
      </c>
      <c r="AS242" s="126">
        <f t="shared" si="14"/>
        <v>3164.5683271444045</v>
      </c>
      <c r="AT242" s="126">
        <f t="shared" si="14"/>
        <v>3140.2576916946487</v>
      </c>
      <c r="AU242" s="126">
        <f t="shared" si="14"/>
        <v>3115.9470562448932</v>
      </c>
      <c r="AV242" s="615">
        <f t="shared" si="14"/>
        <v>3091.6364207951374</v>
      </c>
    </row>
    <row r="243" spans="7:48" ht="14.1" customHeight="1">
      <c r="G243" s="19"/>
      <c r="H243" s="738"/>
      <c r="J243" s="736"/>
      <c r="K243" s="3" t="s">
        <v>48</v>
      </c>
      <c r="L243" s="127">
        <f t="shared" si="15"/>
        <v>5765.4992538128554</v>
      </c>
      <c r="M243" s="127">
        <f t="shared" si="14"/>
        <v>5648.1776638139745</v>
      </c>
      <c r="N243" s="127">
        <f t="shared" si="14"/>
        <v>5530.5490073597193</v>
      </c>
      <c r="O243" s="127">
        <f t="shared" si="14"/>
        <v>5386.7747068388862</v>
      </c>
      <c r="P243" s="127">
        <f t="shared" si="14"/>
        <v>5243.0004063180522</v>
      </c>
      <c r="Q243" s="127">
        <f t="shared" si="14"/>
        <v>5099.22610579722</v>
      </c>
      <c r="R243" s="127">
        <f t="shared" si="14"/>
        <v>4955.4518052763851</v>
      </c>
      <c r="S243" s="127">
        <f t="shared" si="14"/>
        <v>4775.3730241670855</v>
      </c>
      <c r="T243" s="127">
        <f t="shared" si="14"/>
        <v>4595.2942430577868</v>
      </c>
      <c r="U243" s="127">
        <f t="shared" si="14"/>
        <v>4415.2154619484872</v>
      </c>
      <c r="V243" s="127">
        <f t="shared" si="14"/>
        <v>4392.0624758058621</v>
      </c>
      <c r="W243" s="127">
        <f t="shared" si="14"/>
        <v>4368.9094896632387</v>
      </c>
      <c r="X243" s="127">
        <f t="shared" si="14"/>
        <v>4345.7565035206144</v>
      </c>
      <c r="Y243" s="127">
        <f t="shared" si="14"/>
        <v>4322.6035173779892</v>
      </c>
      <c r="Z243" s="127">
        <f t="shared" si="14"/>
        <v>4299.4505312353667</v>
      </c>
      <c r="AA243" s="127">
        <f t="shared" si="14"/>
        <v>4276.2975450927415</v>
      </c>
      <c r="AB243" s="127">
        <f t="shared" si="14"/>
        <v>4253.1445589501182</v>
      </c>
      <c r="AC243" s="127">
        <f t="shared" si="14"/>
        <v>4242.3398320835604</v>
      </c>
      <c r="AD243" s="127">
        <f t="shared" si="14"/>
        <v>4231.5351052170017</v>
      </c>
      <c r="AE243" s="127">
        <f t="shared" si="14"/>
        <v>4220.730378350444</v>
      </c>
      <c r="AF243" s="127">
        <f t="shared" si="14"/>
        <v>4209.9256514838853</v>
      </c>
      <c r="AG243" s="127">
        <f t="shared" si="14"/>
        <v>4199.1209246173275</v>
      </c>
      <c r="AH243" s="127">
        <f t="shared" si="14"/>
        <v>4188.3161977507698</v>
      </c>
      <c r="AI243" s="127">
        <f t="shared" si="14"/>
        <v>4177.511470884212</v>
      </c>
      <c r="AJ243" s="127">
        <f t="shared" si="14"/>
        <v>4166.7067440176543</v>
      </c>
      <c r="AK243" s="127">
        <f t="shared" si="14"/>
        <v>4155.9020171510956</v>
      </c>
      <c r="AL243" s="127">
        <f t="shared" si="14"/>
        <v>4145.0972902845378</v>
      </c>
      <c r="AM243" s="127">
        <f t="shared" si="14"/>
        <v>4132.8162851489169</v>
      </c>
      <c r="AN243" s="127">
        <f t="shared" si="14"/>
        <v>4120.535280013296</v>
      </c>
      <c r="AO243" s="127">
        <f t="shared" si="14"/>
        <v>4108.2542748776759</v>
      </c>
      <c r="AP243" s="127">
        <f t="shared" si="14"/>
        <v>4095.973269742055</v>
      </c>
      <c r="AQ243" s="127">
        <f t="shared" si="14"/>
        <v>4083.6922646064345</v>
      </c>
      <c r="AR243" s="127">
        <f t="shared" si="14"/>
        <v>4071.411259470814</v>
      </c>
      <c r="AS243" s="127">
        <f t="shared" si="14"/>
        <v>4059.1302543351931</v>
      </c>
      <c r="AT243" s="127">
        <f t="shared" si="14"/>
        <v>4046.8492491995726</v>
      </c>
      <c r="AU243" s="127">
        <f t="shared" si="14"/>
        <v>4034.5682440639521</v>
      </c>
      <c r="AV243" s="616">
        <f t="shared" si="14"/>
        <v>4022.2872389283293</v>
      </c>
    </row>
    <row r="244" spans="7:48" ht="14.1" customHeight="1" thickBot="1">
      <c r="G244" s="19"/>
      <c r="H244" s="738"/>
      <c r="J244" s="736"/>
      <c r="K244" s="63" t="s">
        <v>49</v>
      </c>
      <c r="L244" s="125">
        <f t="shared" si="15"/>
        <v>5765.4992538128554</v>
      </c>
      <c r="M244" s="125">
        <f t="shared" si="14"/>
        <v>5877.4815931112225</v>
      </c>
      <c r="N244" s="125">
        <f t="shared" si="14"/>
        <v>5989.1568659542118</v>
      </c>
      <c r="O244" s="125">
        <f t="shared" si="14"/>
        <v>5879.2955951999274</v>
      </c>
      <c r="P244" s="125">
        <f t="shared" si="14"/>
        <v>5769.4343244456422</v>
      </c>
      <c r="Q244" s="125">
        <f t="shared" si="14"/>
        <v>5659.573053691357</v>
      </c>
      <c r="R244" s="125">
        <f t="shared" si="14"/>
        <v>5549.7117829370727</v>
      </c>
      <c r="S244" s="125">
        <f t="shared" si="14"/>
        <v>5423.6566361605637</v>
      </c>
      <c r="T244" s="125">
        <f t="shared" si="14"/>
        <v>5297.6014893840547</v>
      </c>
      <c r="U244" s="125">
        <f t="shared" si="14"/>
        <v>5171.5463426075439</v>
      </c>
      <c r="V244" s="125">
        <f t="shared" si="14"/>
        <v>5171.5463426075439</v>
      </c>
      <c r="W244" s="125">
        <f t="shared" si="14"/>
        <v>5171.5463426075439</v>
      </c>
      <c r="X244" s="125">
        <f t="shared" si="14"/>
        <v>5171.5463426075439</v>
      </c>
      <c r="Y244" s="125">
        <f t="shared" si="14"/>
        <v>5171.5463426075439</v>
      </c>
      <c r="Z244" s="125">
        <f t="shared" si="14"/>
        <v>5171.5463426075439</v>
      </c>
      <c r="AA244" s="125">
        <f t="shared" si="14"/>
        <v>5171.5463426075439</v>
      </c>
      <c r="AB244" s="125">
        <f t="shared" si="14"/>
        <v>5171.5463426075439</v>
      </c>
      <c r="AC244" s="125">
        <f t="shared" si="14"/>
        <v>5171.5463426075439</v>
      </c>
      <c r="AD244" s="125">
        <f t="shared" si="14"/>
        <v>5171.5463426075439</v>
      </c>
      <c r="AE244" s="125">
        <f t="shared" si="14"/>
        <v>5171.5463426075439</v>
      </c>
      <c r="AF244" s="125">
        <f t="shared" si="14"/>
        <v>5171.5463426075439</v>
      </c>
      <c r="AG244" s="125">
        <f t="shared" si="14"/>
        <v>5171.5463426075439</v>
      </c>
      <c r="AH244" s="125">
        <f t="shared" si="14"/>
        <v>5171.5463426075439</v>
      </c>
      <c r="AI244" s="125">
        <f t="shared" si="14"/>
        <v>5171.5463426075439</v>
      </c>
      <c r="AJ244" s="125">
        <f t="shared" si="14"/>
        <v>5171.5463426075439</v>
      </c>
      <c r="AK244" s="125">
        <f t="shared" si="14"/>
        <v>5171.5463426075439</v>
      </c>
      <c r="AL244" s="125">
        <f t="shared" si="14"/>
        <v>5171.5463426075439</v>
      </c>
      <c r="AM244" s="125">
        <f t="shared" si="14"/>
        <v>5171.5463426075439</v>
      </c>
      <c r="AN244" s="125">
        <f t="shared" si="14"/>
        <v>5171.5463426075439</v>
      </c>
      <c r="AO244" s="125">
        <f t="shared" si="14"/>
        <v>5171.5463426075439</v>
      </c>
      <c r="AP244" s="125">
        <f t="shared" si="14"/>
        <v>5171.5463426075439</v>
      </c>
      <c r="AQ244" s="125">
        <f t="shared" si="14"/>
        <v>5171.5463426075439</v>
      </c>
      <c r="AR244" s="125">
        <f t="shared" si="14"/>
        <v>5171.5463426075439</v>
      </c>
      <c r="AS244" s="125">
        <f t="shared" si="14"/>
        <v>5171.5463426075439</v>
      </c>
      <c r="AT244" s="125">
        <f t="shared" si="14"/>
        <v>5171.5463426075439</v>
      </c>
      <c r="AU244" s="125">
        <f t="shared" si="14"/>
        <v>5171.5463426075439</v>
      </c>
      <c r="AV244" s="614">
        <f t="shared" si="14"/>
        <v>5171.5463426075439</v>
      </c>
    </row>
    <row r="245" spans="7:48" ht="14.1" customHeight="1" thickTop="1">
      <c r="G245" s="19"/>
      <c r="H245" s="738"/>
      <c r="J245" s="736"/>
      <c r="K245" s="62" t="s">
        <v>50</v>
      </c>
      <c r="L245" s="126">
        <f t="shared" si="15"/>
        <v>5765.4992538128554</v>
      </c>
      <c r="M245" s="126">
        <f t="shared" si="14"/>
        <v>5441.6645142714933</v>
      </c>
      <c r="N245" s="126">
        <f t="shared" si="14"/>
        <v>5117.5227082747542</v>
      </c>
      <c r="O245" s="126">
        <f t="shared" si="14"/>
        <v>4968.9577138595832</v>
      </c>
      <c r="P245" s="126">
        <f t="shared" si="14"/>
        <v>4820.3927194444104</v>
      </c>
      <c r="Q245" s="126">
        <f t="shared" si="14"/>
        <v>4671.8277250292394</v>
      </c>
      <c r="R245" s="126">
        <f t="shared" si="14"/>
        <v>4523.2627306140666</v>
      </c>
      <c r="S245" s="126">
        <f t="shared" si="14"/>
        <v>4343.183949504768</v>
      </c>
      <c r="T245" s="126">
        <f t="shared" si="14"/>
        <v>4163.1051683954674</v>
      </c>
      <c r="U245" s="126">
        <f t="shared" si="14"/>
        <v>3983.0263872861688</v>
      </c>
      <c r="V245" s="126">
        <f t="shared" si="14"/>
        <v>3929.0027529533791</v>
      </c>
      <c r="W245" s="126">
        <f t="shared" si="14"/>
        <v>3874.9791186205894</v>
      </c>
      <c r="X245" s="126">
        <f t="shared" si="14"/>
        <v>3820.9554842877997</v>
      </c>
      <c r="Y245" s="126">
        <f t="shared" si="14"/>
        <v>3766.93184995501</v>
      </c>
      <c r="Z245" s="126">
        <f t="shared" si="14"/>
        <v>3712.9082156222203</v>
      </c>
      <c r="AA245" s="126">
        <f t="shared" si="14"/>
        <v>3658.8845812894301</v>
      </c>
      <c r="AB245" s="126">
        <f t="shared" si="14"/>
        <v>3604.8609469566404</v>
      </c>
      <c r="AC245" s="126">
        <f t="shared" si="14"/>
        <v>3577.8491297902456</v>
      </c>
      <c r="AD245" s="126">
        <f t="shared" si="14"/>
        <v>3550.8373126238507</v>
      </c>
      <c r="AE245" s="126">
        <f t="shared" si="14"/>
        <v>3523.8254954574559</v>
      </c>
      <c r="AF245" s="126">
        <f t="shared" si="14"/>
        <v>3496.813678291061</v>
      </c>
      <c r="AG245" s="126">
        <f t="shared" si="14"/>
        <v>3469.8018611246662</v>
      </c>
      <c r="AH245" s="126">
        <f t="shared" si="14"/>
        <v>3442.7900439582713</v>
      </c>
      <c r="AI245" s="126">
        <f t="shared" si="14"/>
        <v>3415.7782267918765</v>
      </c>
      <c r="AJ245" s="126">
        <f t="shared" si="14"/>
        <v>3388.7664096254816</v>
      </c>
      <c r="AK245" s="126">
        <f t="shared" si="14"/>
        <v>3361.7545924590868</v>
      </c>
      <c r="AL245" s="126">
        <f t="shared" si="14"/>
        <v>3334.7427752926924</v>
      </c>
      <c r="AM245" s="126">
        <f t="shared" si="14"/>
        <v>3310.4321398429365</v>
      </c>
      <c r="AN245" s="126">
        <f t="shared" si="14"/>
        <v>3286.1215043931811</v>
      </c>
      <c r="AO245" s="126">
        <f t="shared" si="14"/>
        <v>3261.8108689434257</v>
      </c>
      <c r="AP245" s="126">
        <f t="shared" si="14"/>
        <v>3237.5002334936703</v>
      </c>
      <c r="AQ245" s="126">
        <f t="shared" si="14"/>
        <v>3213.1895980439149</v>
      </c>
      <c r="AR245" s="126">
        <f t="shared" si="14"/>
        <v>3188.8789625941595</v>
      </c>
      <c r="AS245" s="126">
        <f t="shared" si="14"/>
        <v>3164.5683271444045</v>
      </c>
      <c r="AT245" s="126">
        <f t="shared" si="14"/>
        <v>3140.2576916946487</v>
      </c>
      <c r="AU245" s="126">
        <f t="shared" si="14"/>
        <v>3115.9470562448932</v>
      </c>
      <c r="AV245" s="615">
        <f t="shared" si="14"/>
        <v>3091.6364207951374</v>
      </c>
    </row>
    <row r="246" spans="7:48" ht="14.1" customHeight="1">
      <c r="G246" s="19"/>
      <c r="H246" s="738"/>
      <c r="J246" s="736"/>
      <c r="K246" s="3" t="s">
        <v>51</v>
      </c>
      <c r="L246" s="128">
        <f t="shared" si="15"/>
        <v>5765.4992538128554</v>
      </c>
      <c r="M246" s="128">
        <f t="shared" si="14"/>
        <v>5648.1776638139745</v>
      </c>
      <c r="N246" s="128">
        <f t="shared" si="14"/>
        <v>5530.5490073597193</v>
      </c>
      <c r="O246" s="128">
        <f t="shared" si="14"/>
        <v>5386.7747068388862</v>
      </c>
      <c r="P246" s="128">
        <f t="shared" si="14"/>
        <v>5243.0004063180522</v>
      </c>
      <c r="Q246" s="128">
        <f t="shared" si="14"/>
        <v>5099.22610579722</v>
      </c>
      <c r="R246" s="128">
        <f t="shared" si="14"/>
        <v>4955.4518052763851</v>
      </c>
      <c r="S246" s="128">
        <f t="shared" si="14"/>
        <v>4775.3730241670855</v>
      </c>
      <c r="T246" s="128">
        <f t="shared" si="14"/>
        <v>4595.2942430577868</v>
      </c>
      <c r="U246" s="128">
        <f t="shared" si="14"/>
        <v>4415.2154619484872</v>
      </c>
      <c r="V246" s="128">
        <f t="shared" si="14"/>
        <v>4392.0624758058621</v>
      </c>
      <c r="W246" s="128">
        <f t="shared" si="14"/>
        <v>4368.9094896632387</v>
      </c>
      <c r="X246" s="128">
        <f t="shared" si="14"/>
        <v>4345.7565035206144</v>
      </c>
      <c r="Y246" s="128">
        <f t="shared" si="14"/>
        <v>4322.6035173779892</v>
      </c>
      <c r="Z246" s="128">
        <f t="shared" si="14"/>
        <v>4299.4505312353667</v>
      </c>
      <c r="AA246" s="128">
        <f t="shared" si="14"/>
        <v>4276.2975450927415</v>
      </c>
      <c r="AB246" s="128">
        <f t="shared" si="14"/>
        <v>4253.1445589501182</v>
      </c>
      <c r="AC246" s="128">
        <f t="shared" si="14"/>
        <v>4242.3398320835604</v>
      </c>
      <c r="AD246" s="128">
        <f t="shared" si="14"/>
        <v>4231.5351052170017</v>
      </c>
      <c r="AE246" s="128">
        <f t="shared" ref="M246:AV253" si="16" xml:space="preserve"> $S$42*(AE308 + AE436)</f>
        <v>4220.730378350444</v>
      </c>
      <c r="AF246" s="128">
        <f t="shared" si="16"/>
        <v>4209.9256514838853</v>
      </c>
      <c r="AG246" s="128">
        <f t="shared" si="16"/>
        <v>4199.1209246173275</v>
      </c>
      <c r="AH246" s="128">
        <f t="shared" si="16"/>
        <v>4188.3161977507698</v>
      </c>
      <c r="AI246" s="128">
        <f t="shared" si="16"/>
        <v>4177.511470884212</v>
      </c>
      <c r="AJ246" s="128">
        <f t="shared" si="16"/>
        <v>4166.7067440176543</v>
      </c>
      <c r="AK246" s="128">
        <f t="shared" si="16"/>
        <v>4155.9020171510956</v>
      </c>
      <c r="AL246" s="128">
        <f t="shared" si="16"/>
        <v>4145.0972902845378</v>
      </c>
      <c r="AM246" s="128">
        <f t="shared" si="16"/>
        <v>4132.8162851489169</v>
      </c>
      <c r="AN246" s="128">
        <f t="shared" si="16"/>
        <v>4120.535280013296</v>
      </c>
      <c r="AO246" s="128">
        <f t="shared" si="16"/>
        <v>4108.2542748776759</v>
      </c>
      <c r="AP246" s="128">
        <f t="shared" si="16"/>
        <v>4095.973269742055</v>
      </c>
      <c r="AQ246" s="128">
        <f t="shared" si="16"/>
        <v>4083.6922646064345</v>
      </c>
      <c r="AR246" s="128">
        <f t="shared" si="16"/>
        <v>4071.411259470814</v>
      </c>
      <c r="AS246" s="128">
        <f t="shared" si="16"/>
        <v>4059.1302543351931</v>
      </c>
      <c r="AT246" s="128">
        <f t="shared" si="16"/>
        <v>4046.8492491995726</v>
      </c>
      <c r="AU246" s="128">
        <f t="shared" si="16"/>
        <v>4034.5682440639521</v>
      </c>
      <c r="AV246" s="617">
        <f t="shared" si="16"/>
        <v>4022.2872389283293</v>
      </c>
    </row>
    <row r="247" spans="7:48" ht="14.1" customHeight="1" thickBot="1">
      <c r="G247" s="19"/>
      <c r="H247" s="738"/>
      <c r="J247" s="736"/>
      <c r="K247" s="63" t="s">
        <v>52</v>
      </c>
      <c r="L247" s="125">
        <f t="shared" si="15"/>
        <v>5765.4992538128554</v>
      </c>
      <c r="M247" s="125">
        <f t="shared" si="16"/>
        <v>5877.4815931112225</v>
      </c>
      <c r="N247" s="125">
        <f t="shared" si="16"/>
        <v>5989.1568659542118</v>
      </c>
      <c r="O247" s="125">
        <f t="shared" si="16"/>
        <v>5879.2955951999274</v>
      </c>
      <c r="P247" s="125">
        <f t="shared" si="16"/>
        <v>5769.4343244456422</v>
      </c>
      <c r="Q247" s="125">
        <f t="shared" si="16"/>
        <v>5659.573053691357</v>
      </c>
      <c r="R247" s="125">
        <f t="shared" si="16"/>
        <v>5549.7117829370727</v>
      </c>
      <c r="S247" s="125">
        <f t="shared" si="16"/>
        <v>5423.6566361605637</v>
      </c>
      <c r="T247" s="125">
        <f t="shared" si="16"/>
        <v>5297.6014893840547</v>
      </c>
      <c r="U247" s="125">
        <f t="shared" si="16"/>
        <v>5171.5463426075439</v>
      </c>
      <c r="V247" s="125">
        <f t="shared" si="16"/>
        <v>5171.5463426075439</v>
      </c>
      <c r="W247" s="125">
        <f t="shared" si="16"/>
        <v>5171.5463426075439</v>
      </c>
      <c r="X247" s="125">
        <f t="shared" si="16"/>
        <v>5171.5463426075439</v>
      </c>
      <c r="Y247" s="125">
        <f t="shared" si="16"/>
        <v>5171.5463426075439</v>
      </c>
      <c r="Z247" s="125">
        <f t="shared" si="16"/>
        <v>5171.5463426075439</v>
      </c>
      <c r="AA247" s="125">
        <f t="shared" si="16"/>
        <v>5171.5463426075439</v>
      </c>
      <c r="AB247" s="125">
        <f t="shared" si="16"/>
        <v>5171.5463426075439</v>
      </c>
      <c r="AC247" s="125">
        <f t="shared" si="16"/>
        <v>5171.5463426075439</v>
      </c>
      <c r="AD247" s="125">
        <f t="shared" si="16"/>
        <v>5171.5463426075439</v>
      </c>
      <c r="AE247" s="125">
        <f t="shared" si="16"/>
        <v>5171.5463426075439</v>
      </c>
      <c r="AF247" s="125">
        <f t="shared" si="16"/>
        <v>5171.5463426075439</v>
      </c>
      <c r="AG247" s="125">
        <f t="shared" si="16"/>
        <v>5171.5463426075439</v>
      </c>
      <c r="AH247" s="125">
        <f t="shared" si="16"/>
        <v>5171.5463426075439</v>
      </c>
      <c r="AI247" s="125">
        <f t="shared" si="16"/>
        <v>5171.5463426075439</v>
      </c>
      <c r="AJ247" s="125">
        <f t="shared" si="16"/>
        <v>5171.5463426075439</v>
      </c>
      <c r="AK247" s="125">
        <f t="shared" si="16"/>
        <v>5171.5463426075439</v>
      </c>
      <c r="AL247" s="125">
        <f t="shared" si="16"/>
        <v>5171.5463426075439</v>
      </c>
      <c r="AM247" s="125">
        <f t="shared" si="16"/>
        <v>5171.5463426075439</v>
      </c>
      <c r="AN247" s="125">
        <f t="shared" si="16"/>
        <v>5171.5463426075439</v>
      </c>
      <c r="AO247" s="125">
        <f t="shared" si="16"/>
        <v>5171.5463426075439</v>
      </c>
      <c r="AP247" s="125">
        <f t="shared" si="16"/>
        <v>5171.5463426075439</v>
      </c>
      <c r="AQ247" s="125">
        <f t="shared" si="16"/>
        <v>5171.5463426075439</v>
      </c>
      <c r="AR247" s="125">
        <f t="shared" si="16"/>
        <v>5171.5463426075439</v>
      </c>
      <c r="AS247" s="125">
        <f t="shared" si="16"/>
        <v>5171.5463426075439</v>
      </c>
      <c r="AT247" s="125">
        <f t="shared" si="16"/>
        <v>5171.5463426075439</v>
      </c>
      <c r="AU247" s="125">
        <f t="shared" si="16"/>
        <v>5171.5463426075439</v>
      </c>
      <c r="AV247" s="614">
        <f t="shared" si="16"/>
        <v>5171.5463426075439</v>
      </c>
    </row>
    <row r="248" spans="7:48" ht="14.1" customHeight="1" thickTop="1">
      <c r="G248" s="19"/>
      <c r="H248" s="738"/>
      <c r="J248" s="736"/>
      <c r="K248" s="62" t="s">
        <v>53</v>
      </c>
      <c r="L248" s="126">
        <f t="shared" si="15"/>
        <v>5765.4992538128799</v>
      </c>
      <c r="M248" s="126">
        <f t="shared" si="16"/>
        <v>5441.6645142714933</v>
      </c>
      <c r="N248" s="126">
        <f t="shared" si="16"/>
        <v>5117.5227082747542</v>
      </c>
      <c r="O248" s="126">
        <f t="shared" si="16"/>
        <v>4968.9577138595832</v>
      </c>
      <c r="P248" s="126">
        <f t="shared" si="16"/>
        <v>4820.3927194444104</v>
      </c>
      <c r="Q248" s="126">
        <f t="shared" si="16"/>
        <v>4671.8277250292394</v>
      </c>
      <c r="R248" s="126">
        <f t="shared" si="16"/>
        <v>4523.2627306140666</v>
      </c>
      <c r="S248" s="126">
        <f t="shared" si="16"/>
        <v>4343.183949504768</v>
      </c>
      <c r="T248" s="126">
        <f t="shared" si="16"/>
        <v>4163.1051683954674</v>
      </c>
      <c r="U248" s="126">
        <f t="shared" si="16"/>
        <v>3983.0263872861688</v>
      </c>
      <c r="V248" s="126">
        <f t="shared" si="16"/>
        <v>3929.0027529533791</v>
      </c>
      <c r="W248" s="126">
        <f t="shared" si="16"/>
        <v>3874.9791186205894</v>
      </c>
      <c r="X248" s="126">
        <f t="shared" si="16"/>
        <v>3820.9554842877997</v>
      </c>
      <c r="Y248" s="126">
        <f t="shared" si="16"/>
        <v>3766.93184995501</v>
      </c>
      <c r="Z248" s="126">
        <f t="shared" si="16"/>
        <v>3712.9082156222203</v>
      </c>
      <c r="AA248" s="126">
        <f t="shared" si="16"/>
        <v>3658.8845812894301</v>
      </c>
      <c r="AB248" s="126">
        <f t="shared" si="16"/>
        <v>3604.8609469566404</v>
      </c>
      <c r="AC248" s="126">
        <f t="shared" si="16"/>
        <v>3577.8491297902456</v>
      </c>
      <c r="AD248" s="126">
        <f t="shared" si="16"/>
        <v>3550.8373126238507</v>
      </c>
      <c r="AE248" s="126">
        <f t="shared" si="16"/>
        <v>3523.8254954574559</v>
      </c>
      <c r="AF248" s="126">
        <f t="shared" si="16"/>
        <v>3496.813678291061</v>
      </c>
      <c r="AG248" s="126">
        <f t="shared" si="16"/>
        <v>3469.8018611246662</v>
      </c>
      <c r="AH248" s="126">
        <f t="shared" si="16"/>
        <v>3442.7900439582713</v>
      </c>
      <c r="AI248" s="126">
        <f t="shared" si="16"/>
        <v>3415.7782267918765</v>
      </c>
      <c r="AJ248" s="126">
        <f t="shared" si="16"/>
        <v>3388.7664096254816</v>
      </c>
      <c r="AK248" s="126">
        <f t="shared" si="16"/>
        <v>3361.7545924590868</v>
      </c>
      <c r="AL248" s="126">
        <f t="shared" si="16"/>
        <v>3334.7427752926924</v>
      </c>
      <c r="AM248" s="126">
        <f t="shared" si="16"/>
        <v>3310.4321398429365</v>
      </c>
      <c r="AN248" s="126">
        <f t="shared" si="16"/>
        <v>3286.1215043931811</v>
      </c>
      <c r="AO248" s="126">
        <f t="shared" si="16"/>
        <v>3261.8108689434257</v>
      </c>
      <c r="AP248" s="126">
        <f t="shared" si="16"/>
        <v>3237.5002334936703</v>
      </c>
      <c r="AQ248" s="126">
        <f t="shared" si="16"/>
        <v>3213.1895980439149</v>
      </c>
      <c r="AR248" s="126">
        <f t="shared" si="16"/>
        <v>3188.8789625941595</v>
      </c>
      <c r="AS248" s="126">
        <f t="shared" si="16"/>
        <v>3164.5683271444045</v>
      </c>
      <c r="AT248" s="126">
        <f t="shared" si="16"/>
        <v>3140.2576916946487</v>
      </c>
      <c r="AU248" s="126">
        <f t="shared" si="16"/>
        <v>3115.9470562448932</v>
      </c>
      <c r="AV248" s="615">
        <f t="shared" si="16"/>
        <v>3091.6364207951374</v>
      </c>
    </row>
    <row r="249" spans="7:48" ht="14.1" customHeight="1">
      <c r="G249" s="19"/>
      <c r="H249" s="738"/>
      <c r="J249" s="736"/>
      <c r="K249" s="3" t="s">
        <v>54</v>
      </c>
      <c r="L249" s="124">
        <f t="shared" si="15"/>
        <v>5765.4992538128799</v>
      </c>
      <c r="M249" s="124">
        <f t="shared" si="16"/>
        <v>5648.1776638139754</v>
      </c>
      <c r="N249" s="124">
        <f t="shared" si="16"/>
        <v>5530.5490073597202</v>
      </c>
      <c r="O249" s="124">
        <f t="shared" si="16"/>
        <v>5386.7747068388871</v>
      </c>
      <c r="P249" s="124">
        <f t="shared" si="16"/>
        <v>5243.0004063180531</v>
      </c>
      <c r="Q249" s="124">
        <f t="shared" si="16"/>
        <v>5099.226105797221</v>
      </c>
      <c r="R249" s="124">
        <f t="shared" si="16"/>
        <v>4955.4518052763851</v>
      </c>
      <c r="S249" s="124">
        <f t="shared" si="16"/>
        <v>4775.3730241670855</v>
      </c>
      <c r="T249" s="124">
        <f t="shared" si="16"/>
        <v>4595.2942430577868</v>
      </c>
      <c r="U249" s="124">
        <f t="shared" si="16"/>
        <v>4415.2154619484872</v>
      </c>
      <c r="V249" s="124">
        <f t="shared" si="16"/>
        <v>4392.0624758058621</v>
      </c>
      <c r="W249" s="124">
        <f t="shared" si="16"/>
        <v>4368.9094896632387</v>
      </c>
      <c r="X249" s="124">
        <f t="shared" si="16"/>
        <v>4345.7565035206144</v>
      </c>
      <c r="Y249" s="124">
        <f t="shared" si="16"/>
        <v>4322.6035173779892</v>
      </c>
      <c r="Z249" s="124">
        <f t="shared" si="16"/>
        <v>4299.4505312353667</v>
      </c>
      <c r="AA249" s="124">
        <f t="shared" si="16"/>
        <v>4276.2975450927415</v>
      </c>
      <c r="AB249" s="124">
        <f t="shared" si="16"/>
        <v>4253.1445589501182</v>
      </c>
      <c r="AC249" s="124">
        <f t="shared" si="16"/>
        <v>4242.3398320835604</v>
      </c>
      <c r="AD249" s="124">
        <f t="shared" si="16"/>
        <v>4231.5351052170017</v>
      </c>
      <c r="AE249" s="124">
        <f t="shared" si="16"/>
        <v>4220.730378350444</v>
      </c>
      <c r="AF249" s="124">
        <f t="shared" si="16"/>
        <v>4209.9256514838853</v>
      </c>
      <c r="AG249" s="124">
        <f t="shared" si="16"/>
        <v>4199.1209246173275</v>
      </c>
      <c r="AH249" s="124">
        <f t="shared" si="16"/>
        <v>4188.3161977507698</v>
      </c>
      <c r="AI249" s="124">
        <f t="shared" si="16"/>
        <v>4177.511470884212</v>
      </c>
      <c r="AJ249" s="124">
        <f t="shared" si="16"/>
        <v>4166.7067440176543</v>
      </c>
      <c r="AK249" s="124">
        <f t="shared" si="16"/>
        <v>4155.9020171510956</v>
      </c>
      <c r="AL249" s="124">
        <f t="shared" si="16"/>
        <v>4145.0972902845378</v>
      </c>
      <c r="AM249" s="124">
        <f t="shared" si="16"/>
        <v>4132.8162851489169</v>
      </c>
      <c r="AN249" s="124">
        <f t="shared" si="16"/>
        <v>4120.535280013296</v>
      </c>
      <c r="AO249" s="124">
        <f t="shared" si="16"/>
        <v>4108.2542748776759</v>
      </c>
      <c r="AP249" s="124">
        <f t="shared" si="16"/>
        <v>4095.973269742055</v>
      </c>
      <c r="AQ249" s="124">
        <f t="shared" si="16"/>
        <v>4083.6922646064345</v>
      </c>
      <c r="AR249" s="124">
        <f t="shared" si="16"/>
        <v>4071.411259470814</v>
      </c>
      <c r="AS249" s="124">
        <f t="shared" si="16"/>
        <v>4059.1302543351931</v>
      </c>
      <c r="AT249" s="124">
        <f t="shared" si="16"/>
        <v>4046.8492491995726</v>
      </c>
      <c r="AU249" s="124">
        <f t="shared" si="16"/>
        <v>4034.5682440639521</v>
      </c>
      <c r="AV249" s="613">
        <f t="shared" si="16"/>
        <v>4022.2872389283293</v>
      </c>
    </row>
    <row r="250" spans="7:48" ht="14.1" customHeight="1" thickBot="1">
      <c r="G250" s="19"/>
      <c r="H250" s="738"/>
      <c r="J250" s="736"/>
      <c r="K250" s="63" t="s">
        <v>55</v>
      </c>
      <c r="L250" s="125">
        <f t="shared" si="15"/>
        <v>5765.4992538128799</v>
      </c>
      <c r="M250" s="125">
        <f t="shared" si="16"/>
        <v>5877.4815931112225</v>
      </c>
      <c r="N250" s="125">
        <f t="shared" si="16"/>
        <v>5989.1568659542127</v>
      </c>
      <c r="O250" s="125">
        <f t="shared" si="16"/>
        <v>5879.2955951999284</v>
      </c>
      <c r="P250" s="125">
        <f t="shared" si="16"/>
        <v>5769.4343244456431</v>
      </c>
      <c r="Q250" s="125">
        <f t="shared" si="16"/>
        <v>5659.5730536913579</v>
      </c>
      <c r="R250" s="125">
        <f t="shared" si="16"/>
        <v>5549.7117829370727</v>
      </c>
      <c r="S250" s="125">
        <f t="shared" si="16"/>
        <v>5423.6566361605637</v>
      </c>
      <c r="T250" s="125">
        <f t="shared" si="16"/>
        <v>5297.6014893840547</v>
      </c>
      <c r="U250" s="125">
        <f t="shared" si="16"/>
        <v>5171.5463426075439</v>
      </c>
      <c r="V250" s="125">
        <f t="shared" si="16"/>
        <v>5171.5463426075439</v>
      </c>
      <c r="W250" s="125">
        <f t="shared" si="16"/>
        <v>5171.5463426075439</v>
      </c>
      <c r="X250" s="125">
        <f t="shared" si="16"/>
        <v>5171.5463426075439</v>
      </c>
      <c r="Y250" s="125">
        <f t="shared" si="16"/>
        <v>5171.5463426075439</v>
      </c>
      <c r="Z250" s="125">
        <f t="shared" si="16"/>
        <v>5171.5463426075439</v>
      </c>
      <c r="AA250" s="125">
        <f t="shared" si="16"/>
        <v>5171.5463426075439</v>
      </c>
      <c r="AB250" s="125">
        <f t="shared" si="16"/>
        <v>5171.5463426075439</v>
      </c>
      <c r="AC250" s="125">
        <f t="shared" si="16"/>
        <v>5171.5463426075439</v>
      </c>
      <c r="AD250" s="125">
        <f t="shared" si="16"/>
        <v>5171.5463426075439</v>
      </c>
      <c r="AE250" s="125">
        <f t="shared" si="16"/>
        <v>5171.5463426075439</v>
      </c>
      <c r="AF250" s="125">
        <f t="shared" si="16"/>
        <v>5171.5463426075439</v>
      </c>
      <c r="AG250" s="125">
        <f t="shared" si="16"/>
        <v>5171.5463426075439</v>
      </c>
      <c r="AH250" s="125">
        <f t="shared" si="16"/>
        <v>5171.5463426075439</v>
      </c>
      <c r="AI250" s="125">
        <f t="shared" si="16"/>
        <v>5171.5463426075439</v>
      </c>
      <c r="AJ250" s="125">
        <f t="shared" si="16"/>
        <v>5171.5463426075439</v>
      </c>
      <c r="AK250" s="125">
        <f t="shared" si="16"/>
        <v>5171.5463426075439</v>
      </c>
      <c r="AL250" s="125">
        <f t="shared" si="16"/>
        <v>5171.5463426075439</v>
      </c>
      <c r="AM250" s="125">
        <f t="shared" si="16"/>
        <v>5171.5463426075439</v>
      </c>
      <c r="AN250" s="125">
        <f t="shared" si="16"/>
        <v>5171.5463426075439</v>
      </c>
      <c r="AO250" s="125">
        <f t="shared" si="16"/>
        <v>5171.5463426075439</v>
      </c>
      <c r="AP250" s="125">
        <f t="shared" si="16"/>
        <v>5171.5463426075439</v>
      </c>
      <c r="AQ250" s="125">
        <f t="shared" si="16"/>
        <v>5171.5463426075439</v>
      </c>
      <c r="AR250" s="125">
        <f t="shared" si="16"/>
        <v>5171.5463426075439</v>
      </c>
      <c r="AS250" s="125">
        <f t="shared" si="16"/>
        <v>5171.5463426075439</v>
      </c>
      <c r="AT250" s="125">
        <f t="shared" si="16"/>
        <v>5171.5463426075439</v>
      </c>
      <c r="AU250" s="125">
        <f t="shared" si="16"/>
        <v>5171.5463426075439</v>
      </c>
      <c r="AV250" s="614">
        <f t="shared" si="16"/>
        <v>5171.5463426075439</v>
      </c>
    </row>
    <row r="251" spans="7:48" ht="14.1" customHeight="1" thickTop="1">
      <c r="G251" s="19"/>
      <c r="H251" s="738"/>
      <c r="J251" s="736"/>
      <c r="K251" s="62" t="s">
        <v>56</v>
      </c>
      <c r="L251" s="126">
        <f t="shared" si="15"/>
        <v>6339.9944872055039</v>
      </c>
      <c r="M251" s="126">
        <f t="shared" si="16"/>
        <v>5981.6900336605322</v>
      </c>
      <c r="N251" s="126">
        <f t="shared" si="16"/>
        <v>5623.0785136602371</v>
      </c>
      <c r="O251" s="126">
        <f t="shared" si="16"/>
        <v>5458.7149003267687</v>
      </c>
      <c r="P251" s="126">
        <f t="shared" si="16"/>
        <v>5294.3512869933002</v>
      </c>
      <c r="Q251" s="126">
        <f t="shared" si="16"/>
        <v>5129.9876736598326</v>
      </c>
      <c r="R251" s="126">
        <f t="shared" si="16"/>
        <v>4965.624060326365</v>
      </c>
      <c r="S251" s="126">
        <f t="shared" si="16"/>
        <v>4766.3954381039784</v>
      </c>
      <c r="T251" s="126">
        <f t="shared" si="16"/>
        <v>4567.1668158815937</v>
      </c>
      <c r="U251" s="126">
        <f t="shared" si="16"/>
        <v>4367.9381936592063</v>
      </c>
      <c r="V251" s="126">
        <f t="shared" si="16"/>
        <v>4308.169606992491</v>
      </c>
      <c r="W251" s="126">
        <f t="shared" si="16"/>
        <v>4248.4010203257758</v>
      </c>
      <c r="X251" s="126">
        <f t="shared" si="16"/>
        <v>4188.6324336590606</v>
      </c>
      <c r="Y251" s="126">
        <f t="shared" si="16"/>
        <v>4128.8638469923444</v>
      </c>
      <c r="Z251" s="126">
        <f t="shared" si="16"/>
        <v>4069.0952603256287</v>
      </c>
      <c r="AA251" s="126">
        <f t="shared" si="16"/>
        <v>4009.3266736589135</v>
      </c>
      <c r="AB251" s="126">
        <f t="shared" si="16"/>
        <v>3949.5580869921964</v>
      </c>
      <c r="AC251" s="126">
        <f t="shared" si="16"/>
        <v>3919.6737936588388</v>
      </c>
      <c r="AD251" s="126">
        <f t="shared" si="16"/>
        <v>3889.7895003254812</v>
      </c>
      <c r="AE251" s="126">
        <f t="shared" si="16"/>
        <v>3859.9052069921236</v>
      </c>
      <c r="AF251" s="126">
        <f t="shared" si="16"/>
        <v>3830.0209136587655</v>
      </c>
      <c r="AG251" s="126">
        <f t="shared" si="16"/>
        <v>3800.1366203254079</v>
      </c>
      <c r="AH251" s="126">
        <f t="shared" si="16"/>
        <v>3770.2523269920503</v>
      </c>
      <c r="AI251" s="126">
        <f t="shared" si="16"/>
        <v>3740.3680336586922</v>
      </c>
      <c r="AJ251" s="126">
        <f t="shared" si="16"/>
        <v>3710.4837403253346</v>
      </c>
      <c r="AK251" s="126">
        <f t="shared" si="16"/>
        <v>3680.5994469919765</v>
      </c>
      <c r="AL251" s="126">
        <f t="shared" si="16"/>
        <v>3650.7151536586184</v>
      </c>
      <c r="AM251" s="126">
        <f t="shared" si="16"/>
        <v>3623.8192896585965</v>
      </c>
      <c r="AN251" s="126">
        <f t="shared" si="16"/>
        <v>3596.9234256585746</v>
      </c>
      <c r="AO251" s="126">
        <f t="shared" si="16"/>
        <v>3570.0275616585527</v>
      </c>
      <c r="AP251" s="126">
        <f t="shared" si="16"/>
        <v>3543.1316976585308</v>
      </c>
      <c r="AQ251" s="126">
        <f t="shared" si="16"/>
        <v>3516.2358336585089</v>
      </c>
      <c r="AR251" s="126">
        <f t="shared" si="16"/>
        <v>3489.3399696584866</v>
      </c>
      <c r="AS251" s="126">
        <f t="shared" si="16"/>
        <v>3462.4441056584651</v>
      </c>
      <c r="AT251" s="126">
        <f t="shared" si="16"/>
        <v>3435.5482416584432</v>
      </c>
      <c r="AU251" s="126">
        <f t="shared" si="16"/>
        <v>3408.6523776584208</v>
      </c>
      <c r="AV251" s="615">
        <f t="shared" si="16"/>
        <v>3381.7565136583971</v>
      </c>
    </row>
    <row r="252" spans="7:48" ht="14.1" customHeight="1">
      <c r="G252" s="19"/>
      <c r="H252" s="738"/>
      <c r="J252" s="736"/>
      <c r="K252" s="3" t="s">
        <v>57</v>
      </c>
      <c r="L252" s="124">
        <f t="shared" si="15"/>
        <v>6339.9944872055039</v>
      </c>
      <c r="M252" s="124">
        <f t="shared" si="16"/>
        <v>6212.0564454737187</v>
      </c>
      <c r="N252" s="124">
        <f t="shared" si="16"/>
        <v>6083.8113372866137</v>
      </c>
      <c r="O252" s="124">
        <f t="shared" si="16"/>
        <v>5923.8016913799838</v>
      </c>
      <c r="P252" s="124">
        <f t="shared" si="16"/>
        <v>5763.7920454733521</v>
      </c>
      <c r="Q252" s="124">
        <f t="shared" si="16"/>
        <v>5603.7823995667222</v>
      </c>
      <c r="R252" s="124">
        <f t="shared" si="16"/>
        <v>5443.7727536600905</v>
      </c>
      <c r="S252" s="124">
        <f t="shared" si="16"/>
        <v>5244.544131437704</v>
      </c>
      <c r="T252" s="124">
        <f t="shared" si="16"/>
        <v>5045.3155092153193</v>
      </c>
      <c r="U252" s="124">
        <f t="shared" si="16"/>
        <v>4846.0868869929327</v>
      </c>
      <c r="V252" s="124">
        <f t="shared" si="16"/>
        <v>4820.4717784214827</v>
      </c>
      <c r="W252" s="124">
        <f t="shared" si="16"/>
        <v>4794.8566698500326</v>
      </c>
      <c r="X252" s="124">
        <f t="shared" si="16"/>
        <v>4769.2415612785835</v>
      </c>
      <c r="Y252" s="124">
        <f t="shared" si="16"/>
        <v>4743.6264527071335</v>
      </c>
      <c r="Z252" s="124">
        <f t="shared" si="16"/>
        <v>4718.0113441356834</v>
      </c>
      <c r="AA252" s="124">
        <f t="shared" si="16"/>
        <v>4692.3962355642334</v>
      </c>
      <c r="AB252" s="124">
        <f t="shared" si="16"/>
        <v>4666.7811269927852</v>
      </c>
      <c r="AC252" s="124">
        <f t="shared" si="16"/>
        <v>4654.8274096594423</v>
      </c>
      <c r="AD252" s="124">
        <f t="shared" si="16"/>
        <v>4642.8736923260985</v>
      </c>
      <c r="AE252" s="124">
        <f t="shared" si="16"/>
        <v>4630.9199749927557</v>
      </c>
      <c r="AF252" s="124">
        <f t="shared" si="16"/>
        <v>4618.9662576594119</v>
      </c>
      <c r="AG252" s="124">
        <f t="shared" si="16"/>
        <v>4607.0125403260681</v>
      </c>
      <c r="AH252" s="124">
        <f t="shared" si="16"/>
        <v>4595.0588229927253</v>
      </c>
      <c r="AI252" s="124">
        <f t="shared" si="16"/>
        <v>4583.1051056593815</v>
      </c>
      <c r="AJ252" s="124">
        <f t="shared" si="16"/>
        <v>4571.1513883260386</v>
      </c>
      <c r="AK252" s="124">
        <f t="shared" si="16"/>
        <v>4559.1976709926957</v>
      </c>
      <c r="AL252" s="124">
        <f t="shared" si="16"/>
        <v>4547.2439536593538</v>
      </c>
      <c r="AM252" s="124">
        <f t="shared" si="16"/>
        <v>4533.6569684654078</v>
      </c>
      <c r="AN252" s="124">
        <f t="shared" si="16"/>
        <v>4520.0699832714627</v>
      </c>
      <c r="AO252" s="124">
        <f t="shared" si="16"/>
        <v>4506.4829980775175</v>
      </c>
      <c r="AP252" s="124">
        <f t="shared" si="16"/>
        <v>4492.8960128835715</v>
      </c>
      <c r="AQ252" s="124">
        <f t="shared" si="16"/>
        <v>4479.3090276896255</v>
      </c>
      <c r="AR252" s="124">
        <f t="shared" si="16"/>
        <v>4465.7220424956804</v>
      </c>
      <c r="AS252" s="124">
        <f t="shared" si="16"/>
        <v>4452.1350573017344</v>
      </c>
      <c r="AT252" s="124">
        <f t="shared" si="16"/>
        <v>4438.5480721077893</v>
      </c>
      <c r="AU252" s="124">
        <f t="shared" si="16"/>
        <v>4424.9610869138442</v>
      </c>
      <c r="AV252" s="613">
        <f t="shared" si="16"/>
        <v>4411.374101719899</v>
      </c>
    </row>
    <row r="253" spans="7:48" ht="14.1" customHeight="1" thickBot="1">
      <c r="G253" s="19"/>
      <c r="H253" s="738"/>
      <c r="J253" s="736"/>
      <c r="K253" s="63" t="s">
        <v>58</v>
      </c>
      <c r="L253" s="125">
        <f t="shared" si="15"/>
        <v>6339.9944872055039</v>
      </c>
      <c r="M253" s="125">
        <f t="shared" si="16"/>
        <v>6461.0493564139233</v>
      </c>
      <c r="N253" s="125">
        <f t="shared" si="16"/>
        <v>6581.7971591670203</v>
      </c>
      <c r="O253" s="125">
        <f t="shared" si="16"/>
        <v>6461.654671123757</v>
      </c>
      <c r="P253" s="125">
        <f t="shared" si="16"/>
        <v>6341.5121830804928</v>
      </c>
      <c r="Q253" s="125">
        <f t="shared" si="16"/>
        <v>6221.3696950372278</v>
      </c>
      <c r="R253" s="125">
        <f t="shared" si="16"/>
        <v>6101.2272069939627</v>
      </c>
      <c r="S253" s="125">
        <f t="shared" si="16"/>
        <v>5961.7671714382923</v>
      </c>
      <c r="T253" s="125">
        <f t="shared" si="16"/>
        <v>5822.3071358826228</v>
      </c>
      <c r="U253" s="125">
        <f t="shared" si="16"/>
        <v>5682.8471003269524</v>
      </c>
      <c r="V253" s="125">
        <f t="shared" si="16"/>
        <v>5682.8471003269524</v>
      </c>
      <c r="W253" s="125">
        <f t="shared" si="16"/>
        <v>5682.8471003269524</v>
      </c>
      <c r="X253" s="125">
        <f t="shared" si="16"/>
        <v>5682.8471003269524</v>
      </c>
      <c r="Y253" s="125">
        <f t="shared" si="16"/>
        <v>5682.8471003269524</v>
      </c>
      <c r="Z253" s="125">
        <f t="shared" si="16"/>
        <v>5682.8471003269524</v>
      </c>
      <c r="AA253" s="125">
        <f t="shared" si="16"/>
        <v>5682.8471003269524</v>
      </c>
      <c r="AB253" s="125">
        <f t="shared" si="16"/>
        <v>5682.8471003269524</v>
      </c>
      <c r="AC253" s="125">
        <f t="shared" si="16"/>
        <v>5682.8471003269524</v>
      </c>
      <c r="AD253" s="125">
        <f t="shared" si="16"/>
        <v>5682.8471003269524</v>
      </c>
      <c r="AE253" s="125">
        <f t="shared" si="16"/>
        <v>5682.8471003269524</v>
      </c>
      <c r="AF253" s="125">
        <f t="shared" si="16"/>
        <v>5682.8471003269524</v>
      </c>
      <c r="AG253" s="125">
        <f t="shared" si="16"/>
        <v>5682.8471003269524</v>
      </c>
      <c r="AH253" s="125">
        <f t="shared" ref="M253:AV260" si="17" xml:space="preserve"> $S$42*(AH315 + AH443)</f>
        <v>5682.8471003269524</v>
      </c>
      <c r="AI253" s="125">
        <f t="shared" si="17"/>
        <v>5682.8471003269524</v>
      </c>
      <c r="AJ253" s="125">
        <f t="shared" si="17"/>
        <v>5682.8471003269524</v>
      </c>
      <c r="AK253" s="125">
        <f t="shared" si="17"/>
        <v>5682.8471003269524</v>
      </c>
      <c r="AL253" s="125">
        <f t="shared" si="17"/>
        <v>5682.8471003269524</v>
      </c>
      <c r="AM253" s="125">
        <f t="shared" si="17"/>
        <v>5682.8471003269524</v>
      </c>
      <c r="AN253" s="125">
        <f t="shared" si="17"/>
        <v>5682.8471003269524</v>
      </c>
      <c r="AO253" s="125">
        <f t="shared" si="17"/>
        <v>5682.8471003269524</v>
      </c>
      <c r="AP253" s="125">
        <f t="shared" si="17"/>
        <v>5682.8471003269524</v>
      </c>
      <c r="AQ253" s="125">
        <f t="shared" si="17"/>
        <v>5682.8471003269524</v>
      </c>
      <c r="AR253" s="125">
        <f t="shared" si="17"/>
        <v>5682.8471003269524</v>
      </c>
      <c r="AS253" s="125">
        <f t="shared" si="17"/>
        <v>5682.8471003269524</v>
      </c>
      <c r="AT253" s="125">
        <f t="shared" si="17"/>
        <v>5682.8471003269524</v>
      </c>
      <c r="AU253" s="125">
        <f t="shared" si="17"/>
        <v>5682.8471003269524</v>
      </c>
      <c r="AV253" s="614">
        <f t="shared" si="17"/>
        <v>5682.8471003269524</v>
      </c>
    </row>
    <row r="254" spans="7:48" ht="14.1" customHeight="1" thickTop="1">
      <c r="G254" s="19"/>
      <c r="H254" s="738"/>
      <c r="J254" s="736"/>
      <c r="K254" s="62" t="s">
        <v>103</v>
      </c>
      <c r="L254" s="126">
        <f t="shared" si="15"/>
        <v>6339.9944872055039</v>
      </c>
      <c r="M254" s="126">
        <f t="shared" si="17"/>
        <v>5981.6900336605322</v>
      </c>
      <c r="N254" s="126">
        <f t="shared" si="17"/>
        <v>5623.0785136602371</v>
      </c>
      <c r="O254" s="126">
        <f t="shared" si="17"/>
        <v>5458.7149003267687</v>
      </c>
      <c r="P254" s="126">
        <f t="shared" si="17"/>
        <v>5294.3512869933002</v>
      </c>
      <c r="Q254" s="126">
        <f t="shared" si="17"/>
        <v>5129.9876736598326</v>
      </c>
      <c r="R254" s="126">
        <f t="shared" si="17"/>
        <v>4965.624060326365</v>
      </c>
      <c r="S254" s="126">
        <f t="shared" si="17"/>
        <v>4766.3954381039784</v>
      </c>
      <c r="T254" s="126">
        <f t="shared" si="17"/>
        <v>4567.1668158815937</v>
      </c>
      <c r="U254" s="126">
        <f t="shared" si="17"/>
        <v>4367.9381936592063</v>
      </c>
      <c r="V254" s="126">
        <f t="shared" si="17"/>
        <v>4308.169606992491</v>
      </c>
      <c r="W254" s="126">
        <f t="shared" si="17"/>
        <v>4248.4010203257758</v>
      </c>
      <c r="X254" s="126">
        <f t="shared" si="17"/>
        <v>4188.6324336590606</v>
      </c>
      <c r="Y254" s="126">
        <f t="shared" si="17"/>
        <v>4128.8638469923444</v>
      </c>
      <c r="Z254" s="126">
        <f t="shared" si="17"/>
        <v>4069.0952603256287</v>
      </c>
      <c r="AA254" s="126">
        <f t="shared" si="17"/>
        <v>4009.3266736589135</v>
      </c>
      <c r="AB254" s="126">
        <f t="shared" si="17"/>
        <v>3949.5580869921964</v>
      </c>
      <c r="AC254" s="126">
        <f t="shared" si="17"/>
        <v>3919.6737936588388</v>
      </c>
      <c r="AD254" s="126">
        <f t="shared" si="17"/>
        <v>3889.7895003254812</v>
      </c>
      <c r="AE254" s="126">
        <f t="shared" si="17"/>
        <v>3859.9052069921236</v>
      </c>
      <c r="AF254" s="126">
        <f t="shared" si="17"/>
        <v>3830.0209136587655</v>
      </c>
      <c r="AG254" s="126">
        <f t="shared" si="17"/>
        <v>3800.1366203254079</v>
      </c>
      <c r="AH254" s="126">
        <f t="shared" si="17"/>
        <v>3770.2523269920503</v>
      </c>
      <c r="AI254" s="126">
        <f t="shared" si="17"/>
        <v>3740.3680336586922</v>
      </c>
      <c r="AJ254" s="126">
        <f t="shared" si="17"/>
        <v>3710.4837403253346</v>
      </c>
      <c r="AK254" s="126">
        <f t="shared" si="17"/>
        <v>3680.5994469919765</v>
      </c>
      <c r="AL254" s="126">
        <f t="shared" si="17"/>
        <v>3650.7151536586184</v>
      </c>
      <c r="AM254" s="126">
        <f t="shared" si="17"/>
        <v>3623.8192896585965</v>
      </c>
      <c r="AN254" s="126">
        <f t="shared" si="17"/>
        <v>3596.9234256585746</v>
      </c>
      <c r="AO254" s="126">
        <f t="shared" si="17"/>
        <v>3570.0275616585527</v>
      </c>
      <c r="AP254" s="126">
        <f t="shared" si="17"/>
        <v>3543.1316976585308</v>
      </c>
      <c r="AQ254" s="126">
        <f t="shared" si="17"/>
        <v>3516.2358336585089</v>
      </c>
      <c r="AR254" s="126">
        <f t="shared" si="17"/>
        <v>3489.3399696584866</v>
      </c>
      <c r="AS254" s="126">
        <f t="shared" si="17"/>
        <v>3462.4441056584651</v>
      </c>
      <c r="AT254" s="126">
        <f t="shared" si="17"/>
        <v>3435.5482416584432</v>
      </c>
      <c r="AU254" s="126">
        <f t="shared" si="17"/>
        <v>3408.6523776584208</v>
      </c>
      <c r="AV254" s="615">
        <f t="shared" si="17"/>
        <v>3381.7565136583971</v>
      </c>
    </row>
    <row r="255" spans="7:48" ht="14.1" customHeight="1">
      <c r="G255" s="19"/>
      <c r="H255" s="738"/>
      <c r="J255" s="736"/>
      <c r="K255" s="3" t="s">
        <v>104</v>
      </c>
      <c r="L255" s="124">
        <f t="shared" si="15"/>
        <v>6339.9944872055039</v>
      </c>
      <c r="M255" s="124">
        <f t="shared" si="17"/>
        <v>6212.0564454737187</v>
      </c>
      <c r="N255" s="124">
        <f t="shared" si="17"/>
        <v>6083.8113372866137</v>
      </c>
      <c r="O255" s="124">
        <f t="shared" si="17"/>
        <v>5923.8016913799838</v>
      </c>
      <c r="P255" s="124">
        <f t="shared" si="17"/>
        <v>5763.7920454733521</v>
      </c>
      <c r="Q255" s="124">
        <f t="shared" si="17"/>
        <v>5603.7823995667222</v>
      </c>
      <c r="R255" s="124">
        <f t="shared" si="17"/>
        <v>5443.7727536600905</v>
      </c>
      <c r="S255" s="124">
        <f t="shared" si="17"/>
        <v>5244.544131437704</v>
      </c>
      <c r="T255" s="124">
        <f t="shared" si="17"/>
        <v>5045.3155092153193</v>
      </c>
      <c r="U255" s="124">
        <f t="shared" si="17"/>
        <v>4846.0868869929327</v>
      </c>
      <c r="V255" s="124">
        <f t="shared" si="17"/>
        <v>4820.4717784214827</v>
      </c>
      <c r="W255" s="124">
        <f t="shared" si="17"/>
        <v>4794.8566698500326</v>
      </c>
      <c r="X255" s="124">
        <f t="shared" si="17"/>
        <v>4769.2415612785835</v>
      </c>
      <c r="Y255" s="124">
        <f t="shared" si="17"/>
        <v>4743.6264527071335</v>
      </c>
      <c r="Z255" s="124">
        <f t="shared" si="17"/>
        <v>4718.0113441356834</v>
      </c>
      <c r="AA255" s="124">
        <f t="shared" si="17"/>
        <v>4692.3962355642334</v>
      </c>
      <c r="AB255" s="124">
        <f t="shared" si="17"/>
        <v>4666.7811269927852</v>
      </c>
      <c r="AC255" s="124">
        <f t="shared" si="17"/>
        <v>4654.8274096594423</v>
      </c>
      <c r="AD255" s="124">
        <f t="shared" si="17"/>
        <v>4642.8736923260985</v>
      </c>
      <c r="AE255" s="124">
        <f t="shared" si="17"/>
        <v>4630.9199749927557</v>
      </c>
      <c r="AF255" s="124">
        <f t="shared" si="17"/>
        <v>4618.9662576594119</v>
      </c>
      <c r="AG255" s="124">
        <f t="shared" si="17"/>
        <v>4607.0125403260681</v>
      </c>
      <c r="AH255" s="124">
        <f t="shared" si="17"/>
        <v>4595.0588229927253</v>
      </c>
      <c r="AI255" s="124">
        <f t="shared" si="17"/>
        <v>4583.1051056593815</v>
      </c>
      <c r="AJ255" s="124">
        <f t="shared" si="17"/>
        <v>4571.1513883260386</v>
      </c>
      <c r="AK255" s="124">
        <f t="shared" si="17"/>
        <v>4559.1976709926957</v>
      </c>
      <c r="AL255" s="124">
        <f t="shared" si="17"/>
        <v>4547.2439536593538</v>
      </c>
      <c r="AM255" s="124">
        <f t="shared" si="17"/>
        <v>4533.6569684654078</v>
      </c>
      <c r="AN255" s="124">
        <f t="shared" si="17"/>
        <v>4520.0699832714627</v>
      </c>
      <c r="AO255" s="124">
        <f t="shared" si="17"/>
        <v>4506.4829980775175</v>
      </c>
      <c r="AP255" s="124">
        <f t="shared" si="17"/>
        <v>4492.8960128835715</v>
      </c>
      <c r="AQ255" s="124">
        <f t="shared" si="17"/>
        <v>4479.3090276896255</v>
      </c>
      <c r="AR255" s="124">
        <f t="shared" si="17"/>
        <v>4465.7220424956804</v>
      </c>
      <c r="AS255" s="124">
        <f t="shared" si="17"/>
        <v>4452.1350573017344</v>
      </c>
      <c r="AT255" s="124">
        <f t="shared" si="17"/>
        <v>4438.5480721077893</v>
      </c>
      <c r="AU255" s="124">
        <f t="shared" si="17"/>
        <v>4424.9610869138442</v>
      </c>
      <c r="AV255" s="613">
        <f t="shared" si="17"/>
        <v>4411.374101719899</v>
      </c>
    </row>
    <row r="256" spans="7:48" ht="14.1" customHeight="1" thickBot="1">
      <c r="G256" s="19"/>
      <c r="H256" s="738"/>
      <c r="J256" s="736"/>
      <c r="K256" s="63" t="s">
        <v>105</v>
      </c>
      <c r="L256" s="125">
        <f t="shared" si="15"/>
        <v>6339.9944872055039</v>
      </c>
      <c r="M256" s="125">
        <f t="shared" si="17"/>
        <v>6461.0493564139233</v>
      </c>
      <c r="N256" s="125">
        <f t="shared" si="17"/>
        <v>6581.7971591670203</v>
      </c>
      <c r="O256" s="125">
        <f t="shared" si="17"/>
        <v>6461.654671123757</v>
      </c>
      <c r="P256" s="125">
        <f t="shared" si="17"/>
        <v>6341.5121830804928</v>
      </c>
      <c r="Q256" s="125">
        <f t="shared" si="17"/>
        <v>6221.3696950372278</v>
      </c>
      <c r="R256" s="125">
        <f t="shared" si="17"/>
        <v>6101.2272069939627</v>
      </c>
      <c r="S256" s="125">
        <f t="shared" si="17"/>
        <v>5961.7671714382923</v>
      </c>
      <c r="T256" s="125">
        <f t="shared" si="17"/>
        <v>5822.3071358826228</v>
      </c>
      <c r="U256" s="125">
        <f t="shared" si="17"/>
        <v>5682.8471003269524</v>
      </c>
      <c r="V256" s="125">
        <f t="shared" si="17"/>
        <v>5682.8471003269524</v>
      </c>
      <c r="W256" s="125">
        <f t="shared" si="17"/>
        <v>5682.8471003269524</v>
      </c>
      <c r="X256" s="125">
        <f t="shared" si="17"/>
        <v>5682.8471003269524</v>
      </c>
      <c r="Y256" s="125">
        <f t="shared" si="17"/>
        <v>5682.8471003269524</v>
      </c>
      <c r="Z256" s="125">
        <f t="shared" si="17"/>
        <v>5682.8471003269524</v>
      </c>
      <c r="AA256" s="125">
        <f t="shared" si="17"/>
        <v>5682.8471003269524</v>
      </c>
      <c r="AB256" s="125">
        <f t="shared" si="17"/>
        <v>5682.8471003269524</v>
      </c>
      <c r="AC256" s="125">
        <f t="shared" si="17"/>
        <v>5682.8471003269524</v>
      </c>
      <c r="AD256" s="125">
        <f t="shared" si="17"/>
        <v>5682.8471003269524</v>
      </c>
      <c r="AE256" s="125">
        <f t="shared" si="17"/>
        <v>5682.8471003269524</v>
      </c>
      <c r="AF256" s="125">
        <f t="shared" si="17"/>
        <v>5682.8471003269524</v>
      </c>
      <c r="AG256" s="125">
        <f t="shared" si="17"/>
        <v>5682.8471003269524</v>
      </c>
      <c r="AH256" s="125">
        <f t="shared" si="17"/>
        <v>5682.8471003269524</v>
      </c>
      <c r="AI256" s="125">
        <f t="shared" si="17"/>
        <v>5682.8471003269524</v>
      </c>
      <c r="AJ256" s="125">
        <f t="shared" si="17"/>
        <v>5682.8471003269524</v>
      </c>
      <c r="AK256" s="125">
        <f t="shared" si="17"/>
        <v>5682.8471003269524</v>
      </c>
      <c r="AL256" s="125">
        <f t="shared" si="17"/>
        <v>5682.8471003269524</v>
      </c>
      <c r="AM256" s="125">
        <f t="shared" si="17"/>
        <v>5682.8471003269524</v>
      </c>
      <c r="AN256" s="125">
        <f t="shared" si="17"/>
        <v>5682.8471003269524</v>
      </c>
      <c r="AO256" s="125">
        <f t="shared" si="17"/>
        <v>5682.8471003269524</v>
      </c>
      <c r="AP256" s="125">
        <f t="shared" si="17"/>
        <v>5682.8471003269524</v>
      </c>
      <c r="AQ256" s="125">
        <f t="shared" si="17"/>
        <v>5682.8471003269524</v>
      </c>
      <c r="AR256" s="125">
        <f t="shared" si="17"/>
        <v>5682.8471003269524</v>
      </c>
      <c r="AS256" s="125">
        <f t="shared" si="17"/>
        <v>5682.8471003269524</v>
      </c>
      <c r="AT256" s="125">
        <f t="shared" si="17"/>
        <v>5682.8471003269524</v>
      </c>
      <c r="AU256" s="125">
        <f t="shared" si="17"/>
        <v>5682.8471003269524</v>
      </c>
      <c r="AV256" s="614">
        <f t="shared" si="17"/>
        <v>5682.8471003269524</v>
      </c>
    </row>
    <row r="257" spans="7:48" ht="14.1" customHeight="1" thickTop="1">
      <c r="G257" s="19"/>
      <c r="H257" s="738"/>
      <c r="J257" s="736"/>
      <c r="K257" s="62" t="s">
        <v>106</v>
      </c>
      <c r="L257" s="126">
        <f t="shared" si="15"/>
        <v>6339.9944872054994</v>
      </c>
      <c r="M257" s="126">
        <f t="shared" si="17"/>
        <v>5981.6900336605322</v>
      </c>
      <c r="N257" s="126">
        <f t="shared" si="17"/>
        <v>5623.0785136602371</v>
      </c>
      <c r="O257" s="126">
        <f t="shared" si="17"/>
        <v>5458.7149003267687</v>
      </c>
      <c r="P257" s="126">
        <f t="shared" si="17"/>
        <v>5294.3512869933002</v>
      </c>
      <c r="Q257" s="126">
        <f t="shared" si="17"/>
        <v>5129.9876736598326</v>
      </c>
      <c r="R257" s="126">
        <f t="shared" si="17"/>
        <v>4965.624060326365</v>
      </c>
      <c r="S257" s="126">
        <f t="shared" si="17"/>
        <v>4766.3954381039784</v>
      </c>
      <c r="T257" s="126">
        <f t="shared" si="17"/>
        <v>4567.1668158815937</v>
      </c>
      <c r="U257" s="126">
        <f t="shared" si="17"/>
        <v>4367.9381936592063</v>
      </c>
      <c r="V257" s="126">
        <f t="shared" si="17"/>
        <v>4308.169606992491</v>
      </c>
      <c r="W257" s="126">
        <f t="shared" si="17"/>
        <v>4248.4010203257758</v>
      </c>
      <c r="X257" s="126">
        <f t="shared" si="17"/>
        <v>4188.6324336590606</v>
      </c>
      <c r="Y257" s="126">
        <f t="shared" si="17"/>
        <v>4128.8638469923444</v>
      </c>
      <c r="Z257" s="126">
        <f t="shared" si="17"/>
        <v>4069.0952603256287</v>
      </c>
      <c r="AA257" s="126">
        <f t="shared" si="17"/>
        <v>4009.3266736589135</v>
      </c>
      <c r="AB257" s="126">
        <f t="shared" si="17"/>
        <v>3949.5580869921964</v>
      </c>
      <c r="AC257" s="126">
        <f t="shared" si="17"/>
        <v>3919.6737936588388</v>
      </c>
      <c r="AD257" s="126">
        <f t="shared" si="17"/>
        <v>3889.7895003254812</v>
      </c>
      <c r="AE257" s="126">
        <f t="shared" si="17"/>
        <v>3859.9052069921236</v>
      </c>
      <c r="AF257" s="126">
        <f t="shared" si="17"/>
        <v>3830.0209136587655</v>
      </c>
      <c r="AG257" s="126">
        <f t="shared" si="17"/>
        <v>3800.1366203254079</v>
      </c>
      <c r="AH257" s="126">
        <f t="shared" si="17"/>
        <v>3770.2523269920503</v>
      </c>
      <c r="AI257" s="126">
        <f t="shared" si="17"/>
        <v>3740.3680336586922</v>
      </c>
      <c r="AJ257" s="126">
        <f t="shared" si="17"/>
        <v>3710.4837403253346</v>
      </c>
      <c r="AK257" s="126">
        <f t="shared" si="17"/>
        <v>3680.5994469919765</v>
      </c>
      <c r="AL257" s="126">
        <f t="shared" si="17"/>
        <v>3650.7151536586184</v>
      </c>
      <c r="AM257" s="126">
        <f t="shared" si="17"/>
        <v>3623.8192896585965</v>
      </c>
      <c r="AN257" s="126">
        <f t="shared" si="17"/>
        <v>3596.9234256585746</v>
      </c>
      <c r="AO257" s="126">
        <f t="shared" si="17"/>
        <v>3570.0275616585527</v>
      </c>
      <c r="AP257" s="126">
        <f t="shared" si="17"/>
        <v>3543.1316976585308</v>
      </c>
      <c r="AQ257" s="126">
        <f t="shared" si="17"/>
        <v>3516.2358336585089</v>
      </c>
      <c r="AR257" s="126">
        <f t="shared" si="17"/>
        <v>3489.3399696584866</v>
      </c>
      <c r="AS257" s="126">
        <f t="shared" si="17"/>
        <v>3462.4441056584651</v>
      </c>
      <c r="AT257" s="126">
        <f t="shared" si="17"/>
        <v>3435.5482416584432</v>
      </c>
      <c r="AU257" s="126">
        <f t="shared" si="17"/>
        <v>3408.6523776584208</v>
      </c>
      <c r="AV257" s="615">
        <f t="shared" si="17"/>
        <v>3381.7565136583971</v>
      </c>
    </row>
    <row r="258" spans="7:48" ht="14.1" customHeight="1">
      <c r="G258" s="19"/>
      <c r="H258" s="738"/>
      <c r="J258" s="736"/>
      <c r="K258" s="3" t="s">
        <v>107</v>
      </c>
      <c r="L258" s="124">
        <f t="shared" si="15"/>
        <v>6339.9944872054994</v>
      </c>
      <c r="M258" s="124">
        <f t="shared" si="17"/>
        <v>6212.0564454737187</v>
      </c>
      <c r="N258" s="124">
        <f t="shared" si="17"/>
        <v>6083.8113372866137</v>
      </c>
      <c r="O258" s="124">
        <f t="shared" si="17"/>
        <v>5923.8016913799838</v>
      </c>
      <c r="P258" s="124">
        <f t="shared" si="17"/>
        <v>5763.7920454733521</v>
      </c>
      <c r="Q258" s="124">
        <f t="shared" si="17"/>
        <v>5603.7823995667222</v>
      </c>
      <c r="R258" s="124">
        <f t="shared" si="17"/>
        <v>5443.7727536600905</v>
      </c>
      <c r="S258" s="124">
        <f t="shared" si="17"/>
        <v>5244.544131437704</v>
      </c>
      <c r="T258" s="124">
        <f t="shared" si="17"/>
        <v>5045.3155092153193</v>
      </c>
      <c r="U258" s="124">
        <f t="shared" si="17"/>
        <v>4846.0868869929327</v>
      </c>
      <c r="V258" s="124">
        <f t="shared" si="17"/>
        <v>4820.4717784214827</v>
      </c>
      <c r="W258" s="124">
        <f t="shared" si="17"/>
        <v>4794.8566698500326</v>
      </c>
      <c r="X258" s="124">
        <f t="shared" si="17"/>
        <v>4769.2415612785835</v>
      </c>
      <c r="Y258" s="124">
        <f t="shared" si="17"/>
        <v>4743.6264527071335</v>
      </c>
      <c r="Z258" s="124">
        <f t="shared" si="17"/>
        <v>4718.0113441356834</v>
      </c>
      <c r="AA258" s="124">
        <f t="shared" si="17"/>
        <v>4692.3962355642334</v>
      </c>
      <c r="AB258" s="124">
        <f t="shared" si="17"/>
        <v>4666.7811269927852</v>
      </c>
      <c r="AC258" s="124">
        <f t="shared" si="17"/>
        <v>4654.8274096594423</v>
      </c>
      <c r="AD258" s="124">
        <f t="shared" si="17"/>
        <v>4642.8736923260985</v>
      </c>
      <c r="AE258" s="124">
        <f t="shared" si="17"/>
        <v>4630.9199749927557</v>
      </c>
      <c r="AF258" s="124">
        <f t="shared" si="17"/>
        <v>4618.9662576594119</v>
      </c>
      <c r="AG258" s="124">
        <f t="shared" si="17"/>
        <v>4607.0125403260681</v>
      </c>
      <c r="AH258" s="124">
        <f t="shared" si="17"/>
        <v>4595.0588229927253</v>
      </c>
      <c r="AI258" s="124">
        <f t="shared" si="17"/>
        <v>4583.1051056593815</v>
      </c>
      <c r="AJ258" s="124">
        <f t="shared" si="17"/>
        <v>4571.1513883260386</v>
      </c>
      <c r="AK258" s="124">
        <f t="shared" si="17"/>
        <v>4559.1976709926957</v>
      </c>
      <c r="AL258" s="124">
        <f t="shared" si="17"/>
        <v>4547.2439536593538</v>
      </c>
      <c r="AM258" s="124">
        <f t="shared" si="17"/>
        <v>4533.6569684654078</v>
      </c>
      <c r="AN258" s="124">
        <f t="shared" si="17"/>
        <v>4520.0699832714627</v>
      </c>
      <c r="AO258" s="124">
        <f t="shared" si="17"/>
        <v>4506.4829980775175</v>
      </c>
      <c r="AP258" s="124">
        <f t="shared" si="17"/>
        <v>4492.8960128835715</v>
      </c>
      <c r="AQ258" s="124">
        <f t="shared" si="17"/>
        <v>4479.3090276896255</v>
      </c>
      <c r="AR258" s="124">
        <f t="shared" si="17"/>
        <v>4465.7220424956804</v>
      </c>
      <c r="AS258" s="124">
        <f t="shared" si="17"/>
        <v>4452.1350573017344</v>
      </c>
      <c r="AT258" s="124">
        <f t="shared" si="17"/>
        <v>4438.5480721077893</v>
      </c>
      <c r="AU258" s="124">
        <f t="shared" si="17"/>
        <v>4424.9610869138442</v>
      </c>
      <c r="AV258" s="613">
        <f t="shared" si="17"/>
        <v>4411.374101719899</v>
      </c>
    </row>
    <row r="259" spans="7:48" ht="14.1" customHeight="1" thickBot="1">
      <c r="G259" s="19"/>
      <c r="H259" s="738"/>
      <c r="J259" s="736"/>
      <c r="K259" s="63" t="s">
        <v>108</v>
      </c>
      <c r="L259" s="125">
        <f t="shared" si="15"/>
        <v>6339.9944872054994</v>
      </c>
      <c r="M259" s="125">
        <f t="shared" si="17"/>
        <v>6461.0493564139233</v>
      </c>
      <c r="N259" s="125">
        <f t="shared" si="17"/>
        <v>6581.7971591670193</v>
      </c>
      <c r="O259" s="125">
        <f t="shared" si="17"/>
        <v>6461.6546711237552</v>
      </c>
      <c r="P259" s="125">
        <f t="shared" si="17"/>
        <v>6341.5121830804919</v>
      </c>
      <c r="Q259" s="125">
        <f t="shared" si="17"/>
        <v>6221.3696950372268</v>
      </c>
      <c r="R259" s="125">
        <f t="shared" si="17"/>
        <v>6101.2272069939627</v>
      </c>
      <c r="S259" s="125">
        <f t="shared" si="17"/>
        <v>5961.7671714382923</v>
      </c>
      <c r="T259" s="125">
        <f t="shared" si="17"/>
        <v>5822.3071358826228</v>
      </c>
      <c r="U259" s="125">
        <f t="shared" si="17"/>
        <v>5682.8471003269524</v>
      </c>
      <c r="V259" s="125">
        <f t="shared" si="17"/>
        <v>5682.8471003269524</v>
      </c>
      <c r="W259" s="125">
        <f t="shared" si="17"/>
        <v>5682.8471003269524</v>
      </c>
      <c r="X259" s="125">
        <f t="shared" si="17"/>
        <v>5682.8471003269524</v>
      </c>
      <c r="Y259" s="125">
        <f t="shared" si="17"/>
        <v>5682.8471003269524</v>
      </c>
      <c r="Z259" s="125">
        <f t="shared" si="17"/>
        <v>5682.8471003269524</v>
      </c>
      <c r="AA259" s="125">
        <f t="shared" si="17"/>
        <v>5682.8471003269524</v>
      </c>
      <c r="AB259" s="125">
        <f t="shared" si="17"/>
        <v>5682.8471003269524</v>
      </c>
      <c r="AC259" s="125">
        <f t="shared" si="17"/>
        <v>5682.8471003269524</v>
      </c>
      <c r="AD259" s="125">
        <f t="shared" si="17"/>
        <v>5682.8471003269524</v>
      </c>
      <c r="AE259" s="125">
        <f t="shared" si="17"/>
        <v>5682.8471003269524</v>
      </c>
      <c r="AF259" s="125">
        <f t="shared" si="17"/>
        <v>5682.8471003269524</v>
      </c>
      <c r="AG259" s="125">
        <f t="shared" si="17"/>
        <v>5682.8471003269524</v>
      </c>
      <c r="AH259" s="125">
        <f t="shared" si="17"/>
        <v>5682.8471003269524</v>
      </c>
      <c r="AI259" s="125">
        <f t="shared" si="17"/>
        <v>5682.8471003269524</v>
      </c>
      <c r="AJ259" s="125">
        <f t="shared" si="17"/>
        <v>5682.8471003269524</v>
      </c>
      <c r="AK259" s="125">
        <f t="shared" si="17"/>
        <v>5682.8471003269524</v>
      </c>
      <c r="AL259" s="125">
        <f t="shared" si="17"/>
        <v>5682.8471003269524</v>
      </c>
      <c r="AM259" s="125">
        <f t="shared" si="17"/>
        <v>5682.8471003269524</v>
      </c>
      <c r="AN259" s="125">
        <f t="shared" si="17"/>
        <v>5682.8471003269524</v>
      </c>
      <c r="AO259" s="125">
        <f t="shared" si="17"/>
        <v>5682.8471003269524</v>
      </c>
      <c r="AP259" s="125">
        <f t="shared" si="17"/>
        <v>5682.8471003269524</v>
      </c>
      <c r="AQ259" s="125">
        <f t="shared" si="17"/>
        <v>5682.8471003269524</v>
      </c>
      <c r="AR259" s="125">
        <f t="shared" si="17"/>
        <v>5682.8471003269524</v>
      </c>
      <c r="AS259" s="125">
        <f t="shared" si="17"/>
        <v>5682.8471003269524</v>
      </c>
      <c r="AT259" s="125">
        <f t="shared" si="17"/>
        <v>5682.8471003269524</v>
      </c>
      <c r="AU259" s="125">
        <f t="shared" si="17"/>
        <v>5682.8471003269524</v>
      </c>
      <c r="AV259" s="614">
        <f t="shared" si="17"/>
        <v>5682.8471003269524</v>
      </c>
    </row>
    <row r="260" spans="7:48" ht="14.1" customHeight="1" thickTop="1">
      <c r="G260" s="19"/>
      <c r="H260" s="738"/>
      <c r="J260" s="736"/>
      <c r="K260" s="62" t="s">
        <v>109</v>
      </c>
      <c r="L260" s="126">
        <f t="shared" si="15"/>
        <v>7378.3023860893836</v>
      </c>
      <c r="M260" s="126">
        <f t="shared" si="17"/>
        <v>6957.6994586113615</v>
      </c>
      <c r="N260" s="126">
        <f t="shared" si="17"/>
        <v>6536.7894646780351</v>
      </c>
      <c r="O260" s="126">
        <f t="shared" si="17"/>
        <v>6343.8723841252613</v>
      </c>
      <c r="P260" s="126">
        <f t="shared" si="17"/>
        <v>6150.9553035724875</v>
      </c>
      <c r="Q260" s="126">
        <f t="shared" si="17"/>
        <v>5958.0382230197129</v>
      </c>
      <c r="R260" s="126">
        <f t="shared" si="17"/>
        <v>5765.1211424669382</v>
      </c>
      <c r="S260" s="126">
        <f t="shared" si="17"/>
        <v>5531.2822569484242</v>
      </c>
      <c r="T260" s="126">
        <f t="shared" si="17"/>
        <v>5297.4433714299103</v>
      </c>
      <c r="U260" s="126">
        <f t="shared" si="17"/>
        <v>5063.6044859113954</v>
      </c>
      <c r="V260" s="126">
        <f t="shared" si="17"/>
        <v>4993.4528202558404</v>
      </c>
      <c r="W260" s="126">
        <f t="shared" si="17"/>
        <v>4923.3011546002863</v>
      </c>
      <c r="X260" s="126">
        <f t="shared" si="17"/>
        <v>4853.1494889447313</v>
      </c>
      <c r="Y260" s="126">
        <f t="shared" si="17"/>
        <v>4782.9978232891763</v>
      </c>
      <c r="Z260" s="126">
        <f t="shared" si="17"/>
        <v>4712.8461576336231</v>
      </c>
      <c r="AA260" s="126">
        <f t="shared" si="17"/>
        <v>4642.6944919780681</v>
      </c>
      <c r="AB260" s="126">
        <f t="shared" si="17"/>
        <v>4572.542826322514</v>
      </c>
      <c r="AC260" s="126">
        <f t="shared" si="17"/>
        <v>4537.4669934947369</v>
      </c>
      <c r="AD260" s="126">
        <f t="shared" si="17"/>
        <v>4502.3911606669599</v>
      </c>
      <c r="AE260" s="126">
        <f t="shared" si="17"/>
        <v>4467.3153278391819</v>
      </c>
      <c r="AF260" s="126">
        <f t="shared" si="17"/>
        <v>4432.2394950114049</v>
      </c>
      <c r="AG260" s="126">
        <f t="shared" si="17"/>
        <v>4397.1636621836278</v>
      </c>
      <c r="AH260" s="126">
        <f t="shared" si="17"/>
        <v>4362.0878293558499</v>
      </c>
      <c r="AI260" s="126">
        <f t="shared" si="17"/>
        <v>4327.0119965280737</v>
      </c>
      <c r="AJ260" s="126">
        <f t="shared" si="17"/>
        <v>4291.9361637002958</v>
      </c>
      <c r="AK260" s="126">
        <f t="shared" ref="M260:AV267" si="18" xml:space="preserve"> $S$42*(AK322 + AK450)</f>
        <v>4256.8603308725187</v>
      </c>
      <c r="AL260" s="126">
        <f t="shared" si="18"/>
        <v>4221.7844980447426</v>
      </c>
      <c r="AM260" s="126">
        <f t="shared" si="18"/>
        <v>4190.2162484997425</v>
      </c>
      <c r="AN260" s="126">
        <f t="shared" si="18"/>
        <v>4158.6479989547433</v>
      </c>
      <c r="AO260" s="126">
        <f t="shared" si="18"/>
        <v>4127.0797494097433</v>
      </c>
      <c r="AP260" s="126">
        <f t="shared" si="18"/>
        <v>4095.5114998647441</v>
      </c>
      <c r="AQ260" s="126">
        <f t="shared" si="18"/>
        <v>4063.9432503197445</v>
      </c>
      <c r="AR260" s="126">
        <f t="shared" si="18"/>
        <v>4032.3750007747444</v>
      </c>
      <c r="AS260" s="126">
        <f t="shared" si="18"/>
        <v>4000.8067512297448</v>
      </c>
      <c r="AT260" s="126">
        <f t="shared" si="18"/>
        <v>3969.2385016847452</v>
      </c>
      <c r="AU260" s="126">
        <f t="shared" si="18"/>
        <v>3937.6702521397456</v>
      </c>
      <c r="AV260" s="615">
        <f t="shared" si="18"/>
        <v>3906.1020025947478</v>
      </c>
    </row>
    <row r="261" spans="7:48" ht="14.1" customHeight="1">
      <c r="G261" s="19"/>
      <c r="H261" s="738"/>
      <c r="J261" s="736"/>
      <c r="K261" s="3" t="s">
        <v>110</v>
      </c>
      <c r="L261" s="124">
        <f t="shared" si="15"/>
        <v>7378.3023860893836</v>
      </c>
      <c r="M261" s="124">
        <f t="shared" si="18"/>
        <v>7228.6229463245963</v>
      </c>
      <c r="N261" s="124">
        <f t="shared" si="18"/>
        <v>7078.636440104503</v>
      </c>
      <c r="O261" s="124">
        <f t="shared" si="18"/>
        <v>6890.56094700622</v>
      </c>
      <c r="P261" s="124">
        <f t="shared" si="18"/>
        <v>6702.4854539079379</v>
      </c>
      <c r="Q261" s="124">
        <f t="shared" si="18"/>
        <v>6514.4099608096549</v>
      </c>
      <c r="R261" s="124">
        <f t="shared" si="18"/>
        <v>6326.3344677113728</v>
      </c>
      <c r="S261" s="124">
        <f t="shared" si="18"/>
        <v>6092.4955821928579</v>
      </c>
      <c r="T261" s="124">
        <f t="shared" si="18"/>
        <v>5858.6566966743439</v>
      </c>
      <c r="U261" s="124">
        <f t="shared" si="18"/>
        <v>5624.8178111558291</v>
      </c>
      <c r="V261" s="124">
        <f t="shared" si="18"/>
        <v>5594.7528115891637</v>
      </c>
      <c r="W261" s="124">
        <f t="shared" si="18"/>
        <v>5564.6878120224983</v>
      </c>
      <c r="X261" s="124">
        <f t="shared" si="18"/>
        <v>5534.622812455832</v>
      </c>
      <c r="Y261" s="124">
        <f t="shared" si="18"/>
        <v>5504.5578128891657</v>
      </c>
      <c r="Z261" s="124">
        <f t="shared" si="18"/>
        <v>5474.4928133225003</v>
      </c>
      <c r="AA261" s="124">
        <f t="shared" si="18"/>
        <v>5444.427813755834</v>
      </c>
      <c r="AB261" s="124">
        <f t="shared" si="18"/>
        <v>5414.362814189165</v>
      </c>
      <c r="AC261" s="124">
        <f t="shared" si="18"/>
        <v>5400.3324810580552</v>
      </c>
      <c r="AD261" s="124">
        <f t="shared" si="18"/>
        <v>5386.3021479269446</v>
      </c>
      <c r="AE261" s="124">
        <f t="shared" si="18"/>
        <v>5372.271814795834</v>
      </c>
      <c r="AF261" s="124">
        <f t="shared" si="18"/>
        <v>5358.2414816647242</v>
      </c>
      <c r="AG261" s="124">
        <f t="shared" si="18"/>
        <v>5344.2111485336136</v>
      </c>
      <c r="AH261" s="124">
        <f t="shared" si="18"/>
        <v>5330.180815402503</v>
      </c>
      <c r="AI261" s="124">
        <f t="shared" si="18"/>
        <v>5316.1504822713923</v>
      </c>
      <c r="AJ261" s="124">
        <f t="shared" si="18"/>
        <v>5302.1201491402826</v>
      </c>
      <c r="AK261" s="124">
        <f t="shared" si="18"/>
        <v>5288.089816009172</v>
      </c>
      <c r="AL261" s="124">
        <f t="shared" si="18"/>
        <v>5274.0594828780577</v>
      </c>
      <c r="AM261" s="124">
        <f t="shared" si="18"/>
        <v>5258.1121484043888</v>
      </c>
      <c r="AN261" s="124">
        <f t="shared" si="18"/>
        <v>5242.164813930719</v>
      </c>
      <c r="AO261" s="124">
        <f t="shared" si="18"/>
        <v>5226.2174794570492</v>
      </c>
      <c r="AP261" s="124">
        <f t="shared" si="18"/>
        <v>5210.2701449833803</v>
      </c>
      <c r="AQ261" s="124">
        <f t="shared" si="18"/>
        <v>5194.3228105097105</v>
      </c>
      <c r="AR261" s="124">
        <f t="shared" si="18"/>
        <v>5178.3754760360416</v>
      </c>
      <c r="AS261" s="124">
        <f t="shared" si="18"/>
        <v>5162.4281415623727</v>
      </c>
      <c r="AT261" s="124">
        <f t="shared" si="18"/>
        <v>5146.4808070887038</v>
      </c>
      <c r="AU261" s="124">
        <f t="shared" si="18"/>
        <v>5130.533472615034</v>
      </c>
      <c r="AV261" s="613">
        <f t="shared" si="18"/>
        <v>5114.5861381413615</v>
      </c>
    </row>
    <row r="262" spans="7:48" ht="14.1" customHeight="1" thickBot="1">
      <c r="G262" s="19"/>
      <c r="H262" s="738"/>
      <c r="J262" s="736"/>
      <c r="K262" s="63" t="s">
        <v>111</v>
      </c>
      <c r="L262" s="125">
        <f t="shared" si="15"/>
        <v>7378.3023860893836</v>
      </c>
      <c r="M262" s="125">
        <f t="shared" si="18"/>
        <v>7520.51063761768</v>
      </c>
      <c r="N262" s="125">
        <f t="shared" si="18"/>
        <v>7662.4118226906721</v>
      </c>
      <c r="O262" s="125">
        <f t="shared" si="18"/>
        <v>7521.3095644986224</v>
      </c>
      <c r="P262" s="125">
        <f t="shared" si="18"/>
        <v>7380.2073063065718</v>
      </c>
      <c r="Q262" s="125">
        <f t="shared" si="18"/>
        <v>7239.1050481145221</v>
      </c>
      <c r="R262" s="125">
        <f t="shared" si="18"/>
        <v>7098.0027899224706</v>
      </c>
      <c r="S262" s="125">
        <f t="shared" si="18"/>
        <v>6934.3155700595098</v>
      </c>
      <c r="T262" s="125">
        <f t="shared" si="18"/>
        <v>6770.628350196549</v>
      </c>
      <c r="U262" s="125">
        <f t="shared" si="18"/>
        <v>6606.9411303335901</v>
      </c>
      <c r="V262" s="125">
        <f t="shared" si="18"/>
        <v>6606.9411303335901</v>
      </c>
      <c r="W262" s="125">
        <f t="shared" si="18"/>
        <v>6606.9411303335901</v>
      </c>
      <c r="X262" s="125">
        <f t="shared" si="18"/>
        <v>6606.9411303335901</v>
      </c>
      <c r="Y262" s="125">
        <f t="shared" si="18"/>
        <v>6606.9411303335901</v>
      </c>
      <c r="Z262" s="125">
        <f t="shared" si="18"/>
        <v>6606.9411303335901</v>
      </c>
      <c r="AA262" s="125">
        <f t="shared" si="18"/>
        <v>6606.9411303335901</v>
      </c>
      <c r="AB262" s="125">
        <f t="shared" si="18"/>
        <v>6606.9411303335901</v>
      </c>
      <c r="AC262" s="125">
        <f t="shared" si="18"/>
        <v>6606.9411303335901</v>
      </c>
      <c r="AD262" s="125">
        <f t="shared" si="18"/>
        <v>6606.9411303335901</v>
      </c>
      <c r="AE262" s="125">
        <f t="shared" si="18"/>
        <v>6606.9411303335901</v>
      </c>
      <c r="AF262" s="125">
        <f t="shared" si="18"/>
        <v>6606.9411303335901</v>
      </c>
      <c r="AG262" s="125">
        <f t="shared" si="18"/>
        <v>6606.9411303335901</v>
      </c>
      <c r="AH262" s="125">
        <f t="shared" si="18"/>
        <v>6606.9411303335901</v>
      </c>
      <c r="AI262" s="125">
        <f t="shared" si="18"/>
        <v>6606.9411303335901</v>
      </c>
      <c r="AJ262" s="125">
        <f t="shared" si="18"/>
        <v>6606.9411303335901</v>
      </c>
      <c r="AK262" s="125">
        <f t="shared" si="18"/>
        <v>6606.9411303335901</v>
      </c>
      <c r="AL262" s="125">
        <f t="shared" si="18"/>
        <v>6606.9411303335901</v>
      </c>
      <c r="AM262" s="125">
        <f t="shared" si="18"/>
        <v>6606.9411303335901</v>
      </c>
      <c r="AN262" s="125">
        <f t="shared" si="18"/>
        <v>6606.9411303335901</v>
      </c>
      <c r="AO262" s="125">
        <f t="shared" si="18"/>
        <v>6606.9411303335901</v>
      </c>
      <c r="AP262" s="125">
        <f t="shared" si="18"/>
        <v>6606.9411303335901</v>
      </c>
      <c r="AQ262" s="125">
        <f t="shared" si="18"/>
        <v>6606.9411303335901</v>
      </c>
      <c r="AR262" s="125">
        <f t="shared" si="18"/>
        <v>6606.9411303335901</v>
      </c>
      <c r="AS262" s="125">
        <f t="shared" si="18"/>
        <v>6606.9411303335901</v>
      </c>
      <c r="AT262" s="125">
        <f t="shared" si="18"/>
        <v>6606.9411303335901</v>
      </c>
      <c r="AU262" s="125">
        <f t="shared" si="18"/>
        <v>6606.9411303335901</v>
      </c>
      <c r="AV262" s="614">
        <f t="shared" si="18"/>
        <v>6606.9411303335901</v>
      </c>
    </row>
    <row r="263" spans="7:48" ht="14.1" customHeight="1" thickTop="1">
      <c r="G263" s="19"/>
      <c r="H263" s="738"/>
      <c r="J263" s="736"/>
      <c r="K263" s="62" t="s">
        <v>112</v>
      </c>
      <c r="L263" s="126">
        <f t="shared" si="15"/>
        <v>7378.3023860893836</v>
      </c>
      <c r="M263" s="126">
        <f t="shared" si="18"/>
        <v>6957.6994586113615</v>
      </c>
      <c r="N263" s="126">
        <f t="shared" si="18"/>
        <v>6536.7894646780351</v>
      </c>
      <c r="O263" s="126">
        <f t="shared" si="18"/>
        <v>6343.8723841252613</v>
      </c>
      <c r="P263" s="126">
        <f t="shared" si="18"/>
        <v>6150.9553035724875</v>
      </c>
      <c r="Q263" s="126">
        <f t="shared" si="18"/>
        <v>5958.0382230197129</v>
      </c>
      <c r="R263" s="126">
        <f t="shared" si="18"/>
        <v>5765.1211424669382</v>
      </c>
      <c r="S263" s="126">
        <f t="shared" si="18"/>
        <v>5531.2822569484242</v>
      </c>
      <c r="T263" s="126">
        <f t="shared" si="18"/>
        <v>5297.4433714299103</v>
      </c>
      <c r="U263" s="126">
        <f t="shared" si="18"/>
        <v>5063.6044859113954</v>
      </c>
      <c r="V263" s="126">
        <f t="shared" si="18"/>
        <v>4993.4528202558404</v>
      </c>
      <c r="W263" s="126">
        <f t="shared" si="18"/>
        <v>4923.3011546002863</v>
      </c>
      <c r="X263" s="126">
        <f t="shared" si="18"/>
        <v>4853.1494889447313</v>
      </c>
      <c r="Y263" s="126">
        <f t="shared" si="18"/>
        <v>4782.9978232891763</v>
      </c>
      <c r="Z263" s="126">
        <f t="shared" si="18"/>
        <v>4712.8461576336231</v>
      </c>
      <c r="AA263" s="126">
        <f t="shared" si="18"/>
        <v>4642.6944919780681</v>
      </c>
      <c r="AB263" s="126">
        <f t="shared" si="18"/>
        <v>4572.542826322514</v>
      </c>
      <c r="AC263" s="126">
        <f t="shared" si="18"/>
        <v>4537.4669934947369</v>
      </c>
      <c r="AD263" s="126">
        <f t="shared" si="18"/>
        <v>4502.3911606669599</v>
      </c>
      <c r="AE263" s="126">
        <f t="shared" si="18"/>
        <v>4467.3153278391819</v>
      </c>
      <c r="AF263" s="126">
        <f t="shared" si="18"/>
        <v>4432.2394950114049</v>
      </c>
      <c r="AG263" s="126">
        <f t="shared" si="18"/>
        <v>4397.1636621836278</v>
      </c>
      <c r="AH263" s="126">
        <f t="shared" si="18"/>
        <v>4362.0878293558499</v>
      </c>
      <c r="AI263" s="126">
        <f t="shared" si="18"/>
        <v>4327.0119965280737</v>
      </c>
      <c r="AJ263" s="126">
        <f t="shared" si="18"/>
        <v>4291.9361637002958</v>
      </c>
      <c r="AK263" s="126">
        <f t="shared" si="18"/>
        <v>4256.8603308725187</v>
      </c>
      <c r="AL263" s="126">
        <f t="shared" si="18"/>
        <v>4221.7844980447426</v>
      </c>
      <c r="AM263" s="126">
        <f t="shared" si="18"/>
        <v>4190.2162484997425</v>
      </c>
      <c r="AN263" s="126">
        <f t="shared" si="18"/>
        <v>4158.6479989547433</v>
      </c>
      <c r="AO263" s="126">
        <f t="shared" si="18"/>
        <v>4127.0797494097433</v>
      </c>
      <c r="AP263" s="126">
        <f t="shared" si="18"/>
        <v>4095.5114998647441</v>
      </c>
      <c r="AQ263" s="126">
        <f t="shared" si="18"/>
        <v>4063.9432503197445</v>
      </c>
      <c r="AR263" s="126">
        <f t="shared" si="18"/>
        <v>4032.3750007747444</v>
      </c>
      <c r="AS263" s="126">
        <f t="shared" si="18"/>
        <v>4000.8067512297448</v>
      </c>
      <c r="AT263" s="126">
        <f t="shared" si="18"/>
        <v>3969.2385016847452</v>
      </c>
      <c r="AU263" s="126">
        <f t="shared" si="18"/>
        <v>3937.6702521397456</v>
      </c>
      <c r="AV263" s="615">
        <f t="shared" si="18"/>
        <v>3906.1020025947478</v>
      </c>
    </row>
    <row r="264" spans="7:48" ht="14.1" customHeight="1">
      <c r="G264" s="19"/>
      <c r="H264" s="738"/>
      <c r="J264" s="736"/>
      <c r="K264" s="3" t="s">
        <v>113</v>
      </c>
      <c r="L264" s="124">
        <f t="shared" si="15"/>
        <v>7378.3023860893836</v>
      </c>
      <c r="M264" s="124">
        <f t="shared" si="18"/>
        <v>7228.6229463245963</v>
      </c>
      <c r="N264" s="124">
        <f t="shared" si="18"/>
        <v>7078.636440104503</v>
      </c>
      <c r="O264" s="124">
        <f t="shared" si="18"/>
        <v>6890.56094700622</v>
      </c>
      <c r="P264" s="124">
        <f t="shared" si="18"/>
        <v>6702.4854539079379</v>
      </c>
      <c r="Q264" s="124">
        <f t="shared" si="18"/>
        <v>6514.4099608096549</v>
      </c>
      <c r="R264" s="124">
        <f t="shared" si="18"/>
        <v>6326.3344677113728</v>
      </c>
      <c r="S264" s="124">
        <f t="shared" si="18"/>
        <v>6092.4955821928579</v>
      </c>
      <c r="T264" s="124">
        <f t="shared" si="18"/>
        <v>5858.6566966743439</v>
      </c>
      <c r="U264" s="124">
        <f t="shared" si="18"/>
        <v>5624.8178111558291</v>
      </c>
      <c r="V264" s="124">
        <f t="shared" si="18"/>
        <v>5594.7528115891637</v>
      </c>
      <c r="W264" s="124">
        <f t="shared" si="18"/>
        <v>5564.6878120224983</v>
      </c>
      <c r="X264" s="124">
        <f t="shared" si="18"/>
        <v>5534.622812455832</v>
      </c>
      <c r="Y264" s="124">
        <f t="shared" si="18"/>
        <v>5504.5578128891657</v>
      </c>
      <c r="Z264" s="124">
        <f t="shared" si="18"/>
        <v>5474.4928133225003</v>
      </c>
      <c r="AA264" s="124">
        <f t="shared" si="18"/>
        <v>5444.427813755834</v>
      </c>
      <c r="AB264" s="124">
        <f t="shared" si="18"/>
        <v>5414.362814189165</v>
      </c>
      <c r="AC264" s="124">
        <f t="shared" si="18"/>
        <v>5400.3324810580552</v>
      </c>
      <c r="AD264" s="124">
        <f t="shared" si="18"/>
        <v>5386.3021479269446</v>
      </c>
      <c r="AE264" s="124">
        <f t="shared" si="18"/>
        <v>5372.271814795834</v>
      </c>
      <c r="AF264" s="124">
        <f t="shared" si="18"/>
        <v>5358.2414816647242</v>
      </c>
      <c r="AG264" s="124">
        <f t="shared" si="18"/>
        <v>5344.2111485336136</v>
      </c>
      <c r="AH264" s="124">
        <f t="shared" si="18"/>
        <v>5330.180815402503</v>
      </c>
      <c r="AI264" s="124">
        <f t="shared" si="18"/>
        <v>5316.1504822713923</v>
      </c>
      <c r="AJ264" s="124">
        <f t="shared" si="18"/>
        <v>5302.1201491402826</v>
      </c>
      <c r="AK264" s="124">
        <f t="shared" si="18"/>
        <v>5288.089816009172</v>
      </c>
      <c r="AL264" s="124">
        <f t="shared" si="18"/>
        <v>5274.0594828780577</v>
      </c>
      <c r="AM264" s="124">
        <f t="shared" si="18"/>
        <v>5258.1121484043888</v>
      </c>
      <c r="AN264" s="124">
        <f t="shared" si="18"/>
        <v>5242.164813930719</v>
      </c>
      <c r="AO264" s="124">
        <f t="shared" si="18"/>
        <v>5226.2174794570492</v>
      </c>
      <c r="AP264" s="124">
        <f t="shared" si="18"/>
        <v>5210.2701449833803</v>
      </c>
      <c r="AQ264" s="124">
        <f t="shared" si="18"/>
        <v>5194.3228105097105</v>
      </c>
      <c r="AR264" s="124">
        <f t="shared" si="18"/>
        <v>5178.3754760360416</v>
      </c>
      <c r="AS264" s="124">
        <f t="shared" si="18"/>
        <v>5162.4281415623727</v>
      </c>
      <c r="AT264" s="124">
        <f t="shared" si="18"/>
        <v>5146.4808070887038</v>
      </c>
      <c r="AU264" s="124">
        <f t="shared" si="18"/>
        <v>5130.533472615034</v>
      </c>
      <c r="AV264" s="613">
        <f t="shared" si="18"/>
        <v>5114.5861381413615</v>
      </c>
    </row>
    <row r="265" spans="7:48" ht="14.1" customHeight="1" thickBot="1">
      <c r="G265" s="19"/>
      <c r="H265" s="738"/>
      <c r="J265" s="736"/>
      <c r="K265" s="63" t="s">
        <v>114</v>
      </c>
      <c r="L265" s="125">
        <f t="shared" si="15"/>
        <v>7378.3023860893836</v>
      </c>
      <c r="M265" s="125">
        <f t="shared" si="18"/>
        <v>7520.51063761768</v>
      </c>
      <c r="N265" s="125">
        <f t="shared" si="18"/>
        <v>7662.4118226906721</v>
      </c>
      <c r="O265" s="125">
        <f t="shared" si="18"/>
        <v>7521.3095644986224</v>
      </c>
      <c r="P265" s="125">
        <f t="shared" si="18"/>
        <v>7380.2073063065718</v>
      </c>
      <c r="Q265" s="125">
        <f t="shared" si="18"/>
        <v>7239.1050481145221</v>
      </c>
      <c r="R265" s="125">
        <f t="shared" si="18"/>
        <v>7098.0027899224706</v>
      </c>
      <c r="S265" s="125">
        <f t="shared" si="18"/>
        <v>6934.3155700595098</v>
      </c>
      <c r="T265" s="125">
        <f t="shared" si="18"/>
        <v>6770.628350196549</v>
      </c>
      <c r="U265" s="125">
        <f t="shared" si="18"/>
        <v>6606.9411303335901</v>
      </c>
      <c r="V265" s="125">
        <f t="shared" si="18"/>
        <v>6606.9411303335901</v>
      </c>
      <c r="W265" s="125">
        <f t="shared" si="18"/>
        <v>6606.9411303335901</v>
      </c>
      <c r="X265" s="125">
        <f t="shared" si="18"/>
        <v>6606.9411303335901</v>
      </c>
      <c r="Y265" s="125">
        <f t="shared" si="18"/>
        <v>6606.9411303335901</v>
      </c>
      <c r="Z265" s="125">
        <f t="shared" si="18"/>
        <v>6606.9411303335901</v>
      </c>
      <c r="AA265" s="125">
        <f t="shared" si="18"/>
        <v>6606.9411303335901</v>
      </c>
      <c r="AB265" s="125">
        <f t="shared" si="18"/>
        <v>6606.9411303335901</v>
      </c>
      <c r="AC265" s="125">
        <f t="shared" si="18"/>
        <v>6606.9411303335901</v>
      </c>
      <c r="AD265" s="125">
        <f t="shared" si="18"/>
        <v>6606.9411303335901</v>
      </c>
      <c r="AE265" s="125">
        <f t="shared" si="18"/>
        <v>6606.9411303335901</v>
      </c>
      <c r="AF265" s="125">
        <f t="shared" si="18"/>
        <v>6606.9411303335901</v>
      </c>
      <c r="AG265" s="125">
        <f t="shared" si="18"/>
        <v>6606.9411303335901</v>
      </c>
      <c r="AH265" s="125">
        <f t="shared" si="18"/>
        <v>6606.9411303335901</v>
      </c>
      <c r="AI265" s="125">
        <f t="shared" si="18"/>
        <v>6606.9411303335901</v>
      </c>
      <c r="AJ265" s="125">
        <f t="shared" si="18"/>
        <v>6606.9411303335901</v>
      </c>
      <c r="AK265" s="125">
        <f t="shared" si="18"/>
        <v>6606.9411303335901</v>
      </c>
      <c r="AL265" s="125">
        <f t="shared" si="18"/>
        <v>6606.9411303335901</v>
      </c>
      <c r="AM265" s="125">
        <f t="shared" si="18"/>
        <v>6606.9411303335901</v>
      </c>
      <c r="AN265" s="125">
        <f t="shared" si="18"/>
        <v>6606.9411303335901</v>
      </c>
      <c r="AO265" s="125">
        <f t="shared" si="18"/>
        <v>6606.9411303335901</v>
      </c>
      <c r="AP265" s="125">
        <f t="shared" si="18"/>
        <v>6606.9411303335901</v>
      </c>
      <c r="AQ265" s="125">
        <f t="shared" si="18"/>
        <v>6606.9411303335901</v>
      </c>
      <c r="AR265" s="125">
        <f t="shared" si="18"/>
        <v>6606.9411303335901</v>
      </c>
      <c r="AS265" s="125">
        <f t="shared" si="18"/>
        <v>6606.9411303335901</v>
      </c>
      <c r="AT265" s="125">
        <f t="shared" si="18"/>
        <v>6606.9411303335901</v>
      </c>
      <c r="AU265" s="125">
        <f t="shared" si="18"/>
        <v>6606.9411303335901</v>
      </c>
      <c r="AV265" s="614">
        <f t="shared" si="18"/>
        <v>6606.9411303335901</v>
      </c>
    </row>
    <row r="266" spans="7:48" ht="14.1" customHeight="1" thickTop="1">
      <c r="G266" s="19"/>
      <c r="H266" s="738"/>
      <c r="J266" s="736"/>
      <c r="K266" s="62" t="s">
        <v>115</v>
      </c>
      <c r="L266" s="126">
        <f t="shared" si="15"/>
        <v>7378.3023860894591</v>
      </c>
      <c r="M266" s="126">
        <f t="shared" si="18"/>
        <v>6957.6994586113615</v>
      </c>
      <c r="N266" s="126">
        <f t="shared" si="18"/>
        <v>6536.7894646780351</v>
      </c>
      <c r="O266" s="126">
        <f t="shared" si="18"/>
        <v>6343.8723841252613</v>
      </c>
      <c r="P266" s="126">
        <f t="shared" si="18"/>
        <v>6150.9553035724875</v>
      </c>
      <c r="Q266" s="126">
        <f t="shared" si="18"/>
        <v>5958.0382230197129</v>
      </c>
      <c r="R266" s="126">
        <f t="shared" si="18"/>
        <v>5765.1211424669382</v>
      </c>
      <c r="S266" s="126">
        <f t="shared" si="18"/>
        <v>5531.2822569484242</v>
      </c>
      <c r="T266" s="126">
        <f t="shared" si="18"/>
        <v>5297.4433714299103</v>
      </c>
      <c r="U266" s="126">
        <f t="shared" si="18"/>
        <v>5063.6044859113954</v>
      </c>
      <c r="V266" s="126">
        <f t="shared" si="18"/>
        <v>4993.4528202558404</v>
      </c>
      <c r="W266" s="126">
        <f t="shared" si="18"/>
        <v>4923.3011546002863</v>
      </c>
      <c r="X266" s="126">
        <f t="shared" si="18"/>
        <v>4853.1494889447313</v>
      </c>
      <c r="Y266" s="126">
        <f t="shared" si="18"/>
        <v>4782.9978232891763</v>
      </c>
      <c r="Z266" s="126">
        <f t="shared" si="18"/>
        <v>4712.8461576336231</v>
      </c>
      <c r="AA266" s="126">
        <f t="shared" si="18"/>
        <v>4642.6944919780681</v>
      </c>
      <c r="AB266" s="126">
        <f t="shared" si="18"/>
        <v>4572.542826322514</v>
      </c>
      <c r="AC266" s="126">
        <f t="shared" si="18"/>
        <v>4537.4669934947369</v>
      </c>
      <c r="AD266" s="126">
        <f t="shared" si="18"/>
        <v>4502.3911606669599</v>
      </c>
      <c r="AE266" s="126">
        <f t="shared" si="18"/>
        <v>4467.3153278391819</v>
      </c>
      <c r="AF266" s="126">
        <f t="shared" si="18"/>
        <v>4432.2394950114049</v>
      </c>
      <c r="AG266" s="126">
        <f t="shared" si="18"/>
        <v>4397.1636621836278</v>
      </c>
      <c r="AH266" s="126">
        <f t="shared" si="18"/>
        <v>4362.0878293558499</v>
      </c>
      <c r="AI266" s="126">
        <f t="shared" si="18"/>
        <v>4327.0119965280737</v>
      </c>
      <c r="AJ266" s="126">
        <f t="shared" si="18"/>
        <v>4291.9361637002958</v>
      </c>
      <c r="AK266" s="126">
        <f t="shared" si="18"/>
        <v>4256.8603308725187</v>
      </c>
      <c r="AL266" s="126">
        <f t="shared" si="18"/>
        <v>4221.7844980447426</v>
      </c>
      <c r="AM266" s="126">
        <f t="shared" si="18"/>
        <v>4190.2162484997425</v>
      </c>
      <c r="AN266" s="126">
        <f t="shared" si="18"/>
        <v>4158.6479989547433</v>
      </c>
      <c r="AO266" s="126">
        <f t="shared" si="18"/>
        <v>4127.0797494097433</v>
      </c>
      <c r="AP266" s="126">
        <f t="shared" si="18"/>
        <v>4095.5114998647441</v>
      </c>
      <c r="AQ266" s="126">
        <f t="shared" si="18"/>
        <v>4063.9432503197445</v>
      </c>
      <c r="AR266" s="126">
        <f t="shared" si="18"/>
        <v>4032.3750007747444</v>
      </c>
      <c r="AS266" s="126">
        <f t="shared" si="18"/>
        <v>4000.8067512297448</v>
      </c>
      <c r="AT266" s="126">
        <f t="shared" si="18"/>
        <v>3969.2385016847452</v>
      </c>
      <c r="AU266" s="126">
        <f t="shared" si="18"/>
        <v>3937.6702521397456</v>
      </c>
      <c r="AV266" s="615">
        <f t="shared" si="18"/>
        <v>3906.1020025947478</v>
      </c>
    </row>
    <row r="267" spans="7:48" ht="14.1" customHeight="1">
      <c r="G267" s="19"/>
      <c r="H267" s="738"/>
      <c r="J267" s="736"/>
      <c r="K267" s="3" t="s">
        <v>116</v>
      </c>
      <c r="L267" s="124">
        <f t="shared" si="15"/>
        <v>7378.3023860894591</v>
      </c>
      <c r="M267" s="124">
        <f t="shared" si="18"/>
        <v>7228.6229463245963</v>
      </c>
      <c r="N267" s="124">
        <f t="shared" si="18"/>
        <v>7078.636440104503</v>
      </c>
      <c r="O267" s="124">
        <f t="shared" si="18"/>
        <v>6890.56094700622</v>
      </c>
      <c r="P267" s="124">
        <f t="shared" si="18"/>
        <v>6702.4854539079379</v>
      </c>
      <c r="Q267" s="124">
        <f t="shared" si="18"/>
        <v>6514.4099608096549</v>
      </c>
      <c r="R267" s="124">
        <f t="shared" si="18"/>
        <v>6326.3344677113728</v>
      </c>
      <c r="S267" s="124">
        <f t="shared" si="18"/>
        <v>6092.4955821928579</v>
      </c>
      <c r="T267" s="124">
        <f t="shared" si="18"/>
        <v>5858.6566966743439</v>
      </c>
      <c r="U267" s="124">
        <f t="shared" si="18"/>
        <v>5624.8178111558291</v>
      </c>
      <c r="V267" s="124">
        <f t="shared" si="18"/>
        <v>5594.7528115891637</v>
      </c>
      <c r="W267" s="124">
        <f t="shared" si="18"/>
        <v>5564.6878120224983</v>
      </c>
      <c r="X267" s="124">
        <f t="shared" si="18"/>
        <v>5534.622812455832</v>
      </c>
      <c r="Y267" s="124">
        <f t="shared" si="18"/>
        <v>5504.5578128891657</v>
      </c>
      <c r="Z267" s="124">
        <f t="shared" si="18"/>
        <v>5474.4928133225003</v>
      </c>
      <c r="AA267" s="124">
        <f t="shared" si="18"/>
        <v>5444.427813755834</v>
      </c>
      <c r="AB267" s="124">
        <f t="shared" si="18"/>
        <v>5414.362814189165</v>
      </c>
      <c r="AC267" s="124">
        <f t="shared" si="18"/>
        <v>5400.3324810580552</v>
      </c>
      <c r="AD267" s="124">
        <f t="shared" si="18"/>
        <v>5386.3021479269446</v>
      </c>
      <c r="AE267" s="124">
        <f t="shared" si="18"/>
        <v>5372.271814795834</v>
      </c>
      <c r="AF267" s="124">
        <f t="shared" si="18"/>
        <v>5358.2414816647242</v>
      </c>
      <c r="AG267" s="124">
        <f t="shared" si="18"/>
        <v>5344.2111485336136</v>
      </c>
      <c r="AH267" s="124">
        <f t="shared" si="18"/>
        <v>5330.180815402503</v>
      </c>
      <c r="AI267" s="124">
        <f t="shared" si="18"/>
        <v>5316.1504822713923</v>
      </c>
      <c r="AJ267" s="124">
        <f t="shared" si="18"/>
        <v>5302.1201491402826</v>
      </c>
      <c r="AK267" s="124">
        <f t="shared" si="18"/>
        <v>5288.089816009172</v>
      </c>
      <c r="AL267" s="124">
        <f t="shared" si="18"/>
        <v>5274.0594828780577</v>
      </c>
      <c r="AM267" s="124">
        <f t="shared" si="18"/>
        <v>5258.1121484043888</v>
      </c>
      <c r="AN267" s="124">
        <f t="shared" ref="M267:AV268" si="19" xml:space="preserve"> $S$42*(AN329 + AN457)</f>
        <v>5242.164813930719</v>
      </c>
      <c r="AO267" s="124">
        <f t="shared" si="19"/>
        <v>5226.2174794570492</v>
      </c>
      <c r="AP267" s="124">
        <f t="shared" si="19"/>
        <v>5210.2701449833803</v>
      </c>
      <c r="AQ267" s="124">
        <f t="shared" si="19"/>
        <v>5194.3228105097105</v>
      </c>
      <c r="AR267" s="124">
        <f t="shared" si="19"/>
        <v>5178.3754760360416</v>
      </c>
      <c r="AS267" s="124">
        <f t="shared" si="19"/>
        <v>5162.4281415623727</v>
      </c>
      <c r="AT267" s="124">
        <f t="shared" si="19"/>
        <v>5146.4808070887038</v>
      </c>
      <c r="AU267" s="124">
        <f t="shared" si="19"/>
        <v>5130.533472615034</v>
      </c>
      <c r="AV267" s="613">
        <f t="shared" si="19"/>
        <v>5114.5861381413615</v>
      </c>
    </row>
    <row r="268" spans="7:48" ht="14.1" customHeight="1">
      <c r="G268" s="19"/>
      <c r="H268" s="738"/>
      <c r="J268" s="737"/>
      <c r="K268" s="63" t="s">
        <v>117</v>
      </c>
      <c r="L268" s="129">
        <f t="shared" si="15"/>
        <v>7378.3023860894591</v>
      </c>
      <c r="M268" s="129">
        <f t="shared" si="19"/>
        <v>7520.51063761768</v>
      </c>
      <c r="N268" s="129">
        <f t="shared" si="19"/>
        <v>7662.4118226906721</v>
      </c>
      <c r="O268" s="129">
        <f t="shared" si="19"/>
        <v>7521.3095644986224</v>
      </c>
      <c r="P268" s="129">
        <f t="shared" si="19"/>
        <v>7380.2073063065718</v>
      </c>
      <c r="Q268" s="129">
        <f t="shared" si="19"/>
        <v>7239.1050481145221</v>
      </c>
      <c r="R268" s="129">
        <f t="shared" si="19"/>
        <v>7098.0027899224706</v>
      </c>
      <c r="S268" s="129">
        <f t="shared" si="19"/>
        <v>6934.3155700595098</v>
      </c>
      <c r="T268" s="129">
        <f t="shared" si="19"/>
        <v>6770.628350196549</v>
      </c>
      <c r="U268" s="129">
        <f t="shared" si="19"/>
        <v>6606.9411303335901</v>
      </c>
      <c r="V268" s="129">
        <f t="shared" si="19"/>
        <v>6606.9411303335901</v>
      </c>
      <c r="W268" s="129">
        <f t="shared" si="19"/>
        <v>6606.9411303335901</v>
      </c>
      <c r="X268" s="129">
        <f t="shared" si="19"/>
        <v>6606.9411303335901</v>
      </c>
      <c r="Y268" s="129">
        <f t="shared" si="19"/>
        <v>6606.9411303335901</v>
      </c>
      <c r="Z268" s="129">
        <f t="shared" si="19"/>
        <v>6606.9411303335901</v>
      </c>
      <c r="AA268" s="129">
        <f t="shared" si="19"/>
        <v>6606.9411303335901</v>
      </c>
      <c r="AB268" s="129">
        <f t="shared" si="19"/>
        <v>6606.9411303335901</v>
      </c>
      <c r="AC268" s="129">
        <f t="shared" si="19"/>
        <v>6606.9411303335901</v>
      </c>
      <c r="AD268" s="129">
        <f t="shared" si="19"/>
        <v>6606.9411303335901</v>
      </c>
      <c r="AE268" s="129">
        <f t="shared" si="19"/>
        <v>6606.9411303335901</v>
      </c>
      <c r="AF268" s="129">
        <f t="shared" si="19"/>
        <v>6606.9411303335901</v>
      </c>
      <c r="AG268" s="129">
        <f t="shared" si="19"/>
        <v>6606.9411303335901</v>
      </c>
      <c r="AH268" s="129">
        <f t="shared" si="19"/>
        <v>6606.9411303335901</v>
      </c>
      <c r="AI268" s="129">
        <f t="shared" si="19"/>
        <v>6606.9411303335901</v>
      </c>
      <c r="AJ268" s="129">
        <f t="shared" si="19"/>
        <v>6606.9411303335901</v>
      </c>
      <c r="AK268" s="129">
        <f t="shared" si="19"/>
        <v>6606.9411303335901</v>
      </c>
      <c r="AL268" s="129">
        <f t="shared" si="19"/>
        <v>6606.9411303335901</v>
      </c>
      <c r="AM268" s="129">
        <f t="shared" si="19"/>
        <v>6606.9411303335901</v>
      </c>
      <c r="AN268" s="129">
        <f t="shared" si="19"/>
        <v>6606.9411303335901</v>
      </c>
      <c r="AO268" s="129">
        <f t="shared" si="19"/>
        <v>6606.9411303335901</v>
      </c>
      <c r="AP268" s="129">
        <f t="shared" si="19"/>
        <v>6606.9411303335901</v>
      </c>
      <c r="AQ268" s="129">
        <f t="shared" si="19"/>
        <v>6606.9411303335901</v>
      </c>
      <c r="AR268" s="129">
        <f t="shared" si="19"/>
        <v>6606.9411303335901</v>
      </c>
      <c r="AS268" s="129">
        <f t="shared" si="19"/>
        <v>6606.9411303335901</v>
      </c>
      <c r="AT268" s="129">
        <f t="shared" si="19"/>
        <v>6606.9411303335901</v>
      </c>
      <c r="AU268" s="129">
        <f t="shared" si="19"/>
        <v>6606.9411303335901</v>
      </c>
      <c r="AV268" s="618">
        <f t="shared" si="19"/>
        <v>6606.9411303335901</v>
      </c>
    </row>
    <row r="269" spans="7:48" ht="14.1" customHeight="1">
      <c r="G269" s="19"/>
      <c r="H269" s="738"/>
      <c r="AV269" s="20"/>
    </row>
    <row r="270" spans="7:48" ht="14.1" customHeight="1">
      <c r="G270" s="19"/>
      <c r="H270" s="738"/>
      <c r="J270" s="735" t="s">
        <v>24</v>
      </c>
      <c r="K270" s="62" t="s">
        <v>44</v>
      </c>
      <c r="L270" s="123">
        <f>(L301+L429)*($S$42-1)</f>
        <v>215.89233028703288</v>
      </c>
      <c r="M270" s="123">
        <f t="shared" ref="M270:AV277" si="20">(M301+M429)*($S$42-1)</f>
        <v>203.7661581257486</v>
      </c>
      <c r="N270" s="123">
        <f t="shared" si="20"/>
        <v>191.62848769004378</v>
      </c>
      <c r="O270" s="123">
        <f t="shared" si="20"/>
        <v>186.06538874034575</v>
      </c>
      <c r="P270" s="123">
        <f t="shared" si="20"/>
        <v>180.50228979064769</v>
      </c>
      <c r="Q270" s="123">
        <f t="shared" si="20"/>
        <v>174.93919084094966</v>
      </c>
      <c r="R270" s="123">
        <f t="shared" si="20"/>
        <v>169.3760918912516</v>
      </c>
      <c r="S270" s="123">
        <f t="shared" si="20"/>
        <v>162.63294164919336</v>
      </c>
      <c r="T270" s="123">
        <f t="shared" si="20"/>
        <v>155.88979140713508</v>
      </c>
      <c r="U270" s="123">
        <f t="shared" si="20"/>
        <v>149.14664116507686</v>
      </c>
      <c r="V270" s="123">
        <f t="shared" si="20"/>
        <v>147.1236960924594</v>
      </c>
      <c r="W270" s="123">
        <f t="shared" si="20"/>
        <v>145.10075101984194</v>
      </c>
      <c r="X270" s="123">
        <f t="shared" si="20"/>
        <v>143.07780594722445</v>
      </c>
      <c r="Y270" s="123">
        <f t="shared" si="20"/>
        <v>141.05486087460699</v>
      </c>
      <c r="Z270" s="123">
        <f t="shared" si="20"/>
        <v>139.03191580198953</v>
      </c>
      <c r="AA270" s="123">
        <f t="shared" si="20"/>
        <v>137.00897072937204</v>
      </c>
      <c r="AB270" s="123">
        <f t="shared" si="20"/>
        <v>134.98602565675458</v>
      </c>
      <c r="AC270" s="123">
        <f t="shared" si="20"/>
        <v>133.97455312044585</v>
      </c>
      <c r="AD270" s="123">
        <f t="shared" si="20"/>
        <v>132.96308058413709</v>
      </c>
      <c r="AE270" s="123">
        <f t="shared" si="20"/>
        <v>131.95160804782836</v>
      </c>
      <c r="AF270" s="123">
        <f t="shared" si="20"/>
        <v>130.94013551151963</v>
      </c>
      <c r="AG270" s="123">
        <f t="shared" si="20"/>
        <v>129.9286629752109</v>
      </c>
      <c r="AH270" s="123">
        <f t="shared" si="20"/>
        <v>128.91719043890217</v>
      </c>
      <c r="AI270" s="123">
        <f t="shared" si="20"/>
        <v>127.90571790259342</v>
      </c>
      <c r="AJ270" s="123">
        <f t="shared" si="20"/>
        <v>126.89424536628469</v>
      </c>
      <c r="AK270" s="123">
        <f t="shared" si="20"/>
        <v>125.88277282997595</v>
      </c>
      <c r="AL270" s="123">
        <f t="shared" si="20"/>
        <v>124.87130029366723</v>
      </c>
      <c r="AM270" s="123">
        <f t="shared" si="20"/>
        <v>123.96097501098936</v>
      </c>
      <c r="AN270" s="123">
        <f t="shared" si="20"/>
        <v>123.05064972831151</v>
      </c>
      <c r="AO270" s="123">
        <f t="shared" si="20"/>
        <v>122.14032444563364</v>
      </c>
      <c r="AP270" s="123">
        <f t="shared" si="20"/>
        <v>121.22999916295578</v>
      </c>
      <c r="AQ270" s="123">
        <f t="shared" si="20"/>
        <v>120.3196738802779</v>
      </c>
      <c r="AR270" s="123">
        <f t="shared" si="20"/>
        <v>119.40934859760006</v>
      </c>
      <c r="AS270" s="123">
        <f t="shared" si="20"/>
        <v>118.4990233149222</v>
      </c>
      <c r="AT270" s="123">
        <f t="shared" si="20"/>
        <v>117.58869803224432</v>
      </c>
      <c r="AU270" s="123">
        <f t="shared" si="20"/>
        <v>116.67837274956648</v>
      </c>
      <c r="AV270" s="612">
        <f t="shared" si="20"/>
        <v>115.76804746688858</v>
      </c>
    </row>
    <row r="271" spans="7:48" ht="14.1" customHeight="1">
      <c r="G271" s="19"/>
      <c r="H271" s="738"/>
      <c r="J271" s="736"/>
      <c r="K271" s="3" t="s">
        <v>45</v>
      </c>
      <c r="L271" s="124">
        <f t="shared" ref="L271:AA299" si="21">(L302+L430)*($S$42-1)</f>
        <v>215.89233028703288</v>
      </c>
      <c r="M271" s="124">
        <f t="shared" si="21"/>
        <v>211.49915801472713</v>
      </c>
      <c r="N271" s="124">
        <f t="shared" si="21"/>
        <v>207.09448746800086</v>
      </c>
      <c r="O271" s="124">
        <f t="shared" si="21"/>
        <v>201.71077871904851</v>
      </c>
      <c r="P271" s="124">
        <f t="shared" si="21"/>
        <v>196.32706997009615</v>
      </c>
      <c r="Q271" s="124">
        <f t="shared" si="21"/>
        <v>190.94336122114382</v>
      </c>
      <c r="R271" s="124">
        <f t="shared" si="21"/>
        <v>185.55965247219137</v>
      </c>
      <c r="S271" s="124">
        <f t="shared" si="21"/>
        <v>178.81650223013312</v>
      </c>
      <c r="T271" s="124">
        <f t="shared" si="21"/>
        <v>172.0733519880749</v>
      </c>
      <c r="U271" s="124">
        <f t="shared" si="21"/>
        <v>165.33020174601666</v>
      </c>
      <c r="V271" s="124">
        <f t="shared" si="21"/>
        <v>164.46322528632342</v>
      </c>
      <c r="W271" s="124">
        <f t="shared" si="21"/>
        <v>163.59624882663022</v>
      </c>
      <c r="X271" s="124">
        <f t="shared" si="21"/>
        <v>162.72927236693704</v>
      </c>
      <c r="Y271" s="124">
        <f t="shared" si="21"/>
        <v>161.86229590724381</v>
      </c>
      <c r="Z271" s="124">
        <f t="shared" si="21"/>
        <v>160.99531944755063</v>
      </c>
      <c r="AA271" s="124">
        <f t="shared" si="21"/>
        <v>160.12834298785739</v>
      </c>
      <c r="AB271" s="124">
        <f t="shared" si="20"/>
        <v>159.26136652816422</v>
      </c>
      <c r="AC271" s="124">
        <f t="shared" si="20"/>
        <v>158.85677751364074</v>
      </c>
      <c r="AD271" s="124">
        <f t="shared" si="20"/>
        <v>158.45218849911723</v>
      </c>
      <c r="AE271" s="124">
        <f t="shared" si="20"/>
        <v>158.04759948459375</v>
      </c>
      <c r="AF271" s="124">
        <f t="shared" si="20"/>
        <v>157.64301047007024</v>
      </c>
      <c r="AG271" s="124">
        <f t="shared" si="20"/>
        <v>157.23842145554676</v>
      </c>
      <c r="AH271" s="124">
        <f t="shared" si="20"/>
        <v>156.83383244102328</v>
      </c>
      <c r="AI271" s="124">
        <f t="shared" si="20"/>
        <v>156.42924342649977</v>
      </c>
      <c r="AJ271" s="124">
        <f t="shared" si="20"/>
        <v>156.02465441197629</v>
      </c>
      <c r="AK271" s="124">
        <f t="shared" si="20"/>
        <v>155.62006539745278</v>
      </c>
      <c r="AL271" s="124">
        <f t="shared" si="20"/>
        <v>155.21547638292927</v>
      </c>
      <c r="AM271" s="124">
        <f t="shared" si="20"/>
        <v>154.75560730650147</v>
      </c>
      <c r="AN271" s="124">
        <f t="shared" si="20"/>
        <v>154.29573823007365</v>
      </c>
      <c r="AO271" s="124">
        <f t="shared" si="20"/>
        <v>153.83586915364583</v>
      </c>
      <c r="AP271" s="124">
        <f t="shared" si="20"/>
        <v>153.37600007721804</v>
      </c>
      <c r="AQ271" s="124">
        <f t="shared" si="20"/>
        <v>152.91613100079022</v>
      </c>
      <c r="AR271" s="124">
        <f t="shared" si="20"/>
        <v>152.45626192436242</v>
      </c>
      <c r="AS271" s="124">
        <f t="shared" si="20"/>
        <v>151.9963928479346</v>
      </c>
      <c r="AT271" s="124">
        <f t="shared" si="20"/>
        <v>151.53652377150681</v>
      </c>
      <c r="AU271" s="124">
        <f t="shared" si="20"/>
        <v>151.07665469507901</v>
      </c>
      <c r="AV271" s="613">
        <f t="shared" si="20"/>
        <v>150.61678561865111</v>
      </c>
    </row>
    <row r="272" spans="7:48" ht="14.1" customHeight="1" thickBot="1">
      <c r="G272" s="19"/>
      <c r="H272" s="738"/>
      <c r="J272" s="736"/>
      <c r="K272" s="63" t="s">
        <v>46</v>
      </c>
      <c r="L272" s="125">
        <f t="shared" si="21"/>
        <v>215.89233028703288</v>
      </c>
      <c r="M272" s="125">
        <f t="shared" si="20"/>
        <v>220.08557134349766</v>
      </c>
      <c r="N272" s="125">
        <f t="shared" si="20"/>
        <v>224.26731412554182</v>
      </c>
      <c r="O272" s="125">
        <f t="shared" si="20"/>
        <v>220.15349766190226</v>
      </c>
      <c r="P272" s="125">
        <f t="shared" si="20"/>
        <v>216.03968119826268</v>
      </c>
      <c r="Q272" s="125">
        <f t="shared" si="20"/>
        <v>211.9258647346231</v>
      </c>
      <c r="R272" s="125">
        <f t="shared" si="20"/>
        <v>207.81204827098355</v>
      </c>
      <c r="S272" s="125">
        <f t="shared" si="20"/>
        <v>203.09184310154282</v>
      </c>
      <c r="T272" s="125">
        <f t="shared" si="20"/>
        <v>198.37163793210206</v>
      </c>
      <c r="U272" s="125">
        <f t="shared" si="20"/>
        <v>193.65143276266124</v>
      </c>
      <c r="V272" s="125">
        <f t="shared" si="20"/>
        <v>193.65143276266124</v>
      </c>
      <c r="W272" s="125">
        <f t="shared" si="20"/>
        <v>193.65143276266124</v>
      </c>
      <c r="X272" s="125">
        <f t="shared" si="20"/>
        <v>193.65143276266124</v>
      </c>
      <c r="Y272" s="125">
        <f t="shared" si="20"/>
        <v>193.65143276266124</v>
      </c>
      <c r="Z272" s="125">
        <f t="shared" si="20"/>
        <v>193.65143276266124</v>
      </c>
      <c r="AA272" s="125">
        <f t="shared" si="20"/>
        <v>193.65143276266124</v>
      </c>
      <c r="AB272" s="125">
        <f t="shared" si="20"/>
        <v>193.65143276266124</v>
      </c>
      <c r="AC272" s="125">
        <f t="shared" si="20"/>
        <v>193.65143276266124</v>
      </c>
      <c r="AD272" s="125">
        <f t="shared" si="20"/>
        <v>193.65143276266124</v>
      </c>
      <c r="AE272" s="125">
        <f t="shared" si="20"/>
        <v>193.65143276266124</v>
      </c>
      <c r="AF272" s="125">
        <f t="shared" si="20"/>
        <v>193.65143276266124</v>
      </c>
      <c r="AG272" s="125">
        <f t="shared" si="20"/>
        <v>193.65143276266124</v>
      </c>
      <c r="AH272" s="125">
        <f t="shared" si="20"/>
        <v>193.65143276266124</v>
      </c>
      <c r="AI272" s="125">
        <f t="shared" si="20"/>
        <v>193.65143276266124</v>
      </c>
      <c r="AJ272" s="125">
        <f t="shared" si="20"/>
        <v>193.65143276266124</v>
      </c>
      <c r="AK272" s="125">
        <f t="shared" si="20"/>
        <v>193.65143276266124</v>
      </c>
      <c r="AL272" s="125">
        <f t="shared" si="20"/>
        <v>193.65143276266124</v>
      </c>
      <c r="AM272" s="125">
        <f t="shared" si="20"/>
        <v>193.65143276266124</v>
      </c>
      <c r="AN272" s="125">
        <f t="shared" si="20"/>
        <v>193.65143276266124</v>
      </c>
      <c r="AO272" s="125">
        <f t="shared" si="20"/>
        <v>193.65143276266124</v>
      </c>
      <c r="AP272" s="125">
        <f t="shared" si="20"/>
        <v>193.65143276266124</v>
      </c>
      <c r="AQ272" s="125">
        <f t="shared" si="20"/>
        <v>193.65143276266124</v>
      </c>
      <c r="AR272" s="125">
        <f t="shared" si="20"/>
        <v>193.65143276266124</v>
      </c>
      <c r="AS272" s="125">
        <f t="shared" si="20"/>
        <v>193.65143276266124</v>
      </c>
      <c r="AT272" s="125">
        <f t="shared" si="20"/>
        <v>193.65143276266124</v>
      </c>
      <c r="AU272" s="125">
        <f t="shared" si="20"/>
        <v>193.65143276266124</v>
      </c>
      <c r="AV272" s="614">
        <f t="shared" si="20"/>
        <v>193.65143276266124</v>
      </c>
    </row>
    <row r="273" spans="7:48" ht="14.1" customHeight="1" thickTop="1">
      <c r="G273" s="19"/>
      <c r="H273" s="738"/>
      <c r="J273" s="736"/>
      <c r="K273" s="62" t="s">
        <v>47</v>
      </c>
      <c r="L273" s="126">
        <f t="shared" si="21"/>
        <v>215.89233028703075</v>
      </c>
      <c r="M273" s="126">
        <f t="shared" si="20"/>
        <v>203.7661581257486</v>
      </c>
      <c r="N273" s="126">
        <f t="shared" si="20"/>
        <v>191.62848769004378</v>
      </c>
      <c r="O273" s="126">
        <f t="shared" si="20"/>
        <v>186.06538874034575</v>
      </c>
      <c r="P273" s="126">
        <f t="shared" si="20"/>
        <v>180.50228979064769</v>
      </c>
      <c r="Q273" s="126">
        <f t="shared" si="20"/>
        <v>174.93919084094966</v>
      </c>
      <c r="R273" s="126">
        <f t="shared" si="20"/>
        <v>169.3760918912516</v>
      </c>
      <c r="S273" s="126">
        <f t="shared" si="20"/>
        <v>162.63294164919336</v>
      </c>
      <c r="T273" s="126">
        <f t="shared" si="20"/>
        <v>155.88979140713508</v>
      </c>
      <c r="U273" s="126">
        <f t="shared" si="20"/>
        <v>149.14664116507686</v>
      </c>
      <c r="V273" s="126">
        <f t="shared" si="20"/>
        <v>147.1236960924594</v>
      </c>
      <c r="W273" s="126">
        <f t="shared" si="20"/>
        <v>145.10075101984194</v>
      </c>
      <c r="X273" s="126">
        <f t="shared" si="20"/>
        <v>143.07780594722445</v>
      </c>
      <c r="Y273" s="126">
        <f t="shared" si="20"/>
        <v>141.05486087460699</v>
      </c>
      <c r="Z273" s="126">
        <f t="shared" si="20"/>
        <v>139.03191580198953</v>
      </c>
      <c r="AA273" s="126">
        <f t="shared" si="20"/>
        <v>137.00897072937204</v>
      </c>
      <c r="AB273" s="126">
        <f t="shared" si="20"/>
        <v>134.98602565675458</v>
      </c>
      <c r="AC273" s="126">
        <f t="shared" si="20"/>
        <v>133.97455312044585</v>
      </c>
      <c r="AD273" s="126">
        <f t="shared" si="20"/>
        <v>132.96308058413709</v>
      </c>
      <c r="AE273" s="126">
        <f t="shared" si="20"/>
        <v>131.95160804782836</v>
      </c>
      <c r="AF273" s="126">
        <f t="shared" si="20"/>
        <v>130.94013551151963</v>
      </c>
      <c r="AG273" s="126">
        <f t="shared" si="20"/>
        <v>129.9286629752109</v>
      </c>
      <c r="AH273" s="126">
        <f t="shared" si="20"/>
        <v>128.91719043890217</v>
      </c>
      <c r="AI273" s="126">
        <f t="shared" si="20"/>
        <v>127.90571790259342</v>
      </c>
      <c r="AJ273" s="126">
        <f t="shared" si="20"/>
        <v>126.89424536628469</v>
      </c>
      <c r="AK273" s="126">
        <f t="shared" si="20"/>
        <v>125.88277282997595</v>
      </c>
      <c r="AL273" s="126">
        <f t="shared" si="20"/>
        <v>124.87130029366723</v>
      </c>
      <c r="AM273" s="126">
        <f t="shared" si="20"/>
        <v>123.96097501098936</v>
      </c>
      <c r="AN273" s="126">
        <f t="shared" si="20"/>
        <v>123.05064972831151</v>
      </c>
      <c r="AO273" s="126">
        <f t="shared" si="20"/>
        <v>122.14032444563364</v>
      </c>
      <c r="AP273" s="126">
        <f t="shared" si="20"/>
        <v>121.22999916295578</v>
      </c>
      <c r="AQ273" s="126">
        <f t="shared" si="20"/>
        <v>120.3196738802779</v>
      </c>
      <c r="AR273" s="126">
        <f t="shared" si="20"/>
        <v>119.40934859760006</v>
      </c>
      <c r="AS273" s="126">
        <f t="shared" si="20"/>
        <v>118.4990233149222</v>
      </c>
      <c r="AT273" s="126">
        <f t="shared" si="20"/>
        <v>117.58869803224432</v>
      </c>
      <c r="AU273" s="126">
        <f t="shared" si="20"/>
        <v>116.67837274956648</v>
      </c>
      <c r="AV273" s="615">
        <f t="shared" si="20"/>
        <v>115.76804746688858</v>
      </c>
    </row>
    <row r="274" spans="7:48" ht="14.1" customHeight="1">
      <c r="G274" s="19"/>
      <c r="H274" s="738"/>
      <c r="J274" s="736"/>
      <c r="K274" s="3" t="s">
        <v>48</v>
      </c>
      <c r="L274" s="127">
        <f t="shared" si="21"/>
        <v>215.89233028703075</v>
      </c>
      <c r="M274" s="127">
        <f t="shared" si="20"/>
        <v>211.4991580147271</v>
      </c>
      <c r="N274" s="127">
        <f t="shared" si="20"/>
        <v>207.09448746800084</v>
      </c>
      <c r="O274" s="127">
        <f t="shared" si="20"/>
        <v>201.71077871904848</v>
      </c>
      <c r="P274" s="127">
        <f t="shared" si="20"/>
        <v>196.32706997009609</v>
      </c>
      <c r="Q274" s="127">
        <f t="shared" si="20"/>
        <v>190.94336122114376</v>
      </c>
      <c r="R274" s="127">
        <f t="shared" si="20"/>
        <v>185.55965247219137</v>
      </c>
      <c r="S274" s="127">
        <f t="shared" si="20"/>
        <v>178.81650223013312</v>
      </c>
      <c r="T274" s="127">
        <f t="shared" si="20"/>
        <v>172.0733519880749</v>
      </c>
      <c r="U274" s="127">
        <f t="shared" si="20"/>
        <v>165.33020174601666</v>
      </c>
      <c r="V274" s="127">
        <f t="shared" si="20"/>
        <v>164.46322528632342</v>
      </c>
      <c r="W274" s="127">
        <f t="shared" si="20"/>
        <v>163.59624882663022</v>
      </c>
      <c r="X274" s="127">
        <f t="shared" si="20"/>
        <v>162.72927236693704</v>
      </c>
      <c r="Y274" s="127">
        <f t="shared" si="20"/>
        <v>161.86229590724381</v>
      </c>
      <c r="Z274" s="127">
        <f t="shared" si="20"/>
        <v>160.99531944755063</v>
      </c>
      <c r="AA274" s="127">
        <f t="shared" si="20"/>
        <v>160.12834298785739</v>
      </c>
      <c r="AB274" s="127">
        <f t="shared" si="20"/>
        <v>159.26136652816422</v>
      </c>
      <c r="AC274" s="127">
        <f t="shared" si="20"/>
        <v>158.85677751364074</v>
      </c>
      <c r="AD274" s="127">
        <f t="shared" si="20"/>
        <v>158.45218849911723</v>
      </c>
      <c r="AE274" s="127">
        <f t="shared" si="20"/>
        <v>158.04759948459375</v>
      </c>
      <c r="AF274" s="127">
        <f t="shared" si="20"/>
        <v>157.64301047007024</v>
      </c>
      <c r="AG274" s="127">
        <f t="shared" si="20"/>
        <v>157.23842145554676</v>
      </c>
      <c r="AH274" s="127">
        <f t="shared" si="20"/>
        <v>156.83383244102328</v>
      </c>
      <c r="AI274" s="127">
        <f t="shared" si="20"/>
        <v>156.42924342649977</v>
      </c>
      <c r="AJ274" s="127">
        <f t="shared" si="20"/>
        <v>156.02465441197629</v>
      </c>
      <c r="AK274" s="127">
        <f t="shared" si="20"/>
        <v>155.62006539745278</v>
      </c>
      <c r="AL274" s="127">
        <f t="shared" si="20"/>
        <v>155.21547638292927</v>
      </c>
      <c r="AM274" s="127">
        <f t="shared" si="20"/>
        <v>154.75560730650147</v>
      </c>
      <c r="AN274" s="127">
        <f t="shared" si="20"/>
        <v>154.29573823007365</v>
      </c>
      <c r="AO274" s="127">
        <f t="shared" si="20"/>
        <v>153.83586915364583</v>
      </c>
      <c r="AP274" s="127">
        <f t="shared" si="20"/>
        <v>153.37600007721804</v>
      </c>
      <c r="AQ274" s="127">
        <f t="shared" si="20"/>
        <v>152.91613100079022</v>
      </c>
      <c r="AR274" s="127">
        <f t="shared" si="20"/>
        <v>152.45626192436242</v>
      </c>
      <c r="AS274" s="127">
        <f t="shared" si="20"/>
        <v>151.9963928479346</v>
      </c>
      <c r="AT274" s="127">
        <f t="shared" si="20"/>
        <v>151.53652377150681</v>
      </c>
      <c r="AU274" s="127">
        <f t="shared" si="20"/>
        <v>151.07665469507901</v>
      </c>
      <c r="AV274" s="616">
        <f t="shared" si="20"/>
        <v>150.61678561865111</v>
      </c>
    </row>
    <row r="275" spans="7:48" ht="14.1" customHeight="1" thickBot="1">
      <c r="G275" s="19"/>
      <c r="H275" s="738"/>
      <c r="J275" s="736"/>
      <c r="K275" s="63" t="s">
        <v>49</v>
      </c>
      <c r="L275" s="125">
        <f t="shared" si="21"/>
        <v>215.89233028703075</v>
      </c>
      <c r="M275" s="125">
        <f t="shared" si="20"/>
        <v>220.08557134349766</v>
      </c>
      <c r="N275" s="125">
        <f t="shared" si="20"/>
        <v>224.26731412554182</v>
      </c>
      <c r="O275" s="125">
        <f t="shared" si="20"/>
        <v>220.15349766190226</v>
      </c>
      <c r="P275" s="125">
        <f t="shared" si="20"/>
        <v>216.03968119826268</v>
      </c>
      <c r="Q275" s="125">
        <f t="shared" si="20"/>
        <v>211.9258647346231</v>
      </c>
      <c r="R275" s="125">
        <f t="shared" si="20"/>
        <v>207.81204827098355</v>
      </c>
      <c r="S275" s="125">
        <f t="shared" si="20"/>
        <v>203.09184310154282</v>
      </c>
      <c r="T275" s="125">
        <f t="shared" si="20"/>
        <v>198.37163793210206</v>
      </c>
      <c r="U275" s="125">
        <f t="shared" si="20"/>
        <v>193.65143276266124</v>
      </c>
      <c r="V275" s="125">
        <f t="shared" si="20"/>
        <v>193.65143276266124</v>
      </c>
      <c r="W275" s="125">
        <f t="shared" si="20"/>
        <v>193.65143276266124</v>
      </c>
      <c r="X275" s="125">
        <f t="shared" si="20"/>
        <v>193.65143276266124</v>
      </c>
      <c r="Y275" s="125">
        <f t="shared" si="20"/>
        <v>193.65143276266124</v>
      </c>
      <c r="Z275" s="125">
        <f t="shared" si="20"/>
        <v>193.65143276266124</v>
      </c>
      <c r="AA275" s="125">
        <f t="shared" si="20"/>
        <v>193.65143276266124</v>
      </c>
      <c r="AB275" s="125">
        <f t="shared" si="20"/>
        <v>193.65143276266124</v>
      </c>
      <c r="AC275" s="125">
        <f t="shared" si="20"/>
        <v>193.65143276266124</v>
      </c>
      <c r="AD275" s="125">
        <f t="shared" si="20"/>
        <v>193.65143276266124</v>
      </c>
      <c r="AE275" s="125">
        <f t="shared" si="20"/>
        <v>193.65143276266124</v>
      </c>
      <c r="AF275" s="125">
        <f t="shared" si="20"/>
        <v>193.65143276266124</v>
      </c>
      <c r="AG275" s="125">
        <f t="shared" si="20"/>
        <v>193.65143276266124</v>
      </c>
      <c r="AH275" s="125">
        <f t="shared" si="20"/>
        <v>193.65143276266124</v>
      </c>
      <c r="AI275" s="125">
        <f t="shared" si="20"/>
        <v>193.65143276266124</v>
      </c>
      <c r="AJ275" s="125">
        <f t="shared" si="20"/>
        <v>193.65143276266124</v>
      </c>
      <c r="AK275" s="125">
        <f t="shared" si="20"/>
        <v>193.65143276266124</v>
      </c>
      <c r="AL275" s="125">
        <f t="shared" si="20"/>
        <v>193.65143276266124</v>
      </c>
      <c r="AM275" s="125">
        <f t="shared" si="20"/>
        <v>193.65143276266124</v>
      </c>
      <c r="AN275" s="125">
        <f t="shared" si="20"/>
        <v>193.65143276266124</v>
      </c>
      <c r="AO275" s="125">
        <f t="shared" si="20"/>
        <v>193.65143276266124</v>
      </c>
      <c r="AP275" s="125">
        <f t="shared" si="20"/>
        <v>193.65143276266124</v>
      </c>
      <c r="AQ275" s="125">
        <f t="shared" si="20"/>
        <v>193.65143276266124</v>
      </c>
      <c r="AR275" s="125">
        <f t="shared" si="20"/>
        <v>193.65143276266124</v>
      </c>
      <c r="AS275" s="125">
        <f t="shared" si="20"/>
        <v>193.65143276266124</v>
      </c>
      <c r="AT275" s="125">
        <f t="shared" si="20"/>
        <v>193.65143276266124</v>
      </c>
      <c r="AU275" s="125">
        <f t="shared" si="20"/>
        <v>193.65143276266124</v>
      </c>
      <c r="AV275" s="614">
        <f t="shared" si="20"/>
        <v>193.65143276266124</v>
      </c>
    </row>
    <row r="276" spans="7:48" ht="14.1" customHeight="1" thickTop="1">
      <c r="G276" s="19"/>
      <c r="H276" s="738"/>
      <c r="J276" s="736"/>
      <c r="K276" s="62" t="s">
        <v>50</v>
      </c>
      <c r="L276" s="126">
        <f t="shared" si="21"/>
        <v>215.89233028703075</v>
      </c>
      <c r="M276" s="126">
        <f t="shared" si="20"/>
        <v>203.7661581257486</v>
      </c>
      <c r="N276" s="126">
        <f t="shared" si="20"/>
        <v>191.62848769004378</v>
      </c>
      <c r="O276" s="126">
        <f t="shared" si="20"/>
        <v>186.06538874034575</v>
      </c>
      <c r="P276" s="126">
        <f t="shared" si="20"/>
        <v>180.50228979064769</v>
      </c>
      <c r="Q276" s="126">
        <f t="shared" si="20"/>
        <v>174.93919084094966</v>
      </c>
      <c r="R276" s="126">
        <f t="shared" si="20"/>
        <v>169.3760918912516</v>
      </c>
      <c r="S276" s="126">
        <f t="shared" si="20"/>
        <v>162.63294164919336</v>
      </c>
      <c r="T276" s="126">
        <f t="shared" si="20"/>
        <v>155.88979140713508</v>
      </c>
      <c r="U276" s="126">
        <f t="shared" si="20"/>
        <v>149.14664116507686</v>
      </c>
      <c r="V276" s="126">
        <f t="shared" si="20"/>
        <v>147.1236960924594</v>
      </c>
      <c r="W276" s="126">
        <f t="shared" si="20"/>
        <v>145.10075101984194</v>
      </c>
      <c r="X276" s="126">
        <f t="shared" si="20"/>
        <v>143.07780594722445</v>
      </c>
      <c r="Y276" s="126">
        <f t="shared" si="20"/>
        <v>141.05486087460699</v>
      </c>
      <c r="Z276" s="126">
        <f t="shared" si="20"/>
        <v>139.03191580198953</v>
      </c>
      <c r="AA276" s="126">
        <f t="shared" si="20"/>
        <v>137.00897072937204</v>
      </c>
      <c r="AB276" s="126">
        <f t="shared" si="20"/>
        <v>134.98602565675458</v>
      </c>
      <c r="AC276" s="126">
        <f t="shared" si="20"/>
        <v>133.97455312044585</v>
      </c>
      <c r="AD276" s="126">
        <f t="shared" si="20"/>
        <v>132.96308058413709</v>
      </c>
      <c r="AE276" s="126">
        <f t="shared" si="20"/>
        <v>131.95160804782836</v>
      </c>
      <c r="AF276" s="126">
        <f t="shared" si="20"/>
        <v>130.94013551151963</v>
      </c>
      <c r="AG276" s="126">
        <f t="shared" si="20"/>
        <v>129.9286629752109</v>
      </c>
      <c r="AH276" s="126">
        <f t="shared" si="20"/>
        <v>128.91719043890217</v>
      </c>
      <c r="AI276" s="126">
        <f t="shared" si="20"/>
        <v>127.90571790259342</v>
      </c>
      <c r="AJ276" s="126">
        <f t="shared" si="20"/>
        <v>126.89424536628469</v>
      </c>
      <c r="AK276" s="126">
        <f t="shared" si="20"/>
        <v>125.88277282997595</v>
      </c>
      <c r="AL276" s="126">
        <f t="shared" si="20"/>
        <v>124.87130029366723</v>
      </c>
      <c r="AM276" s="126">
        <f t="shared" si="20"/>
        <v>123.96097501098936</v>
      </c>
      <c r="AN276" s="126">
        <f t="shared" si="20"/>
        <v>123.05064972831151</v>
      </c>
      <c r="AO276" s="126">
        <f t="shared" si="20"/>
        <v>122.14032444563364</v>
      </c>
      <c r="AP276" s="126">
        <f t="shared" si="20"/>
        <v>121.22999916295578</v>
      </c>
      <c r="AQ276" s="126">
        <f t="shared" si="20"/>
        <v>120.3196738802779</v>
      </c>
      <c r="AR276" s="126">
        <f t="shared" si="20"/>
        <v>119.40934859760006</v>
      </c>
      <c r="AS276" s="126">
        <f t="shared" si="20"/>
        <v>118.4990233149222</v>
      </c>
      <c r="AT276" s="126">
        <f t="shared" si="20"/>
        <v>117.58869803224432</v>
      </c>
      <c r="AU276" s="126">
        <f t="shared" si="20"/>
        <v>116.67837274956648</v>
      </c>
      <c r="AV276" s="615">
        <f t="shared" si="20"/>
        <v>115.76804746688858</v>
      </c>
    </row>
    <row r="277" spans="7:48" ht="14.1" customHeight="1">
      <c r="G277" s="19"/>
      <c r="H277" s="738"/>
      <c r="J277" s="736"/>
      <c r="K277" s="3" t="s">
        <v>51</v>
      </c>
      <c r="L277" s="128">
        <f t="shared" si="21"/>
        <v>215.89233028703075</v>
      </c>
      <c r="M277" s="128">
        <f t="shared" si="20"/>
        <v>211.4991580147271</v>
      </c>
      <c r="N277" s="128">
        <f t="shared" si="20"/>
        <v>207.09448746800084</v>
      </c>
      <c r="O277" s="128">
        <f t="shared" si="20"/>
        <v>201.71077871904848</v>
      </c>
      <c r="P277" s="128">
        <f t="shared" si="20"/>
        <v>196.32706997009609</v>
      </c>
      <c r="Q277" s="128">
        <f t="shared" si="20"/>
        <v>190.94336122114376</v>
      </c>
      <c r="R277" s="128">
        <f t="shared" si="20"/>
        <v>185.55965247219137</v>
      </c>
      <c r="S277" s="128">
        <f t="shared" si="20"/>
        <v>178.81650223013312</v>
      </c>
      <c r="T277" s="128">
        <f t="shared" si="20"/>
        <v>172.0733519880749</v>
      </c>
      <c r="U277" s="128">
        <f t="shared" si="20"/>
        <v>165.33020174601666</v>
      </c>
      <c r="V277" s="128">
        <f t="shared" si="20"/>
        <v>164.46322528632342</v>
      </c>
      <c r="W277" s="128">
        <f t="shared" si="20"/>
        <v>163.59624882663022</v>
      </c>
      <c r="X277" s="128">
        <f t="shared" si="20"/>
        <v>162.72927236693704</v>
      </c>
      <c r="Y277" s="128">
        <f t="shared" si="20"/>
        <v>161.86229590724381</v>
      </c>
      <c r="Z277" s="128">
        <f t="shared" si="20"/>
        <v>160.99531944755063</v>
      </c>
      <c r="AA277" s="128">
        <f t="shared" si="20"/>
        <v>160.12834298785739</v>
      </c>
      <c r="AB277" s="128">
        <f t="shared" si="20"/>
        <v>159.26136652816422</v>
      </c>
      <c r="AC277" s="128">
        <f t="shared" si="20"/>
        <v>158.85677751364074</v>
      </c>
      <c r="AD277" s="128">
        <f t="shared" si="20"/>
        <v>158.45218849911723</v>
      </c>
      <c r="AE277" s="128">
        <f t="shared" ref="M277:AV284" si="22">(AE308+AE436)*($S$42-1)</f>
        <v>158.04759948459375</v>
      </c>
      <c r="AF277" s="128">
        <f t="shared" si="22"/>
        <v>157.64301047007024</v>
      </c>
      <c r="AG277" s="128">
        <f t="shared" si="22"/>
        <v>157.23842145554676</v>
      </c>
      <c r="AH277" s="128">
        <f t="shared" si="22"/>
        <v>156.83383244102328</v>
      </c>
      <c r="AI277" s="128">
        <f t="shared" si="22"/>
        <v>156.42924342649977</v>
      </c>
      <c r="AJ277" s="128">
        <f t="shared" si="22"/>
        <v>156.02465441197629</v>
      </c>
      <c r="AK277" s="128">
        <f t="shared" si="22"/>
        <v>155.62006539745278</v>
      </c>
      <c r="AL277" s="128">
        <f t="shared" si="22"/>
        <v>155.21547638292927</v>
      </c>
      <c r="AM277" s="128">
        <f t="shared" si="22"/>
        <v>154.75560730650147</v>
      </c>
      <c r="AN277" s="128">
        <f t="shared" si="22"/>
        <v>154.29573823007365</v>
      </c>
      <c r="AO277" s="128">
        <f t="shared" si="22"/>
        <v>153.83586915364583</v>
      </c>
      <c r="AP277" s="128">
        <f t="shared" si="22"/>
        <v>153.37600007721804</v>
      </c>
      <c r="AQ277" s="128">
        <f t="shared" si="22"/>
        <v>152.91613100079022</v>
      </c>
      <c r="AR277" s="128">
        <f t="shared" si="22"/>
        <v>152.45626192436242</v>
      </c>
      <c r="AS277" s="128">
        <f t="shared" si="22"/>
        <v>151.9963928479346</v>
      </c>
      <c r="AT277" s="128">
        <f t="shared" si="22"/>
        <v>151.53652377150681</v>
      </c>
      <c r="AU277" s="128">
        <f t="shared" si="22"/>
        <v>151.07665469507901</v>
      </c>
      <c r="AV277" s="617">
        <f t="shared" si="22"/>
        <v>150.61678561865111</v>
      </c>
    </row>
    <row r="278" spans="7:48" ht="14.1" customHeight="1" thickBot="1">
      <c r="G278" s="19"/>
      <c r="H278" s="738"/>
      <c r="J278" s="736"/>
      <c r="K278" s="63" t="s">
        <v>52</v>
      </c>
      <c r="L278" s="125">
        <f t="shared" si="21"/>
        <v>215.89233028703075</v>
      </c>
      <c r="M278" s="125">
        <f t="shared" si="22"/>
        <v>220.08557134349766</v>
      </c>
      <c r="N278" s="125">
        <f t="shared" si="22"/>
        <v>224.26731412554182</v>
      </c>
      <c r="O278" s="125">
        <f t="shared" si="22"/>
        <v>220.15349766190226</v>
      </c>
      <c r="P278" s="125">
        <f t="shared" si="22"/>
        <v>216.03968119826268</v>
      </c>
      <c r="Q278" s="125">
        <f t="shared" si="22"/>
        <v>211.9258647346231</v>
      </c>
      <c r="R278" s="125">
        <f t="shared" si="22"/>
        <v>207.81204827098355</v>
      </c>
      <c r="S278" s="125">
        <f t="shared" si="22"/>
        <v>203.09184310154282</v>
      </c>
      <c r="T278" s="125">
        <f t="shared" si="22"/>
        <v>198.37163793210206</v>
      </c>
      <c r="U278" s="125">
        <f t="shared" si="22"/>
        <v>193.65143276266124</v>
      </c>
      <c r="V278" s="125">
        <f t="shared" si="22"/>
        <v>193.65143276266124</v>
      </c>
      <c r="W278" s="125">
        <f t="shared" si="22"/>
        <v>193.65143276266124</v>
      </c>
      <c r="X278" s="125">
        <f t="shared" si="22"/>
        <v>193.65143276266124</v>
      </c>
      <c r="Y278" s="125">
        <f t="shared" si="22"/>
        <v>193.65143276266124</v>
      </c>
      <c r="Z278" s="125">
        <f t="shared" si="22"/>
        <v>193.65143276266124</v>
      </c>
      <c r="AA278" s="125">
        <f t="shared" si="22"/>
        <v>193.65143276266124</v>
      </c>
      <c r="AB278" s="125">
        <f t="shared" si="22"/>
        <v>193.65143276266124</v>
      </c>
      <c r="AC278" s="125">
        <f t="shared" si="22"/>
        <v>193.65143276266124</v>
      </c>
      <c r="AD278" s="125">
        <f t="shared" si="22"/>
        <v>193.65143276266124</v>
      </c>
      <c r="AE278" s="125">
        <f t="shared" si="22"/>
        <v>193.65143276266124</v>
      </c>
      <c r="AF278" s="125">
        <f t="shared" si="22"/>
        <v>193.65143276266124</v>
      </c>
      <c r="AG278" s="125">
        <f t="shared" si="22"/>
        <v>193.65143276266124</v>
      </c>
      <c r="AH278" s="125">
        <f t="shared" si="22"/>
        <v>193.65143276266124</v>
      </c>
      <c r="AI278" s="125">
        <f t="shared" si="22"/>
        <v>193.65143276266124</v>
      </c>
      <c r="AJ278" s="125">
        <f t="shared" si="22"/>
        <v>193.65143276266124</v>
      </c>
      <c r="AK278" s="125">
        <f t="shared" si="22"/>
        <v>193.65143276266124</v>
      </c>
      <c r="AL278" s="125">
        <f t="shared" si="22"/>
        <v>193.65143276266124</v>
      </c>
      <c r="AM278" s="125">
        <f t="shared" si="22"/>
        <v>193.65143276266124</v>
      </c>
      <c r="AN278" s="125">
        <f t="shared" si="22"/>
        <v>193.65143276266124</v>
      </c>
      <c r="AO278" s="125">
        <f t="shared" si="22"/>
        <v>193.65143276266124</v>
      </c>
      <c r="AP278" s="125">
        <f t="shared" si="22"/>
        <v>193.65143276266124</v>
      </c>
      <c r="AQ278" s="125">
        <f t="shared" si="22"/>
        <v>193.65143276266124</v>
      </c>
      <c r="AR278" s="125">
        <f t="shared" si="22"/>
        <v>193.65143276266124</v>
      </c>
      <c r="AS278" s="125">
        <f t="shared" si="22"/>
        <v>193.65143276266124</v>
      </c>
      <c r="AT278" s="125">
        <f t="shared" si="22"/>
        <v>193.65143276266124</v>
      </c>
      <c r="AU278" s="125">
        <f t="shared" si="22"/>
        <v>193.65143276266124</v>
      </c>
      <c r="AV278" s="614">
        <f t="shared" si="22"/>
        <v>193.65143276266124</v>
      </c>
    </row>
    <row r="279" spans="7:48" ht="14.1" customHeight="1" thickTop="1">
      <c r="G279" s="19"/>
      <c r="H279" s="738"/>
      <c r="J279" s="736"/>
      <c r="K279" s="62" t="s">
        <v>53</v>
      </c>
      <c r="L279" s="126">
        <f t="shared" si="21"/>
        <v>215.89233028703165</v>
      </c>
      <c r="M279" s="126">
        <f t="shared" si="22"/>
        <v>203.7661581257486</v>
      </c>
      <c r="N279" s="126">
        <f t="shared" si="22"/>
        <v>191.62848769004378</v>
      </c>
      <c r="O279" s="126">
        <f t="shared" si="22"/>
        <v>186.06538874034575</v>
      </c>
      <c r="P279" s="126">
        <f t="shared" si="22"/>
        <v>180.50228979064769</v>
      </c>
      <c r="Q279" s="126">
        <f t="shared" si="22"/>
        <v>174.93919084094966</v>
      </c>
      <c r="R279" s="126">
        <f t="shared" si="22"/>
        <v>169.3760918912516</v>
      </c>
      <c r="S279" s="126">
        <f t="shared" si="22"/>
        <v>162.63294164919336</v>
      </c>
      <c r="T279" s="126">
        <f t="shared" si="22"/>
        <v>155.88979140713508</v>
      </c>
      <c r="U279" s="126">
        <f t="shared" si="22"/>
        <v>149.14664116507686</v>
      </c>
      <c r="V279" s="126">
        <f t="shared" si="22"/>
        <v>147.1236960924594</v>
      </c>
      <c r="W279" s="126">
        <f t="shared" si="22"/>
        <v>145.10075101984194</v>
      </c>
      <c r="X279" s="126">
        <f t="shared" si="22"/>
        <v>143.07780594722445</v>
      </c>
      <c r="Y279" s="126">
        <f t="shared" si="22"/>
        <v>141.05486087460699</v>
      </c>
      <c r="Z279" s="126">
        <f t="shared" si="22"/>
        <v>139.03191580198953</v>
      </c>
      <c r="AA279" s="126">
        <f t="shared" si="22"/>
        <v>137.00897072937204</v>
      </c>
      <c r="AB279" s="126">
        <f t="shared" si="22"/>
        <v>134.98602565675458</v>
      </c>
      <c r="AC279" s="126">
        <f t="shared" si="22"/>
        <v>133.97455312044585</v>
      </c>
      <c r="AD279" s="126">
        <f t="shared" si="22"/>
        <v>132.96308058413709</v>
      </c>
      <c r="AE279" s="126">
        <f t="shared" si="22"/>
        <v>131.95160804782836</v>
      </c>
      <c r="AF279" s="126">
        <f t="shared" si="22"/>
        <v>130.94013551151963</v>
      </c>
      <c r="AG279" s="126">
        <f t="shared" si="22"/>
        <v>129.9286629752109</v>
      </c>
      <c r="AH279" s="126">
        <f t="shared" si="22"/>
        <v>128.91719043890217</v>
      </c>
      <c r="AI279" s="126">
        <f t="shared" si="22"/>
        <v>127.90571790259342</v>
      </c>
      <c r="AJ279" s="126">
        <f t="shared" si="22"/>
        <v>126.89424536628469</v>
      </c>
      <c r="AK279" s="126">
        <f t="shared" si="22"/>
        <v>125.88277282997595</v>
      </c>
      <c r="AL279" s="126">
        <f t="shared" si="22"/>
        <v>124.87130029366723</v>
      </c>
      <c r="AM279" s="126">
        <f t="shared" si="22"/>
        <v>123.96097501098936</v>
      </c>
      <c r="AN279" s="126">
        <f t="shared" si="22"/>
        <v>123.05064972831151</v>
      </c>
      <c r="AO279" s="126">
        <f t="shared" si="22"/>
        <v>122.14032444563364</v>
      </c>
      <c r="AP279" s="126">
        <f t="shared" si="22"/>
        <v>121.22999916295578</v>
      </c>
      <c r="AQ279" s="126">
        <f t="shared" si="22"/>
        <v>120.3196738802779</v>
      </c>
      <c r="AR279" s="126">
        <f t="shared" si="22"/>
        <v>119.40934859760006</v>
      </c>
      <c r="AS279" s="126">
        <f t="shared" si="22"/>
        <v>118.4990233149222</v>
      </c>
      <c r="AT279" s="126">
        <f t="shared" si="22"/>
        <v>117.58869803224432</v>
      </c>
      <c r="AU279" s="126">
        <f t="shared" si="22"/>
        <v>116.67837274956648</v>
      </c>
      <c r="AV279" s="615">
        <f t="shared" si="22"/>
        <v>115.76804746688858</v>
      </c>
    </row>
    <row r="280" spans="7:48" ht="14.1" customHeight="1">
      <c r="G280" s="19"/>
      <c r="H280" s="738"/>
      <c r="J280" s="736"/>
      <c r="K280" s="3" t="s">
        <v>54</v>
      </c>
      <c r="L280" s="124">
        <f t="shared" si="21"/>
        <v>215.89233028703165</v>
      </c>
      <c r="M280" s="124">
        <f t="shared" si="22"/>
        <v>211.49915801472713</v>
      </c>
      <c r="N280" s="124">
        <f t="shared" si="22"/>
        <v>207.09448746800086</v>
      </c>
      <c r="O280" s="124">
        <f t="shared" si="22"/>
        <v>201.71077871904851</v>
      </c>
      <c r="P280" s="124">
        <f t="shared" si="22"/>
        <v>196.32706997009615</v>
      </c>
      <c r="Q280" s="124">
        <f t="shared" si="22"/>
        <v>190.94336122114382</v>
      </c>
      <c r="R280" s="124">
        <f t="shared" si="22"/>
        <v>185.55965247219137</v>
      </c>
      <c r="S280" s="124">
        <f t="shared" si="22"/>
        <v>178.81650223013312</v>
      </c>
      <c r="T280" s="124">
        <f t="shared" si="22"/>
        <v>172.0733519880749</v>
      </c>
      <c r="U280" s="124">
        <f t="shared" si="22"/>
        <v>165.33020174601666</v>
      </c>
      <c r="V280" s="124">
        <f t="shared" si="22"/>
        <v>164.46322528632342</v>
      </c>
      <c r="W280" s="124">
        <f t="shared" si="22"/>
        <v>163.59624882663022</v>
      </c>
      <c r="X280" s="124">
        <f t="shared" si="22"/>
        <v>162.72927236693704</v>
      </c>
      <c r="Y280" s="124">
        <f t="shared" si="22"/>
        <v>161.86229590724381</v>
      </c>
      <c r="Z280" s="124">
        <f t="shared" si="22"/>
        <v>160.99531944755063</v>
      </c>
      <c r="AA280" s="124">
        <f t="shared" si="22"/>
        <v>160.12834298785739</v>
      </c>
      <c r="AB280" s="124">
        <f t="shared" si="22"/>
        <v>159.26136652816422</v>
      </c>
      <c r="AC280" s="124">
        <f t="shared" si="22"/>
        <v>158.85677751364074</v>
      </c>
      <c r="AD280" s="124">
        <f t="shared" si="22"/>
        <v>158.45218849911723</v>
      </c>
      <c r="AE280" s="124">
        <f t="shared" si="22"/>
        <v>158.04759948459375</v>
      </c>
      <c r="AF280" s="124">
        <f t="shared" si="22"/>
        <v>157.64301047007024</v>
      </c>
      <c r="AG280" s="124">
        <f t="shared" si="22"/>
        <v>157.23842145554676</v>
      </c>
      <c r="AH280" s="124">
        <f t="shared" si="22"/>
        <v>156.83383244102328</v>
      </c>
      <c r="AI280" s="124">
        <f t="shared" si="22"/>
        <v>156.42924342649977</v>
      </c>
      <c r="AJ280" s="124">
        <f t="shared" si="22"/>
        <v>156.02465441197629</v>
      </c>
      <c r="AK280" s="124">
        <f t="shared" si="22"/>
        <v>155.62006539745278</v>
      </c>
      <c r="AL280" s="124">
        <f t="shared" si="22"/>
        <v>155.21547638292927</v>
      </c>
      <c r="AM280" s="124">
        <f t="shared" si="22"/>
        <v>154.75560730650147</v>
      </c>
      <c r="AN280" s="124">
        <f t="shared" si="22"/>
        <v>154.29573823007365</v>
      </c>
      <c r="AO280" s="124">
        <f t="shared" si="22"/>
        <v>153.83586915364583</v>
      </c>
      <c r="AP280" s="124">
        <f t="shared" si="22"/>
        <v>153.37600007721804</v>
      </c>
      <c r="AQ280" s="124">
        <f t="shared" si="22"/>
        <v>152.91613100079022</v>
      </c>
      <c r="AR280" s="124">
        <f t="shared" si="22"/>
        <v>152.45626192436242</v>
      </c>
      <c r="AS280" s="124">
        <f t="shared" si="22"/>
        <v>151.9963928479346</v>
      </c>
      <c r="AT280" s="124">
        <f t="shared" si="22"/>
        <v>151.53652377150681</v>
      </c>
      <c r="AU280" s="124">
        <f t="shared" si="22"/>
        <v>151.07665469507901</v>
      </c>
      <c r="AV280" s="613">
        <f t="shared" si="22"/>
        <v>150.61678561865111</v>
      </c>
    </row>
    <row r="281" spans="7:48" ht="14.1" customHeight="1" thickBot="1">
      <c r="G281" s="19"/>
      <c r="H281" s="738"/>
      <c r="J281" s="736"/>
      <c r="K281" s="63" t="s">
        <v>55</v>
      </c>
      <c r="L281" s="125">
        <f t="shared" si="21"/>
        <v>215.89233028703165</v>
      </c>
      <c r="M281" s="125">
        <f t="shared" si="22"/>
        <v>220.08557134349766</v>
      </c>
      <c r="N281" s="125">
        <f t="shared" si="22"/>
        <v>224.26731412554184</v>
      </c>
      <c r="O281" s="125">
        <f t="shared" si="22"/>
        <v>220.15349766190229</v>
      </c>
      <c r="P281" s="125">
        <f t="shared" si="22"/>
        <v>216.03968119826271</v>
      </c>
      <c r="Q281" s="125">
        <f t="shared" si="22"/>
        <v>211.92586473462313</v>
      </c>
      <c r="R281" s="125">
        <f t="shared" si="22"/>
        <v>207.81204827098355</v>
      </c>
      <c r="S281" s="125">
        <f t="shared" si="22"/>
        <v>203.09184310154282</v>
      </c>
      <c r="T281" s="125">
        <f t="shared" si="22"/>
        <v>198.37163793210206</v>
      </c>
      <c r="U281" s="125">
        <f t="shared" si="22"/>
        <v>193.65143276266124</v>
      </c>
      <c r="V281" s="125">
        <f t="shared" si="22"/>
        <v>193.65143276266124</v>
      </c>
      <c r="W281" s="125">
        <f t="shared" si="22"/>
        <v>193.65143276266124</v>
      </c>
      <c r="X281" s="125">
        <f t="shared" si="22"/>
        <v>193.65143276266124</v>
      </c>
      <c r="Y281" s="125">
        <f t="shared" si="22"/>
        <v>193.65143276266124</v>
      </c>
      <c r="Z281" s="125">
        <f t="shared" si="22"/>
        <v>193.65143276266124</v>
      </c>
      <c r="AA281" s="125">
        <f t="shared" si="22"/>
        <v>193.65143276266124</v>
      </c>
      <c r="AB281" s="125">
        <f t="shared" si="22"/>
        <v>193.65143276266124</v>
      </c>
      <c r="AC281" s="125">
        <f t="shared" si="22"/>
        <v>193.65143276266124</v>
      </c>
      <c r="AD281" s="125">
        <f t="shared" si="22"/>
        <v>193.65143276266124</v>
      </c>
      <c r="AE281" s="125">
        <f t="shared" si="22"/>
        <v>193.65143276266124</v>
      </c>
      <c r="AF281" s="125">
        <f t="shared" si="22"/>
        <v>193.65143276266124</v>
      </c>
      <c r="AG281" s="125">
        <f t="shared" si="22"/>
        <v>193.65143276266124</v>
      </c>
      <c r="AH281" s="125">
        <f t="shared" si="22"/>
        <v>193.65143276266124</v>
      </c>
      <c r="AI281" s="125">
        <f t="shared" si="22"/>
        <v>193.65143276266124</v>
      </c>
      <c r="AJ281" s="125">
        <f t="shared" si="22"/>
        <v>193.65143276266124</v>
      </c>
      <c r="AK281" s="125">
        <f t="shared" si="22"/>
        <v>193.65143276266124</v>
      </c>
      <c r="AL281" s="125">
        <f t="shared" si="22"/>
        <v>193.65143276266124</v>
      </c>
      <c r="AM281" s="125">
        <f t="shared" si="22"/>
        <v>193.65143276266124</v>
      </c>
      <c r="AN281" s="125">
        <f t="shared" si="22"/>
        <v>193.65143276266124</v>
      </c>
      <c r="AO281" s="125">
        <f t="shared" si="22"/>
        <v>193.65143276266124</v>
      </c>
      <c r="AP281" s="125">
        <f t="shared" si="22"/>
        <v>193.65143276266124</v>
      </c>
      <c r="AQ281" s="125">
        <f t="shared" si="22"/>
        <v>193.65143276266124</v>
      </c>
      <c r="AR281" s="125">
        <f t="shared" si="22"/>
        <v>193.65143276266124</v>
      </c>
      <c r="AS281" s="125">
        <f t="shared" si="22"/>
        <v>193.65143276266124</v>
      </c>
      <c r="AT281" s="125">
        <f t="shared" si="22"/>
        <v>193.65143276266124</v>
      </c>
      <c r="AU281" s="125">
        <f t="shared" si="22"/>
        <v>193.65143276266124</v>
      </c>
      <c r="AV281" s="614">
        <f t="shared" si="22"/>
        <v>193.65143276266124</v>
      </c>
    </row>
    <row r="282" spans="7:48" ht="14.1" customHeight="1" thickTop="1">
      <c r="G282" s="19"/>
      <c r="H282" s="738"/>
      <c r="J282" s="736"/>
      <c r="K282" s="62" t="s">
        <v>56</v>
      </c>
      <c r="L282" s="126">
        <f t="shared" si="21"/>
        <v>237.40462422998934</v>
      </c>
      <c r="M282" s="126">
        <f t="shared" si="22"/>
        <v>223.98771443212777</v>
      </c>
      <c r="N282" s="126">
        <f t="shared" si="22"/>
        <v>210.55930635984555</v>
      </c>
      <c r="O282" s="126">
        <f t="shared" si="22"/>
        <v>204.40461932671619</v>
      </c>
      <c r="P282" s="126">
        <f t="shared" si="22"/>
        <v>198.24993229358682</v>
      </c>
      <c r="Q282" s="126">
        <f t="shared" si="22"/>
        <v>192.09524526045746</v>
      </c>
      <c r="R282" s="126">
        <f t="shared" si="22"/>
        <v>185.94055822732815</v>
      </c>
      <c r="S282" s="126">
        <f t="shared" si="22"/>
        <v>178.48033152050468</v>
      </c>
      <c r="T282" s="126">
        <f t="shared" si="22"/>
        <v>171.02010481368123</v>
      </c>
      <c r="U282" s="126">
        <f t="shared" si="22"/>
        <v>163.55987810685772</v>
      </c>
      <c r="V282" s="126">
        <f t="shared" si="22"/>
        <v>161.3218100948107</v>
      </c>
      <c r="W282" s="126">
        <f t="shared" si="22"/>
        <v>159.08374208276368</v>
      </c>
      <c r="X282" s="126">
        <f t="shared" si="22"/>
        <v>156.84567407071665</v>
      </c>
      <c r="Y282" s="126">
        <f t="shared" si="22"/>
        <v>154.60760605866963</v>
      </c>
      <c r="Z282" s="126">
        <f t="shared" si="22"/>
        <v>152.36953804662258</v>
      </c>
      <c r="AA282" s="126">
        <f t="shared" si="22"/>
        <v>150.13147003457556</v>
      </c>
      <c r="AB282" s="126">
        <f t="shared" si="22"/>
        <v>147.89340202252848</v>
      </c>
      <c r="AC282" s="126">
        <f t="shared" si="22"/>
        <v>146.77436801650498</v>
      </c>
      <c r="AD282" s="126">
        <f t="shared" si="22"/>
        <v>145.65533401048145</v>
      </c>
      <c r="AE282" s="126">
        <f t="shared" si="22"/>
        <v>144.53630000445793</v>
      </c>
      <c r="AF282" s="126">
        <f t="shared" si="22"/>
        <v>143.41726599843443</v>
      </c>
      <c r="AG282" s="126">
        <f t="shared" si="22"/>
        <v>142.2982319924109</v>
      </c>
      <c r="AH282" s="126">
        <f t="shared" si="22"/>
        <v>141.17919798638741</v>
      </c>
      <c r="AI282" s="126">
        <f t="shared" si="22"/>
        <v>140.06016398036388</v>
      </c>
      <c r="AJ282" s="126">
        <f t="shared" si="22"/>
        <v>138.94112997434036</v>
      </c>
      <c r="AK282" s="126">
        <f t="shared" si="22"/>
        <v>137.82209596831683</v>
      </c>
      <c r="AL282" s="126">
        <f t="shared" si="22"/>
        <v>136.7030619622933</v>
      </c>
      <c r="AM282" s="126">
        <f t="shared" si="22"/>
        <v>135.69593135687214</v>
      </c>
      <c r="AN282" s="126">
        <f t="shared" si="22"/>
        <v>134.688800751451</v>
      </c>
      <c r="AO282" s="126">
        <f t="shared" si="22"/>
        <v>133.68167014602983</v>
      </c>
      <c r="AP282" s="126">
        <f t="shared" si="22"/>
        <v>132.67453954060866</v>
      </c>
      <c r="AQ282" s="126">
        <f t="shared" si="22"/>
        <v>131.6674089351875</v>
      </c>
      <c r="AR282" s="126">
        <f t="shared" si="22"/>
        <v>130.66027832976633</v>
      </c>
      <c r="AS282" s="126">
        <f t="shared" si="22"/>
        <v>129.65314772434519</v>
      </c>
      <c r="AT282" s="126">
        <f t="shared" si="22"/>
        <v>128.64601711892402</v>
      </c>
      <c r="AU282" s="126">
        <f t="shared" si="22"/>
        <v>127.63888651350285</v>
      </c>
      <c r="AV282" s="615">
        <f t="shared" si="22"/>
        <v>126.63175590808163</v>
      </c>
    </row>
    <row r="283" spans="7:48" ht="14.1" customHeight="1">
      <c r="G283" s="19"/>
      <c r="H283" s="738"/>
      <c r="J283" s="736"/>
      <c r="K283" s="3" t="s">
        <v>57</v>
      </c>
      <c r="L283" s="124">
        <f t="shared" si="21"/>
        <v>237.40462422998934</v>
      </c>
      <c r="M283" s="124">
        <f t="shared" si="22"/>
        <v>232.61391301038972</v>
      </c>
      <c r="N283" s="124">
        <f t="shared" si="22"/>
        <v>227.8117035163695</v>
      </c>
      <c r="O283" s="124">
        <f t="shared" si="22"/>
        <v>221.82005321820324</v>
      </c>
      <c r="P283" s="124">
        <f t="shared" si="22"/>
        <v>215.82840292003698</v>
      </c>
      <c r="Q283" s="124">
        <f t="shared" si="22"/>
        <v>209.83675262187074</v>
      </c>
      <c r="R283" s="124">
        <f t="shared" si="22"/>
        <v>203.84510232370442</v>
      </c>
      <c r="S283" s="124">
        <f t="shared" si="22"/>
        <v>196.38487561688095</v>
      </c>
      <c r="T283" s="124">
        <f t="shared" si="22"/>
        <v>188.92464891005753</v>
      </c>
      <c r="U283" s="124">
        <f t="shared" si="22"/>
        <v>181.46442220323405</v>
      </c>
      <c r="V283" s="124">
        <f t="shared" si="22"/>
        <v>180.50525019807102</v>
      </c>
      <c r="W283" s="124">
        <f t="shared" si="22"/>
        <v>179.546078192908</v>
      </c>
      <c r="X283" s="124">
        <f t="shared" si="22"/>
        <v>178.586906187745</v>
      </c>
      <c r="Y283" s="124">
        <f t="shared" si="22"/>
        <v>177.62773418258197</v>
      </c>
      <c r="Z283" s="124">
        <f t="shared" si="22"/>
        <v>176.66856217741892</v>
      </c>
      <c r="AA283" s="124">
        <f t="shared" si="22"/>
        <v>175.70939017225589</v>
      </c>
      <c r="AB283" s="124">
        <f t="shared" si="22"/>
        <v>174.75021816709295</v>
      </c>
      <c r="AC283" s="124">
        <f t="shared" si="22"/>
        <v>174.30260456468352</v>
      </c>
      <c r="AD283" s="124">
        <f t="shared" si="22"/>
        <v>173.85499096227409</v>
      </c>
      <c r="AE283" s="124">
        <f t="shared" si="22"/>
        <v>173.40737735986468</v>
      </c>
      <c r="AF283" s="124">
        <f t="shared" si="22"/>
        <v>172.95976375745528</v>
      </c>
      <c r="AG283" s="124">
        <f t="shared" si="22"/>
        <v>172.51215015504584</v>
      </c>
      <c r="AH283" s="124">
        <f t="shared" si="22"/>
        <v>172.06453655263644</v>
      </c>
      <c r="AI283" s="124">
        <f t="shared" si="22"/>
        <v>171.61692295022704</v>
      </c>
      <c r="AJ283" s="124">
        <f t="shared" si="22"/>
        <v>171.1693093478176</v>
      </c>
      <c r="AK283" s="124">
        <f t="shared" si="22"/>
        <v>170.7216957454082</v>
      </c>
      <c r="AL283" s="124">
        <f t="shared" si="22"/>
        <v>170.27408214299885</v>
      </c>
      <c r="AM283" s="124">
        <f t="shared" si="22"/>
        <v>169.76530991600455</v>
      </c>
      <c r="AN283" s="124">
        <f t="shared" si="22"/>
        <v>169.25653768901026</v>
      </c>
      <c r="AO283" s="124">
        <f t="shared" si="22"/>
        <v>168.74776546201599</v>
      </c>
      <c r="AP283" s="124">
        <f t="shared" si="22"/>
        <v>168.2389932350217</v>
      </c>
      <c r="AQ283" s="124">
        <f t="shared" si="22"/>
        <v>167.7302210080274</v>
      </c>
      <c r="AR283" s="124">
        <f t="shared" si="22"/>
        <v>167.2214487810331</v>
      </c>
      <c r="AS283" s="124">
        <f t="shared" si="22"/>
        <v>166.71267655403878</v>
      </c>
      <c r="AT283" s="124">
        <f t="shared" si="22"/>
        <v>166.20390432704454</v>
      </c>
      <c r="AU283" s="124">
        <f t="shared" si="22"/>
        <v>165.69513210005022</v>
      </c>
      <c r="AV283" s="613">
        <f t="shared" si="22"/>
        <v>165.18635987305598</v>
      </c>
    </row>
    <row r="284" spans="7:48" ht="14.1" customHeight="1" thickBot="1">
      <c r="G284" s="19"/>
      <c r="H284" s="738"/>
      <c r="J284" s="736"/>
      <c r="K284" s="63" t="s">
        <v>58</v>
      </c>
      <c r="L284" s="125">
        <f t="shared" si="21"/>
        <v>237.40462422998934</v>
      </c>
      <c r="M284" s="125">
        <f t="shared" si="22"/>
        <v>241.93759122130649</v>
      </c>
      <c r="N284" s="125">
        <f t="shared" si="22"/>
        <v>246.45905993820298</v>
      </c>
      <c r="O284" s="125">
        <f t="shared" si="22"/>
        <v>241.96025756770771</v>
      </c>
      <c r="P284" s="125">
        <f t="shared" si="22"/>
        <v>237.46145519721244</v>
      </c>
      <c r="Q284" s="125">
        <f t="shared" si="22"/>
        <v>232.96265282671712</v>
      </c>
      <c r="R284" s="125">
        <f t="shared" si="22"/>
        <v>228.46385045622182</v>
      </c>
      <c r="S284" s="125">
        <f t="shared" si="22"/>
        <v>223.24169176144537</v>
      </c>
      <c r="T284" s="125">
        <f t="shared" si="22"/>
        <v>218.01953306666897</v>
      </c>
      <c r="U284" s="125">
        <f t="shared" si="22"/>
        <v>212.79737437189257</v>
      </c>
      <c r="V284" s="125">
        <f t="shared" si="22"/>
        <v>212.79737437189257</v>
      </c>
      <c r="W284" s="125">
        <f t="shared" si="22"/>
        <v>212.79737437189257</v>
      </c>
      <c r="X284" s="125">
        <f t="shared" si="22"/>
        <v>212.79737437189257</v>
      </c>
      <c r="Y284" s="125">
        <f t="shared" si="22"/>
        <v>212.79737437189257</v>
      </c>
      <c r="Z284" s="125">
        <f t="shared" si="22"/>
        <v>212.79737437189257</v>
      </c>
      <c r="AA284" s="125">
        <f t="shared" si="22"/>
        <v>212.79737437189257</v>
      </c>
      <c r="AB284" s="125">
        <f t="shared" si="22"/>
        <v>212.79737437189257</v>
      </c>
      <c r="AC284" s="125">
        <f t="shared" si="22"/>
        <v>212.79737437189257</v>
      </c>
      <c r="AD284" s="125">
        <f t="shared" si="22"/>
        <v>212.79737437189257</v>
      </c>
      <c r="AE284" s="125">
        <f t="shared" si="22"/>
        <v>212.79737437189257</v>
      </c>
      <c r="AF284" s="125">
        <f t="shared" si="22"/>
        <v>212.79737437189257</v>
      </c>
      <c r="AG284" s="125">
        <f t="shared" si="22"/>
        <v>212.79737437189257</v>
      </c>
      <c r="AH284" s="125">
        <f t="shared" ref="M284:AV291" si="23">(AH315+AH443)*($S$42-1)</f>
        <v>212.79737437189257</v>
      </c>
      <c r="AI284" s="125">
        <f t="shared" si="23"/>
        <v>212.79737437189257</v>
      </c>
      <c r="AJ284" s="125">
        <f t="shared" si="23"/>
        <v>212.79737437189257</v>
      </c>
      <c r="AK284" s="125">
        <f t="shared" si="23"/>
        <v>212.79737437189257</v>
      </c>
      <c r="AL284" s="125">
        <f t="shared" si="23"/>
        <v>212.79737437189257</v>
      </c>
      <c r="AM284" s="125">
        <f t="shared" si="23"/>
        <v>212.79737437189257</v>
      </c>
      <c r="AN284" s="125">
        <f t="shared" si="23"/>
        <v>212.79737437189257</v>
      </c>
      <c r="AO284" s="125">
        <f t="shared" si="23"/>
        <v>212.79737437189257</v>
      </c>
      <c r="AP284" s="125">
        <f t="shared" si="23"/>
        <v>212.79737437189257</v>
      </c>
      <c r="AQ284" s="125">
        <f t="shared" si="23"/>
        <v>212.79737437189257</v>
      </c>
      <c r="AR284" s="125">
        <f t="shared" si="23"/>
        <v>212.79737437189257</v>
      </c>
      <c r="AS284" s="125">
        <f t="shared" si="23"/>
        <v>212.79737437189257</v>
      </c>
      <c r="AT284" s="125">
        <f t="shared" si="23"/>
        <v>212.79737437189257</v>
      </c>
      <c r="AU284" s="125">
        <f t="shared" si="23"/>
        <v>212.79737437189257</v>
      </c>
      <c r="AV284" s="614">
        <f t="shared" si="23"/>
        <v>212.79737437189257</v>
      </c>
    </row>
    <row r="285" spans="7:48" ht="14.1" customHeight="1" thickTop="1">
      <c r="G285" s="19"/>
      <c r="H285" s="738"/>
      <c r="J285" s="736"/>
      <c r="K285" s="62" t="s">
        <v>103</v>
      </c>
      <c r="L285" s="126">
        <f t="shared" si="21"/>
        <v>237.40462422998934</v>
      </c>
      <c r="M285" s="126">
        <f t="shared" si="23"/>
        <v>223.98771443212777</v>
      </c>
      <c r="N285" s="126">
        <f t="shared" si="23"/>
        <v>210.55930635984555</v>
      </c>
      <c r="O285" s="126">
        <f t="shared" si="23"/>
        <v>204.40461932671619</v>
      </c>
      <c r="P285" s="126">
        <f t="shared" si="23"/>
        <v>198.24993229358682</v>
      </c>
      <c r="Q285" s="126">
        <f t="shared" si="23"/>
        <v>192.09524526045746</v>
      </c>
      <c r="R285" s="126">
        <f t="shared" si="23"/>
        <v>185.94055822732815</v>
      </c>
      <c r="S285" s="126">
        <f t="shared" si="23"/>
        <v>178.48033152050468</v>
      </c>
      <c r="T285" s="126">
        <f t="shared" si="23"/>
        <v>171.02010481368123</v>
      </c>
      <c r="U285" s="126">
        <f t="shared" si="23"/>
        <v>163.55987810685772</v>
      </c>
      <c r="V285" s="126">
        <f t="shared" si="23"/>
        <v>161.3218100948107</v>
      </c>
      <c r="W285" s="126">
        <f t="shared" si="23"/>
        <v>159.08374208276368</v>
      </c>
      <c r="X285" s="126">
        <f t="shared" si="23"/>
        <v>156.84567407071665</v>
      </c>
      <c r="Y285" s="126">
        <f t="shared" si="23"/>
        <v>154.60760605866963</v>
      </c>
      <c r="Z285" s="126">
        <f t="shared" si="23"/>
        <v>152.36953804662258</v>
      </c>
      <c r="AA285" s="126">
        <f t="shared" si="23"/>
        <v>150.13147003457556</v>
      </c>
      <c r="AB285" s="126">
        <f t="shared" si="23"/>
        <v>147.89340202252848</v>
      </c>
      <c r="AC285" s="126">
        <f t="shared" si="23"/>
        <v>146.77436801650498</v>
      </c>
      <c r="AD285" s="126">
        <f t="shared" si="23"/>
        <v>145.65533401048145</v>
      </c>
      <c r="AE285" s="126">
        <f t="shared" si="23"/>
        <v>144.53630000445793</v>
      </c>
      <c r="AF285" s="126">
        <f t="shared" si="23"/>
        <v>143.41726599843443</v>
      </c>
      <c r="AG285" s="126">
        <f t="shared" si="23"/>
        <v>142.2982319924109</v>
      </c>
      <c r="AH285" s="126">
        <f t="shared" si="23"/>
        <v>141.17919798638741</v>
      </c>
      <c r="AI285" s="126">
        <f t="shared" si="23"/>
        <v>140.06016398036388</v>
      </c>
      <c r="AJ285" s="126">
        <f t="shared" si="23"/>
        <v>138.94112997434036</v>
      </c>
      <c r="AK285" s="126">
        <f t="shared" si="23"/>
        <v>137.82209596831683</v>
      </c>
      <c r="AL285" s="126">
        <f t="shared" si="23"/>
        <v>136.7030619622933</v>
      </c>
      <c r="AM285" s="126">
        <f t="shared" si="23"/>
        <v>135.69593135687214</v>
      </c>
      <c r="AN285" s="126">
        <f t="shared" si="23"/>
        <v>134.688800751451</v>
      </c>
      <c r="AO285" s="126">
        <f t="shared" si="23"/>
        <v>133.68167014602983</v>
      </c>
      <c r="AP285" s="126">
        <f t="shared" si="23"/>
        <v>132.67453954060866</v>
      </c>
      <c r="AQ285" s="126">
        <f t="shared" si="23"/>
        <v>131.6674089351875</v>
      </c>
      <c r="AR285" s="126">
        <f t="shared" si="23"/>
        <v>130.66027832976633</v>
      </c>
      <c r="AS285" s="126">
        <f t="shared" si="23"/>
        <v>129.65314772434519</v>
      </c>
      <c r="AT285" s="126">
        <f t="shared" si="23"/>
        <v>128.64601711892402</v>
      </c>
      <c r="AU285" s="126">
        <f t="shared" si="23"/>
        <v>127.63888651350285</v>
      </c>
      <c r="AV285" s="615">
        <f t="shared" si="23"/>
        <v>126.63175590808163</v>
      </c>
    </row>
    <row r="286" spans="7:48" ht="14.1" customHeight="1">
      <c r="G286" s="19"/>
      <c r="H286" s="738"/>
      <c r="J286" s="736"/>
      <c r="K286" s="3" t="s">
        <v>104</v>
      </c>
      <c r="L286" s="124">
        <f t="shared" si="21"/>
        <v>237.40462422998934</v>
      </c>
      <c r="M286" s="124">
        <f t="shared" si="23"/>
        <v>232.61391301038972</v>
      </c>
      <c r="N286" s="124">
        <f t="shared" si="23"/>
        <v>227.8117035163695</v>
      </c>
      <c r="O286" s="124">
        <f t="shared" si="23"/>
        <v>221.82005321820324</v>
      </c>
      <c r="P286" s="124">
        <f t="shared" si="23"/>
        <v>215.82840292003698</v>
      </c>
      <c r="Q286" s="124">
        <f t="shared" si="23"/>
        <v>209.83675262187074</v>
      </c>
      <c r="R286" s="124">
        <f t="shared" si="23"/>
        <v>203.84510232370442</v>
      </c>
      <c r="S286" s="124">
        <f t="shared" si="23"/>
        <v>196.38487561688095</v>
      </c>
      <c r="T286" s="124">
        <f t="shared" si="23"/>
        <v>188.92464891005753</v>
      </c>
      <c r="U286" s="124">
        <f t="shared" si="23"/>
        <v>181.46442220323405</v>
      </c>
      <c r="V286" s="124">
        <f t="shared" si="23"/>
        <v>180.50525019807102</v>
      </c>
      <c r="W286" s="124">
        <f t="shared" si="23"/>
        <v>179.546078192908</v>
      </c>
      <c r="X286" s="124">
        <f t="shared" si="23"/>
        <v>178.586906187745</v>
      </c>
      <c r="Y286" s="124">
        <f t="shared" si="23"/>
        <v>177.62773418258197</v>
      </c>
      <c r="Z286" s="124">
        <f t="shared" si="23"/>
        <v>176.66856217741892</v>
      </c>
      <c r="AA286" s="124">
        <f t="shared" si="23"/>
        <v>175.70939017225589</v>
      </c>
      <c r="AB286" s="124">
        <f t="shared" si="23"/>
        <v>174.75021816709295</v>
      </c>
      <c r="AC286" s="124">
        <f t="shared" si="23"/>
        <v>174.30260456468352</v>
      </c>
      <c r="AD286" s="124">
        <f t="shared" si="23"/>
        <v>173.85499096227409</v>
      </c>
      <c r="AE286" s="124">
        <f t="shared" si="23"/>
        <v>173.40737735986468</v>
      </c>
      <c r="AF286" s="124">
        <f t="shared" si="23"/>
        <v>172.95976375745528</v>
      </c>
      <c r="AG286" s="124">
        <f t="shared" si="23"/>
        <v>172.51215015504584</v>
      </c>
      <c r="AH286" s="124">
        <f t="shared" si="23"/>
        <v>172.06453655263644</v>
      </c>
      <c r="AI286" s="124">
        <f t="shared" si="23"/>
        <v>171.61692295022704</v>
      </c>
      <c r="AJ286" s="124">
        <f t="shared" si="23"/>
        <v>171.1693093478176</v>
      </c>
      <c r="AK286" s="124">
        <f t="shared" si="23"/>
        <v>170.7216957454082</v>
      </c>
      <c r="AL286" s="124">
        <f t="shared" si="23"/>
        <v>170.27408214299885</v>
      </c>
      <c r="AM286" s="124">
        <f t="shared" si="23"/>
        <v>169.76530991600455</v>
      </c>
      <c r="AN286" s="124">
        <f t="shared" si="23"/>
        <v>169.25653768901026</v>
      </c>
      <c r="AO286" s="124">
        <f t="shared" si="23"/>
        <v>168.74776546201599</v>
      </c>
      <c r="AP286" s="124">
        <f t="shared" si="23"/>
        <v>168.2389932350217</v>
      </c>
      <c r="AQ286" s="124">
        <f t="shared" si="23"/>
        <v>167.7302210080274</v>
      </c>
      <c r="AR286" s="124">
        <f t="shared" si="23"/>
        <v>167.2214487810331</v>
      </c>
      <c r="AS286" s="124">
        <f t="shared" si="23"/>
        <v>166.71267655403878</v>
      </c>
      <c r="AT286" s="124">
        <f t="shared" si="23"/>
        <v>166.20390432704454</v>
      </c>
      <c r="AU286" s="124">
        <f t="shared" si="23"/>
        <v>165.69513210005022</v>
      </c>
      <c r="AV286" s="613">
        <f t="shared" si="23"/>
        <v>165.18635987305598</v>
      </c>
    </row>
    <row r="287" spans="7:48" ht="14.1" customHeight="1" thickBot="1">
      <c r="G287" s="19"/>
      <c r="H287" s="738"/>
      <c r="J287" s="736"/>
      <c r="K287" s="63" t="s">
        <v>105</v>
      </c>
      <c r="L287" s="125">
        <f t="shared" si="21"/>
        <v>237.40462422998934</v>
      </c>
      <c r="M287" s="125">
        <f t="shared" si="23"/>
        <v>241.93759122130649</v>
      </c>
      <c r="N287" s="125">
        <f t="shared" si="23"/>
        <v>246.45905993820298</v>
      </c>
      <c r="O287" s="125">
        <f t="shared" si="23"/>
        <v>241.96025756770771</v>
      </c>
      <c r="P287" s="125">
        <f t="shared" si="23"/>
        <v>237.46145519721244</v>
      </c>
      <c r="Q287" s="125">
        <f t="shared" si="23"/>
        <v>232.96265282671712</v>
      </c>
      <c r="R287" s="125">
        <f t="shared" si="23"/>
        <v>228.46385045622182</v>
      </c>
      <c r="S287" s="125">
        <f t="shared" si="23"/>
        <v>223.24169176144537</v>
      </c>
      <c r="T287" s="125">
        <f t="shared" si="23"/>
        <v>218.01953306666897</v>
      </c>
      <c r="U287" s="125">
        <f t="shared" si="23"/>
        <v>212.79737437189257</v>
      </c>
      <c r="V287" s="125">
        <f t="shared" si="23"/>
        <v>212.79737437189257</v>
      </c>
      <c r="W287" s="125">
        <f t="shared" si="23"/>
        <v>212.79737437189257</v>
      </c>
      <c r="X287" s="125">
        <f t="shared" si="23"/>
        <v>212.79737437189257</v>
      </c>
      <c r="Y287" s="125">
        <f t="shared" si="23"/>
        <v>212.79737437189257</v>
      </c>
      <c r="Z287" s="125">
        <f t="shared" si="23"/>
        <v>212.79737437189257</v>
      </c>
      <c r="AA287" s="125">
        <f t="shared" si="23"/>
        <v>212.79737437189257</v>
      </c>
      <c r="AB287" s="125">
        <f t="shared" si="23"/>
        <v>212.79737437189257</v>
      </c>
      <c r="AC287" s="125">
        <f t="shared" si="23"/>
        <v>212.79737437189257</v>
      </c>
      <c r="AD287" s="125">
        <f t="shared" si="23"/>
        <v>212.79737437189257</v>
      </c>
      <c r="AE287" s="125">
        <f t="shared" si="23"/>
        <v>212.79737437189257</v>
      </c>
      <c r="AF287" s="125">
        <f t="shared" si="23"/>
        <v>212.79737437189257</v>
      </c>
      <c r="AG287" s="125">
        <f t="shared" si="23"/>
        <v>212.79737437189257</v>
      </c>
      <c r="AH287" s="125">
        <f t="shared" si="23"/>
        <v>212.79737437189257</v>
      </c>
      <c r="AI287" s="125">
        <f t="shared" si="23"/>
        <v>212.79737437189257</v>
      </c>
      <c r="AJ287" s="125">
        <f t="shared" si="23"/>
        <v>212.79737437189257</v>
      </c>
      <c r="AK287" s="125">
        <f t="shared" si="23"/>
        <v>212.79737437189257</v>
      </c>
      <c r="AL287" s="125">
        <f t="shared" si="23"/>
        <v>212.79737437189257</v>
      </c>
      <c r="AM287" s="125">
        <f t="shared" si="23"/>
        <v>212.79737437189257</v>
      </c>
      <c r="AN287" s="125">
        <f t="shared" si="23"/>
        <v>212.79737437189257</v>
      </c>
      <c r="AO287" s="125">
        <f t="shared" si="23"/>
        <v>212.79737437189257</v>
      </c>
      <c r="AP287" s="125">
        <f t="shared" si="23"/>
        <v>212.79737437189257</v>
      </c>
      <c r="AQ287" s="125">
        <f t="shared" si="23"/>
        <v>212.79737437189257</v>
      </c>
      <c r="AR287" s="125">
        <f t="shared" si="23"/>
        <v>212.79737437189257</v>
      </c>
      <c r="AS287" s="125">
        <f t="shared" si="23"/>
        <v>212.79737437189257</v>
      </c>
      <c r="AT287" s="125">
        <f t="shared" si="23"/>
        <v>212.79737437189257</v>
      </c>
      <c r="AU287" s="125">
        <f t="shared" si="23"/>
        <v>212.79737437189257</v>
      </c>
      <c r="AV287" s="614">
        <f t="shared" si="23"/>
        <v>212.79737437189257</v>
      </c>
    </row>
    <row r="288" spans="7:48" ht="14.1" customHeight="1" thickTop="1">
      <c r="G288" s="19"/>
      <c r="H288" s="738"/>
      <c r="J288" s="736"/>
      <c r="K288" s="62" t="s">
        <v>106</v>
      </c>
      <c r="L288" s="126">
        <f t="shared" si="21"/>
        <v>237.40462422998914</v>
      </c>
      <c r="M288" s="126">
        <f t="shared" si="23"/>
        <v>223.98771443212777</v>
      </c>
      <c r="N288" s="126">
        <f t="shared" si="23"/>
        <v>210.55930635984555</v>
      </c>
      <c r="O288" s="126">
        <f t="shared" si="23"/>
        <v>204.40461932671619</v>
      </c>
      <c r="P288" s="126">
        <f t="shared" si="23"/>
        <v>198.24993229358682</v>
      </c>
      <c r="Q288" s="126">
        <f t="shared" si="23"/>
        <v>192.09524526045746</v>
      </c>
      <c r="R288" s="126">
        <f t="shared" si="23"/>
        <v>185.94055822732815</v>
      </c>
      <c r="S288" s="126">
        <f t="shared" si="23"/>
        <v>178.48033152050468</v>
      </c>
      <c r="T288" s="126">
        <f t="shared" si="23"/>
        <v>171.02010481368123</v>
      </c>
      <c r="U288" s="126">
        <f t="shared" si="23"/>
        <v>163.55987810685772</v>
      </c>
      <c r="V288" s="126">
        <f t="shared" si="23"/>
        <v>161.3218100948107</v>
      </c>
      <c r="W288" s="126">
        <f t="shared" si="23"/>
        <v>159.08374208276368</v>
      </c>
      <c r="X288" s="126">
        <f t="shared" si="23"/>
        <v>156.84567407071665</v>
      </c>
      <c r="Y288" s="126">
        <f t="shared" si="23"/>
        <v>154.60760605866963</v>
      </c>
      <c r="Z288" s="126">
        <f t="shared" si="23"/>
        <v>152.36953804662258</v>
      </c>
      <c r="AA288" s="126">
        <f t="shared" si="23"/>
        <v>150.13147003457556</v>
      </c>
      <c r="AB288" s="126">
        <f t="shared" si="23"/>
        <v>147.89340202252848</v>
      </c>
      <c r="AC288" s="126">
        <f t="shared" si="23"/>
        <v>146.77436801650498</v>
      </c>
      <c r="AD288" s="126">
        <f t="shared" si="23"/>
        <v>145.65533401048145</v>
      </c>
      <c r="AE288" s="126">
        <f t="shared" si="23"/>
        <v>144.53630000445793</v>
      </c>
      <c r="AF288" s="126">
        <f t="shared" si="23"/>
        <v>143.41726599843443</v>
      </c>
      <c r="AG288" s="126">
        <f t="shared" si="23"/>
        <v>142.2982319924109</v>
      </c>
      <c r="AH288" s="126">
        <f t="shared" si="23"/>
        <v>141.17919798638741</v>
      </c>
      <c r="AI288" s="126">
        <f t="shared" si="23"/>
        <v>140.06016398036388</v>
      </c>
      <c r="AJ288" s="126">
        <f t="shared" si="23"/>
        <v>138.94112997434036</v>
      </c>
      <c r="AK288" s="126">
        <f t="shared" si="23"/>
        <v>137.82209596831683</v>
      </c>
      <c r="AL288" s="126">
        <f t="shared" si="23"/>
        <v>136.7030619622933</v>
      </c>
      <c r="AM288" s="126">
        <f t="shared" si="23"/>
        <v>135.69593135687214</v>
      </c>
      <c r="AN288" s="126">
        <f t="shared" si="23"/>
        <v>134.688800751451</v>
      </c>
      <c r="AO288" s="126">
        <f t="shared" si="23"/>
        <v>133.68167014602983</v>
      </c>
      <c r="AP288" s="126">
        <f t="shared" si="23"/>
        <v>132.67453954060866</v>
      </c>
      <c r="AQ288" s="126">
        <f t="shared" si="23"/>
        <v>131.6674089351875</v>
      </c>
      <c r="AR288" s="126">
        <f t="shared" si="23"/>
        <v>130.66027832976633</v>
      </c>
      <c r="AS288" s="126">
        <f t="shared" si="23"/>
        <v>129.65314772434519</v>
      </c>
      <c r="AT288" s="126">
        <f t="shared" si="23"/>
        <v>128.64601711892402</v>
      </c>
      <c r="AU288" s="126">
        <f t="shared" si="23"/>
        <v>127.63888651350285</v>
      </c>
      <c r="AV288" s="615">
        <f t="shared" si="23"/>
        <v>126.63175590808163</v>
      </c>
    </row>
    <row r="289" spans="7:48" ht="14.1" customHeight="1">
      <c r="G289" s="19"/>
      <c r="H289" s="738"/>
      <c r="J289" s="736"/>
      <c r="K289" s="3" t="s">
        <v>107</v>
      </c>
      <c r="L289" s="124">
        <f t="shared" si="21"/>
        <v>237.40462422998914</v>
      </c>
      <c r="M289" s="124">
        <f t="shared" si="23"/>
        <v>232.61391301038972</v>
      </c>
      <c r="N289" s="124">
        <f t="shared" si="23"/>
        <v>227.8117035163695</v>
      </c>
      <c r="O289" s="124">
        <f t="shared" si="23"/>
        <v>221.82005321820324</v>
      </c>
      <c r="P289" s="124">
        <f t="shared" si="23"/>
        <v>215.82840292003698</v>
      </c>
      <c r="Q289" s="124">
        <f t="shared" si="23"/>
        <v>209.83675262187074</v>
      </c>
      <c r="R289" s="124">
        <f t="shared" si="23"/>
        <v>203.84510232370442</v>
      </c>
      <c r="S289" s="124">
        <f t="shared" si="23"/>
        <v>196.38487561688095</v>
      </c>
      <c r="T289" s="124">
        <f t="shared" si="23"/>
        <v>188.92464891005753</v>
      </c>
      <c r="U289" s="124">
        <f t="shared" si="23"/>
        <v>181.46442220323405</v>
      </c>
      <c r="V289" s="124">
        <f t="shared" si="23"/>
        <v>180.50525019807102</v>
      </c>
      <c r="W289" s="124">
        <f t="shared" si="23"/>
        <v>179.546078192908</v>
      </c>
      <c r="X289" s="124">
        <f t="shared" si="23"/>
        <v>178.586906187745</v>
      </c>
      <c r="Y289" s="124">
        <f t="shared" si="23"/>
        <v>177.62773418258197</v>
      </c>
      <c r="Z289" s="124">
        <f t="shared" si="23"/>
        <v>176.66856217741892</v>
      </c>
      <c r="AA289" s="124">
        <f t="shared" si="23"/>
        <v>175.70939017225589</v>
      </c>
      <c r="AB289" s="124">
        <f t="shared" si="23"/>
        <v>174.75021816709295</v>
      </c>
      <c r="AC289" s="124">
        <f t="shared" si="23"/>
        <v>174.30260456468352</v>
      </c>
      <c r="AD289" s="124">
        <f t="shared" si="23"/>
        <v>173.85499096227409</v>
      </c>
      <c r="AE289" s="124">
        <f t="shared" si="23"/>
        <v>173.40737735986468</v>
      </c>
      <c r="AF289" s="124">
        <f t="shared" si="23"/>
        <v>172.95976375745528</v>
      </c>
      <c r="AG289" s="124">
        <f t="shared" si="23"/>
        <v>172.51215015504584</v>
      </c>
      <c r="AH289" s="124">
        <f t="shared" si="23"/>
        <v>172.06453655263644</v>
      </c>
      <c r="AI289" s="124">
        <f t="shared" si="23"/>
        <v>171.61692295022704</v>
      </c>
      <c r="AJ289" s="124">
        <f t="shared" si="23"/>
        <v>171.1693093478176</v>
      </c>
      <c r="AK289" s="124">
        <f t="shared" si="23"/>
        <v>170.7216957454082</v>
      </c>
      <c r="AL289" s="124">
        <f t="shared" si="23"/>
        <v>170.27408214299885</v>
      </c>
      <c r="AM289" s="124">
        <f t="shared" si="23"/>
        <v>169.76530991600455</v>
      </c>
      <c r="AN289" s="124">
        <f t="shared" si="23"/>
        <v>169.25653768901026</v>
      </c>
      <c r="AO289" s="124">
        <f t="shared" si="23"/>
        <v>168.74776546201599</v>
      </c>
      <c r="AP289" s="124">
        <f t="shared" si="23"/>
        <v>168.2389932350217</v>
      </c>
      <c r="AQ289" s="124">
        <f t="shared" si="23"/>
        <v>167.7302210080274</v>
      </c>
      <c r="AR289" s="124">
        <f t="shared" si="23"/>
        <v>167.2214487810331</v>
      </c>
      <c r="AS289" s="124">
        <f t="shared" si="23"/>
        <v>166.71267655403878</v>
      </c>
      <c r="AT289" s="124">
        <f t="shared" si="23"/>
        <v>166.20390432704454</v>
      </c>
      <c r="AU289" s="124">
        <f t="shared" si="23"/>
        <v>165.69513210005022</v>
      </c>
      <c r="AV289" s="613">
        <f t="shared" si="23"/>
        <v>165.18635987305598</v>
      </c>
    </row>
    <row r="290" spans="7:48" ht="14.1" customHeight="1" thickBot="1">
      <c r="G290" s="19"/>
      <c r="H290" s="738"/>
      <c r="J290" s="736"/>
      <c r="K290" s="63" t="s">
        <v>108</v>
      </c>
      <c r="L290" s="125">
        <f t="shared" si="21"/>
        <v>237.40462422998914</v>
      </c>
      <c r="M290" s="125">
        <f t="shared" si="23"/>
        <v>241.93759122130649</v>
      </c>
      <c r="N290" s="125">
        <f t="shared" si="23"/>
        <v>246.45905993820293</v>
      </c>
      <c r="O290" s="125">
        <f t="shared" si="23"/>
        <v>241.96025756770766</v>
      </c>
      <c r="P290" s="125">
        <f t="shared" si="23"/>
        <v>237.46145519721239</v>
      </c>
      <c r="Q290" s="125">
        <f t="shared" si="23"/>
        <v>232.96265282671709</v>
      </c>
      <c r="R290" s="125">
        <f t="shared" si="23"/>
        <v>228.46385045622182</v>
      </c>
      <c r="S290" s="125">
        <f t="shared" si="23"/>
        <v>223.24169176144537</v>
      </c>
      <c r="T290" s="125">
        <f t="shared" si="23"/>
        <v>218.01953306666897</v>
      </c>
      <c r="U290" s="125">
        <f t="shared" si="23"/>
        <v>212.79737437189257</v>
      </c>
      <c r="V290" s="125">
        <f t="shared" si="23"/>
        <v>212.79737437189257</v>
      </c>
      <c r="W290" s="125">
        <f t="shared" si="23"/>
        <v>212.79737437189257</v>
      </c>
      <c r="X290" s="125">
        <f t="shared" si="23"/>
        <v>212.79737437189257</v>
      </c>
      <c r="Y290" s="125">
        <f t="shared" si="23"/>
        <v>212.79737437189257</v>
      </c>
      <c r="Z290" s="125">
        <f t="shared" si="23"/>
        <v>212.79737437189257</v>
      </c>
      <c r="AA290" s="125">
        <f t="shared" si="23"/>
        <v>212.79737437189257</v>
      </c>
      <c r="AB290" s="125">
        <f t="shared" si="23"/>
        <v>212.79737437189257</v>
      </c>
      <c r="AC290" s="125">
        <f t="shared" si="23"/>
        <v>212.79737437189257</v>
      </c>
      <c r="AD290" s="125">
        <f t="shared" si="23"/>
        <v>212.79737437189257</v>
      </c>
      <c r="AE290" s="125">
        <f t="shared" si="23"/>
        <v>212.79737437189257</v>
      </c>
      <c r="AF290" s="125">
        <f t="shared" si="23"/>
        <v>212.79737437189257</v>
      </c>
      <c r="AG290" s="125">
        <f t="shared" si="23"/>
        <v>212.79737437189257</v>
      </c>
      <c r="AH290" s="125">
        <f t="shared" si="23"/>
        <v>212.79737437189257</v>
      </c>
      <c r="AI290" s="125">
        <f t="shared" si="23"/>
        <v>212.79737437189257</v>
      </c>
      <c r="AJ290" s="125">
        <f t="shared" si="23"/>
        <v>212.79737437189257</v>
      </c>
      <c r="AK290" s="125">
        <f t="shared" si="23"/>
        <v>212.79737437189257</v>
      </c>
      <c r="AL290" s="125">
        <f t="shared" si="23"/>
        <v>212.79737437189257</v>
      </c>
      <c r="AM290" s="125">
        <f t="shared" si="23"/>
        <v>212.79737437189257</v>
      </c>
      <c r="AN290" s="125">
        <f t="shared" si="23"/>
        <v>212.79737437189257</v>
      </c>
      <c r="AO290" s="125">
        <f t="shared" si="23"/>
        <v>212.79737437189257</v>
      </c>
      <c r="AP290" s="125">
        <f t="shared" si="23"/>
        <v>212.79737437189257</v>
      </c>
      <c r="AQ290" s="125">
        <f t="shared" si="23"/>
        <v>212.79737437189257</v>
      </c>
      <c r="AR290" s="125">
        <f t="shared" si="23"/>
        <v>212.79737437189257</v>
      </c>
      <c r="AS290" s="125">
        <f t="shared" si="23"/>
        <v>212.79737437189257</v>
      </c>
      <c r="AT290" s="125">
        <f t="shared" si="23"/>
        <v>212.79737437189257</v>
      </c>
      <c r="AU290" s="125">
        <f t="shared" si="23"/>
        <v>212.79737437189257</v>
      </c>
      <c r="AV290" s="614">
        <f t="shared" si="23"/>
        <v>212.79737437189257</v>
      </c>
    </row>
    <row r="291" spans="7:48" ht="14.1" customHeight="1" thickTop="1">
      <c r="G291" s="19"/>
      <c r="H291" s="738"/>
      <c r="J291" s="736"/>
      <c r="K291" s="62" t="s">
        <v>109</v>
      </c>
      <c r="L291" s="126">
        <f t="shared" si="21"/>
        <v>276.28464172322333</v>
      </c>
      <c r="M291" s="126">
        <f t="shared" si="23"/>
        <v>260.53493087576709</v>
      </c>
      <c r="N291" s="126">
        <f t="shared" si="23"/>
        <v>244.77372175389087</v>
      </c>
      <c r="O291" s="126">
        <f t="shared" si="23"/>
        <v>237.54983423969762</v>
      </c>
      <c r="P291" s="126">
        <f t="shared" si="23"/>
        <v>230.32594672550437</v>
      </c>
      <c r="Q291" s="126">
        <f t="shared" si="23"/>
        <v>223.10205921131109</v>
      </c>
      <c r="R291" s="126">
        <f t="shared" si="23"/>
        <v>215.87817169711781</v>
      </c>
      <c r="S291" s="126">
        <f t="shared" si="23"/>
        <v>207.12194440718659</v>
      </c>
      <c r="T291" s="126">
        <f t="shared" si="23"/>
        <v>198.36571711725537</v>
      </c>
      <c r="U291" s="126">
        <f t="shared" si="23"/>
        <v>189.60948982732413</v>
      </c>
      <c r="V291" s="126">
        <f t="shared" si="23"/>
        <v>186.98262164034475</v>
      </c>
      <c r="W291" s="126">
        <f t="shared" si="23"/>
        <v>184.35575345336537</v>
      </c>
      <c r="X291" s="126">
        <f t="shared" si="23"/>
        <v>181.72888526638599</v>
      </c>
      <c r="Y291" s="126">
        <f t="shared" si="23"/>
        <v>179.10201707940661</v>
      </c>
      <c r="Z291" s="126">
        <f t="shared" si="23"/>
        <v>176.47514889242726</v>
      </c>
      <c r="AA291" s="126">
        <f t="shared" si="23"/>
        <v>173.84828070544785</v>
      </c>
      <c r="AB291" s="126">
        <f t="shared" si="23"/>
        <v>171.2214125184685</v>
      </c>
      <c r="AC291" s="126">
        <f t="shared" si="23"/>
        <v>169.90797842497881</v>
      </c>
      <c r="AD291" s="126">
        <f t="shared" si="23"/>
        <v>168.59454433148912</v>
      </c>
      <c r="AE291" s="126">
        <f t="shared" si="23"/>
        <v>167.28111023799943</v>
      </c>
      <c r="AF291" s="126">
        <f t="shared" si="23"/>
        <v>165.96767614450974</v>
      </c>
      <c r="AG291" s="126">
        <f t="shared" si="23"/>
        <v>164.65424205102005</v>
      </c>
      <c r="AH291" s="126">
        <f t="shared" si="23"/>
        <v>163.34080795753036</v>
      </c>
      <c r="AI291" s="126">
        <f t="shared" si="23"/>
        <v>162.0273738640407</v>
      </c>
      <c r="AJ291" s="126">
        <f t="shared" si="23"/>
        <v>160.71393977055098</v>
      </c>
      <c r="AK291" s="126">
        <f t="shared" ref="M291:AV298" si="24">(AK322+AK450)*($S$42-1)</f>
        <v>159.40050567706132</v>
      </c>
      <c r="AL291" s="126">
        <f t="shared" si="24"/>
        <v>158.08707158357166</v>
      </c>
      <c r="AM291" s="126">
        <f t="shared" si="24"/>
        <v>156.90498089943094</v>
      </c>
      <c r="AN291" s="126">
        <f t="shared" si="24"/>
        <v>155.72289021529022</v>
      </c>
      <c r="AO291" s="126">
        <f t="shared" si="24"/>
        <v>154.54079953114947</v>
      </c>
      <c r="AP291" s="126">
        <f t="shared" si="24"/>
        <v>153.35870884700876</v>
      </c>
      <c r="AQ291" s="126">
        <f t="shared" si="24"/>
        <v>152.17661816286804</v>
      </c>
      <c r="AR291" s="126">
        <f t="shared" si="24"/>
        <v>150.99452747872729</v>
      </c>
      <c r="AS291" s="126">
        <f t="shared" si="24"/>
        <v>149.81243679458657</v>
      </c>
      <c r="AT291" s="126">
        <f t="shared" si="24"/>
        <v>148.63034611044586</v>
      </c>
      <c r="AU291" s="126">
        <f t="shared" si="24"/>
        <v>147.44825542630514</v>
      </c>
      <c r="AV291" s="615">
        <f t="shared" si="24"/>
        <v>146.26616474216448</v>
      </c>
    </row>
    <row r="292" spans="7:48" ht="14.1" customHeight="1">
      <c r="G292" s="19"/>
      <c r="H292" s="738"/>
      <c r="J292" s="736"/>
      <c r="K292" s="3" t="s">
        <v>110</v>
      </c>
      <c r="L292" s="124">
        <f t="shared" si="21"/>
        <v>276.28464172322333</v>
      </c>
      <c r="M292" s="124">
        <f t="shared" si="24"/>
        <v>270.67981174678948</v>
      </c>
      <c r="N292" s="124">
        <f t="shared" si="24"/>
        <v>265.0634834959356</v>
      </c>
      <c r="O292" s="124">
        <f t="shared" si="24"/>
        <v>258.02089192018991</v>
      </c>
      <c r="P292" s="124">
        <f t="shared" si="24"/>
        <v>250.97830034444416</v>
      </c>
      <c r="Q292" s="124">
        <f t="shared" si="24"/>
        <v>243.93570876869845</v>
      </c>
      <c r="R292" s="124">
        <f t="shared" si="24"/>
        <v>236.89311719295279</v>
      </c>
      <c r="S292" s="124">
        <f t="shared" si="24"/>
        <v>228.13688990302154</v>
      </c>
      <c r="T292" s="124">
        <f t="shared" si="24"/>
        <v>219.38066261309032</v>
      </c>
      <c r="U292" s="124">
        <f t="shared" si="24"/>
        <v>210.62443532315908</v>
      </c>
      <c r="V292" s="124">
        <f t="shared" si="24"/>
        <v>209.49863467159648</v>
      </c>
      <c r="W292" s="124">
        <f t="shared" si="24"/>
        <v>208.37283402003393</v>
      </c>
      <c r="X292" s="124">
        <f t="shared" si="24"/>
        <v>207.24703336847134</v>
      </c>
      <c r="Y292" s="124">
        <f t="shared" si="24"/>
        <v>206.12123271690876</v>
      </c>
      <c r="Z292" s="124">
        <f t="shared" si="24"/>
        <v>204.99543206534619</v>
      </c>
      <c r="AA292" s="124">
        <f t="shared" si="24"/>
        <v>203.86963141378362</v>
      </c>
      <c r="AB292" s="124">
        <f t="shared" si="24"/>
        <v>202.74383076222091</v>
      </c>
      <c r="AC292" s="124">
        <f t="shared" si="24"/>
        <v>202.21845712482505</v>
      </c>
      <c r="AD292" s="124">
        <f t="shared" si="24"/>
        <v>201.69308348742919</v>
      </c>
      <c r="AE292" s="124">
        <f t="shared" si="24"/>
        <v>201.16770985003336</v>
      </c>
      <c r="AF292" s="124">
        <f t="shared" si="24"/>
        <v>200.6423362126375</v>
      </c>
      <c r="AG292" s="124">
        <f t="shared" si="24"/>
        <v>200.11696257524164</v>
      </c>
      <c r="AH292" s="124">
        <f t="shared" si="24"/>
        <v>199.59158893784578</v>
      </c>
      <c r="AI292" s="124">
        <f t="shared" si="24"/>
        <v>199.06621530044993</v>
      </c>
      <c r="AJ292" s="124">
        <f t="shared" si="24"/>
        <v>198.54084166305407</v>
      </c>
      <c r="AK292" s="124">
        <f t="shared" si="24"/>
        <v>198.01546802565821</v>
      </c>
      <c r="AL292" s="124">
        <f t="shared" si="24"/>
        <v>197.49009438826221</v>
      </c>
      <c r="AM292" s="124">
        <f t="shared" si="24"/>
        <v>196.8929375680423</v>
      </c>
      <c r="AN292" s="124">
        <f t="shared" si="24"/>
        <v>196.29578074782239</v>
      </c>
      <c r="AO292" s="124">
        <f t="shared" si="24"/>
        <v>195.69862392760248</v>
      </c>
      <c r="AP292" s="124">
        <f t="shared" si="24"/>
        <v>195.10146710738255</v>
      </c>
      <c r="AQ292" s="124">
        <f t="shared" si="24"/>
        <v>194.50431028716264</v>
      </c>
      <c r="AR292" s="124">
        <f t="shared" si="24"/>
        <v>193.90715346694273</v>
      </c>
      <c r="AS292" s="124">
        <f t="shared" si="24"/>
        <v>193.30999664672285</v>
      </c>
      <c r="AT292" s="124">
        <f t="shared" si="24"/>
        <v>192.71283982650291</v>
      </c>
      <c r="AU292" s="124">
        <f t="shared" si="24"/>
        <v>192.11568300628301</v>
      </c>
      <c r="AV292" s="613">
        <f t="shared" si="24"/>
        <v>191.51852618606296</v>
      </c>
    </row>
    <row r="293" spans="7:48" ht="14.1" customHeight="1" thickBot="1">
      <c r="G293" s="19"/>
      <c r="H293" s="738"/>
      <c r="J293" s="736"/>
      <c r="K293" s="63" t="s">
        <v>111</v>
      </c>
      <c r="L293" s="125">
        <f t="shared" si="21"/>
        <v>276.28464172322333</v>
      </c>
      <c r="M293" s="125">
        <f t="shared" si="24"/>
        <v>281.6097088955388</v>
      </c>
      <c r="N293" s="125">
        <f t="shared" si="24"/>
        <v>286.92327779343429</v>
      </c>
      <c r="O293" s="125">
        <f t="shared" si="24"/>
        <v>281.63962515750717</v>
      </c>
      <c r="P293" s="125">
        <f t="shared" si="24"/>
        <v>276.35597252158004</v>
      </c>
      <c r="Q293" s="125">
        <f t="shared" si="24"/>
        <v>271.07231988565297</v>
      </c>
      <c r="R293" s="125">
        <f t="shared" si="24"/>
        <v>265.78866724972585</v>
      </c>
      <c r="S293" s="125">
        <f t="shared" si="24"/>
        <v>259.65930814677398</v>
      </c>
      <c r="T293" s="125">
        <f t="shared" si="24"/>
        <v>253.52994904382209</v>
      </c>
      <c r="U293" s="125">
        <f t="shared" si="24"/>
        <v>247.40058994087025</v>
      </c>
      <c r="V293" s="125">
        <f t="shared" si="24"/>
        <v>247.40058994087025</v>
      </c>
      <c r="W293" s="125">
        <f t="shared" si="24"/>
        <v>247.40058994087025</v>
      </c>
      <c r="X293" s="125">
        <f t="shared" si="24"/>
        <v>247.40058994087025</v>
      </c>
      <c r="Y293" s="125">
        <f t="shared" si="24"/>
        <v>247.40058994087025</v>
      </c>
      <c r="Z293" s="125">
        <f t="shared" si="24"/>
        <v>247.40058994087025</v>
      </c>
      <c r="AA293" s="125">
        <f t="shared" si="24"/>
        <v>247.40058994087025</v>
      </c>
      <c r="AB293" s="125">
        <f t="shared" si="24"/>
        <v>247.40058994087025</v>
      </c>
      <c r="AC293" s="125">
        <f t="shared" si="24"/>
        <v>247.40058994087025</v>
      </c>
      <c r="AD293" s="125">
        <f t="shared" si="24"/>
        <v>247.40058994087025</v>
      </c>
      <c r="AE293" s="125">
        <f t="shared" si="24"/>
        <v>247.40058994087025</v>
      </c>
      <c r="AF293" s="125">
        <f t="shared" si="24"/>
        <v>247.40058994087025</v>
      </c>
      <c r="AG293" s="125">
        <f t="shared" si="24"/>
        <v>247.40058994087025</v>
      </c>
      <c r="AH293" s="125">
        <f t="shared" si="24"/>
        <v>247.40058994087025</v>
      </c>
      <c r="AI293" s="125">
        <f t="shared" si="24"/>
        <v>247.40058994087025</v>
      </c>
      <c r="AJ293" s="125">
        <f t="shared" si="24"/>
        <v>247.40058994087025</v>
      </c>
      <c r="AK293" s="125">
        <f t="shared" si="24"/>
        <v>247.40058994087025</v>
      </c>
      <c r="AL293" s="125">
        <f t="shared" si="24"/>
        <v>247.40058994087025</v>
      </c>
      <c r="AM293" s="125">
        <f t="shared" si="24"/>
        <v>247.40058994087025</v>
      </c>
      <c r="AN293" s="125">
        <f t="shared" si="24"/>
        <v>247.40058994087025</v>
      </c>
      <c r="AO293" s="125">
        <f t="shared" si="24"/>
        <v>247.40058994087025</v>
      </c>
      <c r="AP293" s="125">
        <f t="shared" si="24"/>
        <v>247.40058994087025</v>
      </c>
      <c r="AQ293" s="125">
        <f t="shared" si="24"/>
        <v>247.40058994087025</v>
      </c>
      <c r="AR293" s="125">
        <f t="shared" si="24"/>
        <v>247.40058994087025</v>
      </c>
      <c r="AS293" s="125">
        <f t="shared" si="24"/>
        <v>247.40058994087025</v>
      </c>
      <c r="AT293" s="125">
        <f t="shared" si="24"/>
        <v>247.40058994087025</v>
      </c>
      <c r="AU293" s="125">
        <f t="shared" si="24"/>
        <v>247.40058994087025</v>
      </c>
      <c r="AV293" s="614">
        <f t="shared" si="24"/>
        <v>247.40058994087025</v>
      </c>
    </row>
    <row r="294" spans="7:48" ht="14.1" customHeight="1" thickTop="1">
      <c r="G294" s="19"/>
      <c r="H294" s="738"/>
      <c r="J294" s="736"/>
      <c r="K294" s="62" t="s">
        <v>112</v>
      </c>
      <c r="L294" s="126">
        <f t="shared" si="21"/>
        <v>276.28464172322333</v>
      </c>
      <c r="M294" s="126">
        <f t="shared" si="24"/>
        <v>260.53493087576709</v>
      </c>
      <c r="N294" s="126">
        <f t="shared" si="24"/>
        <v>244.77372175389087</v>
      </c>
      <c r="O294" s="126">
        <f t="shared" si="24"/>
        <v>237.54983423969762</v>
      </c>
      <c r="P294" s="126">
        <f t="shared" si="24"/>
        <v>230.32594672550437</v>
      </c>
      <c r="Q294" s="126">
        <f t="shared" si="24"/>
        <v>223.10205921131109</v>
      </c>
      <c r="R294" s="126">
        <f t="shared" si="24"/>
        <v>215.87817169711781</v>
      </c>
      <c r="S294" s="126">
        <f t="shared" si="24"/>
        <v>207.12194440718659</v>
      </c>
      <c r="T294" s="126">
        <f t="shared" si="24"/>
        <v>198.36571711725537</v>
      </c>
      <c r="U294" s="126">
        <f t="shared" si="24"/>
        <v>189.60948982732413</v>
      </c>
      <c r="V294" s="126">
        <f t="shared" si="24"/>
        <v>186.98262164034475</v>
      </c>
      <c r="W294" s="126">
        <f t="shared" si="24"/>
        <v>184.35575345336537</v>
      </c>
      <c r="X294" s="126">
        <f t="shared" si="24"/>
        <v>181.72888526638599</v>
      </c>
      <c r="Y294" s="126">
        <f t="shared" si="24"/>
        <v>179.10201707940661</v>
      </c>
      <c r="Z294" s="126">
        <f t="shared" si="24"/>
        <v>176.47514889242726</v>
      </c>
      <c r="AA294" s="126">
        <f t="shared" si="24"/>
        <v>173.84828070544785</v>
      </c>
      <c r="AB294" s="126">
        <f t="shared" si="24"/>
        <v>171.2214125184685</v>
      </c>
      <c r="AC294" s="126">
        <f t="shared" si="24"/>
        <v>169.90797842497881</v>
      </c>
      <c r="AD294" s="126">
        <f t="shared" si="24"/>
        <v>168.59454433148912</v>
      </c>
      <c r="AE294" s="126">
        <f t="shared" si="24"/>
        <v>167.28111023799943</v>
      </c>
      <c r="AF294" s="126">
        <f t="shared" si="24"/>
        <v>165.96767614450974</v>
      </c>
      <c r="AG294" s="126">
        <f t="shared" si="24"/>
        <v>164.65424205102005</v>
      </c>
      <c r="AH294" s="126">
        <f t="shared" si="24"/>
        <v>163.34080795753036</v>
      </c>
      <c r="AI294" s="126">
        <f t="shared" si="24"/>
        <v>162.0273738640407</v>
      </c>
      <c r="AJ294" s="126">
        <f t="shared" si="24"/>
        <v>160.71393977055098</v>
      </c>
      <c r="AK294" s="126">
        <f t="shared" si="24"/>
        <v>159.40050567706132</v>
      </c>
      <c r="AL294" s="126">
        <f t="shared" si="24"/>
        <v>158.08707158357166</v>
      </c>
      <c r="AM294" s="126">
        <f t="shared" si="24"/>
        <v>156.90498089943094</v>
      </c>
      <c r="AN294" s="126">
        <f t="shared" si="24"/>
        <v>155.72289021529022</v>
      </c>
      <c r="AO294" s="126">
        <f t="shared" si="24"/>
        <v>154.54079953114947</v>
      </c>
      <c r="AP294" s="126">
        <f t="shared" si="24"/>
        <v>153.35870884700876</v>
      </c>
      <c r="AQ294" s="126">
        <f t="shared" si="24"/>
        <v>152.17661816286804</v>
      </c>
      <c r="AR294" s="126">
        <f t="shared" si="24"/>
        <v>150.99452747872729</v>
      </c>
      <c r="AS294" s="126">
        <f t="shared" si="24"/>
        <v>149.81243679458657</v>
      </c>
      <c r="AT294" s="126">
        <f t="shared" si="24"/>
        <v>148.63034611044586</v>
      </c>
      <c r="AU294" s="126">
        <f t="shared" si="24"/>
        <v>147.44825542630514</v>
      </c>
      <c r="AV294" s="615">
        <f t="shared" si="24"/>
        <v>146.26616474216448</v>
      </c>
    </row>
    <row r="295" spans="7:48" ht="14.1" customHeight="1">
      <c r="G295" s="19"/>
      <c r="H295" s="738"/>
      <c r="J295" s="736"/>
      <c r="K295" s="3" t="s">
        <v>113</v>
      </c>
      <c r="L295" s="124">
        <f t="shared" si="21"/>
        <v>276.28464172322333</v>
      </c>
      <c r="M295" s="124">
        <f t="shared" si="24"/>
        <v>270.67981174678948</v>
      </c>
      <c r="N295" s="124">
        <f t="shared" si="24"/>
        <v>265.0634834959356</v>
      </c>
      <c r="O295" s="124">
        <f t="shared" si="24"/>
        <v>258.02089192018991</v>
      </c>
      <c r="P295" s="124">
        <f t="shared" si="24"/>
        <v>250.97830034444416</v>
      </c>
      <c r="Q295" s="124">
        <f t="shared" si="24"/>
        <v>243.93570876869845</v>
      </c>
      <c r="R295" s="124">
        <f t="shared" si="24"/>
        <v>236.89311719295279</v>
      </c>
      <c r="S295" s="124">
        <f t="shared" si="24"/>
        <v>228.13688990302154</v>
      </c>
      <c r="T295" s="124">
        <f t="shared" si="24"/>
        <v>219.38066261309032</v>
      </c>
      <c r="U295" s="124">
        <f t="shared" si="24"/>
        <v>210.62443532315908</v>
      </c>
      <c r="V295" s="124">
        <f t="shared" si="24"/>
        <v>209.49863467159648</v>
      </c>
      <c r="W295" s="124">
        <f t="shared" si="24"/>
        <v>208.37283402003393</v>
      </c>
      <c r="X295" s="124">
        <f t="shared" si="24"/>
        <v>207.24703336847134</v>
      </c>
      <c r="Y295" s="124">
        <f t="shared" si="24"/>
        <v>206.12123271690876</v>
      </c>
      <c r="Z295" s="124">
        <f t="shared" si="24"/>
        <v>204.99543206534619</v>
      </c>
      <c r="AA295" s="124">
        <f t="shared" si="24"/>
        <v>203.86963141378362</v>
      </c>
      <c r="AB295" s="124">
        <f t="shared" si="24"/>
        <v>202.74383076222091</v>
      </c>
      <c r="AC295" s="124">
        <f t="shared" si="24"/>
        <v>202.21845712482505</v>
      </c>
      <c r="AD295" s="124">
        <f t="shared" si="24"/>
        <v>201.69308348742919</v>
      </c>
      <c r="AE295" s="124">
        <f t="shared" si="24"/>
        <v>201.16770985003336</v>
      </c>
      <c r="AF295" s="124">
        <f t="shared" si="24"/>
        <v>200.6423362126375</v>
      </c>
      <c r="AG295" s="124">
        <f t="shared" si="24"/>
        <v>200.11696257524164</v>
      </c>
      <c r="AH295" s="124">
        <f t="shared" si="24"/>
        <v>199.59158893784578</v>
      </c>
      <c r="AI295" s="124">
        <f t="shared" si="24"/>
        <v>199.06621530044993</v>
      </c>
      <c r="AJ295" s="124">
        <f t="shared" si="24"/>
        <v>198.54084166305407</v>
      </c>
      <c r="AK295" s="124">
        <f t="shared" si="24"/>
        <v>198.01546802565821</v>
      </c>
      <c r="AL295" s="124">
        <f t="shared" si="24"/>
        <v>197.49009438826221</v>
      </c>
      <c r="AM295" s="124">
        <f t="shared" si="24"/>
        <v>196.8929375680423</v>
      </c>
      <c r="AN295" s="124">
        <f t="shared" si="24"/>
        <v>196.29578074782239</v>
      </c>
      <c r="AO295" s="124">
        <f t="shared" si="24"/>
        <v>195.69862392760248</v>
      </c>
      <c r="AP295" s="124">
        <f t="shared" si="24"/>
        <v>195.10146710738255</v>
      </c>
      <c r="AQ295" s="124">
        <f t="shared" si="24"/>
        <v>194.50431028716264</v>
      </c>
      <c r="AR295" s="124">
        <f t="shared" si="24"/>
        <v>193.90715346694273</v>
      </c>
      <c r="AS295" s="124">
        <f t="shared" si="24"/>
        <v>193.30999664672285</v>
      </c>
      <c r="AT295" s="124">
        <f t="shared" si="24"/>
        <v>192.71283982650291</v>
      </c>
      <c r="AU295" s="124">
        <f t="shared" si="24"/>
        <v>192.11568300628301</v>
      </c>
      <c r="AV295" s="613">
        <f t="shared" si="24"/>
        <v>191.51852618606296</v>
      </c>
    </row>
    <row r="296" spans="7:48" ht="14.1" customHeight="1" thickBot="1">
      <c r="G296" s="19"/>
      <c r="H296" s="738"/>
      <c r="J296" s="736"/>
      <c r="K296" s="63" t="s">
        <v>114</v>
      </c>
      <c r="L296" s="125">
        <f t="shared" si="21"/>
        <v>276.28464172322333</v>
      </c>
      <c r="M296" s="125">
        <f t="shared" si="24"/>
        <v>281.6097088955388</v>
      </c>
      <c r="N296" s="125">
        <f t="shared" si="24"/>
        <v>286.92327779343429</v>
      </c>
      <c r="O296" s="125">
        <f t="shared" si="24"/>
        <v>281.63962515750717</v>
      </c>
      <c r="P296" s="125">
        <f t="shared" si="24"/>
        <v>276.35597252158004</v>
      </c>
      <c r="Q296" s="125">
        <f t="shared" si="24"/>
        <v>271.07231988565297</v>
      </c>
      <c r="R296" s="125">
        <f t="shared" si="24"/>
        <v>265.78866724972585</v>
      </c>
      <c r="S296" s="125">
        <f t="shared" si="24"/>
        <v>259.65930814677398</v>
      </c>
      <c r="T296" s="125">
        <f t="shared" si="24"/>
        <v>253.52994904382209</v>
      </c>
      <c r="U296" s="125">
        <f t="shared" si="24"/>
        <v>247.40058994087025</v>
      </c>
      <c r="V296" s="125">
        <f t="shared" si="24"/>
        <v>247.40058994087025</v>
      </c>
      <c r="W296" s="125">
        <f t="shared" si="24"/>
        <v>247.40058994087025</v>
      </c>
      <c r="X296" s="125">
        <f t="shared" si="24"/>
        <v>247.40058994087025</v>
      </c>
      <c r="Y296" s="125">
        <f t="shared" si="24"/>
        <v>247.40058994087025</v>
      </c>
      <c r="Z296" s="125">
        <f t="shared" si="24"/>
        <v>247.40058994087025</v>
      </c>
      <c r="AA296" s="125">
        <f t="shared" si="24"/>
        <v>247.40058994087025</v>
      </c>
      <c r="AB296" s="125">
        <f t="shared" si="24"/>
        <v>247.40058994087025</v>
      </c>
      <c r="AC296" s="125">
        <f t="shared" si="24"/>
        <v>247.40058994087025</v>
      </c>
      <c r="AD296" s="125">
        <f t="shared" si="24"/>
        <v>247.40058994087025</v>
      </c>
      <c r="AE296" s="125">
        <f t="shared" si="24"/>
        <v>247.40058994087025</v>
      </c>
      <c r="AF296" s="125">
        <f t="shared" si="24"/>
        <v>247.40058994087025</v>
      </c>
      <c r="AG296" s="125">
        <f t="shared" si="24"/>
        <v>247.40058994087025</v>
      </c>
      <c r="AH296" s="125">
        <f t="shared" si="24"/>
        <v>247.40058994087025</v>
      </c>
      <c r="AI296" s="125">
        <f t="shared" si="24"/>
        <v>247.40058994087025</v>
      </c>
      <c r="AJ296" s="125">
        <f t="shared" si="24"/>
        <v>247.40058994087025</v>
      </c>
      <c r="AK296" s="125">
        <f t="shared" si="24"/>
        <v>247.40058994087025</v>
      </c>
      <c r="AL296" s="125">
        <f t="shared" si="24"/>
        <v>247.40058994087025</v>
      </c>
      <c r="AM296" s="125">
        <f t="shared" si="24"/>
        <v>247.40058994087025</v>
      </c>
      <c r="AN296" s="125">
        <f t="shared" si="24"/>
        <v>247.40058994087025</v>
      </c>
      <c r="AO296" s="125">
        <f t="shared" si="24"/>
        <v>247.40058994087025</v>
      </c>
      <c r="AP296" s="125">
        <f t="shared" si="24"/>
        <v>247.40058994087025</v>
      </c>
      <c r="AQ296" s="125">
        <f t="shared" si="24"/>
        <v>247.40058994087025</v>
      </c>
      <c r="AR296" s="125">
        <f t="shared" si="24"/>
        <v>247.40058994087025</v>
      </c>
      <c r="AS296" s="125">
        <f t="shared" si="24"/>
        <v>247.40058994087025</v>
      </c>
      <c r="AT296" s="125">
        <f t="shared" si="24"/>
        <v>247.40058994087025</v>
      </c>
      <c r="AU296" s="125">
        <f t="shared" si="24"/>
        <v>247.40058994087025</v>
      </c>
      <c r="AV296" s="614">
        <f t="shared" si="24"/>
        <v>247.40058994087025</v>
      </c>
    </row>
    <row r="297" spans="7:48" ht="14.1" customHeight="1" thickTop="1">
      <c r="G297" s="19"/>
      <c r="H297" s="738"/>
      <c r="J297" s="736"/>
      <c r="K297" s="62" t="s">
        <v>115</v>
      </c>
      <c r="L297" s="126">
        <f t="shared" si="21"/>
        <v>276.28464172322617</v>
      </c>
      <c r="M297" s="126">
        <f t="shared" si="24"/>
        <v>260.53493087576709</v>
      </c>
      <c r="N297" s="126">
        <f t="shared" si="24"/>
        <v>244.77372175389087</v>
      </c>
      <c r="O297" s="126">
        <f t="shared" si="24"/>
        <v>237.54983423969762</v>
      </c>
      <c r="P297" s="126">
        <f t="shared" si="24"/>
        <v>230.32594672550437</v>
      </c>
      <c r="Q297" s="126">
        <f t="shared" si="24"/>
        <v>223.10205921131109</v>
      </c>
      <c r="R297" s="126">
        <f t="shared" si="24"/>
        <v>215.87817169711781</v>
      </c>
      <c r="S297" s="126">
        <f t="shared" si="24"/>
        <v>207.12194440718659</v>
      </c>
      <c r="T297" s="126">
        <f t="shared" si="24"/>
        <v>198.36571711725537</v>
      </c>
      <c r="U297" s="126">
        <f t="shared" si="24"/>
        <v>189.60948982732413</v>
      </c>
      <c r="V297" s="126">
        <f t="shared" si="24"/>
        <v>186.98262164034475</v>
      </c>
      <c r="W297" s="126">
        <f t="shared" si="24"/>
        <v>184.35575345336537</v>
      </c>
      <c r="X297" s="126">
        <f t="shared" si="24"/>
        <v>181.72888526638599</v>
      </c>
      <c r="Y297" s="126">
        <f t="shared" si="24"/>
        <v>179.10201707940661</v>
      </c>
      <c r="Z297" s="126">
        <f t="shared" si="24"/>
        <v>176.47514889242726</v>
      </c>
      <c r="AA297" s="126">
        <f t="shared" si="24"/>
        <v>173.84828070544785</v>
      </c>
      <c r="AB297" s="126">
        <f t="shared" si="24"/>
        <v>171.2214125184685</v>
      </c>
      <c r="AC297" s="126">
        <f t="shared" si="24"/>
        <v>169.90797842497881</v>
      </c>
      <c r="AD297" s="126">
        <f t="shared" si="24"/>
        <v>168.59454433148912</v>
      </c>
      <c r="AE297" s="126">
        <f t="shared" si="24"/>
        <v>167.28111023799943</v>
      </c>
      <c r="AF297" s="126">
        <f t="shared" si="24"/>
        <v>165.96767614450974</v>
      </c>
      <c r="AG297" s="126">
        <f t="shared" si="24"/>
        <v>164.65424205102005</v>
      </c>
      <c r="AH297" s="126">
        <f t="shared" si="24"/>
        <v>163.34080795753036</v>
      </c>
      <c r="AI297" s="126">
        <f t="shared" si="24"/>
        <v>162.0273738640407</v>
      </c>
      <c r="AJ297" s="126">
        <f t="shared" si="24"/>
        <v>160.71393977055098</v>
      </c>
      <c r="AK297" s="126">
        <f t="shared" si="24"/>
        <v>159.40050567706132</v>
      </c>
      <c r="AL297" s="126">
        <f t="shared" si="24"/>
        <v>158.08707158357166</v>
      </c>
      <c r="AM297" s="126">
        <f t="shared" si="24"/>
        <v>156.90498089943094</v>
      </c>
      <c r="AN297" s="126">
        <f t="shared" si="24"/>
        <v>155.72289021529022</v>
      </c>
      <c r="AO297" s="126">
        <f t="shared" si="24"/>
        <v>154.54079953114947</v>
      </c>
      <c r="AP297" s="126">
        <f t="shared" si="24"/>
        <v>153.35870884700876</v>
      </c>
      <c r="AQ297" s="126">
        <f t="shared" si="24"/>
        <v>152.17661816286804</v>
      </c>
      <c r="AR297" s="126">
        <f t="shared" si="24"/>
        <v>150.99452747872729</v>
      </c>
      <c r="AS297" s="126">
        <f t="shared" si="24"/>
        <v>149.81243679458657</v>
      </c>
      <c r="AT297" s="126">
        <f t="shared" si="24"/>
        <v>148.63034611044586</v>
      </c>
      <c r="AU297" s="126">
        <f t="shared" si="24"/>
        <v>147.44825542630514</v>
      </c>
      <c r="AV297" s="615">
        <f t="shared" si="24"/>
        <v>146.26616474216448</v>
      </c>
    </row>
    <row r="298" spans="7:48" ht="14.1" customHeight="1">
      <c r="G298" s="19"/>
      <c r="H298" s="738"/>
      <c r="J298" s="736"/>
      <c r="K298" s="3" t="s">
        <v>116</v>
      </c>
      <c r="L298" s="124">
        <f t="shared" si="21"/>
        <v>276.28464172322617</v>
      </c>
      <c r="M298" s="124">
        <f t="shared" si="24"/>
        <v>270.67981174678948</v>
      </c>
      <c r="N298" s="124">
        <f t="shared" si="24"/>
        <v>265.0634834959356</v>
      </c>
      <c r="O298" s="124">
        <f t="shared" si="24"/>
        <v>258.02089192018991</v>
      </c>
      <c r="P298" s="124">
        <f t="shared" si="24"/>
        <v>250.97830034444416</v>
      </c>
      <c r="Q298" s="124">
        <f t="shared" si="24"/>
        <v>243.93570876869845</v>
      </c>
      <c r="R298" s="124">
        <f t="shared" si="24"/>
        <v>236.89311719295279</v>
      </c>
      <c r="S298" s="124">
        <f t="shared" si="24"/>
        <v>228.13688990302154</v>
      </c>
      <c r="T298" s="124">
        <f t="shared" si="24"/>
        <v>219.38066261309032</v>
      </c>
      <c r="U298" s="124">
        <f t="shared" si="24"/>
        <v>210.62443532315908</v>
      </c>
      <c r="V298" s="124">
        <f t="shared" si="24"/>
        <v>209.49863467159648</v>
      </c>
      <c r="W298" s="124">
        <f t="shared" si="24"/>
        <v>208.37283402003393</v>
      </c>
      <c r="X298" s="124">
        <f t="shared" si="24"/>
        <v>207.24703336847134</v>
      </c>
      <c r="Y298" s="124">
        <f t="shared" si="24"/>
        <v>206.12123271690876</v>
      </c>
      <c r="Z298" s="124">
        <f t="shared" si="24"/>
        <v>204.99543206534619</v>
      </c>
      <c r="AA298" s="124">
        <f t="shared" si="24"/>
        <v>203.86963141378362</v>
      </c>
      <c r="AB298" s="124">
        <f t="shared" si="24"/>
        <v>202.74383076222091</v>
      </c>
      <c r="AC298" s="124">
        <f t="shared" si="24"/>
        <v>202.21845712482505</v>
      </c>
      <c r="AD298" s="124">
        <f t="shared" si="24"/>
        <v>201.69308348742919</v>
      </c>
      <c r="AE298" s="124">
        <f t="shared" si="24"/>
        <v>201.16770985003336</v>
      </c>
      <c r="AF298" s="124">
        <f t="shared" si="24"/>
        <v>200.6423362126375</v>
      </c>
      <c r="AG298" s="124">
        <f t="shared" si="24"/>
        <v>200.11696257524164</v>
      </c>
      <c r="AH298" s="124">
        <f t="shared" si="24"/>
        <v>199.59158893784578</v>
      </c>
      <c r="AI298" s="124">
        <f t="shared" si="24"/>
        <v>199.06621530044993</v>
      </c>
      <c r="AJ298" s="124">
        <f t="shared" si="24"/>
        <v>198.54084166305407</v>
      </c>
      <c r="AK298" s="124">
        <f t="shared" si="24"/>
        <v>198.01546802565821</v>
      </c>
      <c r="AL298" s="124">
        <f t="shared" si="24"/>
        <v>197.49009438826221</v>
      </c>
      <c r="AM298" s="124">
        <f t="shared" si="24"/>
        <v>196.8929375680423</v>
      </c>
      <c r="AN298" s="124">
        <f t="shared" ref="M298:AV299" si="25">(AN329+AN457)*($S$42-1)</f>
        <v>196.29578074782239</v>
      </c>
      <c r="AO298" s="124">
        <f t="shared" si="25"/>
        <v>195.69862392760248</v>
      </c>
      <c r="AP298" s="124">
        <f t="shared" si="25"/>
        <v>195.10146710738255</v>
      </c>
      <c r="AQ298" s="124">
        <f t="shared" si="25"/>
        <v>194.50431028716264</v>
      </c>
      <c r="AR298" s="124">
        <f t="shared" si="25"/>
        <v>193.90715346694273</v>
      </c>
      <c r="AS298" s="124">
        <f t="shared" si="25"/>
        <v>193.30999664672285</v>
      </c>
      <c r="AT298" s="124">
        <f t="shared" si="25"/>
        <v>192.71283982650291</v>
      </c>
      <c r="AU298" s="124">
        <f t="shared" si="25"/>
        <v>192.11568300628301</v>
      </c>
      <c r="AV298" s="613">
        <f t="shared" si="25"/>
        <v>191.51852618606296</v>
      </c>
    </row>
    <row r="299" spans="7:48" ht="14.1" customHeight="1">
      <c r="G299" s="19"/>
      <c r="H299" s="738"/>
      <c r="J299" s="737"/>
      <c r="K299" s="63" t="s">
        <v>117</v>
      </c>
      <c r="L299" s="129">
        <f t="shared" si="21"/>
        <v>276.28464172322617</v>
      </c>
      <c r="M299" s="129">
        <f t="shared" si="25"/>
        <v>281.6097088955388</v>
      </c>
      <c r="N299" s="129">
        <f t="shared" si="25"/>
        <v>286.92327779343429</v>
      </c>
      <c r="O299" s="129">
        <f t="shared" si="25"/>
        <v>281.63962515750717</v>
      </c>
      <c r="P299" s="129">
        <f t="shared" si="25"/>
        <v>276.35597252158004</v>
      </c>
      <c r="Q299" s="129">
        <f t="shared" si="25"/>
        <v>271.07231988565297</v>
      </c>
      <c r="R299" s="129">
        <f t="shared" si="25"/>
        <v>265.78866724972585</v>
      </c>
      <c r="S299" s="129">
        <f t="shared" si="25"/>
        <v>259.65930814677398</v>
      </c>
      <c r="T299" s="129">
        <f t="shared" si="25"/>
        <v>253.52994904382209</v>
      </c>
      <c r="U299" s="129">
        <f t="shared" si="25"/>
        <v>247.40058994087025</v>
      </c>
      <c r="V299" s="129">
        <f t="shared" si="25"/>
        <v>247.40058994087025</v>
      </c>
      <c r="W299" s="129">
        <f t="shared" si="25"/>
        <v>247.40058994087025</v>
      </c>
      <c r="X299" s="129">
        <f t="shared" si="25"/>
        <v>247.40058994087025</v>
      </c>
      <c r="Y299" s="129">
        <f t="shared" si="25"/>
        <v>247.40058994087025</v>
      </c>
      <c r="Z299" s="129">
        <f t="shared" si="25"/>
        <v>247.40058994087025</v>
      </c>
      <c r="AA299" s="129">
        <f t="shared" si="25"/>
        <v>247.40058994087025</v>
      </c>
      <c r="AB299" s="129">
        <f t="shared" si="25"/>
        <v>247.40058994087025</v>
      </c>
      <c r="AC299" s="129">
        <f t="shared" si="25"/>
        <v>247.40058994087025</v>
      </c>
      <c r="AD299" s="129">
        <f t="shared" si="25"/>
        <v>247.40058994087025</v>
      </c>
      <c r="AE299" s="129">
        <f t="shared" si="25"/>
        <v>247.40058994087025</v>
      </c>
      <c r="AF299" s="129">
        <f t="shared" si="25"/>
        <v>247.40058994087025</v>
      </c>
      <c r="AG299" s="129">
        <f t="shared" si="25"/>
        <v>247.40058994087025</v>
      </c>
      <c r="AH299" s="129">
        <f t="shared" si="25"/>
        <v>247.40058994087025</v>
      </c>
      <c r="AI299" s="129">
        <f t="shared" si="25"/>
        <v>247.40058994087025</v>
      </c>
      <c r="AJ299" s="129">
        <f t="shared" si="25"/>
        <v>247.40058994087025</v>
      </c>
      <c r="AK299" s="129">
        <f t="shared" si="25"/>
        <v>247.40058994087025</v>
      </c>
      <c r="AL299" s="129">
        <f t="shared" si="25"/>
        <v>247.40058994087025</v>
      </c>
      <c r="AM299" s="129">
        <f t="shared" si="25"/>
        <v>247.40058994087025</v>
      </c>
      <c r="AN299" s="129">
        <f t="shared" si="25"/>
        <v>247.40058994087025</v>
      </c>
      <c r="AO299" s="129">
        <f t="shared" si="25"/>
        <v>247.40058994087025</v>
      </c>
      <c r="AP299" s="129">
        <f t="shared" si="25"/>
        <v>247.40058994087025</v>
      </c>
      <c r="AQ299" s="129">
        <f t="shared" si="25"/>
        <v>247.40058994087025</v>
      </c>
      <c r="AR299" s="129">
        <f t="shared" si="25"/>
        <v>247.40058994087025</v>
      </c>
      <c r="AS299" s="129">
        <f t="shared" si="25"/>
        <v>247.40058994087025</v>
      </c>
      <c r="AT299" s="129">
        <f t="shared" si="25"/>
        <v>247.40058994087025</v>
      </c>
      <c r="AU299" s="129">
        <f t="shared" si="25"/>
        <v>247.40058994087025</v>
      </c>
      <c r="AV299" s="618">
        <f t="shared" si="25"/>
        <v>247.40058994087025</v>
      </c>
    </row>
    <row r="300" spans="7:48" ht="14.1" customHeight="1">
      <c r="G300" s="19"/>
      <c r="H300" s="738"/>
      <c r="AV300" s="20"/>
    </row>
    <row r="301" spans="7:48" ht="14.1" customHeight="1">
      <c r="G301" s="19"/>
      <c r="H301" s="738"/>
      <c r="J301" s="735" t="s">
        <v>641</v>
      </c>
      <c r="K301" s="62" t="s">
        <v>44</v>
      </c>
      <c r="L301" s="35">
        <v>5306.6069235258792</v>
      </c>
      <c r="M301" s="35">
        <v>4994.8983561457444</v>
      </c>
      <c r="N301" s="35">
        <v>4682.8942205847106</v>
      </c>
      <c r="O301" s="35">
        <v>4539.8923251192373</v>
      </c>
      <c r="P301" s="35">
        <v>4396.890429653763</v>
      </c>
      <c r="Q301" s="35">
        <v>4253.8885341882897</v>
      </c>
      <c r="R301" s="35">
        <v>4110.8866387228154</v>
      </c>
      <c r="S301" s="35">
        <v>3937.551007855574</v>
      </c>
      <c r="T301" s="35">
        <v>3764.2153769883325</v>
      </c>
      <c r="U301" s="35">
        <v>3590.879746121092</v>
      </c>
      <c r="V301" s="35">
        <v>3538.8790568609197</v>
      </c>
      <c r="W301" s="35">
        <v>3486.8783676007474</v>
      </c>
      <c r="X301" s="35">
        <v>3434.8776783405751</v>
      </c>
      <c r="Y301" s="35">
        <v>3382.8769890804028</v>
      </c>
      <c r="Z301" s="35">
        <v>3330.8762998202305</v>
      </c>
      <c r="AA301" s="35">
        <v>3278.8756105600582</v>
      </c>
      <c r="AB301" s="35">
        <v>3226.874921299886</v>
      </c>
      <c r="AC301" s="35">
        <v>3200.8745766697998</v>
      </c>
      <c r="AD301" s="35">
        <v>3174.8742320397137</v>
      </c>
      <c r="AE301" s="35">
        <v>3148.8738874096275</v>
      </c>
      <c r="AF301" s="35">
        <v>3122.8735427795414</v>
      </c>
      <c r="AG301" s="35">
        <v>3096.8731981494552</v>
      </c>
      <c r="AH301" s="35">
        <v>3070.8728535193691</v>
      </c>
      <c r="AI301" s="35">
        <v>3044.8725088892829</v>
      </c>
      <c r="AJ301" s="35">
        <v>3018.8721642591968</v>
      </c>
      <c r="AK301" s="35">
        <v>2992.8718196291106</v>
      </c>
      <c r="AL301" s="35">
        <v>2966.8714749990249</v>
      </c>
      <c r="AM301" s="35">
        <v>2943.4711648319471</v>
      </c>
      <c r="AN301" s="35">
        <v>2920.0708546648698</v>
      </c>
      <c r="AO301" s="35">
        <v>2896.670544497792</v>
      </c>
      <c r="AP301" s="35">
        <v>2873.2702343307146</v>
      </c>
      <c r="AQ301" s="35">
        <v>2849.8699241636368</v>
      </c>
      <c r="AR301" s="35">
        <v>2826.4696139965595</v>
      </c>
      <c r="AS301" s="35">
        <v>2803.0693038294821</v>
      </c>
      <c r="AT301" s="35">
        <v>2779.6689936624043</v>
      </c>
      <c r="AU301" s="35">
        <v>2756.268683495327</v>
      </c>
      <c r="AV301" s="619">
        <v>2732.8683733282487</v>
      </c>
    </row>
    <row r="302" spans="7:48" ht="14.1" customHeight="1">
      <c r="G302" s="19"/>
      <c r="H302" s="738"/>
      <c r="J302" s="736"/>
      <c r="K302" s="3" t="s">
        <v>45</v>
      </c>
      <c r="L302" s="36">
        <v>5306.6069235258792</v>
      </c>
      <c r="M302" s="36">
        <v>5193.6785057992483</v>
      </c>
      <c r="N302" s="36">
        <v>5080.4545198917194</v>
      </c>
      <c r="O302" s="36">
        <v>4942.0639281198382</v>
      </c>
      <c r="P302" s="36">
        <v>4803.673336347957</v>
      </c>
      <c r="Q302" s="36">
        <v>4665.2827445760768</v>
      </c>
      <c r="R302" s="36">
        <v>4526.8921528041938</v>
      </c>
      <c r="S302" s="36">
        <v>4353.5565219369528</v>
      </c>
      <c r="T302" s="36">
        <v>4180.2208910697118</v>
      </c>
      <c r="U302" s="36">
        <v>4006.8852602024704</v>
      </c>
      <c r="V302" s="36">
        <v>3984.5992505195395</v>
      </c>
      <c r="W302" s="36">
        <v>3962.3132408366082</v>
      </c>
      <c r="X302" s="36">
        <v>3940.0272311536773</v>
      </c>
      <c r="Y302" s="36">
        <v>3917.741221470746</v>
      </c>
      <c r="Z302" s="36">
        <v>3895.4552117878152</v>
      </c>
      <c r="AA302" s="36">
        <v>3873.1692021048839</v>
      </c>
      <c r="AB302" s="36">
        <v>3850.8831924219535</v>
      </c>
      <c r="AC302" s="36">
        <v>3840.4830545699192</v>
      </c>
      <c r="AD302" s="36">
        <v>3830.0829167178845</v>
      </c>
      <c r="AE302" s="36">
        <v>3819.6827788658502</v>
      </c>
      <c r="AF302" s="36">
        <v>3809.2826410138155</v>
      </c>
      <c r="AG302" s="36">
        <v>3798.8825031617812</v>
      </c>
      <c r="AH302" s="36">
        <v>3788.4823653097469</v>
      </c>
      <c r="AI302" s="36">
        <v>3778.0822274577122</v>
      </c>
      <c r="AJ302" s="36">
        <v>3767.6820896056779</v>
      </c>
      <c r="AK302" s="36">
        <v>3757.2819517536432</v>
      </c>
      <c r="AL302" s="36">
        <v>3746.8818139016084</v>
      </c>
      <c r="AM302" s="36">
        <v>3735.0606778424158</v>
      </c>
      <c r="AN302" s="36">
        <v>3723.2395417832226</v>
      </c>
      <c r="AO302" s="36">
        <v>3711.41840572403</v>
      </c>
      <c r="AP302" s="36">
        <v>3699.5972696648369</v>
      </c>
      <c r="AQ302" s="36">
        <v>3687.7761336056442</v>
      </c>
      <c r="AR302" s="36">
        <v>3675.9549975464515</v>
      </c>
      <c r="AS302" s="36">
        <v>3664.1338614872584</v>
      </c>
      <c r="AT302" s="36">
        <v>3652.3127254280657</v>
      </c>
      <c r="AU302" s="36">
        <v>3640.4915893688731</v>
      </c>
      <c r="AV302" s="620">
        <v>3628.6704533096781</v>
      </c>
    </row>
    <row r="303" spans="7:48" ht="14.1" customHeight="1" thickBot="1">
      <c r="G303" s="19"/>
      <c r="H303" s="738"/>
      <c r="J303" s="736"/>
      <c r="K303" s="63" t="s">
        <v>46</v>
      </c>
      <c r="L303" s="73">
        <v>5306.6069235258792</v>
      </c>
      <c r="M303" s="73">
        <v>5414.396021767725</v>
      </c>
      <c r="N303" s="73">
        <v>5521.8895518286699</v>
      </c>
      <c r="O303" s="73">
        <v>5416.1420975380252</v>
      </c>
      <c r="P303" s="73">
        <v>5310.3946432473795</v>
      </c>
      <c r="Q303" s="73">
        <v>5204.6471889567338</v>
      </c>
      <c r="R303" s="73">
        <v>5098.899734666089</v>
      </c>
      <c r="S303" s="73">
        <v>4977.5647930590212</v>
      </c>
      <c r="T303" s="73">
        <v>4856.2298514519525</v>
      </c>
      <c r="U303" s="73">
        <v>4734.8949098448829</v>
      </c>
      <c r="V303" s="73">
        <v>4734.8949098448829</v>
      </c>
      <c r="W303" s="73">
        <v>4734.8949098448829</v>
      </c>
      <c r="X303" s="73">
        <v>4734.8949098448829</v>
      </c>
      <c r="Y303" s="73">
        <v>4734.8949098448829</v>
      </c>
      <c r="Z303" s="73">
        <v>4734.8949098448829</v>
      </c>
      <c r="AA303" s="73">
        <v>4734.8949098448829</v>
      </c>
      <c r="AB303" s="73">
        <v>4734.8949098448829</v>
      </c>
      <c r="AC303" s="73">
        <v>4734.8949098448829</v>
      </c>
      <c r="AD303" s="73">
        <v>4734.8949098448829</v>
      </c>
      <c r="AE303" s="73">
        <v>4734.8949098448829</v>
      </c>
      <c r="AF303" s="73">
        <v>4734.8949098448829</v>
      </c>
      <c r="AG303" s="73">
        <v>4734.8949098448829</v>
      </c>
      <c r="AH303" s="73">
        <v>4734.8949098448829</v>
      </c>
      <c r="AI303" s="73">
        <v>4734.8949098448829</v>
      </c>
      <c r="AJ303" s="73">
        <v>4734.8949098448829</v>
      </c>
      <c r="AK303" s="73">
        <v>4734.8949098448829</v>
      </c>
      <c r="AL303" s="73">
        <v>4734.8949098448829</v>
      </c>
      <c r="AM303" s="73">
        <v>4734.8949098448829</v>
      </c>
      <c r="AN303" s="73">
        <v>4734.8949098448829</v>
      </c>
      <c r="AO303" s="73">
        <v>4734.8949098448829</v>
      </c>
      <c r="AP303" s="73">
        <v>4734.8949098448829</v>
      </c>
      <c r="AQ303" s="73">
        <v>4734.8949098448829</v>
      </c>
      <c r="AR303" s="73">
        <v>4734.8949098448829</v>
      </c>
      <c r="AS303" s="73">
        <v>4734.8949098448829</v>
      </c>
      <c r="AT303" s="73">
        <v>4734.8949098448829</v>
      </c>
      <c r="AU303" s="73">
        <v>4734.8949098448829</v>
      </c>
      <c r="AV303" s="621">
        <v>4734.8949098448829</v>
      </c>
    </row>
    <row r="304" spans="7:48" ht="14.1" customHeight="1" thickTop="1">
      <c r="G304" s="19"/>
      <c r="H304" s="738"/>
      <c r="J304" s="736"/>
      <c r="K304" s="62" t="s">
        <v>47</v>
      </c>
      <c r="L304" s="35">
        <v>5306.6069235258246</v>
      </c>
      <c r="M304" s="35">
        <v>4994.8983561457444</v>
      </c>
      <c r="N304" s="35">
        <v>4682.8942205847106</v>
      </c>
      <c r="O304" s="35">
        <v>4539.8923251192373</v>
      </c>
      <c r="P304" s="35">
        <v>4396.890429653763</v>
      </c>
      <c r="Q304" s="35">
        <v>4253.8885341882897</v>
      </c>
      <c r="R304" s="35">
        <v>4110.8866387228154</v>
      </c>
      <c r="S304" s="35">
        <v>3937.551007855574</v>
      </c>
      <c r="T304" s="35">
        <v>3764.2153769883325</v>
      </c>
      <c r="U304" s="35">
        <v>3590.879746121092</v>
      </c>
      <c r="V304" s="35">
        <v>3538.8790568609197</v>
      </c>
      <c r="W304" s="35">
        <v>3486.8783676007474</v>
      </c>
      <c r="X304" s="35">
        <v>3434.8776783405751</v>
      </c>
      <c r="Y304" s="35">
        <v>3382.8769890804028</v>
      </c>
      <c r="Z304" s="35">
        <v>3330.8762998202305</v>
      </c>
      <c r="AA304" s="35">
        <v>3278.8756105600582</v>
      </c>
      <c r="AB304" s="35">
        <v>3226.874921299886</v>
      </c>
      <c r="AC304" s="35">
        <v>3200.8745766697998</v>
      </c>
      <c r="AD304" s="35">
        <v>3174.8742320397137</v>
      </c>
      <c r="AE304" s="35">
        <v>3148.8738874096275</v>
      </c>
      <c r="AF304" s="35">
        <v>3122.8735427795414</v>
      </c>
      <c r="AG304" s="35">
        <v>3096.8731981494552</v>
      </c>
      <c r="AH304" s="35">
        <v>3070.8728535193691</v>
      </c>
      <c r="AI304" s="35">
        <v>3044.8725088892829</v>
      </c>
      <c r="AJ304" s="35">
        <v>3018.8721642591968</v>
      </c>
      <c r="AK304" s="35">
        <v>2992.8718196291106</v>
      </c>
      <c r="AL304" s="35">
        <v>2966.8714749990249</v>
      </c>
      <c r="AM304" s="35">
        <v>2943.4711648319471</v>
      </c>
      <c r="AN304" s="35">
        <v>2920.0708546648698</v>
      </c>
      <c r="AO304" s="35">
        <v>2896.670544497792</v>
      </c>
      <c r="AP304" s="35">
        <v>2873.2702343307146</v>
      </c>
      <c r="AQ304" s="35">
        <v>2849.8699241636368</v>
      </c>
      <c r="AR304" s="35">
        <v>2826.4696139965595</v>
      </c>
      <c r="AS304" s="35">
        <v>2803.0693038294821</v>
      </c>
      <c r="AT304" s="35">
        <v>2779.6689936624043</v>
      </c>
      <c r="AU304" s="35">
        <v>2756.268683495327</v>
      </c>
      <c r="AV304" s="619">
        <v>2732.8683733282487</v>
      </c>
    </row>
    <row r="305" spans="7:48" ht="14.1" customHeight="1">
      <c r="G305" s="19"/>
      <c r="H305" s="738"/>
      <c r="J305" s="736"/>
      <c r="K305" s="3" t="s">
        <v>48</v>
      </c>
      <c r="L305" s="36">
        <v>5306.6069235258246</v>
      </c>
      <c r="M305" s="36">
        <v>5193.6785057992474</v>
      </c>
      <c r="N305" s="36">
        <v>5080.4545198917185</v>
      </c>
      <c r="O305" s="36">
        <v>4942.0639281198373</v>
      </c>
      <c r="P305" s="36">
        <v>4803.6733363479561</v>
      </c>
      <c r="Q305" s="36">
        <v>4665.2827445760759</v>
      </c>
      <c r="R305" s="36">
        <v>4526.8921528041938</v>
      </c>
      <c r="S305" s="36">
        <v>4353.5565219369528</v>
      </c>
      <c r="T305" s="36">
        <v>4180.2208910697118</v>
      </c>
      <c r="U305" s="36">
        <v>4006.8852602024704</v>
      </c>
      <c r="V305" s="36">
        <v>3984.5992505195395</v>
      </c>
      <c r="W305" s="36">
        <v>3962.3132408366082</v>
      </c>
      <c r="X305" s="36">
        <v>3940.0272311536773</v>
      </c>
      <c r="Y305" s="36">
        <v>3917.741221470746</v>
      </c>
      <c r="Z305" s="36">
        <v>3895.4552117878152</v>
      </c>
      <c r="AA305" s="36">
        <v>3873.1692021048839</v>
      </c>
      <c r="AB305" s="36">
        <v>3850.8831924219535</v>
      </c>
      <c r="AC305" s="36">
        <v>3840.4830545699192</v>
      </c>
      <c r="AD305" s="36">
        <v>3830.0829167178845</v>
      </c>
      <c r="AE305" s="36">
        <v>3819.6827788658502</v>
      </c>
      <c r="AF305" s="36">
        <v>3809.2826410138155</v>
      </c>
      <c r="AG305" s="36">
        <v>3798.8825031617812</v>
      </c>
      <c r="AH305" s="36">
        <v>3788.4823653097469</v>
      </c>
      <c r="AI305" s="36">
        <v>3778.0822274577122</v>
      </c>
      <c r="AJ305" s="36">
        <v>3767.6820896056779</v>
      </c>
      <c r="AK305" s="36">
        <v>3757.2819517536432</v>
      </c>
      <c r="AL305" s="36">
        <v>3746.8818139016084</v>
      </c>
      <c r="AM305" s="36">
        <v>3735.0606778424158</v>
      </c>
      <c r="AN305" s="36">
        <v>3723.2395417832226</v>
      </c>
      <c r="AO305" s="36">
        <v>3711.41840572403</v>
      </c>
      <c r="AP305" s="36">
        <v>3699.5972696648369</v>
      </c>
      <c r="AQ305" s="36">
        <v>3687.7761336056442</v>
      </c>
      <c r="AR305" s="36">
        <v>3675.9549975464515</v>
      </c>
      <c r="AS305" s="36">
        <v>3664.1338614872584</v>
      </c>
      <c r="AT305" s="36">
        <v>3652.3127254280657</v>
      </c>
      <c r="AU305" s="36">
        <v>3640.4915893688731</v>
      </c>
      <c r="AV305" s="620">
        <v>3628.6704533096781</v>
      </c>
    </row>
    <row r="306" spans="7:48" ht="14.1" customHeight="1" thickBot="1">
      <c r="G306" s="19"/>
      <c r="H306" s="738"/>
      <c r="J306" s="736"/>
      <c r="K306" s="63" t="s">
        <v>49</v>
      </c>
      <c r="L306" s="73">
        <v>5306.6069235258246</v>
      </c>
      <c r="M306" s="73">
        <v>5414.396021767725</v>
      </c>
      <c r="N306" s="73">
        <v>5521.8895518286699</v>
      </c>
      <c r="O306" s="73">
        <v>5416.1420975380252</v>
      </c>
      <c r="P306" s="73">
        <v>5310.3946432473795</v>
      </c>
      <c r="Q306" s="73">
        <v>5204.6471889567338</v>
      </c>
      <c r="R306" s="73">
        <v>5098.899734666089</v>
      </c>
      <c r="S306" s="73">
        <v>4977.5647930590212</v>
      </c>
      <c r="T306" s="73">
        <v>4856.2298514519525</v>
      </c>
      <c r="U306" s="73">
        <v>4734.8949098448829</v>
      </c>
      <c r="V306" s="73">
        <v>4734.8949098448829</v>
      </c>
      <c r="W306" s="73">
        <v>4734.8949098448829</v>
      </c>
      <c r="X306" s="73">
        <v>4734.8949098448829</v>
      </c>
      <c r="Y306" s="73">
        <v>4734.8949098448829</v>
      </c>
      <c r="Z306" s="73">
        <v>4734.8949098448829</v>
      </c>
      <c r="AA306" s="73">
        <v>4734.8949098448829</v>
      </c>
      <c r="AB306" s="73">
        <v>4734.8949098448829</v>
      </c>
      <c r="AC306" s="73">
        <v>4734.8949098448829</v>
      </c>
      <c r="AD306" s="73">
        <v>4734.8949098448829</v>
      </c>
      <c r="AE306" s="73">
        <v>4734.8949098448829</v>
      </c>
      <c r="AF306" s="73">
        <v>4734.8949098448829</v>
      </c>
      <c r="AG306" s="73">
        <v>4734.8949098448829</v>
      </c>
      <c r="AH306" s="73">
        <v>4734.8949098448829</v>
      </c>
      <c r="AI306" s="73">
        <v>4734.8949098448829</v>
      </c>
      <c r="AJ306" s="73">
        <v>4734.8949098448829</v>
      </c>
      <c r="AK306" s="73">
        <v>4734.8949098448829</v>
      </c>
      <c r="AL306" s="73">
        <v>4734.8949098448829</v>
      </c>
      <c r="AM306" s="73">
        <v>4734.8949098448829</v>
      </c>
      <c r="AN306" s="73">
        <v>4734.8949098448829</v>
      </c>
      <c r="AO306" s="73">
        <v>4734.8949098448829</v>
      </c>
      <c r="AP306" s="73">
        <v>4734.8949098448829</v>
      </c>
      <c r="AQ306" s="73">
        <v>4734.8949098448829</v>
      </c>
      <c r="AR306" s="73">
        <v>4734.8949098448829</v>
      </c>
      <c r="AS306" s="73">
        <v>4734.8949098448829</v>
      </c>
      <c r="AT306" s="73">
        <v>4734.8949098448829</v>
      </c>
      <c r="AU306" s="73">
        <v>4734.8949098448829</v>
      </c>
      <c r="AV306" s="621">
        <v>4734.8949098448829</v>
      </c>
    </row>
    <row r="307" spans="7:48" ht="14.1" customHeight="1" thickTop="1">
      <c r="G307" s="19"/>
      <c r="H307" s="738"/>
      <c r="J307" s="736"/>
      <c r="K307" s="62" t="s">
        <v>50</v>
      </c>
      <c r="L307" s="74">
        <v>5306.6069235258246</v>
      </c>
      <c r="M307" s="74">
        <v>4994.8983561457444</v>
      </c>
      <c r="N307" s="74">
        <v>4682.8942205847106</v>
      </c>
      <c r="O307" s="74">
        <v>4539.8923251192373</v>
      </c>
      <c r="P307" s="74">
        <v>4396.890429653763</v>
      </c>
      <c r="Q307" s="74">
        <v>4253.8885341882897</v>
      </c>
      <c r="R307" s="74">
        <v>4110.8866387228154</v>
      </c>
      <c r="S307" s="74">
        <v>3937.551007855574</v>
      </c>
      <c r="T307" s="74">
        <v>3764.2153769883325</v>
      </c>
      <c r="U307" s="74">
        <v>3590.879746121092</v>
      </c>
      <c r="V307" s="74">
        <v>3538.8790568609197</v>
      </c>
      <c r="W307" s="74">
        <v>3486.8783676007474</v>
      </c>
      <c r="X307" s="74">
        <v>3434.8776783405751</v>
      </c>
      <c r="Y307" s="74">
        <v>3382.8769890804028</v>
      </c>
      <c r="Z307" s="74">
        <v>3330.8762998202305</v>
      </c>
      <c r="AA307" s="74">
        <v>3278.8756105600582</v>
      </c>
      <c r="AB307" s="74">
        <v>3226.874921299886</v>
      </c>
      <c r="AC307" s="74">
        <v>3200.8745766697998</v>
      </c>
      <c r="AD307" s="74">
        <v>3174.8742320397137</v>
      </c>
      <c r="AE307" s="74">
        <v>3148.8738874096275</v>
      </c>
      <c r="AF307" s="74">
        <v>3122.8735427795414</v>
      </c>
      <c r="AG307" s="74">
        <v>3096.8731981494552</v>
      </c>
      <c r="AH307" s="74">
        <v>3070.8728535193691</v>
      </c>
      <c r="AI307" s="74">
        <v>3044.8725088892829</v>
      </c>
      <c r="AJ307" s="74">
        <v>3018.8721642591968</v>
      </c>
      <c r="AK307" s="74">
        <v>2992.8718196291106</v>
      </c>
      <c r="AL307" s="74">
        <v>2966.8714749990249</v>
      </c>
      <c r="AM307" s="74">
        <v>2943.4711648319471</v>
      </c>
      <c r="AN307" s="74">
        <v>2920.0708546648698</v>
      </c>
      <c r="AO307" s="74">
        <v>2896.670544497792</v>
      </c>
      <c r="AP307" s="74">
        <v>2873.2702343307146</v>
      </c>
      <c r="AQ307" s="74">
        <v>2849.8699241636368</v>
      </c>
      <c r="AR307" s="74">
        <v>2826.4696139965595</v>
      </c>
      <c r="AS307" s="74">
        <v>2803.0693038294821</v>
      </c>
      <c r="AT307" s="74">
        <v>2779.6689936624043</v>
      </c>
      <c r="AU307" s="74">
        <v>2756.268683495327</v>
      </c>
      <c r="AV307" s="622">
        <v>2732.8683733282487</v>
      </c>
    </row>
    <row r="308" spans="7:48" ht="14.1" customHeight="1">
      <c r="G308" s="19"/>
      <c r="H308" s="738"/>
      <c r="J308" s="736"/>
      <c r="K308" s="3" t="s">
        <v>51</v>
      </c>
      <c r="L308" s="36">
        <v>5306.6069235258246</v>
      </c>
      <c r="M308" s="36">
        <v>5193.6785057992474</v>
      </c>
      <c r="N308" s="36">
        <v>5080.4545198917185</v>
      </c>
      <c r="O308" s="36">
        <v>4942.0639281198373</v>
      </c>
      <c r="P308" s="36">
        <v>4803.6733363479561</v>
      </c>
      <c r="Q308" s="36">
        <v>4665.2827445760759</v>
      </c>
      <c r="R308" s="36">
        <v>4526.8921528041938</v>
      </c>
      <c r="S308" s="36">
        <v>4353.5565219369528</v>
      </c>
      <c r="T308" s="36">
        <v>4180.2208910697118</v>
      </c>
      <c r="U308" s="36">
        <v>4006.8852602024704</v>
      </c>
      <c r="V308" s="36">
        <v>3984.5992505195395</v>
      </c>
      <c r="W308" s="36">
        <v>3962.3132408366082</v>
      </c>
      <c r="X308" s="36">
        <v>3940.0272311536773</v>
      </c>
      <c r="Y308" s="36">
        <v>3917.741221470746</v>
      </c>
      <c r="Z308" s="36">
        <v>3895.4552117878152</v>
      </c>
      <c r="AA308" s="36">
        <v>3873.1692021048839</v>
      </c>
      <c r="AB308" s="36">
        <v>3850.8831924219535</v>
      </c>
      <c r="AC308" s="36">
        <v>3840.4830545699192</v>
      </c>
      <c r="AD308" s="36">
        <v>3830.0829167178845</v>
      </c>
      <c r="AE308" s="36">
        <v>3819.6827788658502</v>
      </c>
      <c r="AF308" s="36">
        <v>3809.2826410138155</v>
      </c>
      <c r="AG308" s="36">
        <v>3798.8825031617812</v>
      </c>
      <c r="AH308" s="36">
        <v>3788.4823653097469</v>
      </c>
      <c r="AI308" s="36">
        <v>3778.0822274577122</v>
      </c>
      <c r="AJ308" s="36">
        <v>3767.6820896056779</v>
      </c>
      <c r="AK308" s="36">
        <v>3757.2819517536432</v>
      </c>
      <c r="AL308" s="36">
        <v>3746.8818139016084</v>
      </c>
      <c r="AM308" s="36">
        <v>3735.0606778424158</v>
      </c>
      <c r="AN308" s="36">
        <v>3723.2395417832226</v>
      </c>
      <c r="AO308" s="36">
        <v>3711.41840572403</v>
      </c>
      <c r="AP308" s="36">
        <v>3699.5972696648369</v>
      </c>
      <c r="AQ308" s="36">
        <v>3687.7761336056442</v>
      </c>
      <c r="AR308" s="36">
        <v>3675.9549975464515</v>
      </c>
      <c r="AS308" s="36">
        <v>3664.1338614872584</v>
      </c>
      <c r="AT308" s="36">
        <v>3652.3127254280657</v>
      </c>
      <c r="AU308" s="36">
        <v>3640.4915893688731</v>
      </c>
      <c r="AV308" s="620">
        <v>3628.6704533096781</v>
      </c>
    </row>
    <row r="309" spans="7:48" ht="14.1" customHeight="1" thickBot="1">
      <c r="G309" s="19"/>
      <c r="H309" s="738"/>
      <c r="J309" s="736"/>
      <c r="K309" s="63" t="s">
        <v>52</v>
      </c>
      <c r="L309" s="73">
        <v>5306.6069235258246</v>
      </c>
      <c r="M309" s="73">
        <v>5414.396021767725</v>
      </c>
      <c r="N309" s="73">
        <v>5521.8895518286699</v>
      </c>
      <c r="O309" s="73">
        <v>5416.1420975380252</v>
      </c>
      <c r="P309" s="73">
        <v>5310.3946432473795</v>
      </c>
      <c r="Q309" s="73">
        <v>5204.6471889567338</v>
      </c>
      <c r="R309" s="73">
        <v>5098.899734666089</v>
      </c>
      <c r="S309" s="73">
        <v>4977.5647930590212</v>
      </c>
      <c r="T309" s="73">
        <v>4856.2298514519525</v>
      </c>
      <c r="U309" s="73">
        <v>4734.8949098448829</v>
      </c>
      <c r="V309" s="73">
        <v>4734.8949098448829</v>
      </c>
      <c r="W309" s="73">
        <v>4734.8949098448829</v>
      </c>
      <c r="X309" s="73">
        <v>4734.8949098448829</v>
      </c>
      <c r="Y309" s="73">
        <v>4734.8949098448829</v>
      </c>
      <c r="Z309" s="73">
        <v>4734.8949098448829</v>
      </c>
      <c r="AA309" s="73">
        <v>4734.8949098448829</v>
      </c>
      <c r="AB309" s="73">
        <v>4734.8949098448829</v>
      </c>
      <c r="AC309" s="73">
        <v>4734.8949098448829</v>
      </c>
      <c r="AD309" s="73">
        <v>4734.8949098448829</v>
      </c>
      <c r="AE309" s="73">
        <v>4734.8949098448829</v>
      </c>
      <c r="AF309" s="73">
        <v>4734.8949098448829</v>
      </c>
      <c r="AG309" s="73">
        <v>4734.8949098448829</v>
      </c>
      <c r="AH309" s="73">
        <v>4734.8949098448829</v>
      </c>
      <c r="AI309" s="73">
        <v>4734.8949098448829</v>
      </c>
      <c r="AJ309" s="73">
        <v>4734.8949098448829</v>
      </c>
      <c r="AK309" s="73">
        <v>4734.8949098448829</v>
      </c>
      <c r="AL309" s="73">
        <v>4734.8949098448829</v>
      </c>
      <c r="AM309" s="73">
        <v>4734.8949098448829</v>
      </c>
      <c r="AN309" s="73">
        <v>4734.8949098448829</v>
      </c>
      <c r="AO309" s="73">
        <v>4734.8949098448829</v>
      </c>
      <c r="AP309" s="73">
        <v>4734.8949098448829</v>
      </c>
      <c r="AQ309" s="73">
        <v>4734.8949098448829</v>
      </c>
      <c r="AR309" s="73">
        <v>4734.8949098448829</v>
      </c>
      <c r="AS309" s="73">
        <v>4734.8949098448829</v>
      </c>
      <c r="AT309" s="73">
        <v>4734.8949098448829</v>
      </c>
      <c r="AU309" s="73">
        <v>4734.8949098448829</v>
      </c>
      <c r="AV309" s="621">
        <v>4734.8949098448829</v>
      </c>
    </row>
    <row r="310" spans="7:48" ht="14.1" customHeight="1" thickTop="1">
      <c r="G310" s="19"/>
      <c r="H310" s="738"/>
      <c r="J310" s="736"/>
      <c r="K310" s="62" t="s">
        <v>53</v>
      </c>
      <c r="L310" s="74">
        <v>5306.6069235258483</v>
      </c>
      <c r="M310" s="74">
        <v>4994.8983561457444</v>
      </c>
      <c r="N310" s="74">
        <v>4682.8942205847106</v>
      </c>
      <c r="O310" s="74">
        <v>4539.8923251192373</v>
      </c>
      <c r="P310" s="74">
        <v>4396.890429653763</v>
      </c>
      <c r="Q310" s="74">
        <v>4253.8885341882897</v>
      </c>
      <c r="R310" s="74">
        <v>4110.8866387228154</v>
      </c>
      <c r="S310" s="74">
        <v>3937.551007855574</v>
      </c>
      <c r="T310" s="74">
        <v>3764.2153769883325</v>
      </c>
      <c r="U310" s="74">
        <v>3590.879746121092</v>
      </c>
      <c r="V310" s="74">
        <v>3538.8790568609197</v>
      </c>
      <c r="W310" s="74">
        <v>3486.8783676007474</v>
      </c>
      <c r="X310" s="74">
        <v>3434.8776783405751</v>
      </c>
      <c r="Y310" s="74">
        <v>3382.8769890804028</v>
      </c>
      <c r="Z310" s="74">
        <v>3330.8762998202305</v>
      </c>
      <c r="AA310" s="74">
        <v>3278.8756105600582</v>
      </c>
      <c r="AB310" s="74">
        <v>3226.874921299886</v>
      </c>
      <c r="AC310" s="74">
        <v>3200.8745766697998</v>
      </c>
      <c r="AD310" s="74">
        <v>3174.8742320397137</v>
      </c>
      <c r="AE310" s="74">
        <v>3148.8738874096275</v>
      </c>
      <c r="AF310" s="74">
        <v>3122.8735427795414</v>
      </c>
      <c r="AG310" s="74">
        <v>3096.8731981494552</v>
      </c>
      <c r="AH310" s="74">
        <v>3070.8728535193691</v>
      </c>
      <c r="AI310" s="74">
        <v>3044.8725088892829</v>
      </c>
      <c r="AJ310" s="74">
        <v>3018.8721642591968</v>
      </c>
      <c r="AK310" s="74">
        <v>2992.8718196291106</v>
      </c>
      <c r="AL310" s="74">
        <v>2966.8714749990249</v>
      </c>
      <c r="AM310" s="74">
        <v>2943.4711648319471</v>
      </c>
      <c r="AN310" s="74">
        <v>2920.0708546648698</v>
      </c>
      <c r="AO310" s="74">
        <v>2896.670544497792</v>
      </c>
      <c r="AP310" s="74">
        <v>2873.2702343307146</v>
      </c>
      <c r="AQ310" s="74">
        <v>2849.8699241636368</v>
      </c>
      <c r="AR310" s="74">
        <v>2826.4696139965595</v>
      </c>
      <c r="AS310" s="74">
        <v>2803.0693038294821</v>
      </c>
      <c r="AT310" s="74">
        <v>2779.6689936624043</v>
      </c>
      <c r="AU310" s="74">
        <v>2756.268683495327</v>
      </c>
      <c r="AV310" s="622">
        <v>2732.8683733282487</v>
      </c>
    </row>
    <row r="311" spans="7:48" ht="14.1" customHeight="1">
      <c r="G311" s="19"/>
      <c r="H311" s="738"/>
      <c r="J311" s="736"/>
      <c r="K311" s="3" t="s">
        <v>54</v>
      </c>
      <c r="L311" s="36">
        <v>5306.6069235258483</v>
      </c>
      <c r="M311" s="36">
        <v>5193.6785057992483</v>
      </c>
      <c r="N311" s="36">
        <v>5080.4545198917194</v>
      </c>
      <c r="O311" s="36">
        <v>4942.0639281198382</v>
      </c>
      <c r="P311" s="36">
        <v>4803.673336347957</v>
      </c>
      <c r="Q311" s="36">
        <v>4665.2827445760768</v>
      </c>
      <c r="R311" s="36">
        <v>4526.8921528041938</v>
      </c>
      <c r="S311" s="36">
        <v>4353.5565219369528</v>
      </c>
      <c r="T311" s="36">
        <v>4180.2208910697118</v>
      </c>
      <c r="U311" s="36">
        <v>4006.8852602024704</v>
      </c>
      <c r="V311" s="36">
        <v>3984.5992505195395</v>
      </c>
      <c r="W311" s="36">
        <v>3962.3132408366082</v>
      </c>
      <c r="X311" s="36">
        <v>3940.0272311536773</v>
      </c>
      <c r="Y311" s="36">
        <v>3917.741221470746</v>
      </c>
      <c r="Z311" s="36">
        <v>3895.4552117878152</v>
      </c>
      <c r="AA311" s="36">
        <v>3873.1692021048839</v>
      </c>
      <c r="AB311" s="36">
        <v>3850.8831924219535</v>
      </c>
      <c r="AC311" s="36">
        <v>3840.4830545699192</v>
      </c>
      <c r="AD311" s="36">
        <v>3830.0829167178845</v>
      </c>
      <c r="AE311" s="36">
        <v>3819.6827788658502</v>
      </c>
      <c r="AF311" s="36">
        <v>3809.2826410138155</v>
      </c>
      <c r="AG311" s="36">
        <v>3798.8825031617812</v>
      </c>
      <c r="AH311" s="36">
        <v>3788.4823653097469</v>
      </c>
      <c r="AI311" s="36">
        <v>3778.0822274577122</v>
      </c>
      <c r="AJ311" s="36">
        <v>3767.6820896056779</v>
      </c>
      <c r="AK311" s="36">
        <v>3757.2819517536432</v>
      </c>
      <c r="AL311" s="36">
        <v>3746.8818139016084</v>
      </c>
      <c r="AM311" s="36">
        <v>3735.0606778424158</v>
      </c>
      <c r="AN311" s="36">
        <v>3723.2395417832226</v>
      </c>
      <c r="AO311" s="36">
        <v>3711.41840572403</v>
      </c>
      <c r="AP311" s="36">
        <v>3699.5972696648369</v>
      </c>
      <c r="AQ311" s="36">
        <v>3687.7761336056442</v>
      </c>
      <c r="AR311" s="36">
        <v>3675.9549975464515</v>
      </c>
      <c r="AS311" s="36">
        <v>3664.1338614872584</v>
      </c>
      <c r="AT311" s="36">
        <v>3652.3127254280657</v>
      </c>
      <c r="AU311" s="36">
        <v>3640.4915893688731</v>
      </c>
      <c r="AV311" s="620">
        <v>3628.6704533096781</v>
      </c>
    </row>
    <row r="312" spans="7:48" ht="14.1" customHeight="1" thickBot="1">
      <c r="G312" s="19"/>
      <c r="H312" s="738"/>
      <c r="J312" s="736"/>
      <c r="K312" s="63" t="s">
        <v>55</v>
      </c>
      <c r="L312" s="73">
        <v>5306.6069235258483</v>
      </c>
      <c r="M312" s="73">
        <v>5414.396021767725</v>
      </c>
      <c r="N312" s="73">
        <v>5521.8895518286708</v>
      </c>
      <c r="O312" s="73">
        <v>5416.1420975380261</v>
      </c>
      <c r="P312" s="73">
        <v>5310.3946432473804</v>
      </c>
      <c r="Q312" s="73">
        <v>5204.6471889567347</v>
      </c>
      <c r="R312" s="73">
        <v>5098.899734666089</v>
      </c>
      <c r="S312" s="73">
        <v>4977.5647930590212</v>
      </c>
      <c r="T312" s="73">
        <v>4856.2298514519525</v>
      </c>
      <c r="U312" s="73">
        <v>4734.8949098448829</v>
      </c>
      <c r="V312" s="73">
        <v>4734.8949098448829</v>
      </c>
      <c r="W312" s="73">
        <v>4734.8949098448829</v>
      </c>
      <c r="X312" s="73">
        <v>4734.8949098448829</v>
      </c>
      <c r="Y312" s="73">
        <v>4734.8949098448829</v>
      </c>
      <c r="Z312" s="73">
        <v>4734.8949098448829</v>
      </c>
      <c r="AA312" s="73">
        <v>4734.8949098448829</v>
      </c>
      <c r="AB312" s="73">
        <v>4734.8949098448829</v>
      </c>
      <c r="AC312" s="73">
        <v>4734.8949098448829</v>
      </c>
      <c r="AD312" s="73">
        <v>4734.8949098448829</v>
      </c>
      <c r="AE312" s="73">
        <v>4734.8949098448829</v>
      </c>
      <c r="AF312" s="73">
        <v>4734.8949098448829</v>
      </c>
      <c r="AG312" s="73">
        <v>4734.8949098448829</v>
      </c>
      <c r="AH312" s="73">
        <v>4734.8949098448829</v>
      </c>
      <c r="AI312" s="73">
        <v>4734.8949098448829</v>
      </c>
      <c r="AJ312" s="73">
        <v>4734.8949098448829</v>
      </c>
      <c r="AK312" s="73">
        <v>4734.8949098448829</v>
      </c>
      <c r="AL312" s="73">
        <v>4734.8949098448829</v>
      </c>
      <c r="AM312" s="73">
        <v>4734.8949098448829</v>
      </c>
      <c r="AN312" s="73">
        <v>4734.8949098448829</v>
      </c>
      <c r="AO312" s="73">
        <v>4734.8949098448829</v>
      </c>
      <c r="AP312" s="73">
        <v>4734.8949098448829</v>
      </c>
      <c r="AQ312" s="73">
        <v>4734.8949098448829</v>
      </c>
      <c r="AR312" s="73">
        <v>4734.8949098448829</v>
      </c>
      <c r="AS312" s="73">
        <v>4734.8949098448829</v>
      </c>
      <c r="AT312" s="73">
        <v>4734.8949098448829</v>
      </c>
      <c r="AU312" s="73">
        <v>4734.8949098448829</v>
      </c>
      <c r="AV312" s="621">
        <v>4734.8949098448829</v>
      </c>
    </row>
    <row r="313" spans="7:48" ht="14.1" customHeight="1" thickTop="1">
      <c r="G313" s="19"/>
      <c r="H313" s="738"/>
      <c r="J313" s="736"/>
      <c r="K313" s="62" t="s">
        <v>56</v>
      </c>
      <c r="L313" s="74">
        <v>5859.5898629755147</v>
      </c>
      <c r="M313" s="74">
        <v>5514.7023192284041</v>
      </c>
      <c r="N313" s="74">
        <v>5169.5192073003918</v>
      </c>
      <c r="O313" s="74">
        <v>5011.3102810000528</v>
      </c>
      <c r="P313" s="74">
        <v>4853.1013546997137</v>
      </c>
      <c r="Q313" s="74">
        <v>4694.8924283993747</v>
      </c>
      <c r="R313" s="74">
        <v>4536.6835020990366</v>
      </c>
      <c r="S313" s="74">
        <v>4344.915106583474</v>
      </c>
      <c r="T313" s="74">
        <v>4153.1467110679123</v>
      </c>
      <c r="U313" s="74">
        <v>3961.3783155523488</v>
      </c>
      <c r="V313" s="74">
        <v>3903.8477968976804</v>
      </c>
      <c r="W313" s="74">
        <v>3846.317278243012</v>
      </c>
      <c r="X313" s="74">
        <v>3788.7867595883436</v>
      </c>
      <c r="Y313" s="74">
        <v>3731.2562409336751</v>
      </c>
      <c r="Z313" s="74">
        <v>3673.7257222790063</v>
      </c>
      <c r="AA313" s="74">
        <v>3616.1952036243379</v>
      </c>
      <c r="AB313" s="74">
        <v>3558.6646849696681</v>
      </c>
      <c r="AC313" s="74">
        <v>3529.8994256423339</v>
      </c>
      <c r="AD313" s="74">
        <v>3501.1341663149997</v>
      </c>
      <c r="AE313" s="74">
        <v>3472.3689069876655</v>
      </c>
      <c r="AF313" s="74">
        <v>3443.6036476603313</v>
      </c>
      <c r="AG313" s="74">
        <v>3414.8383883329971</v>
      </c>
      <c r="AH313" s="74">
        <v>3386.0731290056628</v>
      </c>
      <c r="AI313" s="74">
        <v>3357.3078696783282</v>
      </c>
      <c r="AJ313" s="74">
        <v>3328.542610350994</v>
      </c>
      <c r="AK313" s="74">
        <v>3299.7773510236598</v>
      </c>
      <c r="AL313" s="74">
        <v>3271.0120916963251</v>
      </c>
      <c r="AM313" s="74">
        <v>3245.1233583017242</v>
      </c>
      <c r="AN313" s="74">
        <v>3219.2346249071238</v>
      </c>
      <c r="AO313" s="74">
        <v>3193.3458915125229</v>
      </c>
      <c r="AP313" s="74">
        <v>3167.4571581179221</v>
      </c>
      <c r="AQ313" s="74">
        <v>3141.5684247233212</v>
      </c>
      <c r="AR313" s="74">
        <v>3115.6796913287203</v>
      </c>
      <c r="AS313" s="74">
        <v>3089.7909579341199</v>
      </c>
      <c r="AT313" s="74">
        <v>3063.902224539519</v>
      </c>
      <c r="AU313" s="74">
        <v>3038.0134911449181</v>
      </c>
      <c r="AV313" s="622">
        <v>3012.1247577503154</v>
      </c>
    </row>
    <row r="314" spans="7:48" ht="14.1" customHeight="1">
      <c r="G314" s="19"/>
      <c r="H314" s="738"/>
      <c r="J314" s="736"/>
      <c r="K314" s="3" t="s">
        <v>57</v>
      </c>
      <c r="L314" s="36">
        <v>5859.5898629755147</v>
      </c>
      <c r="M314" s="36">
        <v>5736.4425324633294</v>
      </c>
      <c r="N314" s="36">
        <v>5612.9996337702441</v>
      </c>
      <c r="O314" s="36">
        <v>5458.9816381617802</v>
      </c>
      <c r="P314" s="36">
        <v>5304.9636425533154</v>
      </c>
      <c r="Q314" s="36">
        <v>5150.9456469448514</v>
      </c>
      <c r="R314" s="36">
        <v>4996.9276513363857</v>
      </c>
      <c r="S314" s="36">
        <v>4805.1592558208231</v>
      </c>
      <c r="T314" s="36">
        <v>4613.3908603052614</v>
      </c>
      <c r="U314" s="36">
        <v>4421.6224647896988</v>
      </c>
      <c r="V314" s="36">
        <v>4396.9665282234118</v>
      </c>
      <c r="W314" s="36">
        <v>4372.3105916571249</v>
      </c>
      <c r="X314" s="36">
        <v>4347.6546550908388</v>
      </c>
      <c r="Y314" s="36">
        <v>4322.9987185245518</v>
      </c>
      <c r="Z314" s="36">
        <v>4298.3427819582648</v>
      </c>
      <c r="AA314" s="36">
        <v>4273.6868453919778</v>
      </c>
      <c r="AB314" s="36">
        <v>4249.0309088256927</v>
      </c>
      <c r="AC314" s="36">
        <v>4237.5248050947584</v>
      </c>
      <c r="AD314" s="36">
        <v>4226.0187013638242</v>
      </c>
      <c r="AE314" s="36">
        <v>4214.5125976328909</v>
      </c>
      <c r="AF314" s="36">
        <v>4203.0064939019567</v>
      </c>
      <c r="AG314" s="36">
        <v>4191.5003901710224</v>
      </c>
      <c r="AH314" s="36">
        <v>4179.9942864400891</v>
      </c>
      <c r="AI314" s="36">
        <v>4168.4881827091549</v>
      </c>
      <c r="AJ314" s="36">
        <v>4156.9820789782207</v>
      </c>
      <c r="AK314" s="36">
        <v>4145.4759752472874</v>
      </c>
      <c r="AL314" s="36">
        <v>4133.9698715163549</v>
      </c>
      <c r="AM314" s="36">
        <v>4120.8916585494035</v>
      </c>
      <c r="AN314" s="36">
        <v>4107.813445582452</v>
      </c>
      <c r="AO314" s="36">
        <v>4094.735232615501</v>
      </c>
      <c r="AP314" s="36">
        <v>4081.6570196485495</v>
      </c>
      <c r="AQ314" s="36">
        <v>4068.5788066815985</v>
      </c>
      <c r="AR314" s="36">
        <v>4055.5005937146475</v>
      </c>
      <c r="AS314" s="36">
        <v>4042.422380747696</v>
      </c>
      <c r="AT314" s="36">
        <v>4029.344167780745</v>
      </c>
      <c r="AU314" s="36">
        <v>4016.2659548137935</v>
      </c>
      <c r="AV314" s="620">
        <v>4003.1877418468434</v>
      </c>
    </row>
    <row r="315" spans="7:48" ht="14.1" customHeight="1" thickBot="1">
      <c r="G315" s="19"/>
      <c r="H315" s="738"/>
      <c r="J315" s="736"/>
      <c r="K315" s="63" t="s">
        <v>58</v>
      </c>
      <c r="L315" s="73">
        <v>5859.5898629755147</v>
      </c>
      <c r="M315" s="73">
        <v>5976.111765192617</v>
      </c>
      <c r="N315" s="73">
        <v>6092.3380992288176</v>
      </c>
      <c r="O315" s="73">
        <v>5976.6944135560489</v>
      </c>
      <c r="P315" s="73">
        <v>5861.0507278832802</v>
      </c>
      <c r="Q315" s="73">
        <v>5745.4070422105106</v>
      </c>
      <c r="R315" s="73">
        <v>5629.7633565377409</v>
      </c>
      <c r="S315" s="73">
        <v>5495.5254796768468</v>
      </c>
      <c r="T315" s="73">
        <v>5361.2876028159535</v>
      </c>
      <c r="U315" s="73">
        <v>5227.0497259550602</v>
      </c>
      <c r="V315" s="73">
        <v>5227.0497259550602</v>
      </c>
      <c r="W315" s="73">
        <v>5227.0497259550602</v>
      </c>
      <c r="X315" s="73">
        <v>5227.0497259550602</v>
      </c>
      <c r="Y315" s="73">
        <v>5227.0497259550602</v>
      </c>
      <c r="Z315" s="73">
        <v>5227.0497259550602</v>
      </c>
      <c r="AA315" s="73">
        <v>5227.0497259550602</v>
      </c>
      <c r="AB315" s="73">
        <v>5227.0497259550602</v>
      </c>
      <c r="AC315" s="73">
        <v>5227.0497259550602</v>
      </c>
      <c r="AD315" s="73">
        <v>5227.0497259550602</v>
      </c>
      <c r="AE315" s="73">
        <v>5227.0497259550602</v>
      </c>
      <c r="AF315" s="73">
        <v>5227.0497259550602</v>
      </c>
      <c r="AG315" s="73">
        <v>5227.0497259550602</v>
      </c>
      <c r="AH315" s="73">
        <v>5227.0497259550602</v>
      </c>
      <c r="AI315" s="73">
        <v>5227.0497259550602</v>
      </c>
      <c r="AJ315" s="73">
        <v>5227.0497259550602</v>
      </c>
      <c r="AK315" s="73">
        <v>5227.0497259550602</v>
      </c>
      <c r="AL315" s="73">
        <v>5227.0497259550602</v>
      </c>
      <c r="AM315" s="73">
        <v>5227.0497259550602</v>
      </c>
      <c r="AN315" s="73">
        <v>5227.0497259550602</v>
      </c>
      <c r="AO315" s="73">
        <v>5227.0497259550602</v>
      </c>
      <c r="AP315" s="73">
        <v>5227.0497259550602</v>
      </c>
      <c r="AQ315" s="73">
        <v>5227.0497259550602</v>
      </c>
      <c r="AR315" s="73">
        <v>5227.0497259550602</v>
      </c>
      <c r="AS315" s="73">
        <v>5227.0497259550602</v>
      </c>
      <c r="AT315" s="73">
        <v>5227.0497259550602</v>
      </c>
      <c r="AU315" s="73">
        <v>5227.0497259550602</v>
      </c>
      <c r="AV315" s="621">
        <v>5227.0497259550602</v>
      </c>
    </row>
    <row r="316" spans="7:48" ht="14.1" customHeight="1" thickTop="1">
      <c r="G316" s="19"/>
      <c r="H316" s="738"/>
      <c r="J316" s="736"/>
      <c r="K316" s="62" t="s">
        <v>103</v>
      </c>
      <c r="L316" s="74">
        <v>5859.5898629755147</v>
      </c>
      <c r="M316" s="74">
        <v>5514.7023192284041</v>
      </c>
      <c r="N316" s="74">
        <v>5169.5192073003918</v>
      </c>
      <c r="O316" s="74">
        <v>5011.3102810000528</v>
      </c>
      <c r="P316" s="74">
        <v>4853.1013546997137</v>
      </c>
      <c r="Q316" s="74">
        <v>4694.8924283993747</v>
      </c>
      <c r="R316" s="74">
        <v>4536.6835020990366</v>
      </c>
      <c r="S316" s="74">
        <v>4344.915106583474</v>
      </c>
      <c r="T316" s="74">
        <v>4153.1467110679123</v>
      </c>
      <c r="U316" s="74">
        <v>3961.3783155523488</v>
      </c>
      <c r="V316" s="74">
        <v>3903.8477968976804</v>
      </c>
      <c r="W316" s="74">
        <v>3846.317278243012</v>
      </c>
      <c r="X316" s="74">
        <v>3788.7867595883436</v>
      </c>
      <c r="Y316" s="74">
        <v>3731.2562409336751</v>
      </c>
      <c r="Z316" s="74">
        <v>3673.7257222790063</v>
      </c>
      <c r="AA316" s="74">
        <v>3616.1952036243379</v>
      </c>
      <c r="AB316" s="74">
        <v>3558.6646849696681</v>
      </c>
      <c r="AC316" s="74">
        <v>3529.8994256423339</v>
      </c>
      <c r="AD316" s="74">
        <v>3501.1341663149997</v>
      </c>
      <c r="AE316" s="74">
        <v>3472.3689069876655</v>
      </c>
      <c r="AF316" s="74">
        <v>3443.6036476603313</v>
      </c>
      <c r="AG316" s="74">
        <v>3414.8383883329971</v>
      </c>
      <c r="AH316" s="74">
        <v>3386.0731290056628</v>
      </c>
      <c r="AI316" s="74">
        <v>3357.3078696783282</v>
      </c>
      <c r="AJ316" s="74">
        <v>3328.542610350994</v>
      </c>
      <c r="AK316" s="74">
        <v>3299.7773510236598</v>
      </c>
      <c r="AL316" s="74">
        <v>3271.0120916963251</v>
      </c>
      <c r="AM316" s="74">
        <v>3245.1233583017242</v>
      </c>
      <c r="AN316" s="74">
        <v>3219.2346249071238</v>
      </c>
      <c r="AO316" s="74">
        <v>3193.3458915125229</v>
      </c>
      <c r="AP316" s="74">
        <v>3167.4571581179221</v>
      </c>
      <c r="AQ316" s="74">
        <v>3141.5684247233212</v>
      </c>
      <c r="AR316" s="74">
        <v>3115.6796913287203</v>
      </c>
      <c r="AS316" s="74">
        <v>3089.7909579341199</v>
      </c>
      <c r="AT316" s="74">
        <v>3063.902224539519</v>
      </c>
      <c r="AU316" s="74">
        <v>3038.0134911449181</v>
      </c>
      <c r="AV316" s="622">
        <v>3012.1247577503154</v>
      </c>
    </row>
    <row r="317" spans="7:48" ht="14.1" customHeight="1">
      <c r="G317" s="19"/>
      <c r="H317" s="738"/>
      <c r="J317" s="736"/>
      <c r="K317" s="3" t="s">
        <v>104</v>
      </c>
      <c r="L317" s="36">
        <v>5859.5898629755147</v>
      </c>
      <c r="M317" s="36">
        <v>5736.4425324633294</v>
      </c>
      <c r="N317" s="36">
        <v>5612.9996337702441</v>
      </c>
      <c r="O317" s="36">
        <v>5458.9816381617802</v>
      </c>
      <c r="P317" s="36">
        <v>5304.9636425533154</v>
      </c>
      <c r="Q317" s="36">
        <v>5150.9456469448514</v>
      </c>
      <c r="R317" s="36">
        <v>4996.9276513363857</v>
      </c>
      <c r="S317" s="36">
        <v>4805.1592558208231</v>
      </c>
      <c r="T317" s="36">
        <v>4613.3908603052614</v>
      </c>
      <c r="U317" s="36">
        <v>4421.6224647896988</v>
      </c>
      <c r="V317" s="36">
        <v>4396.9665282234118</v>
      </c>
      <c r="W317" s="36">
        <v>4372.3105916571249</v>
      </c>
      <c r="X317" s="36">
        <v>4347.6546550908388</v>
      </c>
      <c r="Y317" s="36">
        <v>4322.9987185245518</v>
      </c>
      <c r="Z317" s="36">
        <v>4298.3427819582648</v>
      </c>
      <c r="AA317" s="36">
        <v>4273.6868453919778</v>
      </c>
      <c r="AB317" s="36">
        <v>4249.0309088256927</v>
      </c>
      <c r="AC317" s="36">
        <v>4237.5248050947584</v>
      </c>
      <c r="AD317" s="36">
        <v>4226.0187013638242</v>
      </c>
      <c r="AE317" s="36">
        <v>4214.5125976328909</v>
      </c>
      <c r="AF317" s="36">
        <v>4203.0064939019567</v>
      </c>
      <c r="AG317" s="36">
        <v>4191.5003901710224</v>
      </c>
      <c r="AH317" s="36">
        <v>4179.9942864400891</v>
      </c>
      <c r="AI317" s="36">
        <v>4168.4881827091549</v>
      </c>
      <c r="AJ317" s="36">
        <v>4156.9820789782207</v>
      </c>
      <c r="AK317" s="36">
        <v>4145.4759752472874</v>
      </c>
      <c r="AL317" s="36">
        <v>4133.9698715163549</v>
      </c>
      <c r="AM317" s="36">
        <v>4120.8916585494035</v>
      </c>
      <c r="AN317" s="36">
        <v>4107.813445582452</v>
      </c>
      <c r="AO317" s="36">
        <v>4094.735232615501</v>
      </c>
      <c r="AP317" s="36">
        <v>4081.6570196485495</v>
      </c>
      <c r="AQ317" s="36">
        <v>4068.5788066815985</v>
      </c>
      <c r="AR317" s="36">
        <v>4055.5005937146475</v>
      </c>
      <c r="AS317" s="36">
        <v>4042.422380747696</v>
      </c>
      <c r="AT317" s="36">
        <v>4029.344167780745</v>
      </c>
      <c r="AU317" s="36">
        <v>4016.2659548137935</v>
      </c>
      <c r="AV317" s="620">
        <v>4003.1877418468434</v>
      </c>
    </row>
    <row r="318" spans="7:48" ht="14.1" customHeight="1" thickBot="1">
      <c r="G318" s="19"/>
      <c r="H318" s="738"/>
      <c r="J318" s="736"/>
      <c r="K318" s="63" t="s">
        <v>105</v>
      </c>
      <c r="L318" s="73">
        <v>5859.5898629755147</v>
      </c>
      <c r="M318" s="73">
        <v>5976.111765192617</v>
      </c>
      <c r="N318" s="73">
        <v>6092.3380992288176</v>
      </c>
      <c r="O318" s="73">
        <v>5976.6944135560489</v>
      </c>
      <c r="P318" s="73">
        <v>5861.0507278832802</v>
      </c>
      <c r="Q318" s="73">
        <v>5745.4070422105106</v>
      </c>
      <c r="R318" s="73">
        <v>5629.7633565377409</v>
      </c>
      <c r="S318" s="73">
        <v>5495.5254796768468</v>
      </c>
      <c r="T318" s="73">
        <v>5361.2876028159535</v>
      </c>
      <c r="U318" s="73">
        <v>5227.0497259550602</v>
      </c>
      <c r="V318" s="73">
        <v>5227.0497259550602</v>
      </c>
      <c r="W318" s="73">
        <v>5227.0497259550602</v>
      </c>
      <c r="X318" s="73">
        <v>5227.0497259550602</v>
      </c>
      <c r="Y318" s="73">
        <v>5227.0497259550602</v>
      </c>
      <c r="Z318" s="73">
        <v>5227.0497259550602</v>
      </c>
      <c r="AA318" s="73">
        <v>5227.0497259550602</v>
      </c>
      <c r="AB318" s="73">
        <v>5227.0497259550602</v>
      </c>
      <c r="AC318" s="73">
        <v>5227.0497259550602</v>
      </c>
      <c r="AD318" s="73">
        <v>5227.0497259550602</v>
      </c>
      <c r="AE318" s="73">
        <v>5227.0497259550602</v>
      </c>
      <c r="AF318" s="73">
        <v>5227.0497259550602</v>
      </c>
      <c r="AG318" s="73">
        <v>5227.0497259550602</v>
      </c>
      <c r="AH318" s="73">
        <v>5227.0497259550602</v>
      </c>
      <c r="AI318" s="73">
        <v>5227.0497259550602</v>
      </c>
      <c r="AJ318" s="73">
        <v>5227.0497259550602</v>
      </c>
      <c r="AK318" s="73">
        <v>5227.0497259550602</v>
      </c>
      <c r="AL318" s="73">
        <v>5227.0497259550602</v>
      </c>
      <c r="AM318" s="73">
        <v>5227.0497259550602</v>
      </c>
      <c r="AN318" s="73">
        <v>5227.0497259550602</v>
      </c>
      <c r="AO318" s="73">
        <v>5227.0497259550602</v>
      </c>
      <c r="AP318" s="73">
        <v>5227.0497259550602</v>
      </c>
      <c r="AQ318" s="73">
        <v>5227.0497259550602</v>
      </c>
      <c r="AR318" s="73">
        <v>5227.0497259550602</v>
      </c>
      <c r="AS318" s="73">
        <v>5227.0497259550602</v>
      </c>
      <c r="AT318" s="73">
        <v>5227.0497259550602</v>
      </c>
      <c r="AU318" s="73">
        <v>5227.0497259550602</v>
      </c>
      <c r="AV318" s="621">
        <v>5227.0497259550602</v>
      </c>
    </row>
    <row r="319" spans="7:48" ht="14.1" customHeight="1" thickTop="1">
      <c r="G319" s="19"/>
      <c r="H319" s="738"/>
      <c r="J319" s="736"/>
      <c r="K319" s="62" t="s">
        <v>106</v>
      </c>
      <c r="L319" s="74">
        <v>5859.5898629755102</v>
      </c>
      <c r="M319" s="74">
        <v>5514.7023192284041</v>
      </c>
      <c r="N319" s="74">
        <v>5169.5192073003918</v>
      </c>
      <c r="O319" s="74">
        <v>5011.3102810000528</v>
      </c>
      <c r="P319" s="74">
        <v>4853.1013546997137</v>
      </c>
      <c r="Q319" s="74">
        <v>4694.8924283993747</v>
      </c>
      <c r="R319" s="74">
        <v>4536.6835020990366</v>
      </c>
      <c r="S319" s="74">
        <v>4344.915106583474</v>
      </c>
      <c r="T319" s="74">
        <v>4153.1467110679123</v>
      </c>
      <c r="U319" s="74">
        <v>3961.3783155523488</v>
      </c>
      <c r="V319" s="74">
        <v>3903.8477968976804</v>
      </c>
      <c r="W319" s="74">
        <v>3846.317278243012</v>
      </c>
      <c r="X319" s="74">
        <v>3788.7867595883436</v>
      </c>
      <c r="Y319" s="74">
        <v>3731.2562409336751</v>
      </c>
      <c r="Z319" s="74">
        <v>3673.7257222790063</v>
      </c>
      <c r="AA319" s="74">
        <v>3616.1952036243379</v>
      </c>
      <c r="AB319" s="74">
        <v>3558.6646849696681</v>
      </c>
      <c r="AC319" s="74">
        <v>3529.8994256423339</v>
      </c>
      <c r="AD319" s="74">
        <v>3501.1341663149997</v>
      </c>
      <c r="AE319" s="74">
        <v>3472.3689069876655</v>
      </c>
      <c r="AF319" s="74">
        <v>3443.6036476603313</v>
      </c>
      <c r="AG319" s="74">
        <v>3414.8383883329971</v>
      </c>
      <c r="AH319" s="74">
        <v>3386.0731290056628</v>
      </c>
      <c r="AI319" s="74">
        <v>3357.3078696783282</v>
      </c>
      <c r="AJ319" s="74">
        <v>3328.542610350994</v>
      </c>
      <c r="AK319" s="74">
        <v>3299.7773510236598</v>
      </c>
      <c r="AL319" s="74">
        <v>3271.0120916963251</v>
      </c>
      <c r="AM319" s="74">
        <v>3245.1233583017242</v>
      </c>
      <c r="AN319" s="74">
        <v>3219.2346249071238</v>
      </c>
      <c r="AO319" s="74">
        <v>3193.3458915125229</v>
      </c>
      <c r="AP319" s="74">
        <v>3167.4571581179221</v>
      </c>
      <c r="AQ319" s="74">
        <v>3141.5684247233212</v>
      </c>
      <c r="AR319" s="74">
        <v>3115.6796913287203</v>
      </c>
      <c r="AS319" s="74">
        <v>3089.7909579341199</v>
      </c>
      <c r="AT319" s="74">
        <v>3063.902224539519</v>
      </c>
      <c r="AU319" s="74">
        <v>3038.0134911449181</v>
      </c>
      <c r="AV319" s="622">
        <v>3012.1247577503154</v>
      </c>
    </row>
    <row r="320" spans="7:48" ht="14.1" customHeight="1">
      <c r="G320" s="19"/>
      <c r="H320" s="738"/>
      <c r="J320" s="736"/>
      <c r="K320" s="3" t="s">
        <v>107</v>
      </c>
      <c r="L320" s="36">
        <v>5859.5898629755102</v>
      </c>
      <c r="M320" s="36">
        <v>5736.4425324633294</v>
      </c>
      <c r="N320" s="36">
        <v>5612.9996337702441</v>
      </c>
      <c r="O320" s="36">
        <v>5458.9816381617802</v>
      </c>
      <c r="P320" s="36">
        <v>5304.9636425533154</v>
      </c>
      <c r="Q320" s="36">
        <v>5150.9456469448514</v>
      </c>
      <c r="R320" s="36">
        <v>4996.9276513363857</v>
      </c>
      <c r="S320" s="36">
        <v>4805.1592558208231</v>
      </c>
      <c r="T320" s="36">
        <v>4613.3908603052614</v>
      </c>
      <c r="U320" s="36">
        <v>4421.6224647896988</v>
      </c>
      <c r="V320" s="36">
        <v>4396.9665282234118</v>
      </c>
      <c r="W320" s="36">
        <v>4372.3105916571249</v>
      </c>
      <c r="X320" s="36">
        <v>4347.6546550908388</v>
      </c>
      <c r="Y320" s="36">
        <v>4322.9987185245518</v>
      </c>
      <c r="Z320" s="36">
        <v>4298.3427819582648</v>
      </c>
      <c r="AA320" s="36">
        <v>4273.6868453919778</v>
      </c>
      <c r="AB320" s="36">
        <v>4249.0309088256927</v>
      </c>
      <c r="AC320" s="36">
        <v>4237.5248050947584</v>
      </c>
      <c r="AD320" s="36">
        <v>4226.0187013638242</v>
      </c>
      <c r="AE320" s="36">
        <v>4214.5125976328909</v>
      </c>
      <c r="AF320" s="36">
        <v>4203.0064939019567</v>
      </c>
      <c r="AG320" s="36">
        <v>4191.5003901710224</v>
      </c>
      <c r="AH320" s="36">
        <v>4179.9942864400891</v>
      </c>
      <c r="AI320" s="36">
        <v>4168.4881827091549</v>
      </c>
      <c r="AJ320" s="36">
        <v>4156.9820789782207</v>
      </c>
      <c r="AK320" s="36">
        <v>4145.4759752472874</v>
      </c>
      <c r="AL320" s="36">
        <v>4133.9698715163549</v>
      </c>
      <c r="AM320" s="36">
        <v>4120.8916585494035</v>
      </c>
      <c r="AN320" s="36">
        <v>4107.813445582452</v>
      </c>
      <c r="AO320" s="36">
        <v>4094.735232615501</v>
      </c>
      <c r="AP320" s="36">
        <v>4081.6570196485495</v>
      </c>
      <c r="AQ320" s="36">
        <v>4068.5788066815985</v>
      </c>
      <c r="AR320" s="36">
        <v>4055.5005937146475</v>
      </c>
      <c r="AS320" s="36">
        <v>4042.422380747696</v>
      </c>
      <c r="AT320" s="36">
        <v>4029.344167780745</v>
      </c>
      <c r="AU320" s="36">
        <v>4016.2659548137935</v>
      </c>
      <c r="AV320" s="620">
        <v>4003.1877418468434</v>
      </c>
    </row>
    <row r="321" spans="7:48" ht="14.1" customHeight="1" thickBot="1">
      <c r="G321" s="19"/>
      <c r="H321" s="738"/>
      <c r="J321" s="736"/>
      <c r="K321" s="63" t="s">
        <v>108</v>
      </c>
      <c r="L321" s="73">
        <v>5859.5898629755102</v>
      </c>
      <c r="M321" s="73">
        <v>5976.111765192617</v>
      </c>
      <c r="N321" s="73">
        <v>6092.3380992288166</v>
      </c>
      <c r="O321" s="73">
        <v>5976.6944135560479</v>
      </c>
      <c r="P321" s="73">
        <v>5861.0507278832793</v>
      </c>
      <c r="Q321" s="73">
        <v>5745.4070422105096</v>
      </c>
      <c r="R321" s="73">
        <v>5629.7633565377409</v>
      </c>
      <c r="S321" s="73">
        <v>5495.5254796768468</v>
      </c>
      <c r="T321" s="73">
        <v>5361.2876028159535</v>
      </c>
      <c r="U321" s="73">
        <v>5227.0497259550602</v>
      </c>
      <c r="V321" s="73">
        <v>5227.0497259550602</v>
      </c>
      <c r="W321" s="73">
        <v>5227.0497259550602</v>
      </c>
      <c r="X321" s="73">
        <v>5227.0497259550602</v>
      </c>
      <c r="Y321" s="73">
        <v>5227.0497259550602</v>
      </c>
      <c r="Z321" s="73">
        <v>5227.0497259550602</v>
      </c>
      <c r="AA321" s="73">
        <v>5227.0497259550602</v>
      </c>
      <c r="AB321" s="73">
        <v>5227.0497259550602</v>
      </c>
      <c r="AC321" s="73">
        <v>5227.0497259550602</v>
      </c>
      <c r="AD321" s="73">
        <v>5227.0497259550602</v>
      </c>
      <c r="AE321" s="73">
        <v>5227.0497259550602</v>
      </c>
      <c r="AF321" s="73">
        <v>5227.0497259550602</v>
      </c>
      <c r="AG321" s="73">
        <v>5227.0497259550602</v>
      </c>
      <c r="AH321" s="73">
        <v>5227.0497259550602</v>
      </c>
      <c r="AI321" s="73">
        <v>5227.0497259550602</v>
      </c>
      <c r="AJ321" s="73">
        <v>5227.0497259550602</v>
      </c>
      <c r="AK321" s="73">
        <v>5227.0497259550602</v>
      </c>
      <c r="AL321" s="73">
        <v>5227.0497259550602</v>
      </c>
      <c r="AM321" s="73">
        <v>5227.0497259550602</v>
      </c>
      <c r="AN321" s="73">
        <v>5227.0497259550602</v>
      </c>
      <c r="AO321" s="73">
        <v>5227.0497259550602</v>
      </c>
      <c r="AP321" s="73">
        <v>5227.0497259550602</v>
      </c>
      <c r="AQ321" s="73">
        <v>5227.0497259550602</v>
      </c>
      <c r="AR321" s="73">
        <v>5227.0497259550602</v>
      </c>
      <c r="AS321" s="73">
        <v>5227.0497259550602</v>
      </c>
      <c r="AT321" s="73">
        <v>5227.0497259550602</v>
      </c>
      <c r="AU321" s="73">
        <v>5227.0497259550602</v>
      </c>
      <c r="AV321" s="621">
        <v>5227.0497259550602</v>
      </c>
    </row>
    <row r="322" spans="7:48" ht="14.1" customHeight="1" thickTop="1">
      <c r="G322" s="19"/>
      <c r="H322" s="738"/>
      <c r="J322" s="736"/>
      <c r="K322" s="62" t="s">
        <v>109</v>
      </c>
      <c r="L322" s="74">
        <v>6859.0177443661605</v>
      </c>
      <c r="M322" s="74">
        <v>6454.1645277355947</v>
      </c>
      <c r="N322" s="74">
        <v>6049.0157429241444</v>
      </c>
      <c r="O322" s="74">
        <v>5863.3225498855636</v>
      </c>
      <c r="P322" s="74">
        <v>5677.6293568469828</v>
      </c>
      <c r="Q322" s="74">
        <v>5491.9361638084019</v>
      </c>
      <c r="R322" s="74">
        <v>5306.2429707698202</v>
      </c>
      <c r="S322" s="74">
        <v>5081.1603125412375</v>
      </c>
      <c r="T322" s="74">
        <v>4856.0776543126549</v>
      </c>
      <c r="U322" s="74">
        <v>4630.9949960840713</v>
      </c>
      <c r="V322" s="74">
        <v>4563.470198615496</v>
      </c>
      <c r="W322" s="74">
        <v>4495.9454011469206</v>
      </c>
      <c r="X322" s="74">
        <v>4428.4206036783453</v>
      </c>
      <c r="Y322" s="74">
        <v>4360.8958062097699</v>
      </c>
      <c r="Z322" s="74">
        <v>4293.3710087411955</v>
      </c>
      <c r="AA322" s="74">
        <v>4225.8462112726202</v>
      </c>
      <c r="AB322" s="74">
        <v>4158.3214138040457</v>
      </c>
      <c r="AC322" s="74">
        <v>4124.5590150697581</v>
      </c>
      <c r="AD322" s="74">
        <v>4090.7966163354704</v>
      </c>
      <c r="AE322" s="74">
        <v>4057.0342176011827</v>
      </c>
      <c r="AF322" s="74">
        <v>4023.271818866895</v>
      </c>
      <c r="AG322" s="74">
        <v>3989.5094201326074</v>
      </c>
      <c r="AH322" s="74">
        <v>3955.7470213983197</v>
      </c>
      <c r="AI322" s="74">
        <v>3921.9846226640325</v>
      </c>
      <c r="AJ322" s="74">
        <v>3888.2222239297448</v>
      </c>
      <c r="AK322" s="74">
        <v>3854.4598251954571</v>
      </c>
      <c r="AL322" s="74">
        <v>3820.6974264611708</v>
      </c>
      <c r="AM322" s="74">
        <v>3790.311267600312</v>
      </c>
      <c r="AN322" s="74">
        <v>3759.9251087394532</v>
      </c>
      <c r="AO322" s="74">
        <v>3729.5389498785939</v>
      </c>
      <c r="AP322" s="74">
        <v>3699.1527910177351</v>
      </c>
      <c r="AQ322" s="74">
        <v>3668.7666321568763</v>
      </c>
      <c r="AR322" s="74">
        <v>3638.380473296017</v>
      </c>
      <c r="AS322" s="74">
        <v>3607.9943144351582</v>
      </c>
      <c r="AT322" s="74">
        <v>3577.6081555742994</v>
      </c>
      <c r="AU322" s="74">
        <v>3547.2219967134406</v>
      </c>
      <c r="AV322" s="622">
        <v>3516.8358378525832</v>
      </c>
    </row>
    <row r="323" spans="7:48" ht="14.1" customHeight="1">
      <c r="G323" s="19"/>
      <c r="H323" s="738"/>
      <c r="J323" s="736"/>
      <c r="K323" s="3" t="s">
        <v>110</v>
      </c>
      <c r="L323" s="36">
        <v>6859.0177443661605</v>
      </c>
      <c r="M323" s="36">
        <v>6714.9431345778066</v>
      </c>
      <c r="N323" s="36">
        <v>6570.5729566085674</v>
      </c>
      <c r="O323" s="36">
        <v>6389.5400550860304</v>
      </c>
      <c r="P323" s="36">
        <v>6208.5071535634934</v>
      </c>
      <c r="Q323" s="36">
        <v>6027.4742520409563</v>
      </c>
      <c r="R323" s="36">
        <v>5846.4413505184202</v>
      </c>
      <c r="S323" s="36">
        <v>5621.3586922898367</v>
      </c>
      <c r="T323" s="36">
        <v>5396.276034061254</v>
      </c>
      <c r="U323" s="36">
        <v>5171.1933758326704</v>
      </c>
      <c r="V323" s="36">
        <v>5142.2541769175668</v>
      </c>
      <c r="W323" s="36">
        <v>5113.3149780024642</v>
      </c>
      <c r="X323" s="36">
        <v>5084.3757790873606</v>
      </c>
      <c r="Y323" s="36">
        <v>5055.436580172257</v>
      </c>
      <c r="Z323" s="36">
        <v>5026.4973812571543</v>
      </c>
      <c r="AA323" s="36">
        <v>4997.5581823420507</v>
      </c>
      <c r="AB323" s="36">
        <v>4968.6189834269444</v>
      </c>
      <c r="AC323" s="36">
        <v>4955.1140239332299</v>
      </c>
      <c r="AD323" s="36">
        <v>4941.6090644395154</v>
      </c>
      <c r="AE323" s="36">
        <v>4928.1041049458008</v>
      </c>
      <c r="AF323" s="36">
        <v>4914.5991454520863</v>
      </c>
      <c r="AG323" s="36">
        <v>4901.0941859583718</v>
      </c>
      <c r="AH323" s="36">
        <v>4887.5892264646573</v>
      </c>
      <c r="AI323" s="36">
        <v>4874.0842669709427</v>
      </c>
      <c r="AJ323" s="36">
        <v>4860.5793074772282</v>
      </c>
      <c r="AK323" s="36">
        <v>4847.0743479835137</v>
      </c>
      <c r="AL323" s="36">
        <v>4833.5693884897955</v>
      </c>
      <c r="AM323" s="36">
        <v>4818.2192108363461</v>
      </c>
      <c r="AN323" s="36">
        <v>4802.8690331828966</v>
      </c>
      <c r="AO323" s="36">
        <v>4787.5188555294471</v>
      </c>
      <c r="AP323" s="36">
        <v>4772.1686778759977</v>
      </c>
      <c r="AQ323" s="36">
        <v>4756.8185002225482</v>
      </c>
      <c r="AR323" s="36">
        <v>4741.4683225690987</v>
      </c>
      <c r="AS323" s="36">
        <v>4726.1181449156502</v>
      </c>
      <c r="AT323" s="36">
        <v>4710.7679672622007</v>
      </c>
      <c r="AU323" s="36">
        <v>4695.4177896087513</v>
      </c>
      <c r="AV323" s="620">
        <v>4680.0676119552982</v>
      </c>
    </row>
    <row r="324" spans="7:48" ht="14.1" customHeight="1" thickBot="1">
      <c r="G324" s="19"/>
      <c r="H324" s="738"/>
      <c r="J324" s="736"/>
      <c r="K324" s="63" t="s">
        <v>111</v>
      </c>
      <c r="L324" s="73">
        <v>6859.0177443661605</v>
      </c>
      <c r="M324" s="73">
        <v>6995.9009287221415</v>
      </c>
      <c r="N324" s="73">
        <v>7132.4885448972382</v>
      </c>
      <c r="O324" s="73">
        <v>6996.6699393411154</v>
      </c>
      <c r="P324" s="73">
        <v>6860.8513337849918</v>
      </c>
      <c r="Q324" s="73">
        <v>6725.032728228869</v>
      </c>
      <c r="R324" s="73">
        <v>6589.2141226727445</v>
      </c>
      <c r="S324" s="73">
        <v>6431.6562619127362</v>
      </c>
      <c r="T324" s="73">
        <v>6274.0984011527271</v>
      </c>
      <c r="U324" s="73">
        <v>6116.5405403927198</v>
      </c>
      <c r="V324" s="73">
        <v>6116.5405403927198</v>
      </c>
      <c r="W324" s="73">
        <v>6116.5405403927198</v>
      </c>
      <c r="X324" s="73">
        <v>6116.5405403927198</v>
      </c>
      <c r="Y324" s="73">
        <v>6116.5405403927198</v>
      </c>
      <c r="Z324" s="73">
        <v>6116.5405403927198</v>
      </c>
      <c r="AA324" s="73">
        <v>6116.5405403927198</v>
      </c>
      <c r="AB324" s="73">
        <v>6116.5405403927198</v>
      </c>
      <c r="AC324" s="73">
        <v>6116.5405403927198</v>
      </c>
      <c r="AD324" s="73">
        <v>6116.5405403927198</v>
      </c>
      <c r="AE324" s="73">
        <v>6116.5405403927198</v>
      </c>
      <c r="AF324" s="73">
        <v>6116.5405403927198</v>
      </c>
      <c r="AG324" s="73">
        <v>6116.5405403927198</v>
      </c>
      <c r="AH324" s="73">
        <v>6116.5405403927198</v>
      </c>
      <c r="AI324" s="73">
        <v>6116.5405403927198</v>
      </c>
      <c r="AJ324" s="73">
        <v>6116.5405403927198</v>
      </c>
      <c r="AK324" s="73">
        <v>6116.5405403927198</v>
      </c>
      <c r="AL324" s="73">
        <v>6116.5405403927198</v>
      </c>
      <c r="AM324" s="73">
        <v>6116.5405403927198</v>
      </c>
      <c r="AN324" s="73">
        <v>6116.5405403927198</v>
      </c>
      <c r="AO324" s="73">
        <v>6116.5405403927198</v>
      </c>
      <c r="AP324" s="73">
        <v>6116.5405403927198</v>
      </c>
      <c r="AQ324" s="73">
        <v>6116.5405403927198</v>
      </c>
      <c r="AR324" s="73">
        <v>6116.5405403927198</v>
      </c>
      <c r="AS324" s="73">
        <v>6116.5405403927198</v>
      </c>
      <c r="AT324" s="73">
        <v>6116.5405403927198</v>
      </c>
      <c r="AU324" s="73">
        <v>6116.5405403927198</v>
      </c>
      <c r="AV324" s="621">
        <v>6116.5405403927198</v>
      </c>
    </row>
    <row r="325" spans="7:48" ht="14.1" customHeight="1" thickTop="1">
      <c r="G325" s="19"/>
      <c r="H325" s="738"/>
      <c r="J325" s="736"/>
      <c r="K325" s="62" t="s">
        <v>112</v>
      </c>
      <c r="L325" s="74">
        <v>6859.0177443661605</v>
      </c>
      <c r="M325" s="74">
        <v>6454.1645277355947</v>
      </c>
      <c r="N325" s="74">
        <v>6049.0157429241444</v>
      </c>
      <c r="O325" s="74">
        <v>5863.3225498855636</v>
      </c>
      <c r="P325" s="74">
        <v>5677.6293568469828</v>
      </c>
      <c r="Q325" s="74">
        <v>5491.9361638084019</v>
      </c>
      <c r="R325" s="74">
        <v>5306.2429707698202</v>
      </c>
      <c r="S325" s="74">
        <v>5081.1603125412375</v>
      </c>
      <c r="T325" s="74">
        <v>4856.0776543126549</v>
      </c>
      <c r="U325" s="74">
        <v>4630.9949960840713</v>
      </c>
      <c r="V325" s="74">
        <v>4563.470198615496</v>
      </c>
      <c r="W325" s="74">
        <v>4495.9454011469206</v>
      </c>
      <c r="X325" s="74">
        <v>4428.4206036783453</v>
      </c>
      <c r="Y325" s="74">
        <v>4360.8958062097699</v>
      </c>
      <c r="Z325" s="74">
        <v>4293.3710087411955</v>
      </c>
      <c r="AA325" s="74">
        <v>4225.8462112726202</v>
      </c>
      <c r="AB325" s="74">
        <v>4158.3214138040457</v>
      </c>
      <c r="AC325" s="74">
        <v>4124.5590150697581</v>
      </c>
      <c r="AD325" s="74">
        <v>4090.7966163354704</v>
      </c>
      <c r="AE325" s="74">
        <v>4057.0342176011827</v>
      </c>
      <c r="AF325" s="74">
        <v>4023.271818866895</v>
      </c>
      <c r="AG325" s="74">
        <v>3989.5094201326074</v>
      </c>
      <c r="AH325" s="74">
        <v>3955.7470213983197</v>
      </c>
      <c r="AI325" s="74">
        <v>3921.9846226640325</v>
      </c>
      <c r="AJ325" s="74">
        <v>3888.2222239297448</v>
      </c>
      <c r="AK325" s="74">
        <v>3854.4598251954571</v>
      </c>
      <c r="AL325" s="74">
        <v>3820.6974264611708</v>
      </c>
      <c r="AM325" s="74">
        <v>3790.311267600312</v>
      </c>
      <c r="AN325" s="74">
        <v>3759.9251087394532</v>
      </c>
      <c r="AO325" s="74">
        <v>3729.5389498785939</v>
      </c>
      <c r="AP325" s="74">
        <v>3699.1527910177351</v>
      </c>
      <c r="AQ325" s="74">
        <v>3668.7666321568763</v>
      </c>
      <c r="AR325" s="74">
        <v>3638.380473296017</v>
      </c>
      <c r="AS325" s="74">
        <v>3607.9943144351582</v>
      </c>
      <c r="AT325" s="74">
        <v>3577.6081555742994</v>
      </c>
      <c r="AU325" s="74">
        <v>3547.2219967134406</v>
      </c>
      <c r="AV325" s="622">
        <v>3516.8358378525832</v>
      </c>
    </row>
    <row r="326" spans="7:48" ht="14.1" customHeight="1">
      <c r="G326" s="19"/>
      <c r="H326" s="738"/>
      <c r="J326" s="736"/>
      <c r="K326" s="3" t="s">
        <v>113</v>
      </c>
      <c r="L326" s="36">
        <v>6859.0177443661605</v>
      </c>
      <c r="M326" s="36">
        <v>6714.9431345778066</v>
      </c>
      <c r="N326" s="36">
        <v>6570.5729566085674</v>
      </c>
      <c r="O326" s="36">
        <v>6389.5400550860304</v>
      </c>
      <c r="P326" s="36">
        <v>6208.5071535634934</v>
      </c>
      <c r="Q326" s="36">
        <v>6027.4742520409563</v>
      </c>
      <c r="R326" s="36">
        <v>5846.4413505184202</v>
      </c>
      <c r="S326" s="36">
        <v>5621.3586922898367</v>
      </c>
      <c r="T326" s="36">
        <v>5396.276034061254</v>
      </c>
      <c r="U326" s="36">
        <v>5171.1933758326704</v>
      </c>
      <c r="V326" s="36">
        <v>5142.2541769175668</v>
      </c>
      <c r="W326" s="36">
        <v>5113.3149780024642</v>
      </c>
      <c r="X326" s="36">
        <v>5084.3757790873606</v>
      </c>
      <c r="Y326" s="36">
        <v>5055.436580172257</v>
      </c>
      <c r="Z326" s="36">
        <v>5026.4973812571543</v>
      </c>
      <c r="AA326" s="36">
        <v>4997.5581823420507</v>
      </c>
      <c r="AB326" s="36">
        <v>4968.6189834269444</v>
      </c>
      <c r="AC326" s="36">
        <v>4955.1140239332299</v>
      </c>
      <c r="AD326" s="36">
        <v>4941.6090644395154</v>
      </c>
      <c r="AE326" s="36">
        <v>4928.1041049458008</v>
      </c>
      <c r="AF326" s="36">
        <v>4914.5991454520863</v>
      </c>
      <c r="AG326" s="36">
        <v>4901.0941859583718</v>
      </c>
      <c r="AH326" s="36">
        <v>4887.5892264646573</v>
      </c>
      <c r="AI326" s="36">
        <v>4874.0842669709427</v>
      </c>
      <c r="AJ326" s="36">
        <v>4860.5793074772282</v>
      </c>
      <c r="AK326" s="36">
        <v>4847.0743479835137</v>
      </c>
      <c r="AL326" s="36">
        <v>4833.5693884897955</v>
      </c>
      <c r="AM326" s="36">
        <v>4818.2192108363461</v>
      </c>
      <c r="AN326" s="36">
        <v>4802.8690331828966</v>
      </c>
      <c r="AO326" s="36">
        <v>4787.5188555294471</v>
      </c>
      <c r="AP326" s="36">
        <v>4772.1686778759977</v>
      </c>
      <c r="AQ326" s="36">
        <v>4756.8185002225482</v>
      </c>
      <c r="AR326" s="36">
        <v>4741.4683225690987</v>
      </c>
      <c r="AS326" s="36">
        <v>4726.1181449156502</v>
      </c>
      <c r="AT326" s="36">
        <v>4710.7679672622007</v>
      </c>
      <c r="AU326" s="36">
        <v>4695.4177896087513</v>
      </c>
      <c r="AV326" s="620">
        <v>4680.0676119552982</v>
      </c>
    </row>
    <row r="327" spans="7:48" ht="14.1" customHeight="1" thickBot="1">
      <c r="G327" s="19"/>
      <c r="H327" s="738"/>
      <c r="J327" s="736"/>
      <c r="K327" s="63" t="s">
        <v>114</v>
      </c>
      <c r="L327" s="73">
        <v>6859.0177443661605</v>
      </c>
      <c r="M327" s="73">
        <v>6995.9009287221415</v>
      </c>
      <c r="N327" s="73">
        <v>7132.4885448972382</v>
      </c>
      <c r="O327" s="73">
        <v>6996.6699393411154</v>
      </c>
      <c r="P327" s="73">
        <v>6860.8513337849918</v>
      </c>
      <c r="Q327" s="73">
        <v>6725.032728228869</v>
      </c>
      <c r="R327" s="73">
        <v>6589.2141226727445</v>
      </c>
      <c r="S327" s="73">
        <v>6431.6562619127362</v>
      </c>
      <c r="T327" s="73">
        <v>6274.0984011527271</v>
      </c>
      <c r="U327" s="73">
        <v>6116.5405403927198</v>
      </c>
      <c r="V327" s="73">
        <v>6116.5405403927198</v>
      </c>
      <c r="W327" s="73">
        <v>6116.5405403927198</v>
      </c>
      <c r="X327" s="73">
        <v>6116.5405403927198</v>
      </c>
      <c r="Y327" s="73">
        <v>6116.5405403927198</v>
      </c>
      <c r="Z327" s="73">
        <v>6116.5405403927198</v>
      </c>
      <c r="AA327" s="73">
        <v>6116.5405403927198</v>
      </c>
      <c r="AB327" s="73">
        <v>6116.5405403927198</v>
      </c>
      <c r="AC327" s="73">
        <v>6116.5405403927198</v>
      </c>
      <c r="AD327" s="73">
        <v>6116.5405403927198</v>
      </c>
      <c r="AE327" s="73">
        <v>6116.5405403927198</v>
      </c>
      <c r="AF327" s="73">
        <v>6116.5405403927198</v>
      </c>
      <c r="AG327" s="73">
        <v>6116.5405403927198</v>
      </c>
      <c r="AH327" s="73">
        <v>6116.5405403927198</v>
      </c>
      <c r="AI327" s="73">
        <v>6116.5405403927198</v>
      </c>
      <c r="AJ327" s="73">
        <v>6116.5405403927198</v>
      </c>
      <c r="AK327" s="73">
        <v>6116.5405403927198</v>
      </c>
      <c r="AL327" s="73">
        <v>6116.5405403927198</v>
      </c>
      <c r="AM327" s="73">
        <v>6116.5405403927198</v>
      </c>
      <c r="AN327" s="73">
        <v>6116.5405403927198</v>
      </c>
      <c r="AO327" s="73">
        <v>6116.5405403927198</v>
      </c>
      <c r="AP327" s="73">
        <v>6116.5405403927198</v>
      </c>
      <c r="AQ327" s="73">
        <v>6116.5405403927198</v>
      </c>
      <c r="AR327" s="73">
        <v>6116.5405403927198</v>
      </c>
      <c r="AS327" s="73">
        <v>6116.5405403927198</v>
      </c>
      <c r="AT327" s="73">
        <v>6116.5405403927198</v>
      </c>
      <c r="AU327" s="73">
        <v>6116.5405403927198</v>
      </c>
      <c r="AV327" s="621">
        <v>6116.5405403927198</v>
      </c>
    </row>
    <row r="328" spans="7:48" ht="14.1" customHeight="1" thickTop="1">
      <c r="G328" s="19"/>
      <c r="H328" s="738"/>
      <c r="J328" s="736"/>
      <c r="K328" s="62" t="s">
        <v>115</v>
      </c>
      <c r="L328" s="74">
        <v>6859.0177443662333</v>
      </c>
      <c r="M328" s="74">
        <v>6454.1645277355947</v>
      </c>
      <c r="N328" s="74">
        <v>6049.0157429241444</v>
      </c>
      <c r="O328" s="74">
        <v>5863.3225498855636</v>
      </c>
      <c r="P328" s="74">
        <v>5677.6293568469828</v>
      </c>
      <c r="Q328" s="74">
        <v>5491.9361638084019</v>
      </c>
      <c r="R328" s="74">
        <v>5306.2429707698202</v>
      </c>
      <c r="S328" s="74">
        <v>5081.1603125412375</v>
      </c>
      <c r="T328" s="74">
        <v>4856.0776543126549</v>
      </c>
      <c r="U328" s="74">
        <v>4630.9949960840713</v>
      </c>
      <c r="V328" s="74">
        <v>4563.470198615496</v>
      </c>
      <c r="W328" s="74">
        <v>4495.9454011469206</v>
      </c>
      <c r="X328" s="74">
        <v>4428.4206036783453</v>
      </c>
      <c r="Y328" s="74">
        <v>4360.8958062097699</v>
      </c>
      <c r="Z328" s="74">
        <v>4293.3710087411955</v>
      </c>
      <c r="AA328" s="74">
        <v>4225.8462112726202</v>
      </c>
      <c r="AB328" s="74">
        <v>4158.3214138040457</v>
      </c>
      <c r="AC328" s="74">
        <v>4124.5590150697581</v>
      </c>
      <c r="AD328" s="74">
        <v>4090.7966163354704</v>
      </c>
      <c r="AE328" s="74">
        <v>4057.0342176011827</v>
      </c>
      <c r="AF328" s="74">
        <v>4023.271818866895</v>
      </c>
      <c r="AG328" s="74">
        <v>3989.5094201326074</v>
      </c>
      <c r="AH328" s="74">
        <v>3955.7470213983197</v>
      </c>
      <c r="AI328" s="74">
        <v>3921.9846226640325</v>
      </c>
      <c r="AJ328" s="74">
        <v>3888.2222239297448</v>
      </c>
      <c r="AK328" s="74">
        <v>3854.4598251954571</v>
      </c>
      <c r="AL328" s="74">
        <v>3820.6974264611708</v>
      </c>
      <c r="AM328" s="74">
        <v>3790.311267600312</v>
      </c>
      <c r="AN328" s="74">
        <v>3759.9251087394532</v>
      </c>
      <c r="AO328" s="74">
        <v>3729.5389498785939</v>
      </c>
      <c r="AP328" s="74">
        <v>3699.1527910177351</v>
      </c>
      <c r="AQ328" s="74">
        <v>3668.7666321568763</v>
      </c>
      <c r="AR328" s="74">
        <v>3638.380473296017</v>
      </c>
      <c r="AS328" s="74">
        <v>3607.9943144351582</v>
      </c>
      <c r="AT328" s="74">
        <v>3577.6081555742994</v>
      </c>
      <c r="AU328" s="74">
        <v>3547.2219967134406</v>
      </c>
      <c r="AV328" s="622">
        <v>3516.8358378525832</v>
      </c>
    </row>
    <row r="329" spans="7:48" ht="14.1" customHeight="1">
      <c r="G329" s="19"/>
      <c r="H329" s="738"/>
      <c r="J329" s="736"/>
      <c r="K329" s="3" t="s">
        <v>116</v>
      </c>
      <c r="L329" s="36">
        <v>6859.0177443662333</v>
      </c>
      <c r="M329" s="36">
        <v>6714.9431345778066</v>
      </c>
      <c r="N329" s="36">
        <v>6570.5729566085674</v>
      </c>
      <c r="O329" s="36">
        <v>6389.5400550860304</v>
      </c>
      <c r="P329" s="36">
        <v>6208.5071535634934</v>
      </c>
      <c r="Q329" s="36">
        <v>6027.4742520409563</v>
      </c>
      <c r="R329" s="36">
        <v>5846.4413505184202</v>
      </c>
      <c r="S329" s="36">
        <v>5621.3586922898367</v>
      </c>
      <c r="T329" s="36">
        <v>5396.276034061254</v>
      </c>
      <c r="U329" s="36">
        <v>5171.1933758326704</v>
      </c>
      <c r="V329" s="36">
        <v>5142.2541769175668</v>
      </c>
      <c r="W329" s="36">
        <v>5113.3149780024642</v>
      </c>
      <c r="X329" s="36">
        <v>5084.3757790873606</v>
      </c>
      <c r="Y329" s="36">
        <v>5055.436580172257</v>
      </c>
      <c r="Z329" s="36">
        <v>5026.4973812571543</v>
      </c>
      <c r="AA329" s="36">
        <v>4997.5581823420507</v>
      </c>
      <c r="AB329" s="36">
        <v>4968.6189834269444</v>
      </c>
      <c r="AC329" s="36">
        <v>4955.1140239332299</v>
      </c>
      <c r="AD329" s="36">
        <v>4941.6090644395154</v>
      </c>
      <c r="AE329" s="36">
        <v>4928.1041049458008</v>
      </c>
      <c r="AF329" s="36">
        <v>4914.5991454520863</v>
      </c>
      <c r="AG329" s="36">
        <v>4901.0941859583718</v>
      </c>
      <c r="AH329" s="36">
        <v>4887.5892264646573</v>
      </c>
      <c r="AI329" s="36">
        <v>4874.0842669709427</v>
      </c>
      <c r="AJ329" s="36">
        <v>4860.5793074772282</v>
      </c>
      <c r="AK329" s="36">
        <v>4847.0743479835137</v>
      </c>
      <c r="AL329" s="36">
        <v>4833.5693884897955</v>
      </c>
      <c r="AM329" s="36">
        <v>4818.2192108363461</v>
      </c>
      <c r="AN329" s="36">
        <v>4802.8690331828966</v>
      </c>
      <c r="AO329" s="36">
        <v>4787.5188555294471</v>
      </c>
      <c r="AP329" s="36">
        <v>4772.1686778759977</v>
      </c>
      <c r="AQ329" s="36">
        <v>4756.8185002225482</v>
      </c>
      <c r="AR329" s="36">
        <v>4741.4683225690987</v>
      </c>
      <c r="AS329" s="36">
        <v>4726.1181449156502</v>
      </c>
      <c r="AT329" s="36">
        <v>4710.7679672622007</v>
      </c>
      <c r="AU329" s="36">
        <v>4695.4177896087513</v>
      </c>
      <c r="AV329" s="620">
        <v>4680.0676119552982</v>
      </c>
    </row>
    <row r="330" spans="7:48" ht="14.1" customHeight="1">
      <c r="G330" s="19"/>
      <c r="H330" s="738"/>
      <c r="J330" s="737"/>
      <c r="K330" s="63" t="s">
        <v>117</v>
      </c>
      <c r="L330" s="37">
        <v>6859.0177443662333</v>
      </c>
      <c r="M330" s="37">
        <v>6995.9009287221415</v>
      </c>
      <c r="N330" s="37">
        <v>7132.4885448972382</v>
      </c>
      <c r="O330" s="37">
        <v>6996.6699393411154</v>
      </c>
      <c r="P330" s="37">
        <v>6860.8513337849918</v>
      </c>
      <c r="Q330" s="37">
        <v>6725.032728228869</v>
      </c>
      <c r="R330" s="37">
        <v>6589.2141226727445</v>
      </c>
      <c r="S330" s="37">
        <v>6431.6562619127362</v>
      </c>
      <c r="T330" s="37">
        <v>6274.0984011527271</v>
      </c>
      <c r="U330" s="37">
        <v>6116.5405403927198</v>
      </c>
      <c r="V330" s="37">
        <v>6116.5405403927198</v>
      </c>
      <c r="W330" s="37">
        <v>6116.5405403927198</v>
      </c>
      <c r="X330" s="37">
        <v>6116.5405403927198</v>
      </c>
      <c r="Y330" s="37">
        <v>6116.5405403927198</v>
      </c>
      <c r="Z330" s="37">
        <v>6116.5405403927198</v>
      </c>
      <c r="AA330" s="37">
        <v>6116.5405403927198</v>
      </c>
      <c r="AB330" s="37">
        <v>6116.5405403927198</v>
      </c>
      <c r="AC330" s="37">
        <v>6116.5405403927198</v>
      </c>
      <c r="AD330" s="37">
        <v>6116.5405403927198</v>
      </c>
      <c r="AE330" s="37">
        <v>6116.5405403927198</v>
      </c>
      <c r="AF330" s="37">
        <v>6116.5405403927198</v>
      </c>
      <c r="AG330" s="37">
        <v>6116.5405403927198</v>
      </c>
      <c r="AH330" s="37">
        <v>6116.5405403927198</v>
      </c>
      <c r="AI330" s="37">
        <v>6116.5405403927198</v>
      </c>
      <c r="AJ330" s="37">
        <v>6116.5405403927198</v>
      </c>
      <c r="AK330" s="37">
        <v>6116.5405403927198</v>
      </c>
      <c r="AL330" s="37">
        <v>6116.5405403927198</v>
      </c>
      <c r="AM330" s="37">
        <v>6116.5405403927198</v>
      </c>
      <c r="AN330" s="37">
        <v>6116.5405403927198</v>
      </c>
      <c r="AO330" s="37">
        <v>6116.5405403927198</v>
      </c>
      <c r="AP330" s="37">
        <v>6116.5405403927198</v>
      </c>
      <c r="AQ330" s="37">
        <v>6116.5405403927198</v>
      </c>
      <c r="AR330" s="37">
        <v>6116.5405403927198</v>
      </c>
      <c r="AS330" s="37">
        <v>6116.5405403927198</v>
      </c>
      <c r="AT330" s="37">
        <v>6116.5405403927198</v>
      </c>
      <c r="AU330" s="37">
        <v>6116.5405403927198</v>
      </c>
      <c r="AV330" s="623">
        <v>6116.5405403927198</v>
      </c>
    </row>
    <row r="331" spans="7:48" ht="14.1" customHeight="1">
      <c r="G331" s="19"/>
      <c r="H331" s="738"/>
      <c r="AV331" s="20"/>
    </row>
    <row r="332" spans="7:48" ht="14.1" customHeight="1">
      <c r="G332" s="19"/>
      <c r="H332" s="738"/>
      <c r="J332" s="735" t="s">
        <v>624</v>
      </c>
      <c r="K332" s="62" t="s">
        <v>44</v>
      </c>
      <c r="L332" s="35">
        <v>131.90418739165659</v>
      </c>
      <c r="M332" s="35">
        <v>126.62801989599033</v>
      </c>
      <c r="N332" s="35">
        <v>121.35185240032406</v>
      </c>
      <c r="O332" s="35">
        <v>118.71376865249093</v>
      </c>
      <c r="P332" s="35">
        <v>116.07568490465779</v>
      </c>
      <c r="Q332" s="35">
        <v>113.43760115682467</v>
      </c>
      <c r="R332" s="35">
        <v>110.79951740899153</v>
      </c>
      <c r="S332" s="35">
        <v>109.04079491043611</v>
      </c>
      <c r="T332" s="35">
        <v>107.28207241188069</v>
      </c>
      <c r="U332" s="35">
        <v>105.52334991332526</v>
      </c>
      <c r="V332" s="35">
        <v>104.581177146242</v>
      </c>
      <c r="W332" s="35">
        <v>103.63900437915873</v>
      </c>
      <c r="X332" s="35">
        <v>102.69683161207547</v>
      </c>
      <c r="Y332" s="35">
        <v>101.75465884499221</v>
      </c>
      <c r="Z332" s="35">
        <v>100.81248607790894</v>
      </c>
      <c r="AA332" s="35">
        <v>99.870313310825679</v>
      </c>
      <c r="AB332" s="35">
        <v>98.92814054374243</v>
      </c>
      <c r="AC332" s="35">
        <v>98.532427981567466</v>
      </c>
      <c r="AD332" s="35">
        <v>98.136715419392502</v>
      </c>
      <c r="AE332" s="35">
        <v>97.741002857217524</v>
      </c>
      <c r="AF332" s="35">
        <v>97.34529029504256</v>
      </c>
      <c r="AG332" s="35">
        <v>96.949577732867581</v>
      </c>
      <c r="AH332" s="35">
        <v>96.553865170692617</v>
      </c>
      <c r="AI332" s="35">
        <v>96.158152608517639</v>
      </c>
      <c r="AJ332" s="35">
        <v>95.762440046342675</v>
      </c>
      <c r="AK332" s="35">
        <v>95.366727484167697</v>
      </c>
      <c r="AL332" s="35">
        <v>94.971014921992733</v>
      </c>
      <c r="AM332" s="35">
        <v>94.70720654720941</v>
      </c>
      <c r="AN332" s="35">
        <v>94.4433981724261</v>
      </c>
      <c r="AO332" s="35">
        <v>94.179589797642777</v>
      </c>
      <c r="AP332" s="35">
        <v>93.915781422859453</v>
      </c>
      <c r="AQ332" s="35">
        <v>93.651973048076144</v>
      </c>
      <c r="AR332" s="35">
        <v>93.38816467329282</v>
      </c>
      <c r="AS332" s="35">
        <v>93.124356298509511</v>
      </c>
      <c r="AT332" s="35">
        <v>92.860547923726187</v>
      </c>
      <c r="AU332" s="35">
        <v>92.596739548942864</v>
      </c>
      <c r="AV332" s="619">
        <v>92.332931174159611</v>
      </c>
    </row>
    <row r="333" spans="7:48" ht="14.1" customHeight="1">
      <c r="G333" s="19"/>
      <c r="H333" s="738"/>
      <c r="J333" s="736"/>
      <c r="K333" s="3" t="s">
        <v>45</v>
      </c>
      <c r="L333" s="36">
        <v>131.90418739165659</v>
      </c>
      <c r="M333" s="36">
        <v>130.58514551774002</v>
      </c>
      <c r="N333" s="36">
        <v>129.26610364382344</v>
      </c>
      <c r="O333" s="36">
        <v>125.63873849055288</v>
      </c>
      <c r="P333" s="36">
        <v>122.01137333728232</v>
      </c>
      <c r="Q333" s="36">
        <v>118.38400818401176</v>
      </c>
      <c r="R333" s="36">
        <v>114.75664303074122</v>
      </c>
      <c r="S333" s="36">
        <v>112.11855928290809</v>
      </c>
      <c r="T333" s="36">
        <v>109.48047553507497</v>
      </c>
      <c r="U333" s="36">
        <v>106.84239178724184</v>
      </c>
      <c r="V333" s="36">
        <v>106.08865357357523</v>
      </c>
      <c r="W333" s="36">
        <v>105.33491535990862</v>
      </c>
      <c r="X333" s="36">
        <v>104.581177146242</v>
      </c>
      <c r="Y333" s="36">
        <v>103.82743893257539</v>
      </c>
      <c r="Z333" s="36">
        <v>103.07370071890878</v>
      </c>
      <c r="AA333" s="36">
        <v>102.31996250524216</v>
      </c>
      <c r="AB333" s="36">
        <v>101.56622429157558</v>
      </c>
      <c r="AC333" s="36">
        <v>101.43432010418393</v>
      </c>
      <c r="AD333" s="36">
        <v>101.30241591679227</v>
      </c>
      <c r="AE333" s="36">
        <v>101.17051172940062</v>
      </c>
      <c r="AF333" s="36">
        <v>101.03860754200898</v>
      </c>
      <c r="AG333" s="36">
        <v>100.90670335461732</v>
      </c>
      <c r="AH333" s="36">
        <v>100.77479916722567</v>
      </c>
      <c r="AI333" s="36">
        <v>100.64289497983401</v>
      </c>
      <c r="AJ333" s="36">
        <v>100.51099079244236</v>
      </c>
      <c r="AK333" s="36">
        <v>100.37908660505072</v>
      </c>
      <c r="AL333" s="36">
        <v>100.247182417659</v>
      </c>
      <c r="AM333" s="36">
        <v>100.10356513842697</v>
      </c>
      <c r="AN333" s="36">
        <v>99.959947859194941</v>
      </c>
      <c r="AO333" s="36">
        <v>99.816330579962909</v>
      </c>
      <c r="AP333" s="36">
        <v>99.672713300730877</v>
      </c>
      <c r="AQ333" s="36">
        <v>99.529096021498844</v>
      </c>
      <c r="AR333" s="36">
        <v>99.385478742266812</v>
      </c>
      <c r="AS333" s="36">
        <v>99.24186146303478</v>
      </c>
      <c r="AT333" s="36">
        <v>99.098244183802748</v>
      </c>
      <c r="AU333" s="36">
        <v>98.954626904570716</v>
      </c>
      <c r="AV333" s="620">
        <v>98.811009625338642</v>
      </c>
    </row>
    <row r="334" spans="7:48" ht="14.1" customHeight="1" thickBot="1">
      <c r="G334" s="19"/>
      <c r="H334" s="738"/>
      <c r="J334" s="736"/>
      <c r="K334" s="63" t="s">
        <v>46</v>
      </c>
      <c r="L334" s="73">
        <v>131.90418739165659</v>
      </c>
      <c r="M334" s="73">
        <v>131.90418739165659</v>
      </c>
      <c r="N334" s="73">
        <v>131.90418739165659</v>
      </c>
      <c r="O334" s="73">
        <v>129.26610364382347</v>
      </c>
      <c r="P334" s="73">
        <v>126.62801989599033</v>
      </c>
      <c r="Q334" s="73">
        <v>123.9899361481572</v>
      </c>
      <c r="R334" s="73">
        <v>121.35185240032406</v>
      </c>
      <c r="S334" s="73">
        <v>120.47249115104634</v>
      </c>
      <c r="T334" s="73">
        <v>119.59312990176863</v>
      </c>
      <c r="U334" s="73">
        <v>118.71376865249093</v>
      </c>
      <c r="V334" s="73">
        <v>118.71376865249093</v>
      </c>
      <c r="W334" s="73">
        <v>118.71376865249093</v>
      </c>
      <c r="X334" s="73">
        <v>118.71376865249093</v>
      </c>
      <c r="Y334" s="73">
        <v>118.71376865249093</v>
      </c>
      <c r="Z334" s="73">
        <v>118.71376865249093</v>
      </c>
      <c r="AA334" s="73">
        <v>118.71376865249093</v>
      </c>
      <c r="AB334" s="73">
        <v>118.71376865249093</v>
      </c>
      <c r="AC334" s="73">
        <v>118.71376865249093</v>
      </c>
      <c r="AD334" s="73">
        <v>118.71376865249093</v>
      </c>
      <c r="AE334" s="73">
        <v>118.71376865249093</v>
      </c>
      <c r="AF334" s="73">
        <v>118.71376865249093</v>
      </c>
      <c r="AG334" s="73">
        <v>118.71376865249093</v>
      </c>
      <c r="AH334" s="73">
        <v>118.71376865249093</v>
      </c>
      <c r="AI334" s="73">
        <v>118.71376865249093</v>
      </c>
      <c r="AJ334" s="73">
        <v>118.71376865249093</v>
      </c>
      <c r="AK334" s="73">
        <v>118.71376865249093</v>
      </c>
      <c r="AL334" s="73">
        <v>118.71376865249093</v>
      </c>
      <c r="AM334" s="73">
        <v>118.71376865249093</v>
      </c>
      <c r="AN334" s="73">
        <v>118.71376865249093</v>
      </c>
      <c r="AO334" s="73">
        <v>118.71376865249093</v>
      </c>
      <c r="AP334" s="73">
        <v>118.71376865249093</v>
      </c>
      <c r="AQ334" s="73">
        <v>118.71376865249093</v>
      </c>
      <c r="AR334" s="73">
        <v>118.71376865249093</v>
      </c>
      <c r="AS334" s="73">
        <v>118.71376865249093</v>
      </c>
      <c r="AT334" s="73">
        <v>118.71376865249093</v>
      </c>
      <c r="AU334" s="73">
        <v>118.71376865249093</v>
      </c>
      <c r="AV334" s="621">
        <v>118.71376865249093</v>
      </c>
    </row>
    <row r="335" spans="7:48" ht="14.1" customHeight="1" thickTop="1">
      <c r="G335" s="19"/>
      <c r="H335" s="738"/>
      <c r="J335" s="736"/>
      <c r="K335" s="62" t="s">
        <v>47</v>
      </c>
      <c r="L335" s="74">
        <v>131.90418739165659</v>
      </c>
      <c r="M335" s="74">
        <v>126.62801989599033</v>
      </c>
      <c r="N335" s="74">
        <v>121.35185240032406</v>
      </c>
      <c r="O335" s="74">
        <v>118.71376865249093</v>
      </c>
      <c r="P335" s="74">
        <v>116.07568490465779</v>
      </c>
      <c r="Q335" s="74">
        <v>113.43760115682467</v>
      </c>
      <c r="R335" s="74">
        <v>110.79951740899153</v>
      </c>
      <c r="S335" s="74">
        <v>109.04079491043611</v>
      </c>
      <c r="T335" s="74">
        <v>107.28207241188069</v>
      </c>
      <c r="U335" s="74">
        <v>105.52334991332526</v>
      </c>
      <c r="V335" s="74">
        <v>104.581177146242</v>
      </c>
      <c r="W335" s="74">
        <v>103.63900437915873</v>
      </c>
      <c r="X335" s="74">
        <v>102.69683161207547</v>
      </c>
      <c r="Y335" s="74">
        <v>101.75465884499221</v>
      </c>
      <c r="Z335" s="74">
        <v>100.81248607790894</v>
      </c>
      <c r="AA335" s="74">
        <v>99.870313310825679</v>
      </c>
      <c r="AB335" s="74">
        <v>98.92814054374243</v>
      </c>
      <c r="AC335" s="74">
        <v>98.532427981567466</v>
      </c>
      <c r="AD335" s="74">
        <v>98.136715419392502</v>
      </c>
      <c r="AE335" s="74">
        <v>97.741002857217524</v>
      </c>
      <c r="AF335" s="74">
        <v>97.34529029504256</v>
      </c>
      <c r="AG335" s="74">
        <v>96.949577732867581</v>
      </c>
      <c r="AH335" s="74">
        <v>96.553865170692617</v>
      </c>
      <c r="AI335" s="74">
        <v>96.158152608517639</v>
      </c>
      <c r="AJ335" s="74">
        <v>95.762440046342675</v>
      </c>
      <c r="AK335" s="74">
        <v>95.366727484167697</v>
      </c>
      <c r="AL335" s="74">
        <v>94.971014921992733</v>
      </c>
      <c r="AM335" s="74">
        <v>94.70720654720941</v>
      </c>
      <c r="AN335" s="74">
        <v>94.4433981724261</v>
      </c>
      <c r="AO335" s="74">
        <v>94.179589797642777</v>
      </c>
      <c r="AP335" s="74">
        <v>93.915781422859453</v>
      </c>
      <c r="AQ335" s="74">
        <v>93.651973048076144</v>
      </c>
      <c r="AR335" s="74">
        <v>93.38816467329282</v>
      </c>
      <c r="AS335" s="74">
        <v>93.124356298509511</v>
      </c>
      <c r="AT335" s="74">
        <v>92.860547923726187</v>
      </c>
      <c r="AU335" s="74">
        <v>92.596739548942864</v>
      </c>
      <c r="AV335" s="622">
        <v>92.332931174159611</v>
      </c>
    </row>
    <row r="336" spans="7:48" ht="14.1" customHeight="1">
      <c r="G336" s="19"/>
      <c r="H336" s="738"/>
      <c r="J336" s="736"/>
      <c r="K336" s="3" t="s">
        <v>48</v>
      </c>
      <c r="L336" s="36">
        <v>131.90418739165659</v>
      </c>
      <c r="M336" s="36">
        <v>130.58514551774002</v>
      </c>
      <c r="N336" s="36">
        <v>129.26610364382344</v>
      </c>
      <c r="O336" s="36">
        <v>125.63873849055288</v>
      </c>
      <c r="P336" s="36">
        <v>122.01137333728232</v>
      </c>
      <c r="Q336" s="36">
        <v>118.38400818401176</v>
      </c>
      <c r="R336" s="36">
        <v>114.75664303074122</v>
      </c>
      <c r="S336" s="36">
        <v>112.11855928290809</v>
      </c>
      <c r="T336" s="36">
        <v>109.48047553507497</v>
      </c>
      <c r="U336" s="36">
        <v>106.84239178724184</v>
      </c>
      <c r="V336" s="36">
        <v>106.08865357357523</v>
      </c>
      <c r="W336" s="36">
        <v>105.33491535990862</v>
      </c>
      <c r="X336" s="36">
        <v>104.581177146242</v>
      </c>
      <c r="Y336" s="36">
        <v>103.82743893257539</v>
      </c>
      <c r="Z336" s="36">
        <v>103.07370071890878</v>
      </c>
      <c r="AA336" s="36">
        <v>102.31996250524216</v>
      </c>
      <c r="AB336" s="36">
        <v>101.56622429157558</v>
      </c>
      <c r="AC336" s="36">
        <v>101.43432010418393</v>
      </c>
      <c r="AD336" s="36">
        <v>101.30241591679227</v>
      </c>
      <c r="AE336" s="36">
        <v>101.17051172940062</v>
      </c>
      <c r="AF336" s="36">
        <v>101.03860754200898</v>
      </c>
      <c r="AG336" s="36">
        <v>100.90670335461732</v>
      </c>
      <c r="AH336" s="36">
        <v>100.77479916722567</v>
      </c>
      <c r="AI336" s="36">
        <v>100.64289497983401</v>
      </c>
      <c r="AJ336" s="36">
        <v>100.51099079244236</v>
      </c>
      <c r="AK336" s="36">
        <v>100.37908660505072</v>
      </c>
      <c r="AL336" s="36">
        <v>100.247182417659</v>
      </c>
      <c r="AM336" s="36">
        <v>100.10356513842697</v>
      </c>
      <c r="AN336" s="36">
        <v>99.959947859194941</v>
      </c>
      <c r="AO336" s="36">
        <v>99.816330579962909</v>
      </c>
      <c r="AP336" s="36">
        <v>99.672713300730877</v>
      </c>
      <c r="AQ336" s="36">
        <v>99.529096021498844</v>
      </c>
      <c r="AR336" s="36">
        <v>99.385478742266812</v>
      </c>
      <c r="AS336" s="36">
        <v>99.24186146303478</v>
      </c>
      <c r="AT336" s="36">
        <v>99.098244183802748</v>
      </c>
      <c r="AU336" s="36">
        <v>98.954626904570716</v>
      </c>
      <c r="AV336" s="620">
        <v>98.811009625338642</v>
      </c>
    </row>
    <row r="337" spans="7:48" ht="14.1" customHeight="1" thickBot="1">
      <c r="G337" s="19"/>
      <c r="H337" s="738"/>
      <c r="J337" s="736"/>
      <c r="K337" s="63" t="s">
        <v>49</v>
      </c>
      <c r="L337" s="73">
        <v>131.90418739165659</v>
      </c>
      <c r="M337" s="73">
        <v>131.90418739165659</v>
      </c>
      <c r="N337" s="73">
        <v>131.90418739165659</v>
      </c>
      <c r="O337" s="73">
        <v>129.26610364382347</v>
      </c>
      <c r="P337" s="73">
        <v>126.62801989599033</v>
      </c>
      <c r="Q337" s="73">
        <v>123.9899361481572</v>
      </c>
      <c r="R337" s="73">
        <v>121.35185240032406</v>
      </c>
      <c r="S337" s="73">
        <v>120.47249115104634</v>
      </c>
      <c r="T337" s="73">
        <v>119.59312990176863</v>
      </c>
      <c r="U337" s="73">
        <v>118.71376865249093</v>
      </c>
      <c r="V337" s="73">
        <v>118.71376865249093</v>
      </c>
      <c r="W337" s="73">
        <v>118.71376865249093</v>
      </c>
      <c r="X337" s="73">
        <v>118.71376865249093</v>
      </c>
      <c r="Y337" s="73">
        <v>118.71376865249093</v>
      </c>
      <c r="Z337" s="73">
        <v>118.71376865249093</v>
      </c>
      <c r="AA337" s="73">
        <v>118.71376865249093</v>
      </c>
      <c r="AB337" s="73">
        <v>118.71376865249093</v>
      </c>
      <c r="AC337" s="73">
        <v>118.71376865249093</v>
      </c>
      <c r="AD337" s="73">
        <v>118.71376865249093</v>
      </c>
      <c r="AE337" s="73">
        <v>118.71376865249093</v>
      </c>
      <c r="AF337" s="73">
        <v>118.71376865249093</v>
      </c>
      <c r="AG337" s="73">
        <v>118.71376865249093</v>
      </c>
      <c r="AH337" s="73">
        <v>118.71376865249093</v>
      </c>
      <c r="AI337" s="73">
        <v>118.71376865249093</v>
      </c>
      <c r="AJ337" s="73">
        <v>118.71376865249093</v>
      </c>
      <c r="AK337" s="73">
        <v>118.71376865249093</v>
      </c>
      <c r="AL337" s="73">
        <v>118.71376865249093</v>
      </c>
      <c r="AM337" s="73">
        <v>118.71376865249093</v>
      </c>
      <c r="AN337" s="73">
        <v>118.71376865249093</v>
      </c>
      <c r="AO337" s="73">
        <v>118.71376865249093</v>
      </c>
      <c r="AP337" s="73">
        <v>118.71376865249093</v>
      </c>
      <c r="AQ337" s="73">
        <v>118.71376865249093</v>
      </c>
      <c r="AR337" s="73">
        <v>118.71376865249093</v>
      </c>
      <c r="AS337" s="73">
        <v>118.71376865249093</v>
      </c>
      <c r="AT337" s="73">
        <v>118.71376865249093</v>
      </c>
      <c r="AU337" s="73">
        <v>118.71376865249093</v>
      </c>
      <c r="AV337" s="621">
        <v>118.71376865249093</v>
      </c>
    </row>
    <row r="338" spans="7:48" ht="14.1" customHeight="1" thickTop="1">
      <c r="G338" s="19"/>
      <c r="H338" s="738"/>
      <c r="J338" s="736"/>
      <c r="K338" s="62" t="s">
        <v>50</v>
      </c>
      <c r="L338" s="74">
        <v>131.90418739165659</v>
      </c>
      <c r="M338" s="74">
        <v>126.62801989599033</v>
      </c>
      <c r="N338" s="74">
        <v>121.35185240032406</v>
      </c>
      <c r="O338" s="74">
        <v>118.71376865249093</v>
      </c>
      <c r="P338" s="74">
        <v>116.07568490465779</v>
      </c>
      <c r="Q338" s="74">
        <v>113.43760115682467</v>
      </c>
      <c r="R338" s="74">
        <v>110.79951740899153</v>
      </c>
      <c r="S338" s="74">
        <v>109.04079491043611</v>
      </c>
      <c r="T338" s="74">
        <v>107.28207241188069</v>
      </c>
      <c r="U338" s="74">
        <v>105.52334991332526</v>
      </c>
      <c r="V338" s="74">
        <v>104.581177146242</v>
      </c>
      <c r="W338" s="74">
        <v>103.63900437915873</v>
      </c>
      <c r="X338" s="74">
        <v>102.69683161207547</v>
      </c>
      <c r="Y338" s="74">
        <v>101.75465884499221</v>
      </c>
      <c r="Z338" s="74">
        <v>100.81248607790894</v>
      </c>
      <c r="AA338" s="74">
        <v>99.870313310825679</v>
      </c>
      <c r="AB338" s="74">
        <v>98.92814054374243</v>
      </c>
      <c r="AC338" s="74">
        <v>98.532427981567466</v>
      </c>
      <c r="AD338" s="74">
        <v>98.136715419392502</v>
      </c>
      <c r="AE338" s="74">
        <v>97.741002857217524</v>
      </c>
      <c r="AF338" s="74">
        <v>97.34529029504256</v>
      </c>
      <c r="AG338" s="74">
        <v>96.949577732867581</v>
      </c>
      <c r="AH338" s="74">
        <v>96.553865170692617</v>
      </c>
      <c r="AI338" s="74">
        <v>96.158152608517639</v>
      </c>
      <c r="AJ338" s="74">
        <v>95.762440046342675</v>
      </c>
      <c r="AK338" s="74">
        <v>95.366727484167697</v>
      </c>
      <c r="AL338" s="74">
        <v>94.971014921992733</v>
      </c>
      <c r="AM338" s="74">
        <v>94.70720654720941</v>
      </c>
      <c r="AN338" s="74">
        <v>94.4433981724261</v>
      </c>
      <c r="AO338" s="74">
        <v>94.179589797642777</v>
      </c>
      <c r="AP338" s="74">
        <v>93.915781422859453</v>
      </c>
      <c r="AQ338" s="74">
        <v>93.651973048076144</v>
      </c>
      <c r="AR338" s="74">
        <v>93.38816467329282</v>
      </c>
      <c r="AS338" s="74">
        <v>93.124356298509511</v>
      </c>
      <c r="AT338" s="74">
        <v>92.860547923726187</v>
      </c>
      <c r="AU338" s="74">
        <v>92.596739548942864</v>
      </c>
      <c r="AV338" s="622">
        <v>92.332931174159611</v>
      </c>
    </row>
    <row r="339" spans="7:48" ht="14.1" customHeight="1">
      <c r="G339" s="19"/>
      <c r="H339" s="738"/>
      <c r="J339" s="736"/>
      <c r="K339" s="3" t="s">
        <v>51</v>
      </c>
      <c r="L339" s="36">
        <v>131.90418739165659</v>
      </c>
      <c r="M339" s="36">
        <v>130.58514551774002</v>
      </c>
      <c r="N339" s="36">
        <v>129.26610364382344</v>
      </c>
      <c r="O339" s="36">
        <v>125.63873849055288</v>
      </c>
      <c r="P339" s="36">
        <v>122.01137333728232</v>
      </c>
      <c r="Q339" s="36">
        <v>118.38400818401176</v>
      </c>
      <c r="R339" s="36">
        <v>114.75664303074122</v>
      </c>
      <c r="S339" s="36">
        <v>112.11855928290809</v>
      </c>
      <c r="T339" s="36">
        <v>109.48047553507497</v>
      </c>
      <c r="U339" s="36">
        <v>106.84239178724184</v>
      </c>
      <c r="V339" s="36">
        <v>106.08865357357523</v>
      </c>
      <c r="W339" s="36">
        <v>105.33491535990862</v>
      </c>
      <c r="X339" s="36">
        <v>104.581177146242</v>
      </c>
      <c r="Y339" s="36">
        <v>103.82743893257539</v>
      </c>
      <c r="Z339" s="36">
        <v>103.07370071890878</v>
      </c>
      <c r="AA339" s="36">
        <v>102.31996250524216</v>
      </c>
      <c r="AB339" s="36">
        <v>101.56622429157558</v>
      </c>
      <c r="AC339" s="36">
        <v>101.43432010418393</v>
      </c>
      <c r="AD339" s="36">
        <v>101.30241591679227</v>
      </c>
      <c r="AE339" s="36">
        <v>101.17051172940062</v>
      </c>
      <c r="AF339" s="36">
        <v>101.03860754200898</v>
      </c>
      <c r="AG339" s="36">
        <v>100.90670335461732</v>
      </c>
      <c r="AH339" s="36">
        <v>100.77479916722567</v>
      </c>
      <c r="AI339" s="36">
        <v>100.64289497983401</v>
      </c>
      <c r="AJ339" s="36">
        <v>100.51099079244236</v>
      </c>
      <c r="AK339" s="36">
        <v>100.37908660505072</v>
      </c>
      <c r="AL339" s="36">
        <v>100.247182417659</v>
      </c>
      <c r="AM339" s="36">
        <v>100.10356513842697</v>
      </c>
      <c r="AN339" s="36">
        <v>99.959947859194941</v>
      </c>
      <c r="AO339" s="36">
        <v>99.816330579962909</v>
      </c>
      <c r="AP339" s="36">
        <v>99.672713300730877</v>
      </c>
      <c r="AQ339" s="36">
        <v>99.529096021498844</v>
      </c>
      <c r="AR339" s="36">
        <v>99.385478742266812</v>
      </c>
      <c r="AS339" s="36">
        <v>99.24186146303478</v>
      </c>
      <c r="AT339" s="36">
        <v>99.098244183802748</v>
      </c>
      <c r="AU339" s="36">
        <v>98.954626904570716</v>
      </c>
      <c r="AV339" s="620">
        <v>98.811009625338642</v>
      </c>
    </row>
    <row r="340" spans="7:48" ht="14.1" customHeight="1" thickBot="1">
      <c r="G340" s="19"/>
      <c r="H340" s="738"/>
      <c r="J340" s="736"/>
      <c r="K340" s="63" t="s">
        <v>52</v>
      </c>
      <c r="L340" s="73">
        <v>131.90418739165659</v>
      </c>
      <c r="M340" s="73">
        <v>131.90418739165659</v>
      </c>
      <c r="N340" s="73">
        <v>131.90418739165659</v>
      </c>
      <c r="O340" s="73">
        <v>129.26610364382347</v>
      </c>
      <c r="P340" s="73">
        <v>126.62801989599033</v>
      </c>
      <c r="Q340" s="73">
        <v>123.9899361481572</v>
      </c>
      <c r="R340" s="73">
        <v>121.35185240032406</v>
      </c>
      <c r="S340" s="73">
        <v>120.47249115104634</v>
      </c>
      <c r="T340" s="73">
        <v>119.59312990176863</v>
      </c>
      <c r="U340" s="73">
        <v>118.71376865249093</v>
      </c>
      <c r="V340" s="73">
        <v>118.71376865249093</v>
      </c>
      <c r="W340" s="73">
        <v>118.71376865249093</v>
      </c>
      <c r="X340" s="73">
        <v>118.71376865249093</v>
      </c>
      <c r="Y340" s="73">
        <v>118.71376865249093</v>
      </c>
      <c r="Z340" s="73">
        <v>118.71376865249093</v>
      </c>
      <c r="AA340" s="73">
        <v>118.71376865249093</v>
      </c>
      <c r="AB340" s="73">
        <v>118.71376865249093</v>
      </c>
      <c r="AC340" s="73">
        <v>118.71376865249093</v>
      </c>
      <c r="AD340" s="73">
        <v>118.71376865249093</v>
      </c>
      <c r="AE340" s="73">
        <v>118.71376865249093</v>
      </c>
      <c r="AF340" s="73">
        <v>118.71376865249093</v>
      </c>
      <c r="AG340" s="73">
        <v>118.71376865249093</v>
      </c>
      <c r="AH340" s="73">
        <v>118.71376865249093</v>
      </c>
      <c r="AI340" s="73">
        <v>118.71376865249093</v>
      </c>
      <c r="AJ340" s="73">
        <v>118.71376865249093</v>
      </c>
      <c r="AK340" s="73">
        <v>118.71376865249093</v>
      </c>
      <c r="AL340" s="73">
        <v>118.71376865249093</v>
      </c>
      <c r="AM340" s="73">
        <v>118.71376865249093</v>
      </c>
      <c r="AN340" s="73">
        <v>118.71376865249093</v>
      </c>
      <c r="AO340" s="73">
        <v>118.71376865249093</v>
      </c>
      <c r="AP340" s="73">
        <v>118.71376865249093</v>
      </c>
      <c r="AQ340" s="73">
        <v>118.71376865249093</v>
      </c>
      <c r="AR340" s="73">
        <v>118.71376865249093</v>
      </c>
      <c r="AS340" s="73">
        <v>118.71376865249093</v>
      </c>
      <c r="AT340" s="73">
        <v>118.71376865249093</v>
      </c>
      <c r="AU340" s="73">
        <v>118.71376865249093</v>
      </c>
      <c r="AV340" s="621">
        <v>118.71376865249093</v>
      </c>
    </row>
    <row r="341" spans="7:48" ht="14.1" customHeight="1" thickTop="1">
      <c r="G341" s="19"/>
      <c r="H341" s="738"/>
      <c r="J341" s="736"/>
      <c r="K341" s="62" t="s">
        <v>53</v>
      </c>
      <c r="L341" s="74">
        <v>131.90418739165659</v>
      </c>
      <c r="M341" s="74">
        <v>126.62801989599033</v>
      </c>
      <c r="N341" s="74">
        <v>121.35185240032406</v>
      </c>
      <c r="O341" s="74">
        <v>118.71376865249093</v>
      </c>
      <c r="P341" s="74">
        <v>116.07568490465779</v>
      </c>
      <c r="Q341" s="74">
        <v>113.43760115682467</v>
      </c>
      <c r="R341" s="74">
        <v>110.79951740899153</v>
      </c>
      <c r="S341" s="74">
        <v>109.04079491043611</v>
      </c>
      <c r="T341" s="74">
        <v>107.28207241188069</v>
      </c>
      <c r="U341" s="74">
        <v>105.52334991332526</v>
      </c>
      <c r="V341" s="74">
        <v>104.581177146242</v>
      </c>
      <c r="W341" s="74">
        <v>103.63900437915873</v>
      </c>
      <c r="X341" s="74">
        <v>102.69683161207547</v>
      </c>
      <c r="Y341" s="74">
        <v>101.75465884499221</v>
      </c>
      <c r="Z341" s="74">
        <v>100.81248607790894</v>
      </c>
      <c r="AA341" s="74">
        <v>99.870313310825679</v>
      </c>
      <c r="AB341" s="74">
        <v>98.92814054374243</v>
      </c>
      <c r="AC341" s="74">
        <v>98.532427981567466</v>
      </c>
      <c r="AD341" s="74">
        <v>98.136715419392502</v>
      </c>
      <c r="AE341" s="74">
        <v>97.741002857217524</v>
      </c>
      <c r="AF341" s="74">
        <v>97.34529029504256</v>
      </c>
      <c r="AG341" s="74">
        <v>96.949577732867581</v>
      </c>
      <c r="AH341" s="74">
        <v>96.553865170692617</v>
      </c>
      <c r="AI341" s="74">
        <v>96.158152608517639</v>
      </c>
      <c r="AJ341" s="74">
        <v>95.762440046342675</v>
      </c>
      <c r="AK341" s="74">
        <v>95.366727484167697</v>
      </c>
      <c r="AL341" s="74">
        <v>94.971014921992733</v>
      </c>
      <c r="AM341" s="74">
        <v>94.70720654720941</v>
      </c>
      <c r="AN341" s="74">
        <v>94.4433981724261</v>
      </c>
      <c r="AO341" s="74">
        <v>94.179589797642777</v>
      </c>
      <c r="AP341" s="74">
        <v>93.915781422859453</v>
      </c>
      <c r="AQ341" s="74">
        <v>93.651973048076144</v>
      </c>
      <c r="AR341" s="74">
        <v>93.38816467329282</v>
      </c>
      <c r="AS341" s="74">
        <v>93.124356298509511</v>
      </c>
      <c r="AT341" s="74">
        <v>92.860547923726187</v>
      </c>
      <c r="AU341" s="74">
        <v>92.596739548942864</v>
      </c>
      <c r="AV341" s="622">
        <v>92.332931174159611</v>
      </c>
    </row>
    <row r="342" spans="7:48" ht="14.1" customHeight="1">
      <c r="G342" s="19"/>
      <c r="H342" s="738"/>
      <c r="J342" s="736"/>
      <c r="K342" s="3" t="s">
        <v>54</v>
      </c>
      <c r="L342" s="36">
        <v>131.90418739165659</v>
      </c>
      <c r="M342" s="36">
        <v>130.58514551774002</v>
      </c>
      <c r="N342" s="36">
        <v>129.26610364382344</v>
      </c>
      <c r="O342" s="36">
        <v>125.63873849055288</v>
      </c>
      <c r="P342" s="36">
        <v>122.01137333728232</v>
      </c>
      <c r="Q342" s="36">
        <v>118.38400818401176</v>
      </c>
      <c r="R342" s="36">
        <v>114.75664303074122</v>
      </c>
      <c r="S342" s="36">
        <v>112.11855928290809</v>
      </c>
      <c r="T342" s="36">
        <v>109.48047553507497</v>
      </c>
      <c r="U342" s="36">
        <v>106.84239178724184</v>
      </c>
      <c r="V342" s="36">
        <v>106.08865357357523</v>
      </c>
      <c r="W342" s="36">
        <v>105.33491535990862</v>
      </c>
      <c r="X342" s="36">
        <v>104.581177146242</v>
      </c>
      <c r="Y342" s="36">
        <v>103.82743893257539</v>
      </c>
      <c r="Z342" s="36">
        <v>103.07370071890878</v>
      </c>
      <c r="AA342" s="36">
        <v>102.31996250524216</v>
      </c>
      <c r="AB342" s="36">
        <v>101.56622429157558</v>
      </c>
      <c r="AC342" s="36">
        <v>101.43432010418393</v>
      </c>
      <c r="AD342" s="36">
        <v>101.30241591679227</v>
      </c>
      <c r="AE342" s="36">
        <v>101.17051172940062</v>
      </c>
      <c r="AF342" s="36">
        <v>101.03860754200898</v>
      </c>
      <c r="AG342" s="36">
        <v>100.90670335461732</v>
      </c>
      <c r="AH342" s="36">
        <v>100.77479916722567</v>
      </c>
      <c r="AI342" s="36">
        <v>100.64289497983401</v>
      </c>
      <c r="AJ342" s="36">
        <v>100.51099079244236</v>
      </c>
      <c r="AK342" s="36">
        <v>100.37908660505072</v>
      </c>
      <c r="AL342" s="36">
        <v>100.247182417659</v>
      </c>
      <c r="AM342" s="36">
        <v>100.10356513842697</v>
      </c>
      <c r="AN342" s="36">
        <v>99.959947859194941</v>
      </c>
      <c r="AO342" s="36">
        <v>99.816330579962909</v>
      </c>
      <c r="AP342" s="36">
        <v>99.672713300730877</v>
      </c>
      <c r="AQ342" s="36">
        <v>99.529096021498844</v>
      </c>
      <c r="AR342" s="36">
        <v>99.385478742266812</v>
      </c>
      <c r="AS342" s="36">
        <v>99.24186146303478</v>
      </c>
      <c r="AT342" s="36">
        <v>99.098244183802748</v>
      </c>
      <c r="AU342" s="36">
        <v>98.954626904570716</v>
      </c>
      <c r="AV342" s="620">
        <v>98.811009625338642</v>
      </c>
    </row>
    <row r="343" spans="7:48" ht="14.1" customHeight="1" thickBot="1">
      <c r="G343" s="19"/>
      <c r="H343" s="738"/>
      <c r="J343" s="736"/>
      <c r="K343" s="63" t="s">
        <v>55</v>
      </c>
      <c r="L343" s="73">
        <v>131.90418739165659</v>
      </c>
      <c r="M343" s="73">
        <v>131.90418739165659</v>
      </c>
      <c r="N343" s="73">
        <v>131.90418739165659</v>
      </c>
      <c r="O343" s="73">
        <v>129.26610364382347</v>
      </c>
      <c r="P343" s="73">
        <v>126.62801989599033</v>
      </c>
      <c r="Q343" s="73">
        <v>123.9899361481572</v>
      </c>
      <c r="R343" s="73">
        <v>121.35185240032406</v>
      </c>
      <c r="S343" s="73">
        <v>120.47249115104634</v>
      </c>
      <c r="T343" s="73">
        <v>119.59312990176863</v>
      </c>
      <c r="U343" s="73">
        <v>118.71376865249093</v>
      </c>
      <c r="V343" s="73">
        <v>118.71376865249093</v>
      </c>
      <c r="W343" s="73">
        <v>118.71376865249093</v>
      </c>
      <c r="X343" s="73">
        <v>118.71376865249093</v>
      </c>
      <c r="Y343" s="73">
        <v>118.71376865249093</v>
      </c>
      <c r="Z343" s="73">
        <v>118.71376865249093</v>
      </c>
      <c r="AA343" s="73">
        <v>118.71376865249093</v>
      </c>
      <c r="AB343" s="73">
        <v>118.71376865249093</v>
      </c>
      <c r="AC343" s="73">
        <v>118.71376865249093</v>
      </c>
      <c r="AD343" s="73">
        <v>118.71376865249093</v>
      </c>
      <c r="AE343" s="73">
        <v>118.71376865249093</v>
      </c>
      <c r="AF343" s="73">
        <v>118.71376865249093</v>
      </c>
      <c r="AG343" s="73">
        <v>118.71376865249093</v>
      </c>
      <c r="AH343" s="73">
        <v>118.71376865249093</v>
      </c>
      <c r="AI343" s="73">
        <v>118.71376865249093</v>
      </c>
      <c r="AJ343" s="73">
        <v>118.71376865249093</v>
      </c>
      <c r="AK343" s="73">
        <v>118.71376865249093</v>
      </c>
      <c r="AL343" s="73">
        <v>118.71376865249093</v>
      </c>
      <c r="AM343" s="73">
        <v>118.71376865249093</v>
      </c>
      <c r="AN343" s="73">
        <v>118.71376865249093</v>
      </c>
      <c r="AO343" s="73">
        <v>118.71376865249093</v>
      </c>
      <c r="AP343" s="73">
        <v>118.71376865249093</v>
      </c>
      <c r="AQ343" s="73">
        <v>118.71376865249093</v>
      </c>
      <c r="AR343" s="73">
        <v>118.71376865249093</v>
      </c>
      <c r="AS343" s="73">
        <v>118.71376865249093</v>
      </c>
      <c r="AT343" s="73">
        <v>118.71376865249093</v>
      </c>
      <c r="AU343" s="73">
        <v>118.71376865249093</v>
      </c>
      <c r="AV343" s="621">
        <v>118.71376865249093</v>
      </c>
    </row>
    <row r="344" spans="7:48" ht="14.1" customHeight="1" thickTop="1">
      <c r="G344" s="19"/>
      <c r="H344" s="738"/>
      <c r="J344" s="736"/>
      <c r="K344" s="62" t="s">
        <v>56</v>
      </c>
      <c r="L344" s="74">
        <v>131.90418739165659</v>
      </c>
      <c r="M344" s="74">
        <v>126.62801989599033</v>
      </c>
      <c r="N344" s="74">
        <v>121.35185240032406</v>
      </c>
      <c r="O344" s="74">
        <v>118.71376865249093</v>
      </c>
      <c r="P344" s="74">
        <v>116.07568490465779</v>
      </c>
      <c r="Q344" s="74">
        <v>113.43760115682467</v>
      </c>
      <c r="R344" s="74">
        <v>110.79951740899153</v>
      </c>
      <c r="S344" s="74">
        <v>109.04079491043611</v>
      </c>
      <c r="T344" s="74">
        <v>107.28207241188069</v>
      </c>
      <c r="U344" s="74">
        <v>105.52334991332526</v>
      </c>
      <c r="V344" s="74">
        <v>104.581177146242</v>
      </c>
      <c r="W344" s="74">
        <v>103.63900437915873</v>
      </c>
      <c r="X344" s="74">
        <v>102.69683161207547</v>
      </c>
      <c r="Y344" s="74">
        <v>101.75465884499221</v>
      </c>
      <c r="Z344" s="74">
        <v>100.81248607790894</v>
      </c>
      <c r="AA344" s="74">
        <v>99.870313310825679</v>
      </c>
      <c r="AB344" s="74">
        <v>98.92814054374243</v>
      </c>
      <c r="AC344" s="74">
        <v>98.532427981567466</v>
      </c>
      <c r="AD344" s="74">
        <v>98.136715419392502</v>
      </c>
      <c r="AE344" s="74">
        <v>97.741002857217524</v>
      </c>
      <c r="AF344" s="74">
        <v>97.34529029504256</v>
      </c>
      <c r="AG344" s="74">
        <v>96.949577732867581</v>
      </c>
      <c r="AH344" s="74">
        <v>96.553865170692617</v>
      </c>
      <c r="AI344" s="74">
        <v>96.158152608517639</v>
      </c>
      <c r="AJ344" s="74">
        <v>95.762440046342675</v>
      </c>
      <c r="AK344" s="74">
        <v>95.366727484167697</v>
      </c>
      <c r="AL344" s="74">
        <v>94.971014921992733</v>
      </c>
      <c r="AM344" s="74">
        <v>94.70720654720941</v>
      </c>
      <c r="AN344" s="74">
        <v>94.4433981724261</v>
      </c>
      <c r="AO344" s="74">
        <v>94.179589797642777</v>
      </c>
      <c r="AP344" s="74">
        <v>93.915781422859453</v>
      </c>
      <c r="AQ344" s="74">
        <v>93.651973048076144</v>
      </c>
      <c r="AR344" s="74">
        <v>93.38816467329282</v>
      </c>
      <c r="AS344" s="74">
        <v>93.124356298509511</v>
      </c>
      <c r="AT344" s="74">
        <v>92.860547923726187</v>
      </c>
      <c r="AU344" s="74">
        <v>92.596739548942864</v>
      </c>
      <c r="AV344" s="622">
        <v>92.332931174159611</v>
      </c>
    </row>
    <row r="345" spans="7:48" ht="14.1" customHeight="1">
      <c r="G345" s="19"/>
      <c r="H345" s="738"/>
      <c r="J345" s="736"/>
      <c r="K345" s="3" t="s">
        <v>57</v>
      </c>
      <c r="L345" s="36">
        <v>131.90418739165659</v>
      </c>
      <c r="M345" s="36">
        <v>130.58514551774002</v>
      </c>
      <c r="N345" s="36">
        <v>129.26610364382344</v>
      </c>
      <c r="O345" s="36">
        <v>125.63873849055288</v>
      </c>
      <c r="P345" s="36">
        <v>122.01137333728232</v>
      </c>
      <c r="Q345" s="36">
        <v>118.38400818401176</v>
      </c>
      <c r="R345" s="36">
        <v>114.75664303074122</v>
      </c>
      <c r="S345" s="36">
        <v>112.11855928290809</v>
      </c>
      <c r="T345" s="36">
        <v>109.48047553507497</v>
      </c>
      <c r="U345" s="36">
        <v>106.84239178724184</v>
      </c>
      <c r="V345" s="36">
        <v>106.08865357357523</v>
      </c>
      <c r="W345" s="36">
        <v>105.33491535990862</v>
      </c>
      <c r="X345" s="36">
        <v>104.581177146242</v>
      </c>
      <c r="Y345" s="36">
        <v>103.82743893257539</v>
      </c>
      <c r="Z345" s="36">
        <v>103.07370071890878</v>
      </c>
      <c r="AA345" s="36">
        <v>102.31996250524216</v>
      </c>
      <c r="AB345" s="36">
        <v>101.56622429157558</v>
      </c>
      <c r="AC345" s="36">
        <v>101.43432010418393</v>
      </c>
      <c r="AD345" s="36">
        <v>101.30241591679227</v>
      </c>
      <c r="AE345" s="36">
        <v>101.17051172940062</v>
      </c>
      <c r="AF345" s="36">
        <v>101.03860754200898</v>
      </c>
      <c r="AG345" s="36">
        <v>100.90670335461732</v>
      </c>
      <c r="AH345" s="36">
        <v>100.77479916722567</v>
      </c>
      <c r="AI345" s="36">
        <v>100.64289497983401</v>
      </c>
      <c r="AJ345" s="36">
        <v>100.51099079244236</v>
      </c>
      <c r="AK345" s="36">
        <v>100.37908660505072</v>
      </c>
      <c r="AL345" s="36">
        <v>100.247182417659</v>
      </c>
      <c r="AM345" s="36">
        <v>100.10356513842697</v>
      </c>
      <c r="AN345" s="36">
        <v>99.959947859194941</v>
      </c>
      <c r="AO345" s="36">
        <v>99.816330579962909</v>
      </c>
      <c r="AP345" s="36">
        <v>99.672713300730877</v>
      </c>
      <c r="AQ345" s="36">
        <v>99.529096021498844</v>
      </c>
      <c r="AR345" s="36">
        <v>99.385478742266812</v>
      </c>
      <c r="AS345" s="36">
        <v>99.24186146303478</v>
      </c>
      <c r="AT345" s="36">
        <v>99.098244183802748</v>
      </c>
      <c r="AU345" s="36">
        <v>98.954626904570716</v>
      </c>
      <c r="AV345" s="620">
        <v>98.811009625338642</v>
      </c>
    </row>
    <row r="346" spans="7:48" ht="14.1" customHeight="1" thickBot="1">
      <c r="G346" s="19"/>
      <c r="H346" s="738"/>
      <c r="J346" s="736"/>
      <c r="K346" s="63" t="s">
        <v>58</v>
      </c>
      <c r="L346" s="73">
        <v>131.90418739165659</v>
      </c>
      <c r="M346" s="73">
        <v>131.90418739165659</v>
      </c>
      <c r="N346" s="73">
        <v>131.90418739165659</v>
      </c>
      <c r="O346" s="73">
        <v>129.26610364382347</v>
      </c>
      <c r="P346" s="73">
        <v>126.62801989599033</v>
      </c>
      <c r="Q346" s="73">
        <v>123.9899361481572</v>
      </c>
      <c r="R346" s="73">
        <v>121.35185240032406</v>
      </c>
      <c r="S346" s="73">
        <v>120.47249115104634</v>
      </c>
      <c r="T346" s="73">
        <v>119.59312990176863</v>
      </c>
      <c r="U346" s="73">
        <v>118.71376865249093</v>
      </c>
      <c r="V346" s="73">
        <v>118.71376865249093</v>
      </c>
      <c r="W346" s="73">
        <v>118.71376865249093</v>
      </c>
      <c r="X346" s="73">
        <v>118.71376865249093</v>
      </c>
      <c r="Y346" s="73">
        <v>118.71376865249093</v>
      </c>
      <c r="Z346" s="73">
        <v>118.71376865249093</v>
      </c>
      <c r="AA346" s="73">
        <v>118.71376865249093</v>
      </c>
      <c r="AB346" s="73">
        <v>118.71376865249093</v>
      </c>
      <c r="AC346" s="73">
        <v>118.71376865249093</v>
      </c>
      <c r="AD346" s="73">
        <v>118.71376865249093</v>
      </c>
      <c r="AE346" s="73">
        <v>118.71376865249093</v>
      </c>
      <c r="AF346" s="73">
        <v>118.71376865249093</v>
      </c>
      <c r="AG346" s="73">
        <v>118.71376865249093</v>
      </c>
      <c r="AH346" s="73">
        <v>118.71376865249093</v>
      </c>
      <c r="AI346" s="73">
        <v>118.71376865249093</v>
      </c>
      <c r="AJ346" s="73">
        <v>118.71376865249093</v>
      </c>
      <c r="AK346" s="73">
        <v>118.71376865249093</v>
      </c>
      <c r="AL346" s="73">
        <v>118.71376865249093</v>
      </c>
      <c r="AM346" s="73">
        <v>118.71376865249093</v>
      </c>
      <c r="AN346" s="73">
        <v>118.71376865249093</v>
      </c>
      <c r="AO346" s="73">
        <v>118.71376865249093</v>
      </c>
      <c r="AP346" s="73">
        <v>118.71376865249093</v>
      </c>
      <c r="AQ346" s="73">
        <v>118.71376865249093</v>
      </c>
      <c r="AR346" s="73">
        <v>118.71376865249093</v>
      </c>
      <c r="AS346" s="73">
        <v>118.71376865249093</v>
      </c>
      <c r="AT346" s="73">
        <v>118.71376865249093</v>
      </c>
      <c r="AU346" s="73">
        <v>118.71376865249093</v>
      </c>
      <c r="AV346" s="621">
        <v>118.71376865249093</v>
      </c>
    </row>
    <row r="347" spans="7:48" ht="14.1" customHeight="1" thickTop="1">
      <c r="G347" s="19"/>
      <c r="H347" s="738"/>
      <c r="J347" s="736"/>
      <c r="K347" s="62" t="s">
        <v>103</v>
      </c>
      <c r="L347" s="74">
        <v>131.90418739165659</v>
      </c>
      <c r="M347" s="74">
        <v>126.62801989599033</v>
      </c>
      <c r="N347" s="74">
        <v>121.35185240032406</v>
      </c>
      <c r="O347" s="74">
        <v>118.71376865249093</v>
      </c>
      <c r="P347" s="74">
        <v>116.07568490465779</v>
      </c>
      <c r="Q347" s="74">
        <v>113.43760115682467</v>
      </c>
      <c r="R347" s="74">
        <v>110.79951740899153</v>
      </c>
      <c r="S347" s="74">
        <v>109.04079491043611</v>
      </c>
      <c r="T347" s="74">
        <v>107.28207241188069</v>
      </c>
      <c r="U347" s="74">
        <v>105.52334991332526</v>
      </c>
      <c r="V347" s="74">
        <v>104.581177146242</v>
      </c>
      <c r="W347" s="74">
        <v>103.63900437915873</v>
      </c>
      <c r="X347" s="74">
        <v>102.69683161207547</v>
      </c>
      <c r="Y347" s="74">
        <v>101.75465884499221</v>
      </c>
      <c r="Z347" s="74">
        <v>100.81248607790894</v>
      </c>
      <c r="AA347" s="74">
        <v>99.870313310825679</v>
      </c>
      <c r="AB347" s="74">
        <v>98.92814054374243</v>
      </c>
      <c r="AC347" s="74">
        <v>98.532427981567466</v>
      </c>
      <c r="AD347" s="74">
        <v>98.136715419392502</v>
      </c>
      <c r="AE347" s="74">
        <v>97.741002857217524</v>
      </c>
      <c r="AF347" s="74">
        <v>97.34529029504256</v>
      </c>
      <c r="AG347" s="74">
        <v>96.949577732867581</v>
      </c>
      <c r="AH347" s="74">
        <v>96.553865170692617</v>
      </c>
      <c r="AI347" s="74">
        <v>96.158152608517639</v>
      </c>
      <c r="AJ347" s="74">
        <v>95.762440046342675</v>
      </c>
      <c r="AK347" s="74">
        <v>95.366727484167697</v>
      </c>
      <c r="AL347" s="74">
        <v>94.971014921992733</v>
      </c>
      <c r="AM347" s="74">
        <v>94.70720654720941</v>
      </c>
      <c r="AN347" s="74">
        <v>94.4433981724261</v>
      </c>
      <c r="AO347" s="74">
        <v>94.179589797642777</v>
      </c>
      <c r="AP347" s="74">
        <v>93.915781422859453</v>
      </c>
      <c r="AQ347" s="74">
        <v>93.651973048076144</v>
      </c>
      <c r="AR347" s="74">
        <v>93.38816467329282</v>
      </c>
      <c r="AS347" s="74">
        <v>93.124356298509511</v>
      </c>
      <c r="AT347" s="74">
        <v>92.860547923726187</v>
      </c>
      <c r="AU347" s="74">
        <v>92.596739548942864</v>
      </c>
      <c r="AV347" s="622">
        <v>92.332931174159611</v>
      </c>
    </row>
    <row r="348" spans="7:48" ht="14.1" customHeight="1">
      <c r="G348" s="19"/>
      <c r="H348" s="738"/>
      <c r="J348" s="736"/>
      <c r="K348" s="3" t="s">
        <v>104</v>
      </c>
      <c r="L348" s="36">
        <v>131.90418739165659</v>
      </c>
      <c r="M348" s="36">
        <v>130.58514551774002</v>
      </c>
      <c r="N348" s="36">
        <v>129.26610364382344</v>
      </c>
      <c r="O348" s="36">
        <v>125.63873849055288</v>
      </c>
      <c r="P348" s="36">
        <v>122.01137333728232</v>
      </c>
      <c r="Q348" s="36">
        <v>118.38400818401176</v>
      </c>
      <c r="R348" s="36">
        <v>114.75664303074122</v>
      </c>
      <c r="S348" s="36">
        <v>112.11855928290809</v>
      </c>
      <c r="T348" s="36">
        <v>109.48047553507497</v>
      </c>
      <c r="U348" s="36">
        <v>106.84239178724184</v>
      </c>
      <c r="V348" s="36">
        <v>106.08865357357523</v>
      </c>
      <c r="W348" s="36">
        <v>105.33491535990862</v>
      </c>
      <c r="X348" s="36">
        <v>104.581177146242</v>
      </c>
      <c r="Y348" s="36">
        <v>103.82743893257539</v>
      </c>
      <c r="Z348" s="36">
        <v>103.07370071890878</v>
      </c>
      <c r="AA348" s="36">
        <v>102.31996250524216</v>
      </c>
      <c r="AB348" s="36">
        <v>101.56622429157558</v>
      </c>
      <c r="AC348" s="36">
        <v>101.43432010418393</v>
      </c>
      <c r="AD348" s="36">
        <v>101.30241591679227</v>
      </c>
      <c r="AE348" s="36">
        <v>101.17051172940062</v>
      </c>
      <c r="AF348" s="36">
        <v>101.03860754200898</v>
      </c>
      <c r="AG348" s="36">
        <v>100.90670335461732</v>
      </c>
      <c r="AH348" s="36">
        <v>100.77479916722567</v>
      </c>
      <c r="AI348" s="36">
        <v>100.64289497983401</v>
      </c>
      <c r="AJ348" s="36">
        <v>100.51099079244236</v>
      </c>
      <c r="AK348" s="36">
        <v>100.37908660505072</v>
      </c>
      <c r="AL348" s="36">
        <v>100.247182417659</v>
      </c>
      <c r="AM348" s="36">
        <v>100.10356513842697</v>
      </c>
      <c r="AN348" s="36">
        <v>99.959947859194941</v>
      </c>
      <c r="AO348" s="36">
        <v>99.816330579962909</v>
      </c>
      <c r="AP348" s="36">
        <v>99.672713300730877</v>
      </c>
      <c r="AQ348" s="36">
        <v>99.529096021498844</v>
      </c>
      <c r="AR348" s="36">
        <v>99.385478742266812</v>
      </c>
      <c r="AS348" s="36">
        <v>99.24186146303478</v>
      </c>
      <c r="AT348" s="36">
        <v>99.098244183802748</v>
      </c>
      <c r="AU348" s="36">
        <v>98.954626904570716</v>
      </c>
      <c r="AV348" s="620">
        <v>98.811009625338642</v>
      </c>
    </row>
    <row r="349" spans="7:48" ht="14.1" customHeight="1" thickBot="1">
      <c r="G349" s="19"/>
      <c r="H349" s="738"/>
      <c r="J349" s="736"/>
      <c r="K349" s="63" t="s">
        <v>105</v>
      </c>
      <c r="L349" s="73">
        <v>131.90418739165659</v>
      </c>
      <c r="M349" s="73">
        <v>131.90418739165659</v>
      </c>
      <c r="N349" s="73">
        <v>131.90418739165659</v>
      </c>
      <c r="O349" s="73">
        <v>129.26610364382347</v>
      </c>
      <c r="P349" s="73">
        <v>126.62801989599033</v>
      </c>
      <c r="Q349" s="73">
        <v>123.9899361481572</v>
      </c>
      <c r="R349" s="73">
        <v>121.35185240032406</v>
      </c>
      <c r="S349" s="73">
        <v>120.47249115104634</v>
      </c>
      <c r="T349" s="73">
        <v>119.59312990176863</v>
      </c>
      <c r="U349" s="73">
        <v>118.71376865249093</v>
      </c>
      <c r="V349" s="73">
        <v>118.71376865249093</v>
      </c>
      <c r="W349" s="73">
        <v>118.71376865249093</v>
      </c>
      <c r="X349" s="73">
        <v>118.71376865249093</v>
      </c>
      <c r="Y349" s="73">
        <v>118.71376865249093</v>
      </c>
      <c r="Z349" s="73">
        <v>118.71376865249093</v>
      </c>
      <c r="AA349" s="73">
        <v>118.71376865249093</v>
      </c>
      <c r="AB349" s="73">
        <v>118.71376865249093</v>
      </c>
      <c r="AC349" s="73">
        <v>118.71376865249093</v>
      </c>
      <c r="AD349" s="73">
        <v>118.71376865249093</v>
      </c>
      <c r="AE349" s="73">
        <v>118.71376865249093</v>
      </c>
      <c r="AF349" s="73">
        <v>118.71376865249093</v>
      </c>
      <c r="AG349" s="73">
        <v>118.71376865249093</v>
      </c>
      <c r="AH349" s="73">
        <v>118.71376865249093</v>
      </c>
      <c r="AI349" s="73">
        <v>118.71376865249093</v>
      </c>
      <c r="AJ349" s="73">
        <v>118.71376865249093</v>
      </c>
      <c r="AK349" s="73">
        <v>118.71376865249093</v>
      </c>
      <c r="AL349" s="73">
        <v>118.71376865249093</v>
      </c>
      <c r="AM349" s="73">
        <v>118.71376865249093</v>
      </c>
      <c r="AN349" s="73">
        <v>118.71376865249093</v>
      </c>
      <c r="AO349" s="73">
        <v>118.71376865249093</v>
      </c>
      <c r="AP349" s="73">
        <v>118.71376865249093</v>
      </c>
      <c r="AQ349" s="73">
        <v>118.71376865249093</v>
      </c>
      <c r="AR349" s="73">
        <v>118.71376865249093</v>
      </c>
      <c r="AS349" s="73">
        <v>118.71376865249093</v>
      </c>
      <c r="AT349" s="73">
        <v>118.71376865249093</v>
      </c>
      <c r="AU349" s="73">
        <v>118.71376865249093</v>
      </c>
      <c r="AV349" s="621">
        <v>118.71376865249093</v>
      </c>
    </row>
    <row r="350" spans="7:48" ht="14.1" customHeight="1" thickTop="1">
      <c r="G350" s="19"/>
      <c r="H350" s="738"/>
      <c r="J350" s="736"/>
      <c r="K350" s="62" t="s">
        <v>106</v>
      </c>
      <c r="L350" s="74">
        <v>131.90418739165659</v>
      </c>
      <c r="M350" s="74">
        <v>126.62801989599033</v>
      </c>
      <c r="N350" s="74">
        <v>121.35185240032406</v>
      </c>
      <c r="O350" s="74">
        <v>118.71376865249093</v>
      </c>
      <c r="P350" s="74">
        <v>116.07568490465779</v>
      </c>
      <c r="Q350" s="74">
        <v>113.43760115682467</v>
      </c>
      <c r="R350" s="74">
        <v>110.79951740899153</v>
      </c>
      <c r="S350" s="74">
        <v>109.04079491043611</v>
      </c>
      <c r="T350" s="74">
        <v>107.28207241188069</v>
      </c>
      <c r="U350" s="74">
        <v>105.52334991332526</v>
      </c>
      <c r="V350" s="74">
        <v>104.581177146242</v>
      </c>
      <c r="W350" s="74">
        <v>103.63900437915873</v>
      </c>
      <c r="X350" s="74">
        <v>102.69683161207547</v>
      </c>
      <c r="Y350" s="74">
        <v>101.75465884499221</v>
      </c>
      <c r="Z350" s="74">
        <v>100.81248607790894</v>
      </c>
      <c r="AA350" s="74">
        <v>99.870313310825679</v>
      </c>
      <c r="AB350" s="74">
        <v>98.92814054374243</v>
      </c>
      <c r="AC350" s="74">
        <v>98.532427981567466</v>
      </c>
      <c r="AD350" s="74">
        <v>98.136715419392502</v>
      </c>
      <c r="AE350" s="74">
        <v>97.741002857217524</v>
      </c>
      <c r="AF350" s="74">
        <v>97.34529029504256</v>
      </c>
      <c r="AG350" s="74">
        <v>96.949577732867581</v>
      </c>
      <c r="AH350" s="74">
        <v>96.553865170692617</v>
      </c>
      <c r="AI350" s="74">
        <v>96.158152608517639</v>
      </c>
      <c r="AJ350" s="74">
        <v>95.762440046342675</v>
      </c>
      <c r="AK350" s="74">
        <v>95.366727484167697</v>
      </c>
      <c r="AL350" s="74">
        <v>94.971014921992733</v>
      </c>
      <c r="AM350" s="74">
        <v>94.70720654720941</v>
      </c>
      <c r="AN350" s="74">
        <v>94.4433981724261</v>
      </c>
      <c r="AO350" s="74">
        <v>94.179589797642777</v>
      </c>
      <c r="AP350" s="74">
        <v>93.915781422859453</v>
      </c>
      <c r="AQ350" s="74">
        <v>93.651973048076144</v>
      </c>
      <c r="AR350" s="74">
        <v>93.38816467329282</v>
      </c>
      <c r="AS350" s="74">
        <v>93.124356298509511</v>
      </c>
      <c r="AT350" s="74">
        <v>92.860547923726187</v>
      </c>
      <c r="AU350" s="74">
        <v>92.596739548942864</v>
      </c>
      <c r="AV350" s="622">
        <v>92.332931174159611</v>
      </c>
    </row>
    <row r="351" spans="7:48" ht="14.1" customHeight="1">
      <c r="G351" s="19"/>
      <c r="H351" s="738"/>
      <c r="J351" s="736"/>
      <c r="K351" s="3" t="s">
        <v>107</v>
      </c>
      <c r="L351" s="36">
        <v>131.90418739165659</v>
      </c>
      <c r="M351" s="36">
        <v>130.58514551774002</v>
      </c>
      <c r="N351" s="36">
        <v>129.26610364382344</v>
      </c>
      <c r="O351" s="36">
        <v>125.63873849055288</v>
      </c>
      <c r="P351" s="36">
        <v>122.01137333728232</v>
      </c>
      <c r="Q351" s="36">
        <v>118.38400818401176</v>
      </c>
      <c r="R351" s="36">
        <v>114.75664303074122</v>
      </c>
      <c r="S351" s="36">
        <v>112.11855928290809</v>
      </c>
      <c r="T351" s="36">
        <v>109.48047553507497</v>
      </c>
      <c r="U351" s="36">
        <v>106.84239178724184</v>
      </c>
      <c r="V351" s="36">
        <v>106.08865357357523</v>
      </c>
      <c r="W351" s="36">
        <v>105.33491535990862</v>
      </c>
      <c r="X351" s="36">
        <v>104.581177146242</v>
      </c>
      <c r="Y351" s="36">
        <v>103.82743893257539</v>
      </c>
      <c r="Z351" s="36">
        <v>103.07370071890878</v>
      </c>
      <c r="AA351" s="36">
        <v>102.31996250524216</v>
      </c>
      <c r="AB351" s="36">
        <v>101.56622429157558</v>
      </c>
      <c r="AC351" s="36">
        <v>101.43432010418393</v>
      </c>
      <c r="AD351" s="36">
        <v>101.30241591679227</v>
      </c>
      <c r="AE351" s="36">
        <v>101.17051172940062</v>
      </c>
      <c r="AF351" s="36">
        <v>101.03860754200898</v>
      </c>
      <c r="AG351" s="36">
        <v>100.90670335461732</v>
      </c>
      <c r="AH351" s="36">
        <v>100.77479916722567</v>
      </c>
      <c r="AI351" s="36">
        <v>100.64289497983401</v>
      </c>
      <c r="AJ351" s="36">
        <v>100.51099079244236</v>
      </c>
      <c r="AK351" s="36">
        <v>100.37908660505072</v>
      </c>
      <c r="AL351" s="36">
        <v>100.247182417659</v>
      </c>
      <c r="AM351" s="36">
        <v>100.10356513842697</v>
      </c>
      <c r="AN351" s="36">
        <v>99.959947859194941</v>
      </c>
      <c r="AO351" s="36">
        <v>99.816330579962909</v>
      </c>
      <c r="AP351" s="36">
        <v>99.672713300730877</v>
      </c>
      <c r="AQ351" s="36">
        <v>99.529096021498844</v>
      </c>
      <c r="AR351" s="36">
        <v>99.385478742266812</v>
      </c>
      <c r="AS351" s="36">
        <v>99.24186146303478</v>
      </c>
      <c r="AT351" s="36">
        <v>99.098244183802748</v>
      </c>
      <c r="AU351" s="36">
        <v>98.954626904570716</v>
      </c>
      <c r="AV351" s="620">
        <v>98.811009625338642</v>
      </c>
    </row>
    <row r="352" spans="7:48" ht="14.1" customHeight="1" thickBot="1">
      <c r="G352" s="19"/>
      <c r="H352" s="738"/>
      <c r="J352" s="736"/>
      <c r="K352" s="63" t="s">
        <v>108</v>
      </c>
      <c r="L352" s="73">
        <v>131.90418739165659</v>
      </c>
      <c r="M352" s="73">
        <v>131.90418739165659</v>
      </c>
      <c r="N352" s="73">
        <v>131.90418739165659</v>
      </c>
      <c r="O352" s="73">
        <v>129.26610364382347</v>
      </c>
      <c r="P352" s="73">
        <v>126.62801989599033</v>
      </c>
      <c r="Q352" s="73">
        <v>123.9899361481572</v>
      </c>
      <c r="R352" s="73">
        <v>121.35185240032406</v>
      </c>
      <c r="S352" s="73">
        <v>120.47249115104634</v>
      </c>
      <c r="T352" s="73">
        <v>119.59312990176863</v>
      </c>
      <c r="U352" s="73">
        <v>118.71376865249093</v>
      </c>
      <c r="V352" s="73">
        <v>118.71376865249093</v>
      </c>
      <c r="W352" s="73">
        <v>118.71376865249093</v>
      </c>
      <c r="X352" s="73">
        <v>118.71376865249093</v>
      </c>
      <c r="Y352" s="73">
        <v>118.71376865249093</v>
      </c>
      <c r="Z352" s="73">
        <v>118.71376865249093</v>
      </c>
      <c r="AA352" s="73">
        <v>118.71376865249093</v>
      </c>
      <c r="AB352" s="73">
        <v>118.71376865249093</v>
      </c>
      <c r="AC352" s="73">
        <v>118.71376865249093</v>
      </c>
      <c r="AD352" s="73">
        <v>118.71376865249093</v>
      </c>
      <c r="AE352" s="73">
        <v>118.71376865249093</v>
      </c>
      <c r="AF352" s="73">
        <v>118.71376865249093</v>
      </c>
      <c r="AG352" s="73">
        <v>118.71376865249093</v>
      </c>
      <c r="AH352" s="73">
        <v>118.71376865249093</v>
      </c>
      <c r="AI352" s="73">
        <v>118.71376865249093</v>
      </c>
      <c r="AJ352" s="73">
        <v>118.71376865249093</v>
      </c>
      <c r="AK352" s="73">
        <v>118.71376865249093</v>
      </c>
      <c r="AL352" s="73">
        <v>118.71376865249093</v>
      </c>
      <c r="AM352" s="73">
        <v>118.71376865249093</v>
      </c>
      <c r="AN352" s="73">
        <v>118.71376865249093</v>
      </c>
      <c r="AO352" s="73">
        <v>118.71376865249093</v>
      </c>
      <c r="AP352" s="73">
        <v>118.71376865249093</v>
      </c>
      <c r="AQ352" s="73">
        <v>118.71376865249093</v>
      </c>
      <c r="AR352" s="73">
        <v>118.71376865249093</v>
      </c>
      <c r="AS352" s="73">
        <v>118.71376865249093</v>
      </c>
      <c r="AT352" s="73">
        <v>118.71376865249093</v>
      </c>
      <c r="AU352" s="73">
        <v>118.71376865249093</v>
      </c>
      <c r="AV352" s="621">
        <v>118.71376865249093</v>
      </c>
    </row>
    <row r="353" spans="7:48" ht="14.1" customHeight="1" thickTop="1">
      <c r="G353" s="19"/>
      <c r="H353" s="738"/>
      <c r="J353" s="736"/>
      <c r="K353" s="62" t="s">
        <v>109</v>
      </c>
      <c r="L353" s="74">
        <v>162.34361525126963</v>
      </c>
      <c r="M353" s="74">
        <v>155.84987064121887</v>
      </c>
      <c r="N353" s="74">
        <v>149.35612603116809</v>
      </c>
      <c r="O353" s="74">
        <v>146.10925372614267</v>
      </c>
      <c r="P353" s="74">
        <v>142.86238142111731</v>
      </c>
      <c r="Q353" s="74">
        <v>139.61550911609191</v>
      </c>
      <c r="R353" s="74">
        <v>136.36863681106649</v>
      </c>
      <c r="S353" s="74">
        <v>134.20405527438291</v>
      </c>
      <c r="T353" s="74">
        <v>132.03947373769932</v>
      </c>
      <c r="U353" s="74">
        <v>129.87489220101571</v>
      </c>
      <c r="V353" s="74">
        <v>128.71529494922092</v>
      </c>
      <c r="W353" s="74">
        <v>127.55569769742615</v>
      </c>
      <c r="X353" s="74">
        <v>126.39610044563138</v>
      </c>
      <c r="Y353" s="74">
        <v>125.2365031938366</v>
      </c>
      <c r="Z353" s="74">
        <v>124.07690594204182</v>
      </c>
      <c r="AA353" s="74">
        <v>122.91730869024704</v>
      </c>
      <c r="AB353" s="74">
        <v>121.75771143845223</v>
      </c>
      <c r="AC353" s="74">
        <v>121.27068059269841</v>
      </c>
      <c r="AD353" s="74">
        <v>120.7836497469446</v>
      </c>
      <c r="AE353" s="74">
        <v>120.2966189011908</v>
      </c>
      <c r="AF353" s="74">
        <v>119.80958805543698</v>
      </c>
      <c r="AG353" s="74">
        <v>119.32255720968317</v>
      </c>
      <c r="AH353" s="74">
        <v>118.83552636392935</v>
      </c>
      <c r="AI353" s="74">
        <v>118.34849551817554</v>
      </c>
      <c r="AJ353" s="74">
        <v>117.86146467242173</v>
      </c>
      <c r="AK353" s="74">
        <v>117.37443382666791</v>
      </c>
      <c r="AL353" s="74">
        <v>116.88740298091413</v>
      </c>
      <c r="AM353" s="74">
        <v>116.5627157504116</v>
      </c>
      <c r="AN353" s="74">
        <v>116.23802851990907</v>
      </c>
      <c r="AO353" s="74">
        <v>115.91334128940653</v>
      </c>
      <c r="AP353" s="74">
        <v>115.588654058904</v>
      </c>
      <c r="AQ353" s="74">
        <v>115.26396682840146</v>
      </c>
      <c r="AR353" s="74">
        <v>114.93927959789893</v>
      </c>
      <c r="AS353" s="74">
        <v>114.6145923673964</v>
      </c>
      <c r="AT353" s="74">
        <v>114.28990513689386</v>
      </c>
      <c r="AU353" s="74">
        <v>113.96521790639133</v>
      </c>
      <c r="AV353" s="622">
        <v>113.64053067588875</v>
      </c>
    </row>
    <row r="354" spans="7:48" ht="14.1" customHeight="1">
      <c r="G354" s="19"/>
      <c r="H354" s="738"/>
      <c r="J354" s="736"/>
      <c r="K354" s="3" t="s">
        <v>110</v>
      </c>
      <c r="L354" s="36">
        <v>162.34361525126963</v>
      </c>
      <c r="M354" s="36">
        <v>160.72017909875694</v>
      </c>
      <c r="N354" s="36">
        <v>159.09674294624426</v>
      </c>
      <c r="O354" s="36">
        <v>154.63229352683433</v>
      </c>
      <c r="P354" s="36">
        <v>150.16784410742443</v>
      </c>
      <c r="Q354" s="36">
        <v>145.7033946880145</v>
      </c>
      <c r="R354" s="36">
        <v>141.23894526860457</v>
      </c>
      <c r="S354" s="36">
        <v>137.9920729635792</v>
      </c>
      <c r="T354" s="36">
        <v>134.74520065855381</v>
      </c>
      <c r="U354" s="36">
        <v>131.49832835352842</v>
      </c>
      <c r="V354" s="36">
        <v>130.57065055209262</v>
      </c>
      <c r="W354" s="36">
        <v>129.64297275065678</v>
      </c>
      <c r="X354" s="36">
        <v>128.71529494922095</v>
      </c>
      <c r="Y354" s="36">
        <v>127.78761714778514</v>
      </c>
      <c r="Z354" s="36">
        <v>126.85993934634932</v>
      </c>
      <c r="AA354" s="36">
        <v>125.93226154491349</v>
      </c>
      <c r="AB354" s="36">
        <v>125.00458374347762</v>
      </c>
      <c r="AC354" s="36">
        <v>124.84224012822636</v>
      </c>
      <c r="AD354" s="36">
        <v>124.67989651297509</v>
      </c>
      <c r="AE354" s="36">
        <v>124.51755289772383</v>
      </c>
      <c r="AF354" s="36">
        <v>124.35520928247256</v>
      </c>
      <c r="AG354" s="36">
        <v>124.1928656672213</v>
      </c>
      <c r="AH354" s="36">
        <v>124.03052205197002</v>
      </c>
      <c r="AI354" s="36">
        <v>123.86817843671876</v>
      </c>
      <c r="AJ354" s="36">
        <v>123.70583482146749</v>
      </c>
      <c r="AK354" s="36">
        <v>123.54349120621623</v>
      </c>
      <c r="AL354" s="36">
        <v>123.38114759096491</v>
      </c>
      <c r="AM354" s="36">
        <v>123.20438786267934</v>
      </c>
      <c r="AN354" s="36">
        <v>123.02762813439377</v>
      </c>
      <c r="AO354" s="36">
        <v>122.85086840610819</v>
      </c>
      <c r="AP354" s="36">
        <v>122.67410867782262</v>
      </c>
      <c r="AQ354" s="36">
        <v>122.49734894953704</v>
      </c>
      <c r="AR354" s="36">
        <v>122.32058922125147</v>
      </c>
      <c r="AS354" s="36">
        <v>122.14382949296589</v>
      </c>
      <c r="AT354" s="36">
        <v>121.96706976468032</v>
      </c>
      <c r="AU354" s="36">
        <v>121.79031003639474</v>
      </c>
      <c r="AV354" s="620">
        <v>121.61355030810911</v>
      </c>
    </row>
    <row r="355" spans="7:48" ht="14.1" customHeight="1" thickBot="1">
      <c r="G355" s="19"/>
      <c r="H355" s="738"/>
      <c r="J355" s="736"/>
      <c r="K355" s="63" t="s">
        <v>111</v>
      </c>
      <c r="L355" s="73">
        <v>162.34361525126963</v>
      </c>
      <c r="M355" s="73">
        <v>162.34361525126963</v>
      </c>
      <c r="N355" s="73">
        <v>162.34361525126963</v>
      </c>
      <c r="O355" s="73">
        <v>159.09674294624426</v>
      </c>
      <c r="P355" s="73">
        <v>155.84987064121887</v>
      </c>
      <c r="Q355" s="73">
        <v>152.60299833619351</v>
      </c>
      <c r="R355" s="73">
        <v>149.35612603116809</v>
      </c>
      <c r="S355" s="73">
        <v>148.27383526282628</v>
      </c>
      <c r="T355" s="73">
        <v>147.1915444944845</v>
      </c>
      <c r="U355" s="73">
        <v>146.10925372614267</v>
      </c>
      <c r="V355" s="73">
        <v>146.10925372614267</v>
      </c>
      <c r="W355" s="73">
        <v>146.10925372614267</v>
      </c>
      <c r="X355" s="73">
        <v>146.10925372614267</v>
      </c>
      <c r="Y355" s="73">
        <v>146.10925372614267</v>
      </c>
      <c r="Z355" s="73">
        <v>146.10925372614267</v>
      </c>
      <c r="AA355" s="73">
        <v>146.10925372614267</v>
      </c>
      <c r="AB355" s="73">
        <v>146.10925372614267</v>
      </c>
      <c r="AC355" s="73">
        <v>146.10925372614267</v>
      </c>
      <c r="AD355" s="73">
        <v>146.10925372614267</v>
      </c>
      <c r="AE355" s="73">
        <v>146.10925372614267</v>
      </c>
      <c r="AF355" s="73">
        <v>146.10925372614267</v>
      </c>
      <c r="AG355" s="73">
        <v>146.10925372614267</v>
      </c>
      <c r="AH355" s="73">
        <v>146.10925372614267</v>
      </c>
      <c r="AI355" s="73">
        <v>146.10925372614267</v>
      </c>
      <c r="AJ355" s="73">
        <v>146.10925372614267</v>
      </c>
      <c r="AK355" s="73">
        <v>146.10925372614267</v>
      </c>
      <c r="AL355" s="73">
        <v>146.10925372614267</v>
      </c>
      <c r="AM355" s="73">
        <v>146.10925372614267</v>
      </c>
      <c r="AN355" s="73">
        <v>146.10925372614267</v>
      </c>
      <c r="AO355" s="73">
        <v>146.10925372614267</v>
      </c>
      <c r="AP355" s="73">
        <v>146.10925372614267</v>
      </c>
      <c r="AQ355" s="73">
        <v>146.10925372614267</v>
      </c>
      <c r="AR355" s="73">
        <v>146.10925372614267</v>
      </c>
      <c r="AS355" s="73">
        <v>146.10925372614267</v>
      </c>
      <c r="AT355" s="73">
        <v>146.10925372614267</v>
      </c>
      <c r="AU355" s="73">
        <v>146.10925372614267</v>
      </c>
      <c r="AV355" s="621">
        <v>146.10925372614267</v>
      </c>
    </row>
    <row r="356" spans="7:48" ht="14.1" customHeight="1" thickTop="1">
      <c r="G356" s="19"/>
      <c r="H356" s="738"/>
      <c r="J356" s="736"/>
      <c r="K356" s="62" t="s">
        <v>112</v>
      </c>
      <c r="L356" s="74">
        <v>162.34361525126963</v>
      </c>
      <c r="M356" s="74">
        <v>155.84987064121887</v>
      </c>
      <c r="N356" s="74">
        <v>149.35612603116809</v>
      </c>
      <c r="O356" s="74">
        <v>146.10925372614267</v>
      </c>
      <c r="P356" s="74">
        <v>142.86238142111731</v>
      </c>
      <c r="Q356" s="74">
        <v>139.61550911609191</v>
      </c>
      <c r="R356" s="74">
        <v>136.36863681106649</v>
      </c>
      <c r="S356" s="74">
        <v>134.20405527438291</v>
      </c>
      <c r="T356" s="74">
        <v>132.03947373769932</v>
      </c>
      <c r="U356" s="74">
        <v>129.87489220101571</v>
      </c>
      <c r="V356" s="74">
        <v>128.71529494922092</v>
      </c>
      <c r="W356" s="74">
        <v>127.55569769742615</v>
      </c>
      <c r="X356" s="74">
        <v>126.39610044563138</v>
      </c>
      <c r="Y356" s="74">
        <v>125.2365031938366</v>
      </c>
      <c r="Z356" s="74">
        <v>124.07690594204182</v>
      </c>
      <c r="AA356" s="74">
        <v>122.91730869024704</v>
      </c>
      <c r="AB356" s="74">
        <v>121.75771143845223</v>
      </c>
      <c r="AC356" s="74">
        <v>121.27068059269841</v>
      </c>
      <c r="AD356" s="74">
        <v>120.7836497469446</v>
      </c>
      <c r="AE356" s="74">
        <v>120.2966189011908</v>
      </c>
      <c r="AF356" s="74">
        <v>119.80958805543698</v>
      </c>
      <c r="AG356" s="74">
        <v>119.32255720968317</v>
      </c>
      <c r="AH356" s="74">
        <v>118.83552636392935</v>
      </c>
      <c r="AI356" s="74">
        <v>118.34849551817554</v>
      </c>
      <c r="AJ356" s="74">
        <v>117.86146467242173</v>
      </c>
      <c r="AK356" s="74">
        <v>117.37443382666791</v>
      </c>
      <c r="AL356" s="74">
        <v>116.88740298091413</v>
      </c>
      <c r="AM356" s="74">
        <v>116.5627157504116</v>
      </c>
      <c r="AN356" s="74">
        <v>116.23802851990907</v>
      </c>
      <c r="AO356" s="74">
        <v>115.91334128940653</v>
      </c>
      <c r="AP356" s="74">
        <v>115.588654058904</v>
      </c>
      <c r="AQ356" s="74">
        <v>115.26396682840146</v>
      </c>
      <c r="AR356" s="74">
        <v>114.93927959789893</v>
      </c>
      <c r="AS356" s="74">
        <v>114.6145923673964</v>
      </c>
      <c r="AT356" s="74">
        <v>114.28990513689386</v>
      </c>
      <c r="AU356" s="74">
        <v>113.96521790639133</v>
      </c>
      <c r="AV356" s="622">
        <v>113.64053067588875</v>
      </c>
    </row>
    <row r="357" spans="7:48" ht="14.1" customHeight="1">
      <c r="G357" s="19"/>
      <c r="H357" s="738"/>
      <c r="J357" s="736"/>
      <c r="K357" s="3" t="s">
        <v>113</v>
      </c>
      <c r="L357" s="36">
        <v>162.34361525126963</v>
      </c>
      <c r="M357" s="36">
        <v>160.72017909875694</v>
      </c>
      <c r="N357" s="36">
        <v>159.09674294624426</v>
      </c>
      <c r="O357" s="36">
        <v>154.63229352683433</v>
      </c>
      <c r="P357" s="36">
        <v>150.16784410742443</v>
      </c>
      <c r="Q357" s="36">
        <v>145.7033946880145</v>
      </c>
      <c r="R357" s="36">
        <v>141.23894526860457</v>
      </c>
      <c r="S357" s="36">
        <v>137.9920729635792</v>
      </c>
      <c r="T357" s="36">
        <v>134.74520065855381</v>
      </c>
      <c r="U357" s="36">
        <v>131.49832835352842</v>
      </c>
      <c r="V357" s="36">
        <v>130.57065055209262</v>
      </c>
      <c r="W357" s="36">
        <v>129.64297275065678</v>
      </c>
      <c r="X357" s="36">
        <v>128.71529494922095</v>
      </c>
      <c r="Y357" s="36">
        <v>127.78761714778514</v>
      </c>
      <c r="Z357" s="36">
        <v>126.85993934634932</v>
      </c>
      <c r="AA357" s="36">
        <v>125.93226154491349</v>
      </c>
      <c r="AB357" s="36">
        <v>125.00458374347762</v>
      </c>
      <c r="AC357" s="36">
        <v>124.84224012822636</v>
      </c>
      <c r="AD357" s="36">
        <v>124.67989651297509</v>
      </c>
      <c r="AE357" s="36">
        <v>124.51755289772383</v>
      </c>
      <c r="AF357" s="36">
        <v>124.35520928247256</v>
      </c>
      <c r="AG357" s="36">
        <v>124.1928656672213</v>
      </c>
      <c r="AH357" s="36">
        <v>124.03052205197002</v>
      </c>
      <c r="AI357" s="36">
        <v>123.86817843671876</v>
      </c>
      <c r="AJ357" s="36">
        <v>123.70583482146749</v>
      </c>
      <c r="AK357" s="36">
        <v>123.54349120621623</v>
      </c>
      <c r="AL357" s="36">
        <v>123.38114759096491</v>
      </c>
      <c r="AM357" s="36">
        <v>123.20438786267934</v>
      </c>
      <c r="AN357" s="36">
        <v>123.02762813439377</v>
      </c>
      <c r="AO357" s="36">
        <v>122.85086840610819</v>
      </c>
      <c r="AP357" s="36">
        <v>122.67410867782262</v>
      </c>
      <c r="AQ357" s="36">
        <v>122.49734894953704</v>
      </c>
      <c r="AR357" s="36">
        <v>122.32058922125147</v>
      </c>
      <c r="AS357" s="36">
        <v>122.14382949296589</v>
      </c>
      <c r="AT357" s="36">
        <v>121.96706976468032</v>
      </c>
      <c r="AU357" s="36">
        <v>121.79031003639474</v>
      </c>
      <c r="AV357" s="620">
        <v>121.61355030810911</v>
      </c>
    </row>
    <row r="358" spans="7:48" ht="14.1" customHeight="1" thickBot="1">
      <c r="G358" s="19"/>
      <c r="H358" s="738"/>
      <c r="J358" s="736"/>
      <c r="K358" s="63" t="s">
        <v>114</v>
      </c>
      <c r="L358" s="73">
        <v>162.34361525126963</v>
      </c>
      <c r="M358" s="73">
        <v>162.34361525126963</v>
      </c>
      <c r="N358" s="73">
        <v>162.34361525126963</v>
      </c>
      <c r="O358" s="73">
        <v>159.09674294624426</v>
      </c>
      <c r="P358" s="73">
        <v>155.84987064121887</v>
      </c>
      <c r="Q358" s="73">
        <v>152.60299833619351</v>
      </c>
      <c r="R358" s="73">
        <v>149.35612603116809</v>
      </c>
      <c r="S358" s="73">
        <v>148.27383526282628</v>
      </c>
      <c r="T358" s="73">
        <v>147.1915444944845</v>
      </c>
      <c r="U358" s="73">
        <v>146.10925372614267</v>
      </c>
      <c r="V358" s="73">
        <v>146.10925372614267</v>
      </c>
      <c r="W358" s="73">
        <v>146.10925372614267</v>
      </c>
      <c r="X358" s="73">
        <v>146.10925372614267</v>
      </c>
      <c r="Y358" s="73">
        <v>146.10925372614267</v>
      </c>
      <c r="Z358" s="73">
        <v>146.10925372614267</v>
      </c>
      <c r="AA358" s="73">
        <v>146.10925372614267</v>
      </c>
      <c r="AB358" s="73">
        <v>146.10925372614267</v>
      </c>
      <c r="AC358" s="73">
        <v>146.10925372614267</v>
      </c>
      <c r="AD358" s="73">
        <v>146.10925372614267</v>
      </c>
      <c r="AE358" s="73">
        <v>146.10925372614267</v>
      </c>
      <c r="AF358" s="73">
        <v>146.10925372614267</v>
      </c>
      <c r="AG358" s="73">
        <v>146.10925372614267</v>
      </c>
      <c r="AH358" s="73">
        <v>146.10925372614267</v>
      </c>
      <c r="AI358" s="73">
        <v>146.10925372614267</v>
      </c>
      <c r="AJ358" s="73">
        <v>146.10925372614267</v>
      </c>
      <c r="AK358" s="73">
        <v>146.10925372614267</v>
      </c>
      <c r="AL358" s="73">
        <v>146.10925372614267</v>
      </c>
      <c r="AM358" s="73">
        <v>146.10925372614267</v>
      </c>
      <c r="AN358" s="73">
        <v>146.10925372614267</v>
      </c>
      <c r="AO358" s="73">
        <v>146.10925372614267</v>
      </c>
      <c r="AP358" s="73">
        <v>146.10925372614267</v>
      </c>
      <c r="AQ358" s="73">
        <v>146.10925372614267</v>
      </c>
      <c r="AR358" s="73">
        <v>146.10925372614267</v>
      </c>
      <c r="AS358" s="73">
        <v>146.10925372614267</v>
      </c>
      <c r="AT358" s="73">
        <v>146.10925372614267</v>
      </c>
      <c r="AU358" s="73">
        <v>146.10925372614267</v>
      </c>
      <c r="AV358" s="621">
        <v>146.10925372614267</v>
      </c>
    </row>
    <row r="359" spans="7:48" ht="14.1" customHeight="1" thickTop="1">
      <c r="G359" s="19"/>
      <c r="H359" s="738"/>
      <c r="J359" s="736"/>
      <c r="K359" s="62" t="s">
        <v>115</v>
      </c>
      <c r="L359" s="74">
        <v>162.34361525126963</v>
      </c>
      <c r="M359" s="74">
        <v>155.84987064121887</v>
      </c>
      <c r="N359" s="74">
        <v>149.35612603116809</v>
      </c>
      <c r="O359" s="74">
        <v>146.10925372614267</v>
      </c>
      <c r="P359" s="74">
        <v>142.86238142111731</v>
      </c>
      <c r="Q359" s="74">
        <v>139.61550911609191</v>
      </c>
      <c r="R359" s="74">
        <v>136.36863681106649</v>
      </c>
      <c r="S359" s="74">
        <v>134.20405527438291</v>
      </c>
      <c r="T359" s="74">
        <v>132.03947373769932</v>
      </c>
      <c r="U359" s="74">
        <v>129.87489220101571</v>
      </c>
      <c r="V359" s="74">
        <v>128.71529494922092</v>
      </c>
      <c r="W359" s="74">
        <v>127.55569769742615</v>
      </c>
      <c r="X359" s="74">
        <v>126.39610044563138</v>
      </c>
      <c r="Y359" s="74">
        <v>125.2365031938366</v>
      </c>
      <c r="Z359" s="74">
        <v>124.07690594204182</v>
      </c>
      <c r="AA359" s="74">
        <v>122.91730869024704</v>
      </c>
      <c r="AB359" s="74">
        <v>121.75771143845223</v>
      </c>
      <c r="AC359" s="74">
        <v>121.27068059269841</v>
      </c>
      <c r="AD359" s="74">
        <v>120.7836497469446</v>
      </c>
      <c r="AE359" s="74">
        <v>120.2966189011908</v>
      </c>
      <c r="AF359" s="74">
        <v>119.80958805543698</v>
      </c>
      <c r="AG359" s="74">
        <v>119.32255720968317</v>
      </c>
      <c r="AH359" s="74">
        <v>118.83552636392935</v>
      </c>
      <c r="AI359" s="74">
        <v>118.34849551817554</v>
      </c>
      <c r="AJ359" s="74">
        <v>117.86146467242173</v>
      </c>
      <c r="AK359" s="74">
        <v>117.37443382666791</v>
      </c>
      <c r="AL359" s="74">
        <v>116.88740298091413</v>
      </c>
      <c r="AM359" s="74">
        <v>116.5627157504116</v>
      </c>
      <c r="AN359" s="74">
        <v>116.23802851990907</v>
      </c>
      <c r="AO359" s="74">
        <v>115.91334128940653</v>
      </c>
      <c r="AP359" s="74">
        <v>115.588654058904</v>
      </c>
      <c r="AQ359" s="74">
        <v>115.26396682840146</v>
      </c>
      <c r="AR359" s="74">
        <v>114.93927959789893</v>
      </c>
      <c r="AS359" s="74">
        <v>114.6145923673964</v>
      </c>
      <c r="AT359" s="74">
        <v>114.28990513689386</v>
      </c>
      <c r="AU359" s="74">
        <v>113.96521790639133</v>
      </c>
      <c r="AV359" s="622">
        <v>113.64053067588875</v>
      </c>
    </row>
    <row r="360" spans="7:48" ht="14.1" customHeight="1">
      <c r="G360" s="19"/>
      <c r="H360" s="738"/>
      <c r="J360" s="736"/>
      <c r="K360" s="3" t="s">
        <v>116</v>
      </c>
      <c r="L360" s="36">
        <v>162.34361525126963</v>
      </c>
      <c r="M360" s="36">
        <v>160.72017909875694</v>
      </c>
      <c r="N360" s="36">
        <v>159.09674294624426</v>
      </c>
      <c r="O360" s="36">
        <v>154.63229352683433</v>
      </c>
      <c r="P360" s="36">
        <v>150.16784410742443</v>
      </c>
      <c r="Q360" s="36">
        <v>145.7033946880145</v>
      </c>
      <c r="R360" s="36">
        <v>141.23894526860457</v>
      </c>
      <c r="S360" s="36">
        <v>137.9920729635792</v>
      </c>
      <c r="T360" s="36">
        <v>134.74520065855381</v>
      </c>
      <c r="U360" s="36">
        <v>131.49832835352842</v>
      </c>
      <c r="V360" s="36">
        <v>130.57065055209262</v>
      </c>
      <c r="W360" s="36">
        <v>129.64297275065678</v>
      </c>
      <c r="X360" s="36">
        <v>128.71529494922095</v>
      </c>
      <c r="Y360" s="36">
        <v>127.78761714778514</v>
      </c>
      <c r="Z360" s="36">
        <v>126.85993934634932</v>
      </c>
      <c r="AA360" s="36">
        <v>125.93226154491349</v>
      </c>
      <c r="AB360" s="36">
        <v>125.00458374347762</v>
      </c>
      <c r="AC360" s="36">
        <v>124.84224012822636</v>
      </c>
      <c r="AD360" s="36">
        <v>124.67989651297509</v>
      </c>
      <c r="AE360" s="36">
        <v>124.51755289772383</v>
      </c>
      <c r="AF360" s="36">
        <v>124.35520928247256</v>
      </c>
      <c r="AG360" s="36">
        <v>124.1928656672213</v>
      </c>
      <c r="AH360" s="36">
        <v>124.03052205197002</v>
      </c>
      <c r="AI360" s="36">
        <v>123.86817843671876</v>
      </c>
      <c r="AJ360" s="36">
        <v>123.70583482146749</v>
      </c>
      <c r="AK360" s="36">
        <v>123.54349120621623</v>
      </c>
      <c r="AL360" s="36">
        <v>123.38114759096491</v>
      </c>
      <c r="AM360" s="36">
        <v>123.20438786267934</v>
      </c>
      <c r="AN360" s="36">
        <v>123.02762813439377</v>
      </c>
      <c r="AO360" s="36">
        <v>122.85086840610819</v>
      </c>
      <c r="AP360" s="36">
        <v>122.67410867782262</v>
      </c>
      <c r="AQ360" s="36">
        <v>122.49734894953704</v>
      </c>
      <c r="AR360" s="36">
        <v>122.32058922125147</v>
      </c>
      <c r="AS360" s="36">
        <v>122.14382949296589</v>
      </c>
      <c r="AT360" s="36">
        <v>121.96706976468032</v>
      </c>
      <c r="AU360" s="36">
        <v>121.79031003639474</v>
      </c>
      <c r="AV360" s="620">
        <v>121.61355030810911</v>
      </c>
    </row>
    <row r="361" spans="7:48" ht="14.1" customHeight="1">
      <c r="G361" s="19"/>
      <c r="H361" s="738"/>
      <c r="J361" s="737"/>
      <c r="K361" s="63" t="s">
        <v>117</v>
      </c>
      <c r="L361" s="37">
        <v>162.34361525126963</v>
      </c>
      <c r="M361" s="37">
        <v>162.34361525126963</v>
      </c>
      <c r="N361" s="37">
        <v>162.34361525126963</v>
      </c>
      <c r="O361" s="37">
        <v>159.09674294624426</v>
      </c>
      <c r="P361" s="37">
        <v>155.84987064121887</v>
      </c>
      <c r="Q361" s="37">
        <v>152.60299833619351</v>
      </c>
      <c r="R361" s="37">
        <v>149.35612603116809</v>
      </c>
      <c r="S361" s="37">
        <v>148.27383526282628</v>
      </c>
      <c r="T361" s="37">
        <v>147.1915444944845</v>
      </c>
      <c r="U361" s="37">
        <v>146.10925372614267</v>
      </c>
      <c r="V361" s="37">
        <v>146.10925372614267</v>
      </c>
      <c r="W361" s="37">
        <v>146.10925372614267</v>
      </c>
      <c r="X361" s="37">
        <v>146.10925372614267</v>
      </c>
      <c r="Y361" s="37">
        <v>146.10925372614267</v>
      </c>
      <c r="Z361" s="37">
        <v>146.10925372614267</v>
      </c>
      <c r="AA361" s="37">
        <v>146.10925372614267</v>
      </c>
      <c r="AB361" s="37">
        <v>146.10925372614267</v>
      </c>
      <c r="AC361" s="37">
        <v>146.10925372614267</v>
      </c>
      <c r="AD361" s="37">
        <v>146.10925372614267</v>
      </c>
      <c r="AE361" s="37">
        <v>146.10925372614267</v>
      </c>
      <c r="AF361" s="37">
        <v>146.10925372614267</v>
      </c>
      <c r="AG361" s="37">
        <v>146.10925372614267</v>
      </c>
      <c r="AH361" s="37">
        <v>146.10925372614267</v>
      </c>
      <c r="AI361" s="37">
        <v>146.10925372614267</v>
      </c>
      <c r="AJ361" s="37">
        <v>146.10925372614267</v>
      </c>
      <c r="AK361" s="37">
        <v>146.10925372614267</v>
      </c>
      <c r="AL361" s="37">
        <v>146.10925372614267</v>
      </c>
      <c r="AM361" s="37">
        <v>146.10925372614267</v>
      </c>
      <c r="AN361" s="37">
        <v>146.10925372614267</v>
      </c>
      <c r="AO361" s="37">
        <v>146.10925372614267</v>
      </c>
      <c r="AP361" s="37">
        <v>146.10925372614267</v>
      </c>
      <c r="AQ361" s="37">
        <v>146.10925372614267</v>
      </c>
      <c r="AR361" s="37">
        <v>146.10925372614267</v>
      </c>
      <c r="AS361" s="37">
        <v>146.10925372614267</v>
      </c>
      <c r="AT361" s="37">
        <v>146.10925372614267</v>
      </c>
      <c r="AU361" s="37">
        <v>146.10925372614267</v>
      </c>
      <c r="AV361" s="623">
        <v>146.10925372614267</v>
      </c>
    </row>
    <row r="362" spans="7:48" ht="14.1" customHeight="1">
      <c r="G362" s="19"/>
      <c r="H362" s="738"/>
      <c r="AV362" s="20"/>
    </row>
    <row r="363" spans="7:48" ht="14.1" customHeight="1">
      <c r="G363" s="19"/>
      <c r="H363" s="738"/>
      <c r="J363" s="735" t="s">
        <v>543</v>
      </c>
      <c r="K363" s="62" t="s">
        <v>44</v>
      </c>
      <c r="L363" s="164">
        <v>0</v>
      </c>
      <c r="M363" s="164">
        <v>0</v>
      </c>
      <c r="N363" s="164">
        <v>0</v>
      </c>
      <c r="O363" s="164">
        <v>0</v>
      </c>
      <c r="P363" s="164">
        <v>0</v>
      </c>
      <c r="Q363" s="164">
        <v>0</v>
      </c>
      <c r="R363" s="164">
        <v>0</v>
      </c>
      <c r="S363" s="164">
        <v>0</v>
      </c>
      <c r="T363" s="164">
        <v>0</v>
      </c>
      <c r="U363" s="164">
        <v>0</v>
      </c>
      <c r="V363" s="164">
        <v>0</v>
      </c>
      <c r="W363" s="164">
        <v>0</v>
      </c>
      <c r="X363" s="164">
        <v>0</v>
      </c>
      <c r="Y363" s="164">
        <v>0</v>
      </c>
      <c r="Z363" s="164">
        <v>0</v>
      </c>
      <c r="AA363" s="164">
        <v>0</v>
      </c>
      <c r="AB363" s="164">
        <v>0</v>
      </c>
      <c r="AC363" s="164">
        <v>0</v>
      </c>
      <c r="AD363" s="164">
        <v>0</v>
      </c>
      <c r="AE363" s="164">
        <v>0</v>
      </c>
      <c r="AF363" s="164">
        <v>0</v>
      </c>
      <c r="AG363" s="164">
        <v>0</v>
      </c>
      <c r="AH363" s="164">
        <v>0</v>
      </c>
      <c r="AI363" s="164">
        <v>0</v>
      </c>
      <c r="AJ363" s="164">
        <v>0</v>
      </c>
      <c r="AK363" s="164">
        <v>0</v>
      </c>
      <c r="AL363" s="164">
        <v>0</v>
      </c>
      <c r="AM363" s="164">
        <v>0</v>
      </c>
      <c r="AN363" s="164">
        <v>0</v>
      </c>
      <c r="AO363" s="164">
        <v>0</v>
      </c>
      <c r="AP363" s="164">
        <v>0</v>
      </c>
      <c r="AQ363" s="164">
        <v>0</v>
      </c>
      <c r="AR363" s="164">
        <v>0</v>
      </c>
      <c r="AS363" s="164">
        <v>0</v>
      </c>
      <c r="AT363" s="164">
        <v>0</v>
      </c>
      <c r="AU363" s="164">
        <v>0</v>
      </c>
      <c r="AV363" s="653">
        <v>0</v>
      </c>
    </row>
    <row r="364" spans="7:48" ht="14.1" customHeight="1">
      <c r="G364" s="19"/>
      <c r="H364" s="738"/>
      <c r="J364" s="736"/>
      <c r="K364" s="3" t="s">
        <v>45</v>
      </c>
      <c r="L364" s="165">
        <v>0</v>
      </c>
      <c r="M364" s="165">
        <v>0</v>
      </c>
      <c r="N364" s="165">
        <v>0</v>
      </c>
      <c r="O364" s="165">
        <v>0</v>
      </c>
      <c r="P364" s="165">
        <v>0</v>
      </c>
      <c r="Q364" s="165">
        <v>0</v>
      </c>
      <c r="R364" s="165">
        <v>0</v>
      </c>
      <c r="S364" s="165">
        <v>0</v>
      </c>
      <c r="T364" s="165">
        <v>0</v>
      </c>
      <c r="U364" s="165">
        <v>0</v>
      </c>
      <c r="V364" s="165">
        <v>0</v>
      </c>
      <c r="W364" s="165">
        <v>0</v>
      </c>
      <c r="X364" s="165">
        <v>0</v>
      </c>
      <c r="Y364" s="165">
        <v>0</v>
      </c>
      <c r="Z364" s="165">
        <v>0</v>
      </c>
      <c r="AA364" s="165">
        <v>0</v>
      </c>
      <c r="AB364" s="165">
        <v>0</v>
      </c>
      <c r="AC364" s="165">
        <v>0</v>
      </c>
      <c r="AD364" s="165">
        <v>0</v>
      </c>
      <c r="AE364" s="165">
        <v>0</v>
      </c>
      <c r="AF364" s="165">
        <v>0</v>
      </c>
      <c r="AG364" s="165">
        <v>0</v>
      </c>
      <c r="AH364" s="165">
        <v>0</v>
      </c>
      <c r="AI364" s="165">
        <v>0</v>
      </c>
      <c r="AJ364" s="165">
        <v>0</v>
      </c>
      <c r="AK364" s="165">
        <v>0</v>
      </c>
      <c r="AL364" s="165">
        <v>0</v>
      </c>
      <c r="AM364" s="165">
        <v>0</v>
      </c>
      <c r="AN364" s="165">
        <v>0</v>
      </c>
      <c r="AO364" s="165">
        <v>0</v>
      </c>
      <c r="AP364" s="165">
        <v>0</v>
      </c>
      <c r="AQ364" s="165">
        <v>0</v>
      </c>
      <c r="AR364" s="165">
        <v>0</v>
      </c>
      <c r="AS364" s="165">
        <v>0</v>
      </c>
      <c r="AT364" s="165">
        <v>0</v>
      </c>
      <c r="AU364" s="165">
        <v>0</v>
      </c>
      <c r="AV364" s="488">
        <v>0</v>
      </c>
    </row>
    <row r="365" spans="7:48" ht="14.1" customHeight="1" thickBot="1">
      <c r="G365" s="19"/>
      <c r="H365" s="738"/>
      <c r="J365" s="736"/>
      <c r="K365" s="63" t="s">
        <v>46</v>
      </c>
      <c r="L365" s="166">
        <v>0</v>
      </c>
      <c r="M365" s="166">
        <v>0</v>
      </c>
      <c r="N365" s="166">
        <v>0</v>
      </c>
      <c r="O365" s="166">
        <v>0</v>
      </c>
      <c r="P365" s="166">
        <v>0</v>
      </c>
      <c r="Q365" s="166">
        <v>0</v>
      </c>
      <c r="R365" s="166">
        <v>0</v>
      </c>
      <c r="S365" s="166">
        <v>0</v>
      </c>
      <c r="T365" s="166">
        <v>0</v>
      </c>
      <c r="U365" s="166">
        <v>0</v>
      </c>
      <c r="V365" s="166">
        <v>0</v>
      </c>
      <c r="W365" s="166">
        <v>0</v>
      </c>
      <c r="X365" s="166">
        <v>0</v>
      </c>
      <c r="Y365" s="166">
        <v>0</v>
      </c>
      <c r="Z365" s="166">
        <v>0</v>
      </c>
      <c r="AA365" s="166">
        <v>0</v>
      </c>
      <c r="AB365" s="166">
        <v>0</v>
      </c>
      <c r="AC365" s="166">
        <v>0</v>
      </c>
      <c r="AD365" s="166">
        <v>0</v>
      </c>
      <c r="AE365" s="166">
        <v>0</v>
      </c>
      <c r="AF365" s="166">
        <v>0</v>
      </c>
      <c r="AG365" s="166">
        <v>0</v>
      </c>
      <c r="AH365" s="166">
        <v>0</v>
      </c>
      <c r="AI365" s="166">
        <v>0</v>
      </c>
      <c r="AJ365" s="166">
        <v>0</v>
      </c>
      <c r="AK365" s="166">
        <v>0</v>
      </c>
      <c r="AL365" s="166">
        <v>0</v>
      </c>
      <c r="AM365" s="166">
        <v>0</v>
      </c>
      <c r="AN365" s="166">
        <v>0</v>
      </c>
      <c r="AO365" s="166">
        <v>0</v>
      </c>
      <c r="AP365" s="166">
        <v>0</v>
      </c>
      <c r="AQ365" s="166">
        <v>0</v>
      </c>
      <c r="AR365" s="166">
        <v>0</v>
      </c>
      <c r="AS365" s="166">
        <v>0</v>
      </c>
      <c r="AT365" s="166">
        <v>0</v>
      </c>
      <c r="AU365" s="166">
        <v>0</v>
      </c>
      <c r="AV365" s="654">
        <v>0</v>
      </c>
    </row>
    <row r="366" spans="7:48" ht="14.1" customHeight="1" thickTop="1">
      <c r="G366" s="19"/>
      <c r="H366" s="738"/>
      <c r="J366" s="736"/>
      <c r="K366" s="62" t="s">
        <v>47</v>
      </c>
      <c r="L366" s="486">
        <v>0</v>
      </c>
      <c r="M366" s="486">
        <v>0</v>
      </c>
      <c r="N366" s="486">
        <v>0</v>
      </c>
      <c r="O366" s="486">
        <v>0</v>
      </c>
      <c r="P366" s="486">
        <v>0</v>
      </c>
      <c r="Q366" s="486">
        <v>0</v>
      </c>
      <c r="R366" s="486">
        <v>0</v>
      </c>
      <c r="S366" s="486">
        <v>0</v>
      </c>
      <c r="T366" s="486">
        <v>0</v>
      </c>
      <c r="U366" s="486">
        <v>0</v>
      </c>
      <c r="V366" s="486">
        <v>0</v>
      </c>
      <c r="W366" s="486">
        <v>0</v>
      </c>
      <c r="X366" s="486">
        <v>0</v>
      </c>
      <c r="Y366" s="486">
        <v>0</v>
      </c>
      <c r="Z366" s="486">
        <v>0</v>
      </c>
      <c r="AA366" s="486">
        <v>0</v>
      </c>
      <c r="AB366" s="486">
        <v>0</v>
      </c>
      <c r="AC366" s="486">
        <v>0</v>
      </c>
      <c r="AD366" s="486">
        <v>0</v>
      </c>
      <c r="AE366" s="486">
        <v>0</v>
      </c>
      <c r="AF366" s="486">
        <v>0</v>
      </c>
      <c r="AG366" s="486">
        <v>0</v>
      </c>
      <c r="AH366" s="486">
        <v>0</v>
      </c>
      <c r="AI366" s="486">
        <v>0</v>
      </c>
      <c r="AJ366" s="486">
        <v>0</v>
      </c>
      <c r="AK366" s="486">
        <v>0</v>
      </c>
      <c r="AL366" s="486">
        <v>0</v>
      </c>
      <c r="AM366" s="486">
        <v>0</v>
      </c>
      <c r="AN366" s="486">
        <v>0</v>
      </c>
      <c r="AO366" s="486">
        <v>0</v>
      </c>
      <c r="AP366" s="486">
        <v>0</v>
      </c>
      <c r="AQ366" s="486">
        <v>0</v>
      </c>
      <c r="AR366" s="486">
        <v>0</v>
      </c>
      <c r="AS366" s="486">
        <v>0</v>
      </c>
      <c r="AT366" s="486">
        <v>0</v>
      </c>
      <c r="AU366" s="486">
        <v>0</v>
      </c>
      <c r="AV366" s="489">
        <v>0</v>
      </c>
    </row>
    <row r="367" spans="7:48" ht="14.1" customHeight="1">
      <c r="G367" s="19"/>
      <c r="H367" s="738"/>
      <c r="J367" s="736"/>
      <c r="K367" s="3" t="s">
        <v>48</v>
      </c>
      <c r="L367" s="165">
        <v>0</v>
      </c>
      <c r="M367" s="165">
        <v>0</v>
      </c>
      <c r="N367" s="165">
        <v>0</v>
      </c>
      <c r="O367" s="165">
        <v>0</v>
      </c>
      <c r="P367" s="165">
        <v>0</v>
      </c>
      <c r="Q367" s="165">
        <v>0</v>
      </c>
      <c r="R367" s="165">
        <v>0</v>
      </c>
      <c r="S367" s="165">
        <v>0</v>
      </c>
      <c r="T367" s="165">
        <v>0</v>
      </c>
      <c r="U367" s="165">
        <v>0</v>
      </c>
      <c r="V367" s="165">
        <v>0</v>
      </c>
      <c r="W367" s="165">
        <v>0</v>
      </c>
      <c r="X367" s="165">
        <v>0</v>
      </c>
      <c r="Y367" s="165">
        <v>0</v>
      </c>
      <c r="Z367" s="165">
        <v>0</v>
      </c>
      <c r="AA367" s="165">
        <v>0</v>
      </c>
      <c r="AB367" s="165">
        <v>0</v>
      </c>
      <c r="AC367" s="165">
        <v>0</v>
      </c>
      <c r="AD367" s="165">
        <v>0</v>
      </c>
      <c r="AE367" s="165">
        <v>0</v>
      </c>
      <c r="AF367" s="165">
        <v>0</v>
      </c>
      <c r="AG367" s="165">
        <v>0</v>
      </c>
      <c r="AH367" s="165">
        <v>0</v>
      </c>
      <c r="AI367" s="165">
        <v>0</v>
      </c>
      <c r="AJ367" s="165">
        <v>0</v>
      </c>
      <c r="AK367" s="165">
        <v>0</v>
      </c>
      <c r="AL367" s="165">
        <v>0</v>
      </c>
      <c r="AM367" s="165">
        <v>0</v>
      </c>
      <c r="AN367" s="165">
        <v>0</v>
      </c>
      <c r="AO367" s="165">
        <v>0</v>
      </c>
      <c r="AP367" s="165">
        <v>0</v>
      </c>
      <c r="AQ367" s="165">
        <v>0</v>
      </c>
      <c r="AR367" s="165">
        <v>0</v>
      </c>
      <c r="AS367" s="165">
        <v>0</v>
      </c>
      <c r="AT367" s="165">
        <v>0</v>
      </c>
      <c r="AU367" s="165">
        <v>0</v>
      </c>
      <c r="AV367" s="488">
        <v>0</v>
      </c>
    </row>
    <row r="368" spans="7:48" ht="14.1" customHeight="1" thickBot="1">
      <c r="G368" s="19"/>
      <c r="H368" s="738"/>
      <c r="J368" s="736"/>
      <c r="K368" s="63" t="s">
        <v>49</v>
      </c>
      <c r="L368" s="166">
        <v>0</v>
      </c>
      <c r="M368" s="166">
        <v>0</v>
      </c>
      <c r="N368" s="166">
        <v>0</v>
      </c>
      <c r="O368" s="166">
        <v>0</v>
      </c>
      <c r="P368" s="166">
        <v>0</v>
      </c>
      <c r="Q368" s="166">
        <v>0</v>
      </c>
      <c r="R368" s="166">
        <v>0</v>
      </c>
      <c r="S368" s="166">
        <v>0</v>
      </c>
      <c r="T368" s="166">
        <v>0</v>
      </c>
      <c r="U368" s="166">
        <v>0</v>
      </c>
      <c r="V368" s="166">
        <v>0</v>
      </c>
      <c r="W368" s="166">
        <v>0</v>
      </c>
      <c r="X368" s="166">
        <v>0</v>
      </c>
      <c r="Y368" s="166">
        <v>0</v>
      </c>
      <c r="Z368" s="166">
        <v>0</v>
      </c>
      <c r="AA368" s="166">
        <v>0</v>
      </c>
      <c r="AB368" s="166">
        <v>0</v>
      </c>
      <c r="AC368" s="166">
        <v>0</v>
      </c>
      <c r="AD368" s="166">
        <v>0</v>
      </c>
      <c r="AE368" s="166">
        <v>0</v>
      </c>
      <c r="AF368" s="166">
        <v>0</v>
      </c>
      <c r="AG368" s="166">
        <v>0</v>
      </c>
      <c r="AH368" s="166">
        <v>0</v>
      </c>
      <c r="AI368" s="166">
        <v>0</v>
      </c>
      <c r="AJ368" s="166">
        <v>0</v>
      </c>
      <c r="AK368" s="166">
        <v>0</v>
      </c>
      <c r="AL368" s="166">
        <v>0</v>
      </c>
      <c r="AM368" s="166">
        <v>0</v>
      </c>
      <c r="AN368" s="166">
        <v>0</v>
      </c>
      <c r="AO368" s="166">
        <v>0</v>
      </c>
      <c r="AP368" s="166">
        <v>0</v>
      </c>
      <c r="AQ368" s="166">
        <v>0</v>
      </c>
      <c r="AR368" s="166">
        <v>0</v>
      </c>
      <c r="AS368" s="166">
        <v>0</v>
      </c>
      <c r="AT368" s="166">
        <v>0</v>
      </c>
      <c r="AU368" s="166">
        <v>0</v>
      </c>
      <c r="AV368" s="654">
        <v>0</v>
      </c>
    </row>
    <row r="369" spans="7:48" ht="14.1" customHeight="1" thickTop="1">
      <c r="G369" s="19"/>
      <c r="H369" s="738"/>
      <c r="J369" s="736"/>
      <c r="K369" s="62" t="s">
        <v>50</v>
      </c>
      <c r="L369" s="486">
        <v>0</v>
      </c>
      <c r="M369" s="486">
        <v>0</v>
      </c>
      <c r="N369" s="486">
        <v>0</v>
      </c>
      <c r="O369" s="486">
        <v>0</v>
      </c>
      <c r="P369" s="486">
        <v>0</v>
      </c>
      <c r="Q369" s="486">
        <v>0</v>
      </c>
      <c r="R369" s="486">
        <v>0</v>
      </c>
      <c r="S369" s="486">
        <v>0</v>
      </c>
      <c r="T369" s="486">
        <v>0</v>
      </c>
      <c r="U369" s="486">
        <v>0</v>
      </c>
      <c r="V369" s="486">
        <v>0</v>
      </c>
      <c r="W369" s="486">
        <v>0</v>
      </c>
      <c r="X369" s="486">
        <v>0</v>
      </c>
      <c r="Y369" s="486">
        <v>0</v>
      </c>
      <c r="Z369" s="486">
        <v>0</v>
      </c>
      <c r="AA369" s="486">
        <v>0</v>
      </c>
      <c r="AB369" s="486">
        <v>0</v>
      </c>
      <c r="AC369" s="486">
        <v>0</v>
      </c>
      <c r="AD369" s="486">
        <v>0</v>
      </c>
      <c r="AE369" s="486">
        <v>0</v>
      </c>
      <c r="AF369" s="486">
        <v>0</v>
      </c>
      <c r="AG369" s="486">
        <v>0</v>
      </c>
      <c r="AH369" s="486">
        <v>0</v>
      </c>
      <c r="AI369" s="486">
        <v>0</v>
      </c>
      <c r="AJ369" s="486">
        <v>0</v>
      </c>
      <c r="AK369" s="486">
        <v>0</v>
      </c>
      <c r="AL369" s="486">
        <v>0</v>
      </c>
      <c r="AM369" s="486">
        <v>0</v>
      </c>
      <c r="AN369" s="486">
        <v>0</v>
      </c>
      <c r="AO369" s="486">
        <v>0</v>
      </c>
      <c r="AP369" s="486">
        <v>0</v>
      </c>
      <c r="AQ369" s="486">
        <v>0</v>
      </c>
      <c r="AR369" s="486">
        <v>0</v>
      </c>
      <c r="AS369" s="486">
        <v>0</v>
      </c>
      <c r="AT369" s="486">
        <v>0</v>
      </c>
      <c r="AU369" s="486">
        <v>0</v>
      </c>
      <c r="AV369" s="489">
        <v>0</v>
      </c>
    </row>
    <row r="370" spans="7:48" ht="14.1" customHeight="1">
      <c r="G370" s="19"/>
      <c r="H370" s="738"/>
      <c r="J370" s="736"/>
      <c r="K370" s="3" t="s">
        <v>51</v>
      </c>
      <c r="L370" s="165">
        <v>0</v>
      </c>
      <c r="M370" s="165">
        <v>0</v>
      </c>
      <c r="N370" s="165">
        <v>0</v>
      </c>
      <c r="O370" s="165">
        <v>0</v>
      </c>
      <c r="P370" s="165">
        <v>0</v>
      </c>
      <c r="Q370" s="165">
        <v>0</v>
      </c>
      <c r="R370" s="165">
        <v>0</v>
      </c>
      <c r="S370" s="165">
        <v>0</v>
      </c>
      <c r="T370" s="165">
        <v>0</v>
      </c>
      <c r="U370" s="165">
        <v>0</v>
      </c>
      <c r="V370" s="165">
        <v>0</v>
      </c>
      <c r="W370" s="165">
        <v>0</v>
      </c>
      <c r="X370" s="165">
        <v>0</v>
      </c>
      <c r="Y370" s="165">
        <v>0</v>
      </c>
      <c r="Z370" s="165">
        <v>0</v>
      </c>
      <c r="AA370" s="165">
        <v>0</v>
      </c>
      <c r="AB370" s="165">
        <v>0</v>
      </c>
      <c r="AC370" s="165">
        <v>0</v>
      </c>
      <c r="AD370" s="165">
        <v>0</v>
      </c>
      <c r="AE370" s="165">
        <v>0</v>
      </c>
      <c r="AF370" s="165">
        <v>0</v>
      </c>
      <c r="AG370" s="165">
        <v>0</v>
      </c>
      <c r="AH370" s="165">
        <v>0</v>
      </c>
      <c r="AI370" s="165">
        <v>0</v>
      </c>
      <c r="AJ370" s="165">
        <v>0</v>
      </c>
      <c r="AK370" s="165">
        <v>0</v>
      </c>
      <c r="AL370" s="165">
        <v>0</v>
      </c>
      <c r="AM370" s="165">
        <v>0</v>
      </c>
      <c r="AN370" s="165">
        <v>0</v>
      </c>
      <c r="AO370" s="165">
        <v>0</v>
      </c>
      <c r="AP370" s="165">
        <v>0</v>
      </c>
      <c r="AQ370" s="165">
        <v>0</v>
      </c>
      <c r="AR370" s="165">
        <v>0</v>
      </c>
      <c r="AS370" s="165">
        <v>0</v>
      </c>
      <c r="AT370" s="165">
        <v>0</v>
      </c>
      <c r="AU370" s="165">
        <v>0</v>
      </c>
      <c r="AV370" s="488">
        <v>0</v>
      </c>
    </row>
    <row r="371" spans="7:48" ht="14.1" customHeight="1" thickBot="1">
      <c r="G371" s="19"/>
      <c r="H371" s="738"/>
      <c r="J371" s="736"/>
      <c r="K371" s="63" t="s">
        <v>52</v>
      </c>
      <c r="L371" s="166">
        <v>0</v>
      </c>
      <c r="M371" s="166">
        <v>0</v>
      </c>
      <c r="N371" s="166">
        <v>0</v>
      </c>
      <c r="O371" s="166">
        <v>0</v>
      </c>
      <c r="P371" s="166">
        <v>0</v>
      </c>
      <c r="Q371" s="166">
        <v>0</v>
      </c>
      <c r="R371" s="166">
        <v>0</v>
      </c>
      <c r="S371" s="166">
        <v>0</v>
      </c>
      <c r="T371" s="166">
        <v>0</v>
      </c>
      <c r="U371" s="166">
        <v>0</v>
      </c>
      <c r="V371" s="166">
        <v>0</v>
      </c>
      <c r="W371" s="166">
        <v>0</v>
      </c>
      <c r="X371" s="166">
        <v>0</v>
      </c>
      <c r="Y371" s="166">
        <v>0</v>
      </c>
      <c r="Z371" s="166">
        <v>0</v>
      </c>
      <c r="AA371" s="166">
        <v>0</v>
      </c>
      <c r="AB371" s="166">
        <v>0</v>
      </c>
      <c r="AC371" s="166">
        <v>0</v>
      </c>
      <c r="AD371" s="166">
        <v>0</v>
      </c>
      <c r="AE371" s="166">
        <v>0</v>
      </c>
      <c r="AF371" s="166">
        <v>0</v>
      </c>
      <c r="AG371" s="166">
        <v>0</v>
      </c>
      <c r="AH371" s="166">
        <v>0</v>
      </c>
      <c r="AI371" s="166">
        <v>0</v>
      </c>
      <c r="AJ371" s="166">
        <v>0</v>
      </c>
      <c r="AK371" s="166">
        <v>0</v>
      </c>
      <c r="AL371" s="166">
        <v>0</v>
      </c>
      <c r="AM371" s="166">
        <v>0</v>
      </c>
      <c r="AN371" s="166">
        <v>0</v>
      </c>
      <c r="AO371" s="166">
        <v>0</v>
      </c>
      <c r="AP371" s="166">
        <v>0</v>
      </c>
      <c r="AQ371" s="166">
        <v>0</v>
      </c>
      <c r="AR371" s="166">
        <v>0</v>
      </c>
      <c r="AS371" s="166">
        <v>0</v>
      </c>
      <c r="AT371" s="166">
        <v>0</v>
      </c>
      <c r="AU371" s="166">
        <v>0</v>
      </c>
      <c r="AV371" s="654">
        <v>0</v>
      </c>
    </row>
    <row r="372" spans="7:48" ht="14.1" customHeight="1" thickTop="1">
      <c r="G372" s="19"/>
      <c r="H372" s="738"/>
      <c r="J372" s="736"/>
      <c r="K372" s="62" t="s">
        <v>53</v>
      </c>
      <c r="L372" s="486">
        <v>0</v>
      </c>
      <c r="M372" s="486">
        <v>0</v>
      </c>
      <c r="N372" s="486">
        <v>0</v>
      </c>
      <c r="O372" s="486">
        <v>0</v>
      </c>
      <c r="P372" s="486">
        <v>0</v>
      </c>
      <c r="Q372" s="486">
        <v>0</v>
      </c>
      <c r="R372" s="486">
        <v>0</v>
      </c>
      <c r="S372" s="486">
        <v>0</v>
      </c>
      <c r="T372" s="486">
        <v>0</v>
      </c>
      <c r="U372" s="486">
        <v>0</v>
      </c>
      <c r="V372" s="486">
        <v>0</v>
      </c>
      <c r="W372" s="486">
        <v>0</v>
      </c>
      <c r="X372" s="486">
        <v>0</v>
      </c>
      <c r="Y372" s="486">
        <v>0</v>
      </c>
      <c r="Z372" s="486">
        <v>0</v>
      </c>
      <c r="AA372" s="486">
        <v>0</v>
      </c>
      <c r="AB372" s="486">
        <v>0</v>
      </c>
      <c r="AC372" s="486">
        <v>0</v>
      </c>
      <c r="AD372" s="486">
        <v>0</v>
      </c>
      <c r="AE372" s="486">
        <v>0</v>
      </c>
      <c r="AF372" s="486">
        <v>0</v>
      </c>
      <c r="AG372" s="486">
        <v>0</v>
      </c>
      <c r="AH372" s="486">
        <v>0</v>
      </c>
      <c r="AI372" s="486">
        <v>0</v>
      </c>
      <c r="AJ372" s="486">
        <v>0</v>
      </c>
      <c r="AK372" s="486">
        <v>0</v>
      </c>
      <c r="AL372" s="486">
        <v>0</v>
      </c>
      <c r="AM372" s="486">
        <v>0</v>
      </c>
      <c r="AN372" s="486">
        <v>0</v>
      </c>
      <c r="AO372" s="486">
        <v>0</v>
      </c>
      <c r="AP372" s="486">
        <v>0</v>
      </c>
      <c r="AQ372" s="486">
        <v>0</v>
      </c>
      <c r="AR372" s="486">
        <v>0</v>
      </c>
      <c r="AS372" s="486">
        <v>0</v>
      </c>
      <c r="AT372" s="486">
        <v>0</v>
      </c>
      <c r="AU372" s="486">
        <v>0</v>
      </c>
      <c r="AV372" s="489">
        <v>0</v>
      </c>
    </row>
    <row r="373" spans="7:48" ht="14.1" customHeight="1">
      <c r="G373" s="19"/>
      <c r="H373" s="738"/>
      <c r="J373" s="736"/>
      <c r="K373" s="3" t="s">
        <v>54</v>
      </c>
      <c r="L373" s="165">
        <v>0</v>
      </c>
      <c r="M373" s="165">
        <v>0</v>
      </c>
      <c r="N373" s="165">
        <v>0</v>
      </c>
      <c r="O373" s="165">
        <v>0</v>
      </c>
      <c r="P373" s="165">
        <v>0</v>
      </c>
      <c r="Q373" s="165">
        <v>0</v>
      </c>
      <c r="R373" s="165">
        <v>0</v>
      </c>
      <c r="S373" s="165">
        <v>0</v>
      </c>
      <c r="T373" s="165">
        <v>0</v>
      </c>
      <c r="U373" s="165">
        <v>0</v>
      </c>
      <c r="V373" s="165">
        <v>0</v>
      </c>
      <c r="W373" s="165">
        <v>0</v>
      </c>
      <c r="X373" s="165">
        <v>0</v>
      </c>
      <c r="Y373" s="165">
        <v>0</v>
      </c>
      <c r="Z373" s="165">
        <v>0</v>
      </c>
      <c r="AA373" s="165">
        <v>0</v>
      </c>
      <c r="AB373" s="165">
        <v>0</v>
      </c>
      <c r="AC373" s="165">
        <v>0</v>
      </c>
      <c r="AD373" s="165">
        <v>0</v>
      </c>
      <c r="AE373" s="165">
        <v>0</v>
      </c>
      <c r="AF373" s="165">
        <v>0</v>
      </c>
      <c r="AG373" s="165">
        <v>0</v>
      </c>
      <c r="AH373" s="165">
        <v>0</v>
      </c>
      <c r="AI373" s="165">
        <v>0</v>
      </c>
      <c r="AJ373" s="165">
        <v>0</v>
      </c>
      <c r="AK373" s="165">
        <v>0</v>
      </c>
      <c r="AL373" s="165">
        <v>0</v>
      </c>
      <c r="AM373" s="165">
        <v>0</v>
      </c>
      <c r="AN373" s="165">
        <v>0</v>
      </c>
      <c r="AO373" s="165">
        <v>0</v>
      </c>
      <c r="AP373" s="165">
        <v>0</v>
      </c>
      <c r="AQ373" s="165">
        <v>0</v>
      </c>
      <c r="AR373" s="165">
        <v>0</v>
      </c>
      <c r="AS373" s="165">
        <v>0</v>
      </c>
      <c r="AT373" s="165">
        <v>0</v>
      </c>
      <c r="AU373" s="165">
        <v>0</v>
      </c>
      <c r="AV373" s="488">
        <v>0</v>
      </c>
    </row>
    <row r="374" spans="7:48" ht="14.1" customHeight="1" thickBot="1">
      <c r="G374" s="19"/>
      <c r="H374" s="738"/>
      <c r="J374" s="736"/>
      <c r="K374" s="63" t="s">
        <v>55</v>
      </c>
      <c r="L374" s="166">
        <v>0</v>
      </c>
      <c r="M374" s="166">
        <v>0</v>
      </c>
      <c r="N374" s="166">
        <v>0</v>
      </c>
      <c r="O374" s="166">
        <v>0</v>
      </c>
      <c r="P374" s="166">
        <v>0</v>
      </c>
      <c r="Q374" s="166">
        <v>0</v>
      </c>
      <c r="R374" s="166">
        <v>0</v>
      </c>
      <c r="S374" s="166">
        <v>0</v>
      </c>
      <c r="T374" s="166">
        <v>0</v>
      </c>
      <c r="U374" s="166">
        <v>0</v>
      </c>
      <c r="V374" s="166">
        <v>0</v>
      </c>
      <c r="W374" s="166">
        <v>0</v>
      </c>
      <c r="X374" s="166">
        <v>0</v>
      </c>
      <c r="Y374" s="166">
        <v>0</v>
      </c>
      <c r="Z374" s="166">
        <v>0</v>
      </c>
      <c r="AA374" s="166">
        <v>0</v>
      </c>
      <c r="AB374" s="166">
        <v>0</v>
      </c>
      <c r="AC374" s="166">
        <v>0</v>
      </c>
      <c r="AD374" s="166">
        <v>0</v>
      </c>
      <c r="AE374" s="166">
        <v>0</v>
      </c>
      <c r="AF374" s="166">
        <v>0</v>
      </c>
      <c r="AG374" s="166">
        <v>0</v>
      </c>
      <c r="AH374" s="166">
        <v>0</v>
      </c>
      <c r="AI374" s="166">
        <v>0</v>
      </c>
      <c r="AJ374" s="166">
        <v>0</v>
      </c>
      <c r="AK374" s="166">
        <v>0</v>
      </c>
      <c r="AL374" s="166">
        <v>0</v>
      </c>
      <c r="AM374" s="166">
        <v>0</v>
      </c>
      <c r="AN374" s="166">
        <v>0</v>
      </c>
      <c r="AO374" s="166">
        <v>0</v>
      </c>
      <c r="AP374" s="166">
        <v>0</v>
      </c>
      <c r="AQ374" s="166">
        <v>0</v>
      </c>
      <c r="AR374" s="166">
        <v>0</v>
      </c>
      <c r="AS374" s="166">
        <v>0</v>
      </c>
      <c r="AT374" s="166">
        <v>0</v>
      </c>
      <c r="AU374" s="166">
        <v>0</v>
      </c>
      <c r="AV374" s="654">
        <v>0</v>
      </c>
    </row>
    <row r="375" spans="7:48" ht="14.1" customHeight="1" thickTop="1">
      <c r="G375" s="19"/>
      <c r="H375" s="738"/>
      <c r="J375" s="736"/>
      <c r="K375" s="62" t="s">
        <v>56</v>
      </c>
      <c r="L375" s="486">
        <v>0</v>
      </c>
      <c r="M375" s="486">
        <v>0</v>
      </c>
      <c r="N375" s="486">
        <v>0</v>
      </c>
      <c r="O375" s="486">
        <v>0</v>
      </c>
      <c r="P375" s="486">
        <v>0</v>
      </c>
      <c r="Q375" s="486">
        <v>0</v>
      </c>
      <c r="R375" s="486">
        <v>0</v>
      </c>
      <c r="S375" s="486">
        <v>0</v>
      </c>
      <c r="T375" s="486">
        <v>0</v>
      </c>
      <c r="U375" s="486">
        <v>0</v>
      </c>
      <c r="V375" s="486">
        <v>0</v>
      </c>
      <c r="W375" s="486">
        <v>0</v>
      </c>
      <c r="X375" s="486">
        <v>0</v>
      </c>
      <c r="Y375" s="486">
        <v>0</v>
      </c>
      <c r="Z375" s="486">
        <v>0</v>
      </c>
      <c r="AA375" s="486">
        <v>0</v>
      </c>
      <c r="AB375" s="486">
        <v>0</v>
      </c>
      <c r="AC375" s="486">
        <v>0</v>
      </c>
      <c r="AD375" s="486">
        <v>0</v>
      </c>
      <c r="AE375" s="486">
        <v>0</v>
      </c>
      <c r="AF375" s="486">
        <v>0</v>
      </c>
      <c r="AG375" s="486">
        <v>0</v>
      </c>
      <c r="AH375" s="486">
        <v>0</v>
      </c>
      <c r="AI375" s="486">
        <v>0</v>
      </c>
      <c r="AJ375" s="486">
        <v>0</v>
      </c>
      <c r="AK375" s="486">
        <v>0</v>
      </c>
      <c r="AL375" s="486">
        <v>0</v>
      </c>
      <c r="AM375" s="486">
        <v>0</v>
      </c>
      <c r="AN375" s="486">
        <v>0</v>
      </c>
      <c r="AO375" s="486">
        <v>0</v>
      </c>
      <c r="AP375" s="486">
        <v>0</v>
      </c>
      <c r="AQ375" s="486">
        <v>0</v>
      </c>
      <c r="AR375" s="486">
        <v>0</v>
      </c>
      <c r="AS375" s="486">
        <v>0</v>
      </c>
      <c r="AT375" s="486">
        <v>0</v>
      </c>
      <c r="AU375" s="486">
        <v>0</v>
      </c>
      <c r="AV375" s="489">
        <v>0</v>
      </c>
    </row>
    <row r="376" spans="7:48" ht="14.1" customHeight="1">
      <c r="G376" s="19"/>
      <c r="H376" s="738"/>
      <c r="J376" s="736"/>
      <c r="K376" s="3" t="s">
        <v>57</v>
      </c>
      <c r="L376" s="165">
        <v>0</v>
      </c>
      <c r="M376" s="165">
        <v>0</v>
      </c>
      <c r="N376" s="165">
        <v>0</v>
      </c>
      <c r="O376" s="165">
        <v>0</v>
      </c>
      <c r="P376" s="165">
        <v>0</v>
      </c>
      <c r="Q376" s="165">
        <v>0</v>
      </c>
      <c r="R376" s="165">
        <v>0</v>
      </c>
      <c r="S376" s="165">
        <v>0</v>
      </c>
      <c r="T376" s="165">
        <v>0</v>
      </c>
      <c r="U376" s="165">
        <v>0</v>
      </c>
      <c r="V376" s="165">
        <v>0</v>
      </c>
      <c r="W376" s="165">
        <v>0</v>
      </c>
      <c r="X376" s="165">
        <v>0</v>
      </c>
      <c r="Y376" s="165">
        <v>0</v>
      </c>
      <c r="Z376" s="165">
        <v>0</v>
      </c>
      <c r="AA376" s="165">
        <v>0</v>
      </c>
      <c r="AB376" s="165">
        <v>0</v>
      </c>
      <c r="AC376" s="165">
        <v>0</v>
      </c>
      <c r="AD376" s="165">
        <v>0</v>
      </c>
      <c r="AE376" s="165">
        <v>0</v>
      </c>
      <c r="AF376" s="165">
        <v>0</v>
      </c>
      <c r="AG376" s="165">
        <v>0</v>
      </c>
      <c r="AH376" s="165">
        <v>0</v>
      </c>
      <c r="AI376" s="165">
        <v>0</v>
      </c>
      <c r="AJ376" s="165">
        <v>0</v>
      </c>
      <c r="AK376" s="165">
        <v>0</v>
      </c>
      <c r="AL376" s="165">
        <v>0</v>
      </c>
      <c r="AM376" s="165">
        <v>0</v>
      </c>
      <c r="AN376" s="165">
        <v>0</v>
      </c>
      <c r="AO376" s="165">
        <v>0</v>
      </c>
      <c r="AP376" s="165">
        <v>0</v>
      </c>
      <c r="AQ376" s="165">
        <v>0</v>
      </c>
      <c r="AR376" s="165">
        <v>0</v>
      </c>
      <c r="AS376" s="165">
        <v>0</v>
      </c>
      <c r="AT376" s="165">
        <v>0</v>
      </c>
      <c r="AU376" s="165">
        <v>0</v>
      </c>
      <c r="AV376" s="488">
        <v>0</v>
      </c>
    </row>
    <row r="377" spans="7:48" ht="14.1" customHeight="1" thickBot="1">
      <c r="G377" s="19"/>
      <c r="H377" s="738"/>
      <c r="J377" s="736"/>
      <c r="K377" s="63" t="s">
        <v>58</v>
      </c>
      <c r="L377" s="166">
        <v>0</v>
      </c>
      <c r="M377" s="166">
        <v>0</v>
      </c>
      <c r="N377" s="166">
        <v>0</v>
      </c>
      <c r="O377" s="166">
        <v>0</v>
      </c>
      <c r="P377" s="166">
        <v>0</v>
      </c>
      <c r="Q377" s="166">
        <v>0</v>
      </c>
      <c r="R377" s="166">
        <v>0</v>
      </c>
      <c r="S377" s="166">
        <v>0</v>
      </c>
      <c r="T377" s="166">
        <v>0</v>
      </c>
      <c r="U377" s="166">
        <v>0</v>
      </c>
      <c r="V377" s="166">
        <v>0</v>
      </c>
      <c r="W377" s="166">
        <v>0</v>
      </c>
      <c r="X377" s="166">
        <v>0</v>
      </c>
      <c r="Y377" s="166">
        <v>0</v>
      </c>
      <c r="Z377" s="166">
        <v>0</v>
      </c>
      <c r="AA377" s="166">
        <v>0</v>
      </c>
      <c r="AB377" s="166">
        <v>0</v>
      </c>
      <c r="AC377" s="166">
        <v>0</v>
      </c>
      <c r="AD377" s="166">
        <v>0</v>
      </c>
      <c r="AE377" s="166">
        <v>0</v>
      </c>
      <c r="AF377" s="166">
        <v>0</v>
      </c>
      <c r="AG377" s="166">
        <v>0</v>
      </c>
      <c r="AH377" s="166">
        <v>0</v>
      </c>
      <c r="AI377" s="166">
        <v>0</v>
      </c>
      <c r="AJ377" s="166">
        <v>0</v>
      </c>
      <c r="AK377" s="166">
        <v>0</v>
      </c>
      <c r="AL377" s="166">
        <v>0</v>
      </c>
      <c r="AM377" s="166">
        <v>0</v>
      </c>
      <c r="AN377" s="166">
        <v>0</v>
      </c>
      <c r="AO377" s="166">
        <v>0</v>
      </c>
      <c r="AP377" s="166">
        <v>0</v>
      </c>
      <c r="AQ377" s="166">
        <v>0</v>
      </c>
      <c r="AR377" s="166">
        <v>0</v>
      </c>
      <c r="AS377" s="166">
        <v>0</v>
      </c>
      <c r="AT377" s="166">
        <v>0</v>
      </c>
      <c r="AU377" s="166">
        <v>0</v>
      </c>
      <c r="AV377" s="654">
        <v>0</v>
      </c>
    </row>
    <row r="378" spans="7:48" ht="14.1" customHeight="1" thickTop="1">
      <c r="G378" s="19"/>
      <c r="H378" s="738"/>
      <c r="J378" s="736"/>
      <c r="K378" s="62" t="s">
        <v>103</v>
      </c>
      <c r="L378" s="486">
        <v>0</v>
      </c>
      <c r="M378" s="486">
        <v>0</v>
      </c>
      <c r="N378" s="486">
        <v>0</v>
      </c>
      <c r="O378" s="486">
        <v>0</v>
      </c>
      <c r="P378" s="486">
        <v>0</v>
      </c>
      <c r="Q378" s="486">
        <v>0</v>
      </c>
      <c r="R378" s="486">
        <v>0</v>
      </c>
      <c r="S378" s="486">
        <v>0</v>
      </c>
      <c r="T378" s="486">
        <v>0</v>
      </c>
      <c r="U378" s="486">
        <v>0</v>
      </c>
      <c r="V378" s="486">
        <v>0</v>
      </c>
      <c r="W378" s="486">
        <v>0</v>
      </c>
      <c r="X378" s="486">
        <v>0</v>
      </c>
      <c r="Y378" s="486">
        <v>0</v>
      </c>
      <c r="Z378" s="486">
        <v>0</v>
      </c>
      <c r="AA378" s="486">
        <v>0</v>
      </c>
      <c r="AB378" s="486">
        <v>0</v>
      </c>
      <c r="AC378" s="486">
        <v>0</v>
      </c>
      <c r="AD378" s="486">
        <v>0</v>
      </c>
      <c r="AE378" s="486">
        <v>0</v>
      </c>
      <c r="AF378" s="486">
        <v>0</v>
      </c>
      <c r="AG378" s="486">
        <v>0</v>
      </c>
      <c r="AH378" s="486">
        <v>0</v>
      </c>
      <c r="AI378" s="486">
        <v>0</v>
      </c>
      <c r="AJ378" s="486">
        <v>0</v>
      </c>
      <c r="AK378" s="486">
        <v>0</v>
      </c>
      <c r="AL378" s="486">
        <v>0</v>
      </c>
      <c r="AM378" s="486">
        <v>0</v>
      </c>
      <c r="AN378" s="486">
        <v>0</v>
      </c>
      <c r="AO378" s="486">
        <v>0</v>
      </c>
      <c r="AP378" s="486">
        <v>0</v>
      </c>
      <c r="AQ378" s="486">
        <v>0</v>
      </c>
      <c r="AR378" s="486">
        <v>0</v>
      </c>
      <c r="AS378" s="486">
        <v>0</v>
      </c>
      <c r="AT378" s="486">
        <v>0</v>
      </c>
      <c r="AU378" s="486">
        <v>0</v>
      </c>
      <c r="AV378" s="489">
        <v>0</v>
      </c>
    </row>
    <row r="379" spans="7:48" ht="14.1" customHeight="1">
      <c r="G379" s="19"/>
      <c r="H379" s="738"/>
      <c r="J379" s="736"/>
      <c r="K379" s="3" t="s">
        <v>104</v>
      </c>
      <c r="L379" s="165">
        <v>0</v>
      </c>
      <c r="M379" s="165">
        <v>0</v>
      </c>
      <c r="N379" s="165">
        <v>0</v>
      </c>
      <c r="O379" s="165">
        <v>0</v>
      </c>
      <c r="P379" s="165">
        <v>0</v>
      </c>
      <c r="Q379" s="165">
        <v>0</v>
      </c>
      <c r="R379" s="165">
        <v>0</v>
      </c>
      <c r="S379" s="165">
        <v>0</v>
      </c>
      <c r="T379" s="165">
        <v>0</v>
      </c>
      <c r="U379" s="165">
        <v>0</v>
      </c>
      <c r="V379" s="165">
        <v>0</v>
      </c>
      <c r="W379" s="165">
        <v>0</v>
      </c>
      <c r="X379" s="165">
        <v>0</v>
      </c>
      <c r="Y379" s="165">
        <v>0</v>
      </c>
      <c r="Z379" s="165">
        <v>0</v>
      </c>
      <c r="AA379" s="165">
        <v>0</v>
      </c>
      <c r="AB379" s="165">
        <v>0</v>
      </c>
      <c r="AC379" s="165">
        <v>0</v>
      </c>
      <c r="AD379" s="165">
        <v>0</v>
      </c>
      <c r="AE379" s="165">
        <v>0</v>
      </c>
      <c r="AF379" s="165">
        <v>0</v>
      </c>
      <c r="AG379" s="165">
        <v>0</v>
      </c>
      <c r="AH379" s="165">
        <v>0</v>
      </c>
      <c r="AI379" s="165">
        <v>0</v>
      </c>
      <c r="AJ379" s="165">
        <v>0</v>
      </c>
      <c r="AK379" s="165">
        <v>0</v>
      </c>
      <c r="AL379" s="165">
        <v>0</v>
      </c>
      <c r="AM379" s="165">
        <v>0</v>
      </c>
      <c r="AN379" s="165">
        <v>0</v>
      </c>
      <c r="AO379" s="165">
        <v>0</v>
      </c>
      <c r="AP379" s="165">
        <v>0</v>
      </c>
      <c r="AQ379" s="165">
        <v>0</v>
      </c>
      <c r="AR379" s="165">
        <v>0</v>
      </c>
      <c r="AS379" s="165">
        <v>0</v>
      </c>
      <c r="AT379" s="165">
        <v>0</v>
      </c>
      <c r="AU379" s="165">
        <v>0</v>
      </c>
      <c r="AV379" s="488">
        <v>0</v>
      </c>
    </row>
    <row r="380" spans="7:48" ht="14.1" customHeight="1" thickBot="1">
      <c r="G380" s="19"/>
      <c r="H380" s="738"/>
      <c r="J380" s="736"/>
      <c r="K380" s="63" t="s">
        <v>105</v>
      </c>
      <c r="L380" s="166">
        <v>0</v>
      </c>
      <c r="M380" s="166">
        <v>0</v>
      </c>
      <c r="N380" s="166">
        <v>0</v>
      </c>
      <c r="O380" s="166">
        <v>0</v>
      </c>
      <c r="P380" s="166">
        <v>0</v>
      </c>
      <c r="Q380" s="166">
        <v>0</v>
      </c>
      <c r="R380" s="166">
        <v>0</v>
      </c>
      <c r="S380" s="166">
        <v>0</v>
      </c>
      <c r="T380" s="166">
        <v>0</v>
      </c>
      <c r="U380" s="166">
        <v>0</v>
      </c>
      <c r="V380" s="166">
        <v>0</v>
      </c>
      <c r="W380" s="166">
        <v>0</v>
      </c>
      <c r="X380" s="166">
        <v>0</v>
      </c>
      <c r="Y380" s="166">
        <v>0</v>
      </c>
      <c r="Z380" s="166">
        <v>0</v>
      </c>
      <c r="AA380" s="166">
        <v>0</v>
      </c>
      <c r="AB380" s="166">
        <v>0</v>
      </c>
      <c r="AC380" s="166">
        <v>0</v>
      </c>
      <c r="AD380" s="166">
        <v>0</v>
      </c>
      <c r="AE380" s="166">
        <v>0</v>
      </c>
      <c r="AF380" s="166">
        <v>0</v>
      </c>
      <c r="AG380" s="166">
        <v>0</v>
      </c>
      <c r="AH380" s="166">
        <v>0</v>
      </c>
      <c r="AI380" s="166">
        <v>0</v>
      </c>
      <c r="AJ380" s="166">
        <v>0</v>
      </c>
      <c r="AK380" s="166">
        <v>0</v>
      </c>
      <c r="AL380" s="166">
        <v>0</v>
      </c>
      <c r="AM380" s="166">
        <v>0</v>
      </c>
      <c r="AN380" s="166">
        <v>0</v>
      </c>
      <c r="AO380" s="166">
        <v>0</v>
      </c>
      <c r="AP380" s="166">
        <v>0</v>
      </c>
      <c r="AQ380" s="166">
        <v>0</v>
      </c>
      <c r="AR380" s="166">
        <v>0</v>
      </c>
      <c r="AS380" s="166">
        <v>0</v>
      </c>
      <c r="AT380" s="166">
        <v>0</v>
      </c>
      <c r="AU380" s="166">
        <v>0</v>
      </c>
      <c r="AV380" s="654">
        <v>0</v>
      </c>
    </row>
    <row r="381" spans="7:48" ht="14.1" customHeight="1" thickTop="1">
      <c r="G381" s="19"/>
      <c r="H381" s="738"/>
      <c r="J381" s="736"/>
      <c r="K381" s="62" t="s">
        <v>106</v>
      </c>
      <c r="L381" s="486">
        <v>0</v>
      </c>
      <c r="M381" s="486">
        <v>0</v>
      </c>
      <c r="N381" s="486">
        <v>0</v>
      </c>
      <c r="O381" s="486">
        <v>0</v>
      </c>
      <c r="P381" s="486">
        <v>0</v>
      </c>
      <c r="Q381" s="486">
        <v>0</v>
      </c>
      <c r="R381" s="486">
        <v>0</v>
      </c>
      <c r="S381" s="486">
        <v>0</v>
      </c>
      <c r="T381" s="486">
        <v>0</v>
      </c>
      <c r="U381" s="486">
        <v>0</v>
      </c>
      <c r="V381" s="486">
        <v>0</v>
      </c>
      <c r="W381" s="486">
        <v>0</v>
      </c>
      <c r="X381" s="486">
        <v>0</v>
      </c>
      <c r="Y381" s="486">
        <v>0</v>
      </c>
      <c r="Z381" s="486">
        <v>0</v>
      </c>
      <c r="AA381" s="486">
        <v>0</v>
      </c>
      <c r="AB381" s="486">
        <v>0</v>
      </c>
      <c r="AC381" s="486">
        <v>0</v>
      </c>
      <c r="AD381" s="486">
        <v>0</v>
      </c>
      <c r="AE381" s="486">
        <v>0</v>
      </c>
      <c r="AF381" s="486">
        <v>0</v>
      </c>
      <c r="AG381" s="486">
        <v>0</v>
      </c>
      <c r="AH381" s="486">
        <v>0</v>
      </c>
      <c r="AI381" s="486">
        <v>0</v>
      </c>
      <c r="AJ381" s="486">
        <v>0</v>
      </c>
      <c r="AK381" s="486">
        <v>0</v>
      </c>
      <c r="AL381" s="486">
        <v>0</v>
      </c>
      <c r="AM381" s="486">
        <v>0</v>
      </c>
      <c r="AN381" s="486">
        <v>0</v>
      </c>
      <c r="AO381" s="486">
        <v>0</v>
      </c>
      <c r="AP381" s="486">
        <v>0</v>
      </c>
      <c r="AQ381" s="486">
        <v>0</v>
      </c>
      <c r="AR381" s="486">
        <v>0</v>
      </c>
      <c r="AS381" s="486">
        <v>0</v>
      </c>
      <c r="AT381" s="486">
        <v>0</v>
      </c>
      <c r="AU381" s="486">
        <v>0</v>
      </c>
      <c r="AV381" s="489">
        <v>0</v>
      </c>
    </row>
    <row r="382" spans="7:48" ht="14.1" customHeight="1">
      <c r="G382" s="19"/>
      <c r="H382" s="738"/>
      <c r="J382" s="736"/>
      <c r="K382" s="3" t="s">
        <v>107</v>
      </c>
      <c r="L382" s="165">
        <v>0</v>
      </c>
      <c r="M382" s="165">
        <v>0</v>
      </c>
      <c r="N382" s="165">
        <v>0</v>
      </c>
      <c r="O382" s="165">
        <v>0</v>
      </c>
      <c r="P382" s="165">
        <v>0</v>
      </c>
      <c r="Q382" s="165">
        <v>0</v>
      </c>
      <c r="R382" s="165">
        <v>0</v>
      </c>
      <c r="S382" s="165">
        <v>0</v>
      </c>
      <c r="T382" s="165">
        <v>0</v>
      </c>
      <c r="U382" s="165">
        <v>0</v>
      </c>
      <c r="V382" s="165">
        <v>0</v>
      </c>
      <c r="W382" s="165">
        <v>0</v>
      </c>
      <c r="X382" s="165">
        <v>0</v>
      </c>
      <c r="Y382" s="165">
        <v>0</v>
      </c>
      <c r="Z382" s="165">
        <v>0</v>
      </c>
      <c r="AA382" s="165">
        <v>0</v>
      </c>
      <c r="AB382" s="165">
        <v>0</v>
      </c>
      <c r="AC382" s="165">
        <v>0</v>
      </c>
      <c r="AD382" s="165">
        <v>0</v>
      </c>
      <c r="AE382" s="165">
        <v>0</v>
      </c>
      <c r="AF382" s="165">
        <v>0</v>
      </c>
      <c r="AG382" s="165">
        <v>0</v>
      </c>
      <c r="AH382" s="165">
        <v>0</v>
      </c>
      <c r="AI382" s="165">
        <v>0</v>
      </c>
      <c r="AJ382" s="165">
        <v>0</v>
      </c>
      <c r="AK382" s="165">
        <v>0</v>
      </c>
      <c r="AL382" s="165">
        <v>0</v>
      </c>
      <c r="AM382" s="165">
        <v>0</v>
      </c>
      <c r="AN382" s="165">
        <v>0</v>
      </c>
      <c r="AO382" s="165">
        <v>0</v>
      </c>
      <c r="AP382" s="165">
        <v>0</v>
      </c>
      <c r="AQ382" s="165">
        <v>0</v>
      </c>
      <c r="AR382" s="165">
        <v>0</v>
      </c>
      <c r="AS382" s="165">
        <v>0</v>
      </c>
      <c r="AT382" s="165">
        <v>0</v>
      </c>
      <c r="AU382" s="165">
        <v>0</v>
      </c>
      <c r="AV382" s="488">
        <v>0</v>
      </c>
    </row>
    <row r="383" spans="7:48" ht="14.1" customHeight="1" thickBot="1">
      <c r="G383" s="19"/>
      <c r="H383" s="738"/>
      <c r="J383" s="736"/>
      <c r="K383" s="63" t="s">
        <v>108</v>
      </c>
      <c r="L383" s="166">
        <v>0</v>
      </c>
      <c r="M383" s="166">
        <v>0</v>
      </c>
      <c r="N383" s="166">
        <v>0</v>
      </c>
      <c r="O383" s="166">
        <v>0</v>
      </c>
      <c r="P383" s="166">
        <v>0</v>
      </c>
      <c r="Q383" s="166">
        <v>0</v>
      </c>
      <c r="R383" s="166">
        <v>0</v>
      </c>
      <c r="S383" s="166">
        <v>0</v>
      </c>
      <c r="T383" s="166">
        <v>0</v>
      </c>
      <c r="U383" s="166">
        <v>0</v>
      </c>
      <c r="V383" s="166">
        <v>0</v>
      </c>
      <c r="W383" s="166">
        <v>0</v>
      </c>
      <c r="X383" s="166">
        <v>0</v>
      </c>
      <c r="Y383" s="166">
        <v>0</v>
      </c>
      <c r="Z383" s="166">
        <v>0</v>
      </c>
      <c r="AA383" s="166">
        <v>0</v>
      </c>
      <c r="AB383" s="166">
        <v>0</v>
      </c>
      <c r="AC383" s="166">
        <v>0</v>
      </c>
      <c r="AD383" s="166">
        <v>0</v>
      </c>
      <c r="AE383" s="166">
        <v>0</v>
      </c>
      <c r="AF383" s="166">
        <v>0</v>
      </c>
      <c r="AG383" s="166">
        <v>0</v>
      </c>
      <c r="AH383" s="166">
        <v>0</v>
      </c>
      <c r="AI383" s="166">
        <v>0</v>
      </c>
      <c r="AJ383" s="166">
        <v>0</v>
      </c>
      <c r="AK383" s="166">
        <v>0</v>
      </c>
      <c r="AL383" s="166">
        <v>0</v>
      </c>
      <c r="AM383" s="166">
        <v>0</v>
      </c>
      <c r="AN383" s="166">
        <v>0</v>
      </c>
      <c r="AO383" s="166">
        <v>0</v>
      </c>
      <c r="AP383" s="166">
        <v>0</v>
      </c>
      <c r="AQ383" s="166">
        <v>0</v>
      </c>
      <c r="AR383" s="166">
        <v>0</v>
      </c>
      <c r="AS383" s="166">
        <v>0</v>
      </c>
      <c r="AT383" s="166">
        <v>0</v>
      </c>
      <c r="AU383" s="166">
        <v>0</v>
      </c>
      <c r="AV383" s="654">
        <v>0</v>
      </c>
    </row>
    <row r="384" spans="7:48" ht="14.1" customHeight="1" thickTop="1">
      <c r="G384" s="19"/>
      <c r="H384" s="738"/>
      <c r="J384" s="736"/>
      <c r="K384" s="62" t="s">
        <v>109</v>
      </c>
      <c r="L384" s="486">
        <v>0</v>
      </c>
      <c r="M384" s="486">
        <v>0</v>
      </c>
      <c r="N384" s="486">
        <v>0</v>
      </c>
      <c r="O384" s="486">
        <v>0</v>
      </c>
      <c r="P384" s="486">
        <v>0</v>
      </c>
      <c r="Q384" s="486">
        <v>0</v>
      </c>
      <c r="R384" s="486">
        <v>0</v>
      </c>
      <c r="S384" s="486">
        <v>0</v>
      </c>
      <c r="T384" s="486">
        <v>0</v>
      </c>
      <c r="U384" s="486">
        <v>0</v>
      </c>
      <c r="V384" s="486">
        <v>0</v>
      </c>
      <c r="W384" s="486">
        <v>0</v>
      </c>
      <c r="X384" s="486">
        <v>0</v>
      </c>
      <c r="Y384" s="486">
        <v>0</v>
      </c>
      <c r="Z384" s="486">
        <v>0</v>
      </c>
      <c r="AA384" s="486">
        <v>0</v>
      </c>
      <c r="AB384" s="486">
        <v>0</v>
      </c>
      <c r="AC384" s="486">
        <v>0</v>
      </c>
      <c r="AD384" s="486">
        <v>0</v>
      </c>
      <c r="AE384" s="486">
        <v>0</v>
      </c>
      <c r="AF384" s="486">
        <v>0</v>
      </c>
      <c r="AG384" s="486">
        <v>0</v>
      </c>
      <c r="AH384" s="486">
        <v>0</v>
      </c>
      <c r="AI384" s="486">
        <v>0</v>
      </c>
      <c r="AJ384" s="486">
        <v>0</v>
      </c>
      <c r="AK384" s="486">
        <v>0</v>
      </c>
      <c r="AL384" s="486">
        <v>0</v>
      </c>
      <c r="AM384" s="486">
        <v>0</v>
      </c>
      <c r="AN384" s="486">
        <v>0</v>
      </c>
      <c r="AO384" s="486">
        <v>0</v>
      </c>
      <c r="AP384" s="486">
        <v>0</v>
      </c>
      <c r="AQ384" s="486">
        <v>0</v>
      </c>
      <c r="AR384" s="486">
        <v>0</v>
      </c>
      <c r="AS384" s="486">
        <v>0</v>
      </c>
      <c r="AT384" s="486">
        <v>0</v>
      </c>
      <c r="AU384" s="486">
        <v>0</v>
      </c>
      <c r="AV384" s="489">
        <v>0</v>
      </c>
    </row>
    <row r="385" spans="7:48" ht="14.1" customHeight="1">
      <c r="G385" s="19"/>
      <c r="H385" s="738"/>
      <c r="J385" s="736"/>
      <c r="K385" s="3" t="s">
        <v>110</v>
      </c>
      <c r="L385" s="165">
        <v>0</v>
      </c>
      <c r="M385" s="165">
        <v>0</v>
      </c>
      <c r="N385" s="165">
        <v>0</v>
      </c>
      <c r="O385" s="165">
        <v>0</v>
      </c>
      <c r="P385" s="165">
        <v>0</v>
      </c>
      <c r="Q385" s="165">
        <v>0</v>
      </c>
      <c r="R385" s="165">
        <v>0</v>
      </c>
      <c r="S385" s="165">
        <v>0</v>
      </c>
      <c r="T385" s="165">
        <v>0</v>
      </c>
      <c r="U385" s="165">
        <v>0</v>
      </c>
      <c r="V385" s="165">
        <v>0</v>
      </c>
      <c r="W385" s="165">
        <v>0</v>
      </c>
      <c r="X385" s="165">
        <v>0</v>
      </c>
      <c r="Y385" s="165">
        <v>0</v>
      </c>
      <c r="Z385" s="165">
        <v>0</v>
      </c>
      <c r="AA385" s="165">
        <v>0</v>
      </c>
      <c r="AB385" s="165">
        <v>0</v>
      </c>
      <c r="AC385" s="165">
        <v>0</v>
      </c>
      <c r="AD385" s="165">
        <v>0</v>
      </c>
      <c r="AE385" s="165">
        <v>0</v>
      </c>
      <c r="AF385" s="165">
        <v>0</v>
      </c>
      <c r="AG385" s="165">
        <v>0</v>
      </c>
      <c r="AH385" s="165">
        <v>0</v>
      </c>
      <c r="AI385" s="165">
        <v>0</v>
      </c>
      <c r="AJ385" s="165">
        <v>0</v>
      </c>
      <c r="AK385" s="165">
        <v>0</v>
      </c>
      <c r="AL385" s="165">
        <v>0</v>
      </c>
      <c r="AM385" s="165">
        <v>0</v>
      </c>
      <c r="AN385" s="165">
        <v>0</v>
      </c>
      <c r="AO385" s="165">
        <v>0</v>
      </c>
      <c r="AP385" s="165">
        <v>0</v>
      </c>
      <c r="AQ385" s="165">
        <v>0</v>
      </c>
      <c r="AR385" s="165">
        <v>0</v>
      </c>
      <c r="AS385" s="165">
        <v>0</v>
      </c>
      <c r="AT385" s="165">
        <v>0</v>
      </c>
      <c r="AU385" s="165">
        <v>0</v>
      </c>
      <c r="AV385" s="488">
        <v>0</v>
      </c>
    </row>
    <row r="386" spans="7:48" ht="14.1" customHeight="1" thickBot="1">
      <c r="G386" s="19"/>
      <c r="H386" s="738"/>
      <c r="J386" s="736"/>
      <c r="K386" s="63" t="s">
        <v>111</v>
      </c>
      <c r="L386" s="166">
        <v>0</v>
      </c>
      <c r="M386" s="166">
        <v>0</v>
      </c>
      <c r="N386" s="166">
        <v>0</v>
      </c>
      <c r="O386" s="166">
        <v>0</v>
      </c>
      <c r="P386" s="166">
        <v>0</v>
      </c>
      <c r="Q386" s="166">
        <v>0</v>
      </c>
      <c r="R386" s="166">
        <v>0</v>
      </c>
      <c r="S386" s="166">
        <v>0</v>
      </c>
      <c r="T386" s="166">
        <v>0</v>
      </c>
      <c r="U386" s="166">
        <v>0</v>
      </c>
      <c r="V386" s="166">
        <v>0</v>
      </c>
      <c r="W386" s="166">
        <v>0</v>
      </c>
      <c r="X386" s="166">
        <v>0</v>
      </c>
      <c r="Y386" s="166">
        <v>0</v>
      </c>
      <c r="Z386" s="166">
        <v>0</v>
      </c>
      <c r="AA386" s="166">
        <v>0</v>
      </c>
      <c r="AB386" s="166">
        <v>0</v>
      </c>
      <c r="AC386" s="166">
        <v>0</v>
      </c>
      <c r="AD386" s="166">
        <v>0</v>
      </c>
      <c r="AE386" s="166">
        <v>0</v>
      </c>
      <c r="AF386" s="166">
        <v>0</v>
      </c>
      <c r="AG386" s="166">
        <v>0</v>
      </c>
      <c r="AH386" s="166">
        <v>0</v>
      </c>
      <c r="AI386" s="166">
        <v>0</v>
      </c>
      <c r="AJ386" s="166">
        <v>0</v>
      </c>
      <c r="AK386" s="166">
        <v>0</v>
      </c>
      <c r="AL386" s="166">
        <v>0</v>
      </c>
      <c r="AM386" s="166">
        <v>0</v>
      </c>
      <c r="AN386" s="166">
        <v>0</v>
      </c>
      <c r="AO386" s="166">
        <v>0</v>
      </c>
      <c r="AP386" s="166">
        <v>0</v>
      </c>
      <c r="AQ386" s="166">
        <v>0</v>
      </c>
      <c r="AR386" s="166">
        <v>0</v>
      </c>
      <c r="AS386" s="166">
        <v>0</v>
      </c>
      <c r="AT386" s="166">
        <v>0</v>
      </c>
      <c r="AU386" s="166">
        <v>0</v>
      </c>
      <c r="AV386" s="654">
        <v>0</v>
      </c>
    </row>
    <row r="387" spans="7:48" ht="14.1" customHeight="1" thickTop="1">
      <c r="G387" s="19"/>
      <c r="H387" s="738"/>
      <c r="J387" s="736"/>
      <c r="K387" s="62" t="s">
        <v>112</v>
      </c>
      <c r="L387" s="486">
        <v>0</v>
      </c>
      <c r="M387" s="486">
        <v>0</v>
      </c>
      <c r="N387" s="486">
        <v>0</v>
      </c>
      <c r="O387" s="486">
        <v>0</v>
      </c>
      <c r="P387" s="486">
        <v>0</v>
      </c>
      <c r="Q387" s="486">
        <v>0</v>
      </c>
      <c r="R387" s="486">
        <v>0</v>
      </c>
      <c r="S387" s="486">
        <v>0</v>
      </c>
      <c r="T387" s="486">
        <v>0</v>
      </c>
      <c r="U387" s="486">
        <v>0</v>
      </c>
      <c r="V387" s="486">
        <v>0</v>
      </c>
      <c r="W387" s="486">
        <v>0</v>
      </c>
      <c r="X387" s="486">
        <v>0</v>
      </c>
      <c r="Y387" s="486">
        <v>0</v>
      </c>
      <c r="Z387" s="486">
        <v>0</v>
      </c>
      <c r="AA387" s="486">
        <v>0</v>
      </c>
      <c r="AB387" s="486">
        <v>0</v>
      </c>
      <c r="AC387" s="486">
        <v>0</v>
      </c>
      <c r="AD387" s="486">
        <v>0</v>
      </c>
      <c r="AE387" s="486">
        <v>0</v>
      </c>
      <c r="AF387" s="486">
        <v>0</v>
      </c>
      <c r="AG387" s="486">
        <v>0</v>
      </c>
      <c r="AH387" s="486">
        <v>0</v>
      </c>
      <c r="AI387" s="486">
        <v>0</v>
      </c>
      <c r="AJ387" s="486">
        <v>0</v>
      </c>
      <c r="AK387" s="486">
        <v>0</v>
      </c>
      <c r="AL387" s="486">
        <v>0</v>
      </c>
      <c r="AM387" s="486">
        <v>0</v>
      </c>
      <c r="AN387" s="486">
        <v>0</v>
      </c>
      <c r="AO387" s="486">
        <v>0</v>
      </c>
      <c r="AP387" s="486">
        <v>0</v>
      </c>
      <c r="AQ387" s="486">
        <v>0</v>
      </c>
      <c r="AR387" s="486">
        <v>0</v>
      </c>
      <c r="AS387" s="486">
        <v>0</v>
      </c>
      <c r="AT387" s="486">
        <v>0</v>
      </c>
      <c r="AU387" s="486">
        <v>0</v>
      </c>
      <c r="AV387" s="489">
        <v>0</v>
      </c>
    </row>
    <row r="388" spans="7:48" ht="14.1" customHeight="1">
      <c r="G388" s="19"/>
      <c r="H388" s="738"/>
      <c r="J388" s="736"/>
      <c r="K388" s="3" t="s">
        <v>113</v>
      </c>
      <c r="L388" s="165">
        <v>0</v>
      </c>
      <c r="M388" s="165">
        <v>0</v>
      </c>
      <c r="N388" s="165">
        <v>0</v>
      </c>
      <c r="O388" s="165">
        <v>0</v>
      </c>
      <c r="P388" s="165">
        <v>0</v>
      </c>
      <c r="Q388" s="165">
        <v>0</v>
      </c>
      <c r="R388" s="165">
        <v>0</v>
      </c>
      <c r="S388" s="165">
        <v>0</v>
      </c>
      <c r="T388" s="165">
        <v>0</v>
      </c>
      <c r="U388" s="165">
        <v>0</v>
      </c>
      <c r="V388" s="165">
        <v>0</v>
      </c>
      <c r="W388" s="165">
        <v>0</v>
      </c>
      <c r="X388" s="165">
        <v>0</v>
      </c>
      <c r="Y388" s="165">
        <v>0</v>
      </c>
      <c r="Z388" s="165">
        <v>0</v>
      </c>
      <c r="AA388" s="165">
        <v>0</v>
      </c>
      <c r="AB388" s="165">
        <v>0</v>
      </c>
      <c r="AC388" s="165">
        <v>0</v>
      </c>
      <c r="AD388" s="165">
        <v>0</v>
      </c>
      <c r="AE388" s="165">
        <v>0</v>
      </c>
      <c r="AF388" s="165">
        <v>0</v>
      </c>
      <c r="AG388" s="165">
        <v>0</v>
      </c>
      <c r="AH388" s="165">
        <v>0</v>
      </c>
      <c r="AI388" s="165">
        <v>0</v>
      </c>
      <c r="AJ388" s="165">
        <v>0</v>
      </c>
      <c r="AK388" s="165">
        <v>0</v>
      </c>
      <c r="AL388" s="165">
        <v>0</v>
      </c>
      <c r="AM388" s="165">
        <v>0</v>
      </c>
      <c r="AN388" s="165">
        <v>0</v>
      </c>
      <c r="AO388" s="165">
        <v>0</v>
      </c>
      <c r="AP388" s="165">
        <v>0</v>
      </c>
      <c r="AQ388" s="165">
        <v>0</v>
      </c>
      <c r="AR388" s="165">
        <v>0</v>
      </c>
      <c r="AS388" s="165">
        <v>0</v>
      </c>
      <c r="AT388" s="165">
        <v>0</v>
      </c>
      <c r="AU388" s="165">
        <v>0</v>
      </c>
      <c r="AV388" s="488">
        <v>0</v>
      </c>
    </row>
    <row r="389" spans="7:48" ht="14.1" customHeight="1" thickBot="1">
      <c r="G389" s="19"/>
      <c r="H389" s="738"/>
      <c r="J389" s="736"/>
      <c r="K389" s="63" t="s">
        <v>114</v>
      </c>
      <c r="L389" s="166">
        <v>0</v>
      </c>
      <c r="M389" s="166">
        <v>0</v>
      </c>
      <c r="N389" s="166">
        <v>0</v>
      </c>
      <c r="O389" s="166">
        <v>0</v>
      </c>
      <c r="P389" s="166">
        <v>0</v>
      </c>
      <c r="Q389" s="166">
        <v>0</v>
      </c>
      <c r="R389" s="166">
        <v>0</v>
      </c>
      <c r="S389" s="166">
        <v>0</v>
      </c>
      <c r="T389" s="166">
        <v>0</v>
      </c>
      <c r="U389" s="166">
        <v>0</v>
      </c>
      <c r="V389" s="166">
        <v>0</v>
      </c>
      <c r="W389" s="166">
        <v>0</v>
      </c>
      <c r="X389" s="166">
        <v>0</v>
      </c>
      <c r="Y389" s="166">
        <v>0</v>
      </c>
      <c r="Z389" s="166">
        <v>0</v>
      </c>
      <c r="AA389" s="166">
        <v>0</v>
      </c>
      <c r="AB389" s="166">
        <v>0</v>
      </c>
      <c r="AC389" s="166">
        <v>0</v>
      </c>
      <c r="AD389" s="166">
        <v>0</v>
      </c>
      <c r="AE389" s="166">
        <v>0</v>
      </c>
      <c r="AF389" s="166">
        <v>0</v>
      </c>
      <c r="AG389" s="166">
        <v>0</v>
      </c>
      <c r="AH389" s="166">
        <v>0</v>
      </c>
      <c r="AI389" s="166">
        <v>0</v>
      </c>
      <c r="AJ389" s="166">
        <v>0</v>
      </c>
      <c r="AK389" s="166">
        <v>0</v>
      </c>
      <c r="AL389" s="166">
        <v>0</v>
      </c>
      <c r="AM389" s="166">
        <v>0</v>
      </c>
      <c r="AN389" s="166">
        <v>0</v>
      </c>
      <c r="AO389" s="166">
        <v>0</v>
      </c>
      <c r="AP389" s="166">
        <v>0</v>
      </c>
      <c r="AQ389" s="166">
        <v>0</v>
      </c>
      <c r="AR389" s="166">
        <v>0</v>
      </c>
      <c r="AS389" s="166">
        <v>0</v>
      </c>
      <c r="AT389" s="166">
        <v>0</v>
      </c>
      <c r="AU389" s="166">
        <v>0</v>
      </c>
      <c r="AV389" s="654">
        <v>0</v>
      </c>
    </row>
    <row r="390" spans="7:48" ht="14.1" customHeight="1" thickTop="1">
      <c r="G390" s="19"/>
      <c r="H390" s="738"/>
      <c r="J390" s="736"/>
      <c r="K390" s="62" t="s">
        <v>115</v>
      </c>
      <c r="L390" s="486">
        <v>0</v>
      </c>
      <c r="M390" s="486">
        <v>0</v>
      </c>
      <c r="N390" s="486">
        <v>0</v>
      </c>
      <c r="O390" s="486">
        <v>0</v>
      </c>
      <c r="P390" s="486">
        <v>0</v>
      </c>
      <c r="Q390" s="486">
        <v>0</v>
      </c>
      <c r="R390" s="486">
        <v>0</v>
      </c>
      <c r="S390" s="486">
        <v>0</v>
      </c>
      <c r="T390" s="486">
        <v>0</v>
      </c>
      <c r="U390" s="486">
        <v>0</v>
      </c>
      <c r="V390" s="486">
        <v>0</v>
      </c>
      <c r="W390" s="486">
        <v>0</v>
      </c>
      <c r="X390" s="486">
        <v>0</v>
      </c>
      <c r="Y390" s="486">
        <v>0</v>
      </c>
      <c r="Z390" s="486">
        <v>0</v>
      </c>
      <c r="AA390" s="486">
        <v>0</v>
      </c>
      <c r="AB390" s="486">
        <v>0</v>
      </c>
      <c r="AC390" s="486">
        <v>0</v>
      </c>
      <c r="AD390" s="486">
        <v>0</v>
      </c>
      <c r="AE390" s="486">
        <v>0</v>
      </c>
      <c r="AF390" s="486">
        <v>0</v>
      </c>
      <c r="AG390" s="486">
        <v>0</v>
      </c>
      <c r="AH390" s="486">
        <v>0</v>
      </c>
      <c r="AI390" s="486">
        <v>0</v>
      </c>
      <c r="AJ390" s="486">
        <v>0</v>
      </c>
      <c r="AK390" s="486">
        <v>0</v>
      </c>
      <c r="AL390" s="486">
        <v>0</v>
      </c>
      <c r="AM390" s="486">
        <v>0</v>
      </c>
      <c r="AN390" s="486">
        <v>0</v>
      </c>
      <c r="AO390" s="486">
        <v>0</v>
      </c>
      <c r="AP390" s="486">
        <v>0</v>
      </c>
      <c r="AQ390" s="486">
        <v>0</v>
      </c>
      <c r="AR390" s="486">
        <v>0</v>
      </c>
      <c r="AS390" s="486">
        <v>0</v>
      </c>
      <c r="AT390" s="486">
        <v>0</v>
      </c>
      <c r="AU390" s="486">
        <v>0</v>
      </c>
      <c r="AV390" s="489">
        <v>0</v>
      </c>
    </row>
    <row r="391" spans="7:48" ht="14.1" customHeight="1">
      <c r="G391" s="19"/>
      <c r="H391" s="738"/>
      <c r="J391" s="736"/>
      <c r="K391" s="3" t="s">
        <v>116</v>
      </c>
      <c r="L391" s="165">
        <v>0</v>
      </c>
      <c r="M391" s="165">
        <v>0</v>
      </c>
      <c r="N391" s="165">
        <v>0</v>
      </c>
      <c r="O391" s="165">
        <v>0</v>
      </c>
      <c r="P391" s="165">
        <v>0</v>
      </c>
      <c r="Q391" s="165">
        <v>0</v>
      </c>
      <c r="R391" s="165">
        <v>0</v>
      </c>
      <c r="S391" s="165">
        <v>0</v>
      </c>
      <c r="T391" s="165">
        <v>0</v>
      </c>
      <c r="U391" s="165">
        <v>0</v>
      </c>
      <c r="V391" s="165">
        <v>0</v>
      </c>
      <c r="W391" s="165">
        <v>0</v>
      </c>
      <c r="X391" s="165">
        <v>0</v>
      </c>
      <c r="Y391" s="165">
        <v>0</v>
      </c>
      <c r="Z391" s="165">
        <v>0</v>
      </c>
      <c r="AA391" s="165">
        <v>0</v>
      </c>
      <c r="AB391" s="165">
        <v>0</v>
      </c>
      <c r="AC391" s="165">
        <v>0</v>
      </c>
      <c r="AD391" s="165">
        <v>0</v>
      </c>
      <c r="AE391" s="165">
        <v>0</v>
      </c>
      <c r="AF391" s="165">
        <v>0</v>
      </c>
      <c r="AG391" s="165">
        <v>0</v>
      </c>
      <c r="AH391" s="165">
        <v>0</v>
      </c>
      <c r="AI391" s="165">
        <v>0</v>
      </c>
      <c r="AJ391" s="165">
        <v>0</v>
      </c>
      <c r="AK391" s="165">
        <v>0</v>
      </c>
      <c r="AL391" s="165">
        <v>0</v>
      </c>
      <c r="AM391" s="165">
        <v>0</v>
      </c>
      <c r="AN391" s="165">
        <v>0</v>
      </c>
      <c r="AO391" s="165">
        <v>0</v>
      </c>
      <c r="AP391" s="165">
        <v>0</v>
      </c>
      <c r="AQ391" s="165">
        <v>0</v>
      </c>
      <c r="AR391" s="165">
        <v>0</v>
      </c>
      <c r="AS391" s="165">
        <v>0</v>
      </c>
      <c r="AT391" s="165">
        <v>0</v>
      </c>
      <c r="AU391" s="165">
        <v>0</v>
      </c>
      <c r="AV391" s="488">
        <v>0</v>
      </c>
    </row>
    <row r="392" spans="7:48" ht="14.1" customHeight="1">
      <c r="G392" s="19"/>
      <c r="H392" s="738"/>
      <c r="J392" s="737"/>
      <c r="K392" s="63" t="s">
        <v>117</v>
      </c>
      <c r="L392" s="680">
        <v>0</v>
      </c>
      <c r="M392" s="680">
        <v>0</v>
      </c>
      <c r="N392" s="680">
        <v>0</v>
      </c>
      <c r="O392" s="680">
        <v>0</v>
      </c>
      <c r="P392" s="680">
        <v>0</v>
      </c>
      <c r="Q392" s="680">
        <v>0</v>
      </c>
      <c r="R392" s="680">
        <v>0</v>
      </c>
      <c r="S392" s="680">
        <v>0</v>
      </c>
      <c r="T392" s="680">
        <v>0</v>
      </c>
      <c r="U392" s="680">
        <v>0</v>
      </c>
      <c r="V392" s="680">
        <v>0</v>
      </c>
      <c r="W392" s="680">
        <v>0</v>
      </c>
      <c r="X392" s="680">
        <v>0</v>
      </c>
      <c r="Y392" s="680">
        <v>0</v>
      </c>
      <c r="Z392" s="680">
        <v>0</v>
      </c>
      <c r="AA392" s="680">
        <v>0</v>
      </c>
      <c r="AB392" s="680">
        <v>0</v>
      </c>
      <c r="AC392" s="680">
        <v>0</v>
      </c>
      <c r="AD392" s="680">
        <v>0</v>
      </c>
      <c r="AE392" s="680">
        <v>0</v>
      </c>
      <c r="AF392" s="680">
        <v>0</v>
      </c>
      <c r="AG392" s="680">
        <v>0</v>
      </c>
      <c r="AH392" s="680">
        <v>0</v>
      </c>
      <c r="AI392" s="680">
        <v>0</v>
      </c>
      <c r="AJ392" s="680">
        <v>0</v>
      </c>
      <c r="AK392" s="680">
        <v>0</v>
      </c>
      <c r="AL392" s="680">
        <v>0</v>
      </c>
      <c r="AM392" s="680">
        <v>0</v>
      </c>
      <c r="AN392" s="680">
        <v>0</v>
      </c>
      <c r="AO392" s="680">
        <v>0</v>
      </c>
      <c r="AP392" s="680">
        <v>0</v>
      </c>
      <c r="AQ392" s="680">
        <v>0</v>
      </c>
      <c r="AR392" s="680">
        <v>0</v>
      </c>
      <c r="AS392" s="680">
        <v>0</v>
      </c>
      <c r="AT392" s="680">
        <v>0</v>
      </c>
      <c r="AU392" s="680">
        <v>0</v>
      </c>
      <c r="AV392" s="681">
        <v>0</v>
      </c>
    </row>
    <row r="393" spans="7:48" ht="14.1" customHeight="1" thickBot="1">
      <c r="G393" s="19"/>
      <c r="H393" s="11"/>
      <c r="I393" s="11"/>
      <c r="J393" s="11"/>
      <c r="K393" s="11"/>
      <c r="L393" s="11"/>
      <c r="M393" s="11"/>
      <c r="N393" s="11"/>
      <c r="O393" s="11"/>
      <c r="P393" s="11"/>
      <c r="Q393" s="11"/>
      <c r="R393" s="11"/>
      <c r="S393" s="11"/>
      <c r="T393" s="11"/>
      <c r="U393" s="11"/>
      <c r="V393" s="11"/>
      <c r="W393" s="11"/>
      <c r="X393" s="11"/>
      <c r="Y393" s="11"/>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44"/>
    </row>
    <row r="394" spans="7:48" ht="14.1" customHeight="1">
      <c r="G394" s="19"/>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12"/>
      <c r="AV394" s="148"/>
    </row>
    <row r="395" spans="7:48" ht="14.1" customHeight="1">
      <c r="G395" s="19"/>
      <c r="L395" s="24">
        <f t="shared" ref="L395:AV395" si="26">L176</f>
        <v>2014</v>
      </c>
      <c r="M395" s="24">
        <f t="shared" si="26"/>
        <v>2015</v>
      </c>
      <c r="N395" s="24">
        <f t="shared" si="26"/>
        <v>2016</v>
      </c>
      <c r="O395" s="24">
        <f t="shared" si="26"/>
        <v>2017</v>
      </c>
      <c r="P395" s="24">
        <f t="shared" si="26"/>
        <v>2018</v>
      </c>
      <c r="Q395" s="24">
        <f t="shared" si="26"/>
        <v>2019</v>
      </c>
      <c r="R395" s="24">
        <f t="shared" si="26"/>
        <v>2020</v>
      </c>
      <c r="S395" s="24">
        <f t="shared" si="26"/>
        <v>2021</v>
      </c>
      <c r="T395" s="24">
        <f t="shared" si="26"/>
        <v>2022</v>
      </c>
      <c r="U395" s="24">
        <f t="shared" si="26"/>
        <v>2023</v>
      </c>
      <c r="V395" s="24">
        <f t="shared" si="26"/>
        <v>2024</v>
      </c>
      <c r="W395" s="24">
        <f t="shared" si="26"/>
        <v>2025</v>
      </c>
      <c r="X395" s="24">
        <f t="shared" si="26"/>
        <v>2026</v>
      </c>
      <c r="Y395" s="24">
        <f t="shared" si="26"/>
        <v>2027</v>
      </c>
      <c r="Z395" s="24">
        <f t="shared" si="26"/>
        <v>2028</v>
      </c>
      <c r="AA395" s="24">
        <f t="shared" si="26"/>
        <v>2029</v>
      </c>
      <c r="AB395" s="24">
        <f t="shared" si="26"/>
        <v>2030</v>
      </c>
      <c r="AC395" s="24">
        <f t="shared" si="26"/>
        <v>2031</v>
      </c>
      <c r="AD395" s="24">
        <f t="shared" si="26"/>
        <v>2032</v>
      </c>
      <c r="AE395" s="24">
        <f t="shared" si="26"/>
        <v>2033</v>
      </c>
      <c r="AF395" s="24">
        <f t="shared" si="26"/>
        <v>2034</v>
      </c>
      <c r="AG395" s="24">
        <f t="shared" si="26"/>
        <v>2035</v>
      </c>
      <c r="AH395" s="24">
        <f t="shared" si="26"/>
        <v>2036</v>
      </c>
      <c r="AI395" s="24">
        <f t="shared" si="26"/>
        <v>2037</v>
      </c>
      <c r="AJ395" s="24">
        <f t="shared" si="26"/>
        <v>2038</v>
      </c>
      <c r="AK395" s="24">
        <f t="shared" si="26"/>
        <v>2039</v>
      </c>
      <c r="AL395" s="24">
        <f t="shared" si="26"/>
        <v>2040</v>
      </c>
      <c r="AM395" s="24">
        <f t="shared" si="26"/>
        <v>2041</v>
      </c>
      <c r="AN395" s="24">
        <f t="shared" si="26"/>
        <v>2042</v>
      </c>
      <c r="AO395" s="24">
        <f t="shared" si="26"/>
        <v>2043</v>
      </c>
      <c r="AP395" s="24">
        <f t="shared" si="26"/>
        <v>2044</v>
      </c>
      <c r="AQ395" s="24">
        <f t="shared" si="26"/>
        <v>2045</v>
      </c>
      <c r="AR395" s="24">
        <f t="shared" si="26"/>
        <v>2046</v>
      </c>
      <c r="AS395" s="24">
        <f t="shared" si="26"/>
        <v>2047</v>
      </c>
      <c r="AT395" s="24">
        <f t="shared" si="26"/>
        <v>2048</v>
      </c>
      <c r="AU395" s="24">
        <f t="shared" si="26"/>
        <v>2049</v>
      </c>
      <c r="AV395" s="168">
        <f t="shared" si="26"/>
        <v>2050</v>
      </c>
    </row>
    <row r="396" spans="7:48" ht="14.1" customHeight="1">
      <c r="G396" s="19"/>
      <c r="H396" s="739" t="s">
        <v>32</v>
      </c>
      <c r="J396" s="735" t="s">
        <v>43</v>
      </c>
      <c r="K396" s="62" t="s">
        <v>44</v>
      </c>
      <c r="L396" s="56">
        <f t="shared" ref="L396:L425" si="27">$S$39</f>
        <v>8.8999999999999996E-2</v>
      </c>
      <c r="M396" s="56">
        <f t="shared" ref="M396:AV403" si="28">$S$39</f>
        <v>8.8999999999999996E-2</v>
      </c>
      <c r="N396" s="56">
        <f t="shared" si="28"/>
        <v>8.8999999999999996E-2</v>
      </c>
      <c r="O396" s="56">
        <f t="shared" si="28"/>
        <v>8.8999999999999996E-2</v>
      </c>
      <c r="P396" s="56">
        <f t="shared" si="28"/>
        <v>8.8999999999999996E-2</v>
      </c>
      <c r="Q396" s="56">
        <f t="shared" si="28"/>
        <v>8.8999999999999996E-2</v>
      </c>
      <c r="R396" s="56">
        <f t="shared" si="28"/>
        <v>8.8999999999999996E-2</v>
      </c>
      <c r="S396" s="56">
        <f t="shared" si="28"/>
        <v>8.8999999999999996E-2</v>
      </c>
      <c r="T396" s="56">
        <f t="shared" si="28"/>
        <v>8.8999999999999996E-2</v>
      </c>
      <c r="U396" s="56">
        <f t="shared" si="28"/>
        <v>8.8999999999999996E-2</v>
      </c>
      <c r="V396" s="56">
        <f t="shared" si="28"/>
        <v>8.8999999999999996E-2</v>
      </c>
      <c r="W396" s="56">
        <f t="shared" si="28"/>
        <v>8.8999999999999996E-2</v>
      </c>
      <c r="X396" s="56">
        <f t="shared" si="28"/>
        <v>8.8999999999999996E-2</v>
      </c>
      <c r="Y396" s="56">
        <f t="shared" si="28"/>
        <v>8.8999999999999996E-2</v>
      </c>
      <c r="Z396" s="56">
        <f t="shared" si="28"/>
        <v>8.8999999999999996E-2</v>
      </c>
      <c r="AA396" s="56">
        <f t="shared" si="28"/>
        <v>8.8999999999999996E-2</v>
      </c>
      <c r="AB396" s="56">
        <f t="shared" si="28"/>
        <v>8.8999999999999996E-2</v>
      </c>
      <c r="AC396" s="56">
        <f t="shared" si="28"/>
        <v>8.8999999999999996E-2</v>
      </c>
      <c r="AD396" s="56">
        <f t="shared" si="28"/>
        <v>8.8999999999999996E-2</v>
      </c>
      <c r="AE396" s="56">
        <f t="shared" si="28"/>
        <v>8.8999999999999996E-2</v>
      </c>
      <c r="AF396" s="56">
        <f t="shared" si="28"/>
        <v>8.8999999999999996E-2</v>
      </c>
      <c r="AG396" s="56">
        <f t="shared" si="28"/>
        <v>8.8999999999999996E-2</v>
      </c>
      <c r="AH396" s="56">
        <f t="shared" si="28"/>
        <v>8.8999999999999996E-2</v>
      </c>
      <c r="AI396" s="56">
        <f t="shared" si="28"/>
        <v>8.8999999999999996E-2</v>
      </c>
      <c r="AJ396" s="56">
        <f t="shared" si="28"/>
        <v>8.8999999999999996E-2</v>
      </c>
      <c r="AK396" s="56">
        <f t="shared" si="28"/>
        <v>8.8999999999999996E-2</v>
      </c>
      <c r="AL396" s="56">
        <f t="shared" si="28"/>
        <v>8.8999999999999996E-2</v>
      </c>
      <c r="AM396" s="56">
        <f t="shared" si="28"/>
        <v>8.8999999999999996E-2</v>
      </c>
      <c r="AN396" s="56">
        <f t="shared" si="28"/>
        <v>8.8999999999999996E-2</v>
      </c>
      <c r="AO396" s="56">
        <f t="shared" si="28"/>
        <v>8.8999999999999996E-2</v>
      </c>
      <c r="AP396" s="56">
        <f t="shared" si="28"/>
        <v>8.8999999999999996E-2</v>
      </c>
      <c r="AQ396" s="56">
        <f t="shared" si="28"/>
        <v>8.8999999999999996E-2</v>
      </c>
      <c r="AR396" s="56">
        <f t="shared" si="28"/>
        <v>8.8999999999999996E-2</v>
      </c>
      <c r="AS396" s="56">
        <f t="shared" si="28"/>
        <v>8.8999999999999996E-2</v>
      </c>
      <c r="AT396" s="56">
        <f t="shared" si="28"/>
        <v>8.8999999999999996E-2</v>
      </c>
      <c r="AU396" s="56">
        <f t="shared" si="28"/>
        <v>8.8999999999999996E-2</v>
      </c>
      <c r="AV396" s="625">
        <f t="shared" si="28"/>
        <v>8.8999999999999996E-2</v>
      </c>
    </row>
    <row r="397" spans="7:48" ht="14.1" customHeight="1">
      <c r="G397" s="19"/>
      <c r="H397" s="739"/>
      <c r="J397" s="736"/>
      <c r="K397" s="3" t="s">
        <v>45</v>
      </c>
      <c r="L397" s="57">
        <f t="shared" si="27"/>
        <v>8.8999999999999996E-2</v>
      </c>
      <c r="M397" s="57">
        <f t="shared" ref="M397:AA397" si="29">$S$39</f>
        <v>8.8999999999999996E-2</v>
      </c>
      <c r="N397" s="57">
        <f t="shared" si="29"/>
        <v>8.8999999999999996E-2</v>
      </c>
      <c r="O397" s="57">
        <f t="shared" si="29"/>
        <v>8.8999999999999996E-2</v>
      </c>
      <c r="P397" s="57">
        <f t="shared" si="29"/>
        <v>8.8999999999999996E-2</v>
      </c>
      <c r="Q397" s="57">
        <f t="shared" si="29"/>
        <v>8.8999999999999996E-2</v>
      </c>
      <c r="R397" s="57">
        <f t="shared" si="29"/>
        <v>8.8999999999999996E-2</v>
      </c>
      <c r="S397" s="57">
        <f t="shared" si="29"/>
        <v>8.8999999999999996E-2</v>
      </c>
      <c r="T397" s="57">
        <f t="shared" si="29"/>
        <v>8.8999999999999996E-2</v>
      </c>
      <c r="U397" s="57">
        <f t="shared" si="29"/>
        <v>8.8999999999999996E-2</v>
      </c>
      <c r="V397" s="57">
        <f t="shared" si="29"/>
        <v>8.8999999999999996E-2</v>
      </c>
      <c r="W397" s="57">
        <f t="shared" si="29"/>
        <v>8.8999999999999996E-2</v>
      </c>
      <c r="X397" s="57">
        <f t="shared" si="29"/>
        <v>8.8999999999999996E-2</v>
      </c>
      <c r="Y397" s="57">
        <f t="shared" si="29"/>
        <v>8.8999999999999996E-2</v>
      </c>
      <c r="Z397" s="57">
        <f t="shared" si="29"/>
        <v>8.8999999999999996E-2</v>
      </c>
      <c r="AA397" s="57">
        <f t="shared" si="29"/>
        <v>8.8999999999999996E-2</v>
      </c>
      <c r="AB397" s="57">
        <f t="shared" si="28"/>
        <v>8.8999999999999996E-2</v>
      </c>
      <c r="AC397" s="57">
        <f t="shared" si="28"/>
        <v>8.8999999999999996E-2</v>
      </c>
      <c r="AD397" s="57">
        <f t="shared" si="28"/>
        <v>8.8999999999999996E-2</v>
      </c>
      <c r="AE397" s="57">
        <f t="shared" si="28"/>
        <v>8.8999999999999996E-2</v>
      </c>
      <c r="AF397" s="57">
        <f t="shared" si="28"/>
        <v>8.8999999999999996E-2</v>
      </c>
      <c r="AG397" s="57">
        <f t="shared" si="28"/>
        <v>8.8999999999999996E-2</v>
      </c>
      <c r="AH397" s="57">
        <f t="shared" si="28"/>
        <v>8.8999999999999996E-2</v>
      </c>
      <c r="AI397" s="57">
        <f t="shared" si="28"/>
        <v>8.8999999999999996E-2</v>
      </c>
      <c r="AJ397" s="57">
        <f t="shared" si="28"/>
        <v>8.8999999999999996E-2</v>
      </c>
      <c r="AK397" s="57">
        <f t="shared" si="28"/>
        <v>8.8999999999999996E-2</v>
      </c>
      <c r="AL397" s="57">
        <f t="shared" si="28"/>
        <v>8.8999999999999996E-2</v>
      </c>
      <c r="AM397" s="57">
        <f t="shared" si="28"/>
        <v>8.8999999999999996E-2</v>
      </c>
      <c r="AN397" s="57">
        <f t="shared" si="28"/>
        <v>8.8999999999999996E-2</v>
      </c>
      <c r="AO397" s="57">
        <f t="shared" si="28"/>
        <v>8.8999999999999996E-2</v>
      </c>
      <c r="AP397" s="57">
        <f t="shared" si="28"/>
        <v>8.8999999999999996E-2</v>
      </c>
      <c r="AQ397" s="57">
        <f t="shared" si="28"/>
        <v>8.8999999999999996E-2</v>
      </c>
      <c r="AR397" s="57">
        <f t="shared" si="28"/>
        <v>8.8999999999999996E-2</v>
      </c>
      <c r="AS397" s="57">
        <f t="shared" si="28"/>
        <v>8.8999999999999996E-2</v>
      </c>
      <c r="AT397" s="57">
        <f t="shared" si="28"/>
        <v>8.8999999999999996E-2</v>
      </c>
      <c r="AU397" s="57">
        <f t="shared" si="28"/>
        <v>8.8999999999999996E-2</v>
      </c>
      <c r="AV397" s="626">
        <f t="shared" si="28"/>
        <v>8.8999999999999996E-2</v>
      </c>
    </row>
    <row r="398" spans="7:48" ht="14.1" customHeight="1" thickBot="1">
      <c r="G398" s="19"/>
      <c r="H398" s="739"/>
      <c r="J398" s="736"/>
      <c r="K398" s="63" t="s">
        <v>46</v>
      </c>
      <c r="L398" s="75">
        <f t="shared" si="27"/>
        <v>8.8999999999999996E-2</v>
      </c>
      <c r="M398" s="75">
        <f t="shared" si="28"/>
        <v>8.8999999999999996E-2</v>
      </c>
      <c r="N398" s="75">
        <f t="shared" si="28"/>
        <v>8.8999999999999996E-2</v>
      </c>
      <c r="O398" s="75">
        <f t="shared" si="28"/>
        <v>8.8999999999999996E-2</v>
      </c>
      <c r="P398" s="75">
        <f t="shared" si="28"/>
        <v>8.8999999999999996E-2</v>
      </c>
      <c r="Q398" s="75">
        <f t="shared" si="28"/>
        <v>8.8999999999999996E-2</v>
      </c>
      <c r="R398" s="75">
        <f t="shared" si="28"/>
        <v>8.8999999999999996E-2</v>
      </c>
      <c r="S398" s="75">
        <f t="shared" si="28"/>
        <v>8.8999999999999996E-2</v>
      </c>
      <c r="T398" s="75">
        <f t="shared" si="28"/>
        <v>8.8999999999999996E-2</v>
      </c>
      <c r="U398" s="75">
        <f t="shared" si="28"/>
        <v>8.8999999999999996E-2</v>
      </c>
      <c r="V398" s="75">
        <f t="shared" si="28"/>
        <v>8.8999999999999996E-2</v>
      </c>
      <c r="W398" s="75">
        <f t="shared" si="28"/>
        <v>8.8999999999999996E-2</v>
      </c>
      <c r="X398" s="75">
        <f t="shared" si="28"/>
        <v>8.8999999999999996E-2</v>
      </c>
      <c r="Y398" s="75">
        <f t="shared" si="28"/>
        <v>8.8999999999999996E-2</v>
      </c>
      <c r="Z398" s="75">
        <f t="shared" si="28"/>
        <v>8.8999999999999996E-2</v>
      </c>
      <c r="AA398" s="75">
        <f t="shared" si="28"/>
        <v>8.8999999999999996E-2</v>
      </c>
      <c r="AB398" s="75">
        <f t="shared" si="28"/>
        <v>8.8999999999999996E-2</v>
      </c>
      <c r="AC398" s="75">
        <f t="shared" si="28"/>
        <v>8.8999999999999996E-2</v>
      </c>
      <c r="AD398" s="75">
        <f t="shared" si="28"/>
        <v>8.8999999999999996E-2</v>
      </c>
      <c r="AE398" s="75">
        <f t="shared" si="28"/>
        <v>8.8999999999999996E-2</v>
      </c>
      <c r="AF398" s="75">
        <f t="shared" si="28"/>
        <v>8.8999999999999996E-2</v>
      </c>
      <c r="AG398" s="75">
        <f t="shared" si="28"/>
        <v>8.8999999999999996E-2</v>
      </c>
      <c r="AH398" s="75">
        <f t="shared" si="28"/>
        <v>8.8999999999999996E-2</v>
      </c>
      <c r="AI398" s="75">
        <f t="shared" si="28"/>
        <v>8.8999999999999996E-2</v>
      </c>
      <c r="AJ398" s="75">
        <f t="shared" si="28"/>
        <v>8.8999999999999996E-2</v>
      </c>
      <c r="AK398" s="75">
        <f t="shared" si="28"/>
        <v>8.8999999999999996E-2</v>
      </c>
      <c r="AL398" s="75">
        <f t="shared" si="28"/>
        <v>8.8999999999999996E-2</v>
      </c>
      <c r="AM398" s="75">
        <f t="shared" si="28"/>
        <v>8.8999999999999996E-2</v>
      </c>
      <c r="AN398" s="75">
        <f t="shared" si="28"/>
        <v>8.8999999999999996E-2</v>
      </c>
      <c r="AO398" s="75">
        <f t="shared" si="28"/>
        <v>8.8999999999999996E-2</v>
      </c>
      <c r="AP398" s="75">
        <f t="shared" si="28"/>
        <v>8.8999999999999996E-2</v>
      </c>
      <c r="AQ398" s="75">
        <f t="shared" si="28"/>
        <v>8.8999999999999996E-2</v>
      </c>
      <c r="AR398" s="75">
        <f t="shared" si="28"/>
        <v>8.8999999999999996E-2</v>
      </c>
      <c r="AS398" s="75">
        <f t="shared" si="28"/>
        <v>8.8999999999999996E-2</v>
      </c>
      <c r="AT398" s="75">
        <f t="shared" si="28"/>
        <v>8.8999999999999996E-2</v>
      </c>
      <c r="AU398" s="75">
        <f t="shared" si="28"/>
        <v>8.8999999999999996E-2</v>
      </c>
      <c r="AV398" s="627">
        <f t="shared" si="28"/>
        <v>8.8999999999999996E-2</v>
      </c>
    </row>
    <row r="399" spans="7:48" ht="14.1" customHeight="1" thickTop="1">
      <c r="G399" s="19"/>
      <c r="H399" s="739"/>
      <c r="J399" s="736"/>
      <c r="K399" s="62" t="s">
        <v>47</v>
      </c>
      <c r="L399" s="76">
        <f t="shared" si="27"/>
        <v>8.8999999999999996E-2</v>
      </c>
      <c r="M399" s="76">
        <f t="shared" si="28"/>
        <v>8.8999999999999996E-2</v>
      </c>
      <c r="N399" s="76">
        <f t="shared" si="28"/>
        <v>8.8999999999999996E-2</v>
      </c>
      <c r="O399" s="76">
        <f t="shared" si="28"/>
        <v>8.8999999999999996E-2</v>
      </c>
      <c r="P399" s="76">
        <f t="shared" si="28"/>
        <v>8.8999999999999996E-2</v>
      </c>
      <c r="Q399" s="76">
        <f t="shared" si="28"/>
        <v>8.8999999999999996E-2</v>
      </c>
      <c r="R399" s="76">
        <f t="shared" si="28"/>
        <v>8.8999999999999996E-2</v>
      </c>
      <c r="S399" s="76">
        <f t="shared" si="28"/>
        <v>8.8999999999999996E-2</v>
      </c>
      <c r="T399" s="76">
        <f t="shared" si="28"/>
        <v>8.8999999999999996E-2</v>
      </c>
      <c r="U399" s="76">
        <f t="shared" si="28"/>
        <v>8.8999999999999996E-2</v>
      </c>
      <c r="V399" s="76">
        <f t="shared" si="28"/>
        <v>8.8999999999999996E-2</v>
      </c>
      <c r="W399" s="76">
        <f t="shared" si="28"/>
        <v>8.8999999999999996E-2</v>
      </c>
      <c r="X399" s="76">
        <f t="shared" si="28"/>
        <v>8.8999999999999996E-2</v>
      </c>
      <c r="Y399" s="76">
        <f t="shared" si="28"/>
        <v>8.8999999999999996E-2</v>
      </c>
      <c r="Z399" s="76">
        <f t="shared" si="28"/>
        <v>8.8999999999999996E-2</v>
      </c>
      <c r="AA399" s="76">
        <f t="shared" si="28"/>
        <v>8.8999999999999996E-2</v>
      </c>
      <c r="AB399" s="76">
        <f t="shared" si="28"/>
        <v>8.8999999999999996E-2</v>
      </c>
      <c r="AC399" s="76">
        <f t="shared" si="28"/>
        <v>8.8999999999999996E-2</v>
      </c>
      <c r="AD399" s="76">
        <f t="shared" si="28"/>
        <v>8.8999999999999996E-2</v>
      </c>
      <c r="AE399" s="76">
        <f t="shared" si="28"/>
        <v>8.8999999999999996E-2</v>
      </c>
      <c r="AF399" s="76">
        <f t="shared" si="28"/>
        <v>8.8999999999999996E-2</v>
      </c>
      <c r="AG399" s="76">
        <f t="shared" si="28"/>
        <v>8.8999999999999996E-2</v>
      </c>
      <c r="AH399" s="76">
        <f t="shared" si="28"/>
        <v>8.8999999999999996E-2</v>
      </c>
      <c r="AI399" s="76">
        <f t="shared" si="28"/>
        <v>8.8999999999999996E-2</v>
      </c>
      <c r="AJ399" s="76">
        <f t="shared" si="28"/>
        <v>8.8999999999999996E-2</v>
      </c>
      <c r="AK399" s="76">
        <f t="shared" si="28"/>
        <v>8.8999999999999996E-2</v>
      </c>
      <c r="AL399" s="76">
        <f t="shared" si="28"/>
        <v>8.8999999999999996E-2</v>
      </c>
      <c r="AM399" s="76">
        <f t="shared" si="28"/>
        <v>8.8999999999999996E-2</v>
      </c>
      <c r="AN399" s="76">
        <f t="shared" si="28"/>
        <v>8.8999999999999996E-2</v>
      </c>
      <c r="AO399" s="76">
        <f t="shared" si="28"/>
        <v>8.8999999999999996E-2</v>
      </c>
      <c r="AP399" s="76">
        <f t="shared" si="28"/>
        <v>8.8999999999999996E-2</v>
      </c>
      <c r="AQ399" s="76">
        <f t="shared" si="28"/>
        <v>8.8999999999999996E-2</v>
      </c>
      <c r="AR399" s="76">
        <f t="shared" si="28"/>
        <v>8.8999999999999996E-2</v>
      </c>
      <c r="AS399" s="76">
        <f t="shared" si="28"/>
        <v>8.8999999999999996E-2</v>
      </c>
      <c r="AT399" s="76">
        <f t="shared" si="28"/>
        <v>8.8999999999999996E-2</v>
      </c>
      <c r="AU399" s="76">
        <f t="shared" si="28"/>
        <v>8.8999999999999996E-2</v>
      </c>
      <c r="AV399" s="628">
        <f t="shared" si="28"/>
        <v>8.8999999999999996E-2</v>
      </c>
    </row>
    <row r="400" spans="7:48" ht="14.1" customHeight="1">
      <c r="G400" s="19"/>
      <c r="H400" s="739"/>
      <c r="J400" s="736"/>
      <c r="K400" s="3" t="s">
        <v>48</v>
      </c>
      <c r="L400" s="57">
        <f t="shared" si="27"/>
        <v>8.8999999999999996E-2</v>
      </c>
      <c r="M400" s="57">
        <f t="shared" si="28"/>
        <v>8.8999999999999996E-2</v>
      </c>
      <c r="N400" s="57">
        <f t="shared" si="28"/>
        <v>8.8999999999999996E-2</v>
      </c>
      <c r="O400" s="57">
        <f t="shared" si="28"/>
        <v>8.8999999999999996E-2</v>
      </c>
      <c r="P400" s="57">
        <f t="shared" si="28"/>
        <v>8.8999999999999996E-2</v>
      </c>
      <c r="Q400" s="57">
        <f t="shared" si="28"/>
        <v>8.8999999999999996E-2</v>
      </c>
      <c r="R400" s="57">
        <f t="shared" si="28"/>
        <v>8.8999999999999996E-2</v>
      </c>
      <c r="S400" s="57">
        <f t="shared" si="28"/>
        <v>8.8999999999999996E-2</v>
      </c>
      <c r="T400" s="57">
        <f t="shared" si="28"/>
        <v>8.8999999999999996E-2</v>
      </c>
      <c r="U400" s="57">
        <f t="shared" si="28"/>
        <v>8.8999999999999996E-2</v>
      </c>
      <c r="V400" s="57">
        <f t="shared" si="28"/>
        <v>8.8999999999999996E-2</v>
      </c>
      <c r="W400" s="57">
        <f t="shared" si="28"/>
        <v>8.8999999999999996E-2</v>
      </c>
      <c r="X400" s="57">
        <f t="shared" si="28"/>
        <v>8.8999999999999996E-2</v>
      </c>
      <c r="Y400" s="57">
        <f t="shared" si="28"/>
        <v>8.8999999999999996E-2</v>
      </c>
      <c r="Z400" s="57">
        <f t="shared" si="28"/>
        <v>8.8999999999999996E-2</v>
      </c>
      <c r="AA400" s="57">
        <f t="shared" si="28"/>
        <v>8.8999999999999996E-2</v>
      </c>
      <c r="AB400" s="57">
        <f t="shared" si="28"/>
        <v>8.8999999999999996E-2</v>
      </c>
      <c r="AC400" s="57">
        <f t="shared" si="28"/>
        <v>8.8999999999999996E-2</v>
      </c>
      <c r="AD400" s="57">
        <f t="shared" si="28"/>
        <v>8.8999999999999996E-2</v>
      </c>
      <c r="AE400" s="57">
        <f t="shared" si="28"/>
        <v>8.8999999999999996E-2</v>
      </c>
      <c r="AF400" s="57">
        <f t="shared" si="28"/>
        <v>8.8999999999999996E-2</v>
      </c>
      <c r="AG400" s="57">
        <f t="shared" si="28"/>
        <v>8.8999999999999996E-2</v>
      </c>
      <c r="AH400" s="57">
        <f t="shared" si="28"/>
        <v>8.8999999999999996E-2</v>
      </c>
      <c r="AI400" s="57">
        <f t="shared" si="28"/>
        <v>8.8999999999999996E-2</v>
      </c>
      <c r="AJ400" s="57">
        <f t="shared" si="28"/>
        <v>8.8999999999999996E-2</v>
      </c>
      <c r="AK400" s="57">
        <f t="shared" si="28"/>
        <v>8.8999999999999996E-2</v>
      </c>
      <c r="AL400" s="57">
        <f t="shared" si="28"/>
        <v>8.8999999999999996E-2</v>
      </c>
      <c r="AM400" s="57">
        <f t="shared" si="28"/>
        <v>8.8999999999999996E-2</v>
      </c>
      <c r="AN400" s="57">
        <f t="shared" si="28"/>
        <v>8.8999999999999996E-2</v>
      </c>
      <c r="AO400" s="57">
        <f t="shared" si="28"/>
        <v>8.8999999999999996E-2</v>
      </c>
      <c r="AP400" s="57">
        <f t="shared" si="28"/>
        <v>8.8999999999999996E-2</v>
      </c>
      <c r="AQ400" s="57">
        <f t="shared" si="28"/>
        <v>8.8999999999999996E-2</v>
      </c>
      <c r="AR400" s="57">
        <f t="shared" si="28"/>
        <v>8.8999999999999996E-2</v>
      </c>
      <c r="AS400" s="57">
        <f t="shared" si="28"/>
        <v>8.8999999999999996E-2</v>
      </c>
      <c r="AT400" s="57">
        <f t="shared" si="28"/>
        <v>8.8999999999999996E-2</v>
      </c>
      <c r="AU400" s="57">
        <f t="shared" si="28"/>
        <v>8.8999999999999996E-2</v>
      </c>
      <c r="AV400" s="626">
        <f t="shared" si="28"/>
        <v>8.8999999999999996E-2</v>
      </c>
    </row>
    <row r="401" spans="7:48" ht="14.1" customHeight="1" thickBot="1">
      <c r="G401" s="19"/>
      <c r="H401" s="739"/>
      <c r="J401" s="736"/>
      <c r="K401" s="63" t="s">
        <v>49</v>
      </c>
      <c r="L401" s="75">
        <f t="shared" si="27"/>
        <v>8.8999999999999996E-2</v>
      </c>
      <c r="M401" s="75">
        <f t="shared" si="28"/>
        <v>8.8999999999999996E-2</v>
      </c>
      <c r="N401" s="75">
        <f t="shared" si="28"/>
        <v>8.8999999999999996E-2</v>
      </c>
      <c r="O401" s="75">
        <f t="shared" si="28"/>
        <v>8.8999999999999996E-2</v>
      </c>
      <c r="P401" s="75">
        <f t="shared" si="28"/>
        <v>8.8999999999999996E-2</v>
      </c>
      <c r="Q401" s="75">
        <f t="shared" si="28"/>
        <v>8.8999999999999996E-2</v>
      </c>
      <c r="R401" s="75">
        <f t="shared" si="28"/>
        <v>8.8999999999999996E-2</v>
      </c>
      <c r="S401" s="75">
        <f t="shared" si="28"/>
        <v>8.8999999999999996E-2</v>
      </c>
      <c r="T401" s="75">
        <f t="shared" si="28"/>
        <v>8.8999999999999996E-2</v>
      </c>
      <c r="U401" s="75">
        <f t="shared" si="28"/>
        <v>8.8999999999999996E-2</v>
      </c>
      <c r="V401" s="75">
        <f t="shared" si="28"/>
        <v>8.8999999999999996E-2</v>
      </c>
      <c r="W401" s="75">
        <f t="shared" si="28"/>
        <v>8.8999999999999996E-2</v>
      </c>
      <c r="X401" s="75">
        <f t="shared" si="28"/>
        <v>8.8999999999999996E-2</v>
      </c>
      <c r="Y401" s="75">
        <f t="shared" si="28"/>
        <v>8.8999999999999996E-2</v>
      </c>
      <c r="Z401" s="75">
        <f t="shared" si="28"/>
        <v>8.8999999999999996E-2</v>
      </c>
      <c r="AA401" s="75">
        <f t="shared" si="28"/>
        <v>8.8999999999999996E-2</v>
      </c>
      <c r="AB401" s="75">
        <f t="shared" si="28"/>
        <v>8.8999999999999996E-2</v>
      </c>
      <c r="AC401" s="75">
        <f t="shared" si="28"/>
        <v>8.8999999999999996E-2</v>
      </c>
      <c r="AD401" s="75">
        <f t="shared" si="28"/>
        <v>8.8999999999999996E-2</v>
      </c>
      <c r="AE401" s="75">
        <f t="shared" si="28"/>
        <v>8.8999999999999996E-2</v>
      </c>
      <c r="AF401" s="75">
        <f t="shared" si="28"/>
        <v>8.8999999999999996E-2</v>
      </c>
      <c r="AG401" s="75">
        <f t="shared" si="28"/>
        <v>8.8999999999999996E-2</v>
      </c>
      <c r="AH401" s="75">
        <f t="shared" si="28"/>
        <v>8.8999999999999996E-2</v>
      </c>
      <c r="AI401" s="75">
        <f t="shared" si="28"/>
        <v>8.8999999999999996E-2</v>
      </c>
      <c r="AJ401" s="75">
        <f t="shared" si="28"/>
        <v>8.8999999999999996E-2</v>
      </c>
      <c r="AK401" s="75">
        <f t="shared" si="28"/>
        <v>8.8999999999999996E-2</v>
      </c>
      <c r="AL401" s="75">
        <f t="shared" si="28"/>
        <v>8.8999999999999996E-2</v>
      </c>
      <c r="AM401" s="75">
        <f t="shared" si="28"/>
        <v>8.8999999999999996E-2</v>
      </c>
      <c r="AN401" s="75">
        <f t="shared" si="28"/>
        <v>8.8999999999999996E-2</v>
      </c>
      <c r="AO401" s="75">
        <f t="shared" si="28"/>
        <v>8.8999999999999996E-2</v>
      </c>
      <c r="AP401" s="75">
        <f t="shared" si="28"/>
        <v>8.8999999999999996E-2</v>
      </c>
      <c r="AQ401" s="75">
        <f t="shared" si="28"/>
        <v>8.8999999999999996E-2</v>
      </c>
      <c r="AR401" s="75">
        <f t="shared" si="28"/>
        <v>8.8999999999999996E-2</v>
      </c>
      <c r="AS401" s="75">
        <f t="shared" si="28"/>
        <v>8.8999999999999996E-2</v>
      </c>
      <c r="AT401" s="75">
        <f t="shared" si="28"/>
        <v>8.8999999999999996E-2</v>
      </c>
      <c r="AU401" s="75">
        <f t="shared" si="28"/>
        <v>8.8999999999999996E-2</v>
      </c>
      <c r="AV401" s="627">
        <f t="shared" si="28"/>
        <v>8.8999999999999996E-2</v>
      </c>
    </row>
    <row r="402" spans="7:48" ht="14.1" customHeight="1" thickTop="1">
      <c r="G402" s="19"/>
      <c r="H402" s="739"/>
      <c r="J402" s="736"/>
      <c r="K402" s="62" t="s">
        <v>50</v>
      </c>
      <c r="L402" s="76">
        <f t="shared" si="27"/>
        <v>8.8999999999999996E-2</v>
      </c>
      <c r="M402" s="76">
        <f t="shared" si="28"/>
        <v>8.8999999999999996E-2</v>
      </c>
      <c r="N402" s="76">
        <f t="shared" si="28"/>
        <v>8.8999999999999996E-2</v>
      </c>
      <c r="O402" s="76">
        <f t="shared" si="28"/>
        <v>8.8999999999999996E-2</v>
      </c>
      <c r="P402" s="76">
        <f t="shared" si="28"/>
        <v>8.8999999999999996E-2</v>
      </c>
      <c r="Q402" s="76">
        <f t="shared" si="28"/>
        <v>8.8999999999999996E-2</v>
      </c>
      <c r="R402" s="76">
        <f t="shared" si="28"/>
        <v>8.8999999999999996E-2</v>
      </c>
      <c r="S402" s="76">
        <f t="shared" si="28"/>
        <v>8.8999999999999996E-2</v>
      </c>
      <c r="T402" s="76">
        <f t="shared" si="28"/>
        <v>8.8999999999999996E-2</v>
      </c>
      <c r="U402" s="76">
        <f t="shared" si="28"/>
        <v>8.8999999999999996E-2</v>
      </c>
      <c r="V402" s="76">
        <f t="shared" si="28"/>
        <v>8.8999999999999996E-2</v>
      </c>
      <c r="W402" s="76">
        <f t="shared" si="28"/>
        <v>8.8999999999999996E-2</v>
      </c>
      <c r="X402" s="76">
        <f t="shared" si="28"/>
        <v>8.8999999999999996E-2</v>
      </c>
      <c r="Y402" s="76">
        <f t="shared" si="28"/>
        <v>8.8999999999999996E-2</v>
      </c>
      <c r="Z402" s="76">
        <f t="shared" si="28"/>
        <v>8.8999999999999996E-2</v>
      </c>
      <c r="AA402" s="76">
        <f t="shared" si="28"/>
        <v>8.8999999999999996E-2</v>
      </c>
      <c r="AB402" s="76">
        <f t="shared" si="28"/>
        <v>8.8999999999999996E-2</v>
      </c>
      <c r="AC402" s="76">
        <f t="shared" si="28"/>
        <v>8.8999999999999996E-2</v>
      </c>
      <c r="AD402" s="76">
        <f t="shared" si="28"/>
        <v>8.8999999999999996E-2</v>
      </c>
      <c r="AE402" s="76">
        <f t="shared" si="28"/>
        <v>8.8999999999999996E-2</v>
      </c>
      <c r="AF402" s="76">
        <f t="shared" si="28"/>
        <v>8.8999999999999996E-2</v>
      </c>
      <c r="AG402" s="76">
        <f t="shared" si="28"/>
        <v>8.8999999999999996E-2</v>
      </c>
      <c r="AH402" s="76">
        <f t="shared" si="28"/>
        <v>8.8999999999999996E-2</v>
      </c>
      <c r="AI402" s="76">
        <f t="shared" si="28"/>
        <v>8.8999999999999996E-2</v>
      </c>
      <c r="AJ402" s="76">
        <f t="shared" si="28"/>
        <v>8.8999999999999996E-2</v>
      </c>
      <c r="AK402" s="76">
        <f t="shared" si="28"/>
        <v>8.8999999999999996E-2</v>
      </c>
      <c r="AL402" s="76">
        <f t="shared" si="28"/>
        <v>8.8999999999999996E-2</v>
      </c>
      <c r="AM402" s="76">
        <f t="shared" si="28"/>
        <v>8.8999999999999996E-2</v>
      </c>
      <c r="AN402" s="76">
        <f t="shared" si="28"/>
        <v>8.8999999999999996E-2</v>
      </c>
      <c r="AO402" s="76">
        <f t="shared" si="28"/>
        <v>8.8999999999999996E-2</v>
      </c>
      <c r="AP402" s="76">
        <f t="shared" si="28"/>
        <v>8.8999999999999996E-2</v>
      </c>
      <c r="AQ402" s="76">
        <f t="shared" si="28"/>
        <v>8.8999999999999996E-2</v>
      </c>
      <c r="AR402" s="76">
        <f t="shared" si="28"/>
        <v>8.8999999999999996E-2</v>
      </c>
      <c r="AS402" s="76">
        <f t="shared" si="28"/>
        <v>8.8999999999999996E-2</v>
      </c>
      <c r="AT402" s="76">
        <f t="shared" si="28"/>
        <v>8.8999999999999996E-2</v>
      </c>
      <c r="AU402" s="76">
        <f t="shared" si="28"/>
        <v>8.8999999999999996E-2</v>
      </c>
      <c r="AV402" s="628">
        <f t="shared" si="28"/>
        <v>8.8999999999999996E-2</v>
      </c>
    </row>
    <row r="403" spans="7:48" ht="14.1" customHeight="1">
      <c r="G403" s="19"/>
      <c r="H403" s="739"/>
      <c r="J403" s="736"/>
      <c r="K403" s="3" t="s">
        <v>51</v>
      </c>
      <c r="L403" s="57">
        <f t="shared" si="27"/>
        <v>8.8999999999999996E-2</v>
      </c>
      <c r="M403" s="57">
        <f t="shared" si="28"/>
        <v>8.8999999999999996E-2</v>
      </c>
      <c r="N403" s="57">
        <f t="shared" si="28"/>
        <v>8.8999999999999996E-2</v>
      </c>
      <c r="O403" s="57">
        <f t="shared" si="28"/>
        <v>8.8999999999999996E-2</v>
      </c>
      <c r="P403" s="57">
        <f t="shared" si="28"/>
        <v>8.8999999999999996E-2</v>
      </c>
      <c r="Q403" s="57">
        <f t="shared" si="28"/>
        <v>8.8999999999999996E-2</v>
      </c>
      <c r="R403" s="57">
        <f t="shared" si="28"/>
        <v>8.8999999999999996E-2</v>
      </c>
      <c r="S403" s="57">
        <f t="shared" si="28"/>
        <v>8.8999999999999996E-2</v>
      </c>
      <c r="T403" s="57">
        <f t="shared" si="28"/>
        <v>8.8999999999999996E-2</v>
      </c>
      <c r="U403" s="57">
        <f t="shared" si="28"/>
        <v>8.8999999999999996E-2</v>
      </c>
      <c r="V403" s="57">
        <f t="shared" si="28"/>
        <v>8.8999999999999996E-2</v>
      </c>
      <c r="W403" s="57">
        <f t="shared" si="28"/>
        <v>8.8999999999999996E-2</v>
      </c>
      <c r="X403" s="57">
        <f t="shared" si="28"/>
        <v>8.8999999999999996E-2</v>
      </c>
      <c r="Y403" s="57">
        <f t="shared" si="28"/>
        <v>8.8999999999999996E-2</v>
      </c>
      <c r="Z403" s="57">
        <f t="shared" si="28"/>
        <v>8.8999999999999996E-2</v>
      </c>
      <c r="AA403" s="57">
        <f t="shared" si="28"/>
        <v>8.8999999999999996E-2</v>
      </c>
      <c r="AB403" s="57">
        <f t="shared" si="28"/>
        <v>8.8999999999999996E-2</v>
      </c>
      <c r="AC403" s="57">
        <f t="shared" si="28"/>
        <v>8.8999999999999996E-2</v>
      </c>
      <c r="AD403" s="57">
        <f t="shared" si="28"/>
        <v>8.8999999999999996E-2</v>
      </c>
      <c r="AE403" s="57">
        <f t="shared" ref="M403:AV410" si="30">$S$39</f>
        <v>8.8999999999999996E-2</v>
      </c>
      <c r="AF403" s="57">
        <f t="shared" si="30"/>
        <v>8.8999999999999996E-2</v>
      </c>
      <c r="AG403" s="57">
        <f t="shared" si="30"/>
        <v>8.8999999999999996E-2</v>
      </c>
      <c r="AH403" s="57">
        <f t="shared" si="30"/>
        <v>8.8999999999999996E-2</v>
      </c>
      <c r="AI403" s="57">
        <f t="shared" si="30"/>
        <v>8.8999999999999996E-2</v>
      </c>
      <c r="AJ403" s="57">
        <f t="shared" si="30"/>
        <v>8.8999999999999996E-2</v>
      </c>
      <c r="AK403" s="57">
        <f t="shared" si="30"/>
        <v>8.8999999999999996E-2</v>
      </c>
      <c r="AL403" s="57">
        <f t="shared" si="30"/>
        <v>8.8999999999999996E-2</v>
      </c>
      <c r="AM403" s="57">
        <f t="shared" si="30"/>
        <v>8.8999999999999996E-2</v>
      </c>
      <c r="AN403" s="57">
        <f t="shared" si="30"/>
        <v>8.8999999999999996E-2</v>
      </c>
      <c r="AO403" s="57">
        <f t="shared" si="30"/>
        <v>8.8999999999999996E-2</v>
      </c>
      <c r="AP403" s="57">
        <f t="shared" si="30"/>
        <v>8.8999999999999996E-2</v>
      </c>
      <c r="AQ403" s="57">
        <f t="shared" si="30"/>
        <v>8.8999999999999996E-2</v>
      </c>
      <c r="AR403" s="57">
        <f t="shared" si="30"/>
        <v>8.8999999999999996E-2</v>
      </c>
      <c r="AS403" s="57">
        <f t="shared" si="30"/>
        <v>8.8999999999999996E-2</v>
      </c>
      <c r="AT403" s="57">
        <f t="shared" si="30"/>
        <v>8.8999999999999996E-2</v>
      </c>
      <c r="AU403" s="57">
        <f t="shared" si="30"/>
        <v>8.8999999999999996E-2</v>
      </c>
      <c r="AV403" s="626">
        <f t="shared" si="30"/>
        <v>8.8999999999999996E-2</v>
      </c>
    </row>
    <row r="404" spans="7:48" ht="14.1" customHeight="1" thickBot="1">
      <c r="G404" s="19"/>
      <c r="H404" s="739"/>
      <c r="J404" s="736"/>
      <c r="K404" s="63" t="s">
        <v>52</v>
      </c>
      <c r="L404" s="75">
        <f t="shared" si="27"/>
        <v>8.8999999999999996E-2</v>
      </c>
      <c r="M404" s="75">
        <f t="shared" si="30"/>
        <v>8.8999999999999996E-2</v>
      </c>
      <c r="N404" s="75">
        <f t="shared" si="30"/>
        <v>8.8999999999999996E-2</v>
      </c>
      <c r="O404" s="75">
        <f t="shared" si="30"/>
        <v>8.8999999999999996E-2</v>
      </c>
      <c r="P404" s="75">
        <f t="shared" si="30"/>
        <v>8.8999999999999996E-2</v>
      </c>
      <c r="Q404" s="75">
        <f t="shared" si="30"/>
        <v>8.8999999999999996E-2</v>
      </c>
      <c r="R404" s="75">
        <f t="shared" si="30"/>
        <v>8.8999999999999996E-2</v>
      </c>
      <c r="S404" s="75">
        <f t="shared" si="30"/>
        <v>8.8999999999999996E-2</v>
      </c>
      <c r="T404" s="75">
        <f t="shared" si="30"/>
        <v>8.8999999999999996E-2</v>
      </c>
      <c r="U404" s="75">
        <f t="shared" si="30"/>
        <v>8.8999999999999996E-2</v>
      </c>
      <c r="V404" s="75">
        <f t="shared" si="30"/>
        <v>8.8999999999999996E-2</v>
      </c>
      <c r="W404" s="75">
        <f t="shared" si="30"/>
        <v>8.8999999999999996E-2</v>
      </c>
      <c r="X404" s="75">
        <f t="shared" si="30"/>
        <v>8.8999999999999996E-2</v>
      </c>
      <c r="Y404" s="75">
        <f t="shared" si="30"/>
        <v>8.8999999999999996E-2</v>
      </c>
      <c r="Z404" s="75">
        <f t="shared" si="30"/>
        <v>8.8999999999999996E-2</v>
      </c>
      <c r="AA404" s="75">
        <f t="shared" si="30"/>
        <v>8.8999999999999996E-2</v>
      </c>
      <c r="AB404" s="75">
        <f t="shared" si="30"/>
        <v>8.8999999999999996E-2</v>
      </c>
      <c r="AC404" s="75">
        <f t="shared" si="30"/>
        <v>8.8999999999999996E-2</v>
      </c>
      <c r="AD404" s="75">
        <f t="shared" si="30"/>
        <v>8.8999999999999996E-2</v>
      </c>
      <c r="AE404" s="75">
        <f t="shared" si="30"/>
        <v>8.8999999999999996E-2</v>
      </c>
      <c r="AF404" s="75">
        <f t="shared" si="30"/>
        <v>8.8999999999999996E-2</v>
      </c>
      <c r="AG404" s="75">
        <f t="shared" si="30"/>
        <v>8.8999999999999996E-2</v>
      </c>
      <c r="AH404" s="75">
        <f t="shared" si="30"/>
        <v>8.8999999999999996E-2</v>
      </c>
      <c r="AI404" s="75">
        <f t="shared" si="30"/>
        <v>8.8999999999999996E-2</v>
      </c>
      <c r="AJ404" s="75">
        <f t="shared" si="30"/>
        <v>8.8999999999999996E-2</v>
      </c>
      <c r="AK404" s="75">
        <f t="shared" si="30"/>
        <v>8.8999999999999996E-2</v>
      </c>
      <c r="AL404" s="75">
        <f t="shared" si="30"/>
        <v>8.8999999999999996E-2</v>
      </c>
      <c r="AM404" s="75">
        <f t="shared" si="30"/>
        <v>8.8999999999999996E-2</v>
      </c>
      <c r="AN404" s="75">
        <f t="shared" si="30"/>
        <v>8.8999999999999996E-2</v>
      </c>
      <c r="AO404" s="75">
        <f t="shared" si="30"/>
        <v>8.8999999999999996E-2</v>
      </c>
      <c r="AP404" s="75">
        <f t="shared" si="30"/>
        <v>8.8999999999999996E-2</v>
      </c>
      <c r="AQ404" s="75">
        <f t="shared" si="30"/>
        <v>8.8999999999999996E-2</v>
      </c>
      <c r="AR404" s="75">
        <f t="shared" si="30"/>
        <v>8.8999999999999996E-2</v>
      </c>
      <c r="AS404" s="75">
        <f t="shared" si="30"/>
        <v>8.8999999999999996E-2</v>
      </c>
      <c r="AT404" s="75">
        <f t="shared" si="30"/>
        <v>8.8999999999999996E-2</v>
      </c>
      <c r="AU404" s="75">
        <f t="shared" si="30"/>
        <v>8.8999999999999996E-2</v>
      </c>
      <c r="AV404" s="627">
        <f t="shared" si="30"/>
        <v>8.8999999999999996E-2</v>
      </c>
    </row>
    <row r="405" spans="7:48" ht="14.1" customHeight="1" thickTop="1">
      <c r="G405" s="19"/>
      <c r="H405" s="739"/>
      <c r="J405" s="736"/>
      <c r="K405" s="62" t="s">
        <v>53</v>
      </c>
      <c r="L405" s="76">
        <f t="shared" si="27"/>
        <v>8.8999999999999996E-2</v>
      </c>
      <c r="M405" s="76">
        <f t="shared" si="30"/>
        <v>8.8999999999999996E-2</v>
      </c>
      <c r="N405" s="76">
        <f t="shared" si="30"/>
        <v>8.8999999999999996E-2</v>
      </c>
      <c r="O405" s="76">
        <f t="shared" si="30"/>
        <v>8.8999999999999996E-2</v>
      </c>
      <c r="P405" s="76">
        <f t="shared" si="30"/>
        <v>8.8999999999999996E-2</v>
      </c>
      <c r="Q405" s="76">
        <f t="shared" si="30"/>
        <v>8.8999999999999996E-2</v>
      </c>
      <c r="R405" s="76">
        <f t="shared" si="30"/>
        <v>8.8999999999999996E-2</v>
      </c>
      <c r="S405" s="76">
        <f t="shared" si="30"/>
        <v>8.8999999999999996E-2</v>
      </c>
      <c r="T405" s="76">
        <f t="shared" si="30"/>
        <v>8.8999999999999996E-2</v>
      </c>
      <c r="U405" s="76">
        <f t="shared" si="30"/>
        <v>8.8999999999999996E-2</v>
      </c>
      <c r="V405" s="76">
        <f t="shared" si="30"/>
        <v>8.8999999999999996E-2</v>
      </c>
      <c r="W405" s="76">
        <f t="shared" si="30"/>
        <v>8.8999999999999996E-2</v>
      </c>
      <c r="X405" s="76">
        <f t="shared" si="30"/>
        <v>8.8999999999999996E-2</v>
      </c>
      <c r="Y405" s="76">
        <f t="shared" si="30"/>
        <v>8.8999999999999996E-2</v>
      </c>
      <c r="Z405" s="76">
        <f t="shared" si="30"/>
        <v>8.8999999999999996E-2</v>
      </c>
      <c r="AA405" s="76">
        <f t="shared" si="30"/>
        <v>8.8999999999999996E-2</v>
      </c>
      <c r="AB405" s="76">
        <f t="shared" si="30"/>
        <v>8.8999999999999996E-2</v>
      </c>
      <c r="AC405" s="76">
        <f t="shared" si="30"/>
        <v>8.8999999999999996E-2</v>
      </c>
      <c r="AD405" s="76">
        <f t="shared" si="30"/>
        <v>8.8999999999999996E-2</v>
      </c>
      <c r="AE405" s="76">
        <f t="shared" si="30"/>
        <v>8.8999999999999996E-2</v>
      </c>
      <c r="AF405" s="76">
        <f t="shared" si="30"/>
        <v>8.8999999999999996E-2</v>
      </c>
      <c r="AG405" s="76">
        <f t="shared" si="30"/>
        <v>8.8999999999999996E-2</v>
      </c>
      <c r="AH405" s="76">
        <f t="shared" si="30"/>
        <v>8.8999999999999996E-2</v>
      </c>
      <c r="AI405" s="76">
        <f t="shared" si="30"/>
        <v>8.8999999999999996E-2</v>
      </c>
      <c r="AJ405" s="76">
        <f t="shared" si="30"/>
        <v>8.8999999999999996E-2</v>
      </c>
      <c r="AK405" s="76">
        <f t="shared" si="30"/>
        <v>8.8999999999999996E-2</v>
      </c>
      <c r="AL405" s="76">
        <f t="shared" si="30"/>
        <v>8.8999999999999996E-2</v>
      </c>
      <c r="AM405" s="76">
        <f t="shared" si="30"/>
        <v>8.8999999999999996E-2</v>
      </c>
      <c r="AN405" s="76">
        <f t="shared" si="30"/>
        <v>8.8999999999999996E-2</v>
      </c>
      <c r="AO405" s="76">
        <f t="shared" si="30"/>
        <v>8.8999999999999996E-2</v>
      </c>
      <c r="AP405" s="76">
        <f t="shared" si="30"/>
        <v>8.8999999999999996E-2</v>
      </c>
      <c r="AQ405" s="76">
        <f t="shared" si="30"/>
        <v>8.8999999999999996E-2</v>
      </c>
      <c r="AR405" s="76">
        <f t="shared" si="30"/>
        <v>8.8999999999999996E-2</v>
      </c>
      <c r="AS405" s="76">
        <f t="shared" si="30"/>
        <v>8.8999999999999996E-2</v>
      </c>
      <c r="AT405" s="76">
        <f t="shared" si="30"/>
        <v>8.8999999999999996E-2</v>
      </c>
      <c r="AU405" s="76">
        <f t="shared" si="30"/>
        <v>8.8999999999999996E-2</v>
      </c>
      <c r="AV405" s="628">
        <f t="shared" si="30"/>
        <v>8.8999999999999996E-2</v>
      </c>
    </row>
    <row r="406" spans="7:48" ht="14.1" customHeight="1">
      <c r="G406" s="19"/>
      <c r="H406" s="739"/>
      <c r="J406" s="736"/>
      <c r="K406" s="3" t="s">
        <v>54</v>
      </c>
      <c r="L406" s="57">
        <f t="shared" si="27"/>
        <v>8.8999999999999996E-2</v>
      </c>
      <c r="M406" s="57">
        <f t="shared" si="30"/>
        <v>8.8999999999999996E-2</v>
      </c>
      <c r="N406" s="57">
        <f t="shared" si="30"/>
        <v>8.8999999999999996E-2</v>
      </c>
      <c r="O406" s="57">
        <f t="shared" si="30"/>
        <v>8.8999999999999996E-2</v>
      </c>
      <c r="P406" s="57">
        <f t="shared" si="30"/>
        <v>8.8999999999999996E-2</v>
      </c>
      <c r="Q406" s="57">
        <f t="shared" si="30"/>
        <v>8.8999999999999996E-2</v>
      </c>
      <c r="R406" s="57">
        <f t="shared" si="30"/>
        <v>8.8999999999999996E-2</v>
      </c>
      <c r="S406" s="57">
        <f t="shared" si="30"/>
        <v>8.8999999999999996E-2</v>
      </c>
      <c r="T406" s="57">
        <f t="shared" si="30"/>
        <v>8.8999999999999996E-2</v>
      </c>
      <c r="U406" s="57">
        <f t="shared" si="30"/>
        <v>8.8999999999999996E-2</v>
      </c>
      <c r="V406" s="57">
        <f t="shared" si="30"/>
        <v>8.8999999999999996E-2</v>
      </c>
      <c r="W406" s="57">
        <f t="shared" si="30"/>
        <v>8.8999999999999996E-2</v>
      </c>
      <c r="X406" s="57">
        <f t="shared" si="30"/>
        <v>8.8999999999999996E-2</v>
      </c>
      <c r="Y406" s="57">
        <f t="shared" si="30"/>
        <v>8.8999999999999996E-2</v>
      </c>
      <c r="Z406" s="57">
        <f t="shared" si="30"/>
        <v>8.8999999999999996E-2</v>
      </c>
      <c r="AA406" s="57">
        <f t="shared" si="30"/>
        <v>8.8999999999999996E-2</v>
      </c>
      <c r="AB406" s="57">
        <f t="shared" si="30"/>
        <v>8.8999999999999996E-2</v>
      </c>
      <c r="AC406" s="57">
        <f t="shared" si="30"/>
        <v>8.8999999999999996E-2</v>
      </c>
      <c r="AD406" s="57">
        <f t="shared" si="30"/>
        <v>8.8999999999999996E-2</v>
      </c>
      <c r="AE406" s="57">
        <f t="shared" si="30"/>
        <v>8.8999999999999996E-2</v>
      </c>
      <c r="AF406" s="57">
        <f t="shared" si="30"/>
        <v>8.8999999999999996E-2</v>
      </c>
      <c r="AG406" s="57">
        <f t="shared" si="30"/>
        <v>8.8999999999999996E-2</v>
      </c>
      <c r="AH406" s="57">
        <f t="shared" si="30"/>
        <v>8.8999999999999996E-2</v>
      </c>
      <c r="AI406" s="57">
        <f t="shared" si="30"/>
        <v>8.8999999999999996E-2</v>
      </c>
      <c r="AJ406" s="57">
        <f t="shared" si="30"/>
        <v>8.8999999999999996E-2</v>
      </c>
      <c r="AK406" s="57">
        <f t="shared" si="30"/>
        <v>8.8999999999999996E-2</v>
      </c>
      <c r="AL406" s="57">
        <f t="shared" si="30"/>
        <v>8.8999999999999996E-2</v>
      </c>
      <c r="AM406" s="57">
        <f t="shared" si="30"/>
        <v>8.8999999999999996E-2</v>
      </c>
      <c r="AN406" s="57">
        <f t="shared" si="30"/>
        <v>8.8999999999999996E-2</v>
      </c>
      <c r="AO406" s="57">
        <f t="shared" si="30"/>
        <v>8.8999999999999996E-2</v>
      </c>
      <c r="AP406" s="57">
        <f t="shared" si="30"/>
        <v>8.8999999999999996E-2</v>
      </c>
      <c r="AQ406" s="57">
        <f t="shared" si="30"/>
        <v>8.8999999999999996E-2</v>
      </c>
      <c r="AR406" s="57">
        <f t="shared" si="30"/>
        <v>8.8999999999999996E-2</v>
      </c>
      <c r="AS406" s="57">
        <f t="shared" si="30"/>
        <v>8.8999999999999996E-2</v>
      </c>
      <c r="AT406" s="57">
        <f t="shared" si="30"/>
        <v>8.8999999999999996E-2</v>
      </c>
      <c r="AU406" s="57">
        <f t="shared" si="30"/>
        <v>8.8999999999999996E-2</v>
      </c>
      <c r="AV406" s="626">
        <f t="shared" si="30"/>
        <v>8.8999999999999996E-2</v>
      </c>
    </row>
    <row r="407" spans="7:48" ht="14.1" customHeight="1" thickBot="1">
      <c r="G407" s="19"/>
      <c r="H407" s="739"/>
      <c r="J407" s="736"/>
      <c r="K407" s="63" t="s">
        <v>55</v>
      </c>
      <c r="L407" s="75">
        <f t="shared" si="27"/>
        <v>8.8999999999999996E-2</v>
      </c>
      <c r="M407" s="75">
        <f t="shared" si="30"/>
        <v>8.8999999999999996E-2</v>
      </c>
      <c r="N407" s="75">
        <f t="shared" si="30"/>
        <v>8.8999999999999996E-2</v>
      </c>
      <c r="O407" s="75">
        <f t="shared" si="30"/>
        <v>8.8999999999999996E-2</v>
      </c>
      <c r="P407" s="75">
        <f t="shared" si="30"/>
        <v>8.8999999999999996E-2</v>
      </c>
      <c r="Q407" s="75">
        <f t="shared" si="30"/>
        <v>8.8999999999999996E-2</v>
      </c>
      <c r="R407" s="75">
        <f t="shared" si="30"/>
        <v>8.8999999999999996E-2</v>
      </c>
      <c r="S407" s="75">
        <f t="shared" si="30"/>
        <v>8.8999999999999996E-2</v>
      </c>
      <c r="T407" s="75">
        <f t="shared" si="30"/>
        <v>8.8999999999999996E-2</v>
      </c>
      <c r="U407" s="75">
        <f t="shared" si="30"/>
        <v>8.8999999999999996E-2</v>
      </c>
      <c r="V407" s="75">
        <f t="shared" si="30"/>
        <v>8.8999999999999996E-2</v>
      </c>
      <c r="W407" s="75">
        <f t="shared" si="30"/>
        <v>8.8999999999999996E-2</v>
      </c>
      <c r="X407" s="75">
        <f t="shared" si="30"/>
        <v>8.8999999999999996E-2</v>
      </c>
      <c r="Y407" s="75">
        <f t="shared" si="30"/>
        <v>8.8999999999999996E-2</v>
      </c>
      <c r="Z407" s="75">
        <f t="shared" si="30"/>
        <v>8.8999999999999996E-2</v>
      </c>
      <c r="AA407" s="75">
        <f t="shared" si="30"/>
        <v>8.8999999999999996E-2</v>
      </c>
      <c r="AB407" s="75">
        <f t="shared" si="30"/>
        <v>8.8999999999999996E-2</v>
      </c>
      <c r="AC407" s="75">
        <f t="shared" si="30"/>
        <v>8.8999999999999996E-2</v>
      </c>
      <c r="AD407" s="75">
        <f t="shared" si="30"/>
        <v>8.8999999999999996E-2</v>
      </c>
      <c r="AE407" s="75">
        <f t="shared" si="30"/>
        <v>8.8999999999999996E-2</v>
      </c>
      <c r="AF407" s="75">
        <f t="shared" si="30"/>
        <v>8.8999999999999996E-2</v>
      </c>
      <c r="AG407" s="75">
        <f t="shared" si="30"/>
        <v>8.8999999999999996E-2</v>
      </c>
      <c r="AH407" s="75">
        <f t="shared" si="30"/>
        <v>8.8999999999999996E-2</v>
      </c>
      <c r="AI407" s="75">
        <f t="shared" si="30"/>
        <v>8.8999999999999996E-2</v>
      </c>
      <c r="AJ407" s="75">
        <f t="shared" si="30"/>
        <v>8.8999999999999996E-2</v>
      </c>
      <c r="AK407" s="75">
        <f t="shared" si="30"/>
        <v>8.8999999999999996E-2</v>
      </c>
      <c r="AL407" s="75">
        <f t="shared" si="30"/>
        <v>8.8999999999999996E-2</v>
      </c>
      <c r="AM407" s="75">
        <f t="shared" si="30"/>
        <v>8.8999999999999996E-2</v>
      </c>
      <c r="AN407" s="75">
        <f t="shared" si="30"/>
        <v>8.8999999999999996E-2</v>
      </c>
      <c r="AO407" s="75">
        <f t="shared" si="30"/>
        <v>8.8999999999999996E-2</v>
      </c>
      <c r="AP407" s="75">
        <f t="shared" si="30"/>
        <v>8.8999999999999996E-2</v>
      </c>
      <c r="AQ407" s="75">
        <f t="shared" si="30"/>
        <v>8.8999999999999996E-2</v>
      </c>
      <c r="AR407" s="75">
        <f t="shared" si="30"/>
        <v>8.8999999999999996E-2</v>
      </c>
      <c r="AS407" s="75">
        <f t="shared" si="30"/>
        <v>8.8999999999999996E-2</v>
      </c>
      <c r="AT407" s="75">
        <f t="shared" si="30"/>
        <v>8.8999999999999996E-2</v>
      </c>
      <c r="AU407" s="75">
        <f t="shared" si="30"/>
        <v>8.8999999999999996E-2</v>
      </c>
      <c r="AV407" s="627">
        <f t="shared" si="30"/>
        <v>8.8999999999999996E-2</v>
      </c>
    </row>
    <row r="408" spans="7:48" ht="14.1" customHeight="1" thickTop="1">
      <c r="G408" s="19"/>
      <c r="H408" s="739"/>
      <c r="J408" s="736"/>
      <c r="K408" s="62" t="s">
        <v>56</v>
      </c>
      <c r="L408" s="76">
        <f t="shared" si="27"/>
        <v>8.8999999999999996E-2</v>
      </c>
      <c r="M408" s="76">
        <f t="shared" si="30"/>
        <v>8.8999999999999996E-2</v>
      </c>
      <c r="N408" s="76">
        <f t="shared" si="30"/>
        <v>8.8999999999999996E-2</v>
      </c>
      <c r="O408" s="76">
        <f t="shared" si="30"/>
        <v>8.8999999999999996E-2</v>
      </c>
      <c r="P408" s="76">
        <f t="shared" si="30"/>
        <v>8.8999999999999996E-2</v>
      </c>
      <c r="Q408" s="76">
        <f t="shared" si="30"/>
        <v>8.8999999999999996E-2</v>
      </c>
      <c r="R408" s="76">
        <f t="shared" si="30"/>
        <v>8.8999999999999996E-2</v>
      </c>
      <c r="S408" s="76">
        <f t="shared" si="30"/>
        <v>8.8999999999999996E-2</v>
      </c>
      <c r="T408" s="76">
        <f t="shared" si="30"/>
        <v>8.8999999999999996E-2</v>
      </c>
      <c r="U408" s="76">
        <f t="shared" si="30"/>
        <v>8.8999999999999996E-2</v>
      </c>
      <c r="V408" s="76">
        <f t="shared" si="30"/>
        <v>8.8999999999999996E-2</v>
      </c>
      <c r="W408" s="76">
        <f t="shared" si="30"/>
        <v>8.8999999999999996E-2</v>
      </c>
      <c r="X408" s="76">
        <f t="shared" si="30"/>
        <v>8.8999999999999996E-2</v>
      </c>
      <c r="Y408" s="76">
        <f t="shared" si="30"/>
        <v>8.8999999999999996E-2</v>
      </c>
      <c r="Z408" s="76">
        <f t="shared" si="30"/>
        <v>8.8999999999999996E-2</v>
      </c>
      <c r="AA408" s="76">
        <f t="shared" si="30"/>
        <v>8.8999999999999996E-2</v>
      </c>
      <c r="AB408" s="76">
        <f t="shared" si="30"/>
        <v>8.8999999999999996E-2</v>
      </c>
      <c r="AC408" s="76">
        <f t="shared" si="30"/>
        <v>8.8999999999999996E-2</v>
      </c>
      <c r="AD408" s="76">
        <f t="shared" si="30"/>
        <v>8.8999999999999996E-2</v>
      </c>
      <c r="AE408" s="76">
        <f t="shared" si="30"/>
        <v>8.8999999999999996E-2</v>
      </c>
      <c r="AF408" s="76">
        <f t="shared" si="30"/>
        <v>8.8999999999999996E-2</v>
      </c>
      <c r="AG408" s="76">
        <f t="shared" si="30"/>
        <v>8.8999999999999996E-2</v>
      </c>
      <c r="AH408" s="76">
        <f t="shared" si="30"/>
        <v>8.8999999999999996E-2</v>
      </c>
      <c r="AI408" s="76">
        <f t="shared" si="30"/>
        <v>8.8999999999999996E-2</v>
      </c>
      <c r="AJ408" s="76">
        <f t="shared" si="30"/>
        <v>8.8999999999999996E-2</v>
      </c>
      <c r="AK408" s="76">
        <f t="shared" si="30"/>
        <v>8.8999999999999996E-2</v>
      </c>
      <c r="AL408" s="76">
        <f t="shared" si="30"/>
        <v>8.8999999999999996E-2</v>
      </c>
      <c r="AM408" s="76">
        <f t="shared" si="30"/>
        <v>8.8999999999999996E-2</v>
      </c>
      <c r="AN408" s="76">
        <f t="shared" si="30"/>
        <v>8.8999999999999996E-2</v>
      </c>
      <c r="AO408" s="76">
        <f t="shared" si="30"/>
        <v>8.8999999999999996E-2</v>
      </c>
      <c r="AP408" s="76">
        <f t="shared" si="30"/>
        <v>8.8999999999999996E-2</v>
      </c>
      <c r="AQ408" s="76">
        <f t="shared" si="30"/>
        <v>8.8999999999999996E-2</v>
      </c>
      <c r="AR408" s="76">
        <f t="shared" si="30"/>
        <v>8.8999999999999996E-2</v>
      </c>
      <c r="AS408" s="76">
        <f t="shared" si="30"/>
        <v>8.8999999999999996E-2</v>
      </c>
      <c r="AT408" s="76">
        <f t="shared" si="30"/>
        <v>8.8999999999999996E-2</v>
      </c>
      <c r="AU408" s="76">
        <f t="shared" si="30"/>
        <v>8.8999999999999996E-2</v>
      </c>
      <c r="AV408" s="628">
        <f t="shared" si="30"/>
        <v>8.8999999999999996E-2</v>
      </c>
    </row>
    <row r="409" spans="7:48" ht="14.1" customHeight="1">
      <c r="G409" s="19"/>
      <c r="H409" s="739"/>
      <c r="J409" s="736"/>
      <c r="K409" s="3" t="s">
        <v>57</v>
      </c>
      <c r="L409" s="57">
        <f t="shared" si="27"/>
        <v>8.8999999999999996E-2</v>
      </c>
      <c r="M409" s="57">
        <f t="shared" si="30"/>
        <v>8.8999999999999996E-2</v>
      </c>
      <c r="N409" s="57">
        <f t="shared" si="30"/>
        <v>8.8999999999999996E-2</v>
      </c>
      <c r="O409" s="57">
        <f t="shared" si="30"/>
        <v>8.8999999999999996E-2</v>
      </c>
      <c r="P409" s="57">
        <f t="shared" si="30"/>
        <v>8.8999999999999996E-2</v>
      </c>
      <c r="Q409" s="57">
        <f t="shared" si="30"/>
        <v>8.8999999999999996E-2</v>
      </c>
      <c r="R409" s="57">
        <f t="shared" si="30"/>
        <v>8.8999999999999996E-2</v>
      </c>
      <c r="S409" s="57">
        <f t="shared" si="30"/>
        <v>8.8999999999999996E-2</v>
      </c>
      <c r="T409" s="57">
        <f t="shared" si="30"/>
        <v>8.8999999999999996E-2</v>
      </c>
      <c r="U409" s="57">
        <f t="shared" si="30"/>
        <v>8.8999999999999996E-2</v>
      </c>
      <c r="V409" s="57">
        <f t="shared" si="30"/>
        <v>8.8999999999999996E-2</v>
      </c>
      <c r="W409" s="57">
        <f t="shared" si="30"/>
        <v>8.8999999999999996E-2</v>
      </c>
      <c r="X409" s="57">
        <f t="shared" si="30"/>
        <v>8.8999999999999996E-2</v>
      </c>
      <c r="Y409" s="57">
        <f t="shared" si="30"/>
        <v>8.8999999999999996E-2</v>
      </c>
      <c r="Z409" s="57">
        <f t="shared" si="30"/>
        <v>8.8999999999999996E-2</v>
      </c>
      <c r="AA409" s="57">
        <f t="shared" si="30"/>
        <v>8.8999999999999996E-2</v>
      </c>
      <c r="AB409" s="57">
        <f t="shared" si="30"/>
        <v>8.8999999999999996E-2</v>
      </c>
      <c r="AC409" s="57">
        <f t="shared" si="30"/>
        <v>8.8999999999999996E-2</v>
      </c>
      <c r="AD409" s="57">
        <f t="shared" si="30"/>
        <v>8.8999999999999996E-2</v>
      </c>
      <c r="AE409" s="57">
        <f t="shared" si="30"/>
        <v>8.8999999999999996E-2</v>
      </c>
      <c r="AF409" s="57">
        <f t="shared" si="30"/>
        <v>8.8999999999999996E-2</v>
      </c>
      <c r="AG409" s="57">
        <f t="shared" si="30"/>
        <v>8.8999999999999996E-2</v>
      </c>
      <c r="AH409" s="57">
        <f t="shared" si="30"/>
        <v>8.8999999999999996E-2</v>
      </c>
      <c r="AI409" s="57">
        <f t="shared" si="30"/>
        <v>8.8999999999999996E-2</v>
      </c>
      <c r="AJ409" s="57">
        <f t="shared" si="30"/>
        <v>8.8999999999999996E-2</v>
      </c>
      <c r="AK409" s="57">
        <f t="shared" si="30"/>
        <v>8.8999999999999996E-2</v>
      </c>
      <c r="AL409" s="57">
        <f t="shared" si="30"/>
        <v>8.8999999999999996E-2</v>
      </c>
      <c r="AM409" s="57">
        <f t="shared" si="30"/>
        <v>8.8999999999999996E-2</v>
      </c>
      <c r="AN409" s="57">
        <f t="shared" si="30"/>
        <v>8.8999999999999996E-2</v>
      </c>
      <c r="AO409" s="57">
        <f t="shared" si="30"/>
        <v>8.8999999999999996E-2</v>
      </c>
      <c r="AP409" s="57">
        <f t="shared" si="30"/>
        <v>8.8999999999999996E-2</v>
      </c>
      <c r="AQ409" s="57">
        <f t="shared" si="30"/>
        <v>8.8999999999999996E-2</v>
      </c>
      <c r="AR409" s="57">
        <f t="shared" si="30"/>
        <v>8.8999999999999996E-2</v>
      </c>
      <c r="AS409" s="57">
        <f t="shared" si="30"/>
        <v>8.8999999999999996E-2</v>
      </c>
      <c r="AT409" s="57">
        <f t="shared" si="30"/>
        <v>8.8999999999999996E-2</v>
      </c>
      <c r="AU409" s="57">
        <f t="shared" si="30"/>
        <v>8.8999999999999996E-2</v>
      </c>
      <c r="AV409" s="626">
        <f t="shared" si="30"/>
        <v>8.8999999999999996E-2</v>
      </c>
    </row>
    <row r="410" spans="7:48" ht="14.1" customHeight="1" thickBot="1">
      <c r="G410" s="19"/>
      <c r="H410" s="739"/>
      <c r="J410" s="736"/>
      <c r="K410" s="63" t="s">
        <v>58</v>
      </c>
      <c r="L410" s="75">
        <f t="shared" si="27"/>
        <v>8.8999999999999996E-2</v>
      </c>
      <c r="M410" s="75">
        <f t="shared" si="30"/>
        <v>8.8999999999999996E-2</v>
      </c>
      <c r="N410" s="75">
        <f t="shared" si="30"/>
        <v>8.8999999999999996E-2</v>
      </c>
      <c r="O410" s="75">
        <f t="shared" si="30"/>
        <v>8.8999999999999996E-2</v>
      </c>
      <c r="P410" s="75">
        <f t="shared" si="30"/>
        <v>8.8999999999999996E-2</v>
      </c>
      <c r="Q410" s="75">
        <f t="shared" si="30"/>
        <v>8.8999999999999996E-2</v>
      </c>
      <c r="R410" s="75">
        <f t="shared" si="30"/>
        <v>8.8999999999999996E-2</v>
      </c>
      <c r="S410" s="75">
        <f t="shared" si="30"/>
        <v>8.8999999999999996E-2</v>
      </c>
      <c r="T410" s="75">
        <f t="shared" si="30"/>
        <v>8.8999999999999996E-2</v>
      </c>
      <c r="U410" s="75">
        <f t="shared" si="30"/>
        <v>8.8999999999999996E-2</v>
      </c>
      <c r="V410" s="75">
        <f t="shared" si="30"/>
        <v>8.8999999999999996E-2</v>
      </c>
      <c r="W410" s="75">
        <f t="shared" si="30"/>
        <v>8.8999999999999996E-2</v>
      </c>
      <c r="X410" s="75">
        <f t="shared" si="30"/>
        <v>8.8999999999999996E-2</v>
      </c>
      <c r="Y410" s="75">
        <f t="shared" si="30"/>
        <v>8.8999999999999996E-2</v>
      </c>
      <c r="Z410" s="75">
        <f t="shared" si="30"/>
        <v>8.8999999999999996E-2</v>
      </c>
      <c r="AA410" s="75">
        <f t="shared" si="30"/>
        <v>8.8999999999999996E-2</v>
      </c>
      <c r="AB410" s="75">
        <f t="shared" si="30"/>
        <v>8.8999999999999996E-2</v>
      </c>
      <c r="AC410" s="75">
        <f t="shared" si="30"/>
        <v>8.8999999999999996E-2</v>
      </c>
      <c r="AD410" s="75">
        <f t="shared" si="30"/>
        <v>8.8999999999999996E-2</v>
      </c>
      <c r="AE410" s="75">
        <f t="shared" si="30"/>
        <v>8.8999999999999996E-2</v>
      </c>
      <c r="AF410" s="75">
        <f t="shared" si="30"/>
        <v>8.8999999999999996E-2</v>
      </c>
      <c r="AG410" s="75">
        <f t="shared" si="30"/>
        <v>8.8999999999999996E-2</v>
      </c>
      <c r="AH410" s="75">
        <f t="shared" ref="M410:AV417" si="31">$S$39</f>
        <v>8.8999999999999996E-2</v>
      </c>
      <c r="AI410" s="75">
        <f t="shared" si="31"/>
        <v>8.8999999999999996E-2</v>
      </c>
      <c r="AJ410" s="75">
        <f t="shared" si="31"/>
        <v>8.8999999999999996E-2</v>
      </c>
      <c r="AK410" s="75">
        <f t="shared" si="31"/>
        <v>8.8999999999999996E-2</v>
      </c>
      <c r="AL410" s="75">
        <f t="shared" si="31"/>
        <v>8.8999999999999996E-2</v>
      </c>
      <c r="AM410" s="75">
        <f t="shared" si="31"/>
        <v>8.8999999999999996E-2</v>
      </c>
      <c r="AN410" s="75">
        <f t="shared" si="31"/>
        <v>8.8999999999999996E-2</v>
      </c>
      <c r="AO410" s="75">
        <f t="shared" si="31"/>
        <v>8.8999999999999996E-2</v>
      </c>
      <c r="AP410" s="75">
        <f t="shared" si="31"/>
        <v>8.8999999999999996E-2</v>
      </c>
      <c r="AQ410" s="75">
        <f t="shared" si="31"/>
        <v>8.8999999999999996E-2</v>
      </c>
      <c r="AR410" s="75">
        <f t="shared" si="31"/>
        <v>8.8999999999999996E-2</v>
      </c>
      <c r="AS410" s="75">
        <f t="shared" si="31"/>
        <v>8.8999999999999996E-2</v>
      </c>
      <c r="AT410" s="75">
        <f t="shared" si="31"/>
        <v>8.8999999999999996E-2</v>
      </c>
      <c r="AU410" s="75">
        <f t="shared" si="31"/>
        <v>8.8999999999999996E-2</v>
      </c>
      <c r="AV410" s="627">
        <f t="shared" si="31"/>
        <v>8.8999999999999996E-2</v>
      </c>
    </row>
    <row r="411" spans="7:48" ht="14.1" customHeight="1" thickTop="1">
      <c r="G411" s="19"/>
      <c r="H411" s="739"/>
      <c r="J411" s="736"/>
      <c r="K411" s="62" t="s">
        <v>103</v>
      </c>
      <c r="L411" s="76">
        <f t="shared" si="27"/>
        <v>8.8999999999999996E-2</v>
      </c>
      <c r="M411" s="76">
        <f t="shared" si="31"/>
        <v>8.8999999999999996E-2</v>
      </c>
      <c r="N411" s="76">
        <f t="shared" si="31"/>
        <v>8.8999999999999996E-2</v>
      </c>
      <c r="O411" s="76">
        <f t="shared" si="31"/>
        <v>8.8999999999999996E-2</v>
      </c>
      <c r="P411" s="76">
        <f t="shared" si="31"/>
        <v>8.8999999999999996E-2</v>
      </c>
      <c r="Q411" s="76">
        <f t="shared" si="31"/>
        <v>8.8999999999999996E-2</v>
      </c>
      <c r="R411" s="76">
        <f t="shared" si="31"/>
        <v>8.8999999999999996E-2</v>
      </c>
      <c r="S411" s="76">
        <f t="shared" si="31"/>
        <v>8.8999999999999996E-2</v>
      </c>
      <c r="T411" s="76">
        <f t="shared" si="31"/>
        <v>8.8999999999999996E-2</v>
      </c>
      <c r="U411" s="76">
        <f t="shared" si="31"/>
        <v>8.8999999999999996E-2</v>
      </c>
      <c r="V411" s="76">
        <f t="shared" si="31"/>
        <v>8.8999999999999996E-2</v>
      </c>
      <c r="W411" s="76">
        <f t="shared" si="31"/>
        <v>8.8999999999999996E-2</v>
      </c>
      <c r="X411" s="76">
        <f t="shared" si="31"/>
        <v>8.8999999999999996E-2</v>
      </c>
      <c r="Y411" s="76">
        <f t="shared" si="31"/>
        <v>8.8999999999999996E-2</v>
      </c>
      <c r="Z411" s="76">
        <f t="shared" si="31"/>
        <v>8.8999999999999996E-2</v>
      </c>
      <c r="AA411" s="76">
        <f t="shared" si="31"/>
        <v>8.8999999999999996E-2</v>
      </c>
      <c r="AB411" s="76">
        <f t="shared" si="31"/>
        <v>8.8999999999999996E-2</v>
      </c>
      <c r="AC411" s="76">
        <f t="shared" si="31"/>
        <v>8.8999999999999996E-2</v>
      </c>
      <c r="AD411" s="76">
        <f t="shared" si="31"/>
        <v>8.8999999999999996E-2</v>
      </c>
      <c r="AE411" s="76">
        <f t="shared" si="31"/>
        <v>8.8999999999999996E-2</v>
      </c>
      <c r="AF411" s="76">
        <f t="shared" si="31"/>
        <v>8.8999999999999996E-2</v>
      </c>
      <c r="AG411" s="76">
        <f t="shared" si="31"/>
        <v>8.8999999999999996E-2</v>
      </c>
      <c r="AH411" s="76">
        <f t="shared" si="31"/>
        <v>8.8999999999999996E-2</v>
      </c>
      <c r="AI411" s="76">
        <f t="shared" si="31"/>
        <v>8.8999999999999996E-2</v>
      </c>
      <c r="AJ411" s="76">
        <f t="shared" si="31"/>
        <v>8.8999999999999996E-2</v>
      </c>
      <c r="AK411" s="76">
        <f t="shared" si="31"/>
        <v>8.8999999999999996E-2</v>
      </c>
      <c r="AL411" s="76">
        <f t="shared" si="31"/>
        <v>8.8999999999999996E-2</v>
      </c>
      <c r="AM411" s="76">
        <f t="shared" si="31"/>
        <v>8.8999999999999996E-2</v>
      </c>
      <c r="AN411" s="76">
        <f t="shared" si="31"/>
        <v>8.8999999999999996E-2</v>
      </c>
      <c r="AO411" s="76">
        <f t="shared" si="31"/>
        <v>8.8999999999999996E-2</v>
      </c>
      <c r="AP411" s="76">
        <f t="shared" si="31"/>
        <v>8.8999999999999996E-2</v>
      </c>
      <c r="AQ411" s="76">
        <f t="shared" si="31"/>
        <v>8.8999999999999996E-2</v>
      </c>
      <c r="AR411" s="76">
        <f t="shared" si="31"/>
        <v>8.8999999999999996E-2</v>
      </c>
      <c r="AS411" s="76">
        <f t="shared" si="31"/>
        <v>8.8999999999999996E-2</v>
      </c>
      <c r="AT411" s="76">
        <f t="shared" si="31"/>
        <v>8.8999999999999996E-2</v>
      </c>
      <c r="AU411" s="76">
        <f t="shared" si="31"/>
        <v>8.8999999999999996E-2</v>
      </c>
      <c r="AV411" s="628">
        <f t="shared" si="31"/>
        <v>8.8999999999999996E-2</v>
      </c>
    </row>
    <row r="412" spans="7:48" ht="14.1" customHeight="1">
      <c r="G412" s="19"/>
      <c r="H412" s="739"/>
      <c r="J412" s="736"/>
      <c r="K412" s="3" t="s">
        <v>104</v>
      </c>
      <c r="L412" s="57">
        <f t="shared" si="27"/>
        <v>8.8999999999999996E-2</v>
      </c>
      <c r="M412" s="57">
        <f t="shared" si="31"/>
        <v>8.8999999999999996E-2</v>
      </c>
      <c r="N412" s="57">
        <f t="shared" si="31"/>
        <v>8.8999999999999996E-2</v>
      </c>
      <c r="O412" s="57">
        <f t="shared" si="31"/>
        <v>8.8999999999999996E-2</v>
      </c>
      <c r="P412" s="57">
        <f t="shared" si="31"/>
        <v>8.8999999999999996E-2</v>
      </c>
      <c r="Q412" s="57">
        <f t="shared" si="31"/>
        <v>8.8999999999999996E-2</v>
      </c>
      <c r="R412" s="57">
        <f t="shared" si="31"/>
        <v>8.8999999999999996E-2</v>
      </c>
      <c r="S412" s="57">
        <f t="shared" si="31"/>
        <v>8.8999999999999996E-2</v>
      </c>
      <c r="T412" s="57">
        <f t="shared" si="31"/>
        <v>8.8999999999999996E-2</v>
      </c>
      <c r="U412" s="57">
        <f t="shared" si="31"/>
        <v>8.8999999999999996E-2</v>
      </c>
      <c r="V412" s="57">
        <f t="shared" si="31"/>
        <v>8.8999999999999996E-2</v>
      </c>
      <c r="W412" s="57">
        <f t="shared" si="31"/>
        <v>8.8999999999999996E-2</v>
      </c>
      <c r="X412" s="57">
        <f t="shared" si="31"/>
        <v>8.8999999999999996E-2</v>
      </c>
      <c r="Y412" s="57">
        <f t="shared" si="31"/>
        <v>8.8999999999999996E-2</v>
      </c>
      <c r="Z412" s="57">
        <f t="shared" si="31"/>
        <v>8.8999999999999996E-2</v>
      </c>
      <c r="AA412" s="57">
        <f t="shared" si="31"/>
        <v>8.8999999999999996E-2</v>
      </c>
      <c r="AB412" s="57">
        <f t="shared" si="31"/>
        <v>8.8999999999999996E-2</v>
      </c>
      <c r="AC412" s="57">
        <f t="shared" si="31"/>
        <v>8.8999999999999996E-2</v>
      </c>
      <c r="AD412" s="57">
        <f t="shared" si="31"/>
        <v>8.8999999999999996E-2</v>
      </c>
      <c r="AE412" s="57">
        <f t="shared" si="31"/>
        <v>8.8999999999999996E-2</v>
      </c>
      <c r="AF412" s="57">
        <f t="shared" si="31"/>
        <v>8.8999999999999996E-2</v>
      </c>
      <c r="AG412" s="57">
        <f t="shared" si="31"/>
        <v>8.8999999999999996E-2</v>
      </c>
      <c r="AH412" s="57">
        <f t="shared" si="31"/>
        <v>8.8999999999999996E-2</v>
      </c>
      <c r="AI412" s="57">
        <f t="shared" si="31"/>
        <v>8.8999999999999996E-2</v>
      </c>
      <c r="AJ412" s="57">
        <f t="shared" si="31"/>
        <v>8.8999999999999996E-2</v>
      </c>
      <c r="AK412" s="57">
        <f t="shared" si="31"/>
        <v>8.8999999999999996E-2</v>
      </c>
      <c r="AL412" s="57">
        <f t="shared" si="31"/>
        <v>8.8999999999999996E-2</v>
      </c>
      <c r="AM412" s="57">
        <f t="shared" si="31"/>
        <v>8.8999999999999996E-2</v>
      </c>
      <c r="AN412" s="57">
        <f t="shared" si="31"/>
        <v>8.8999999999999996E-2</v>
      </c>
      <c r="AO412" s="57">
        <f t="shared" si="31"/>
        <v>8.8999999999999996E-2</v>
      </c>
      <c r="AP412" s="57">
        <f t="shared" si="31"/>
        <v>8.8999999999999996E-2</v>
      </c>
      <c r="AQ412" s="57">
        <f t="shared" si="31"/>
        <v>8.8999999999999996E-2</v>
      </c>
      <c r="AR412" s="57">
        <f t="shared" si="31"/>
        <v>8.8999999999999996E-2</v>
      </c>
      <c r="AS412" s="57">
        <f t="shared" si="31"/>
        <v>8.8999999999999996E-2</v>
      </c>
      <c r="AT412" s="57">
        <f t="shared" si="31"/>
        <v>8.8999999999999996E-2</v>
      </c>
      <c r="AU412" s="57">
        <f t="shared" si="31"/>
        <v>8.8999999999999996E-2</v>
      </c>
      <c r="AV412" s="626">
        <f t="shared" si="31"/>
        <v>8.8999999999999996E-2</v>
      </c>
    </row>
    <row r="413" spans="7:48" ht="14.1" customHeight="1" thickBot="1">
      <c r="G413" s="19"/>
      <c r="H413" s="739"/>
      <c r="J413" s="736"/>
      <c r="K413" s="63" t="s">
        <v>105</v>
      </c>
      <c r="L413" s="75">
        <f t="shared" si="27"/>
        <v>8.8999999999999996E-2</v>
      </c>
      <c r="M413" s="75">
        <f t="shared" si="31"/>
        <v>8.8999999999999996E-2</v>
      </c>
      <c r="N413" s="75">
        <f t="shared" si="31"/>
        <v>8.8999999999999996E-2</v>
      </c>
      <c r="O413" s="75">
        <f t="shared" si="31"/>
        <v>8.8999999999999996E-2</v>
      </c>
      <c r="P413" s="75">
        <f t="shared" si="31"/>
        <v>8.8999999999999996E-2</v>
      </c>
      <c r="Q413" s="75">
        <f t="shared" si="31"/>
        <v>8.8999999999999996E-2</v>
      </c>
      <c r="R413" s="75">
        <f t="shared" si="31"/>
        <v>8.8999999999999996E-2</v>
      </c>
      <c r="S413" s="75">
        <f t="shared" si="31"/>
        <v>8.8999999999999996E-2</v>
      </c>
      <c r="T413" s="75">
        <f t="shared" si="31"/>
        <v>8.8999999999999996E-2</v>
      </c>
      <c r="U413" s="75">
        <f t="shared" si="31"/>
        <v>8.8999999999999996E-2</v>
      </c>
      <c r="V413" s="75">
        <f t="shared" si="31"/>
        <v>8.8999999999999996E-2</v>
      </c>
      <c r="W413" s="75">
        <f t="shared" si="31"/>
        <v>8.8999999999999996E-2</v>
      </c>
      <c r="X413" s="75">
        <f t="shared" si="31"/>
        <v>8.8999999999999996E-2</v>
      </c>
      <c r="Y413" s="75">
        <f t="shared" si="31"/>
        <v>8.8999999999999996E-2</v>
      </c>
      <c r="Z413" s="75">
        <f t="shared" si="31"/>
        <v>8.8999999999999996E-2</v>
      </c>
      <c r="AA413" s="75">
        <f t="shared" si="31"/>
        <v>8.8999999999999996E-2</v>
      </c>
      <c r="AB413" s="75">
        <f t="shared" si="31"/>
        <v>8.8999999999999996E-2</v>
      </c>
      <c r="AC413" s="75">
        <f t="shared" si="31"/>
        <v>8.8999999999999996E-2</v>
      </c>
      <c r="AD413" s="75">
        <f t="shared" si="31"/>
        <v>8.8999999999999996E-2</v>
      </c>
      <c r="AE413" s="75">
        <f t="shared" si="31"/>
        <v>8.8999999999999996E-2</v>
      </c>
      <c r="AF413" s="75">
        <f t="shared" si="31"/>
        <v>8.8999999999999996E-2</v>
      </c>
      <c r="AG413" s="75">
        <f t="shared" si="31"/>
        <v>8.8999999999999996E-2</v>
      </c>
      <c r="AH413" s="75">
        <f t="shared" si="31"/>
        <v>8.8999999999999996E-2</v>
      </c>
      <c r="AI413" s="75">
        <f t="shared" si="31"/>
        <v>8.8999999999999996E-2</v>
      </c>
      <c r="AJ413" s="75">
        <f t="shared" si="31"/>
        <v>8.8999999999999996E-2</v>
      </c>
      <c r="AK413" s="75">
        <f t="shared" si="31"/>
        <v>8.8999999999999996E-2</v>
      </c>
      <c r="AL413" s="75">
        <f t="shared" si="31"/>
        <v>8.8999999999999996E-2</v>
      </c>
      <c r="AM413" s="75">
        <f t="shared" si="31"/>
        <v>8.8999999999999996E-2</v>
      </c>
      <c r="AN413" s="75">
        <f t="shared" si="31"/>
        <v>8.8999999999999996E-2</v>
      </c>
      <c r="AO413" s="75">
        <f t="shared" si="31"/>
        <v>8.8999999999999996E-2</v>
      </c>
      <c r="AP413" s="75">
        <f t="shared" si="31"/>
        <v>8.8999999999999996E-2</v>
      </c>
      <c r="AQ413" s="75">
        <f t="shared" si="31"/>
        <v>8.8999999999999996E-2</v>
      </c>
      <c r="AR413" s="75">
        <f t="shared" si="31"/>
        <v>8.8999999999999996E-2</v>
      </c>
      <c r="AS413" s="75">
        <f t="shared" si="31"/>
        <v>8.8999999999999996E-2</v>
      </c>
      <c r="AT413" s="75">
        <f t="shared" si="31"/>
        <v>8.8999999999999996E-2</v>
      </c>
      <c r="AU413" s="75">
        <f t="shared" si="31"/>
        <v>8.8999999999999996E-2</v>
      </c>
      <c r="AV413" s="627">
        <f t="shared" si="31"/>
        <v>8.8999999999999996E-2</v>
      </c>
    </row>
    <row r="414" spans="7:48" ht="14.1" customHeight="1" thickTop="1">
      <c r="G414" s="19"/>
      <c r="H414" s="739"/>
      <c r="J414" s="736"/>
      <c r="K414" s="62" t="s">
        <v>106</v>
      </c>
      <c r="L414" s="76">
        <f t="shared" si="27"/>
        <v>8.8999999999999996E-2</v>
      </c>
      <c r="M414" s="76">
        <f t="shared" si="31"/>
        <v>8.8999999999999996E-2</v>
      </c>
      <c r="N414" s="76">
        <f t="shared" si="31"/>
        <v>8.8999999999999996E-2</v>
      </c>
      <c r="O414" s="76">
        <f t="shared" si="31"/>
        <v>8.8999999999999996E-2</v>
      </c>
      <c r="P414" s="76">
        <f t="shared" si="31"/>
        <v>8.8999999999999996E-2</v>
      </c>
      <c r="Q414" s="76">
        <f t="shared" si="31"/>
        <v>8.8999999999999996E-2</v>
      </c>
      <c r="R414" s="76">
        <f t="shared" si="31"/>
        <v>8.8999999999999996E-2</v>
      </c>
      <c r="S414" s="76">
        <f t="shared" si="31"/>
        <v>8.8999999999999996E-2</v>
      </c>
      <c r="T414" s="76">
        <f t="shared" si="31"/>
        <v>8.8999999999999996E-2</v>
      </c>
      <c r="U414" s="76">
        <f t="shared" si="31"/>
        <v>8.8999999999999996E-2</v>
      </c>
      <c r="V414" s="76">
        <f t="shared" si="31"/>
        <v>8.8999999999999996E-2</v>
      </c>
      <c r="W414" s="76">
        <f t="shared" si="31"/>
        <v>8.8999999999999996E-2</v>
      </c>
      <c r="X414" s="76">
        <f t="shared" si="31"/>
        <v>8.8999999999999996E-2</v>
      </c>
      <c r="Y414" s="76">
        <f t="shared" si="31"/>
        <v>8.8999999999999996E-2</v>
      </c>
      <c r="Z414" s="76">
        <f t="shared" si="31"/>
        <v>8.8999999999999996E-2</v>
      </c>
      <c r="AA414" s="76">
        <f t="shared" si="31"/>
        <v>8.8999999999999996E-2</v>
      </c>
      <c r="AB414" s="76">
        <f t="shared" si="31"/>
        <v>8.8999999999999996E-2</v>
      </c>
      <c r="AC414" s="76">
        <f t="shared" si="31"/>
        <v>8.8999999999999996E-2</v>
      </c>
      <c r="AD414" s="76">
        <f t="shared" si="31"/>
        <v>8.8999999999999996E-2</v>
      </c>
      <c r="AE414" s="76">
        <f t="shared" si="31"/>
        <v>8.8999999999999996E-2</v>
      </c>
      <c r="AF414" s="76">
        <f t="shared" si="31"/>
        <v>8.8999999999999996E-2</v>
      </c>
      <c r="AG414" s="76">
        <f t="shared" si="31"/>
        <v>8.8999999999999996E-2</v>
      </c>
      <c r="AH414" s="76">
        <f t="shared" si="31"/>
        <v>8.8999999999999996E-2</v>
      </c>
      <c r="AI414" s="76">
        <f t="shared" si="31"/>
        <v>8.8999999999999996E-2</v>
      </c>
      <c r="AJ414" s="76">
        <f t="shared" si="31"/>
        <v>8.8999999999999996E-2</v>
      </c>
      <c r="AK414" s="76">
        <f t="shared" si="31"/>
        <v>8.8999999999999996E-2</v>
      </c>
      <c r="AL414" s="76">
        <f t="shared" si="31"/>
        <v>8.8999999999999996E-2</v>
      </c>
      <c r="AM414" s="76">
        <f t="shared" si="31"/>
        <v>8.8999999999999996E-2</v>
      </c>
      <c r="AN414" s="76">
        <f t="shared" si="31"/>
        <v>8.8999999999999996E-2</v>
      </c>
      <c r="AO414" s="76">
        <f t="shared" si="31"/>
        <v>8.8999999999999996E-2</v>
      </c>
      <c r="AP414" s="76">
        <f t="shared" si="31"/>
        <v>8.8999999999999996E-2</v>
      </c>
      <c r="AQ414" s="76">
        <f t="shared" si="31"/>
        <v>8.8999999999999996E-2</v>
      </c>
      <c r="AR414" s="76">
        <f t="shared" si="31"/>
        <v>8.8999999999999996E-2</v>
      </c>
      <c r="AS414" s="76">
        <f t="shared" si="31"/>
        <v>8.8999999999999996E-2</v>
      </c>
      <c r="AT414" s="76">
        <f t="shared" si="31"/>
        <v>8.8999999999999996E-2</v>
      </c>
      <c r="AU414" s="76">
        <f t="shared" si="31"/>
        <v>8.8999999999999996E-2</v>
      </c>
      <c r="AV414" s="628">
        <f t="shared" si="31"/>
        <v>8.8999999999999996E-2</v>
      </c>
    </row>
    <row r="415" spans="7:48" ht="14.1" customHeight="1">
      <c r="G415" s="19"/>
      <c r="H415" s="739"/>
      <c r="J415" s="736"/>
      <c r="K415" s="3" t="s">
        <v>107</v>
      </c>
      <c r="L415" s="57">
        <f t="shared" si="27"/>
        <v>8.8999999999999996E-2</v>
      </c>
      <c r="M415" s="57">
        <f t="shared" si="31"/>
        <v>8.8999999999999996E-2</v>
      </c>
      <c r="N415" s="57">
        <f t="shared" si="31"/>
        <v>8.8999999999999996E-2</v>
      </c>
      <c r="O415" s="57">
        <f t="shared" si="31"/>
        <v>8.8999999999999996E-2</v>
      </c>
      <c r="P415" s="57">
        <f t="shared" si="31"/>
        <v>8.8999999999999996E-2</v>
      </c>
      <c r="Q415" s="57">
        <f t="shared" si="31"/>
        <v>8.8999999999999996E-2</v>
      </c>
      <c r="R415" s="57">
        <f t="shared" si="31"/>
        <v>8.8999999999999996E-2</v>
      </c>
      <c r="S415" s="57">
        <f t="shared" si="31"/>
        <v>8.8999999999999996E-2</v>
      </c>
      <c r="T415" s="57">
        <f t="shared" si="31"/>
        <v>8.8999999999999996E-2</v>
      </c>
      <c r="U415" s="57">
        <f t="shared" si="31"/>
        <v>8.8999999999999996E-2</v>
      </c>
      <c r="V415" s="57">
        <f t="shared" si="31"/>
        <v>8.8999999999999996E-2</v>
      </c>
      <c r="W415" s="57">
        <f t="shared" si="31"/>
        <v>8.8999999999999996E-2</v>
      </c>
      <c r="X415" s="57">
        <f t="shared" si="31"/>
        <v>8.8999999999999996E-2</v>
      </c>
      <c r="Y415" s="57">
        <f t="shared" si="31"/>
        <v>8.8999999999999996E-2</v>
      </c>
      <c r="Z415" s="57">
        <f t="shared" si="31"/>
        <v>8.8999999999999996E-2</v>
      </c>
      <c r="AA415" s="57">
        <f t="shared" si="31"/>
        <v>8.8999999999999996E-2</v>
      </c>
      <c r="AB415" s="57">
        <f t="shared" si="31"/>
        <v>8.8999999999999996E-2</v>
      </c>
      <c r="AC415" s="57">
        <f t="shared" si="31"/>
        <v>8.8999999999999996E-2</v>
      </c>
      <c r="AD415" s="57">
        <f t="shared" si="31"/>
        <v>8.8999999999999996E-2</v>
      </c>
      <c r="AE415" s="57">
        <f t="shared" si="31"/>
        <v>8.8999999999999996E-2</v>
      </c>
      <c r="AF415" s="57">
        <f t="shared" si="31"/>
        <v>8.8999999999999996E-2</v>
      </c>
      <c r="AG415" s="57">
        <f t="shared" si="31"/>
        <v>8.8999999999999996E-2</v>
      </c>
      <c r="AH415" s="57">
        <f t="shared" si="31"/>
        <v>8.8999999999999996E-2</v>
      </c>
      <c r="AI415" s="57">
        <f t="shared" si="31"/>
        <v>8.8999999999999996E-2</v>
      </c>
      <c r="AJ415" s="57">
        <f t="shared" si="31"/>
        <v>8.8999999999999996E-2</v>
      </c>
      <c r="AK415" s="57">
        <f t="shared" si="31"/>
        <v>8.8999999999999996E-2</v>
      </c>
      <c r="AL415" s="57">
        <f t="shared" si="31"/>
        <v>8.8999999999999996E-2</v>
      </c>
      <c r="AM415" s="57">
        <f t="shared" si="31"/>
        <v>8.8999999999999996E-2</v>
      </c>
      <c r="AN415" s="57">
        <f t="shared" si="31"/>
        <v>8.8999999999999996E-2</v>
      </c>
      <c r="AO415" s="57">
        <f t="shared" si="31"/>
        <v>8.8999999999999996E-2</v>
      </c>
      <c r="AP415" s="57">
        <f t="shared" si="31"/>
        <v>8.8999999999999996E-2</v>
      </c>
      <c r="AQ415" s="57">
        <f t="shared" si="31"/>
        <v>8.8999999999999996E-2</v>
      </c>
      <c r="AR415" s="57">
        <f t="shared" si="31"/>
        <v>8.8999999999999996E-2</v>
      </c>
      <c r="AS415" s="57">
        <f t="shared" si="31"/>
        <v>8.8999999999999996E-2</v>
      </c>
      <c r="AT415" s="57">
        <f t="shared" si="31"/>
        <v>8.8999999999999996E-2</v>
      </c>
      <c r="AU415" s="57">
        <f t="shared" si="31"/>
        <v>8.8999999999999996E-2</v>
      </c>
      <c r="AV415" s="626">
        <f t="shared" si="31"/>
        <v>8.8999999999999996E-2</v>
      </c>
    </row>
    <row r="416" spans="7:48" ht="14.1" customHeight="1" thickBot="1">
      <c r="G416" s="19"/>
      <c r="H416" s="739"/>
      <c r="J416" s="736"/>
      <c r="K416" s="63" t="s">
        <v>108</v>
      </c>
      <c r="L416" s="75">
        <f t="shared" si="27"/>
        <v>8.8999999999999996E-2</v>
      </c>
      <c r="M416" s="75">
        <f t="shared" si="31"/>
        <v>8.8999999999999996E-2</v>
      </c>
      <c r="N416" s="75">
        <f t="shared" si="31"/>
        <v>8.8999999999999996E-2</v>
      </c>
      <c r="O416" s="75">
        <f t="shared" si="31"/>
        <v>8.8999999999999996E-2</v>
      </c>
      <c r="P416" s="75">
        <f t="shared" si="31"/>
        <v>8.8999999999999996E-2</v>
      </c>
      <c r="Q416" s="75">
        <f t="shared" si="31"/>
        <v>8.8999999999999996E-2</v>
      </c>
      <c r="R416" s="75">
        <f t="shared" si="31"/>
        <v>8.8999999999999996E-2</v>
      </c>
      <c r="S416" s="75">
        <f t="shared" si="31"/>
        <v>8.8999999999999996E-2</v>
      </c>
      <c r="T416" s="75">
        <f t="shared" si="31"/>
        <v>8.8999999999999996E-2</v>
      </c>
      <c r="U416" s="75">
        <f t="shared" si="31"/>
        <v>8.8999999999999996E-2</v>
      </c>
      <c r="V416" s="75">
        <f t="shared" si="31"/>
        <v>8.8999999999999996E-2</v>
      </c>
      <c r="W416" s="75">
        <f t="shared" si="31"/>
        <v>8.8999999999999996E-2</v>
      </c>
      <c r="X416" s="75">
        <f t="shared" si="31"/>
        <v>8.8999999999999996E-2</v>
      </c>
      <c r="Y416" s="75">
        <f t="shared" si="31"/>
        <v>8.8999999999999996E-2</v>
      </c>
      <c r="Z416" s="75">
        <f t="shared" si="31"/>
        <v>8.8999999999999996E-2</v>
      </c>
      <c r="AA416" s="75">
        <f t="shared" si="31"/>
        <v>8.8999999999999996E-2</v>
      </c>
      <c r="AB416" s="75">
        <f t="shared" si="31"/>
        <v>8.8999999999999996E-2</v>
      </c>
      <c r="AC416" s="75">
        <f t="shared" si="31"/>
        <v>8.8999999999999996E-2</v>
      </c>
      <c r="AD416" s="75">
        <f t="shared" si="31"/>
        <v>8.8999999999999996E-2</v>
      </c>
      <c r="AE416" s="75">
        <f t="shared" si="31"/>
        <v>8.8999999999999996E-2</v>
      </c>
      <c r="AF416" s="75">
        <f t="shared" si="31"/>
        <v>8.8999999999999996E-2</v>
      </c>
      <c r="AG416" s="75">
        <f t="shared" si="31"/>
        <v>8.8999999999999996E-2</v>
      </c>
      <c r="AH416" s="75">
        <f t="shared" si="31"/>
        <v>8.8999999999999996E-2</v>
      </c>
      <c r="AI416" s="75">
        <f t="shared" si="31"/>
        <v>8.8999999999999996E-2</v>
      </c>
      <c r="AJ416" s="75">
        <f t="shared" si="31"/>
        <v>8.8999999999999996E-2</v>
      </c>
      <c r="AK416" s="75">
        <f t="shared" si="31"/>
        <v>8.8999999999999996E-2</v>
      </c>
      <c r="AL416" s="75">
        <f t="shared" si="31"/>
        <v>8.8999999999999996E-2</v>
      </c>
      <c r="AM416" s="75">
        <f t="shared" si="31"/>
        <v>8.8999999999999996E-2</v>
      </c>
      <c r="AN416" s="75">
        <f t="shared" si="31"/>
        <v>8.8999999999999996E-2</v>
      </c>
      <c r="AO416" s="75">
        <f t="shared" si="31"/>
        <v>8.8999999999999996E-2</v>
      </c>
      <c r="AP416" s="75">
        <f t="shared" si="31"/>
        <v>8.8999999999999996E-2</v>
      </c>
      <c r="AQ416" s="75">
        <f t="shared" si="31"/>
        <v>8.8999999999999996E-2</v>
      </c>
      <c r="AR416" s="75">
        <f t="shared" si="31"/>
        <v>8.8999999999999996E-2</v>
      </c>
      <c r="AS416" s="75">
        <f t="shared" si="31"/>
        <v>8.8999999999999996E-2</v>
      </c>
      <c r="AT416" s="75">
        <f t="shared" si="31"/>
        <v>8.8999999999999996E-2</v>
      </c>
      <c r="AU416" s="75">
        <f t="shared" si="31"/>
        <v>8.8999999999999996E-2</v>
      </c>
      <c r="AV416" s="627">
        <f t="shared" si="31"/>
        <v>8.8999999999999996E-2</v>
      </c>
    </row>
    <row r="417" spans="7:48" ht="14.1" customHeight="1" thickTop="1">
      <c r="G417" s="19"/>
      <c r="H417" s="739"/>
      <c r="J417" s="736"/>
      <c r="K417" s="62" t="s">
        <v>109</v>
      </c>
      <c r="L417" s="76">
        <f t="shared" si="27"/>
        <v>8.8999999999999996E-2</v>
      </c>
      <c r="M417" s="76">
        <f t="shared" si="31"/>
        <v>8.8999999999999996E-2</v>
      </c>
      <c r="N417" s="76">
        <f t="shared" si="31"/>
        <v>8.8999999999999996E-2</v>
      </c>
      <c r="O417" s="76">
        <f t="shared" si="31"/>
        <v>8.8999999999999996E-2</v>
      </c>
      <c r="P417" s="76">
        <f t="shared" si="31"/>
        <v>8.8999999999999996E-2</v>
      </c>
      <c r="Q417" s="76">
        <f t="shared" si="31"/>
        <v>8.8999999999999996E-2</v>
      </c>
      <c r="R417" s="76">
        <f t="shared" si="31"/>
        <v>8.8999999999999996E-2</v>
      </c>
      <c r="S417" s="76">
        <f t="shared" si="31"/>
        <v>8.8999999999999996E-2</v>
      </c>
      <c r="T417" s="76">
        <f t="shared" si="31"/>
        <v>8.8999999999999996E-2</v>
      </c>
      <c r="U417" s="76">
        <f t="shared" si="31"/>
        <v>8.8999999999999996E-2</v>
      </c>
      <c r="V417" s="76">
        <f t="shared" si="31"/>
        <v>8.8999999999999996E-2</v>
      </c>
      <c r="W417" s="76">
        <f t="shared" si="31"/>
        <v>8.8999999999999996E-2</v>
      </c>
      <c r="X417" s="76">
        <f t="shared" si="31"/>
        <v>8.8999999999999996E-2</v>
      </c>
      <c r="Y417" s="76">
        <f t="shared" si="31"/>
        <v>8.8999999999999996E-2</v>
      </c>
      <c r="Z417" s="76">
        <f t="shared" si="31"/>
        <v>8.8999999999999996E-2</v>
      </c>
      <c r="AA417" s="76">
        <f t="shared" si="31"/>
        <v>8.8999999999999996E-2</v>
      </c>
      <c r="AB417" s="76">
        <f t="shared" si="31"/>
        <v>8.8999999999999996E-2</v>
      </c>
      <c r="AC417" s="76">
        <f t="shared" si="31"/>
        <v>8.8999999999999996E-2</v>
      </c>
      <c r="AD417" s="76">
        <f t="shared" si="31"/>
        <v>8.8999999999999996E-2</v>
      </c>
      <c r="AE417" s="76">
        <f t="shared" si="31"/>
        <v>8.8999999999999996E-2</v>
      </c>
      <c r="AF417" s="76">
        <f t="shared" si="31"/>
        <v>8.8999999999999996E-2</v>
      </c>
      <c r="AG417" s="76">
        <f t="shared" si="31"/>
        <v>8.8999999999999996E-2</v>
      </c>
      <c r="AH417" s="76">
        <f t="shared" si="31"/>
        <v>8.8999999999999996E-2</v>
      </c>
      <c r="AI417" s="76">
        <f t="shared" si="31"/>
        <v>8.8999999999999996E-2</v>
      </c>
      <c r="AJ417" s="76">
        <f t="shared" si="31"/>
        <v>8.8999999999999996E-2</v>
      </c>
      <c r="AK417" s="76">
        <f t="shared" ref="M417:AV424" si="32">$S$39</f>
        <v>8.8999999999999996E-2</v>
      </c>
      <c r="AL417" s="76">
        <f t="shared" si="32"/>
        <v>8.8999999999999996E-2</v>
      </c>
      <c r="AM417" s="76">
        <f t="shared" si="32"/>
        <v>8.8999999999999996E-2</v>
      </c>
      <c r="AN417" s="76">
        <f t="shared" si="32"/>
        <v>8.8999999999999996E-2</v>
      </c>
      <c r="AO417" s="76">
        <f t="shared" si="32"/>
        <v>8.8999999999999996E-2</v>
      </c>
      <c r="AP417" s="76">
        <f t="shared" si="32"/>
        <v>8.8999999999999996E-2</v>
      </c>
      <c r="AQ417" s="76">
        <f t="shared" si="32"/>
        <v>8.8999999999999996E-2</v>
      </c>
      <c r="AR417" s="76">
        <f t="shared" si="32"/>
        <v>8.8999999999999996E-2</v>
      </c>
      <c r="AS417" s="76">
        <f t="shared" si="32"/>
        <v>8.8999999999999996E-2</v>
      </c>
      <c r="AT417" s="76">
        <f t="shared" si="32"/>
        <v>8.8999999999999996E-2</v>
      </c>
      <c r="AU417" s="76">
        <f t="shared" si="32"/>
        <v>8.8999999999999996E-2</v>
      </c>
      <c r="AV417" s="628">
        <f t="shared" si="32"/>
        <v>8.8999999999999996E-2</v>
      </c>
    </row>
    <row r="418" spans="7:48" ht="14.1" customHeight="1">
      <c r="G418" s="19"/>
      <c r="H418" s="739"/>
      <c r="J418" s="736"/>
      <c r="K418" s="3" t="s">
        <v>110</v>
      </c>
      <c r="L418" s="57">
        <f t="shared" si="27"/>
        <v>8.8999999999999996E-2</v>
      </c>
      <c r="M418" s="57">
        <f t="shared" si="32"/>
        <v>8.8999999999999996E-2</v>
      </c>
      <c r="N418" s="57">
        <f t="shared" si="32"/>
        <v>8.8999999999999996E-2</v>
      </c>
      <c r="O418" s="57">
        <f t="shared" si="32"/>
        <v>8.8999999999999996E-2</v>
      </c>
      <c r="P418" s="57">
        <f t="shared" si="32"/>
        <v>8.8999999999999996E-2</v>
      </c>
      <c r="Q418" s="57">
        <f t="shared" si="32"/>
        <v>8.8999999999999996E-2</v>
      </c>
      <c r="R418" s="57">
        <f t="shared" si="32"/>
        <v>8.8999999999999996E-2</v>
      </c>
      <c r="S418" s="57">
        <f t="shared" si="32"/>
        <v>8.8999999999999996E-2</v>
      </c>
      <c r="T418" s="57">
        <f t="shared" si="32"/>
        <v>8.8999999999999996E-2</v>
      </c>
      <c r="U418" s="57">
        <f t="shared" si="32"/>
        <v>8.8999999999999996E-2</v>
      </c>
      <c r="V418" s="57">
        <f t="shared" si="32"/>
        <v>8.8999999999999996E-2</v>
      </c>
      <c r="W418" s="57">
        <f t="shared" si="32"/>
        <v>8.8999999999999996E-2</v>
      </c>
      <c r="X418" s="57">
        <f t="shared" si="32"/>
        <v>8.8999999999999996E-2</v>
      </c>
      <c r="Y418" s="57">
        <f t="shared" si="32"/>
        <v>8.8999999999999996E-2</v>
      </c>
      <c r="Z418" s="57">
        <f t="shared" si="32"/>
        <v>8.8999999999999996E-2</v>
      </c>
      <c r="AA418" s="57">
        <f t="shared" si="32"/>
        <v>8.8999999999999996E-2</v>
      </c>
      <c r="AB418" s="57">
        <f t="shared" si="32"/>
        <v>8.8999999999999996E-2</v>
      </c>
      <c r="AC418" s="57">
        <f t="shared" si="32"/>
        <v>8.8999999999999996E-2</v>
      </c>
      <c r="AD418" s="57">
        <f t="shared" si="32"/>
        <v>8.8999999999999996E-2</v>
      </c>
      <c r="AE418" s="57">
        <f t="shared" si="32"/>
        <v>8.8999999999999996E-2</v>
      </c>
      <c r="AF418" s="57">
        <f t="shared" si="32"/>
        <v>8.8999999999999996E-2</v>
      </c>
      <c r="AG418" s="57">
        <f t="shared" si="32"/>
        <v>8.8999999999999996E-2</v>
      </c>
      <c r="AH418" s="57">
        <f t="shared" si="32"/>
        <v>8.8999999999999996E-2</v>
      </c>
      <c r="AI418" s="57">
        <f t="shared" si="32"/>
        <v>8.8999999999999996E-2</v>
      </c>
      <c r="AJ418" s="57">
        <f t="shared" si="32"/>
        <v>8.8999999999999996E-2</v>
      </c>
      <c r="AK418" s="57">
        <f t="shared" si="32"/>
        <v>8.8999999999999996E-2</v>
      </c>
      <c r="AL418" s="57">
        <f t="shared" si="32"/>
        <v>8.8999999999999996E-2</v>
      </c>
      <c r="AM418" s="57">
        <f t="shared" si="32"/>
        <v>8.8999999999999996E-2</v>
      </c>
      <c r="AN418" s="57">
        <f t="shared" si="32"/>
        <v>8.8999999999999996E-2</v>
      </c>
      <c r="AO418" s="57">
        <f t="shared" si="32"/>
        <v>8.8999999999999996E-2</v>
      </c>
      <c r="AP418" s="57">
        <f t="shared" si="32"/>
        <v>8.8999999999999996E-2</v>
      </c>
      <c r="AQ418" s="57">
        <f t="shared" si="32"/>
        <v>8.8999999999999996E-2</v>
      </c>
      <c r="AR418" s="57">
        <f t="shared" si="32"/>
        <v>8.8999999999999996E-2</v>
      </c>
      <c r="AS418" s="57">
        <f t="shared" si="32"/>
        <v>8.8999999999999996E-2</v>
      </c>
      <c r="AT418" s="57">
        <f t="shared" si="32"/>
        <v>8.8999999999999996E-2</v>
      </c>
      <c r="AU418" s="57">
        <f t="shared" si="32"/>
        <v>8.8999999999999996E-2</v>
      </c>
      <c r="AV418" s="626">
        <f t="shared" si="32"/>
        <v>8.8999999999999996E-2</v>
      </c>
    </row>
    <row r="419" spans="7:48" ht="14.1" customHeight="1" thickBot="1">
      <c r="G419" s="19"/>
      <c r="H419" s="739"/>
      <c r="J419" s="736"/>
      <c r="K419" s="63" t="s">
        <v>111</v>
      </c>
      <c r="L419" s="75">
        <f t="shared" si="27"/>
        <v>8.8999999999999996E-2</v>
      </c>
      <c r="M419" s="75">
        <f t="shared" si="32"/>
        <v>8.8999999999999996E-2</v>
      </c>
      <c r="N419" s="75">
        <f t="shared" si="32"/>
        <v>8.8999999999999996E-2</v>
      </c>
      <c r="O419" s="75">
        <f t="shared" si="32"/>
        <v>8.8999999999999996E-2</v>
      </c>
      <c r="P419" s="75">
        <f t="shared" si="32"/>
        <v>8.8999999999999996E-2</v>
      </c>
      <c r="Q419" s="75">
        <f t="shared" si="32"/>
        <v>8.8999999999999996E-2</v>
      </c>
      <c r="R419" s="75">
        <f t="shared" si="32"/>
        <v>8.8999999999999996E-2</v>
      </c>
      <c r="S419" s="75">
        <f t="shared" si="32"/>
        <v>8.8999999999999996E-2</v>
      </c>
      <c r="T419" s="75">
        <f t="shared" si="32"/>
        <v>8.8999999999999996E-2</v>
      </c>
      <c r="U419" s="75">
        <f t="shared" si="32"/>
        <v>8.8999999999999996E-2</v>
      </c>
      <c r="V419" s="75">
        <f t="shared" si="32"/>
        <v>8.8999999999999996E-2</v>
      </c>
      <c r="W419" s="75">
        <f t="shared" si="32"/>
        <v>8.8999999999999996E-2</v>
      </c>
      <c r="X419" s="75">
        <f t="shared" si="32"/>
        <v>8.8999999999999996E-2</v>
      </c>
      <c r="Y419" s="75">
        <f t="shared" si="32"/>
        <v>8.8999999999999996E-2</v>
      </c>
      <c r="Z419" s="75">
        <f t="shared" si="32"/>
        <v>8.8999999999999996E-2</v>
      </c>
      <c r="AA419" s="75">
        <f t="shared" si="32"/>
        <v>8.8999999999999996E-2</v>
      </c>
      <c r="AB419" s="75">
        <f t="shared" si="32"/>
        <v>8.8999999999999996E-2</v>
      </c>
      <c r="AC419" s="75">
        <f t="shared" si="32"/>
        <v>8.8999999999999996E-2</v>
      </c>
      <c r="AD419" s="75">
        <f t="shared" si="32"/>
        <v>8.8999999999999996E-2</v>
      </c>
      <c r="AE419" s="75">
        <f t="shared" si="32"/>
        <v>8.8999999999999996E-2</v>
      </c>
      <c r="AF419" s="75">
        <f t="shared" si="32"/>
        <v>8.8999999999999996E-2</v>
      </c>
      <c r="AG419" s="75">
        <f t="shared" si="32"/>
        <v>8.8999999999999996E-2</v>
      </c>
      <c r="AH419" s="75">
        <f t="shared" si="32"/>
        <v>8.8999999999999996E-2</v>
      </c>
      <c r="AI419" s="75">
        <f t="shared" si="32"/>
        <v>8.8999999999999996E-2</v>
      </c>
      <c r="AJ419" s="75">
        <f t="shared" si="32"/>
        <v>8.8999999999999996E-2</v>
      </c>
      <c r="AK419" s="75">
        <f t="shared" si="32"/>
        <v>8.8999999999999996E-2</v>
      </c>
      <c r="AL419" s="75">
        <f t="shared" si="32"/>
        <v>8.8999999999999996E-2</v>
      </c>
      <c r="AM419" s="75">
        <f t="shared" si="32"/>
        <v>8.8999999999999996E-2</v>
      </c>
      <c r="AN419" s="75">
        <f t="shared" si="32"/>
        <v>8.8999999999999996E-2</v>
      </c>
      <c r="AO419" s="75">
        <f t="shared" si="32"/>
        <v>8.8999999999999996E-2</v>
      </c>
      <c r="AP419" s="75">
        <f t="shared" si="32"/>
        <v>8.8999999999999996E-2</v>
      </c>
      <c r="AQ419" s="75">
        <f t="shared" si="32"/>
        <v>8.8999999999999996E-2</v>
      </c>
      <c r="AR419" s="75">
        <f t="shared" si="32"/>
        <v>8.8999999999999996E-2</v>
      </c>
      <c r="AS419" s="75">
        <f t="shared" si="32"/>
        <v>8.8999999999999996E-2</v>
      </c>
      <c r="AT419" s="75">
        <f t="shared" si="32"/>
        <v>8.8999999999999996E-2</v>
      </c>
      <c r="AU419" s="75">
        <f t="shared" si="32"/>
        <v>8.8999999999999996E-2</v>
      </c>
      <c r="AV419" s="627">
        <f t="shared" si="32"/>
        <v>8.8999999999999996E-2</v>
      </c>
    </row>
    <row r="420" spans="7:48" ht="14.1" customHeight="1" thickTop="1">
      <c r="G420" s="19"/>
      <c r="H420" s="739"/>
      <c r="J420" s="736"/>
      <c r="K420" s="62" t="s">
        <v>112</v>
      </c>
      <c r="L420" s="76">
        <f t="shared" si="27"/>
        <v>8.8999999999999996E-2</v>
      </c>
      <c r="M420" s="76">
        <f t="shared" si="32"/>
        <v>8.8999999999999996E-2</v>
      </c>
      <c r="N420" s="76">
        <f t="shared" si="32"/>
        <v>8.8999999999999996E-2</v>
      </c>
      <c r="O420" s="76">
        <f t="shared" si="32"/>
        <v>8.8999999999999996E-2</v>
      </c>
      <c r="P420" s="76">
        <f t="shared" si="32"/>
        <v>8.8999999999999996E-2</v>
      </c>
      <c r="Q420" s="76">
        <f t="shared" si="32"/>
        <v>8.8999999999999996E-2</v>
      </c>
      <c r="R420" s="76">
        <f t="shared" si="32"/>
        <v>8.8999999999999996E-2</v>
      </c>
      <c r="S420" s="76">
        <f t="shared" si="32"/>
        <v>8.8999999999999996E-2</v>
      </c>
      <c r="T420" s="76">
        <f t="shared" si="32"/>
        <v>8.8999999999999996E-2</v>
      </c>
      <c r="U420" s="76">
        <f t="shared" si="32"/>
        <v>8.8999999999999996E-2</v>
      </c>
      <c r="V420" s="76">
        <f t="shared" si="32"/>
        <v>8.8999999999999996E-2</v>
      </c>
      <c r="W420" s="76">
        <f t="shared" si="32"/>
        <v>8.8999999999999996E-2</v>
      </c>
      <c r="X420" s="76">
        <f t="shared" si="32"/>
        <v>8.8999999999999996E-2</v>
      </c>
      <c r="Y420" s="76">
        <f t="shared" si="32"/>
        <v>8.8999999999999996E-2</v>
      </c>
      <c r="Z420" s="76">
        <f t="shared" si="32"/>
        <v>8.8999999999999996E-2</v>
      </c>
      <c r="AA420" s="76">
        <f t="shared" si="32"/>
        <v>8.8999999999999996E-2</v>
      </c>
      <c r="AB420" s="76">
        <f t="shared" si="32"/>
        <v>8.8999999999999996E-2</v>
      </c>
      <c r="AC420" s="76">
        <f t="shared" si="32"/>
        <v>8.8999999999999996E-2</v>
      </c>
      <c r="AD420" s="76">
        <f t="shared" si="32"/>
        <v>8.8999999999999996E-2</v>
      </c>
      <c r="AE420" s="76">
        <f t="shared" si="32"/>
        <v>8.8999999999999996E-2</v>
      </c>
      <c r="AF420" s="76">
        <f t="shared" si="32"/>
        <v>8.8999999999999996E-2</v>
      </c>
      <c r="AG420" s="76">
        <f t="shared" si="32"/>
        <v>8.8999999999999996E-2</v>
      </c>
      <c r="AH420" s="76">
        <f t="shared" si="32"/>
        <v>8.8999999999999996E-2</v>
      </c>
      <c r="AI420" s="76">
        <f t="shared" si="32"/>
        <v>8.8999999999999996E-2</v>
      </c>
      <c r="AJ420" s="76">
        <f t="shared" si="32"/>
        <v>8.8999999999999996E-2</v>
      </c>
      <c r="AK420" s="76">
        <f t="shared" si="32"/>
        <v>8.8999999999999996E-2</v>
      </c>
      <c r="AL420" s="76">
        <f t="shared" si="32"/>
        <v>8.8999999999999996E-2</v>
      </c>
      <c r="AM420" s="76">
        <f t="shared" si="32"/>
        <v>8.8999999999999996E-2</v>
      </c>
      <c r="AN420" s="76">
        <f t="shared" si="32"/>
        <v>8.8999999999999996E-2</v>
      </c>
      <c r="AO420" s="76">
        <f t="shared" si="32"/>
        <v>8.8999999999999996E-2</v>
      </c>
      <c r="AP420" s="76">
        <f t="shared" si="32"/>
        <v>8.8999999999999996E-2</v>
      </c>
      <c r="AQ420" s="76">
        <f t="shared" si="32"/>
        <v>8.8999999999999996E-2</v>
      </c>
      <c r="AR420" s="76">
        <f t="shared" si="32"/>
        <v>8.8999999999999996E-2</v>
      </c>
      <c r="AS420" s="76">
        <f t="shared" si="32"/>
        <v>8.8999999999999996E-2</v>
      </c>
      <c r="AT420" s="76">
        <f t="shared" si="32"/>
        <v>8.8999999999999996E-2</v>
      </c>
      <c r="AU420" s="76">
        <f t="shared" si="32"/>
        <v>8.8999999999999996E-2</v>
      </c>
      <c r="AV420" s="628">
        <f t="shared" si="32"/>
        <v>8.8999999999999996E-2</v>
      </c>
    </row>
    <row r="421" spans="7:48" ht="14.1" customHeight="1">
      <c r="G421" s="19"/>
      <c r="H421" s="739"/>
      <c r="J421" s="736"/>
      <c r="K421" s="3" t="s">
        <v>113</v>
      </c>
      <c r="L421" s="57">
        <f t="shared" si="27"/>
        <v>8.8999999999999996E-2</v>
      </c>
      <c r="M421" s="57">
        <f t="shared" si="32"/>
        <v>8.8999999999999996E-2</v>
      </c>
      <c r="N421" s="57">
        <f t="shared" si="32"/>
        <v>8.8999999999999996E-2</v>
      </c>
      <c r="O421" s="57">
        <f t="shared" si="32"/>
        <v>8.8999999999999996E-2</v>
      </c>
      <c r="P421" s="57">
        <f t="shared" si="32"/>
        <v>8.8999999999999996E-2</v>
      </c>
      <c r="Q421" s="57">
        <f t="shared" si="32"/>
        <v>8.8999999999999996E-2</v>
      </c>
      <c r="R421" s="57">
        <f t="shared" si="32"/>
        <v>8.8999999999999996E-2</v>
      </c>
      <c r="S421" s="57">
        <f t="shared" si="32"/>
        <v>8.8999999999999996E-2</v>
      </c>
      <c r="T421" s="57">
        <f t="shared" si="32"/>
        <v>8.8999999999999996E-2</v>
      </c>
      <c r="U421" s="57">
        <f t="shared" si="32"/>
        <v>8.8999999999999996E-2</v>
      </c>
      <c r="V421" s="57">
        <f t="shared" si="32"/>
        <v>8.8999999999999996E-2</v>
      </c>
      <c r="W421" s="57">
        <f t="shared" si="32"/>
        <v>8.8999999999999996E-2</v>
      </c>
      <c r="X421" s="57">
        <f t="shared" si="32"/>
        <v>8.8999999999999996E-2</v>
      </c>
      <c r="Y421" s="57">
        <f t="shared" si="32"/>
        <v>8.8999999999999996E-2</v>
      </c>
      <c r="Z421" s="57">
        <f t="shared" si="32"/>
        <v>8.8999999999999996E-2</v>
      </c>
      <c r="AA421" s="57">
        <f t="shared" si="32"/>
        <v>8.8999999999999996E-2</v>
      </c>
      <c r="AB421" s="57">
        <f t="shared" si="32"/>
        <v>8.8999999999999996E-2</v>
      </c>
      <c r="AC421" s="57">
        <f t="shared" si="32"/>
        <v>8.8999999999999996E-2</v>
      </c>
      <c r="AD421" s="57">
        <f t="shared" si="32"/>
        <v>8.8999999999999996E-2</v>
      </c>
      <c r="AE421" s="57">
        <f t="shared" si="32"/>
        <v>8.8999999999999996E-2</v>
      </c>
      <c r="AF421" s="57">
        <f t="shared" si="32"/>
        <v>8.8999999999999996E-2</v>
      </c>
      <c r="AG421" s="57">
        <f t="shared" si="32"/>
        <v>8.8999999999999996E-2</v>
      </c>
      <c r="AH421" s="57">
        <f t="shared" si="32"/>
        <v>8.8999999999999996E-2</v>
      </c>
      <c r="AI421" s="57">
        <f t="shared" si="32"/>
        <v>8.8999999999999996E-2</v>
      </c>
      <c r="AJ421" s="57">
        <f t="shared" si="32"/>
        <v>8.8999999999999996E-2</v>
      </c>
      <c r="AK421" s="57">
        <f t="shared" si="32"/>
        <v>8.8999999999999996E-2</v>
      </c>
      <c r="AL421" s="57">
        <f t="shared" si="32"/>
        <v>8.8999999999999996E-2</v>
      </c>
      <c r="AM421" s="57">
        <f t="shared" si="32"/>
        <v>8.8999999999999996E-2</v>
      </c>
      <c r="AN421" s="57">
        <f t="shared" si="32"/>
        <v>8.8999999999999996E-2</v>
      </c>
      <c r="AO421" s="57">
        <f t="shared" si="32"/>
        <v>8.8999999999999996E-2</v>
      </c>
      <c r="AP421" s="57">
        <f t="shared" si="32"/>
        <v>8.8999999999999996E-2</v>
      </c>
      <c r="AQ421" s="57">
        <f t="shared" si="32"/>
        <v>8.8999999999999996E-2</v>
      </c>
      <c r="AR421" s="57">
        <f t="shared" si="32"/>
        <v>8.8999999999999996E-2</v>
      </c>
      <c r="AS421" s="57">
        <f t="shared" si="32"/>
        <v>8.8999999999999996E-2</v>
      </c>
      <c r="AT421" s="57">
        <f t="shared" si="32"/>
        <v>8.8999999999999996E-2</v>
      </c>
      <c r="AU421" s="57">
        <f t="shared" si="32"/>
        <v>8.8999999999999996E-2</v>
      </c>
      <c r="AV421" s="626">
        <f t="shared" si="32"/>
        <v>8.8999999999999996E-2</v>
      </c>
    </row>
    <row r="422" spans="7:48" ht="14.1" customHeight="1" thickBot="1">
      <c r="G422" s="19"/>
      <c r="H422" s="739"/>
      <c r="J422" s="736"/>
      <c r="K422" s="63" t="s">
        <v>114</v>
      </c>
      <c r="L422" s="75">
        <f t="shared" si="27"/>
        <v>8.8999999999999996E-2</v>
      </c>
      <c r="M422" s="75">
        <f t="shared" si="32"/>
        <v>8.8999999999999996E-2</v>
      </c>
      <c r="N422" s="75">
        <f t="shared" si="32"/>
        <v>8.8999999999999996E-2</v>
      </c>
      <c r="O422" s="75">
        <f t="shared" si="32"/>
        <v>8.8999999999999996E-2</v>
      </c>
      <c r="P422" s="75">
        <f t="shared" si="32"/>
        <v>8.8999999999999996E-2</v>
      </c>
      <c r="Q422" s="75">
        <f t="shared" si="32"/>
        <v>8.8999999999999996E-2</v>
      </c>
      <c r="R422" s="75">
        <f t="shared" si="32"/>
        <v>8.8999999999999996E-2</v>
      </c>
      <c r="S422" s="75">
        <f t="shared" si="32"/>
        <v>8.8999999999999996E-2</v>
      </c>
      <c r="T422" s="75">
        <f t="shared" si="32"/>
        <v>8.8999999999999996E-2</v>
      </c>
      <c r="U422" s="75">
        <f t="shared" si="32"/>
        <v>8.8999999999999996E-2</v>
      </c>
      <c r="V422" s="75">
        <f t="shared" si="32"/>
        <v>8.8999999999999996E-2</v>
      </c>
      <c r="W422" s="75">
        <f t="shared" si="32"/>
        <v>8.8999999999999996E-2</v>
      </c>
      <c r="X422" s="75">
        <f t="shared" si="32"/>
        <v>8.8999999999999996E-2</v>
      </c>
      <c r="Y422" s="75">
        <f t="shared" si="32"/>
        <v>8.8999999999999996E-2</v>
      </c>
      <c r="Z422" s="75">
        <f t="shared" si="32"/>
        <v>8.8999999999999996E-2</v>
      </c>
      <c r="AA422" s="75">
        <f t="shared" si="32"/>
        <v>8.8999999999999996E-2</v>
      </c>
      <c r="AB422" s="75">
        <f t="shared" si="32"/>
        <v>8.8999999999999996E-2</v>
      </c>
      <c r="AC422" s="75">
        <f t="shared" si="32"/>
        <v>8.8999999999999996E-2</v>
      </c>
      <c r="AD422" s="75">
        <f t="shared" si="32"/>
        <v>8.8999999999999996E-2</v>
      </c>
      <c r="AE422" s="75">
        <f t="shared" si="32"/>
        <v>8.8999999999999996E-2</v>
      </c>
      <c r="AF422" s="75">
        <f t="shared" si="32"/>
        <v>8.8999999999999996E-2</v>
      </c>
      <c r="AG422" s="75">
        <f t="shared" si="32"/>
        <v>8.8999999999999996E-2</v>
      </c>
      <c r="AH422" s="75">
        <f t="shared" si="32"/>
        <v>8.8999999999999996E-2</v>
      </c>
      <c r="AI422" s="75">
        <f t="shared" si="32"/>
        <v>8.8999999999999996E-2</v>
      </c>
      <c r="AJ422" s="75">
        <f t="shared" si="32"/>
        <v>8.8999999999999996E-2</v>
      </c>
      <c r="AK422" s="75">
        <f t="shared" si="32"/>
        <v>8.8999999999999996E-2</v>
      </c>
      <c r="AL422" s="75">
        <f t="shared" si="32"/>
        <v>8.8999999999999996E-2</v>
      </c>
      <c r="AM422" s="75">
        <f t="shared" si="32"/>
        <v>8.8999999999999996E-2</v>
      </c>
      <c r="AN422" s="75">
        <f t="shared" si="32"/>
        <v>8.8999999999999996E-2</v>
      </c>
      <c r="AO422" s="75">
        <f t="shared" si="32"/>
        <v>8.8999999999999996E-2</v>
      </c>
      <c r="AP422" s="75">
        <f t="shared" si="32"/>
        <v>8.8999999999999996E-2</v>
      </c>
      <c r="AQ422" s="75">
        <f t="shared" si="32"/>
        <v>8.8999999999999996E-2</v>
      </c>
      <c r="AR422" s="75">
        <f t="shared" si="32"/>
        <v>8.8999999999999996E-2</v>
      </c>
      <c r="AS422" s="75">
        <f t="shared" si="32"/>
        <v>8.8999999999999996E-2</v>
      </c>
      <c r="AT422" s="75">
        <f t="shared" si="32"/>
        <v>8.8999999999999996E-2</v>
      </c>
      <c r="AU422" s="75">
        <f t="shared" si="32"/>
        <v>8.8999999999999996E-2</v>
      </c>
      <c r="AV422" s="627">
        <f t="shared" si="32"/>
        <v>8.8999999999999996E-2</v>
      </c>
    </row>
    <row r="423" spans="7:48" ht="14.1" customHeight="1" thickTop="1">
      <c r="G423" s="19"/>
      <c r="H423" s="739"/>
      <c r="J423" s="736"/>
      <c r="K423" s="62" t="s">
        <v>115</v>
      </c>
      <c r="L423" s="76">
        <f t="shared" si="27"/>
        <v>8.8999999999999996E-2</v>
      </c>
      <c r="M423" s="76">
        <f t="shared" si="32"/>
        <v>8.8999999999999996E-2</v>
      </c>
      <c r="N423" s="76">
        <f t="shared" si="32"/>
        <v>8.8999999999999996E-2</v>
      </c>
      <c r="O423" s="76">
        <f t="shared" si="32"/>
        <v>8.8999999999999996E-2</v>
      </c>
      <c r="P423" s="76">
        <f t="shared" si="32"/>
        <v>8.8999999999999996E-2</v>
      </c>
      <c r="Q423" s="76">
        <f t="shared" si="32"/>
        <v>8.8999999999999996E-2</v>
      </c>
      <c r="R423" s="76">
        <f t="shared" si="32"/>
        <v>8.8999999999999996E-2</v>
      </c>
      <c r="S423" s="76">
        <f t="shared" si="32"/>
        <v>8.8999999999999996E-2</v>
      </c>
      <c r="T423" s="76">
        <f t="shared" si="32"/>
        <v>8.8999999999999996E-2</v>
      </c>
      <c r="U423" s="76">
        <f t="shared" si="32"/>
        <v>8.8999999999999996E-2</v>
      </c>
      <c r="V423" s="76">
        <f t="shared" si="32"/>
        <v>8.8999999999999996E-2</v>
      </c>
      <c r="W423" s="76">
        <f t="shared" si="32"/>
        <v>8.8999999999999996E-2</v>
      </c>
      <c r="X423" s="76">
        <f t="shared" si="32"/>
        <v>8.8999999999999996E-2</v>
      </c>
      <c r="Y423" s="76">
        <f t="shared" si="32"/>
        <v>8.8999999999999996E-2</v>
      </c>
      <c r="Z423" s="76">
        <f t="shared" si="32"/>
        <v>8.8999999999999996E-2</v>
      </c>
      <c r="AA423" s="76">
        <f t="shared" si="32"/>
        <v>8.8999999999999996E-2</v>
      </c>
      <c r="AB423" s="76">
        <f t="shared" si="32"/>
        <v>8.8999999999999996E-2</v>
      </c>
      <c r="AC423" s="76">
        <f t="shared" si="32"/>
        <v>8.8999999999999996E-2</v>
      </c>
      <c r="AD423" s="76">
        <f t="shared" si="32"/>
        <v>8.8999999999999996E-2</v>
      </c>
      <c r="AE423" s="76">
        <f t="shared" si="32"/>
        <v>8.8999999999999996E-2</v>
      </c>
      <c r="AF423" s="76">
        <f t="shared" si="32"/>
        <v>8.8999999999999996E-2</v>
      </c>
      <c r="AG423" s="76">
        <f t="shared" si="32"/>
        <v>8.8999999999999996E-2</v>
      </c>
      <c r="AH423" s="76">
        <f t="shared" si="32"/>
        <v>8.8999999999999996E-2</v>
      </c>
      <c r="AI423" s="76">
        <f t="shared" si="32"/>
        <v>8.8999999999999996E-2</v>
      </c>
      <c r="AJ423" s="76">
        <f t="shared" si="32"/>
        <v>8.8999999999999996E-2</v>
      </c>
      <c r="AK423" s="76">
        <f t="shared" si="32"/>
        <v>8.8999999999999996E-2</v>
      </c>
      <c r="AL423" s="76">
        <f t="shared" si="32"/>
        <v>8.8999999999999996E-2</v>
      </c>
      <c r="AM423" s="76">
        <f t="shared" si="32"/>
        <v>8.8999999999999996E-2</v>
      </c>
      <c r="AN423" s="76">
        <f t="shared" si="32"/>
        <v>8.8999999999999996E-2</v>
      </c>
      <c r="AO423" s="76">
        <f t="shared" si="32"/>
        <v>8.8999999999999996E-2</v>
      </c>
      <c r="AP423" s="76">
        <f t="shared" si="32"/>
        <v>8.8999999999999996E-2</v>
      </c>
      <c r="AQ423" s="76">
        <f t="shared" si="32"/>
        <v>8.8999999999999996E-2</v>
      </c>
      <c r="AR423" s="76">
        <f t="shared" si="32"/>
        <v>8.8999999999999996E-2</v>
      </c>
      <c r="AS423" s="76">
        <f t="shared" si="32"/>
        <v>8.8999999999999996E-2</v>
      </c>
      <c r="AT423" s="76">
        <f t="shared" si="32"/>
        <v>8.8999999999999996E-2</v>
      </c>
      <c r="AU423" s="76">
        <f t="shared" si="32"/>
        <v>8.8999999999999996E-2</v>
      </c>
      <c r="AV423" s="628">
        <f t="shared" si="32"/>
        <v>8.8999999999999996E-2</v>
      </c>
    </row>
    <row r="424" spans="7:48" ht="14.1" customHeight="1">
      <c r="G424" s="19"/>
      <c r="H424" s="739"/>
      <c r="J424" s="736"/>
      <c r="K424" s="3" t="s">
        <v>116</v>
      </c>
      <c r="L424" s="57">
        <f t="shared" si="27"/>
        <v>8.8999999999999996E-2</v>
      </c>
      <c r="M424" s="57">
        <f t="shared" si="32"/>
        <v>8.8999999999999996E-2</v>
      </c>
      <c r="N424" s="57">
        <f t="shared" si="32"/>
        <v>8.8999999999999996E-2</v>
      </c>
      <c r="O424" s="57">
        <f t="shared" si="32"/>
        <v>8.8999999999999996E-2</v>
      </c>
      <c r="P424" s="57">
        <f t="shared" si="32"/>
        <v>8.8999999999999996E-2</v>
      </c>
      <c r="Q424" s="57">
        <f t="shared" si="32"/>
        <v>8.8999999999999996E-2</v>
      </c>
      <c r="R424" s="57">
        <f t="shared" si="32"/>
        <v>8.8999999999999996E-2</v>
      </c>
      <c r="S424" s="57">
        <f t="shared" si="32"/>
        <v>8.8999999999999996E-2</v>
      </c>
      <c r="T424" s="57">
        <f t="shared" si="32"/>
        <v>8.8999999999999996E-2</v>
      </c>
      <c r="U424" s="57">
        <f t="shared" si="32"/>
        <v>8.8999999999999996E-2</v>
      </c>
      <c r="V424" s="57">
        <f t="shared" si="32"/>
        <v>8.8999999999999996E-2</v>
      </c>
      <c r="W424" s="57">
        <f t="shared" si="32"/>
        <v>8.8999999999999996E-2</v>
      </c>
      <c r="X424" s="57">
        <f t="shared" si="32"/>
        <v>8.8999999999999996E-2</v>
      </c>
      <c r="Y424" s="57">
        <f t="shared" si="32"/>
        <v>8.8999999999999996E-2</v>
      </c>
      <c r="Z424" s="57">
        <f t="shared" si="32"/>
        <v>8.8999999999999996E-2</v>
      </c>
      <c r="AA424" s="57">
        <f t="shared" si="32"/>
        <v>8.8999999999999996E-2</v>
      </c>
      <c r="AB424" s="57">
        <f t="shared" si="32"/>
        <v>8.8999999999999996E-2</v>
      </c>
      <c r="AC424" s="57">
        <f t="shared" si="32"/>
        <v>8.8999999999999996E-2</v>
      </c>
      <c r="AD424" s="57">
        <f t="shared" si="32"/>
        <v>8.8999999999999996E-2</v>
      </c>
      <c r="AE424" s="57">
        <f t="shared" si="32"/>
        <v>8.8999999999999996E-2</v>
      </c>
      <c r="AF424" s="57">
        <f t="shared" si="32"/>
        <v>8.8999999999999996E-2</v>
      </c>
      <c r="AG424" s="57">
        <f t="shared" si="32"/>
        <v>8.8999999999999996E-2</v>
      </c>
      <c r="AH424" s="57">
        <f t="shared" si="32"/>
        <v>8.8999999999999996E-2</v>
      </c>
      <c r="AI424" s="57">
        <f t="shared" si="32"/>
        <v>8.8999999999999996E-2</v>
      </c>
      <c r="AJ424" s="57">
        <f t="shared" si="32"/>
        <v>8.8999999999999996E-2</v>
      </c>
      <c r="AK424" s="57">
        <f t="shared" si="32"/>
        <v>8.8999999999999996E-2</v>
      </c>
      <c r="AL424" s="57">
        <f t="shared" si="32"/>
        <v>8.8999999999999996E-2</v>
      </c>
      <c r="AM424" s="57">
        <f t="shared" si="32"/>
        <v>8.8999999999999996E-2</v>
      </c>
      <c r="AN424" s="57">
        <f t="shared" ref="M424:AV425" si="33">$S$39</f>
        <v>8.8999999999999996E-2</v>
      </c>
      <c r="AO424" s="57">
        <f t="shared" si="33"/>
        <v>8.8999999999999996E-2</v>
      </c>
      <c r="AP424" s="57">
        <f t="shared" si="33"/>
        <v>8.8999999999999996E-2</v>
      </c>
      <c r="AQ424" s="57">
        <f t="shared" si="33"/>
        <v>8.8999999999999996E-2</v>
      </c>
      <c r="AR424" s="57">
        <f t="shared" si="33"/>
        <v>8.8999999999999996E-2</v>
      </c>
      <c r="AS424" s="57">
        <f t="shared" si="33"/>
        <v>8.8999999999999996E-2</v>
      </c>
      <c r="AT424" s="57">
        <f t="shared" si="33"/>
        <v>8.8999999999999996E-2</v>
      </c>
      <c r="AU424" s="57">
        <f t="shared" si="33"/>
        <v>8.8999999999999996E-2</v>
      </c>
      <c r="AV424" s="626">
        <f t="shared" si="33"/>
        <v>8.8999999999999996E-2</v>
      </c>
    </row>
    <row r="425" spans="7:48" ht="14.1" customHeight="1">
      <c r="G425" s="19"/>
      <c r="H425" s="739"/>
      <c r="J425" s="737"/>
      <c r="K425" s="63" t="s">
        <v>117</v>
      </c>
      <c r="L425" s="58">
        <f t="shared" si="27"/>
        <v>8.8999999999999996E-2</v>
      </c>
      <c r="M425" s="58">
        <f t="shared" si="33"/>
        <v>8.8999999999999996E-2</v>
      </c>
      <c r="N425" s="58">
        <f t="shared" si="33"/>
        <v>8.8999999999999996E-2</v>
      </c>
      <c r="O425" s="58">
        <f t="shared" si="33"/>
        <v>8.8999999999999996E-2</v>
      </c>
      <c r="P425" s="58">
        <f t="shared" si="33"/>
        <v>8.8999999999999996E-2</v>
      </c>
      <c r="Q425" s="58">
        <f t="shared" si="33"/>
        <v>8.8999999999999996E-2</v>
      </c>
      <c r="R425" s="58">
        <f t="shared" si="33"/>
        <v>8.8999999999999996E-2</v>
      </c>
      <c r="S425" s="58">
        <f t="shared" si="33"/>
        <v>8.8999999999999996E-2</v>
      </c>
      <c r="T425" s="58">
        <f t="shared" si="33"/>
        <v>8.8999999999999996E-2</v>
      </c>
      <c r="U425" s="58">
        <f t="shared" si="33"/>
        <v>8.8999999999999996E-2</v>
      </c>
      <c r="V425" s="58">
        <f t="shared" si="33"/>
        <v>8.8999999999999996E-2</v>
      </c>
      <c r="W425" s="58">
        <f t="shared" si="33"/>
        <v>8.8999999999999996E-2</v>
      </c>
      <c r="X425" s="58">
        <f t="shared" si="33"/>
        <v>8.8999999999999996E-2</v>
      </c>
      <c r="Y425" s="58">
        <f t="shared" si="33"/>
        <v>8.8999999999999996E-2</v>
      </c>
      <c r="Z425" s="58">
        <f t="shared" si="33"/>
        <v>8.8999999999999996E-2</v>
      </c>
      <c r="AA425" s="58">
        <f t="shared" si="33"/>
        <v>8.8999999999999996E-2</v>
      </c>
      <c r="AB425" s="58">
        <f t="shared" si="33"/>
        <v>8.8999999999999996E-2</v>
      </c>
      <c r="AC425" s="58">
        <f t="shared" si="33"/>
        <v>8.8999999999999996E-2</v>
      </c>
      <c r="AD425" s="58">
        <f t="shared" si="33"/>
        <v>8.8999999999999996E-2</v>
      </c>
      <c r="AE425" s="58">
        <f t="shared" si="33"/>
        <v>8.8999999999999996E-2</v>
      </c>
      <c r="AF425" s="58">
        <f t="shared" si="33"/>
        <v>8.8999999999999996E-2</v>
      </c>
      <c r="AG425" s="58">
        <f t="shared" si="33"/>
        <v>8.8999999999999996E-2</v>
      </c>
      <c r="AH425" s="58">
        <f t="shared" si="33"/>
        <v>8.8999999999999996E-2</v>
      </c>
      <c r="AI425" s="58">
        <f t="shared" si="33"/>
        <v>8.8999999999999996E-2</v>
      </c>
      <c r="AJ425" s="58">
        <f t="shared" si="33"/>
        <v>8.8999999999999996E-2</v>
      </c>
      <c r="AK425" s="58">
        <f t="shared" si="33"/>
        <v>8.8999999999999996E-2</v>
      </c>
      <c r="AL425" s="58">
        <f t="shared" si="33"/>
        <v>8.8999999999999996E-2</v>
      </c>
      <c r="AM425" s="58">
        <f t="shared" si="33"/>
        <v>8.8999999999999996E-2</v>
      </c>
      <c r="AN425" s="58">
        <f t="shared" si="33"/>
        <v>8.8999999999999996E-2</v>
      </c>
      <c r="AO425" s="58">
        <f t="shared" si="33"/>
        <v>8.8999999999999996E-2</v>
      </c>
      <c r="AP425" s="58">
        <f t="shared" si="33"/>
        <v>8.8999999999999996E-2</v>
      </c>
      <c r="AQ425" s="58">
        <f t="shared" si="33"/>
        <v>8.8999999999999996E-2</v>
      </c>
      <c r="AR425" s="58">
        <f t="shared" si="33"/>
        <v>8.8999999999999996E-2</v>
      </c>
      <c r="AS425" s="58">
        <f t="shared" si="33"/>
        <v>8.8999999999999996E-2</v>
      </c>
      <c r="AT425" s="58">
        <f t="shared" si="33"/>
        <v>8.8999999999999996E-2</v>
      </c>
      <c r="AU425" s="58">
        <f t="shared" si="33"/>
        <v>8.8999999999999996E-2</v>
      </c>
      <c r="AV425" s="629">
        <f t="shared" si="33"/>
        <v>8.8999999999999996E-2</v>
      </c>
    </row>
    <row r="426" spans="7:48" ht="14.1" customHeight="1" thickBot="1">
      <c r="G426" s="19"/>
      <c r="H426" s="11"/>
      <c r="I426" s="11"/>
      <c r="J426" s="11"/>
      <c r="K426" s="11"/>
      <c r="L426" s="11"/>
      <c r="M426" s="11"/>
      <c r="N426" s="11"/>
      <c r="O426" s="11"/>
      <c r="P426" s="11"/>
      <c r="Q426" s="11"/>
      <c r="R426" s="11"/>
      <c r="S426" s="11"/>
      <c r="T426" s="11"/>
      <c r="U426" s="11"/>
      <c r="V426" s="11"/>
      <c r="W426" s="11"/>
      <c r="X426" s="11"/>
      <c r="Y426" s="11"/>
      <c r="Z426" s="11"/>
      <c r="AA426" s="11"/>
      <c r="AB426" s="11"/>
      <c r="AC426" s="11"/>
      <c r="AD426" s="11"/>
      <c r="AE426" s="11"/>
      <c r="AF426" s="11"/>
      <c r="AG426" s="11"/>
      <c r="AH426" s="11"/>
      <c r="AI426" s="11"/>
      <c r="AJ426" s="11"/>
      <c r="AK426" s="11"/>
      <c r="AL426" s="11"/>
      <c r="AM426" s="11"/>
      <c r="AN426" s="11"/>
      <c r="AO426" s="11"/>
      <c r="AP426" s="11"/>
      <c r="AQ426" s="11"/>
      <c r="AR426" s="11"/>
      <c r="AS426" s="11"/>
      <c r="AT426" s="11"/>
      <c r="AU426" s="11"/>
      <c r="AV426" s="144"/>
    </row>
    <row r="427" spans="7:48" ht="14.1" customHeight="1">
      <c r="G427" s="19"/>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12"/>
      <c r="AV427" s="148"/>
    </row>
    <row r="428" spans="7:48" ht="14.1" customHeight="1">
      <c r="G428" s="19"/>
      <c r="L428" s="24">
        <f t="shared" ref="L428:AV428" si="34">L395</f>
        <v>2014</v>
      </c>
      <c r="M428" s="24">
        <f t="shared" si="34"/>
        <v>2015</v>
      </c>
      <c r="N428" s="24">
        <f t="shared" si="34"/>
        <v>2016</v>
      </c>
      <c r="O428" s="24">
        <f t="shared" si="34"/>
        <v>2017</v>
      </c>
      <c r="P428" s="24">
        <f t="shared" si="34"/>
        <v>2018</v>
      </c>
      <c r="Q428" s="24">
        <f t="shared" si="34"/>
        <v>2019</v>
      </c>
      <c r="R428" s="24">
        <f t="shared" si="34"/>
        <v>2020</v>
      </c>
      <c r="S428" s="24">
        <f t="shared" si="34"/>
        <v>2021</v>
      </c>
      <c r="T428" s="24">
        <f t="shared" si="34"/>
        <v>2022</v>
      </c>
      <c r="U428" s="24">
        <f t="shared" si="34"/>
        <v>2023</v>
      </c>
      <c r="V428" s="24">
        <f t="shared" si="34"/>
        <v>2024</v>
      </c>
      <c r="W428" s="24">
        <f t="shared" si="34"/>
        <v>2025</v>
      </c>
      <c r="X428" s="24">
        <f t="shared" si="34"/>
        <v>2026</v>
      </c>
      <c r="Y428" s="24">
        <f t="shared" si="34"/>
        <v>2027</v>
      </c>
      <c r="Z428" s="24">
        <f t="shared" si="34"/>
        <v>2028</v>
      </c>
      <c r="AA428" s="24">
        <f t="shared" si="34"/>
        <v>2029</v>
      </c>
      <c r="AB428" s="24">
        <f t="shared" si="34"/>
        <v>2030</v>
      </c>
      <c r="AC428" s="24">
        <f t="shared" si="34"/>
        <v>2031</v>
      </c>
      <c r="AD428" s="24">
        <f t="shared" si="34"/>
        <v>2032</v>
      </c>
      <c r="AE428" s="24">
        <f t="shared" si="34"/>
        <v>2033</v>
      </c>
      <c r="AF428" s="24">
        <f t="shared" si="34"/>
        <v>2034</v>
      </c>
      <c r="AG428" s="24">
        <f t="shared" si="34"/>
        <v>2035</v>
      </c>
      <c r="AH428" s="24">
        <f t="shared" si="34"/>
        <v>2036</v>
      </c>
      <c r="AI428" s="24">
        <f t="shared" si="34"/>
        <v>2037</v>
      </c>
      <c r="AJ428" s="24">
        <f t="shared" si="34"/>
        <v>2038</v>
      </c>
      <c r="AK428" s="24">
        <f t="shared" si="34"/>
        <v>2039</v>
      </c>
      <c r="AL428" s="24">
        <f t="shared" si="34"/>
        <v>2040</v>
      </c>
      <c r="AM428" s="24">
        <f t="shared" si="34"/>
        <v>2041</v>
      </c>
      <c r="AN428" s="24">
        <f t="shared" si="34"/>
        <v>2042</v>
      </c>
      <c r="AO428" s="24">
        <f t="shared" si="34"/>
        <v>2043</v>
      </c>
      <c r="AP428" s="24">
        <f t="shared" si="34"/>
        <v>2044</v>
      </c>
      <c r="AQ428" s="24">
        <f t="shared" si="34"/>
        <v>2045</v>
      </c>
      <c r="AR428" s="24">
        <f t="shared" si="34"/>
        <v>2046</v>
      </c>
      <c r="AS428" s="24">
        <f t="shared" si="34"/>
        <v>2047</v>
      </c>
      <c r="AT428" s="24">
        <f t="shared" si="34"/>
        <v>2048</v>
      </c>
      <c r="AU428" s="24">
        <f t="shared" si="34"/>
        <v>2049</v>
      </c>
      <c r="AV428" s="168">
        <f t="shared" si="34"/>
        <v>2050</v>
      </c>
    </row>
    <row r="429" spans="7:48" ht="14.1" customHeight="1">
      <c r="G429" s="19"/>
      <c r="H429" s="795" t="s">
        <v>27</v>
      </c>
      <c r="J429" s="735" t="s">
        <v>640</v>
      </c>
      <c r="K429" s="62" t="s">
        <v>44</v>
      </c>
      <c r="L429" s="41">
        <f>L460</f>
        <v>243</v>
      </c>
      <c r="M429" s="41">
        <f t="shared" ref="M429:AV429" si="35">M460</f>
        <v>243</v>
      </c>
      <c r="N429" s="41">
        <f t="shared" si="35"/>
        <v>243</v>
      </c>
      <c r="O429" s="41">
        <f t="shared" si="35"/>
        <v>243</v>
      </c>
      <c r="P429" s="41">
        <f t="shared" si="35"/>
        <v>243</v>
      </c>
      <c r="Q429" s="41">
        <f t="shared" si="35"/>
        <v>243</v>
      </c>
      <c r="R429" s="41">
        <f t="shared" si="35"/>
        <v>243</v>
      </c>
      <c r="S429" s="41">
        <f t="shared" si="35"/>
        <v>243</v>
      </c>
      <c r="T429" s="41">
        <f t="shared" si="35"/>
        <v>243</v>
      </c>
      <c r="U429" s="41">
        <f t="shared" si="35"/>
        <v>243</v>
      </c>
      <c r="V429" s="41">
        <f t="shared" si="35"/>
        <v>243</v>
      </c>
      <c r="W429" s="41">
        <f t="shared" si="35"/>
        <v>243</v>
      </c>
      <c r="X429" s="41">
        <f t="shared" si="35"/>
        <v>243</v>
      </c>
      <c r="Y429" s="41">
        <f t="shared" si="35"/>
        <v>243</v>
      </c>
      <c r="Z429" s="41">
        <f t="shared" si="35"/>
        <v>243</v>
      </c>
      <c r="AA429" s="41">
        <f t="shared" si="35"/>
        <v>243</v>
      </c>
      <c r="AB429" s="41">
        <f t="shared" si="35"/>
        <v>243</v>
      </c>
      <c r="AC429" s="41">
        <f t="shared" si="35"/>
        <v>243</v>
      </c>
      <c r="AD429" s="41">
        <f t="shared" si="35"/>
        <v>243</v>
      </c>
      <c r="AE429" s="41">
        <f t="shared" si="35"/>
        <v>243</v>
      </c>
      <c r="AF429" s="41">
        <f t="shared" si="35"/>
        <v>243</v>
      </c>
      <c r="AG429" s="41">
        <f t="shared" si="35"/>
        <v>243</v>
      </c>
      <c r="AH429" s="41">
        <f t="shared" si="35"/>
        <v>243</v>
      </c>
      <c r="AI429" s="41">
        <f t="shared" si="35"/>
        <v>243</v>
      </c>
      <c r="AJ429" s="41">
        <f t="shared" si="35"/>
        <v>243</v>
      </c>
      <c r="AK429" s="41">
        <f t="shared" si="35"/>
        <v>243</v>
      </c>
      <c r="AL429" s="41">
        <f t="shared" si="35"/>
        <v>243</v>
      </c>
      <c r="AM429" s="41">
        <f t="shared" si="35"/>
        <v>243</v>
      </c>
      <c r="AN429" s="41">
        <f t="shared" si="35"/>
        <v>243</v>
      </c>
      <c r="AO429" s="41">
        <f t="shared" si="35"/>
        <v>243</v>
      </c>
      <c r="AP429" s="41">
        <f t="shared" si="35"/>
        <v>243</v>
      </c>
      <c r="AQ429" s="41">
        <f t="shared" si="35"/>
        <v>243</v>
      </c>
      <c r="AR429" s="41">
        <f t="shared" si="35"/>
        <v>243</v>
      </c>
      <c r="AS429" s="41">
        <f t="shared" si="35"/>
        <v>243</v>
      </c>
      <c r="AT429" s="41">
        <f t="shared" si="35"/>
        <v>243</v>
      </c>
      <c r="AU429" s="41">
        <f t="shared" si="35"/>
        <v>243</v>
      </c>
      <c r="AV429" s="630">
        <f t="shared" si="35"/>
        <v>243</v>
      </c>
    </row>
    <row r="430" spans="7:48" ht="14.1" customHeight="1">
      <c r="G430" s="19"/>
      <c r="H430" s="795"/>
      <c r="J430" s="736"/>
      <c r="K430" s="3" t="s">
        <v>45</v>
      </c>
      <c r="L430" s="42">
        <f t="shared" ref="L430:L458" si="36">L461</f>
        <v>243</v>
      </c>
      <c r="M430" s="42">
        <f t="shared" ref="M430:AV430" si="37">M461</f>
        <v>243</v>
      </c>
      <c r="N430" s="42">
        <f t="shared" si="37"/>
        <v>243</v>
      </c>
      <c r="O430" s="42">
        <f t="shared" si="37"/>
        <v>243</v>
      </c>
      <c r="P430" s="42">
        <f t="shared" si="37"/>
        <v>243</v>
      </c>
      <c r="Q430" s="42">
        <f t="shared" si="37"/>
        <v>243</v>
      </c>
      <c r="R430" s="42">
        <f t="shared" si="37"/>
        <v>243</v>
      </c>
      <c r="S430" s="42">
        <f t="shared" si="37"/>
        <v>243</v>
      </c>
      <c r="T430" s="42">
        <f t="shared" si="37"/>
        <v>243</v>
      </c>
      <c r="U430" s="42">
        <f t="shared" si="37"/>
        <v>243</v>
      </c>
      <c r="V430" s="42">
        <f t="shared" si="37"/>
        <v>243</v>
      </c>
      <c r="W430" s="42">
        <f t="shared" si="37"/>
        <v>243</v>
      </c>
      <c r="X430" s="42">
        <f t="shared" si="37"/>
        <v>243</v>
      </c>
      <c r="Y430" s="42">
        <f t="shared" si="37"/>
        <v>243</v>
      </c>
      <c r="Z430" s="42">
        <f t="shared" si="37"/>
        <v>243</v>
      </c>
      <c r="AA430" s="42">
        <f t="shared" si="37"/>
        <v>243</v>
      </c>
      <c r="AB430" s="42">
        <f t="shared" si="37"/>
        <v>243</v>
      </c>
      <c r="AC430" s="42">
        <f t="shared" si="37"/>
        <v>243</v>
      </c>
      <c r="AD430" s="42">
        <f t="shared" si="37"/>
        <v>243</v>
      </c>
      <c r="AE430" s="42">
        <f t="shared" si="37"/>
        <v>243</v>
      </c>
      <c r="AF430" s="42">
        <f t="shared" si="37"/>
        <v>243</v>
      </c>
      <c r="AG430" s="42">
        <f t="shared" si="37"/>
        <v>243</v>
      </c>
      <c r="AH430" s="42">
        <f t="shared" si="37"/>
        <v>243</v>
      </c>
      <c r="AI430" s="42">
        <f t="shared" si="37"/>
        <v>243</v>
      </c>
      <c r="AJ430" s="42">
        <f t="shared" si="37"/>
        <v>243</v>
      </c>
      <c r="AK430" s="42">
        <f t="shared" si="37"/>
        <v>243</v>
      </c>
      <c r="AL430" s="42">
        <f t="shared" si="37"/>
        <v>243</v>
      </c>
      <c r="AM430" s="42">
        <f t="shared" si="37"/>
        <v>243</v>
      </c>
      <c r="AN430" s="42">
        <f t="shared" si="37"/>
        <v>243</v>
      </c>
      <c r="AO430" s="42">
        <f t="shared" si="37"/>
        <v>243</v>
      </c>
      <c r="AP430" s="42">
        <f t="shared" si="37"/>
        <v>243</v>
      </c>
      <c r="AQ430" s="42">
        <f t="shared" si="37"/>
        <v>243</v>
      </c>
      <c r="AR430" s="42">
        <f t="shared" si="37"/>
        <v>243</v>
      </c>
      <c r="AS430" s="42">
        <f t="shared" si="37"/>
        <v>243</v>
      </c>
      <c r="AT430" s="42">
        <f t="shared" si="37"/>
        <v>243</v>
      </c>
      <c r="AU430" s="42">
        <f t="shared" si="37"/>
        <v>243</v>
      </c>
      <c r="AV430" s="631">
        <f t="shared" si="37"/>
        <v>243</v>
      </c>
    </row>
    <row r="431" spans="7:48" ht="14.1" customHeight="1" thickBot="1">
      <c r="G431" s="19"/>
      <c r="H431" s="795"/>
      <c r="J431" s="736"/>
      <c r="K431" s="63" t="s">
        <v>46</v>
      </c>
      <c r="L431" s="77">
        <f t="shared" si="36"/>
        <v>243</v>
      </c>
      <c r="M431" s="77">
        <f t="shared" ref="M431:AV431" si="38">M462</f>
        <v>243</v>
      </c>
      <c r="N431" s="77">
        <f t="shared" si="38"/>
        <v>243</v>
      </c>
      <c r="O431" s="77">
        <f t="shared" si="38"/>
        <v>243</v>
      </c>
      <c r="P431" s="77">
        <f t="shared" si="38"/>
        <v>243</v>
      </c>
      <c r="Q431" s="77">
        <f t="shared" si="38"/>
        <v>243</v>
      </c>
      <c r="R431" s="77">
        <f t="shared" si="38"/>
        <v>243</v>
      </c>
      <c r="S431" s="77">
        <f t="shared" si="38"/>
        <v>243</v>
      </c>
      <c r="T431" s="77">
        <f t="shared" si="38"/>
        <v>243</v>
      </c>
      <c r="U431" s="77">
        <f t="shared" si="38"/>
        <v>243</v>
      </c>
      <c r="V431" s="77">
        <f t="shared" si="38"/>
        <v>243</v>
      </c>
      <c r="W431" s="77">
        <f t="shared" si="38"/>
        <v>243</v>
      </c>
      <c r="X431" s="77">
        <f t="shared" si="38"/>
        <v>243</v>
      </c>
      <c r="Y431" s="77">
        <f t="shared" si="38"/>
        <v>243</v>
      </c>
      <c r="Z431" s="77">
        <f t="shared" si="38"/>
        <v>243</v>
      </c>
      <c r="AA431" s="77">
        <f t="shared" si="38"/>
        <v>243</v>
      </c>
      <c r="AB431" s="77">
        <f t="shared" si="38"/>
        <v>243</v>
      </c>
      <c r="AC431" s="77">
        <f t="shared" si="38"/>
        <v>243</v>
      </c>
      <c r="AD431" s="77">
        <f t="shared" si="38"/>
        <v>243</v>
      </c>
      <c r="AE431" s="77">
        <f t="shared" si="38"/>
        <v>243</v>
      </c>
      <c r="AF431" s="77">
        <f t="shared" si="38"/>
        <v>243</v>
      </c>
      <c r="AG431" s="77">
        <f t="shared" si="38"/>
        <v>243</v>
      </c>
      <c r="AH431" s="77">
        <f t="shared" si="38"/>
        <v>243</v>
      </c>
      <c r="AI431" s="77">
        <f t="shared" si="38"/>
        <v>243</v>
      </c>
      <c r="AJ431" s="77">
        <f t="shared" si="38"/>
        <v>243</v>
      </c>
      <c r="AK431" s="77">
        <f t="shared" si="38"/>
        <v>243</v>
      </c>
      <c r="AL431" s="77">
        <f t="shared" si="38"/>
        <v>243</v>
      </c>
      <c r="AM431" s="77">
        <f t="shared" si="38"/>
        <v>243</v>
      </c>
      <c r="AN431" s="77">
        <f t="shared" si="38"/>
        <v>243</v>
      </c>
      <c r="AO431" s="77">
        <f t="shared" si="38"/>
        <v>243</v>
      </c>
      <c r="AP431" s="77">
        <f t="shared" si="38"/>
        <v>243</v>
      </c>
      <c r="AQ431" s="77">
        <f t="shared" si="38"/>
        <v>243</v>
      </c>
      <c r="AR431" s="77">
        <f t="shared" si="38"/>
        <v>243</v>
      </c>
      <c r="AS431" s="77">
        <f t="shared" si="38"/>
        <v>243</v>
      </c>
      <c r="AT431" s="77">
        <f t="shared" si="38"/>
        <v>243</v>
      </c>
      <c r="AU431" s="77">
        <f t="shared" si="38"/>
        <v>243</v>
      </c>
      <c r="AV431" s="632">
        <f t="shared" si="38"/>
        <v>243</v>
      </c>
    </row>
    <row r="432" spans="7:48" ht="14.1" customHeight="1" thickTop="1">
      <c r="G432" s="19"/>
      <c r="H432" s="795"/>
      <c r="J432" s="736"/>
      <c r="K432" s="62" t="s">
        <v>47</v>
      </c>
      <c r="L432" s="78">
        <f t="shared" si="36"/>
        <v>243</v>
      </c>
      <c r="M432" s="78">
        <f t="shared" ref="M432:AV432" si="39">M463</f>
        <v>243</v>
      </c>
      <c r="N432" s="78">
        <f t="shared" si="39"/>
        <v>243</v>
      </c>
      <c r="O432" s="78">
        <f t="shared" si="39"/>
        <v>243</v>
      </c>
      <c r="P432" s="78">
        <f t="shared" si="39"/>
        <v>243</v>
      </c>
      <c r="Q432" s="78">
        <f t="shared" si="39"/>
        <v>243</v>
      </c>
      <c r="R432" s="78">
        <f t="shared" si="39"/>
        <v>243</v>
      </c>
      <c r="S432" s="78">
        <f t="shared" si="39"/>
        <v>243</v>
      </c>
      <c r="T432" s="78">
        <f t="shared" si="39"/>
        <v>243</v>
      </c>
      <c r="U432" s="78">
        <f t="shared" si="39"/>
        <v>243</v>
      </c>
      <c r="V432" s="78">
        <f t="shared" si="39"/>
        <v>243</v>
      </c>
      <c r="W432" s="78">
        <f t="shared" si="39"/>
        <v>243</v>
      </c>
      <c r="X432" s="78">
        <f t="shared" si="39"/>
        <v>243</v>
      </c>
      <c r="Y432" s="78">
        <f t="shared" si="39"/>
        <v>243</v>
      </c>
      <c r="Z432" s="78">
        <f t="shared" si="39"/>
        <v>243</v>
      </c>
      <c r="AA432" s="78">
        <f t="shared" si="39"/>
        <v>243</v>
      </c>
      <c r="AB432" s="78">
        <f t="shared" si="39"/>
        <v>243</v>
      </c>
      <c r="AC432" s="78">
        <f t="shared" si="39"/>
        <v>243</v>
      </c>
      <c r="AD432" s="78">
        <f t="shared" si="39"/>
        <v>243</v>
      </c>
      <c r="AE432" s="78">
        <f t="shared" si="39"/>
        <v>243</v>
      </c>
      <c r="AF432" s="78">
        <f t="shared" si="39"/>
        <v>243</v>
      </c>
      <c r="AG432" s="78">
        <f t="shared" si="39"/>
        <v>243</v>
      </c>
      <c r="AH432" s="78">
        <f t="shared" si="39"/>
        <v>243</v>
      </c>
      <c r="AI432" s="78">
        <f t="shared" si="39"/>
        <v>243</v>
      </c>
      <c r="AJ432" s="78">
        <f t="shared" si="39"/>
        <v>243</v>
      </c>
      <c r="AK432" s="78">
        <f t="shared" si="39"/>
        <v>243</v>
      </c>
      <c r="AL432" s="78">
        <f t="shared" si="39"/>
        <v>243</v>
      </c>
      <c r="AM432" s="78">
        <f t="shared" si="39"/>
        <v>243</v>
      </c>
      <c r="AN432" s="78">
        <f t="shared" si="39"/>
        <v>243</v>
      </c>
      <c r="AO432" s="78">
        <f t="shared" si="39"/>
        <v>243</v>
      </c>
      <c r="AP432" s="78">
        <f t="shared" si="39"/>
        <v>243</v>
      </c>
      <c r="AQ432" s="78">
        <f t="shared" si="39"/>
        <v>243</v>
      </c>
      <c r="AR432" s="78">
        <f t="shared" si="39"/>
        <v>243</v>
      </c>
      <c r="AS432" s="78">
        <f t="shared" si="39"/>
        <v>243</v>
      </c>
      <c r="AT432" s="78">
        <f t="shared" si="39"/>
        <v>243</v>
      </c>
      <c r="AU432" s="78">
        <f t="shared" si="39"/>
        <v>243</v>
      </c>
      <c r="AV432" s="633">
        <f t="shared" si="39"/>
        <v>243</v>
      </c>
    </row>
    <row r="433" spans="7:48" ht="14.1" customHeight="1">
      <c r="G433" s="19"/>
      <c r="H433" s="795"/>
      <c r="J433" s="736"/>
      <c r="K433" s="3" t="s">
        <v>48</v>
      </c>
      <c r="L433" s="42">
        <f t="shared" si="36"/>
        <v>243</v>
      </c>
      <c r="M433" s="42">
        <f t="shared" ref="M433:AV433" si="40">M464</f>
        <v>243</v>
      </c>
      <c r="N433" s="42">
        <f t="shared" si="40"/>
        <v>243</v>
      </c>
      <c r="O433" s="42">
        <f t="shared" si="40"/>
        <v>243</v>
      </c>
      <c r="P433" s="42">
        <f t="shared" si="40"/>
        <v>243</v>
      </c>
      <c r="Q433" s="42">
        <f t="shared" si="40"/>
        <v>243</v>
      </c>
      <c r="R433" s="42">
        <f t="shared" si="40"/>
        <v>243</v>
      </c>
      <c r="S433" s="42">
        <f t="shared" si="40"/>
        <v>243</v>
      </c>
      <c r="T433" s="42">
        <f t="shared" si="40"/>
        <v>243</v>
      </c>
      <c r="U433" s="42">
        <f t="shared" si="40"/>
        <v>243</v>
      </c>
      <c r="V433" s="42">
        <f t="shared" si="40"/>
        <v>243</v>
      </c>
      <c r="W433" s="42">
        <f t="shared" si="40"/>
        <v>243</v>
      </c>
      <c r="X433" s="42">
        <f t="shared" si="40"/>
        <v>243</v>
      </c>
      <c r="Y433" s="42">
        <f t="shared" si="40"/>
        <v>243</v>
      </c>
      <c r="Z433" s="42">
        <f t="shared" si="40"/>
        <v>243</v>
      </c>
      <c r="AA433" s="42">
        <f t="shared" si="40"/>
        <v>243</v>
      </c>
      <c r="AB433" s="42">
        <f t="shared" si="40"/>
        <v>243</v>
      </c>
      <c r="AC433" s="42">
        <f t="shared" si="40"/>
        <v>243</v>
      </c>
      <c r="AD433" s="42">
        <f t="shared" si="40"/>
        <v>243</v>
      </c>
      <c r="AE433" s="42">
        <f t="shared" si="40"/>
        <v>243</v>
      </c>
      <c r="AF433" s="42">
        <f t="shared" si="40"/>
        <v>243</v>
      </c>
      <c r="AG433" s="42">
        <f t="shared" si="40"/>
        <v>243</v>
      </c>
      <c r="AH433" s="42">
        <f t="shared" si="40"/>
        <v>243</v>
      </c>
      <c r="AI433" s="42">
        <f t="shared" si="40"/>
        <v>243</v>
      </c>
      <c r="AJ433" s="42">
        <f t="shared" si="40"/>
        <v>243</v>
      </c>
      <c r="AK433" s="42">
        <f t="shared" si="40"/>
        <v>243</v>
      </c>
      <c r="AL433" s="42">
        <f t="shared" si="40"/>
        <v>243</v>
      </c>
      <c r="AM433" s="42">
        <f t="shared" si="40"/>
        <v>243</v>
      </c>
      <c r="AN433" s="42">
        <f t="shared" si="40"/>
        <v>243</v>
      </c>
      <c r="AO433" s="42">
        <f t="shared" si="40"/>
        <v>243</v>
      </c>
      <c r="AP433" s="42">
        <f t="shared" si="40"/>
        <v>243</v>
      </c>
      <c r="AQ433" s="42">
        <f t="shared" si="40"/>
        <v>243</v>
      </c>
      <c r="AR433" s="42">
        <f t="shared" si="40"/>
        <v>243</v>
      </c>
      <c r="AS433" s="42">
        <f t="shared" si="40"/>
        <v>243</v>
      </c>
      <c r="AT433" s="42">
        <f t="shared" si="40"/>
        <v>243</v>
      </c>
      <c r="AU433" s="42">
        <f t="shared" si="40"/>
        <v>243</v>
      </c>
      <c r="AV433" s="631">
        <f t="shared" si="40"/>
        <v>243</v>
      </c>
    </row>
    <row r="434" spans="7:48" ht="14.1" customHeight="1" thickBot="1">
      <c r="G434" s="19"/>
      <c r="H434" s="795"/>
      <c r="J434" s="736"/>
      <c r="K434" s="63" t="s">
        <v>49</v>
      </c>
      <c r="L434" s="77">
        <f t="shared" si="36"/>
        <v>243</v>
      </c>
      <c r="M434" s="77">
        <f t="shared" ref="M434:AV434" si="41">M465</f>
        <v>243</v>
      </c>
      <c r="N434" s="77">
        <f t="shared" si="41"/>
        <v>243</v>
      </c>
      <c r="O434" s="77">
        <f t="shared" si="41"/>
        <v>243</v>
      </c>
      <c r="P434" s="77">
        <f t="shared" si="41"/>
        <v>243</v>
      </c>
      <c r="Q434" s="77">
        <f t="shared" si="41"/>
        <v>243</v>
      </c>
      <c r="R434" s="77">
        <f t="shared" si="41"/>
        <v>243</v>
      </c>
      <c r="S434" s="77">
        <f t="shared" si="41"/>
        <v>243</v>
      </c>
      <c r="T434" s="77">
        <f t="shared" si="41"/>
        <v>243</v>
      </c>
      <c r="U434" s="77">
        <f t="shared" si="41"/>
        <v>243</v>
      </c>
      <c r="V434" s="77">
        <f t="shared" si="41"/>
        <v>243</v>
      </c>
      <c r="W434" s="77">
        <f t="shared" si="41"/>
        <v>243</v>
      </c>
      <c r="X434" s="77">
        <f t="shared" si="41"/>
        <v>243</v>
      </c>
      <c r="Y434" s="77">
        <f t="shared" si="41"/>
        <v>243</v>
      </c>
      <c r="Z434" s="77">
        <f t="shared" si="41"/>
        <v>243</v>
      </c>
      <c r="AA434" s="77">
        <f t="shared" si="41"/>
        <v>243</v>
      </c>
      <c r="AB434" s="77">
        <f t="shared" si="41"/>
        <v>243</v>
      </c>
      <c r="AC434" s="77">
        <f t="shared" si="41"/>
        <v>243</v>
      </c>
      <c r="AD434" s="77">
        <f t="shared" si="41"/>
        <v>243</v>
      </c>
      <c r="AE434" s="77">
        <f t="shared" si="41"/>
        <v>243</v>
      </c>
      <c r="AF434" s="77">
        <f t="shared" si="41"/>
        <v>243</v>
      </c>
      <c r="AG434" s="77">
        <f t="shared" si="41"/>
        <v>243</v>
      </c>
      <c r="AH434" s="77">
        <f t="shared" si="41"/>
        <v>243</v>
      </c>
      <c r="AI434" s="77">
        <f t="shared" si="41"/>
        <v>243</v>
      </c>
      <c r="AJ434" s="77">
        <f t="shared" si="41"/>
        <v>243</v>
      </c>
      <c r="AK434" s="77">
        <f t="shared" si="41"/>
        <v>243</v>
      </c>
      <c r="AL434" s="77">
        <f t="shared" si="41"/>
        <v>243</v>
      </c>
      <c r="AM434" s="77">
        <f t="shared" si="41"/>
        <v>243</v>
      </c>
      <c r="AN434" s="77">
        <f t="shared" si="41"/>
        <v>243</v>
      </c>
      <c r="AO434" s="77">
        <f t="shared" si="41"/>
        <v>243</v>
      </c>
      <c r="AP434" s="77">
        <f t="shared" si="41"/>
        <v>243</v>
      </c>
      <c r="AQ434" s="77">
        <f t="shared" si="41"/>
        <v>243</v>
      </c>
      <c r="AR434" s="77">
        <f t="shared" si="41"/>
        <v>243</v>
      </c>
      <c r="AS434" s="77">
        <f t="shared" si="41"/>
        <v>243</v>
      </c>
      <c r="AT434" s="77">
        <f t="shared" si="41"/>
        <v>243</v>
      </c>
      <c r="AU434" s="77">
        <f t="shared" si="41"/>
        <v>243</v>
      </c>
      <c r="AV434" s="632">
        <f t="shared" si="41"/>
        <v>243</v>
      </c>
    </row>
    <row r="435" spans="7:48" ht="14.1" customHeight="1" thickTop="1">
      <c r="G435" s="19"/>
      <c r="H435" s="795"/>
      <c r="J435" s="736"/>
      <c r="K435" s="62" t="s">
        <v>50</v>
      </c>
      <c r="L435" s="78">
        <f t="shared" si="36"/>
        <v>243</v>
      </c>
      <c r="M435" s="78">
        <f t="shared" ref="M435:AV435" si="42">M466</f>
        <v>243</v>
      </c>
      <c r="N435" s="78">
        <f t="shared" si="42"/>
        <v>243</v>
      </c>
      <c r="O435" s="78">
        <f t="shared" si="42"/>
        <v>243</v>
      </c>
      <c r="P435" s="78">
        <f t="shared" si="42"/>
        <v>243</v>
      </c>
      <c r="Q435" s="78">
        <f t="shared" si="42"/>
        <v>243</v>
      </c>
      <c r="R435" s="78">
        <f t="shared" si="42"/>
        <v>243</v>
      </c>
      <c r="S435" s="78">
        <f t="shared" si="42"/>
        <v>243</v>
      </c>
      <c r="T435" s="78">
        <f t="shared" si="42"/>
        <v>243</v>
      </c>
      <c r="U435" s="78">
        <f t="shared" si="42"/>
        <v>243</v>
      </c>
      <c r="V435" s="78">
        <f t="shared" si="42"/>
        <v>243</v>
      </c>
      <c r="W435" s="78">
        <f t="shared" si="42"/>
        <v>243</v>
      </c>
      <c r="X435" s="78">
        <f t="shared" si="42"/>
        <v>243</v>
      </c>
      <c r="Y435" s="78">
        <f t="shared" si="42"/>
        <v>243</v>
      </c>
      <c r="Z435" s="78">
        <f t="shared" si="42"/>
        <v>243</v>
      </c>
      <c r="AA435" s="78">
        <f t="shared" si="42"/>
        <v>243</v>
      </c>
      <c r="AB435" s="78">
        <f t="shared" si="42"/>
        <v>243</v>
      </c>
      <c r="AC435" s="78">
        <f t="shared" si="42"/>
        <v>243</v>
      </c>
      <c r="AD435" s="78">
        <f t="shared" si="42"/>
        <v>243</v>
      </c>
      <c r="AE435" s="78">
        <f t="shared" si="42"/>
        <v>243</v>
      </c>
      <c r="AF435" s="78">
        <f t="shared" si="42"/>
        <v>243</v>
      </c>
      <c r="AG435" s="78">
        <f t="shared" si="42"/>
        <v>243</v>
      </c>
      <c r="AH435" s="78">
        <f t="shared" si="42"/>
        <v>243</v>
      </c>
      <c r="AI435" s="78">
        <f t="shared" si="42"/>
        <v>243</v>
      </c>
      <c r="AJ435" s="78">
        <f t="shared" si="42"/>
        <v>243</v>
      </c>
      <c r="AK435" s="78">
        <f t="shared" si="42"/>
        <v>243</v>
      </c>
      <c r="AL435" s="78">
        <f t="shared" si="42"/>
        <v>243</v>
      </c>
      <c r="AM435" s="78">
        <f t="shared" si="42"/>
        <v>243</v>
      </c>
      <c r="AN435" s="78">
        <f t="shared" si="42"/>
        <v>243</v>
      </c>
      <c r="AO435" s="78">
        <f t="shared" si="42"/>
        <v>243</v>
      </c>
      <c r="AP435" s="78">
        <f t="shared" si="42"/>
        <v>243</v>
      </c>
      <c r="AQ435" s="78">
        <f t="shared" si="42"/>
        <v>243</v>
      </c>
      <c r="AR435" s="78">
        <f t="shared" si="42"/>
        <v>243</v>
      </c>
      <c r="AS435" s="78">
        <f t="shared" si="42"/>
        <v>243</v>
      </c>
      <c r="AT435" s="78">
        <f t="shared" si="42"/>
        <v>243</v>
      </c>
      <c r="AU435" s="78">
        <f t="shared" si="42"/>
        <v>243</v>
      </c>
      <c r="AV435" s="633">
        <f t="shared" si="42"/>
        <v>243</v>
      </c>
    </row>
    <row r="436" spans="7:48" ht="14.1" customHeight="1">
      <c r="G436" s="19"/>
      <c r="H436" s="795"/>
      <c r="J436" s="736"/>
      <c r="K436" s="3" t="s">
        <v>51</v>
      </c>
      <c r="L436" s="42">
        <f t="shared" si="36"/>
        <v>243</v>
      </c>
      <c r="M436" s="42">
        <f t="shared" ref="M436:AV436" si="43">M467</f>
        <v>243</v>
      </c>
      <c r="N436" s="42">
        <f t="shared" si="43"/>
        <v>243</v>
      </c>
      <c r="O436" s="42">
        <f t="shared" si="43"/>
        <v>243</v>
      </c>
      <c r="P436" s="42">
        <f t="shared" si="43"/>
        <v>243</v>
      </c>
      <c r="Q436" s="42">
        <f t="shared" si="43"/>
        <v>243</v>
      </c>
      <c r="R436" s="42">
        <f t="shared" si="43"/>
        <v>243</v>
      </c>
      <c r="S436" s="42">
        <f t="shared" si="43"/>
        <v>243</v>
      </c>
      <c r="T436" s="42">
        <f t="shared" si="43"/>
        <v>243</v>
      </c>
      <c r="U436" s="42">
        <f t="shared" si="43"/>
        <v>243</v>
      </c>
      <c r="V436" s="42">
        <f t="shared" si="43"/>
        <v>243</v>
      </c>
      <c r="W436" s="42">
        <f t="shared" si="43"/>
        <v>243</v>
      </c>
      <c r="X436" s="42">
        <f t="shared" si="43"/>
        <v>243</v>
      </c>
      <c r="Y436" s="42">
        <f t="shared" si="43"/>
        <v>243</v>
      </c>
      <c r="Z436" s="42">
        <f t="shared" si="43"/>
        <v>243</v>
      </c>
      <c r="AA436" s="42">
        <f t="shared" si="43"/>
        <v>243</v>
      </c>
      <c r="AB436" s="42">
        <f t="shared" si="43"/>
        <v>243</v>
      </c>
      <c r="AC436" s="42">
        <f t="shared" si="43"/>
        <v>243</v>
      </c>
      <c r="AD436" s="42">
        <f t="shared" si="43"/>
        <v>243</v>
      </c>
      <c r="AE436" s="42">
        <f t="shared" si="43"/>
        <v>243</v>
      </c>
      <c r="AF436" s="42">
        <f t="shared" si="43"/>
        <v>243</v>
      </c>
      <c r="AG436" s="42">
        <f t="shared" si="43"/>
        <v>243</v>
      </c>
      <c r="AH436" s="42">
        <f t="shared" si="43"/>
        <v>243</v>
      </c>
      <c r="AI436" s="42">
        <f t="shared" si="43"/>
        <v>243</v>
      </c>
      <c r="AJ436" s="42">
        <f t="shared" si="43"/>
        <v>243</v>
      </c>
      <c r="AK436" s="42">
        <f t="shared" si="43"/>
        <v>243</v>
      </c>
      <c r="AL436" s="42">
        <f t="shared" si="43"/>
        <v>243</v>
      </c>
      <c r="AM436" s="42">
        <f t="shared" si="43"/>
        <v>243</v>
      </c>
      <c r="AN436" s="42">
        <f t="shared" si="43"/>
        <v>243</v>
      </c>
      <c r="AO436" s="42">
        <f t="shared" si="43"/>
        <v>243</v>
      </c>
      <c r="AP436" s="42">
        <f t="shared" si="43"/>
        <v>243</v>
      </c>
      <c r="AQ436" s="42">
        <f t="shared" si="43"/>
        <v>243</v>
      </c>
      <c r="AR436" s="42">
        <f t="shared" si="43"/>
        <v>243</v>
      </c>
      <c r="AS436" s="42">
        <f t="shared" si="43"/>
        <v>243</v>
      </c>
      <c r="AT436" s="42">
        <f t="shared" si="43"/>
        <v>243</v>
      </c>
      <c r="AU436" s="42">
        <f t="shared" si="43"/>
        <v>243</v>
      </c>
      <c r="AV436" s="631">
        <f t="shared" si="43"/>
        <v>243</v>
      </c>
    </row>
    <row r="437" spans="7:48" ht="14.1" customHeight="1" thickBot="1">
      <c r="G437" s="19"/>
      <c r="H437" s="795"/>
      <c r="J437" s="736"/>
      <c r="K437" s="63" t="s">
        <v>52</v>
      </c>
      <c r="L437" s="77">
        <f t="shared" si="36"/>
        <v>243</v>
      </c>
      <c r="M437" s="77">
        <f t="shared" ref="M437:AV437" si="44">M468</f>
        <v>243</v>
      </c>
      <c r="N437" s="77">
        <f t="shared" si="44"/>
        <v>243</v>
      </c>
      <c r="O437" s="77">
        <f t="shared" si="44"/>
        <v>243</v>
      </c>
      <c r="P437" s="77">
        <f t="shared" si="44"/>
        <v>243</v>
      </c>
      <c r="Q437" s="77">
        <f t="shared" si="44"/>
        <v>243</v>
      </c>
      <c r="R437" s="77">
        <f t="shared" si="44"/>
        <v>243</v>
      </c>
      <c r="S437" s="77">
        <f t="shared" si="44"/>
        <v>243</v>
      </c>
      <c r="T437" s="77">
        <f t="shared" si="44"/>
        <v>243</v>
      </c>
      <c r="U437" s="77">
        <f t="shared" si="44"/>
        <v>243</v>
      </c>
      <c r="V437" s="77">
        <f t="shared" si="44"/>
        <v>243</v>
      </c>
      <c r="W437" s="77">
        <f t="shared" si="44"/>
        <v>243</v>
      </c>
      <c r="X437" s="77">
        <f t="shared" si="44"/>
        <v>243</v>
      </c>
      <c r="Y437" s="77">
        <f t="shared" si="44"/>
        <v>243</v>
      </c>
      <c r="Z437" s="77">
        <f t="shared" si="44"/>
        <v>243</v>
      </c>
      <c r="AA437" s="77">
        <f t="shared" si="44"/>
        <v>243</v>
      </c>
      <c r="AB437" s="77">
        <f t="shared" si="44"/>
        <v>243</v>
      </c>
      <c r="AC437" s="77">
        <f t="shared" si="44"/>
        <v>243</v>
      </c>
      <c r="AD437" s="77">
        <f t="shared" si="44"/>
        <v>243</v>
      </c>
      <c r="AE437" s="77">
        <f t="shared" si="44"/>
        <v>243</v>
      </c>
      <c r="AF437" s="77">
        <f t="shared" si="44"/>
        <v>243</v>
      </c>
      <c r="AG437" s="77">
        <f t="shared" si="44"/>
        <v>243</v>
      </c>
      <c r="AH437" s="77">
        <f t="shared" si="44"/>
        <v>243</v>
      </c>
      <c r="AI437" s="77">
        <f t="shared" si="44"/>
        <v>243</v>
      </c>
      <c r="AJ437" s="77">
        <f t="shared" si="44"/>
        <v>243</v>
      </c>
      <c r="AK437" s="77">
        <f t="shared" si="44"/>
        <v>243</v>
      </c>
      <c r="AL437" s="77">
        <f t="shared" si="44"/>
        <v>243</v>
      </c>
      <c r="AM437" s="77">
        <f t="shared" si="44"/>
        <v>243</v>
      </c>
      <c r="AN437" s="77">
        <f t="shared" si="44"/>
        <v>243</v>
      </c>
      <c r="AO437" s="77">
        <f t="shared" si="44"/>
        <v>243</v>
      </c>
      <c r="AP437" s="77">
        <f t="shared" si="44"/>
        <v>243</v>
      </c>
      <c r="AQ437" s="77">
        <f t="shared" si="44"/>
        <v>243</v>
      </c>
      <c r="AR437" s="77">
        <f t="shared" si="44"/>
        <v>243</v>
      </c>
      <c r="AS437" s="77">
        <f t="shared" si="44"/>
        <v>243</v>
      </c>
      <c r="AT437" s="77">
        <f t="shared" si="44"/>
        <v>243</v>
      </c>
      <c r="AU437" s="77">
        <f t="shared" si="44"/>
        <v>243</v>
      </c>
      <c r="AV437" s="632">
        <f t="shared" si="44"/>
        <v>243</v>
      </c>
    </row>
    <row r="438" spans="7:48" ht="14.1" customHeight="1" thickTop="1">
      <c r="G438" s="19"/>
      <c r="H438" s="795"/>
      <c r="J438" s="736"/>
      <c r="K438" s="62" t="s">
        <v>53</v>
      </c>
      <c r="L438" s="78">
        <f t="shared" si="36"/>
        <v>243</v>
      </c>
      <c r="M438" s="78">
        <f t="shared" ref="M438:AV438" si="45">M469</f>
        <v>243</v>
      </c>
      <c r="N438" s="78">
        <f t="shared" si="45"/>
        <v>243</v>
      </c>
      <c r="O438" s="78">
        <f t="shared" si="45"/>
        <v>243</v>
      </c>
      <c r="P438" s="78">
        <f t="shared" si="45"/>
        <v>243</v>
      </c>
      <c r="Q438" s="78">
        <f t="shared" si="45"/>
        <v>243</v>
      </c>
      <c r="R438" s="78">
        <f t="shared" si="45"/>
        <v>243</v>
      </c>
      <c r="S438" s="78">
        <f t="shared" si="45"/>
        <v>243</v>
      </c>
      <c r="T438" s="78">
        <f t="shared" si="45"/>
        <v>243</v>
      </c>
      <c r="U438" s="78">
        <f t="shared" si="45"/>
        <v>243</v>
      </c>
      <c r="V438" s="78">
        <f t="shared" si="45"/>
        <v>243</v>
      </c>
      <c r="W438" s="78">
        <f t="shared" si="45"/>
        <v>243</v>
      </c>
      <c r="X438" s="78">
        <f t="shared" si="45"/>
        <v>243</v>
      </c>
      <c r="Y438" s="78">
        <f t="shared" si="45"/>
        <v>243</v>
      </c>
      <c r="Z438" s="78">
        <f t="shared" si="45"/>
        <v>243</v>
      </c>
      <c r="AA438" s="78">
        <f t="shared" si="45"/>
        <v>243</v>
      </c>
      <c r="AB438" s="78">
        <f t="shared" si="45"/>
        <v>243</v>
      </c>
      <c r="AC438" s="78">
        <f t="shared" si="45"/>
        <v>243</v>
      </c>
      <c r="AD438" s="78">
        <f t="shared" si="45"/>
        <v>243</v>
      </c>
      <c r="AE438" s="78">
        <f t="shared" si="45"/>
        <v>243</v>
      </c>
      <c r="AF438" s="78">
        <f t="shared" si="45"/>
        <v>243</v>
      </c>
      <c r="AG438" s="78">
        <f t="shared" si="45"/>
        <v>243</v>
      </c>
      <c r="AH438" s="78">
        <f t="shared" si="45"/>
        <v>243</v>
      </c>
      <c r="AI438" s="78">
        <f t="shared" si="45"/>
        <v>243</v>
      </c>
      <c r="AJ438" s="78">
        <f t="shared" si="45"/>
        <v>243</v>
      </c>
      <c r="AK438" s="78">
        <f t="shared" si="45"/>
        <v>243</v>
      </c>
      <c r="AL438" s="78">
        <f t="shared" si="45"/>
        <v>243</v>
      </c>
      <c r="AM438" s="78">
        <f t="shared" si="45"/>
        <v>243</v>
      </c>
      <c r="AN438" s="78">
        <f t="shared" si="45"/>
        <v>243</v>
      </c>
      <c r="AO438" s="78">
        <f t="shared" si="45"/>
        <v>243</v>
      </c>
      <c r="AP438" s="78">
        <f t="shared" si="45"/>
        <v>243</v>
      </c>
      <c r="AQ438" s="78">
        <f t="shared" si="45"/>
        <v>243</v>
      </c>
      <c r="AR438" s="78">
        <f t="shared" si="45"/>
        <v>243</v>
      </c>
      <c r="AS438" s="78">
        <f t="shared" si="45"/>
        <v>243</v>
      </c>
      <c r="AT438" s="78">
        <f t="shared" si="45"/>
        <v>243</v>
      </c>
      <c r="AU438" s="78">
        <f t="shared" si="45"/>
        <v>243</v>
      </c>
      <c r="AV438" s="633">
        <f t="shared" si="45"/>
        <v>243</v>
      </c>
    </row>
    <row r="439" spans="7:48" ht="14.1" customHeight="1">
      <c r="G439" s="19"/>
      <c r="H439" s="795"/>
      <c r="J439" s="736"/>
      <c r="K439" s="3" t="s">
        <v>54</v>
      </c>
      <c r="L439" s="42">
        <f t="shared" si="36"/>
        <v>243</v>
      </c>
      <c r="M439" s="42">
        <f t="shared" ref="M439:AV439" si="46">M470</f>
        <v>243</v>
      </c>
      <c r="N439" s="42">
        <f t="shared" si="46"/>
        <v>243</v>
      </c>
      <c r="O439" s="42">
        <f t="shared" si="46"/>
        <v>243</v>
      </c>
      <c r="P439" s="42">
        <f t="shared" si="46"/>
        <v>243</v>
      </c>
      <c r="Q439" s="42">
        <f t="shared" si="46"/>
        <v>243</v>
      </c>
      <c r="R439" s="42">
        <f t="shared" si="46"/>
        <v>243</v>
      </c>
      <c r="S439" s="42">
        <f t="shared" si="46"/>
        <v>243</v>
      </c>
      <c r="T439" s="42">
        <f t="shared" si="46"/>
        <v>243</v>
      </c>
      <c r="U439" s="42">
        <f t="shared" si="46"/>
        <v>243</v>
      </c>
      <c r="V439" s="42">
        <f t="shared" si="46"/>
        <v>243</v>
      </c>
      <c r="W439" s="42">
        <f t="shared" si="46"/>
        <v>243</v>
      </c>
      <c r="X439" s="42">
        <f t="shared" si="46"/>
        <v>243</v>
      </c>
      <c r="Y439" s="42">
        <f t="shared" si="46"/>
        <v>243</v>
      </c>
      <c r="Z439" s="42">
        <f t="shared" si="46"/>
        <v>243</v>
      </c>
      <c r="AA439" s="42">
        <f t="shared" si="46"/>
        <v>243</v>
      </c>
      <c r="AB439" s="42">
        <f t="shared" si="46"/>
        <v>243</v>
      </c>
      <c r="AC439" s="42">
        <f t="shared" si="46"/>
        <v>243</v>
      </c>
      <c r="AD439" s="42">
        <f t="shared" si="46"/>
        <v>243</v>
      </c>
      <c r="AE439" s="42">
        <f t="shared" si="46"/>
        <v>243</v>
      </c>
      <c r="AF439" s="42">
        <f t="shared" si="46"/>
        <v>243</v>
      </c>
      <c r="AG439" s="42">
        <f t="shared" si="46"/>
        <v>243</v>
      </c>
      <c r="AH439" s="42">
        <f t="shared" si="46"/>
        <v>243</v>
      </c>
      <c r="AI439" s="42">
        <f t="shared" si="46"/>
        <v>243</v>
      </c>
      <c r="AJ439" s="42">
        <f t="shared" si="46"/>
        <v>243</v>
      </c>
      <c r="AK439" s="42">
        <f t="shared" si="46"/>
        <v>243</v>
      </c>
      <c r="AL439" s="42">
        <f t="shared" si="46"/>
        <v>243</v>
      </c>
      <c r="AM439" s="42">
        <f t="shared" si="46"/>
        <v>243</v>
      </c>
      <c r="AN439" s="42">
        <f t="shared" si="46"/>
        <v>243</v>
      </c>
      <c r="AO439" s="42">
        <f t="shared" si="46"/>
        <v>243</v>
      </c>
      <c r="AP439" s="42">
        <f t="shared" si="46"/>
        <v>243</v>
      </c>
      <c r="AQ439" s="42">
        <f t="shared" si="46"/>
        <v>243</v>
      </c>
      <c r="AR439" s="42">
        <f t="shared" si="46"/>
        <v>243</v>
      </c>
      <c r="AS439" s="42">
        <f t="shared" si="46"/>
        <v>243</v>
      </c>
      <c r="AT439" s="42">
        <f t="shared" si="46"/>
        <v>243</v>
      </c>
      <c r="AU439" s="42">
        <f t="shared" si="46"/>
        <v>243</v>
      </c>
      <c r="AV439" s="631">
        <f t="shared" si="46"/>
        <v>243</v>
      </c>
    </row>
    <row r="440" spans="7:48" ht="14.1" customHeight="1" thickBot="1">
      <c r="G440" s="19"/>
      <c r="H440" s="795"/>
      <c r="J440" s="736"/>
      <c r="K440" s="63" t="s">
        <v>55</v>
      </c>
      <c r="L440" s="77">
        <f t="shared" si="36"/>
        <v>243</v>
      </c>
      <c r="M440" s="77">
        <f t="shared" ref="M440:AV440" si="47">M471</f>
        <v>243</v>
      </c>
      <c r="N440" s="77">
        <f t="shared" si="47"/>
        <v>243</v>
      </c>
      <c r="O440" s="77">
        <f t="shared" si="47"/>
        <v>243</v>
      </c>
      <c r="P440" s="77">
        <f t="shared" si="47"/>
        <v>243</v>
      </c>
      <c r="Q440" s="77">
        <f t="shared" si="47"/>
        <v>243</v>
      </c>
      <c r="R440" s="77">
        <f t="shared" si="47"/>
        <v>243</v>
      </c>
      <c r="S440" s="77">
        <f t="shared" si="47"/>
        <v>243</v>
      </c>
      <c r="T440" s="77">
        <f t="shared" si="47"/>
        <v>243</v>
      </c>
      <c r="U440" s="77">
        <f t="shared" si="47"/>
        <v>243</v>
      </c>
      <c r="V440" s="77">
        <f t="shared" si="47"/>
        <v>243</v>
      </c>
      <c r="W440" s="77">
        <f t="shared" si="47"/>
        <v>243</v>
      </c>
      <c r="X440" s="77">
        <f t="shared" si="47"/>
        <v>243</v>
      </c>
      <c r="Y440" s="77">
        <f t="shared" si="47"/>
        <v>243</v>
      </c>
      <c r="Z440" s="77">
        <f t="shared" si="47"/>
        <v>243</v>
      </c>
      <c r="AA440" s="77">
        <f t="shared" si="47"/>
        <v>243</v>
      </c>
      <c r="AB440" s="77">
        <f t="shared" si="47"/>
        <v>243</v>
      </c>
      <c r="AC440" s="77">
        <f t="shared" si="47"/>
        <v>243</v>
      </c>
      <c r="AD440" s="77">
        <f t="shared" si="47"/>
        <v>243</v>
      </c>
      <c r="AE440" s="77">
        <f t="shared" si="47"/>
        <v>243</v>
      </c>
      <c r="AF440" s="77">
        <f t="shared" si="47"/>
        <v>243</v>
      </c>
      <c r="AG440" s="77">
        <f t="shared" si="47"/>
        <v>243</v>
      </c>
      <c r="AH440" s="77">
        <f t="shared" si="47"/>
        <v>243</v>
      </c>
      <c r="AI440" s="77">
        <f t="shared" si="47"/>
        <v>243</v>
      </c>
      <c r="AJ440" s="77">
        <f t="shared" si="47"/>
        <v>243</v>
      </c>
      <c r="AK440" s="77">
        <f t="shared" si="47"/>
        <v>243</v>
      </c>
      <c r="AL440" s="77">
        <f t="shared" si="47"/>
        <v>243</v>
      </c>
      <c r="AM440" s="77">
        <f t="shared" si="47"/>
        <v>243</v>
      </c>
      <c r="AN440" s="77">
        <f t="shared" si="47"/>
        <v>243</v>
      </c>
      <c r="AO440" s="77">
        <f t="shared" si="47"/>
        <v>243</v>
      </c>
      <c r="AP440" s="77">
        <f t="shared" si="47"/>
        <v>243</v>
      </c>
      <c r="AQ440" s="77">
        <f t="shared" si="47"/>
        <v>243</v>
      </c>
      <c r="AR440" s="77">
        <f t="shared" si="47"/>
        <v>243</v>
      </c>
      <c r="AS440" s="77">
        <f t="shared" si="47"/>
        <v>243</v>
      </c>
      <c r="AT440" s="77">
        <f t="shared" si="47"/>
        <v>243</v>
      </c>
      <c r="AU440" s="77">
        <f t="shared" si="47"/>
        <v>243</v>
      </c>
      <c r="AV440" s="632">
        <f t="shared" si="47"/>
        <v>243</v>
      </c>
    </row>
    <row r="441" spans="7:48" ht="14.1" customHeight="1" thickTop="1">
      <c r="G441" s="19"/>
      <c r="H441" s="795"/>
      <c r="J441" s="736"/>
      <c r="K441" s="62" t="s">
        <v>56</v>
      </c>
      <c r="L441" s="78">
        <f t="shared" si="36"/>
        <v>243</v>
      </c>
      <c r="M441" s="78">
        <f t="shared" ref="M441:AV441" si="48">M472</f>
        <v>243</v>
      </c>
      <c r="N441" s="78">
        <f t="shared" si="48"/>
        <v>243</v>
      </c>
      <c r="O441" s="78">
        <f t="shared" si="48"/>
        <v>243</v>
      </c>
      <c r="P441" s="78">
        <f t="shared" si="48"/>
        <v>243</v>
      </c>
      <c r="Q441" s="78">
        <f t="shared" si="48"/>
        <v>243</v>
      </c>
      <c r="R441" s="78">
        <f t="shared" si="48"/>
        <v>243</v>
      </c>
      <c r="S441" s="78">
        <f t="shared" si="48"/>
        <v>243</v>
      </c>
      <c r="T441" s="78">
        <f t="shared" si="48"/>
        <v>243</v>
      </c>
      <c r="U441" s="78">
        <f t="shared" si="48"/>
        <v>243</v>
      </c>
      <c r="V441" s="78">
        <f t="shared" si="48"/>
        <v>243</v>
      </c>
      <c r="W441" s="78">
        <f t="shared" si="48"/>
        <v>243</v>
      </c>
      <c r="X441" s="78">
        <f t="shared" si="48"/>
        <v>243</v>
      </c>
      <c r="Y441" s="78">
        <f t="shared" si="48"/>
        <v>243</v>
      </c>
      <c r="Z441" s="78">
        <f t="shared" si="48"/>
        <v>243</v>
      </c>
      <c r="AA441" s="78">
        <f t="shared" si="48"/>
        <v>243</v>
      </c>
      <c r="AB441" s="78">
        <f t="shared" si="48"/>
        <v>243</v>
      </c>
      <c r="AC441" s="78">
        <f t="shared" si="48"/>
        <v>243</v>
      </c>
      <c r="AD441" s="78">
        <f t="shared" si="48"/>
        <v>243</v>
      </c>
      <c r="AE441" s="78">
        <f t="shared" si="48"/>
        <v>243</v>
      </c>
      <c r="AF441" s="78">
        <f t="shared" si="48"/>
        <v>243</v>
      </c>
      <c r="AG441" s="78">
        <f t="shared" si="48"/>
        <v>243</v>
      </c>
      <c r="AH441" s="78">
        <f t="shared" si="48"/>
        <v>243</v>
      </c>
      <c r="AI441" s="78">
        <f t="shared" si="48"/>
        <v>243</v>
      </c>
      <c r="AJ441" s="78">
        <f t="shared" si="48"/>
        <v>243</v>
      </c>
      <c r="AK441" s="78">
        <f t="shared" si="48"/>
        <v>243</v>
      </c>
      <c r="AL441" s="78">
        <f t="shared" si="48"/>
        <v>243</v>
      </c>
      <c r="AM441" s="78">
        <f t="shared" si="48"/>
        <v>243</v>
      </c>
      <c r="AN441" s="78">
        <f t="shared" si="48"/>
        <v>243</v>
      </c>
      <c r="AO441" s="78">
        <f t="shared" si="48"/>
        <v>243</v>
      </c>
      <c r="AP441" s="78">
        <f t="shared" si="48"/>
        <v>243</v>
      </c>
      <c r="AQ441" s="78">
        <f t="shared" si="48"/>
        <v>243</v>
      </c>
      <c r="AR441" s="78">
        <f t="shared" si="48"/>
        <v>243</v>
      </c>
      <c r="AS441" s="78">
        <f t="shared" si="48"/>
        <v>243</v>
      </c>
      <c r="AT441" s="78">
        <f t="shared" si="48"/>
        <v>243</v>
      </c>
      <c r="AU441" s="78">
        <f t="shared" si="48"/>
        <v>243</v>
      </c>
      <c r="AV441" s="633">
        <f t="shared" si="48"/>
        <v>243</v>
      </c>
    </row>
    <row r="442" spans="7:48" ht="14.1" customHeight="1">
      <c r="G442" s="19"/>
      <c r="H442" s="795"/>
      <c r="J442" s="736"/>
      <c r="K442" s="3" t="s">
        <v>57</v>
      </c>
      <c r="L442" s="42">
        <f t="shared" si="36"/>
        <v>243</v>
      </c>
      <c r="M442" s="42">
        <f t="shared" ref="M442:AV442" si="49">M473</f>
        <v>243</v>
      </c>
      <c r="N442" s="42">
        <f t="shared" si="49"/>
        <v>243</v>
      </c>
      <c r="O442" s="42">
        <f t="shared" si="49"/>
        <v>243</v>
      </c>
      <c r="P442" s="42">
        <f t="shared" si="49"/>
        <v>243</v>
      </c>
      <c r="Q442" s="42">
        <f t="shared" si="49"/>
        <v>243</v>
      </c>
      <c r="R442" s="42">
        <f t="shared" si="49"/>
        <v>243</v>
      </c>
      <c r="S442" s="42">
        <f t="shared" si="49"/>
        <v>243</v>
      </c>
      <c r="T442" s="42">
        <f t="shared" si="49"/>
        <v>243</v>
      </c>
      <c r="U442" s="42">
        <f t="shared" si="49"/>
        <v>243</v>
      </c>
      <c r="V442" s="42">
        <f t="shared" si="49"/>
        <v>243</v>
      </c>
      <c r="W442" s="42">
        <f t="shared" si="49"/>
        <v>243</v>
      </c>
      <c r="X442" s="42">
        <f t="shared" si="49"/>
        <v>243</v>
      </c>
      <c r="Y442" s="42">
        <f t="shared" si="49"/>
        <v>243</v>
      </c>
      <c r="Z442" s="42">
        <f t="shared" si="49"/>
        <v>243</v>
      </c>
      <c r="AA442" s="42">
        <f t="shared" si="49"/>
        <v>243</v>
      </c>
      <c r="AB442" s="42">
        <f t="shared" si="49"/>
        <v>243</v>
      </c>
      <c r="AC442" s="42">
        <f t="shared" si="49"/>
        <v>243</v>
      </c>
      <c r="AD442" s="42">
        <f t="shared" si="49"/>
        <v>243</v>
      </c>
      <c r="AE442" s="42">
        <f t="shared" si="49"/>
        <v>243</v>
      </c>
      <c r="AF442" s="42">
        <f t="shared" si="49"/>
        <v>243</v>
      </c>
      <c r="AG442" s="42">
        <f t="shared" si="49"/>
        <v>243</v>
      </c>
      <c r="AH442" s="42">
        <f t="shared" si="49"/>
        <v>243</v>
      </c>
      <c r="AI442" s="42">
        <f t="shared" si="49"/>
        <v>243</v>
      </c>
      <c r="AJ442" s="42">
        <f t="shared" si="49"/>
        <v>243</v>
      </c>
      <c r="AK442" s="42">
        <f t="shared" si="49"/>
        <v>243</v>
      </c>
      <c r="AL442" s="42">
        <f t="shared" si="49"/>
        <v>243</v>
      </c>
      <c r="AM442" s="42">
        <f t="shared" si="49"/>
        <v>243</v>
      </c>
      <c r="AN442" s="42">
        <f t="shared" si="49"/>
        <v>243</v>
      </c>
      <c r="AO442" s="42">
        <f t="shared" si="49"/>
        <v>243</v>
      </c>
      <c r="AP442" s="42">
        <f t="shared" si="49"/>
        <v>243</v>
      </c>
      <c r="AQ442" s="42">
        <f t="shared" si="49"/>
        <v>243</v>
      </c>
      <c r="AR442" s="42">
        <f t="shared" si="49"/>
        <v>243</v>
      </c>
      <c r="AS442" s="42">
        <f t="shared" si="49"/>
        <v>243</v>
      </c>
      <c r="AT442" s="42">
        <f t="shared" si="49"/>
        <v>243</v>
      </c>
      <c r="AU442" s="42">
        <f t="shared" si="49"/>
        <v>243</v>
      </c>
      <c r="AV442" s="631">
        <f t="shared" si="49"/>
        <v>243</v>
      </c>
    </row>
    <row r="443" spans="7:48" ht="14.1" customHeight="1" thickBot="1">
      <c r="G443" s="19"/>
      <c r="H443" s="795"/>
      <c r="J443" s="736"/>
      <c r="K443" s="63" t="s">
        <v>58</v>
      </c>
      <c r="L443" s="77">
        <f>L474</f>
        <v>243</v>
      </c>
      <c r="M443" s="77">
        <f t="shared" ref="M443:AV443" si="50">M474</f>
        <v>243</v>
      </c>
      <c r="N443" s="77">
        <f t="shared" si="50"/>
        <v>243</v>
      </c>
      <c r="O443" s="77">
        <f t="shared" si="50"/>
        <v>243</v>
      </c>
      <c r="P443" s="77">
        <f t="shared" si="50"/>
        <v>243</v>
      </c>
      <c r="Q443" s="77">
        <f t="shared" si="50"/>
        <v>243</v>
      </c>
      <c r="R443" s="77">
        <f t="shared" si="50"/>
        <v>243</v>
      </c>
      <c r="S443" s="77">
        <f t="shared" si="50"/>
        <v>243</v>
      </c>
      <c r="T443" s="77">
        <f t="shared" si="50"/>
        <v>243</v>
      </c>
      <c r="U443" s="77">
        <f t="shared" si="50"/>
        <v>243</v>
      </c>
      <c r="V443" s="77">
        <f t="shared" si="50"/>
        <v>243</v>
      </c>
      <c r="W443" s="77">
        <f t="shared" si="50"/>
        <v>243</v>
      </c>
      <c r="X443" s="77">
        <f t="shared" si="50"/>
        <v>243</v>
      </c>
      <c r="Y443" s="77">
        <f t="shared" si="50"/>
        <v>243</v>
      </c>
      <c r="Z443" s="77">
        <f t="shared" si="50"/>
        <v>243</v>
      </c>
      <c r="AA443" s="77">
        <f t="shared" si="50"/>
        <v>243</v>
      </c>
      <c r="AB443" s="77">
        <f t="shared" si="50"/>
        <v>243</v>
      </c>
      <c r="AC443" s="77">
        <f t="shared" si="50"/>
        <v>243</v>
      </c>
      <c r="AD443" s="77">
        <f t="shared" si="50"/>
        <v>243</v>
      </c>
      <c r="AE443" s="77">
        <f t="shared" si="50"/>
        <v>243</v>
      </c>
      <c r="AF443" s="77">
        <f t="shared" si="50"/>
        <v>243</v>
      </c>
      <c r="AG443" s="77">
        <f t="shared" si="50"/>
        <v>243</v>
      </c>
      <c r="AH443" s="77">
        <f t="shared" si="50"/>
        <v>243</v>
      </c>
      <c r="AI443" s="77">
        <f t="shared" si="50"/>
        <v>243</v>
      </c>
      <c r="AJ443" s="77">
        <f t="shared" si="50"/>
        <v>243</v>
      </c>
      <c r="AK443" s="77">
        <f t="shared" si="50"/>
        <v>243</v>
      </c>
      <c r="AL443" s="77">
        <f t="shared" si="50"/>
        <v>243</v>
      </c>
      <c r="AM443" s="77">
        <f t="shared" si="50"/>
        <v>243</v>
      </c>
      <c r="AN443" s="77">
        <f t="shared" si="50"/>
        <v>243</v>
      </c>
      <c r="AO443" s="77">
        <f t="shared" si="50"/>
        <v>243</v>
      </c>
      <c r="AP443" s="77">
        <f t="shared" si="50"/>
        <v>243</v>
      </c>
      <c r="AQ443" s="77">
        <f t="shared" si="50"/>
        <v>243</v>
      </c>
      <c r="AR443" s="77">
        <f t="shared" si="50"/>
        <v>243</v>
      </c>
      <c r="AS443" s="77">
        <f t="shared" si="50"/>
        <v>243</v>
      </c>
      <c r="AT443" s="77">
        <f t="shared" si="50"/>
        <v>243</v>
      </c>
      <c r="AU443" s="77">
        <f t="shared" si="50"/>
        <v>243</v>
      </c>
      <c r="AV443" s="632">
        <f t="shared" si="50"/>
        <v>243</v>
      </c>
    </row>
    <row r="444" spans="7:48" ht="14.1" customHeight="1" thickTop="1">
      <c r="G444" s="19"/>
      <c r="H444" s="795"/>
      <c r="J444" s="736"/>
      <c r="K444" s="62" t="s">
        <v>103</v>
      </c>
      <c r="L444" s="78">
        <f t="shared" si="36"/>
        <v>243</v>
      </c>
      <c r="M444" s="78">
        <f t="shared" ref="M444:AV444" si="51">M475</f>
        <v>243</v>
      </c>
      <c r="N444" s="78">
        <f t="shared" si="51"/>
        <v>243</v>
      </c>
      <c r="O444" s="78">
        <f t="shared" si="51"/>
        <v>243</v>
      </c>
      <c r="P444" s="78">
        <f t="shared" si="51"/>
        <v>243</v>
      </c>
      <c r="Q444" s="78">
        <f t="shared" si="51"/>
        <v>243</v>
      </c>
      <c r="R444" s="78">
        <f t="shared" si="51"/>
        <v>243</v>
      </c>
      <c r="S444" s="78">
        <f t="shared" si="51"/>
        <v>243</v>
      </c>
      <c r="T444" s="78">
        <f t="shared" si="51"/>
        <v>243</v>
      </c>
      <c r="U444" s="78">
        <f t="shared" si="51"/>
        <v>243</v>
      </c>
      <c r="V444" s="78">
        <f t="shared" si="51"/>
        <v>243</v>
      </c>
      <c r="W444" s="78">
        <f t="shared" si="51"/>
        <v>243</v>
      </c>
      <c r="X444" s="78">
        <f t="shared" si="51"/>
        <v>243</v>
      </c>
      <c r="Y444" s="78">
        <f t="shared" si="51"/>
        <v>243</v>
      </c>
      <c r="Z444" s="78">
        <f t="shared" si="51"/>
        <v>243</v>
      </c>
      <c r="AA444" s="78">
        <f t="shared" si="51"/>
        <v>243</v>
      </c>
      <c r="AB444" s="78">
        <f t="shared" si="51"/>
        <v>243</v>
      </c>
      <c r="AC444" s="78">
        <f t="shared" si="51"/>
        <v>243</v>
      </c>
      <c r="AD444" s="78">
        <f t="shared" si="51"/>
        <v>243</v>
      </c>
      <c r="AE444" s="78">
        <f t="shared" si="51"/>
        <v>243</v>
      </c>
      <c r="AF444" s="78">
        <f t="shared" si="51"/>
        <v>243</v>
      </c>
      <c r="AG444" s="78">
        <f t="shared" si="51"/>
        <v>243</v>
      </c>
      <c r="AH444" s="78">
        <f t="shared" si="51"/>
        <v>243</v>
      </c>
      <c r="AI444" s="78">
        <f t="shared" si="51"/>
        <v>243</v>
      </c>
      <c r="AJ444" s="78">
        <f t="shared" si="51"/>
        <v>243</v>
      </c>
      <c r="AK444" s="78">
        <f t="shared" si="51"/>
        <v>243</v>
      </c>
      <c r="AL444" s="78">
        <f t="shared" si="51"/>
        <v>243</v>
      </c>
      <c r="AM444" s="78">
        <f t="shared" si="51"/>
        <v>243</v>
      </c>
      <c r="AN444" s="78">
        <f t="shared" si="51"/>
        <v>243</v>
      </c>
      <c r="AO444" s="78">
        <f t="shared" si="51"/>
        <v>243</v>
      </c>
      <c r="AP444" s="78">
        <f t="shared" si="51"/>
        <v>243</v>
      </c>
      <c r="AQ444" s="78">
        <f t="shared" si="51"/>
        <v>243</v>
      </c>
      <c r="AR444" s="78">
        <f t="shared" si="51"/>
        <v>243</v>
      </c>
      <c r="AS444" s="78">
        <f t="shared" si="51"/>
        <v>243</v>
      </c>
      <c r="AT444" s="78">
        <f t="shared" si="51"/>
        <v>243</v>
      </c>
      <c r="AU444" s="78">
        <f t="shared" si="51"/>
        <v>243</v>
      </c>
      <c r="AV444" s="633">
        <f t="shared" si="51"/>
        <v>243</v>
      </c>
    </row>
    <row r="445" spans="7:48" ht="14.1" customHeight="1">
      <c r="G445" s="19"/>
      <c r="H445" s="795"/>
      <c r="J445" s="736"/>
      <c r="K445" s="3" t="s">
        <v>104</v>
      </c>
      <c r="L445" s="42">
        <f t="shared" si="36"/>
        <v>243</v>
      </c>
      <c r="M445" s="42">
        <f t="shared" ref="M445:AV445" si="52">M476</f>
        <v>243</v>
      </c>
      <c r="N445" s="42">
        <f t="shared" si="52"/>
        <v>243</v>
      </c>
      <c r="O445" s="42">
        <f t="shared" si="52"/>
        <v>243</v>
      </c>
      <c r="P445" s="42">
        <f t="shared" si="52"/>
        <v>243</v>
      </c>
      <c r="Q445" s="42">
        <f t="shared" si="52"/>
        <v>243</v>
      </c>
      <c r="R445" s="42">
        <f t="shared" si="52"/>
        <v>243</v>
      </c>
      <c r="S445" s="42">
        <f t="shared" si="52"/>
        <v>243</v>
      </c>
      <c r="T445" s="42">
        <f t="shared" si="52"/>
        <v>243</v>
      </c>
      <c r="U445" s="42">
        <f t="shared" si="52"/>
        <v>243</v>
      </c>
      <c r="V445" s="42">
        <f t="shared" si="52"/>
        <v>243</v>
      </c>
      <c r="W445" s="42">
        <f t="shared" si="52"/>
        <v>243</v>
      </c>
      <c r="X445" s="42">
        <f t="shared" si="52"/>
        <v>243</v>
      </c>
      <c r="Y445" s="42">
        <f t="shared" si="52"/>
        <v>243</v>
      </c>
      <c r="Z445" s="42">
        <f t="shared" si="52"/>
        <v>243</v>
      </c>
      <c r="AA445" s="42">
        <f t="shared" si="52"/>
        <v>243</v>
      </c>
      <c r="AB445" s="42">
        <f t="shared" si="52"/>
        <v>243</v>
      </c>
      <c r="AC445" s="42">
        <f t="shared" si="52"/>
        <v>243</v>
      </c>
      <c r="AD445" s="42">
        <f t="shared" si="52"/>
        <v>243</v>
      </c>
      <c r="AE445" s="42">
        <f t="shared" si="52"/>
        <v>243</v>
      </c>
      <c r="AF445" s="42">
        <f t="shared" si="52"/>
        <v>243</v>
      </c>
      <c r="AG445" s="42">
        <f t="shared" si="52"/>
        <v>243</v>
      </c>
      <c r="AH445" s="42">
        <f t="shared" si="52"/>
        <v>243</v>
      </c>
      <c r="AI445" s="42">
        <f t="shared" si="52"/>
        <v>243</v>
      </c>
      <c r="AJ445" s="42">
        <f t="shared" si="52"/>
        <v>243</v>
      </c>
      <c r="AK445" s="42">
        <f t="shared" si="52"/>
        <v>243</v>
      </c>
      <c r="AL445" s="42">
        <f t="shared" si="52"/>
        <v>243</v>
      </c>
      <c r="AM445" s="42">
        <f t="shared" si="52"/>
        <v>243</v>
      </c>
      <c r="AN445" s="42">
        <f t="shared" si="52"/>
        <v>243</v>
      </c>
      <c r="AO445" s="42">
        <f t="shared" si="52"/>
        <v>243</v>
      </c>
      <c r="AP445" s="42">
        <f t="shared" si="52"/>
        <v>243</v>
      </c>
      <c r="AQ445" s="42">
        <f t="shared" si="52"/>
        <v>243</v>
      </c>
      <c r="AR445" s="42">
        <f t="shared" si="52"/>
        <v>243</v>
      </c>
      <c r="AS445" s="42">
        <f t="shared" si="52"/>
        <v>243</v>
      </c>
      <c r="AT445" s="42">
        <f t="shared" si="52"/>
        <v>243</v>
      </c>
      <c r="AU445" s="42">
        <f t="shared" si="52"/>
        <v>243</v>
      </c>
      <c r="AV445" s="631">
        <f t="shared" si="52"/>
        <v>243</v>
      </c>
    </row>
    <row r="446" spans="7:48" ht="14.1" customHeight="1" thickBot="1">
      <c r="G446" s="19"/>
      <c r="H446" s="795"/>
      <c r="J446" s="736"/>
      <c r="K446" s="63" t="s">
        <v>105</v>
      </c>
      <c r="L446" s="77">
        <f t="shared" si="36"/>
        <v>243</v>
      </c>
      <c r="M446" s="77">
        <f t="shared" ref="M446:AV446" si="53">M477</f>
        <v>243</v>
      </c>
      <c r="N446" s="77">
        <f t="shared" si="53"/>
        <v>243</v>
      </c>
      <c r="O446" s="77">
        <f t="shared" si="53"/>
        <v>243</v>
      </c>
      <c r="P446" s="77">
        <f t="shared" si="53"/>
        <v>243</v>
      </c>
      <c r="Q446" s="77">
        <f t="shared" si="53"/>
        <v>243</v>
      </c>
      <c r="R446" s="77">
        <f t="shared" si="53"/>
        <v>243</v>
      </c>
      <c r="S446" s="77">
        <f t="shared" si="53"/>
        <v>243</v>
      </c>
      <c r="T446" s="77">
        <f t="shared" si="53"/>
        <v>243</v>
      </c>
      <c r="U446" s="77">
        <f t="shared" si="53"/>
        <v>243</v>
      </c>
      <c r="V446" s="77">
        <f t="shared" si="53"/>
        <v>243</v>
      </c>
      <c r="W446" s="77">
        <f t="shared" si="53"/>
        <v>243</v>
      </c>
      <c r="X446" s="77">
        <f t="shared" si="53"/>
        <v>243</v>
      </c>
      <c r="Y446" s="77">
        <f t="shared" si="53"/>
        <v>243</v>
      </c>
      <c r="Z446" s="77">
        <f t="shared" si="53"/>
        <v>243</v>
      </c>
      <c r="AA446" s="77">
        <f t="shared" si="53"/>
        <v>243</v>
      </c>
      <c r="AB446" s="77">
        <f t="shared" si="53"/>
        <v>243</v>
      </c>
      <c r="AC446" s="77">
        <f t="shared" si="53"/>
        <v>243</v>
      </c>
      <c r="AD446" s="77">
        <f t="shared" si="53"/>
        <v>243</v>
      </c>
      <c r="AE446" s="77">
        <f t="shared" si="53"/>
        <v>243</v>
      </c>
      <c r="AF446" s="77">
        <f t="shared" si="53"/>
        <v>243</v>
      </c>
      <c r="AG446" s="77">
        <f t="shared" si="53"/>
        <v>243</v>
      </c>
      <c r="AH446" s="77">
        <f t="shared" si="53"/>
        <v>243</v>
      </c>
      <c r="AI446" s="77">
        <f t="shared" si="53"/>
        <v>243</v>
      </c>
      <c r="AJ446" s="77">
        <f t="shared" si="53"/>
        <v>243</v>
      </c>
      <c r="AK446" s="77">
        <f t="shared" si="53"/>
        <v>243</v>
      </c>
      <c r="AL446" s="77">
        <f t="shared" si="53"/>
        <v>243</v>
      </c>
      <c r="AM446" s="77">
        <f t="shared" si="53"/>
        <v>243</v>
      </c>
      <c r="AN446" s="77">
        <f t="shared" si="53"/>
        <v>243</v>
      </c>
      <c r="AO446" s="77">
        <f t="shared" si="53"/>
        <v>243</v>
      </c>
      <c r="AP446" s="77">
        <f t="shared" si="53"/>
        <v>243</v>
      </c>
      <c r="AQ446" s="77">
        <f t="shared" si="53"/>
        <v>243</v>
      </c>
      <c r="AR446" s="77">
        <f t="shared" si="53"/>
        <v>243</v>
      </c>
      <c r="AS446" s="77">
        <f t="shared" si="53"/>
        <v>243</v>
      </c>
      <c r="AT446" s="77">
        <f t="shared" si="53"/>
        <v>243</v>
      </c>
      <c r="AU446" s="77">
        <f t="shared" si="53"/>
        <v>243</v>
      </c>
      <c r="AV446" s="632">
        <f t="shared" si="53"/>
        <v>243</v>
      </c>
    </row>
    <row r="447" spans="7:48" ht="14.1" customHeight="1" thickTop="1">
      <c r="G447" s="19"/>
      <c r="H447" s="795"/>
      <c r="J447" s="736"/>
      <c r="K447" s="62" t="s">
        <v>106</v>
      </c>
      <c r="L447" s="78">
        <f t="shared" si="36"/>
        <v>243</v>
      </c>
      <c r="M447" s="78">
        <f t="shared" ref="M447:AV447" si="54">M478</f>
        <v>243</v>
      </c>
      <c r="N447" s="78">
        <f t="shared" si="54"/>
        <v>243</v>
      </c>
      <c r="O447" s="78">
        <f t="shared" si="54"/>
        <v>243</v>
      </c>
      <c r="P447" s="78">
        <f t="shared" si="54"/>
        <v>243</v>
      </c>
      <c r="Q447" s="78">
        <f t="shared" si="54"/>
        <v>243</v>
      </c>
      <c r="R447" s="78">
        <f t="shared" si="54"/>
        <v>243</v>
      </c>
      <c r="S447" s="78">
        <f t="shared" si="54"/>
        <v>243</v>
      </c>
      <c r="T447" s="78">
        <f t="shared" si="54"/>
        <v>243</v>
      </c>
      <c r="U447" s="78">
        <f t="shared" si="54"/>
        <v>243</v>
      </c>
      <c r="V447" s="78">
        <f t="shared" si="54"/>
        <v>243</v>
      </c>
      <c r="W447" s="78">
        <f t="shared" si="54"/>
        <v>243</v>
      </c>
      <c r="X447" s="78">
        <f t="shared" si="54"/>
        <v>243</v>
      </c>
      <c r="Y447" s="78">
        <f t="shared" si="54"/>
        <v>243</v>
      </c>
      <c r="Z447" s="78">
        <f t="shared" si="54"/>
        <v>243</v>
      </c>
      <c r="AA447" s="78">
        <f t="shared" si="54"/>
        <v>243</v>
      </c>
      <c r="AB447" s="78">
        <f t="shared" si="54"/>
        <v>243</v>
      </c>
      <c r="AC447" s="78">
        <f t="shared" si="54"/>
        <v>243</v>
      </c>
      <c r="AD447" s="78">
        <f t="shared" si="54"/>
        <v>243</v>
      </c>
      <c r="AE447" s="78">
        <f t="shared" si="54"/>
        <v>243</v>
      </c>
      <c r="AF447" s="78">
        <f t="shared" si="54"/>
        <v>243</v>
      </c>
      <c r="AG447" s="78">
        <f t="shared" si="54"/>
        <v>243</v>
      </c>
      <c r="AH447" s="78">
        <f t="shared" si="54"/>
        <v>243</v>
      </c>
      <c r="AI447" s="78">
        <f t="shared" si="54"/>
        <v>243</v>
      </c>
      <c r="AJ447" s="78">
        <f t="shared" si="54"/>
        <v>243</v>
      </c>
      <c r="AK447" s="78">
        <f t="shared" si="54"/>
        <v>243</v>
      </c>
      <c r="AL447" s="78">
        <f t="shared" si="54"/>
        <v>243</v>
      </c>
      <c r="AM447" s="78">
        <f t="shared" si="54"/>
        <v>243</v>
      </c>
      <c r="AN447" s="78">
        <f t="shared" si="54"/>
        <v>243</v>
      </c>
      <c r="AO447" s="78">
        <f t="shared" si="54"/>
        <v>243</v>
      </c>
      <c r="AP447" s="78">
        <f t="shared" si="54"/>
        <v>243</v>
      </c>
      <c r="AQ447" s="78">
        <f t="shared" si="54"/>
        <v>243</v>
      </c>
      <c r="AR447" s="78">
        <f t="shared" si="54"/>
        <v>243</v>
      </c>
      <c r="AS447" s="78">
        <f t="shared" si="54"/>
        <v>243</v>
      </c>
      <c r="AT447" s="78">
        <f t="shared" si="54"/>
        <v>243</v>
      </c>
      <c r="AU447" s="78">
        <f t="shared" si="54"/>
        <v>243</v>
      </c>
      <c r="AV447" s="633">
        <f t="shared" si="54"/>
        <v>243</v>
      </c>
    </row>
    <row r="448" spans="7:48" ht="14.1" customHeight="1">
      <c r="G448" s="19"/>
      <c r="H448" s="795"/>
      <c r="J448" s="736"/>
      <c r="K448" s="3" t="s">
        <v>107</v>
      </c>
      <c r="L448" s="42">
        <f t="shared" si="36"/>
        <v>243</v>
      </c>
      <c r="M448" s="42">
        <f t="shared" ref="M448:AV448" si="55">M479</f>
        <v>243</v>
      </c>
      <c r="N448" s="42">
        <f t="shared" si="55"/>
        <v>243</v>
      </c>
      <c r="O448" s="42">
        <f t="shared" si="55"/>
        <v>243</v>
      </c>
      <c r="P448" s="42">
        <f t="shared" si="55"/>
        <v>243</v>
      </c>
      <c r="Q448" s="42">
        <f t="shared" si="55"/>
        <v>243</v>
      </c>
      <c r="R448" s="42">
        <f t="shared" si="55"/>
        <v>243</v>
      </c>
      <c r="S448" s="42">
        <f t="shared" si="55"/>
        <v>243</v>
      </c>
      <c r="T448" s="42">
        <f t="shared" si="55"/>
        <v>243</v>
      </c>
      <c r="U448" s="42">
        <f t="shared" si="55"/>
        <v>243</v>
      </c>
      <c r="V448" s="42">
        <f t="shared" si="55"/>
        <v>243</v>
      </c>
      <c r="W448" s="42">
        <f t="shared" si="55"/>
        <v>243</v>
      </c>
      <c r="X448" s="42">
        <f t="shared" si="55"/>
        <v>243</v>
      </c>
      <c r="Y448" s="42">
        <f t="shared" si="55"/>
        <v>243</v>
      </c>
      <c r="Z448" s="42">
        <f t="shared" si="55"/>
        <v>243</v>
      </c>
      <c r="AA448" s="42">
        <f t="shared" si="55"/>
        <v>243</v>
      </c>
      <c r="AB448" s="42">
        <f t="shared" si="55"/>
        <v>243</v>
      </c>
      <c r="AC448" s="42">
        <f t="shared" si="55"/>
        <v>243</v>
      </c>
      <c r="AD448" s="42">
        <f t="shared" si="55"/>
        <v>243</v>
      </c>
      <c r="AE448" s="42">
        <f t="shared" si="55"/>
        <v>243</v>
      </c>
      <c r="AF448" s="42">
        <f t="shared" si="55"/>
        <v>243</v>
      </c>
      <c r="AG448" s="42">
        <f t="shared" si="55"/>
        <v>243</v>
      </c>
      <c r="AH448" s="42">
        <f t="shared" si="55"/>
        <v>243</v>
      </c>
      <c r="AI448" s="42">
        <f t="shared" si="55"/>
        <v>243</v>
      </c>
      <c r="AJ448" s="42">
        <f t="shared" si="55"/>
        <v>243</v>
      </c>
      <c r="AK448" s="42">
        <f t="shared" si="55"/>
        <v>243</v>
      </c>
      <c r="AL448" s="42">
        <f t="shared" si="55"/>
        <v>243</v>
      </c>
      <c r="AM448" s="42">
        <f t="shared" si="55"/>
        <v>243</v>
      </c>
      <c r="AN448" s="42">
        <f t="shared" si="55"/>
        <v>243</v>
      </c>
      <c r="AO448" s="42">
        <f t="shared" si="55"/>
        <v>243</v>
      </c>
      <c r="AP448" s="42">
        <f t="shared" si="55"/>
        <v>243</v>
      </c>
      <c r="AQ448" s="42">
        <f t="shared" si="55"/>
        <v>243</v>
      </c>
      <c r="AR448" s="42">
        <f t="shared" si="55"/>
        <v>243</v>
      </c>
      <c r="AS448" s="42">
        <f t="shared" si="55"/>
        <v>243</v>
      </c>
      <c r="AT448" s="42">
        <f t="shared" si="55"/>
        <v>243</v>
      </c>
      <c r="AU448" s="42">
        <f t="shared" si="55"/>
        <v>243</v>
      </c>
      <c r="AV448" s="631">
        <f t="shared" si="55"/>
        <v>243</v>
      </c>
    </row>
    <row r="449" spans="7:48" ht="14.1" customHeight="1" thickBot="1">
      <c r="G449" s="19"/>
      <c r="H449" s="795"/>
      <c r="J449" s="736"/>
      <c r="K449" s="63" t="s">
        <v>108</v>
      </c>
      <c r="L449" s="77">
        <f t="shared" si="36"/>
        <v>243</v>
      </c>
      <c r="M449" s="77">
        <f t="shared" ref="M449:AV449" si="56">M480</f>
        <v>243</v>
      </c>
      <c r="N449" s="77">
        <f t="shared" si="56"/>
        <v>243</v>
      </c>
      <c r="O449" s="77">
        <f t="shared" si="56"/>
        <v>243</v>
      </c>
      <c r="P449" s="77">
        <f t="shared" si="56"/>
        <v>243</v>
      </c>
      <c r="Q449" s="77">
        <f t="shared" si="56"/>
        <v>243</v>
      </c>
      <c r="R449" s="77">
        <f t="shared" si="56"/>
        <v>243</v>
      </c>
      <c r="S449" s="77">
        <f t="shared" si="56"/>
        <v>243</v>
      </c>
      <c r="T449" s="77">
        <f t="shared" si="56"/>
        <v>243</v>
      </c>
      <c r="U449" s="77">
        <f t="shared" si="56"/>
        <v>243</v>
      </c>
      <c r="V449" s="77">
        <f t="shared" si="56"/>
        <v>243</v>
      </c>
      <c r="W449" s="77">
        <f t="shared" si="56"/>
        <v>243</v>
      </c>
      <c r="X449" s="77">
        <f t="shared" si="56"/>
        <v>243</v>
      </c>
      <c r="Y449" s="77">
        <f t="shared" si="56"/>
        <v>243</v>
      </c>
      <c r="Z449" s="77">
        <f t="shared" si="56"/>
        <v>243</v>
      </c>
      <c r="AA449" s="77">
        <f t="shared" si="56"/>
        <v>243</v>
      </c>
      <c r="AB449" s="77">
        <f t="shared" si="56"/>
        <v>243</v>
      </c>
      <c r="AC449" s="77">
        <f t="shared" si="56"/>
        <v>243</v>
      </c>
      <c r="AD449" s="77">
        <f t="shared" si="56"/>
        <v>243</v>
      </c>
      <c r="AE449" s="77">
        <f t="shared" si="56"/>
        <v>243</v>
      </c>
      <c r="AF449" s="77">
        <f t="shared" si="56"/>
        <v>243</v>
      </c>
      <c r="AG449" s="77">
        <f t="shared" si="56"/>
        <v>243</v>
      </c>
      <c r="AH449" s="77">
        <f t="shared" si="56"/>
        <v>243</v>
      </c>
      <c r="AI449" s="77">
        <f t="shared" si="56"/>
        <v>243</v>
      </c>
      <c r="AJ449" s="77">
        <f t="shared" si="56"/>
        <v>243</v>
      </c>
      <c r="AK449" s="77">
        <f t="shared" si="56"/>
        <v>243</v>
      </c>
      <c r="AL449" s="77">
        <f t="shared" si="56"/>
        <v>243</v>
      </c>
      <c r="AM449" s="77">
        <f t="shared" si="56"/>
        <v>243</v>
      </c>
      <c r="AN449" s="77">
        <f t="shared" si="56"/>
        <v>243</v>
      </c>
      <c r="AO449" s="77">
        <f t="shared" si="56"/>
        <v>243</v>
      </c>
      <c r="AP449" s="77">
        <f t="shared" si="56"/>
        <v>243</v>
      </c>
      <c r="AQ449" s="77">
        <f t="shared" si="56"/>
        <v>243</v>
      </c>
      <c r="AR449" s="77">
        <f t="shared" si="56"/>
        <v>243</v>
      </c>
      <c r="AS449" s="77">
        <f t="shared" si="56"/>
        <v>243</v>
      </c>
      <c r="AT449" s="77">
        <f t="shared" si="56"/>
        <v>243</v>
      </c>
      <c r="AU449" s="77">
        <f t="shared" si="56"/>
        <v>243</v>
      </c>
      <c r="AV449" s="632">
        <f t="shared" si="56"/>
        <v>243</v>
      </c>
    </row>
    <row r="450" spans="7:48" ht="14.1" customHeight="1" thickTop="1">
      <c r="G450" s="19"/>
      <c r="H450" s="795"/>
      <c r="J450" s="736"/>
      <c r="K450" s="62" t="s">
        <v>109</v>
      </c>
      <c r="L450" s="78">
        <f t="shared" si="36"/>
        <v>243</v>
      </c>
      <c r="M450" s="78">
        <f t="shared" ref="M450:AV450" si="57">M481</f>
        <v>243</v>
      </c>
      <c r="N450" s="78">
        <f t="shared" si="57"/>
        <v>243</v>
      </c>
      <c r="O450" s="78">
        <f t="shared" si="57"/>
        <v>243</v>
      </c>
      <c r="P450" s="78">
        <f t="shared" si="57"/>
        <v>243</v>
      </c>
      <c r="Q450" s="78">
        <f t="shared" si="57"/>
        <v>243</v>
      </c>
      <c r="R450" s="78">
        <f t="shared" si="57"/>
        <v>243</v>
      </c>
      <c r="S450" s="78">
        <f t="shared" si="57"/>
        <v>243</v>
      </c>
      <c r="T450" s="78">
        <f t="shared" si="57"/>
        <v>243</v>
      </c>
      <c r="U450" s="78">
        <f t="shared" si="57"/>
        <v>243</v>
      </c>
      <c r="V450" s="78">
        <f t="shared" si="57"/>
        <v>243</v>
      </c>
      <c r="W450" s="78">
        <f t="shared" si="57"/>
        <v>243</v>
      </c>
      <c r="X450" s="78">
        <f t="shared" si="57"/>
        <v>243</v>
      </c>
      <c r="Y450" s="78">
        <f t="shared" si="57"/>
        <v>243</v>
      </c>
      <c r="Z450" s="78">
        <f t="shared" si="57"/>
        <v>243</v>
      </c>
      <c r="AA450" s="78">
        <f t="shared" si="57"/>
        <v>243</v>
      </c>
      <c r="AB450" s="78">
        <f t="shared" si="57"/>
        <v>243</v>
      </c>
      <c r="AC450" s="78">
        <f t="shared" si="57"/>
        <v>243</v>
      </c>
      <c r="AD450" s="78">
        <f t="shared" si="57"/>
        <v>243</v>
      </c>
      <c r="AE450" s="78">
        <f t="shared" si="57"/>
        <v>243</v>
      </c>
      <c r="AF450" s="78">
        <f t="shared" si="57"/>
        <v>243</v>
      </c>
      <c r="AG450" s="78">
        <f t="shared" si="57"/>
        <v>243</v>
      </c>
      <c r="AH450" s="78">
        <f t="shared" si="57"/>
        <v>243</v>
      </c>
      <c r="AI450" s="78">
        <f t="shared" si="57"/>
        <v>243</v>
      </c>
      <c r="AJ450" s="78">
        <f t="shared" si="57"/>
        <v>243</v>
      </c>
      <c r="AK450" s="78">
        <f t="shared" si="57"/>
        <v>243</v>
      </c>
      <c r="AL450" s="78">
        <f t="shared" si="57"/>
        <v>243</v>
      </c>
      <c r="AM450" s="78">
        <f t="shared" si="57"/>
        <v>243</v>
      </c>
      <c r="AN450" s="78">
        <f t="shared" si="57"/>
        <v>243</v>
      </c>
      <c r="AO450" s="78">
        <f t="shared" si="57"/>
        <v>243</v>
      </c>
      <c r="AP450" s="78">
        <f t="shared" si="57"/>
        <v>243</v>
      </c>
      <c r="AQ450" s="78">
        <f t="shared" si="57"/>
        <v>243</v>
      </c>
      <c r="AR450" s="78">
        <f t="shared" si="57"/>
        <v>243</v>
      </c>
      <c r="AS450" s="78">
        <f t="shared" si="57"/>
        <v>243</v>
      </c>
      <c r="AT450" s="78">
        <f t="shared" si="57"/>
        <v>243</v>
      </c>
      <c r="AU450" s="78">
        <f t="shared" si="57"/>
        <v>243</v>
      </c>
      <c r="AV450" s="633">
        <f t="shared" si="57"/>
        <v>243</v>
      </c>
    </row>
    <row r="451" spans="7:48" ht="14.1" customHeight="1">
      <c r="G451" s="19"/>
      <c r="H451" s="795"/>
      <c r="J451" s="736"/>
      <c r="K451" s="3" t="s">
        <v>110</v>
      </c>
      <c r="L451" s="42">
        <f t="shared" si="36"/>
        <v>243</v>
      </c>
      <c r="M451" s="42">
        <f t="shared" ref="M451:AV451" si="58">M482</f>
        <v>243</v>
      </c>
      <c r="N451" s="42">
        <f t="shared" si="58"/>
        <v>243</v>
      </c>
      <c r="O451" s="42">
        <f t="shared" si="58"/>
        <v>243</v>
      </c>
      <c r="P451" s="42">
        <f t="shared" si="58"/>
        <v>243</v>
      </c>
      <c r="Q451" s="42">
        <f t="shared" si="58"/>
        <v>243</v>
      </c>
      <c r="R451" s="42">
        <f t="shared" si="58"/>
        <v>243</v>
      </c>
      <c r="S451" s="42">
        <f t="shared" si="58"/>
        <v>243</v>
      </c>
      <c r="T451" s="42">
        <f t="shared" si="58"/>
        <v>243</v>
      </c>
      <c r="U451" s="42">
        <f t="shared" si="58"/>
        <v>243</v>
      </c>
      <c r="V451" s="42">
        <f t="shared" si="58"/>
        <v>243</v>
      </c>
      <c r="W451" s="42">
        <f t="shared" si="58"/>
        <v>243</v>
      </c>
      <c r="X451" s="42">
        <f t="shared" si="58"/>
        <v>243</v>
      </c>
      <c r="Y451" s="42">
        <f t="shared" si="58"/>
        <v>243</v>
      </c>
      <c r="Z451" s="42">
        <f t="shared" si="58"/>
        <v>243</v>
      </c>
      <c r="AA451" s="42">
        <f t="shared" si="58"/>
        <v>243</v>
      </c>
      <c r="AB451" s="42">
        <f t="shared" si="58"/>
        <v>243</v>
      </c>
      <c r="AC451" s="42">
        <f t="shared" si="58"/>
        <v>243</v>
      </c>
      <c r="AD451" s="42">
        <f t="shared" si="58"/>
        <v>243</v>
      </c>
      <c r="AE451" s="42">
        <f t="shared" si="58"/>
        <v>243</v>
      </c>
      <c r="AF451" s="42">
        <f t="shared" si="58"/>
        <v>243</v>
      </c>
      <c r="AG451" s="42">
        <f t="shared" si="58"/>
        <v>243</v>
      </c>
      <c r="AH451" s="42">
        <f t="shared" si="58"/>
        <v>243</v>
      </c>
      <c r="AI451" s="42">
        <f t="shared" si="58"/>
        <v>243</v>
      </c>
      <c r="AJ451" s="42">
        <f t="shared" si="58"/>
        <v>243</v>
      </c>
      <c r="AK451" s="42">
        <f t="shared" si="58"/>
        <v>243</v>
      </c>
      <c r="AL451" s="42">
        <f t="shared" si="58"/>
        <v>243</v>
      </c>
      <c r="AM451" s="42">
        <f t="shared" si="58"/>
        <v>243</v>
      </c>
      <c r="AN451" s="42">
        <f t="shared" si="58"/>
        <v>243</v>
      </c>
      <c r="AO451" s="42">
        <f t="shared" si="58"/>
        <v>243</v>
      </c>
      <c r="AP451" s="42">
        <f t="shared" si="58"/>
        <v>243</v>
      </c>
      <c r="AQ451" s="42">
        <f t="shared" si="58"/>
        <v>243</v>
      </c>
      <c r="AR451" s="42">
        <f t="shared" si="58"/>
        <v>243</v>
      </c>
      <c r="AS451" s="42">
        <f t="shared" si="58"/>
        <v>243</v>
      </c>
      <c r="AT451" s="42">
        <f t="shared" si="58"/>
        <v>243</v>
      </c>
      <c r="AU451" s="42">
        <f t="shared" si="58"/>
        <v>243</v>
      </c>
      <c r="AV451" s="631">
        <f t="shared" si="58"/>
        <v>243</v>
      </c>
    </row>
    <row r="452" spans="7:48" ht="14.1" customHeight="1" thickBot="1">
      <c r="G452" s="19"/>
      <c r="H452" s="795"/>
      <c r="J452" s="736"/>
      <c r="K452" s="63" t="s">
        <v>111</v>
      </c>
      <c r="L452" s="77">
        <f t="shared" si="36"/>
        <v>243</v>
      </c>
      <c r="M452" s="77">
        <f t="shared" ref="M452:AV452" si="59">M483</f>
        <v>243</v>
      </c>
      <c r="N452" s="77">
        <f t="shared" si="59"/>
        <v>243</v>
      </c>
      <c r="O452" s="77">
        <f t="shared" si="59"/>
        <v>243</v>
      </c>
      <c r="P452" s="77">
        <f t="shared" si="59"/>
        <v>243</v>
      </c>
      <c r="Q452" s="77">
        <f t="shared" si="59"/>
        <v>243</v>
      </c>
      <c r="R452" s="77">
        <f t="shared" si="59"/>
        <v>243</v>
      </c>
      <c r="S452" s="77">
        <f t="shared" si="59"/>
        <v>243</v>
      </c>
      <c r="T452" s="77">
        <f t="shared" si="59"/>
        <v>243</v>
      </c>
      <c r="U452" s="77">
        <f t="shared" si="59"/>
        <v>243</v>
      </c>
      <c r="V452" s="77">
        <f t="shared" si="59"/>
        <v>243</v>
      </c>
      <c r="W452" s="77">
        <f t="shared" si="59"/>
        <v>243</v>
      </c>
      <c r="X452" s="77">
        <f t="shared" si="59"/>
        <v>243</v>
      </c>
      <c r="Y452" s="77">
        <f t="shared" si="59"/>
        <v>243</v>
      </c>
      <c r="Z452" s="77">
        <f t="shared" si="59"/>
        <v>243</v>
      </c>
      <c r="AA452" s="77">
        <f t="shared" si="59"/>
        <v>243</v>
      </c>
      <c r="AB452" s="77">
        <f t="shared" si="59"/>
        <v>243</v>
      </c>
      <c r="AC452" s="77">
        <f t="shared" si="59"/>
        <v>243</v>
      </c>
      <c r="AD452" s="77">
        <f t="shared" si="59"/>
        <v>243</v>
      </c>
      <c r="AE452" s="77">
        <f t="shared" si="59"/>
        <v>243</v>
      </c>
      <c r="AF452" s="77">
        <f t="shared" si="59"/>
        <v>243</v>
      </c>
      <c r="AG452" s="77">
        <f t="shared" si="59"/>
        <v>243</v>
      </c>
      <c r="AH452" s="77">
        <f t="shared" si="59"/>
        <v>243</v>
      </c>
      <c r="AI452" s="77">
        <f t="shared" si="59"/>
        <v>243</v>
      </c>
      <c r="AJ452" s="77">
        <f t="shared" si="59"/>
        <v>243</v>
      </c>
      <c r="AK452" s="77">
        <f t="shared" si="59"/>
        <v>243</v>
      </c>
      <c r="AL452" s="77">
        <f t="shared" si="59"/>
        <v>243</v>
      </c>
      <c r="AM452" s="77">
        <f t="shared" si="59"/>
        <v>243</v>
      </c>
      <c r="AN452" s="77">
        <f t="shared" si="59"/>
        <v>243</v>
      </c>
      <c r="AO452" s="77">
        <f t="shared" si="59"/>
        <v>243</v>
      </c>
      <c r="AP452" s="77">
        <f t="shared" si="59"/>
        <v>243</v>
      </c>
      <c r="AQ452" s="77">
        <f t="shared" si="59"/>
        <v>243</v>
      </c>
      <c r="AR452" s="77">
        <f t="shared" si="59"/>
        <v>243</v>
      </c>
      <c r="AS452" s="77">
        <f t="shared" si="59"/>
        <v>243</v>
      </c>
      <c r="AT452" s="77">
        <f t="shared" si="59"/>
        <v>243</v>
      </c>
      <c r="AU452" s="77">
        <f t="shared" si="59"/>
        <v>243</v>
      </c>
      <c r="AV452" s="632">
        <f t="shared" si="59"/>
        <v>243</v>
      </c>
    </row>
    <row r="453" spans="7:48" ht="14.1" customHeight="1" thickTop="1">
      <c r="G453" s="19"/>
      <c r="H453" s="795"/>
      <c r="J453" s="736"/>
      <c r="K453" s="62" t="s">
        <v>112</v>
      </c>
      <c r="L453" s="78">
        <f t="shared" si="36"/>
        <v>243</v>
      </c>
      <c r="M453" s="78">
        <f t="shared" ref="M453:AV453" si="60">M484</f>
        <v>243</v>
      </c>
      <c r="N453" s="78">
        <f t="shared" si="60"/>
        <v>243</v>
      </c>
      <c r="O453" s="78">
        <f t="shared" si="60"/>
        <v>243</v>
      </c>
      <c r="P453" s="78">
        <f t="shared" si="60"/>
        <v>243</v>
      </c>
      <c r="Q453" s="78">
        <f t="shared" si="60"/>
        <v>243</v>
      </c>
      <c r="R453" s="78">
        <f t="shared" si="60"/>
        <v>243</v>
      </c>
      <c r="S453" s="78">
        <f t="shared" si="60"/>
        <v>243</v>
      </c>
      <c r="T453" s="78">
        <f t="shared" si="60"/>
        <v>243</v>
      </c>
      <c r="U453" s="78">
        <f t="shared" si="60"/>
        <v>243</v>
      </c>
      <c r="V453" s="78">
        <f t="shared" si="60"/>
        <v>243</v>
      </c>
      <c r="W453" s="78">
        <f t="shared" si="60"/>
        <v>243</v>
      </c>
      <c r="X453" s="78">
        <f t="shared" si="60"/>
        <v>243</v>
      </c>
      <c r="Y453" s="78">
        <f t="shared" si="60"/>
        <v>243</v>
      </c>
      <c r="Z453" s="78">
        <f t="shared" si="60"/>
        <v>243</v>
      </c>
      <c r="AA453" s="78">
        <f t="shared" si="60"/>
        <v>243</v>
      </c>
      <c r="AB453" s="78">
        <f t="shared" si="60"/>
        <v>243</v>
      </c>
      <c r="AC453" s="78">
        <f t="shared" si="60"/>
        <v>243</v>
      </c>
      <c r="AD453" s="78">
        <f t="shared" si="60"/>
        <v>243</v>
      </c>
      <c r="AE453" s="78">
        <f t="shared" si="60"/>
        <v>243</v>
      </c>
      <c r="AF453" s="78">
        <f t="shared" si="60"/>
        <v>243</v>
      </c>
      <c r="AG453" s="78">
        <f t="shared" si="60"/>
        <v>243</v>
      </c>
      <c r="AH453" s="78">
        <f t="shared" si="60"/>
        <v>243</v>
      </c>
      <c r="AI453" s="78">
        <f t="shared" si="60"/>
        <v>243</v>
      </c>
      <c r="AJ453" s="78">
        <f t="shared" si="60"/>
        <v>243</v>
      </c>
      <c r="AK453" s="78">
        <f t="shared" si="60"/>
        <v>243</v>
      </c>
      <c r="AL453" s="78">
        <f t="shared" si="60"/>
        <v>243</v>
      </c>
      <c r="AM453" s="78">
        <f t="shared" si="60"/>
        <v>243</v>
      </c>
      <c r="AN453" s="78">
        <f t="shared" si="60"/>
        <v>243</v>
      </c>
      <c r="AO453" s="78">
        <f t="shared" si="60"/>
        <v>243</v>
      </c>
      <c r="AP453" s="78">
        <f t="shared" si="60"/>
        <v>243</v>
      </c>
      <c r="AQ453" s="78">
        <f t="shared" si="60"/>
        <v>243</v>
      </c>
      <c r="AR453" s="78">
        <f t="shared" si="60"/>
        <v>243</v>
      </c>
      <c r="AS453" s="78">
        <f t="shared" si="60"/>
        <v>243</v>
      </c>
      <c r="AT453" s="78">
        <f t="shared" si="60"/>
        <v>243</v>
      </c>
      <c r="AU453" s="78">
        <f t="shared" si="60"/>
        <v>243</v>
      </c>
      <c r="AV453" s="633">
        <f t="shared" si="60"/>
        <v>243</v>
      </c>
    </row>
    <row r="454" spans="7:48" ht="14.1" customHeight="1">
      <c r="G454" s="19"/>
      <c r="H454" s="795"/>
      <c r="J454" s="736"/>
      <c r="K454" s="3" t="s">
        <v>113</v>
      </c>
      <c r="L454" s="42">
        <f t="shared" si="36"/>
        <v>243</v>
      </c>
      <c r="M454" s="42">
        <f t="shared" ref="M454:AV454" si="61">M485</f>
        <v>243</v>
      </c>
      <c r="N454" s="42">
        <f t="shared" si="61"/>
        <v>243</v>
      </c>
      <c r="O454" s="42">
        <f t="shared" si="61"/>
        <v>243</v>
      </c>
      <c r="P454" s="42">
        <f t="shared" si="61"/>
        <v>243</v>
      </c>
      <c r="Q454" s="42">
        <f t="shared" si="61"/>
        <v>243</v>
      </c>
      <c r="R454" s="42">
        <f t="shared" si="61"/>
        <v>243</v>
      </c>
      <c r="S454" s="42">
        <f t="shared" si="61"/>
        <v>243</v>
      </c>
      <c r="T454" s="42">
        <f t="shared" si="61"/>
        <v>243</v>
      </c>
      <c r="U454" s="42">
        <f t="shared" si="61"/>
        <v>243</v>
      </c>
      <c r="V454" s="42">
        <f t="shared" si="61"/>
        <v>243</v>
      </c>
      <c r="W454" s="42">
        <f t="shared" si="61"/>
        <v>243</v>
      </c>
      <c r="X454" s="42">
        <f t="shared" si="61"/>
        <v>243</v>
      </c>
      <c r="Y454" s="42">
        <f t="shared" si="61"/>
        <v>243</v>
      </c>
      <c r="Z454" s="42">
        <f t="shared" si="61"/>
        <v>243</v>
      </c>
      <c r="AA454" s="42">
        <f t="shared" si="61"/>
        <v>243</v>
      </c>
      <c r="AB454" s="42">
        <f t="shared" si="61"/>
        <v>243</v>
      </c>
      <c r="AC454" s="42">
        <f t="shared" si="61"/>
        <v>243</v>
      </c>
      <c r="AD454" s="42">
        <f t="shared" si="61"/>
        <v>243</v>
      </c>
      <c r="AE454" s="42">
        <f t="shared" si="61"/>
        <v>243</v>
      </c>
      <c r="AF454" s="42">
        <f t="shared" si="61"/>
        <v>243</v>
      </c>
      <c r="AG454" s="42">
        <f t="shared" si="61"/>
        <v>243</v>
      </c>
      <c r="AH454" s="42">
        <f t="shared" si="61"/>
        <v>243</v>
      </c>
      <c r="AI454" s="42">
        <f t="shared" si="61"/>
        <v>243</v>
      </c>
      <c r="AJ454" s="42">
        <f t="shared" si="61"/>
        <v>243</v>
      </c>
      <c r="AK454" s="42">
        <f t="shared" si="61"/>
        <v>243</v>
      </c>
      <c r="AL454" s="42">
        <f t="shared" si="61"/>
        <v>243</v>
      </c>
      <c r="AM454" s="42">
        <f t="shared" si="61"/>
        <v>243</v>
      </c>
      <c r="AN454" s="42">
        <f t="shared" si="61"/>
        <v>243</v>
      </c>
      <c r="AO454" s="42">
        <f t="shared" si="61"/>
        <v>243</v>
      </c>
      <c r="AP454" s="42">
        <f t="shared" si="61"/>
        <v>243</v>
      </c>
      <c r="AQ454" s="42">
        <f t="shared" si="61"/>
        <v>243</v>
      </c>
      <c r="AR454" s="42">
        <f t="shared" si="61"/>
        <v>243</v>
      </c>
      <c r="AS454" s="42">
        <f t="shared" si="61"/>
        <v>243</v>
      </c>
      <c r="AT454" s="42">
        <f t="shared" si="61"/>
        <v>243</v>
      </c>
      <c r="AU454" s="42">
        <f t="shared" si="61"/>
        <v>243</v>
      </c>
      <c r="AV454" s="631">
        <f t="shared" si="61"/>
        <v>243</v>
      </c>
    </row>
    <row r="455" spans="7:48" ht="14.1" customHeight="1" thickBot="1">
      <c r="G455" s="19"/>
      <c r="H455" s="795"/>
      <c r="J455" s="736"/>
      <c r="K455" s="63" t="s">
        <v>114</v>
      </c>
      <c r="L455" s="77">
        <f t="shared" si="36"/>
        <v>243</v>
      </c>
      <c r="M455" s="77">
        <f t="shared" ref="M455:AV455" si="62">M486</f>
        <v>243</v>
      </c>
      <c r="N455" s="77">
        <f t="shared" si="62"/>
        <v>243</v>
      </c>
      <c r="O455" s="77">
        <f t="shared" si="62"/>
        <v>243</v>
      </c>
      <c r="P455" s="77">
        <f t="shared" si="62"/>
        <v>243</v>
      </c>
      <c r="Q455" s="77">
        <f t="shared" si="62"/>
        <v>243</v>
      </c>
      <c r="R455" s="77">
        <f t="shared" si="62"/>
        <v>243</v>
      </c>
      <c r="S455" s="77">
        <f t="shared" si="62"/>
        <v>243</v>
      </c>
      <c r="T455" s="77">
        <f t="shared" si="62"/>
        <v>243</v>
      </c>
      <c r="U455" s="77">
        <f t="shared" si="62"/>
        <v>243</v>
      </c>
      <c r="V455" s="77">
        <f t="shared" si="62"/>
        <v>243</v>
      </c>
      <c r="W455" s="77">
        <f t="shared" si="62"/>
        <v>243</v>
      </c>
      <c r="X455" s="77">
        <f t="shared" si="62"/>
        <v>243</v>
      </c>
      <c r="Y455" s="77">
        <f t="shared" si="62"/>
        <v>243</v>
      </c>
      <c r="Z455" s="77">
        <f t="shared" si="62"/>
        <v>243</v>
      </c>
      <c r="AA455" s="77">
        <f t="shared" si="62"/>
        <v>243</v>
      </c>
      <c r="AB455" s="77">
        <f t="shared" si="62"/>
        <v>243</v>
      </c>
      <c r="AC455" s="77">
        <f t="shared" si="62"/>
        <v>243</v>
      </c>
      <c r="AD455" s="77">
        <f t="shared" si="62"/>
        <v>243</v>
      </c>
      <c r="AE455" s="77">
        <f t="shared" si="62"/>
        <v>243</v>
      </c>
      <c r="AF455" s="77">
        <f t="shared" si="62"/>
        <v>243</v>
      </c>
      <c r="AG455" s="77">
        <f t="shared" si="62"/>
        <v>243</v>
      </c>
      <c r="AH455" s="77">
        <f t="shared" si="62"/>
        <v>243</v>
      </c>
      <c r="AI455" s="77">
        <f t="shared" si="62"/>
        <v>243</v>
      </c>
      <c r="AJ455" s="77">
        <f t="shared" si="62"/>
        <v>243</v>
      </c>
      <c r="AK455" s="77">
        <f t="shared" si="62"/>
        <v>243</v>
      </c>
      <c r="AL455" s="77">
        <f t="shared" si="62"/>
        <v>243</v>
      </c>
      <c r="AM455" s="77">
        <f t="shared" si="62"/>
        <v>243</v>
      </c>
      <c r="AN455" s="77">
        <f t="shared" si="62"/>
        <v>243</v>
      </c>
      <c r="AO455" s="77">
        <f t="shared" si="62"/>
        <v>243</v>
      </c>
      <c r="AP455" s="77">
        <f t="shared" si="62"/>
        <v>243</v>
      </c>
      <c r="AQ455" s="77">
        <f t="shared" si="62"/>
        <v>243</v>
      </c>
      <c r="AR455" s="77">
        <f t="shared" si="62"/>
        <v>243</v>
      </c>
      <c r="AS455" s="77">
        <f t="shared" si="62"/>
        <v>243</v>
      </c>
      <c r="AT455" s="77">
        <f t="shared" si="62"/>
        <v>243</v>
      </c>
      <c r="AU455" s="77">
        <f t="shared" si="62"/>
        <v>243</v>
      </c>
      <c r="AV455" s="632">
        <f t="shared" si="62"/>
        <v>243</v>
      </c>
    </row>
    <row r="456" spans="7:48" ht="14.1" customHeight="1" thickTop="1">
      <c r="G456" s="19"/>
      <c r="H456" s="795"/>
      <c r="J456" s="736"/>
      <c r="K456" s="62" t="s">
        <v>115</v>
      </c>
      <c r="L456" s="78">
        <f t="shared" si="36"/>
        <v>243</v>
      </c>
      <c r="M456" s="78">
        <f t="shared" ref="M456:AV456" si="63">M487</f>
        <v>243</v>
      </c>
      <c r="N456" s="78">
        <f t="shared" si="63"/>
        <v>243</v>
      </c>
      <c r="O456" s="78">
        <f t="shared" si="63"/>
        <v>243</v>
      </c>
      <c r="P456" s="78">
        <f t="shared" si="63"/>
        <v>243</v>
      </c>
      <c r="Q456" s="78">
        <f t="shared" si="63"/>
        <v>243</v>
      </c>
      <c r="R456" s="78">
        <f t="shared" si="63"/>
        <v>243</v>
      </c>
      <c r="S456" s="78">
        <f t="shared" si="63"/>
        <v>243</v>
      </c>
      <c r="T456" s="78">
        <f t="shared" si="63"/>
        <v>243</v>
      </c>
      <c r="U456" s="78">
        <f t="shared" si="63"/>
        <v>243</v>
      </c>
      <c r="V456" s="78">
        <f t="shared" si="63"/>
        <v>243</v>
      </c>
      <c r="W456" s="78">
        <f t="shared" si="63"/>
        <v>243</v>
      </c>
      <c r="X456" s="78">
        <f t="shared" si="63"/>
        <v>243</v>
      </c>
      <c r="Y456" s="78">
        <f t="shared" si="63"/>
        <v>243</v>
      </c>
      <c r="Z456" s="78">
        <f t="shared" si="63"/>
        <v>243</v>
      </c>
      <c r="AA456" s="78">
        <f t="shared" si="63"/>
        <v>243</v>
      </c>
      <c r="AB456" s="78">
        <f t="shared" si="63"/>
        <v>243</v>
      </c>
      <c r="AC456" s="78">
        <f t="shared" si="63"/>
        <v>243</v>
      </c>
      <c r="AD456" s="78">
        <f t="shared" si="63"/>
        <v>243</v>
      </c>
      <c r="AE456" s="78">
        <f t="shared" si="63"/>
        <v>243</v>
      </c>
      <c r="AF456" s="78">
        <f t="shared" si="63"/>
        <v>243</v>
      </c>
      <c r="AG456" s="78">
        <f t="shared" si="63"/>
        <v>243</v>
      </c>
      <c r="AH456" s="78">
        <f t="shared" si="63"/>
        <v>243</v>
      </c>
      <c r="AI456" s="78">
        <f t="shared" si="63"/>
        <v>243</v>
      </c>
      <c r="AJ456" s="78">
        <f t="shared" si="63"/>
        <v>243</v>
      </c>
      <c r="AK456" s="78">
        <f t="shared" si="63"/>
        <v>243</v>
      </c>
      <c r="AL456" s="78">
        <f t="shared" si="63"/>
        <v>243</v>
      </c>
      <c r="AM456" s="78">
        <f t="shared" si="63"/>
        <v>243</v>
      </c>
      <c r="AN456" s="78">
        <f t="shared" si="63"/>
        <v>243</v>
      </c>
      <c r="AO456" s="78">
        <f t="shared" si="63"/>
        <v>243</v>
      </c>
      <c r="AP456" s="78">
        <f t="shared" si="63"/>
        <v>243</v>
      </c>
      <c r="AQ456" s="78">
        <f t="shared" si="63"/>
        <v>243</v>
      </c>
      <c r="AR456" s="78">
        <f t="shared" si="63"/>
        <v>243</v>
      </c>
      <c r="AS456" s="78">
        <f t="shared" si="63"/>
        <v>243</v>
      </c>
      <c r="AT456" s="78">
        <f t="shared" si="63"/>
        <v>243</v>
      </c>
      <c r="AU456" s="78">
        <f t="shared" si="63"/>
        <v>243</v>
      </c>
      <c r="AV456" s="633">
        <f t="shared" si="63"/>
        <v>243</v>
      </c>
    </row>
    <row r="457" spans="7:48" ht="14.1" customHeight="1">
      <c r="G457" s="19"/>
      <c r="H457" s="795"/>
      <c r="J457" s="736"/>
      <c r="K457" s="3" t="s">
        <v>116</v>
      </c>
      <c r="L457" s="42">
        <f t="shared" si="36"/>
        <v>243</v>
      </c>
      <c r="M457" s="42">
        <f t="shared" ref="M457:AV457" si="64">M488</f>
        <v>243</v>
      </c>
      <c r="N457" s="42">
        <f t="shared" si="64"/>
        <v>243</v>
      </c>
      <c r="O457" s="42">
        <f t="shared" si="64"/>
        <v>243</v>
      </c>
      <c r="P457" s="42">
        <f t="shared" si="64"/>
        <v>243</v>
      </c>
      <c r="Q457" s="42">
        <f t="shared" si="64"/>
        <v>243</v>
      </c>
      <c r="R457" s="42">
        <f t="shared" si="64"/>
        <v>243</v>
      </c>
      <c r="S457" s="42">
        <f t="shared" si="64"/>
        <v>243</v>
      </c>
      <c r="T457" s="42">
        <f t="shared" si="64"/>
        <v>243</v>
      </c>
      <c r="U457" s="42">
        <f t="shared" si="64"/>
        <v>243</v>
      </c>
      <c r="V457" s="42">
        <f t="shared" si="64"/>
        <v>243</v>
      </c>
      <c r="W457" s="42">
        <f t="shared" si="64"/>
        <v>243</v>
      </c>
      <c r="X457" s="42">
        <f t="shared" si="64"/>
        <v>243</v>
      </c>
      <c r="Y457" s="42">
        <f t="shared" si="64"/>
        <v>243</v>
      </c>
      <c r="Z457" s="42">
        <f t="shared" si="64"/>
        <v>243</v>
      </c>
      <c r="AA457" s="42">
        <f t="shared" si="64"/>
        <v>243</v>
      </c>
      <c r="AB457" s="42">
        <f t="shared" si="64"/>
        <v>243</v>
      </c>
      <c r="AC457" s="42">
        <f t="shared" si="64"/>
        <v>243</v>
      </c>
      <c r="AD457" s="42">
        <f t="shared" si="64"/>
        <v>243</v>
      </c>
      <c r="AE457" s="42">
        <f t="shared" si="64"/>
        <v>243</v>
      </c>
      <c r="AF457" s="42">
        <f t="shared" si="64"/>
        <v>243</v>
      </c>
      <c r="AG457" s="42">
        <f t="shared" si="64"/>
        <v>243</v>
      </c>
      <c r="AH457" s="42">
        <f t="shared" si="64"/>
        <v>243</v>
      </c>
      <c r="AI457" s="42">
        <f t="shared" si="64"/>
        <v>243</v>
      </c>
      <c r="AJ457" s="42">
        <f t="shared" si="64"/>
        <v>243</v>
      </c>
      <c r="AK457" s="42">
        <f t="shared" si="64"/>
        <v>243</v>
      </c>
      <c r="AL457" s="42">
        <f t="shared" si="64"/>
        <v>243</v>
      </c>
      <c r="AM457" s="42">
        <f t="shared" si="64"/>
        <v>243</v>
      </c>
      <c r="AN457" s="42">
        <f t="shared" si="64"/>
        <v>243</v>
      </c>
      <c r="AO457" s="42">
        <f t="shared" si="64"/>
        <v>243</v>
      </c>
      <c r="AP457" s="42">
        <f t="shared" si="64"/>
        <v>243</v>
      </c>
      <c r="AQ457" s="42">
        <f t="shared" si="64"/>
        <v>243</v>
      </c>
      <c r="AR457" s="42">
        <f t="shared" si="64"/>
        <v>243</v>
      </c>
      <c r="AS457" s="42">
        <f t="shared" si="64"/>
        <v>243</v>
      </c>
      <c r="AT457" s="42">
        <f t="shared" si="64"/>
        <v>243</v>
      </c>
      <c r="AU457" s="42">
        <f t="shared" si="64"/>
        <v>243</v>
      </c>
      <c r="AV457" s="631">
        <f t="shared" si="64"/>
        <v>243</v>
      </c>
    </row>
    <row r="458" spans="7:48" ht="14.1" customHeight="1">
      <c r="G458" s="19"/>
      <c r="H458" s="795"/>
      <c r="J458" s="737"/>
      <c r="K458" s="63" t="s">
        <v>117</v>
      </c>
      <c r="L458" s="79">
        <f t="shared" si="36"/>
        <v>243</v>
      </c>
      <c r="M458" s="79">
        <f t="shared" ref="M458:AV458" si="65">M489</f>
        <v>243</v>
      </c>
      <c r="N458" s="79">
        <f t="shared" si="65"/>
        <v>243</v>
      </c>
      <c r="O458" s="79">
        <f t="shared" si="65"/>
        <v>243</v>
      </c>
      <c r="P458" s="79">
        <f t="shared" si="65"/>
        <v>243</v>
      </c>
      <c r="Q458" s="79">
        <f t="shared" si="65"/>
        <v>243</v>
      </c>
      <c r="R458" s="79">
        <f t="shared" si="65"/>
        <v>243</v>
      </c>
      <c r="S458" s="79">
        <f t="shared" si="65"/>
        <v>243</v>
      </c>
      <c r="T458" s="79">
        <f t="shared" si="65"/>
        <v>243</v>
      </c>
      <c r="U458" s="79">
        <f t="shared" si="65"/>
        <v>243</v>
      </c>
      <c r="V458" s="79">
        <f t="shared" si="65"/>
        <v>243</v>
      </c>
      <c r="W458" s="79">
        <f t="shared" si="65"/>
        <v>243</v>
      </c>
      <c r="X458" s="79">
        <f t="shared" si="65"/>
        <v>243</v>
      </c>
      <c r="Y458" s="79">
        <f t="shared" si="65"/>
        <v>243</v>
      </c>
      <c r="Z458" s="79">
        <f t="shared" si="65"/>
        <v>243</v>
      </c>
      <c r="AA458" s="79">
        <f t="shared" si="65"/>
        <v>243</v>
      </c>
      <c r="AB458" s="79">
        <f t="shared" si="65"/>
        <v>243</v>
      </c>
      <c r="AC458" s="79">
        <f t="shared" si="65"/>
        <v>243</v>
      </c>
      <c r="AD458" s="79">
        <f t="shared" si="65"/>
        <v>243</v>
      </c>
      <c r="AE458" s="79">
        <f t="shared" si="65"/>
        <v>243</v>
      </c>
      <c r="AF458" s="79">
        <f t="shared" si="65"/>
        <v>243</v>
      </c>
      <c r="AG458" s="79">
        <f t="shared" si="65"/>
        <v>243</v>
      </c>
      <c r="AH458" s="79">
        <f t="shared" si="65"/>
        <v>243</v>
      </c>
      <c r="AI458" s="79">
        <f t="shared" si="65"/>
        <v>243</v>
      </c>
      <c r="AJ458" s="79">
        <f t="shared" si="65"/>
        <v>243</v>
      </c>
      <c r="AK458" s="79">
        <f t="shared" si="65"/>
        <v>243</v>
      </c>
      <c r="AL458" s="79">
        <f t="shared" si="65"/>
        <v>243</v>
      </c>
      <c r="AM458" s="79">
        <f t="shared" si="65"/>
        <v>243</v>
      </c>
      <c r="AN458" s="79">
        <f t="shared" si="65"/>
        <v>243</v>
      </c>
      <c r="AO458" s="79">
        <f t="shared" si="65"/>
        <v>243</v>
      </c>
      <c r="AP458" s="79">
        <f t="shared" si="65"/>
        <v>243</v>
      </c>
      <c r="AQ458" s="79">
        <f t="shared" si="65"/>
        <v>243</v>
      </c>
      <c r="AR458" s="79">
        <f t="shared" si="65"/>
        <v>243</v>
      </c>
      <c r="AS458" s="79">
        <f t="shared" si="65"/>
        <v>243</v>
      </c>
      <c r="AT458" s="79">
        <f t="shared" si="65"/>
        <v>243</v>
      </c>
      <c r="AU458" s="79">
        <f t="shared" si="65"/>
        <v>243</v>
      </c>
      <c r="AV458" s="635">
        <f t="shared" si="65"/>
        <v>243</v>
      </c>
    </row>
    <row r="459" spans="7:48" ht="14.1" customHeight="1">
      <c r="H459" s="795"/>
      <c r="AV459" s="20"/>
    </row>
    <row r="460" spans="7:48" ht="14.1" customHeight="1">
      <c r="G460" s="19"/>
      <c r="H460" s="795"/>
      <c r="J460" s="735" t="s">
        <v>642</v>
      </c>
      <c r="K460" s="3" t="s">
        <v>44</v>
      </c>
      <c r="L460" s="130">
        <v>243</v>
      </c>
      <c r="M460" s="130">
        <v>243</v>
      </c>
      <c r="N460" s="130">
        <v>243</v>
      </c>
      <c r="O460" s="130">
        <v>243</v>
      </c>
      <c r="P460" s="130">
        <v>243</v>
      </c>
      <c r="Q460" s="130">
        <v>243</v>
      </c>
      <c r="R460" s="130">
        <v>243</v>
      </c>
      <c r="S460" s="130">
        <v>243</v>
      </c>
      <c r="T460" s="130">
        <v>243</v>
      </c>
      <c r="U460" s="130">
        <v>243</v>
      </c>
      <c r="V460" s="130">
        <v>243</v>
      </c>
      <c r="W460" s="130">
        <v>243</v>
      </c>
      <c r="X460" s="130">
        <v>243</v>
      </c>
      <c r="Y460" s="130">
        <v>243</v>
      </c>
      <c r="Z460" s="130">
        <v>243</v>
      </c>
      <c r="AA460" s="130">
        <v>243</v>
      </c>
      <c r="AB460" s="130">
        <v>243</v>
      </c>
      <c r="AC460" s="130">
        <v>243</v>
      </c>
      <c r="AD460" s="130">
        <v>243</v>
      </c>
      <c r="AE460" s="130">
        <v>243</v>
      </c>
      <c r="AF460" s="130">
        <v>243</v>
      </c>
      <c r="AG460" s="130">
        <v>243</v>
      </c>
      <c r="AH460" s="130">
        <v>243</v>
      </c>
      <c r="AI460" s="130">
        <v>243</v>
      </c>
      <c r="AJ460" s="130">
        <v>243</v>
      </c>
      <c r="AK460" s="130">
        <v>243</v>
      </c>
      <c r="AL460" s="130">
        <v>243</v>
      </c>
      <c r="AM460" s="130">
        <v>243</v>
      </c>
      <c r="AN460" s="130">
        <v>243</v>
      </c>
      <c r="AO460" s="130">
        <v>243</v>
      </c>
      <c r="AP460" s="130">
        <v>243</v>
      </c>
      <c r="AQ460" s="130">
        <v>243</v>
      </c>
      <c r="AR460" s="130">
        <v>243</v>
      </c>
      <c r="AS460" s="130">
        <v>243</v>
      </c>
      <c r="AT460" s="130">
        <v>243</v>
      </c>
      <c r="AU460" s="130">
        <v>243</v>
      </c>
      <c r="AV460" s="636">
        <v>243</v>
      </c>
    </row>
    <row r="461" spans="7:48" ht="14.1" customHeight="1">
      <c r="G461" s="19"/>
      <c r="H461" s="795"/>
      <c r="J461" s="736"/>
      <c r="K461" s="3" t="s">
        <v>45</v>
      </c>
      <c r="L461" s="36">
        <v>243</v>
      </c>
      <c r="M461" s="36">
        <v>243</v>
      </c>
      <c r="N461" s="36">
        <v>243</v>
      </c>
      <c r="O461" s="36">
        <v>243</v>
      </c>
      <c r="P461" s="36">
        <v>243</v>
      </c>
      <c r="Q461" s="36">
        <v>243</v>
      </c>
      <c r="R461" s="36">
        <v>243</v>
      </c>
      <c r="S461" s="36">
        <v>243</v>
      </c>
      <c r="T461" s="36">
        <v>243</v>
      </c>
      <c r="U461" s="36">
        <v>243</v>
      </c>
      <c r="V461" s="36">
        <v>243</v>
      </c>
      <c r="W461" s="36">
        <v>243</v>
      </c>
      <c r="X461" s="36">
        <v>243</v>
      </c>
      <c r="Y461" s="36">
        <v>243</v>
      </c>
      <c r="Z461" s="36">
        <v>243</v>
      </c>
      <c r="AA461" s="36">
        <v>243</v>
      </c>
      <c r="AB461" s="36">
        <v>243</v>
      </c>
      <c r="AC461" s="36">
        <v>243</v>
      </c>
      <c r="AD461" s="36">
        <v>243</v>
      </c>
      <c r="AE461" s="36">
        <v>243</v>
      </c>
      <c r="AF461" s="36">
        <v>243</v>
      </c>
      <c r="AG461" s="36">
        <v>243</v>
      </c>
      <c r="AH461" s="36">
        <v>243</v>
      </c>
      <c r="AI461" s="36">
        <v>243</v>
      </c>
      <c r="AJ461" s="36">
        <v>243</v>
      </c>
      <c r="AK461" s="36">
        <v>243</v>
      </c>
      <c r="AL461" s="36">
        <v>243</v>
      </c>
      <c r="AM461" s="36">
        <v>243</v>
      </c>
      <c r="AN461" s="36">
        <v>243</v>
      </c>
      <c r="AO461" s="36">
        <v>243</v>
      </c>
      <c r="AP461" s="36">
        <v>243</v>
      </c>
      <c r="AQ461" s="36">
        <v>243</v>
      </c>
      <c r="AR461" s="36">
        <v>243</v>
      </c>
      <c r="AS461" s="36">
        <v>243</v>
      </c>
      <c r="AT461" s="36">
        <v>243</v>
      </c>
      <c r="AU461" s="36">
        <v>243</v>
      </c>
      <c r="AV461" s="620">
        <v>243</v>
      </c>
    </row>
    <row r="462" spans="7:48" ht="14.1" customHeight="1" thickBot="1">
      <c r="G462" s="19"/>
      <c r="H462" s="795"/>
      <c r="J462" s="736"/>
      <c r="K462" s="63" t="s">
        <v>46</v>
      </c>
      <c r="L462" s="73">
        <v>243</v>
      </c>
      <c r="M462" s="73">
        <v>243</v>
      </c>
      <c r="N462" s="73">
        <v>243</v>
      </c>
      <c r="O462" s="73">
        <v>243</v>
      </c>
      <c r="P462" s="73">
        <v>243</v>
      </c>
      <c r="Q462" s="73">
        <v>243</v>
      </c>
      <c r="R462" s="73">
        <v>243</v>
      </c>
      <c r="S462" s="73">
        <v>243</v>
      </c>
      <c r="T462" s="73">
        <v>243</v>
      </c>
      <c r="U462" s="73">
        <v>243</v>
      </c>
      <c r="V462" s="73">
        <v>243</v>
      </c>
      <c r="W462" s="73">
        <v>243</v>
      </c>
      <c r="X462" s="73">
        <v>243</v>
      </c>
      <c r="Y462" s="73">
        <v>243</v>
      </c>
      <c r="Z462" s="73">
        <v>243</v>
      </c>
      <c r="AA462" s="73">
        <v>243</v>
      </c>
      <c r="AB462" s="73">
        <v>243</v>
      </c>
      <c r="AC462" s="73">
        <v>243</v>
      </c>
      <c r="AD462" s="73">
        <v>243</v>
      </c>
      <c r="AE462" s="73">
        <v>243</v>
      </c>
      <c r="AF462" s="73">
        <v>243</v>
      </c>
      <c r="AG462" s="73">
        <v>243</v>
      </c>
      <c r="AH462" s="73">
        <v>243</v>
      </c>
      <c r="AI462" s="73">
        <v>243</v>
      </c>
      <c r="AJ462" s="73">
        <v>243</v>
      </c>
      <c r="AK462" s="73">
        <v>243</v>
      </c>
      <c r="AL462" s="73">
        <v>243</v>
      </c>
      <c r="AM462" s="73">
        <v>243</v>
      </c>
      <c r="AN462" s="73">
        <v>243</v>
      </c>
      <c r="AO462" s="73">
        <v>243</v>
      </c>
      <c r="AP462" s="73">
        <v>243</v>
      </c>
      <c r="AQ462" s="73">
        <v>243</v>
      </c>
      <c r="AR462" s="73">
        <v>243</v>
      </c>
      <c r="AS462" s="73">
        <v>243</v>
      </c>
      <c r="AT462" s="73">
        <v>243</v>
      </c>
      <c r="AU462" s="73">
        <v>243</v>
      </c>
      <c r="AV462" s="621">
        <v>243</v>
      </c>
    </row>
    <row r="463" spans="7:48" ht="14.1" customHeight="1" thickTop="1">
      <c r="G463" s="19"/>
      <c r="H463" s="795"/>
      <c r="J463" s="736"/>
      <c r="K463" s="62" t="s">
        <v>47</v>
      </c>
      <c r="L463" s="74">
        <v>243</v>
      </c>
      <c r="M463" s="74">
        <v>243</v>
      </c>
      <c r="N463" s="74">
        <v>243</v>
      </c>
      <c r="O463" s="74">
        <v>243</v>
      </c>
      <c r="P463" s="74">
        <v>243</v>
      </c>
      <c r="Q463" s="74">
        <v>243</v>
      </c>
      <c r="R463" s="74">
        <v>243</v>
      </c>
      <c r="S463" s="74">
        <v>243</v>
      </c>
      <c r="T463" s="74">
        <v>243</v>
      </c>
      <c r="U463" s="74">
        <v>243</v>
      </c>
      <c r="V463" s="74">
        <v>243</v>
      </c>
      <c r="W463" s="74">
        <v>243</v>
      </c>
      <c r="X463" s="74">
        <v>243</v>
      </c>
      <c r="Y463" s="74">
        <v>243</v>
      </c>
      <c r="Z463" s="74">
        <v>243</v>
      </c>
      <c r="AA463" s="74">
        <v>243</v>
      </c>
      <c r="AB463" s="74">
        <v>243</v>
      </c>
      <c r="AC463" s="74">
        <v>243</v>
      </c>
      <c r="AD463" s="74">
        <v>243</v>
      </c>
      <c r="AE463" s="74">
        <v>243</v>
      </c>
      <c r="AF463" s="74">
        <v>243</v>
      </c>
      <c r="AG463" s="74">
        <v>243</v>
      </c>
      <c r="AH463" s="74">
        <v>243</v>
      </c>
      <c r="AI463" s="74">
        <v>243</v>
      </c>
      <c r="AJ463" s="74">
        <v>243</v>
      </c>
      <c r="AK463" s="74">
        <v>243</v>
      </c>
      <c r="AL463" s="74">
        <v>243</v>
      </c>
      <c r="AM463" s="74">
        <v>243</v>
      </c>
      <c r="AN463" s="74">
        <v>243</v>
      </c>
      <c r="AO463" s="74">
        <v>243</v>
      </c>
      <c r="AP463" s="74">
        <v>243</v>
      </c>
      <c r="AQ463" s="74">
        <v>243</v>
      </c>
      <c r="AR463" s="74">
        <v>243</v>
      </c>
      <c r="AS463" s="74">
        <v>243</v>
      </c>
      <c r="AT463" s="74">
        <v>243</v>
      </c>
      <c r="AU463" s="74">
        <v>243</v>
      </c>
      <c r="AV463" s="622">
        <v>243</v>
      </c>
    </row>
    <row r="464" spans="7:48" ht="14.1" customHeight="1">
      <c r="G464" s="19"/>
      <c r="H464" s="795"/>
      <c r="J464" s="736"/>
      <c r="K464" s="3" t="s">
        <v>48</v>
      </c>
      <c r="L464" s="36">
        <v>243</v>
      </c>
      <c r="M464" s="36">
        <v>243</v>
      </c>
      <c r="N464" s="36">
        <v>243</v>
      </c>
      <c r="O464" s="36">
        <v>243</v>
      </c>
      <c r="P464" s="36">
        <v>243</v>
      </c>
      <c r="Q464" s="36">
        <v>243</v>
      </c>
      <c r="R464" s="36">
        <v>243</v>
      </c>
      <c r="S464" s="36">
        <v>243</v>
      </c>
      <c r="T464" s="36">
        <v>243</v>
      </c>
      <c r="U464" s="36">
        <v>243</v>
      </c>
      <c r="V464" s="36">
        <v>243</v>
      </c>
      <c r="W464" s="36">
        <v>243</v>
      </c>
      <c r="X464" s="36">
        <v>243</v>
      </c>
      <c r="Y464" s="36">
        <v>243</v>
      </c>
      <c r="Z464" s="36">
        <v>243</v>
      </c>
      <c r="AA464" s="36">
        <v>243</v>
      </c>
      <c r="AB464" s="36">
        <v>243</v>
      </c>
      <c r="AC464" s="36">
        <v>243</v>
      </c>
      <c r="AD464" s="36">
        <v>243</v>
      </c>
      <c r="AE464" s="36">
        <v>243</v>
      </c>
      <c r="AF464" s="36">
        <v>243</v>
      </c>
      <c r="AG464" s="36">
        <v>243</v>
      </c>
      <c r="AH464" s="36">
        <v>243</v>
      </c>
      <c r="AI464" s="36">
        <v>243</v>
      </c>
      <c r="AJ464" s="36">
        <v>243</v>
      </c>
      <c r="AK464" s="36">
        <v>243</v>
      </c>
      <c r="AL464" s="36">
        <v>243</v>
      </c>
      <c r="AM464" s="36">
        <v>243</v>
      </c>
      <c r="AN464" s="36">
        <v>243</v>
      </c>
      <c r="AO464" s="36">
        <v>243</v>
      </c>
      <c r="AP464" s="36">
        <v>243</v>
      </c>
      <c r="AQ464" s="36">
        <v>243</v>
      </c>
      <c r="AR464" s="36">
        <v>243</v>
      </c>
      <c r="AS464" s="36">
        <v>243</v>
      </c>
      <c r="AT464" s="36">
        <v>243</v>
      </c>
      <c r="AU464" s="36">
        <v>243</v>
      </c>
      <c r="AV464" s="620">
        <v>243</v>
      </c>
    </row>
    <row r="465" spans="7:48" ht="14.1" customHeight="1" thickBot="1">
      <c r="G465" s="19"/>
      <c r="H465" s="795"/>
      <c r="J465" s="736"/>
      <c r="K465" s="63" t="s">
        <v>49</v>
      </c>
      <c r="L465" s="73">
        <v>243</v>
      </c>
      <c r="M465" s="73">
        <v>243</v>
      </c>
      <c r="N465" s="73">
        <v>243</v>
      </c>
      <c r="O465" s="73">
        <v>243</v>
      </c>
      <c r="P465" s="73">
        <v>243</v>
      </c>
      <c r="Q465" s="73">
        <v>243</v>
      </c>
      <c r="R465" s="73">
        <v>243</v>
      </c>
      <c r="S465" s="73">
        <v>243</v>
      </c>
      <c r="T465" s="73">
        <v>243</v>
      </c>
      <c r="U465" s="73">
        <v>243</v>
      </c>
      <c r="V465" s="73">
        <v>243</v>
      </c>
      <c r="W465" s="73">
        <v>243</v>
      </c>
      <c r="X465" s="73">
        <v>243</v>
      </c>
      <c r="Y465" s="73">
        <v>243</v>
      </c>
      <c r="Z465" s="73">
        <v>243</v>
      </c>
      <c r="AA465" s="73">
        <v>243</v>
      </c>
      <c r="AB465" s="73">
        <v>243</v>
      </c>
      <c r="AC465" s="73">
        <v>243</v>
      </c>
      <c r="AD465" s="73">
        <v>243</v>
      </c>
      <c r="AE465" s="73">
        <v>243</v>
      </c>
      <c r="AF465" s="73">
        <v>243</v>
      </c>
      <c r="AG465" s="73">
        <v>243</v>
      </c>
      <c r="AH465" s="73">
        <v>243</v>
      </c>
      <c r="AI465" s="73">
        <v>243</v>
      </c>
      <c r="AJ465" s="73">
        <v>243</v>
      </c>
      <c r="AK465" s="73">
        <v>243</v>
      </c>
      <c r="AL465" s="73">
        <v>243</v>
      </c>
      <c r="AM465" s="73">
        <v>243</v>
      </c>
      <c r="AN465" s="73">
        <v>243</v>
      </c>
      <c r="AO465" s="73">
        <v>243</v>
      </c>
      <c r="AP465" s="73">
        <v>243</v>
      </c>
      <c r="AQ465" s="73">
        <v>243</v>
      </c>
      <c r="AR465" s="73">
        <v>243</v>
      </c>
      <c r="AS465" s="73">
        <v>243</v>
      </c>
      <c r="AT465" s="73">
        <v>243</v>
      </c>
      <c r="AU465" s="73">
        <v>243</v>
      </c>
      <c r="AV465" s="621">
        <v>243</v>
      </c>
    </row>
    <row r="466" spans="7:48" ht="14.1" customHeight="1" thickTop="1">
      <c r="G466" s="19"/>
      <c r="H466" s="795"/>
      <c r="J466" s="736"/>
      <c r="K466" s="62" t="s">
        <v>50</v>
      </c>
      <c r="L466" s="74">
        <v>243</v>
      </c>
      <c r="M466" s="74">
        <v>243</v>
      </c>
      <c r="N466" s="74">
        <v>243</v>
      </c>
      <c r="O466" s="74">
        <v>243</v>
      </c>
      <c r="P466" s="74">
        <v>243</v>
      </c>
      <c r="Q466" s="74">
        <v>243</v>
      </c>
      <c r="R466" s="74">
        <v>243</v>
      </c>
      <c r="S466" s="74">
        <v>243</v>
      </c>
      <c r="T466" s="74">
        <v>243</v>
      </c>
      <c r="U466" s="74">
        <v>243</v>
      </c>
      <c r="V466" s="74">
        <v>243</v>
      </c>
      <c r="W466" s="74">
        <v>243</v>
      </c>
      <c r="X466" s="74">
        <v>243</v>
      </c>
      <c r="Y466" s="74">
        <v>243</v>
      </c>
      <c r="Z466" s="74">
        <v>243</v>
      </c>
      <c r="AA466" s="74">
        <v>243</v>
      </c>
      <c r="AB466" s="74">
        <v>243</v>
      </c>
      <c r="AC466" s="74">
        <v>243</v>
      </c>
      <c r="AD466" s="74">
        <v>243</v>
      </c>
      <c r="AE466" s="74">
        <v>243</v>
      </c>
      <c r="AF466" s="74">
        <v>243</v>
      </c>
      <c r="AG466" s="74">
        <v>243</v>
      </c>
      <c r="AH466" s="74">
        <v>243</v>
      </c>
      <c r="AI466" s="74">
        <v>243</v>
      </c>
      <c r="AJ466" s="74">
        <v>243</v>
      </c>
      <c r="AK466" s="74">
        <v>243</v>
      </c>
      <c r="AL466" s="74">
        <v>243</v>
      </c>
      <c r="AM466" s="74">
        <v>243</v>
      </c>
      <c r="AN466" s="74">
        <v>243</v>
      </c>
      <c r="AO466" s="74">
        <v>243</v>
      </c>
      <c r="AP466" s="74">
        <v>243</v>
      </c>
      <c r="AQ466" s="74">
        <v>243</v>
      </c>
      <c r="AR466" s="74">
        <v>243</v>
      </c>
      <c r="AS466" s="74">
        <v>243</v>
      </c>
      <c r="AT466" s="74">
        <v>243</v>
      </c>
      <c r="AU466" s="74">
        <v>243</v>
      </c>
      <c r="AV466" s="622">
        <v>243</v>
      </c>
    </row>
    <row r="467" spans="7:48" ht="14.1" customHeight="1">
      <c r="G467" s="19"/>
      <c r="H467" s="795"/>
      <c r="J467" s="736"/>
      <c r="K467" s="3" t="s">
        <v>51</v>
      </c>
      <c r="L467" s="36">
        <v>243</v>
      </c>
      <c r="M467" s="36">
        <v>243</v>
      </c>
      <c r="N467" s="36">
        <v>243</v>
      </c>
      <c r="O467" s="36">
        <v>243</v>
      </c>
      <c r="P467" s="36">
        <v>243</v>
      </c>
      <c r="Q467" s="36">
        <v>243</v>
      </c>
      <c r="R467" s="36">
        <v>243</v>
      </c>
      <c r="S467" s="36">
        <v>243</v>
      </c>
      <c r="T467" s="36">
        <v>243</v>
      </c>
      <c r="U467" s="36">
        <v>243</v>
      </c>
      <c r="V467" s="36">
        <v>243</v>
      </c>
      <c r="W467" s="36">
        <v>243</v>
      </c>
      <c r="X467" s="36">
        <v>243</v>
      </c>
      <c r="Y467" s="36">
        <v>243</v>
      </c>
      <c r="Z467" s="36">
        <v>243</v>
      </c>
      <c r="AA467" s="36">
        <v>243</v>
      </c>
      <c r="AB467" s="36">
        <v>243</v>
      </c>
      <c r="AC467" s="36">
        <v>243</v>
      </c>
      <c r="AD467" s="36">
        <v>243</v>
      </c>
      <c r="AE467" s="36">
        <v>243</v>
      </c>
      <c r="AF467" s="36">
        <v>243</v>
      </c>
      <c r="AG467" s="36">
        <v>243</v>
      </c>
      <c r="AH467" s="36">
        <v>243</v>
      </c>
      <c r="AI467" s="36">
        <v>243</v>
      </c>
      <c r="AJ467" s="36">
        <v>243</v>
      </c>
      <c r="AK467" s="36">
        <v>243</v>
      </c>
      <c r="AL467" s="36">
        <v>243</v>
      </c>
      <c r="AM467" s="36">
        <v>243</v>
      </c>
      <c r="AN467" s="36">
        <v>243</v>
      </c>
      <c r="AO467" s="36">
        <v>243</v>
      </c>
      <c r="AP467" s="36">
        <v>243</v>
      </c>
      <c r="AQ467" s="36">
        <v>243</v>
      </c>
      <c r="AR467" s="36">
        <v>243</v>
      </c>
      <c r="AS467" s="36">
        <v>243</v>
      </c>
      <c r="AT467" s="36">
        <v>243</v>
      </c>
      <c r="AU467" s="36">
        <v>243</v>
      </c>
      <c r="AV467" s="620">
        <v>243</v>
      </c>
    </row>
    <row r="468" spans="7:48" ht="14.1" customHeight="1" thickBot="1">
      <c r="G468" s="19"/>
      <c r="H468" s="795"/>
      <c r="J468" s="736"/>
      <c r="K468" s="63" t="s">
        <v>52</v>
      </c>
      <c r="L468" s="73">
        <v>243</v>
      </c>
      <c r="M468" s="73">
        <v>243</v>
      </c>
      <c r="N468" s="73">
        <v>243</v>
      </c>
      <c r="O468" s="73">
        <v>243</v>
      </c>
      <c r="P468" s="73">
        <v>243</v>
      </c>
      <c r="Q468" s="73">
        <v>243</v>
      </c>
      <c r="R468" s="73">
        <v>243</v>
      </c>
      <c r="S468" s="73">
        <v>243</v>
      </c>
      <c r="T468" s="73">
        <v>243</v>
      </c>
      <c r="U468" s="73">
        <v>243</v>
      </c>
      <c r="V468" s="73">
        <v>243</v>
      </c>
      <c r="W468" s="73">
        <v>243</v>
      </c>
      <c r="X468" s="73">
        <v>243</v>
      </c>
      <c r="Y468" s="73">
        <v>243</v>
      </c>
      <c r="Z468" s="73">
        <v>243</v>
      </c>
      <c r="AA468" s="73">
        <v>243</v>
      </c>
      <c r="AB468" s="73">
        <v>243</v>
      </c>
      <c r="AC468" s="73">
        <v>243</v>
      </c>
      <c r="AD468" s="73">
        <v>243</v>
      </c>
      <c r="AE468" s="73">
        <v>243</v>
      </c>
      <c r="AF468" s="73">
        <v>243</v>
      </c>
      <c r="AG468" s="73">
        <v>243</v>
      </c>
      <c r="AH468" s="73">
        <v>243</v>
      </c>
      <c r="AI468" s="73">
        <v>243</v>
      </c>
      <c r="AJ468" s="73">
        <v>243</v>
      </c>
      <c r="AK468" s="73">
        <v>243</v>
      </c>
      <c r="AL468" s="73">
        <v>243</v>
      </c>
      <c r="AM468" s="73">
        <v>243</v>
      </c>
      <c r="AN468" s="73">
        <v>243</v>
      </c>
      <c r="AO468" s="73">
        <v>243</v>
      </c>
      <c r="AP468" s="73">
        <v>243</v>
      </c>
      <c r="AQ468" s="73">
        <v>243</v>
      </c>
      <c r="AR468" s="73">
        <v>243</v>
      </c>
      <c r="AS468" s="73">
        <v>243</v>
      </c>
      <c r="AT468" s="73">
        <v>243</v>
      </c>
      <c r="AU468" s="73">
        <v>243</v>
      </c>
      <c r="AV468" s="621">
        <v>243</v>
      </c>
    </row>
    <row r="469" spans="7:48" ht="14.1" customHeight="1" thickTop="1">
      <c r="G469" s="19"/>
      <c r="H469" s="795"/>
      <c r="J469" s="736"/>
      <c r="K469" s="62" t="s">
        <v>53</v>
      </c>
      <c r="L469" s="74">
        <v>243</v>
      </c>
      <c r="M469" s="74">
        <v>243</v>
      </c>
      <c r="N469" s="74">
        <v>243</v>
      </c>
      <c r="O469" s="74">
        <v>243</v>
      </c>
      <c r="P469" s="74">
        <v>243</v>
      </c>
      <c r="Q469" s="74">
        <v>243</v>
      </c>
      <c r="R469" s="74">
        <v>243</v>
      </c>
      <c r="S469" s="74">
        <v>243</v>
      </c>
      <c r="T469" s="74">
        <v>243</v>
      </c>
      <c r="U469" s="74">
        <v>243</v>
      </c>
      <c r="V469" s="74">
        <v>243</v>
      </c>
      <c r="W469" s="74">
        <v>243</v>
      </c>
      <c r="X469" s="74">
        <v>243</v>
      </c>
      <c r="Y469" s="74">
        <v>243</v>
      </c>
      <c r="Z469" s="74">
        <v>243</v>
      </c>
      <c r="AA469" s="74">
        <v>243</v>
      </c>
      <c r="AB469" s="74">
        <v>243</v>
      </c>
      <c r="AC469" s="74">
        <v>243</v>
      </c>
      <c r="AD469" s="74">
        <v>243</v>
      </c>
      <c r="AE469" s="74">
        <v>243</v>
      </c>
      <c r="AF469" s="74">
        <v>243</v>
      </c>
      <c r="AG469" s="74">
        <v>243</v>
      </c>
      <c r="AH469" s="74">
        <v>243</v>
      </c>
      <c r="AI469" s="74">
        <v>243</v>
      </c>
      <c r="AJ469" s="74">
        <v>243</v>
      </c>
      <c r="AK469" s="74">
        <v>243</v>
      </c>
      <c r="AL469" s="74">
        <v>243</v>
      </c>
      <c r="AM469" s="74">
        <v>243</v>
      </c>
      <c r="AN469" s="74">
        <v>243</v>
      </c>
      <c r="AO469" s="74">
        <v>243</v>
      </c>
      <c r="AP469" s="74">
        <v>243</v>
      </c>
      <c r="AQ469" s="74">
        <v>243</v>
      </c>
      <c r="AR469" s="74">
        <v>243</v>
      </c>
      <c r="AS469" s="74">
        <v>243</v>
      </c>
      <c r="AT469" s="74">
        <v>243</v>
      </c>
      <c r="AU469" s="74">
        <v>243</v>
      </c>
      <c r="AV469" s="622">
        <v>243</v>
      </c>
    </row>
    <row r="470" spans="7:48" ht="14.1" customHeight="1">
      <c r="G470" s="19"/>
      <c r="H470" s="795"/>
      <c r="J470" s="736"/>
      <c r="K470" s="3" t="s">
        <v>54</v>
      </c>
      <c r="L470" s="36">
        <v>243</v>
      </c>
      <c r="M470" s="36">
        <v>243</v>
      </c>
      <c r="N470" s="36">
        <v>243</v>
      </c>
      <c r="O470" s="36">
        <v>243</v>
      </c>
      <c r="P470" s="36">
        <v>243</v>
      </c>
      <c r="Q470" s="36">
        <v>243</v>
      </c>
      <c r="R470" s="36">
        <v>243</v>
      </c>
      <c r="S470" s="36">
        <v>243</v>
      </c>
      <c r="T470" s="36">
        <v>243</v>
      </c>
      <c r="U470" s="36">
        <v>243</v>
      </c>
      <c r="V470" s="36">
        <v>243</v>
      </c>
      <c r="W470" s="36">
        <v>243</v>
      </c>
      <c r="X470" s="36">
        <v>243</v>
      </c>
      <c r="Y470" s="36">
        <v>243</v>
      </c>
      <c r="Z470" s="36">
        <v>243</v>
      </c>
      <c r="AA470" s="36">
        <v>243</v>
      </c>
      <c r="AB470" s="36">
        <v>243</v>
      </c>
      <c r="AC470" s="36">
        <v>243</v>
      </c>
      <c r="AD470" s="36">
        <v>243</v>
      </c>
      <c r="AE470" s="36">
        <v>243</v>
      </c>
      <c r="AF470" s="36">
        <v>243</v>
      </c>
      <c r="AG470" s="36">
        <v>243</v>
      </c>
      <c r="AH470" s="36">
        <v>243</v>
      </c>
      <c r="AI470" s="36">
        <v>243</v>
      </c>
      <c r="AJ470" s="36">
        <v>243</v>
      </c>
      <c r="AK470" s="36">
        <v>243</v>
      </c>
      <c r="AL470" s="36">
        <v>243</v>
      </c>
      <c r="AM470" s="36">
        <v>243</v>
      </c>
      <c r="AN470" s="36">
        <v>243</v>
      </c>
      <c r="AO470" s="36">
        <v>243</v>
      </c>
      <c r="AP470" s="36">
        <v>243</v>
      </c>
      <c r="AQ470" s="36">
        <v>243</v>
      </c>
      <c r="AR470" s="36">
        <v>243</v>
      </c>
      <c r="AS470" s="36">
        <v>243</v>
      </c>
      <c r="AT470" s="36">
        <v>243</v>
      </c>
      <c r="AU470" s="36">
        <v>243</v>
      </c>
      <c r="AV470" s="620">
        <v>243</v>
      </c>
    </row>
    <row r="471" spans="7:48" ht="14.1" customHeight="1" thickBot="1">
      <c r="G471" s="19"/>
      <c r="H471" s="795"/>
      <c r="J471" s="736"/>
      <c r="K471" s="63" t="s">
        <v>55</v>
      </c>
      <c r="L471" s="73">
        <v>243</v>
      </c>
      <c r="M471" s="73">
        <v>243</v>
      </c>
      <c r="N471" s="73">
        <v>243</v>
      </c>
      <c r="O471" s="73">
        <v>243</v>
      </c>
      <c r="P471" s="73">
        <v>243</v>
      </c>
      <c r="Q471" s="73">
        <v>243</v>
      </c>
      <c r="R471" s="73">
        <v>243</v>
      </c>
      <c r="S471" s="73">
        <v>243</v>
      </c>
      <c r="T471" s="73">
        <v>243</v>
      </c>
      <c r="U471" s="73">
        <v>243</v>
      </c>
      <c r="V471" s="73">
        <v>243</v>
      </c>
      <c r="W471" s="73">
        <v>243</v>
      </c>
      <c r="X471" s="73">
        <v>243</v>
      </c>
      <c r="Y471" s="73">
        <v>243</v>
      </c>
      <c r="Z471" s="73">
        <v>243</v>
      </c>
      <c r="AA471" s="73">
        <v>243</v>
      </c>
      <c r="AB471" s="73">
        <v>243</v>
      </c>
      <c r="AC471" s="73">
        <v>243</v>
      </c>
      <c r="AD471" s="73">
        <v>243</v>
      </c>
      <c r="AE471" s="73">
        <v>243</v>
      </c>
      <c r="AF471" s="73">
        <v>243</v>
      </c>
      <c r="AG471" s="73">
        <v>243</v>
      </c>
      <c r="AH471" s="73">
        <v>243</v>
      </c>
      <c r="AI471" s="73">
        <v>243</v>
      </c>
      <c r="AJ471" s="73">
        <v>243</v>
      </c>
      <c r="AK471" s="73">
        <v>243</v>
      </c>
      <c r="AL471" s="73">
        <v>243</v>
      </c>
      <c r="AM471" s="73">
        <v>243</v>
      </c>
      <c r="AN471" s="73">
        <v>243</v>
      </c>
      <c r="AO471" s="73">
        <v>243</v>
      </c>
      <c r="AP471" s="73">
        <v>243</v>
      </c>
      <c r="AQ471" s="73">
        <v>243</v>
      </c>
      <c r="AR471" s="73">
        <v>243</v>
      </c>
      <c r="AS471" s="73">
        <v>243</v>
      </c>
      <c r="AT471" s="73">
        <v>243</v>
      </c>
      <c r="AU471" s="73">
        <v>243</v>
      </c>
      <c r="AV471" s="621">
        <v>243</v>
      </c>
    </row>
    <row r="472" spans="7:48" ht="14.1" customHeight="1" thickTop="1">
      <c r="G472" s="19"/>
      <c r="H472" s="795"/>
      <c r="J472" s="736"/>
      <c r="K472" s="62" t="s">
        <v>56</v>
      </c>
      <c r="L472" s="74">
        <v>243</v>
      </c>
      <c r="M472" s="74">
        <v>243</v>
      </c>
      <c r="N472" s="74">
        <v>243</v>
      </c>
      <c r="O472" s="74">
        <v>243</v>
      </c>
      <c r="P472" s="74">
        <v>243</v>
      </c>
      <c r="Q472" s="74">
        <v>243</v>
      </c>
      <c r="R472" s="74">
        <v>243</v>
      </c>
      <c r="S472" s="74">
        <v>243</v>
      </c>
      <c r="T472" s="74">
        <v>243</v>
      </c>
      <c r="U472" s="74">
        <v>243</v>
      </c>
      <c r="V472" s="74">
        <v>243</v>
      </c>
      <c r="W472" s="74">
        <v>243</v>
      </c>
      <c r="X472" s="74">
        <v>243</v>
      </c>
      <c r="Y472" s="74">
        <v>243</v>
      </c>
      <c r="Z472" s="74">
        <v>243</v>
      </c>
      <c r="AA472" s="74">
        <v>243</v>
      </c>
      <c r="AB472" s="74">
        <v>243</v>
      </c>
      <c r="AC472" s="74">
        <v>243</v>
      </c>
      <c r="AD472" s="74">
        <v>243</v>
      </c>
      <c r="AE472" s="74">
        <v>243</v>
      </c>
      <c r="AF472" s="74">
        <v>243</v>
      </c>
      <c r="AG472" s="74">
        <v>243</v>
      </c>
      <c r="AH472" s="74">
        <v>243</v>
      </c>
      <c r="AI472" s="74">
        <v>243</v>
      </c>
      <c r="AJ472" s="74">
        <v>243</v>
      </c>
      <c r="AK472" s="74">
        <v>243</v>
      </c>
      <c r="AL472" s="74">
        <v>243</v>
      </c>
      <c r="AM472" s="74">
        <v>243</v>
      </c>
      <c r="AN472" s="74">
        <v>243</v>
      </c>
      <c r="AO472" s="74">
        <v>243</v>
      </c>
      <c r="AP472" s="74">
        <v>243</v>
      </c>
      <c r="AQ472" s="74">
        <v>243</v>
      </c>
      <c r="AR472" s="74">
        <v>243</v>
      </c>
      <c r="AS472" s="74">
        <v>243</v>
      </c>
      <c r="AT472" s="74">
        <v>243</v>
      </c>
      <c r="AU472" s="74">
        <v>243</v>
      </c>
      <c r="AV472" s="622">
        <v>243</v>
      </c>
    </row>
    <row r="473" spans="7:48" ht="14.1" customHeight="1">
      <c r="G473" s="19"/>
      <c r="H473" s="795"/>
      <c r="J473" s="736"/>
      <c r="K473" s="3" t="s">
        <v>57</v>
      </c>
      <c r="L473" s="36">
        <v>243</v>
      </c>
      <c r="M473" s="36">
        <v>243</v>
      </c>
      <c r="N473" s="36">
        <v>243</v>
      </c>
      <c r="O473" s="36">
        <v>243</v>
      </c>
      <c r="P473" s="36">
        <v>243</v>
      </c>
      <c r="Q473" s="36">
        <v>243</v>
      </c>
      <c r="R473" s="36">
        <v>243</v>
      </c>
      <c r="S473" s="36">
        <v>243</v>
      </c>
      <c r="T473" s="36">
        <v>243</v>
      </c>
      <c r="U473" s="36">
        <v>243</v>
      </c>
      <c r="V473" s="36">
        <v>243</v>
      </c>
      <c r="W473" s="36">
        <v>243</v>
      </c>
      <c r="X473" s="36">
        <v>243</v>
      </c>
      <c r="Y473" s="36">
        <v>243</v>
      </c>
      <c r="Z473" s="36">
        <v>243</v>
      </c>
      <c r="AA473" s="36">
        <v>243</v>
      </c>
      <c r="AB473" s="36">
        <v>243</v>
      </c>
      <c r="AC473" s="36">
        <v>243</v>
      </c>
      <c r="AD473" s="36">
        <v>243</v>
      </c>
      <c r="AE473" s="36">
        <v>243</v>
      </c>
      <c r="AF473" s="36">
        <v>243</v>
      </c>
      <c r="AG473" s="36">
        <v>243</v>
      </c>
      <c r="AH473" s="36">
        <v>243</v>
      </c>
      <c r="AI473" s="36">
        <v>243</v>
      </c>
      <c r="AJ473" s="36">
        <v>243</v>
      </c>
      <c r="AK473" s="36">
        <v>243</v>
      </c>
      <c r="AL473" s="36">
        <v>243</v>
      </c>
      <c r="AM473" s="36">
        <v>243</v>
      </c>
      <c r="AN473" s="36">
        <v>243</v>
      </c>
      <c r="AO473" s="36">
        <v>243</v>
      </c>
      <c r="AP473" s="36">
        <v>243</v>
      </c>
      <c r="AQ473" s="36">
        <v>243</v>
      </c>
      <c r="AR473" s="36">
        <v>243</v>
      </c>
      <c r="AS473" s="36">
        <v>243</v>
      </c>
      <c r="AT473" s="36">
        <v>243</v>
      </c>
      <c r="AU473" s="36">
        <v>243</v>
      </c>
      <c r="AV473" s="620">
        <v>243</v>
      </c>
    </row>
    <row r="474" spans="7:48" ht="14.1" customHeight="1" thickBot="1">
      <c r="G474" s="19"/>
      <c r="H474" s="795"/>
      <c r="J474" s="736"/>
      <c r="K474" s="63" t="s">
        <v>58</v>
      </c>
      <c r="L474" s="73">
        <v>243</v>
      </c>
      <c r="M474" s="73">
        <v>243</v>
      </c>
      <c r="N474" s="73">
        <v>243</v>
      </c>
      <c r="O474" s="73">
        <v>243</v>
      </c>
      <c r="P474" s="73">
        <v>243</v>
      </c>
      <c r="Q474" s="73">
        <v>243</v>
      </c>
      <c r="R474" s="73">
        <v>243</v>
      </c>
      <c r="S474" s="73">
        <v>243</v>
      </c>
      <c r="T474" s="73">
        <v>243</v>
      </c>
      <c r="U474" s="73">
        <v>243</v>
      </c>
      <c r="V474" s="73">
        <v>243</v>
      </c>
      <c r="W474" s="73">
        <v>243</v>
      </c>
      <c r="X474" s="73">
        <v>243</v>
      </c>
      <c r="Y474" s="73">
        <v>243</v>
      </c>
      <c r="Z474" s="73">
        <v>243</v>
      </c>
      <c r="AA474" s="73">
        <v>243</v>
      </c>
      <c r="AB474" s="73">
        <v>243</v>
      </c>
      <c r="AC474" s="73">
        <v>243</v>
      </c>
      <c r="AD474" s="73">
        <v>243</v>
      </c>
      <c r="AE474" s="73">
        <v>243</v>
      </c>
      <c r="AF474" s="73">
        <v>243</v>
      </c>
      <c r="AG474" s="73">
        <v>243</v>
      </c>
      <c r="AH474" s="73">
        <v>243</v>
      </c>
      <c r="AI474" s="73">
        <v>243</v>
      </c>
      <c r="AJ474" s="73">
        <v>243</v>
      </c>
      <c r="AK474" s="73">
        <v>243</v>
      </c>
      <c r="AL474" s="73">
        <v>243</v>
      </c>
      <c r="AM474" s="73">
        <v>243</v>
      </c>
      <c r="AN474" s="73">
        <v>243</v>
      </c>
      <c r="AO474" s="73">
        <v>243</v>
      </c>
      <c r="AP474" s="73">
        <v>243</v>
      </c>
      <c r="AQ474" s="73">
        <v>243</v>
      </c>
      <c r="AR474" s="73">
        <v>243</v>
      </c>
      <c r="AS474" s="73">
        <v>243</v>
      </c>
      <c r="AT474" s="73">
        <v>243</v>
      </c>
      <c r="AU474" s="73">
        <v>243</v>
      </c>
      <c r="AV474" s="621">
        <v>243</v>
      </c>
    </row>
    <row r="475" spans="7:48" ht="14.1" customHeight="1" thickTop="1">
      <c r="G475" s="19"/>
      <c r="H475" s="795"/>
      <c r="J475" s="736"/>
      <c r="K475" s="62" t="s">
        <v>103</v>
      </c>
      <c r="L475" s="74">
        <v>243</v>
      </c>
      <c r="M475" s="74">
        <v>243</v>
      </c>
      <c r="N475" s="74">
        <v>243</v>
      </c>
      <c r="O475" s="74">
        <v>243</v>
      </c>
      <c r="P475" s="74">
        <v>243</v>
      </c>
      <c r="Q475" s="74">
        <v>243</v>
      </c>
      <c r="R475" s="74">
        <v>243</v>
      </c>
      <c r="S475" s="74">
        <v>243</v>
      </c>
      <c r="T475" s="74">
        <v>243</v>
      </c>
      <c r="U475" s="74">
        <v>243</v>
      </c>
      <c r="V475" s="74">
        <v>243</v>
      </c>
      <c r="W475" s="74">
        <v>243</v>
      </c>
      <c r="X475" s="74">
        <v>243</v>
      </c>
      <c r="Y475" s="74">
        <v>243</v>
      </c>
      <c r="Z475" s="74">
        <v>243</v>
      </c>
      <c r="AA475" s="74">
        <v>243</v>
      </c>
      <c r="AB475" s="74">
        <v>243</v>
      </c>
      <c r="AC475" s="74">
        <v>243</v>
      </c>
      <c r="AD475" s="74">
        <v>243</v>
      </c>
      <c r="AE475" s="74">
        <v>243</v>
      </c>
      <c r="AF475" s="74">
        <v>243</v>
      </c>
      <c r="AG475" s="74">
        <v>243</v>
      </c>
      <c r="AH475" s="74">
        <v>243</v>
      </c>
      <c r="AI475" s="74">
        <v>243</v>
      </c>
      <c r="AJ475" s="74">
        <v>243</v>
      </c>
      <c r="AK475" s="74">
        <v>243</v>
      </c>
      <c r="AL475" s="74">
        <v>243</v>
      </c>
      <c r="AM475" s="74">
        <v>243</v>
      </c>
      <c r="AN475" s="74">
        <v>243</v>
      </c>
      <c r="AO475" s="74">
        <v>243</v>
      </c>
      <c r="AP475" s="74">
        <v>243</v>
      </c>
      <c r="AQ475" s="74">
        <v>243</v>
      </c>
      <c r="AR475" s="74">
        <v>243</v>
      </c>
      <c r="AS475" s="74">
        <v>243</v>
      </c>
      <c r="AT475" s="74">
        <v>243</v>
      </c>
      <c r="AU475" s="74">
        <v>243</v>
      </c>
      <c r="AV475" s="622">
        <v>243</v>
      </c>
    </row>
    <row r="476" spans="7:48" ht="14.1" customHeight="1">
      <c r="G476" s="19"/>
      <c r="H476" s="795"/>
      <c r="J476" s="736"/>
      <c r="K476" s="3" t="s">
        <v>104</v>
      </c>
      <c r="L476" s="36">
        <v>243</v>
      </c>
      <c r="M476" s="36">
        <v>243</v>
      </c>
      <c r="N476" s="36">
        <v>243</v>
      </c>
      <c r="O476" s="36">
        <v>243</v>
      </c>
      <c r="P476" s="36">
        <v>243</v>
      </c>
      <c r="Q476" s="36">
        <v>243</v>
      </c>
      <c r="R476" s="36">
        <v>243</v>
      </c>
      <c r="S476" s="36">
        <v>243</v>
      </c>
      <c r="T476" s="36">
        <v>243</v>
      </c>
      <c r="U476" s="36">
        <v>243</v>
      </c>
      <c r="V476" s="36">
        <v>243</v>
      </c>
      <c r="W476" s="36">
        <v>243</v>
      </c>
      <c r="X476" s="36">
        <v>243</v>
      </c>
      <c r="Y476" s="36">
        <v>243</v>
      </c>
      <c r="Z476" s="36">
        <v>243</v>
      </c>
      <c r="AA476" s="36">
        <v>243</v>
      </c>
      <c r="AB476" s="36">
        <v>243</v>
      </c>
      <c r="AC476" s="36">
        <v>243</v>
      </c>
      <c r="AD476" s="36">
        <v>243</v>
      </c>
      <c r="AE476" s="36">
        <v>243</v>
      </c>
      <c r="AF476" s="36">
        <v>243</v>
      </c>
      <c r="AG476" s="36">
        <v>243</v>
      </c>
      <c r="AH476" s="36">
        <v>243</v>
      </c>
      <c r="AI476" s="36">
        <v>243</v>
      </c>
      <c r="AJ476" s="36">
        <v>243</v>
      </c>
      <c r="AK476" s="36">
        <v>243</v>
      </c>
      <c r="AL476" s="36">
        <v>243</v>
      </c>
      <c r="AM476" s="36">
        <v>243</v>
      </c>
      <c r="AN476" s="36">
        <v>243</v>
      </c>
      <c r="AO476" s="36">
        <v>243</v>
      </c>
      <c r="AP476" s="36">
        <v>243</v>
      </c>
      <c r="AQ476" s="36">
        <v>243</v>
      </c>
      <c r="AR476" s="36">
        <v>243</v>
      </c>
      <c r="AS476" s="36">
        <v>243</v>
      </c>
      <c r="AT476" s="36">
        <v>243</v>
      </c>
      <c r="AU476" s="36">
        <v>243</v>
      </c>
      <c r="AV476" s="620">
        <v>243</v>
      </c>
    </row>
    <row r="477" spans="7:48" ht="14.1" customHeight="1" thickBot="1">
      <c r="G477" s="19"/>
      <c r="H477" s="795"/>
      <c r="J477" s="736"/>
      <c r="K477" s="63" t="s">
        <v>105</v>
      </c>
      <c r="L477" s="73">
        <v>243</v>
      </c>
      <c r="M477" s="73">
        <v>243</v>
      </c>
      <c r="N477" s="73">
        <v>243</v>
      </c>
      <c r="O477" s="73">
        <v>243</v>
      </c>
      <c r="P477" s="73">
        <v>243</v>
      </c>
      <c r="Q477" s="73">
        <v>243</v>
      </c>
      <c r="R477" s="73">
        <v>243</v>
      </c>
      <c r="S477" s="73">
        <v>243</v>
      </c>
      <c r="T477" s="73">
        <v>243</v>
      </c>
      <c r="U477" s="73">
        <v>243</v>
      </c>
      <c r="V477" s="73">
        <v>243</v>
      </c>
      <c r="W477" s="73">
        <v>243</v>
      </c>
      <c r="X477" s="73">
        <v>243</v>
      </c>
      <c r="Y477" s="73">
        <v>243</v>
      </c>
      <c r="Z477" s="73">
        <v>243</v>
      </c>
      <c r="AA477" s="73">
        <v>243</v>
      </c>
      <c r="AB477" s="73">
        <v>243</v>
      </c>
      <c r="AC477" s="73">
        <v>243</v>
      </c>
      <c r="AD477" s="73">
        <v>243</v>
      </c>
      <c r="AE477" s="73">
        <v>243</v>
      </c>
      <c r="AF477" s="73">
        <v>243</v>
      </c>
      <c r="AG477" s="73">
        <v>243</v>
      </c>
      <c r="AH477" s="73">
        <v>243</v>
      </c>
      <c r="AI477" s="73">
        <v>243</v>
      </c>
      <c r="AJ477" s="73">
        <v>243</v>
      </c>
      <c r="AK477" s="73">
        <v>243</v>
      </c>
      <c r="AL477" s="73">
        <v>243</v>
      </c>
      <c r="AM477" s="73">
        <v>243</v>
      </c>
      <c r="AN477" s="73">
        <v>243</v>
      </c>
      <c r="AO477" s="73">
        <v>243</v>
      </c>
      <c r="AP477" s="73">
        <v>243</v>
      </c>
      <c r="AQ477" s="73">
        <v>243</v>
      </c>
      <c r="AR477" s="73">
        <v>243</v>
      </c>
      <c r="AS477" s="73">
        <v>243</v>
      </c>
      <c r="AT477" s="73">
        <v>243</v>
      </c>
      <c r="AU477" s="73">
        <v>243</v>
      </c>
      <c r="AV477" s="621">
        <v>243</v>
      </c>
    </row>
    <row r="478" spans="7:48" ht="14.1" customHeight="1" thickTop="1">
      <c r="G478" s="19"/>
      <c r="H478" s="795"/>
      <c r="J478" s="736"/>
      <c r="K478" s="62" t="s">
        <v>106</v>
      </c>
      <c r="L478" s="74">
        <v>243</v>
      </c>
      <c r="M478" s="74">
        <v>243</v>
      </c>
      <c r="N478" s="74">
        <v>243</v>
      </c>
      <c r="O478" s="74">
        <v>243</v>
      </c>
      <c r="P478" s="74">
        <v>243</v>
      </c>
      <c r="Q478" s="74">
        <v>243</v>
      </c>
      <c r="R478" s="74">
        <v>243</v>
      </c>
      <c r="S478" s="74">
        <v>243</v>
      </c>
      <c r="T478" s="74">
        <v>243</v>
      </c>
      <c r="U478" s="74">
        <v>243</v>
      </c>
      <c r="V478" s="74">
        <v>243</v>
      </c>
      <c r="W478" s="74">
        <v>243</v>
      </c>
      <c r="X478" s="74">
        <v>243</v>
      </c>
      <c r="Y478" s="74">
        <v>243</v>
      </c>
      <c r="Z478" s="74">
        <v>243</v>
      </c>
      <c r="AA478" s="74">
        <v>243</v>
      </c>
      <c r="AB478" s="74">
        <v>243</v>
      </c>
      <c r="AC478" s="74">
        <v>243</v>
      </c>
      <c r="AD478" s="74">
        <v>243</v>
      </c>
      <c r="AE478" s="74">
        <v>243</v>
      </c>
      <c r="AF478" s="74">
        <v>243</v>
      </c>
      <c r="AG478" s="74">
        <v>243</v>
      </c>
      <c r="AH478" s="74">
        <v>243</v>
      </c>
      <c r="AI478" s="74">
        <v>243</v>
      </c>
      <c r="AJ478" s="74">
        <v>243</v>
      </c>
      <c r="AK478" s="74">
        <v>243</v>
      </c>
      <c r="AL478" s="74">
        <v>243</v>
      </c>
      <c r="AM478" s="74">
        <v>243</v>
      </c>
      <c r="AN478" s="74">
        <v>243</v>
      </c>
      <c r="AO478" s="74">
        <v>243</v>
      </c>
      <c r="AP478" s="74">
        <v>243</v>
      </c>
      <c r="AQ478" s="74">
        <v>243</v>
      </c>
      <c r="AR478" s="74">
        <v>243</v>
      </c>
      <c r="AS478" s="74">
        <v>243</v>
      </c>
      <c r="AT478" s="74">
        <v>243</v>
      </c>
      <c r="AU478" s="74">
        <v>243</v>
      </c>
      <c r="AV478" s="622">
        <v>243</v>
      </c>
    </row>
    <row r="479" spans="7:48" ht="14.1" customHeight="1">
      <c r="G479" s="19"/>
      <c r="H479" s="795"/>
      <c r="J479" s="736"/>
      <c r="K479" s="3" t="s">
        <v>107</v>
      </c>
      <c r="L479" s="36">
        <v>243</v>
      </c>
      <c r="M479" s="36">
        <v>243</v>
      </c>
      <c r="N479" s="36">
        <v>243</v>
      </c>
      <c r="O479" s="36">
        <v>243</v>
      </c>
      <c r="P479" s="36">
        <v>243</v>
      </c>
      <c r="Q479" s="36">
        <v>243</v>
      </c>
      <c r="R479" s="36">
        <v>243</v>
      </c>
      <c r="S479" s="36">
        <v>243</v>
      </c>
      <c r="T479" s="36">
        <v>243</v>
      </c>
      <c r="U479" s="36">
        <v>243</v>
      </c>
      <c r="V479" s="36">
        <v>243</v>
      </c>
      <c r="W479" s="36">
        <v>243</v>
      </c>
      <c r="X479" s="36">
        <v>243</v>
      </c>
      <c r="Y479" s="36">
        <v>243</v>
      </c>
      <c r="Z479" s="36">
        <v>243</v>
      </c>
      <c r="AA479" s="36">
        <v>243</v>
      </c>
      <c r="AB479" s="36">
        <v>243</v>
      </c>
      <c r="AC479" s="36">
        <v>243</v>
      </c>
      <c r="AD479" s="36">
        <v>243</v>
      </c>
      <c r="AE479" s="36">
        <v>243</v>
      </c>
      <c r="AF479" s="36">
        <v>243</v>
      </c>
      <c r="AG479" s="36">
        <v>243</v>
      </c>
      <c r="AH479" s="36">
        <v>243</v>
      </c>
      <c r="AI479" s="36">
        <v>243</v>
      </c>
      <c r="AJ479" s="36">
        <v>243</v>
      </c>
      <c r="AK479" s="36">
        <v>243</v>
      </c>
      <c r="AL479" s="36">
        <v>243</v>
      </c>
      <c r="AM479" s="36">
        <v>243</v>
      </c>
      <c r="AN479" s="36">
        <v>243</v>
      </c>
      <c r="AO479" s="36">
        <v>243</v>
      </c>
      <c r="AP479" s="36">
        <v>243</v>
      </c>
      <c r="AQ479" s="36">
        <v>243</v>
      </c>
      <c r="AR479" s="36">
        <v>243</v>
      </c>
      <c r="AS479" s="36">
        <v>243</v>
      </c>
      <c r="AT479" s="36">
        <v>243</v>
      </c>
      <c r="AU479" s="36">
        <v>243</v>
      </c>
      <c r="AV479" s="620">
        <v>243</v>
      </c>
    </row>
    <row r="480" spans="7:48" ht="14.1" customHeight="1" thickBot="1">
      <c r="G480" s="19"/>
      <c r="H480" s="795"/>
      <c r="J480" s="736"/>
      <c r="K480" s="63" t="s">
        <v>108</v>
      </c>
      <c r="L480" s="73">
        <v>243</v>
      </c>
      <c r="M480" s="73">
        <v>243</v>
      </c>
      <c r="N480" s="73">
        <v>243</v>
      </c>
      <c r="O480" s="73">
        <v>243</v>
      </c>
      <c r="P480" s="73">
        <v>243</v>
      </c>
      <c r="Q480" s="73">
        <v>243</v>
      </c>
      <c r="R480" s="73">
        <v>243</v>
      </c>
      <c r="S480" s="73">
        <v>243</v>
      </c>
      <c r="T480" s="73">
        <v>243</v>
      </c>
      <c r="U480" s="73">
        <v>243</v>
      </c>
      <c r="V480" s="73">
        <v>243</v>
      </c>
      <c r="W480" s="73">
        <v>243</v>
      </c>
      <c r="X480" s="73">
        <v>243</v>
      </c>
      <c r="Y480" s="73">
        <v>243</v>
      </c>
      <c r="Z480" s="73">
        <v>243</v>
      </c>
      <c r="AA480" s="73">
        <v>243</v>
      </c>
      <c r="AB480" s="73">
        <v>243</v>
      </c>
      <c r="AC480" s="73">
        <v>243</v>
      </c>
      <c r="AD480" s="73">
        <v>243</v>
      </c>
      <c r="AE480" s="73">
        <v>243</v>
      </c>
      <c r="AF480" s="73">
        <v>243</v>
      </c>
      <c r="AG480" s="73">
        <v>243</v>
      </c>
      <c r="AH480" s="73">
        <v>243</v>
      </c>
      <c r="AI480" s="73">
        <v>243</v>
      </c>
      <c r="AJ480" s="73">
        <v>243</v>
      </c>
      <c r="AK480" s="73">
        <v>243</v>
      </c>
      <c r="AL480" s="73">
        <v>243</v>
      </c>
      <c r="AM480" s="73">
        <v>243</v>
      </c>
      <c r="AN480" s="73">
        <v>243</v>
      </c>
      <c r="AO480" s="73">
        <v>243</v>
      </c>
      <c r="AP480" s="73">
        <v>243</v>
      </c>
      <c r="AQ480" s="73">
        <v>243</v>
      </c>
      <c r="AR480" s="73">
        <v>243</v>
      </c>
      <c r="AS480" s="73">
        <v>243</v>
      </c>
      <c r="AT480" s="73">
        <v>243</v>
      </c>
      <c r="AU480" s="73">
        <v>243</v>
      </c>
      <c r="AV480" s="621">
        <v>243</v>
      </c>
    </row>
    <row r="481" spans="7:48" ht="14.1" customHeight="1" thickTop="1">
      <c r="G481" s="19"/>
      <c r="H481" s="795"/>
      <c r="J481" s="736"/>
      <c r="K481" s="62" t="s">
        <v>109</v>
      </c>
      <c r="L481" s="74">
        <v>243</v>
      </c>
      <c r="M481" s="74">
        <v>243</v>
      </c>
      <c r="N481" s="74">
        <v>243</v>
      </c>
      <c r="O481" s="74">
        <v>243</v>
      </c>
      <c r="P481" s="74">
        <v>243</v>
      </c>
      <c r="Q481" s="74">
        <v>243</v>
      </c>
      <c r="R481" s="74">
        <v>243</v>
      </c>
      <c r="S481" s="74">
        <v>243</v>
      </c>
      <c r="T481" s="74">
        <v>243</v>
      </c>
      <c r="U481" s="74">
        <v>243</v>
      </c>
      <c r="V481" s="74">
        <v>243</v>
      </c>
      <c r="W481" s="74">
        <v>243</v>
      </c>
      <c r="X481" s="74">
        <v>243</v>
      </c>
      <c r="Y481" s="74">
        <v>243</v>
      </c>
      <c r="Z481" s="74">
        <v>243</v>
      </c>
      <c r="AA481" s="74">
        <v>243</v>
      </c>
      <c r="AB481" s="74">
        <v>243</v>
      </c>
      <c r="AC481" s="74">
        <v>243</v>
      </c>
      <c r="AD481" s="74">
        <v>243</v>
      </c>
      <c r="AE481" s="74">
        <v>243</v>
      </c>
      <c r="AF481" s="74">
        <v>243</v>
      </c>
      <c r="AG481" s="74">
        <v>243</v>
      </c>
      <c r="AH481" s="74">
        <v>243</v>
      </c>
      <c r="AI481" s="74">
        <v>243</v>
      </c>
      <c r="AJ481" s="74">
        <v>243</v>
      </c>
      <c r="AK481" s="74">
        <v>243</v>
      </c>
      <c r="AL481" s="74">
        <v>243</v>
      </c>
      <c r="AM481" s="74">
        <v>243</v>
      </c>
      <c r="AN481" s="74">
        <v>243</v>
      </c>
      <c r="AO481" s="74">
        <v>243</v>
      </c>
      <c r="AP481" s="74">
        <v>243</v>
      </c>
      <c r="AQ481" s="74">
        <v>243</v>
      </c>
      <c r="AR481" s="74">
        <v>243</v>
      </c>
      <c r="AS481" s="74">
        <v>243</v>
      </c>
      <c r="AT481" s="74">
        <v>243</v>
      </c>
      <c r="AU481" s="74">
        <v>243</v>
      </c>
      <c r="AV481" s="622">
        <v>243</v>
      </c>
    </row>
    <row r="482" spans="7:48" ht="14.1" customHeight="1">
      <c r="G482" s="19"/>
      <c r="H482" s="795"/>
      <c r="J482" s="736"/>
      <c r="K482" s="3" t="s">
        <v>110</v>
      </c>
      <c r="L482" s="36">
        <v>243</v>
      </c>
      <c r="M482" s="36">
        <v>243</v>
      </c>
      <c r="N482" s="36">
        <v>243</v>
      </c>
      <c r="O482" s="36">
        <v>243</v>
      </c>
      <c r="P482" s="36">
        <v>243</v>
      </c>
      <c r="Q482" s="36">
        <v>243</v>
      </c>
      <c r="R482" s="36">
        <v>243</v>
      </c>
      <c r="S482" s="36">
        <v>243</v>
      </c>
      <c r="T482" s="36">
        <v>243</v>
      </c>
      <c r="U482" s="36">
        <v>243</v>
      </c>
      <c r="V482" s="36">
        <v>243</v>
      </c>
      <c r="W482" s="36">
        <v>243</v>
      </c>
      <c r="X482" s="36">
        <v>243</v>
      </c>
      <c r="Y482" s="36">
        <v>243</v>
      </c>
      <c r="Z482" s="36">
        <v>243</v>
      </c>
      <c r="AA482" s="36">
        <v>243</v>
      </c>
      <c r="AB482" s="36">
        <v>243</v>
      </c>
      <c r="AC482" s="36">
        <v>243</v>
      </c>
      <c r="AD482" s="36">
        <v>243</v>
      </c>
      <c r="AE482" s="36">
        <v>243</v>
      </c>
      <c r="AF482" s="36">
        <v>243</v>
      </c>
      <c r="AG482" s="36">
        <v>243</v>
      </c>
      <c r="AH482" s="36">
        <v>243</v>
      </c>
      <c r="AI482" s="36">
        <v>243</v>
      </c>
      <c r="AJ482" s="36">
        <v>243</v>
      </c>
      <c r="AK482" s="36">
        <v>243</v>
      </c>
      <c r="AL482" s="36">
        <v>243</v>
      </c>
      <c r="AM482" s="36">
        <v>243</v>
      </c>
      <c r="AN482" s="36">
        <v>243</v>
      </c>
      <c r="AO482" s="36">
        <v>243</v>
      </c>
      <c r="AP482" s="36">
        <v>243</v>
      </c>
      <c r="AQ482" s="36">
        <v>243</v>
      </c>
      <c r="AR482" s="36">
        <v>243</v>
      </c>
      <c r="AS482" s="36">
        <v>243</v>
      </c>
      <c r="AT482" s="36">
        <v>243</v>
      </c>
      <c r="AU482" s="36">
        <v>243</v>
      </c>
      <c r="AV482" s="620">
        <v>243</v>
      </c>
    </row>
    <row r="483" spans="7:48" ht="14.1" customHeight="1" thickBot="1">
      <c r="G483" s="19"/>
      <c r="H483" s="795"/>
      <c r="J483" s="736"/>
      <c r="K483" s="63" t="s">
        <v>111</v>
      </c>
      <c r="L483" s="73">
        <v>243</v>
      </c>
      <c r="M483" s="73">
        <v>243</v>
      </c>
      <c r="N483" s="73">
        <v>243</v>
      </c>
      <c r="O483" s="73">
        <v>243</v>
      </c>
      <c r="P483" s="73">
        <v>243</v>
      </c>
      <c r="Q483" s="73">
        <v>243</v>
      </c>
      <c r="R483" s="73">
        <v>243</v>
      </c>
      <c r="S483" s="73">
        <v>243</v>
      </c>
      <c r="T483" s="73">
        <v>243</v>
      </c>
      <c r="U483" s="73">
        <v>243</v>
      </c>
      <c r="V483" s="73">
        <v>243</v>
      </c>
      <c r="W483" s="73">
        <v>243</v>
      </c>
      <c r="X483" s="73">
        <v>243</v>
      </c>
      <c r="Y483" s="73">
        <v>243</v>
      </c>
      <c r="Z483" s="73">
        <v>243</v>
      </c>
      <c r="AA483" s="73">
        <v>243</v>
      </c>
      <c r="AB483" s="73">
        <v>243</v>
      </c>
      <c r="AC483" s="73">
        <v>243</v>
      </c>
      <c r="AD483" s="73">
        <v>243</v>
      </c>
      <c r="AE483" s="73">
        <v>243</v>
      </c>
      <c r="AF483" s="73">
        <v>243</v>
      </c>
      <c r="AG483" s="73">
        <v>243</v>
      </c>
      <c r="AH483" s="73">
        <v>243</v>
      </c>
      <c r="AI483" s="73">
        <v>243</v>
      </c>
      <c r="AJ483" s="73">
        <v>243</v>
      </c>
      <c r="AK483" s="73">
        <v>243</v>
      </c>
      <c r="AL483" s="73">
        <v>243</v>
      </c>
      <c r="AM483" s="73">
        <v>243</v>
      </c>
      <c r="AN483" s="73">
        <v>243</v>
      </c>
      <c r="AO483" s="73">
        <v>243</v>
      </c>
      <c r="AP483" s="73">
        <v>243</v>
      </c>
      <c r="AQ483" s="73">
        <v>243</v>
      </c>
      <c r="AR483" s="73">
        <v>243</v>
      </c>
      <c r="AS483" s="73">
        <v>243</v>
      </c>
      <c r="AT483" s="73">
        <v>243</v>
      </c>
      <c r="AU483" s="73">
        <v>243</v>
      </c>
      <c r="AV483" s="621">
        <v>243</v>
      </c>
    </row>
    <row r="484" spans="7:48" ht="14.1" customHeight="1" thickTop="1">
      <c r="G484" s="19"/>
      <c r="H484" s="795"/>
      <c r="J484" s="736"/>
      <c r="K484" s="62" t="s">
        <v>112</v>
      </c>
      <c r="L484" s="74">
        <v>243</v>
      </c>
      <c r="M484" s="74">
        <v>243</v>
      </c>
      <c r="N484" s="74">
        <v>243</v>
      </c>
      <c r="O484" s="74">
        <v>243</v>
      </c>
      <c r="P484" s="74">
        <v>243</v>
      </c>
      <c r="Q484" s="74">
        <v>243</v>
      </c>
      <c r="R484" s="74">
        <v>243</v>
      </c>
      <c r="S484" s="74">
        <v>243</v>
      </c>
      <c r="T484" s="74">
        <v>243</v>
      </c>
      <c r="U484" s="74">
        <v>243</v>
      </c>
      <c r="V484" s="74">
        <v>243</v>
      </c>
      <c r="W484" s="74">
        <v>243</v>
      </c>
      <c r="X484" s="74">
        <v>243</v>
      </c>
      <c r="Y484" s="74">
        <v>243</v>
      </c>
      <c r="Z484" s="74">
        <v>243</v>
      </c>
      <c r="AA484" s="74">
        <v>243</v>
      </c>
      <c r="AB484" s="74">
        <v>243</v>
      </c>
      <c r="AC484" s="74">
        <v>243</v>
      </c>
      <c r="AD484" s="74">
        <v>243</v>
      </c>
      <c r="AE484" s="74">
        <v>243</v>
      </c>
      <c r="AF484" s="74">
        <v>243</v>
      </c>
      <c r="AG484" s="74">
        <v>243</v>
      </c>
      <c r="AH484" s="74">
        <v>243</v>
      </c>
      <c r="AI484" s="74">
        <v>243</v>
      </c>
      <c r="AJ484" s="74">
        <v>243</v>
      </c>
      <c r="AK484" s="74">
        <v>243</v>
      </c>
      <c r="AL484" s="74">
        <v>243</v>
      </c>
      <c r="AM484" s="74">
        <v>243</v>
      </c>
      <c r="AN484" s="74">
        <v>243</v>
      </c>
      <c r="AO484" s="74">
        <v>243</v>
      </c>
      <c r="AP484" s="74">
        <v>243</v>
      </c>
      <c r="AQ484" s="74">
        <v>243</v>
      </c>
      <c r="AR484" s="74">
        <v>243</v>
      </c>
      <c r="AS484" s="74">
        <v>243</v>
      </c>
      <c r="AT484" s="74">
        <v>243</v>
      </c>
      <c r="AU484" s="74">
        <v>243</v>
      </c>
      <c r="AV484" s="622">
        <v>243</v>
      </c>
    </row>
    <row r="485" spans="7:48" ht="14.1" customHeight="1">
      <c r="G485" s="19"/>
      <c r="H485" s="795"/>
      <c r="J485" s="736"/>
      <c r="K485" s="3" t="s">
        <v>113</v>
      </c>
      <c r="L485" s="36">
        <v>243</v>
      </c>
      <c r="M485" s="36">
        <v>243</v>
      </c>
      <c r="N485" s="36">
        <v>243</v>
      </c>
      <c r="O485" s="36">
        <v>243</v>
      </c>
      <c r="P485" s="36">
        <v>243</v>
      </c>
      <c r="Q485" s="36">
        <v>243</v>
      </c>
      <c r="R485" s="36">
        <v>243</v>
      </c>
      <c r="S485" s="36">
        <v>243</v>
      </c>
      <c r="T485" s="36">
        <v>243</v>
      </c>
      <c r="U485" s="36">
        <v>243</v>
      </c>
      <c r="V485" s="36">
        <v>243</v>
      </c>
      <c r="W485" s="36">
        <v>243</v>
      </c>
      <c r="X485" s="36">
        <v>243</v>
      </c>
      <c r="Y485" s="36">
        <v>243</v>
      </c>
      <c r="Z485" s="36">
        <v>243</v>
      </c>
      <c r="AA485" s="36">
        <v>243</v>
      </c>
      <c r="AB485" s="36">
        <v>243</v>
      </c>
      <c r="AC485" s="36">
        <v>243</v>
      </c>
      <c r="AD485" s="36">
        <v>243</v>
      </c>
      <c r="AE485" s="36">
        <v>243</v>
      </c>
      <c r="AF485" s="36">
        <v>243</v>
      </c>
      <c r="AG485" s="36">
        <v>243</v>
      </c>
      <c r="AH485" s="36">
        <v>243</v>
      </c>
      <c r="AI485" s="36">
        <v>243</v>
      </c>
      <c r="AJ485" s="36">
        <v>243</v>
      </c>
      <c r="AK485" s="36">
        <v>243</v>
      </c>
      <c r="AL485" s="36">
        <v>243</v>
      </c>
      <c r="AM485" s="36">
        <v>243</v>
      </c>
      <c r="AN485" s="36">
        <v>243</v>
      </c>
      <c r="AO485" s="36">
        <v>243</v>
      </c>
      <c r="AP485" s="36">
        <v>243</v>
      </c>
      <c r="AQ485" s="36">
        <v>243</v>
      </c>
      <c r="AR485" s="36">
        <v>243</v>
      </c>
      <c r="AS485" s="36">
        <v>243</v>
      </c>
      <c r="AT485" s="36">
        <v>243</v>
      </c>
      <c r="AU485" s="36">
        <v>243</v>
      </c>
      <c r="AV485" s="620">
        <v>243</v>
      </c>
    </row>
    <row r="486" spans="7:48" ht="14.1" customHeight="1" thickBot="1">
      <c r="G486" s="19"/>
      <c r="H486" s="795"/>
      <c r="J486" s="736"/>
      <c r="K486" s="63" t="s">
        <v>114</v>
      </c>
      <c r="L486" s="73">
        <v>243</v>
      </c>
      <c r="M486" s="73">
        <v>243</v>
      </c>
      <c r="N486" s="73">
        <v>243</v>
      </c>
      <c r="O486" s="73">
        <v>243</v>
      </c>
      <c r="P486" s="73">
        <v>243</v>
      </c>
      <c r="Q486" s="73">
        <v>243</v>
      </c>
      <c r="R486" s="73">
        <v>243</v>
      </c>
      <c r="S486" s="73">
        <v>243</v>
      </c>
      <c r="T486" s="73">
        <v>243</v>
      </c>
      <c r="U486" s="73">
        <v>243</v>
      </c>
      <c r="V486" s="73">
        <v>243</v>
      </c>
      <c r="W486" s="73">
        <v>243</v>
      </c>
      <c r="X486" s="73">
        <v>243</v>
      </c>
      <c r="Y486" s="73">
        <v>243</v>
      </c>
      <c r="Z486" s="73">
        <v>243</v>
      </c>
      <c r="AA486" s="73">
        <v>243</v>
      </c>
      <c r="AB486" s="73">
        <v>243</v>
      </c>
      <c r="AC486" s="73">
        <v>243</v>
      </c>
      <c r="AD486" s="73">
        <v>243</v>
      </c>
      <c r="AE486" s="73">
        <v>243</v>
      </c>
      <c r="AF486" s="73">
        <v>243</v>
      </c>
      <c r="AG486" s="73">
        <v>243</v>
      </c>
      <c r="AH486" s="73">
        <v>243</v>
      </c>
      <c r="AI486" s="73">
        <v>243</v>
      </c>
      <c r="AJ486" s="73">
        <v>243</v>
      </c>
      <c r="AK486" s="73">
        <v>243</v>
      </c>
      <c r="AL486" s="73">
        <v>243</v>
      </c>
      <c r="AM486" s="73">
        <v>243</v>
      </c>
      <c r="AN486" s="73">
        <v>243</v>
      </c>
      <c r="AO486" s="73">
        <v>243</v>
      </c>
      <c r="AP486" s="73">
        <v>243</v>
      </c>
      <c r="AQ486" s="73">
        <v>243</v>
      </c>
      <c r="AR486" s="73">
        <v>243</v>
      </c>
      <c r="AS486" s="73">
        <v>243</v>
      </c>
      <c r="AT486" s="73">
        <v>243</v>
      </c>
      <c r="AU486" s="73">
        <v>243</v>
      </c>
      <c r="AV486" s="621">
        <v>243</v>
      </c>
    </row>
    <row r="487" spans="7:48" ht="14.1" customHeight="1" thickTop="1">
      <c r="G487" s="19"/>
      <c r="H487" s="795"/>
      <c r="J487" s="736"/>
      <c r="K487" s="62" t="s">
        <v>115</v>
      </c>
      <c r="L487" s="74">
        <v>243</v>
      </c>
      <c r="M487" s="74">
        <v>243</v>
      </c>
      <c r="N487" s="74">
        <v>243</v>
      </c>
      <c r="O487" s="74">
        <v>243</v>
      </c>
      <c r="P487" s="74">
        <v>243</v>
      </c>
      <c r="Q487" s="74">
        <v>243</v>
      </c>
      <c r="R487" s="74">
        <v>243</v>
      </c>
      <c r="S487" s="74">
        <v>243</v>
      </c>
      <c r="T487" s="74">
        <v>243</v>
      </c>
      <c r="U487" s="74">
        <v>243</v>
      </c>
      <c r="V487" s="74">
        <v>243</v>
      </c>
      <c r="W487" s="74">
        <v>243</v>
      </c>
      <c r="X487" s="74">
        <v>243</v>
      </c>
      <c r="Y487" s="74">
        <v>243</v>
      </c>
      <c r="Z487" s="74">
        <v>243</v>
      </c>
      <c r="AA487" s="74">
        <v>243</v>
      </c>
      <c r="AB487" s="74">
        <v>243</v>
      </c>
      <c r="AC487" s="74">
        <v>243</v>
      </c>
      <c r="AD487" s="74">
        <v>243</v>
      </c>
      <c r="AE487" s="74">
        <v>243</v>
      </c>
      <c r="AF487" s="74">
        <v>243</v>
      </c>
      <c r="AG487" s="74">
        <v>243</v>
      </c>
      <c r="AH487" s="74">
        <v>243</v>
      </c>
      <c r="AI487" s="74">
        <v>243</v>
      </c>
      <c r="AJ487" s="74">
        <v>243</v>
      </c>
      <c r="AK487" s="74">
        <v>243</v>
      </c>
      <c r="AL487" s="74">
        <v>243</v>
      </c>
      <c r="AM487" s="74">
        <v>243</v>
      </c>
      <c r="AN487" s="74">
        <v>243</v>
      </c>
      <c r="AO487" s="74">
        <v>243</v>
      </c>
      <c r="AP487" s="74">
        <v>243</v>
      </c>
      <c r="AQ487" s="74">
        <v>243</v>
      </c>
      <c r="AR487" s="74">
        <v>243</v>
      </c>
      <c r="AS487" s="74">
        <v>243</v>
      </c>
      <c r="AT487" s="74">
        <v>243</v>
      </c>
      <c r="AU487" s="74">
        <v>243</v>
      </c>
      <c r="AV487" s="622">
        <v>243</v>
      </c>
    </row>
    <row r="488" spans="7:48" ht="14.1" customHeight="1">
      <c r="G488" s="19"/>
      <c r="H488" s="795"/>
      <c r="J488" s="736"/>
      <c r="K488" s="3" t="s">
        <v>116</v>
      </c>
      <c r="L488" s="36">
        <v>243</v>
      </c>
      <c r="M488" s="36">
        <v>243</v>
      </c>
      <c r="N488" s="36">
        <v>243</v>
      </c>
      <c r="O488" s="36">
        <v>243</v>
      </c>
      <c r="P488" s="36">
        <v>243</v>
      </c>
      <c r="Q488" s="36">
        <v>243</v>
      </c>
      <c r="R488" s="36">
        <v>243</v>
      </c>
      <c r="S488" s="36">
        <v>243</v>
      </c>
      <c r="T488" s="36">
        <v>243</v>
      </c>
      <c r="U488" s="36">
        <v>243</v>
      </c>
      <c r="V488" s="36">
        <v>243</v>
      </c>
      <c r="W488" s="36">
        <v>243</v>
      </c>
      <c r="X488" s="36">
        <v>243</v>
      </c>
      <c r="Y488" s="36">
        <v>243</v>
      </c>
      <c r="Z488" s="36">
        <v>243</v>
      </c>
      <c r="AA488" s="36">
        <v>243</v>
      </c>
      <c r="AB488" s="36">
        <v>243</v>
      </c>
      <c r="AC488" s="36">
        <v>243</v>
      </c>
      <c r="AD488" s="36">
        <v>243</v>
      </c>
      <c r="AE488" s="36">
        <v>243</v>
      </c>
      <c r="AF488" s="36">
        <v>243</v>
      </c>
      <c r="AG488" s="36">
        <v>243</v>
      </c>
      <c r="AH488" s="36">
        <v>243</v>
      </c>
      <c r="AI488" s="36">
        <v>243</v>
      </c>
      <c r="AJ488" s="36">
        <v>243</v>
      </c>
      <c r="AK488" s="36">
        <v>243</v>
      </c>
      <c r="AL488" s="36">
        <v>243</v>
      </c>
      <c r="AM488" s="36">
        <v>243</v>
      </c>
      <c r="AN488" s="36">
        <v>243</v>
      </c>
      <c r="AO488" s="36">
        <v>243</v>
      </c>
      <c r="AP488" s="36">
        <v>243</v>
      </c>
      <c r="AQ488" s="36">
        <v>243</v>
      </c>
      <c r="AR488" s="36">
        <v>243</v>
      </c>
      <c r="AS488" s="36">
        <v>243</v>
      </c>
      <c r="AT488" s="36">
        <v>243</v>
      </c>
      <c r="AU488" s="36">
        <v>243</v>
      </c>
      <c r="AV488" s="620">
        <v>243</v>
      </c>
    </row>
    <row r="489" spans="7:48" ht="14.1" customHeight="1">
      <c r="G489" s="19"/>
      <c r="H489" s="795"/>
      <c r="J489" s="737"/>
      <c r="K489" s="63" t="s">
        <v>117</v>
      </c>
      <c r="L489" s="37">
        <v>243</v>
      </c>
      <c r="M489" s="37">
        <v>243</v>
      </c>
      <c r="N489" s="37">
        <v>243</v>
      </c>
      <c r="O489" s="37">
        <v>243</v>
      </c>
      <c r="P489" s="37">
        <v>243</v>
      </c>
      <c r="Q489" s="37">
        <v>243</v>
      </c>
      <c r="R489" s="37">
        <v>243</v>
      </c>
      <c r="S489" s="37">
        <v>243</v>
      </c>
      <c r="T489" s="37">
        <v>243</v>
      </c>
      <c r="U489" s="37">
        <v>243</v>
      </c>
      <c r="V489" s="37">
        <v>243</v>
      </c>
      <c r="W489" s="37">
        <v>243</v>
      </c>
      <c r="X489" s="37">
        <v>243</v>
      </c>
      <c r="Y489" s="37">
        <v>243</v>
      </c>
      <c r="Z489" s="37">
        <v>243</v>
      </c>
      <c r="AA489" s="37">
        <v>243</v>
      </c>
      <c r="AB489" s="37">
        <v>243</v>
      </c>
      <c r="AC489" s="37">
        <v>243</v>
      </c>
      <c r="AD489" s="37">
        <v>243</v>
      </c>
      <c r="AE489" s="37">
        <v>243</v>
      </c>
      <c r="AF489" s="37">
        <v>243</v>
      </c>
      <c r="AG489" s="37">
        <v>243</v>
      </c>
      <c r="AH489" s="37">
        <v>243</v>
      </c>
      <c r="AI489" s="37">
        <v>243</v>
      </c>
      <c r="AJ489" s="37">
        <v>243</v>
      </c>
      <c r="AK489" s="37">
        <v>243</v>
      </c>
      <c r="AL489" s="37">
        <v>243</v>
      </c>
      <c r="AM489" s="37">
        <v>243</v>
      </c>
      <c r="AN489" s="37">
        <v>243</v>
      </c>
      <c r="AO489" s="37">
        <v>243</v>
      </c>
      <c r="AP489" s="37">
        <v>243</v>
      </c>
      <c r="AQ489" s="37">
        <v>243</v>
      </c>
      <c r="AR489" s="37">
        <v>243</v>
      </c>
      <c r="AS489" s="37">
        <v>243</v>
      </c>
      <c r="AT489" s="37">
        <v>243</v>
      </c>
      <c r="AU489" s="37">
        <v>243</v>
      </c>
      <c r="AV489" s="623">
        <v>243</v>
      </c>
    </row>
    <row r="490" spans="7:48" ht="14.1" customHeight="1" thickBot="1">
      <c r="G490" s="19"/>
      <c r="H490" s="11"/>
      <c r="I490" s="11"/>
      <c r="J490" s="11"/>
      <c r="K490" s="11"/>
      <c r="L490" s="11"/>
      <c r="M490" s="11"/>
      <c r="N490" s="11"/>
      <c r="O490" s="11"/>
      <c r="P490" s="11"/>
      <c r="Q490" s="11"/>
      <c r="R490" s="11"/>
      <c r="S490" s="11"/>
      <c r="T490" s="11"/>
      <c r="U490" s="11"/>
      <c r="V490" s="11"/>
      <c r="W490" s="11"/>
      <c r="X490" s="11"/>
      <c r="Y490" s="11"/>
      <c r="Z490" s="11"/>
      <c r="AA490" s="11"/>
      <c r="AB490" s="11"/>
      <c r="AC490" s="11"/>
      <c r="AD490" s="11"/>
      <c r="AE490" s="11"/>
      <c r="AF490" s="11"/>
      <c r="AG490" s="11"/>
      <c r="AH490" s="11"/>
      <c r="AI490" s="11"/>
      <c r="AJ490" s="11"/>
      <c r="AK490" s="11"/>
      <c r="AL490" s="11"/>
      <c r="AM490" s="11"/>
      <c r="AN490" s="11"/>
      <c r="AO490" s="11"/>
      <c r="AP490" s="11"/>
      <c r="AQ490" s="11"/>
      <c r="AR490" s="11"/>
      <c r="AS490" s="11"/>
      <c r="AT490" s="11"/>
      <c r="AU490" s="11"/>
      <c r="AV490" s="144"/>
    </row>
    <row r="491" spans="7:48" ht="14.1" customHeight="1">
      <c r="G491" s="19"/>
      <c r="H491" s="12"/>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12"/>
      <c r="AV491" s="148"/>
    </row>
    <row r="492" spans="7:48" ht="14.1" customHeight="1">
      <c r="G492" s="19"/>
      <c r="L492" s="24">
        <f t="shared" ref="L492:AV492" si="66">L428</f>
        <v>2014</v>
      </c>
      <c r="M492" s="24">
        <f t="shared" si="66"/>
        <v>2015</v>
      </c>
      <c r="N492" s="24">
        <f t="shared" si="66"/>
        <v>2016</v>
      </c>
      <c r="O492" s="24">
        <f t="shared" si="66"/>
        <v>2017</v>
      </c>
      <c r="P492" s="24">
        <f t="shared" si="66"/>
        <v>2018</v>
      </c>
      <c r="Q492" s="24">
        <f t="shared" si="66"/>
        <v>2019</v>
      </c>
      <c r="R492" s="24">
        <f t="shared" si="66"/>
        <v>2020</v>
      </c>
      <c r="S492" s="24">
        <f t="shared" si="66"/>
        <v>2021</v>
      </c>
      <c r="T492" s="24">
        <f t="shared" si="66"/>
        <v>2022</v>
      </c>
      <c r="U492" s="24">
        <f t="shared" si="66"/>
        <v>2023</v>
      </c>
      <c r="V492" s="24">
        <f t="shared" si="66"/>
        <v>2024</v>
      </c>
      <c r="W492" s="24">
        <f t="shared" si="66"/>
        <v>2025</v>
      </c>
      <c r="X492" s="24">
        <f t="shared" si="66"/>
        <v>2026</v>
      </c>
      <c r="Y492" s="24">
        <f t="shared" si="66"/>
        <v>2027</v>
      </c>
      <c r="Z492" s="24">
        <f t="shared" si="66"/>
        <v>2028</v>
      </c>
      <c r="AA492" s="24">
        <f t="shared" si="66"/>
        <v>2029</v>
      </c>
      <c r="AB492" s="24">
        <f t="shared" si="66"/>
        <v>2030</v>
      </c>
      <c r="AC492" s="24">
        <f t="shared" si="66"/>
        <v>2031</v>
      </c>
      <c r="AD492" s="24">
        <f t="shared" si="66"/>
        <v>2032</v>
      </c>
      <c r="AE492" s="24">
        <f t="shared" si="66"/>
        <v>2033</v>
      </c>
      <c r="AF492" s="24">
        <f t="shared" si="66"/>
        <v>2034</v>
      </c>
      <c r="AG492" s="24">
        <f t="shared" si="66"/>
        <v>2035</v>
      </c>
      <c r="AH492" s="24">
        <f t="shared" si="66"/>
        <v>2036</v>
      </c>
      <c r="AI492" s="24">
        <f t="shared" si="66"/>
        <v>2037</v>
      </c>
      <c r="AJ492" s="24">
        <f t="shared" si="66"/>
        <v>2038</v>
      </c>
      <c r="AK492" s="24">
        <f t="shared" si="66"/>
        <v>2039</v>
      </c>
      <c r="AL492" s="24">
        <f t="shared" si="66"/>
        <v>2040</v>
      </c>
      <c r="AM492" s="24">
        <f t="shared" si="66"/>
        <v>2041</v>
      </c>
      <c r="AN492" s="24">
        <f t="shared" si="66"/>
        <v>2042</v>
      </c>
      <c r="AO492" s="24">
        <f t="shared" si="66"/>
        <v>2043</v>
      </c>
      <c r="AP492" s="24">
        <f t="shared" si="66"/>
        <v>2044</v>
      </c>
      <c r="AQ492" s="24">
        <f t="shared" si="66"/>
        <v>2045</v>
      </c>
      <c r="AR492" s="24">
        <f t="shared" si="66"/>
        <v>2046</v>
      </c>
      <c r="AS492" s="24">
        <f t="shared" si="66"/>
        <v>2047</v>
      </c>
      <c r="AT492" s="24">
        <f t="shared" si="66"/>
        <v>2048</v>
      </c>
      <c r="AU492" s="24">
        <f t="shared" si="66"/>
        <v>2049</v>
      </c>
      <c r="AV492" s="168">
        <f t="shared" si="66"/>
        <v>2050</v>
      </c>
    </row>
    <row r="493" spans="7:48" ht="14.1" customHeight="1">
      <c r="G493" s="19"/>
      <c r="H493" s="788" t="s">
        <v>33</v>
      </c>
      <c r="J493" s="735" t="s">
        <v>34</v>
      </c>
      <c r="K493" s="62" t="s">
        <v>44</v>
      </c>
      <c r="L493" s="123">
        <f t="shared" ref="L493:AV493" si="67" xml:space="preserve"> (($S$46 * $S$44 * $S$42 * (L301 * 1 + L429) +L332) * 1000 / (L177 * 8760)) + L363 + 0</f>
        <v>172.11010314852655</v>
      </c>
      <c r="M493" s="123">
        <f t="shared" si="67"/>
        <v>162.80771745687213</v>
      </c>
      <c r="N493" s="123">
        <f t="shared" si="67"/>
        <v>153.52168095814253</v>
      </c>
      <c r="O493" s="123">
        <f t="shared" si="67"/>
        <v>148.4556155646539</v>
      </c>
      <c r="P493" s="123">
        <f t="shared" si="67"/>
        <v>143.44501091188678</v>
      </c>
      <c r="Q493" s="123">
        <f t="shared" si="67"/>
        <v>138.48896116189414</v>
      </c>
      <c r="R493" s="123">
        <f t="shared" si="67"/>
        <v>133.58658008868647</v>
      </c>
      <c r="S493" s="123">
        <f t="shared" si="67"/>
        <v>124.81409602563683</v>
      </c>
      <c r="T493" s="123">
        <f t="shared" si="67"/>
        <v>116.57961399357076</v>
      </c>
      <c r="U493" s="123">
        <f t="shared" si="67"/>
        <v>108.83511410340796</v>
      </c>
      <c r="V493" s="123">
        <f t="shared" si="67"/>
        <v>107.38076587012753</v>
      </c>
      <c r="W493" s="123">
        <f t="shared" si="67"/>
        <v>105.92865641168895</v>
      </c>
      <c r="X493" s="123">
        <f t="shared" si="67"/>
        <v>104.47878055699648</v>
      </c>
      <c r="Y493" s="123">
        <f t="shared" si="67"/>
        <v>103.03113315055272</v>
      </c>
      <c r="Z493" s="123">
        <f t="shared" si="67"/>
        <v>101.58570905237725</v>
      </c>
      <c r="AA493" s="123">
        <f t="shared" si="67"/>
        <v>100.14250313792429</v>
      </c>
      <c r="AB493" s="123">
        <f t="shared" si="67"/>
        <v>98.701510297998496</v>
      </c>
      <c r="AC493" s="123">
        <f t="shared" si="67"/>
        <v>97.98471943440353</v>
      </c>
      <c r="AD493" s="123">
        <f t="shared" si="67"/>
        <v>97.268670105244439</v>
      </c>
      <c r="AE493" s="123">
        <f t="shared" si="67"/>
        <v>96.553361159477092</v>
      </c>
      <c r="AF493" s="123">
        <f t="shared" si="67"/>
        <v>95.83879144841049</v>
      </c>
      <c r="AG493" s="123">
        <f t="shared" si="67"/>
        <v>95.124959825700302</v>
      </c>
      <c r="AH493" s="123">
        <f t="shared" si="67"/>
        <v>94.411865147341359</v>
      </c>
      <c r="AI493" s="123">
        <f t="shared" si="67"/>
        <v>93.699506271660667</v>
      </c>
      <c r="AJ493" s="123">
        <f t="shared" si="67"/>
        <v>92.987882059310451</v>
      </c>
      <c r="AK493" s="123">
        <f t="shared" si="67"/>
        <v>92.276991373260969</v>
      </c>
      <c r="AL493" s="123">
        <f t="shared" si="67"/>
        <v>91.566833078793238</v>
      </c>
      <c r="AM493" s="123">
        <f t="shared" si="67"/>
        <v>90.804185215997506</v>
      </c>
      <c r="AN493" s="123">
        <f t="shared" si="67"/>
        <v>90.044646427250314</v>
      </c>
      <c r="AO493" s="123">
        <f t="shared" si="67"/>
        <v>89.288197738159923</v>
      </c>
      <c r="AP493" s="123">
        <f t="shared" si="67"/>
        <v>88.5348203283923</v>
      </c>
      <c r="AQ493" s="123">
        <f t="shared" si="67"/>
        <v>87.784495530109865</v>
      </c>
      <c r="AR493" s="123">
        <f t="shared" si="67"/>
        <v>87.037204826429232</v>
      </c>
      <c r="AS493" s="123">
        <f t="shared" si="67"/>
        <v>86.292929849897092</v>
      </c>
      <c r="AT493" s="123">
        <f t="shared" si="67"/>
        <v>85.551652380985146</v>
      </c>
      <c r="AU493" s="123">
        <f t="shared" si="67"/>
        <v>84.813354346602694</v>
      </c>
      <c r="AV493" s="612">
        <f t="shared" si="67"/>
        <v>84.078017818627316</v>
      </c>
    </row>
    <row r="494" spans="7:48" ht="14.1" customHeight="1">
      <c r="G494" s="19"/>
      <c r="H494" s="788"/>
      <c r="J494" s="736"/>
      <c r="K494" s="3" t="s">
        <v>45</v>
      </c>
      <c r="L494" s="124">
        <f t="shared" ref="L494:AV494" si="68" xml:space="preserve"> (($S$46 * $S$44 * $S$42 * (L302 * 1 + L430) +L333) * 1000 / (L178 * 8760)) + L364 + 0</f>
        <v>172.11010314852655</v>
      </c>
      <c r="M494" s="124">
        <f t="shared" si="68"/>
        <v>168.92866720681781</v>
      </c>
      <c r="N494" s="124">
        <f t="shared" si="68"/>
        <v>165.74750821114554</v>
      </c>
      <c r="O494" s="124">
        <f t="shared" si="68"/>
        <v>160.46771790276952</v>
      </c>
      <c r="P494" s="124">
        <f t="shared" si="68"/>
        <v>155.24691275390765</v>
      </c>
      <c r="Q494" s="124">
        <f t="shared" si="68"/>
        <v>150.08410974398632</v>
      </c>
      <c r="R494" s="124">
        <f t="shared" si="68"/>
        <v>144.978347569227</v>
      </c>
      <c r="S494" s="124">
        <f t="shared" si="68"/>
        <v>137.10351525421632</v>
      </c>
      <c r="T494" s="124">
        <f t="shared" si="68"/>
        <v>129.55534635610189</v>
      </c>
      <c r="U494" s="124">
        <f t="shared" si="68"/>
        <v>122.31392778608691</v>
      </c>
      <c r="V494" s="124">
        <f t="shared" si="68"/>
        <v>121.52618339040202</v>
      </c>
      <c r="W494" s="124">
        <f t="shared" si="68"/>
        <v>120.73977898514555</v>
      </c>
      <c r="X494" s="124">
        <f t="shared" si="68"/>
        <v>119.95471115366844</v>
      </c>
      <c r="Y494" s="124">
        <f t="shared" si="68"/>
        <v>119.17097649091555</v>
      </c>
      <c r="Z494" s="124">
        <f t="shared" si="68"/>
        <v>118.38857160337683</v>
      </c>
      <c r="AA494" s="124">
        <f t="shared" si="68"/>
        <v>117.6074931090378</v>
      </c>
      <c r="AB494" s="124">
        <f t="shared" si="68"/>
        <v>116.82773763733023</v>
      </c>
      <c r="AC494" s="124">
        <f t="shared" si="68"/>
        <v>116.42254446042786</v>
      </c>
      <c r="AD494" s="124">
        <f t="shared" si="68"/>
        <v>116.01829638791023</v>
      </c>
      <c r="AE494" s="124">
        <f t="shared" si="68"/>
        <v>115.61499011693191</v>
      </c>
      <c r="AF494" s="124">
        <f t="shared" si="68"/>
        <v>115.21262236001898</v>
      </c>
      <c r="AG494" s="124">
        <f t="shared" si="68"/>
        <v>114.81118984497988</v>
      </c>
      <c r="AH494" s="124">
        <f t="shared" si="68"/>
        <v>114.41068931481649</v>
      </c>
      <c r="AI494" s="124">
        <f t="shared" si="68"/>
        <v>114.01111752763626</v>
      </c>
      <c r="AJ494" s="124">
        <f t="shared" si="68"/>
        <v>113.61247125656433</v>
      </c>
      <c r="AK494" s="124">
        <f t="shared" si="68"/>
        <v>113.2147472896572</v>
      </c>
      <c r="AL494" s="124">
        <f t="shared" si="68"/>
        <v>112.8179424298161</v>
      </c>
      <c r="AM494" s="124">
        <f t="shared" si="68"/>
        <v>112.39286071837006</v>
      </c>
      <c r="AN494" s="124">
        <f t="shared" si="68"/>
        <v>111.96871580132989</v>
      </c>
      <c r="AO494" s="124">
        <f t="shared" si="68"/>
        <v>111.54550458528007</v>
      </c>
      <c r="AP494" s="124">
        <f t="shared" si="68"/>
        <v>111.12322399040899</v>
      </c>
      <c r="AQ494" s="124">
        <f t="shared" si="68"/>
        <v>110.70187095043467</v>
      </c>
      <c r="AR494" s="124">
        <f t="shared" si="68"/>
        <v>110.28144241253014</v>
      </c>
      <c r="AS494" s="124">
        <f t="shared" si="68"/>
        <v>109.86193533724996</v>
      </c>
      <c r="AT494" s="124">
        <f t="shared" si="68"/>
        <v>109.44334669845675</v>
      </c>
      <c r="AU494" s="124">
        <f t="shared" si="68"/>
        <v>109.02567348324864</v>
      </c>
      <c r="AV494" s="613">
        <f t="shared" si="68"/>
        <v>108.60891269188673</v>
      </c>
    </row>
    <row r="495" spans="7:48" ht="14.1" customHeight="1" thickBot="1">
      <c r="G495" s="19"/>
      <c r="H495" s="788"/>
      <c r="J495" s="736"/>
      <c r="K495" s="63" t="s">
        <v>46</v>
      </c>
      <c r="L495" s="125">
        <f t="shared" ref="L495:AV495" si="69" xml:space="preserve"> (($S$46 * $S$44 * $S$42 * (L303 * 1 + L431) +L334) * 1000 / (L179 * 8760)) + L365 + 0</f>
        <v>172.11010314852655</v>
      </c>
      <c r="M495" s="125">
        <f t="shared" si="69"/>
        <v>174.82855284446333</v>
      </c>
      <c r="N495" s="125">
        <f t="shared" si="69"/>
        <v>177.54727956049584</v>
      </c>
      <c r="O495" s="125">
        <f t="shared" si="69"/>
        <v>173.9161081358713</v>
      </c>
      <c r="P495" s="125">
        <f t="shared" si="69"/>
        <v>170.29831682058358</v>
      </c>
      <c r="Q495" s="125">
        <f t="shared" si="69"/>
        <v>166.69383178214329</v>
      </c>
      <c r="R495" s="125">
        <f t="shared" si="69"/>
        <v>163.10257972910364</v>
      </c>
      <c r="S495" s="125">
        <f t="shared" si="69"/>
        <v>155.6080842141485</v>
      </c>
      <c r="T495" s="125">
        <f t="shared" si="69"/>
        <v>148.50073725300561</v>
      </c>
      <c r="U495" s="125">
        <f t="shared" si="69"/>
        <v>141.75129531942176</v>
      </c>
      <c r="V495" s="125">
        <f t="shared" si="69"/>
        <v>141.71012234375266</v>
      </c>
      <c r="W495" s="125">
        <f t="shared" si="69"/>
        <v>141.66897327928206</v>
      </c>
      <c r="X495" s="125">
        <f t="shared" si="69"/>
        <v>141.6278481051863</v>
      </c>
      <c r="Y495" s="125">
        <f t="shared" si="69"/>
        <v>141.58674680066605</v>
      </c>
      <c r="Z495" s="125">
        <f t="shared" si="69"/>
        <v>141.54566934494594</v>
      </c>
      <c r="AA495" s="125">
        <f t="shared" si="69"/>
        <v>141.50461571727482</v>
      </c>
      <c r="AB495" s="125">
        <f t="shared" si="69"/>
        <v>141.46358589692559</v>
      </c>
      <c r="AC495" s="125">
        <f t="shared" si="69"/>
        <v>141.46358589692559</v>
      </c>
      <c r="AD495" s="125">
        <f t="shared" si="69"/>
        <v>141.46358589692559</v>
      </c>
      <c r="AE495" s="125">
        <f t="shared" si="69"/>
        <v>141.46358589692559</v>
      </c>
      <c r="AF495" s="125">
        <f t="shared" si="69"/>
        <v>141.46358589692559</v>
      </c>
      <c r="AG495" s="125">
        <f t="shared" si="69"/>
        <v>141.46358589692559</v>
      </c>
      <c r="AH495" s="125">
        <f t="shared" si="69"/>
        <v>141.46358589692559</v>
      </c>
      <c r="AI495" s="125">
        <f t="shared" si="69"/>
        <v>141.46358589692559</v>
      </c>
      <c r="AJ495" s="125">
        <f t="shared" si="69"/>
        <v>141.46358589692559</v>
      </c>
      <c r="AK495" s="125">
        <f t="shared" si="69"/>
        <v>141.46358589692559</v>
      </c>
      <c r="AL495" s="125">
        <f t="shared" si="69"/>
        <v>141.46358589692559</v>
      </c>
      <c r="AM495" s="125">
        <f t="shared" si="69"/>
        <v>141.46358589692559</v>
      </c>
      <c r="AN495" s="125">
        <f t="shared" si="69"/>
        <v>141.46358589692559</v>
      </c>
      <c r="AO495" s="125">
        <f t="shared" si="69"/>
        <v>141.46358589692559</v>
      </c>
      <c r="AP495" s="125">
        <f t="shared" si="69"/>
        <v>141.46358589692559</v>
      </c>
      <c r="AQ495" s="125">
        <f t="shared" si="69"/>
        <v>141.46358589692559</v>
      </c>
      <c r="AR495" s="125">
        <f t="shared" si="69"/>
        <v>141.46358589692559</v>
      </c>
      <c r="AS495" s="125">
        <f t="shared" si="69"/>
        <v>141.46358589692559</v>
      </c>
      <c r="AT495" s="125">
        <f t="shared" si="69"/>
        <v>141.46358589692559</v>
      </c>
      <c r="AU495" s="125">
        <f t="shared" si="69"/>
        <v>141.46358589692559</v>
      </c>
      <c r="AV495" s="614">
        <f t="shared" si="69"/>
        <v>141.46358589692559</v>
      </c>
    </row>
    <row r="496" spans="7:48" ht="14.1" customHeight="1" thickTop="1">
      <c r="G496" s="19"/>
      <c r="H496" s="788"/>
      <c r="J496" s="736"/>
      <c r="K496" s="62" t="s">
        <v>47</v>
      </c>
      <c r="L496" s="126">
        <f t="shared" ref="L496:AV496" si="70" xml:space="preserve"> (($S$46 * $S$44 * $S$42 * (L304 * 1 + L432) +L335) * 1000 / (L180 * 8760)) + L366 + 0</f>
        <v>187.72631610667165</v>
      </c>
      <c r="M496" s="126">
        <f t="shared" si="70"/>
        <v>177.57988911051405</v>
      </c>
      <c r="N496" s="126">
        <f t="shared" si="70"/>
        <v>167.45129473256384</v>
      </c>
      <c r="O496" s="126">
        <f t="shared" si="70"/>
        <v>161.92556570168637</v>
      </c>
      <c r="P496" s="126">
        <f t="shared" si="70"/>
        <v>156.46032957827771</v>
      </c>
      <c r="Q496" s="126">
        <f t="shared" si="70"/>
        <v>151.05459833422273</v>
      </c>
      <c r="R496" s="126">
        <f t="shared" si="70"/>
        <v>145.70740533283256</v>
      </c>
      <c r="S496" s="126">
        <f t="shared" si="70"/>
        <v>136.13895998224419</v>
      </c>
      <c r="T496" s="126">
        <f t="shared" si="70"/>
        <v>127.15733166033021</v>
      </c>
      <c r="U496" s="126">
        <f t="shared" si="70"/>
        <v>118.710143448409</v>
      </c>
      <c r="V496" s="126">
        <f t="shared" si="70"/>
        <v>117.12383659497358</v>
      </c>
      <c r="W496" s="126">
        <f t="shared" si="70"/>
        <v>115.53997164904951</v>
      </c>
      <c r="X496" s="126">
        <f t="shared" si="70"/>
        <v>113.95854297034759</v>
      </c>
      <c r="Y496" s="126">
        <f t="shared" si="70"/>
        <v>112.37954493559221</v>
      </c>
      <c r="Z496" s="126">
        <f t="shared" si="70"/>
        <v>110.80297193843275</v>
      </c>
      <c r="AA496" s="126">
        <f t="shared" si="70"/>
        <v>109.22881838935376</v>
      </c>
      <c r="AB496" s="126">
        <f t="shared" si="70"/>
        <v>107.65707871558274</v>
      </c>
      <c r="AC496" s="126">
        <f t="shared" si="70"/>
        <v>106.87525065447534</v>
      </c>
      <c r="AD496" s="126">
        <f t="shared" si="70"/>
        <v>106.09423141008101</v>
      </c>
      <c r="AE496" s="126">
        <f t="shared" si="70"/>
        <v>105.31401972691694</v>
      </c>
      <c r="AF496" s="126">
        <f t="shared" si="70"/>
        <v>104.53461435206702</v>
      </c>
      <c r="AG496" s="126">
        <f t="shared" si="70"/>
        <v>103.7560140351746</v>
      </c>
      <c r="AH496" s="126">
        <f t="shared" si="70"/>
        <v>102.97821752843451</v>
      </c>
      <c r="AI496" s="126">
        <f t="shared" si="70"/>
        <v>102.20122358658541</v>
      </c>
      <c r="AJ496" s="126">
        <f t="shared" si="70"/>
        <v>101.42503096690213</v>
      </c>
      <c r="AK496" s="126">
        <f t="shared" si="70"/>
        <v>100.64963842918777</v>
      </c>
      <c r="AL496" s="126">
        <f t="shared" si="70"/>
        <v>99.875044735765982</v>
      </c>
      <c r="AM496" s="126">
        <f t="shared" si="70"/>
        <v>99.04319889319089</v>
      </c>
      <c r="AN496" s="126">
        <f t="shared" si="70"/>
        <v>98.214744222934897</v>
      </c>
      <c r="AO496" s="126">
        <f t="shared" si="70"/>
        <v>97.389660028986626</v>
      </c>
      <c r="AP496" s="126">
        <f t="shared" si="70"/>
        <v>96.567925783370555</v>
      </c>
      <c r="AQ496" s="126">
        <f t="shared" si="70"/>
        <v>95.749521124444243</v>
      </c>
      <c r="AR496" s="126">
        <f t="shared" si="70"/>
        <v>94.934425855216091</v>
      </c>
      <c r="AS496" s="126">
        <f t="shared" si="70"/>
        <v>94.12261994168307</v>
      </c>
      <c r="AT496" s="126">
        <f t="shared" si="70"/>
        <v>93.314083511188755</v>
      </c>
      <c r="AU496" s="126">
        <f t="shared" si="70"/>
        <v>92.508796850801332</v>
      </c>
      <c r="AV496" s="615">
        <f t="shared" si="70"/>
        <v>91.706740405710661</v>
      </c>
    </row>
    <row r="497" spans="7:48" ht="14.1" customHeight="1">
      <c r="G497" s="19"/>
      <c r="H497" s="788"/>
      <c r="J497" s="736"/>
      <c r="K497" s="3" t="s">
        <v>48</v>
      </c>
      <c r="L497" s="124">
        <f t="shared" ref="L497:AV497" si="71" xml:space="preserve"> (($S$46 * $S$44 * $S$42 * (L305 * 1 + L433) +L336) * 1000 / (L181 * 8760)) + L367 + 0</f>
        <v>187.72631610667182</v>
      </c>
      <c r="M497" s="124">
        <f t="shared" si="71"/>
        <v>184.25621622095528</v>
      </c>
      <c r="N497" s="124">
        <f t="shared" si="71"/>
        <v>180.78641840965665</v>
      </c>
      <c r="O497" s="124">
        <f t="shared" si="71"/>
        <v>175.02757237868425</v>
      </c>
      <c r="P497" s="124">
        <f t="shared" si="71"/>
        <v>169.33306345807313</v>
      </c>
      <c r="Q497" s="124">
        <f t="shared" si="71"/>
        <v>163.70181943400453</v>
      </c>
      <c r="R497" s="124">
        <f t="shared" si="71"/>
        <v>158.13279177990336</v>
      </c>
      <c r="S497" s="124">
        <f t="shared" si="71"/>
        <v>149.54344557993633</v>
      </c>
      <c r="T497" s="124">
        <f t="shared" si="71"/>
        <v>141.31040222761692</v>
      </c>
      <c r="U497" s="124">
        <f t="shared" si="71"/>
        <v>133.41194184285837</v>
      </c>
      <c r="V497" s="124">
        <f t="shared" si="71"/>
        <v>132.55272236224491</v>
      </c>
      <c r="W497" s="124">
        <f t="shared" si="71"/>
        <v>131.69496445455573</v>
      </c>
      <c r="X497" s="124">
        <f t="shared" si="71"/>
        <v>130.83866439313587</v>
      </c>
      <c r="Y497" s="124">
        <f t="shared" si="71"/>
        <v>129.98381846397658</v>
      </c>
      <c r="Z497" s="124">
        <f t="shared" si="71"/>
        <v>129.13042296566152</v>
      </c>
      <c r="AA497" s="124">
        <f t="shared" si="71"/>
        <v>128.27847420931292</v>
      </c>
      <c r="AB497" s="124">
        <f t="shared" si="71"/>
        <v>127.42796851853798</v>
      </c>
      <c r="AC497" s="124">
        <f t="shared" si="71"/>
        <v>126.98601060311107</v>
      </c>
      <c r="AD497" s="124">
        <f t="shared" si="71"/>
        <v>126.54508354503206</v>
      </c>
      <c r="AE497" s="124">
        <f t="shared" si="71"/>
        <v>126.1051837417756</v>
      </c>
      <c r="AF497" s="124">
        <f t="shared" si="71"/>
        <v>125.66630760758268</v>
      </c>
      <c r="AG497" s="124">
        <f t="shared" si="71"/>
        <v>125.22845157336316</v>
      </c>
      <c r="AH497" s="124">
        <f t="shared" si="71"/>
        <v>124.79161208659893</v>
      </c>
      <c r="AI497" s="124">
        <f t="shared" si="71"/>
        <v>124.35578561124802</v>
      </c>
      <c r="AJ497" s="124">
        <f t="shared" si="71"/>
        <v>123.92096862764879</v>
      </c>
      <c r="AK497" s="124">
        <f t="shared" si="71"/>
        <v>123.48715763242569</v>
      </c>
      <c r="AL497" s="124">
        <f t="shared" si="71"/>
        <v>123.05434913839493</v>
      </c>
      <c r="AM497" s="124">
        <f t="shared" si="71"/>
        <v>122.59069812503627</v>
      </c>
      <c r="AN497" s="124">
        <f t="shared" si="71"/>
        <v>122.1280689050502</v>
      </c>
      <c r="AO497" s="124">
        <f t="shared" si="71"/>
        <v>121.66645810434379</v>
      </c>
      <c r="AP497" s="124">
        <f t="shared" si="71"/>
        <v>121.20586236366216</v>
      </c>
      <c r="AQ497" s="124">
        <f t="shared" si="71"/>
        <v>120.74627833850789</v>
      </c>
      <c r="AR497" s="124">
        <f t="shared" si="71"/>
        <v>120.28770269905908</v>
      </c>
      <c r="AS497" s="124">
        <f t="shared" si="71"/>
        <v>119.83013213008977</v>
      </c>
      <c r="AT497" s="124">
        <f t="shared" si="71"/>
        <v>119.37356333088948</v>
      </c>
      <c r="AU497" s="124">
        <f t="shared" si="71"/>
        <v>118.91799301518422</v>
      </c>
      <c r="AV497" s="613">
        <f t="shared" si="71"/>
        <v>118.46341791105711</v>
      </c>
    </row>
    <row r="498" spans="7:48" ht="14.1" customHeight="1" thickBot="1">
      <c r="G498" s="19"/>
      <c r="H498" s="788"/>
      <c r="J498" s="736"/>
      <c r="K498" s="63" t="s">
        <v>49</v>
      </c>
      <c r="L498" s="125">
        <f t="shared" ref="L498:AV498" si="72" xml:space="preserve"> (($S$46 * $S$44 * $S$42 * (L306 * 1 + L434) +L337) * 1000 / (L182 * 8760)) + L368 + 0</f>
        <v>187.72631610667182</v>
      </c>
      <c r="M498" s="125">
        <f t="shared" si="72"/>
        <v>190.69142122022288</v>
      </c>
      <c r="N498" s="125">
        <f t="shared" si="72"/>
        <v>193.65682848897072</v>
      </c>
      <c r="O498" s="125">
        <f t="shared" si="72"/>
        <v>189.69618688672659</v>
      </c>
      <c r="P498" s="125">
        <f t="shared" si="72"/>
        <v>185.75013942270542</v>
      </c>
      <c r="Q498" s="125">
        <f t="shared" si="72"/>
        <v>181.81860556531134</v>
      </c>
      <c r="R498" s="125">
        <f t="shared" si="72"/>
        <v>177.90150537308233</v>
      </c>
      <c r="S498" s="125">
        <f t="shared" si="72"/>
        <v>169.72700539682944</v>
      </c>
      <c r="T498" s="125">
        <f t="shared" si="72"/>
        <v>161.97478145471788</v>
      </c>
      <c r="U498" s="125">
        <f t="shared" si="72"/>
        <v>154.612936642655</v>
      </c>
      <c r="V498" s="125">
        <f t="shared" si="72"/>
        <v>154.56802788422593</v>
      </c>
      <c r="W498" s="125">
        <f t="shared" si="72"/>
        <v>154.52314520655045</v>
      </c>
      <c r="X498" s="125">
        <f t="shared" si="72"/>
        <v>154.4782885869156</v>
      </c>
      <c r="Y498" s="125">
        <f t="shared" si="72"/>
        <v>154.43345800263489</v>
      </c>
      <c r="Z498" s="125">
        <f t="shared" si="72"/>
        <v>154.3886534310478</v>
      </c>
      <c r="AA498" s="125">
        <f t="shared" si="72"/>
        <v>154.34387484952049</v>
      </c>
      <c r="AB498" s="125">
        <f t="shared" si="72"/>
        <v>154.29912223544511</v>
      </c>
      <c r="AC498" s="125">
        <f t="shared" si="72"/>
        <v>154.29912223544511</v>
      </c>
      <c r="AD498" s="125">
        <f t="shared" si="72"/>
        <v>154.29912223544511</v>
      </c>
      <c r="AE498" s="125">
        <f t="shared" si="72"/>
        <v>154.29912223544511</v>
      </c>
      <c r="AF498" s="125">
        <f t="shared" si="72"/>
        <v>154.29912223544511</v>
      </c>
      <c r="AG498" s="125">
        <f t="shared" si="72"/>
        <v>154.29912223544511</v>
      </c>
      <c r="AH498" s="125">
        <f t="shared" si="72"/>
        <v>154.29912223544511</v>
      </c>
      <c r="AI498" s="125">
        <f t="shared" si="72"/>
        <v>154.29912223544511</v>
      </c>
      <c r="AJ498" s="125">
        <f t="shared" si="72"/>
        <v>154.29912223544511</v>
      </c>
      <c r="AK498" s="125">
        <f t="shared" si="72"/>
        <v>154.29912223544511</v>
      </c>
      <c r="AL498" s="125">
        <f t="shared" si="72"/>
        <v>154.29912223544511</v>
      </c>
      <c r="AM498" s="125">
        <f t="shared" si="72"/>
        <v>154.29912223544511</v>
      </c>
      <c r="AN498" s="125">
        <f t="shared" si="72"/>
        <v>154.29912223544511</v>
      </c>
      <c r="AO498" s="125">
        <f t="shared" si="72"/>
        <v>154.29912223544511</v>
      </c>
      <c r="AP498" s="125">
        <f t="shared" si="72"/>
        <v>154.29912223544511</v>
      </c>
      <c r="AQ498" s="125">
        <f t="shared" si="72"/>
        <v>154.29912223544511</v>
      </c>
      <c r="AR498" s="125">
        <f t="shared" si="72"/>
        <v>154.29912223544511</v>
      </c>
      <c r="AS498" s="125">
        <f t="shared" si="72"/>
        <v>154.29912223544511</v>
      </c>
      <c r="AT498" s="125">
        <f t="shared" si="72"/>
        <v>154.29912223544511</v>
      </c>
      <c r="AU498" s="125">
        <f t="shared" si="72"/>
        <v>154.29912223544511</v>
      </c>
      <c r="AV498" s="614">
        <f t="shared" si="72"/>
        <v>154.29912223544511</v>
      </c>
    </row>
    <row r="499" spans="7:48" ht="14.1" customHeight="1" thickTop="1">
      <c r="G499" s="19"/>
      <c r="H499" s="788"/>
      <c r="J499" s="736"/>
      <c r="K499" s="62" t="s">
        <v>50</v>
      </c>
      <c r="L499" s="126">
        <f t="shared" ref="L499:AV499" si="73" xml:space="preserve"> (($S$46 * $S$44 * $S$42 * (L307 * 1 + L435) +L338) * 1000 / (L183 * 8760)) + L369 + 0</f>
        <v>205.3957088735871</v>
      </c>
      <c r="M499" s="126">
        <f t="shared" si="73"/>
        <v>194.29426817719809</v>
      </c>
      <c r="N499" s="126">
        <f t="shared" si="73"/>
        <v>183.21233856126722</v>
      </c>
      <c r="O499" s="126">
        <f t="shared" si="73"/>
        <v>177.16651049156005</v>
      </c>
      <c r="P499" s="126">
        <f t="shared" si="73"/>
        <v>171.18686911250481</v>
      </c>
      <c r="Q499" s="126">
        <f t="shared" si="73"/>
        <v>165.27233339966497</v>
      </c>
      <c r="R499" s="126">
        <f t="shared" si="73"/>
        <v>159.4218457334587</v>
      </c>
      <c r="S499" s="126">
        <f t="shared" si="73"/>
        <v>148.95278813747666</v>
      </c>
      <c r="T499" s="126">
        <f t="shared" si="73"/>
        <v>139.12578063912281</v>
      </c>
      <c r="U499" s="126">
        <f t="shared" si="73"/>
        <v>129.88351643898639</v>
      </c>
      <c r="V499" s="126">
        <f t="shared" si="73"/>
        <v>128.14790138293182</v>
      </c>
      <c r="W499" s="126">
        <f t="shared" si="73"/>
        <v>126.41495807442284</v>
      </c>
      <c r="X499" s="126">
        <f t="shared" si="73"/>
        <v>124.68468034228839</v>
      </c>
      <c r="Y499" s="126">
        <f t="shared" si="73"/>
        <v>122.95706203397252</v>
      </c>
      <c r="Z499" s="126">
        <f t="shared" si="73"/>
        <v>121.23209701543716</v>
      </c>
      <c r="AA499" s="126">
        <f t="shared" si="73"/>
        <v>119.50977917106398</v>
      </c>
      <c r="AB499" s="126">
        <f t="shared" si="73"/>
        <v>117.79010240355369</v>
      </c>
      <c r="AC499" s="126">
        <f t="shared" si="73"/>
        <v>116.93468622025645</v>
      </c>
      <c r="AD499" s="126">
        <f t="shared" si="73"/>
        <v>116.08015498205152</v>
      </c>
      <c r="AE499" s="126">
        <f t="shared" si="73"/>
        <v>115.22650731528606</v>
      </c>
      <c r="AF499" s="126">
        <f t="shared" si="73"/>
        <v>114.37374184911549</v>
      </c>
      <c r="AG499" s="126">
        <f t="shared" si="73"/>
        <v>113.52185721549576</v>
      </c>
      <c r="AH499" s="126">
        <f t="shared" si="73"/>
        <v>112.67085204917424</v>
      </c>
      <c r="AI499" s="126">
        <f t="shared" si="73"/>
        <v>111.82072498768174</v>
      </c>
      <c r="AJ499" s="126">
        <f t="shared" si="73"/>
        <v>110.97147467132386</v>
      </c>
      <c r="AK499" s="126">
        <f t="shared" si="73"/>
        <v>110.12309974317242</v>
      </c>
      <c r="AL499" s="126">
        <f t="shared" si="73"/>
        <v>109.2755988490571</v>
      </c>
      <c r="AM499" s="126">
        <f t="shared" si="73"/>
        <v>108.36545705299598</v>
      </c>
      <c r="AN499" s="126">
        <f t="shared" si="73"/>
        <v>107.45902561708495</v>
      </c>
      <c r="AO499" s="126">
        <f t="shared" si="73"/>
        <v>106.55628189733866</v>
      </c>
      <c r="AP499" s="126">
        <f t="shared" si="73"/>
        <v>105.65720343362392</v>
      </c>
      <c r="AQ499" s="126">
        <f t="shared" si="73"/>
        <v>104.76176794779626</v>
      </c>
      <c r="AR499" s="126">
        <f t="shared" si="73"/>
        <v>103.86995334185956</v>
      </c>
      <c r="AS499" s="126">
        <f t="shared" si="73"/>
        <v>102.98173769614721</v>
      </c>
      <c r="AT499" s="126">
        <f t="shared" si="73"/>
        <v>102.09709926752576</v>
      </c>
      <c r="AU499" s="126">
        <f t="shared" si="73"/>
        <v>101.21601648762007</v>
      </c>
      <c r="AV499" s="615">
        <f t="shared" si="73"/>
        <v>100.33846796105965</v>
      </c>
    </row>
    <row r="500" spans="7:48" ht="14.1" customHeight="1">
      <c r="G500" s="19"/>
      <c r="H500" s="788"/>
      <c r="J500" s="736"/>
      <c r="K500" s="3" t="s">
        <v>51</v>
      </c>
      <c r="L500" s="124">
        <f t="shared" ref="L500:AV500" si="74" xml:space="preserve"> (($S$46 * $S$44 * $S$42 * (L308 * 1 + L436) +L339) * 1000 / (L184 * 8760)) + L370 + 0</f>
        <v>205.3957088735871</v>
      </c>
      <c r="M500" s="124">
        <f t="shared" si="74"/>
        <v>201.5989922455158</v>
      </c>
      <c r="N500" s="124">
        <f t="shared" si="74"/>
        <v>197.80260612405837</v>
      </c>
      <c r="O500" s="124">
        <f t="shared" si="74"/>
        <v>191.501719347197</v>
      </c>
      <c r="P500" s="124">
        <f t="shared" si="74"/>
        <v>185.27122529237693</v>
      </c>
      <c r="Q500" s="124">
        <f t="shared" si="74"/>
        <v>179.10995082563414</v>
      </c>
      <c r="R500" s="124">
        <f t="shared" si="74"/>
        <v>173.01674872976625</v>
      </c>
      <c r="S500" s="124">
        <f t="shared" si="74"/>
        <v>163.61894618352972</v>
      </c>
      <c r="T500" s="124">
        <f t="shared" si="74"/>
        <v>154.61098283237268</v>
      </c>
      <c r="U500" s="124">
        <f t="shared" si="74"/>
        <v>145.96909445261247</v>
      </c>
      <c r="V500" s="124">
        <f t="shared" si="74"/>
        <v>145.02900252539268</v>
      </c>
      <c r="W500" s="124">
        <f t="shared" si="74"/>
        <v>144.09050973894907</v>
      </c>
      <c r="X500" s="124">
        <f t="shared" si="74"/>
        <v>143.15361201586219</v>
      </c>
      <c r="Y500" s="124">
        <f t="shared" si="74"/>
        <v>142.2183052925491</v>
      </c>
      <c r="Z500" s="124">
        <f t="shared" si="74"/>
        <v>141.28458551920443</v>
      </c>
      <c r="AA500" s="124">
        <f t="shared" si="74"/>
        <v>140.35244865974164</v>
      </c>
      <c r="AB500" s="124">
        <f t="shared" si="74"/>
        <v>139.42189069173421</v>
      </c>
      <c r="AC500" s="124">
        <f t="shared" si="74"/>
        <v>138.93833430382841</v>
      </c>
      <c r="AD500" s="124">
        <f t="shared" si="74"/>
        <v>138.45590580081435</v>
      </c>
      <c r="AE500" s="124">
        <f t="shared" si="74"/>
        <v>137.97460124108565</v>
      </c>
      <c r="AF500" s="124">
        <f t="shared" si="74"/>
        <v>137.49441670138035</v>
      </c>
      <c r="AG500" s="124">
        <f t="shared" si="74"/>
        <v>137.0153482766743</v>
      </c>
      <c r="AH500" s="124">
        <f t="shared" si="74"/>
        <v>136.53739208007519</v>
      </c>
      <c r="AI500" s="124">
        <f t="shared" si="74"/>
        <v>136.06054424271755</v>
      </c>
      <c r="AJ500" s="124">
        <f t="shared" si="74"/>
        <v>135.5848009136582</v>
      </c>
      <c r="AK500" s="124">
        <f t="shared" si="74"/>
        <v>135.11015825977276</v>
      </c>
      <c r="AL500" s="124">
        <f t="shared" si="74"/>
        <v>134.63661246565275</v>
      </c>
      <c r="AM500" s="124">
        <f t="shared" si="74"/>
        <v>134.12932115704024</v>
      </c>
      <c r="AN500" s="124">
        <f t="shared" si="74"/>
        <v>133.62314781621424</v>
      </c>
      <c r="AO500" s="124">
        <f t="shared" si="74"/>
        <v>133.11808875150152</v>
      </c>
      <c r="AP500" s="124">
        <f t="shared" si="74"/>
        <v>132.61414028746358</v>
      </c>
      <c r="AQ500" s="124">
        <f t="shared" si="74"/>
        <v>132.11129876480831</v>
      </c>
      <c r="AR500" s="124">
        <f t="shared" si="74"/>
        <v>131.60956054030061</v>
      </c>
      <c r="AS500" s="124">
        <f t="shared" si="74"/>
        <v>131.10892198667477</v>
      </c>
      <c r="AT500" s="124">
        <f t="shared" si="74"/>
        <v>130.60937949254725</v>
      </c>
      <c r="AU500" s="124">
        <f t="shared" si="74"/>
        <v>130.11092946232941</v>
      </c>
      <c r="AV500" s="613">
        <f t="shared" si="74"/>
        <v>129.61356831614134</v>
      </c>
    </row>
    <row r="501" spans="7:48" ht="14.1" customHeight="1" thickBot="1">
      <c r="G501" s="19"/>
      <c r="H501" s="788"/>
      <c r="J501" s="736"/>
      <c r="K501" s="63" t="s">
        <v>52</v>
      </c>
      <c r="L501" s="125">
        <f t="shared" ref="L501:AV501" si="75" xml:space="preserve"> (($S$46 * $S$44 * $S$42 * (L309 * 1 + L437) +L340) * 1000 / (L185 * 8760)) + L371 + 0</f>
        <v>205.3957088735871</v>
      </c>
      <c r="M501" s="125">
        <f t="shared" si="75"/>
        <v>208.63989902930618</v>
      </c>
      <c r="N501" s="125">
        <f t="shared" si="75"/>
        <v>211.88441978002086</v>
      </c>
      <c r="O501" s="125">
        <f t="shared" si="75"/>
        <v>207.55099010239977</v>
      </c>
      <c r="P501" s="125">
        <f t="shared" si="75"/>
        <v>203.2335282093058</v>
      </c>
      <c r="Q501" s="125">
        <f t="shared" si="75"/>
        <v>198.93194598925567</v>
      </c>
      <c r="R501" s="125">
        <f t="shared" si="75"/>
        <v>194.64615597644487</v>
      </c>
      <c r="S501" s="125">
        <f t="shared" si="75"/>
        <v>185.7022462884951</v>
      </c>
      <c r="T501" s="125">
        <f t="shared" si="75"/>
        <v>177.22035858644259</v>
      </c>
      <c r="U501" s="125">
        <f t="shared" si="75"/>
        <v>169.16559372901159</v>
      </c>
      <c r="V501" s="125">
        <f t="shared" si="75"/>
        <v>169.11645801664329</v>
      </c>
      <c r="W501" s="125">
        <f t="shared" si="75"/>
        <v>169.06735083983139</v>
      </c>
      <c r="X501" s="125">
        <f t="shared" si="75"/>
        <v>169.01827217372508</v>
      </c>
      <c r="Y501" s="125">
        <f t="shared" si="75"/>
        <v>168.96922199350252</v>
      </c>
      <c r="Z501" s="125">
        <f t="shared" si="75"/>
        <v>168.9202002743703</v>
      </c>
      <c r="AA501" s="125">
        <f t="shared" si="75"/>
        <v>168.87120699156421</v>
      </c>
      <c r="AB501" s="125">
        <f t="shared" si="75"/>
        <v>168.82224212034851</v>
      </c>
      <c r="AC501" s="125">
        <f t="shared" si="75"/>
        <v>168.82224212034851</v>
      </c>
      <c r="AD501" s="125">
        <f t="shared" si="75"/>
        <v>168.82224212034851</v>
      </c>
      <c r="AE501" s="125">
        <f t="shared" si="75"/>
        <v>168.82224212034851</v>
      </c>
      <c r="AF501" s="125">
        <f t="shared" si="75"/>
        <v>168.82224212034851</v>
      </c>
      <c r="AG501" s="125">
        <f t="shared" si="75"/>
        <v>168.82224212034851</v>
      </c>
      <c r="AH501" s="125">
        <f t="shared" si="75"/>
        <v>168.82224212034851</v>
      </c>
      <c r="AI501" s="125">
        <f t="shared" si="75"/>
        <v>168.82224212034851</v>
      </c>
      <c r="AJ501" s="125">
        <f t="shared" si="75"/>
        <v>168.82224212034851</v>
      </c>
      <c r="AK501" s="125">
        <f t="shared" si="75"/>
        <v>168.82224212034851</v>
      </c>
      <c r="AL501" s="125">
        <f t="shared" si="75"/>
        <v>168.82224212034851</v>
      </c>
      <c r="AM501" s="125">
        <f t="shared" si="75"/>
        <v>168.82224212034851</v>
      </c>
      <c r="AN501" s="125">
        <f t="shared" si="75"/>
        <v>168.82224212034851</v>
      </c>
      <c r="AO501" s="125">
        <f t="shared" si="75"/>
        <v>168.82224212034851</v>
      </c>
      <c r="AP501" s="125">
        <f t="shared" si="75"/>
        <v>168.82224212034851</v>
      </c>
      <c r="AQ501" s="125">
        <f t="shared" si="75"/>
        <v>168.82224212034851</v>
      </c>
      <c r="AR501" s="125">
        <f t="shared" si="75"/>
        <v>168.82224212034851</v>
      </c>
      <c r="AS501" s="125">
        <f t="shared" si="75"/>
        <v>168.82224212034851</v>
      </c>
      <c r="AT501" s="125">
        <f t="shared" si="75"/>
        <v>168.82224212034851</v>
      </c>
      <c r="AU501" s="125">
        <f t="shared" si="75"/>
        <v>168.82224212034851</v>
      </c>
      <c r="AV501" s="614">
        <f t="shared" si="75"/>
        <v>168.82224212034851</v>
      </c>
    </row>
    <row r="502" spans="7:48" ht="14.1" customHeight="1" thickTop="1">
      <c r="G502" s="19"/>
      <c r="H502" s="788"/>
      <c r="J502" s="736"/>
      <c r="K502" s="62" t="s">
        <v>53</v>
      </c>
      <c r="L502" s="126">
        <f t="shared" ref="L502:AV502" si="76" xml:space="preserve"> (($S$46 * $S$44 * $S$42 * (L310 * 1 + L438) +L341) * 1000 / (L186 * 8760)) + L372 + 0</f>
        <v>241.81681978795041</v>
      </c>
      <c r="M502" s="126">
        <f t="shared" si="76"/>
        <v>228.74685304430665</v>
      </c>
      <c r="N502" s="126">
        <f t="shared" si="76"/>
        <v>215.69985711856589</v>
      </c>
      <c r="O502" s="126">
        <f t="shared" si="76"/>
        <v>208.58197269527881</v>
      </c>
      <c r="P502" s="126">
        <f t="shared" si="76"/>
        <v>201.54201129742154</v>
      </c>
      <c r="Q502" s="126">
        <f t="shared" si="76"/>
        <v>194.57870021149486</v>
      </c>
      <c r="R502" s="126">
        <f t="shared" si="76"/>
        <v>187.69079427904248</v>
      </c>
      <c r="S502" s="126">
        <f t="shared" si="76"/>
        <v>175.3653458657293</v>
      </c>
      <c r="T502" s="126">
        <f t="shared" si="76"/>
        <v>163.79579694809917</v>
      </c>
      <c r="U502" s="126">
        <f t="shared" si="76"/>
        <v>152.91467898914246</v>
      </c>
      <c r="V502" s="126">
        <f t="shared" si="76"/>
        <v>150.87130176605982</v>
      </c>
      <c r="W502" s="126">
        <f t="shared" si="76"/>
        <v>148.83107004926984</v>
      </c>
      <c r="X502" s="126">
        <f t="shared" si="76"/>
        <v>146.7939765733191</v>
      </c>
      <c r="Y502" s="126">
        <f t="shared" si="76"/>
        <v>144.76001409467011</v>
      </c>
      <c r="Z502" s="126">
        <f t="shared" si="76"/>
        <v>142.72917539158686</v>
      </c>
      <c r="AA502" s="126">
        <f t="shared" si="76"/>
        <v>140.70145326401951</v>
      </c>
      <c r="AB502" s="126">
        <f t="shared" si="76"/>
        <v>138.67684053348526</v>
      </c>
      <c r="AC502" s="126">
        <f t="shared" si="76"/>
        <v>137.66974052066371</v>
      </c>
      <c r="AD502" s="126">
        <f t="shared" si="76"/>
        <v>136.66368237287955</v>
      </c>
      <c r="AE502" s="126">
        <f t="shared" si="76"/>
        <v>135.65866447290148</v>
      </c>
      <c r="AF502" s="126">
        <f t="shared" si="76"/>
        <v>134.65468520680463</v>
      </c>
      <c r="AG502" s="126">
        <f t="shared" si="76"/>
        <v>133.65174296396088</v>
      </c>
      <c r="AH502" s="126">
        <f t="shared" si="76"/>
        <v>132.6498361370289</v>
      </c>
      <c r="AI502" s="126">
        <f t="shared" si="76"/>
        <v>131.64896312194406</v>
      </c>
      <c r="AJ502" s="126">
        <f t="shared" si="76"/>
        <v>130.64912231790873</v>
      </c>
      <c r="AK502" s="126">
        <f t="shared" si="76"/>
        <v>129.65031212738191</v>
      </c>
      <c r="AL502" s="126">
        <f t="shared" si="76"/>
        <v>128.6525309560696</v>
      </c>
      <c r="AM502" s="126">
        <f t="shared" si="76"/>
        <v>127.5810012932223</v>
      </c>
      <c r="AN502" s="126">
        <f t="shared" si="76"/>
        <v>126.51383991779781</v>
      </c>
      <c r="AO502" s="126">
        <f t="shared" si="76"/>
        <v>125.45102017054131</v>
      </c>
      <c r="AP502" s="126">
        <f t="shared" si="76"/>
        <v>124.39251560865122</v>
      </c>
      <c r="AQ502" s="126">
        <f t="shared" si="76"/>
        <v>123.33830000358522</v>
      </c>
      <c r="AR502" s="126">
        <f t="shared" si="76"/>
        <v>122.28834733889357</v>
      </c>
      <c r="AS502" s="126">
        <f t="shared" si="76"/>
        <v>121.24263180807762</v>
      </c>
      <c r="AT502" s="126">
        <f t="shared" si="76"/>
        <v>120.20112781247509</v>
      </c>
      <c r="AU502" s="126">
        <f t="shared" si="76"/>
        <v>119.16380995917052</v>
      </c>
      <c r="AV502" s="615">
        <f t="shared" si="76"/>
        <v>118.13065305893045</v>
      </c>
    </row>
    <row r="503" spans="7:48" ht="14.1" customHeight="1">
      <c r="G503" s="19"/>
      <c r="H503" s="788"/>
      <c r="J503" s="736"/>
      <c r="K503" s="3" t="s">
        <v>54</v>
      </c>
      <c r="L503" s="124">
        <f t="shared" ref="L503:AV503" si="77" xml:space="preserve"> (($S$46 * $S$44 * $S$42 * (L311 * 1 + L439) +L342) * 1000 / (L187 * 8760)) + L373 + 0</f>
        <v>241.81681978795041</v>
      </c>
      <c r="M503" s="124">
        <f t="shared" si="77"/>
        <v>237.34686301197482</v>
      </c>
      <c r="N503" s="124">
        <f t="shared" si="77"/>
        <v>232.87729534859685</v>
      </c>
      <c r="O503" s="124">
        <f t="shared" si="77"/>
        <v>225.45912478125396</v>
      </c>
      <c r="P503" s="124">
        <f t="shared" si="77"/>
        <v>218.12382909125685</v>
      </c>
      <c r="Q503" s="124">
        <f t="shared" si="77"/>
        <v>210.87002712256316</v>
      </c>
      <c r="R503" s="124">
        <f t="shared" si="77"/>
        <v>203.69636823149597</v>
      </c>
      <c r="S503" s="124">
        <f t="shared" si="77"/>
        <v>192.63213160654922</v>
      </c>
      <c r="T503" s="124">
        <f t="shared" si="77"/>
        <v>182.02686111531483</v>
      </c>
      <c r="U503" s="124">
        <f t="shared" si="77"/>
        <v>171.85257862218717</v>
      </c>
      <c r="V503" s="124">
        <f t="shared" si="77"/>
        <v>170.74578802078992</v>
      </c>
      <c r="W503" s="124">
        <f t="shared" si="77"/>
        <v>169.64088012248811</v>
      </c>
      <c r="X503" s="124">
        <f t="shared" si="77"/>
        <v>168.53785012684747</v>
      </c>
      <c r="Y503" s="124">
        <f t="shared" si="77"/>
        <v>167.43669324972367</v>
      </c>
      <c r="Z503" s="124">
        <f t="shared" si="77"/>
        <v>166.33740472319315</v>
      </c>
      <c r="AA503" s="124">
        <f t="shared" si="77"/>
        <v>165.23997979548375</v>
      </c>
      <c r="AB503" s="124">
        <f t="shared" si="77"/>
        <v>164.14441373090551</v>
      </c>
      <c r="AC503" s="124">
        <f t="shared" si="77"/>
        <v>163.57511231485941</v>
      </c>
      <c r="AD503" s="124">
        <f t="shared" si="77"/>
        <v>163.00713878214199</v>
      </c>
      <c r="AE503" s="124">
        <f t="shared" si="77"/>
        <v>162.44048849221474</v>
      </c>
      <c r="AF503" s="124">
        <f t="shared" si="77"/>
        <v>161.87515682613625</v>
      </c>
      <c r="AG503" s="124">
        <f t="shared" si="77"/>
        <v>161.31113918643698</v>
      </c>
      <c r="AH503" s="124">
        <f t="shared" si="77"/>
        <v>160.74843099699427</v>
      </c>
      <c r="AI503" s="124">
        <f t="shared" si="77"/>
        <v>160.18702770290915</v>
      </c>
      <c r="AJ503" s="124">
        <f t="shared" si="77"/>
        <v>159.6269247703826</v>
      </c>
      <c r="AK503" s="124">
        <f t="shared" si="77"/>
        <v>159.06811768659426</v>
      </c>
      <c r="AL503" s="124">
        <f t="shared" si="77"/>
        <v>158.51060195958104</v>
      </c>
      <c r="AM503" s="124">
        <f t="shared" si="77"/>
        <v>157.91335690695797</v>
      </c>
      <c r="AN503" s="124">
        <f t="shared" si="77"/>
        <v>157.31742806204082</v>
      </c>
      <c r="AO503" s="124">
        <f t="shared" si="77"/>
        <v>156.72281107854249</v>
      </c>
      <c r="AP503" s="124">
        <f t="shared" si="77"/>
        <v>156.12950162928971</v>
      </c>
      <c r="AQ503" s="124">
        <f t="shared" si="77"/>
        <v>155.53749540611847</v>
      </c>
      <c r="AR503" s="124">
        <f t="shared" si="77"/>
        <v>154.94678811976911</v>
      </c>
      <c r="AS503" s="124">
        <f t="shared" si="77"/>
        <v>154.35737549978325</v>
      </c>
      <c r="AT503" s="124">
        <f t="shared" si="77"/>
        <v>153.76925329440067</v>
      </c>
      <c r="AU503" s="124">
        <f t="shared" si="77"/>
        <v>153.18241727045688</v>
      </c>
      <c r="AV503" s="613">
        <f t="shared" si="77"/>
        <v>152.59686321328181</v>
      </c>
    </row>
    <row r="504" spans="7:48" ht="14.1" customHeight="1" thickBot="1">
      <c r="G504" s="19"/>
      <c r="H504" s="788"/>
      <c r="J504" s="736"/>
      <c r="K504" s="63" t="s">
        <v>55</v>
      </c>
      <c r="L504" s="125">
        <f t="shared" ref="L504:AV504" si="78" xml:space="preserve"> (($S$46 * $S$44 * $S$42 * (L312 * 1 + L440) +L343) * 1000 / (L188 * 8760)) + L374 + 0</f>
        <v>241.81681978795041</v>
      </c>
      <c r="M504" s="125">
        <f t="shared" si="78"/>
        <v>245.6362751726129</v>
      </c>
      <c r="N504" s="125">
        <f t="shared" si="78"/>
        <v>249.45611977392701</v>
      </c>
      <c r="O504" s="125">
        <f t="shared" si="78"/>
        <v>244.35427909203611</v>
      </c>
      <c r="P504" s="125">
        <f t="shared" si="78"/>
        <v>239.27123762895377</v>
      </c>
      <c r="Q504" s="125">
        <f t="shared" si="78"/>
        <v>234.20689164912059</v>
      </c>
      <c r="R504" s="125">
        <f t="shared" si="78"/>
        <v>229.16113817714944</v>
      </c>
      <c r="S504" s="125">
        <f t="shared" si="78"/>
        <v>218.63127945190325</v>
      </c>
      <c r="T504" s="125">
        <f t="shared" si="78"/>
        <v>208.64536922448343</v>
      </c>
      <c r="U504" s="125">
        <f t="shared" si="78"/>
        <v>199.16231997946491</v>
      </c>
      <c r="V504" s="125">
        <f t="shared" si="78"/>
        <v>199.10447144033</v>
      </c>
      <c r="W504" s="125">
        <f t="shared" si="78"/>
        <v>199.0466564967241</v>
      </c>
      <c r="X504" s="125">
        <f t="shared" si="78"/>
        <v>198.98887511938986</v>
      </c>
      <c r="Y504" s="125">
        <f t="shared" si="78"/>
        <v>198.93112727910383</v>
      </c>
      <c r="Z504" s="125">
        <f t="shared" si="78"/>
        <v>198.87341294667652</v>
      </c>
      <c r="AA504" s="125">
        <f t="shared" si="78"/>
        <v>198.8157320929522</v>
      </c>
      <c r="AB504" s="125">
        <f t="shared" si="78"/>
        <v>198.75808468880905</v>
      </c>
      <c r="AC504" s="125">
        <f t="shared" si="78"/>
        <v>198.75808468880905</v>
      </c>
      <c r="AD504" s="125">
        <f t="shared" si="78"/>
        <v>198.75808468880905</v>
      </c>
      <c r="AE504" s="125">
        <f t="shared" si="78"/>
        <v>198.75808468880905</v>
      </c>
      <c r="AF504" s="125">
        <f t="shared" si="78"/>
        <v>198.75808468880905</v>
      </c>
      <c r="AG504" s="125">
        <f t="shared" si="78"/>
        <v>198.75808468880905</v>
      </c>
      <c r="AH504" s="125">
        <f t="shared" si="78"/>
        <v>198.75808468880905</v>
      </c>
      <c r="AI504" s="125">
        <f t="shared" si="78"/>
        <v>198.75808468880905</v>
      </c>
      <c r="AJ504" s="125">
        <f t="shared" si="78"/>
        <v>198.75808468880905</v>
      </c>
      <c r="AK504" s="125">
        <f t="shared" si="78"/>
        <v>198.75808468880905</v>
      </c>
      <c r="AL504" s="125">
        <f t="shared" si="78"/>
        <v>198.75808468880905</v>
      </c>
      <c r="AM504" s="125">
        <f t="shared" si="78"/>
        <v>198.75808468880905</v>
      </c>
      <c r="AN504" s="125">
        <f t="shared" si="78"/>
        <v>198.75808468880905</v>
      </c>
      <c r="AO504" s="125">
        <f t="shared" si="78"/>
        <v>198.75808468880905</v>
      </c>
      <c r="AP504" s="125">
        <f t="shared" si="78"/>
        <v>198.75808468880905</v>
      </c>
      <c r="AQ504" s="125">
        <f t="shared" si="78"/>
        <v>198.75808468880905</v>
      </c>
      <c r="AR504" s="125">
        <f t="shared" si="78"/>
        <v>198.75808468880905</v>
      </c>
      <c r="AS504" s="125">
        <f t="shared" si="78"/>
        <v>198.75808468880905</v>
      </c>
      <c r="AT504" s="125">
        <f t="shared" si="78"/>
        <v>198.75808468880905</v>
      </c>
      <c r="AU504" s="125">
        <f t="shared" si="78"/>
        <v>198.75808468880905</v>
      </c>
      <c r="AV504" s="614">
        <f t="shared" si="78"/>
        <v>198.75808468880905</v>
      </c>
    </row>
    <row r="505" spans="7:48" ht="14.1" customHeight="1" thickTop="1">
      <c r="G505" s="19"/>
      <c r="H505" s="788"/>
      <c r="J505" s="736"/>
      <c r="K505" s="62" t="s">
        <v>56</v>
      </c>
      <c r="L505" s="126">
        <f t="shared" ref="L505:AV505" si="79" xml:space="preserve"> (($S$46 * $S$44 * $S$42 * (L313 * 1 + L441) +L344) * 1000 / (L189 * 8760)) + L375 + 0</f>
        <v>187.96423531323791</v>
      </c>
      <c r="M505" s="126">
        <f t="shared" si="79"/>
        <v>177.77961782844417</v>
      </c>
      <c r="N505" s="126">
        <f t="shared" si="79"/>
        <v>167.6131613547866</v>
      </c>
      <c r="O505" s="126">
        <f t="shared" si="79"/>
        <v>162.06907378068559</v>
      </c>
      <c r="P505" s="126">
        <f t="shared" si="79"/>
        <v>156.58575353578752</v>
      </c>
      <c r="Q505" s="126">
        <f t="shared" si="79"/>
        <v>151.16221506591546</v>
      </c>
      <c r="R505" s="126">
        <f t="shared" si="79"/>
        <v>145.79749506198476</v>
      </c>
      <c r="S505" s="126">
        <f t="shared" si="79"/>
        <v>136.20910996477218</v>
      </c>
      <c r="T505" s="126">
        <f t="shared" si="79"/>
        <v>127.20900089476417</v>
      </c>
      <c r="U505" s="126">
        <f t="shared" si="79"/>
        <v>118.74468956763144</v>
      </c>
      <c r="V505" s="126">
        <f t="shared" si="79"/>
        <v>117.15298945323416</v>
      </c>
      <c r="W505" s="126">
        <f t="shared" si="79"/>
        <v>115.5637586443092</v>
      </c>
      <c r="X505" s="126">
        <f t="shared" si="79"/>
        <v>113.97699223594088</v>
      </c>
      <c r="Y505" s="126">
        <f t="shared" si="79"/>
        <v>112.39268538312774</v>
      </c>
      <c r="Z505" s="126">
        <f t="shared" si="79"/>
        <v>110.81083330376707</v>
      </c>
      <c r="AA505" s="126">
        <f t="shared" si="79"/>
        <v>109.23143128190731</v>
      </c>
      <c r="AB505" s="126">
        <f t="shared" si="79"/>
        <v>107.65447467129415</v>
      </c>
      <c r="AC505" s="126">
        <f t="shared" si="79"/>
        <v>106.87019210235836</v>
      </c>
      <c r="AD505" s="126">
        <f t="shared" si="79"/>
        <v>106.08672805147373</v>
      </c>
      <c r="AE505" s="126">
        <f t="shared" si="79"/>
        <v>105.30408140678193</v>
      </c>
      <c r="AF505" s="126">
        <f t="shared" si="79"/>
        <v>104.52225106341668</v>
      </c>
      <c r="AG505" s="126">
        <f t="shared" si="79"/>
        <v>103.74123592366169</v>
      </c>
      <c r="AH505" s="126">
        <f t="shared" si="79"/>
        <v>102.96103489711592</v>
      </c>
      <c r="AI505" s="126">
        <f t="shared" si="79"/>
        <v>102.18164690086697</v>
      </c>
      <c r="AJ505" s="126">
        <f t="shared" si="79"/>
        <v>101.40307085967245</v>
      </c>
      <c r="AK505" s="126">
        <f t="shared" si="79"/>
        <v>100.6253057061505</v>
      </c>
      <c r="AL505" s="126">
        <f t="shared" si="79"/>
        <v>99.848350380979127</v>
      </c>
      <c r="AM505" s="126">
        <f t="shared" si="79"/>
        <v>99.014611380293033</v>
      </c>
      <c r="AN505" s="126">
        <f t="shared" si="79"/>
        <v>98.184279508062886</v>
      </c>
      <c r="AO505" s="126">
        <f t="shared" si="79"/>
        <v>97.357334142168654</v>
      </c>
      <c r="AP505" s="126">
        <f t="shared" si="79"/>
        <v>96.533754832706876</v>
      </c>
      <c r="AQ505" s="126">
        <f t="shared" si="79"/>
        <v>95.713521300413333</v>
      </c>
      <c r="AR505" s="126">
        <f t="shared" si="79"/>
        <v>94.896613435111774</v>
      </c>
      <c r="AS505" s="126">
        <f t="shared" si="79"/>
        <v>94.083011294189333</v>
      </c>
      <c r="AT505" s="126">
        <f t="shared" si="79"/>
        <v>93.272695101097341</v>
      </c>
      <c r="AU505" s="126">
        <f t="shared" si="79"/>
        <v>92.465645243879408</v>
      </c>
      <c r="AV505" s="615">
        <f t="shared" si="79"/>
        <v>91.661842273725057</v>
      </c>
    </row>
    <row r="506" spans="7:48" ht="14.1" customHeight="1">
      <c r="G506" s="19"/>
      <c r="H506" s="788"/>
      <c r="J506" s="736"/>
      <c r="K506" s="3" t="s">
        <v>57</v>
      </c>
      <c r="L506" s="124">
        <f t="shared" ref="L506:AV506" si="80" xml:space="preserve"> (($S$46 * $S$44 * $S$42 * (L314 * 1 + L442) +L345) * 1000 / (L190 * 8760)) + L376 + 0</f>
        <v>187.96423531323791</v>
      </c>
      <c r="M506" s="124">
        <f t="shared" si="80"/>
        <v>184.47976904414165</v>
      </c>
      <c r="N506" s="124">
        <f t="shared" si="80"/>
        <v>180.99554729342395</v>
      </c>
      <c r="O506" s="124">
        <f t="shared" si="80"/>
        <v>175.21726020128236</v>
      </c>
      <c r="P506" s="124">
        <f t="shared" si="80"/>
        <v>169.50358315357778</v>
      </c>
      <c r="Q506" s="124">
        <f t="shared" si="80"/>
        <v>163.8534443820752</v>
      </c>
      <c r="R506" s="124">
        <f t="shared" si="80"/>
        <v>158.26579641101375</v>
      </c>
      <c r="S506" s="124">
        <f t="shared" si="80"/>
        <v>149.65424201591802</v>
      </c>
      <c r="T506" s="124">
        <f t="shared" si="80"/>
        <v>141.40005118242306</v>
      </c>
      <c r="U506" s="124">
        <f t="shared" si="80"/>
        <v>133.48145571655829</v>
      </c>
      <c r="V506" s="124">
        <f t="shared" si="80"/>
        <v>132.61908940437692</v>
      </c>
      <c r="W506" s="124">
        <f t="shared" si="80"/>
        <v>131.75818924484088</v>
      </c>
      <c r="X506" s="124">
        <f t="shared" si="80"/>
        <v>130.89875148581234</v>
      </c>
      <c r="Y506" s="124">
        <f t="shared" si="80"/>
        <v>130.04077238755559</v>
      </c>
      <c r="Z506" s="124">
        <f t="shared" si="80"/>
        <v>129.18424822267431</v>
      </c>
      <c r="AA506" s="124">
        <f t="shared" si="80"/>
        <v>128.32917527604835</v>
      </c>
      <c r="AB506" s="124">
        <f t="shared" si="80"/>
        <v>127.47554984477082</v>
      </c>
      <c r="AC506" s="124">
        <f t="shared" si="80"/>
        <v>127.03250303553293</v>
      </c>
      <c r="AD506" s="124">
        <f t="shared" si="80"/>
        <v>126.59049038753508</v>
      </c>
      <c r="AE506" s="124">
        <f t="shared" si="80"/>
        <v>126.14950829234903</v>
      </c>
      <c r="AF506" s="124">
        <f t="shared" si="80"/>
        <v>125.70955315839599</v>
      </c>
      <c r="AG506" s="124">
        <f t="shared" si="80"/>
        <v>125.27062141084959</v>
      </c>
      <c r="AH506" s="124">
        <f t="shared" si="80"/>
        <v>124.83270949153896</v>
      </c>
      <c r="AI506" s="124">
        <f t="shared" si="80"/>
        <v>124.39581385885305</v>
      </c>
      <c r="AJ506" s="124">
        <f t="shared" si="80"/>
        <v>123.95993098764551</v>
      </c>
      <c r="AK506" s="124">
        <f t="shared" si="80"/>
        <v>123.52505736914024</v>
      </c>
      <c r="AL506" s="124">
        <f t="shared" si="80"/>
        <v>123.09118951083734</v>
      </c>
      <c r="AM506" s="124">
        <f t="shared" si="80"/>
        <v>122.62635727553206</v>
      </c>
      <c r="AN506" s="124">
        <f t="shared" si="80"/>
        <v>122.16255051597187</v>
      </c>
      <c r="AO506" s="124">
        <f t="shared" si="80"/>
        <v>121.69976585516405</v>
      </c>
      <c r="AP506" s="124">
        <f t="shared" si="80"/>
        <v>121.23799993107313</v>
      </c>
      <c r="AQ506" s="124">
        <f t="shared" si="80"/>
        <v>120.77724939654078</v>
      </c>
      <c r="AR506" s="124">
        <f t="shared" si="80"/>
        <v>120.31751091920523</v>
      </c>
      <c r="AS506" s="124">
        <f t="shared" si="80"/>
        <v>119.85878118142199</v>
      </c>
      <c r="AT506" s="124">
        <f t="shared" si="80"/>
        <v>119.40105688018498</v>
      </c>
      <c r="AU506" s="124">
        <f t="shared" si="80"/>
        <v>118.94433472704789</v>
      </c>
      <c r="AV506" s="613">
        <f t="shared" si="80"/>
        <v>118.48861144804636</v>
      </c>
    </row>
    <row r="507" spans="7:48" ht="14.1" customHeight="1" thickBot="1">
      <c r="G507" s="19"/>
      <c r="H507" s="788"/>
      <c r="J507" s="736"/>
      <c r="K507" s="63" t="s">
        <v>58</v>
      </c>
      <c r="L507" s="125">
        <f t="shared" ref="L507:AV507" si="81" xml:space="preserve"> (($S$46 * $S$44 * $S$42 * (L315 * 1 + L443) +L346) * 1000 / (L191 * 8760)) + L377 + 0</f>
        <v>187.96423531323791</v>
      </c>
      <c r="M507" s="125">
        <f t="shared" si="81"/>
        <v>190.9416962501474</v>
      </c>
      <c r="N507" s="125">
        <f t="shared" si="81"/>
        <v>193.91940637150168</v>
      </c>
      <c r="O507" s="125">
        <f t="shared" si="81"/>
        <v>189.94271083832183</v>
      </c>
      <c r="P507" s="125">
        <f t="shared" si="81"/>
        <v>185.98063039779501</v>
      </c>
      <c r="Q507" s="125">
        <f t="shared" si="81"/>
        <v>182.03308207790928</v>
      </c>
      <c r="R507" s="125">
        <f t="shared" si="81"/>
        <v>178.09998332215429</v>
      </c>
      <c r="S507" s="125">
        <f t="shared" si="81"/>
        <v>169.9079061988277</v>
      </c>
      <c r="T507" s="125">
        <f t="shared" si="81"/>
        <v>162.13908620215037</v>
      </c>
      <c r="U507" s="125">
        <f t="shared" si="81"/>
        <v>154.76155711605455</v>
      </c>
      <c r="V507" s="125">
        <f t="shared" si="81"/>
        <v>154.71660518943338</v>
      </c>
      <c r="W507" s="125">
        <f t="shared" si="81"/>
        <v>154.67167936863589</v>
      </c>
      <c r="X507" s="125">
        <f t="shared" si="81"/>
        <v>154.62677963092705</v>
      </c>
      <c r="Y507" s="125">
        <f t="shared" si="81"/>
        <v>154.58190595359855</v>
      </c>
      <c r="Z507" s="125">
        <f t="shared" si="81"/>
        <v>154.53705831396826</v>
      </c>
      <c r="AA507" s="125">
        <f t="shared" si="81"/>
        <v>154.49223668938049</v>
      </c>
      <c r="AB507" s="125">
        <f t="shared" si="81"/>
        <v>154.44744105720554</v>
      </c>
      <c r="AC507" s="125">
        <f t="shared" si="81"/>
        <v>154.44744105720554</v>
      </c>
      <c r="AD507" s="125">
        <f t="shared" si="81"/>
        <v>154.44744105720554</v>
      </c>
      <c r="AE507" s="125">
        <f t="shared" si="81"/>
        <v>154.44744105720554</v>
      </c>
      <c r="AF507" s="125">
        <f t="shared" si="81"/>
        <v>154.44744105720554</v>
      </c>
      <c r="AG507" s="125">
        <f t="shared" si="81"/>
        <v>154.44744105720554</v>
      </c>
      <c r="AH507" s="125">
        <f t="shared" si="81"/>
        <v>154.44744105720554</v>
      </c>
      <c r="AI507" s="125">
        <f t="shared" si="81"/>
        <v>154.44744105720554</v>
      </c>
      <c r="AJ507" s="125">
        <f t="shared" si="81"/>
        <v>154.44744105720554</v>
      </c>
      <c r="AK507" s="125">
        <f t="shared" si="81"/>
        <v>154.44744105720554</v>
      </c>
      <c r="AL507" s="125">
        <f t="shared" si="81"/>
        <v>154.44744105720554</v>
      </c>
      <c r="AM507" s="125">
        <f t="shared" si="81"/>
        <v>154.44744105720554</v>
      </c>
      <c r="AN507" s="125">
        <f t="shared" si="81"/>
        <v>154.44744105720554</v>
      </c>
      <c r="AO507" s="125">
        <f t="shared" si="81"/>
        <v>154.44744105720554</v>
      </c>
      <c r="AP507" s="125">
        <f t="shared" si="81"/>
        <v>154.44744105720554</v>
      </c>
      <c r="AQ507" s="125">
        <f t="shared" si="81"/>
        <v>154.44744105720554</v>
      </c>
      <c r="AR507" s="125">
        <f t="shared" si="81"/>
        <v>154.44744105720554</v>
      </c>
      <c r="AS507" s="125">
        <f t="shared" si="81"/>
        <v>154.44744105720554</v>
      </c>
      <c r="AT507" s="125">
        <f t="shared" si="81"/>
        <v>154.44744105720554</v>
      </c>
      <c r="AU507" s="125">
        <f t="shared" si="81"/>
        <v>154.44744105720554</v>
      </c>
      <c r="AV507" s="614">
        <f t="shared" si="81"/>
        <v>154.44744105720554</v>
      </c>
    </row>
    <row r="508" spans="7:48" ht="14.1" customHeight="1" thickTop="1">
      <c r="G508" s="19"/>
      <c r="H508" s="788"/>
      <c r="J508" s="736"/>
      <c r="K508" s="62" t="s">
        <v>103</v>
      </c>
      <c r="L508" s="126">
        <f t="shared" ref="L508:AV508" si="82" xml:space="preserve"> (($S$46 * $S$44 * $S$42 * (L316 * 1 + L444) +L347) * 1000 / (L192 * 8760)) + L378 + 0</f>
        <v>199.93077465413199</v>
      </c>
      <c r="M508" s="126">
        <f t="shared" si="82"/>
        <v>189.09776453442734</v>
      </c>
      <c r="N508" s="126">
        <f t="shared" si="82"/>
        <v>178.28407162695152</v>
      </c>
      <c r="O508" s="126">
        <f t="shared" si="82"/>
        <v>172.38702572567576</v>
      </c>
      <c r="P508" s="126">
        <f t="shared" si="82"/>
        <v>166.55461583976196</v>
      </c>
      <c r="Q508" s="126">
        <f t="shared" si="82"/>
        <v>160.78579367079462</v>
      </c>
      <c r="R508" s="126">
        <f t="shared" si="82"/>
        <v>155.07953458166011</v>
      </c>
      <c r="S508" s="126">
        <f t="shared" si="82"/>
        <v>144.880715338344</v>
      </c>
      <c r="T508" s="126">
        <f t="shared" si="82"/>
        <v>135.30762407797889</v>
      </c>
      <c r="U508" s="126">
        <f t="shared" si="82"/>
        <v>126.30444154313514</v>
      </c>
      <c r="V508" s="126">
        <f t="shared" si="82"/>
        <v>124.61140756590969</v>
      </c>
      <c r="W508" s="126">
        <f t="shared" si="82"/>
        <v>122.92100009981341</v>
      </c>
      <c r="X508" s="126">
        <f t="shared" si="82"/>
        <v>121.23321392766448</v>
      </c>
      <c r="Y508" s="126">
        <f t="shared" si="82"/>
        <v>119.54804389600967</v>
      </c>
      <c r="Z508" s="126">
        <f t="shared" si="82"/>
        <v>117.8654849182989</v>
      </c>
      <c r="AA508" s="126">
        <f t="shared" si="82"/>
        <v>116.18553197834464</v>
      </c>
      <c r="AB508" s="126">
        <f t="shared" si="82"/>
        <v>114.50818013409386</v>
      </c>
      <c r="AC508" s="126">
        <f t="shared" si="82"/>
        <v>113.67396706534834</v>
      </c>
      <c r="AD508" s="126">
        <f t="shared" si="82"/>
        <v>112.84062462471866</v>
      </c>
      <c r="AE508" s="126">
        <f t="shared" si="82"/>
        <v>112.00815162956123</v>
      </c>
      <c r="AF508" s="126">
        <f t="shared" si="82"/>
        <v>111.17654690466964</v>
      </c>
      <c r="AG508" s="126">
        <f t="shared" si="82"/>
        <v>110.34580928244272</v>
      </c>
      <c r="AH508" s="126">
        <f t="shared" si="82"/>
        <v>109.51593760306022</v>
      </c>
      <c r="AI508" s="126">
        <f t="shared" si="82"/>
        <v>108.68693071466726</v>
      </c>
      <c r="AJ508" s="126">
        <f t="shared" si="82"/>
        <v>107.85878747356738</v>
      </c>
      <c r="AK508" s="126">
        <f t="shared" si="82"/>
        <v>107.03150674442495</v>
      </c>
      <c r="AL508" s="126">
        <f t="shared" si="82"/>
        <v>106.20508740047742</v>
      </c>
      <c r="AM508" s="126">
        <f t="shared" si="82"/>
        <v>105.31826930985108</v>
      </c>
      <c r="AN508" s="126">
        <f t="shared" si="82"/>
        <v>104.43507525882139</v>
      </c>
      <c r="AO508" s="126">
        <f t="shared" si="82"/>
        <v>103.55548331238352</v>
      </c>
      <c r="AP508" s="126">
        <f t="shared" si="82"/>
        <v>102.67947171871302</v>
      </c>
      <c r="AQ508" s="126">
        <f t="shared" si="82"/>
        <v>101.80701890748828</v>
      </c>
      <c r="AR508" s="126">
        <f t="shared" si="82"/>
        <v>100.93810348824051</v>
      </c>
      <c r="AS508" s="126">
        <f t="shared" si="82"/>
        <v>100.07270424873188</v>
      </c>
      <c r="AT508" s="126">
        <f t="shared" si="82"/>
        <v>99.21080015336139</v>
      </c>
      <c r="AU508" s="126">
        <f t="shared" si="82"/>
        <v>98.352370341598601</v>
      </c>
      <c r="AV508" s="615">
        <f t="shared" si="82"/>
        <v>97.497394126445485</v>
      </c>
    </row>
    <row r="509" spans="7:48" ht="14.1" customHeight="1">
      <c r="G509" s="19"/>
      <c r="H509" s="788"/>
      <c r="J509" s="736"/>
      <c r="K509" s="3" t="s">
        <v>104</v>
      </c>
      <c r="L509" s="124">
        <f t="shared" ref="L509:AV509" si="83" xml:space="preserve"> (($S$46 * $S$44 * $S$42 * (L317 * 1 + L445) +L348) * 1000 / (L193 * 8760)) + L379 + 0</f>
        <v>199.93077465413199</v>
      </c>
      <c r="M509" s="124">
        <f t="shared" si="83"/>
        <v>196.22447361619419</v>
      </c>
      <c r="N509" s="124">
        <f t="shared" si="83"/>
        <v>192.51843266363272</v>
      </c>
      <c r="O509" s="124">
        <f t="shared" si="83"/>
        <v>186.37227718580667</v>
      </c>
      <c r="P509" s="124">
        <f t="shared" si="83"/>
        <v>180.29484508087762</v>
      </c>
      <c r="Q509" s="124">
        <f t="shared" si="83"/>
        <v>174.28499634764734</v>
      </c>
      <c r="R509" s="124">
        <f t="shared" si="83"/>
        <v>168.34161682394594</v>
      </c>
      <c r="S509" s="124">
        <f t="shared" si="83"/>
        <v>159.18181715078742</v>
      </c>
      <c r="T509" s="124">
        <f t="shared" si="83"/>
        <v>150.40213220309747</v>
      </c>
      <c r="U509" s="124">
        <f t="shared" si="83"/>
        <v>141.97940793842704</v>
      </c>
      <c r="V509" s="124">
        <f t="shared" si="83"/>
        <v>141.06214000954299</v>
      </c>
      <c r="W509" s="124">
        <f t="shared" si="83"/>
        <v>140.14643157432351</v>
      </c>
      <c r="X509" s="124">
        <f t="shared" si="83"/>
        <v>139.23227864175499</v>
      </c>
      <c r="Y509" s="124">
        <f t="shared" si="83"/>
        <v>138.31967723401561</v>
      </c>
      <c r="Z509" s="124">
        <f t="shared" si="83"/>
        <v>137.40862338640827</v>
      </c>
      <c r="AA509" s="124">
        <f t="shared" si="83"/>
        <v>136.4991131472938</v>
      </c>
      <c r="AB509" s="124">
        <f t="shared" si="83"/>
        <v>135.59114257802361</v>
      </c>
      <c r="AC509" s="124">
        <f t="shared" si="83"/>
        <v>135.11988967381362</v>
      </c>
      <c r="AD509" s="124">
        <f t="shared" si="83"/>
        <v>134.64973676959829</v>
      </c>
      <c r="AE509" s="124">
        <f t="shared" si="83"/>
        <v>134.18068002722271</v>
      </c>
      <c r="AF509" s="124">
        <f t="shared" si="83"/>
        <v>133.7127156264541</v>
      </c>
      <c r="AG509" s="124">
        <f t="shared" si="83"/>
        <v>133.24583976487858</v>
      </c>
      <c r="AH509" s="124">
        <f t="shared" si="83"/>
        <v>132.78004865779829</v>
      </c>
      <c r="AI509" s="124">
        <f t="shared" si="83"/>
        <v>132.31533853812934</v>
      </c>
      <c r="AJ509" s="124">
        <f t="shared" si="83"/>
        <v>131.85170565630071</v>
      </c>
      <c r="AK509" s="124">
        <f t="shared" si="83"/>
        <v>131.38914628015394</v>
      </c>
      <c r="AL509" s="124">
        <f t="shared" si="83"/>
        <v>130.92765669484285</v>
      </c>
      <c r="AM509" s="124">
        <f t="shared" si="83"/>
        <v>130.43323141902408</v>
      </c>
      <c r="AN509" s="124">
        <f t="shared" si="83"/>
        <v>129.93989690475249</v>
      </c>
      <c r="AO509" s="124">
        <f t="shared" si="83"/>
        <v>129.44764956004263</v>
      </c>
      <c r="AP509" s="124">
        <f t="shared" si="83"/>
        <v>128.95648580881877</v>
      </c>
      <c r="AQ509" s="124">
        <f t="shared" si="83"/>
        <v>128.46640209082926</v>
      </c>
      <c r="AR509" s="124">
        <f t="shared" si="83"/>
        <v>127.97739486156129</v>
      </c>
      <c r="AS509" s="124">
        <f t="shared" si="83"/>
        <v>127.48946059215604</v>
      </c>
      <c r="AT509" s="124">
        <f t="shared" si="83"/>
        <v>127.00259576932507</v>
      </c>
      <c r="AU509" s="124">
        <f t="shared" si="83"/>
        <v>126.51679689526675</v>
      </c>
      <c r="AV509" s="613">
        <f t="shared" si="83"/>
        <v>126.03206048758329</v>
      </c>
    </row>
    <row r="510" spans="7:48" ht="14.1" customHeight="1" thickBot="1">
      <c r="G510" s="19"/>
      <c r="H510" s="788"/>
      <c r="J510" s="736"/>
      <c r="K510" s="63" t="s">
        <v>105</v>
      </c>
      <c r="L510" s="125">
        <f t="shared" ref="L510:AV510" si="84" xml:space="preserve"> (($S$46 * $S$44 * $S$42 * (L318 * 1 + L446) +L349) * 1000 / (L194 * 8760)) + L380 + 0</f>
        <v>199.93077465413199</v>
      </c>
      <c r="M510" s="125">
        <f t="shared" si="84"/>
        <v>203.09779241486007</v>
      </c>
      <c r="N510" s="125">
        <f t="shared" si="84"/>
        <v>206.26507522409079</v>
      </c>
      <c r="O510" s="125">
        <f t="shared" si="84"/>
        <v>202.03520767940969</v>
      </c>
      <c r="P510" s="125">
        <f t="shared" si="84"/>
        <v>197.82088568141668</v>
      </c>
      <c r="Q510" s="125">
        <f t="shared" si="84"/>
        <v>193.62202097577665</v>
      </c>
      <c r="R510" s="125">
        <f t="shared" si="84"/>
        <v>189.43852575010851</v>
      </c>
      <c r="S510" s="125">
        <f t="shared" si="84"/>
        <v>180.72490891463102</v>
      </c>
      <c r="T510" s="125">
        <f t="shared" si="84"/>
        <v>172.4614954120793</v>
      </c>
      <c r="U510" s="125">
        <f t="shared" si="84"/>
        <v>164.61428393188217</v>
      </c>
      <c r="V510" s="125">
        <f t="shared" si="84"/>
        <v>164.56647018956792</v>
      </c>
      <c r="W510" s="125">
        <f t="shared" si="84"/>
        <v>164.51868421507629</v>
      </c>
      <c r="X510" s="125">
        <f t="shared" si="84"/>
        <v>164.47092598422486</v>
      </c>
      <c r="Y510" s="125">
        <f t="shared" si="84"/>
        <v>164.42319547285973</v>
      </c>
      <c r="Z510" s="125">
        <f t="shared" si="84"/>
        <v>164.37549265685459</v>
      </c>
      <c r="AA510" s="125">
        <f t="shared" si="84"/>
        <v>164.32781751211141</v>
      </c>
      <c r="AB510" s="125">
        <f t="shared" si="84"/>
        <v>164.28017001455999</v>
      </c>
      <c r="AC510" s="125">
        <f t="shared" si="84"/>
        <v>164.28017001455999</v>
      </c>
      <c r="AD510" s="125">
        <f t="shared" si="84"/>
        <v>164.28017001455999</v>
      </c>
      <c r="AE510" s="125">
        <f t="shared" si="84"/>
        <v>164.28017001455999</v>
      </c>
      <c r="AF510" s="125">
        <f t="shared" si="84"/>
        <v>164.28017001455999</v>
      </c>
      <c r="AG510" s="125">
        <f t="shared" si="84"/>
        <v>164.28017001455999</v>
      </c>
      <c r="AH510" s="125">
        <f t="shared" si="84"/>
        <v>164.28017001455999</v>
      </c>
      <c r="AI510" s="125">
        <f t="shared" si="84"/>
        <v>164.28017001455999</v>
      </c>
      <c r="AJ510" s="125">
        <f t="shared" si="84"/>
        <v>164.28017001455999</v>
      </c>
      <c r="AK510" s="125">
        <f t="shared" si="84"/>
        <v>164.28017001455999</v>
      </c>
      <c r="AL510" s="125">
        <f t="shared" si="84"/>
        <v>164.28017001455999</v>
      </c>
      <c r="AM510" s="125">
        <f t="shared" si="84"/>
        <v>164.28017001455999</v>
      </c>
      <c r="AN510" s="125">
        <f t="shared" si="84"/>
        <v>164.28017001455999</v>
      </c>
      <c r="AO510" s="125">
        <f t="shared" si="84"/>
        <v>164.28017001455999</v>
      </c>
      <c r="AP510" s="125">
        <f t="shared" si="84"/>
        <v>164.28017001455999</v>
      </c>
      <c r="AQ510" s="125">
        <f t="shared" si="84"/>
        <v>164.28017001455999</v>
      </c>
      <c r="AR510" s="125">
        <f t="shared" si="84"/>
        <v>164.28017001455999</v>
      </c>
      <c r="AS510" s="125">
        <f t="shared" si="84"/>
        <v>164.28017001455999</v>
      </c>
      <c r="AT510" s="125">
        <f t="shared" si="84"/>
        <v>164.28017001455999</v>
      </c>
      <c r="AU510" s="125">
        <f t="shared" si="84"/>
        <v>164.28017001455999</v>
      </c>
      <c r="AV510" s="614">
        <f t="shared" si="84"/>
        <v>164.28017001455999</v>
      </c>
    </row>
    <row r="511" spans="7:48" ht="14.1" customHeight="1" thickTop="1">
      <c r="G511" s="19"/>
      <c r="H511" s="788"/>
      <c r="J511" s="736"/>
      <c r="K511" s="62" t="s">
        <v>106</v>
      </c>
      <c r="L511" s="126">
        <f t="shared" ref="L511:AV511" si="85" xml:space="preserve"> (($S$46 * $S$44 * $S$42 * (L319 * 1 + L447) +L350) * 1000 / (L195 * 8760)) + L381 + 0</f>
        <v>209.83033606746338</v>
      </c>
      <c r="M511" s="126">
        <f t="shared" si="85"/>
        <v>198.46093004194196</v>
      </c>
      <c r="N511" s="126">
        <f t="shared" si="85"/>
        <v>187.11179771936028</v>
      </c>
      <c r="O511" s="126">
        <f t="shared" si="85"/>
        <v>180.92275991159639</v>
      </c>
      <c r="P511" s="126">
        <f t="shared" si="85"/>
        <v>174.80155856797327</v>
      </c>
      <c r="Q511" s="126">
        <f t="shared" si="85"/>
        <v>168.74709348363643</v>
      </c>
      <c r="R511" s="126">
        <f t="shared" si="85"/>
        <v>162.75828928662153</v>
      </c>
      <c r="S511" s="126">
        <f t="shared" si="85"/>
        <v>152.05447606417769</v>
      </c>
      <c r="T511" s="126">
        <f t="shared" si="85"/>
        <v>142.00737371166653</v>
      </c>
      <c r="U511" s="126">
        <f t="shared" si="85"/>
        <v>132.55839908416823</v>
      </c>
      <c r="V511" s="126">
        <f t="shared" si="85"/>
        <v>130.78153462180913</v>
      </c>
      <c r="W511" s="126">
        <f t="shared" si="85"/>
        <v>129.00742672213462</v>
      </c>
      <c r="X511" s="126">
        <f t="shared" si="85"/>
        <v>127.23606990963449</v>
      </c>
      <c r="Y511" s="126">
        <f t="shared" si="85"/>
        <v>125.46745877568247</v>
      </c>
      <c r="Z511" s="126">
        <f t="shared" si="85"/>
        <v>123.70158798186829</v>
      </c>
      <c r="AA511" s="126">
        <f t="shared" si="85"/>
        <v>121.93845226362812</v>
      </c>
      <c r="AB511" s="126">
        <f t="shared" si="85"/>
        <v>120.17804643420348</v>
      </c>
      <c r="AC511" s="126">
        <f t="shared" si="85"/>
        <v>119.30252735081298</v>
      </c>
      <c r="AD511" s="126">
        <f t="shared" si="85"/>
        <v>118.42792200464199</v>
      </c>
      <c r="AE511" s="126">
        <f t="shared" si="85"/>
        <v>117.55422915448845</v>
      </c>
      <c r="AF511" s="126">
        <f t="shared" si="85"/>
        <v>116.68144756695568</v>
      </c>
      <c r="AG511" s="126">
        <f t="shared" si="85"/>
        <v>115.80957601662875</v>
      </c>
      <c r="AH511" s="126">
        <f t="shared" si="85"/>
        <v>114.93861328625904</v>
      </c>
      <c r="AI511" s="126">
        <f t="shared" si="85"/>
        <v>114.06855816695756</v>
      </c>
      <c r="AJ511" s="126">
        <f t="shared" si="85"/>
        <v>113.19940945839782</v>
      </c>
      <c r="AK511" s="126">
        <f t="shared" si="85"/>
        <v>112.33116596902812</v>
      </c>
      <c r="AL511" s="126">
        <f t="shared" si="85"/>
        <v>111.46382651629429</v>
      </c>
      <c r="AM511" s="126">
        <f t="shared" si="85"/>
        <v>110.53309767623084</v>
      </c>
      <c r="AN511" s="126">
        <f t="shared" si="85"/>
        <v>109.60617231988718</v>
      </c>
      <c r="AO511" s="126">
        <f t="shared" si="85"/>
        <v>108.68302742614794</v>
      </c>
      <c r="AP511" s="126">
        <f t="shared" si="85"/>
        <v>107.76364016614828</v>
      </c>
      <c r="AQ511" s="126">
        <f t="shared" si="85"/>
        <v>106.84798790151324</v>
      </c>
      <c r="AR511" s="126">
        <f t="shared" si="85"/>
        <v>105.93604818262617</v>
      </c>
      <c r="AS511" s="126">
        <f xml:space="preserve"> (($S$46 * $S$44 * $S$42 * (AS319 * 1 + AS447) +AS350) * 1000 / (AS195 * 8760)) + AS381 + 0</f>
        <v>105.02779874692649</v>
      </c>
      <c r="AT511" s="126">
        <f t="shared" si="85"/>
        <v>104.12321751723641</v>
      </c>
      <c r="AU511" s="126">
        <f t="shared" si="85"/>
        <v>103.22228260011762</v>
      </c>
      <c r="AV511" s="615">
        <f t="shared" si="85"/>
        <v>102.32497228425648</v>
      </c>
    </row>
    <row r="512" spans="7:48" ht="14.1" customHeight="1">
      <c r="G512" s="19"/>
      <c r="H512" s="788"/>
      <c r="J512" s="736"/>
      <c r="K512" s="3" t="s">
        <v>107</v>
      </c>
      <c r="L512" s="124">
        <f t="shared" ref="L512:AV512" si="86" xml:space="preserve"> (($S$46 * $S$44 * $S$42 * (L320 * 1 + L448) +L351) * 1000 / (L196 * 8760)) + L382 + 0</f>
        <v>209.83033606746338</v>
      </c>
      <c r="M512" s="124">
        <f t="shared" si="86"/>
        <v>205.94051773557808</v>
      </c>
      <c r="N512" s="124">
        <f t="shared" si="86"/>
        <v>202.05097236718231</v>
      </c>
      <c r="O512" s="124">
        <f t="shared" si="86"/>
        <v>195.60049033575845</v>
      </c>
      <c r="P512" s="124">
        <f t="shared" si="86"/>
        <v>189.22213451129613</v>
      </c>
      <c r="Q512" s="124">
        <f t="shared" si="86"/>
        <v>182.9147084454998</v>
      </c>
      <c r="R512" s="124">
        <f t="shared" si="86"/>
        <v>176.67704280852035</v>
      </c>
      <c r="S512" s="124">
        <f t="shared" si="86"/>
        <v>167.06369615363724</v>
      </c>
      <c r="T512" s="124">
        <f t="shared" si="86"/>
        <v>157.8492855841429</v>
      </c>
      <c r="U512" s="124">
        <f t="shared" si="86"/>
        <v>149.00951058643793</v>
      </c>
      <c r="V512" s="124">
        <f t="shared" si="86"/>
        <v>148.04682418603454</v>
      </c>
      <c r="W512" s="124">
        <f t="shared" si="86"/>
        <v>147.08577449753963</v>
      </c>
      <c r="X512" s="124">
        <f t="shared" si="86"/>
        <v>146.12635733232457</v>
      </c>
      <c r="Y512" s="124">
        <f t="shared" si="86"/>
        <v>145.16856851560607</v>
      </c>
      <c r="Z512" s="124">
        <f t="shared" si="86"/>
        <v>144.21240388637523</v>
      </c>
      <c r="AA512" s="124">
        <f t="shared" si="86"/>
        <v>143.25785929732766</v>
      </c>
      <c r="AB512" s="124">
        <f t="shared" si="86"/>
        <v>142.30493061479288</v>
      </c>
      <c r="AC512" s="124">
        <f t="shared" si="86"/>
        <v>141.81034364870814</v>
      </c>
      <c r="AD512" s="124">
        <f t="shared" si="86"/>
        <v>141.31691114905792</v>
      </c>
      <c r="AE512" s="124">
        <f t="shared" si="86"/>
        <v>140.8246290876412</v>
      </c>
      <c r="AF512" s="124">
        <f t="shared" si="86"/>
        <v>140.33349345506659</v>
      </c>
      <c r="AG512" s="124">
        <f t="shared" si="86"/>
        <v>139.84350026064394</v>
      </c>
      <c r="AH512" s="124">
        <f t="shared" si="86"/>
        <v>139.35464553227618</v>
      </c>
      <c r="AI512" s="124">
        <f t="shared" si="86"/>
        <v>138.86692531635259</v>
      </c>
      <c r="AJ512" s="124">
        <f t="shared" si="86"/>
        <v>138.38033567764228</v>
      </c>
      <c r="AK512" s="124">
        <f t="shared" si="86"/>
        <v>137.89487269918916</v>
      </c>
      <c r="AL512" s="124">
        <f t="shared" si="86"/>
        <v>137.41053248220663</v>
      </c>
      <c r="AM512" s="124">
        <f t="shared" si="86"/>
        <v>136.89162576579562</v>
      </c>
      <c r="AN512" s="124">
        <f t="shared" si="86"/>
        <v>136.37386381993022</v>
      </c>
      <c r="AO512" s="124">
        <f t="shared" si="86"/>
        <v>135.85724287476825</v>
      </c>
      <c r="AP512" s="124">
        <f t="shared" si="86"/>
        <v>135.3417591771647</v>
      </c>
      <c r="AQ512" s="124">
        <f t="shared" si="86"/>
        <v>134.82740899058226</v>
      </c>
      <c r="AR512" s="124">
        <f t="shared" si="86"/>
        <v>134.3141885950017</v>
      </c>
      <c r="AS512" s="124">
        <f t="shared" si="86"/>
        <v>133.80209428683293</v>
      </c>
      <c r="AT512" s="124">
        <f t="shared" si="86"/>
        <v>133.2911223788274</v>
      </c>
      <c r="AU512" s="124">
        <f t="shared" si="86"/>
        <v>132.78126919998996</v>
      </c>
      <c r="AV512" s="613">
        <f t="shared" si="86"/>
        <v>132.27253109549198</v>
      </c>
    </row>
    <row r="513" spans="5:48" ht="14.1" customHeight="1" thickBot="1">
      <c r="G513" s="19"/>
      <c r="H513" s="788"/>
      <c r="J513" s="736"/>
      <c r="K513" s="63" t="s">
        <v>108</v>
      </c>
      <c r="L513" s="125">
        <f t="shared" ref="L513:AV513" si="87" xml:space="preserve"> (($S$46 * $S$44 * $S$42 * (L321 * 1 + L449) +L352) * 1000 / (L197 * 8760)) + L383 + 0</f>
        <v>209.83033606746338</v>
      </c>
      <c r="M513" s="125">
        <f t="shared" si="87"/>
        <v>213.15416854005196</v>
      </c>
      <c r="N513" s="125">
        <f t="shared" si="87"/>
        <v>216.47827918500533</v>
      </c>
      <c r="O513" s="125">
        <f t="shared" si="87"/>
        <v>212.03896997932299</v>
      </c>
      <c r="P513" s="125">
        <f t="shared" si="87"/>
        <v>207.61597605722602</v>
      </c>
      <c r="Q513" s="125">
        <f t="shared" si="87"/>
        <v>203.20920479447051</v>
      </c>
      <c r="R513" s="125">
        <f t="shared" si="87"/>
        <v>198.81856403065044</v>
      </c>
      <c r="S513" s="125">
        <f t="shared" si="87"/>
        <v>189.67349293234483</v>
      </c>
      <c r="T513" s="125">
        <f t="shared" si="87"/>
        <v>181.00091696046459</v>
      </c>
      <c r="U513" s="125">
        <f t="shared" si="87"/>
        <v>172.76515123139799</v>
      </c>
      <c r="V513" s="125">
        <f t="shared" si="87"/>
        <v>172.71496999423837</v>
      </c>
      <c r="W513" s="125">
        <f t="shared" si="87"/>
        <v>172.66481789982342</v>
      </c>
      <c r="X513" s="125">
        <f t="shared" si="87"/>
        <v>172.61469492277365</v>
      </c>
      <c r="Y513" s="125">
        <f t="shared" si="87"/>
        <v>172.56460103773895</v>
      </c>
      <c r="Z513" s="125">
        <f t="shared" si="87"/>
        <v>172.51453621939851</v>
      </c>
      <c r="AA513" s="125">
        <f t="shared" si="87"/>
        <v>172.46450044246106</v>
      </c>
      <c r="AB513" s="125">
        <f t="shared" si="87"/>
        <v>172.41449368166457</v>
      </c>
      <c r="AC513" s="125">
        <f t="shared" si="87"/>
        <v>172.41449368166457</v>
      </c>
      <c r="AD513" s="125">
        <f t="shared" si="87"/>
        <v>172.41449368166457</v>
      </c>
      <c r="AE513" s="125">
        <f t="shared" si="87"/>
        <v>172.41449368166457</v>
      </c>
      <c r="AF513" s="125">
        <f t="shared" si="87"/>
        <v>172.41449368166457</v>
      </c>
      <c r="AG513" s="125">
        <f t="shared" si="87"/>
        <v>172.41449368166457</v>
      </c>
      <c r="AH513" s="125">
        <f t="shared" si="87"/>
        <v>172.41449368166457</v>
      </c>
      <c r="AI513" s="125">
        <f t="shared" si="87"/>
        <v>172.41449368166457</v>
      </c>
      <c r="AJ513" s="125">
        <f t="shared" si="87"/>
        <v>172.41449368166457</v>
      </c>
      <c r="AK513" s="125">
        <f t="shared" si="87"/>
        <v>172.41449368166457</v>
      </c>
      <c r="AL513" s="125">
        <f t="shared" si="87"/>
        <v>172.41449368166457</v>
      </c>
      <c r="AM513" s="125">
        <f t="shared" si="87"/>
        <v>172.41449368166457</v>
      </c>
      <c r="AN513" s="125">
        <f t="shared" si="87"/>
        <v>172.41449368166457</v>
      </c>
      <c r="AO513" s="125">
        <f t="shared" si="87"/>
        <v>172.41449368166457</v>
      </c>
      <c r="AP513" s="125">
        <f t="shared" si="87"/>
        <v>172.41449368166457</v>
      </c>
      <c r="AQ513" s="125">
        <f t="shared" si="87"/>
        <v>172.41449368166457</v>
      </c>
      <c r="AR513" s="125">
        <f t="shared" si="87"/>
        <v>172.41449368166457</v>
      </c>
      <c r="AS513" s="125">
        <f t="shared" si="87"/>
        <v>172.41449368166457</v>
      </c>
      <c r="AT513" s="125">
        <f t="shared" si="87"/>
        <v>172.41449368166457</v>
      </c>
      <c r="AU513" s="125">
        <f t="shared" si="87"/>
        <v>172.41449368166457</v>
      </c>
      <c r="AV513" s="614">
        <f t="shared" si="87"/>
        <v>172.41449368166457</v>
      </c>
    </row>
    <row r="514" spans="5:48" ht="14.1" customHeight="1" thickTop="1">
      <c r="G514" s="19"/>
      <c r="H514" s="788"/>
      <c r="J514" s="736"/>
      <c r="K514" s="62" t="s">
        <v>109</v>
      </c>
      <c r="L514" s="126">
        <f t="shared" ref="L514:AV514" si="88" xml:space="preserve"> (($S$46 * $S$44 * $S$42 * (L322 * 1 + L450) +L353) * 1000 / (L198 * 8760)) + L384 + 0</f>
        <v>209.80672778470813</v>
      </c>
      <c r="M514" s="126">
        <f t="shared" si="88"/>
        <v>198.38124804595978</v>
      </c>
      <c r="N514" s="126">
        <f t="shared" si="88"/>
        <v>186.9760000422842</v>
      </c>
      <c r="O514" s="126">
        <f t="shared" si="88"/>
        <v>180.76187037471951</v>
      </c>
      <c r="P514" s="126">
        <f t="shared" si="88"/>
        <v>174.61584276132589</v>
      </c>
      <c r="Q514" s="126">
        <f t="shared" si="88"/>
        <v>168.53681179922245</v>
      </c>
      <c r="R514" s="126">
        <f t="shared" si="88"/>
        <v>162.52369691905056</v>
      </c>
      <c r="S514" s="126">
        <f t="shared" si="88"/>
        <v>151.79861164767803</v>
      </c>
      <c r="T514" s="126">
        <f t="shared" si="88"/>
        <v>141.73146127942468</v>
      </c>
      <c r="U514" s="126">
        <f t="shared" si="88"/>
        <v>132.26354351172355</v>
      </c>
      <c r="V514" s="126">
        <f t="shared" si="88"/>
        <v>130.47844373492904</v>
      </c>
      <c r="W514" s="126">
        <f t="shared" si="88"/>
        <v>128.69610985938456</v>
      </c>
      <c r="X514" s="126">
        <f t="shared" si="88"/>
        <v>126.91653624829652</v>
      </c>
      <c r="Y514" s="126">
        <f t="shared" si="88"/>
        <v>125.13971732434429</v>
      </c>
      <c r="Z514" s="126">
        <f t="shared" si="88"/>
        <v>123.36564757247335</v>
      </c>
      <c r="AA514" s="126">
        <f t="shared" si="88"/>
        <v>121.59432154294021</v>
      </c>
      <c r="AB514" s="126">
        <f t="shared" si="88"/>
        <v>119.82573385463304</v>
      </c>
      <c r="AC514" s="126">
        <f t="shared" si="88"/>
        <v>118.94622581750599</v>
      </c>
      <c r="AD514" s="126">
        <f t="shared" si="88"/>
        <v>118.06763388060752</v>
      </c>
      <c r="AE514" s="126">
        <f t="shared" si="88"/>
        <v>117.18995675984623</v>
      </c>
      <c r="AF514" s="126">
        <f t="shared" si="88"/>
        <v>116.31319317785336</v>
      </c>
      <c r="AG514" s="126">
        <f t="shared" si="88"/>
        <v>115.4373418641175</v>
      </c>
      <c r="AH514" s="126">
        <f t="shared" si="88"/>
        <v>114.5624015551261</v>
      </c>
      <c r="AI514" s="126">
        <f t="shared" si="88"/>
        <v>113.68837099451368</v>
      </c>
      <c r="AJ514" s="126">
        <f t="shared" si="88"/>
        <v>112.81524893321743</v>
      </c>
      <c r="AK514" s="126">
        <f t="shared" si="88"/>
        <v>111.94303412964021</v>
      </c>
      <c r="AL514" s="126">
        <f t="shared" si="88"/>
        <v>111.07172534982131</v>
      </c>
      <c r="AM514" s="126">
        <f t="shared" si="88"/>
        <v>110.13810873055643</v>
      </c>
      <c r="AN514" s="126">
        <f t="shared" si="88"/>
        <v>109.20830479595659</v>
      </c>
      <c r="AO514" s="126">
        <f t="shared" si="88"/>
        <v>108.2822904149488</v>
      </c>
      <c r="AP514" s="126">
        <f t="shared" si="88"/>
        <v>107.36004264809237</v>
      </c>
      <c r="AQ514" s="126">
        <f t="shared" si="88"/>
        <v>106.4415387457705</v>
      </c>
      <c r="AR514" s="126">
        <f t="shared" si="88"/>
        <v>105.52675614641007</v>
      </c>
      <c r="AS514" s="126">
        <f t="shared" si="88"/>
        <v>104.61567247472847</v>
      </c>
      <c r="AT514" s="126">
        <f t="shared" si="88"/>
        <v>103.70826554000813</v>
      </c>
      <c r="AU514" s="126">
        <f t="shared" si="88"/>
        <v>102.80451333439822</v>
      </c>
      <c r="AV514" s="615">
        <f t="shared" si="88"/>
        <v>101.90439403124334</v>
      </c>
    </row>
    <row r="515" spans="5:48" ht="14.1" customHeight="1">
      <c r="G515" s="19"/>
      <c r="H515" s="788"/>
      <c r="J515" s="736"/>
      <c r="K515" s="3" t="s">
        <v>110</v>
      </c>
      <c r="L515" s="124">
        <f t="shared" ref="L515:AV515" si="89" xml:space="preserve"> (($S$46 * $S$44 * $S$42 * (L323 * 1 + L451) +L354) * 1000 / (L199 * 8760)) + L385 + 0</f>
        <v>209.80672778470813</v>
      </c>
      <c r="M515" s="124">
        <f t="shared" si="89"/>
        <v>205.89710409907033</v>
      </c>
      <c r="N515" s="124">
        <f t="shared" si="89"/>
        <v>201.987652102791</v>
      </c>
      <c r="O515" s="124">
        <f t="shared" si="89"/>
        <v>195.51147807555537</v>
      </c>
      <c r="P515" s="124">
        <f t="shared" si="89"/>
        <v>189.1077420067794</v>
      </c>
      <c r="Q515" s="124">
        <f t="shared" si="89"/>
        <v>182.77524449738061</v>
      </c>
      <c r="R515" s="124">
        <f t="shared" si="89"/>
        <v>176.51281361213756</v>
      </c>
      <c r="S515" s="124">
        <f t="shared" si="89"/>
        <v>166.87329871112451</v>
      </c>
      <c r="T515" s="124">
        <f t="shared" si="89"/>
        <v>157.63377462080189</v>
      </c>
      <c r="U515" s="124">
        <f t="shared" si="89"/>
        <v>148.76987291641169</v>
      </c>
      <c r="V515" s="124">
        <f t="shared" si="89"/>
        <v>147.80339192242877</v>
      </c>
      <c r="W515" s="124">
        <f t="shared" si="89"/>
        <v>146.8385560237767</v>
      </c>
      <c r="X515" s="124">
        <f t="shared" si="89"/>
        <v>145.87536104497988</v>
      </c>
      <c r="Y515" s="124">
        <f t="shared" si="89"/>
        <v>144.91380282519208</v>
      </c>
      <c r="Z515" s="124">
        <f t="shared" si="89"/>
        <v>143.95387721814799</v>
      </c>
      <c r="AA515" s="124">
        <f t="shared" si="89"/>
        <v>142.99558009211518</v>
      </c>
      <c r="AB515" s="124">
        <f t="shared" si="89"/>
        <v>142.03890732984738</v>
      </c>
      <c r="AC515" s="124">
        <f t="shared" si="89"/>
        <v>141.54295385207104</v>
      </c>
      <c r="AD515" s="124">
        <f t="shared" si="89"/>
        <v>141.04815782411512</v>
      </c>
      <c r="AE515" s="124">
        <f t="shared" si="89"/>
        <v>140.55451520584049</v>
      </c>
      <c r="AF515" s="124">
        <f t="shared" si="89"/>
        <v>140.06202197595812</v>
      </c>
      <c r="AG515" s="124">
        <f t="shared" si="89"/>
        <v>139.57067413192021</v>
      </c>
      <c r="AH515" s="124">
        <f t="shared" si="89"/>
        <v>139.08046768981188</v>
      </c>
      <c r="AI515" s="124">
        <f t="shared" si="89"/>
        <v>138.59139868424396</v>
      </c>
      <c r="AJ515" s="124">
        <f t="shared" si="89"/>
        <v>138.10346316824598</v>
      </c>
      <c r="AK515" s="124">
        <f t="shared" si="89"/>
        <v>137.61665721316052</v>
      </c>
      <c r="AL515" s="124">
        <f t="shared" si="89"/>
        <v>137.13097690853826</v>
      </c>
      <c r="AM515" s="124">
        <f t="shared" si="89"/>
        <v>136.61049658326311</v>
      </c>
      <c r="AN515" s="124">
        <f t="shared" si="89"/>
        <v>136.09116419600315</v>
      </c>
      <c r="AO515" s="124">
        <f t="shared" si="89"/>
        <v>135.57297596386769</v>
      </c>
      <c r="AP515" s="124">
        <f t="shared" si="89"/>
        <v>135.05592812069105</v>
      </c>
      <c r="AQ515" s="124">
        <f t="shared" si="89"/>
        <v>134.54001691694205</v>
      </c>
      <c r="AR515" s="124">
        <f t="shared" si="89"/>
        <v>134.02523861963377</v>
      </c>
      <c r="AS515" s="124">
        <f t="shared" si="89"/>
        <v>133.51158951223474</v>
      </c>
      <c r="AT515" s="124">
        <f t="shared" si="89"/>
        <v>132.99906589457962</v>
      </c>
      <c r="AU515" s="124">
        <f t="shared" si="89"/>
        <v>132.48766408278141</v>
      </c>
      <c r="AV515" s="613">
        <f t="shared" si="89"/>
        <v>131.97738040914385</v>
      </c>
    </row>
    <row r="516" spans="5:48" ht="14.1" customHeight="1" thickBot="1">
      <c r="G516" s="19"/>
      <c r="H516" s="788"/>
      <c r="J516" s="736"/>
      <c r="K516" s="63" t="s">
        <v>111</v>
      </c>
      <c r="L516" s="125">
        <f t="shared" ref="L516:AV516" si="90" xml:space="preserve"> (($S$46 * $S$44 * $S$42 * (L324 * 1 + L452) +L355) * 1000 / (L200 * 8760)) + L386 + 0</f>
        <v>209.80672778470813</v>
      </c>
      <c r="M516" s="125">
        <f t="shared" si="90"/>
        <v>213.14761696928073</v>
      </c>
      <c r="N516" s="125">
        <f t="shared" si="90"/>
        <v>216.48869016004954</v>
      </c>
      <c r="O516" s="125">
        <f t="shared" si="90"/>
        <v>212.02975811770369</v>
      </c>
      <c r="P516" s="125">
        <f t="shared" si="90"/>
        <v>207.58723358956763</v>
      </c>
      <c r="Q516" s="125">
        <f t="shared" si="90"/>
        <v>203.1610246506537</v>
      </c>
      <c r="R516" s="125">
        <f t="shared" si="90"/>
        <v>198.75103993436858</v>
      </c>
      <c r="S516" s="125">
        <f t="shared" si="90"/>
        <v>189.58780973370224</v>
      </c>
      <c r="T516" s="125">
        <f t="shared" si="90"/>
        <v>180.89798438382977</v>
      </c>
      <c r="U516" s="125">
        <f t="shared" si="90"/>
        <v>172.6458084142067</v>
      </c>
      <c r="V516" s="125">
        <f t="shared" si="90"/>
        <v>172.59566184127286</v>
      </c>
      <c r="W516" s="125">
        <f t="shared" si="90"/>
        <v>172.5455443909525</v>
      </c>
      <c r="X516" s="125">
        <f t="shared" si="90"/>
        <v>172.49545603788354</v>
      </c>
      <c r="Y516" s="125">
        <f t="shared" si="90"/>
        <v>172.44539675673349</v>
      </c>
      <c r="Z516" s="125">
        <f t="shared" si="90"/>
        <v>172.39536652219897</v>
      </c>
      <c r="AA516" s="125">
        <f t="shared" si="90"/>
        <v>172.34536530900621</v>
      </c>
      <c r="AB516" s="125">
        <f t="shared" si="90"/>
        <v>172.29539309191065</v>
      </c>
      <c r="AC516" s="125">
        <f t="shared" si="90"/>
        <v>172.29539309191065</v>
      </c>
      <c r="AD516" s="125">
        <f t="shared" si="90"/>
        <v>172.29539309191065</v>
      </c>
      <c r="AE516" s="125">
        <f t="shared" si="90"/>
        <v>172.29539309191065</v>
      </c>
      <c r="AF516" s="125">
        <f t="shared" si="90"/>
        <v>172.29539309191065</v>
      </c>
      <c r="AG516" s="125">
        <f t="shared" si="90"/>
        <v>172.29539309191065</v>
      </c>
      <c r="AH516" s="125">
        <f t="shared" si="90"/>
        <v>172.29539309191065</v>
      </c>
      <c r="AI516" s="125">
        <f t="shared" si="90"/>
        <v>172.29539309191065</v>
      </c>
      <c r="AJ516" s="125">
        <f t="shared" si="90"/>
        <v>172.29539309191065</v>
      </c>
      <c r="AK516" s="125">
        <f t="shared" si="90"/>
        <v>172.29539309191065</v>
      </c>
      <c r="AL516" s="125">
        <f t="shared" si="90"/>
        <v>172.29539309191065</v>
      </c>
      <c r="AM516" s="125">
        <f t="shared" si="90"/>
        <v>172.29539309191065</v>
      </c>
      <c r="AN516" s="125">
        <f t="shared" si="90"/>
        <v>172.29539309191065</v>
      </c>
      <c r="AO516" s="125">
        <f t="shared" si="90"/>
        <v>172.29539309191065</v>
      </c>
      <c r="AP516" s="125">
        <f t="shared" si="90"/>
        <v>172.29539309191065</v>
      </c>
      <c r="AQ516" s="125">
        <f t="shared" si="90"/>
        <v>172.29539309191065</v>
      </c>
      <c r="AR516" s="125">
        <f t="shared" si="90"/>
        <v>172.29539309191065</v>
      </c>
      <c r="AS516" s="125">
        <f t="shared" si="90"/>
        <v>172.29539309191065</v>
      </c>
      <c r="AT516" s="125">
        <f t="shared" si="90"/>
        <v>172.29539309191065</v>
      </c>
      <c r="AU516" s="125">
        <f t="shared" si="90"/>
        <v>172.29539309191065</v>
      </c>
      <c r="AV516" s="614">
        <f t="shared" si="90"/>
        <v>172.29539309191065</v>
      </c>
    </row>
    <row r="517" spans="5:48" ht="14.1" customHeight="1" thickTop="1">
      <c r="G517" s="19"/>
      <c r="H517" s="788"/>
      <c r="J517" s="736"/>
      <c r="K517" s="62" t="s">
        <v>112</v>
      </c>
      <c r="L517" s="126">
        <f t="shared" ref="L517:AV517" si="91" xml:space="preserve"> (($S$46 * $S$44 * $S$42 * (L325 * 1 + L453) +L356) * 1000 / (L201 * 8760)) + L387 + 0</f>
        <v>220.80545985197537</v>
      </c>
      <c r="M517" s="126">
        <f t="shared" si="91"/>
        <v>208.78102033861452</v>
      </c>
      <c r="N517" s="126">
        <f t="shared" si="91"/>
        <v>196.77787317184868</v>
      </c>
      <c r="O517" s="126">
        <f t="shared" si="91"/>
        <v>190.23797917839002</v>
      </c>
      <c r="P517" s="126">
        <f t="shared" si="91"/>
        <v>183.7697573641168</v>
      </c>
      <c r="Q517" s="126">
        <f t="shared" si="91"/>
        <v>177.37204437743398</v>
      </c>
      <c r="R517" s="126">
        <f t="shared" si="91"/>
        <v>171.0437030021204</v>
      </c>
      <c r="S517" s="126">
        <f t="shared" si="91"/>
        <v>159.75637484872036</v>
      </c>
      <c r="T517" s="126">
        <f t="shared" si="91"/>
        <v>149.16147262641326</v>
      </c>
      <c r="U517" s="126">
        <f t="shared" si="91"/>
        <v>139.19721667231835</v>
      </c>
      <c r="V517" s="126">
        <f t="shared" si="91"/>
        <v>137.31853632084147</v>
      </c>
      <c r="W517" s="126">
        <f t="shared" si="91"/>
        <v>135.44276686790391</v>
      </c>
      <c r="X517" s="126">
        <f t="shared" si="91"/>
        <v>133.56990238121332</v>
      </c>
      <c r="Y517" s="126">
        <f t="shared" si="91"/>
        <v>131.69993699106831</v>
      </c>
      <c r="Z517" s="126">
        <f t="shared" si="91"/>
        <v>129.83286489329791</v>
      </c>
      <c r="AA517" s="126">
        <f t="shared" si="91"/>
        <v>127.96868035246571</v>
      </c>
      <c r="AB517" s="126">
        <f t="shared" si="91"/>
        <v>126.10737770536504</v>
      </c>
      <c r="AC517" s="126">
        <f t="shared" si="91"/>
        <v>125.18176307597801</v>
      </c>
      <c r="AD517" s="126">
        <f t="shared" si="91"/>
        <v>124.25711257169013</v>
      </c>
      <c r="AE517" s="126">
        <f t="shared" si="91"/>
        <v>123.33342484109409</v>
      </c>
      <c r="AF517" s="126">
        <f t="shared" si="91"/>
        <v>122.41069853985714</v>
      </c>
      <c r="AG517" s="126">
        <f t="shared" si="91"/>
        <v>121.48893233086385</v>
      </c>
      <c r="AH517" s="126">
        <f t="shared" si="91"/>
        <v>120.5681248843642</v>
      </c>
      <c r="AI517" s="126">
        <f t="shared" si="91"/>
        <v>119.64827487813014</v>
      </c>
      <c r="AJ517" s="126">
        <f t="shared" si="91"/>
        <v>118.72938099761907</v>
      </c>
      <c r="AK517" s="126">
        <f t="shared" si="91"/>
        <v>117.81144193614534</v>
      </c>
      <c r="AL517" s="126">
        <f t="shared" si="91"/>
        <v>116.89445639506012</v>
      </c>
      <c r="AM517" s="126">
        <f t="shared" si="91"/>
        <v>115.9118966405714</v>
      </c>
      <c r="AN517" s="126">
        <f t="shared" si="91"/>
        <v>114.93334944373332</v>
      </c>
      <c r="AO517" s="126">
        <f t="shared" si="91"/>
        <v>113.95879046086893</v>
      </c>
      <c r="AP517" s="126">
        <f t="shared" si="91"/>
        <v>112.98819554997955</v>
      </c>
      <c r="AQ517" s="126">
        <f t="shared" si="91"/>
        <v>112.02154076884152</v>
      </c>
      <c r="AR517" s="126">
        <f t="shared" si="91"/>
        <v>111.05880237313269</v>
      </c>
      <c r="AS517" s="126">
        <f t="shared" si="91"/>
        <v>110.0999568145874</v>
      </c>
      <c r="AT517" s="126">
        <f t="shared" si="91"/>
        <v>109.14498073918054</v>
      </c>
      <c r="AU517" s="126">
        <f t="shared" si="91"/>
        <v>108.19385098534011</v>
      </c>
      <c r="AV517" s="615">
        <f t="shared" si="91"/>
        <v>107.24654458218842</v>
      </c>
    </row>
    <row r="518" spans="5:48" ht="14.1" customHeight="1">
      <c r="G518" s="19"/>
      <c r="H518" s="788"/>
      <c r="J518" s="736"/>
      <c r="K518" s="3" t="s">
        <v>113</v>
      </c>
      <c r="L518" s="124">
        <f xml:space="preserve"> (($S$46 * $S$44 * $S$42 * (L326 * 1 + L454) +L357) * 1000 / (L202 * 8760)) + L388 + 0</f>
        <v>220.80545985197537</v>
      </c>
      <c r="M518" s="124">
        <f t="shared" ref="M518:AV518" si="92" xml:space="preserve"> (($S$46 * $S$44 * $S$42 * (M326 * 1 + M454) +M357) * 1000 / (M202 * 8760)) + M388 + 0</f>
        <v>216.69088133073336</v>
      </c>
      <c r="N518" s="124">
        <f t="shared" si="92"/>
        <v>212.57648349934684</v>
      </c>
      <c r="O518" s="124">
        <f t="shared" si="92"/>
        <v>205.76080795231411</v>
      </c>
      <c r="P518" s="124">
        <f t="shared" si="92"/>
        <v>199.02136779056812</v>
      </c>
      <c r="Q518" s="124">
        <f t="shared" si="92"/>
        <v>192.35690073873408</v>
      </c>
      <c r="R518" s="124">
        <f t="shared" si="92"/>
        <v>185.76617342504065</v>
      </c>
      <c r="S518" s="124">
        <f t="shared" si="92"/>
        <v>175.62132467332532</v>
      </c>
      <c r="T518" s="124">
        <f t="shared" si="92"/>
        <v>165.89743551534474</v>
      </c>
      <c r="U518" s="124">
        <f t="shared" si="92"/>
        <v>156.56886005646351</v>
      </c>
      <c r="V518" s="124">
        <f t="shared" si="92"/>
        <v>155.55171307281876</v>
      </c>
      <c r="W518" s="124">
        <f t="shared" si="92"/>
        <v>154.53629742560375</v>
      </c>
      <c r="X518" s="124">
        <f t="shared" si="92"/>
        <v>153.52260872045133</v>
      </c>
      <c r="Y518" s="124">
        <f t="shared" si="92"/>
        <v>152.51064257839053</v>
      </c>
      <c r="Z518" s="124">
        <f t="shared" si="92"/>
        <v>151.50039463579569</v>
      </c>
      <c r="AA518" s="124">
        <f t="shared" si="92"/>
        <v>150.49186054433588</v>
      </c>
      <c r="AB518" s="124">
        <f t="shared" si="92"/>
        <v>149.48503597092582</v>
      </c>
      <c r="AC518" s="124">
        <f t="shared" si="92"/>
        <v>148.96308304366804</v>
      </c>
      <c r="AD518" s="124">
        <f t="shared" si="92"/>
        <v>148.44234824341012</v>
      </c>
      <c r="AE518" s="124">
        <f t="shared" si="92"/>
        <v>147.92282731821604</v>
      </c>
      <c r="AF518" s="124">
        <f t="shared" si="92"/>
        <v>147.40451603598797</v>
      </c>
      <c r="AG518" s="124">
        <f t="shared" si="92"/>
        <v>146.88741018435201</v>
      </c>
      <c r="AH518" s="124">
        <f t="shared" si="92"/>
        <v>146.3715055705438</v>
      </c>
      <c r="AI518" s="124">
        <f t="shared" si="92"/>
        <v>145.85679802129596</v>
      </c>
      <c r="AJ518" s="124">
        <f t="shared" si="92"/>
        <v>145.34328338272536</v>
      </c>
      <c r="AK518" s="124">
        <f t="shared" si="92"/>
        <v>144.83095752022197</v>
      </c>
      <c r="AL518" s="124">
        <f t="shared" si="92"/>
        <v>144.31981631833824</v>
      </c>
      <c r="AM518" s="124">
        <f t="shared" si="92"/>
        <v>143.77205076868336</v>
      </c>
      <c r="AN518" s="124">
        <f t="shared" si="92"/>
        <v>143.2254933355841</v>
      </c>
      <c r="AO518" s="124">
        <f t="shared" si="92"/>
        <v>142.68014003783875</v>
      </c>
      <c r="AP518" s="124">
        <f t="shared" si="92"/>
        <v>142.13598691184725</v>
      </c>
      <c r="AQ518" s="124">
        <f t="shared" si="92"/>
        <v>141.59303001151619</v>
      </c>
      <c r="AR518" s="124">
        <f t="shared" si="92"/>
        <v>141.05126540816369</v>
      </c>
      <c r="AS518" s="124">
        <f t="shared" si="92"/>
        <v>140.51068919042586</v>
      </c>
      <c r="AT518" s="124">
        <f t="shared" si="92"/>
        <v>139.97129746416309</v>
      </c>
      <c r="AU518" s="124">
        <f t="shared" si="92"/>
        <v>139.43308635236735</v>
      </c>
      <c r="AV518" s="613">
        <f t="shared" si="92"/>
        <v>138.89605199507008</v>
      </c>
    </row>
    <row r="519" spans="5:48" ht="14.1" customHeight="1" thickBot="1">
      <c r="G519" s="19"/>
      <c r="H519" s="788"/>
      <c r="J519" s="736"/>
      <c r="K519" s="63" t="s">
        <v>114</v>
      </c>
      <c r="L519" s="125">
        <f t="shared" ref="L519:AV519" si="93" xml:space="preserve"> (($S$46 * $S$44 * $S$42 * (L327 * 1 + L455) +L358) * 1000 / (L203 * 8760)) + L389 + 0</f>
        <v>220.80545985197537</v>
      </c>
      <c r="M519" s="125">
        <f t="shared" si="93"/>
        <v>224.32148901130441</v>
      </c>
      <c r="N519" s="125">
        <f t="shared" si="93"/>
        <v>227.83771182301444</v>
      </c>
      <c r="O519" s="125">
        <f t="shared" si="93"/>
        <v>223.14502846412242</v>
      </c>
      <c r="P519" s="125">
        <f t="shared" si="93"/>
        <v>218.46961275321465</v>
      </c>
      <c r="Q519" s="125">
        <f t="shared" si="93"/>
        <v>213.81136794630498</v>
      </c>
      <c r="R519" s="125">
        <f t="shared" si="93"/>
        <v>209.17019788707438</v>
      </c>
      <c r="S519" s="125">
        <f t="shared" si="93"/>
        <v>199.52660218568278</v>
      </c>
      <c r="T519" s="125">
        <f t="shared" si="93"/>
        <v>190.38122871424244</v>
      </c>
      <c r="U519" s="125">
        <f t="shared" si="93"/>
        <v>181.69644758738644</v>
      </c>
      <c r="V519" s="125">
        <f t="shared" si="93"/>
        <v>181.6436721725388</v>
      </c>
      <c r="W519" s="125">
        <f t="shared" si="93"/>
        <v>181.59092740700416</v>
      </c>
      <c r="X519" s="125">
        <f t="shared" si="93"/>
        <v>181.53821326409084</v>
      </c>
      <c r="Y519" s="125">
        <f t="shared" si="93"/>
        <v>181.48552971713835</v>
      </c>
      <c r="Z519" s="125">
        <f t="shared" si="93"/>
        <v>181.43287673951684</v>
      </c>
      <c r="AA519" s="125">
        <f t="shared" si="93"/>
        <v>181.38025430462761</v>
      </c>
      <c r="AB519" s="125">
        <f t="shared" si="93"/>
        <v>181.32766238590256</v>
      </c>
      <c r="AC519" s="125">
        <f t="shared" si="93"/>
        <v>181.32766238590256</v>
      </c>
      <c r="AD519" s="125">
        <f t="shared" si="93"/>
        <v>181.32766238590256</v>
      </c>
      <c r="AE519" s="125">
        <f t="shared" si="93"/>
        <v>181.32766238590256</v>
      </c>
      <c r="AF519" s="125">
        <f t="shared" si="93"/>
        <v>181.32766238590256</v>
      </c>
      <c r="AG519" s="125">
        <f t="shared" si="93"/>
        <v>181.32766238590256</v>
      </c>
      <c r="AH519" s="125">
        <f t="shared" si="93"/>
        <v>181.32766238590256</v>
      </c>
      <c r="AI519" s="125">
        <f t="shared" si="93"/>
        <v>181.32766238590256</v>
      </c>
      <c r="AJ519" s="125">
        <f t="shared" si="93"/>
        <v>181.32766238590256</v>
      </c>
      <c r="AK519" s="125">
        <f t="shared" si="93"/>
        <v>181.32766238590256</v>
      </c>
      <c r="AL519" s="125">
        <f t="shared" si="93"/>
        <v>181.32766238590256</v>
      </c>
      <c r="AM519" s="125">
        <f t="shared" si="93"/>
        <v>181.32766238590256</v>
      </c>
      <c r="AN519" s="125">
        <f t="shared" si="93"/>
        <v>181.32766238590256</v>
      </c>
      <c r="AO519" s="125">
        <f t="shared" si="93"/>
        <v>181.32766238590256</v>
      </c>
      <c r="AP519" s="125">
        <f t="shared" si="93"/>
        <v>181.32766238590256</v>
      </c>
      <c r="AQ519" s="125">
        <f t="shared" si="93"/>
        <v>181.32766238590256</v>
      </c>
      <c r="AR519" s="125">
        <f t="shared" si="93"/>
        <v>181.32766238590256</v>
      </c>
      <c r="AS519" s="125">
        <f t="shared" si="93"/>
        <v>181.32766238590256</v>
      </c>
      <c r="AT519" s="125">
        <f t="shared" si="93"/>
        <v>181.32766238590256</v>
      </c>
      <c r="AU519" s="125">
        <f t="shared" si="93"/>
        <v>181.32766238590256</v>
      </c>
      <c r="AV519" s="614">
        <f t="shared" si="93"/>
        <v>181.32766238590256</v>
      </c>
    </row>
    <row r="520" spans="5:48" ht="14.1" customHeight="1" thickTop="1">
      <c r="G520" s="19"/>
      <c r="H520" s="788"/>
      <c r="J520" s="736"/>
      <c r="K520" s="62" t="s">
        <v>115</v>
      </c>
      <c r="L520" s="126">
        <f t="shared" ref="L520:AV520" si="94" xml:space="preserve"> (($S$46 * $S$44 * $S$42 * (L328 * 1 + L456) +L359) * 1000 / (L204 * 8760)) + L390 + 0</f>
        <v>237.95757091385073</v>
      </c>
      <c r="M520" s="126">
        <f t="shared" si="94"/>
        <v>224.99907604638454</v>
      </c>
      <c r="N520" s="126">
        <f t="shared" si="94"/>
        <v>212.06352750949679</v>
      </c>
      <c r="O520" s="126">
        <f t="shared" si="94"/>
        <v>205.01561624063251</v>
      </c>
      <c r="P520" s="126">
        <f t="shared" si="94"/>
        <v>198.04494462731165</v>
      </c>
      <c r="Q520" s="126">
        <f t="shared" si="94"/>
        <v>191.1502589490878</v>
      </c>
      <c r="R520" s="126">
        <f t="shared" si="94"/>
        <v>184.33033365107786</v>
      </c>
      <c r="S520" s="126">
        <f t="shared" si="94"/>
        <v>172.16620876353591</v>
      </c>
      <c r="T520" s="126">
        <f t="shared" si="94"/>
        <v>160.7482972744809</v>
      </c>
      <c r="U520" s="126">
        <f t="shared" si="94"/>
        <v>150.01002049278446</v>
      </c>
      <c r="V520" s="126">
        <f t="shared" si="94"/>
        <v>147.98540473708394</v>
      </c>
      <c r="W520" s="126">
        <f t="shared" si="94"/>
        <v>145.963925997769</v>
      </c>
      <c r="X520" s="126">
        <f t="shared" si="94"/>
        <v>143.94557788172844</v>
      </c>
      <c r="Y520" s="126">
        <f t="shared" si="94"/>
        <v>141.93035406330398</v>
      </c>
      <c r="Z520" s="126">
        <f t="shared" si="94"/>
        <v>139.91824828745808</v>
      </c>
      <c r="AA520" s="126">
        <f t="shared" si="94"/>
        <v>137.90925437322713</v>
      </c>
      <c r="AB520" s="126">
        <f t="shared" si="94"/>
        <v>135.90336621748807</v>
      </c>
      <c r="AC520" s="126">
        <f t="shared" si="94"/>
        <v>134.90585008288289</v>
      </c>
      <c r="AD520" s="126">
        <f t="shared" si="94"/>
        <v>133.90937296636551</v>
      </c>
      <c r="AE520" s="126">
        <f t="shared" si="94"/>
        <v>132.9139334115514</v>
      </c>
      <c r="AF520" s="126">
        <f t="shared" si="94"/>
        <v>131.91952996968067</v>
      </c>
      <c r="AG520" s="126">
        <f t="shared" si="94"/>
        <v>130.92616119977089</v>
      </c>
      <c r="AH520" s="126">
        <f t="shared" si="94"/>
        <v>129.93382566877756</v>
      </c>
      <c r="AI520" s="126">
        <f t="shared" si="94"/>
        <v>128.94252195176222</v>
      </c>
      <c r="AJ520" s="126">
        <f t="shared" si="94"/>
        <v>127.95224863206893</v>
      </c>
      <c r="AK520" s="126">
        <f t="shared" si="94"/>
        <v>126.9630043015091</v>
      </c>
      <c r="AL520" s="126">
        <f t="shared" si="94"/>
        <v>125.97478756055511</v>
      </c>
      <c r="AM520" s="126">
        <f t="shared" si="94"/>
        <v>124.91590281824583</v>
      </c>
      <c r="AN520" s="126">
        <f t="shared" si="94"/>
        <v>123.8613423280286</v>
      </c>
      <c r="AO520" s="126">
        <f t="shared" si="94"/>
        <v>122.81107985521591</v>
      </c>
      <c r="AP520" s="126">
        <f t="shared" si="94"/>
        <v>121.76508938246485</v>
      </c>
      <c r="AQ520" s="126">
        <f t="shared" si="94"/>
        <v>120.72334510772605</v>
      </c>
      <c r="AR520" s="126">
        <f t="shared" si="94"/>
        <v>119.68582144222451</v>
      </c>
      <c r="AS520" s="126">
        <f t="shared" si="94"/>
        <v>118.65249300847147</v>
      </c>
      <c r="AT520" s="126">
        <f t="shared" si="94"/>
        <v>117.6233346383071</v>
      </c>
      <c r="AU520" s="126">
        <f t="shared" si="94"/>
        <v>116.59832137097446</v>
      </c>
      <c r="AV520" s="615">
        <f t="shared" si="94"/>
        <v>115.57742845122408</v>
      </c>
    </row>
    <row r="521" spans="5:48" ht="14.1" customHeight="1">
      <c r="G521" s="19"/>
      <c r="H521" s="788"/>
      <c r="J521" s="736"/>
      <c r="K521" s="3" t="s">
        <v>116</v>
      </c>
      <c r="L521" s="124">
        <f t="shared" ref="L521:AV521" si="95" xml:space="preserve"> (($S$46 * $S$44 * $S$42 * (L329 * 1 + L457) +L360) * 1000 / (L205 * 8760)) + L391 + 0</f>
        <v>237.95757091385073</v>
      </c>
      <c r="M521" s="124">
        <f t="shared" si="95"/>
        <v>233.5233729963449</v>
      </c>
      <c r="N521" s="124">
        <f t="shared" si="95"/>
        <v>229.08936980463812</v>
      </c>
      <c r="O521" s="124">
        <f t="shared" si="95"/>
        <v>221.74425434238424</v>
      </c>
      <c r="P521" s="124">
        <f t="shared" si="95"/>
        <v>214.48129621044583</v>
      </c>
      <c r="Q521" s="124">
        <f t="shared" si="95"/>
        <v>207.29913508022307</v>
      </c>
      <c r="R521" s="124">
        <f t="shared" si="95"/>
        <v>200.19644177194431</v>
      </c>
      <c r="S521" s="124">
        <f t="shared" si="95"/>
        <v>189.2635437907762</v>
      </c>
      <c r="T521" s="124">
        <f t="shared" si="95"/>
        <v>178.78430543580185</v>
      </c>
      <c r="U521" s="124">
        <f t="shared" si="95"/>
        <v>168.73108864591796</v>
      </c>
      <c r="V521" s="124">
        <f t="shared" si="95"/>
        <v>167.63492994742967</v>
      </c>
      <c r="W521" s="124">
        <f t="shared" si="95"/>
        <v>166.54063707513754</v>
      </c>
      <c r="X521" s="124">
        <f t="shared" si="95"/>
        <v>165.44820529332119</v>
      </c>
      <c r="Y521" s="124">
        <f t="shared" si="95"/>
        <v>164.35762988285231</v>
      </c>
      <c r="Z521" s="124">
        <f t="shared" si="95"/>
        <v>163.26890614113981</v>
      </c>
      <c r="AA521" s="124">
        <f t="shared" si="95"/>
        <v>162.18202938207568</v>
      </c>
      <c r="AB521" s="124">
        <f t="shared" si="95"/>
        <v>161.0969949359816</v>
      </c>
      <c r="AC521" s="124">
        <f t="shared" si="95"/>
        <v>160.53449684021487</v>
      </c>
      <c r="AD521" s="124">
        <f t="shared" si="95"/>
        <v>159.97331149523859</v>
      </c>
      <c r="AE521" s="124">
        <f t="shared" si="95"/>
        <v>159.41343431882734</v>
      </c>
      <c r="AF521" s="124">
        <f t="shared" si="95"/>
        <v>158.85486075013526</v>
      </c>
      <c r="AG521" s="124">
        <f t="shared" si="95"/>
        <v>158.29758624957202</v>
      </c>
      <c r="AH521" s="124">
        <f t="shared" si="95"/>
        <v>157.74160629868069</v>
      </c>
      <c r="AI521" s="124">
        <f t="shared" si="95"/>
        <v>157.18691640001538</v>
      </c>
      <c r="AJ521" s="124">
        <f t="shared" si="95"/>
        <v>156.63351207702047</v>
      </c>
      <c r="AK521" s="124">
        <f t="shared" si="95"/>
        <v>156.0813888739105</v>
      </c>
      <c r="AL521" s="124">
        <f t="shared" si="95"/>
        <v>155.53054235555092</v>
      </c>
      <c r="AM521" s="124">
        <f t="shared" si="95"/>
        <v>154.94022651954961</v>
      </c>
      <c r="AN521" s="124">
        <f t="shared" si="95"/>
        <v>154.35121264628586</v>
      </c>
      <c r="AO521" s="124">
        <f t="shared" si="95"/>
        <v>153.7634964452991</v>
      </c>
      <c r="AP521" s="124">
        <f t="shared" si="95"/>
        <v>153.17707364509786</v>
      </c>
      <c r="AQ521" s="124">
        <f t="shared" si="95"/>
        <v>152.59193999305722</v>
      </c>
      <c r="AR521" s="124">
        <f t="shared" si="95"/>
        <v>152.0080912553164</v>
      </c>
      <c r="AS521" s="124">
        <f t="shared" si="95"/>
        <v>151.4255232166777</v>
      </c>
      <c r="AT521" s="124">
        <f t="shared" si="95"/>
        <v>150.84423168050566</v>
      </c>
      <c r="AU521" s="124">
        <f t="shared" si="95"/>
        <v>150.26421246862748</v>
      </c>
      <c r="AV521" s="613">
        <f t="shared" si="95"/>
        <v>149.68546142123304</v>
      </c>
    </row>
    <row r="522" spans="5:48" ht="14.1" customHeight="1">
      <c r="G522" s="19"/>
      <c r="H522" s="788"/>
      <c r="J522" s="737"/>
      <c r="K522" s="63" t="s">
        <v>117</v>
      </c>
      <c r="L522" s="129">
        <f t="shared" ref="L522:AV522" si="96" xml:space="preserve"> (($S$46 * $S$44 * $S$42 * (L330 * 1 + L458) +L361) * 1000 / (L206 * 8760)) + L392 + 0</f>
        <v>237.95757091385073</v>
      </c>
      <c r="M522" s="129">
        <f t="shared" si="96"/>
        <v>241.74672430967971</v>
      </c>
      <c r="N522" s="129">
        <f t="shared" si="96"/>
        <v>245.53608640075893</v>
      </c>
      <c r="O522" s="129">
        <f t="shared" si="96"/>
        <v>240.47887661120762</v>
      </c>
      <c r="P522" s="129">
        <f t="shared" si="96"/>
        <v>235.44027581607378</v>
      </c>
      <c r="Q522" s="129">
        <f t="shared" si="96"/>
        <v>230.42017975632339</v>
      </c>
      <c r="R522" s="129">
        <f t="shared" si="96"/>
        <v>225.41848480623943</v>
      </c>
      <c r="S522" s="129">
        <f t="shared" si="96"/>
        <v>215.02577708281282</v>
      </c>
      <c r="T522" s="129">
        <f t="shared" si="96"/>
        <v>205.16999336341215</v>
      </c>
      <c r="U522" s="129">
        <f t="shared" si="96"/>
        <v>195.81058068289906</v>
      </c>
      <c r="V522" s="129">
        <f t="shared" si="96"/>
        <v>195.75370568746408</v>
      </c>
      <c r="W522" s="129">
        <f t="shared" si="96"/>
        <v>195.69686372217271</v>
      </c>
      <c r="X522" s="129">
        <f t="shared" si="96"/>
        <v>195.64005475826005</v>
      </c>
      <c r="Y522" s="129">
        <f t="shared" si="96"/>
        <v>195.58327876699445</v>
      </c>
      <c r="Z522" s="129">
        <f t="shared" si="96"/>
        <v>195.52653571967758</v>
      </c>
      <c r="AA522" s="129">
        <f t="shared" si="96"/>
        <v>195.46982558764455</v>
      </c>
      <c r="AB522" s="129">
        <f t="shared" si="96"/>
        <v>195.41314834226353</v>
      </c>
      <c r="AC522" s="129">
        <f t="shared" si="96"/>
        <v>195.41314834226353</v>
      </c>
      <c r="AD522" s="129">
        <f t="shared" si="96"/>
        <v>195.41314834226353</v>
      </c>
      <c r="AE522" s="129">
        <f t="shared" si="96"/>
        <v>195.41314834226353</v>
      </c>
      <c r="AF522" s="129">
        <f t="shared" si="96"/>
        <v>195.41314834226353</v>
      </c>
      <c r="AG522" s="129">
        <f t="shared" si="96"/>
        <v>195.41314834226353</v>
      </c>
      <c r="AH522" s="129">
        <f t="shared" si="96"/>
        <v>195.41314834226353</v>
      </c>
      <c r="AI522" s="129">
        <f t="shared" si="96"/>
        <v>195.41314834226353</v>
      </c>
      <c r="AJ522" s="129">
        <f t="shared" si="96"/>
        <v>195.41314834226353</v>
      </c>
      <c r="AK522" s="129">
        <f t="shared" si="96"/>
        <v>195.41314834226353</v>
      </c>
      <c r="AL522" s="129">
        <f t="shared" si="96"/>
        <v>195.41314834226353</v>
      </c>
      <c r="AM522" s="129">
        <f t="shared" si="96"/>
        <v>195.41314834226353</v>
      </c>
      <c r="AN522" s="129">
        <f t="shared" si="96"/>
        <v>195.41314834226353</v>
      </c>
      <c r="AO522" s="129">
        <f t="shared" si="96"/>
        <v>195.41314834226353</v>
      </c>
      <c r="AP522" s="129">
        <f t="shared" si="96"/>
        <v>195.41314834226353</v>
      </c>
      <c r="AQ522" s="129">
        <f t="shared" si="96"/>
        <v>195.41314834226353</v>
      </c>
      <c r="AR522" s="129">
        <f t="shared" si="96"/>
        <v>195.41314834226353</v>
      </c>
      <c r="AS522" s="129">
        <f t="shared" si="96"/>
        <v>195.41314834226353</v>
      </c>
      <c r="AT522" s="129">
        <f t="shared" si="96"/>
        <v>195.41314834226353</v>
      </c>
      <c r="AU522" s="129">
        <f t="shared" si="96"/>
        <v>195.41314834226353</v>
      </c>
      <c r="AV522" s="618">
        <f t="shared" si="96"/>
        <v>195.41314834226353</v>
      </c>
    </row>
    <row r="523" spans="5:48" ht="14.1" customHeight="1">
      <c r="G523" s="21"/>
      <c r="H523" s="22"/>
      <c r="I523" s="22"/>
      <c r="J523" s="22"/>
      <c r="K523" s="22"/>
      <c r="L523" s="22"/>
      <c r="M523" s="22"/>
      <c r="N523" s="22"/>
      <c r="O523" s="22"/>
      <c r="P523" s="22"/>
      <c r="Q523" s="22"/>
      <c r="R523" s="22"/>
      <c r="S523" s="22"/>
      <c r="T523" s="22"/>
      <c r="U523" s="22"/>
      <c r="V523" s="22"/>
      <c r="W523" s="22"/>
      <c r="X523" s="22"/>
      <c r="Y523" s="22"/>
      <c r="Z523" s="22"/>
      <c r="AA523" s="22"/>
      <c r="AB523" s="22"/>
      <c r="AC523" s="22"/>
      <c r="AD523" s="22"/>
      <c r="AE523" s="22"/>
      <c r="AF523" s="22"/>
      <c r="AG523" s="22"/>
      <c r="AH523" s="22"/>
      <c r="AI523" s="22"/>
      <c r="AJ523" s="22"/>
      <c r="AK523" s="22"/>
      <c r="AL523" s="22"/>
      <c r="AM523" s="22"/>
      <c r="AN523" s="22"/>
      <c r="AO523" s="22"/>
      <c r="AP523" s="22"/>
      <c r="AQ523" s="22"/>
      <c r="AR523" s="22"/>
      <c r="AS523" s="22"/>
      <c r="AT523" s="22"/>
      <c r="AU523" s="22"/>
      <c r="AV523" s="23"/>
    </row>
    <row r="527" spans="5:48" ht="14.1" customHeight="1">
      <c r="E527" s="426" t="s">
        <v>90</v>
      </c>
      <c r="G527" s="793" t="s">
        <v>865</v>
      </c>
      <c r="H527" s="794"/>
      <c r="I527" s="794"/>
      <c r="J527" s="794"/>
      <c r="K527" s="794"/>
      <c r="L527" s="794"/>
      <c r="M527" s="794"/>
      <c r="N527" s="794"/>
      <c r="O527" s="794"/>
      <c r="P527" s="794"/>
      <c r="Q527" s="794"/>
      <c r="R527" s="794"/>
      <c r="S527" s="794"/>
      <c r="T527" s="794"/>
      <c r="U527" s="525"/>
      <c r="V527" s="525"/>
      <c r="W527" s="525"/>
      <c r="X527" s="525"/>
      <c r="Y527" s="525"/>
      <c r="Z527" s="525"/>
      <c r="AA527" s="525"/>
      <c r="AB527" s="525"/>
      <c r="AC527" s="525"/>
      <c r="AD527" s="525"/>
      <c r="AE527" s="525"/>
      <c r="AF527" s="525"/>
      <c r="AG527" s="525"/>
      <c r="AH527" s="531"/>
      <c r="AI527" s="531"/>
      <c r="AJ527" s="531"/>
      <c r="AK527" s="531"/>
      <c r="AL527" s="531"/>
      <c r="AM527" s="531"/>
      <c r="AN527" s="531"/>
      <c r="AO527" s="531"/>
      <c r="AP527" s="531"/>
      <c r="AQ527" s="531"/>
      <c r="AR527" s="531"/>
      <c r="AS527" s="531"/>
      <c r="AT527" s="531"/>
      <c r="AU527" s="531"/>
      <c r="AV527" s="531"/>
    </row>
    <row r="584" spans="1:5" ht="14.1" customHeight="1">
      <c r="A584"/>
      <c r="B584"/>
      <c r="C584"/>
      <c r="D584"/>
      <c r="E584"/>
    </row>
    <row r="585" spans="1:5" ht="14.1" customHeight="1">
      <c r="A585"/>
      <c r="B585"/>
      <c r="C585"/>
      <c r="D585"/>
      <c r="E585"/>
    </row>
    <row r="586" spans="1:5" ht="14.1" customHeight="1">
      <c r="A586"/>
      <c r="B586"/>
      <c r="C586"/>
      <c r="D586"/>
      <c r="E586"/>
    </row>
    <row r="587" spans="1:5" ht="14.1" customHeight="1">
      <c r="A587"/>
      <c r="B587"/>
      <c r="C587"/>
      <c r="D587"/>
      <c r="E587"/>
    </row>
    <row r="588" spans="1:5" ht="14.1" customHeight="1">
      <c r="A588"/>
      <c r="B588"/>
      <c r="C588"/>
      <c r="D588"/>
      <c r="E588"/>
    </row>
    <row r="589" spans="1:5" ht="14.1" customHeight="1">
      <c r="A589"/>
      <c r="B589"/>
      <c r="C589"/>
      <c r="D589"/>
      <c r="E589"/>
    </row>
    <row r="590" spans="1:5" ht="14.1" customHeight="1">
      <c r="A590"/>
      <c r="B590"/>
      <c r="C590"/>
      <c r="D590"/>
      <c r="E590"/>
    </row>
    <row r="591" spans="1:5" ht="14.1" customHeight="1">
      <c r="A591"/>
      <c r="B591"/>
      <c r="C591"/>
      <c r="D591"/>
      <c r="E591"/>
    </row>
    <row r="592" spans="1:5" ht="14.1" customHeight="1">
      <c r="A592"/>
      <c r="B592"/>
      <c r="C592"/>
      <c r="D592"/>
      <c r="E592"/>
    </row>
    <row r="593" spans="1:5" ht="14.1" customHeight="1">
      <c r="A593"/>
      <c r="B593"/>
      <c r="C593"/>
      <c r="D593"/>
      <c r="E593"/>
    </row>
    <row r="594" spans="1:5" ht="14.1" customHeight="1">
      <c r="A594"/>
      <c r="B594"/>
      <c r="C594"/>
      <c r="D594"/>
      <c r="E594"/>
    </row>
    <row r="595" spans="1:5" ht="14.1" customHeight="1">
      <c r="A595"/>
      <c r="B595"/>
      <c r="C595"/>
      <c r="D595"/>
      <c r="E595"/>
    </row>
    <row r="596" spans="1:5" ht="14.1" customHeight="1">
      <c r="A596"/>
      <c r="B596"/>
      <c r="C596"/>
      <c r="D596"/>
      <c r="E596"/>
    </row>
    <row r="597" spans="1:5" ht="14.1" customHeight="1">
      <c r="A597"/>
      <c r="B597"/>
      <c r="C597"/>
      <c r="D597"/>
      <c r="E597"/>
    </row>
    <row r="598" spans="1:5" ht="14.1" customHeight="1">
      <c r="A598"/>
      <c r="B598"/>
      <c r="C598"/>
      <c r="D598"/>
      <c r="E598"/>
    </row>
    <row r="599" spans="1:5" ht="14.1" customHeight="1">
      <c r="A599"/>
      <c r="B599"/>
      <c r="C599"/>
      <c r="D599"/>
      <c r="E599"/>
    </row>
    <row r="600" spans="1:5" ht="14.1" customHeight="1">
      <c r="A600"/>
      <c r="B600"/>
      <c r="C600"/>
      <c r="D600"/>
      <c r="E600"/>
    </row>
    <row r="601" spans="1:5" ht="14.1" customHeight="1">
      <c r="A601"/>
      <c r="B601"/>
      <c r="C601"/>
      <c r="D601"/>
      <c r="E601"/>
    </row>
    <row r="630" spans="1:5" ht="14.1" customHeight="1">
      <c r="A630" s="800"/>
      <c r="B630" s="800"/>
      <c r="C630" s="800"/>
      <c r="D630" s="800"/>
      <c r="E630" s="800"/>
    </row>
    <row r="631" spans="1:5" ht="14.1" customHeight="1">
      <c r="A631" s="800"/>
      <c r="B631" s="800"/>
      <c r="C631" s="800"/>
      <c r="D631" s="800"/>
      <c r="E631" s="800"/>
    </row>
    <row r="632" spans="1:5" ht="14.1" customHeight="1">
      <c r="A632" s="800"/>
      <c r="B632" s="800"/>
      <c r="C632" s="800"/>
      <c r="D632" s="800"/>
      <c r="E632" s="800"/>
    </row>
    <row r="633" spans="1:5" ht="14.1" customHeight="1">
      <c r="A633" s="800"/>
      <c r="B633" s="800"/>
      <c r="C633" s="800"/>
      <c r="D633" s="800"/>
      <c r="E633" s="800"/>
    </row>
    <row r="634" spans="1:5" ht="14.1" customHeight="1">
      <c r="A634" s="800"/>
      <c r="B634" s="800"/>
      <c r="C634" s="800"/>
      <c r="D634" s="800"/>
      <c r="E634" s="800"/>
    </row>
    <row r="635" spans="1:5" ht="14.1" customHeight="1">
      <c r="A635" s="800"/>
      <c r="B635" s="800"/>
      <c r="C635" s="800"/>
      <c r="D635" s="800"/>
      <c r="E635" s="800"/>
    </row>
    <row r="636" spans="1:5" ht="14.1" customHeight="1">
      <c r="A636" s="800"/>
      <c r="B636" s="800"/>
      <c r="C636" s="800"/>
      <c r="D636" s="800"/>
      <c r="E636" s="800"/>
    </row>
    <row r="637" spans="1:5" ht="14.1" customHeight="1">
      <c r="A637" s="800"/>
      <c r="B637" s="800"/>
      <c r="C637" s="800"/>
      <c r="D637" s="800"/>
      <c r="E637" s="800"/>
    </row>
    <row r="638" spans="1:5" ht="14.1" customHeight="1">
      <c r="A638" s="800"/>
      <c r="B638" s="800"/>
      <c r="C638" s="800"/>
      <c r="D638" s="800"/>
      <c r="E638" s="800"/>
    </row>
    <row r="639" spans="1:5" ht="14.1" customHeight="1">
      <c r="A639" s="800"/>
      <c r="B639" s="800"/>
      <c r="C639" s="800"/>
      <c r="D639" s="800"/>
      <c r="E639" s="800"/>
    </row>
    <row r="640" spans="1:5" ht="14.1" customHeight="1">
      <c r="A640" s="800"/>
      <c r="B640" s="800"/>
      <c r="C640" s="800"/>
      <c r="D640" s="800"/>
      <c r="E640" s="800"/>
    </row>
    <row r="641" spans="1:5" ht="14.1" customHeight="1">
      <c r="A641" s="800"/>
      <c r="B641" s="800"/>
      <c r="C641" s="800"/>
      <c r="D641" s="800"/>
      <c r="E641" s="800"/>
    </row>
    <row r="642" spans="1:5" ht="14.1" customHeight="1">
      <c r="A642" s="800"/>
      <c r="B642" s="800"/>
      <c r="C642" s="800"/>
      <c r="D642" s="800"/>
      <c r="E642" s="800"/>
    </row>
    <row r="643" spans="1:5" ht="14.1" customHeight="1">
      <c r="A643" s="800"/>
      <c r="B643" s="800"/>
      <c r="C643" s="800"/>
      <c r="D643" s="800"/>
      <c r="E643" s="800"/>
    </row>
    <row r="644" spans="1:5" ht="14.1" customHeight="1">
      <c r="A644" s="800"/>
      <c r="B644" s="800"/>
      <c r="C644" s="800"/>
      <c r="D644" s="800"/>
      <c r="E644" s="800"/>
    </row>
    <row r="645" spans="1:5" ht="14.1" customHeight="1">
      <c r="A645" s="800"/>
      <c r="B645" s="800"/>
      <c r="C645" s="800"/>
      <c r="D645" s="800"/>
      <c r="E645" s="800"/>
    </row>
    <row r="646" spans="1:5" ht="14.1" customHeight="1">
      <c r="A646" s="800"/>
      <c r="B646" s="800"/>
      <c r="C646" s="800"/>
      <c r="D646" s="800"/>
      <c r="E646" s="800"/>
    </row>
    <row r="647" spans="1:5" ht="14.1" customHeight="1">
      <c r="A647" s="800"/>
      <c r="B647" s="800"/>
      <c r="C647" s="800"/>
      <c r="D647" s="800"/>
      <c r="E647" s="800"/>
    </row>
    <row r="736" spans="3:27" ht="14.1" customHeight="1">
      <c r="C736" s="426" t="s">
        <v>90</v>
      </c>
      <c r="G736" s="732" t="s">
        <v>864</v>
      </c>
      <c r="H736" s="733"/>
      <c r="I736" s="733"/>
      <c r="J736" s="733"/>
      <c r="K736" s="733"/>
      <c r="L736" s="733"/>
      <c r="M736" s="733"/>
      <c r="N736" s="733"/>
      <c r="O736" s="733"/>
      <c r="P736" s="733"/>
      <c r="Q736" s="733"/>
      <c r="R736" s="733"/>
      <c r="S736" s="733"/>
      <c r="T736" s="733"/>
      <c r="U736" s="423"/>
      <c r="V736" s="423"/>
      <c r="W736" s="423"/>
      <c r="X736" s="423"/>
      <c r="Y736" s="423"/>
      <c r="Z736" s="423"/>
      <c r="AA736" s="423"/>
    </row>
    <row r="738" spans="8:27" ht="14.1" customHeight="1">
      <c r="H738" s="796" t="s">
        <v>326</v>
      </c>
      <c r="I738" s="796"/>
      <c r="J738" s="796"/>
      <c r="K738" s="796"/>
      <c r="L738" s="796"/>
      <c r="M738" s="593"/>
      <c r="N738" s="593"/>
      <c r="O738" s="593"/>
      <c r="P738" s="593"/>
      <c r="Q738" s="593"/>
      <c r="R738" s="593"/>
      <c r="S738" s="593"/>
      <c r="T738" s="593"/>
      <c r="U738" s="593"/>
      <c r="V738" s="593"/>
      <c r="W738" s="593"/>
      <c r="X738" s="593"/>
      <c r="Y738" s="593"/>
      <c r="Z738" s="593"/>
      <c r="AA738" s="593"/>
    </row>
    <row r="739" spans="8:27" ht="14.1" customHeight="1">
      <c r="H739" s="789" t="s">
        <v>31</v>
      </c>
      <c r="I739" s="789"/>
      <c r="J739" s="789"/>
      <c r="K739" s="789"/>
      <c r="L739" s="789"/>
      <c r="M739" s="726" t="s">
        <v>892</v>
      </c>
      <c r="N739" s="727"/>
      <c r="O739" s="727"/>
      <c r="P739" s="727"/>
      <c r="Q739" s="727"/>
      <c r="R739" s="727"/>
      <c r="S739" s="727"/>
      <c r="T739" s="727"/>
      <c r="U739" s="727"/>
      <c r="V739" s="727"/>
      <c r="W739" s="727"/>
      <c r="X739" s="727"/>
      <c r="Y739" s="727"/>
      <c r="Z739" s="727"/>
      <c r="AA739" s="728"/>
    </row>
    <row r="740" spans="8:27" ht="14.1" customHeight="1">
      <c r="H740" s="789" t="s">
        <v>39</v>
      </c>
      <c r="I740" s="789"/>
      <c r="J740" s="789"/>
      <c r="K740" s="789"/>
      <c r="L740" s="789"/>
      <c r="M740" s="726" t="s">
        <v>893</v>
      </c>
      <c r="N740" s="727"/>
      <c r="O740" s="727"/>
      <c r="P740" s="727"/>
      <c r="Q740" s="727"/>
      <c r="R740" s="727"/>
      <c r="S740" s="727"/>
      <c r="T740" s="727"/>
      <c r="U740" s="727"/>
      <c r="V740" s="727"/>
      <c r="W740" s="727"/>
      <c r="X740" s="727"/>
      <c r="Y740" s="727"/>
      <c r="Z740" s="727"/>
      <c r="AA740" s="728"/>
    </row>
    <row r="741" spans="8:27" ht="14.1" customHeight="1">
      <c r="H741" s="789" t="s">
        <v>28</v>
      </c>
      <c r="I741" s="789"/>
      <c r="J741" s="789"/>
      <c r="K741" s="789"/>
      <c r="L741" s="789"/>
      <c r="M741" s="726" t="s">
        <v>893</v>
      </c>
      <c r="N741" s="727"/>
      <c r="O741" s="727"/>
      <c r="P741" s="727"/>
      <c r="Q741" s="727"/>
      <c r="R741" s="727"/>
      <c r="S741" s="727"/>
      <c r="T741" s="727"/>
      <c r="U741" s="727"/>
      <c r="V741" s="727"/>
      <c r="W741" s="727"/>
      <c r="X741" s="727"/>
      <c r="Y741" s="727"/>
      <c r="Z741" s="727"/>
      <c r="AA741" s="728"/>
    </row>
    <row r="742" spans="8:27" ht="14.1" customHeight="1">
      <c r="H742" s="789" t="s">
        <v>868</v>
      </c>
      <c r="I742" s="789"/>
      <c r="J742" s="789"/>
      <c r="K742" s="789"/>
      <c r="L742" s="789"/>
      <c r="M742" s="726" t="s">
        <v>893</v>
      </c>
      <c r="N742" s="727"/>
      <c r="O742" s="727"/>
      <c r="P742" s="727"/>
      <c r="Q742" s="727"/>
      <c r="R742" s="727"/>
      <c r="S742" s="727"/>
      <c r="T742" s="727"/>
      <c r="U742" s="727"/>
      <c r="V742" s="727"/>
      <c r="W742" s="727"/>
      <c r="X742" s="727"/>
      <c r="Y742" s="727"/>
      <c r="Z742" s="727"/>
      <c r="AA742" s="728"/>
    </row>
    <row r="743" spans="8:27" ht="14.1" customHeight="1">
      <c r="H743" s="789" t="s">
        <v>133</v>
      </c>
      <c r="I743" s="789"/>
      <c r="J743" s="789"/>
      <c r="K743" s="789"/>
      <c r="L743" s="789"/>
      <c r="M743" s="726" t="s">
        <v>867</v>
      </c>
      <c r="N743" s="727"/>
      <c r="O743" s="727"/>
      <c r="P743" s="727"/>
      <c r="Q743" s="727"/>
      <c r="R743" s="727"/>
      <c r="S743" s="727"/>
      <c r="T743" s="727"/>
      <c r="U743" s="727"/>
      <c r="V743" s="727"/>
      <c r="W743" s="727"/>
      <c r="X743" s="727"/>
      <c r="Y743" s="727"/>
      <c r="Z743" s="727"/>
      <c r="AA743" s="728"/>
    </row>
    <row r="744" spans="8:27" ht="14.1" customHeight="1">
      <c r="H744" s="789" t="s">
        <v>25</v>
      </c>
      <c r="I744" s="789"/>
      <c r="J744" s="789"/>
      <c r="K744" s="789"/>
      <c r="L744" s="789"/>
      <c r="M744" s="726" t="s">
        <v>867</v>
      </c>
      <c r="N744" s="727"/>
      <c r="O744" s="727"/>
      <c r="P744" s="727"/>
      <c r="Q744" s="727"/>
      <c r="R744" s="727"/>
      <c r="S744" s="727"/>
      <c r="T744" s="727"/>
      <c r="U744" s="727"/>
      <c r="V744" s="727"/>
      <c r="W744" s="727"/>
      <c r="X744" s="727"/>
      <c r="Y744" s="727"/>
      <c r="Z744" s="727"/>
      <c r="AA744" s="728"/>
    </row>
    <row r="745" spans="8:27" ht="14.1" customHeight="1">
      <c r="H745" s="789" t="s">
        <v>26</v>
      </c>
      <c r="I745" s="789"/>
      <c r="J745" s="789"/>
      <c r="K745" s="789"/>
      <c r="L745" s="789"/>
      <c r="M745" s="726" t="s">
        <v>894</v>
      </c>
      <c r="N745" s="727"/>
      <c r="O745" s="727"/>
      <c r="P745" s="727"/>
      <c r="Q745" s="727"/>
      <c r="R745" s="727"/>
      <c r="S745" s="727"/>
      <c r="T745" s="727"/>
      <c r="U745" s="727"/>
      <c r="V745" s="727"/>
      <c r="W745" s="727"/>
      <c r="X745" s="727"/>
      <c r="Y745" s="727"/>
      <c r="Z745" s="727"/>
      <c r="AA745" s="728"/>
    </row>
    <row r="746" spans="8:27" ht="14.1" customHeight="1">
      <c r="H746" s="797"/>
      <c r="I746" s="797"/>
      <c r="J746" s="797"/>
      <c r="K746" s="797"/>
      <c r="L746" s="797"/>
      <c r="M746" s="6"/>
      <c r="N746" s="6"/>
      <c r="O746" s="6"/>
      <c r="P746" s="6"/>
      <c r="Q746" s="6"/>
      <c r="R746" s="6"/>
      <c r="S746" s="6"/>
      <c r="T746" s="6"/>
      <c r="U746" s="6"/>
      <c r="V746" s="6"/>
      <c r="W746" s="6"/>
      <c r="X746" s="6"/>
      <c r="Y746" s="6"/>
      <c r="Z746" s="6"/>
      <c r="AA746" s="6"/>
    </row>
    <row r="747" spans="8:27" ht="14.1" customHeight="1">
      <c r="H747" s="796" t="s">
        <v>327</v>
      </c>
      <c r="I747" s="796"/>
      <c r="J747" s="796"/>
      <c r="K747" s="796"/>
      <c r="L747" s="796"/>
      <c r="M747" s="593"/>
      <c r="N747" s="593"/>
      <c r="O747" s="593"/>
      <c r="P747" s="593"/>
      <c r="Q747" s="593"/>
      <c r="R747" s="593"/>
      <c r="S747" s="593"/>
      <c r="T747" s="593"/>
      <c r="U747" s="593"/>
      <c r="V747" s="593"/>
      <c r="W747" s="593"/>
      <c r="X747" s="593"/>
      <c r="Y747" s="593"/>
      <c r="Z747" s="593"/>
      <c r="AA747" s="593"/>
    </row>
    <row r="748" spans="8:27" ht="14.1" customHeight="1">
      <c r="H748" s="789" t="s">
        <v>39</v>
      </c>
      <c r="I748" s="789"/>
      <c r="J748" s="789"/>
      <c r="K748" s="789"/>
      <c r="L748" s="789"/>
      <c r="M748" s="726" t="s">
        <v>893</v>
      </c>
      <c r="N748" s="727"/>
      <c r="O748" s="727"/>
      <c r="P748" s="727"/>
      <c r="Q748" s="727"/>
      <c r="R748" s="727"/>
      <c r="S748" s="727"/>
      <c r="T748" s="727"/>
      <c r="U748" s="727"/>
      <c r="V748" s="727"/>
      <c r="W748" s="727"/>
      <c r="X748" s="727"/>
      <c r="Y748" s="727"/>
      <c r="Z748" s="727"/>
      <c r="AA748" s="728"/>
    </row>
    <row r="749" spans="8:27" ht="14.1" customHeight="1">
      <c r="H749" s="789" t="s">
        <v>28</v>
      </c>
      <c r="I749" s="789"/>
      <c r="J749" s="789"/>
      <c r="K749" s="789"/>
      <c r="L749" s="789"/>
      <c r="M749" s="726" t="s">
        <v>893</v>
      </c>
      <c r="N749" s="727"/>
      <c r="O749" s="727"/>
      <c r="P749" s="727"/>
      <c r="Q749" s="727"/>
      <c r="R749" s="727"/>
      <c r="S749" s="727"/>
      <c r="T749" s="727"/>
      <c r="U749" s="727"/>
      <c r="V749" s="727"/>
      <c r="W749" s="727"/>
      <c r="X749" s="727"/>
      <c r="Y749" s="727"/>
      <c r="Z749" s="727"/>
      <c r="AA749" s="728"/>
    </row>
    <row r="750" spans="8:27" ht="14.1" customHeight="1">
      <c r="H750" s="789" t="s">
        <v>868</v>
      </c>
      <c r="I750" s="789"/>
      <c r="J750" s="789"/>
      <c r="K750" s="789"/>
      <c r="L750" s="789"/>
      <c r="M750" s="726" t="s">
        <v>893</v>
      </c>
      <c r="N750" s="727"/>
      <c r="O750" s="727"/>
      <c r="P750" s="727"/>
      <c r="Q750" s="727"/>
      <c r="R750" s="727"/>
      <c r="S750" s="727"/>
      <c r="T750" s="727"/>
      <c r="U750" s="727"/>
      <c r="V750" s="727"/>
      <c r="W750" s="727"/>
      <c r="X750" s="727"/>
      <c r="Y750" s="727"/>
      <c r="Z750" s="727"/>
      <c r="AA750" s="728"/>
    </row>
    <row r="751" spans="8:27" ht="14.1" customHeight="1">
      <c r="H751" s="789" t="s">
        <v>133</v>
      </c>
      <c r="I751" s="789"/>
      <c r="J751" s="789"/>
      <c r="K751" s="789"/>
      <c r="L751" s="789"/>
      <c r="M751" s="726" t="s">
        <v>867</v>
      </c>
      <c r="N751" s="727"/>
      <c r="O751" s="727"/>
      <c r="P751" s="727"/>
      <c r="Q751" s="727"/>
      <c r="R751" s="727"/>
      <c r="S751" s="727"/>
      <c r="T751" s="727"/>
      <c r="U751" s="727"/>
      <c r="V751" s="727"/>
      <c r="W751" s="727"/>
      <c r="X751" s="727"/>
      <c r="Y751" s="727"/>
      <c r="Z751" s="727"/>
      <c r="AA751" s="728"/>
    </row>
    <row r="752" spans="8:27" ht="14.1" customHeight="1">
      <c r="H752" s="789" t="s">
        <v>883</v>
      </c>
      <c r="I752" s="789"/>
      <c r="J752" s="789"/>
      <c r="K752" s="789"/>
      <c r="L752" s="789"/>
      <c r="M752" s="726" t="s">
        <v>867</v>
      </c>
      <c r="N752" s="727"/>
      <c r="O752" s="727"/>
      <c r="P752" s="727"/>
      <c r="Q752" s="727"/>
      <c r="R752" s="727"/>
      <c r="S752" s="727"/>
      <c r="T752" s="727"/>
      <c r="U752" s="727"/>
      <c r="V752" s="727"/>
      <c r="W752" s="727"/>
      <c r="X752" s="727"/>
      <c r="Y752" s="727"/>
      <c r="Z752" s="727"/>
      <c r="AA752" s="728"/>
    </row>
    <row r="753" spans="8:27" ht="14.1" customHeight="1">
      <c r="H753" s="789" t="s">
        <v>26</v>
      </c>
      <c r="I753" s="789"/>
      <c r="J753" s="789"/>
      <c r="K753" s="789"/>
      <c r="L753" s="789"/>
      <c r="M753" s="790" t="s">
        <v>894</v>
      </c>
      <c r="N753" s="791"/>
      <c r="O753" s="791"/>
      <c r="P753" s="791"/>
      <c r="Q753" s="791"/>
      <c r="R753" s="791"/>
      <c r="S753" s="791"/>
      <c r="T753" s="791"/>
      <c r="U753" s="791"/>
      <c r="V753" s="791"/>
      <c r="W753" s="791"/>
      <c r="X753" s="791"/>
      <c r="Y753" s="791"/>
      <c r="Z753" s="791"/>
      <c r="AA753" s="792"/>
    </row>
  </sheetData>
  <mergeCells count="116">
    <mergeCell ref="M744:AA744"/>
    <mergeCell ref="M745:AA745"/>
    <mergeCell ref="H744:L744"/>
    <mergeCell ref="H745:L745"/>
    <mergeCell ref="O35:R35"/>
    <mergeCell ref="O36:R36"/>
    <mergeCell ref="O37:R37"/>
    <mergeCell ref="O38:R38"/>
    <mergeCell ref="J56:J65"/>
    <mergeCell ref="J78:J87"/>
    <mergeCell ref="H90:H99"/>
    <mergeCell ref="J124:J133"/>
    <mergeCell ref="H396:H425"/>
    <mergeCell ref="J270:J299"/>
    <mergeCell ref="J396:J425"/>
    <mergeCell ref="O39:R39"/>
    <mergeCell ref="O40:R40"/>
    <mergeCell ref="O41:R41"/>
    <mergeCell ref="J363:J392"/>
    <mergeCell ref="O48:P48"/>
    <mergeCell ref="J208:J237"/>
    <mergeCell ref="A630:E647"/>
    <mergeCell ref="O25:P25"/>
    <mergeCell ref="O14:T14"/>
    <mergeCell ref="H12:H87"/>
    <mergeCell ref="H177:H392"/>
    <mergeCell ref="O42:R42"/>
    <mergeCell ref="O43:R43"/>
    <mergeCell ref="O29:S29"/>
    <mergeCell ref="H148:H168"/>
    <mergeCell ref="J148:J157"/>
    <mergeCell ref="J159:J168"/>
    <mergeCell ref="J67:J76"/>
    <mergeCell ref="H102:H144"/>
    <mergeCell ref="Q23:R23"/>
    <mergeCell ref="Q24:R24"/>
    <mergeCell ref="Q25:R25"/>
    <mergeCell ref="Q26:R26"/>
    <mergeCell ref="Q27:R27"/>
    <mergeCell ref="O18:P18"/>
    <mergeCell ref="O61:R61"/>
    <mergeCell ref="J12:J21"/>
    <mergeCell ref="J23:J32"/>
    <mergeCell ref="J34:J43"/>
    <mergeCell ref="J45:J54"/>
    <mergeCell ref="Q15:R15"/>
    <mergeCell ref="Q12:T12"/>
    <mergeCell ref="O12:P12"/>
    <mergeCell ref="O19:P19"/>
    <mergeCell ref="O20:P20"/>
    <mergeCell ref="Q17:R17"/>
    <mergeCell ref="Q16:R16"/>
    <mergeCell ref="O21:P21"/>
    <mergeCell ref="O22:P22"/>
    <mergeCell ref="O30:R30"/>
    <mergeCell ref="O31:R31"/>
    <mergeCell ref="O32:R32"/>
    <mergeCell ref="O33:R33"/>
    <mergeCell ref="O34:R34"/>
    <mergeCell ref="Q18:R18"/>
    <mergeCell ref="Q19:R19"/>
    <mergeCell ref="Q20:R20"/>
    <mergeCell ref="Q21:R21"/>
    <mergeCell ref="Q22:R22"/>
    <mergeCell ref="O23:P23"/>
    <mergeCell ref="O24:P24"/>
    <mergeCell ref="O26:P26"/>
    <mergeCell ref="O27:P27"/>
    <mergeCell ref="M753:AA753"/>
    <mergeCell ref="G527:T527"/>
    <mergeCell ref="J177:J206"/>
    <mergeCell ref="V150:AB150"/>
    <mergeCell ref="V151:W151"/>
    <mergeCell ref="V152:W152"/>
    <mergeCell ref="J429:J458"/>
    <mergeCell ref="J460:J489"/>
    <mergeCell ref="H493:H522"/>
    <mergeCell ref="J493:J522"/>
    <mergeCell ref="H429:H489"/>
    <mergeCell ref="G736:T736"/>
    <mergeCell ref="H752:L752"/>
    <mergeCell ref="H753:L753"/>
    <mergeCell ref="H747:L747"/>
    <mergeCell ref="H748:L748"/>
    <mergeCell ref="H749:L749"/>
    <mergeCell ref="J239:J268"/>
    <mergeCell ref="J301:J330"/>
    <mergeCell ref="J332:J361"/>
    <mergeCell ref="G174:T174"/>
    <mergeCell ref="H746:L746"/>
    <mergeCell ref="H738:L738"/>
    <mergeCell ref="H739:L739"/>
    <mergeCell ref="H750:L750"/>
    <mergeCell ref="H751:L751"/>
    <mergeCell ref="O44:R44"/>
    <mergeCell ref="O45:R45"/>
    <mergeCell ref="M748:AA748"/>
    <mergeCell ref="M749:AA749"/>
    <mergeCell ref="M750:AA750"/>
    <mergeCell ref="M751:AA751"/>
    <mergeCell ref="M752:AA752"/>
    <mergeCell ref="J90:J99"/>
    <mergeCell ref="J102:J111"/>
    <mergeCell ref="J113:J122"/>
    <mergeCell ref="J135:J144"/>
    <mergeCell ref="O46:R46"/>
    <mergeCell ref="O62:R62"/>
    <mergeCell ref="H740:L740"/>
    <mergeCell ref="H741:L741"/>
    <mergeCell ref="H742:L742"/>
    <mergeCell ref="H743:L743"/>
    <mergeCell ref="M739:AA739"/>
    <mergeCell ref="M740:AA740"/>
    <mergeCell ref="M741:AA741"/>
    <mergeCell ref="M742:AA742"/>
    <mergeCell ref="M743:AA743"/>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CurrentCostsJump">
                <anchor moveWithCells="1" sizeWithCells="1">
                  <from>
                    <xdr:col>9</xdr:col>
                    <xdr:colOff>771525</xdr:colOff>
                    <xdr:row>2</xdr:row>
                    <xdr:rowOff>85725</xdr:rowOff>
                  </from>
                  <to>
                    <xdr:col>11</xdr:col>
                    <xdr:colOff>381000</xdr:colOff>
                    <xdr:row>4</xdr:row>
                    <xdr:rowOff>85725</xdr:rowOff>
                  </to>
                </anchor>
              </controlPr>
            </control>
          </mc:Choice>
        </mc:AlternateContent>
        <mc:AlternateContent xmlns:mc="http://schemas.openxmlformats.org/markup-compatibility/2006">
          <mc:Choice Requires="x14">
            <control shapeId="14338" r:id="rId4" name="Button 2">
              <controlPr defaultSize="0" print="0" autoFill="0" autoPict="0" macro="[0]!HistoricTrendsJump">
                <anchor moveWithCells="1" sizeWithCells="1">
                  <from>
                    <xdr:col>16</xdr:col>
                    <xdr:colOff>561975</xdr:colOff>
                    <xdr:row>2</xdr:row>
                    <xdr:rowOff>85725</xdr:rowOff>
                  </from>
                  <to>
                    <xdr:col>18</xdr:col>
                    <xdr:colOff>619125</xdr:colOff>
                    <xdr:row>4</xdr:row>
                    <xdr:rowOff>85725</xdr:rowOff>
                  </to>
                </anchor>
              </controlPr>
            </control>
          </mc:Choice>
        </mc:AlternateContent>
        <mc:AlternateContent xmlns:mc="http://schemas.openxmlformats.org/markup-compatibility/2006">
          <mc:Choice Requires="x14">
            <control shapeId="14339" r:id="rId5" name="Button 3">
              <controlPr defaultSize="0" print="0" autoFill="0" autoPict="0" macro="[0]!FutureProjectionsJump">
                <anchor moveWithCells="1" sizeWithCells="1">
                  <from>
                    <xdr:col>11</xdr:col>
                    <xdr:colOff>647700</xdr:colOff>
                    <xdr:row>2</xdr:row>
                    <xdr:rowOff>85725</xdr:rowOff>
                  </from>
                  <to>
                    <xdr:col>13</xdr:col>
                    <xdr:colOff>723900</xdr:colOff>
                    <xdr:row>4</xdr:row>
                    <xdr:rowOff>85725</xdr:rowOff>
                  </to>
                </anchor>
              </controlPr>
            </control>
          </mc:Choice>
        </mc:AlternateContent>
        <mc:AlternateContent xmlns:mc="http://schemas.openxmlformats.org/markup-compatibility/2006">
          <mc:Choice Requires="x14">
            <control shapeId="14340" r:id="rId6" name="Button 4">
              <controlPr defaultSize="0" print="0" autoFill="0" autoPict="0" macro="[0]!GraphicsJump">
                <anchor moveWithCells="1" sizeWithCells="1">
                  <from>
                    <xdr:col>14</xdr:col>
                    <xdr:colOff>180975</xdr:colOff>
                    <xdr:row>2</xdr:row>
                    <xdr:rowOff>85725</xdr:rowOff>
                  </from>
                  <to>
                    <xdr:col>16</xdr:col>
                    <xdr:colOff>257175</xdr:colOff>
                    <xdr:row>4</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DG421"/>
  <sheetViews>
    <sheetView showGridLines="0" tabSelected="1" zoomScaleNormal="100" workbookViewId="0">
      <pane xSplit="5" ySplit="5" topLeftCell="N12" activePane="bottomRight" state="frozen"/>
      <selection activeCell="T89" sqref="T89"/>
      <selection pane="topRight" activeCell="T89" sqref="T89"/>
      <selection pane="bottomLeft" activeCell="T89" sqref="T89"/>
      <selection pane="bottomRight" activeCell="Y30" sqref="Y30"/>
    </sheetView>
  </sheetViews>
  <sheetFormatPr defaultColWidth="9.140625" defaultRowHeight="14.1" customHeight="1"/>
  <cols>
    <col min="1" max="1" width="9.140625" style="4"/>
    <col min="2" max="7" width="1.7109375" style="4" customWidth="1"/>
    <col min="8" max="8" width="5.7109375" style="4" customWidth="1"/>
    <col min="9" max="9" width="1.7109375" style="4" customWidth="1"/>
    <col min="10" max="10" width="19.7109375" style="4" customWidth="1"/>
    <col min="11" max="11" width="19.85546875" style="4" customWidth="1"/>
    <col min="12" max="48" width="11.7109375" style="4" customWidth="1"/>
    <col min="49" max="16384" width="9.140625" style="4"/>
  </cols>
  <sheetData>
    <row r="1" spans="1:111" ht="18">
      <c r="A1" s="768" t="s">
        <v>172</v>
      </c>
      <c r="B1" s="768"/>
      <c r="C1" s="768"/>
      <c r="D1" s="768"/>
      <c r="E1" s="768"/>
      <c r="F1" s="768"/>
      <c r="G1" s="768"/>
      <c r="H1" s="768"/>
      <c r="I1" s="768"/>
      <c r="J1" s="768"/>
    </row>
    <row r="2" spans="1:111" ht="14.1" customHeight="1">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row>
    <row r="3" spans="1:111" ht="14.1" customHeight="1">
      <c r="A3"/>
      <c r="B3"/>
      <c r="C3"/>
      <c r="D3"/>
      <c r="E3"/>
      <c r="T3" s="50" t="s">
        <v>29</v>
      </c>
    </row>
    <row r="4" spans="1:111" ht="14.1" customHeight="1">
      <c r="J4" s="3" t="s">
        <v>16</v>
      </c>
      <c r="T4" s="51" t="s">
        <v>35</v>
      </c>
    </row>
    <row r="9" spans="1:111" ht="14.1" customHeight="1">
      <c r="G9" s="16"/>
      <c r="H9" s="17"/>
      <c r="I9" s="17"/>
      <c r="J9" s="17"/>
      <c r="K9" s="17"/>
      <c r="L9" s="17"/>
      <c r="M9" s="17"/>
      <c r="N9" s="17"/>
      <c r="O9" s="17"/>
      <c r="P9" s="17"/>
      <c r="Q9" s="17"/>
      <c r="R9" s="17"/>
      <c r="S9" s="17"/>
      <c r="T9" s="18"/>
    </row>
    <row r="10" spans="1:111" ht="14.1" customHeight="1">
      <c r="B10" s="426" t="s">
        <v>90</v>
      </c>
      <c r="G10" s="13" t="s">
        <v>17</v>
      </c>
      <c r="H10" s="13"/>
      <c r="I10" s="14"/>
      <c r="J10" s="13"/>
      <c r="K10" s="14"/>
      <c r="L10" s="14"/>
      <c r="M10" s="14"/>
      <c r="N10" s="14"/>
      <c r="O10" s="14"/>
      <c r="P10" s="14"/>
      <c r="Q10" s="14"/>
      <c r="R10" s="14"/>
      <c r="S10" s="14"/>
      <c r="T10" s="207"/>
    </row>
    <row r="11" spans="1:111" ht="14.1" customHeight="1" thickBot="1">
      <c r="G11" s="19"/>
      <c r="T11" s="20"/>
    </row>
    <row r="12" spans="1:111" ht="14.1" customHeight="1" thickBot="1">
      <c r="A12"/>
      <c r="G12" s="19"/>
      <c r="H12" s="778" t="s">
        <v>37</v>
      </c>
      <c r="J12" s="735" t="s">
        <v>39</v>
      </c>
      <c r="K12" s="8" t="s">
        <v>354</v>
      </c>
      <c r="L12" s="25">
        <v>0.14000000000000001</v>
      </c>
      <c r="O12" s="771" t="s">
        <v>36</v>
      </c>
      <c r="P12" s="771"/>
      <c r="Q12" s="772">
        <v>2013</v>
      </c>
      <c r="R12" s="773"/>
      <c r="S12" s="773"/>
      <c r="T12" s="774"/>
    </row>
    <row r="13" spans="1:111" ht="14.1" customHeight="1" thickBot="1">
      <c r="G13" s="19"/>
      <c r="H13" s="778"/>
      <c r="J13" s="736"/>
      <c r="K13" s="9" t="s">
        <v>355</v>
      </c>
      <c r="L13" s="26">
        <v>0.2</v>
      </c>
      <c r="Q13" s="133"/>
      <c r="R13" s="133"/>
      <c r="S13" s="133"/>
      <c r="T13" s="206"/>
    </row>
    <row r="14" spans="1:111" ht="14.1" customHeight="1" thickBot="1">
      <c r="G14" s="19"/>
      <c r="H14" s="778"/>
      <c r="J14" s="737"/>
      <c r="K14" s="10" t="s">
        <v>356</v>
      </c>
      <c r="L14" s="27">
        <v>0.28000000000000003</v>
      </c>
      <c r="O14" s="775" t="s">
        <v>351</v>
      </c>
      <c r="P14" s="776"/>
      <c r="Q14" s="776"/>
      <c r="R14" s="776"/>
      <c r="S14" s="776"/>
      <c r="T14" s="777"/>
      <c r="V14" s="806" t="s">
        <v>994</v>
      </c>
      <c r="W14" s="807"/>
      <c r="X14" s="807"/>
      <c r="Y14" s="807"/>
      <c r="Z14" s="807"/>
    </row>
    <row r="15" spans="1:111" ht="14.1" customHeight="1" thickBot="1">
      <c r="G15" s="19"/>
      <c r="H15" s="778"/>
      <c r="J15" s="15"/>
      <c r="O15" s="823" t="s">
        <v>722</v>
      </c>
      <c r="P15" s="752"/>
      <c r="Q15" s="752"/>
      <c r="R15" s="752"/>
      <c r="S15" s="752"/>
      <c r="T15" s="753"/>
      <c r="V15" s="807"/>
      <c r="W15" s="807"/>
      <c r="X15" s="807"/>
      <c r="Y15" s="807"/>
      <c r="Z15" s="807"/>
    </row>
    <row r="16" spans="1:111" ht="14.1" customHeight="1">
      <c r="G16" s="19"/>
      <c r="H16" s="778"/>
      <c r="J16" s="735" t="s">
        <v>30</v>
      </c>
      <c r="K16" s="8" t="s">
        <v>354</v>
      </c>
      <c r="L16" s="177">
        <f>L12*8760</f>
        <v>1226.4000000000001</v>
      </c>
      <c r="O16" s="756" t="s">
        <v>723</v>
      </c>
      <c r="P16" s="757"/>
      <c r="Q16" s="757"/>
      <c r="R16" s="757"/>
      <c r="S16" s="757"/>
      <c r="T16" s="811"/>
      <c r="V16" s="807"/>
      <c r="W16" s="807"/>
      <c r="X16" s="807"/>
      <c r="Y16" s="807"/>
      <c r="Z16" s="807"/>
    </row>
    <row r="17" spans="7:26" ht="14.1" customHeight="1">
      <c r="G17" s="19"/>
      <c r="H17" s="778"/>
      <c r="J17" s="736"/>
      <c r="K17" s="9" t="s">
        <v>355</v>
      </c>
      <c r="L17" s="177">
        <f>L13*8760</f>
        <v>1752</v>
      </c>
      <c r="O17" s="756" t="s">
        <v>906</v>
      </c>
      <c r="P17" s="757"/>
      <c r="Q17" s="757"/>
      <c r="R17" s="757"/>
      <c r="S17" s="757"/>
      <c r="T17" s="811"/>
      <c r="V17" s="807"/>
      <c r="W17" s="807"/>
      <c r="X17" s="807"/>
      <c r="Y17" s="807"/>
      <c r="Z17" s="807"/>
    </row>
    <row r="18" spans="7:26" ht="14.1" customHeight="1" thickBot="1">
      <c r="G18" s="19"/>
      <c r="H18" s="778"/>
      <c r="J18" s="737"/>
      <c r="K18" s="10" t="s">
        <v>356</v>
      </c>
      <c r="L18" s="177">
        <f>L14*8760</f>
        <v>2452.8000000000002</v>
      </c>
      <c r="O18" s="756" t="s">
        <v>727</v>
      </c>
      <c r="P18" s="757"/>
      <c r="Q18" s="757"/>
      <c r="R18" s="757"/>
      <c r="S18" s="757"/>
      <c r="T18" s="811"/>
      <c r="V18" s="807"/>
      <c r="W18" s="807"/>
      <c r="X18" s="807"/>
      <c r="Y18" s="807"/>
      <c r="Z18" s="807"/>
    </row>
    <row r="19" spans="7:26" ht="14.1" customHeight="1">
      <c r="G19" s="19"/>
      <c r="H19" s="778"/>
      <c r="J19" s="15"/>
      <c r="O19" s="812" t="s">
        <v>724</v>
      </c>
      <c r="P19" s="812"/>
      <c r="Q19" s="812"/>
      <c r="R19" s="812"/>
      <c r="S19" s="410" t="s">
        <v>373</v>
      </c>
      <c r="T19" s="410" t="s">
        <v>373</v>
      </c>
      <c r="V19" s="807"/>
      <c r="W19" s="807"/>
      <c r="X19" s="807"/>
      <c r="Y19" s="807"/>
      <c r="Z19" s="807"/>
    </row>
    <row r="20" spans="7:26" ht="14.1" customHeight="1">
      <c r="G20" s="19"/>
      <c r="H20" s="778"/>
      <c r="J20" s="735" t="s">
        <v>672</v>
      </c>
      <c r="K20" s="8" t="s">
        <v>354</v>
      </c>
      <c r="L20" s="171">
        <f xml:space="preserve"> $S$40 * (L28 + L46)</f>
        <v>2646.8700198143219</v>
      </c>
      <c r="O20" s="813" t="s">
        <v>725</v>
      </c>
      <c r="P20" s="813"/>
      <c r="Q20" s="813"/>
      <c r="R20" s="813"/>
      <c r="S20" s="411" t="s">
        <v>68</v>
      </c>
      <c r="T20" s="411" t="s">
        <v>370</v>
      </c>
      <c r="V20" s="807"/>
      <c r="W20" s="807"/>
      <c r="X20" s="807"/>
      <c r="Y20" s="807"/>
      <c r="Z20" s="807"/>
    </row>
    <row r="21" spans="7:26" ht="14.1" customHeight="1" thickBot="1">
      <c r="G21" s="19"/>
      <c r="H21" s="778"/>
      <c r="J21" s="736"/>
      <c r="K21" s="9" t="s">
        <v>355</v>
      </c>
      <c r="L21" s="171">
        <f xml:space="preserve"> $S$40 * (L29 + L47)</f>
        <v>2646.8700198143219</v>
      </c>
      <c r="O21" s="813" t="s">
        <v>726</v>
      </c>
      <c r="P21" s="813"/>
      <c r="Q21" s="813"/>
      <c r="R21" s="813"/>
      <c r="S21" s="411" t="s">
        <v>372</v>
      </c>
      <c r="T21" s="178" t="s">
        <v>371</v>
      </c>
      <c r="V21" s="807"/>
      <c r="W21" s="807"/>
      <c r="X21" s="807"/>
      <c r="Y21" s="807"/>
      <c r="Z21" s="807"/>
    </row>
    <row r="22" spans="7:26" ht="14.1" customHeight="1" thickBot="1">
      <c r="G22" s="19"/>
      <c r="H22" s="778"/>
      <c r="J22" s="737"/>
      <c r="K22" s="10" t="s">
        <v>356</v>
      </c>
      <c r="L22" s="171">
        <f xml:space="preserve"> $S$40 * (L30 + L48)</f>
        <v>2646.8700198143219</v>
      </c>
      <c r="O22" s="814"/>
      <c r="P22" s="815"/>
      <c r="Q22" s="815"/>
      <c r="R22" s="816"/>
      <c r="S22" s="694">
        <v>154192</v>
      </c>
      <c r="T22" s="694">
        <v>282844911</v>
      </c>
      <c r="V22" s="807"/>
      <c r="W22" s="807"/>
      <c r="X22" s="807"/>
      <c r="Y22" s="807"/>
      <c r="Z22" s="807"/>
    </row>
    <row r="23" spans="7:26" ht="14.1" customHeight="1">
      <c r="G23" s="19"/>
      <c r="H23" s="778"/>
      <c r="O23" s="809" t="s">
        <v>354</v>
      </c>
      <c r="P23" s="820"/>
      <c r="Q23" s="809" t="s">
        <v>350</v>
      </c>
      <c r="R23" s="810"/>
      <c r="S23" s="695"/>
      <c r="T23" s="182"/>
      <c r="V23" s="807"/>
      <c r="W23" s="807"/>
      <c r="X23" s="807"/>
      <c r="Y23" s="807"/>
      <c r="Z23" s="807"/>
    </row>
    <row r="24" spans="7:26" ht="14.1" customHeight="1">
      <c r="G24" s="19"/>
      <c r="H24" s="778"/>
      <c r="J24" s="735" t="s">
        <v>24</v>
      </c>
      <c r="K24" s="8" t="s">
        <v>354</v>
      </c>
      <c r="L24" s="48">
        <f>(L28+L46)*($S$40-1)</f>
        <v>60.87001981432207</v>
      </c>
      <c r="O24" s="817" t="s">
        <v>355</v>
      </c>
      <c r="P24" s="821"/>
      <c r="Q24" s="817" t="s">
        <v>352</v>
      </c>
      <c r="R24" s="734"/>
      <c r="S24" s="385"/>
      <c r="T24" s="180"/>
      <c r="V24" s="807"/>
      <c r="W24" s="807"/>
      <c r="X24" s="807"/>
      <c r="Y24" s="807"/>
      <c r="Z24" s="807"/>
    </row>
    <row r="25" spans="7:26" ht="14.1" customHeight="1" thickBot="1">
      <c r="G25" s="19"/>
      <c r="H25" s="778"/>
      <c r="J25" s="736"/>
      <c r="K25" s="9" t="s">
        <v>355</v>
      </c>
      <c r="L25" s="48">
        <f>(L29+L47)*($S$40-1)</f>
        <v>60.87001981432207</v>
      </c>
      <c r="O25" s="818" t="s">
        <v>356</v>
      </c>
      <c r="P25" s="822"/>
      <c r="Q25" s="818" t="s">
        <v>353</v>
      </c>
      <c r="R25" s="819"/>
      <c r="S25" s="696"/>
      <c r="T25" s="181"/>
      <c r="V25" s="807"/>
      <c r="W25" s="807"/>
      <c r="X25" s="807"/>
      <c r="Y25" s="807"/>
      <c r="Z25" s="807"/>
    </row>
    <row r="26" spans="7:26" ht="14.1" customHeight="1" thickBot="1">
      <c r="G26" s="19"/>
      <c r="H26" s="778"/>
      <c r="J26" s="737"/>
      <c r="K26" s="10" t="s">
        <v>356</v>
      </c>
      <c r="L26" s="48">
        <f>(L30+L48)*($S$40-1)</f>
        <v>60.87001981432207</v>
      </c>
      <c r="T26" s="94"/>
      <c r="V26" s="807"/>
      <c r="W26" s="807"/>
      <c r="X26" s="807"/>
      <c r="Y26" s="807"/>
      <c r="Z26" s="807"/>
    </row>
    <row r="27" spans="7:26" ht="14.1" customHeight="1">
      <c r="G27" s="19"/>
      <c r="H27" s="778"/>
      <c r="O27" s="765" t="s">
        <v>1</v>
      </c>
      <c r="P27" s="766"/>
      <c r="Q27" s="766"/>
      <c r="R27" s="766"/>
      <c r="S27" s="767"/>
      <c r="T27" s="20"/>
      <c r="V27" s="807"/>
      <c r="W27" s="807"/>
      <c r="X27" s="807"/>
      <c r="Y27" s="807"/>
      <c r="Z27" s="807"/>
    </row>
    <row r="28" spans="7:26" ht="14.1" customHeight="1">
      <c r="G28" s="19"/>
      <c r="H28" s="778"/>
      <c r="J28" s="735" t="s">
        <v>28</v>
      </c>
      <c r="K28" s="8" t="s">
        <v>354</v>
      </c>
      <c r="L28" s="28">
        <v>2586</v>
      </c>
      <c r="O28" s="779" t="s">
        <v>2</v>
      </c>
      <c r="P28" s="780"/>
      <c r="Q28" s="780"/>
      <c r="R28" s="780"/>
      <c r="S28" s="60">
        <v>2.5000000000000001E-2</v>
      </c>
      <c r="T28" s="20"/>
    </row>
    <row r="29" spans="7:26" ht="14.1" customHeight="1">
      <c r="G29" s="19"/>
      <c r="H29" s="778"/>
      <c r="J29" s="736"/>
      <c r="K29" s="9" t="s">
        <v>355</v>
      </c>
      <c r="L29" s="28">
        <v>2586</v>
      </c>
      <c r="O29" s="730" t="s">
        <v>623</v>
      </c>
      <c r="P29" s="731"/>
      <c r="Q29" s="731"/>
      <c r="R29" s="731"/>
      <c r="S29" s="80">
        <v>20</v>
      </c>
      <c r="T29" s="20"/>
    </row>
    <row r="30" spans="7:26" ht="14.1" customHeight="1">
      <c r="G30" s="19"/>
      <c r="H30" s="778"/>
      <c r="J30" s="737"/>
      <c r="K30" s="10" t="s">
        <v>356</v>
      </c>
      <c r="L30" s="28">
        <v>2586</v>
      </c>
      <c r="O30" s="730" t="s">
        <v>617</v>
      </c>
      <c r="P30" s="731"/>
      <c r="Q30" s="731"/>
      <c r="R30" s="731"/>
      <c r="S30" s="59">
        <v>0.08</v>
      </c>
      <c r="T30" s="20"/>
    </row>
    <row r="31" spans="7:26" ht="14.1" customHeight="1">
      <c r="G31" s="19"/>
      <c r="H31" s="778"/>
      <c r="O31" s="730" t="s">
        <v>614</v>
      </c>
      <c r="P31" s="731"/>
      <c r="Q31" s="731"/>
      <c r="R31" s="731"/>
      <c r="S31" s="61">
        <f>(1+S30)/(1+S28)-1</f>
        <v>5.3658536585366123E-2</v>
      </c>
      <c r="T31" s="20"/>
    </row>
    <row r="32" spans="7:26" ht="14.1" customHeight="1">
      <c r="G32" s="19"/>
      <c r="H32" s="778"/>
      <c r="J32" s="735" t="s">
        <v>624</v>
      </c>
      <c r="K32" s="8" t="s">
        <v>354</v>
      </c>
      <c r="L32" s="28">
        <v>18</v>
      </c>
      <c r="M32" s="161"/>
      <c r="O32" s="730" t="s">
        <v>626</v>
      </c>
      <c r="P32" s="731"/>
      <c r="Q32" s="731"/>
      <c r="R32" s="731"/>
      <c r="S32" s="59">
        <v>0.08</v>
      </c>
      <c r="T32" s="20"/>
    </row>
    <row r="33" spans="7:26" ht="14.1" customHeight="1">
      <c r="G33" s="19"/>
      <c r="H33" s="778"/>
      <c r="J33" s="736"/>
      <c r="K33" s="9" t="s">
        <v>355</v>
      </c>
      <c r="L33" s="29">
        <v>18</v>
      </c>
      <c r="M33" s="161"/>
      <c r="O33" s="730" t="s">
        <v>616</v>
      </c>
      <c r="P33" s="731"/>
      <c r="Q33" s="731"/>
      <c r="R33" s="731"/>
      <c r="S33" s="59">
        <v>0.13</v>
      </c>
      <c r="T33" s="20"/>
      <c r="W33" s="4" t="s">
        <v>92</v>
      </c>
    </row>
    <row r="34" spans="7:26" ht="14.1" customHeight="1">
      <c r="G34" s="19"/>
      <c r="H34" s="778"/>
      <c r="J34" s="737"/>
      <c r="K34" s="10" t="s">
        <v>356</v>
      </c>
      <c r="L34" s="30">
        <v>18</v>
      </c>
      <c r="M34" s="161"/>
      <c r="O34" s="730" t="s">
        <v>615</v>
      </c>
      <c r="P34" s="731"/>
      <c r="Q34" s="731"/>
      <c r="R34" s="731"/>
      <c r="S34" s="61">
        <f>(1+S33)/(1+S28) - 1</f>
        <v>0.10243902439024399</v>
      </c>
      <c r="T34" s="20"/>
    </row>
    <row r="35" spans="7:26" ht="14.1" customHeight="1">
      <c r="G35" s="19"/>
      <c r="H35" s="778"/>
      <c r="O35" s="730" t="s">
        <v>59</v>
      </c>
      <c r="P35" s="731"/>
      <c r="Q35" s="731"/>
      <c r="R35" s="731"/>
      <c r="S35" s="59">
        <v>0.5</v>
      </c>
      <c r="T35" s="20"/>
    </row>
    <row r="36" spans="7:26" ht="14.1" customHeight="1">
      <c r="G36" s="19"/>
      <c r="H36" s="778"/>
      <c r="J36" s="735" t="s">
        <v>543</v>
      </c>
      <c r="K36" s="8" t="s">
        <v>354</v>
      </c>
      <c r="L36" s="677">
        <v>0</v>
      </c>
      <c r="M36" s="161"/>
      <c r="O36" s="730" t="s">
        <v>618</v>
      </c>
      <c r="P36" s="731"/>
      <c r="Q36" s="731"/>
      <c r="R36" s="731"/>
      <c r="S36" s="59">
        <v>0.4</v>
      </c>
      <c r="T36" s="20"/>
    </row>
    <row r="37" spans="7:26" ht="14.1" customHeight="1">
      <c r="G37" s="19"/>
      <c r="H37" s="778"/>
      <c r="J37" s="736"/>
      <c r="K37" s="9" t="s">
        <v>355</v>
      </c>
      <c r="L37" s="678">
        <v>0</v>
      </c>
      <c r="M37" s="161"/>
      <c r="O37" s="730" t="s">
        <v>65</v>
      </c>
      <c r="P37" s="731"/>
      <c r="Q37" s="731"/>
      <c r="R37" s="731"/>
      <c r="S37" s="61">
        <f>IF(S36&gt;0,S35*S30*(1-S36)+(1-S35)*S33,S35*S30+(1-S35)*S33)</f>
        <v>8.8999999999999996E-2</v>
      </c>
      <c r="T37" s="20"/>
    </row>
    <row r="38" spans="7:26" ht="14.1" customHeight="1">
      <c r="G38" s="19"/>
      <c r="H38" s="778"/>
      <c r="J38" s="737"/>
      <c r="K38" s="10" t="s">
        <v>356</v>
      </c>
      <c r="L38" s="679">
        <v>0</v>
      </c>
      <c r="M38" s="161"/>
      <c r="O38" s="730" t="s">
        <v>66</v>
      </c>
      <c r="P38" s="731"/>
      <c r="Q38" s="731"/>
      <c r="R38" s="731"/>
      <c r="S38" s="61">
        <f xml:space="preserve"> ((1+((1-S35)*((1+S34)*(1+S28)-1)) + (S35*((1+S31)*(1+S28)-1)*(1-S36))) / (1+S28)) - 1</f>
        <v>6.2439024390243958E-2</v>
      </c>
      <c r="T38" s="20"/>
      <c r="U38" s="176"/>
      <c r="V38" s="176"/>
      <c r="W38" s="176"/>
      <c r="X38" s="176"/>
      <c r="Y38" s="176"/>
      <c r="Z38" s="176"/>
    </row>
    <row r="39" spans="7:26" ht="14.1" customHeight="1" thickBot="1">
      <c r="G39" s="140"/>
      <c r="H39" s="11"/>
      <c r="I39" s="11"/>
      <c r="J39" s="11"/>
      <c r="K39" s="11"/>
      <c r="L39" s="11"/>
      <c r="O39" s="730" t="s">
        <v>886</v>
      </c>
      <c r="P39" s="731"/>
      <c r="Q39" s="731"/>
      <c r="R39" s="731"/>
      <c r="S39" s="80">
        <v>5</v>
      </c>
      <c r="T39" s="20"/>
    </row>
    <row r="40" spans="7:26" ht="14.1" customHeight="1">
      <c r="G40" s="141"/>
      <c r="H40" s="12"/>
      <c r="I40" s="12"/>
      <c r="J40" s="12"/>
      <c r="K40" s="12"/>
      <c r="L40" s="12"/>
      <c r="O40" s="760" t="s">
        <v>550</v>
      </c>
      <c r="P40" s="761"/>
      <c r="Q40" s="761"/>
      <c r="R40" s="761"/>
      <c r="S40" s="88">
        <f>SUMPRODUCT(P49:P51,Q49:Q51)</f>
        <v>1.0235382907247959</v>
      </c>
      <c r="T40" s="20"/>
    </row>
    <row r="41" spans="7:26" ht="15" customHeight="1">
      <c r="G41" s="19"/>
      <c r="H41" s="739" t="s">
        <v>32</v>
      </c>
      <c r="J41" s="735" t="s">
        <v>43</v>
      </c>
      <c r="K41" s="8" t="s">
        <v>354</v>
      </c>
      <c r="L41" s="54">
        <f>$S$37</f>
        <v>8.8999999999999996E-2</v>
      </c>
      <c r="O41" s="760" t="s">
        <v>598</v>
      </c>
      <c r="P41" s="761"/>
      <c r="Q41" s="761"/>
      <c r="R41" s="761"/>
      <c r="S41" s="88">
        <f>SUMPRODUCT(O54:T54,O56:T56)</f>
        <v>0.79381715171662992</v>
      </c>
      <c r="T41" s="20"/>
      <c r="U41" s="52"/>
    </row>
    <row r="42" spans="7:26" ht="15" customHeight="1">
      <c r="G42" s="19"/>
      <c r="H42" s="739"/>
      <c r="J42" s="736"/>
      <c r="K42" s="9" t="s">
        <v>355</v>
      </c>
      <c r="L42" s="54">
        <f>$S$37</f>
        <v>8.8999999999999996E-2</v>
      </c>
      <c r="O42" s="760" t="s">
        <v>632</v>
      </c>
      <c r="P42" s="761"/>
      <c r="Q42" s="761"/>
      <c r="R42" s="761"/>
      <c r="S42" s="88">
        <f xml:space="preserve"> (1 - S36 * S41) / (1 - S36)</f>
        <v>1.1374552321889135</v>
      </c>
      <c r="T42" s="20"/>
    </row>
    <row r="43" spans="7:26" ht="15" customHeight="1">
      <c r="G43" s="19"/>
      <c r="H43" s="739"/>
      <c r="J43" s="737"/>
      <c r="K43" s="10" t="s">
        <v>356</v>
      </c>
      <c r="L43" s="54">
        <f>$S$37</f>
        <v>8.8999999999999996E-2</v>
      </c>
      <c r="O43" s="760" t="s">
        <v>63</v>
      </c>
      <c r="P43" s="761"/>
      <c r="Q43" s="761"/>
      <c r="R43" s="761"/>
      <c r="S43" s="61">
        <f xml:space="preserve"> S37 / (1 - (1 / (1 + S37)^S29))</f>
        <v>0.10876693284230318</v>
      </c>
      <c r="T43" s="20"/>
    </row>
    <row r="44" spans="7:26" ht="14.1" customHeight="1" thickBot="1">
      <c r="G44" s="140"/>
      <c r="H44" s="11"/>
      <c r="I44" s="11"/>
      <c r="J44" s="11"/>
      <c r="K44" s="11"/>
      <c r="L44" s="11"/>
      <c r="M44" s="11"/>
      <c r="N44" s="11"/>
      <c r="O44" s="769" t="s">
        <v>64</v>
      </c>
      <c r="P44" s="770"/>
      <c r="Q44" s="770"/>
      <c r="R44" s="770"/>
      <c r="S44" s="89">
        <f xml:space="preserve"> S38 / (1 - (1 / (1 + S38)^S29))</f>
        <v>8.8918713624039622E-2</v>
      </c>
      <c r="T44" s="144"/>
    </row>
    <row r="45" spans="7:26" ht="14.1" customHeight="1" thickBot="1">
      <c r="G45" s="141"/>
      <c r="H45" s="12"/>
      <c r="I45" s="12"/>
      <c r="J45" s="12"/>
      <c r="K45" s="12"/>
      <c r="L45" s="12"/>
      <c r="O45" s="369"/>
      <c r="P45" s="369"/>
      <c r="Q45" s="369"/>
      <c r="R45" s="369"/>
      <c r="S45" s="176"/>
      <c r="T45" s="20"/>
    </row>
    <row r="46" spans="7:26" ht="14.1" customHeight="1">
      <c r="G46" s="19"/>
      <c r="H46" s="787" t="s">
        <v>27</v>
      </c>
      <c r="J46" s="735" t="s">
        <v>640</v>
      </c>
      <c r="K46" s="8" t="s">
        <v>354</v>
      </c>
      <c r="L46" s="171">
        <f>L50+L54</f>
        <v>0</v>
      </c>
      <c r="O46" s="762" t="s">
        <v>637</v>
      </c>
      <c r="P46" s="763"/>
      <c r="Q46" s="315">
        <v>1</v>
      </c>
      <c r="R46" s="369"/>
      <c r="S46" s="176"/>
      <c r="T46" s="20"/>
    </row>
    <row r="47" spans="7:26" ht="14.1" customHeight="1">
      <c r="G47" s="19"/>
      <c r="H47" s="787"/>
      <c r="J47" s="736"/>
      <c r="K47" s="9" t="s">
        <v>355</v>
      </c>
      <c r="L47" s="171">
        <f>L51+L55</f>
        <v>0</v>
      </c>
      <c r="O47" s="82" t="s">
        <v>0</v>
      </c>
      <c r="P47" s="81" t="s">
        <v>402</v>
      </c>
      <c r="Q47" s="294" t="s">
        <v>630</v>
      </c>
      <c r="R47" s="369"/>
      <c r="S47" s="176"/>
      <c r="T47" s="20"/>
    </row>
    <row r="48" spans="7:26" ht="14.1" customHeight="1">
      <c r="G48" s="19"/>
      <c r="H48" s="787"/>
      <c r="J48" s="737"/>
      <c r="K48" s="10" t="s">
        <v>356</v>
      </c>
      <c r="L48" s="171">
        <f>L52+L56</f>
        <v>0</v>
      </c>
      <c r="M48" s="179"/>
      <c r="O48" s="186" t="s">
        <v>633</v>
      </c>
      <c r="P48" s="15" t="s">
        <v>62</v>
      </c>
      <c r="Q48" s="83" t="s">
        <v>631</v>
      </c>
      <c r="R48" s="369"/>
      <c r="S48" s="176"/>
      <c r="T48" s="20"/>
    </row>
    <row r="49" spans="7:28" ht="14.1" customHeight="1">
      <c r="G49" s="19"/>
      <c r="H49" s="787"/>
      <c r="L49" s="247"/>
      <c r="O49" s="305">
        <v>0</v>
      </c>
      <c r="P49" s="84">
        <v>1</v>
      </c>
      <c r="Q49" s="316">
        <f>1+(1-S36)*((1+S32)^(O49+0.5)-1)</f>
        <v>1.0235382907247959</v>
      </c>
      <c r="R49" s="369"/>
      <c r="S49" s="176"/>
      <c r="T49" s="20"/>
    </row>
    <row r="50" spans="7:28" ht="14.1" customHeight="1">
      <c r="G50" s="19"/>
      <c r="H50" s="787"/>
      <c r="J50" s="735" t="s">
        <v>639</v>
      </c>
      <c r="K50" s="8" t="s">
        <v>354</v>
      </c>
      <c r="L50" s="677">
        <v>0</v>
      </c>
      <c r="O50" s="306">
        <v>1</v>
      </c>
      <c r="P50" s="33">
        <v>0</v>
      </c>
      <c r="Q50" s="317">
        <f>1+(1-S36)*((1+S32)^(O50+0.5)-1)</f>
        <v>1.0734213539827795</v>
      </c>
      <c r="R50" s="369"/>
      <c r="S50" s="176"/>
      <c r="T50" s="20"/>
    </row>
    <row r="51" spans="7:28" ht="14.1" customHeight="1" thickBot="1">
      <c r="G51" s="19"/>
      <c r="H51" s="787"/>
      <c r="J51" s="736"/>
      <c r="K51" s="9" t="s">
        <v>355</v>
      </c>
      <c r="L51" s="678">
        <v>0</v>
      </c>
      <c r="O51" s="307">
        <v>2</v>
      </c>
      <c r="P51" s="85">
        <v>0</v>
      </c>
      <c r="Q51" s="319">
        <f>1+(1-S36)*((1+S32)^(O51+0.5)-1)</f>
        <v>1.127295062301402</v>
      </c>
      <c r="R51" s="369"/>
      <c r="S51" s="176"/>
      <c r="T51" s="20"/>
    </row>
    <row r="52" spans="7:28" ht="14.1" customHeight="1" thickBot="1">
      <c r="G52" s="19"/>
      <c r="H52" s="787"/>
      <c r="J52" s="737"/>
      <c r="K52" s="10" t="s">
        <v>356</v>
      </c>
      <c r="L52" s="679">
        <v>0</v>
      </c>
      <c r="M52" s="179"/>
      <c r="N52" s="133"/>
      <c r="O52" s="369"/>
      <c r="P52" s="369"/>
      <c r="Q52" s="369"/>
      <c r="R52" s="369"/>
      <c r="S52" s="176"/>
      <c r="T52" s="20"/>
    </row>
    <row r="53" spans="7:28" ht="14.1" customHeight="1">
      <c r="G53" s="19"/>
      <c r="H53" s="787"/>
      <c r="L53" s="247"/>
      <c r="N53" s="91" t="s">
        <v>634</v>
      </c>
      <c r="O53" s="296">
        <v>1</v>
      </c>
      <c r="P53" s="296">
        <v>2</v>
      </c>
      <c r="Q53" s="296">
        <v>3</v>
      </c>
      <c r="R53" s="296">
        <v>4</v>
      </c>
      <c r="S53" s="296">
        <v>5</v>
      </c>
      <c r="T53" s="297">
        <v>6</v>
      </c>
    </row>
    <row r="54" spans="7:28" ht="14.1" customHeight="1">
      <c r="G54" s="19"/>
      <c r="H54" s="787"/>
      <c r="J54" s="735" t="s">
        <v>638</v>
      </c>
      <c r="K54" s="8" t="s">
        <v>354</v>
      </c>
      <c r="L54" s="677">
        <v>0</v>
      </c>
      <c r="N54" s="82" t="s">
        <v>636</v>
      </c>
      <c r="O54" s="312">
        <v>0.2</v>
      </c>
      <c r="P54" s="313">
        <v>0.32</v>
      </c>
      <c r="Q54" s="313">
        <v>0.192</v>
      </c>
      <c r="R54" s="313">
        <v>0.1152</v>
      </c>
      <c r="S54" s="313">
        <v>0.1152</v>
      </c>
      <c r="T54" s="314">
        <v>5.7599999999999998E-2</v>
      </c>
    </row>
    <row r="55" spans="7:28" ht="14.1" customHeight="1" thickBot="1">
      <c r="G55" s="19"/>
      <c r="H55" s="787"/>
      <c r="J55" s="736"/>
      <c r="K55" s="9" t="s">
        <v>355</v>
      </c>
      <c r="L55" s="678">
        <v>0</v>
      </c>
      <c r="N55" s="295" t="s">
        <v>62</v>
      </c>
      <c r="O55" s="310"/>
      <c r="P55" s="310"/>
      <c r="Q55" s="310"/>
      <c r="R55" s="310"/>
      <c r="S55" s="310"/>
      <c r="T55" s="311"/>
    </row>
    <row r="56" spans="7:28" ht="14.1" customHeight="1">
      <c r="G56" s="19"/>
      <c r="H56" s="787"/>
      <c r="J56" s="737"/>
      <c r="K56" s="10" t="s">
        <v>356</v>
      </c>
      <c r="L56" s="679">
        <v>0</v>
      </c>
      <c r="N56" s="308" t="s">
        <v>636</v>
      </c>
      <c r="O56" s="303">
        <f>1/((1+S38)*(1+S28))^O53</f>
        <v>0.91827364554637281</v>
      </c>
      <c r="P56" s="303">
        <f>1/((1+S38)*(1+S28))^P53</f>
        <v>0.84322648810502554</v>
      </c>
      <c r="Q56" s="303">
        <f>1/((1+S38)*(1+S28))^Q53</f>
        <v>0.77431266125346698</v>
      </c>
      <c r="R56" s="303">
        <f>1/((1+S38)*(1+S28))^R53</f>
        <v>0.71103091024193477</v>
      </c>
      <c r="S56" s="303">
        <f>1/((1+S38)*(1+S28))^S53</f>
        <v>0.65292094604401729</v>
      </c>
      <c r="T56" s="304">
        <f>1/((1+S38)*(1+S28))^T53</f>
        <v>0.59956009737742622</v>
      </c>
    </row>
    <row r="57" spans="7:28" ht="14.1" customHeight="1" thickBot="1">
      <c r="G57" s="140"/>
      <c r="H57" s="11"/>
      <c r="I57" s="11"/>
      <c r="J57" s="11"/>
      <c r="K57" s="11"/>
      <c r="L57" s="11"/>
      <c r="M57" s="11"/>
      <c r="N57" s="309" t="s">
        <v>635</v>
      </c>
      <c r="O57" s="301"/>
      <c r="P57" s="301"/>
      <c r="Q57" s="301"/>
      <c r="R57" s="301"/>
      <c r="S57" s="301"/>
      <c r="T57" s="302"/>
    </row>
    <row r="58" spans="7:28" ht="14.1" customHeight="1" thickBot="1">
      <c r="G58" s="141"/>
      <c r="H58" s="12"/>
      <c r="I58" s="12"/>
      <c r="J58" s="12"/>
      <c r="K58" s="12"/>
      <c r="L58" s="12"/>
      <c r="M58" s="12"/>
      <c r="T58" s="20"/>
    </row>
    <row r="59" spans="7:28" ht="14.1" customHeight="1">
      <c r="G59" s="19"/>
      <c r="H59" s="788" t="s">
        <v>33</v>
      </c>
      <c r="J59" s="735" t="s">
        <v>34</v>
      </c>
      <c r="K59" s="8" t="s">
        <v>354</v>
      </c>
      <c r="L59" s="171">
        <f xml:space="preserve"> (($S$44 * $S$42 * $S$40 * (L28 * 1 + L46) +L32) * 1000 / (L12 * 8760)) + L36 + 0</f>
        <v>232.96414630969153</v>
      </c>
      <c r="M59" s="372"/>
      <c r="O59" s="781" t="s">
        <v>679</v>
      </c>
      <c r="P59" s="782"/>
      <c r="Q59" s="782"/>
      <c r="R59" s="782"/>
      <c r="S59" s="370">
        <v>0</v>
      </c>
      <c r="T59" s="300"/>
      <c r="U59"/>
      <c r="V59"/>
      <c r="W59"/>
      <c r="X59"/>
      <c r="Y59"/>
      <c r="Z59"/>
      <c r="AA59"/>
      <c r="AB59"/>
    </row>
    <row r="60" spans="7:28" ht="14.1" customHeight="1" thickBot="1">
      <c r="G60" s="19"/>
      <c r="H60" s="788"/>
      <c r="J60" s="736"/>
      <c r="K60" s="9" t="s">
        <v>355</v>
      </c>
      <c r="L60" s="171">
        <f xml:space="preserve"> (($S$44 * $S$42 * $S$40 * (L29 * 1 + L47) +L33) * 1000 / (L13 * 8760)) + L37 + 0</f>
        <v>163.07490241678408</v>
      </c>
      <c r="M60" s="372"/>
      <c r="N60" s="99"/>
      <c r="O60" s="783" t="s">
        <v>680</v>
      </c>
      <c r="P60" s="784"/>
      <c r="Q60" s="784"/>
      <c r="R60" s="784"/>
      <c r="S60" s="371">
        <v>0</v>
      </c>
      <c r="T60" s="300"/>
      <c r="U60"/>
      <c r="V60"/>
      <c r="W60"/>
      <c r="X60"/>
      <c r="Y60"/>
      <c r="Z60"/>
      <c r="AA60"/>
      <c r="AB60"/>
    </row>
    <row r="61" spans="7:28" ht="14.1" customHeight="1">
      <c r="G61" s="19"/>
      <c r="H61" s="788"/>
      <c r="J61" s="737"/>
      <c r="K61" s="10" t="s">
        <v>356</v>
      </c>
      <c r="L61" s="171">
        <f xml:space="preserve"> (($S$44 * $S$42 * $S$40 * (L30 * 1 + L48) +L34) * 1000 / (L14 * 8760)) + L38 + 0</f>
        <v>116.48207315484576</v>
      </c>
      <c r="M61" s="372"/>
      <c r="O61" s="808" t="s">
        <v>681</v>
      </c>
      <c r="P61" s="808"/>
      <c r="Q61" s="808"/>
      <c r="T61" s="20"/>
    </row>
    <row r="62" spans="7:28" ht="14.1" customHeight="1">
      <c r="G62" s="19"/>
      <c r="H62" s="788"/>
      <c r="L62" s="247"/>
      <c r="M62"/>
      <c r="N62" s="160"/>
      <c r="O62" s="160"/>
      <c r="P62" s="160"/>
      <c r="Q62" s="160"/>
      <c r="R62" s="160"/>
      <c r="T62" s="20"/>
    </row>
    <row r="63" spans="7:28" ht="14.1" customHeight="1">
      <c r="G63" s="19"/>
      <c r="H63" s="788"/>
      <c r="J63" s="735" t="s">
        <v>67</v>
      </c>
      <c r="K63" s="8" t="s">
        <v>354</v>
      </c>
      <c r="L63" s="171">
        <f>(((L28*$S$44*(1-$S$36*$S$41))/(8760*L12*(1-$S$36))+L32/(8760*L12))*1000)+L36</f>
        <v>227.9442033172941</v>
      </c>
      <c r="M63" s="372" t="s">
        <v>674</v>
      </c>
      <c r="N63"/>
      <c r="O63"/>
      <c r="P63"/>
      <c r="Q63"/>
      <c r="R63" s="170"/>
      <c r="S63" s="170"/>
      <c r="T63" s="187"/>
    </row>
    <row r="64" spans="7:28" ht="14.1" customHeight="1">
      <c r="G64" s="19"/>
      <c r="H64" s="788"/>
      <c r="J64" s="736"/>
      <c r="K64" s="9" t="s">
        <v>355</v>
      </c>
      <c r="L64" s="171">
        <f>(((L29*$S$44*(1-$S$36*$S$41))/(8760*L13*(1-$S$36))+L33/(8760*L13))*1000)+L37</f>
        <v>159.56094232210589</v>
      </c>
      <c r="M64"/>
      <c r="T64" s="20"/>
    </row>
    <row r="65" spans="4:48" ht="14.1" customHeight="1">
      <c r="G65" s="19"/>
      <c r="H65" s="788"/>
      <c r="J65" s="737"/>
      <c r="K65" s="10" t="s">
        <v>356</v>
      </c>
      <c r="L65" s="171">
        <f>(((L30*$S$44*(1-$S$36*$S$41))/(8760*L14*(1-$S$36))+L34/(8760*L14))*1000)+L38</f>
        <v>113.97210165864705</v>
      </c>
      <c r="M65"/>
      <c r="T65" s="20"/>
    </row>
    <row r="66" spans="4:48" ht="14.1" customHeight="1">
      <c r="G66" s="21"/>
      <c r="H66" s="22"/>
      <c r="I66" s="22"/>
      <c r="J66" s="22"/>
      <c r="K66" s="22"/>
      <c r="L66" s="22"/>
      <c r="M66" s="22"/>
      <c r="N66" s="22"/>
      <c r="O66" s="22"/>
      <c r="P66" s="22"/>
      <c r="Q66" s="22"/>
      <c r="R66" s="22"/>
      <c r="S66" s="22"/>
      <c r="T66" s="23"/>
    </row>
    <row r="68" spans="4:48" ht="14.1" customHeight="1">
      <c r="H68" s="4" t="s">
        <v>938</v>
      </c>
      <c r="R68"/>
      <c r="S68"/>
      <c r="T68"/>
      <c r="U68"/>
      <c r="V68"/>
      <c r="W68"/>
      <c r="X68"/>
    </row>
    <row r="70" spans="4:48" ht="14.1" customHeight="1">
      <c r="G70" s="16"/>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8"/>
    </row>
    <row r="71" spans="4:48" ht="14.1" customHeight="1">
      <c r="D71" s="426" t="s">
        <v>90</v>
      </c>
      <c r="G71" s="733" t="s">
        <v>18</v>
      </c>
      <c r="H71" s="733"/>
      <c r="I71" s="733"/>
      <c r="J71" s="733"/>
      <c r="K71" s="733"/>
      <c r="L71" s="733"/>
      <c r="M71" s="733"/>
      <c r="N71" s="733"/>
      <c r="O71" s="733"/>
      <c r="P71" s="733"/>
      <c r="Q71" s="733"/>
      <c r="R71" s="733"/>
      <c r="S71" s="733"/>
      <c r="T71" s="733"/>
      <c r="U71" s="423"/>
      <c r="V71" s="423"/>
      <c r="W71" s="423"/>
      <c r="X71" s="423"/>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207"/>
    </row>
    <row r="72" spans="4:48" ht="14.1" customHeight="1">
      <c r="G72" s="19"/>
      <c r="AV72" s="20"/>
    </row>
    <row r="73" spans="4:48" ht="14.1" customHeight="1">
      <c r="G73" s="19"/>
      <c r="L73" s="24">
        <f>Q12+1</f>
        <v>2014</v>
      </c>
      <c r="M73" s="24">
        <f>L73+1</f>
        <v>2015</v>
      </c>
      <c r="N73" s="24">
        <f>M73+1</f>
        <v>2016</v>
      </c>
      <c r="O73" s="24">
        <f>N73+1</f>
        <v>2017</v>
      </c>
      <c r="P73" s="24">
        <f t="shared" ref="P73:AV73" si="0">O73+1</f>
        <v>2018</v>
      </c>
      <c r="Q73" s="24">
        <f t="shared" si="0"/>
        <v>2019</v>
      </c>
      <c r="R73" s="24">
        <f>Q73+1</f>
        <v>2020</v>
      </c>
      <c r="S73" s="24">
        <f t="shared" si="0"/>
        <v>2021</v>
      </c>
      <c r="T73" s="24">
        <f t="shared" si="0"/>
        <v>2022</v>
      </c>
      <c r="U73" s="24">
        <f>T73+1</f>
        <v>2023</v>
      </c>
      <c r="V73" s="24">
        <f>U73+1</f>
        <v>2024</v>
      </c>
      <c r="W73" s="24">
        <f t="shared" si="0"/>
        <v>2025</v>
      </c>
      <c r="X73" s="24">
        <f t="shared" si="0"/>
        <v>2026</v>
      </c>
      <c r="Y73" s="24">
        <f t="shared" si="0"/>
        <v>2027</v>
      </c>
      <c r="Z73" s="24">
        <f t="shared" si="0"/>
        <v>2028</v>
      </c>
      <c r="AA73" s="24">
        <f t="shared" si="0"/>
        <v>2029</v>
      </c>
      <c r="AB73" s="24">
        <f t="shared" si="0"/>
        <v>2030</v>
      </c>
      <c r="AC73" s="24">
        <f t="shared" si="0"/>
        <v>2031</v>
      </c>
      <c r="AD73" s="24">
        <f t="shared" si="0"/>
        <v>2032</v>
      </c>
      <c r="AE73" s="24">
        <f t="shared" si="0"/>
        <v>2033</v>
      </c>
      <c r="AF73" s="24">
        <f t="shared" si="0"/>
        <v>2034</v>
      </c>
      <c r="AG73" s="24">
        <f t="shared" si="0"/>
        <v>2035</v>
      </c>
      <c r="AH73" s="24">
        <f t="shared" si="0"/>
        <v>2036</v>
      </c>
      <c r="AI73" s="24">
        <f t="shared" si="0"/>
        <v>2037</v>
      </c>
      <c r="AJ73" s="24">
        <f t="shared" si="0"/>
        <v>2038</v>
      </c>
      <c r="AK73" s="24">
        <f t="shared" si="0"/>
        <v>2039</v>
      </c>
      <c r="AL73" s="24">
        <f t="shared" si="0"/>
        <v>2040</v>
      </c>
      <c r="AM73" s="24">
        <f t="shared" si="0"/>
        <v>2041</v>
      </c>
      <c r="AN73" s="24">
        <f t="shared" si="0"/>
        <v>2042</v>
      </c>
      <c r="AO73" s="24">
        <f t="shared" si="0"/>
        <v>2043</v>
      </c>
      <c r="AP73" s="24">
        <f t="shared" si="0"/>
        <v>2044</v>
      </c>
      <c r="AQ73" s="24">
        <f t="shared" si="0"/>
        <v>2045</v>
      </c>
      <c r="AR73" s="24">
        <f t="shared" si="0"/>
        <v>2046</v>
      </c>
      <c r="AS73" s="24">
        <f t="shared" si="0"/>
        <v>2047</v>
      </c>
      <c r="AT73" s="24">
        <f t="shared" si="0"/>
        <v>2048</v>
      </c>
      <c r="AU73" s="24">
        <f t="shared" si="0"/>
        <v>2049</v>
      </c>
      <c r="AV73" s="168">
        <f t="shared" si="0"/>
        <v>2050</v>
      </c>
    </row>
    <row r="74" spans="4:48" ht="14.1" customHeight="1">
      <c r="G74" s="19"/>
      <c r="H74" s="738" t="s">
        <v>37</v>
      </c>
      <c r="J74" s="735" t="s">
        <v>39</v>
      </c>
      <c r="K74" s="62" t="s">
        <v>357</v>
      </c>
      <c r="L74" s="32">
        <v>0.14000000000000001</v>
      </c>
      <c r="M74" s="32">
        <v>0.14000000000000001</v>
      </c>
      <c r="N74" s="32">
        <v>0.14000000000000001</v>
      </c>
      <c r="O74" s="32">
        <v>0.14000000000000001</v>
      </c>
      <c r="P74" s="32">
        <v>0.14000000000000001</v>
      </c>
      <c r="Q74" s="32">
        <v>0.14000000000000001</v>
      </c>
      <c r="R74" s="32">
        <v>0.14000000000000001</v>
      </c>
      <c r="S74" s="32">
        <v>0.14000000000000001</v>
      </c>
      <c r="T74" s="32">
        <v>0.14000000000000001</v>
      </c>
      <c r="U74" s="32">
        <v>0.14000000000000001</v>
      </c>
      <c r="V74" s="32">
        <v>0.14000000000000001</v>
      </c>
      <c r="W74" s="32">
        <v>0.14000000000000001</v>
      </c>
      <c r="X74" s="32">
        <v>0.14000000000000001</v>
      </c>
      <c r="Y74" s="32">
        <v>0.14000000000000001</v>
      </c>
      <c r="Z74" s="32">
        <v>0.14000000000000001</v>
      </c>
      <c r="AA74" s="32">
        <v>0.14000000000000001</v>
      </c>
      <c r="AB74" s="32">
        <v>0.14000000000000001</v>
      </c>
      <c r="AC74" s="32">
        <v>0.14000000000000001</v>
      </c>
      <c r="AD74" s="32">
        <v>0.14000000000000001</v>
      </c>
      <c r="AE74" s="32">
        <v>0.14000000000000001</v>
      </c>
      <c r="AF74" s="32">
        <v>0.14000000000000001</v>
      </c>
      <c r="AG74" s="32">
        <v>0.14000000000000001</v>
      </c>
      <c r="AH74" s="32">
        <v>0.14000000000000001</v>
      </c>
      <c r="AI74" s="32">
        <v>0.14000000000000001</v>
      </c>
      <c r="AJ74" s="32">
        <v>0.14000000000000001</v>
      </c>
      <c r="AK74" s="32">
        <v>0.14000000000000001</v>
      </c>
      <c r="AL74" s="32">
        <v>0.14000000000000001</v>
      </c>
      <c r="AM74" s="32">
        <v>0.14000000000000001</v>
      </c>
      <c r="AN74" s="32">
        <v>0.14000000000000001</v>
      </c>
      <c r="AO74" s="32">
        <v>0.14000000000000001</v>
      </c>
      <c r="AP74" s="32">
        <v>0.14000000000000001</v>
      </c>
      <c r="AQ74" s="32">
        <v>0.14000000000000001</v>
      </c>
      <c r="AR74" s="32">
        <v>0.14000000000000001</v>
      </c>
      <c r="AS74" s="32">
        <v>0.14000000000000001</v>
      </c>
      <c r="AT74" s="32">
        <v>0.14000000000000001</v>
      </c>
      <c r="AU74" s="32">
        <v>0.14000000000000001</v>
      </c>
      <c r="AV74" s="600">
        <v>0.14000000000000001</v>
      </c>
    </row>
    <row r="75" spans="4:48" ht="14.1" customHeight="1">
      <c r="G75" s="19"/>
      <c r="H75" s="738"/>
      <c r="J75" s="736"/>
      <c r="K75" s="3" t="s">
        <v>358</v>
      </c>
      <c r="L75" s="33">
        <v>0.14000000000000001</v>
      </c>
      <c r="M75" s="33">
        <v>0.14000000000000001</v>
      </c>
      <c r="N75" s="33">
        <v>0.14000000000000001</v>
      </c>
      <c r="O75" s="33">
        <v>0.14000000000000001</v>
      </c>
      <c r="P75" s="33">
        <v>0.14000000000000001</v>
      </c>
      <c r="Q75" s="33">
        <v>0.14000000000000001</v>
      </c>
      <c r="R75" s="33">
        <v>0.14000000000000001</v>
      </c>
      <c r="S75" s="33">
        <v>0.14000000000000001</v>
      </c>
      <c r="T75" s="33">
        <v>0.14000000000000001</v>
      </c>
      <c r="U75" s="33">
        <v>0.14000000000000001</v>
      </c>
      <c r="V75" s="33">
        <v>0.14000000000000001</v>
      </c>
      <c r="W75" s="33">
        <v>0.14000000000000001</v>
      </c>
      <c r="X75" s="33">
        <v>0.14000000000000001</v>
      </c>
      <c r="Y75" s="33">
        <v>0.14000000000000001</v>
      </c>
      <c r="Z75" s="33">
        <v>0.14000000000000001</v>
      </c>
      <c r="AA75" s="33">
        <v>0.14000000000000001</v>
      </c>
      <c r="AB75" s="33">
        <v>0.14000000000000001</v>
      </c>
      <c r="AC75" s="33">
        <v>0.14000000000000001</v>
      </c>
      <c r="AD75" s="33">
        <v>0.14000000000000001</v>
      </c>
      <c r="AE75" s="33">
        <v>0.14000000000000001</v>
      </c>
      <c r="AF75" s="33">
        <v>0.14000000000000001</v>
      </c>
      <c r="AG75" s="33">
        <v>0.14000000000000001</v>
      </c>
      <c r="AH75" s="33">
        <v>0.14000000000000001</v>
      </c>
      <c r="AI75" s="33">
        <v>0.14000000000000001</v>
      </c>
      <c r="AJ75" s="33">
        <v>0.14000000000000001</v>
      </c>
      <c r="AK75" s="33">
        <v>0.14000000000000001</v>
      </c>
      <c r="AL75" s="33">
        <v>0.14000000000000001</v>
      </c>
      <c r="AM75" s="33">
        <v>0.14000000000000001</v>
      </c>
      <c r="AN75" s="33">
        <v>0.14000000000000001</v>
      </c>
      <c r="AO75" s="33">
        <v>0.14000000000000001</v>
      </c>
      <c r="AP75" s="33">
        <v>0.14000000000000001</v>
      </c>
      <c r="AQ75" s="33">
        <v>0.14000000000000001</v>
      </c>
      <c r="AR75" s="33">
        <v>0.14000000000000001</v>
      </c>
      <c r="AS75" s="33">
        <v>0.14000000000000001</v>
      </c>
      <c r="AT75" s="33">
        <v>0.14000000000000001</v>
      </c>
      <c r="AU75" s="33">
        <v>0.14000000000000001</v>
      </c>
      <c r="AV75" s="601">
        <v>0.14000000000000001</v>
      </c>
    </row>
    <row r="76" spans="4:48" ht="14.1" customHeight="1" thickBot="1">
      <c r="G76" s="19"/>
      <c r="H76" s="738"/>
      <c r="J76" s="736"/>
      <c r="K76" s="63" t="s">
        <v>359</v>
      </c>
      <c r="L76" s="67">
        <v>0.14000000000000001</v>
      </c>
      <c r="M76" s="67">
        <v>0.14000000000000001</v>
      </c>
      <c r="N76" s="67">
        <v>0.14000000000000001</v>
      </c>
      <c r="O76" s="67">
        <v>0.14000000000000001</v>
      </c>
      <c r="P76" s="67">
        <v>0.14000000000000001</v>
      </c>
      <c r="Q76" s="67">
        <v>0.14000000000000001</v>
      </c>
      <c r="R76" s="67">
        <v>0.14000000000000001</v>
      </c>
      <c r="S76" s="67">
        <v>0.14000000000000001</v>
      </c>
      <c r="T76" s="67">
        <v>0.14000000000000001</v>
      </c>
      <c r="U76" s="67">
        <v>0.14000000000000001</v>
      </c>
      <c r="V76" s="67">
        <v>0.14000000000000001</v>
      </c>
      <c r="W76" s="67">
        <v>0.14000000000000001</v>
      </c>
      <c r="X76" s="67">
        <v>0.14000000000000001</v>
      </c>
      <c r="Y76" s="67">
        <v>0.14000000000000001</v>
      </c>
      <c r="Z76" s="67">
        <v>0.14000000000000001</v>
      </c>
      <c r="AA76" s="67">
        <v>0.14000000000000001</v>
      </c>
      <c r="AB76" s="67">
        <v>0.14000000000000001</v>
      </c>
      <c r="AC76" s="67">
        <v>0.14000000000000001</v>
      </c>
      <c r="AD76" s="67">
        <v>0.14000000000000001</v>
      </c>
      <c r="AE76" s="67">
        <v>0.14000000000000001</v>
      </c>
      <c r="AF76" s="67">
        <v>0.14000000000000001</v>
      </c>
      <c r="AG76" s="67">
        <v>0.14000000000000001</v>
      </c>
      <c r="AH76" s="67">
        <v>0.14000000000000001</v>
      </c>
      <c r="AI76" s="67">
        <v>0.14000000000000001</v>
      </c>
      <c r="AJ76" s="67">
        <v>0.14000000000000001</v>
      </c>
      <c r="AK76" s="67">
        <v>0.14000000000000001</v>
      </c>
      <c r="AL76" s="67">
        <v>0.14000000000000001</v>
      </c>
      <c r="AM76" s="67">
        <v>0.14000000000000001</v>
      </c>
      <c r="AN76" s="67">
        <v>0.14000000000000001</v>
      </c>
      <c r="AO76" s="67">
        <v>0.14000000000000001</v>
      </c>
      <c r="AP76" s="67">
        <v>0.14000000000000001</v>
      </c>
      <c r="AQ76" s="67">
        <v>0.14000000000000001</v>
      </c>
      <c r="AR76" s="67">
        <v>0.14000000000000001</v>
      </c>
      <c r="AS76" s="67">
        <v>0.14000000000000001</v>
      </c>
      <c r="AT76" s="67">
        <v>0.14000000000000001</v>
      </c>
      <c r="AU76" s="67">
        <v>0.14000000000000001</v>
      </c>
      <c r="AV76" s="602">
        <v>0.14000000000000001</v>
      </c>
    </row>
    <row r="77" spans="4:48" ht="14.1" customHeight="1" thickTop="1">
      <c r="G77" s="19"/>
      <c r="H77" s="738"/>
      <c r="J77" s="736"/>
      <c r="K77" s="62" t="s">
        <v>360</v>
      </c>
      <c r="L77" s="68">
        <v>0.2</v>
      </c>
      <c r="M77" s="68">
        <v>0.2</v>
      </c>
      <c r="N77" s="68">
        <v>0.2</v>
      </c>
      <c r="O77" s="68">
        <v>0.2</v>
      </c>
      <c r="P77" s="68">
        <v>0.2</v>
      </c>
      <c r="Q77" s="68">
        <v>0.2</v>
      </c>
      <c r="R77" s="68">
        <v>0.2</v>
      </c>
      <c r="S77" s="68">
        <v>0.2</v>
      </c>
      <c r="T77" s="68">
        <v>0.2</v>
      </c>
      <c r="U77" s="68">
        <v>0.2</v>
      </c>
      <c r="V77" s="68">
        <v>0.2</v>
      </c>
      <c r="W77" s="68">
        <v>0.2</v>
      </c>
      <c r="X77" s="68">
        <v>0.2</v>
      </c>
      <c r="Y77" s="68">
        <v>0.2</v>
      </c>
      <c r="Z77" s="68">
        <v>0.2</v>
      </c>
      <c r="AA77" s="68">
        <v>0.2</v>
      </c>
      <c r="AB77" s="68">
        <v>0.2</v>
      </c>
      <c r="AC77" s="68">
        <v>0.2</v>
      </c>
      <c r="AD77" s="68">
        <v>0.2</v>
      </c>
      <c r="AE77" s="68">
        <v>0.2</v>
      </c>
      <c r="AF77" s="68">
        <v>0.2</v>
      </c>
      <c r="AG77" s="68">
        <v>0.2</v>
      </c>
      <c r="AH77" s="68">
        <v>0.2</v>
      </c>
      <c r="AI77" s="68">
        <v>0.2</v>
      </c>
      <c r="AJ77" s="68">
        <v>0.2</v>
      </c>
      <c r="AK77" s="68">
        <v>0.2</v>
      </c>
      <c r="AL77" s="68">
        <v>0.2</v>
      </c>
      <c r="AM77" s="68">
        <v>0.2</v>
      </c>
      <c r="AN77" s="68">
        <v>0.2</v>
      </c>
      <c r="AO77" s="68">
        <v>0.2</v>
      </c>
      <c r="AP77" s="68">
        <v>0.2</v>
      </c>
      <c r="AQ77" s="68">
        <v>0.2</v>
      </c>
      <c r="AR77" s="68">
        <v>0.2</v>
      </c>
      <c r="AS77" s="68">
        <v>0.2</v>
      </c>
      <c r="AT77" s="68">
        <v>0.2</v>
      </c>
      <c r="AU77" s="68">
        <v>0.2</v>
      </c>
      <c r="AV77" s="603">
        <v>0.2</v>
      </c>
    </row>
    <row r="78" spans="4:48" ht="14.1" customHeight="1">
      <c r="G78" s="19"/>
      <c r="H78" s="738"/>
      <c r="J78" s="736"/>
      <c r="K78" s="3" t="s">
        <v>361</v>
      </c>
      <c r="L78" s="33">
        <v>0.2</v>
      </c>
      <c r="M78" s="33">
        <v>0.2</v>
      </c>
      <c r="N78" s="33">
        <v>0.2</v>
      </c>
      <c r="O78" s="33">
        <v>0.2</v>
      </c>
      <c r="P78" s="33">
        <v>0.2</v>
      </c>
      <c r="Q78" s="33">
        <v>0.2</v>
      </c>
      <c r="R78" s="33">
        <v>0.2</v>
      </c>
      <c r="S78" s="33">
        <v>0.2</v>
      </c>
      <c r="T78" s="33">
        <v>0.2</v>
      </c>
      <c r="U78" s="33">
        <v>0.2</v>
      </c>
      <c r="V78" s="33">
        <v>0.2</v>
      </c>
      <c r="W78" s="33">
        <v>0.2</v>
      </c>
      <c r="X78" s="33">
        <v>0.2</v>
      </c>
      <c r="Y78" s="33">
        <v>0.2</v>
      </c>
      <c r="Z78" s="33">
        <v>0.2</v>
      </c>
      <c r="AA78" s="33">
        <v>0.2</v>
      </c>
      <c r="AB78" s="33">
        <v>0.2</v>
      </c>
      <c r="AC78" s="33">
        <v>0.2</v>
      </c>
      <c r="AD78" s="33">
        <v>0.2</v>
      </c>
      <c r="AE78" s="33">
        <v>0.2</v>
      </c>
      <c r="AF78" s="33">
        <v>0.2</v>
      </c>
      <c r="AG78" s="33">
        <v>0.2</v>
      </c>
      <c r="AH78" s="33">
        <v>0.2</v>
      </c>
      <c r="AI78" s="33">
        <v>0.2</v>
      </c>
      <c r="AJ78" s="33">
        <v>0.2</v>
      </c>
      <c r="AK78" s="33">
        <v>0.2</v>
      </c>
      <c r="AL78" s="33">
        <v>0.2</v>
      </c>
      <c r="AM78" s="33">
        <v>0.2</v>
      </c>
      <c r="AN78" s="33">
        <v>0.2</v>
      </c>
      <c r="AO78" s="33">
        <v>0.2</v>
      </c>
      <c r="AP78" s="33">
        <v>0.2</v>
      </c>
      <c r="AQ78" s="33">
        <v>0.2</v>
      </c>
      <c r="AR78" s="33">
        <v>0.2</v>
      </c>
      <c r="AS78" s="33">
        <v>0.2</v>
      </c>
      <c r="AT78" s="33">
        <v>0.2</v>
      </c>
      <c r="AU78" s="33">
        <v>0.2</v>
      </c>
      <c r="AV78" s="601">
        <v>0.2</v>
      </c>
    </row>
    <row r="79" spans="4:48" ht="14.1" customHeight="1" thickBot="1">
      <c r="G79" s="19"/>
      <c r="H79" s="738"/>
      <c r="J79" s="736"/>
      <c r="K79" s="63" t="s">
        <v>362</v>
      </c>
      <c r="L79" s="67">
        <v>0.2</v>
      </c>
      <c r="M79" s="67">
        <v>0.2</v>
      </c>
      <c r="N79" s="67">
        <v>0.2</v>
      </c>
      <c r="O79" s="67">
        <v>0.2</v>
      </c>
      <c r="P79" s="67">
        <v>0.2</v>
      </c>
      <c r="Q79" s="67">
        <v>0.2</v>
      </c>
      <c r="R79" s="67">
        <v>0.2</v>
      </c>
      <c r="S79" s="67">
        <v>0.2</v>
      </c>
      <c r="T79" s="67">
        <v>0.2</v>
      </c>
      <c r="U79" s="67">
        <v>0.2</v>
      </c>
      <c r="V79" s="67">
        <v>0.2</v>
      </c>
      <c r="W79" s="67">
        <v>0.2</v>
      </c>
      <c r="X79" s="67">
        <v>0.2</v>
      </c>
      <c r="Y79" s="67">
        <v>0.2</v>
      </c>
      <c r="Z79" s="67">
        <v>0.2</v>
      </c>
      <c r="AA79" s="67">
        <v>0.2</v>
      </c>
      <c r="AB79" s="67">
        <v>0.2</v>
      </c>
      <c r="AC79" s="67">
        <v>0.2</v>
      </c>
      <c r="AD79" s="67">
        <v>0.2</v>
      </c>
      <c r="AE79" s="67">
        <v>0.2</v>
      </c>
      <c r="AF79" s="67">
        <v>0.2</v>
      </c>
      <c r="AG79" s="67">
        <v>0.2</v>
      </c>
      <c r="AH79" s="67">
        <v>0.2</v>
      </c>
      <c r="AI79" s="67">
        <v>0.2</v>
      </c>
      <c r="AJ79" s="67">
        <v>0.2</v>
      </c>
      <c r="AK79" s="67">
        <v>0.2</v>
      </c>
      <c r="AL79" s="67">
        <v>0.2</v>
      </c>
      <c r="AM79" s="67">
        <v>0.2</v>
      </c>
      <c r="AN79" s="67">
        <v>0.2</v>
      </c>
      <c r="AO79" s="67">
        <v>0.2</v>
      </c>
      <c r="AP79" s="67">
        <v>0.2</v>
      </c>
      <c r="AQ79" s="67">
        <v>0.2</v>
      </c>
      <c r="AR79" s="67">
        <v>0.2</v>
      </c>
      <c r="AS79" s="67">
        <v>0.2</v>
      </c>
      <c r="AT79" s="67">
        <v>0.2</v>
      </c>
      <c r="AU79" s="67">
        <v>0.2</v>
      </c>
      <c r="AV79" s="602">
        <v>0.2</v>
      </c>
    </row>
    <row r="80" spans="4:48" ht="14.1" customHeight="1" thickTop="1">
      <c r="G80" s="19"/>
      <c r="H80" s="738"/>
      <c r="J80" s="736"/>
      <c r="K80" s="62" t="s">
        <v>363</v>
      </c>
      <c r="L80" s="68">
        <v>0.28000000000000003</v>
      </c>
      <c r="M80" s="68">
        <v>0.28000000000000003</v>
      </c>
      <c r="N80" s="68">
        <v>0.28000000000000003</v>
      </c>
      <c r="O80" s="68">
        <v>0.28000000000000003</v>
      </c>
      <c r="P80" s="68">
        <v>0.28000000000000003</v>
      </c>
      <c r="Q80" s="68">
        <v>0.28000000000000003</v>
      </c>
      <c r="R80" s="68">
        <v>0.28000000000000003</v>
      </c>
      <c r="S80" s="68">
        <v>0.28000000000000003</v>
      </c>
      <c r="T80" s="68">
        <v>0.28000000000000003</v>
      </c>
      <c r="U80" s="68">
        <v>0.28000000000000003</v>
      </c>
      <c r="V80" s="68">
        <v>0.28000000000000003</v>
      </c>
      <c r="W80" s="68">
        <v>0.28000000000000003</v>
      </c>
      <c r="X80" s="68">
        <v>0.28000000000000003</v>
      </c>
      <c r="Y80" s="68">
        <v>0.28000000000000003</v>
      </c>
      <c r="Z80" s="68">
        <v>0.28000000000000003</v>
      </c>
      <c r="AA80" s="68">
        <v>0.28000000000000003</v>
      </c>
      <c r="AB80" s="68">
        <v>0.28000000000000003</v>
      </c>
      <c r="AC80" s="68">
        <v>0.28000000000000003</v>
      </c>
      <c r="AD80" s="68">
        <v>0.28000000000000003</v>
      </c>
      <c r="AE80" s="68">
        <v>0.28000000000000003</v>
      </c>
      <c r="AF80" s="68">
        <v>0.28000000000000003</v>
      </c>
      <c r="AG80" s="68">
        <v>0.28000000000000003</v>
      </c>
      <c r="AH80" s="68">
        <v>0.28000000000000003</v>
      </c>
      <c r="AI80" s="68">
        <v>0.28000000000000003</v>
      </c>
      <c r="AJ80" s="68">
        <v>0.28000000000000003</v>
      </c>
      <c r="AK80" s="68">
        <v>0.28000000000000003</v>
      </c>
      <c r="AL80" s="68">
        <v>0.28000000000000003</v>
      </c>
      <c r="AM80" s="68">
        <v>0.28000000000000003</v>
      </c>
      <c r="AN80" s="68">
        <v>0.28000000000000003</v>
      </c>
      <c r="AO80" s="68">
        <v>0.28000000000000003</v>
      </c>
      <c r="AP80" s="68">
        <v>0.28000000000000003</v>
      </c>
      <c r="AQ80" s="68">
        <v>0.28000000000000003</v>
      </c>
      <c r="AR80" s="68">
        <v>0.28000000000000003</v>
      </c>
      <c r="AS80" s="68">
        <v>0.28000000000000003</v>
      </c>
      <c r="AT80" s="68">
        <v>0.28000000000000003</v>
      </c>
      <c r="AU80" s="68">
        <v>0.28000000000000003</v>
      </c>
      <c r="AV80" s="603">
        <v>0.28000000000000003</v>
      </c>
    </row>
    <row r="81" spans="7:53" ht="14.1" customHeight="1">
      <c r="G81" s="19"/>
      <c r="H81" s="738"/>
      <c r="J81" s="736"/>
      <c r="K81" s="3" t="s">
        <v>364</v>
      </c>
      <c r="L81" s="33">
        <v>0.28000000000000003</v>
      </c>
      <c r="M81" s="33">
        <v>0.28000000000000003</v>
      </c>
      <c r="N81" s="33">
        <v>0.28000000000000003</v>
      </c>
      <c r="O81" s="33">
        <v>0.28000000000000003</v>
      </c>
      <c r="P81" s="33">
        <v>0.28000000000000003</v>
      </c>
      <c r="Q81" s="33">
        <v>0.28000000000000003</v>
      </c>
      <c r="R81" s="33">
        <v>0.28000000000000003</v>
      </c>
      <c r="S81" s="33">
        <v>0.28000000000000003</v>
      </c>
      <c r="T81" s="33">
        <v>0.28000000000000003</v>
      </c>
      <c r="U81" s="33">
        <v>0.28000000000000003</v>
      </c>
      <c r="V81" s="33">
        <v>0.28000000000000003</v>
      </c>
      <c r="W81" s="33">
        <v>0.28000000000000003</v>
      </c>
      <c r="X81" s="33">
        <v>0.28000000000000003</v>
      </c>
      <c r="Y81" s="33">
        <v>0.28000000000000003</v>
      </c>
      <c r="Z81" s="33">
        <v>0.28000000000000003</v>
      </c>
      <c r="AA81" s="33">
        <v>0.28000000000000003</v>
      </c>
      <c r="AB81" s="33">
        <v>0.28000000000000003</v>
      </c>
      <c r="AC81" s="33">
        <v>0.28000000000000003</v>
      </c>
      <c r="AD81" s="33">
        <v>0.28000000000000003</v>
      </c>
      <c r="AE81" s="33">
        <v>0.28000000000000003</v>
      </c>
      <c r="AF81" s="33">
        <v>0.28000000000000003</v>
      </c>
      <c r="AG81" s="33">
        <v>0.28000000000000003</v>
      </c>
      <c r="AH81" s="33">
        <v>0.28000000000000003</v>
      </c>
      <c r="AI81" s="33">
        <v>0.28000000000000003</v>
      </c>
      <c r="AJ81" s="33">
        <v>0.28000000000000003</v>
      </c>
      <c r="AK81" s="33">
        <v>0.28000000000000003</v>
      </c>
      <c r="AL81" s="33">
        <v>0.28000000000000003</v>
      </c>
      <c r="AM81" s="33">
        <v>0.28000000000000003</v>
      </c>
      <c r="AN81" s="33">
        <v>0.28000000000000003</v>
      </c>
      <c r="AO81" s="33">
        <v>0.28000000000000003</v>
      </c>
      <c r="AP81" s="33">
        <v>0.28000000000000003</v>
      </c>
      <c r="AQ81" s="33">
        <v>0.28000000000000003</v>
      </c>
      <c r="AR81" s="33">
        <v>0.28000000000000003</v>
      </c>
      <c r="AS81" s="33">
        <v>0.28000000000000003</v>
      </c>
      <c r="AT81" s="33">
        <v>0.28000000000000003</v>
      </c>
      <c r="AU81" s="33">
        <v>0.28000000000000003</v>
      </c>
      <c r="AV81" s="601">
        <v>0.28000000000000003</v>
      </c>
    </row>
    <row r="82" spans="7:53" ht="14.1" customHeight="1">
      <c r="G82" s="19"/>
      <c r="H82" s="738"/>
      <c r="J82" s="737"/>
      <c r="K82" s="63" t="s">
        <v>365</v>
      </c>
      <c r="L82" s="64">
        <v>0.28000000000000003</v>
      </c>
      <c r="M82" s="64">
        <v>0.28000000000000003</v>
      </c>
      <c r="N82" s="64">
        <v>0.28000000000000003</v>
      </c>
      <c r="O82" s="64">
        <v>0.28000000000000003</v>
      </c>
      <c r="P82" s="64">
        <v>0.28000000000000003</v>
      </c>
      <c r="Q82" s="64">
        <v>0.28000000000000003</v>
      </c>
      <c r="R82" s="64">
        <v>0.28000000000000003</v>
      </c>
      <c r="S82" s="64">
        <v>0.28000000000000003</v>
      </c>
      <c r="T82" s="64">
        <v>0.28000000000000003</v>
      </c>
      <c r="U82" s="64">
        <v>0.28000000000000003</v>
      </c>
      <c r="V82" s="64">
        <v>0.28000000000000003</v>
      </c>
      <c r="W82" s="64">
        <v>0.28000000000000003</v>
      </c>
      <c r="X82" s="64">
        <v>0.28000000000000003</v>
      </c>
      <c r="Y82" s="64">
        <v>0.28000000000000003</v>
      </c>
      <c r="Z82" s="64">
        <v>0.28000000000000003</v>
      </c>
      <c r="AA82" s="64">
        <v>0.28000000000000003</v>
      </c>
      <c r="AB82" s="64">
        <v>0.28000000000000003</v>
      </c>
      <c r="AC82" s="64">
        <v>0.28000000000000003</v>
      </c>
      <c r="AD82" s="64">
        <v>0.28000000000000003</v>
      </c>
      <c r="AE82" s="64">
        <v>0.28000000000000003</v>
      </c>
      <c r="AF82" s="64">
        <v>0.28000000000000003</v>
      </c>
      <c r="AG82" s="64">
        <v>0.28000000000000003</v>
      </c>
      <c r="AH82" s="64">
        <v>0.28000000000000003</v>
      </c>
      <c r="AI82" s="64">
        <v>0.28000000000000003</v>
      </c>
      <c r="AJ82" s="64">
        <v>0.28000000000000003</v>
      </c>
      <c r="AK82" s="64">
        <v>0.28000000000000003</v>
      </c>
      <c r="AL82" s="64">
        <v>0.28000000000000003</v>
      </c>
      <c r="AM82" s="64">
        <v>0.28000000000000003</v>
      </c>
      <c r="AN82" s="64">
        <v>0.28000000000000003</v>
      </c>
      <c r="AO82" s="64">
        <v>0.28000000000000003</v>
      </c>
      <c r="AP82" s="64">
        <v>0.28000000000000003</v>
      </c>
      <c r="AQ82" s="64">
        <v>0.28000000000000003</v>
      </c>
      <c r="AR82" s="64">
        <v>0.28000000000000003</v>
      </c>
      <c r="AS82" s="64">
        <v>0.28000000000000003</v>
      </c>
      <c r="AT82" s="64">
        <v>0.28000000000000003</v>
      </c>
      <c r="AU82" s="64">
        <v>0.28000000000000003</v>
      </c>
      <c r="AV82" s="604">
        <v>0.28000000000000003</v>
      </c>
    </row>
    <row r="83" spans="7:53" ht="14.1" customHeight="1">
      <c r="G83" s="19"/>
      <c r="H83" s="738"/>
      <c r="J83" s="15"/>
      <c r="AV83" s="20"/>
    </row>
    <row r="84" spans="7:53" ht="14.1" customHeight="1">
      <c r="G84" s="19"/>
      <c r="H84" s="738"/>
      <c r="J84" s="735" t="s">
        <v>30</v>
      </c>
      <c r="K84" s="62" t="s">
        <v>357</v>
      </c>
      <c r="L84" s="38">
        <f t="shared" ref="L84:M92" si="1">L74*8760</f>
        <v>1226.4000000000001</v>
      </c>
      <c r="M84" s="38">
        <f t="shared" si="1"/>
        <v>1226.4000000000001</v>
      </c>
      <c r="N84" s="38">
        <f t="shared" ref="N84:AV84" si="2">N74*8760</f>
        <v>1226.4000000000001</v>
      </c>
      <c r="O84" s="38">
        <f t="shared" si="2"/>
        <v>1226.4000000000001</v>
      </c>
      <c r="P84" s="38">
        <f t="shared" si="2"/>
        <v>1226.4000000000001</v>
      </c>
      <c r="Q84" s="38">
        <f t="shared" si="2"/>
        <v>1226.4000000000001</v>
      </c>
      <c r="R84" s="38">
        <f t="shared" si="2"/>
        <v>1226.4000000000001</v>
      </c>
      <c r="S84" s="38">
        <f t="shared" si="2"/>
        <v>1226.4000000000001</v>
      </c>
      <c r="T84" s="38">
        <f t="shared" si="2"/>
        <v>1226.4000000000001</v>
      </c>
      <c r="U84" s="38">
        <f t="shared" si="2"/>
        <v>1226.4000000000001</v>
      </c>
      <c r="V84" s="38">
        <f t="shared" si="2"/>
        <v>1226.4000000000001</v>
      </c>
      <c r="W84" s="38">
        <f t="shared" si="2"/>
        <v>1226.4000000000001</v>
      </c>
      <c r="X84" s="38">
        <f t="shared" si="2"/>
        <v>1226.4000000000001</v>
      </c>
      <c r="Y84" s="38">
        <f t="shared" si="2"/>
        <v>1226.4000000000001</v>
      </c>
      <c r="Z84" s="38">
        <f t="shared" si="2"/>
        <v>1226.4000000000001</v>
      </c>
      <c r="AA84" s="38">
        <f t="shared" si="2"/>
        <v>1226.4000000000001</v>
      </c>
      <c r="AB84" s="38">
        <f t="shared" si="2"/>
        <v>1226.4000000000001</v>
      </c>
      <c r="AC84" s="38">
        <f t="shared" si="2"/>
        <v>1226.4000000000001</v>
      </c>
      <c r="AD84" s="38">
        <f t="shared" si="2"/>
        <v>1226.4000000000001</v>
      </c>
      <c r="AE84" s="38">
        <f t="shared" si="2"/>
        <v>1226.4000000000001</v>
      </c>
      <c r="AF84" s="38">
        <f t="shared" si="2"/>
        <v>1226.4000000000001</v>
      </c>
      <c r="AG84" s="38">
        <f t="shared" si="2"/>
        <v>1226.4000000000001</v>
      </c>
      <c r="AH84" s="38">
        <f t="shared" si="2"/>
        <v>1226.4000000000001</v>
      </c>
      <c r="AI84" s="38">
        <f t="shared" si="2"/>
        <v>1226.4000000000001</v>
      </c>
      <c r="AJ84" s="38">
        <f t="shared" si="2"/>
        <v>1226.4000000000001</v>
      </c>
      <c r="AK84" s="38">
        <f t="shared" si="2"/>
        <v>1226.4000000000001</v>
      </c>
      <c r="AL84" s="38">
        <f t="shared" si="2"/>
        <v>1226.4000000000001</v>
      </c>
      <c r="AM84" s="38">
        <f t="shared" si="2"/>
        <v>1226.4000000000001</v>
      </c>
      <c r="AN84" s="38">
        <f t="shared" si="2"/>
        <v>1226.4000000000001</v>
      </c>
      <c r="AO84" s="38">
        <f t="shared" si="2"/>
        <v>1226.4000000000001</v>
      </c>
      <c r="AP84" s="38">
        <f t="shared" si="2"/>
        <v>1226.4000000000001</v>
      </c>
      <c r="AQ84" s="38">
        <f t="shared" si="2"/>
        <v>1226.4000000000001</v>
      </c>
      <c r="AR84" s="38">
        <f t="shared" si="2"/>
        <v>1226.4000000000001</v>
      </c>
      <c r="AS84" s="38">
        <f t="shared" si="2"/>
        <v>1226.4000000000001</v>
      </c>
      <c r="AT84" s="38">
        <f t="shared" si="2"/>
        <v>1226.4000000000001</v>
      </c>
      <c r="AU84" s="38">
        <f t="shared" si="2"/>
        <v>1226.4000000000001</v>
      </c>
      <c r="AV84" s="605">
        <f t="shared" si="2"/>
        <v>1226.4000000000001</v>
      </c>
    </row>
    <row r="85" spans="7:53" ht="14.1" customHeight="1">
      <c r="G85" s="19"/>
      <c r="H85" s="738"/>
      <c r="J85" s="736"/>
      <c r="K85" s="3" t="s">
        <v>358</v>
      </c>
      <c r="L85" s="39">
        <f t="shared" si="1"/>
        <v>1226.4000000000001</v>
      </c>
      <c r="M85" s="39">
        <f t="shared" si="1"/>
        <v>1226.4000000000001</v>
      </c>
      <c r="N85" s="39">
        <f t="shared" ref="N85:AV85" si="3">N75*8760</f>
        <v>1226.4000000000001</v>
      </c>
      <c r="O85" s="39">
        <f t="shared" si="3"/>
        <v>1226.4000000000001</v>
      </c>
      <c r="P85" s="39">
        <f t="shared" si="3"/>
        <v>1226.4000000000001</v>
      </c>
      <c r="Q85" s="39">
        <f t="shared" si="3"/>
        <v>1226.4000000000001</v>
      </c>
      <c r="R85" s="39">
        <f t="shared" si="3"/>
        <v>1226.4000000000001</v>
      </c>
      <c r="S85" s="39">
        <f t="shared" si="3"/>
        <v>1226.4000000000001</v>
      </c>
      <c r="T85" s="39">
        <f t="shared" si="3"/>
        <v>1226.4000000000001</v>
      </c>
      <c r="U85" s="39">
        <f t="shared" si="3"/>
        <v>1226.4000000000001</v>
      </c>
      <c r="V85" s="39">
        <f t="shared" si="3"/>
        <v>1226.4000000000001</v>
      </c>
      <c r="W85" s="39">
        <f t="shared" si="3"/>
        <v>1226.4000000000001</v>
      </c>
      <c r="X85" s="39">
        <f t="shared" si="3"/>
        <v>1226.4000000000001</v>
      </c>
      <c r="Y85" s="39">
        <f t="shared" si="3"/>
        <v>1226.4000000000001</v>
      </c>
      <c r="Z85" s="39">
        <f t="shared" si="3"/>
        <v>1226.4000000000001</v>
      </c>
      <c r="AA85" s="39">
        <f t="shared" si="3"/>
        <v>1226.4000000000001</v>
      </c>
      <c r="AB85" s="39">
        <f t="shared" si="3"/>
        <v>1226.4000000000001</v>
      </c>
      <c r="AC85" s="39">
        <f t="shared" si="3"/>
        <v>1226.4000000000001</v>
      </c>
      <c r="AD85" s="39">
        <f t="shared" si="3"/>
        <v>1226.4000000000001</v>
      </c>
      <c r="AE85" s="39">
        <f t="shared" si="3"/>
        <v>1226.4000000000001</v>
      </c>
      <c r="AF85" s="39">
        <f t="shared" si="3"/>
        <v>1226.4000000000001</v>
      </c>
      <c r="AG85" s="39">
        <f t="shared" si="3"/>
        <v>1226.4000000000001</v>
      </c>
      <c r="AH85" s="39">
        <f t="shared" si="3"/>
        <v>1226.4000000000001</v>
      </c>
      <c r="AI85" s="39">
        <f t="shared" si="3"/>
        <v>1226.4000000000001</v>
      </c>
      <c r="AJ85" s="39">
        <f t="shared" si="3"/>
        <v>1226.4000000000001</v>
      </c>
      <c r="AK85" s="39">
        <f t="shared" si="3"/>
        <v>1226.4000000000001</v>
      </c>
      <c r="AL85" s="39">
        <f t="shared" si="3"/>
        <v>1226.4000000000001</v>
      </c>
      <c r="AM85" s="39">
        <f t="shared" si="3"/>
        <v>1226.4000000000001</v>
      </c>
      <c r="AN85" s="39">
        <f t="shared" si="3"/>
        <v>1226.4000000000001</v>
      </c>
      <c r="AO85" s="39">
        <f t="shared" si="3"/>
        <v>1226.4000000000001</v>
      </c>
      <c r="AP85" s="39">
        <f t="shared" si="3"/>
        <v>1226.4000000000001</v>
      </c>
      <c r="AQ85" s="39">
        <f t="shared" si="3"/>
        <v>1226.4000000000001</v>
      </c>
      <c r="AR85" s="39">
        <f t="shared" si="3"/>
        <v>1226.4000000000001</v>
      </c>
      <c r="AS85" s="39">
        <f t="shared" si="3"/>
        <v>1226.4000000000001</v>
      </c>
      <c r="AT85" s="39">
        <f t="shared" si="3"/>
        <v>1226.4000000000001</v>
      </c>
      <c r="AU85" s="39">
        <f t="shared" si="3"/>
        <v>1226.4000000000001</v>
      </c>
      <c r="AV85" s="606">
        <f t="shared" si="3"/>
        <v>1226.4000000000001</v>
      </c>
    </row>
    <row r="86" spans="7:53" ht="14.1" customHeight="1" thickBot="1">
      <c r="G86" s="19"/>
      <c r="H86" s="738"/>
      <c r="J86" s="736"/>
      <c r="K86" s="63" t="s">
        <v>359</v>
      </c>
      <c r="L86" s="65">
        <f t="shared" si="1"/>
        <v>1226.4000000000001</v>
      </c>
      <c r="M86" s="65">
        <f t="shared" si="1"/>
        <v>1226.4000000000001</v>
      </c>
      <c r="N86" s="65">
        <f t="shared" ref="N86:AV86" si="4">N76*8760</f>
        <v>1226.4000000000001</v>
      </c>
      <c r="O86" s="65">
        <f t="shared" si="4"/>
        <v>1226.4000000000001</v>
      </c>
      <c r="P86" s="65">
        <f t="shared" si="4"/>
        <v>1226.4000000000001</v>
      </c>
      <c r="Q86" s="65">
        <f t="shared" si="4"/>
        <v>1226.4000000000001</v>
      </c>
      <c r="R86" s="65">
        <f t="shared" si="4"/>
        <v>1226.4000000000001</v>
      </c>
      <c r="S86" s="65">
        <f t="shared" si="4"/>
        <v>1226.4000000000001</v>
      </c>
      <c r="T86" s="65">
        <f t="shared" si="4"/>
        <v>1226.4000000000001</v>
      </c>
      <c r="U86" s="65">
        <f t="shared" si="4"/>
        <v>1226.4000000000001</v>
      </c>
      <c r="V86" s="65">
        <f t="shared" si="4"/>
        <v>1226.4000000000001</v>
      </c>
      <c r="W86" s="65">
        <f t="shared" si="4"/>
        <v>1226.4000000000001</v>
      </c>
      <c r="X86" s="65">
        <f t="shared" si="4"/>
        <v>1226.4000000000001</v>
      </c>
      <c r="Y86" s="65">
        <f t="shared" si="4"/>
        <v>1226.4000000000001</v>
      </c>
      <c r="Z86" s="65">
        <f t="shared" si="4"/>
        <v>1226.4000000000001</v>
      </c>
      <c r="AA86" s="65">
        <f t="shared" si="4"/>
        <v>1226.4000000000001</v>
      </c>
      <c r="AB86" s="65">
        <f t="shared" si="4"/>
        <v>1226.4000000000001</v>
      </c>
      <c r="AC86" s="65">
        <f t="shared" si="4"/>
        <v>1226.4000000000001</v>
      </c>
      <c r="AD86" s="65">
        <f t="shared" si="4"/>
        <v>1226.4000000000001</v>
      </c>
      <c r="AE86" s="65">
        <f t="shared" si="4"/>
        <v>1226.4000000000001</v>
      </c>
      <c r="AF86" s="65">
        <f t="shared" si="4"/>
        <v>1226.4000000000001</v>
      </c>
      <c r="AG86" s="65">
        <f t="shared" si="4"/>
        <v>1226.4000000000001</v>
      </c>
      <c r="AH86" s="65">
        <f t="shared" si="4"/>
        <v>1226.4000000000001</v>
      </c>
      <c r="AI86" s="65">
        <f t="shared" si="4"/>
        <v>1226.4000000000001</v>
      </c>
      <c r="AJ86" s="65">
        <f t="shared" si="4"/>
        <v>1226.4000000000001</v>
      </c>
      <c r="AK86" s="65">
        <f t="shared" si="4"/>
        <v>1226.4000000000001</v>
      </c>
      <c r="AL86" s="65">
        <f t="shared" si="4"/>
        <v>1226.4000000000001</v>
      </c>
      <c r="AM86" s="65">
        <f t="shared" si="4"/>
        <v>1226.4000000000001</v>
      </c>
      <c r="AN86" s="65">
        <f t="shared" si="4"/>
        <v>1226.4000000000001</v>
      </c>
      <c r="AO86" s="65">
        <f t="shared" si="4"/>
        <v>1226.4000000000001</v>
      </c>
      <c r="AP86" s="65">
        <f t="shared" si="4"/>
        <v>1226.4000000000001</v>
      </c>
      <c r="AQ86" s="65">
        <f t="shared" si="4"/>
        <v>1226.4000000000001</v>
      </c>
      <c r="AR86" s="65">
        <f t="shared" si="4"/>
        <v>1226.4000000000001</v>
      </c>
      <c r="AS86" s="65">
        <f t="shared" si="4"/>
        <v>1226.4000000000001</v>
      </c>
      <c r="AT86" s="65">
        <f t="shared" si="4"/>
        <v>1226.4000000000001</v>
      </c>
      <c r="AU86" s="65">
        <f t="shared" si="4"/>
        <v>1226.4000000000001</v>
      </c>
      <c r="AV86" s="607">
        <f t="shared" si="4"/>
        <v>1226.4000000000001</v>
      </c>
    </row>
    <row r="87" spans="7:53" ht="14.1" customHeight="1" thickTop="1">
      <c r="G87" s="19"/>
      <c r="H87" s="738"/>
      <c r="J87" s="736"/>
      <c r="K87" s="62" t="s">
        <v>360</v>
      </c>
      <c r="L87" s="66">
        <f t="shared" si="1"/>
        <v>1752</v>
      </c>
      <c r="M87" s="66">
        <f t="shared" si="1"/>
        <v>1752</v>
      </c>
      <c r="N87" s="66">
        <f t="shared" ref="N87:AV87" si="5">N77*8760</f>
        <v>1752</v>
      </c>
      <c r="O87" s="66">
        <f t="shared" si="5"/>
        <v>1752</v>
      </c>
      <c r="P87" s="66">
        <f t="shared" si="5"/>
        <v>1752</v>
      </c>
      <c r="Q87" s="66">
        <f t="shared" si="5"/>
        <v>1752</v>
      </c>
      <c r="R87" s="66">
        <f t="shared" si="5"/>
        <v>1752</v>
      </c>
      <c r="S87" s="66">
        <f t="shared" si="5"/>
        <v>1752</v>
      </c>
      <c r="T87" s="66">
        <f t="shared" si="5"/>
        <v>1752</v>
      </c>
      <c r="U87" s="66">
        <f t="shared" si="5"/>
        <v>1752</v>
      </c>
      <c r="V87" s="66">
        <f t="shared" si="5"/>
        <v>1752</v>
      </c>
      <c r="W87" s="66">
        <f t="shared" si="5"/>
        <v>1752</v>
      </c>
      <c r="X87" s="66">
        <f t="shared" si="5"/>
        <v>1752</v>
      </c>
      <c r="Y87" s="66">
        <f t="shared" si="5"/>
        <v>1752</v>
      </c>
      <c r="Z87" s="66">
        <f t="shared" si="5"/>
        <v>1752</v>
      </c>
      <c r="AA87" s="66">
        <f t="shared" si="5"/>
        <v>1752</v>
      </c>
      <c r="AB87" s="66">
        <f t="shared" si="5"/>
        <v>1752</v>
      </c>
      <c r="AC87" s="66">
        <f t="shared" si="5"/>
        <v>1752</v>
      </c>
      <c r="AD87" s="66">
        <f t="shared" si="5"/>
        <v>1752</v>
      </c>
      <c r="AE87" s="66">
        <f t="shared" si="5"/>
        <v>1752</v>
      </c>
      <c r="AF87" s="66">
        <f t="shared" si="5"/>
        <v>1752</v>
      </c>
      <c r="AG87" s="66">
        <f t="shared" si="5"/>
        <v>1752</v>
      </c>
      <c r="AH87" s="66">
        <f t="shared" si="5"/>
        <v>1752</v>
      </c>
      <c r="AI87" s="66">
        <f t="shared" si="5"/>
        <v>1752</v>
      </c>
      <c r="AJ87" s="66">
        <f t="shared" si="5"/>
        <v>1752</v>
      </c>
      <c r="AK87" s="66">
        <f t="shared" si="5"/>
        <v>1752</v>
      </c>
      <c r="AL87" s="66">
        <f t="shared" si="5"/>
        <v>1752</v>
      </c>
      <c r="AM87" s="66">
        <f t="shared" si="5"/>
        <v>1752</v>
      </c>
      <c r="AN87" s="66">
        <f t="shared" si="5"/>
        <v>1752</v>
      </c>
      <c r="AO87" s="66">
        <f t="shared" si="5"/>
        <v>1752</v>
      </c>
      <c r="AP87" s="66">
        <f t="shared" si="5"/>
        <v>1752</v>
      </c>
      <c r="AQ87" s="66">
        <f t="shared" si="5"/>
        <v>1752</v>
      </c>
      <c r="AR87" s="66">
        <f t="shared" si="5"/>
        <v>1752</v>
      </c>
      <c r="AS87" s="66">
        <f t="shared" si="5"/>
        <v>1752</v>
      </c>
      <c r="AT87" s="66">
        <f t="shared" si="5"/>
        <v>1752</v>
      </c>
      <c r="AU87" s="66">
        <f t="shared" si="5"/>
        <v>1752</v>
      </c>
      <c r="AV87" s="608">
        <f t="shared" si="5"/>
        <v>1752</v>
      </c>
    </row>
    <row r="88" spans="7:53" ht="14.1" customHeight="1">
      <c r="G88" s="19"/>
      <c r="H88" s="738"/>
      <c r="J88" s="736"/>
      <c r="K88" s="3" t="s">
        <v>361</v>
      </c>
      <c r="L88" s="39">
        <f t="shared" si="1"/>
        <v>1752</v>
      </c>
      <c r="M88" s="39">
        <f t="shared" si="1"/>
        <v>1752</v>
      </c>
      <c r="N88" s="39">
        <f t="shared" ref="N88:AV88" si="6">N78*8760</f>
        <v>1752</v>
      </c>
      <c r="O88" s="39">
        <f t="shared" si="6"/>
        <v>1752</v>
      </c>
      <c r="P88" s="39">
        <f t="shared" si="6"/>
        <v>1752</v>
      </c>
      <c r="Q88" s="39">
        <f t="shared" si="6"/>
        <v>1752</v>
      </c>
      <c r="R88" s="39">
        <f t="shared" si="6"/>
        <v>1752</v>
      </c>
      <c r="S88" s="39">
        <f t="shared" si="6"/>
        <v>1752</v>
      </c>
      <c r="T88" s="39">
        <f t="shared" si="6"/>
        <v>1752</v>
      </c>
      <c r="U88" s="39">
        <f t="shared" si="6"/>
        <v>1752</v>
      </c>
      <c r="V88" s="39">
        <f t="shared" si="6"/>
        <v>1752</v>
      </c>
      <c r="W88" s="39">
        <f t="shared" si="6"/>
        <v>1752</v>
      </c>
      <c r="X88" s="39">
        <f t="shared" si="6"/>
        <v>1752</v>
      </c>
      <c r="Y88" s="39">
        <f t="shared" si="6"/>
        <v>1752</v>
      </c>
      <c r="Z88" s="39">
        <f t="shared" si="6"/>
        <v>1752</v>
      </c>
      <c r="AA88" s="39">
        <f t="shared" si="6"/>
        <v>1752</v>
      </c>
      <c r="AB88" s="39">
        <f t="shared" si="6"/>
        <v>1752</v>
      </c>
      <c r="AC88" s="39">
        <f t="shared" si="6"/>
        <v>1752</v>
      </c>
      <c r="AD88" s="39">
        <f t="shared" si="6"/>
        <v>1752</v>
      </c>
      <c r="AE88" s="39">
        <f t="shared" si="6"/>
        <v>1752</v>
      </c>
      <c r="AF88" s="39">
        <f t="shared" si="6"/>
        <v>1752</v>
      </c>
      <c r="AG88" s="39">
        <f t="shared" si="6"/>
        <v>1752</v>
      </c>
      <c r="AH88" s="39">
        <f t="shared" si="6"/>
        <v>1752</v>
      </c>
      <c r="AI88" s="39">
        <f t="shared" si="6"/>
        <v>1752</v>
      </c>
      <c r="AJ88" s="39">
        <f t="shared" si="6"/>
        <v>1752</v>
      </c>
      <c r="AK88" s="39">
        <f t="shared" si="6"/>
        <v>1752</v>
      </c>
      <c r="AL88" s="39">
        <f t="shared" si="6"/>
        <v>1752</v>
      </c>
      <c r="AM88" s="39">
        <f t="shared" si="6"/>
        <v>1752</v>
      </c>
      <c r="AN88" s="39">
        <f t="shared" si="6"/>
        <v>1752</v>
      </c>
      <c r="AO88" s="39">
        <f t="shared" si="6"/>
        <v>1752</v>
      </c>
      <c r="AP88" s="39">
        <f t="shared" si="6"/>
        <v>1752</v>
      </c>
      <c r="AQ88" s="39">
        <f t="shared" si="6"/>
        <v>1752</v>
      </c>
      <c r="AR88" s="39">
        <f t="shared" si="6"/>
        <v>1752</v>
      </c>
      <c r="AS88" s="39">
        <f t="shared" si="6"/>
        <v>1752</v>
      </c>
      <c r="AT88" s="39">
        <f t="shared" si="6"/>
        <v>1752</v>
      </c>
      <c r="AU88" s="39">
        <f t="shared" si="6"/>
        <v>1752</v>
      </c>
      <c r="AV88" s="606">
        <f t="shared" si="6"/>
        <v>1752</v>
      </c>
    </row>
    <row r="89" spans="7:53" ht="14.1" customHeight="1" thickBot="1">
      <c r="G89" s="19"/>
      <c r="H89" s="738"/>
      <c r="J89" s="736"/>
      <c r="K89" s="63" t="s">
        <v>362</v>
      </c>
      <c r="L89" s="65">
        <f t="shared" si="1"/>
        <v>1752</v>
      </c>
      <c r="M89" s="65">
        <f t="shared" si="1"/>
        <v>1752</v>
      </c>
      <c r="N89" s="65">
        <f t="shared" ref="N89:AV89" si="7">N79*8760</f>
        <v>1752</v>
      </c>
      <c r="O89" s="65">
        <f t="shared" si="7"/>
        <v>1752</v>
      </c>
      <c r="P89" s="65">
        <f t="shared" si="7"/>
        <v>1752</v>
      </c>
      <c r="Q89" s="65">
        <f t="shared" si="7"/>
        <v>1752</v>
      </c>
      <c r="R89" s="65">
        <f t="shared" si="7"/>
        <v>1752</v>
      </c>
      <c r="S89" s="65">
        <f t="shared" si="7"/>
        <v>1752</v>
      </c>
      <c r="T89" s="65">
        <f t="shared" si="7"/>
        <v>1752</v>
      </c>
      <c r="U89" s="65">
        <f t="shared" si="7"/>
        <v>1752</v>
      </c>
      <c r="V89" s="65">
        <f t="shared" si="7"/>
        <v>1752</v>
      </c>
      <c r="W89" s="65">
        <f t="shared" si="7"/>
        <v>1752</v>
      </c>
      <c r="X89" s="65">
        <f t="shared" si="7"/>
        <v>1752</v>
      </c>
      <c r="Y89" s="65">
        <f t="shared" si="7"/>
        <v>1752</v>
      </c>
      <c r="Z89" s="65">
        <f t="shared" si="7"/>
        <v>1752</v>
      </c>
      <c r="AA89" s="65">
        <f t="shared" si="7"/>
        <v>1752</v>
      </c>
      <c r="AB89" s="65">
        <f t="shared" si="7"/>
        <v>1752</v>
      </c>
      <c r="AC89" s="65">
        <f t="shared" si="7"/>
        <v>1752</v>
      </c>
      <c r="AD89" s="65">
        <f t="shared" si="7"/>
        <v>1752</v>
      </c>
      <c r="AE89" s="65">
        <f t="shared" si="7"/>
        <v>1752</v>
      </c>
      <c r="AF89" s="65">
        <f t="shared" si="7"/>
        <v>1752</v>
      </c>
      <c r="AG89" s="65">
        <f t="shared" si="7"/>
        <v>1752</v>
      </c>
      <c r="AH89" s="65">
        <f t="shared" si="7"/>
        <v>1752</v>
      </c>
      <c r="AI89" s="65">
        <f t="shared" si="7"/>
        <v>1752</v>
      </c>
      <c r="AJ89" s="65">
        <f t="shared" si="7"/>
        <v>1752</v>
      </c>
      <c r="AK89" s="65">
        <f t="shared" si="7"/>
        <v>1752</v>
      </c>
      <c r="AL89" s="65">
        <f t="shared" si="7"/>
        <v>1752</v>
      </c>
      <c r="AM89" s="65">
        <f t="shared" si="7"/>
        <v>1752</v>
      </c>
      <c r="AN89" s="65">
        <f t="shared" si="7"/>
        <v>1752</v>
      </c>
      <c r="AO89" s="65">
        <f t="shared" si="7"/>
        <v>1752</v>
      </c>
      <c r="AP89" s="65">
        <f t="shared" si="7"/>
        <v>1752</v>
      </c>
      <c r="AQ89" s="65">
        <f t="shared" si="7"/>
        <v>1752</v>
      </c>
      <c r="AR89" s="65">
        <f t="shared" si="7"/>
        <v>1752</v>
      </c>
      <c r="AS89" s="65">
        <f t="shared" si="7"/>
        <v>1752</v>
      </c>
      <c r="AT89" s="65">
        <f t="shared" si="7"/>
        <v>1752</v>
      </c>
      <c r="AU89" s="65">
        <f t="shared" si="7"/>
        <v>1752</v>
      </c>
      <c r="AV89" s="607">
        <f t="shared" si="7"/>
        <v>1752</v>
      </c>
      <c r="AW89" s="71"/>
      <c r="AX89" s="71"/>
      <c r="AY89" s="71"/>
    </row>
    <row r="90" spans="7:53" ht="14.1" customHeight="1" thickTop="1">
      <c r="G90" s="19"/>
      <c r="H90" s="738"/>
      <c r="J90" s="736"/>
      <c r="K90" s="62" t="s">
        <v>363</v>
      </c>
      <c r="L90" s="66">
        <f t="shared" si="1"/>
        <v>2452.8000000000002</v>
      </c>
      <c r="M90" s="66">
        <f t="shared" si="1"/>
        <v>2452.8000000000002</v>
      </c>
      <c r="N90" s="66">
        <f t="shared" ref="N90:AV90" si="8">N80*8760</f>
        <v>2452.8000000000002</v>
      </c>
      <c r="O90" s="66">
        <f t="shared" si="8"/>
        <v>2452.8000000000002</v>
      </c>
      <c r="P90" s="66">
        <f t="shared" si="8"/>
        <v>2452.8000000000002</v>
      </c>
      <c r="Q90" s="66">
        <f t="shared" si="8"/>
        <v>2452.8000000000002</v>
      </c>
      <c r="R90" s="66">
        <f t="shared" si="8"/>
        <v>2452.8000000000002</v>
      </c>
      <c r="S90" s="66">
        <f t="shared" si="8"/>
        <v>2452.8000000000002</v>
      </c>
      <c r="T90" s="66">
        <f t="shared" si="8"/>
        <v>2452.8000000000002</v>
      </c>
      <c r="U90" s="66">
        <f t="shared" si="8"/>
        <v>2452.8000000000002</v>
      </c>
      <c r="V90" s="66">
        <f t="shared" si="8"/>
        <v>2452.8000000000002</v>
      </c>
      <c r="W90" s="66">
        <f t="shared" si="8"/>
        <v>2452.8000000000002</v>
      </c>
      <c r="X90" s="66">
        <f t="shared" si="8"/>
        <v>2452.8000000000002</v>
      </c>
      <c r="Y90" s="66">
        <f t="shared" si="8"/>
        <v>2452.8000000000002</v>
      </c>
      <c r="Z90" s="66">
        <f t="shared" si="8"/>
        <v>2452.8000000000002</v>
      </c>
      <c r="AA90" s="66">
        <f t="shared" si="8"/>
        <v>2452.8000000000002</v>
      </c>
      <c r="AB90" s="66">
        <f t="shared" si="8"/>
        <v>2452.8000000000002</v>
      </c>
      <c r="AC90" s="66">
        <f t="shared" si="8"/>
        <v>2452.8000000000002</v>
      </c>
      <c r="AD90" s="66">
        <f t="shared" si="8"/>
        <v>2452.8000000000002</v>
      </c>
      <c r="AE90" s="66">
        <f t="shared" si="8"/>
        <v>2452.8000000000002</v>
      </c>
      <c r="AF90" s="66">
        <f t="shared" si="8"/>
        <v>2452.8000000000002</v>
      </c>
      <c r="AG90" s="66">
        <f t="shared" si="8"/>
        <v>2452.8000000000002</v>
      </c>
      <c r="AH90" s="66">
        <f t="shared" si="8"/>
        <v>2452.8000000000002</v>
      </c>
      <c r="AI90" s="66">
        <f t="shared" si="8"/>
        <v>2452.8000000000002</v>
      </c>
      <c r="AJ90" s="66">
        <f t="shared" si="8"/>
        <v>2452.8000000000002</v>
      </c>
      <c r="AK90" s="66">
        <f t="shared" si="8"/>
        <v>2452.8000000000002</v>
      </c>
      <c r="AL90" s="66">
        <f t="shared" si="8"/>
        <v>2452.8000000000002</v>
      </c>
      <c r="AM90" s="66">
        <f t="shared" si="8"/>
        <v>2452.8000000000002</v>
      </c>
      <c r="AN90" s="66">
        <f t="shared" si="8"/>
        <v>2452.8000000000002</v>
      </c>
      <c r="AO90" s="66">
        <f t="shared" si="8"/>
        <v>2452.8000000000002</v>
      </c>
      <c r="AP90" s="66">
        <f t="shared" si="8"/>
        <v>2452.8000000000002</v>
      </c>
      <c r="AQ90" s="66">
        <f t="shared" si="8"/>
        <v>2452.8000000000002</v>
      </c>
      <c r="AR90" s="66">
        <f t="shared" si="8"/>
        <v>2452.8000000000002</v>
      </c>
      <c r="AS90" s="66">
        <f t="shared" si="8"/>
        <v>2452.8000000000002</v>
      </c>
      <c r="AT90" s="66">
        <f t="shared" si="8"/>
        <v>2452.8000000000002</v>
      </c>
      <c r="AU90" s="66">
        <f t="shared" si="8"/>
        <v>2452.8000000000002</v>
      </c>
      <c r="AV90" s="608">
        <f t="shared" si="8"/>
        <v>2452.8000000000002</v>
      </c>
    </row>
    <row r="91" spans="7:53" ht="14.1" customHeight="1">
      <c r="G91" s="19"/>
      <c r="H91" s="738"/>
      <c r="J91" s="736"/>
      <c r="K91" s="3" t="s">
        <v>364</v>
      </c>
      <c r="L91" s="39">
        <f t="shared" si="1"/>
        <v>2452.8000000000002</v>
      </c>
      <c r="M91" s="39">
        <f t="shared" si="1"/>
        <v>2452.8000000000002</v>
      </c>
      <c r="N91" s="39">
        <f t="shared" ref="N91:AV91" si="9">N81*8760</f>
        <v>2452.8000000000002</v>
      </c>
      <c r="O91" s="39">
        <f t="shared" si="9"/>
        <v>2452.8000000000002</v>
      </c>
      <c r="P91" s="39">
        <f t="shared" si="9"/>
        <v>2452.8000000000002</v>
      </c>
      <c r="Q91" s="39">
        <f t="shared" si="9"/>
        <v>2452.8000000000002</v>
      </c>
      <c r="R91" s="39">
        <f t="shared" si="9"/>
        <v>2452.8000000000002</v>
      </c>
      <c r="S91" s="39">
        <f t="shared" si="9"/>
        <v>2452.8000000000002</v>
      </c>
      <c r="T91" s="39">
        <f t="shared" si="9"/>
        <v>2452.8000000000002</v>
      </c>
      <c r="U91" s="39">
        <f t="shared" si="9"/>
        <v>2452.8000000000002</v>
      </c>
      <c r="V91" s="39">
        <f t="shared" si="9"/>
        <v>2452.8000000000002</v>
      </c>
      <c r="W91" s="39">
        <f t="shared" si="9"/>
        <v>2452.8000000000002</v>
      </c>
      <c r="X91" s="39">
        <f t="shared" si="9"/>
        <v>2452.8000000000002</v>
      </c>
      <c r="Y91" s="39">
        <f t="shared" si="9"/>
        <v>2452.8000000000002</v>
      </c>
      <c r="Z91" s="39">
        <f t="shared" si="9"/>
        <v>2452.8000000000002</v>
      </c>
      <c r="AA91" s="39">
        <f t="shared" si="9"/>
        <v>2452.8000000000002</v>
      </c>
      <c r="AB91" s="39">
        <f t="shared" si="9"/>
        <v>2452.8000000000002</v>
      </c>
      <c r="AC91" s="39">
        <f t="shared" si="9"/>
        <v>2452.8000000000002</v>
      </c>
      <c r="AD91" s="39">
        <f t="shared" si="9"/>
        <v>2452.8000000000002</v>
      </c>
      <c r="AE91" s="39">
        <f t="shared" si="9"/>
        <v>2452.8000000000002</v>
      </c>
      <c r="AF91" s="39">
        <f t="shared" si="9"/>
        <v>2452.8000000000002</v>
      </c>
      <c r="AG91" s="39">
        <f t="shared" si="9"/>
        <v>2452.8000000000002</v>
      </c>
      <c r="AH91" s="39">
        <f t="shared" si="9"/>
        <v>2452.8000000000002</v>
      </c>
      <c r="AI91" s="39">
        <f t="shared" si="9"/>
        <v>2452.8000000000002</v>
      </c>
      <c r="AJ91" s="39">
        <f t="shared" si="9"/>
        <v>2452.8000000000002</v>
      </c>
      <c r="AK91" s="39">
        <f t="shared" si="9"/>
        <v>2452.8000000000002</v>
      </c>
      <c r="AL91" s="39">
        <f t="shared" si="9"/>
        <v>2452.8000000000002</v>
      </c>
      <c r="AM91" s="39">
        <f t="shared" si="9"/>
        <v>2452.8000000000002</v>
      </c>
      <c r="AN91" s="39">
        <f t="shared" si="9"/>
        <v>2452.8000000000002</v>
      </c>
      <c r="AO91" s="39">
        <f t="shared" si="9"/>
        <v>2452.8000000000002</v>
      </c>
      <c r="AP91" s="39">
        <f t="shared" si="9"/>
        <v>2452.8000000000002</v>
      </c>
      <c r="AQ91" s="39">
        <f t="shared" si="9"/>
        <v>2452.8000000000002</v>
      </c>
      <c r="AR91" s="39">
        <f t="shared" si="9"/>
        <v>2452.8000000000002</v>
      </c>
      <c r="AS91" s="39">
        <f t="shared" si="9"/>
        <v>2452.8000000000002</v>
      </c>
      <c r="AT91" s="39">
        <f t="shared" si="9"/>
        <v>2452.8000000000002</v>
      </c>
      <c r="AU91" s="39">
        <f t="shared" si="9"/>
        <v>2452.8000000000002</v>
      </c>
      <c r="AV91" s="606">
        <f t="shared" si="9"/>
        <v>2452.8000000000002</v>
      </c>
    </row>
    <row r="92" spans="7:53" ht="14.1" customHeight="1" thickBot="1">
      <c r="G92" s="19"/>
      <c r="H92" s="738"/>
      <c r="J92" s="737"/>
      <c r="K92" s="63" t="s">
        <v>365</v>
      </c>
      <c r="L92" s="40">
        <f t="shared" si="1"/>
        <v>2452.8000000000002</v>
      </c>
      <c r="M92" s="40">
        <f t="shared" si="1"/>
        <v>2452.8000000000002</v>
      </c>
      <c r="N92" s="40">
        <f t="shared" ref="N92:AV92" si="10">N82*8760</f>
        <v>2452.8000000000002</v>
      </c>
      <c r="O92" s="40">
        <f t="shared" si="10"/>
        <v>2452.8000000000002</v>
      </c>
      <c r="P92" s="40">
        <f t="shared" si="10"/>
        <v>2452.8000000000002</v>
      </c>
      <c r="Q92" s="40">
        <f t="shared" si="10"/>
        <v>2452.8000000000002</v>
      </c>
      <c r="R92" s="40">
        <f t="shared" si="10"/>
        <v>2452.8000000000002</v>
      </c>
      <c r="S92" s="40">
        <f t="shared" si="10"/>
        <v>2452.8000000000002</v>
      </c>
      <c r="T92" s="40">
        <f t="shared" si="10"/>
        <v>2452.8000000000002</v>
      </c>
      <c r="U92" s="40">
        <f t="shared" si="10"/>
        <v>2452.8000000000002</v>
      </c>
      <c r="V92" s="40">
        <f t="shared" si="10"/>
        <v>2452.8000000000002</v>
      </c>
      <c r="W92" s="40">
        <f t="shared" si="10"/>
        <v>2452.8000000000002</v>
      </c>
      <c r="X92" s="40">
        <f t="shared" si="10"/>
        <v>2452.8000000000002</v>
      </c>
      <c r="Y92" s="40">
        <f t="shared" si="10"/>
        <v>2452.8000000000002</v>
      </c>
      <c r="Z92" s="40">
        <f t="shared" si="10"/>
        <v>2452.8000000000002</v>
      </c>
      <c r="AA92" s="40">
        <f t="shared" si="10"/>
        <v>2452.8000000000002</v>
      </c>
      <c r="AB92" s="40">
        <f t="shared" si="10"/>
        <v>2452.8000000000002</v>
      </c>
      <c r="AC92" s="40">
        <f t="shared" si="10"/>
        <v>2452.8000000000002</v>
      </c>
      <c r="AD92" s="40">
        <f t="shared" si="10"/>
        <v>2452.8000000000002</v>
      </c>
      <c r="AE92" s="40">
        <f t="shared" si="10"/>
        <v>2452.8000000000002</v>
      </c>
      <c r="AF92" s="40">
        <f t="shared" si="10"/>
        <v>2452.8000000000002</v>
      </c>
      <c r="AG92" s="40">
        <f t="shared" si="10"/>
        <v>2452.8000000000002</v>
      </c>
      <c r="AH92" s="40">
        <f t="shared" si="10"/>
        <v>2452.8000000000002</v>
      </c>
      <c r="AI92" s="40">
        <f t="shared" si="10"/>
        <v>2452.8000000000002</v>
      </c>
      <c r="AJ92" s="40">
        <f t="shared" si="10"/>
        <v>2452.8000000000002</v>
      </c>
      <c r="AK92" s="40">
        <f t="shared" si="10"/>
        <v>2452.8000000000002</v>
      </c>
      <c r="AL92" s="40">
        <f t="shared" si="10"/>
        <v>2452.8000000000002</v>
      </c>
      <c r="AM92" s="40">
        <f t="shared" si="10"/>
        <v>2452.8000000000002</v>
      </c>
      <c r="AN92" s="40">
        <f t="shared" si="10"/>
        <v>2452.8000000000002</v>
      </c>
      <c r="AO92" s="40">
        <f t="shared" si="10"/>
        <v>2452.8000000000002</v>
      </c>
      <c r="AP92" s="40">
        <f t="shared" si="10"/>
        <v>2452.8000000000002</v>
      </c>
      <c r="AQ92" s="40">
        <f t="shared" si="10"/>
        <v>2452.8000000000002</v>
      </c>
      <c r="AR92" s="40">
        <f t="shared" si="10"/>
        <v>2452.8000000000002</v>
      </c>
      <c r="AS92" s="40">
        <f t="shared" si="10"/>
        <v>2452.8000000000002</v>
      </c>
      <c r="AT92" s="40">
        <f t="shared" si="10"/>
        <v>2452.8000000000002</v>
      </c>
      <c r="AU92" s="40">
        <f t="shared" si="10"/>
        <v>2452.8000000000002</v>
      </c>
      <c r="AV92" s="611">
        <f t="shared" si="10"/>
        <v>2452.8000000000002</v>
      </c>
      <c r="AZ92" s="71"/>
      <c r="BA92" s="71"/>
    </row>
    <row r="93" spans="7:53" ht="14.1" customHeight="1" thickTop="1">
      <c r="G93" s="19"/>
      <c r="H93" s="738"/>
      <c r="J93" s="15"/>
      <c r="AV93" s="20"/>
    </row>
    <row r="94" spans="7:53" ht="14.1" customHeight="1">
      <c r="G94" s="19"/>
      <c r="H94" s="738"/>
      <c r="J94" s="735" t="s">
        <v>672</v>
      </c>
      <c r="K94" s="62" t="s">
        <v>357</v>
      </c>
      <c r="L94" s="38">
        <f t="shared" ref="L94:AV94" si="11" xml:space="preserve"> $S$40*(L114+L158)</f>
        <v>2067.5473472640874</v>
      </c>
      <c r="M94" s="38">
        <f t="shared" si="11"/>
        <v>1905.3571105380536</v>
      </c>
      <c r="N94" s="38">
        <f t="shared" si="11"/>
        <v>1743.1668738120193</v>
      </c>
      <c r="O94" s="38">
        <f t="shared" si="11"/>
        <v>1580.976637085985</v>
      </c>
      <c r="P94" s="38">
        <f t="shared" si="11"/>
        <v>1418.7864003599509</v>
      </c>
      <c r="Q94" s="38">
        <f t="shared" si="11"/>
        <v>1256.5961636339166</v>
      </c>
      <c r="R94" s="38">
        <f t="shared" si="11"/>
        <v>1094.4059269078825</v>
      </c>
      <c r="S94" s="38">
        <f t="shared" si="11"/>
        <v>1094.4059269078825</v>
      </c>
      <c r="T94" s="38">
        <f t="shared" si="11"/>
        <v>1094.4059269078825</v>
      </c>
      <c r="U94" s="38">
        <f t="shared" si="11"/>
        <v>1094.4059269078825</v>
      </c>
      <c r="V94" s="38">
        <f t="shared" si="11"/>
        <v>1094.4059269078825</v>
      </c>
      <c r="W94" s="38">
        <f t="shared" si="11"/>
        <v>1094.4059269078825</v>
      </c>
      <c r="X94" s="38">
        <f t="shared" si="11"/>
        <v>1094.4059269078825</v>
      </c>
      <c r="Y94" s="38">
        <f t="shared" si="11"/>
        <v>1094.4059269078825</v>
      </c>
      <c r="Z94" s="38">
        <f t="shared" si="11"/>
        <v>1094.4059269078825</v>
      </c>
      <c r="AA94" s="38">
        <f t="shared" si="11"/>
        <v>1094.4059269078825</v>
      </c>
      <c r="AB94" s="38">
        <f t="shared" si="11"/>
        <v>1094.4059269078825</v>
      </c>
      <c r="AC94" s="38">
        <f t="shared" si="11"/>
        <v>1094.4059269078825</v>
      </c>
      <c r="AD94" s="38">
        <f t="shared" si="11"/>
        <v>1094.4059269078825</v>
      </c>
      <c r="AE94" s="38">
        <f t="shared" si="11"/>
        <v>1094.4059269078825</v>
      </c>
      <c r="AF94" s="38">
        <f t="shared" si="11"/>
        <v>1094.4059269078825</v>
      </c>
      <c r="AG94" s="38">
        <f t="shared" si="11"/>
        <v>1094.4059269078825</v>
      </c>
      <c r="AH94" s="38">
        <f t="shared" si="11"/>
        <v>1094.4059269078825</v>
      </c>
      <c r="AI94" s="38">
        <f t="shared" si="11"/>
        <v>1094.4059269078825</v>
      </c>
      <c r="AJ94" s="38">
        <f t="shared" si="11"/>
        <v>1094.4059269078825</v>
      </c>
      <c r="AK94" s="38">
        <f t="shared" si="11"/>
        <v>1094.4059269078825</v>
      </c>
      <c r="AL94" s="38">
        <f t="shared" si="11"/>
        <v>1094.4059269078825</v>
      </c>
      <c r="AM94" s="38">
        <f t="shared" si="11"/>
        <v>1094.4059269078825</v>
      </c>
      <c r="AN94" s="38">
        <f t="shared" si="11"/>
        <v>1094.4059269078825</v>
      </c>
      <c r="AO94" s="38">
        <f t="shared" si="11"/>
        <v>1094.4059269078825</v>
      </c>
      <c r="AP94" s="38">
        <f t="shared" si="11"/>
        <v>1094.4059269078825</v>
      </c>
      <c r="AQ94" s="38">
        <f t="shared" si="11"/>
        <v>1094.4059269078825</v>
      </c>
      <c r="AR94" s="38">
        <f t="shared" si="11"/>
        <v>1094.4059269078825</v>
      </c>
      <c r="AS94" s="38">
        <f t="shared" si="11"/>
        <v>1094.4059269078825</v>
      </c>
      <c r="AT94" s="38">
        <f t="shared" si="11"/>
        <v>1094.4059269078825</v>
      </c>
      <c r="AU94" s="38">
        <f t="shared" si="11"/>
        <v>1094.4059269078825</v>
      </c>
      <c r="AV94" s="605">
        <f t="shared" si="11"/>
        <v>1094.4059269078825</v>
      </c>
    </row>
    <row r="95" spans="7:53" ht="14.1" customHeight="1">
      <c r="G95" s="19"/>
      <c r="H95" s="738"/>
      <c r="J95" s="736"/>
      <c r="K95" s="3" t="s">
        <v>358</v>
      </c>
      <c r="L95" s="39">
        <f t="shared" ref="L95:AV95" si="12" xml:space="preserve"> $S$40*(L115+L159)</f>
        <v>2067.5473472640874</v>
      </c>
      <c r="M95" s="39">
        <f t="shared" si="12"/>
        <v>1996.5581137562019</v>
      </c>
      <c r="N95" s="39">
        <f t="shared" si="12"/>
        <v>1925.568880248316</v>
      </c>
      <c r="O95" s="39">
        <f t="shared" si="12"/>
        <v>1854.5796467404302</v>
      </c>
      <c r="P95" s="39">
        <f t="shared" si="12"/>
        <v>1783.5904132325445</v>
      </c>
      <c r="Q95" s="39">
        <f t="shared" si="12"/>
        <v>1712.6011797246586</v>
      </c>
      <c r="R95" s="39">
        <f t="shared" si="12"/>
        <v>1641.6119462167733</v>
      </c>
      <c r="S95" s="39">
        <f t="shared" si="12"/>
        <v>1586.8913442858843</v>
      </c>
      <c r="T95" s="39">
        <f t="shared" si="12"/>
        <v>1532.1707423549951</v>
      </c>
      <c r="U95" s="39">
        <f t="shared" si="12"/>
        <v>1477.4501404241062</v>
      </c>
      <c r="V95" s="39">
        <f t="shared" si="12"/>
        <v>1422.729538493217</v>
      </c>
      <c r="W95" s="39">
        <f t="shared" si="12"/>
        <v>1368.008936562328</v>
      </c>
      <c r="X95" s="39">
        <f t="shared" si="12"/>
        <v>1313.2883346314388</v>
      </c>
      <c r="Y95" s="39">
        <f t="shared" si="12"/>
        <v>1258.5677327005499</v>
      </c>
      <c r="Z95" s="39">
        <f t="shared" si="12"/>
        <v>1203.8471307696607</v>
      </c>
      <c r="AA95" s="39">
        <f t="shared" si="12"/>
        <v>1149.1265288387717</v>
      </c>
      <c r="AB95" s="39">
        <f t="shared" si="12"/>
        <v>1094.4059269078825</v>
      </c>
      <c r="AC95" s="39">
        <f t="shared" si="12"/>
        <v>1094.4059269078825</v>
      </c>
      <c r="AD95" s="39">
        <f t="shared" si="12"/>
        <v>1094.4059269078825</v>
      </c>
      <c r="AE95" s="39">
        <f t="shared" si="12"/>
        <v>1094.4059269078825</v>
      </c>
      <c r="AF95" s="39">
        <f t="shared" si="12"/>
        <v>1094.4059269078825</v>
      </c>
      <c r="AG95" s="39">
        <f t="shared" si="12"/>
        <v>1094.4059269078825</v>
      </c>
      <c r="AH95" s="39">
        <f t="shared" si="12"/>
        <v>1094.4059269078825</v>
      </c>
      <c r="AI95" s="39">
        <f t="shared" si="12"/>
        <v>1094.4059269078825</v>
      </c>
      <c r="AJ95" s="39">
        <f t="shared" si="12"/>
        <v>1094.4059269078825</v>
      </c>
      <c r="AK95" s="39">
        <f t="shared" si="12"/>
        <v>1094.4059269078825</v>
      </c>
      <c r="AL95" s="39">
        <f t="shared" si="12"/>
        <v>1094.4059269078825</v>
      </c>
      <c r="AM95" s="39">
        <f t="shared" si="12"/>
        <v>1094.4059269078825</v>
      </c>
      <c r="AN95" s="39">
        <f t="shared" si="12"/>
        <v>1094.4059269078825</v>
      </c>
      <c r="AO95" s="39">
        <f t="shared" si="12"/>
        <v>1094.4059269078825</v>
      </c>
      <c r="AP95" s="39">
        <f t="shared" si="12"/>
        <v>1094.4059269078825</v>
      </c>
      <c r="AQ95" s="39">
        <f t="shared" si="12"/>
        <v>1094.4059269078825</v>
      </c>
      <c r="AR95" s="39">
        <f t="shared" si="12"/>
        <v>1094.4059269078825</v>
      </c>
      <c r="AS95" s="39">
        <f t="shared" si="12"/>
        <v>1094.4059269078825</v>
      </c>
      <c r="AT95" s="39">
        <f t="shared" si="12"/>
        <v>1094.4059269078825</v>
      </c>
      <c r="AU95" s="39">
        <f t="shared" si="12"/>
        <v>1094.4059269078825</v>
      </c>
      <c r="AV95" s="606">
        <f t="shared" si="12"/>
        <v>1094.4059269078825</v>
      </c>
    </row>
    <row r="96" spans="7:53" ht="14.1" customHeight="1" thickBot="1">
      <c r="G96" s="19"/>
      <c r="H96" s="738"/>
      <c r="J96" s="736"/>
      <c r="K96" s="63" t="s">
        <v>359</v>
      </c>
      <c r="L96" s="65">
        <f t="shared" ref="L96:AV96" si="13" xml:space="preserve"> $S$40*(L116+L160)</f>
        <v>2067.5473472640874</v>
      </c>
      <c r="M96" s="65">
        <f t="shared" si="13"/>
        <v>2067.5473472640874</v>
      </c>
      <c r="N96" s="65">
        <f t="shared" si="13"/>
        <v>2067.5473472640874</v>
      </c>
      <c r="O96" s="65">
        <f t="shared" si="13"/>
        <v>2067.5473472640874</v>
      </c>
      <c r="P96" s="65">
        <f t="shared" si="13"/>
        <v>2067.5473472640874</v>
      </c>
      <c r="Q96" s="65">
        <f t="shared" si="13"/>
        <v>2067.5473472640874</v>
      </c>
      <c r="R96" s="65">
        <f t="shared" si="13"/>
        <v>2067.5473472640874</v>
      </c>
      <c r="S96" s="65">
        <f t="shared" si="13"/>
        <v>2067.5473472640874</v>
      </c>
      <c r="T96" s="65">
        <f t="shared" si="13"/>
        <v>2067.5473472640874</v>
      </c>
      <c r="U96" s="65">
        <f t="shared" si="13"/>
        <v>2067.5473472640874</v>
      </c>
      <c r="V96" s="65">
        <f t="shared" si="13"/>
        <v>2067.5473472640874</v>
      </c>
      <c r="W96" s="65">
        <f t="shared" si="13"/>
        <v>2067.5473472640874</v>
      </c>
      <c r="X96" s="65">
        <f t="shared" si="13"/>
        <v>2067.5473472640874</v>
      </c>
      <c r="Y96" s="65">
        <f t="shared" si="13"/>
        <v>2067.5473472640874</v>
      </c>
      <c r="Z96" s="65">
        <f t="shared" si="13"/>
        <v>2067.5473472640874</v>
      </c>
      <c r="AA96" s="65">
        <f t="shared" si="13"/>
        <v>2067.5473472640874</v>
      </c>
      <c r="AB96" s="65">
        <f t="shared" si="13"/>
        <v>2067.5473472640874</v>
      </c>
      <c r="AC96" s="65">
        <f t="shared" si="13"/>
        <v>2067.5473472640874</v>
      </c>
      <c r="AD96" s="65">
        <f t="shared" si="13"/>
        <v>2067.5473472640874</v>
      </c>
      <c r="AE96" s="65">
        <f t="shared" si="13"/>
        <v>2067.5473472640874</v>
      </c>
      <c r="AF96" s="65">
        <f t="shared" si="13"/>
        <v>2067.5473472640874</v>
      </c>
      <c r="AG96" s="65">
        <f t="shared" si="13"/>
        <v>2067.5473472640874</v>
      </c>
      <c r="AH96" s="65">
        <f t="shared" si="13"/>
        <v>2067.5473472640874</v>
      </c>
      <c r="AI96" s="65">
        <f t="shared" si="13"/>
        <v>2067.5473472640874</v>
      </c>
      <c r="AJ96" s="65">
        <f t="shared" si="13"/>
        <v>2067.5473472640874</v>
      </c>
      <c r="AK96" s="65">
        <f t="shared" si="13"/>
        <v>2067.5473472640874</v>
      </c>
      <c r="AL96" s="65">
        <f t="shared" si="13"/>
        <v>2067.5473472640874</v>
      </c>
      <c r="AM96" s="65">
        <f t="shared" si="13"/>
        <v>2067.5473472640874</v>
      </c>
      <c r="AN96" s="65">
        <f t="shared" si="13"/>
        <v>2067.5473472640874</v>
      </c>
      <c r="AO96" s="65">
        <f t="shared" si="13"/>
        <v>2067.5473472640874</v>
      </c>
      <c r="AP96" s="65">
        <f t="shared" si="13"/>
        <v>2067.5473472640874</v>
      </c>
      <c r="AQ96" s="65">
        <f t="shared" si="13"/>
        <v>2067.5473472640874</v>
      </c>
      <c r="AR96" s="65">
        <f t="shared" si="13"/>
        <v>2067.5473472640874</v>
      </c>
      <c r="AS96" s="65">
        <f t="shared" si="13"/>
        <v>2067.5473472640874</v>
      </c>
      <c r="AT96" s="65">
        <f t="shared" si="13"/>
        <v>2067.5473472640874</v>
      </c>
      <c r="AU96" s="65">
        <f t="shared" si="13"/>
        <v>2067.5473472640874</v>
      </c>
      <c r="AV96" s="607">
        <f t="shared" si="13"/>
        <v>2067.5473472640874</v>
      </c>
    </row>
    <row r="97" spans="1:99" ht="14.1" customHeight="1" thickTop="1">
      <c r="G97" s="19"/>
      <c r="H97" s="738"/>
      <c r="J97" s="736"/>
      <c r="K97" s="62" t="s">
        <v>360</v>
      </c>
      <c r="L97" s="66">
        <f t="shared" ref="L97:AV97" si="14" xml:space="preserve"> $S$40*(L117+L161)</f>
        <v>2067.5473472640874</v>
      </c>
      <c r="M97" s="66">
        <f t="shared" si="14"/>
        <v>1905.3571105380536</v>
      </c>
      <c r="N97" s="66">
        <f t="shared" si="14"/>
        <v>1743.1668738120193</v>
      </c>
      <c r="O97" s="66">
        <f t="shared" si="14"/>
        <v>1580.976637085985</v>
      </c>
      <c r="P97" s="66">
        <f t="shared" si="14"/>
        <v>1418.7864003599509</v>
      </c>
      <c r="Q97" s="66">
        <f t="shared" si="14"/>
        <v>1256.5961636339166</v>
      </c>
      <c r="R97" s="66">
        <f t="shared" si="14"/>
        <v>1094.4059269078825</v>
      </c>
      <c r="S97" s="66">
        <f t="shared" si="14"/>
        <v>1094.4059269078825</v>
      </c>
      <c r="T97" s="66">
        <f t="shared" si="14"/>
        <v>1094.4059269078825</v>
      </c>
      <c r="U97" s="66">
        <f t="shared" si="14"/>
        <v>1094.4059269078825</v>
      </c>
      <c r="V97" s="66">
        <f t="shared" si="14"/>
        <v>1094.4059269078825</v>
      </c>
      <c r="W97" s="66">
        <f t="shared" si="14"/>
        <v>1094.4059269078825</v>
      </c>
      <c r="X97" s="66">
        <f t="shared" si="14"/>
        <v>1094.4059269078825</v>
      </c>
      <c r="Y97" s="66">
        <f t="shared" si="14"/>
        <v>1094.4059269078825</v>
      </c>
      <c r="Z97" s="66">
        <f t="shared" si="14"/>
        <v>1094.4059269078825</v>
      </c>
      <c r="AA97" s="66">
        <f t="shared" si="14"/>
        <v>1094.4059269078825</v>
      </c>
      <c r="AB97" s="66">
        <f t="shared" si="14"/>
        <v>1094.4059269078825</v>
      </c>
      <c r="AC97" s="66">
        <f t="shared" si="14"/>
        <v>1094.4059269078825</v>
      </c>
      <c r="AD97" s="66">
        <f t="shared" si="14"/>
        <v>1094.4059269078825</v>
      </c>
      <c r="AE97" s="66">
        <f t="shared" si="14"/>
        <v>1094.4059269078825</v>
      </c>
      <c r="AF97" s="66">
        <f t="shared" si="14"/>
        <v>1094.4059269078825</v>
      </c>
      <c r="AG97" s="66">
        <f t="shared" si="14"/>
        <v>1094.4059269078825</v>
      </c>
      <c r="AH97" s="66">
        <f t="shared" si="14"/>
        <v>1094.4059269078825</v>
      </c>
      <c r="AI97" s="66">
        <f t="shared" si="14"/>
        <v>1094.4059269078825</v>
      </c>
      <c r="AJ97" s="66">
        <f t="shared" si="14"/>
        <v>1094.4059269078825</v>
      </c>
      <c r="AK97" s="66">
        <f t="shared" si="14"/>
        <v>1094.4059269078825</v>
      </c>
      <c r="AL97" s="66">
        <f t="shared" si="14"/>
        <v>1094.4059269078825</v>
      </c>
      <c r="AM97" s="66">
        <f t="shared" si="14"/>
        <v>1094.4059269078825</v>
      </c>
      <c r="AN97" s="66">
        <f t="shared" si="14"/>
        <v>1094.4059269078825</v>
      </c>
      <c r="AO97" s="66">
        <f t="shared" si="14"/>
        <v>1094.4059269078825</v>
      </c>
      <c r="AP97" s="66">
        <f t="shared" si="14"/>
        <v>1094.4059269078825</v>
      </c>
      <c r="AQ97" s="66">
        <f t="shared" si="14"/>
        <v>1094.4059269078825</v>
      </c>
      <c r="AR97" s="66">
        <f t="shared" si="14"/>
        <v>1094.4059269078825</v>
      </c>
      <c r="AS97" s="66">
        <f t="shared" si="14"/>
        <v>1094.4059269078825</v>
      </c>
      <c r="AT97" s="66">
        <f t="shared" si="14"/>
        <v>1094.4059269078825</v>
      </c>
      <c r="AU97" s="66">
        <f t="shared" si="14"/>
        <v>1094.4059269078825</v>
      </c>
      <c r="AV97" s="608">
        <f t="shared" si="14"/>
        <v>1094.4059269078825</v>
      </c>
    </row>
    <row r="98" spans="1:99" ht="14.1" customHeight="1">
      <c r="G98" s="19"/>
      <c r="H98" s="738"/>
      <c r="J98" s="736"/>
      <c r="K98" s="3" t="s">
        <v>361</v>
      </c>
      <c r="L98" s="39">
        <f t="shared" ref="L98:AV98" si="15" xml:space="preserve"> $S$40*(L118+L162)</f>
        <v>2067.5473472640874</v>
      </c>
      <c r="M98" s="39">
        <f t="shared" si="15"/>
        <v>1996.5581137562019</v>
      </c>
      <c r="N98" s="39">
        <f t="shared" si="15"/>
        <v>1925.568880248316</v>
      </c>
      <c r="O98" s="39">
        <f t="shared" si="15"/>
        <v>1854.5796467404302</v>
      </c>
      <c r="P98" s="39">
        <f t="shared" si="15"/>
        <v>1783.5904132325445</v>
      </c>
      <c r="Q98" s="39">
        <f t="shared" si="15"/>
        <v>1712.6011797246586</v>
      </c>
      <c r="R98" s="39">
        <f t="shared" si="15"/>
        <v>1641.6119462167733</v>
      </c>
      <c r="S98" s="39">
        <f t="shared" si="15"/>
        <v>1586.8913442858843</v>
      </c>
      <c r="T98" s="39">
        <f t="shared" si="15"/>
        <v>1532.1707423549951</v>
      </c>
      <c r="U98" s="39">
        <f t="shared" si="15"/>
        <v>1477.4501404241062</v>
      </c>
      <c r="V98" s="39">
        <f t="shared" si="15"/>
        <v>1422.729538493217</v>
      </c>
      <c r="W98" s="39">
        <f t="shared" si="15"/>
        <v>1368.008936562328</v>
      </c>
      <c r="X98" s="39">
        <f t="shared" si="15"/>
        <v>1313.2883346314388</v>
      </c>
      <c r="Y98" s="39">
        <f t="shared" si="15"/>
        <v>1258.5677327005499</v>
      </c>
      <c r="Z98" s="39">
        <f t="shared" si="15"/>
        <v>1203.8471307696607</v>
      </c>
      <c r="AA98" s="39">
        <f t="shared" si="15"/>
        <v>1149.1265288387717</v>
      </c>
      <c r="AB98" s="39">
        <f t="shared" si="15"/>
        <v>1094.4059269078825</v>
      </c>
      <c r="AC98" s="39">
        <f t="shared" si="15"/>
        <v>1094.4059269078825</v>
      </c>
      <c r="AD98" s="39">
        <f t="shared" si="15"/>
        <v>1094.4059269078825</v>
      </c>
      <c r="AE98" s="39">
        <f t="shared" si="15"/>
        <v>1094.4059269078825</v>
      </c>
      <c r="AF98" s="39">
        <f t="shared" si="15"/>
        <v>1094.4059269078825</v>
      </c>
      <c r="AG98" s="39">
        <f t="shared" si="15"/>
        <v>1094.4059269078825</v>
      </c>
      <c r="AH98" s="39">
        <f t="shared" si="15"/>
        <v>1094.4059269078825</v>
      </c>
      <c r="AI98" s="39">
        <f t="shared" si="15"/>
        <v>1094.4059269078825</v>
      </c>
      <c r="AJ98" s="39">
        <f t="shared" si="15"/>
        <v>1094.4059269078825</v>
      </c>
      <c r="AK98" s="39">
        <f t="shared" si="15"/>
        <v>1094.4059269078825</v>
      </c>
      <c r="AL98" s="39">
        <f t="shared" si="15"/>
        <v>1094.4059269078825</v>
      </c>
      <c r="AM98" s="39">
        <f t="shared" si="15"/>
        <v>1094.4059269078825</v>
      </c>
      <c r="AN98" s="39">
        <f t="shared" si="15"/>
        <v>1094.4059269078825</v>
      </c>
      <c r="AO98" s="39">
        <f t="shared" si="15"/>
        <v>1094.4059269078825</v>
      </c>
      <c r="AP98" s="39">
        <f t="shared" si="15"/>
        <v>1094.4059269078825</v>
      </c>
      <c r="AQ98" s="39">
        <f t="shared" si="15"/>
        <v>1094.4059269078825</v>
      </c>
      <c r="AR98" s="39">
        <f t="shared" si="15"/>
        <v>1094.4059269078825</v>
      </c>
      <c r="AS98" s="39">
        <f t="shared" si="15"/>
        <v>1094.4059269078825</v>
      </c>
      <c r="AT98" s="39">
        <f t="shared" si="15"/>
        <v>1094.4059269078825</v>
      </c>
      <c r="AU98" s="39">
        <f t="shared" si="15"/>
        <v>1094.4059269078825</v>
      </c>
      <c r="AV98" s="606">
        <f t="shared" si="15"/>
        <v>1094.4059269078825</v>
      </c>
    </row>
    <row r="99" spans="1:99" ht="14.1" customHeight="1" thickBot="1">
      <c r="G99" s="19"/>
      <c r="H99" s="738"/>
      <c r="J99" s="736"/>
      <c r="K99" s="63" t="s">
        <v>362</v>
      </c>
      <c r="L99" s="65">
        <f t="shared" ref="L99:AV99" si="16" xml:space="preserve"> $S$40*(L119+L163)</f>
        <v>2067.5473472640874</v>
      </c>
      <c r="M99" s="65">
        <f t="shared" si="16"/>
        <v>2067.5473472640874</v>
      </c>
      <c r="N99" s="65">
        <f t="shared" si="16"/>
        <v>2067.5473472640874</v>
      </c>
      <c r="O99" s="65">
        <f t="shared" si="16"/>
        <v>2067.5473472640874</v>
      </c>
      <c r="P99" s="65">
        <f t="shared" si="16"/>
        <v>2067.5473472640874</v>
      </c>
      <c r="Q99" s="65">
        <f t="shared" si="16"/>
        <v>2067.5473472640874</v>
      </c>
      <c r="R99" s="65">
        <f t="shared" si="16"/>
        <v>2067.5473472640874</v>
      </c>
      <c r="S99" s="65">
        <f t="shared" si="16"/>
        <v>2067.5473472640874</v>
      </c>
      <c r="T99" s="65">
        <f t="shared" si="16"/>
        <v>2067.5473472640874</v>
      </c>
      <c r="U99" s="65">
        <f t="shared" si="16"/>
        <v>2067.5473472640874</v>
      </c>
      <c r="V99" s="65">
        <f t="shared" si="16"/>
        <v>2067.5473472640874</v>
      </c>
      <c r="W99" s="65">
        <f t="shared" si="16"/>
        <v>2067.5473472640874</v>
      </c>
      <c r="X99" s="65">
        <f t="shared" si="16"/>
        <v>2067.5473472640874</v>
      </c>
      <c r="Y99" s="65">
        <f t="shared" si="16"/>
        <v>2067.5473472640874</v>
      </c>
      <c r="Z99" s="65">
        <f t="shared" si="16"/>
        <v>2067.5473472640874</v>
      </c>
      <c r="AA99" s="65">
        <f t="shared" si="16"/>
        <v>2067.5473472640874</v>
      </c>
      <c r="AB99" s="65">
        <f t="shared" si="16"/>
        <v>2067.5473472640874</v>
      </c>
      <c r="AC99" s="65">
        <f t="shared" si="16"/>
        <v>2067.5473472640874</v>
      </c>
      <c r="AD99" s="65">
        <f t="shared" si="16"/>
        <v>2067.5473472640874</v>
      </c>
      <c r="AE99" s="65">
        <f t="shared" si="16"/>
        <v>2067.5473472640874</v>
      </c>
      <c r="AF99" s="65">
        <f t="shared" si="16"/>
        <v>2067.5473472640874</v>
      </c>
      <c r="AG99" s="65">
        <f t="shared" si="16"/>
        <v>2067.5473472640874</v>
      </c>
      <c r="AH99" s="65">
        <f t="shared" si="16"/>
        <v>2067.5473472640874</v>
      </c>
      <c r="AI99" s="65">
        <f t="shared" si="16"/>
        <v>2067.5473472640874</v>
      </c>
      <c r="AJ99" s="65">
        <f t="shared" si="16"/>
        <v>2067.5473472640874</v>
      </c>
      <c r="AK99" s="65">
        <f t="shared" si="16"/>
        <v>2067.5473472640874</v>
      </c>
      <c r="AL99" s="65">
        <f t="shared" si="16"/>
        <v>2067.5473472640874</v>
      </c>
      <c r="AM99" s="65">
        <f t="shared" si="16"/>
        <v>2067.5473472640874</v>
      </c>
      <c r="AN99" s="65">
        <f t="shared" si="16"/>
        <v>2067.5473472640874</v>
      </c>
      <c r="AO99" s="65">
        <f t="shared" si="16"/>
        <v>2067.5473472640874</v>
      </c>
      <c r="AP99" s="65">
        <f t="shared" si="16"/>
        <v>2067.5473472640874</v>
      </c>
      <c r="AQ99" s="65">
        <f t="shared" si="16"/>
        <v>2067.5473472640874</v>
      </c>
      <c r="AR99" s="65">
        <f t="shared" si="16"/>
        <v>2067.5473472640874</v>
      </c>
      <c r="AS99" s="65">
        <f t="shared" si="16"/>
        <v>2067.5473472640874</v>
      </c>
      <c r="AT99" s="65">
        <f t="shared" si="16"/>
        <v>2067.5473472640874</v>
      </c>
      <c r="AU99" s="65">
        <f t="shared" si="16"/>
        <v>2067.5473472640874</v>
      </c>
      <c r="AV99" s="607">
        <f t="shared" si="16"/>
        <v>2067.5473472640874</v>
      </c>
      <c r="BB99" s="71"/>
      <c r="BC99" s="71"/>
    </row>
    <row r="100" spans="1:99" ht="14.1" customHeight="1" thickTop="1" thickBot="1">
      <c r="G100" s="19"/>
      <c r="H100" s="738"/>
      <c r="J100" s="736"/>
      <c r="K100" s="62" t="s">
        <v>363</v>
      </c>
      <c r="L100" s="66">
        <f t="shared" ref="L100:AV100" si="17" xml:space="preserve"> $S$40*(L120+L164)</f>
        <v>2067.5473472640874</v>
      </c>
      <c r="M100" s="66">
        <f t="shared" si="17"/>
        <v>1905.3571105380536</v>
      </c>
      <c r="N100" s="66">
        <f t="shared" si="17"/>
        <v>1743.1668738120193</v>
      </c>
      <c r="O100" s="66">
        <f t="shared" si="17"/>
        <v>1580.976637085985</v>
      </c>
      <c r="P100" s="66">
        <f t="shared" si="17"/>
        <v>1418.7864003599509</v>
      </c>
      <c r="Q100" s="66">
        <f t="shared" si="17"/>
        <v>1256.5961636339166</v>
      </c>
      <c r="R100" s="66">
        <f t="shared" si="17"/>
        <v>1094.4059269078825</v>
      </c>
      <c r="S100" s="66">
        <f t="shared" si="17"/>
        <v>1094.4059269078825</v>
      </c>
      <c r="T100" s="66">
        <f t="shared" si="17"/>
        <v>1094.4059269078825</v>
      </c>
      <c r="U100" s="66">
        <f t="shared" si="17"/>
        <v>1094.4059269078825</v>
      </c>
      <c r="V100" s="66">
        <f t="shared" si="17"/>
        <v>1094.4059269078825</v>
      </c>
      <c r="W100" s="66">
        <f t="shared" si="17"/>
        <v>1094.4059269078825</v>
      </c>
      <c r="X100" s="66">
        <f t="shared" si="17"/>
        <v>1094.4059269078825</v>
      </c>
      <c r="Y100" s="66">
        <f t="shared" si="17"/>
        <v>1094.4059269078825</v>
      </c>
      <c r="Z100" s="66">
        <f t="shared" si="17"/>
        <v>1094.4059269078825</v>
      </c>
      <c r="AA100" s="66">
        <f t="shared" si="17"/>
        <v>1094.4059269078825</v>
      </c>
      <c r="AB100" s="66">
        <f t="shared" si="17"/>
        <v>1094.4059269078825</v>
      </c>
      <c r="AC100" s="66">
        <f t="shared" si="17"/>
        <v>1094.4059269078825</v>
      </c>
      <c r="AD100" s="66">
        <f t="shared" si="17"/>
        <v>1094.4059269078825</v>
      </c>
      <c r="AE100" s="66">
        <f t="shared" si="17"/>
        <v>1094.4059269078825</v>
      </c>
      <c r="AF100" s="66">
        <f t="shared" si="17"/>
        <v>1094.4059269078825</v>
      </c>
      <c r="AG100" s="66">
        <f t="shared" si="17"/>
        <v>1094.4059269078825</v>
      </c>
      <c r="AH100" s="66">
        <f t="shared" si="17"/>
        <v>1094.4059269078825</v>
      </c>
      <c r="AI100" s="66">
        <f t="shared" si="17"/>
        <v>1094.4059269078825</v>
      </c>
      <c r="AJ100" s="66">
        <f t="shared" si="17"/>
        <v>1094.4059269078825</v>
      </c>
      <c r="AK100" s="66">
        <f t="shared" si="17"/>
        <v>1094.4059269078825</v>
      </c>
      <c r="AL100" s="66">
        <f t="shared" si="17"/>
        <v>1094.4059269078825</v>
      </c>
      <c r="AM100" s="66">
        <f t="shared" si="17"/>
        <v>1094.4059269078825</v>
      </c>
      <c r="AN100" s="66">
        <f t="shared" si="17"/>
        <v>1094.4059269078825</v>
      </c>
      <c r="AO100" s="66">
        <f t="shared" si="17"/>
        <v>1094.4059269078825</v>
      </c>
      <c r="AP100" s="66">
        <f t="shared" si="17"/>
        <v>1094.4059269078825</v>
      </c>
      <c r="AQ100" s="66">
        <f t="shared" si="17"/>
        <v>1094.4059269078825</v>
      </c>
      <c r="AR100" s="66">
        <f t="shared" si="17"/>
        <v>1094.4059269078825</v>
      </c>
      <c r="AS100" s="66">
        <f t="shared" si="17"/>
        <v>1094.4059269078825</v>
      </c>
      <c r="AT100" s="66">
        <f t="shared" si="17"/>
        <v>1094.4059269078825</v>
      </c>
      <c r="AU100" s="66">
        <f t="shared" si="17"/>
        <v>1094.4059269078825</v>
      </c>
      <c r="AV100" s="608">
        <f t="shared" si="17"/>
        <v>1094.4059269078825</v>
      </c>
      <c r="BD100" s="71"/>
      <c r="BE100" s="71"/>
      <c r="BF100" s="71"/>
      <c r="BG100" s="71"/>
      <c r="BJ100" s="71"/>
    </row>
    <row r="101" spans="1:99" s="71" customFormat="1" ht="14.1" customHeight="1" thickTop="1" thickBot="1">
      <c r="A101" s="4"/>
      <c r="B101" s="4"/>
      <c r="C101" s="4"/>
      <c r="D101" s="4"/>
      <c r="E101" s="4"/>
      <c r="F101" s="4"/>
      <c r="G101" s="19"/>
      <c r="H101" s="738"/>
      <c r="I101" s="4"/>
      <c r="J101" s="736"/>
      <c r="K101" s="3" t="s">
        <v>364</v>
      </c>
      <c r="L101" s="39">
        <f t="shared" ref="L101:AV101" si="18" xml:space="preserve"> $S$40*(L121+L165)</f>
        <v>2067.5473472640874</v>
      </c>
      <c r="M101" s="39">
        <f t="shared" si="18"/>
        <v>1996.5581137562019</v>
      </c>
      <c r="N101" s="39">
        <f t="shared" si="18"/>
        <v>1925.568880248316</v>
      </c>
      <c r="O101" s="39">
        <f t="shared" si="18"/>
        <v>1854.5796467404302</v>
      </c>
      <c r="P101" s="39">
        <f t="shared" si="18"/>
        <v>1783.5904132325445</v>
      </c>
      <c r="Q101" s="39">
        <f t="shared" si="18"/>
        <v>1712.6011797246586</v>
      </c>
      <c r="R101" s="39">
        <f t="shared" si="18"/>
        <v>1641.6119462167733</v>
      </c>
      <c r="S101" s="39">
        <f t="shared" si="18"/>
        <v>1586.8913442858843</v>
      </c>
      <c r="T101" s="39">
        <f t="shared" si="18"/>
        <v>1532.1707423549951</v>
      </c>
      <c r="U101" s="39">
        <f t="shared" si="18"/>
        <v>1477.4501404241062</v>
      </c>
      <c r="V101" s="39">
        <f t="shared" si="18"/>
        <v>1422.729538493217</v>
      </c>
      <c r="W101" s="39">
        <f t="shared" si="18"/>
        <v>1368.008936562328</v>
      </c>
      <c r="X101" s="39">
        <f t="shared" si="18"/>
        <v>1313.2883346314388</v>
      </c>
      <c r="Y101" s="39">
        <f t="shared" si="18"/>
        <v>1258.5677327005499</v>
      </c>
      <c r="Z101" s="39">
        <f t="shared" si="18"/>
        <v>1203.8471307696607</v>
      </c>
      <c r="AA101" s="39">
        <f t="shared" si="18"/>
        <v>1149.1265288387717</v>
      </c>
      <c r="AB101" s="39">
        <f t="shared" si="18"/>
        <v>1094.4059269078825</v>
      </c>
      <c r="AC101" s="39">
        <f t="shared" si="18"/>
        <v>1094.4059269078825</v>
      </c>
      <c r="AD101" s="39">
        <f t="shared" si="18"/>
        <v>1094.4059269078825</v>
      </c>
      <c r="AE101" s="39">
        <f t="shared" si="18"/>
        <v>1094.4059269078825</v>
      </c>
      <c r="AF101" s="39">
        <f t="shared" si="18"/>
        <v>1094.4059269078825</v>
      </c>
      <c r="AG101" s="39">
        <f t="shared" si="18"/>
        <v>1094.4059269078825</v>
      </c>
      <c r="AH101" s="39">
        <f t="shared" si="18"/>
        <v>1094.4059269078825</v>
      </c>
      <c r="AI101" s="39">
        <f t="shared" si="18"/>
        <v>1094.4059269078825</v>
      </c>
      <c r="AJ101" s="39">
        <f t="shared" si="18"/>
        <v>1094.4059269078825</v>
      </c>
      <c r="AK101" s="39">
        <f t="shared" si="18"/>
        <v>1094.4059269078825</v>
      </c>
      <c r="AL101" s="39">
        <f t="shared" si="18"/>
        <v>1094.4059269078825</v>
      </c>
      <c r="AM101" s="39">
        <f t="shared" si="18"/>
        <v>1094.4059269078825</v>
      </c>
      <c r="AN101" s="39">
        <f t="shared" si="18"/>
        <v>1094.4059269078825</v>
      </c>
      <c r="AO101" s="39">
        <f t="shared" si="18"/>
        <v>1094.4059269078825</v>
      </c>
      <c r="AP101" s="39">
        <f t="shared" si="18"/>
        <v>1094.4059269078825</v>
      </c>
      <c r="AQ101" s="39">
        <f t="shared" si="18"/>
        <v>1094.4059269078825</v>
      </c>
      <c r="AR101" s="39">
        <f t="shared" si="18"/>
        <v>1094.4059269078825</v>
      </c>
      <c r="AS101" s="39">
        <f t="shared" si="18"/>
        <v>1094.4059269078825</v>
      </c>
      <c r="AT101" s="39">
        <f t="shared" si="18"/>
        <v>1094.4059269078825</v>
      </c>
      <c r="AU101" s="39">
        <f t="shared" si="18"/>
        <v>1094.4059269078825</v>
      </c>
      <c r="AV101" s="606">
        <f t="shared" si="18"/>
        <v>1094.4059269078825</v>
      </c>
      <c r="AW101" s="4"/>
      <c r="AX101" s="4"/>
      <c r="AY101" s="4"/>
      <c r="AZ101" s="4"/>
      <c r="BA101" s="4"/>
      <c r="BB101" s="4"/>
      <c r="BC101" s="4"/>
      <c r="BD101" s="72"/>
      <c r="BE101" s="72"/>
      <c r="BF101" s="72"/>
      <c r="BG101" s="72"/>
      <c r="BJ101" s="72"/>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row>
    <row r="102" spans="1:99" s="72" customFormat="1" ht="14.1" customHeight="1" thickTop="1" thickBot="1">
      <c r="A102" s="4"/>
      <c r="B102" s="4"/>
      <c r="C102" s="4"/>
      <c r="D102" s="4"/>
      <c r="E102" s="4"/>
      <c r="F102" s="4"/>
      <c r="G102" s="19"/>
      <c r="H102" s="738"/>
      <c r="I102" s="4"/>
      <c r="J102" s="737"/>
      <c r="K102" s="63" t="s">
        <v>365</v>
      </c>
      <c r="L102" s="40">
        <f t="shared" ref="L102:AV102" si="19" xml:space="preserve"> $S$40*(L122+L166)</f>
        <v>2067.5473472640874</v>
      </c>
      <c r="M102" s="40">
        <f t="shared" si="19"/>
        <v>2067.5473472640874</v>
      </c>
      <c r="N102" s="40">
        <f t="shared" si="19"/>
        <v>2067.5473472640874</v>
      </c>
      <c r="O102" s="40">
        <f t="shared" si="19"/>
        <v>2067.5473472640874</v>
      </c>
      <c r="P102" s="40">
        <f t="shared" si="19"/>
        <v>2067.5473472640874</v>
      </c>
      <c r="Q102" s="40">
        <f t="shared" si="19"/>
        <v>2067.5473472640874</v>
      </c>
      <c r="R102" s="40">
        <f t="shared" si="19"/>
        <v>2067.5473472640874</v>
      </c>
      <c r="S102" s="40">
        <f t="shared" si="19"/>
        <v>2067.5473472640874</v>
      </c>
      <c r="T102" s="40">
        <f t="shared" si="19"/>
        <v>2067.5473472640874</v>
      </c>
      <c r="U102" s="40">
        <f t="shared" si="19"/>
        <v>2067.5473472640874</v>
      </c>
      <c r="V102" s="40">
        <f t="shared" si="19"/>
        <v>2067.5473472640874</v>
      </c>
      <c r="W102" s="40">
        <f t="shared" si="19"/>
        <v>2067.5473472640874</v>
      </c>
      <c r="X102" s="40">
        <f t="shared" si="19"/>
        <v>2067.5473472640874</v>
      </c>
      <c r="Y102" s="40">
        <f t="shared" si="19"/>
        <v>2067.5473472640874</v>
      </c>
      <c r="Z102" s="40">
        <f t="shared" si="19"/>
        <v>2067.5473472640874</v>
      </c>
      <c r="AA102" s="40">
        <f t="shared" si="19"/>
        <v>2067.5473472640874</v>
      </c>
      <c r="AB102" s="40">
        <f t="shared" si="19"/>
        <v>2067.5473472640874</v>
      </c>
      <c r="AC102" s="40">
        <f t="shared" si="19"/>
        <v>2067.5473472640874</v>
      </c>
      <c r="AD102" s="40">
        <f t="shared" si="19"/>
        <v>2067.5473472640874</v>
      </c>
      <c r="AE102" s="40">
        <f t="shared" si="19"/>
        <v>2067.5473472640874</v>
      </c>
      <c r="AF102" s="40">
        <f t="shared" si="19"/>
        <v>2067.5473472640874</v>
      </c>
      <c r="AG102" s="40">
        <f t="shared" si="19"/>
        <v>2067.5473472640874</v>
      </c>
      <c r="AH102" s="40">
        <f t="shared" si="19"/>
        <v>2067.5473472640874</v>
      </c>
      <c r="AI102" s="40">
        <f t="shared" si="19"/>
        <v>2067.5473472640874</v>
      </c>
      <c r="AJ102" s="40">
        <f t="shared" si="19"/>
        <v>2067.5473472640874</v>
      </c>
      <c r="AK102" s="40">
        <f t="shared" si="19"/>
        <v>2067.5473472640874</v>
      </c>
      <c r="AL102" s="40">
        <f t="shared" si="19"/>
        <v>2067.5473472640874</v>
      </c>
      <c r="AM102" s="40">
        <f t="shared" si="19"/>
        <v>2067.5473472640874</v>
      </c>
      <c r="AN102" s="40">
        <f t="shared" si="19"/>
        <v>2067.5473472640874</v>
      </c>
      <c r="AO102" s="40">
        <f t="shared" si="19"/>
        <v>2067.5473472640874</v>
      </c>
      <c r="AP102" s="40">
        <f t="shared" si="19"/>
        <v>2067.5473472640874</v>
      </c>
      <c r="AQ102" s="40">
        <f t="shared" si="19"/>
        <v>2067.5473472640874</v>
      </c>
      <c r="AR102" s="40">
        <f t="shared" si="19"/>
        <v>2067.5473472640874</v>
      </c>
      <c r="AS102" s="40">
        <f t="shared" si="19"/>
        <v>2067.5473472640874</v>
      </c>
      <c r="AT102" s="40">
        <f t="shared" si="19"/>
        <v>2067.5473472640874</v>
      </c>
      <c r="AU102" s="40">
        <f t="shared" si="19"/>
        <v>2067.5473472640874</v>
      </c>
      <c r="AV102" s="611">
        <f t="shared" si="19"/>
        <v>2067.5473472640874</v>
      </c>
      <c r="AW102" s="4"/>
      <c r="AX102" s="4"/>
      <c r="AY102" s="4"/>
      <c r="AZ102" s="4"/>
      <c r="BA102" s="4"/>
      <c r="BB102" s="4"/>
      <c r="BC102" s="4"/>
      <c r="BD102" s="4"/>
      <c r="BE102" s="4"/>
      <c r="BF102" s="4"/>
      <c r="BG102" s="4"/>
      <c r="BJ102" s="4"/>
      <c r="BK102" s="4"/>
      <c r="BL102" s="4"/>
      <c r="BM102" s="4"/>
      <c r="BN102" s="4"/>
      <c r="BO102" s="71"/>
      <c r="BP102" s="71"/>
      <c r="BQ102" s="71"/>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row>
    <row r="103" spans="1:99" ht="14.1" customHeight="1" thickTop="1" thickBot="1">
      <c r="G103" s="19"/>
      <c r="H103" s="738"/>
      <c r="AV103" s="20"/>
      <c r="BK103" s="71"/>
      <c r="BL103" s="71"/>
      <c r="BM103" s="71"/>
      <c r="BN103" s="71"/>
      <c r="BO103" s="72"/>
      <c r="BP103" s="72"/>
      <c r="BQ103" s="72"/>
      <c r="BR103" s="71"/>
      <c r="BS103" s="71"/>
      <c r="BT103" s="71"/>
      <c r="BU103" s="71"/>
      <c r="BV103" s="71"/>
      <c r="BW103" s="71"/>
      <c r="BX103" s="71"/>
      <c r="BY103" s="71"/>
      <c r="BZ103" s="71"/>
      <c r="CA103" s="71"/>
      <c r="CB103" s="71"/>
      <c r="CC103" s="71"/>
      <c r="CD103" s="71"/>
      <c r="CE103" s="71"/>
      <c r="CF103" s="71"/>
      <c r="CG103" s="71"/>
    </row>
    <row r="104" spans="1:99" ht="14.1" customHeight="1" thickTop="1">
      <c r="G104" s="19"/>
      <c r="H104" s="738"/>
      <c r="J104" s="735" t="s">
        <v>24</v>
      </c>
      <c r="K104" s="62" t="s">
        <v>357</v>
      </c>
      <c r="L104" s="123">
        <f t="shared" ref="L104:AV104" si="20">(L114+L158)*($S$40-1)</f>
        <v>47.54734726408762</v>
      </c>
      <c r="M104" s="123">
        <f t="shared" si="20"/>
        <v>43.817461455831783</v>
      </c>
      <c r="N104" s="123">
        <f t="shared" si="20"/>
        <v>40.087575647575946</v>
      </c>
      <c r="O104" s="123">
        <f t="shared" si="20"/>
        <v>36.357689839320102</v>
      </c>
      <c r="P104" s="123">
        <f t="shared" si="20"/>
        <v>32.627804031064272</v>
      </c>
      <c r="Q104" s="123">
        <f t="shared" si="20"/>
        <v>28.897918222808432</v>
      </c>
      <c r="R104" s="123">
        <f t="shared" si="20"/>
        <v>25.168032414552595</v>
      </c>
      <c r="S104" s="123">
        <f t="shared" si="20"/>
        <v>25.168032414552595</v>
      </c>
      <c r="T104" s="123">
        <f t="shared" si="20"/>
        <v>25.168032414552595</v>
      </c>
      <c r="U104" s="123">
        <f t="shared" si="20"/>
        <v>25.168032414552595</v>
      </c>
      <c r="V104" s="123">
        <f t="shared" si="20"/>
        <v>25.168032414552595</v>
      </c>
      <c r="W104" s="123">
        <f t="shared" si="20"/>
        <v>25.168032414552595</v>
      </c>
      <c r="X104" s="123">
        <f t="shared" si="20"/>
        <v>25.168032414552595</v>
      </c>
      <c r="Y104" s="123">
        <f t="shared" si="20"/>
        <v>25.168032414552595</v>
      </c>
      <c r="Z104" s="123">
        <f t="shared" si="20"/>
        <v>25.168032414552595</v>
      </c>
      <c r="AA104" s="123">
        <f t="shared" si="20"/>
        <v>25.168032414552595</v>
      </c>
      <c r="AB104" s="123">
        <f t="shared" si="20"/>
        <v>25.168032414552595</v>
      </c>
      <c r="AC104" s="123">
        <f t="shared" si="20"/>
        <v>25.168032414552595</v>
      </c>
      <c r="AD104" s="123">
        <f t="shared" si="20"/>
        <v>25.168032414552595</v>
      </c>
      <c r="AE104" s="123">
        <f t="shared" si="20"/>
        <v>25.168032414552595</v>
      </c>
      <c r="AF104" s="123">
        <f t="shared" si="20"/>
        <v>25.168032414552595</v>
      </c>
      <c r="AG104" s="123">
        <f t="shared" si="20"/>
        <v>25.168032414552595</v>
      </c>
      <c r="AH104" s="123">
        <f t="shared" si="20"/>
        <v>25.168032414552595</v>
      </c>
      <c r="AI104" s="123">
        <f t="shared" si="20"/>
        <v>25.168032414552595</v>
      </c>
      <c r="AJ104" s="123">
        <f t="shared" si="20"/>
        <v>25.168032414552595</v>
      </c>
      <c r="AK104" s="123">
        <f t="shared" si="20"/>
        <v>25.168032414552595</v>
      </c>
      <c r="AL104" s="123">
        <f t="shared" si="20"/>
        <v>25.168032414552595</v>
      </c>
      <c r="AM104" s="123">
        <f t="shared" si="20"/>
        <v>25.168032414552595</v>
      </c>
      <c r="AN104" s="123">
        <f t="shared" si="20"/>
        <v>25.168032414552595</v>
      </c>
      <c r="AO104" s="123">
        <f t="shared" si="20"/>
        <v>25.168032414552595</v>
      </c>
      <c r="AP104" s="123">
        <f t="shared" si="20"/>
        <v>25.168032414552595</v>
      </c>
      <c r="AQ104" s="123">
        <f t="shared" si="20"/>
        <v>25.168032414552595</v>
      </c>
      <c r="AR104" s="123">
        <f t="shared" si="20"/>
        <v>25.168032414552595</v>
      </c>
      <c r="AS104" s="123">
        <f t="shared" si="20"/>
        <v>25.168032414552595</v>
      </c>
      <c r="AT104" s="123">
        <f t="shared" si="20"/>
        <v>25.168032414552595</v>
      </c>
      <c r="AU104" s="123">
        <f t="shared" si="20"/>
        <v>25.168032414552595</v>
      </c>
      <c r="AV104" s="612">
        <f t="shared" si="20"/>
        <v>25.168032414552595</v>
      </c>
      <c r="BK104" s="72"/>
      <c r="BL104" s="72"/>
      <c r="BM104" s="72"/>
      <c r="BN104" s="72"/>
      <c r="BR104" s="72"/>
      <c r="BS104" s="72"/>
      <c r="BT104" s="72"/>
      <c r="BU104" s="72"/>
      <c r="BV104" s="72"/>
      <c r="BW104" s="72"/>
      <c r="BX104" s="72"/>
      <c r="BY104" s="72"/>
      <c r="BZ104" s="72"/>
      <c r="CA104" s="72"/>
      <c r="CB104" s="72"/>
      <c r="CC104" s="72"/>
      <c r="CD104" s="72"/>
      <c r="CE104" s="72"/>
      <c r="CF104" s="72"/>
      <c r="CG104" s="72"/>
    </row>
    <row r="105" spans="1:99" ht="14.1" customHeight="1">
      <c r="G105" s="19"/>
      <c r="H105" s="738"/>
      <c r="J105" s="736"/>
      <c r="K105" s="3" t="s">
        <v>358</v>
      </c>
      <c r="L105" s="124">
        <f t="shared" ref="L105:AV105" si="21">(L115+L159)*($S$40-1)</f>
        <v>47.54734726408762</v>
      </c>
      <c r="M105" s="124">
        <f t="shared" si="21"/>
        <v>45.91480920295092</v>
      </c>
      <c r="N105" s="124">
        <f t="shared" si="21"/>
        <v>44.282271141814213</v>
      </c>
      <c r="O105" s="124">
        <f t="shared" si="21"/>
        <v>42.649733080677507</v>
      </c>
      <c r="P105" s="124">
        <f t="shared" si="21"/>
        <v>41.0171950195408</v>
      </c>
      <c r="Q105" s="124">
        <f t="shared" si="21"/>
        <v>39.384656958404094</v>
      </c>
      <c r="R105" s="124">
        <f t="shared" si="21"/>
        <v>37.752118897267401</v>
      </c>
      <c r="S105" s="124">
        <f t="shared" si="21"/>
        <v>36.493710248995924</v>
      </c>
      <c r="T105" s="124">
        <f t="shared" si="21"/>
        <v>35.235301600724441</v>
      </c>
      <c r="U105" s="124">
        <f t="shared" si="21"/>
        <v>33.976892952452964</v>
      </c>
      <c r="V105" s="124">
        <f t="shared" si="21"/>
        <v>32.71848430418148</v>
      </c>
      <c r="W105" s="124">
        <f t="shared" si="21"/>
        <v>31.46007565591</v>
      </c>
      <c r="X105" s="124">
        <f t="shared" si="21"/>
        <v>30.20166700763852</v>
      </c>
      <c r="Y105" s="124">
        <f t="shared" si="21"/>
        <v>28.943258359367039</v>
      </c>
      <c r="Z105" s="124">
        <f t="shared" si="21"/>
        <v>27.684849711095556</v>
      </c>
      <c r="AA105" s="124">
        <f t="shared" si="21"/>
        <v>26.426441062824075</v>
      </c>
      <c r="AB105" s="124">
        <f t="shared" si="21"/>
        <v>25.168032414552595</v>
      </c>
      <c r="AC105" s="124">
        <f t="shared" si="21"/>
        <v>25.168032414552595</v>
      </c>
      <c r="AD105" s="124">
        <f t="shared" si="21"/>
        <v>25.168032414552595</v>
      </c>
      <c r="AE105" s="124">
        <f t="shared" si="21"/>
        <v>25.168032414552595</v>
      </c>
      <c r="AF105" s="124">
        <f t="shared" si="21"/>
        <v>25.168032414552595</v>
      </c>
      <c r="AG105" s="124">
        <f t="shared" si="21"/>
        <v>25.168032414552595</v>
      </c>
      <c r="AH105" s="124">
        <f t="shared" si="21"/>
        <v>25.168032414552595</v>
      </c>
      <c r="AI105" s="124">
        <f t="shared" si="21"/>
        <v>25.168032414552595</v>
      </c>
      <c r="AJ105" s="124">
        <f t="shared" si="21"/>
        <v>25.168032414552595</v>
      </c>
      <c r="AK105" s="124">
        <f t="shared" si="21"/>
        <v>25.168032414552595</v>
      </c>
      <c r="AL105" s="124">
        <f t="shared" si="21"/>
        <v>25.168032414552595</v>
      </c>
      <c r="AM105" s="124">
        <f t="shared" si="21"/>
        <v>25.168032414552595</v>
      </c>
      <c r="AN105" s="124">
        <f t="shared" si="21"/>
        <v>25.168032414552595</v>
      </c>
      <c r="AO105" s="124">
        <f t="shared" si="21"/>
        <v>25.168032414552595</v>
      </c>
      <c r="AP105" s="124">
        <f t="shared" si="21"/>
        <v>25.168032414552595</v>
      </c>
      <c r="AQ105" s="124">
        <f t="shared" si="21"/>
        <v>25.168032414552595</v>
      </c>
      <c r="AR105" s="124">
        <f t="shared" si="21"/>
        <v>25.168032414552595</v>
      </c>
      <c r="AS105" s="124">
        <f t="shared" si="21"/>
        <v>25.168032414552595</v>
      </c>
      <c r="AT105" s="124">
        <f t="shared" si="21"/>
        <v>25.168032414552595</v>
      </c>
      <c r="AU105" s="124">
        <f t="shared" si="21"/>
        <v>25.168032414552595</v>
      </c>
      <c r="AV105" s="613">
        <f t="shared" si="21"/>
        <v>25.168032414552595</v>
      </c>
    </row>
    <row r="106" spans="1:99" ht="14.1" customHeight="1" thickBot="1">
      <c r="G106" s="19"/>
      <c r="H106" s="738"/>
      <c r="J106" s="736"/>
      <c r="K106" s="63" t="s">
        <v>359</v>
      </c>
      <c r="L106" s="125">
        <f t="shared" ref="L106:AV106" si="22">(L116+L160)*($S$40-1)</f>
        <v>47.54734726408762</v>
      </c>
      <c r="M106" s="125">
        <f t="shared" si="22"/>
        <v>47.54734726408762</v>
      </c>
      <c r="N106" s="125">
        <f t="shared" si="22"/>
        <v>47.54734726408762</v>
      </c>
      <c r="O106" s="125">
        <f t="shared" si="22"/>
        <v>47.54734726408762</v>
      </c>
      <c r="P106" s="125">
        <f t="shared" si="22"/>
        <v>47.54734726408762</v>
      </c>
      <c r="Q106" s="125">
        <f t="shared" si="22"/>
        <v>47.54734726408762</v>
      </c>
      <c r="R106" s="125">
        <f t="shared" si="22"/>
        <v>47.54734726408762</v>
      </c>
      <c r="S106" s="125">
        <f t="shared" si="22"/>
        <v>47.54734726408762</v>
      </c>
      <c r="T106" s="125">
        <f t="shared" si="22"/>
        <v>47.54734726408762</v>
      </c>
      <c r="U106" s="125">
        <f t="shared" si="22"/>
        <v>47.54734726408762</v>
      </c>
      <c r="V106" s="125">
        <f t="shared" si="22"/>
        <v>47.54734726408762</v>
      </c>
      <c r="W106" s="125">
        <f t="shared" si="22"/>
        <v>47.54734726408762</v>
      </c>
      <c r="X106" s="125">
        <f t="shared" si="22"/>
        <v>47.54734726408762</v>
      </c>
      <c r="Y106" s="125">
        <f t="shared" si="22"/>
        <v>47.54734726408762</v>
      </c>
      <c r="Z106" s="125">
        <f t="shared" si="22"/>
        <v>47.54734726408762</v>
      </c>
      <c r="AA106" s="125">
        <f t="shared" si="22"/>
        <v>47.54734726408762</v>
      </c>
      <c r="AB106" s="125">
        <f t="shared" si="22"/>
        <v>47.54734726408762</v>
      </c>
      <c r="AC106" s="125">
        <f t="shared" si="22"/>
        <v>47.54734726408762</v>
      </c>
      <c r="AD106" s="125">
        <f t="shared" si="22"/>
        <v>47.54734726408762</v>
      </c>
      <c r="AE106" s="125">
        <f t="shared" si="22"/>
        <v>47.54734726408762</v>
      </c>
      <c r="AF106" s="125">
        <f t="shared" si="22"/>
        <v>47.54734726408762</v>
      </c>
      <c r="AG106" s="125">
        <f t="shared" si="22"/>
        <v>47.54734726408762</v>
      </c>
      <c r="AH106" s="125">
        <f t="shared" si="22"/>
        <v>47.54734726408762</v>
      </c>
      <c r="AI106" s="125">
        <f t="shared" si="22"/>
        <v>47.54734726408762</v>
      </c>
      <c r="AJ106" s="125">
        <f t="shared" si="22"/>
        <v>47.54734726408762</v>
      </c>
      <c r="AK106" s="125">
        <f t="shared" si="22"/>
        <v>47.54734726408762</v>
      </c>
      <c r="AL106" s="125">
        <f t="shared" si="22"/>
        <v>47.54734726408762</v>
      </c>
      <c r="AM106" s="125">
        <f t="shared" si="22"/>
        <v>47.54734726408762</v>
      </c>
      <c r="AN106" s="125">
        <f t="shared" si="22"/>
        <v>47.54734726408762</v>
      </c>
      <c r="AO106" s="125">
        <f t="shared" si="22"/>
        <v>47.54734726408762</v>
      </c>
      <c r="AP106" s="125">
        <f t="shared" si="22"/>
        <v>47.54734726408762</v>
      </c>
      <c r="AQ106" s="125">
        <f t="shared" si="22"/>
        <v>47.54734726408762</v>
      </c>
      <c r="AR106" s="125">
        <f t="shared" si="22"/>
        <v>47.54734726408762</v>
      </c>
      <c r="AS106" s="125">
        <f t="shared" si="22"/>
        <v>47.54734726408762</v>
      </c>
      <c r="AT106" s="125">
        <f t="shared" si="22"/>
        <v>47.54734726408762</v>
      </c>
      <c r="AU106" s="125">
        <f t="shared" si="22"/>
        <v>47.54734726408762</v>
      </c>
      <c r="AV106" s="614">
        <f t="shared" si="22"/>
        <v>47.54734726408762</v>
      </c>
    </row>
    <row r="107" spans="1:99" ht="14.1" customHeight="1" thickTop="1" thickBot="1">
      <c r="G107" s="19"/>
      <c r="H107" s="738"/>
      <c r="J107" s="736"/>
      <c r="K107" s="62" t="s">
        <v>360</v>
      </c>
      <c r="L107" s="126">
        <f t="shared" ref="L107:AV107" si="23">(L117+L161)*($S$40-1)</f>
        <v>47.54734726408762</v>
      </c>
      <c r="M107" s="126">
        <f t="shared" si="23"/>
        <v>43.817461455831783</v>
      </c>
      <c r="N107" s="126">
        <f t="shared" si="23"/>
        <v>40.087575647575946</v>
      </c>
      <c r="O107" s="126">
        <f t="shared" si="23"/>
        <v>36.357689839320102</v>
      </c>
      <c r="P107" s="126">
        <f t="shared" si="23"/>
        <v>32.627804031064272</v>
      </c>
      <c r="Q107" s="126">
        <f t="shared" si="23"/>
        <v>28.897918222808432</v>
      </c>
      <c r="R107" s="126">
        <f t="shared" si="23"/>
        <v>25.168032414552595</v>
      </c>
      <c r="S107" s="126">
        <f t="shared" si="23"/>
        <v>25.168032414552595</v>
      </c>
      <c r="T107" s="126">
        <f t="shared" si="23"/>
        <v>25.168032414552595</v>
      </c>
      <c r="U107" s="126">
        <f t="shared" si="23"/>
        <v>25.168032414552595</v>
      </c>
      <c r="V107" s="126">
        <f t="shared" si="23"/>
        <v>25.168032414552595</v>
      </c>
      <c r="W107" s="126">
        <f t="shared" si="23"/>
        <v>25.168032414552595</v>
      </c>
      <c r="X107" s="126">
        <f t="shared" si="23"/>
        <v>25.168032414552595</v>
      </c>
      <c r="Y107" s="126">
        <f t="shared" si="23"/>
        <v>25.168032414552595</v>
      </c>
      <c r="Z107" s="126">
        <f t="shared" si="23"/>
        <v>25.168032414552595</v>
      </c>
      <c r="AA107" s="126">
        <f t="shared" si="23"/>
        <v>25.168032414552595</v>
      </c>
      <c r="AB107" s="126">
        <f t="shared" si="23"/>
        <v>25.168032414552595</v>
      </c>
      <c r="AC107" s="126">
        <f t="shared" si="23"/>
        <v>25.168032414552595</v>
      </c>
      <c r="AD107" s="126">
        <f t="shared" si="23"/>
        <v>25.168032414552595</v>
      </c>
      <c r="AE107" s="126">
        <f t="shared" si="23"/>
        <v>25.168032414552595</v>
      </c>
      <c r="AF107" s="126">
        <f t="shared" si="23"/>
        <v>25.168032414552595</v>
      </c>
      <c r="AG107" s="126">
        <f t="shared" si="23"/>
        <v>25.168032414552595</v>
      </c>
      <c r="AH107" s="126">
        <f t="shared" si="23"/>
        <v>25.168032414552595</v>
      </c>
      <c r="AI107" s="126">
        <f t="shared" si="23"/>
        <v>25.168032414552595</v>
      </c>
      <c r="AJ107" s="126">
        <f t="shared" si="23"/>
        <v>25.168032414552595</v>
      </c>
      <c r="AK107" s="126">
        <f t="shared" si="23"/>
        <v>25.168032414552595</v>
      </c>
      <c r="AL107" s="126">
        <f t="shared" si="23"/>
        <v>25.168032414552595</v>
      </c>
      <c r="AM107" s="126">
        <f t="shared" si="23"/>
        <v>25.168032414552595</v>
      </c>
      <c r="AN107" s="126">
        <f t="shared" si="23"/>
        <v>25.168032414552595</v>
      </c>
      <c r="AO107" s="126">
        <f t="shared" si="23"/>
        <v>25.168032414552595</v>
      </c>
      <c r="AP107" s="126">
        <f t="shared" si="23"/>
        <v>25.168032414552595</v>
      </c>
      <c r="AQ107" s="126">
        <f t="shared" si="23"/>
        <v>25.168032414552595</v>
      </c>
      <c r="AR107" s="126">
        <f t="shared" si="23"/>
        <v>25.168032414552595</v>
      </c>
      <c r="AS107" s="126">
        <f t="shared" si="23"/>
        <v>25.168032414552595</v>
      </c>
      <c r="AT107" s="126">
        <f t="shared" si="23"/>
        <v>25.168032414552595</v>
      </c>
      <c r="AU107" s="126">
        <f t="shared" si="23"/>
        <v>25.168032414552595</v>
      </c>
      <c r="AV107" s="615">
        <f t="shared" si="23"/>
        <v>25.168032414552595</v>
      </c>
      <c r="CH107" s="71"/>
      <c r="CI107" s="71"/>
      <c r="CJ107" s="71"/>
      <c r="CK107" s="71"/>
      <c r="CL107" s="71"/>
      <c r="CM107" s="71"/>
      <c r="CN107" s="71"/>
      <c r="CO107" s="71"/>
      <c r="CP107" s="71"/>
      <c r="CQ107" s="71"/>
      <c r="CR107" s="71"/>
      <c r="CS107" s="71"/>
      <c r="CT107" s="71"/>
      <c r="CU107" s="71"/>
    </row>
    <row r="108" spans="1:99" ht="14.1" customHeight="1" thickTop="1">
      <c r="G108" s="19"/>
      <c r="H108" s="738"/>
      <c r="J108" s="736"/>
      <c r="K108" s="3" t="s">
        <v>361</v>
      </c>
      <c r="L108" s="124">
        <f t="shared" ref="L108:AV108" si="24">(L118+L162)*($S$40-1)</f>
        <v>47.54734726408762</v>
      </c>
      <c r="M108" s="124">
        <f t="shared" si="24"/>
        <v>45.91480920295092</v>
      </c>
      <c r="N108" s="124">
        <f t="shared" si="24"/>
        <v>44.282271141814213</v>
      </c>
      <c r="O108" s="124">
        <f t="shared" si="24"/>
        <v>42.649733080677507</v>
      </c>
      <c r="P108" s="124">
        <f t="shared" si="24"/>
        <v>41.0171950195408</v>
      </c>
      <c r="Q108" s="124">
        <f t="shared" si="24"/>
        <v>39.384656958404094</v>
      </c>
      <c r="R108" s="124">
        <f t="shared" si="24"/>
        <v>37.752118897267401</v>
      </c>
      <c r="S108" s="124">
        <f t="shared" si="24"/>
        <v>36.493710248995924</v>
      </c>
      <c r="T108" s="124">
        <f t="shared" si="24"/>
        <v>35.235301600724441</v>
      </c>
      <c r="U108" s="124">
        <f t="shared" si="24"/>
        <v>33.976892952452964</v>
      </c>
      <c r="V108" s="124">
        <f t="shared" si="24"/>
        <v>32.71848430418148</v>
      </c>
      <c r="W108" s="124">
        <f t="shared" si="24"/>
        <v>31.46007565591</v>
      </c>
      <c r="X108" s="124">
        <f t="shared" si="24"/>
        <v>30.20166700763852</v>
      </c>
      <c r="Y108" s="124">
        <f t="shared" si="24"/>
        <v>28.943258359367039</v>
      </c>
      <c r="Z108" s="124">
        <f t="shared" si="24"/>
        <v>27.684849711095556</v>
      </c>
      <c r="AA108" s="124">
        <f t="shared" si="24"/>
        <v>26.426441062824075</v>
      </c>
      <c r="AB108" s="124">
        <f t="shared" si="24"/>
        <v>25.168032414552595</v>
      </c>
      <c r="AC108" s="124">
        <f t="shared" si="24"/>
        <v>25.168032414552595</v>
      </c>
      <c r="AD108" s="124">
        <f t="shared" si="24"/>
        <v>25.168032414552595</v>
      </c>
      <c r="AE108" s="124">
        <f t="shared" si="24"/>
        <v>25.168032414552595</v>
      </c>
      <c r="AF108" s="124">
        <f t="shared" si="24"/>
        <v>25.168032414552595</v>
      </c>
      <c r="AG108" s="124">
        <f t="shared" si="24"/>
        <v>25.168032414552595</v>
      </c>
      <c r="AH108" s="124">
        <f t="shared" si="24"/>
        <v>25.168032414552595</v>
      </c>
      <c r="AI108" s="124">
        <f t="shared" si="24"/>
        <v>25.168032414552595</v>
      </c>
      <c r="AJ108" s="124">
        <f t="shared" si="24"/>
        <v>25.168032414552595</v>
      </c>
      <c r="AK108" s="124">
        <f t="shared" si="24"/>
        <v>25.168032414552595</v>
      </c>
      <c r="AL108" s="124">
        <f t="shared" si="24"/>
        <v>25.168032414552595</v>
      </c>
      <c r="AM108" s="124">
        <f t="shared" si="24"/>
        <v>25.168032414552595</v>
      </c>
      <c r="AN108" s="124">
        <f t="shared" si="24"/>
        <v>25.168032414552595</v>
      </c>
      <c r="AO108" s="124">
        <f t="shared" si="24"/>
        <v>25.168032414552595</v>
      </c>
      <c r="AP108" s="124">
        <f t="shared" si="24"/>
        <v>25.168032414552595</v>
      </c>
      <c r="AQ108" s="124">
        <f t="shared" si="24"/>
        <v>25.168032414552595</v>
      </c>
      <c r="AR108" s="124">
        <f t="shared" si="24"/>
        <v>25.168032414552595</v>
      </c>
      <c r="AS108" s="124">
        <f t="shared" si="24"/>
        <v>25.168032414552595</v>
      </c>
      <c r="AT108" s="124">
        <f t="shared" si="24"/>
        <v>25.168032414552595</v>
      </c>
      <c r="AU108" s="124">
        <f t="shared" si="24"/>
        <v>25.168032414552595</v>
      </c>
      <c r="AV108" s="613">
        <f t="shared" si="24"/>
        <v>25.168032414552595</v>
      </c>
      <c r="CH108" s="72"/>
      <c r="CI108" s="72"/>
      <c r="CJ108" s="72"/>
      <c r="CK108" s="72"/>
      <c r="CL108" s="72"/>
      <c r="CM108" s="72"/>
      <c r="CN108" s="72"/>
      <c r="CO108" s="72"/>
      <c r="CP108" s="72"/>
      <c r="CQ108" s="72"/>
      <c r="CR108" s="72"/>
      <c r="CS108" s="72"/>
      <c r="CT108" s="72"/>
      <c r="CU108" s="72"/>
    </row>
    <row r="109" spans="1:99" ht="14.1" customHeight="1" thickBot="1">
      <c r="G109" s="19"/>
      <c r="H109" s="738"/>
      <c r="J109" s="736"/>
      <c r="K109" s="63" t="s">
        <v>362</v>
      </c>
      <c r="L109" s="125">
        <f t="shared" ref="L109:AV109" si="25">(L119+L163)*($S$40-1)</f>
        <v>47.54734726408762</v>
      </c>
      <c r="M109" s="125">
        <f t="shared" si="25"/>
        <v>47.54734726408762</v>
      </c>
      <c r="N109" s="125">
        <f t="shared" si="25"/>
        <v>47.54734726408762</v>
      </c>
      <c r="O109" s="125">
        <f t="shared" si="25"/>
        <v>47.54734726408762</v>
      </c>
      <c r="P109" s="125">
        <f t="shared" si="25"/>
        <v>47.54734726408762</v>
      </c>
      <c r="Q109" s="125">
        <f t="shared" si="25"/>
        <v>47.54734726408762</v>
      </c>
      <c r="R109" s="125">
        <f t="shared" si="25"/>
        <v>47.54734726408762</v>
      </c>
      <c r="S109" s="125">
        <f t="shared" si="25"/>
        <v>47.54734726408762</v>
      </c>
      <c r="T109" s="125">
        <f t="shared" si="25"/>
        <v>47.54734726408762</v>
      </c>
      <c r="U109" s="125">
        <f t="shared" si="25"/>
        <v>47.54734726408762</v>
      </c>
      <c r="V109" s="125">
        <f t="shared" si="25"/>
        <v>47.54734726408762</v>
      </c>
      <c r="W109" s="125">
        <f t="shared" si="25"/>
        <v>47.54734726408762</v>
      </c>
      <c r="X109" s="125">
        <f t="shared" si="25"/>
        <v>47.54734726408762</v>
      </c>
      <c r="Y109" s="125">
        <f t="shared" si="25"/>
        <v>47.54734726408762</v>
      </c>
      <c r="Z109" s="125">
        <f t="shared" si="25"/>
        <v>47.54734726408762</v>
      </c>
      <c r="AA109" s="125">
        <f t="shared" si="25"/>
        <v>47.54734726408762</v>
      </c>
      <c r="AB109" s="125">
        <f t="shared" si="25"/>
        <v>47.54734726408762</v>
      </c>
      <c r="AC109" s="125">
        <f t="shared" si="25"/>
        <v>47.54734726408762</v>
      </c>
      <c r="AD109" s="125">
        <f t="shared" si="25"/>
        <v>47.54734726408762</v>
      </c>
      <c r="AE109" s="125">
        <f t="shared" si="25"/>
        <v>47.54734726408762</v>
      </c>
      <c r="AF109" s="125">
        <f t="shared" si="25"/>
        <v>47.54734726408762</v>
      </c>
      <c r="AG109" s="125">
        <f t="shared" si="25"/>
        <v>47.54734726408762</v>
      </c>
      <c r="AH109" s="125">
        <f t="shared" si="25"/>
        <v>47.54734726408762</v>
      </c>
      <c r="AI109" s="125">
        <f t="shared" si="25"/>
        <v>47.54734726408762</v>
      </c>
      <c r="AJ109" s="125">
        <f t="shared" si="25"/>
        <v>47.54734726408762</v>
      </c>
      <c r="AK109" s="125">
        <f t="shared" si="25"/>
        <v>47.54734726408762</v>
      </c>
      <c r="AL109" s="125">
        <f t="shared" si="25"/>
        <v>47.54734726408762</v>
      </c>
      <c r="AM109" s="125">
        <f t="shared" si="25"/>
        <v>47.54734726408762</v>
      </c>
      <c r="AN109" s="125">
        <f t="shared" si="25"/>
        <v>47.54734726408762</v>
      </c>
      <c r="AO109" s="125">
        <f t="shared" si="25"/>
        <v>47.54734726408762</v>
      </c>
      <c r="AP109" s="125">
        <f t="shared" si="25"/>
        <v>47.54734726408762</v>
      </c>
      <c r="AQ109" s="125">
        <f t="shared" si="25"/>
        <v>47.54734726408762</v>
      </c>
      <c r="AR109" s="125">
        <f t="shared" si="25"/>
        <v>47.54734726408762</v>
      </c>
      <c r="AS109" s="125">
        <f t="shared" si="25"/>
        <v>47.54734726408762</v>
      </c>
      <c r="AT109" s="125">
        <f t="shared" si="25"/>
        <v>47.54734726408762</v>
      </c>
      <c r="AU109" s="125">
        <f t="shared" si="25"/>
        <v>47.54734726408762</v>
      </c>
      <c r="AV109" s="614">
        <f t="shared" si="25"/>
        <v>47.54734726408762</v>
      </c>
    </row>
    <row r="110" spans="1:99" ht="14.1" customHeight="1" thickTop="1">
      <c r="G110" s="19"/>
      <c r="H110" s="738"/>
      <c r="J110" s="736"/>
      <c r="K110" s="62" t="s">
        <v>363</v>
      </c>
      <c r="L110" s="126">
        <f t="shared" ref="L110:AV110" si="26">(L120+L164)*($S$40-1)</f>
        <v>47.54734726408762</v>
      </c>
      <c r="M110" s="126">
        <f t="shared" si="26"/>
        <v>43.817461455831783</v>
      </c>
      <c r="N110" s="126">
        <f t="shared" si="26"/>
        <v>40.087575647575946</v>
      </c>
      <c r="O110" s="126">
        <f t="shared" si="26"/>
        <v>36.357689839320102</v>
      </c>
      <c r="P110" s="126">
        <f t="shared" si="26"/>
        <v>32.627804031064272</v>
      </c>
      <c r="Q110" s="126">
        <f t="shared" si="26"/>
        <v>28.897918222808432</v>
      </c>
      <c r="R110" s="126">
        <f t="shared" si="26"/>
        <v>25.168032414552595</v>
      </c>
      <c r="S110" s="126">
        <f t="shared" si="26"/>
        <v>25.168032414552595</v>
      </c>
      <c r="T110" s="126">
        <f t="shared" si="26"/>
        <v>25.168032414552595</v>
      </c>
      <c r="U110" s="126">
        <f t="shared" si="26"/>
        <v>25.168032414552595</v>
      </c>
      <c r="V110" s="126">
        <f t="shared" si="26"/>
        <v>25.168032414552595</v>
      </c>
      <c r="W110" s="126">
        <f t="shared" si="26"/>
        <v>25.168032414552595</v>
      </c>
      <c r="X110" s="126">
        <f t="shared" si="26"/>
        <v>25.168032414552595</v>
      </c>
      <c r="Y110" s="126">
        <f t="shared" si="26"/>
        <v>25.168032414552595</v>
      </c>
      <c r="Z110" s="126">
        <f t="shared" si="26"/>
        <v>25.168032414552595</v>
      </c>
      <c r="AA110" s="126">
        <f t="shared" si="26"/>
        <v>25.168032414552595</v>
      </c>
      <c r="AB110" s="126">
        <f t="shared" si="26"/>
        <v>25.168032414552595</v>
      </c>
      <c r="AC110" s="126">
        <f t="shared" si="26"/>
        <v>25.168032414552595</v>
      </c>
      <c r="AD110" s="126">
        <f t="shared" si="26"/>
        <v>25.168032414552595</v>
      </c>
      <c r="AE110" s="126">
        <f t="shared" si="26"/>
        <v>25.168032414552595</v>
      </c>
      <c r="AF110" s="126">
        <f t="shared" si="26"/>
        <v>25.168032414552595</v>
      </c>
      <c r="AG110" s="126">
        <f t="shared" si="26"/>
        <v>25.168032414552595</v>
      </c>
      <c r="AH110" s="126">
        <f t="shared" si="26"/>
        <v>25.168032414552595</v>
      </c>
      <c r="AI110" s="126">
        <f t="shared" si="26"/>
        <v>25.168032414552595</v>
      </c>
      <c r="AJ110" s="126">
        <f t="shared" si="26"/>
        <v>25.168032414552595</v>
      </c>
      <c r="AK110" s="126">
        <f t="shared" si="26"/>
        <v>25.168032414552595</v>
      </c>
      <c r="AL110" s="126">
        <f t="shared" si="26"/>
        <v>25.168032414552595</v>
      </c>
      <c r="AM110" s="126">
        <f t="shared" si="26"/>
        <v>25.168032414552595</v>
      </c>
      <c r="AN110" s="126">
        <f t="shared" si="26"/>
        <v>25.168032414552595</v>
      </c>
      <c r="AO110" s="126">
        <f t="shared" si="26"/>
        <v>25.168032414552595</v>
      </c>
      <c r="AP110" s="126">
        <f t="shared" si="26"/>
        <v>25.168032414552595</v>
      </c>
      <c r="AQ110" s="126">
        <f t="shared" si="26"/>
        <v>25.168032414552595</v>
      </c>
      <c r="AR110" s="126">
        <f t="shared" si="26"/>
        <v>25.168032414552595</v>
      </c>
      <c r="AS110" s="126">
        <f t="shared" si="26"/>
        <v>25.168032414552595</v>
      </c>
      <c r="AT110" s="126">
        <f t="shared" si="26"/>
        <v>25.168032414552595</v>
      </c>
      <c r="AU110" s="126">
        <f t="shared" si="26"/>
        <v>25.168032414552595</v>
      </c>
      <c r="AV110" s="615">
        <f t="shared" si="26"/>
        <v>25.168032414552595</v>
      </c>
    </row>
    <row r="111" spans="1:99" ht="14.1" customHeight="1">
      <c r="G111" s="19"/>
      <c r="H111" s="738"/>
      <c r="J111" s="736"/>
      <c r="K111" s="3" t="s">
        <v>364</v>
      </c>
      <c r="L111" s="124">
        <f t="shared" ref="L111:AV111" si="27">(L121+L165)*($S$40-1)</f>
        <v>47.54734726408762</v>
      </c>
      <c r="M111" s="124">
        <f t="shared" si="27"/>
        <v>45.91480920295092</v>
      </c>
      <c r="N111" s="124">
        <f t="shared" si="27"/>
        <v>44.282271141814213</v>
      </c>
      <c r="O111" s="124">
        <f t="shared" si="27"/>
        <v>42.649733080677507</v>
      </c>
      <c r="P111" s="124">
        <f t="shared" si="27"/>
        <v>41.0171950195408</v>
      </c>
      <c r="Q111" s="124">
        <f t="shared" si="27"/>
        <v>39.384656958404094</v>
      </c>
      <c r="R111" s="124">
        <f t="shared" si="27"/>
        <v>37.752118897267401</v>
      </c>
      <c r="S111" s="124">
        <f t="shared" si="27"/>
        <v>36.493710248995924</v>
      </c>
      <c r="T111" s="124">
        <f t="shared" si="27"/>
        <v>35.235301600724441</v>
      </c>
      <c r="U111" s="124">
        <f t="shared" si="27"/>
        <v>33.976892952452964</v>
      </c>
      <c r="V111" s="124">
        <f t="shared" si="27"/>
        <v>32.71848430418148</v>
      </c>
      <c r="W111" s="124">
        <f t="shared" si="27"/>
        <v>31.46007565591</v>
      </c>
      <c r="X111" s="124">
        <f t="shared" si="27"/>
        <v>30.20166700763852</v>
      </c>
      <c r="Y111" s="124">
        <f t="shared" si="27"/>
        <v>28.943258359367039</v>
      </c>
      <c r="Z111" s="124">
        <f t="shared" si="27"/>
        <v>27.684849711095556</v>
      </c>
      <c r="AA111" s="124">
        <f t="shared" si="27"/>
        <v>26.426441062824075</v>
      </c>
      <c r="AB111" s="124">
        <f t="shared" si="27"/>
        <v>25.168032414552595</v>
      </c>
      <c r="AC111" s="124">
        <f t="shared" si="27"/>
        <v>25.168032414552595</v>
      </c>
      <c r="AD111" s="124">
        <f t="shared" si="27"/>
        <v>25.168032414552595</v>
      </c>
      <c r="AE111" s="124">
        <f t="shared" si="27"/>
        <v>25.168032414552595</v>
      </c>
      <c r="AF111" s="124">
        <f t="shared" si="27"/>
        <v>25.168032414552595</v>
      </c>
      <c r="AG111" s="124">
        <f t="shared" si="27"/>
        <v>25.168032414552595</v>
      </c>
      <c r="AH111" s="124">
        <f t="shared" si="27"/>
        <v>25.168032414552595</v>
      </c>
      <c r="AI111" s="124">
        <f t="shared" si="27"/>
        <v>25.168032414552595</v>
      </c>
      <c r="AJ111" s="124">
        <f t="shared" si="27"/>
        <v>25.168032414552595</v>
      </c>
      <c r="AK111" s="124">
        <f t="shared" si="27"/>
        <v>25.168032414552595</v>
      </c>
      <c r="AL111" s="124">
        <f t="shared" si="27"/>
        <v>25.168032414552595</v>
      </c>
      <c r="AM111" s="124">
        <f t="shared" si="27"/>
        <v>25.168032414552595</v>
      </c>
      <c r="AN111" s="124">
        <f t="shared" si="27"/>
        <v>25.168032414552595</v>
      </c>
      <c r="AO111" s="124">
        <f t="shared" si="27"/>
        <v>25.168032414552595</v>
      </c>
      <c r="AP111" s="124">
        <f t="shared" si="27"/>
        <v>25.168032414552595</v>
      </c>
      <c r="AQ111" s="124">
        <f t="shared" si="27"/>
        <v>25.168032414552595</v>
      </c>
      <c r="AR111" s="124">
        <f t="shared" si="27"/>
        <v>25.168032414552595</v>
      </c>
      <c r="AS111" s="124">
        <f t="shared" si="27"/>
        <v>25.168032414552595</v>
      </c>
      <c r="AT111" s="124">
        <f t="shared" si="27"/>
        <v>25.168032414552595</v>
      </c>
      <c r="AU111" s="124">
        <f t="shared" si="27"/>
        <v>25.168032414552595</v>
      </c>
      <c r="AV111" s="613">
        <f t="shared" si="27"/>
        <v>25.168032414552595</v>
      </c>
    </row>
    <row r="112" spans="1:99" ht="14.1" customHeight="1">
      <c r="G112" s="19"/>
      <c r="H112" s="738"/>
      <c r="J112" s="737"/>
      <c r="K112" s="63" t="s">
        <v>365</v>
      </c>
      <c r="L112" s="129">
        <f t="shared" ref="L112:AV112" si="28">(L122+L166)*($S$40-1)</f>
        <v>47.54734726408762</v>
      </c>
      <c r="M112" s="129">
        <f t="shared" si="28"/>
        <v>47.54734726408762</v>
      </c>
      <c r="N112" s="129">
        <f t="shared" si="28"/>
        <v>47.54734726408762</v>
      </c>
      <c r="O112" s="129">
        <f t="shared" si="28"/>
        <v>47.54734726408762</v>
      </c>
      <c r="P112" s="129">
        <f t="shared" si="28"/>
        <v>47.54734726408762</v>
      </c>
      <c r="Q112" s="129">
        <f t="shared" si="28"/>
        <v>47.54734726408762</v>
      </c>
      <c r="R112" s="129">
        <f t="shared" si="28"/>
        <v>47.54734726408762</v>
      </c>
      <c r="S112" s="129">
        <f t="shared" si="28"/>
        <v>47.54734726408762</v>
      </c>
      <c r="T112" s="129">
        <f t="shared" si="28"/>
        <v>47.54734726408762</v>
      </c>
      <c r="U112" s="129">
        <f t="shared" si="28"/>
        <v>47.54734726408762</v>
      </c>
      <c r="V112" s="129">
        <f t="shared" si="28"/>
        <v>47.54734726408762</v>
      </c>
      <c r="W112" s="129">
        <f t="shared" si="28"/>
        <v>47.54734726408762</v>
      </c>
      <c r="X112" s="129">
        <f t="shared" si="28"/>
        <v>47.54734726408762</v>
      </c>
      <c r="Y112" s="129">
        <f t="shared" si="28"/>
        <v>47.54734726408762</v>
      </c>
      <c r="Z112" s="129">
        <f t="shared" si="28"/>
        <v>47.54734726408762</v>
      </c>
      <c r="AA112" s="129">
        <f t="shared" si="28"/>
        <v>47.54734726408762</v>
      </c>
      <c r="AB112" s="129">
        <f t="shared" si="28"/>
        <v>47.54734726408762</v>
      </c>
      <c r="AC112" s="129">
        <f t="shared" si="28"/>
        <v>47.54734726408762</v>
      </c>
      <c r="AD112" s="129">
        <f t="shared" si="28"/>
        <v>47.54734726408762</v>
      </c>
      <c r="AE112" s="129">
        <f t="shared" si="28"/>
        <v>47.54734726408762</v>
      </c>
      <c r="AF112" s="129">
        <f t="shared" si="28"/>
        <v>47.54734726408762</v>
      </c>
      <c r="AG112" s="129">
        <f t="shared" si="28"/>
        <v>47.54734726408762</v>
      </c>
      <c r="AH112" s="129">
        <f t="shared" si="28"/>
        <v>47.54734726408762</v>
      </c>
      <c r="AI112" s="129">
        <f t="shared" si="28"/>
        <v>47.54734726408762</v>
      </c>
      <c r="AJ112" s="129">
        <f t="shared" si="28"/>
        <v>47.54734726408762</v>
      </c>
      <c r="AK112" s="129">
        <f t="shared" si="28"/>
        <v>47.54734726408762</v>
      </c>
      <c r="AL112" s="129">
        <f t="shared" si="28"/>
        <v>47.54734726408762</v>
      </c>
      <c r="AM112" s="129">
        <f t="shared" si="28"/>
        <v>47.54734726408762</v>
      </c>
      <c r="AN112" s="129">
        <f t="shared" si="28"/>
        <v>47.54734726408762</v>
      </c>
      <c r="AO112" s="129">
        <f t="shared" si="28"/>
        <v>47.54734726408762</v>
      </c>
      <c r="AP112" s="129">
        <f t="shared" si="28"/>
        <v>47.54734726408762</v>
      </c>
      <c r="AQ112" s="129">
        <f t="shared" si="28"/>
        <v>47.54734726408762</v>
      </c>
      <c r="AR112" s="129">
        <f t="shared" si="28"/>
        <v>47.54734726408762</v>
      </c>
      <c r="AS112" s="129">
        <f t="shared" si="28"/>
        <v>47.54734726408762</v>
      </c>
      <c r="AT112" s="129">
        <f t="shared" si="28"/>
        <v>47.54734726408762</v>
      </c>
      <c r="AU112" s="129">
        <f t="shared" si="28"/>
        <v>47.54734726408762</v>
      </c>
      <c r="AV112" s="618">
        <f t="shared" si="28"/>
        <v>47.54734726408762</v>
      </c>
    </row>
    <row r="113" spans="7:77" ht="14.1" customHeight="1">
      <c r="G113" s="19"/>
      <c r="H113" s="738"/>
      <c r="AV113" s="20"/>
    </row>
    <row r="114" spans="7:77" ht="14.1" customHeight="1">
      <c r="G114" s="19"/>
      <c r="H114" s="738"/>
      <c r="J114" s="735" t="s">
        <v>28</v>
      </c>
      <c r="K114" s="62" t="s">
        <v>357</v>
      </c>
      <c r="L114" s="35">
        <v>2020</v>
      </c>
      <c r="M114" s="35">
        <v>1861.5396490822218</v>
      </c>
      <c r="N114" s="35">
        <v>1703.0792981644433</v>
      </c>
      <c r="O114" s="35">
        <v>1544.6189472466649</v>
      </c>
      <c r="P114" s="35">
        <v>1386.1585963288867</v>
      </c>
      <c r="Q114" s="35">
        <v>1227.6982454111082</v>
      </c>
      <c r="R114" s="35">
        <v>1069.23789449333</v>
      </c>
      <c r="S114" s="35">
        <v>1069.23789449333</v>
      </c>
      <c r="T114" s="35">
        <v>1069.23789449333</v>
      </c>
      <c r="U114" s="35">
        <v>1069.23789449333</v>
      </c>
      <c r="V114" s="35">
        <v>1069.23789449333</v>
      </c>
      <c r="W114" s="35">
        <v>1069.23789449333</v>
      </c>
      <c r="X114" s="35">
        <v>1069.23789449333</v>
      </c>
      <c r="Y114" s="35">
        <v>1069.23789449333</v>
      </c>
      <c r="Z114" s="35">
        <v>1069.23789449333</v>
      </c>
      <c r="AA114" s="35">
        <v>1069.23789449333</v>
      </c>
      <c r="AB114" s="35">
        <v>1069.23789449333</v>
      </c>
      <c r="AC114" s="35">
        <v>1069.23789449333</v>
      </c>
      <c r="AD114" s="35">
        <v>1069.23789449333</v>
      </c>
      <c r="AE114" s="35">
        <v>1069.23789449333</v>
      </c>
      <c r="AF114" s="35">
        <v>1069.23789449333</v>
      </c>
      <c r="AG114" s="35">
        <v>1069.23789449333</v>
      </c>
      <c r="AH114" s="35">
        <v>1069.23789449333</v>
      </c>
      <c r="AI114" s="35">
        <v>1069.23789449333</v>
      </c>
      <c r="AJ114" s="35">
        <v>1069.23789449333</v>
      </c>
      <c r="AK114" s="35">
        <v>1069.23789449333</v>
      </c>
      <c r="AL114" s="35">
        <v>1069.23789449333</v>
      </c>
      <c r="AM114" s="35">
        <v>1069.23789449333</v>
      </c>
      <c r="AN114" s="35">
        <v>1069.23789449333</v>
      </c>
      <c r="AO114" s="35">
        <v>1069.23789449333</v>
      </c>
      <c r="AP114" s="35">
        <v>1069.23789449333</v>
      </c>
      <c r="AQ114" s="35">
        <v>1069.23789449333</v>
      </c>
      <c r="AR114" s="35">
        <v>1069.23789449333</v>
      </c>
      <c r="AS114" s="35">
        <v>1069.23789449333</v>
      </c>
      <c r="AT114" s="35">
        <v>1069.23789449333</v>
      </c>
      <c r="AU114" s="35">
        <v>1069.23789449333</v>
      </c>
      <c r="AV114" s="619">
        <v>1069.23789449333</v>
      </c>
    </row>
    <row r="115" spans="7:77" ht="14.1" customHeight="1">
      <c r="G115" s="19"/>
      <c r="H115" s="738"/>
      <c r="J115" s="736"/>
      <c r="K115" s="3" t="s">
        <v>358</v>
      </c>
      <c r="L115" s="36">
        <v>2020</v>
      </c>
      <c r="M115" s="36">
        <v>1950.643304553251</v>
      </c>
      <c r="N115" s="36">
        <v>1881.2866091065018</v>
      </c>
      <c r="O115" s="36">
        <v>1811.9299136597526</v>
      </c>
      <c r="P115" s="36">
        <v>1742.5732182130037</v>
      </c>
      <c r="Q115" s="36">
        <v>1673.2165227662545</v>
      </c>
      <c r="R115" s="36">
        <v>1603.8598273195059</v>
      </c>
      <c r="S115" s="36">
        <v>1550.3976340368883</v>
      </c>
      <c r="T115" s="36">
        <v>1496.9354407542708</v>
      </c>
      <c r="U115" s="36">
        <v>1443.4732474716532</v>
      </c>
      <c r="V115" s="36">
        <v>1390.0110541890356</v>
      </c>
      <c r="W115" s="36">
        <v>1336.548860906418</v>
      </c>
      <c r="X115" s="36">
        <v>1283.0866676238004</v>
      </c>
      <c r="Y115" s="36">
        <v>1229.6244743411828</v>
      </c>
      <c r="Z115" s="36">
        <v>1176.1622810585652</v>
      </c>
      <c r="AA115" s="36">
        <v>1122.7000877759476</v>
      </c>
      <c r="AB115" s="36">
        <v>1069.23789449333</v>
      </c>
      <c r="AC115" s="36">
        <v>1069.23789449333</v>
      </c>
      <c r="AD115" s="36">
        <v>1069.23789449333</v>
      </c>
      <c r="AE115" s="36">
        <v>1069.23789449333</v>
      </c>
      <c r="AF115" s="36">
        <v>1069.23789449333</v>
      </c>
      <c r="AG115" s="36">
        <v>1069.23789449333</v>
      </c>
      <c r="AH115" s="36">
        <v>1069.23789449333</v>
      </c>
      <c r="AI115" s="36">
        <v>1069.23789449333</v>
      </c>
      <c r="AJ115" s="36">
        <v>1069.23789449333</v>
      </c>
      <c r="AK115" s="36">
        <v>1069.23789449333</v>
      </c>
      <c r="AL115" s="36">
        <v>1069.23789449333</v>
      </c>
      <c r="AM115" s="36">
        <v>1069.23789449333</v>
      </c>
      <c r="AN115" s="36">
        <v>1069.23789449333</v>
      </c>
      <c r="AO115" s="36">
        <v>1069.23789449333</v>
      </c>
      <c r="AP115" s="36">
        <v>1069.23789449333</v>
      </c>
      <c r="AQ115" s="36">
        <v>1069.23789449333</v>
      </c>
      <c r="AR115" s="36">
        <v>1069.23789449333</v>
      </c>
      <c r="AS115" s="36">
        <v>1069.23789449333</v>
      </c>
      <c r="AT115" s="36">
        <v>1069.23789449333</v>
      </c>
      <c r="AU115" s="36">
        <v>1069.23789449333</v>
      </c>
      <c r="AV115" s="620">
        <v>1069.23789449333</v>
      </c>
      <c r="AW115"/>
      <c r="AX115"/>
      <c r="AY115"/>
    </row>
    <row r="116" spans="7:77" ht="14.1" customHeight="1" thickBot="1">
      <c r="G116" s="19"/>
      <c r="H116" s="738"/>
      <c r="J116" s="736"/>
      <c r="K116" s="63" t="s">
        <v>359</v>
      </c>
      <c r="L116" s="73">
        <v>2020</v>
      </c>
      <c r="M116" s="73">
        <v>2020</v>
      </c>
      <c r="N116" s="73">
        <v>2020</v>
      </c>
      <c r="O116" s="73">
        <v>2020</v>
      </c>
      <c r="P116" s="73">
        <v>2020</v>
      </c>
      <c r="Q116" s="73">
        <v>2020</v>
      </c>
      <c r="R116" s="73">
        <v>2020</v>
      </c>
      <c r="S116" s="73">
        <v>2020</v>
      </c>
      <c r="T116" s="73">
        <v>2020</v>
      </c>
      <c r="U116" s="73">
        <v>2020</v>
      </c>
      <c r="V116" s="73">
        <v>2020</v>
      </c>
      <c r="W116" s="73">
        <v>2020</v>
      </c>
      <c r="X116" s="73">
        <v>2020</v>
      </c>
      <c r="Y116" s="73">
        <v>2020</v>
      </c>
      <c r="Z116" s="73">
        <v>2020</v>
      </c>
      <c r="AA116" s="73">
        <v>2020</v>
      </c>
      <c r="AB116" s="73">
        <v>2020</v>
      </c>
      <c r="AC116" s="73">
        <v>2020</v>
      </c>
      <c r="AD116" s="73">
        <v>2020</v>
      </c>
      <c r="AE116" s="73">
        <v>2020</v>
      </c>
      <c r="AF116" s="73">
        <v>2020</v>
      </c>
      <c r="AG116" s="73">
        <v>2020</v>
      </c>
      <c r="AH116" s="73">
        <v>2020</v>
      </c>
      <c r="AI116" s="73">
        <v>2020</v>
      </c>
      <c r="AJ116" s="73">
        <v>2020</v>
      </c>
      <c r="AK116" s="73">
        <v>2020</v>
      </c>
      <c r="AL116" s="73">
        <v>2020</v>
      </c>
      <c r="AM116" s="73">
        <v>2020</v>
      </c>
      <c r="AN116" s="73">
        <v>2020</v>
      </c>
      <c r="AO116" s="73">
        <v>2020</v>
      </c>
      <c r="AP116" s="73">
        <v>2020</v>
      </c>
      <c r="AQ116" s="73">
        <v>2020</v>
      </c>
      <c r="AR116" s="73">
        <v>2020</v>
      </c>
      <c r="AS116" s="73">
        <v>2020</v>
      </c>
      <c r="AT116" s="73">
        <v>2020</v>
      </c>
      <c r="AU116" s="73">
        <v>2020</v>
      </c>
      <c r="AV116" s="621">
        <v>2020</v>
      </c>
    </row>
    <row r="117" spans="7:77" ht="14.1" customHeight="1" thickTop="1">
      <c r="G117" s="19"/>
      <c r="H117" s="738"/>
      <c r="J117" s="736"/>
      <c r="K117" s="62" t="s">
        <v>360</v>
      </c>
      <c r="L117" s="35">
        <v>2020</v>
      </c>
      <c r="M117" s="35">
        <v>1861.5396490822218</v>
      </c>
      <c r="N117" s="35">
        <v>1703.0792981644433</v>
      </c>
      <c r="O117" s="35">
        <v>1544.6189472466649</v>
      </c>
      <c r="P117" s="35">
        <v>1386.1585963288867</v>
      </c>
      <c r="Q117" s="35">
        <v>1227.6982454111082</v>
      </c>
      <c r="R117" s="35">
        <v>1069.23789449333</v>
      </c>
      <c r="S117" s="35">
        <v>1069.23789449333</v>
      </c>
      <c r="T117" s="35">
        <v>1069.23789449333</v>
      </c>
      <c r="U117" s="35">
        <v>1069.23789449333</v>
      </c>
      <c r="V117" s="35">
        <v>1069.23789449333</v>
      </c>
      <c r="W117" s="35">
        <v>1069.23789449333</v>
      </c>
      <c r="X117" s="35">
        <v>1069.23789449333</v>
      </c>
      <c r="Y117" s="35">
        <v>1069.23789449333</v>
      </c>
      <c r="Z117" s="35">
        <v>1069.23789449333</v>
      </c>
      <c r="AA117" s="35">
        <v>1069.23789449333</v>
      </c>
      <c r="AB117" s="35">
        <v>1069.23789449333</v>
      </c>
      <c r="AC117" s="35">
        <v>1069.23789449333</v>
      </c>
      <c r="AD117" s="35">
        <v>1069.23789449333</v>
      </c>
      <c r="AE117" s="35">
        <v>1069.23789449333</v>
      </c>
      <c r="AF117" s="35">
        <v>1069.23789449333</v>
      </c>
      <c r="AG117" s="35">
        <v>1069.23789449333</v>
      </c>
      <c r="AH117" s="35">
        <v>1069.23789449333</v>
      </c>
      <c r="AI117" s="35">
        <v>1069.23789449333</v>
      </c>
      <c r="AJ117" s="35">
        <v>1069.23789449333</v>
      </c>
      <c r="AK117" s="35">
        <v>1069.23789449333</v>
      </c>
      <c r="AL117" s="35">
        <v>1069.23789449333</v>
      </c>
      <c r="AM117" s="35">
        <v>1069.23789449333</v>
      </c>
      <c r="AN117" s="35">
        <v>1069.23789449333</v>
      </c>
      <c r="AO117" s="35">
        <v>1069.23789449333</v>
      </c>
      <c r="AP117" s="35">
        <v>1069.23789449333</v>
      </c>
      <c r="AQ117" s="35">
        <v>1069.23789449333</v>
      </c>
      <c r="AR117" s="35">
        <v>1069.23789449333</v>
      </c>
      <c r="AS117" s="35">
        <v>1069.23789449333</v>
      </c>
      <c r="AT117" s="35">
        <v>1069.23789449333</v>
      </c>
      <c r="AU117" s="35">
        <v>1069.23789449333</v>
      </c>
      <c r="AV117" s="619">
        <v>1069.23789449333</v>
      </c>
    </row>
    <row r="118" spans="7:77" ht="14.1" customHeight="1">
      <c r="G118" s="19"/>
      <c r="H118" s="738"/>
      <c r="J118" s="736"/>
      <c r="K118" s="3" t="s">
        <v>361</v>
      </c>
      <c r="L118" s="36">
        <v>2020</v>
      </c>
      <c r="M118" s="36">
        <v>1950.643304553251</v>
      </c>
      <c r="N118" s="36">
        <v>1881.2866091065018</v>
      </c>
      <c r="O118" s="36">
        <v>1811.9299136597526</v>
      </c>
      <c r="P118" s="36">
        <v>1742.5732182130037</v>
      </c>
      <c r="Q118" s="36">
        <v>1673.2165227662545</v>
      </c>
      <c r="R118" s="36">
        <v>1603.8598273195059</v>
      </c>
      <c r="S118" s="36">
        <v>1550.3976340368883</v>
      </c>
      <c r="T118" s="36">
        <v>1496.9354407542708</v>
      </c>
      <c r="U118" s="36">
        <v>1443.4732474716532</v>
      </c>
      <c r="V118" s="36">
        <v>1390.0110541890356</v>
      </c>
      <c r="W118" s="36">
        <v>1336.548860906418</v>
      </c>
      <c r="X118" s="36">
        <v>1283.0866676238004</v>
      </c>
      <c r="Y118" s="36">
        <v>1229.6244743411828</v>
      </c>
      <c r="Z118" s="36">
        <v>1176.1622810585652</v>
      </c>
      <c r="AA118" s="36">
        <v>1122.7000877759476</v>
      </c>
      <c r="AB118" s="36">
        <v>1069.23789449333</v>
      </c>
      <c r="AC118" s="36">
        <v>1069.23789449333</v>
      </c>
      <c r="AD118" s="36">
        <v>1069.23789449333</v>
      </c>
      <c r="AE118" s="36">
        <v>1069.23789449333</v>
      </c>
      <c r="AF118" s="36">
        <v>1069.23789449333</v>
      </c>
      <c r="AG118" s="36">
        <v>1069.23789449333</v>
      </c>
      <c r="AH118" s="36">
        <v>1069.23789449333</v>
      </c>
      <c r="AI118" s="36">
        <v>1069.23789449333</v>
      </c>
      <c r="AJ118" s="36">
        <v>1069.23789449333</v>
      </c>
      <c r="AK118" s="36">
        <v>1069.23789449333</v>
      </c>
      <c r="AL118" s="36">
        <v>1069.23789449333</v>
      </c>
      <c r="AM118" s="36">
        <v>1069.23789449333</v>
      </c>
      <c r="AN118" s="36">
        <v>1069.23789449333</v>
      </c>
      <c r="AO118" s="36">
        <v>1069.23789449333</v>
      </c>
      <c r="AP118" s="36">
        <v>1069.23789449333</v>
      </c>
      <c r="AQ118" s="36">
        <v>1069.23789449333</v>
      </c>
      <c r="AR118" s="36">
        <v>1069.23789449333</v>
      </c>
      <c r="AS118" s="36">
        <v>1069.23789449333</v>
      </c>
      <c r="AT118" s="36">
        <v>1069.23789449333</v>
      </c>
      <c r="AU118" s="36">
        <v>1069.23789449333</v>
      </c>
      <c r="AV118" s="620">
        <v>1069.23789449333</v>
      </c>
      <c r="AZ118"/>
      <c r="BA118"/>
    </row>
    <row r="119" spans="7:77" ht="14.1" customHeight="1" thickBot="1">
      <c r="G119" s="19"/>
      <c r="H119" s="738"/>
      <c r="J119" s="736"/>
      <c r="K119" s="63" t="s">
        <v>362</v>
      </c>
      <c r="L119" s="73">
        <v>2020</v>
      </c>
      <c r="M119" s="73">
        <v>2020</v>
      </c>
      <c r="N119" s="73">
        <v>2020</v>
      </c>
      <c r="O119" s="73">
        <v>2020</v>
      </c>
      <c r="P119" s="73">
        <v>2020</v>
      </c>
      <c r="Q119" s="73">
        <v>2020</v>
      </c>
      <c r="R119" s="73">
        <v>2020</v>
      </c>
      <c r="S119" s="73">
        <v>2020</v>
      </c>
      <c r="T119" s="73">
        <v>2020</v>
      </c>
      <c r="U119" s="73">
        <v>2020</v>
      </c>
      <c r="V119" s="73">
        <v>2020</v>
      </c>
      <c r="W119" s="73">
        <v>2020</v>
      </c>
      <c r="X119" s="73">
        <v>2020</v>
      </c>
      <c r="Y119" s="73">
        <v>2020</v>
      </c>
      <c r="Z119" s="73">
        <v>2020</v>
      </c>
      <c r="AA119" s="73">
        <v>2020</v>
      </c>
      <c r="AB119" s="73">
        <v>2020</v>
      </c>
      <c r="AC119" s="73">
        <v>2020</v>
      </c>
      <c r="AD119" s="73">
        <v>2020</v>
      </c>
      <c r="AE119" s="73">
        <v>2020</v>
      </c>
      <c r="AF119" s="73">
        <v>2020</v>
      </c>
      <c r="AG119" s="73">
        <v>2020</v>
      </c>
      <c r="AH119" s="73">
        <v>2020</v>
      </c>
      <c r="AI119" s="73">
        <v>2020</v>
      </c>
      <c r="AJ119" s="73">
        <v>2020</v>
      </c>
      <c r="AK119" s="73">
        <v>2020</v>
      </c>
      <c r="AL119" s="73">
        <v>2020</v>
      </c>
      <c r="AM119" s="73">
        <v>2020</v>
      </c>
      <c r="AN119" s="73">
        <v>2020</v>
      </c>
      <c r="AO119" s="73">
        <v>2020</v>
      </c>
      <c r="AP119" s="73">
        <v>2020</v>
      </c>
      <c r="AQ119" s="73">
        <v>2020</v>
      </c>
      <c r="AR119" s="73">
        <v>2020</v>
      </c>
      <c r="AS119" s="73">
        <v>2020</v>
      </c>
      <c r="AT119" s="73">
        <v>2020</v>
      </c>
      <c r="AU119" s="73">
        <v>2020</v>
      </c>
      <c r="AV119" s="621">
        <v>2020</v>
      </c>
    </row>
    <row r="120" spans="7:77" ht="14.1" customHeight="1" thickTop="1">
      <c r="G120" s="19"/>
      <c r="H120" s="738"/>
      <c r="J120" s="736"/>
      <c r="K120" s="62" t="s">
        <v>363</v>
      </c>
      <c r="L120" s="35">
        <v>2020</v>
      </c>
      <c r="M120" s="35">
        <v>1861.5396490822218</v>
      </c>
      <c r="N120" s="35">
        <v>1703.0792981644433</v>
      </c>
      <c r="O120" s="35">
        <v>1544.6189472466649</v>
      </c>
      <c r="P120" s="35">
        <v>1386.1585963288867</v>
      </c>
      <c r="Q120" s="35">
        <v>1227.6982454111082</v>
      </c>
      <c r="R120" s="35">
        <v>1069.23789449333</v>
      </c>
      <c r="S120" s="35">
        <v>1069.23789449333</v>
      </c>
      <c r="T120" s="35">
        <v>1069.23789449333</v>
      </c>
      <c r="U120" s="35">
        <v>1069.23789449333</v>
      </c>
      <c r="V120" s="35">
        <v>1069.23789449333</v>
      </c>
      <c r="W120" s="35">
        <v>1069.23789449333</v>
      </c>
      <c r="X120" s="35">
        <v>1069.23789449333</v>
      </c>
      <c r="Y120" s="35">
        <v>1069.23789449333</v>
      </c>
      <c r="Z120" s="35">
        <v>1069.23789449333</v>
      </c>
      <c r="AA120" s="35">
        <v>1069.23789449333</v>
      </c>
      <c r="AB120" s="35">
        <v>1069.23789449333</v>
      </c>
      <c r="AC120" s="35">
        <v>1069.23789449333</v>
      </c>
      <c r="AD120" s="35">
        <v>1069.23789449333</v>
      </c>
      <c r="AE120" s="35">
        <v>1069.23789449333</v>
      </c>
      <c r="AF120" s="35">
        <v>1069.23789449333</v>
      </c>
      <c r="AG120" s="35">
        <v>1069.23789449333</v>
      </c>
      <c r="AH120" s="35">
        <v>1069.23789449333</v>
      </c>
      <c r="AI120" s="35">
        <v>1069.23789449333</v>
      </c>
      <c r="AJ120" s="35">
        <v>1069.23789449333</v>
      </c>
      <c r="AK120" s="35">
        <v>1069.23789449333</v>
      </c>
      <c r="AL120" s="35">
        <v>1069.23789449333</v>
      </c>
      <c r="AM120" s="35">
        <v>1069.23789449333</v>
      </c>
      <c r="AN120" s="35">
        <v>1069.23789449333</v>
      </c>
      <c r="AO120" s="35">
        <v>1069.23789449333</v>
      </c>
      <c r="AP120" s="35">
        <v>1069.23789449333</v>
      </c>
      <c r="AQ120" s="35">
        <v>1069.23789449333</v>
      </c>
      <c r="AR120" s="35">
        <v>1069.23789449333</v>
      </c>
      <c r="AS120" s="35">
        <v>1069.23789449333</v>
      </c>
      <c r="AT120" s="35">
        <v>1069.23789449333</v>
      </c>
      <c r="AU120" s="35">
        <v>1069.23789449333</v>
      </c>
      <c r="AV120" s="619">
        <v>1069.23789449333</v>
      </c>
      <c r="BO120"/>
      <c r="BP120"/>
      <c r="BQ120"/>
    </row>
    <row r="121" spans="7:77" ht="14.1" customHeight="1">
      <c r="G121" s="19"/>
      <c r="H121" s="738"/>
      <c r="J121" s="736"/>
      <c r="K121" s="3" t="s">
        <v>364</v>
      </c>
      <c r="L121" s="36">
        <v>2020</v>
      </c>
      <c r="M121" s="36">
        <v>1950.643304553251</v>
      </c>
      <c r="N121" s="36">
        <v>1881.2866091065018</v>
      </c>
      <c r="O121" s="36">
        <v>1811.9299136597526</v>
      </c>
      <c r="P121" s="36">
        <v>1742.5732182130037</v>
      </c>
      <c r="Q121" s="36">
        <v>1673.2165227662545</v>
      </c>
      <c r="R121" s="36">
        <v>1603.8598273195059</v>
      </c>
      <c r="S121" s="36">
        <v>1550.3976340368883</v>
      </c>
      <c r="T121" s="36">
        <v>1496.9354407542708</v>
      </c>
      <c r="U121" s="36">
        <v>1443.4732474716532</v>
      </c>
      <c r="V121" s="36">
        <v>1390.0110541890356</v>
      </c>
      <c r="W121" s="36">
        <v>1336.548860906418</v>
      </c>
      <c r="X121" s="36">
        <v>1283.0866676238004</v>
      </c>
      <c r="Y121" s="36">
        <v>1229.6244743411828</v>
      </c>
      <c r="Z121" s="36">
        <v>1176.1622810585652</v>
      </c>
      <c r="AA121" s="36">
        <v>1122.7000877759476</v>
      </c>
      <c r="AB121" s="36">
        <v>1069.23789449333</v>
      </c>
      <c r="AC121" s="36">
        <v>1069.23789449333</v>
      </c>
      <c r="AD121" s="36">
        <v>1069.23789449333</v>
      </c>
      <c r="AE121" s="36">
        <v>1069.23789449333</v>
      </c>
      <c r="AF121" s="36">
        <v>1069.23789449333</v>
      </c>
      <c r="AG121" s="36">
        <v>1069.23789449333</v>
      </c>
      <c r="AH121" s="36">
        <v>1069.23789449333</v>
      </c>
      <c r="AI121" s="36">
        <v>1069.23789449333</v>
      </c>
      <c r="AJ121" s="36">
        <v>1069.23789449333</v>
      </c>
      <c r="AK121" s="36">
        <v>1069.23789449333</v>
      </c>
      <c r="AL121" s="36">
        <v>1069.23789449333</v>
      </c>
      <c r="AM121" s="36">
        <v>1069.23789449333</v>
      </c>
      <c r="AN121" s="36">
        <v>1069.23789449333</v>
      </c>
      <c r="AO121" s="36">
        <v>1069.23789449333</v>
      </c>
      <c r="AP121" s="36">
        <v>1069.23789449333</v>
      </c>
      <c r="AQ121" s="36">
        <v>1069.23789449333</v>
      </c>
      <c r="AR121" s="36">
        <v>1069.23789449333</v>
      </c>
      <c r="AS121" s="36">
        <v>1069.23789449333</v>
      </c>
      <c r="AT121" s="36">
        <v>1069.23789449333</v>
      </c>
      <c r="AU121" s="36">
        <v>1069.23789449333</v>
      </c>
      <c r="AV121" s="620">
        <v>1069.23789449333</v>
      </c>
      <c r="BD121"/>
      <c r="BE121"/>
      <c r="BF121"/>
      <c r="BG121"/>
      <c r="BJ121"/>
      <c r="BK121"/>
      <c r="BL121"/>
      <c r="BM121"/>
      <c r="BN121"/>
      <c r="BR121"/>
      <c r="BS121"/>
      <c r="BT121"/>
      <c r="BU121"/>
      <c r="BV121"/>
      <c r="BW121"/>
      <c r="BX121"/>
      <c r="BY121"/>
    </row>
    <row r="122" spans="7:77" ht="14.1" customHeight="1" thickBot="1">
      <c r="G122" s="19"/>
      <c r="H122" s="738"/>
      <c r="J122" s="737"/>
      <c r="K122" s="63" t="s">
        <v>365</v>
      </c>
      <c r="L122" s="73">
        <v>2020</v>
      </c>
      <c r="M122" s="73">
        <v>2020</v>
      </c>
      <c r="N122" s="73">
        <v>2020</v>
      </c>
      <c r="O122" s="73">
        <v>2020</v>
      </c>
      <c r="P122" s="73">
        <v>2020</v>
      </c>
      <c r="Q122" s="73">
        <v>2020</v>
      </c>
      <c r="R122" s="73">
        <v>2020</v>
      </c>
      <c r="S122" s="73">
        <v>2020</v>
      </c>
      <c r="T122" s="73">
        <v>2020</v>
      </c>
      <c r="U122" s="73">
        <v>2020</v>
      </c>
      <c r="V122" s="73">
        <v>2020</v>
      </c>
      <c r="W122" s="73">
        <v>2020</v>
      </c>
      <c r="X122" s="73">
        <v>2020</v>
      </c>
      <c r="Y122" s="73">
        <v>2020</v>
      </c>
      <c r="Z122" s="73">
        <v>2020</v>
      </c>
      <c r="AA122" s="73">
        <v>2020</v>
      </c>
      <c r="AB122" s="73">
        <v>2020</v>
      </c>
      <c r="AC122" s="73">
        <v>2020</v>
      </c>
      <c r="AD122" s="73">
        <v>2020</v>
      </c>
      <c r="AE122" s="73">
        <v>2020</v>
      </c>
      <c r="AF122" s="73">
        <v>2020</v>
      </c>
      <c r="AG122" s="73">
        <v>2020</v>
      </c>
      <c r="AH122" s="73">
        <v>2020</v>
      </c>
      <c r="AI122" s="73">
        <v>2020</v>
      </c>
      <c r="AJ122" s="73">
        <v>2020</v>
      </c>
      <c r="AK122" s="73">
        <v>2020</v>
      </c>
      <c r="AL122" s="73">
        <v>2020</v>
      </c>
      <c r="AM122" s="73">
        <v>2020</v>
      </c>
      <c r="AN122" s="73">
        <v>2020</v>
      </c>
      <c r="AO122" s="73">
        <v>2020</v>
      </c>
      <c r="AP122" s="73">
        <v>2020</v>
      </c>
      <c r="AQ122" s="73">
        <v>2020</v>
      </c>
      <c r="AR122" s="73">
        <v>2020</v>
      </c>
      <c r="AS122" s="73">
        <v>2020</v>
      </c>
      <c r="AT122" s="73">
        <v>2020</v>
      </c>
      <c r="AU122" s="73">
        <v>2020</v>
      </c>
      <c r="AV122" s="621">
        <v>2020</v>
      </c>
      <c r="BH122"/>
      <c r="BI122"/>
    </row>
    <row r="123" spans="7:77" ht="14.1" customHeight="1" thickTop="1">
      <c r="G123" s="19"/>
      <c r="H123" s="738"/>
      <c r="AV123" s="20"/>
    </row>
    <row r="124" spans="7:77" ht="14.1" customHeight="1">
      <c r="G124" s="19"/>
      <c r="H124" s="738"/>
      <c r="J124" s="735" t="s">
        <v>624</v>
      </c>
      <c r="K124" s="62" t="s">
        <v>357</v>
      </c>
      <c r="L124" s="35">
        <v>17</v>
      </c>
      <c r="M124" s="35">
        <v>16</v>
      </c>
      <c r="N124" s="35">
        <v>15</v>
      </c>
      <c r="O124" s="35">
        <v>13</v>
      </c>
      <c r="P124" s="35">
        <v>11</v>
      </c>
      <c r="Q124" s="35">
        <v>9</v>
      </c>
      <c r="R124" s="35">
        <v>8</v>
      </c>
      <c r="S124" s="35">
        <v>8</v>
      </c>
      <c r="T124" s="35">
        <v>8</v>
      </c>
      <c r="U124" s="35">
        <v>8</v>
      </c>
      <c r="V124" s="35">
        <v>8</v>
      </c>
      <c r="W124" s="35">
        <v>8</v>
      </c>
      <c r="X124" s="35">
        <v>8</v>
      </c>
      <c r="Y124" s="35">
        <v>8</v>
      </c>
      <c r="Z124" s="35">
        <v>8</v>
      </c>
      <c r="AA124" s="35">
        <v>8</v>
      </c>
      <c r="AB124" s="35">
        <v>8</v>
      </c>
      <c r="AC124" s="35">
        <v>8</v>
      </c>
      <c r="AD124" s="35">
        <v>8</v>
      </c>
      <c r="AE124" s="35">
        <v>8</v>
      </c>
      <c r="AF124" s="35">
        <v>8</v>
      </c>
      <c r="AG124" s="35">
        <v>8</v>
      </c>
      <c r="AH124" s="35">
        <v>8</v>
      </c>
      <c r="AI124" s="35">
        <v>8</v>
      </c>
      <c r="AJ124" s="35">
        <v>8</v>
      </c>
      <c r="AK124" s="35">
        <v>8</v>
      </c>
      <c r="AL124" s="35">
        <v>8</v>
      </c>
      <c r="AM124" s="35">
        <v>8</v>
      </c>
      <c r="AN124" s="35">
        <v>8</v>
      </c>
      <c r="AO124" s="35">
        <v>8</v>
      </c>
      <c r="AP124" s="35">
        <v>8</v>
      </c>
      <c r="AQ124" s="35">
        <v>8</v>
      </c>
      <c r="AR124" s="35">
        <v>8</v>
      </c>
      <c r="AS124" s="35">
        <v>8</v>
      </c>
      <c r="AT124" s="35">
        <v>8</v>
      </c>
      <c r="AU124" s="35">
        <v>8</v>
      </c>
      <c r="AV124" s="619">
        <v>8</v>
      </c>
    </row>
    <row r="125" spans="7:77" ht="14.1" customHeight="1">
      <c r="G125" s="19"/>
      <c r="H125" s="738"/>
      <c r="J125" s="736"/>
      <c r="K125" s="3" t="s">
        <v>358</v>
      </c>
      <c r="L125" s="36">
        <v>17</v>
      </c>
      <c r="M125" s="36">
        <v>16</v>
      </c>
      <c r="N125" s="36">
        <v>15</v>
      </c>
      <c r="O125" s="36">
        <v>13</v>
      </c>
      <c r="P125" s="36">
        <v>11</v>
      </c>
      <c r="Q125" s="36">
        <v>9</v>
      </c>
      <c r="R125" s="36">
        <v>8</v>
      </c>
      <c r="S125" s="36">
        <v>8</v>
      </c>
      <c r="T125" s="36">
        <v>8</v>
      </c>
      <c r="U125" s="36">
        <v>8</v>
      </c>
      <c r="V125" s="36">
        <v>8</v>
      </c>
      <c r="W125" s="36">
        <v>8</v>
      </c>
      <c r="X125" s="36">
        <v>8</v>
      </c>
      <c r="Y125" s="36">
        <v>8</v>
      </c>
      <c r="Z125" s="36">
        <v>8</v>
      </c>
      <c r="AA125" s="36">
        <v>8</v>
      </c>
      <c r="AB125" s="36">
        <v>8</v>
      </c>
      <c r="AC125" s="36">
        <v>8</v>
      </c>
      <c r="AD125" s="36">
        <v>8</v>
      </c>
      <c r="AE125" s="36">
        <v>8</v>
      </c>
      <c r="AF125" s="36">
        <v>8</v>
      </c>
      <c r="AG125" s="36">
        <v>8</v>
      </c>
      <c r="AH125" s="36">
        <v>8</v>
      </c>
      <c r="AI125" s="36">
        <v>8</v>
      </c>
      <c r="AJ125" s="36">
        <v>8</v>
      </c>
      <c r="AK125" s="36">
        <v>8</v>
      </c>
      <c r="AL125" s="36">
        <v>8</v>
      </c>
      <c r="AM125" s="36">
        <v>8</v>
      </c>
      <c r="AN125" s="36">
        <v>8</v>
      </c>
      <c r="AO125" s="36">
        <v>8</v>
      </c>
      <c r="AP125" s="36">
        <v>8</v>
      </c>
      <c r="AQ125" s="36">
        <v>8</v>
      </c>
      <c r="AR125" s="36">
        <v>8</v>
      </c>
      <c r="AS125" s="36">
        <v>8</v>
      </c>
      <c r="AT125" s="36">
        <v>8</v>
      </c>
      <c r="AU125" s="36">
        <v>8</v>
      </c>
      <c r="AV125" s="620">
        <v>8</v>
      </c>
      <c r="AW125"/>
      <c r="AX125"/>
      <c r="AY125"/>
      <c r="BB125"/>
      <c r="BC125"/>
    </row>
    <row r="126" spans="7:77" ht="14.1" customHeight="1" thickBot="1">
      <c r="G126" s="19"/>
      <c r="H126" s="738"/>
      <c r="J126" s="736"/>
      <c r="K126" s="63" t="s">
        <v>359</v>
      </c>
      <c r="L126" s="73">
        <v>17</v>
      </c>
      <c r="M126" s="73">
        <v>16</v>
      </c>
      <c r="N126" s="73">
        <v>15</v>
      </c>
      <c r="O126" s="73">
        <v>13</v>
      </c>
      <c r="P126" s="73">
        <v>11</v>
      </c>
      <c r="Q126" s="73">
        <v>9</v>
      </c>
      <c r="R126" s="73">
        <v>8</v>
      </c>
      <c r="S126" s="73">
        <v>8</v>
      </c>
      <c r="T126" s="73">
        <v>8</v>
      </c>
      <c r="U126" s="73">
        <v>8</v>
      </c>
      <c r="V126" s="73">
        <v>8</v>
      </c>
      <c r="W126" s="73">
        <v>8</v>
      </c>
      <c r="X126" s="73">
        <v>8</v>
      </c>
      <c r="Y126" s="73">
        <v>8</v>
      </c>
      <c r="Z126" s="73">
        <v>8</v>
      </c>
      <c r="AA126" s="73">
        <v>8</v>
      </c>
      <c r="AB126" s="73">
        <v>8</v>
      </c>
      <c r="AC126" s="73">
        <v>8</v>
      </c>
      <c r="AD126" s="73">
        <v>8</v>
      </c>
      <c r="AE126" s="73">
        <v>8</v>
      </c>
      <c r="AF126" s="73">
        <v>8</v>
      </c>
      <c r="AG126" s="73">
        <v>8</v>
      </c>
      <c r="AH126" s="73">
        <v>8</v>
      </c>
      <c r="AI126" s="73">
        <v>8</v>
      </c>
      <c r="AJ126" s="73">
        <v>8</v>
      </c>
      <c r="AK126" s="73">
        <v>8</v>
      </c>
      <c r="AL126" s="73">
        <v>8</v>
      </c>
      <c r="AM126" s="73">
        <v>8</v>
      </c>
      <c r="AN126" s="73">
        <v>8</v>
      </c>
      <c r="AO126" s="73">
        <v>8</v>
      </c>
      <c r="AP126" s="73">
        <v>8</v>
      </c>
      <c r="AQ126" s="73">
        <v>8</v>
      </c>
      <c r="AR126" s="73">
        <v>8</v>
      </c>
      <c r="AS126" s="73">
        <v>8</v>
      </c>
      <c r="AT126" s="73">
        <v>8</v>
      </c>
      <c r="AU126" s="73">
        <v>8</v>
      </c>
      <c r="AV126" s="621">
        <v>8</v>
      </c>
    </row>
    <row r="127" spans="7:77" ht="14.1" customHeight="1" thickTop="1">
      <c r="G127" s="19"/>
      <c r="H127" s="738"/>
      <c r="J127" s="736"/>
      <c r="K127" s="62" t="s">
        <v>360</v>
      </c>
      <c r="L127" s="35">
        <v>17</v>
      </c>
      <c r="M127" s="35">
        <v>16</v>
      </c>
      <c r="N127" s="35">
        <v>15</v>
      </c>
      <c r="O127" s="35">
        <v>13</v>
      </c>
      <c r="P127" s="35">
        <v>11</v>
      </c>
      <c r="Q127" s="35">
        <v>9</v>
      </c>
      <c r="R127" s="35">
        <v>8</v>
      </c>
      <c r="S127" s="35">
        <v>8</v>
      </c>
      <c r="T127" s="35">
        <v>8</v>
      </c>
      <c r="U127" s="35">
        <v>8</v>
      </c>
      <c r="V127" s="35">
        <v>8</v>
      </c>
      <c r="W127" s="35">
        <v>8</v>
      </c>
      <c r="X127" s="35">
        <v>8</v>
      </c>
      <c r="Y127" s="35">
        <v>8</v>
      </c>
      <c r="Z127" s="35">
        <v>8</v>
      </c>
      <c r="AA127" s="35">
        <v>8</v>
      </c>
      <c r="AB127" s="35">
        <v>8</v>
      </c>
      <c r="AC127" s="35">
        <v>8</v>
      </c>
      <c r="AD127" s="35">
        <v>8</v>
      </c>
      <c r="AE127" s="35">
        <v>8</v>
      </c>
      <c r="AF127" s="35">
        <v>8</v>
      </c>
      <c r="AG127" s="35">
        <v>8</v>
      </c>
      <c r="AH127" s="35">
        <v>8</v>
      </c>
      <c r="AI127" s="35">
        <v>8</v>
      </c>
      <c r="AJ127" s="35">
        <v>8</v>
      </c>
      <c r="AK127" s="35">
        <v>8</v>
      </c>
      <c r="AL127" s="35">
        <v>8</v>
      </c>
      <c r="AM127" s="35">
        <v>8</v>
      </c>
      <c r="AN127" s="35">
        <v>8</v>
      </c>
      <c r="AO127" s="35">
        <v>8</v>
      </c>
      <c r="AP127" s="35">
        <v>8</v>
      </c>
      <c r="AQ127" s="35">
        <v>8</v>
      </c>
      <c r="AR127" s="35">
        <v>8</v>
      </c>
      <c r="AS127" s="35">
        <v>8</v>
      </c>
      <c r="AT127" s="35">
        <v>8</v>
      </c>
      <c r="AU127" s="35">
        <v>8</v>
      </c>
      <c r="AV127" s="619">
        <v>8</v>
      </c>
    </row>
    <row r="128" spans="7:77" ht="14.1" customHeight="1">
      <c r="G128" s="19"/>
      <c r="H128" s="738"/>
      <c r="J128" s="736"/>
      <c r="K128" s="3" t="s">
        <v>361</v>
      </c>
      <c r="L128" s="36">
        <v>17</v>
      </c>
      <c r="M128" s="36">
        <v>16</v>
      </c>
      <c r="N128" s="36">
        <v>15</v>
      </c>
      <c r="O128" s="36">
        <v>13</v>
      </c>
      <c r="P128" s="36">
        <v>11</v>
      </c>
      <c r="Q128" s="36">
        <v>9</v>
      </c>
      <c r="R128" s="36">
        <v>8</v>
      </c>
      <c r="S128" s="36">
        <v>8</v>
      </c>
      <c r="T128" s="36">
        <v>8</v>
      </c>
      <c r="U128" s="36">
        <v>8</v>
      </c>
      <c r="V128" s="36">
        <v>8</v>
      </c>
      <c r="W128" s="36">
        <v>8</v>
      </c>
      <c r="X128" s="36">
        <v>8</v>
      </c>
      <c r="Y128" s="36">
        <v>8</v>
      </c>
      <c r="Z128" s="36">
        <v>8</v>
      </c>
      <c r="AA128" s="36">
        <v>8</v>
      </c>
      <c r="AB128" s="36">
        <v>8</v>
      </c>
      <c r="AC128" s="36">
        <v>8</v>
      </c>
      <c r="AD128" s="36">
        <v>8</v>
      </c>
      <c r="AE128" s="36">
        <v>8</v>
      </c>
      <c r="AF128" s="36">
        <v>8</v>
      </c>
      <c r="AG128" s="36">
        <v>8</v>
      </c>
      <c r="AH128" s="36">
        <v>8</v>
      </c>
      <c r="AI128" s="36">
        <v>8</v>
      </c>
      <c r="AJ128" s="36">
        <v>8</v>
      </c>
      <c r="AK128" s="36">
        <v>8</v>
      </c>
      <c r="AL128" s="36">
        <v>8</v>
      </c>
      <c r="AM128" s="36">
        <v>8</v>
      </c>
      <c r="AN128" s="36">
        <v>8</v>
      </c>
      <c r="AO128" s="36">
        <v>8</v>
      </c>
      <c r="AP128" s="36">
        <v>8</v>
      </c>
      <c r="AQ128" s="36">
        <v>8</v>
      </c>
      <c r="AR128" s="36">
        <v>8</v>
      </c>
      <c r="AS128" s="36">
        <v>8</v>
      </c>
      <c r="AT128" s="36">
        <v>8</v>
      </c>
      <c r="AU128" s="36">
        <v>8</v>
      </c>
      <c r="AV128" s="620">
        <v>8</v>
      </c>
      <c r="AZ128"/>
      <c r="BA128"/>
    </row>
    <row r="129" spans="1:107" ht="14.1" customHeight="1" thickBot="1">
      <c r="G129" s="19"/>
      <c r="H129" s="738"/>
      <c r="J129" s="736"/>
      <c r="K129" s="63" t="s">
        <v>362</v>
      </c>
      <c r="L129" s="73">
        <v>17</v>
      </c>
      <c r="M129" s="73">
        <v>16</v>
      </c>
      <c r="N129" s="73">
        <v>15</v>
      </c>
      <c r="O129" s="73">
        <v>13</v>
      </c>
      <c r="P129" s="73">
        <v>11</v>
      </c>
      <c r="Q129" s="73">
        <v>9</v>
      </c>
      <c r="R129" s="73">
        <v>8</v>
      </c>
      <c r="S129" s="73">
        <v>8</v>
      </c>
      <c r="T129" s="73">
        <v>8</v>
      </c>
      <c r="U129" s="73">
        <v>8</v>
      </c>
      <c r="V129" s="73">
        <v>8</v>
      </c>
      <c r="W129" s="73">
        <v>8</v>
      </c>
      <c r="X129" s="73">
        <v>8</v>
      </c>
      <c r="Y129" s="73">
        <v>8</v>
      </c>
      <c r="Z129" s="73">
        <v>8</v>
      </c>
      <c r="AA129" s="73">
        <v>8</v>
      </c>
      <c r="AB129" s="73">
        <v>8</v>
      </c>
      <c r="AC129" s="73">
        <v>8</v>
      </c>
      <c r="AD129" s="73">
        <v>8</v>
      </c>
      <c r="AE129" s="73">
        <v>8</v>
      </c>
      <c r="AF129" s="73">
        <v>8</v>
      </c>
      <c r="AG129" s="73">
        <v>8</v>
      </c>
      <c r="AH129" s="73">
        <v>8</v>
      </c>
      <c r="AI129" s="73">
        <v>8</v>
      </c>
      <c r="AJ129" s="73">
        <v>8</v>
      </c>
      <c r="AK129" s="73">
        <v>8</v>
      </c>
      <c r="AL129" s="73">
        <v>8</v>
      </c>
      <c r="AM129" s="73">
        <v>8</v>
      </c>
      <c r="AN129" s="73">
        <v>8</v>
      </c>
      <c r="AO129" s="73">
        <v>8</v>
      </c>
      <c r="AP129" s="73">
        <v>8</v>
      </c>
      <c r="AQ129" s="73">
        <v>8</v>
      </c>
      <c r="AR129" s="73">
        <v>8</v>
      </c>
      <c r="AS129" s="73">
        <v>8</v>
      </c>
      <c r="AT129" s="73">
        <v>8</v>
      </c>
      <c r="AU129" s="73">
        <v>8</v>
      </c>
      <c r="AV129" s="621">
        <v>8</v>
      </c>
      <c r="CV129"/>
      <c r="CW129"/>
      <c r="CX129"/>
      <c r="CY129"/>
      <c r="CZ129"/>
      <c r="DA129"/>
      <c r="DB129"/>
      <c r="DC129"/>
    </row>
    <row r="130" spans="1:107" ht="14.1" customHeight="1" thickTop="1">
      <c r="G130" s="19"/>
      <c r="H130" s="738"/>
      <c r="J130" s="736"/>
      <c r="K130" s="62" t="s">
        <v>363</v>
      </c>
      <c r="L130" s="35">
        <v>17</v>
      </c>
      <c r="M130" s="35">
        <v>16</v>
      </c>
      <c r="N130" s="35">
        <v>15</v>
      </c>
      <c r="O130" s="35">
        <v>13</v>
      </c>
      <c r="P130" s="35">
        <v>11</v>
      </c>
      <c r="Q130" s="35">
        <v>9</v>
      </c>
      <c r="R130" s="35">
        <v>8</v>
      </c>
      <c r="S130" s="35">
        <v>8</v>
      </c>
      <c r="T130" s="35">
        <v>8</v>
      </c>
      <c r="U130" s="35">
        <v>8</v>
      </c>
      <c r="V130" s="35">
        <v>8</v>
      </c>
      <c r="W130" s="35">
        <v>8</v>
      </c>
      <c r="X130" s="35">
        <v>8</v>
      </c>
      <c r="Y130" s="35">
        <v>8</v>
      </c>
      <c r="Z130" s="35">
        <v>8</v>
      </c>
      <c r="AA130" s="35">
        <v>8</v>
      </c>
      <c r="AB130" s="35">
        <v>8</v>
      </c>
      <c r="AC130" s="35">
        <v>8</v>
      </c>
      <c r="AD130" s="35">
        <v>8</v>
      </c>
      <c r="AE130" s="35">
        <v>8</v>
      </c>
      <c r="AF130" s="35">
        <v>8</v>
      </c>
      <c r="AG130" s="35">
        <v>8</v>
      </c>
      <c r="AH130" s="35">
        <v>8</v>
      </c>
      <c r="AI130" s="35">
        <v>8</v>
      </c>
      <c r="AJ130" s="35">
        <v>8</v>
      </c>
      <c r="AK130" s="35">
        <v>8</v>
      </c>
      <c r="AL130" s="35">
        <v>8</v>
      </c>
      <c r="AM130" s="35">
        <v>8</v>
      </c>
      <c r="AN130" s="35">
        <v>8</v>
      </c>
      <c r="AO130" s="35">
        <v>8</v>
      </c>
      <c r="AP130" s="35">
        <v>8</v>
      </c>
      <c r="AQ130" s="35">
        <v>8</v>
      </c>
      <c r="AR130" s="35">
        <v>8</v>
      </c>
      <c r="AS130" s="35">
        <v>8</v>
      </c>
      <c r="AT130" s="35">
        <v>8</v>
      </c>
      <c r="AU130" s="35">
        <v>8</v>
      </c>
      <c r="AV130" s="619">
        <v>8</v>
      </c>
      <c r="BO130"/>
      <c r="BP130"/>
      <c r="BQ130"/>
    </row>
    <row r="131" spans="1:107" ht="14.1" customHeight="1">
      <c r="G131" s="19"/>
      <c r="H131" s="738"/>
      <c r="J131" s="736"/>
      <c r="K131" s="3" t="s">
        <v>364</v>
      </c>
      <c r="L131" s="36">
        <v>17</v>
      </c>
      <c r="M131" s="36">
        <v>16</v>
      </c>
      <c r="N131" s="36">
        <v>15</v>
      </c>
      <c r="O131" s="36">
        <v>13</v>
      </c>
      <c r="P131" s="36">
        <v>11</v>
      </c>
      <c r="Q131" s="36">
        <v>9</v>
      </c>
      <c r="R131" s="36">
        <v>8</v>
      </c>
      <c r="S131" s="36">
        <v>8</v>
      </c>
      <c r="T131" s="36">
        <v>8</v>
      </c>
      <c r="U131" s="36">
        <v>8</v>
      </c>
      <c r="V131" s="36">
        <v>8</v>
      </c>
      <c r="W131" s="36">
        <v>8</v>
      </c>
      <c r="X131" s="36">
        <v>8</v>
      </c>
      <c r="Y131" s="36">
        <v>8</v>
      </c>
      <c r="Z131" s="36">
        <v>8</v>
      </c>
      <c r="AA131" s="36">
        <v>8</v>
      </c>
      <c r="AB131" s="36">
        <v>8</v>
      </c>
      <c r="AC131" s="36">
        <v>8</v>
      </c>
      <c r="AD131" s="36">
        <v>8</v>
      </c>
      <c r="AE131" s="36">
        <v>8</v>
      </c>
      <c r="AF131" s="36">
        <v>8</v>
      </c>
      <c r="AG131" s="36">
        <v>8</v>
      </c>
      <c r="AH131" s="36">
        <v>8</v>
      </c>
      <c r="AI131" s="36">
        <v>8</v>
      </c>
      <c r="AJ131" s="36">
        <v>8</v>
      </c>
      <c r="AK131" s="36">
        <v>8</v>
      </c>
      <c r="AL131" s="36">
        <v>8</v>
      </c>
      <c r="AM131" s="36">
        <v>8</v>
      </c>
      <c r="AN131" s="36">
        <v>8</v>
      </c>
      <c r="AO131" s="36">
        <v>8</v>
      </c>
      <c r="AP131" s="36">
        <v>8</v>
      </c>
      <c r="AQ131" s="36">
        <v>8</v>
      </c>
      <c r="AR131" s="36">
        <v>8</v>
      </c>
      <c r="AS131" s="36">
        <v>8</v>
      </c>
      <c r="AT131" s="36">
        <v>8</v>
      </c>
      <c r="AU131" s="36">
        <v>8</v>
      </c>
      <c r="AV131" s="620">
        <v>8</v>
      </c>
      <c r="BD131"/>
      <c r="BE131"/>
      <c r="BF131"/>
      <c r="BG131"/>
      <c r="BJ131"/>
      <c r="BK131"/>
      <c r="BL131"/>
      <c r="BM131"/>
      <c r="BN131"/>
      <c r="BR131"/>
      <c r="BS131"/>
      <c r="BT131"/>
      <c r="BU131"/>
      <c r="BV131"/>
      <c r="BW131"/>
      <c r="BX131"/>
      <c r="BY131"/>
      <c r="BZ131"/>
      <c r="CA131"/>
      <c r="CB131"/>
      <c r="CC131"/>
      <c r="CD131"/>
      <c r="CE131"/>
      <c r="CF131"/>
      <c r="CG131"/>
    </row>
    <row r="132" spans="1:107" ht="14.1" customHeight="1" thickBot="1">
      <c r="G132" s="19"/>
      <c r="H132" s="738"/>
      <c r="J132" s="737"/>
      <c r="K132" s="63" t="s">
        <v>365</v>
      </c>
      <c r="L132" s="73">
        <v>17</v>
      </c>
      <c r="M132" s="73">
        <v>16</v>
      </c>
      <c r="N132" s="73">
        <v>15</v>
      </c>
      <c r="O132" s="73">
        <v>13</v>
      </c>
      <c r="P132" s="73">
        <v>11</v>
      </c>
      <c r="Q132" s="73">
        <v>9</v>
      </c>
      <c r="R132" s="73">
        <v>8</v>
      </c>
      <c r="S132" s="73">
        <v>8</v>
      </c>
      <c r="T132" s="73">
        <v>8</v>
      </c>
      <c r="U132" s="73">
        <v>8</v>
      </c>
      <c r="V132" s="73">
        <v>8</v>
      </c>
      <c r="W132" s="73">
        <v>8</v>
      </c>
      <c r="X132" s="73">
        <v>8</v>
      </c>
      <c r="Y132" s="73">
        <v>8</v>
      </c>
      <c r="Z132" s="73">
        <v>8</v>
      </c>
      <c r="AA132" s="73">
        <v>8</v>
      </c>
      <c r="AB132" s="73">
        <v>8</v>
      </c>
      <c r="AC132" s="73">
        <v>8</v>
      </c>
      <c r="AD132" s="73">
        <v>8</v>
      </c>
      <c r="AE132" s="73">
        <v>8</v>
      </c>
      <c r="AF132" s="73">
        <v>8</v>
      </c>
      <c r="AG132" s="73">
        <v>8</v>
      </c>
      <c r="AH132" s="73">
        <v>8</v>
      </c>
      <c r="AI132" s="73">
        <v>8</v>
      </c>
      <c r="AJ132" s="73">
        <v>8</v>
      </c>
      <c r="AK132" s="73">
        <v>8</v>
      </c>
      <c r="AL132" s="73">
        <v>8</v>
      </c>
      <c r="AM132" s="73">
        <v>8</v>
      </c>
      <c r="AN132" s="73">
        <v>8</v>
      </c>
      <c r="AO132" s="73">
        <v>8</v>
      </c>
      <c r="AP132" s="73">
        <v>8</v>
      </c>
      <c r="AQ132" s="73">
        <v>8</v>
      </c>
      <c r="AR132" s="73">
        <v>8</v>
      </c>
      <c r="AS132" s="73">
        <v>8</v>
      </c>
      <c r="AT132" s="73">
        <v>8</v>
      </c>
      <c r="AU132" s="73">
        <v>8</v>
      </c>
      <c r="AV132" s="621">
        <v>8</v>
      </c>
      <c r="BH132"/>
      <c r="BI132"/>
    </row>
    <row r="133" spans="1:107" ht="14.1" customHeight="1" thickTop="1">
      <c r="A133" s="4" t="s">
        <v>92</v>
      </c>
      <c r="G133" s="19"/>
      <c r="H133" s="738"/>
      <c r="AV133" s="20"/>
    </row>
    <row r="134" spans="1:107" ht="14.1" customHeight="1">
      <c r="G134" s="19"/>
      <c r="H134" s="738"/>
      <c r="J134" s="735" t="s">
        <v>543</v>
      </c>
      <c r="K134" s="62" t="s">
        <v>357</v>
      </c>
      <c r="L134" s="164">
        <v>0</v>
      </c>
      <c r="M134" s="164">
        <v>0</v>
      </c>
      <c r="N134" s="164">
        <v>0</v>
      </c>
      <c r="O134" s="164">
        <v>0</v>
      </c>
      <c r="P134" s="164">
        <v>0</v>
      </c>
      <c r="Q134" s="164">
        <v>0</v>
      </c>
      <c r="R134" s="164">
        <v>0</v>
      </c>
      <c r="S134" s="164">
        <v>0</v>
      </c>
      <c r="T134" s="164">
        <v>0</v>
      </c>
      <c r="U134" s="164">
        <v>0</v>
      </c>
      <c r="V134" s="164">
        <v>0</v>
      </c>
      <c r="W134" s="164">
        <v>0</v>
      </c>
      <c r="X134" s="164">
        <v>0</v>
      </c>
      <c r="Y134" s="164">
        <v>0</v>
      </c>
      <c r="Z134" s="164">
        <v>0</v>
      </c>
      <c r="AA134" s="164">
        <v>0</v>
      </c>
      <c r="AB134" s="164">
        <v>0</v>
      </c>
      <c r="AC134" s="164">
        <v>0</v>
      </c>
      <c r="AD134" s="164">
        <v>0</v>
      </c>
      <c r="AE134" s="164">
        <v>0</v>
      </c>
      <c r="AF134" s="164">
        <v>0</v>
      </c>
      <c r="AG134" s="164">
        <v>0</v>
      </c>
      <c r="AH134" s="164">
        <v>0</v>
      </c>
      <c r="AI134" s="164">
        <v>0</v>
      </c>
      <c r="AJ134" s="164">
        <v>0</v>
      </c>
      <c r="AK134" s="164">
        <v>0</v>
      </c>
      <c r="AL134" s="164">
        <v>0</v>
      </c>
      <c r="AM134" s="164">
        <v>0</v>
      </c>
      <c r="AN134" s="164">
        <v>0</v>
      </c>
      <c r="AO134" s="164">
        <v>0</v>
      </c>
      <c r="AP134" s="164">
        <v>0</v>
      </c>
      <c r="AQ134" s="164">
        <v>0</v>
      </c>
      <c r="AR134" s="164">
        <v>0</v>
      </c>
      <c r="AS134" s="164">
        <v>0</v>
      </c>
      <c r="AT134" s="164">
        <v>0</v>
      </c>
      <c r="AU134" s="164">
        <v>0</v>
      </c>
      <c r="AV134" s="653">
        <v>0</v>
      </c>
    </row>
    <row r="135" spans="1:107" ht="14.1" customHeight="1">
      <c r="G135" s="19"/>
      <c r="H135" s="738"/>
      <c r="J135" s="736"/>
      <c r="K135" s="3" t="s">
        <v>358</v>
      </c>
      <c r="L135" s="165">
        <v>0</v>
      </c>
      <c r="M135" s="165">
        <v>0</v>
      </c>
      <c r="N135" s="165">
        <v>0</v>
      </c>
      <c r="O135" s="165">
        <v>0</v>
      </c>
      <c r="P135" s="165">
        <v>0</v>
      </c>
      <c r="Q135" s="165">
        <v>0</v>
      </c>
      <c r="R135" s="165">
        <v>0</v>
      </c>
      <c r="S135" s="165">
        <v>0</v>
      </c>
      <c r="T135" s="165">
        <v>0</v>
      </c>
      <c r="U135" s="165">
        <v>0</v>
      </c>
      <c r="V135" s="165">
        <v>0</v>
      </c>
      <c r="W135" s="165">
        <v>0</v>
      </c>
      <c r="X135" s="165">
        <v>0</v>
      </c>
      <c r="Y135" s="165">
        <v>0</v>
      </c>
      <c r="Z135" s="165">
        <v>0</v>
      </c>
      <c r="AA135" s="165">
        <v>0</v>
      </c>
      <c r="AB135" s="165">
        <v>0</v>
      </c>
      <c r="AC135" s="165">
        <v>0</v>
      </c>
      <c r="AD135" s="165">
        <v>0</v>
      </c>
      <c r="AE135" s="165">
        <v>0</v>
      </c>
      <c r="AF135" s="165">
        <v>0</v>
      </c>
      <c r="AG135" s="165">
        <v>0</v>
      </c>
      <c r="AH135" s="165">
        <v>0</v>
      </c>
      <c r="AI135" s="165">
        <v>0</v>
      </c>
      <c r="AJ135" s="165">
        <v>0</v>
      </c>
      <c r="AK135" s="165">
        <v>0</v>
      </c>
      <c r="AL135" s="165">
        <v>0</v>
      </c>
      <c r="AM135" s="165">
        <v>0</v>
      </c>
      <c r="AN135" s="165">
        <v>0</v>
      </c>
      <c r="AO135" s="165">
        <v>0</v>
      </c>
      <c r="AP135" s="165">
        <v>0</v>
      </c>
      <c r="AQ135" s="165">
        <v>0</v>
      </c>
      <c r="AR135" s="165">
        <v>0</v>
      </c>
      <c r="AS135" s="165">
        <v>0</v>
      </c>
      <c r="AT135" s="165">
        <v>0</v>
      </c>
      <c r="AU135" s="165">
        <v>0</v>
      </c>
      <c r="AV135" s="488">
        <v>0</v>
      </c>
      <c r="AW135"/>
      <c r="AX135"/>
      <c r="AY135"/>
      <c r="BB135"/>
      <c r="BC135"/>
      <c r="CH135"/>
      <c r="CI135"/>
      <c r="CJ135"/>
      <c r="CK135"/>
      <c r="CL135"/>
      <c r="CM135"/>
      <c r="CN135"/>
      <c r="CO135"/>
      <c r="CP135"/>
      <c r="CQ135"/>
      <c r="CR135"/>
      <c r="CS135"/>
      <c r="CT135"/>
      <c r="CU135"/>
    </row>
    <row r="136" spans="1:107" ht="14.1" customHeight="1" thickBot="1">
      <c r="G136" s="19"/>
      <c r="H136" s="738"/>
      <c r="J136" s="736"/>
      <c r="K136" s="63" t="s">
        <v>359</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654">
        <v>0</v>
      </c>
    </row>
    <row r="137" spans="1:107" ht="14.1" customHeight="1" thickTop="1">
      <c r="G137" s="19"/>
      <c r="H137" s="738"/>
      <c r="J137" s="736"/>
      <c r="K137" s="62" t="s">
        <v>360</v>
      </c>
      <c r="L137" s="486">
        <v>0</v>
      </c>
      <c r="M137" s="486">
        <v>0</v>
      </c>
      <c r="N137" s="486">
        <v>0</v>
      </c>
      <c r="O137" s="486">
        <v>0</v>
      </c>
      <c r="P137" s="486">
        <v>0</v>
      </c>
      <c r="Q137" s="486">
        <v>0</v>
      </c>
      <c r="R137" s="486">
        <v>0</v>
      </c>
      <c r="S137" s="486">
        <v>0</v>
      </c>
      <c r="T137" s="486">
        <v>0</v>
      </c>
      <c r="U137" s="486">
        <v>0</v>
      </c>
      <c r="V137" s="486">
        <v>0</v>
      </c>
      <c r="W137" s="486">
        <v>0</v>
      </c>
      <c r="X137" s="486">
        <v>0</v>
      </c>
      <c r="Y137" s="486">
        <v>0</v>
      </c>
      <c r="Z137" s="486">
        <v>0</v>
      </c>
      <c r="AA137" s="486">
        <v>0</v>
      </c>
      <c r="AB137" s="486">
        <v>0</v>
      </c>
      <c r="AC137" s="486">
        <v>0</v>
      </c>
      <c r="AD137" s="486">
        <v>0</v>
      </c>
      <c r="AE137" s="486">
        <v>0</v>
      </c>
      <c r="AF137" s="486">
        <v>0</v>
      </c>
      <c r="AG137" s="486">
        <v>0</v>
      </c>
      <c r="AH137" s="486">
        <v>0</v>
      </c>
      <c r="AI137" s="486">
        <v>0</v>
      </c>
      <c r="AJ137" s="486">
        <v>0</v>
      </c>
      <c r="AK137" s="486">
        <v>0</v>
      </c>
      <c r="AL137" s="486">
        <v>0</v>
      </c>
      <c r="AM137" s="486">
        <v>0</v>
      </c>
      <c r="AN137" s="486">
        <v>0</v>
      </c>
      <c r="AO137" s="486">
        <v>0</v>
      </c>
      <c r="AP137" s="486">
        <v>0</v>
      </c>
      <c r="AQ137" s="486">
        <v>0</v>
      </c>
      <c r="AR137" s="486">
        <v>0</v>
      </c>
      <c r="AS137" s="486">
        <v>0</v>
      </c>
      <c r="AT137" s="486">
        <v>0</v>
      </c>
      <c r="AU137" s="486">
        <v>0</v>
      </c>
      <c r="AV137" s="489">
        <v>0</v>
      </c>
    </row>
    <row r="138" spans="1:107" ht="14.1" customHeight="1">
      <c r="G138" s="19"/>
      <c r="H138" s="738"/>
      <c r="J138" s="736"/>
      <c r="K138" s="3" t="s">
        <v>361</v>
      </c>
      <c r="L138" s="165">
        <v>0</v>
      </c>
      <c r="M138" s="165">
        <v>0</v>
      </c>
      <c r="N138" s="165">
        <v>0</v>
      </c>
      <c r="O138" s="165">
        <v>0</v>
      </c>
      <c r="P138" s="165">
        <v>0</v>
      </c>
      <c r="Q138" s="165">
        <v>0</v>
      </c>
      <c r="R138" s="165">
        <v>0</v>
      </c>
      <c r="S138" s="165">
        <v>0</v>
      </c>
      <c r="T138" s="165">
        <v>0</v>
      </c>
      <c r="U138" s="165">
        <v>0</v>
      </c>
      <c r="V138" s="165">
        <v>0</v>
      </c>
      <c r="W138" s="165">
        <v>0</v>
      </c>
      <c r="X138" s="165">
        <v>0</v>
      </c>
      <c r="Y138" s="165">
        <v>0</v>
      </c>
      <c r="Z138" s="165">
        <v>0</v>
      </c>
      <c r="AA138" s="165">
        <v>0</v>
      </c>
      <c r="AB138" s="165">
        <v>0</v>
      </c>
      <c r="AC138" s="165">
        <v>0</v>
      </c>
      <c r="AD138" s="165">
        <v>0</v>
      </c>
      <c r="AE138" s="165">
        <v>0</v>
      </c>
      <c r="AF138" s="165">
        <v>0</v>
      </c>
      <c r="AG138" s="165">
        <v>0</v>
      </c>
      <c r="AH138" s="165">
        <v>0</v>
      </c>
      <c r="AI138" s="165">
        <v>0</v>
      </c>
      <c r="AJ138" s="165">
        <v>0</v>
      </c>
      <c r="AK138" s="165">
        <v>0</v>
      </c>
      <c r="AL138" s="165">
        <v>0</v>
      </c>
      <c r="AM138" s="165">
        <v>0</v>
      </c>
      <c r="AN138" s="165">
        <v>0</v>
      </c>
      <c r="AO138" s="165">
        <v>0</v>
      </c>
      <c r="AP138" s="165">
        <v>0</v>
      </c>
      <c r="AQ138" s="165">
        <v>0</v>
      </c>
      <c r="AR138" s="165">
        <v>0</v>
      </c>
      <c r="AS138" s="165">
        <v>0</v>
      </c>
      <c r="AT138" s="165">
        <v>0</v>
      </c>
      <c r="AU138" s="165">
        <v>0</v>
      </c>
      <c r="AV138" s="488">
        <v>0</v>
      </c>
      <c r="AZ138"/>
      <c r="BA138"/>
    </row>
    <row r="139" spans="1:107" ht="14.1" customHeight="1" thickBot="1">
      <c r="G139" s="19"/>
      <c r="H139" s="738"/>
      <c r="J139" s="736"/>
      <c r="K139" s="63" t="s">
        <v>362</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654">
        <v>0</v>
      </c>
    </row>
    <row r="140" spans="1:107" ht="14.1" customHeight="1" thickTop="1">
      <c r="G140" s="19"/>
      <c r="H140" s="738"/>
      <c r="J140" s="736"/>
      <c r="K140" s="62" t="s">
        <v>363</v>
      </c>
      <c r="L140" s="486">
        <v>0</v>
      </c>
      <c r="M140" s="486">
        <v>0</v>
      </c>
      <c r="N140" s="486">
        <v>0</v>
      </c>
      <c r="O140" s="486">
        <v>0</v>
      </c>
      <c r="P140" s="486">
        <v>0</v>
      </c>
      <c r="Q140" s="486">
        <v>0</v>
      </c>
      <c r="R140" s="486">
        <v>0</v>
      </c>
      <c r="S140" s="486">
        <v>0</v>
      </c>
      <c r="T140" s="486">
        <v>0</v>
      </c>
      <c r="U140" s="486">
        <v>0</v>
      </c>
      <c r="V140" s="486">
        <v>0</v>
      </c>
      <c r="W140" s="486">
        <v>0</v>
      </c>
      <c r="X140" s="486">
        <v>0</v>
      </c>
      <c r="Y140" s="486">
        <v>0</v>
      </c>
      <c r="Z140" s="486">
        <v>0</v>
      </c>
      <c r="AA140" s="486">
        <v>0</v>
      </c>
      <c r="AB140" s="486">
        <v>0</v>
      </c>
      <c r="AC140" s="486">
        <v>0</v>
      </c>
      <c r="AD140" s="486">
        <v>0</v>
      </c>
      <c r="AE140" s="486">
        <v>0</v>
      </c>
      <c r="AF140" s="486">
        <v>0</v>
      </c>
      <c r="AG140" s="486">
        <v>0</v>
      </c>
      <c r="AH140" s="486">
        <v>0</v>
      </c>
      <c r="AI140" s="486">
        <v>0</v>
      </c>
      <c r="AJ140" s="486">
        <v>0</v>
      </c>
      <c r="AK140" s="486">
        <v>0</v>
      </c>
      <c r="AL140" s="486">
        <v>0</v>
      </c>
      <c r="AM140" s="486">
        <v>0</v>
      </c>
      <c r="AN140" s="486">
        <v>0</v>
      </c>
      <c r="AO140" s="486">
        <v>0</v>
      </c>
      <c r="AP140" s="486">
        <v>0</v>
      </c>
      <c r="AQ140" s="486">
        <v>0</v>
      </c>
      <c r="AR140" s="486">
        <v>0</v>
      </c>
      <c r="AS140" s="486">
        <v>0</v>
      </c>
      <c r="AT140" s="486">
        <v>0</v>
      </c>
      <c r="AU140" s="486">
        <v>0</v>
      </c>
      <c r="AV140" s="489">
        <v>0</v>
      </c>
    </row>
    <row r="141" spans="1:107" ht="14.1" customHeight="1">
      <c r="G141" s="19"/>
      <c r="H141" s="738"/>
      <c r="J141" s="736"/>
      <c r="K141" s="3" t="s">
        <v>364</v>
      </c>
      <c r="L141" s="165">
        <v>0</v>
      </c>
      <c r="M141" s="165">
        <v>0</v>
      </c>
      <c r="N141" s="165">
        <v>0</v>
      </c>
      <c r="O141" s="165">
        <v>0</v>
      </c>
      <c r="P141" s="165">
        <v>0</v>
      </c>
      <c r="Q141" s="165">
        <v>0</v>
      </c>
      <c r="R141" s="165">
        <v>0</v>
      </c>
      <c r="S141" s="165">
        <v>0</v>
      </c>
      <c r="T141" s="165">
        <v>0</v>
      </c>
      <c r="U141" s="165">
        <v>0</v>
      </c>
      <c r="V141" s="165">
        <v>0</v>
      </c>
      <c r="W141" s="165">
        <v>0</v>
      </c>
      <c r="X141" s="165">
        <v>0</v>
      </c>
      <c r="Y141" s="165">
        <v>0</v>
      </c>
      <c r="Z141" s="165">
        <v>0</v>
      </c>
      <c r="AA141" s="165">
        <v>0</v>
      </c>
      <c r="AB141" s="165">
        <v>0</v>
      </c>
      <c r="AC141" s="165">
        <v>0</v>
      </c>
      <c r="AD141" s="165">
        <v>0</v>
      </c>
      <c r="AE141" s="165">
        <v>0</v>
      </c>
      <c r="AF141" s="165">
        <v>0</v>
      </c>
      <c r="AG141" s="165">
        <v>0</v>
      </c>
      <c r="AH141" s="165">
        <v>0</v>
      </c>
      <c r="AI141" s="165">
        <v>0</v>
      </c>
      <c r="AJ141" s="165">
        <v>0</v>
      </c>
      <c r="AK141" s="165">
        <v>0</v>
      </c>
      <c r="AL141" s="165">
        <v>0</v>
      </c>
      <c r="AM141" s="165">
        <v>0</v>
      </c>
      <c r="AN141" s="165">
        <v>0</v>
      </c>
      <c r="AO141" s="165">
        <v>0</v>
      </c>
      <c r="AP141" s="165">
        <v>0</v>
      </c>
      <c r="AQ141" s="165">
        <v>0</v>
      </c>
      <c r="AR141" s="165">
        <v>0</v>
      </c>
      <c r="AS141" s="165">
        <v>0</v>
      </c>
      <c r="AT141" s="165">
        <v>0</v>
      </c>
      <c r="AU141" s="165">
        <v>0</v>
      </c>
      <c r="AV141" s="488">
        <v>0</v>
      </c>
    </row>
    <row r="142" spans="1:107" ht="14.1" customHeight="1">
      <c r="G142" s="19"/>
      <c r="H142" s="738"/>
      <c r="J142" s="737"/>
      <c r="K142" s="63" t="s">
        <v>365</v>
      </c>
      <c r="L142" s="680">
        <v>0</v>
      </c>
      <c r="M142" s="680">
        <v>0</v>
      </c>
      <c r="N142" s="680">
        <v>0</v>
      </c>
      <c r="O142" s="680">
        <v>0</v>
      </c>
      <c r="P142" s="680">
        <v>0</v>
      </c>
      <c r="Q142" s="680">
        <v>0</v>
      </c>
      <c r="R142" s="680">
        <v>0</v>
      </c>
      <c r="S142" s="680">
        <v>0</v>
      </c>
      <c r="T142" s="680">
        <v>0</v>
      </c>
      <c r="U142" s="680">
        <v>0</v>
      </c>
      <c r="V142" s="680">
        <v>0</v>
      </c>
      <c r="W142" s="680">
        <v>0</v>
      </c>
      <c r="X142" s="680">
        <v>0</v>
      </c>
      <c r="Y142" s="680">
        <v>0</v>
      </c>
      <c r="Z142" s="680">
        <v>0</v>
      </c>
      <c r="AA142" s="680">
        <v>0</v>
      </c>
      <c r="AB142" s="680">
        <v>0</v>
      </c>
      <c r="AC142" s="680">
        <v>0</v>
      </c>
      <c r="AD142" s="680">
        <v>0</v>
      </c>
      <c r="AE142" s="680">
        <v>0</v>
      </c>
      <c r="AF142" s="680">
        <v>0</v>
      </c>
      <c r="AG142" s="680">
        <v>0</v>
      </c>
      <c r="AH142" s="680">
        <v>0</v>
      </c>
      <c r="AI142" s="680">
        <v>0</v>
      </c>
      <c r="AJ142" s="680">
        <v>0</v>
      </c>
      <c r="AK142" s="680">
        <v>0</v>
      </c>
      <c r="AL142" s="680">
        <v>0</v>
      </c>
      <c r="AM142" s="680">
        <v>0</v>
      </c>
      <c r="AN142" s="680">
        <v>0</v>
      </c>
      <c r="AO142" s="680">
        <v>0</v>
      </c>
      <c r="AP142" s="680">
        <v>0</v>
      </c>
      <c r="AQ142" s="680">
        <v>0</v>
      </c>
      <c r="AR142" s="680">
        <v>0</v>
      </c>
      <c r="AS142" s="680">
        <v>0</v>
      </c>
      <c r="AT142" s="680">
        <v>0</v>
      </c>
      <c r="AU142" s="680">
        <v>0</v>
      </c>
      <c r="AV142" s="681">
        <v>0</v>
      </c>
    </row>
    <row r="143" spans="1:107" ht="14.1" customHeight="1" thickBot="1">
      <c r="G143" s="19"/>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44"/>
    </row>
    <row r="144" spans="1:107" ht="14.1" customHeight="1">
      <c r="G144" s="19"/>
      <c r="H144" s="12"/>
      <c r="I144" s="12"/>
      <c r="J144" s="12"/>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c r="AU144" s="12"/>
      <c r="AV144" s="148"/>
    </row>
    <row r="145" spans="7:55" ht="14.1" customHeight="1">
      <c r="G145" s="19"/>
      <c r="L145" s="24">
        <f t="shared" ref="L145:AV145" si="29">L73</f>
        <v>2014</v>
      </c>
      <c r="M145" s="24">
        <f t="shared" si="29"/>
        <v>2015</v>
      </c>
      <c r="N145" s="24">
        <f t="shared" si="29"/>
        <v>2016</v>
      </c>
      <c r="O145" s="24">
        <f t="shared" si="29"/>
        <v>2017</v>
      </c>
      <c r="P145" s="24">
        <f t="shared" si="29"/>
        <v>2018</v>
      </c>
      <c r="Q145" s="24">
        <f t="shared" si="29"/>
        <v>2019</v>
      </c>
      <c r="R145" s="24">
        <f t="shared" si="29"/>
        <v>2020</v>
      </c>
      <c r="S145" s="24">
        <f t="shared" si="29"/>
        <v>2021</v>
      </c>
      <c r="T145" s="24">
        <f t="shared" si="29"/>
        <v>2022</v>
      </c>
      <c r="U145" s="24">
        <f t="shared" si="29"/>
        <v>2023</v>
      </c>
      <c r="V145" s="24">
        <f t="shared" si="29"/>
        <v>2024</v>
      </c>
      <c r="W145" s="24">
        <f t="shared" si="29"/>
        <v>2025</v>
      </c>
      <c r="X145" s="24">
        <f t="shared" si="29"/>
        <v>2026</v>
      </c>
      <c r="Y145" s="24">
        <f t="shared" si="29"/>
        <v>2027</v>
      </c>
      <c r="Z145" s="24">
        <f t="shared" si="29"/>
        <v>2028</v>
      </c>
      <c r="AA145" s="24">
        <f t="shared" si="29"/>
        <v>2029</v>
      </c>
      <c r="AB145" s="24">
        <f t="shared" si="29"/>
        <v>2030</v>
      </c>
      <c r="AC145" s="24">
        <f t="shared" si="29"/>
        <v>2031</v>
      </c>
      <c r="AD145" s="24">
        <f t="shared" si="29"/>
        <v>2032</v>
      </c>
      <c r="AE145" s="24">
        <f t="shared" si="29"/>
        <v>2033</v>
      </c>
      <c r="AF145" s="24">
        <f t="shared" si="29"/>
        <v>2034</v>
      </c>
      <c r="AG145" s="24">
        <f t="shared" si="29"/>
        <v>2035</v>
      </c>
      <c r="AH145" s="24">
        <f t="shared" si="29"/>
        <v>2036</v>
      </c>
      <c r="AI145" s="24">
        <f t="shared" si="29"/>
        <v>2037</v>
      </c>
      <c r="AJ145" s="24">
        <f t="shared" si="29"/>
        <v>2038</v>
      </c>
      <c r="AK145" s="24">
        <f t="shared" si="29"/>
        <v>2039</v>
      </c>
      <c r="AL145" s="24">
        <f t="shared" si="29"/>
        <v>2040</v>
      </c>
      <c r="AM145" s="24">
        <f t="shared" si="29"/>
        <v>2041</v>
      </c>
      <c r="AN145" s="24">
        <f t="shared" si="29"/>
        <v>2042</v>
      </c>
      <c r="AO145" s="24">
        <f t="shared" si="29"/>
        <v>2043</v>
      </c>
      <c r="AP145" s="24">
        <f t="shared" si="29"/>
        <v>2044</v>
      </c>
      <c r="AQ145" s="24">
        <f t="shared" si="29"/>
        <v>2045</v>
      </c>
      <c r="AR145" s="24">
        <f t="shared" si="29"/>
        <v>2046</v>
      </c>
      <c r="AS145" s="24">
        <f t="shared" si="29"/>
        <v>2047</v>
      </c>
      <c r="AT145" s="24">
        <f t="shared" si="29"/>
        <v>2048</v>
      </c>
      <c r="AU145" s="24">
        <f t="shared" si="29"/>
        <v>2049</v>
      </c>
      <c r="AV145" s="168">
        <f t="shared" si="29"/>
        <v>2050</v>
      </c>
      <c r="BB145"/>
      <c r="BC145"/>
    </row>
    <row r="146" spans="7:55" ht="14.1" customHeight="1">
      <c r="G146" s="19"/>
      <c r="H146" s="739" t="s">
        <v>32</v>
      </c>
      <c r="J146" s="735" t="s">
        <v>43</v>
      </c>
      <c r="K146" s="62" t="s">
        <v>357</v>
      </c>
      <c r="L146" s="56">
        <f t="shared" ref="L146:L154" si="30">$S$37</f>
        <v>8.8999999999999996E-2</v>
      </c>
      <c r="M146" s="56">
        <f t="shared" ref="M146:V154" si="31">$S$37</f>
        <v>8.8999999999999996E-2</v>
      </c>
      <c r="N146" s="56">
        <f t="shared" si="31"/>
        <v>8.8999999999999996E-2</v>
      </c>
      <c r="O146" s="56">
        <f t="shared" si="31"/>
        <v>8.8999999999999996E-2</v>
      </c>
      <c r="P146" s="56">
        <f t="shared" si="31"/>
        <v>8.8999999999999996E-2</v>
      </c>
      <c r="Q146" s="56">
        <f t="shared" si="31"/>
        <v>8.8999999999999996E-2</v>
      </c>
      <c r="R146" s="56">
        <f t="shared" si="31"/>
        <v>8.8999999999999996E-2</v>
      </c>
      <c r="S146" s="56">
        <f t="shared" si="31"/>
        <v>8.8999999999999996E-2</v>
      </c>
      <c r="T146" s="56">
        <f t="shared" si="31"/>
        <v>8.8999999999999996E-2</v>
      </c>
      <c r="U146" s="56">
        <f t="shared" si="31"/>
        <v>8.8999999999999996E-2</v>
      </c>
      <c r="V146" s="56">
        <f t="shared" si="31"/>
        <v>8.8999999999999996E-2</v>
      </c>
      <c r="W146" s="56">
        <f t="shared" ref="W146:AF154" si="32">$S$37</f>
        <v>8.8999999999999996E-2</v>
      </c>
      <c r="X146" s="56">
        <f t="shared" si="32"/>
        <v>8.8999999999999996E-2</v>
      </c>
      <c r="Y146" s="56">
        <f t="shared" si="32"/>
        <v>8.8999999999999996E-2</v>
      </c>
      <c r="Z146" s="56">
        <f t="shared" si="32"/>
        <v>8.8999999999999996E-2</v>
      </c>
      <c r="AA146" s="56">
        <f t="shared" si="32"/>
        <v>8.8999999999999996E-2</v>
      </c>
      <c r="AB146" s="56">
        <f t="shared" si="32"/>
        <v>8.8999999999999996E-2</v>
      </c>
      <c r="AC146" s="56">
        <f t="shared" si="32"/>
        <v>8.8999999999999996E-2</v>
      </c>
      <c r="AD146" s="56">
        <f t="shared" si="32"/>
        <v>8.8999999999999996E-2</v>
      </c>
      <c r="AE146" s="56">
        <f t="shared" si="32"/>
        <v>8.8999999999999996E-2</v>
      </c>
      <c r="AF146" s="56">
        <f t="shared" si="32"/>
        <v>8.8999999999999996E-2</v>
      </c>
      <c r="AG146" s="56">
        <f t="shared" ref="AG146:AP154" si="33">$S$37</f>
        <v>8.8999999999999996E-2</v>
      </c>
      <c r="AH146" s="56">
        <f t="shared" si="33"/>
        <v>8.8999999999999996E-2</v>
      </c>
      <c r="AI146" s="56">
        <f t="shared" si="33"/>
        <v>8.8999999999999996E-2</v>
      </c>
      <c r="AJ146" s="56">
        <f t="shared" si="33"/>
        <v>8.8999999999999996E-2</v>
      </c>
      <c r="AK146" s="56">
        <f t="shared" si="33"/>
        <v>8.8999999999999996E-2</v>
      </c>
      <c r="AL146" s="56">
        <f t="shared" si="33"/>
        <v>8.8999999999999996E-2</v>
      </c>
      <c r="AM146" s="56">
        <f t="shared" si="33"/>
        <v>8.8999999999999996E-2</v>
      </c>
      <c r="AN146" s="56">
        <f t="shared" si="33"/>
        <v>8.8999999999999996E-2</v>
      </c>
      <c r="AO146" s="56">
        <f t="shared" si="33"/>
        <v>8.8999999999999996E-2</v>
      </c>
      <c r="AP146" s="56">
        <f t="shared" si="33"/>
        <v>8.8999999999999996E-2</v>
      </c>
      <c r="AQ146" s="56">
        <f t="shared" ref="AQ146:AV154" si="34">$S$37</f>
        <v>8.8999999999999996E-2</v>
      </c>
      <c r="AR146" s="56">
        <f t="shared" si="34"/>
        <v>8.8999999999999996E-2</v>
      </c>
      <c r="AS146" s="56">
        <f t="shared" si="34"/>
        <v>8.8999999999999996E-2</v>
      </c>
      <c r="AT146" s="56">
        <f t="shared" si="34"/>
        <v>8.8999999999999996E-2</v>
      </c>
      <c r="AU146" s="56">
        <f t="shared" si="34"/>
        <v>8.8999999999999996E-2</v>
      </c>
      <c r="AV146" s="625">
        <f t="shared" si="34"/>
        <v>8.8999999999999996E-2</v>
      </c>
    </row>
    <row r="147" spans="7:55" ht="14.1" customHeight="1">
      <c r="G147" s="19"/>
      <c r="H147" s="739"/>
      <c r="J147" s="736"/>
      <c r="K147" s="3" t="s">
        <v>358</v>
      </c>
      <c r="L147" s="57">
        <f t="shared" si="30"/>
        <v>8.8999999999999996E-2</v>
      </c>
      <c r="M147" s="57">
        <f t="shared" si="31"/>
        <v>8.8999999999999996E-2</v>
      </c>
      <c r="N147" s="57">
        <f t="shared" si="31"/>
        <v>8.8999999999999996E-2</v>
      </c>
      <c r="O147" s="57">
        <f t="shared" si="31"/>
        <v>8.8999999999999996E-2</v>
      </c>
      <c r="P147" s="57">
        <f t="shared" si="31"/>
        <v>8.8999999999999996E-2</v>
      </c>
      <c r="Q147" s="57">
        <f t="shared" si="31"/>
        <v>8.8999999999999996E-2</v>
      </c>
      <c r="R147" s="57">
        <f t="shared" si="31"/>
        <v>8.8999999999999996E-2</v>
      </c>
      <c r="S147" s="57">
        <f t="shared" si="31"/>
        <v>8.8999999999999996E-2</v>
      </c>
      <c r="T147" s="57">
        <f t="shared" si="31"/>
        <v>8.8999999999999996E-2</v>
      </c>
      <c r="U147" s="57">
        <f t="shared" si="31"/>
        <v>8.8999999999999996E-2</v>
      </c>
      <c r="V147" s="57">
        <f t="shared" si="31"/>
        <v>8.8999999999999996E-2</v>
      </c>
      <c r="W147" s="57">
        <f t="shared" si="32"/>
        <v>8.8999999999999996E-2</v>
      </c>
      <c r="X147" s="57">
        <f t="shared" si="32"/>
        <v>8.8999999999999996E-2</v>
      </c>
      <c r="Y147" s="57">
        <f t="shared" si="32"/>
        <v>8.8999999999999996E-2</v>
      </c>
      <c r="Z147" s="57">
        <f t="shared" si="32"/>
        <v>8.8999999999999996E-2</v>
      </c>
      <c r="AA147" s="57">
        <f t="shared" si="32"/>
        <v>8.8999999999999996E-2</v>
      </c>
      <c r="AB147" s="57">
        <f t="shared" si="32"/>
        <v>8.8999999999999996E-2</v>
      </c>
      <c r="AC147" s="57">
        <f t="shared" si="32"/>
        <v>8.8999999999999996E-2</v>
      </c>
      <c r="AD147" s="57">
        <f t="shared" si="32"/>
        <v>8.8999999999999996E-2</v>
      </c>
      <c r="AE147" s="57">
        <f t="shared" si="32"/>
        <v>8.8999999999999996E-2</v>
      </c>
      <c r="AF147" s="57">
        <f t="shared" si="32"/>
        <v>8.8999999999999996E-2</v>
      </c>
      <c r="AG147" s="57">
        <f t="shared" si="33"/>
        <v>8.8999999999999996E-2</v>
      </c>
      <c r="AH147" s="57">
        <f t="shared" si="33"/>
        <v>8.8999999999999996E-2</v>
      </c>
      <c r="AI147" s="57">
        <f t="shared" si="33"/>
        <v>8.8999999999999996E-2</v>
      </c>
      <c r="AJ147" s="57">
        <f t="shared" si="33"/>
        <v>8.8999999999999996E-2</v>
      </c>
      <c r="AK147" s="57">
        <f t="shared" si="33"/>
        <v>8.8999999999999996E-2</v>
      </c>
      <c r="AL147" s="57">
        <f t="shared" si="33"/>
        <v>8.8999999999999996E-2</v>
      </c>
      <c r="AM147" s="57">
        <f t="shared" si="33"/>
        <v>8.8999999999999996E-2</v>
      </c>
      <c r="AN147" s="57">
        <f t="shared" si="33"/>
        <v>8.8999999999999996E-2</v>
      </c>
      <c r="AO147" s="57">
        <f t="shared" si="33"/>
        <v>8.8999999999999996E-2</v>
      </c>
      <c r="AP147" s="57">
        <f t="shared" si="33"/>
        <v>8.8999999999999996E-2</v>
      </c>
      <c r="AQ147" s="57">
        <f t="shared" si="34"/>
        <v>8.8999999999999996E-2</v>
      </c>
      <c r="AR147" s="57">
        <f t="shared" si="34"/>
        <v>8.8999999999999996E-2</v>
      </c>
      <c r="AS147" s="57">
        <f t="shared" si="34"/>
        <v>8.8999999999999996E-2</v>
      </c>
      <c r="AT147" s="57">
        <f t="shared" si="34"/>
        <v>8.8999999999999996E-2</v>
      </c>
      <c r="AU147" s="57">
        <f t="shared" si="34"/>
        <v>8.8999999999999996E-2</v>
      </c>
      <c r="AV147" s="626">
        <f t="shared" si="34"/>
        <v>8.8999999999999996E-2</v>
      </c>
    </row>
    <row r="148" spans="7:55" ht="14.1" customHeight="1" thickBot="1">
      <c r="G148" s="19"/>
      <c r="H148" s="739"/>
      <c r="J148" s="736"/>
      <c r="K148" s="63" t="s">
        <v>359</v>
      </c>
      <c r="L148" s="75">
        <f t="shared" si="30"/>
        <v>8.8999999999999996E-2</v>
      </c>
      <c r="M148" s="75">
        <f t="shared" si="31"/>
        <v>8.8999999999999996E-2</v>
      </c>
      <c r="N148" s="75">
        <f t="shared" si="31"/>
        <v>8.8999999999999996E-2</v>
      </c>
      <c r="O148" s="75">
        <f t="shared" si="31"/>
        <v>8.8999999999999996E-2</v>
      </c>
      <c r="P148" s="75">
        <f t="shared" si="31"/>
        <v>8.8999999999999996E-2</v>
      </c>
      <c r="Q148" s="75">
        <f t="shared" si="31"/>
        <v>8.8999999999999996E-2</v>
      </c>
      <c r="R148" s="75">
        <f t="shared" si="31"/>
        <v>8.8999999999999996E-2</v>
      </c>
      <c r="S148" s="75">
        <f t="shared" si="31"/>
        <v>8.8999999999999996E-2</v>
      </c>
      <c r="T148" s="75">
        <f t="shared" si="31"/>
        <v>8.8999999999999996E-2</v>
      </c>
      <c r="U148" s="75">
        <f t="shared" si="31"/>
        <v>8.8999999999999996E-2</v>
      </c>
      <c r="V148" s="75">
        <f t="shared" si="31"/>
        <v>8.8999999999999996E-2</v>
      </c>
      <c r="W148" s="75">
        <f t="shared" si="32"/>
        <v>8.8999999999999996E-2</v>
      </c>
      <c r="X148" s="75">
        <f t="shared" si="32"/>
        <v>8.8999999999999996E-2</v>
      </c>
      <c r="Y148" s="75">
        <f t="shared" si="32"/>
        <v>8.8999999999999996E-2</v>
      </c>
      <c r="Z148" s="75">
        <f t="shared" si="32"/>
        <v>8.8999999999999996E-2</v>
      </c>
      <c r="AA148" s="75">
        <f t="shared" si="32"/>
        <v>8.8999999999999996E-2</v>
      </c>
      <c r="AB148" s="75">
        <f t="shared" si="32"/>
        <v>8.8999999999999996E-2</v>
      </c>
      <c r="AC148" s="75">
        <f t="shared" si="32"/>
        <v>8.8999999999999996E-2</v>
      </c>
      <c r="AD148" s="75">
        <f t="shared" si="32"/>
        <v>8.8999999999999996E-2</v>
      </c>
      <c r="AE148" s="75">
        <f t="shared" si="32"/>
        <v>8.8999999999999996E-2</v>
      </c>
      <c r="AF148" s="75">
        <f t="shared" si="32"/>
        <v>8.8999999999999996E-2</v>
      </c>
      <c r="AG148" s="75">
        <f t="shared" si="33"/>
        <v>8.8999999999999996E-2</v>
      </c>
      <c r="AH148" s="75">
        <f t="shared" si="33"/>
        <v>8.8999999999999996E-2</v>
      </c>
      <c r="AI148" s="75">
        <f t="shared" si="33"/>
        <v>8.8999999999999996E-2</v>
      </c>
      <c r="AJ148" s="75">
        <f t="shared" si="33"/>
        <v>8.8999999999999996E-2</v>
      </c>
      <c r="AK148" s="75">
        <f t="shared" si="33"/>
        <v>8.8999999999999996E-2</v>
      </c>
      <c r="AL148" s="75">
        <f t="shared" si="33"/>
        <v>8.8999999999999996E-2</v>
      </c>
      <c r="AM148" s="75">
        <f t="shared" si="33"/>
        <v>8.8999999999999996E-2</v>
      </c>
      <c r="AN148" s="75">
        <f t="shared" si="33"/>
        <v>8.8999999999999996E-2</v>
      </c>
      <c r="AO148" s="75">
        <f t="shared" si="33"/>
        <v>8.8999999999999996E-2</v>
      </c>
      <c r="AP148" s="75">
        <f t="shared" si="33"/>
        <v>8.8999999999999996E-2</v>
      </c>
      <c r="AQ148" s="75">
        <f t="shared" si="34"/>
        <v>8.8999999999999996E-2</v>
      </c>
      <c r="AR148" s="75">
        <f t="shared" si="34"/>
        <v>8.8999999999999996E-2</v>
      </c>
      <c r="AS148" s="75">
        <f t="shared" si="34"/>
        <v>8.8999999999999996E-2</v>
      </c>
      <c r="AT148" s="75">
        <f t="shared" si="34"/>
        <v>8.8999999999999996E-2</v>
      </c>
      <c r="AU148" s="75">
        <f t="shared" si="34"/>
        <v>8.8999999999999996E-2</v>
      </c>
      <c r="AV148" s="627">
        <f t="shared" si="34"/>
        <v>8.8999999999999996E-2</v>
      </c>
    </row>
    <row r="149" spans="7:55" ht="14.1" customHeight="1" thickTop="1">
      <c r="G149" s="19"/>
      <c r="H149" s="739"/>
      <c r="J149" s="736"/>
      <c r="K149" s="62" t="s">
        <v>360</v>
      </c>
      <c r="L149" s="76">
        <f t="shared" si="30"/>
        <v>8.8999999999999996E-2</v>
      </c>
      <c r="M149" s="76">
        <f t="shared" si="31"/>
        <v>8.8999999999999996E-2</v>
      </c>
      <c r="N149" s="76">
        <f t="shared" si="31"/>
        <v>8.8999999999999996E-2</v>
      </c>
      <c r="O149" s="76">
        <f t="shared" si="31"/>
        <v>8.8999999999999996E-2</v>
      </c>
      <c r="P149" s="76">
        <f t="shared" si="31"/>
        <v>8.8999999999999996E-2</v>
      </c>
      <c r="Q149" s="76">
        <f t="shared" si="31"/>
        <v>8.8999999999999996E-2</v>
      </c>
      <c r="R149" s="76">
        <f t="shared" si="31"/>
        <v>8.8999999999999996E-2</v>
      </c>
      <c r="S149" s="76">
        <f t="shared" si="31"/>
        <v>8.8999999999999996E-2</v>
      </c>
      <c r="T149" s="76">
        <f t="shared" si="31"/>
        <v>8.8999999999999996E-2</v>
      </c>
      <c r="U149" s="76">
        <f t="shared" si="31"/>
        <v>8.8999999999999996E-2</v>
      </c>
      <c r="V149" s="76">
        <f t="shared" si="31"/>
        <v>8.8999999999999996E-2</v>
      </c>
      <c r="W149" s="76">
        <f t="shared" si="32"/>
        <v>8.8999999999999996E-2</v>
      </c>
      <c r="X149" s="76">
        <f t="shared" si="32"/>
        <v>8.8999999999999996E-2</v>
      </c>
      <c r="Y149" s="76">
        <f t="shared" si="32"/>
        <v>8.8999999999999996E-2</v>
      </c>
      <c r="Z149" s="76">
        <f t="shared" si="32"/>
        <v>8.8999999999999996E-2</v>
      </c>
      <c r="AA149" s="76">
        <f t="shared" si="32"/>
        <v>8.8999999999999996E-2</v>
      </c>
      <c r="AB149" s="76">
        <f t="shared" si="32"/>
        <v>8.8999999999999996E-2</v>
      </c>
      <c r="AC149" s="76">
        <f t="shared" si="32"/>
        <v>8.8999999999999996E-2</v>
      </c>
      <c r="AD149" s="76">
        <f t="shared" si="32"/>
        <v>8.8999999999999996E-2</v>
      </c>
      <c r="AE149" s="76">
        <f t="shared" si="32"/>
        <v>8.8999999999999996E-2</v>
      </c>
      <c r="AF149" s="76">
        <f t="shared" si="32"/>
        <v>8.8999999999999996E-2</v>
      </c>
      <c r="AG149" s="76">
        <f t="shared" si="33"/>
        <v>8.8999999999999996E-2</v>
      </c>
      <c r="AH149" s="76">
        <f t="shared" si="33"/>
        <v>8.8999999999999996E-2</v>
      </c>
      <c r="AI149" s="76">
        <f t="shared" si="33"/>
        <v>8.8999999999999996E-2</v>
      </c>
      <c r="AJ149" s="76">
        <f t="shared" si="33"/>
        <v>8.8999999999999996E-2</v>
      </c>
      <c r="AK149" s="76">
        <f t="shared" si="33"/>
        <v>8.8999999999999996E-2</v>
      </c>
      <c r="AL149" s="76">
        <f t="shared" si="33"/>
        <v>8.8999999999999996E-2</v>
      </c>
      <c r="AM149" s="76">
        <f t="shared" si="33"/>
        <v>8.8999999999999996E-2</v>
      </c>
      <c r="AN149" s="76">
        <f t="shared" si="33"/>
        <v>8.8999999999999996E-2</v>
      </c>
      <c r="AO149" s="76">
        <f t="shared" si="33"/>
        <v>8.8999999999999996E-2</v>
      </c>
      <c r="AP149" s="76">
        <f t="shared" si="33"/>
        <v>8.8999999999999996E-2</v>
      </c>
      <c r="AQ149" s="76">
        <f t="shared" si="34"/>
        <v>8.8999999999999996E-2</v>
      </c>
      <c r="AR149" s="76">
        <f t="shared" si="34"/>
        <v>8.8999999999999996E-2</v>
      </c>
      <c r="AS149" s="76">
        <f t="shared" si="34"/>
        <v>8.8999999999999996E-2</v>
      </c>
      <c r="AT149" s="76">
        <f t="shared" si="34"/>
        <v>8.8999999999999996E-2</v>
      </c>
      <c r="AU149" s="76">
        <f t="shared" si="34"/>
        <v>8.8999999999999996E-2</v>
      </c>
      <c r="AV149" s="628">
        <f t="shared" si="34"/>
        <v>8.8999999999999996E-2</v>
      </c>
    </row>
    <row r="150" spans="7:55" ht="14.1" customHeight="1">
      <c r="G150" s="19"/>
      <c r="H150" s="739"/>
      <c r="J150" s="736"/>
      <c r="K150" s="3" t="s">
        <v>361</v>
      </c>
      <c r="L150" s="57">
        <f t="shared" si="30"/>
        <v>8.8999999999999996E-2</v>
      </c>
      <c r="M150" s="57">
        <f t="shared" si="31"/>
        <v>8.8999999999999996E-2</v>
      </c>
      <c r="N150" s="57">
        <f t="shared" si="31"/>
        <v>8.8999999999999996E-2</v>
      </c>
      <c r="O150" s="57">
        <f t="shared" si="31"/>
        <v>8.8999999999999996E-2</v>
      </c>
      <c r="P150" s="57">
        <f t="shared" si="31"/>
        <v>8.8999999999999996E-2</v>
      </c>
      <c r="Q150" s="57">
        <f t="shared" si="31"/>
        <v>8.8999999999999996E-2</v>
      </c>
      <c r="R150" s="57">
        <f t="shared" si="31"/>
        <v>8.8999999999999996E-2</v>
      </c>
      <c r="S150" s="57">
        <f t="shared" si="31"/>
        <v>8.8999999999999996E-2</v>
      </c>
      <c r="T150" s="57">
        <f t="shared" si="31"/>
        <v>8.8999999999999996E-2</v>
      </c>
      <c r="U150" s="57">
        <f t="shared" si="31"/>
        <v>8.8999999999999996E-2</v>
      </c>
      <c r="V150" s="57">
        <f t="shared" si="31"/>
        <v>8.8999999999999996E-2</v>
      </c>
      <c r="W150" s="57">
        <f t="shared" si="32"/>
        <v>8.8999999999999996E-2</v>
      </c>
      <c r="X150" s="57">
        <f t="shared" si="32"/>
        <v>8.8999999999999996E-2</v>
      </c>
      <c r="Y150" s="57">
        <f t="shared" si="32"/>
        <v>8.8999999999999996E-2</v>
      </c>
      <c r="Z150" s="57">
        <f t="shared" si="32"/>
        <v>8.8999999999999996E-2</v>
      </c>
      <c r="AA150" s="57">
        <f t="shared" si="32"/>
        <v>8.8999999999999996E-2</v>
      </c>
      <c r="AB150" s="57">
        <f t="shared" si="32"/>
        <v>8.8999999999999996E-2</v>
      </c>
      <c r="AC150" s="57">
        <f t="shared" si="32"/>
        <v>8.8999999999999996E-2</v>
      </c>
      <c r="AD150" s="57">
        <f t="shared" si="32"/>
        <v>8.8999999999999996E-2</v>
      </c>
      <c r="AE150" s="57">
        <f t="shared" si="32"/>
        <v>8.8999999999999996E-2</v>
      </c>
      <c r="AF150" s="57">
        <f t="shared" si="32"/>
        <v>8.8999999999999996E-2</v>
      </c>
      <c r="AG150" s="57">
        <f t="shared" si="33"/>
        <v>8.8999999999999996E-2</v>
      </c>
      <c r="AH150" s="57">
        <f t="shared" si="33"/>
        <v>8.8999999999999996E-2</v>
      </c>
      <c r="AI150" s="57">
        <f t="shared" si="33"/>
        <v>8.8999999999999996E-2</v>
      </c>
      <c r="AJ150" s="57">
        <f t="shared" si="33"/>
        <v>8.8999999999999996E-2</v>
      </c>
      <c r="AK150" s="57">
        <f t="shared" si="33"/>
        <v>8.8999999999999996E-2</v>
      </c>
      <c r="AL150" s="57">
        <f t="shared" si="33"/>
        <v>8.8999999999999996E-2</v>
      </c>
      <c r="AM150" s="57">
        <f t="shared" si="33"/>
        <v>8.8999999999999996E-2</v>
      </c>
      <c r="AN150" s="57">
        <f t="shared" si="33"/>
        <v>8.8999999999999996E-2</v>
      </c>
      <c r="AO150" s="57">
        <f t="shared" si="33"/>
        <v>8.8999999999999996E-2</v>
      </c>
      <c r="AP150" s="57">
        <f t="shared" si="33"/>
        <v>8.8999999999999996E-2</v>
      </c>
      <c r="AQ150" s="57">
        <f t="shared" si="34"/>
        <v>8.8999999999999996E-2</v>
      </c>
      <c r="AR150" s="57">
        <f t="shared" si="34"/>
        <v>8.8999999999999996E-2</v>
      </c>
      <c r="AS150" s="57">
        <f t="shared" si="34"/>
        <v>8.8999999999999996E-2</v>
      </c>
      <c r="AT150" s="57">
        <f t="shared" si="34"/>
        <v>8.8999999999999996E-2</v>
      </c>
      <c r="AU150" s="57">
        <f t="shared" si="34"/>
        <v>8.8999999999999996E-2</v>
      </c>
      <c r="AV150" s="626">
        <f t="shared" si="34"/>
        <v>8.8999999999999996E-2</v>
      </c>
    </row>
    <row r="151" spans="7:55" ht="14.1" customHeight="1" thickBot="1">
      <c r="G151" s="19"/>
      <c r="H151" s="739"/>
      <c r="J151" s="736"/>
      <c r="K151" s="63" t="s">
        <v>362</v>
      </c>
      <c r="L151" s="75">
        <f t="shared" si="30"/>
        <v>8.8999999999999996E-2</v>
      </c>
      <c r="M151" s="75">
        <f t="shared" si="31"/>
        <v>8.8999999999999996E-2</v>
      </c>
      <c r="N151" s="75">
        <f t="shared" si="31"/>
        <v>8.8999999999999996E-2</v>
      </c>
      <c r="O151" s="75">
        <f t="shared" si="31"/>
        <v>8.8999999999999996E-2</v>
      </c>
      <c r="P151" s="75">
        <f t="shared" si="31"/>
        <v>8.8999999999999996E-2</v>
      </c>
      <c r="Q151" s="75">
        <f t="shared" si="31"/>
        <v>8.8999999999999996E-2</v>
      </c>
      <c r="R151" s="75">
        <f t="shared" si="31"/>
        <v>8.8999999999999996E-2</v>
      </c>
      <c r="S151" s="75">
        <f t="shared" si="31"/>
        <v>8.8999999999999996E-2</v>
      </c>
      <c r="T151" s="75">
        <f t="shared" si="31"/>
        <v>8.8999999999999996E-2</v>
      </c>
      <c r="U151" s="75">
        <f t="shared" si="31"/>
        <v>8.8999999999999996E-2</v>
      </c>
      <c r="V151" s="75">
        <f t="shared" si="31"/>
        <v>8.8999999999999996E-2</v>
      </c>
      <c r="W151" s="75">
        <f t="shared" si="32"/>
        <v>8.8999999999999996E-2</v>
      </c>
      <c r="X151" s="75">
        <f t="shared" si="32"/>
        <v>8.8999999999999996E-2</v>
      </c>
      <c r="Y151" s="75">
        <f t="shared" si="32"/>
        <v>8.8999999999999996E-2</v>
      </c>
      <c r="Z151" s="75">
        <f t="shared" si="32"/>
        <v>8.8999999999999996E-2</v>
      </c>
      <c r="AA151" s="75">
        <f t="shared" si="32"/>
        <v>8.8999999999999996E-2</v>
      </c>
      <c r="AB151" s="75">
        <f t="shared" si="32"/>
        <v>8.8999999999999996E-2</v>
      </c>
      <c r="AC151" s="75">
        <f t="shared" si="32"/>
        <v>8.8999999999999996E-2</v>
      </c>
      <c r="AD151" s="75">
        <f t="shared" si="32"/>
        <v>8.8999999999999996E-2</v>
      </c>
      <c r="AE151" s="75">
        <f t="shared" si="32"/>
        <v>8.8999999999999996E-2</v>
      </c>
      <c r="AF151" s="75">
        <f t="shared" si="32"/>
        <v>8.8999999999999996E-2</v>
      </c>
      <c r="AG151" s="75">
        <f t="shared" si="33"/>
        <v>8.8999999999999996E-2</v>
      </c>
      <c r="AH151" s="75">
        <f t="shared" si="33"/>
        <v>8.8999999999999996E-2</v>
      </c>
      <c r="AI151" s="75">
        <f t="shared" si="33"/>
        <v>8.8999999999999996E-2</v>
      </c>
      <c r="AJ151" s="75">
        <f t="shared" si="33"/>
        <v>8.8999999999999996E-2</v>
      </c>
      <c r="AK151" s="75">
        <f t="shared" si="33"/>
        <v>8.8999999999999996E-2</v>
      </c>
      <c r="AL151" s="75">
        <f t="shared" si="33"/>
        <v>8.8999999999999996E-2</v>
      </c>
      <c r="AM151" s="75">
        <f t="shared" si="33"/>
        <v>8.8999999999999996E-2</v>
      </c>
      <c r="AN151" s="75">
        <f t="shared" si="33"/>
        <v>8.8999999999999996E-2</v>
      </c>
      <c r="AO151" s="75">
        <f t="shared" si="33"/>
        <v>8.8999999999999996E-2</v>
      </c>
      <c r="AP151" s="75">
        <f t="shared" si="33"/>
        <v>8.8999999999999996E-2</v>
      </c>
      <c r="AQ151" s="75">
        <f t="shared" si="34"/>
        <v>8.8999999999999996E-2</v>
      </c>
      <c r="AR151" s="75">
        <f t="shared" si="34"/>
        <v>8.8999999999999996E-2</v>
      </c>
      <c r="AS151" s="75">
        <f t="shared" si="34"/>
        <v>8.8999999999999996E-2</v>
      </c>
      <c r="AT151" s="75">
        <f t="shared" si="34"/>
        <v>8.8999999999999996E-2</v>
      </c>
      <c r="AU151" s="75">
        <f t="shared" si="34"/>
        <v>8.8999999999999996E-2</v>
      </c>
      <c r="AV151" s="627">
        <f t="shared" si="34"/>
        <v>8.8999999999999996E-2</v>
      </c>
    </row>
    <row r="152" spans="7:55" ht="14.1" customHeight="1" thickTop="1">
      <c r="G152" s="19"/>
      <c r="H152" s="739"/>
      <c r="J152" s="736"/>
      <c r="K152" s="62" t="s">
        <v>363</v>
      </c>
      <c r="L152" s="76">
        <f t="shared" si="30"/>
        <v>8.8999999999999996E-2</v>
      </c>
      <c r="M152" s="76">
        <f t="shared" si="31"/>
        <v>8.8999999999999996E-2</v>
      </c>
      <c r="N152" s="76">
        <f t="shared" si="31"/>
        <v>8.8999999999999996E-2</v>
      </c>
      <c r="O152" s="76">
        <f t="shared" si="31"/>
        <v>8.8999999999999996E-2</v>
      </c>
      <c r="P152" s="76">
        <f t="shared" si="31"/>
        <v>8.8999999999999996E-2</v>
      </c>
      <c r="Q152" s="76">
        <f t="shared" si="31"/>
        <v>8.8999999999999996E-2</v>
      </c>
      <c r="R152" s="76">
        <f t="shared" si="31"/>
        <v>8.8999999999999996E-2</v>
      </c>
      <c r="S152" s="76">
        <f t="shared" si="31"/>
        <v>8.8999999999999996E-2</v>
      </c>
      <c r="T152" s="76">
        <f t="shared" si="31"/>
        <v>8.8999999999999996E-2</v>
      </c>
      <c r="U152" s="76">
        <f t="shared" si="31"/>
        <v>8.8999999999999996E-2</v>
      </c>
      <c r="V152" s="76">
        <f t="shared" si="31"/>
        <v>8.8999999999999996E-2</v>
      </c>
      <c r="W152" s="76">
        <f t="shared" si="32"/>
        <v>8.8999999999999996E-2</v>
      </c>
      <c r="X152" s="76">
        <f t="shared" si="32"/>
        <v>8.8999999999999996E-2</v>
      </c>
      <c r="Y152" s="76">
        <f t="shared" si="32"/>
        <v>8.8999999999999996E-2</v>
      </c>
      <c r="Z152" s="76">
        <f t="shared" si="32"/>
        <v>8.8999999999999996E-2</v>
      </c>
      <c r="AA152" s="76">
        <f t="shared" si="32"/>
        <v>8.8999999999999996E-2</v>
      </c>
      <c r="AB152" s="76">
        <f t="shared" si="32"/>
        <v>8.8999999999999996E-2</v>
      </c>
      <c r="AC152" s="76">
        <f t="shared" si="32"/>
        <v>8.8999999999999996E-2</v>
      </c>
      <c r="AD152" s="76">
        <f t="shared" si="32"/>
        <v>8.8999999999999996E-2</v>
      </c>
      <c r="AE152" s="76">
        <f t="shared" si="32"/>
        <v>8.8999999999999996E-2</v>
      </c>
      <c r="AF152" s="76">
        <f t="shared" si="32"/>
        <v>8.8999999999999996E-2</v>
      </c>
      <c r="AG152" s="76">
        <f t="shared" si="33"/>
        <v>8.8999999999999996E-2</v>
      </c>
      <c r="AH152" s="76">
        <f t="shared" si="33"/>
        <v>8.8999999999999996E-2</v>
      </c>
      <c r="AI152" s="76">
        <f t="shared" si="33"/>
        <v>8.8999999999999996E-2</v>
      </c>
      <c r="AJ152" s="76">
        <f t="shared" si="33"/>
        <v>8.8999999999999996E-2</v>
      </c>
      <c r="AK152" s="76">
        <f t="shared" si="33"/>
        <v>8.8999999999999996E-2</v>
      </c>
      <c r="AL152" s="76">
        <f t="shared" si="33"/>
        <v>8.8999999999999996E-2</v>
      </c>
      <c r="AM152" s="76">
        <f t="shared" si="33"/>
        <v>8.8999999999999996E-2</v>
      </c>
      <c r="AN152" s="76">
        <f t="shared" si="33"/>
        <v>8.8999999999999996E-2</v>
      </c>
      <c r="AO152" s="76">
        <f t="shared" si="33"/>
        <v>8.8999999999999996E-2</v>
      </c>
      <c r="AP152" s="76">
        <f t="shared" si="33"/>
        <v>8.8999999999999996E-2</v>
      </c>
      <c r="AQ152" s="76">
        <f t="shared" si="34"/>
        <v>8.8999999999999996E-2</v>
      </c>
      <c r="AR152" s="76">
        <f t="shared" si="34"/>
        <v>8.8999999999999996E-2</v>
      </c>
      <c r="AS152" s="76">
        <f t="shared" si="34"/>
        <v>8.8999999999999996E-2</v>
      </c>
      <c r="AT152" s="76">
        <f t="shared" si="34"/>
        <v>8.8999999999999996E-2</v>
      </c>
      <c r="AU152" s="76">
        <f t="shared" si="34"/>
        <v>8.8999999999999996E-2</v>
      </c>
      <c r="AV152" s="628">
        <f t="shared" si="34"/>
        <v>8.8999999999999996E-2</v>
      </c>
    </row>
    <row r="153" spans="7:55" ht="14.1" customHeight="1">
      <c r="G153" s="19"/>
      <c r="H153" s="739"/>
      <c r="J153" s="736"/>
      <c r="K153" s="3" t="s">
        <v>364</v>
      </c>
      <c r="L153" s="57">
        <f t="shared" si="30"/>
        <v>8.8999999999999996E-2</v>
      </c>
      <c r="M153" s="57">
        <f t="shared" si="31"/>
        <v>8.8999999999999996E-2</v>
      </c>
      <c r="N153" s="57">
        <f t="shared" si="31"/>
        <v>8.8999999999999996E-2</v>
      </c>
      <c r="O153" s="57">
        <f t="shared" si="31"/>
        <v>8.8999999999999996E-2</v>
      </c>
      <c r="P153" s="57">
        <f t="shared" si="31"/>
        <v>8.8999999999999996E-2</v>
      </c>
      <c r="Q153" s="57">
        <f t="shared" si="31"/>
        <v>8.8999999999999996E-2</v>
      </c>
      <c r="R153" s="57">
        <f t="shared" si="31"/>
        <v>8.8999999999999996E-2</v>
      </c>
      <c r="S153" s="57">
        <f t="shared" si="31"/>
        <v>8.8999999999999996E-2</v>
      </c>
      <c r="T153" s="57">
        <f t="shared" si="31"/>
        <v>8.8999999999999996E-2</v>
      </c>
      <c r="U153" s="57">
        <f t="shared" si="31"/>
        <v>8.8999999999999996E-2</v>
      </c>
      <c r="V153" s="57">
        <f t="shared" si="31"/>
        <v>8.8999999999999996E-2</v>
      </c>
      <c r="W153" s="57">
        <f t="shared" si="32"/>
        <v>8.8999999999999996E-2</v>
      </c>
      <c r="X153" s="57">
        <f t="shared" si="32"/>
        <v>8.8999999999999996E-2</v>
      </c>
      <c r="Y153" s="57">
        <f t="shared" si="32"/>
        <v>8.8999999999999996E-2</v>
      </c>
      <c r="Z153" s="57">
        <f t="shared" si="32"/>
        <v>8.8999999999999996E-2</v>
      </c>
      <c r="AA153" s="57">
        <f t="shared" si="32"/>
        <v>8.8999999999999996E-2</v>
      </c>
      <c r="AB153" s="57">
        <f t="shared" si="32"/>
        <v>8.8999999999999996E-2</v>
      </c>
      <c r="AC153" s="57">
        <f t="shared" si="32"/>
        <v>8.8999999999999996E-2</v>
      </c>
      <c r="AD153" s="57">
        <f t="shared" si="32"/>
        <v>8.8999999999999996E-2</v>
      </c>
      <c r="AE153" s="57">
        <f t="shared" si="32"/>
        <v>8.8999999999999996E-2</v>
      </c>
      <c r="AF153" s="57">
        <f t="shared" si="32"/>
        <v>8.8999999999999996E-2</v>
      </c>
      <c r="AG153" s="57">
        <f t="shared" si="33"/>
        <v>8.8999999999999996E-2</v>
      </c>
      <c r="AH153" s="57">
        <f t="shared" si="33"/>
        <v>8.8999999999999996E-2</v>
      </c>
      <c r="AI153" s="57">
        <f t="shared" si="33"/>
        <v>8.8999999999999996E-2</v>
      </c>
      <c r="AJ153" s="57">
        <f t="shared" si="33"/>
        <v>8.8999999999999996E-2</v>
      </c>
      <c r="AK153" s="57">
        <f t="shared" si="33"/>
        <v>8.8999999999999996E-2</v>
      </c>
      <c r="AL153" s="57">
        <f t="shared" si="33"/>
        <v>8.8999999999999996E-2</v>
      </c>
      <c r="AM153" s="57">
        <f t="shared" si="33"/>
        <v>8.8999999999999996E-2</v>
      </c>
      <c r="AN153" s="57">
        <f t="shared" si="33"/>
        <v>8.8999999999999996E-2</v>
      </c>
      <c r="AO153" s="57">
        <f t="shared" si="33"/>
        <v>8.8999999999999996E-2</v>
      </c>
      <c r="AP153" s="57">
        <f t="shared" si="33"/>
        <v>8.8999999999999996E-2</v>
      </c>
      <c r="AQ153" s="57">
        <f t="shared" si="34"/>
        <v>8.8999999999999996E-2</v>
      </c>
      <c r="AR153" s="57">
        <f t="shared" si="34"/>
        <v>8.8999999999999996E-2</v>
      </c>
      <c r="AS153" s="57">
        <f t="shared" si="34"/>
        <v>8.8999999999999996E-2</v>
      </c>
      <c r="AT153" s="57">
        <f t="shared" si="34"/>
        <v>8.8999999999999996E-2</v>
      </c>
      <c r="AU153" s="57">
        <f t="shared" si="34"/>
        <v>8.8999999999999996E-2</v>
      </c>
      <c r="AV153" s="626">
        <f t="shared" si="34"/>
        <v>8.8999999999999996E-2</v>
      </c>
    </row>
    <row r="154" spans="7:55" ht="14.1" customHeight="1">
      <c r="G154" s="19"/>
      <c r="H154" s="739"/>
      <c r="J154" s="737"/>
      <c r="K154" s="63" t="s">
        <v>365</v>
      </c>
      <c r="L154" s="58">
        <f t="shared" si="30"/>
        <v>8.8999999999999996E-2</v>
      </c>
      <c r="M154" s="58">
        <f t="shared" si="31"/>
        <v>8.8999999999999996E-2</v>
      </c>
      <c r="N154" s="58">
        <f t="shared" si="31"/>
        <v>8.8999999999999996E-2</v>
      </c>
      <c r="O154" s="58">
        <f t="shared" si="31"/>
        <v>8.8999999999999996E-2</v>
      </c>
      <c r="P154" s="58">
        <f t="shared" si="31"/>
        <v>8.8999999999999996E-2</v>
      </c>
      <c r="Q154" s="58">
        <f t="shared" si="31"/>
        <v>8.8999999999999996E-2</v>
      </c>
      <c r="R154" s="58">
        <f t="shared" si="31"/>
        <v>8.8999999999999996E-2</v>
      </c>
      <c r="S154" s="58">
        <f t="shared" si="31"/>
        <v>8.8999999999999996E-2</v>
      </c>
      <c r="T154" s="58">
        <f t="shared" si="31"/>
        <v>8.8999999999999996E-2</v>
      </c>
      <c r="U154" s="58">
        <f t="shared" si="31"/>
        <v>8.8999999999999996E-2</v>
      </c>
      <c r="V154" s="58">
        <f t="shared" si="31"/>
        <v>8.8999999999999996E-2</v>
      </c>
      <c r="W154" s="58">
        <f t="shared" si="32"/>
        <v>8.8999999999999996E-2</v>
      </c>
      <c r="X154" s="58">
        <f t="shared" si="32"/>
        <v>8.8999999999999996E-2</v>
      </c>
      <c r="Y154" s="58">
        <f t="shared" si="32"/>
        <v>8.8999999999999996E-2</v>
      </c>
      <c r="Z154" s="58">
        <f t="shared" si="32"/>
        <v>8.8999999999999996E-2</v>
      </c>
      <c r="AA154" s="58">
        <f t="shared" si="32"/>
        <v>8.8999999999999996E-2</v>
      </c>
      <c r="AB154" s="58">
        <f t="shared" si="32"/>
        <v>8.8999999999999996E-2</v>
      </c>
      <c r="AC154" s="58">
        <f t="shared" si="32"/>
        <v>8.8999999999999996E-2</v>
      </c>
      <c r="AD154" s="58">
        <f t="shared" si="32"/>
        <v>8.8999999999999996E-2</v>
      </c>
      <c r="AE154" s="58">
        <f t="shared" si="32"/>
        <v>8.8999999999999996E-2</v>
      </c>
      <c r="AF154" s="58">
        <f t="shared" si="32"/>
        <v>8.8999999999999996E-2</v>
      </c>
      <c r="AG154" s="58">
        <f t="shared" si="33"/>
        <v>8.8999999999999996E-2</v>
      </c>
      <c r="AH154" s="58">
        <f t="shared" si="33"/>
        <v>8.8999999999999996E-2</v>
      </c>
      <c r="AI154" s="58">
        <f t="shared" si="33"/>
        <v>8.8999999999999996E-2</v>
      </c>
      <c r="AJ154" s="58">
        <f t="shared" si="33"/>
        <v>8.8999999999999996E-2</v>
      </c>
      <c r="AK154" s="58">
        <f t="shared" si="33"/>
        <v>8.8999999999999996E-2</v>
      </c>
      <c r="AL154" s="58">
        <f t="shared" si="33"/>
        <v>8.8999999999999996E-2</v>
      </c>
      <c r="AM154" s="58">
        <f t="shared" si="33"/>
        <v>8.8999999999999996E-2</v>
      </c>
      <c r="AN154" s="58">
        <f t="shared" si="33"/>
        <v>8.8999999999999996E-2</v>
      </c>
      <c r="AO154" s="58">
        <f t="shared" si="33"/>
        <v>8.8999999999999996E-2</v>
      </c>
      <c r="AP154" s="58">
        <f t="shared" si="33"/>
        <v>8.8999999999999996E-2</v>
      </c>
      <c r="AQ154" s="58">
        <f t="shared" si="34"/>
        <v>8.8999999999999996E-2</v>
      </c>
      <c r="AR154" s="58">
        <f t="shared" si="34"/>
        <v>8.8999999999999996E-2</v>
      </c>
      <c r="AS154" s="58">
        <f t="shared" si="34"/>
        <v>8.8999999999999996E-2</v>
      </c>
      <c r="AT154" s="58">
        <f t="shared" si="34"/>
        <v>8.8999999999999996E-2</v>
      </c>
      <c r="AU154" s="58">
        <f t="shared" si="34"/>
        <v>8.8999999999999996E-2</v>
      </c>
      <c r="AV154" s="629">
        <f t="shared" si="34"/>
        <v>8.8999999999999996E-2</v>
      </c>
    </row>
    <row r="155" spans="7:55" ht="14.1" customHeight="1" thickBot="1">
      <c r="G155" s="19"/>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44"/>
    </row>
    <row r="156" spans="7:55" ht="14.1" customHeight="1">
      <c r="G156" s="19"/>
      <c r="H156" s="12"/>
      <c r="I156" s="12"/>
      <c r="J156" s="12"/>
      <c r="K156" s="12"/>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12"/>
      <c r="AV156" s="148"/>
    </row>
    <row r="157" spans="7:55" ht="14.1" customHeight="1">
      <c r="G157" s="19"/>
      <c r="L157" s="24">
        <f t="shared" ref="L157:AV157" si="35">L145</f>
        <v>2014</v>
      </c>
      <c r="M157" s="24">
        <f t="shared" si="35"/>
        <v>2015</v>
      </c>
      <c r="N157" s="24">
        <f t="shared" si="35"/>
        <v>2016</v>
      </c>
      <c r="O157" s="24">
        <f t="shared" si="35"/>
        <v>2017</v>
      </c>
      <c r="P157" s="24">
        <f t="shared" si="35"/>
        <v>2018</v>
      </c>
      <c r="Q157" s="24">
        <f t="shared" si="35"/>
        <v>2019</v>
      </c>
      <c r="R157" s="24">
        <f t="shared" si="35"/>
        <v>2020</v>
      </c>
      <c r="S157" s="24">
        <f t="shared" si="35"/>
        <v>2021</v>
      </c>
      <c r="T157" s="24">
        <f t="shared" si="35"/>
        <v>2022</v>
      </c>
      <c r="U157" s="24">
        <f t="shared" si="35"/>
        <v>2023</v>
      </c>
      <c r="V157" s="24">
        <f t="shared" si="35"/>
        <v>2024</v>
      </c>
      <c r="W157" s="24">
        <f t="shared" si="35"/>
        <v>2025</v>
      </c>
      <c r="X157" s="24">
        <f t="shared" si="35"/>
        <v>2026</v>
      </c>
      <c r="Y157" s="24">
        <f t="shared" si="35"/>
        <v>2027</v>
      </c>
      <c r="Z157" s="24">
        <f t="shared" si="35"/>
        <v>2028</v>
      </c>
      <c r="AA157" s="24">
        <f t="shared" si="35"/>
        <v>2029</v>
      </c>
      <c r="AB157" s="24">
        <f t="shared" si="35"/>
        <v>2030</v>
      </c>
      <c r="AC157" s="24">
        <f t="shared" si="35"/>
        <v>2031</v>
      </c>
      <c r="AD157" s="24">
        <f t="shared" si="35"/>
        <v>2032</v>
      </c>
      <c r="AE157" s="24">
        <f t="shared" si="35"/>
        <v>2033</v>
      </c>
      <c r="AF157" s="24">
        <f t="shared" si="35"/>
        <v>2034</v>
      </c>
      <c r="AG157" s="24">
        <f t="shared" si="35"/>
        <v>2035</v>
      </c>
      <c r="AH157" s="24">
        <f t="shared" si="35"/>
        <v>2036</v>
      </c>
      <c r="AI157" s="24">
        <f t="shared" si="35"/>
        <v>2037</v>
      </c>
      <c r="AJ157" s="24">
        <f t="shared" si="35"/>
        <v>2038</v>
      </c>
      <c r="AK157" s="24">
        <f t="shared" si="35"/>
        <v>2039</v>
      </c>
      <c r="AL157" s="24">
        <f t="shared" si="35"/>
        <v>2040</v>
      </c>
      <c r="AM157" s="24">
        <f t="shared" si="35"/>
        <v>2041</v>
      </c>
      <c r="AN157" s="24">
        <f t="shared" si="35"/>
        <v>2042</v>
      </c>
      <c r="AO157" s="24">
        <f t="shared" si="35"/>
        <v>2043</v>
      </c>
      <c r="AP157" s="24">
        <f t="shared" si="35"/>
        <v>2044</v>
      </c>
      <c r="AQ157" s="24">
        <f t="shared" si="35"/>
        <v>2045</v>
      </c>
      <c r="AR157" s="24">
        <f t="shared" si="35"/>
        <v>2046</v>
      </c>
      <c r="AS157" s="24">
        <f t="shared" si="35"/>
        <v>2047</v>
      </c>
      <c r="AT157" s="24">
        <f t="shared" si="35"/>
        <v>2048</v>
      </c>
      <c r="AU157" s="24">
        <f t="shared" si="35"/>
        <v>2049</v>
      </c>
      <c r="AV157" s="168">
        <f t="shared" si="35"/>
        <v>2050</v>
      </c>
    </row>
    <row r="158" spans="7:55" ht="14.1" customHeight="1">
      <c r="G158" s="19"/>
      <c r="H158" s="787" t="s">
        <v>27</v>
      </c>
      <c r="J158" s="735" t="s">
        <v>640</v>
      </c>
      <c r="K158" s="62" t="s">
        <v>357</v>
      </c>
      <c r="L158" s="164">
        <v>0</v>
      </c>
      <c r="M158" s="164">
        <v>0</v>
      </c>
      <c r="N158" s="164">
        <v>0</v>
      </c>
      <c r="O158" s="164">
        <v>0</v>
      </c>
      <c r="P158" s="164">
        <v>0</v>
      </c>
      <c r="Q158" s="164">
        <v>0</v>
      </c>
      <c r="R158" s="164">
        <v>0</v>
      </c>
      <c r="S158" s="164">
        <v>0</v>
      </c>
      <c r="T158" s="164">
        <v>0</v>
      </c>
      <c r="U158" s="164">
        <v>0</v>
      </c>
      <c r="V158" s="164">
        <v>0</v>
      </c>
      <c r="W158" s="164">
        <v>0</v>
      </c>
      <c r="X158" s="164">
        <v>0</v>
      </c>
      <c r="Y158" s="164">
        <v>0</v>
      </c>
      <c r="Z158" s="164">
        <v>0</v>
      </c>
      <c r="AA158" s="164">
        <v>0</v>
      </c>
      <c r="AB158" s="164">
        <v>0</v>
      </c>
      <c r="AC158" s="164">
        <v>0</v>
      </c>
      <c r="AD158" s="164">
        <v>0</v>
      </c>
      <c r="AE158" s="164">
        <v>0</v>
      </c>
      <c r="AF158" s="164">
        <v>0</v>
      </c>
      <c r="AG158" s="164">
        <v>0</v>
      </c>
      <c r="AH158" s="164">
        <v>0</v>
      </c>
      <c r="AI158" s="164">
        <v>0</v>
      </c>
      <c r="AJ158" s="164">
        <v>0</v>
      </c>
      <c r="AK158" s="164">
        <v>0</v>
      </c>
      <c r="AL158" s="164">
        <v>0</v>
      </c>
      <c r="AM158" s="164">
        <v>0</v>
      </c>
      <c r="AN158" s="164">
        <v>0</v>
      </c>
      <c r="AO158" s="164">
        <v>0</v>
      </c>
      <c r="AP158" s="164">
        <v>0</v>
      </c>
      <c r="AQ158" s="164">
        <v>0</v>
      </c>
      <c r="AR158" s="164">
        <v>0</v>
      </c>
      <c r="AS158" s="164">
        <v>0</v>
      </c>
      <c r="AT158" s="164">
        <v>0</v>
      </c>
      <c r="AU158" s="164">
        <v>0</v>
      </c>
      <c r="AV158" s="653">
        <v>0</v>
      </c>
    </row>
    <row r="159" spans="7:55" ht="14.1" customHeight="1">
      <c r="G159" s="19"/>
      <c r="H159" s="787"/>
      <c r="J159" s="736"/>
      <c r="K159" s="3" t="s">
        <v>358</v>
      </c>
      <c r="L159" s="165">
        <v>0</v>
      </c>
      <c r="M159" s="165">
        <v>0</v>
      </c>
      <c r="N159" s="165">
        <v>0</v>
      </c>
      <c r="O159" s="165">
        <v>0</v>
      </c>
      <c r="P159" s="165">
        <v>0</v>
      </c>
      <c r="Q159" s="165">
        <v>0</v>
      </c>
      <c r="R159" s="165">
        <v>0</v>
      </c>
      <c r="S159" s="165">
        <v>0</v>
      </c>
      <c r="T159" s="165">
        <v>0</v>
      </c>
      <c r="U159" s="165">
        <v>0</v>
      </c>
      <c r="V159" s="165">
        <v>0</v>
      </c>
      <c r="W159" s="165">
        <v>0</v>
      </c>
      <c r="X159" s="165">
        <v>0</v>
      </c>
      <c r="Y159" s="165">
        <v>0</v>
      </c>
      <c r="Z159" s="165">
        <v>0</v>
      </c>
      <c r="AA159" s="165">
        <v>0</v>
      </c>
      <c r="AB159" s="165">
        <v>0</v>
      </c>
      <c r="AC159" s="165">
        <v>0</v>
      </c>
      <c r="AD159" s="165">
        <v>0</v>
      </c>
      <c r="AE159" s="165">
        <v>0</v>
      </c>
      <c r="AF159" s="165">
        <v>0</v>
      </c>
      <c r="AG159" s="165">
        <v>0</v>
      </c>
      <c r="AH159" s="165">
        <v>0</v>
      </c>
      <c r="AI159" s="165">
        <v>0</v>
      </c>
      <c r="AJ159" s="165">
        <v>0</v>
      </c>
      <c r="AK159" s="165">
        <v>0</v>
      </c>
      <c r="AL159" s="165">
        <v>0</v>
      </c>
      <c r="AM159" s="165">
        <v>0</v>
      </c>
      <c r="AN159" s="165">
        <v>0</v>
      </c>
      <c r="AO159" s="165">
        <v>0</v>
      </c>
      <c r="AP159" s="165">
        <v>0</v>
      </c>
      <c r="AQ159" s="165">
        <v>0</v>
      </c>
      <c r="AR159" s="165">
        <v>0</v>
      </c>
      <c r="AS159" s="165">
        <v>0</v>
      </c>
      <c r="AT159" s="165">
        <v>0</v>
      </c>
      <c r="AU159" s="165">
        <v>0</v>
      </c>
      <c r="AV159" s="488">
        <v>0</v>
      </c>
    </row>
    <row r="160" spans="7:55" ht="14.1" customHeight="1" thickBot="1">
      <c r="G160" s="19"/>
      <c r="H160" s="787"/>
      <c r="J160" s="736"/>
      <c r="K160" s="63" t="s">
        <v>359</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654">
        <v>0</v>
      </c>
    </row>
    <row r="161" spans="7:48" ht="14.1" customHeight="1" thickTop="1">
      <c r="G161" s="19"/>
      <c r="H161" s="787"/>
      <c r="J161" s="736"/>
      <c r="K161" s="62" t="s">
        <v>360</v>
      </c>
      <c r="L161" s="486">
        <v>0</v>
      </c>
      <c r="M161" s="486">
        <v>0</v>
      </c>
      <c r="N161" s="486">
        <v>0</v>
      </c>
      <c r="O161" s="486">
        <v>0</v>
      </c>
      <c r="P161" s="486">
        <v>0</v>
      </c>
      <c r="Q161" s="486">
        <v>0</v>
      </c>
      <c r="R161" s="486">
        <v>0</v>
      </c>
      <c r="S161" s="486">
        <v>0</v>
      </c>
      <c r="T161" s="486">
        <v>0</v>
      </c>
      <c r="U161" s="486">
        <v>0</v>
      </c>
      <c r="V161" s="486">
        <v>0</v>
      </c>
      <c r="W161" s="486">
        <v>0</v>
      </c>
      <c r="X161" s="486">
        <v>0</v>
      </c>
      <c r="Y161" s="486">
        <v>0</v>
      </c>
      <c r="Z161" s="486">
        <v>0</v>
      </c>
      <c r="AA161" s="486">
        <v>0</v>
      </c>
      <c r="AB161" s="486">
        <v>0</v>
      </c>
      <c r="AC161" s="486">
        <v>0</v>
      </c>
      <c r="AD161" s="486">
        <v>0</v>
      </c>
      <c r="AE161" s="486">
        <v>0</v>
      </c>
      <c r="AF161" s="486">
        <v>0</v>
      </c>
      <c r="AG161" s="486">
        <v>0</v>
      </c>
      <c r="AH161" s="486">
        <v>0</v>
      </c>
      <c r="AI161" s="486">
        <v>0</v>
      </c>
      <c r="AJ161" s="486">
        <v>0</v>
      </c>
      <c r="AK161" s="486">
        <v>0</v>
      </c>
      <c r="AL161" s="486">
        <v>0</v>
      </c>
      <c r="AM161" s="486">
        <v>0</v>
      </c>
      <c r="AN161" s="486">
        <v>0</v>
      </c>
      <c r="AO161" s="486">
        <v>0</v>
      </c>
      <c r="AP161" s="486">
        <v>0</v>
      </c>
      <c r="AQ161" s="486">
        <v>0</v>
      </c>
      <c r="AR161" s="486">
        <v>0</v>
      </c>
      <c r="AS161" s="486">
        <v>0</v>
      </c>
      <c r="AT161" s="486">
        <v>0</v>
      </c>
      <c r="AU161" s="486">
        <v>0</v>
      </c>
      <c r="AV161" s="489">
        <v>0</v>
      </c>
    </row>
    <row r="162" spans="7:48" ht="14.1" customHeight="1">
      <c r="G162" s="19"/>
      <c r="H162" s="787"/>
      <c r="J162" s="736"/>
      <c r="K162" s="3" t="s">
        <v>361</v>
      </c>
      <c r="L162" s="165">
        <v>0</v>
      </c>
      <c r="M162" s="165">
        <v>0</v>
      </c>
      <c r="N162" s="165">
        <v>0</v>
      </c>
      <c r="O162" s="165">
        <v>0</v>
      </c>
      <c r="P162" s="165">
        <v>0</v>
      </c>
      <c r="Q162" s="165">
        <v>0</v>
      </c>
      <c r="R162" s="165">
        <v>0</v>
      </c>
      <c r="S162" s="165">
        <v>0</v>
      </c>
      <c r="T162" s="165">
        <v>0</v>
      </c>
      <c r="U162" s="165">
        <v>0</v>
      </c>
      <c r="V162" s="165">
        <v>0</v>
      </c>
      <c r="W162" s="165">
        <v>0</v>
      </c>
      <c r="X162" s="165">
        <v>0</v>
      </c>
      <c r="Y162" s="165">
        <v>0</v>
      </c>
      <c r="Z162" s="165">
        <v>0</v>
      </c>
      <c r="AA162" s="165">
        <v>0</v>
      </c>
      <c r="AB162" s="165">
        <v>0</v>
      </c>
      <c r="AC162" s="165">
        <v>0</v>
      </c>
      <c r="AD162" s="165">
        <v>0</v>
      </c>
      <c r="AE162" s="165">
        <v>0</v>
      </c>
      <c r="AF162" s="165">
        <v>0</v>
      </c>
      <c r="AG162" s="165">
        <v>0</v>
      </c>
      <c r="AH162" s="165">
        <v>0</v>
      </c>
      <c r="AI162" s="165">
        <v>0</v>
      </c>
      <c r="AJ162" s="165">
        <v>0</v>
      </c>
      <c r="AK162" s="165">
        <v>0</v>
      </c>
      <c r="AL162" s="165">
        <v>0</v>
      </c>
      <c r="AM162" s="165">
        <v>0</v>
      </c>
      <c r="AN162" s="165">
        <v>0</v>
      </c>
      <c r="AO162" s="165">
        <v>0</v>
      </c>
      <c r="AP162" s="165">
        <v>0</v>
      </c>
      <c r="AQ162" s="165">
        <v>0</v>
      </c>
      <c r="AR162" s="165">
        <v>0</v>
      </c>
      <c r="AS162" s="165">
        <v>0</v>
      </c>
      <c r="AT162" s="165">
        <v>0</v>
      </c>
      <c r="AU162" s="165">
        <v>0</v>
      </c>
      <c r="AV162" s="488">
        <v>0</v>
      </c>
    </row>
    <row r="163" spans="7:48" ht="14.1" customHeight="1" thickBot="1">
      <c r="G163" s="19"/>
      <c r="H163" s="787"/>
      <c r="J163" s="736"/>
      <c r="K163" s="63" t="s">
        <v>362</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654">
        <v>0</v>
      </c>
    </row>
    <row r="164" spans="7:48" ht="14.1" customHeight="1" thickTop="1">
      <c r="G164" s="19"/>
      <c r="H164" s="787"/>
      <c r="J164" s="736"/>
      <c r="K164" s="62" t="s">
        <v>363</v>
      </c>
      <c r="L164" s="486">
        <v>0</v>
      </c>
      <c r="M164" s="486">
        <v>0</v>
      </c>
      <c r="N164" s="486">
        <v>0</v>
      </c>
      <c r="O164" s="486">
        <v>0</v>
      </c>
      <c r="P164" s="486">
        <v>0</v>
      </c>
      <c r="Q164" s="486">
        <v>0</v>
      </c>
      <c r="R164" s="486">
        <v>0</v>
      </c>
      <c r="S164" s="486">
        <v>0</v>
      </c>
      <c r="T164" s="486">
        <v>0</v>
      </c>
      <c r="U164" s="486">
        <v>0</v>
      </c>
      <c r="V164" s="486">
        <v>0</v>
      </c>
      <c r="W164" s="486">
        <v>0</v>
      </c>
      <c r="X164" s="486">
        <v>0</v>
      </c>
      <c r="Y164" s="486">
        <v>0</v>
      </c>
      <c r="Z164" s="486">
        <v>0</v>
      </c>
      <c r="AA164" s="486">
        <v>0</v>
      </c>
      <c r="AB164" s="486">
        <v>0</v>
      </c>
      <c r="AC164" s="486">
        <v>0</v>
      </c>
      <c r="AD164" s="486">
        <v>0</v>
      </c>
      <c r="AE164" s="486">
        <v>0</v>
      </c>
      <c r="AF164" s="486">
        <v>0</v>
      </c>
      <c r="AG164" s="486">
        <v>0</v>
      </c>
      <c r="AH164" s="486">
        <v>0</v>
      </c>
      <c r="AI164" s="486">
        <v>0</v>
      </c>
      <c r="AJ164" s="486">
        <v>0</v>
      </c>
      <c r="AK164" s="486">
        <v>0</v>
      </c>
      <c r="AL164" s="486">
        <v>0</v>
      </c>
      <c r="AM164" s="486">
        <v>0</v>
      </c>
      <c r="AN164" s="486">
        <v>0</v>
      </c>
      <c r="AO164" s="486">
        <v>0</v>
      </c>
      <c r="AP164" s="486">
        <v>0</v>
      </c>
      <c r="AQ164" s="486">
        <v>0</v>
      </c>
      <c r="AR164" s="486">
        <v>0</v>
      </c>
      <c r="AS164" s="486">
        <v>0</v>
      </c>
      <c r="AT164" s="486">
        <v>0</v>
      </c>
      <c r="AU164" s="486">
        <v>0</v>
      </c>
      <c r="AV164" s="489">
        <v>0</v>
      </c>
    </row>
    <row r="165" spans="7:48" ht="14.1" customHeight="1">
      <c r="G165" s="19"/>
      <c r="H165" s="787"/>
      <c r="J165" s="736"/>
      <c r="K165" s="3" t="s">
        <v>364</v>
      </c>
      <c r="L165" s="165">
        <v>0</v>
      </c>
      <c r="M165" s="165">
        <v>0</v>
      </c>
      <c r="N165" s="165">
        <v>0</v>
      </c>
      <c r="O165" s="165">
        <v>0</v>
      </c>
      <c r="P165" s="165">
        <v>0</v>
      </c>
      <c r="Q165" s="165">
        <v>0</v>
      </c>
      <c r="R165" s="165">
        <v>0</v>
      </c>
      <c r="S165" s="165">
        <v>0</v>
      </c>
      <c r="T165" s="165">
        <v>0</v>
      </c>
      <c r="U165" s="165">
        <v>0</v>
      </c>
      <c r="V165" s="165">
        <v>0</v>
      </c>
      <c r="W165" s="165">
        <v>0</v>
      </c>
      <c r="X165" s="165">
        <v>0</v>
      </c>
      <c r="Y165" s="165">
        <v>0</v>
      </c>
      <c r="Z165" s="165">
        <v>0</v>
      </c>
      <c r="AA165" s="165">
        <v>0</v>
      </c>
      <c r="AB165" s="165">
        <v>0</v>
      </c>
      <c r="AC165" s="165">
        <v>0</v>
      </c>
      <c r="AD165" s="165">
        <v>0</v>
      </c>
      <c r="AE165" s="165">
        <v>0</v>
      </c>
      <c r="AF165" s="165">
        <v>0</v>
      </c>
      <c r="AG165" s="165">
        <v>0</v>
      </c>
      <c r="AH165" s="165">
        <v>0</v>
      </c>
      <c r="AI165" s="165">
        <v>0</v>
      </c>
      <c r="AJ165" s="165">
        <v>0</v>
      </c>
      <c r="AK165" s="165">
        <v>0</v>
      </c>
      <c r="AL165" s="165">
        <v>0</v>
      </c>
      <c r="AM165" s="165">
        <v>0</v>
      </c>
      <c r="AN165" s="165">
        <v>0</v>
      </c>
      <c r="AO165" s="165">
        <v>0</v>
      </c>
      <c r="AP165" s="165">
        <v>0</v>
      </c>
      <c r="AQ165" s="165">
        <v>0</v>
      </c>
      <c r="AR165" s="165">
        <v>0</v>
      </c>
      <c r="AS165" s="165">
        <v>0</v>
      </c>
      <c r="AT165" s="165">
        <v>0</v>
      </c>
      <c r="AU165" s="165">
        <v>0</v>
      </c>
      <c r="AV165" s="488">
        <v>0</v>
      </c>
    </row>
    <row r="166" spans="7:48" ht="14.1" customHeight="1">
      <c r="G166" s="19"/>
      <c r="H166" s="787"/>
      <c r="J166" s="737"/>
      <c r="K166" s="63" t="s">
        <v>365</v>
      </c>
      <c r="L166" s="680">
        <v>0</v>
      </c>
      <c r="M166" s="680">
        <v>0</v>
      </c>
      <c r="N166" s="680">
        <v>0</v>
      </c>
      <c r="O166" s="680">
        <v>0</v>
      </c>
      <c r="P166" s="680">
        <v>0</v>
      </c>
      <c r="Q166" s="680">
        <v>0</v>
      </c>
      <c r="R166" s="680">
        <v>0</v>
      </c>
      <c r="S166" s="680">
        <v>0</v>
      </c>
      <c r="T166" s="680">
        <v>0</v>
      </c>
      <c r="U166" s="680">
        <v>0</v>
      </c>
      <c r="V166" s="680">
        <v>0</v>
      </c>
      <c r="W166" s="680">
        <v>0</v>
      </c>
      <c r="X166" s="680">
        <v>0</v>
      </c>
      <c r="Y166" s="680">
        <v>0</v>
      </c>
      <c r="Z166" s="680">
        <v>0</v>
      </c>
      <c r="AA166" s="680">
        <v>0</v>
      </c>
      <c r="AB166" s="680">
        <v>0</v>
      </c>
      <c r="AC166" s="680">
        <v>0</v>
      </c>
      <c r="AD166" s="680">
        <v>0</v>
      </c>
      <c r="AE166" s="680">
        <v>0</v>
      </c>
      <c r="AF166" s="680">
        <v>0</v>
      </c>
      <c r="AG166" s="680">
        <v>0</v>
      </c>
      <c r="AH166" s="680">
        <v>0</v>
      </c>
      <c r="AI166" s="680">
        <v>0</v>
      </c>
      <c r="AJ166" s="680">
        <v>0</v>
      </c>
      <c r="AK166" s="680">
        <v>0</v>
      </c>
      <c r="AL166" s="680">
        <v>0</v>
      </c>
      <c r="AM166" s="680">
        <v>0</v>
      </c>
      <c r="AN166" s="680">
        <v>0</v>
      </c>
      <c r="AO166" s="680">
        <v>0</v>
      </c>
      <c r="AP166" s="680">
        <v>0</v>
      </c>
      <c r="AQ166" s="680">
        <v>0</v>
      </c>
      <c r="AR166" s="680">
        <v>0</v>
      </c>
      <c r="AS166" s="680">
        <v>0</v>
      </c>
      <c r="AT166" s="680">
        <v>0</v>
      </c>
      <c r="AU166" s="680">
        <v>0</v>
      </c>
      <c r="AV166" s="681">
        <v>0</v>
      </c>
    </row>
    <row r="167" spans="7:48" ht="14.1" customHeight="1" thickBot="1">
      <c r="G167" s="19"/>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44"/>
    </row>
    <row r="168" spans="7:48" ht="14.1" customHeight="1">
      <c r="G168" s="19"/>
      <c r="H168" s="12"/>
      <c r="I168" s="12"/>
      <c r="J168" s="12"/>
      <c r="K168" s="12"/>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12"/>
      <c r="AV168" s="148"/>
    </row>
    <row r="169" spans="7:48" ht="14.1" customHeight="1">
      <c r="G169" s="19"/>
      <c r="L169" s="24">
        <f t="shared" ref="L169:AV169" si="36">L157</f>
        <v>2014</v>
      </c>
      <c r="M169" s="24">
        <f t="shared" si="36"/>
        <v>2015</v>
      </c>
      <c r="N169" s="24">
        <f t="shared" si="36"/>
        <v>2016</v>
      </c>
      <c r="O169" s="24">
        <f t="shared" si="36"/>
        <v>2017</v>
      </c>
      <c r="P169" s="24">
        <f t="shared" si="36"/>
        <v>2018</v>
      </c>
      <c r="Q169" s="24">
        <f t="shared" si="36"/>
        <v>2019</v>
      </c>
      <c r="R169" s="24">
        <f t="shared" si="36"/>
        <v>2020</v>
      </c>
      <c r="S169" s="24">
        <f t="shared" si="36"/>
        <v>2021</v>
      </c>
      <c r="T169" s="24">
        <f t="shared" si="36"/>
        <v>2022</v>
      </c>
      <c r="U169" s="24">
        <f t="shared" si="36"/>
        <v>2023</v>
      </c>
      <c r="V169" s="24">
        <f t="shared" si="36"/>
        <v>2024</v>
      </c>
      <c r="W169" s="24">
        <f t="shared" si="36"/>
        <v>2025</v>
      </c>
      <c r="X169" s="24">
        <f t="shared" si="36"/>
        <v>2026</v>
      </c>
      <c r="Y169" s="24">
        <f t="shared" si="36"/>
        <v>2027</v>
      </c>
      <c r="Z169" s="24">
        <f t="shared" si="36"/>
        <v>2028</v>
      </c>
      <c r="AA169" s="24">
        <f t="shared" si="36"/>
        <v>2029</v>
      </c>
      <c r="AB169" s="24">
        <f t="shared" si="36"/>
        <v>2030</v>
      </c>
      <c r="AC169" s="24">
        <f t="shared" si="36"/>
        <v>2031</v>
      </c>
      <c r="AD169" s="24">
        <f t="shared" si="36"/>
        <v>2032</v>
      </c>
      <c r="AE169" s="24">
        <f t="shared" si="36"/>
        <v>2033</v>
      </c>
      <c r="AF169" s="24">
        <f t="shared" si="36"/>
        <v>2034</v>
      </c>
      <c r="AG169" s="24">
        <f t="shared" si="36"/>
        <v>2035</v>
      </c>
      <c r="AH169" s="24">
        <f t="shared" si="36"/>
        <v>2036</v>
      </c>
      <c r="AI169" s="24">
        <f t="shared" si="36"/>
        <v>2037</v>
      </c>
      <c r="AJ169" s="24">
        <f t="shared" si="36"/>
        <v>2038</v>
      </c>
      <c r="AK169" s="24">
        <f t="shared" si="36"/>
        <v>2039</v>
      </c>
      <c r="AL169" s="24">
        <f t="shared" si="36"/>
        <v>2040</v>
      </c>
      <c r="AM169" s="24">
        <f t="shared" si="36"/>
        <v>2041</v>
      </c>
      <c r="AN169" s="24">
        <f t="shared" si="36"/>
        <v>2042</v>
      </c>
      <c r="AO169" s="24">
        <f t="shared" si="36"/>
        <v>2043</v>
      </c>
      <c r="AP169" s="24">
        <f t="shared" si="36"/>
        <v>2044</v>
      </c>
      <c r="AQ169" s="24">
        <f t="shared" si="36"/>
        <v>2045</v>
      </c>
      <c r="AR169" s="24">
        <f t="shared" si="36"/>
        <v>2046</v>
      </c>
      <c r="AS169" s="24">
        <f t="shared" si="36"/>
        <v>2047</v>
      </c>
      <c r="AT169" s="24">
        <f t="shared" si="36"/>
        <v>2048</v>
      </c>
      <c r="AU169" s="24">
        <f t="shared" si="36"/>
        <v>2049</v>
      </c>
      <c r="AV169" s="168">
        <f t="shared" si="36"/>
        <v>2050</v>
      </c>
    </row>
    <row r="170" spans="7:48" ht="14.1" customHeight="1">
      <c r="G170" s="19"/>
      <c r="H170" s="788" t="s">
        <v>33</v>
      </c>
      <c r="J170" s="735" t="s">
        <v>34</v>
      </c>
      <c r="K170" s="62" t="s">
        <v>357</v>
      </c>
      <c r="L170" s="41">
        <f xml:space="preserve"> (($S$44 * $S$42 * $S$40 * (L114 * 1 + L158) +L124) * 1000 / (L74 * 8760)) + L134 + 0</f>
        <v>184.37208263053489</v>
      </c>
      <c r="M170" s="41">
        <f t="shared" ref="M170:AV170" si="37" xml:space="preserve"> (($S$44 * $S$42 * $S$40 * (M114 * 1 + M158) +M124) * 1000 / (M74 * 8760)) + M134 + 0</f>
        <v>170.18087925181621</v>
      </c>
      <c r="N170" s="41">
        <f t="shared" si="37"/>
        <v>155.98967587309753</v>
      </c>
      <c r="O170" s="41">
        <f t="shared" si="37"/>
        <v>140.98307784336774</v>
      </c>
      <c r="P170" s="41">
        <f t="shared" si="37"/>
        <v>125.97647981363798</v>
      </c>
      <c r="Q170" s="41">
        <f t="shared" si="37"/>
        <v>110.96988178390818</v>
      </c>
      <c r="R170" s="41">
        <f t="shared" si="37"/>
        <v>96.778678405189524</v>
      </c>
      <c r="S170" s="41">
        <f t="shared" si="37"/>
        <v>96.778678405189524</v>
      </c>
      <c r="T170" s="41">
        <f t="shared" si="37"/>
        <v>96.778678405189524</v>
      </c>
      <c r="U170" s="41">
        <f t="shared" si="37"/>
        <v>96.778678405189524</v>
      </c>
      <c r="V170" s="41">
        <f t="shared" si="37"/>
        <v>96.778678405189524</v>
      </c>
      <c r="W170" s="41">
        <f t="shared" si="37"/>
        <v>96.778678405189524</v>
      </c>
      <c r="X170" s="41">
        <f t="shared" si="37"/>
        <v>96.778678405189524</v>
      </c>
      <c r="Y170" s="41">
        <f t="shared" si="37"/>
        <v>96.778678405189524</v>
      </c>
      <c r="Z170" s="41">
        <f t="shared" si="37"/>
        <v>96.778678405189524</v>
      </c>
      <c r="AA170" s="41">
        <f t="shared" si="37"/>
        <v>96.778678405189524</v>
      </c>
      <c r="AB170" s="41">
        <f t="shared" si="37"/>
        <v>96.778678405189524</v>
      </c>
      <c r="AC170" s="41">
        <f t="shared" si="37"/>
        <v>96.778678405189524</v>
      </c>
      <c r="AD170" s="41">
        <f t="shared" si="37"/>
        <v>96.778678405189524</v>
      </c>
      <c r="AE170" s="41">
        <f t="shared" si="37"/>
        <v>96.778678405189524</v>
      </c>
      <c r="AF170" s="41">
        <f t="shared" si="37"/>
        <v>96.778678405189524</v>
      </c>
      <c r="AG170" s="41">
        <f t="shared" si="37"/>
        <v>96.778678405189524</v>
      </c>
      <c r="AH170" s="41">
        <f t="shared" si="37"/>
        <v>96.778678405189524</v>
      </c>
      <c r="AI170" s="41">
        <f t="shared" si="37"/>
        <v>96.778678405189524</v>
      </c>
      <c r="AJ170" s="41">
        <f t="shared" si="37"/>
        <v>96.778678405189524</v>
      </c>
      <c r="AK170" s="41">
        <f t="shared" si="37"/>
        <v>96.778678405189524</v>
      </c>
      <c r="AL170" s="41">
        <f t="shared" si="37"/>
        <v>96.778678405189524</v>
      </c>
      <c r="AM170" s="41">
        <f t="shared" si="37"/>
        <v>96.778678405189524</v>
      </c>
      <c r="AN170" s="41">
        <f t="shared" si="37"/>
        <v>96.778678405189524</v>
      </c>
      <c r="AO170" s="41">
        <f t="shared" si="37"/>
        <v>96.778678405189524</v>
      </c>
      <c r="AP170" s="41">
        <f t="shared" si="37"/>
        <v>96.778678405189524</v>
      </c>
      <c r="AQ170" s="41">
        <f t="shared" si="37"/>
        <v>96.778678405189524</v>
      </c>
      <c r="AR170" s="41">
        <f t="shared" si="37"/>
        <v>96.778678405189524</v>
      </c>
      <c r="AS170" s="41">
        <f t="shared" si="37"/>
        <v>96.778678405189524</v>
      </c>
      <c r="AT170" s="41">
        <f t="shared" si="37"/>
        <v>96.778678405189524</v>
      </c>
      <c r="AU170" s="41">
        <f t="shared" si="37"/>
        <v>96.778678405189524</v>
      </c>
      <c r="AV170" s="630">
        <f t="shared" si="37"/>
        <v>96.778678405189524</v>
      </c>
    </row>
    <row r="171" spans="7:48" ht="14.1" customHeight="1">
      <c r="G171" s="19"/>
      <c r="H171" s="788"/>
      <c r="J171" s="736"/>
      <c r="K171" s="3" t="s">
        <v>358</v>
      </c>
      <c r="L171" s="42">
        <f t="shared" ref="L171:AV171" si="38" xml:space="preserve"> (($S$44 * $S$42 * $S$40 * (L115 * 1 + L159) +L125) * 1000 / (L75 * 8760)) + L135 + 0</f>
        <v>184.37208263053489</v>
      </c>
      <c r="M171" s="42">
        <f t="shared" si="38"/>
        <v>177.70221468757111</v>
      </c>
      <c r="N171" s="42">
        <f t="shared" si="38"/>
        <v>171.03234674460734</v>
      </c>
      <c r="O171" s="42">
        <f t="shared" si="38"/>
        <v>163.54708415063246</v>
      </c>
      <c r="P171" s="42">
        <f t="shared" si="38"/>
        <v>156.06182155665758</v>
      </c>
      <c r="Q171" s="42">
        <f t="shared" si="38"/>
        <v>148.57655896268272</v>
      </c>
      <c r="R171" s="42">
        <f t="shared" si="38"/>
        <v>141.90669101971901</v>
      </c>
      <c r="S171" s="42">
        <f t="shared" si="38"/>
        <v>137.39388975826603</v>
      </c>
      <c r="T171" s="42">
        <f t="shared" si="38"/>
        <v>132.88108849681311</v>
      </c>
      <c r="U171" s="42">
        <f t="shared" si="38"/>
        <v>128.36828723536016</v>
      </c>
      <c r="V171" s="42">
        <f t="shared" si="38"/>
        <v>123.85548597390722</v>
      </c>
      <c r="W171" s="42">
        <f t="shared" si="38"/>
        <v>119.34268471245426</v>
      </c>
      <c r="X171" s="42">
        <f t="shared" si="38"/>
        <v>114.82988345100129</v>
      </c>
      <c r="Y171" s="42">
        <f t="shared" si="38"/>
        <v>110.31708218954836</v>
      </c>
      <c r="Z171" s="42">
        <f t="shared" si="38"/>
        <v>105.80428092809542</v>
      </c>
      <c r="AA171" s="42">
        <f t="shared" si="38"/>
        <v>101.29147966664247</v>
      </c>
      <c r="AB171" s="42">
        <f t="shared" si="38"/>
        <v>96.778678405189524</v>
      </c>
      <c r="AC171" s="42">
        <f t="shared" si="38"/>
        <v>96.778678405189524</v>
      </c>
      <c r="AD171" s="42">
        <f t="shared" si="38"/>
        <v>96.778678405189524</v>
      </c>
      <c r="AE171" s="42">
        <f t="shared" si="38"/>
        <v>96.778678405189524</v>
      </c>
      <c r="AF171" s="42">
        <f t="shared" si="38"/>
        <v>96.778678405189524</v>
      </c>
      <c r="AG171" s="42">
        <f t="shared" si="38"/>
        <v>96.778678405189524</v>
      </c>
      <c r="AH171" s="42">
        <f t="shared" si="38"/>
        <v>96.778678405189524</v>
      </c>
      <c r="AI171" s="42">
        <f t="shared" si="38"/>
        <v>96.778678405189524</v>
      </c>
      <c r="AJ171" s="42">
        <f t="shared" si="38"/>
        <v>96.778678405189524</v>
      </c>
      <c r="AK171" s="42">
        <f t="shared" si="38"/>
        <v>96.778678405189524</v>
      </c>
      <c r="AL171" s="42">
        <f t="shared" si="38"/>
        <v>96.778678405189524</v>
      </c>
      <c r="AM171" s="42">
        <f t="shared" si="38"/>
        <v>96.778678405189524</v>
      </c>
      <c r="AN171" s="42">
        <f t="shared" si="38"/>
        <v>96.778678405189524</v>
      </c>
      <c r="AO171" s="42">
        <f t="shared" si="38"/>
        <v>96.778678405189524</v>
      </c>
      <c r="AP171" s="42">
        <f t="shared" si="38"/>
        <v>96.778678405189524</v>
      </c>
      <c r="AQ171" s="42">
        <f t="shared" si="38"/>
        <v>96.778678405189524</v>
      </c>
      <c r="AR171" s="42">
        <f t="shared" si="38"/>
        <v>96.778678405189524</v>
      </c>
      <c r="AS171" s="42">
        <f t="shared" si="38"/>
        <v>96.778678405189524</v>
      </c>
      <c r="AT171" s="42">
        <f t="shared" si="38"/>
        <v>96.778678405189524</v>
      </c>
      <c r="AU171" s="42">
        <f t="shared" si="38"/>
        <v>96.778678405189524</v>
      </c>
      <c r="AV171" s="631">
        <f t="shared" si="38"/>
        <v>96.778678405189524</v>
      </c>
    </row>
    <row r="172" spans="7:48" ht="14.1" customHeight="1" thickBot="1">
      <c r="G172" s="19"/>
      <c r="H172" s="788"/>
      <c r="J172" s="736"/>
      <c r="K172" s="63" t="s">
        <v>359</v>
      </c>
      <c r="L172" s="77">
        <f t="shared" ref="L172:AV172" si="39" xml:space="preserve"> (($S$44 * $S$42 * $S$40 * (L116 * 1 + L160) +L126) * 1000 / (L76 * 8760)) + L136 + 0</f>
        <v>184.37208263053489</v>
      </c>
      <c r="M172" s="77">
        <f t="shared" si="39"/>
        <v>183.55668797952379</v>
      </c>
      <c r="N172" s="77">
        <f t="shared" si="39"/>
        <v>182.74129332851271</v>
      </c>
      <c r="O172" s="77">
        <f t="shared" si="39"/>
        <v>181.11050402649053</v>
      </c>
      <c r="P172" s="77">
        <f t="shared" si="39"/>
        <v>179.47971472446835</v>
      </c>
      <c r="Q172" s="77">
        <f t="shared" si="39"/>
        <v>177.84892542244617</v>
      </c>
      <c r="R172" s="77">
        <f t="shared" si="39"/>
        <v>177.0335307714351</v>
      </c>
      <c r="S172" s="77">
        <f t="shared" si="39"/>
        <v>177.0335307714351</v>
      </c>
      <c r="T172" s="77">
        <f t="shared" si="39"/>
        <v>177.0335307714351</v>
      </c>
      <c r="U172" s="77">
        <f t="shared" si="39"/>
        <v>177.0335307714351</v>
      </c>
      <c r="V172" s="77">
        <f t="shared" si="39"/>
        <v>177.0335307714351</v>
      </c>
      <c r="W172" s="77">
        <f t="shared" si="39"/>
        <v>177.0335307714351</v>
      </c>
      <c r="X172" s="77">
        <f t="shared" si="39"/>
        <v>177.0335307714351</v>
      </c>
      <c r="Y172" s="77">
        <f t="shared" si="39"/>
        <v>177.0335307714351</v>
      </c>
      <c r="Z172" s="77">
        <f t="shared" si="39"/>
        <v>177.0335307714351</v>
      </c>
      <c r="AA172" s="77">
        <f t="shared" si="39"/>
        <v>177.0335307714351</v>
      </c>
      <c r="AB172" s="77">
        <f t="shared" si="39"/>
        <v>177.0335307714351</v>
      </c>
      <c r="AC172" s="77">
        <f t="shared" si="39"/>
        <v>177.0335307714351</v>
      </c>
      <c r="AD172" s="77">
        <f t="shared" si="39"/>
        <v>177.0335307714351</v>
      </c>
      <c r="AE172" s="77">
        <f t="shared" si="39"/>
        <v>177.0335307714351</v>
      </c>
      <c r="AF172" s="77">
        <f t="shared" si="39"/>
        <v>177.0335307714351</v>
      </c>
      <c r="AG172" s="77">
        <f t="shared" si="39"/>
        <v>177.0335307714351</v>
      </c>
      <c r="AH172" s="77">
        <f t="shared" si="39"/>
        <v>177.0335307714351</v>
      </c>
      <c r="AI172" s="77">
        <f t="shared" si="39"/>
        <v>177.0335307714351</v>
      </c>
      <c r="AJ172" s="77">
        <f t="shared" si="39"/>
        <v>177.0335307714351</v>
      </c>
      <c r="AK172" s="77">
        <f t="shared" si="39"/>
        <v>177.0335307714351</v>
      </c>
      <c r="AL172" s="77">
        <f t="shared" si="39"/>
        <v>177.0335307714351</v>
      </c>
      <c r="AM172" s="77">
        <f t="shared" si="39"/>
        <v>177.0335307714351</v>
      </c>
      <c r="AN172" s="77">
        <f t="shared" si="39"/>
        <v>177.0335307714351</v>
      </c>
      <c r="AO172" s="77">
        <f t="shared" si="39"/>
        <v>177.0335307714351</v>
      </c>
      <c r="AP172" s="77">
        <f t="shared" si="39"/>
        <v>177.0335307714351</v>
      </c>
      <c r="AQ172" s="77">
        <f t="shared" si="39"/>
        <v>177.0335307714351</v>
      </c>
      <c r="AR172" s="77">
        <f t="shared" si="39"/>
        <v>177.0335307714351</v>
      </c>
      <c r="AS172" s="77">
        <f t="shared" si="39"/>
        <v>177.0335307714351</v>
      </c>
      <c r="AT172" s="77">
        <f t="shared" si="39"/>
        <v>177.0335307714351</v>
      </c>
      <c r="AU172" s="77">
        <f t="shared" si="39"/>
        <v>177.0335307714351</v>
      </c>
      <c r="AV172" s="632">
        <f t="shared" si="39"/>
        <v>177.0335307714351</v>
      </c>
    </row>
    <row r="173" spans="7:48" ht="14.1" customHeight="1" thickTop="1">
      <c r="G173" s="19"/>
      <c r="H173" s="788"/>
      <c r="J173" s="736"/>
      <c r="K173" s="62" t="s">
        <v>360</v>
      </c>
      <c r="L173" s="78">
        <f t="shared" ref="L173:AV173" si="40" xml:space="preserve"> (($S$44 * $S$42 * $S$40 * (L117 * 1 + L161) +L127) * 1000 / (L77 * 8760)) + L137 + 0</f>
        <v>129.06045784137444</v>
      </c>
      <c r="M173" s="78">
        <f t="shared" si="40"/>
        <v>119.12661547627135</v>
      </c>
      <c r="N173" s="78">
        <f t="shared" si="40"/>
        <v>109.19277311116828</v>
      </c>
      <c r="O173" s="78">
        <f t="shared" si="40"/>
        <v>98.688154490357419</v>
      </c>
      <c r="P173" s="78">
        <f t="shared" si="40"/>
        <v>88.183535869546589</v>
      </c>
      <c r="Q173" s="78">
        <f t="shared" si="40"/>
        <v>77.678917248735729</v>
      </c>
      <c r="R173" s="78">
        <f t="shared" si="40"/>
        <v>67.745074883632668</v>
      </c>
      <c r="S173" s="78">
        <f t="shared" si="40"/>
        <v>67.745074883632668</v>
      </c>
      <c r="T173" s="78">
        <f t="shared" si="40"/>
        <v>67.745074883632668</v>
      </c>
      <c r="U173" s="78">
        <f t="shared" si="40"/>
        <v>67.745074883632668</v>
      </c>
      <c r="V173" s="78">
        <f t="shared" si="40"/>
        <v>67.745074883632668</v>
      </c>
      <c r="W173" s="78">
        <f t="shared" si="40"/>
        <v>67.745074883632668</v>
      </c>
      <c r="X173" s="78">
        <f t="shared" si="40"/>
        <v>67.745074883632668</v>
      </c>
      <c r="Y173" s="78">
        <f t="shared" si="40"/>
        <v>67.745074883632668</v>
      </c>
      <c r="Z173" s="78">
        <f t="shared" si="40"/>
        <v>67.745074883632668</v>
      </c>
      <c r="AA173" s="78">
        <f t="shared" si="40"/>
        <v>67.745074883632668</v>
      </c>
      <c r="AB173" s="78">
        <f t="shared" si="40"/>
        <v>67.745074883632668</v>
      </c>
      <c r="AC173" s="78">
        <f t="shared" si="40"/>
        <v>67.745074883632668</v>
      </c>
      <c r="AD173" s="78">
        <f t="shared" si="40"/>
        <v>67.745074883632668</v>
      </c>
      <c r="AE173" s="78">
        <f t="shared" si="40"/>
        <v>67.745074883632668</v>
      </c>
      <c r="AF173" s="78">
        <f t="shared" si="40"/>
        <v>67.745074883632668</v>
      </c>
      <c r="AG173" s="78">
        <f t="shared" si="40"/>
        <v>67.745074883632668</v>
      </c>
      <c r="AH173" s="78">
        <f t="shared" si="40"/>
        <v>67.745074883632668</v>
      </c>
      <c r="AI173" s="78">
        <f t="shared" si="40"/>
        <v>67.745074883632668</v>
      </c>
      <c r="AJ173" s="78">
        <f t="shared" si="40"/>
        <v>67.745074883632668</v>
      </c>
      <c r="AK173" s="78">
        <f t="shared" si="40"/>
        <v>67.745074883632668</v>
      </c>
      <c r="AL173" s="78">
        <f t="shared" si="40"/>
        <v>67.745074883632668</v>
      </c>
      <c r="AM173" s="78">
        <f t="shared" si="40"/>
        <v>67.745074883632668</v>
      </c>
      <c r="AN173" s="78">
        <f t="shared" si="40"/>
        <v>67.745074883632668</v>
      </c>
      <c r="AO173" s="78">
        <f t="shared" si="40"/>
        <v>67.745074883632668</v>
      </c>
      <c r="AP173" s="78">
        <f t="shared" si="40"/>
        <v>67.745074883632668</v>
      </c>
      <c r="AQ173" s="78">
        <f t="shared" si="40"/>
        <v>67.745074883632668</v>
      </c>
      <c r="AR173" s="78">
        <f t="shared" si="40"/>
        <v>67.745074883632668</v>
      </c>
      <c r="AS173" s="78">
        <f t="shared" si="40"/>
        <v>67.745074883632668</v>
      </c>
      <c r="AT173" s="78">
        <f t="shared" si="40"/>
        <v>67.745074883632668</v>
      </c>
      <c r="AU173" s="78">
        <f t="shared" si="40"/>
        <v>67.745074883632668</v>
      </c>
      <c r="AV173" s="633">
        <f t="shared" si="40"/>
        <v>67.745074883632668</v>
      </c>
    </row>
    <row r="174" spans="7:48" ht="14.1" customHeight="1">
      <c r="G174" s="19"/>
      <c r="H174" s="788"/>
      <c r="J174" s="736"/>
      <c r="K174" s="3" t="s">
        <v>361</v>
      </c>
      <c r="L174" s="42">
        <f t="shared" ref="L174:AV174" si="41" xml:space="preserve"> (($S$44 * $S$42 * $S$40 * (L118 * 1 + L162) +L128) * 1000 / (L78 * 8760)) + L138 + 0</f>
        <v>129.06045784137444</v>
      </c>
      <c r="M174" s="42">
        <f t="shared" si="41"/>
        <v>124.3915502812998</v>
      </c>
      <c r="N174" s="42">
        <f t="shared" si="41"/>
        <v>119.72264272122514</v>
      </c>
      <c r="O174" s="42">
        <f t="shared" si="41"/>
        <v>114.48295890544273</v>
      </c>
      <c r="P174" s="42">
        <f t="shared" si="41"/>
        <v>109.24327508966032</v>
      </c>
      <c r="Q174" s="42">
        <f t="shared" si="41"/>
        <v>104.0035912738779</v>
      </c>
      <c r="R174" s="42">
        <f t="shared" si="41"/>
        <v>99.334683713803301</v>
      </c>
      <c r="S174" s="42">
        <f t="shared" si="41"/>
        <v>96.175722830786228</v>
      </c>
      <c r="T174" s="42">
        <f t="shared" si="41"/>
        <v>93.016761947769183</v>
      </c>
      <c r="U174" s="42">
        <f t="shared" si="41"/>
        <v>89.857801064752124</v>
      </c>
      <c r="V174" s="42">
        <f t="shared" si="41"/>
        <v>86.698840181735065</v>
      </c>
      <c r="W174" s="42">
        <f t="shared" si="41"/>
        <v>83.539879298717992</v>
      </c>
      <c r="X174" s="42">
        <f t="shared" si="41"/>
        <v>80.380918415700918</v>
      </c>
      <c r="Y174" s="42">
        <f t="shared" si="41"/>
        <v>77.221957532683859</v>
      </c>
      <c r="Z174" s="42">
        <f t="shared" si="41"/>
        <v>74.0629966496668</v>
      </c>
      <c r="AA174" s="42">
        <f t="shared" si="41"/>
        <v>70.904035766649741</v>
      </c>
      <c r="AB174" s="42">
        <f t="shared" si="41"/>
        <v>67.745074883632668</v>
      </c>
      <c r="AC174" s="42">
        <f t="shared" si="41"/>
        <v>67.745074883632668</v>
      </c>
      <c r="AD174" s="42">
        <f t="shared" si="41"/>
        <v>67.745074883632668</v>
      </c>
      <c r="AE174" s="42">
        <f t="shared" si="41"/>
        <v>67.745074883632668</v>
      </c>
      <c r="AF174" s="42">
        <f t="shared" si="41"/>
        <v>67.745074883632668</v>
      </c>
      <c r="AG174" s="42">
        <f t="shared" si="41"/>
        <v>67.745074883632668</v>
      </c>
      <c r="AH174" s="42">
        <f t="shared" si="41"/>
        <v>67.745074883632668</v>
      </c>
      <c r="AI174" s="42">
        <f t="shared" si="41"/>
        <v>67.745074883632668</v>
      </c>
      <c r="AJ174" s="42">
        <f t="shared" si="41"/>
        <v>67.745074883632668</v>
      </c>
      <c r="AK174" s="42">
        <f t="shared" si="41"/>
        <v>67.745074883632668</v>
      </c>
      <c r="AL174" s="42">
        <f t="shared" si="41"/>
        <v>67.745074883632668</v>
      </c>
      <c r="AM174" s="42">
        <f t="shared" si="41"/>
        <v>67.745074883632668</v>
      </c>
      <c r="AN174" s="42">
        <f t="shared" si="41"/>
        <v>67.745074883632668</v>
      </c>
      <c r="AO174" s="42">
        <f t="shared" si="41"/>
        <v>67.745074883632668</v>
      </c>
      <c r="AP174" s="42">
        <f t="shared" si="41"/>
        <v>67.745074883632668</v>
      </c>
      <c r="AQ174" s="42">
        <f t="shared" si="41"/>
        <v>67.745074883632668</v>
      </c>
      <c r="AR174" s="42">
        <f t="shared" si="41"/>
        <v>67.745074883632668</v>
      </c>
      <c r="AS174" s="42">
        <f t="shared" si="41"/>
        <v>67.745074883632668</v>
      </c>
      <c r="AT174" s="42">
        <f t="shared" si="41"/>
        <v>67.745074883632668</v>
      </c>
      <c r="AU174" s="42">
        <f t="shared" si="41"/>
        <v>67.745074883632668</v>
      </c>
      <c r="AV174" s="631">
        <f t="shared" si="41"/>
        <v>67.745074883632668</v>
      </c>
    </row>
    <row r="175" spans="7:48" ht="14.1" customHeight="1" thickBot="1">
      <c r="G175" s="19"/>
      <c r="H175" s="788"/>
      <c r="J175" s="736"/>
      <c r="K175" s="63" t="s">
        <v>362</v>
      </c>
      <c r="L175" s="77">
        <f t="shared" ref="L175:AV175" si="42" xml:space="preserve"> (($S$44 * $S$42 * $S$40 * (L119 * 1 + L163) +L129) * 1000 / (L79 * 8760)) + L139 + 0</f>
        <v>129.06045784137444</v>
      </c>
      <c r="M175" s="77">
        <f t="shared" si="42"/>
        <v>128.48968158566666</v>
      </c>
      <c r="N175" s="77">
        <f t="shared" si="42"/>
        <v>127.9189053299589</v>
      </c>
      <c r="O175" s="77">
        <f t="shared" si="42"/>
        <v>126.77735281854338</v>
      </c>
      <c r="P175" s="77">
        <f t="shared" si="42"/>
        <v>125.63580030712785</v>
      </c>
      <c r="Q175" s="77">
        <f t="shared" si="42"/>
        <v>124.49424779571233</v>
      </c>
      <c r="R175" s="77">
        <f t="shared" si="42"/>
        <v>123.92347154000457</v>
      </c>
      <c r="S175" s="77">
        <f t="shared" si="42"/>
        <v>123.92347154000457</v>
      </c>
      <c r="T175" s="77">
        <f t="shared" si="42"/>
        <v>123.92347154000457</v>
      </c>
      <c r="U175" s="77">
        <f t="shared" si="42"/>
        <v>123.92347154000457</v>
      </c>
      <c r="V175" s="77">
        <f t="shared" si="42"/>
        <v>123.92347154000457</v>
      </c>
      <c r="W175" s="77">
        <f t="shared" si="42"/>
        <v>123.92347154000457</v>
      </c>
      <c r="X175" s="77">
        <f t="shared" si="42"/>
        <v>123.92347154000457</v>
      </c>
      <c r="Y175" s="77">
        <f t="shared" si="42"/>
        <v>123.92347154000457</v>
      </c>
      <c r="Z175" s="77">
        <f t="shared" si="42"/>
        <v>123.92347154000457</v>
      </c>
      <c r="AA175" s="77">
        <f t="shared" si="42"/>
        <v>123.92347154000457</v>
      </c>
      <c r="AB175" s="77">
        <f t="shared" si="42"/>
        <v>123.92347154000457</v>
      </c>
      <c r="AC175" s="77">
        <f t="shared" si="42"/>
        <v>123.92347154000457</v>
      </c>
      <c r="AD175" s="77">
        <f t="shared" si="42"/>
        <v>123.92347154000457</v>
      </c>
      <c r="AE175" s="77">
        <f t="shared" si="42"/>
        <v>123.92347154000457</v>
      </c>
      <c r="AF175" s="77">
        <f t="shared" si="42"/>
        <v>123.92347154000457</v>
      </c>
      <c r="AG175" s="77">
        <f t="shared" si="42"/>
        <v>123.92347154000457</v>
      </c>
      <c r="AH175" s="77">
        <f t="shared" si="42"/>
        <v>123.92347154000457</v>
      </c>
      <c r="AI175" s="77">
        <f t="shared" si="42"/>
        <v>123.92347154000457</v>
      </c>
      <c r="AJ175" s="77">
        <f t="shared" si="42"/>
        <v>123.92347154000457</v>
      </c>
      <c r="AK175" s="77">
        <f t="shared" si="42"/>
        <v>123.92347154000457</v>
      </c>
      <c r="AL175" s="77">
        <f t="shared" si="42"/>
        <v>123.92347154000457</v>
      </c>
      <c r="AM175" s="77">
        <f t="shared" si="42"/>
        <v>123.92347154000457</v>
      </c>
      <c r="AN175" s="77">
        <f t="shared" si="42"/>
        <v>123.92347154000457</v>
      </c>
      <c r="AO175" s="77">
        <f t="shared" si="42"/>
        <v>123.92347154000457</v>
      </c>
      <c r="AP175" s="77">
        <f t="shared" si="42"/>
        <v>123.92347154000457</v>
      </c>
      <c r="AQ175" s="77">
        <f t="shared" si="42"/>
        <v>123.92347154000457</v>
      </c>
      <c r="AR175" s="77">
        <f t="shared" si="42"/>
        <v>123.92347154000457</v>
      </c>
      <c r="AS175" s="77">
        <f t="shared" si="42"/>
        <v>123.92347154000457</v>
      </c>
      <c r="AT175" s="77">
        <f t="shared" si="42"/>
        <v>123.92347154000457</v>
      </c>
      <c r="AU175" s="77">
        <f t="shared" si="42"/>
        <v>123.92347154000457</v>
      </c>
      <c r="AV175" s="632">
        <f t="shared" si="42"/>
        <v>123.92347154000457</v>
      </c>
    </row>
    <row r="176" spans="7:48" ht="14.1" customHeight="1" thickTop="1">
      <c r="G176" s="19"/>
      <c r="H176" s="788"/>
      <c r="J176" s="736"/>
      <c r="K176" s="62" t="s">
        <v>363</v>
      </c>
      <c r="L176" s="78">
        <f t="shared" ref="L176:AV176" si="43" xml:space="preserve"> (($S$44 * $S$42 * $S$40 * (L120 * 1 + L164) +L130) * 1000 / (L80 * 8760)) + L140 + 0</f>
        <v>92.186041315267445</v>
      </c>
      <c r="M176" s="78">
        <f t="shared" si="43"/>
        <v>85.090439625908104</v>
      </c>
      <c r="N176" s="78">
        <f t="shared" si="43"/>
        <v>77.994837936548763</v>
      </c>
      <c r="O176" s="78">
        <f t="shared" si="43"/>
        <v>70.491538921683869</v>
      </c>
      <c r="P176" s="78">
        <f t="shared" si="43"/>
        <v>62.98823990681899</v>
      </c>
      <c r="Q176" s="78">
        <f t="shared" si="43"/>
        <v>55.484940891954089</v>
      </c>
      <c r="R176" s="78">
        <f t="shared" si="43"/>
        <v>48.389339202594762</v>
      </c>
      <c r="S176" s="78">
        <f t="shared" si="43"/>
        <v>48.389339202594762</v>
      </c>
      <c r="T176" s="78">
        <f t="shared" si="43"/>
        <v>48.389339202594762</v>
      </c>
      <c r="U176" s="78">
        <f t="shared" si="43"/>
        <v>48.389339202594762</v>
      </c>
      <c r="V176" s="78">
        <f t="shared" si="43"/>
        <v>48.389339202594762</v>
      </c>
      <c r="W176" s="78">
        <f t="shared" si="43"/>
        <v>48.389339202594762</v>
      </c>
      <c r="X176" s="78">
        <f t="shared" si="43"/>
        <v>48.389339202594762</v>
      </c>
      <c r="Y176" s="78">
        <f t="shared" si="43"/>
        <v>48.389339202594762</v>
      </c>
      <c r="Z176" s="78">
        <f t="shared" si="43"/>
        <v>48.389339202594762</v>
      </c>
      <c r="AA176" s="78">
        <f t="shared" si="43"/>
        <v>48.389339202594762</v>
      </c>
      <c r="AB176" s="78">
        <f t="shared" si="43"/>
        <v>48.389339202594762</v>
      </c>
      <c r="AC176" s="78">
        <f t="shared" si="43"/>
        <v>48.389339202594762</v>
      </c>
      <c r="AD176" s="78">
        <f t="shared" si="43"/>
        <v>48.389339202594762</v>
      </c>
      <c r="AE176" s="78">
        <f t="shared" si="43"/>
        <v>48.389339202594762</v>
      </c>
      <c r="AF176" s="78">
        <f t="shared" si="43"/>
        <v>48.389339202594762</v>
      </c>
      <c r="AG176" s="78">
        <f t="shared" si="43"/>
        <v>48.389339202594762</v>
      </c>
      <c r="AH176" s="78">
        <f t="shared" si="43"/>
        <v>48.389339202594762</v>
      </c>
      <c r="AI176" s="78">
        <f t="shared" si="43"/>
        <v>48.389339202594762</v>
      </c>
      <c r="AJ176" s="78">
        <f t="shared" si="43"/>
        <v>48.389339202594762</v>
      </c>
      <c r="AK176" s="78">
        <f t="shared" si="43"/>
        <v>48.389339202594762</v>
      </c>
      <c r="AL176" s="78">
        <f t="shared" si="43"/>
        <v>48.389339202594762</v>
      </c>
      <c r="AM176" s="78">
        <f t="shared" si="43"/>
        <v>48.389339202594762</v>
      </c>
      <c r="AN176" s="78">
        <f t="shared" si="43"/>
        <v>48.389339202594762</v>
      </c>
      <c r="AO176" s="78">
        <f t="shared" si="43"/>
        <v>48.389339202594762</v>
      </c>
      <c r="AP176" s="78">
        <f t="shared" si="43"/>
        <v>48.389339202594762</v>
      </c>
      <c r="AQ176" s="78">
        <f t="shared" si="43"/>
        <v>48.389339202594762</v>
      </c>
      <c r="AR176" s="78">
        <f t="shared" si="43"/>
        <v>48.389339202594762</v>
      </c>
      <c r="AS176" s="78">
        <f t="shared" si="43"/>
        <v>48.389339202594762</v>
      </c>
      <c r="AT176" s="78">
        <f t="shared" si="43"/>
        <v>48.389339202594762</v>
      </c>
      <c r="AU176" s="78">
        <f t="shared" si="43"/>
        <v>48.389339202594762</v>
      </c>
      <c r="AV176" s="633">
        <f t="shared" si="43"/>
        <v>48.389339202594762</v>
      </c>
    </row>
    <row r="177" spans="5:48" ht="14.1" customHeight="1">
      <c r="G177" s="19"/>
      <c r="H177" s="788"/>
      <c r="J177" s="736"/>
      <c r="K177" s="3" t="s">
        <v>364</v>
      </c>
      <c r="L177" s="42">
        <f t="shared" ref="L177:AV177" si="44" xml:space="preserve"> (($S$44 * $S$42 * $S$40 * (L121 * 1 + L165) +L131) * 1000 / (L81 * 8760)) + L141 + 0</f>
        <v>92.186041315267445</v>
      </c>
      <c r="M177" s="42">
        <f t="shared" si="44"/>
        <v>88.851107343785557</v>
      </c>
      <c r="N177" s="42">
        <f t="shared" si="44"/>
        <v>85.516173372303669</v>
      </c>
      <c r="O177" s="42">
        <f t="shared" si="44"/>
        <v>81.773542075316229</v>
      </c>
      <c r="P177" s="42">
        <f t="shared" si="44"/>
        <v>78.030910778328789</v>
      </c>
      <c r="Q177" s="42">
        <f t="shared" si="44"/>
        <v>74.288279481341362</v>
      </c>
      <c r="R177" s="42">
        <f t="shared" si="44"/>
        <v>70.953345509859503</v>
      </c>
      <c r="S177" s="42">
        <f t="shared" si="44"/>
        <v>68.696944879133014</v>
      </c>
      <c r="T177" s="42">
        <f t="shared" si="44"/>
        <v>66.440544248406553</v>
      </c>
      <c r="U177" s="42">
        <f t="shared" si="44"/>
        <v>64.184143617680078</v>
      </c>
      <c r="V177" s="42">
        <f t="shared" si="44"/>
        <v>61.927742986953611</v>
      </c>
      <c r="W177" s="42">
        <f t="shared" si="44"/>
        <v>59.671342356227129</v>
      </c>
      <c r="X177" s="42">
        <f t="shared" si="44"/>
        <v>57.414941725500647</v>
      </c>
      <c r="Y177" s="42">
        <f t="shared" si="44"/>
        <v>55.158541094774179</v>
      </c>
      <c r="Z177" s="42">
        <f t="shared" si="44"/>
        <v>52.902140464047712</v>
      </c>
      <c r="AA177" s="42">
        <f t="shared" si="44"/>
        <v>50.645739833321237</v>
      </c>
      <c r="AB177" s="42">
        <f t="shared" si="44"/>
        <v>48.389339202594762</v>
      </c>
      <c r="AC177" s="42">
        <f t="shared" si="44"/>
        <v>48.389339202594762</v>
      </c>
      <c r="AD177" s="42">
        <f t="shared" si="44"/>
        <v>48.389339202594762</v>
      </c>
      <c r="AE177" s="42">
        <f t="shared" si="44"/>
        <v>48.389339202594762</v>
      </c>
      <c r="AF177" s="42">
        <f t="shared" si="44"/>
        <v>48.389339202594762</v>
      </c>
      <c r="AG177" s="42">
        <f t="shared" si="44"/>
        <v>48.389339202594762</v>
      </c>
      <c r="AH177" s="42">
        <f t="shared" si="44"/>
        <v>48.389339202594762</v>
      </c>
      <c r="AI177" s="42">
        <f t="shared" si="44"/>
        <v>48.389339202594762</v>
      </c>
      <c r="AJ177" s="42">
        <f t="shared" si="44"/>
        <v>48.389339202594762</v>
      </c>
      <c r="AK177" s="42">
        <f t="shared" si="44"/>
        <v>48.389339202594762</v>
      </c>
      <c r="AL177" s="42">
        <f t="shared" si="44"/>
        <v>48.389339202594762</v>
      </c>
      <c r="AM177" s="42">
        <f t="shared" si="44"/>
        <v>48.389339202594762</v>
      </c>
      <c r="AN177" s="42">
        <f t="shared" si="44"/>
        <v>48.389339202594762</v>
      </c>
      <c r="AO177" s="42">
        <f t="shared" si="44"/>
        <v>48.389339202594762</v>
      </c>
      <c r="AP177" s="42">
        <f t="shared" si="44"/>
        <v>48.389339202594762</v>
      </c>
      <c r="AQ177" s="42">
        <f t="shared" si="44"/>
        <v>48.389339202594762</v>
      </c>
      <c r="AR177" s="42">
        <f t="shared" si="44"/>
        <v>48.389339202594762</v>
      </c>
      <c r="AS177" s="42">
        <f t="shared" si="44"/>
        <v>48.389339202594762</v>
      </c>
      <c r="AT177" s="42">
        <f t="shared" si="44"/>
        <v>48.389339202594762</v>
      </c>
      <c r="AU177" s="42">
        <f t="shared" si="44"/>
        <v>48.389339202594762</v>
      </c>
      <c r="AV177" s="631">
        <f t="shared" si="44"/>
        <v>48.389339202594762</v>
      </c>
    </row>
    <row r="178" spans="5:48" ht="14.1" customHeight="1">
      <c r="G178" s="19"/>
      <c r="H178" s="788"/>
      <c r="J178" s="737"/>
      <c r="K178" s="63" t="s">
        <v>365</v>
      </c>
      <c r="L178" s="43">
        <f t="shared" ref="L178:AV178" si="45" xml:space="preserve"> (($S$44 * $S$42 * $S$40 * (L122 * 1 + L166) +L132) * 1000 / (L82 * 8760)) + L142 + 0</f>
        <v>92.186041315267445</v>
      </c>
      <c r="M178" s="43">
        <f t="shared" si="45"/>
        <v>91.778343989761893</v>
      </c>
      <c r="N178" s="43">
        <f t="shared" si="45"/>
        <v>91.370646664256356</v>
      </c>
      <c r="O178" s="43">
        <f t="shared" si="45"/>
        <v>90.555252013245266</v>
      </c>
      <c r="P178" s="43">
        <f t="shared" si="45"/>
        <v>89.739857362234176</v>
      </c>
      <c r="Q178" s="43">
        <f t="shared" si="45"/>
        <v>88.924462711223086</v>
      </c>
      <c r="R178" s="43">
        <f t="shared" si="45"/>
        <v>88.516765385717548</v>
      </c>
      <c r="S178" s="43">
        <f t="shared" si="45"/>
        <v>88.516765385717548</v>
      </c>
      <c r="T178" s="43">
        <f t="shared" si="45"/>
        <v>88.516765385717548</v>
      </c>
      <c r="U178" s="43">
        <f t="shared" si="45"/>
        <v>88.516765385717548</v>
      </c>
      <c r="V178" s="43">
        <f t="shared" si="45"/>
        <v>88.516765385717548</v>
      </c>
      <c r="W178" s="43">
        <f t="shared" si="45"/>
        <v>88.516765385717548</v>
      </c>
      <c r="X178" s="43">
        <f t="shared" si="45"/>
        <v>88.516765385717548</v>
      </c>
      <c r="Y178" s="43">
        <f t="shared" si="45"/>
        <v>88.516765385717548</v>
      </c>
      <c r="Z178" s="43">
        <f t="shared" si="45"/>
        <v>88.516765385717548</v>
      </c>
      <c r="AA178" s="43">
        <f t="shared" si="45"/>
        <v>88.516765385717548</v>
      </c>
      <c r="AB178" s="43">
        <f t="shared" si="45"/>
        <v>88.516765385717548</v>
      </c>
      <c r="AC178" s="43">
        <f t="shared" si="45"/>
        <v>88.516765385717548</v>
      </c>
      <c r="AD178" s="43">
        <f t="shared" si="45"/>
        <v>88.516765385717548</v>
      </c>
      <c r="AE178" s="43">
        <f t="shared" si="45"/>
        <v>88.516765385717548</v>
      </c>
      <c r="AF178" s="43">
        <f t="shared" si="45"/>
        <v>88.516765385717548</v>
      </c>
      <c r="AG178" s="43">
        <f t="shared" si="45"/>
        <v>88.516765385717548</v>
      </c>
      <c r="AH178" s="43">
        <f t="shared" si="45"/>
        <v>88.516765385717548</v>
      </c>
      <c r="AI178" s="43">
        <f t="shared" si="45"/>
        <v>88.516765385717548</v>
      </c>
      <c r="AJ178" s="43">
        <f t="shared" si="45"/>
        <v>88.516765385717548</v>
      </c>
      <c r="AK178" s="43">
        <f t="shared" si="45"/>
        <v>88.516765385717548</v>
      </c>
      <c r="AL178" s="43">
        <f t="shared" si="45"/>
        <v>88.516765385717548</v>
      </c>
      <c r="AM178" s="43">
        <f t="shared" si="45"/>
        <v>88.516765385717548</v>
      </c>
      <c r="AN178" s="43">
        <f t="shared" si="45"/>
        <v>88.516765385717548</v>
      </c>
      <c r="AO178" s="43">
        <f t="shared" si="45"/>
        <v>88.516765385717548</v>
      </c>
      <c r="AP178" s="43">
        <f t="shared" si="45"/>
        <v>88.516765385717548</v>
      </c>
      <c r="AQ178" s="43">
        <f t="shared" si="45"/>
        <v>88.516765385717548</v>
      </c>
      <c r="AR178" s="43">
        <f t="shared" si="45"/>
        <v>88.516765385717548</v>
      </c>
      <c r="AS178" s="43">
        <f t="shared" si="45"/>
        <v>88.516765385717548</v>
      </c>
      <c r="AT178" s="43">
        <f t="shared" si="45"/>
        <v>88.516765385717548</v>
      </c>
      <c r="AU178" s="43">
        <f t="shared" si="45"/>
        <v>88.516765385717548</v>
      </c>
      <c r="AV178" s="634">
        <f t="shared" si="45"/>
        <v>88.516765385717548</v>
      </c>
    </row>
    <row r="179" spans="5:48" ht="14.1" customHeight="1">
      <c r="G179" s="21"/>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2"/>
      <c r="AP179" s="22"/>
      <c r="AQ179" s="22"/>
      <c r="AR179" s="22"/>
      <c r="AS179" s="22"/>
      <c r="AT179" s="22"/>
      <c r="AU179" s="22"/>
      <c r="AV179" s="23"/>
    </row>
    <row r="183" spans="5:48" ht="14.1" customHeight="1">
      <c r="E183" s="426" t="s">
        <v>90</v>
      </c>
      <c r="G183" s="793" t="s">
        <v>865</v>
      </c>
      <c r="H183" s="794"/>
      <c r="I183" s="794"/>
      <c r="J183" s="794"/>
      <c r="K183" s="794"/>
      <c r="L183" s="794"/>
      <c r="M183" s="794"/>
      <c r="N183" s="794"/>
      <c r="O183" s="794"/>
      <c r="P183" s="794"/>
      <c r="Q183" s="794"/>
      <c r="R183" s="794"/>
      <c r="S183" s="794"/>
      <c r="T183" s="794"/>
      <c r="U183" s="525"/>
      <c r="V183" s="525"/>
      <c r="W183" s="525"/>
      <c r="X183" s="525"/>
      <c r="Y183" s="525"/>
      <c r="Z183" s="525"/>
      <c r="AA183" s="525"/>
      <c r="AB183" s="525"/>
      <c r="AC183" s="525"/>
      <c r="AD183" s="525"/>
      <c r="AE183" s="525"/>
      <c r="AF183" s="525"/>
      <c r="AG183" s="525"/>
      <c r="AH183" s="531"/>
      <c r="AI183" s="531"/>
      <c r="AJ183" s="531"/>
      <c r="AK183" s="531"/>
      <c r="AL183" s="531"/>
      <c r="AM183" s="531"/>
      <c r="AN183" s="531"/>
      <c r="AO183" s="531"/>
      <c r="AP183" s="531"/>
      <c r="AQ183" s="531"/>
      <c r="AR183" s="531"/>
      <c r="AS183" s="531"/>
      <c r="AT183" s="531"/>
      <c r="AU183" s="531"/>
      <c r="AV183" s="531"/>
    </row>
    <row r="231" spans="24:24" ht="14.1" customHeight="1">
      <c r="X231" s="4" t="s">
        <v>92</v>
      </c>
    </row>
    <row r="242" spans="1:5" ht="14.1" customHeight="1">
      <c r="A242"/>
      <c r="B242"/>
      <c r="C242"/>
      <c r="D242"/>
      <c r="E242"/>
    </row>
    <row r="243" spans="1:5" ht="14.1" customHeight="1">
      <c r="A243"/>
      <c r="B243"/>
      <c r="C243"/>
      <c r="D243"/>
      <c r="E243"/>
    </row>
    <row r="244" spans="1:5" ht="14.1" customHeight="1">
      <c r="A244"/>
      <c r="B244"/>
      <c r="C244"/>
      <c r="D244"/>
      <c r="E244"/>
    </row>
    <row r="245" spans="1:5" ht="14.1" customHeight="1">
      <c r="A245"/>
      <c r="B245"/>
      <c r="C245"/>
      <c r="D245"/>
      <c r="E245"/>
    </row>
    <row r="246" spans="1:5" ht="14.1" customHeight="1">
      <c r="A246"/>
      <c r="B246"/>
      <c r="C246"/>
      <c r="D246"/>
      <c r="E246"/>
    </row>
    <row r="247" spans="1:5" ht="14.1" customHeight="1">
      <c r="A247"/>
      <c r="B247"/>
      <c r="C247"/>
      <c r="D247"/>
      <c r="E247"/>
    </row>
    <row r="248" spans="1:5" ht="14.1" customHeight="1">
      <c r="A248"/>
      <c r="B248"/>
      <c r="C248"/>
      <c r="D248"/>
      <c r="E248"/>
    </row>
    <row r="249" spans="1:5" ht="14.1" customHeight="1">
      <c r="A249"/>
      <c r="B249"/>
      <c r="C249"/>
      <c r="D249"/>
      <c r="E249"/>
    </row>
    <row r="250" spans="1:5" ht="14.1" customHeight="1">
      <c r="A250"/>
      <c r="B250"/>
      <c r="C250"/>
      <c r="D250"/>
      <c r="E250"/>
    </row>
    <row r="251" spans="1:5" ht="14.1" customHeight="1">
      <c r="A251"/>
      <c r="B251"/>
      <c r="C251"/>
      <c r="D251"/>
      <c r="E251"/>
    </row>
    <row r="252" spans="1:5" ht="14.1" customHeight="1">
      <c r="A252"/>
      <c r="B252"/>
      <c r="C252"/>
      <c r="D252"/>
      <c r="E252"/>
    </row>
    <row r="253" spans="1:5" ht="14.1" customHeight="1">
      <c r="A253"/>
      <c r="B253"/>
      <c r="C253"/>
      <c r="D253"/>
      <c r="E253"/>
    </row>
    <row r="254" spans="1:5" ht="14.1" customHeight="1">
      <c r="A254"/>
      <c r="B254"/>
      <c r="C254"/>
      <c r="D254"/>
      <c r="E254"/>
    </row>
    <row r="255" spans="1:5" ht="14.1" customHeight="1">
      <c r="A255"/>
      <c r="B255"/>
      <c r="C255"/>
      <c r="D255"/>
      <c r="E255"/>
    </row>
    <row r="256" spans="1:5" ht="14.1" customHeight="1">
      <c r="A256"/>
      <c r="B256"/>
      <c r="C256"/>
      <c r="D256"/>
      <c r="E256"/>
    </row>
    <row r="257" spans="1:5" ht="14.1" customHeight="1">
      <c r="A257"/>
      <c r="B257"/>
      <c r="C257"/>
      <c r="D257"/>
      <c r="E257"/>
    </row>
    <row r="258" spans="1:5" ht="14.1" customHeight="1">
      <c r="A258"/>
      <c r="B258"/>
      <c r="C258"/>
      <c r="D258"/>
      <c r="E258"/>
    </row>
    <row r="259" spans="1:5" ht="14.1" customHeight="1">
      <c r="A259"/>
      <c r="B259"/>
      <c r="C259"/>
      <c r="D259"/>
      <c r="E259"/>
    </row>
    <row r="397" spans="3:27" ht="14.1" customHeight="1">
      <c r="C397" s="426" t="s">
        <v>90</v>
      </c>
      <c r="G397" s="732" t="s">
        <v>864</v>
      </c>
      <c r="H397" s="733"/>
      <c r="I397" s="733"/>
      <c r="J397" s="733"/>
      <c r="K397" s="733"/>
      <c r="L397" s="733"/>
      <c r="M397" s="733"/>
      <c r="N397" s="733"/>
      <c r="O397" s="733"/>
      <c r="P397" s="733"/>
      <c r="Q397" s="733"/>
      <c r="R397" s="733"/>
      <c r="S397" s="733"/>
      <c r="T397" s="733"/>
      <c r="U397" s="423"/>
      <c r="V397" s="423"/>
      <c r="W397" s="423"/>
      <c r="X397" s="423"/>
      <c r="Y397" s="423"/>
      <c r="Z397" s="423"/>
      <c r="AA397" s="423"/>
    </row>
    <row r="399" spans="3:27" ht="14.1" customHeight="1">
      <c r="H399" s="796" t="s">
        <v>326</v>
      </c>
      <c r="I399" s="796"/>
      <c r="J399" s="796"/>
      <c r="K399" s="796"/>
      <c r="L399" s="796"/>
      <c r="M399" s="593"/>
      <c r="N399" s="593"/>
      <c r="O399" s="593"/>
      <c r="P399" s="593"/>
      <c r="Q399" s="593"/>
      <c r="R399" s="593"/>
      <c r="S399" s="593"/>
      <c r="T399" s="593"/>
      <c r="U399" s="593"/>
      <c r="V399" s="593"/>
      <c r="W399" s="593"/>
      <c r="X399" s="593"/>
      <c r="Y399" s="593"/>
      <c r="Z399" s="593"/>
      <c r="AA399" s="593"/>
    </row>
    <row r="400" spans="3:27" ht="14.1" customHeight="1">
      <c r="H400" s="789" t="s">
        <v>31</v>
      </c>
      <c r="I400" s="789"/>
      <c r="J400" s="789"/>
      <c r="K400" s="789"/>
      <c r="L400" s="789"/>
      <c r="M400" s="687" t="s">
        <v>905</v>
      </c>
      <c r="N400" s="688"/>
      <c r="O400" s="688"/>
      <c r="P400" s="688"/>
      <c r="Q400" s="688"/>
      <c r="R400" s="688"/>
      <c r="S400" s="688"/>
      <c r="T400" s="688"/>
      <c r="U400" s="688"/>
      <c r="V400" s="688"/>
      <c r="W400" s="688"/>
      <c r="X400" s="688"/>
      <c r="Y400" s="688"/>
      <c r="Z400" s="688"/>
      <c r="AA400" s="689"/>
    </row>
    <row r="401" spans="8:27" ht="14.1" customHeight="1">
      <c r="H401" s="789" t="s">
        <v>39</v>
      </c>
      <c r="I401" s="789"/>
      <c r="J401" s="789"/>
      <c r="K401" s="789"/>
      <c r="L401" s="789"/>
      <c r="M401" s="687" t="s">
        <v>896</v>
      </c>
      <c r="N401" s="688"/>
      <c r="O401" s="688"/>
      <c r="P401" s="688"/>
      <c r="Q401" s="688"/>
      <c r="R401" s="688"/>
      <c r="S401" s="688"/>
      <c r="T401" s="688"/>
      <c r="U401" s="688"/>
      <c r="V401" s="688"/>
      <c r="W401" s="688"/>
      <c r="X401" s="688"/>
      <c r="Y401" s="688"/>
      <c r="Z401" s="688"/>
      <c r="AA401" s="689"/>
    </row>
    <row r="402" spans="8:27" ht="14.1" customHeight="1">
      <c r="H402" s="789" t="s">
        <v>28</v>
      </c>
      <c r="I402" s="789"/>
      <c r="J402" s="789"/>
      <c r="K402" s="789"/>
      <c r="L402" s="789"/>
      <c r="M402" s="687" t="s">
        <v>953</v>
      </c>
      <c r="N402" s="688"/>
      <c r="O402" s="688"/>
      <c r="P402" s="688"/>
      <c r="Q402" s="688"/>
      <c r="R402" s="688"/>
      <c r="S402" s="688"/>
      <c r="T402" s="688"/>
      <c r="U402" s="688"/>
      <c r="V402" s="688"/>
      <c r="W402" s="688"/>
      <c r="X402" s="688"/>
      <c r="Y402" s="688"/>
      <c r="Z402" s="688"/>
      <c r="AA402" s="689"/>
    </row>
    <row r="403" spans="8:27" ht="14.1" customHeight="1">
      <c r="H403" s="789" t="s">
        <v>868</v>
      </c>
      <c r="I403" s="789"/>
      <c r="J403" s="789"/>
      <c r="K403" s="789"/>
      <c r="L403" s="789"/>
      <c r="M403" s="687" t="s">
        <v>953</v>
      </c>
      <c r="N403" s="688"/>
      <c r="O403" s="688"/>
      <c r="P403" s="688"/>
      <c r="Q403" s="688"/>
      <c r="R403" s="688"/>
      <c r="S403" s="688"/>
      <c r="T403" s="688"/>
      <c r="U403" s="688"/>
      <c r="V403" s="688"/>
      <c r="W403" s="688"/>
      <c r="X403" s="688"/>
      <c r="Y403" s="688"/>
      <c r="Z403" s="688"/>
      <c r="AA403" s="689"/>
    </row>
    <row r="404" spans="8:27" ht="14.1" customHeight="1">
      <c r="H404" s="789" t="s">
        <v>133</v>
      </c>
      <c r="I404" s="789"/>
      <c r="J404" s="789"/>
      <c r="K404" s="789"/>
      <c r="L404" s="789"/>
      <c r="M404" s="687" t="s">
        <v>952</v>
      </c>
      <c r="N404" s="688"/>
      <c r="O404" s="688"/>
      <c r="P404" s="688"/>
      <c r="Q404" s="688"/>
      <c r="R404" s="688"/>
      <c r="S404" s="688"/>
      <c r="T404" s="688"/>
      <c r="U404" s="688"/>
      <c r="V404" s="688"/>
      <c r="W404" s="688"/>
      <c r="X404" s="688"/>
      <c r="Y404" s="688"/>
      <c r="Z404" s="688"/>
      <c r="AA404" s="689"/>
    </row>
    <row r="405" spans="8:27" ht="14.1" customHeight="1">
      <c r="H405" s="789" t="s">
        <v>25</v>
      </c>
      <c r="I405" s="789"/>
      <c r="J405" s="789"/>
      <c r="K405" s="789"/>
      <c r="L405" s="789"/>
      <c r="M405" s="687" t="s">
        <v>867</v>
      </c>
      <c r="N405" s="688"/>
      <c r="O405" s="688"/>
      <c r="P405" s="688"/>
      <c r="Q405" s="688"/>
      <c r="R405" s="688"/>
      <c r="S405" s="688"/>
      <c r="T405" s="688"/>
      <c r="U405" s="688"/>
      <c r="V405" s="688"/>
      <c r="W405" s="688"/>
      <c r="X405" s="688"/>
      <c r="Y405" s="688"/>
      <c r="Z405" s="688"/>
      <c r="AA405" s="689"/>
    </row>
    <row r="406" spans="8:27" ht="14.1" customHeight="1">
      <c r="H406" s="789" t="s">
        <v>26</v>
      </c>
      <c r="I406" s="789"/>
      <c r="J406" s="789"/>
      <c r="K406" s="789"/>
      <c r="L406" s="789"/>
      <c r="M406" s="687" t="s">
        <v>867</v>
      </c>
      <c r="N406" s="688"/>
      <c r="O406" s="688"/>
      <c r="P406" s="688"/>
      <c r="Q406" s="688"/>
      <c r="R406" s="688"/>
      <c r="S406" s="688"/>
      <c r="T406" s="688"/>
      <c r="U406" s="688"/>
      <c r="V406" s="688"/>
      <c r="W406" s="688"/>
      <c r="X406" s="688"/>
      <c r="Y406" s="688"/>
      <c r="Z406" s="688"/>
      <c r="AA406" s="689"/>
    </row>
    <row r="407" spans="8:27" ht="14.1" customHeight="1">
      <c r="H407" s="797"/>
      <c r="I407" s="797"/>
      <c r="J407" s="797"/>
      <c r="K407" s="797"/>
      <c r="L407" s="797"/>
      <c r="M407" s="6"/>
      <c r="N407" s="6"/>
      <c r="O407" s="6"/>
      <c r="P407" s="6"/>
      <c r="Q407" s="6"/>
      <c r="R407" s="6"/>
      <c r="S407" s="6"/>
      <c r="T407" s="6"/>
      <c r="U407" s="6"/>
      <c r="V407" s="6"/>
      <c r="W407" s="6"/>
      <c r="X407" s="6"/>
      <c r="Y407" s="6"/>
      <c r="Z407" s="6"/>
      <c r="AA407" s="6"/>
    </row>
    <row r="408" spans="8:27" ht="14.1" customHeight="1">
      <c r="H408" s="796" t="s">
        <v>327</v>
      </c>
      <c r="I408" s="796"/>
      <c r="J408" s="796"/>
      <c r="K408" s="796"/>
      <c r="L408" s="796"/>
      <c r="M408" s="593"/>
      <c r="N408" s="593"/>
      <c r="O408" s="593"/>
      <c r="P408" s="593"/>
      <c r="Q408" s="593"/>
      <c r="R408" s="593"/>
      <c r="S408" s="593"/>
      <c r="T408" s="593"/>
      <c r="U408" s="593"/>
      <c r="V408" s="593"/>
      <c r="W408" s="593"/>
      <c r="X408" s="593"/>
      <c r="Y408" s="593"/>
      <c r="Z408" s="593"/>
      <c r="AA408" s="593"/>
    </row>
    <row r="409" spans="8:27" ht="14.1" customHeight="1">
      <c r="H409" s="789" t="s">
        <v>39</v>
      </c>
      <c r="I409" s="789"/>
      <c r="J409" s="789"/>
      <c r="K409" s="789"/>
      <c r="L409" s="789"/>
      <c r="M409" s="687" t="s">
        <v>896</v>
      </c>
      <c r="N409" s="688"/>
      <c r="O409" s="688"/>
      <c r="P409" s="688"/>
      <c r="Q409" s="688"/>
      <c r="R409" s="688"/>
      <c r="S409" s="688"/>
      <c r="T409" s="688"/>
      <c r="U409" s="688"/>
      <c r="V409" s="688"/>
      <c r="W409" s="688"/>
      <c r="X409" s="688"/>
      <c r="Y409" s="688"/>
      <c r="Z409" s="688"/>
      <c r="AA409" s="689"/>
    </row>
    <row r="410" spans="8:27" ht="14.1" customHeight="1">
      <c r="H410" s="789" t="s">
        <v>28</v>
      </c>
      <c r="I410" s="789"/>
      <c r="J410" s="789"/>
      <c r="K410" s="789"/>
      <c r="L410" s="789"/>
      <c r="M410" s="687" t="s">
        <v>951</v>
      </c>
      <c r="N410" s="688"/>
      <c r="O410" s="688"/>
      <c r="P410" s="688"/>
      <c r="Q410" s="688"/>
      <c r="R410" s="688"/>
      <c r="S410" s="688"/>
      <c r="T410" s="688"/>
      <c r="U410" s="688"/>
      <c r="V410" s="688"/>
      <c r="W410" s="688"/>
      <c r="X410" s="688"/>
      <c r="Y410" s="688"/>
      <c r="Z410" s="688"/>
      <c r="AA410" s="689"/>
    </row>
    <row r="411" spans="8:27" ht="14.1" customHeight="1">
      <c r="H411" s="789" t="s">
        <v>868</v>
      </c>
      <c r="I411" s="789"/>
      <c r="J411" s="789"/>
      <c r="K411" s="789"/>
      <c r="L411" s="789"/>
      <c r="M411" s="687" t="s">
        <v>951</v>
      </c>
      <c r="N411" s="688"/>
      <c r="O411" s="688"/>
      <c r="P411" s="688"/>
      <c r="Q411" s="688"/>
      <c r="R411" s="688"/>
      <c r="S411" s="688"/>
      <c r="T411" s="688"/>
      <c r="U411" s="688"/>
      <c r="V411" s="688"/>
      <c r="W411" s="688"/>
      <c r="X411" s="688"/>
      <c r="Y411" s="688"/>
      <c r="Z411" s="688"/>
      <c r="AA411" s="689"/>
    </row>
    <row r="412" spans="8:27" ht="14.1" customHeight="1">
      <c r="H412" s="789" t="s">
        <v>133</v>
      </c>
      <c r="I412" s="789"/>
      <c r="J412" s="789"/>
      <c r="K412" s="789"/>
      <c r="L412" s="789"/>
      <c r="M412" s="687" t="s">
        <v>951</v>
      </c>
      <c r="N412" s="688"/>
      <c r="O412" s="688"/>
      <c r="P412" s="688"/>
      <c r="Q412" s="688"/>
      <c r="R412" s="688"/>
      <c r="S412" s="688"/>
      <c r="T412" s="688"/>
      <c r="U412" s="688"/>
      <c r="V412" s="688"/>
      <c r="W412" s="688"/>
      <c r="X412" s="688"/>
      <c r="Y412" s="688"/>
      <c r="Z412" s="688"/>
      <c r="AA412" s="689"/>
    </row>
    <row r="413" spans="8:27" ht="14.1" customHeight="1">
      <c r="H413" s="789" t="s">
        <v>883</v>
      </c>
      <c r="I413" s="789"/>
      <c r="J413" s="789"/>
      <c r="K413" s="789"/>
      <c r="L413" s="789"/>
      <c r="M413" s="687" t="s">
        <v>867</v>
      </c>
      <c r="N413" s="688"/>
      <c r="O413" s="688"/>
      <c r="P413" s="688"/>
      <c r="Q413" s="688"/>
      <c r="R413" s="688"/>
      <c r="S413" s="688"/>
      <c r="T413" s="688"/>
      <c r="U413" s="688"/>
      <c r="V413" s="688"/>
      <c r="W413" s="688"/>
      <c r="X413" s="688"/>
      <c r="Y413" s="688"/>
      <c r="Z413" s="688"/>
      <c r="AA413" s="689"/>
    </row>
    <row r="417" spans="12:18" ht="14.1" customHeight="1">
      <c r="R417" s="4" t="s">
        <v>92</v>
      </c>
    </row>
    <row r="419" spans="12:18" ht="14.1" customHeight="1">
      <c r="M419" s="690"/>
    </row>
    <row r="421" spans="12:18" ht="14.1" customHeight="1">
      <c r="L421" s="690"/>
    </row>
  </sheetData>
  <mergeCells count="90">
    <mergeCell ref="H412:L412"/>
    <mergeCell ref="H413:L413"/>
    <mergeCell ref="H408:L408"/>
    <mergeCell ref="H409:L409"/>
    <mergeCell ref="H401:L401"/>
    <mergeCell ref="H402:L402"/>
    <mergeCell ref="H403:L403"/>
    <mergeCell ref="H404:L404"/>
    <mergeCell ref="H405:L405"/>
    <mergeCell ref="H406:L406"/>
    <mergeCell ref="H407:L407"/>
    <mergeCell ref="H410:L410"/>
    <mergeCell ref="H411:L411"/>
    <mergeCell ref="H399:L399"/>
    <mergeCell ref="H400:L400"/>
    <mergeCell ref="J124:J132"/>
    <mergeCell ref="J134:J142"/>
    <mergeCell ref="H158:H166"/>
    <mergeCell ref="J158:J166"/>
    <mergeCell ref="H74:H142"/>
    <mergeCell ref="J114:J122"/>
    <mergeCell ref="J94:J102"/>
    <mergeCell ref="H146:H154"/>
    <mergeCell ref="J146:J154"/>
    <mergeCell ref="J104:J112"/>
    <mergeCell ref="J74:J82"/>
    <mergeCell ref="J84:J92"/>
    <mergeCell ref="G397:T397"/>
    <mergeCell ref="A1:J1"/>
    <mergeCell ref="O12:P12"/>
    <mergeCell ref="J12:J14"/>
    <mergeCell ref="H12:H38"/>
    <mergeCell ref="O23:P23"/>
    <mergeCell ref="O24:P24"/>
    <mergeCell ref="O25:P25"/>
    <mergeCell ref="J16:J18"/>
    <mergeCell ref="O33:R33"/>
    <mergeCell ref="O34:R34"/>
    <mergeCell ref="O27:S27"/>
    <mergeCell ref="O28:R28"/>
    <mergeCell ref="O29:R29"/>
    <mergeCell ref="J20:J22"/>
    <mergeCell ref="O15:T15"/>
    <mergeCell ref="O14:T14"/>
    <mergeCell ref="O35:R35"/>
    <mergeCell ref="O36:R36"/>
    <mergeCell ref="O32:R32"/>
    <mergeCell ref="Q24:R24"/>
    <mergeCell ref="Q25:R25"/>
    <mergeCell ref="O30:R30"/>
    <mergeCell ref="O31:R31"/>
    <mergeCell ref="J24:J26"/>
    <mergeCell ref="J36:J38"/>
    <mergeCell ref="J41:J43"/>
    <mergeCell ref="H41:H43"/>
    <mergeCell ref="J32:J34"/>
    <mergeCell ref="J28:J30"/>
    <mergeCell ref="Q12:T12"/>
    <mergeCell ref="Q23:R23"/>
    <mergeCell ref="O16:T16"/>
    <mergeCell ref="O17:T17"/>
    <mergeCell ref="O18:T18"/>
    <mergeCell ref="O19:R19"/>
    <mergeCell ref="O20:R20"/>
    <mergeCell ref="O22:R22"/>
    <mergeCell ref="O21:R21"/>
    <mergeCell ref="O42:R42"/>
    <mergeCell ref="J63:J65"/>
    <mergeCell ref="H46:H56"/>
    <mergeCell ref="J54:J56"/>
    <mergeCell ref="J46:J48"/>
    <mergeCell ref="J50:J52"/>
    <mergeCell ref="H59:H65"/>
    <mergeCell ref="J59:J61"/>
    <mergeCell ref="V14:Z27"/>
    <mergeCell ref="G71:T71"/>
    <mergeCell ref="G183:T183"/>
    <mergeCell ref="O61:Q61"/>
    <mergeCell ref="O59:R59"/>
    <mergeCell ref="O60:R60"/>
    <mergeCell ref="H170:H178"/>
    <mergeCell ref="J170:J178"/>
    <mergeCell ref="O37:R37"/>
    <mergeCell ref="O38:R38"/>
    <mergeCell ref="O39:R39"/>
    <mergeCell ref="O40:R40"/>
    <mergeCell ref="O44:R44"/>
    <mergeCell ref="O41:R41"/>
    <mergeCell ref="O46:P46"/>
    <mergeCell ref="O43:R43"/>
  </mergeCells>
  <phoneticPr fontId="31" type="noConversion"/>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CurrentCostsJump">
                <anchor moveWithCells="1" sizeWithCells="1">
                  <from>
                    <xdr:col>9</xdr:col>
                    <xdr:colOff>771525</xdr:colOff>
                    <xdr:row>2</xdr:row>
                    <xdr:rowOff>85725</xdr:rowOff>
                  </from>
                  <to>
                    <xdr:col>11</xdr:col>
                    <xdr:colOff>381000</xdr:colOff>
                    <xdr:row>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HistoricTrendsJump">
                <anchor moveWithCells="1" sizeWithCells="1">
                  <from>
                    <xdr:col>16</xdr:col>
                    <xdr:colOff>533400</xdr:colOff>
                    <xdr:row>2</xdr:row>
                    <xdr:rowOff>85725</xdr:rowOff>
                  </from>
                  <to>
                    <xdr:col>18</xdr:col>
                    <xdr:colOff>600075</xdr:colOff>
                    <xdr:row>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FutureProjectionsJump">
                <anchor moveWithCells="1" sizeWithCells="1">
                  <from>
                    <xdr:col>11</xdr:col>
                    <xdr:colOff>657225</xdr:colOff>
                    <xdr:row>2</xdr:row>
                    <xdr:rowOff>85725</xdr:rowOff>
                  </from>
                  <to>
                    <xdr:col>13</xdr:col>
                    <xdr:colOff>733425</xdr:colOff>
                    <xdr:row>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GraphicsJump">
                <anchor moveWithCells="1" sizeWithCells="1">
                  <from>
                    <xdr:col>14</xdr:col>
                    <xdr:colOff>123825</xdr:colOff>
                    <xdr:row>2</xdr:row>
                    <xdr:rowOff>85725</xdr:rowOff>
                  </from>
                  <to>
                    <xdr:col>16</xdr:col>
                    <xdr:colOff>200025</xdr:colOff>
                    <xdr:row>4</xdr:row>
                    <xdr:rowOff>85725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DI764"/>
  <sheetViews>
    <sheetView showGridLines="0" zoomScaleNormal="100" workbookViewId="0">
      <pane xSplit="5" ySplit="5" topLeftCell="F729" activePane="bottomRight" state="frozen"/>
      <selection activeCell="T89" sqref="T89"/>
      <selection pane="topRight" activeCell="T89" sqref="T89"/>
      <selection pane="bottomLeft" activeCell="T89" sqref="T89"/>
      <selection pane="bottomRight" activeCell="M749" sqref="M749:AA749"/>
    </sheetView>
  </sheetViews>
  <sheetFormatPr defaultColWidth="9.140625" defaultRowHeight="14.1" customHeight="1"/>
  <cols>
    <col min="1" max="1" width="9.140625" style="4"/>
    <col min="2" max="7" width="1.7109375" style="4" customWidth="1"/>
    <col min="8" max="8" width="5.7109375" style="4" customWidth="1"/>
    <col min="9" max="9" width="1.7109375" style="4" customWidth="1"/>
    <col min="10" max="10" width="19" style="4" customWidth="1"/>
    <col min="11" max="11" width="31.7109375" style="4" customWidth="1"/>
    <col min="12" max="48" width="11.42578125" style="4" customWidth="1"/>
    <col min="49" max="16384" width="9.140625" style="4"/>
  </cols>
  <sheetData>
    <row r="1" spans="1:113" ht="18">
      <c r="A1" s="768" t="s">
        <v>173</v>
      </c>
      <c r="B1" s="768"/>
      <c r="C1" s="768"/>
      <c r="D1" s="768"/>
      <c r="E1" s="768"/>
      <c r="F1" s="768"/>
      <c r="G1" s="768"/>
      <c r="H1" s="768"/>
      <c r="I1" s="768"/>
      <c r="J1" s="768"/>
    </row>
    <row r="2" spans="1:113" ht="14.1" customHeight="1">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row>
    <row r="3" spans="1:113" ht="14.1" customHeight="1">
      <c r="A3"/>
      <c r="B3"/>
      <c r="C3"/>
      <c r="D3"/>
      <c r="E3"/>
      <c r="T3" s="50" t="s">
        <v>29</v>
      </c>
    </row>
    <row r="4" spans="1:113" ht="14.1" customHeight="1">
      <c r="J4" s="3" t="s">
        <v>16</v>
      </c>
      <c r="T4" s="51" t="s">
        <v>35</v>
      </c>
    </row>
    <row r="9" spans="1:113" ht="14.1" customHeight="1">
      <c r="G9" s="16"/>
      <c r="H9" s="17"/>
      <c r="I9" s="17"/>
      <c r="J9" s="17"/>
      <c r="K9" s="17"/>
      <c r="L9" s="17"/>
      <c r="M9" s="17"/>
      <c r="N9" s="17"/>
      <c r="O9" s="17"/>
      <c r="P9" s="17"/>
      <c r="Q9" s="17"/>
      <c r="R9" s="17"/>
      <c r="S9" s="17"/>
      <c r="T9" s="18"/>
    </row>
    <row r="10" spans="1:113" ht="14.1" customHeight="1">
      <c r="B10" s="426" t="s">
        <v>90</v>
      </c>
      <c r="G10" s="13" t="s">
        <v>17</v>
      </c>
      <c r="H10" s="13"/>
      <c r="I10" s="14"/>
      <c r="J10" s="13"/>
      <c r="K10" s="14"/>
      <c r="L10" s="14"/>
      <c r="M10" s="14"/>
      <c r="N10" s="14"/>
      <c r="O10" s="14"/>
      <c r="P10" s="14"/>
      <c r="Q10" s="14"/>
      <c r="R10" s="14"/>
      <c r="S10" s="14"/>
      <c r="T10" s="14"/>
    </row>
    <row r="11" spans="1:113" ht="14.1" customHeight="1" thickBot="1">
      <c r="G11" s="19"/>
      <c r="T11" s="20"/>
    </row>
    <row r="12" spans="1:113" ht="14.1" customHeight="1" thickBot="1">
      <c r="A12"/>
      <c r="G12" s="19"/>
      <c r="H12" s="738" t="s">
        <v>37</v>
      </c>
      <c r="J12" s="735" t="s">
        <v>39</v>
      </c>
      <c r="K12" s="8" t="s">
        <v>702</v>
      </c>
      <c r="L12" s="25"/>
      <c r="O12" s="771" t="s">
        <v>36</v>
      </c>
      <c r="P12" s="771"/>
      <c r="Q12" s="772">
        <v>2013</v>
      </c>
      <c r="R12" s="773"/>
      <c r="S12" s="773"/>
      <c r="T12" s="774"/>
    </row>
    <row r="13" spans="1:113" ht="14.1" customHeight="1" thickBot="1">
      <c r="A13"/>
      <c r="G13" s="19"/>
      <c r="H13" s="738"/>
      <c r="J13" s="736"/>
      <c r="K13" s="9" t="s">
        <v>703</v>
      </c>
      <c r="L13" s="95"/>
      <c r="T13" s="20"/>
      <c r="X13"/>
      <c r="Y13"/>
      <c r="Z13"/>
      <c r="AA13"/>
      <c r="AB13"/>
      <c r="AC13"/>
      <c r="AD13"/>
      <c r="AE13"/>
      <c r="AF13"/>
    </row>
    <row r="14" spans="1:113" ht="14.1" customHeight="1" thickBot="1">
      <c r="A14"/>
      <c r="G14" s="19"/>
      <c r="H14" s="738"/>
      <c r="J14" s="736"/>
      <c r="K14" s="9" t="s">
        <v>704</v>
      </c>
      <c r="L14" s="95"/>
      <c r="O14" s="775" t="s">
        <v>174</v>
      </c>
      <c r="P14" s="776"/>
      <c r="Q14" s="776"/>
      <c r="R14" s="776"/>
      <c r="S14" s="776"/>
      <c r="T14" s="777"/>
      <c r="U14"/>
      <c r="V14"/>
      <c r="W14"/>
      <c r="X14"/>
      <c r="Y14"/>
      <c r="Z14"/>
      <c r="AA14"/>
      <c r="AB14"/>
      <c r="AC14"/>
      <c r="AD14"/>
      <c r="AE14"/>
      <c r="AF14"/>
    </row>
    <row r="15" spans="1:113" ht="14.1" customHeight="1">
      <c r="A15"/>
      <c r="G15" s="19"/>
      <c r="H15" s="738"/>
      <c r="J15" s="736"/>
      <c r="K15" s="9" t="s">
        <v>705</v>
      </c>
      <c r="L15" s="95">
        <v>0.28000000000000003</v>
      </c>
      <c r="M15"/>
      <c r="N15"/>
      <c r="O15" s="827" t="s">
        <v>728</v>
      </c>
      <c r="P15" s="744"/>
      <c r="Q15" s="744"/>
      <c r="R15" s="744"/>
      <c r="S15" s="744"/>
      <c r="T15" s="745"/>
      <c r="U15"/>
      <c r="V15"/>
      <c r="W15"/>
      <c r="X15"/>
      <c r="Y15"/>
      <c r="Z15"/>
      <c r="AA15"/>
      <c r="AB15"/>
      <c r="AC15"/>
      <c r="AD15"/>
      <c r="AE15"/>
      <c r="AF15"/>
    </row>
    <row r="16" spans="1:113" ht="14.1" customHeight="1">
      <c r="A16"/>
      <c r="G16" s="19"/>
      <c r="H16" s="738"/>
      <c r="J16" s="736"/>
      <c r="K16" s="9" t="s">
        <v>706</v>
      </c>
      <c r="L16" s="95">
        <v>0.37</v>
      </c>
      <c r="M16"/>
      <c r="N16"/>
      <c r="O16" s="826" t="s">
        <v>729</v>
      </c>
      <c r="P16" s="744"/>
      <c r="Q16" s="744"/>
      <c r="R16" s="744"/>
      <c r="S16" s="744"/>
      <c r="T16" s="745"/>
      <c r="U16"/>
      <c r="V16"/>
      <c r="W16"/>
      <c r="X16"/>
      <c r="Y16"/>
      <c r="Z16"/>
      <c r="AA16"/>
      <c r="AB16"/>
      <c r="AC16"/>
      <c r="AD16"/>
      <c r="AE16"/>
      <c r="AF16"/>
    </row>
    <row r="17" spans="1:32" ht="14.1" customHeight="1">
      <c r="A17"/>
      <c r="G17" s="19"/>
      <c r="H17" s="738"/>
      <c r="J17" s="736"/>
      <c r="K17" s="9" t="s">
        <v>707</v>
      </c>
      <c r="L17" s="95">
        <v>0.38</v>
      </c>
      <c r="M17"/>
      <c r="N17"/>
      <c r="O17" s="826" t="s">
        <v>730</v>
      </c>
      <c r="P17" s="744"/>
      <c r="Q17" s="744"/>
      <c r="R17" s="744"/>
      <c r="S17" s="744"/>
      <c r="T17" s="745"/>
      <c r="U17"/>
      <c r="V17"/>
      <c r="W17"/>
      <c r="X17"/>
      <c r="Y17"/>
      <c r="Z17"/>
      <c r="AA17"/>
      <c r="AB17"/>
      <c r="AC17"/>
      <c r="AD17"/>
      <c r="AE17"/>
      <c r="AF17"/>
    </row>
    <row r="18" spans="1:32" ht="14.1" customHeight="1" thickBot="1">
      <c r="A18"/>
      <c r="G18" s="19"/>
      <c r="H18" s="738"/>
      <c r="J18" s="736"/>
      <c r="K18" s="9" t="s">
        <v>708</v>
      </c>
      <c r="L18" s="95">
        <v>0.45</v>
      </c>
      <c r="M18"/>
      <c r="N18"/>
      <c r="O18" s="827" t="s">
        <v>889</v>
      </c>
      <c r="P18" s="744"/>
      <c r="Q18" s="744"/>
      <c r="R18" s="744"/>
      <c r="S18" s="744"/>
      <c r="T18" s="745"/>
      <c r="U18"/>
      <c r="V18"/>
      <c r="W18"/>
      <c r="X18"/>
      <c r="Y18"/>
      <c r="Z18"/>
      <c r="AA18"/>
      <c r="AB18"/>
      <c r="AC18"/>
      <c r="AD18"/>
      <c r="AE18"/>
      <c r="AF18"/>
    </row>
    <row r="19" spans="1:32" ht="14.1" customHeight="1">
      <c r="G19" s="19"/>
      <c r="H19" s="738"/>
      <c r="J19" s="736"/>
      <c r="K19" s="9" t="s">
        <v>709</v>
      </c>
      <c r="L19" s="95">
        <v>0.59</v>
      </c>
      <c r="M19"/>
      <c r="N19"/>
      <c r="O19" s="415" t="s">
        <v>731</v>
      </c>
      <c r="P19" s="414"/>
      <c r="Q19" s="414"/>
      <c r="R19" s="416"/>
      <c r="S19" s="410" t="s">
        <v>373</v>
      </c>
      <c r="T19" s="410" t="s">
        <v>373</v>
      </c>
      <c r="U19"/>
      <c r="V19"/>
      <c r="W19"/>
      <c r="X19"/>
      <c r="Y19"/>
      <c r="Z19"/>
      <c r="AA19"/>
      <c r="AB19"/>
      <c r="AC19"/>
      <c r="AD19"/>
      <c r="AE19"/>
      <c r="AF19"/>
    </row>
    <row r="20" spans="1:32" ht="14.1" customHeight="1">
      <c r="G20" s="19"/>
      <c r="H20" s="738"/>
      <c r="J20" s="737"/>
      <c r="K20" s="10" t="s">
        <v>710</v>
      </c>
      <c r="L20" s="27">
        <v>0.62</v>
      </c>
      <c r="M20"/>
      <c r="N20"/>
      <c r="O20" s="417" t="s">
        <v>732</v>
      </c>
      <c r="P20" s="3"/>
      <c r="Q20" s="3"/>
      <c r="R20" s="409"/>
      <c r="S20" s="411" t="s">
        <v>68</v>
      </c>
      <c r="T20" s="411" t="s">
        <v>370</v>
      </c>
      <c r="U20"/>
      <c r="V20"/>
      <c r="W20"/>
      <c r="X20"/>
      <c r="Y20"/>
      <c r="Z20"/>
      <c r="AA20"/>
      <c r="AB20"/>
      <c r="AC20"/>
      <c r="AD20"/>
      <c r="AE20"/>
      <c r="AF20"/>
    </row>
    <row r="21" spans="1:32" ht="14.1" customHeight="1" thickBot="1">
      <c r="G21" s="19"/>
      <c r="H21" s="738"/>
      <c r="J21" s="15"/>
      <c r="O21" s="418" t="s">
        <v>733</v>
      </c>
      <c r="P21" s="419"/>
      <c r="Q21" s="419"/>
      <c r="R21" s="420"/>
      <c r="S21" s="411" t="s">
        <v>372</v>
      </c>
      <c r="T21" s="411" t="s">
        <v>371</v>
      </c>
      <c r="U21"/>
      <c r="V21"/>
      <c r="W21"/>
      <c r="X21"/>
      <c r="Y21"/>
      <c r="Z21"/>
      <c r="AA21"/>
      <c r="AB21"/>
      <c r="AC21"/>
      <c r="AD21"/>
      <c r="AE21"/>
      <c r="AF21"/>
    </row>
    <row r="22" spans="1:32" ht="14.1" customHeight="1" thickBot="1">
      <c r="G22" s="19"/>
      <c r="H22" s="738"/>
      <c r="J22" s="735" t="s">
        <v>30</v>
      </c>
      <c r="K22" s="8" t="s">
        <v>702</v>
      </c>
      <c r="L22" s="45"/>
      <c r="O22" s="186"/>
      <c r="P22" s="24"/>
      <c r="Q22" s="4" t="s">
        <v>366</v>
      </c>
      <c r="S22" s="694">
        <v>38066</v>
      </c>
      <c r="T22" s="694">
        <v>116146245</v>
      </c>
      <c r="U22"/>
      <c r="V22"/>
      <c r="W22"/>
      <c r="X22"/>
      <c r="Y22"/>
      <c r="Z22"/>
      <c r="AA22"/>
      <c r="AB22"/>
      <c r="AC22"/>
      <c r="AD22"/>
      <c r="AE22"/>
      <c r="AF22"/>
    </row>
    <row r="23" spans="1:32" ht="14.1" customHeight="1">
      <c r="G23" s="19"/>
      <c r="H23" s="738"/>
      <c r="J23" s="736"/>
      <c r="K23" s="9" t="s">
        <v>703</v>
      </c>
      <c r="L23" s="45"/>
      <c r="O23" s="828" t="s">
        <v>693</v>
      </c>
      <c r="P23" s="829"/>
      <c r="Q23" s="530" t="s">
        <v>691</v>
      </c>
      <c r="R23" s="530"/>
      <c r="S23"/>
      <c r="T23" s="412"/>
      <c r="U23"/>
      <c r="V23"/>
      <c r="W23"/>
      <c r="X23"/>
      <c r="Y23"/>
      <c r="Z23"/>
      <c r="AA23"/>
      <c r="AB23"/>
      <c r="AC23"/>
      <c r="AD23"/>
      <c r="AE23"/>
    </row>
    <row r="24" spans="1:32" ht="14.1" customHeight="1">
      <c r="G24" s="19"/>
      <c r="H24" s="738"/>
      <c r="J24" s="736"/>
      <c r="K24" s="9" t="s">
        <v>704</v>
      </c>
      <c r="L24" s="45"/>
      <c r="O24" s="830" t="s">
        <v>694</v>
      </c>
      <c r="P24" s="831"/>
      <c r="Q24" s="175" t="s">
        <v>692</v>
      </c>
      <c r="R24" s="175"/>
      <c r="S24"/>
      <c r="T24" s="198"/>
      <c r="U24"/>
      <c r="V24"/>
      <c r="W24"/>
      <c r="X24"/>
      <c r="Y24"/>
      <c r="Z24"/>
      <c r="AA24"/>
      <c r="AB24"/>
      <c r="AC24"/>
      <c r="AD24"/>
      <c r="AE24"/>
    </row>
    <row r="25" spans="1:32" ht="14.1" customHeight="1">
      <c r="G25" s="19"/>
      <c r="H25" s="738"/>
      <c r="J25" s="736"/>
      <c r="K25" s="9" t="s">
        <v>705</v>
      </c>
      <c r="L25" s="45">
        <f t="shared" ref="L25:L30" si="0">L15*8760</f>
        <v>2452.8000000000002</v>
      </c>
      <c r="O25" s="830" t="s">
        <v>695</v>
      </c>
      <c r="P25" s="831"/>
      <c r="Q25" s="175" t="s">
        <v>367</v>
      </c>
      <c r="S25"/>
      <c r="T25" s="198"/>
      <c r="U25"/>
      <c r="V25"/>
      <c r="W25"/>
      <c r="X25"/>
      <c r="Y25"/>
      <c r="Z25"/>
      <c r="AA25"/>
      <c r="AB25"/>
      <c r="AC25"/>
      <c r="AD25"/>
      <c r="AE25"/>
    </row>
    <row r="26" spans="1:32" ht="14.1" customHeight="1">
      <c r="G26" s="19"/>
      <c r="H26" s="738"/>
      <c r="J26" s="736"/>
      <c r="K26" s="9" t="s">
        <v>706</v>
      </c>
      <c r="L26" s="45">
        <f t="shared" si="0"/>
        <v>3241.2</v>
      </c>
      <c r="O26" s="817" t="s">
        <v>696</v>
      </c>
      <c r="P26" s="734"/>
      <c r="Q26" s="175" t="s">
        <v>691</v>
      </c>
      <c r="S26"/>
      <c r="T26" s="198"/>
      <c r="U26"/>
      <c r="V26"/>
      <c r="W26"/>
      <c r="X26"/>
      <c r="Y26"/>
      <c r="Z26"/>
      <c r="AA26"/>
      <c r="AB26"/>
      <c r="AC26"/>
      <c r="AD26"/>
      <c r="AE26"/>
    </row>
    <row r="27" spans="1:32" ht="14.1" customHeight="1">
      <c r="G27" s="19"/>
      <c r="H27" s="738"/>
      <c r="J27" s="736"/>
      <c r="K27" s="9" t="s">
        <v>707</v>
      </c>
      <c r="L27" s="45">
        <f t="shared" si="0"/>
        <v>3328.8</v>
      </c>
      <c r="O27" s="817" t="s">
        <v>697</v>
      </c>
      <c r="P27" s="734"/>
      <c r="Q27" s="175" t="s">
        <v>692</v>
      </c>
      <c r="S27"/>
      <c r="T27" s="198"/>
      <c r="U27"/>
      <c r="V27"/>
      <c r="W27"/>
      <c r="X27"/>
      <c r="Y27"/>
      <c r="Z27"/>
      <c r="AA27"/>
      <c r="AB27"/>
      <c r="AC27"/>
      <c r="AD27"/>
      <c r="AE27"/>
    </row>
    <row r="28" spans="1:32" ht="14.1" customHeight="1">
      <c r="G28" s="19"/>
      <c r="H28" s="738"/>
      <c r="J28" s="736"/>
      <c r="K28" s="9" t="s">
        <v>708</v>
      </c>
      <c r="L28" s="45">
        <f t="shared" si="0"/>
        <v>3942</v>
      </c>
      <c r="O28" s="817" t="s">
        <v>698</v>
      </c>
      <c r="P28" s="734"/>
      <c r="Q28" s="175" t="s">
        <v>367</v>
      </c>
      <c r="S28"/>
      <c r="T28" s="198"/>
      <c r="U28"/>
      <c r="V28"/>
      <c r="W28"/>
      <c r="X28"/>
      <c r="Y28"/>
      <c r="Z28"/>
      <c r="AA28"/>
      <c r="AB28"/>
      <c r="AC28"/>
      <c r="AD28"/>
      <c r="AE28"/>
    </row>
    <row r="29" spans="1:32" ht="14.1" customHeight="1">
      <c r="G29" s="19"/>
      <c r="H29" s="738"/>
      <c r="J29" s="736"/>
      <c r="K29" s="9" t="s">
        <v>709</v>
      </c>
      <c r="L29" s="45">
        <f t="shared" si="0"/>
        <v>5168.3999999999996</v>
      </c>
      <c r="O29" s="817" t="s">
        <v>699</v>
      </c>
      <c r="P29" s="734"/>
      <c r="Q29" s="175" t="s">
        <v>691</v>
      </c>
      <c r="S29"/>
      <c r="T29" s="198"/>
      <c r="U29"/>
      <c r="V29"/>
      <c r="W29"/>
      <c r="X29"/>
      <c r="Y29"/>
      <c r="Z29"/>
      <c r="AA29"/>
      <c r="AB29"/>
      <c r="AC29"/>
      <c r="AD29"/>
      <c r="AE29"/>
    </row>
    <row r="30" spans="1:32" ht="14.1" customHeight="1">
      <c r="G30" s="19"/>
      <c r="H30" s="738"/>
      <c r="J30" s="737"/>
      <c r="K30" s="10" t="s">
        <v>710</v>
      </c>
      <c r="L30" s="45">
        <f t="shared" si="0"/>
        <v>5431.2</v>
      </c>
      <c r="O30" s="817" t="s">
        <v>700</v>
      </c>
      <c r="P30" s="734"/>
      <c r="Q30" s="175" t="s">
        <v>692</v>
      </c>
      <c r="S30"/>
      <c r="T30" s="198"/>
      <c r="U30"/>
      <c r="V30"/>
      <c r="W30"/>
      <c r="X30"/>
      <c r="Y30"/>
      <c r="Z30"/>
      <c r="AA30"/>
      <c r="AB30"/>
      <c r="AC30"/>
      <c r="AD30"/>
      <c r="AE30"/>
    </row>
    <row r="31" spans="1:32" ht="14.1" customHeight="1" thickBot="1">
      <c r="G31" s="19"/>
      <c r="H31" s="738"/>
      <c r="J31" s="15"/>
      <c r="O31" s="818" t="s">
        <v>701</v>
      </c>
      <c r="P31" s="819"/>
      <c r="Q31" s="413" t="s">
        <v>367</v>
      </c>
      <c r="R31" s="413"/>
      <c r="S31" s="413"/>
      <c r="T31" s="693"/>
      <c r="U31"/>
      <c r="V31"/>
      <c r="W31"/>
      <c r="X31"/>
      <c r="Y31"/>
      <c r="Z31"/>
      <c r="AA31"/>
      <c r="AB31"/>
      <c r="AC31"/>
      <c r="AD31"/>
      <c r="AE31"/>
    </row>
    <row r="32" spans="1:32" ht="14.1" customHeight="1" thickBot="1">
      <c r="G32" s="19"/>
      <c r="H32" s="738"/>
      <c r="J32" s="735" t="s">
        <v>672</v>
      </c>
      <c r="K32" s="8" t="s">
        <v>702</v>
      </c>
      <c r="L32" s="48"/>
      <c r="T32" s="20"/>
      <c r="U32"/>
      <c r="V32"/>
      <c r="W32"/>
      <c r="X32"/>
      <c r="Y32"/>
      <c r="Z32"/>
      <c r="AA32"/>
      <c r="AB32"/>
      <c r="AC32"/>
      <c r="AD32"/>
      <c r="AE32"/>
    </row>
    <row r="33" spans="7:32" ht="14.1" customHeight="1">
      <c r="G33" s="19"/>
      <c r="H33" s="738"/>
      <c r="J33" s="736"/>
      <c r="K33" s="9" t="s">
        <v>703</v>
      </c>
      <c r="L33" s="48"/>
      <c r="O33" s="765" t="s">
        <v>1</v>
      </c>
      <c r="P33" s="766"/>
      <c r="Q33" s="766"/>
      <c r="R33" s="766"/>
      <c r="S33" s="767"/>
      <c r="T33" s="20"/>
      <c r="U33" s="24"/>
      <c r="V33"/>
      <c r="W33"/>
      <c r="X33"/>
      <c r="Y33"/>
      <c r="Z33"/>
      <c r="AA33"/>
      <c r="AB33"/>
      <c r="AC33"/>
      <c r="AD33"/>
      <c r="AE33"/>
      <c r="AF33"/>
    </row>
    <row r="34" spans="7:32" ht="14.1" customHeight="1">
      <c r="G34" s="19"/>
      <c r="H34" s="738"/>
      <c r="J34" s="736"/>
      <c r="K34" s="9" t="s">
        <v>704</v>
      </c>
      <c r="L34" s="48"/>
      <c r="O34" s="779" t="s">
        <v>2</v>
      </c>
      <c r="P34" s="780"/>
      <c r="Q34" s="780"/>
      <c r="R34" s="780"/>
      <c r="S34" s="60">
        <v>2.5000000000000001E-2</v>
      </c>
      <c r="T34" s="20"/>
      <c r="V34" s="24"/>
      <c r="W34"/>
      <c r="X34"/>
      <c r="Y34"/>
      <c r="Z34"/>
      <c r="AA34"/>
      <c r="AB34"/>
      <c r="AC34"/>
      <c r="AD34"/>
      <c r="AE34"/>
      <c r="AF34"/>
    </row>
    <row r="35" spans="7:32" ht="14.1" customHeight="1">
      <c r="G35" s="19"/>
      <c r="H35" s="738"/>
      <c r="J35" s="736"/>
      <c r="K35" s="9" t="s">
        <v>705</v>
      </c>
      <c r="L35" s="48">
        <f t="shared" ref="L35:L40" si="1" xml:space="preserve"> $S$46 * (L55 + L97)</f>
        <v>7040.6407123093422</v>
      </c>
      <c r="O35" s="730" t="s">
        <v>623</v>
      </c>
      <c r="P35" s="731"/>
      <c r="Q35" s="731"/>
      <c r="R35" s="731"/>
      <c r="S35" s="80">
        <v>20</v>
      </c>
      <c r="T35" s="20"/>
    </row>
    <row r="36" spans="7:32" ht="14.1" customHeight="1">
      <c r="G36" s="19"/>
      <c r="H36" s="738"/>
      <c r="J36" s="736"/>
      <c r="K36" s="9" t="s">
        <v>706</v>
      </c>
      <c r="L36" s="48">
        <f t="shared" si="1"/>
        <v>7040.6407123093422</v>
      </c>
      <c r="O36" s="730" t="s">
        <v>617</v>
      </c>
      <c r="P36" s="731"/>
      <c r="Q36" s="731"/>
      <c r="R36" s="731"/>
      <c r="S36" s="59">
        <v>0.08</v>
      </c>
      <c r="T36" s="20"/>
      <c r="V36"/>
      <c r="W36"/>
      <c r="X36"/>
    </row>
    <row r="37" spans="7:32" ht="14.1" customHeight="1">
      <c r="G37" s="19"/>
      <c r="H37" s="738"/>
      <c r="J37" s="736"/>
      <c r="K37" s="9" t="s">
        <v>707</v>
      </c>
      <c r="L37" s="48">
        <f t="shared" si="1"/>
        <v>7040.6407123093422</v>
      </c>
      <c r="O37" s="730" t="s">
        <v>614</v>
      </c>
      <c r="P37" s="731"/>
      <c r="Q37" s="731"/>
      <c r="R37" s="731"/>
      <c r="S37" s="61">
        <f>(1+S36)/(1+S34)-1</f>
        <v>5.3658536585366123E-2</v>
      </c>
      <c r="T37" s="20"/>
      <c r="V37"/>
      <c r="W37"/>
      <c r="X37"/>
    </row>
    <row r="38" spans="7:32" ht="14.1" customHeight="1">
      <c r="G38" s="19"/>
      <c r="H38" s="738"/>
      <c r="J38" s="736"/>
      <c r="K38" s="9" t="s">
        <v>708</v>
      </c>
      <c r="L38" s="48">
        <f t="shared" si="1"/>
        <v>8863.3947524077248</v>
      </c>
      <c r="O38" s="730" t="s">
        <v>626</v>
      </c>
      <c r="P38" s="731"/>
      <c r="Q38" s="731"/>
      <c r="R38" s="731"/>
      <c r="S38" s="59">
        <v>0.08</v>
      </c>
      <c r="T38" s="20"/>
      <c r="V38"/>
      <c r="W38"/>
      <c r="X38"/>
    </row>
    <row r="39" spans="7:32" ht="14.1" customHeight="1">
      <c r="G39" s="19"/>
      <c r="H39" s="738"/>
      <c r="J39" s="736"/>
      <c r="K39" s="9" t="s">
        <v>709</v>
      </c>
      <c r="L39" s="48">
        <f t="shared" si="1"/>
        <v>8863.3947524077248</v>
      </c>
      <c r="O39" s="730" t="s">
        <v>616</v>
      </c>
      <c r="P39" s="731"/>
      <c r="Q39" s="731"/>
      <c r="R39" s="731"/>
      <c r="S39" s="59">
        <v>0.13</v>
      </c>
      <c r="T39" s="20"/>
      <c r="V39"/>
      <c r="W39"/>
      <c r="X39"/>
    </row>
    <row r="40" spans="7:32" ht="14.1" customHeight="1">
      <c r="G40" s="19"/>
      <c r="H40" s="738"/>
      <c r="J40" s="737"/>
      <c r="K40" s="10" t="s">
        <v>710</v>
      </c>
      <c r="L40" s="48">
        <f t="shared" si="1"/>
        <v>8863.3947524077248</v>
      </c>
      <c r="O40" s="730" t="s">
        <v>615</v>
      </c>
      <c r="P40" s="731"/>
      <c r="Q40" s="731"/>
      <c r="R40" s="731"/>
      <c r="S40" s="61">
        <f>(1+S39)/(1+S34) - 1</f>
        <v>0.10243902439024399</v>
      </c>
      <c r="T40" s="20"/>
      <c r="V40"/>
      <c r="W40"/>
      <c r="X40"/>
    </row>
    <row r="41" spans="7:32" ht="14.1" customHeight="1">
      <c r="G41" s="19"/>
      <c r="H41" s="738"/>
      <c r="O41" s="730" t="s">
        <v>59</v>
      </c>
      <c r="P41" s="731"/>
      <c r="Q41" s="731"/>
      <c r="R41" s="731"/>
      <c r="S41" s="59">
        <v>0.5</v>
      </c>
      <c r="T41" s="20"/>
      <c r="V41"/>
      <c r="W41"/>
      <c r="X41"/>
    </row>
    <row r="42" spans="7:32" ht="14.1" customHeight="1">
      <c r="G42" s="19"/>
      <c r="H42" s="738"/>
      <c r="J42" s="735" t="s">
        <v>24</v>
      </c>
      <c r="K42" s="8" t="s">
        <v>702</v>
      </c>
      <c r="L42" s="48"/>
      <c r="M42" s="161"/>
      <c r="O42" s="730" t="s">
        <v>618</v>
      </c>
      <c r="P42" s="731"/>
      <c r="Q42" s="731"/>
      <c r="R42" s="731"/>
      <c r="S42" s="59">
        <v>0.4</v>
      </c>
      <c r="T42" s="20"/>
      <c r="U42" s="176"/>
      <c r="V42"/>
      <c r="W42"/>
      <c r="X42"/>
    </row>
    <row r="43" spans="7:32" ht="14.1" customHeight="1">
      <c r="G43" s="19"/>
      <c r="H43" s="738"/>
      <c r="J43" s="736"/>
      <c r="K43" s="9" t="s">
        <v>703</v>
      </c>
      <c r="L43" s="48"/>
      <c r="M43" s="161"/>
      <c r="O43" s="730" t="s">
        <v>65</v>
      </c>
      <c r="P43" s="731"/>
      <c r="Q43" s="731"/>
      <c r="R43" s="731"/>
      <c r="S43" s="61">
        <f>IF(S42&gt;0,S41*S36*(1-S42)+(1-S41)*S39,S41*S36+(1-S41)*S39)</f>
        <v>8.8999999999999996E-2</v>
      </c>
      <c r="T43" s="20"/>
      <c r="V43" s="176"/>
      <c r="W43" s="176"/>
      <c r="X43" s="176"/>
      <c r="Y43" s="176"/>
      <c r="Z43" s="176"/>
      <c r="AA43" s="176"/>
    </row>
    <row r="44" spans="7:32" ht="14.1" customHeight="1">
      <c r="G44" s="19"/>
      <c r="H44" s="738"/>
      <c r="J44" s="736"/>
      <c r="K44" s="9" t="s">
        <v>704</v>
      </c>
      <c r="L44" s="48"/>
      <c r="M44" s="161"/>
      <c r="O44" s="730" t="s">
        <v>66</v>
      </c>
      <c r="P44" s="731"/>
      <c r="Q44" s="731"/>
      <c r="R44" s="731"/>
      <c r="S44" s="61">
        <f xml:space="preserve"> ((1+((1-S41)*((1+S40)*(1+S34)-1)) + (S41*((1+S37)*(1+S34)-1)*(1-S42))) / (1+S34)) - 1</f>
        <v>6.2439024390243958E-2</v>
      </c>
      <c r="T44" s="20"/>
    </row>
    <row r="45" spans="7:32" ht="14.1" customHeight="1">
      <c r="G45" s="19"/>
      <c r="H45" s="738"/>
      <c r="J45" s="736"/>
      <c r="K45" s="9" t="s">
        <v>705</v>
      </c>
      <c r="L45" s="48">
        <f t="shared" ref="L45:L50" si="2">(L55+L97)*($S$46-1)</f>
        <v>263.64071230934252</v>
      </c>
      <c r="M45" s="161"/>
      <c r="O45" s="730" t="s">
        <v>887</v>
      </c>
      <c r="P45" s="731"/>
      <c r="Q45" s="731"/>
      <c r="R45" s="731"/>
      <c r="S45" s="80">
        <v>5</v>
      </c>
      <c r="T45" s="20"/>
    </row>
    <row r="46" spans="7:32" ht="14.1" customHeight="1">
      <c r="G46" s="19"/>
      <c r="H46" s="738"/>
      <c r="J46" s="736"/>
      <c r="K46" s="9" t="s">
        <v>706</v>
      </c>
      <c r="L46" s="48">
        <f t="shared" si="2"/>
        <v>263.64071230934252</v>
      </c>
      <c r="M46" s="161"/>
      <c r="O46" s="760" t="s">
        <v>550</v>
      </c>
      <c r="P46" s="761"/>
      <c r="Q46" s="761"/>
      <c r="R46" s="761"/>
      <c r="S46" s="88">
        <f>SUMPRODUCT(R55:R57,S55:S57)</f>
        <v>1.0389022742082548</v>
      </c>
      <c r="T46" s="20"/>
      <c r="V46" s="52"/>
    </row>
    <row r="47" spans="7:32" ht="14.1" customHeight="1">
      <c r="G47" s="19"/>
      <c r="H47" s="738"/>
      <c r="J47" s="736"/>
      <c r="K47" s="9" t="s">
        <v>707</v>
      </c>
      <c r="L47" s="48">
        <f t="shared" si="2"/>
        <v>263.64071230934252</v>
      </c>
      <c r="M47" s="161"/>
      <c r="O47" s="760" t="s">
        <v>598</v>
      </c>
      <c r="P47" s="761"/>
      <c r="Q47" s="761"/>
      <c r="R47" s="761"/>
      <c r="S47" s="88">
        <f>SUMPRODUCT(O68:T68,O70:T70)</f>
        <v>0.79381715171662992</v>
      </c>
      <c r="T47" s="20"/>
    </row>
    <row r="48" spans="7:32" ht="14.1" customHeight="1">
      <c r="G48" s="19"/>
      <c r="H48" s="738"/>
      <c r="J48" s="736"/>
      <c r="K48" s="9" t="s">
        <v>708</v>
      </c>
      <c r="L48" s="48">
        <f t="shared" si="2"/>
        <v>331.89475240772549</v>
      </c>
      <c r="M48" s="161"/>
      <c r="O48" s="760" t="s">
        <v>632</v>
      </c>
      <c r="P48" s="761"/>
      <c r="Q48" s="761"/>
      <c r="R48" s="761"/>
      <c r="S48" s="88">
        <f xml:space="preserve"> (1 - S42 * S47) / (1 - S42)</f>
        <v>1.1374552321889135</v>
      </c>
      <c r="T48" s="20"/>
    </row>
    <row r="49" spans="7:21" ht="14.1" customHeight="1">
      <c r="G49" s="19"/>
      <c r="H49" s="738"/>
      <c r="J49" s="736"/>
      <c r="K49" s="9" t="s">
        <v>709</v>
      </c>
      <c r="L49" s="48">
        <f t="shared" si="2"/>
        <v>331.89475240772549</v>
      </c>
      <c r="M49" s="161"/>
      <c r="O49" s="760" t="s">
        <v>63</v>
      </c>
      <c r="P49" s="761"/>
      <c r="Q49" s="761"/>
      <c r="R49" s="761"/>
      <c r="S49" s="61">
        <f xml:space="preserve"> S43 / (1 - (1 / (1 + S43)^S35))</f>
        <v>0.10876693284230318</v>
      </c>
      <c r="T49" s="20"/>
    </row>
    <row r="50" spans="7:21" ht="14.1" customHeight="1" thickBot="1">
      <c r="G50" s="19"/>
      <c r="H50" s="738"/>
      <c r="J50" s="737"/>
      <c r="K50" s="10" t="s">
        <v>710</v>
      </c>
      <c r="L50" s="48">
        <f t="shared" si="2"/>
        <v>331.89475240772549</v>
      </c>
      <c r="M50" s="161"/>
      <c r="O50" s="769" t="s">
        <v>64</v>
      </c>
      <c r="P50" s="770"/>
      <c r="Q50" s="770"/>
      <c r="R50" s="770"/>
      <c r="S50" s="89">
        <f xml:space="preserve"> S44 / (1 - (1 / (1 + S44)^S35))</f>
        <v>8.8918713624039622E-2</v>
      </c>
      <c r="T50" s="20"/>
    </row>
    <row r="51" spans="7:21" ht="14.1" customHeight="1" thickBot="1">
      <c r="G51" s="19"/>
      <c r="H51" s="738"/>
      <c r="O51" s="369"/>
      <c r="P51" s="369"/>
      <c r="Q51" s="369"/>
      <c r="R51" s="369"/>
      <c r="S51" s="176"/>
      <c r="T51" s="20"/>
    </row>
    <row r="52" spans="7:21" ht="14.1" customHeight="1">
      <c r="G52" s="19"/>
      <c r="H52" s="738"/>
      <c r="J52" s="735" t="s">
        <v>28</v>
      </c>
      <c r="K52" s="8" t="s">
        <v>702</v>
      </c>
      <c r="L52" s="28"/>
      <c r="M52" s="161"/>
      <c r="Q52" s="762" t="s">
        <v>637</v>
      </c>
      <c r="R52" s="763"/>
      <c r="S52" s="315">
        <v>3</v>
      </c>
      <c r="T52" s="20"/>
    </row>
    <row r="53" spans="7:21" ht="14.1" customHeight="1">
      <c r="G53" s="19"/>
      <c r="H53" s="738"/>
      <c r="J53" s="736"/>
      <c r="K53" s="9" t="s">
        <v>703</v>
      </c>
      <c r="L53" s="393"/>
      <c r="M53" s="400" t="s">
        <v>714</v>
      </c>
      <c r="N53" s="401" t="s">
        <v>715</v>
      </c>
      <c r="O53" s="402" t="s">
        <v>716</v>
      </c>
      <c r="Q53" s="82" t="s">
        <v>0</v>
      </c>
      <c r="R53" s="81" t="s">
        <v>402</v>
      </c>
      <c r="S53" s="294" t="s">
        <v>630</v>
      </c>
      <c r="T53" s="20"/>
    </row>
    <row r="54" spans="7:21" ht="14.1" customHeight="1">
      <c r="G54" s="19"/>
      <c r="H54" s="738"/>
      <c r="J54" s="736"/>
      <c r="K54" s="9" t="s">
        <v>704</v>
      </c>
      <c r="L54" s="393"/>
      <c r="M54" s="403" t="s">
        <v>387</v>
      </c>
      <c r="N54" s="404" t="s">
        <v>386</v>
      </c>
      <c r="O54" s="405" t="s">
        <v>387</v>
      </c>
      <c r="Q54" s="186" t="s">
        <v>633</v>
      </c>
      <c r="R54" s="15" t="s">
        <v>62</v>
      </c>
      <c r="S54" s="83" t="s">
        <v>631</v>
      </c>
      <c r="T54" s="20"/>
    </row>
    <row r="55" spans="7:21" ht="14.1" customHeight="1">
      <c r="G55" s="19"/>
      <c r="H55" s="738"/>
      <c r="J55" s="736"/>
      <c r="K55" s="9" t="s">
        <v>705</v>
      </c>
      <c r="L55" s="394">
        <f>(100000*M55+(6*100000)*N55+(100000*2)*O55)/100000</f>
        <v>6777</v>
      </c>
      <c r="M55" s="406">
        <v>1793</v>
      </c>
      <c r="N55" s="406">
        <v>113</v>
      </c>
      <c r="O55" s="406">
        <v>2153</v>
      </c>
      <c r="Q55" s="305">
        <v>0</v>
      </c>
      <c r="R55" s="84">
        <v>0.8</v>
      </c>
      <c r="S55" s="86">
        <f>1+(1-S42)*((1+S38)^(Q55+0.5)-1)</f>
        <v>1.0235382907247959</v>
      </c>
      <c r="T55" s="20"/>
    </row>
    <row r="56" spans="7:21" ht="14.1" customHeight="1">
      <c r="G56" s="19"/>
      <c r="H56" s="738"/>
      <c r="J56" s="736"/>
      <c r="K56" s="9" t="s">
        <v>706</v>
      </c>
      <c r="L56" s="394">
        <f>(100000*M56+(6*100000)*N56+(100000*2)*O56)/100000</f>
        <v>6777</v>
      </c>
      <c r="M56" s="406">
        <v>1793</v>
      </c>
      <c r="N56" s="406">
        <v>113</v>
      </c>
      <c r="O56" s="406">
        <v>2153</v>
      </c>
      <c r="Q56" s="306">
        <v>1</v>
      </c>
      <c r="R56" s="33">
        <v>0.1</v>
      </c>
      <c r="S56" s="88">
        <f>1+(1-S42)*((1+S38)^(Q56+0.5)-1)</f>
        <v>1.0734213539827795</v>
      </c>
      <c r="T56" s="20"/>
    </row>
    <row r="57" spans="7:21" ht="14.1" customHeight="1" thickBot="1">
      <c r="G57" s="19"/>
      <c r="H57" s="738"/>
      <c r="J57" s="736"/>
      <c r="K57" s="9" t="s">
        <v>707</v>
      </c>
      <c r="L57" s="394">
        <f>(100000*M57+(6*100000)*N57+(100000*2)*O57)/100000</f>
        <v>6777</v>
      </c>
      <c r="M57" s="406">
        <v>1793</v>
      </c>
      <c r="N57" s="406">
        <v>113</v>
      </c>
      <c r="O57" s="406">
        <v>2153</v>
      </c>
      <c r="Q57" s="307">
        <v>2</v>
      </c>
      <c r="R57" s="85">
        <v>0.1</v>
      </c>
      <c r="S57" s="87">
        <f>1+(1-S42)*((1+S38)^(Q57+0.5)-1)</f>
        <v>1.127295062301402</v>
      </c>
      <c r="T57" s="20"/>
    </row>
    <row r="58" spans="7:21" ht="14.1" customHeight="1">
      <c r="G58" s="19"/>
      <c r="H58" s="738"/>
      <c r="J58" s="736"/>
      <c r="K58" s="9" t="s">
        <v>708</v>
      </c>
      <c r="L58" s="394">
        <f>(100000*M58+(12*100000)*N58+(100000*2.5)*O58)/100000</f>
        <v>8531.5</v>
      </c>
      <c r="M58" s="406">
        <v>1793</v>
      </c>
      <c r="N58" s="406">
        <v>113</v>
      </c>
      <c r="O58" s="406">
        <v>2153</v>
      </c>
      <c r="P58" s="369"/>
      <c r="Q58" s="369"/>
      <c r="R58" s="369"/>
      <c r="S58" s="176"/>
      <c r="T58" s="20"/>
    </row>
    <row r="59" spans="7:21" ht="14.1" customHeight="1">
      <c r="G59" s="19"/>
      <c r="H59" s="738"/>
      <c r="J59" s="736"/>
      <c r="K59" s="9" t="s">
        <v>709</v>
      </c>
      <c r="L59" s="394">
        <f>(100000*M59+(12*100000)*N59+(100000*2.5)*O59)/100000</f>
        <v>8531.5</v>
      </c>
      <c r="M59" s="407">
        <v>1793</v>
      </c>
      <c r="N59" s="407">
        <v>113</v>
      </c>
      <c r="O59" s="407">
        <v>2153</v>
      </c>
      <c r="T59" s="20"/>
    </row>
    <row r="60" spans="7:21" ht="14.1" customHeight="1">
      <c r="G60" s="19"/>
      <c r="H60" s="738"/>
      <c r="J60" s="737"/>
      <c r="K60" s="10" t="s">
        <v>710</v>
      </c>
      <c r="L60" s="394">
        <f>(100000*M60+(12*100000)*N60+(100000*2.5)*O60)/100000</f>
        <v>8531.5</v>
      </c>
      <c r="M60" s="408">
        <v>1793</v>
      </c>
      <c r="N60" s="408">
        <v>113</v>
      </c>
      <c r="O60" s="408">
        <v>2153</v>
      </c>
      <c r="T60" s="20"/>
    </row>
    <row r="61" spans="7:21" ht="14.1" customHeight="1">
      <c r="G61" s="19"/>
      <c r="H61" s="738"/>
      <c r="N61" s="750" t="s">
        <v>717</v>
      </c>
      <c r="O61" s="750"/>
      <c r="P61" s="750"/>
      <c r="Q61" s="750"/>
      <c r="R61" s="750"/>
      <c r="S61" s="750"/>
      <c r="T61" s="824"/>
    </row>
    <row r="62" spans="7:21" ht="14.1" customHeight="1">
      <c r="G62" s="19"/>
      <c r="H62" s="738"/>
      <c r="J62" s="735" t="s">
        <v>624</v>
      </c>
      <c r="K62" s="8" t="s">
        <v>702</v>
      </c>
      <c r="L62" s="28"/>
      <c r="O62" s="734" t="s">
        <v>718</v>
      </c>
      <c r="P62" s="734"/>
      <c r="Q62" s="734"/>
      <c r="R62" s="734"/>
      <c r="S62" s="734"/>
      <c r="T62" s="825"/>
    </row>
    <row r="63" spans="7:21" ht="14.1" customHeight="1">
      <c r="G63" s="19"/>
      <c r="H63" s="738"/>
      <c r="J63" s="736"/>
      <c r="K63" s="9" t="s">
        <v>703</v>
      </c>
      <c r="L63" s="393"/>
      <c r="O63" s="734" t="s">
        <v>890</v>
      </c>
      <c r="P63" s="734"/>
      <c r="Q63" s="734"/>
      <c r="R63" s="734"/>
      <c r="S63" s="734"/>
      <c r="T63" s="825"/>
    </row>
    <row r="64" spans="7:21" ht="14.1" customHeight="1">
      <c r="G64" s="19"/>
      <c r="H64" s="738"/>
      <c r="J64" s="736"/>
      <c r="K64" s="9" t="s">
        <v>704</v>
      </c>
      <c r="L64" s="393"/>
      <c r="O64" s="734" t="s">
        <v>891</v>
      </c>
      <c r="P64" s="734"/>
      <c r="Q64" s="734"/>
      <c r="R64" s="734"/>
      <c r="S64" s="734"/>
      <c r="T64" s="825"/>
      <c r="U64"/>
    </row>
    <row r="65" spans="7:21" ht="14.1" customHeight="1">
      <c r="G65" s="19"/>
      <c r="H65" s="738"/>
      <c r="J65" s="736"/>
      <c r="K65" s="9" t="s">
        <v>705</v>
      </c>
      <c r="L65" s="393">
        <v>75</v>
      </c>
      <c r="T65" s="20"/>
    </row>
    <row r="66" spans="7:21" ht="14.1" customHeight="1" thickBot="1">
      <c r="G66" s="19"/>
      <c r="H66" s="738"/>
      <c r="J66" s="736"/>
      <c r="K66" s="9" t="s">
        <v>706</v>
      </c>
      <c r="L66" s="393">
        <v>75</v>
      </c>
      <c r="T66" s="20"/>
    </row>
    <row r="67" spans="7:21" ht="14.1" customHeight="1">
      <c r="G67" s="19"/>
      <c r="H67" s="738"/>
      <c r="J67" s="736"/>
      <c r="K67" s="9" t="s">
        <v>707</v>
      </c>
      <c r="L67" s="393">
        <v>75</v>
      </c>
      <c r="N67" s="91" t="s">
        <v>634</v>
      </c>
      <c r="O67" s="296">
        <v>1</v>
      </c>
      <c r="P67" s="296">
        <v>2</v>
      </c>
      <c r="Q67" s="296">
        <v>3</v>
      </c>
      <c r="R67" s="296">
        <v>4</v>
      </c>
      <c r="S67" s="296">
        <v>5</v>
      </c>
      <c r="T67" s="297">
        <v>6</v>
      </c>
    </row>
    <row r="68" spans="7:21" ht="14.1" customHeight="1">
      <c r="G68" s="19"/>
      <c r="H68" s="738"/>
      <c r="J68" s="736"/>
      <c r="K68" s="9" t="s">
        <v>708</v>
      </c>
      <c r="L68" s="393">
        <v>75</v>
      </c>
      <c r="N68" s="82" t="s">
        <v>636</v>
      </c>
      <c r="O68" s="312">
        <v>0.2</v>
      </c>
      <c r="P68" s="313">
        <v>0.32</v>
      </c>
      <c r="Q68" s="313">
        <v>0.192</v>
      </c>
      <c r="R68" s="313">
        <v>0.1152</v>
      </c>
      <c r="S68" s="313">
        <v>0.1152</v>
      </c>
      <c r="T68" s="314">
        <v>5.7599999999999998E-2</v>
      </c>
    </row>
    <row r="69" spans="7:21" ht="14.1" customHeight="1" thickBot="1">
      <c r="G69" s="19"/>
      <c r="H69" s="738"/>
      <c r="J69" s="736"/>
      <c r="K69" s="9" t="s">
        <v>709</v>
      </c>
      <c r="L69" s="393">
        <v>75</v>
      </c>
      <c r="N69" s="295" t="s">
        <v>62</v>
      </c>
      <c r="O69" s="310"/>
      <c r="P69" s="310"/>
      <c r="Q69" s="310"/>
      <c r="R69" s="310"/>
      <c r="S69" s="310"/>
      <c r="T69" s="311"/>
    </row>
    <row r="70" spans="7:21" ht="14.1" customHeight="1">
      <c r="G70" s="19"/>
      <c r="H70" s="738"/>
      <c r="J70" s="737"/>
      <c r="K70" s="10" t="s">
        <v>710</v>
      </c>
      <c r="L70" s="393">
        <v>75</v>
      </c>
      <c r="N70" s="308" t="s">
        <v>636</v>
      </c>
      <c r="O70" s="303">
        <f>1/((1+S44)*(1+S34))^O67</f>
        <v>0.91827364554637281</v>
      </c>
      <c r="P70" s="303">
        <f>1/((1+S44)*(1+S34))^P67</f>
        <v>0.84322648810502554</v>
      </c>
      <c r="Q70" s="303">
        <f>1/((1+S44)*(1+S34))^Q67</f>
        <v>0.77431266125346698</v>
      </c>
      <c r="R70" s="303">
        <f>1/((1+S44)*(1+S34))^R67</f>
        <v>0.71103091024193477</v>
      </c>
      <c r="S70" s="303">
        <f>1/((1+S44)*(1+S34))^S67</f>
        <v>0.65292094604401729</v>
      </c>
      <c r="T70" s="304">
        <f>1/((1+S44)*(1+S34))^T67</f>
        <v>0.59956009737742622</v>
      </c>
    </row>
    <row r="71" spans="7:21" ht="14.1" customHeight="1" thickBot="1">
      <c r="G71" s="19"/>
      <c r="H71" s="738"/>
      <c r="N71" s="309" t="s">
        <v>635</v>
      </c>
      <c r="O71" s="301"/>
      <c r="P71" s="301"/>
      <c r="Q71" s="301"/>
      <c r="R71" s="301"/>
      <c r="S71" s="301"/>
      <c r="T71" s="302"/>
    </row>
    <row r="72" spans="7:21" ht="14.1" customHeight="1" thickBot="1">
      <c r="G72" s="19"/>
      <c r="H72" s="738"/>
      <c r="J72" s="735" t="s">
        <v>543</v>
      </c>
      <c r="K72" s="8" t="s">
        <v>702</v>
      </c>
      <c r="L72" s="28"/>
      <c r="T72" s="20"/>
    </row>
    <row r="73" spans="7:21" ht="14.1" customHeight="1">
      <c r="G73" s="19"/>
      <c r="H73" s="738"/>
      <c r="J73" s="736"/>
      <c r="K73" s="9" t="s">
        <v>703</v>
      </c>
      <c r="L73" s="393"/>
      <c r="O73" s="389" t="s">
        <v>679</v>
      </c>
      <c r="P73" s="390"/>
      <c r="Q73" s="390"/>
      <c r="R73" s="390"/>
      <c r="S73" s="370">
        <v>0</v>
      </c>
      <c r="T73" s="300"/>
    </row>
    <row r="74" spans="7:21" ht="14.1" customHeight="1" thickBot="1">
      <c r="G74" s="19"/>
      <c r="H74" s="738"/>
      <c r="J74" s="736"/>
      <c r="K74" s="9" t="s">
        <v>704</v>
      </c>
      <c r="L74" s="393"/>
      <c r="O74" s="391" t="s">
        <v>680</v>
      </c>
      <c r="P74" s="392"/>
      <c r="Q74" s="392"/>
      <c r="R74" s="392"/>
      <c r="S74" s="371">
        <v>0</v>
      </c>
      <c r="T74" s="300"/>
    </row>
    <row r="75" spans="7:21" ht="14.1" customHeight="1">
      <c r="G75" s="19"/>
      <c r="H75" s="738"/>
      <c r="J75" s="736"/>
      <c r="K75" s="9" t="s">
        <v>705</v>
      </c>
      <c r="L75" s="393">
        <v>3</v>
      </c>
      <c r="O75" s="4" t="s">
        <v>681</v>
      </c>
      <c r="T75" s="20"/>
    </row>
    <row r="76" spans="7:21" ht="14.1" customHeight="1">
      <c r="G76" s="19"/>
      <c r="H76" s="738"/>
      <c r="J76" s="736"/>
      <c r="K76" s="9" t="s">
        <v>706</v>
      </c>
      <c r="L76" s="393">
        <v>3</v>
      </c>
      <c r="T76" s="20"/>
      <c r="U76"/>
    </row>
    <row r="77" spans="7:21" ht="14.1" customHeight="1">
      <c r="G77" s="19"/>
      <c r="H77" s="738"/>
      <c r="J77" s="736"/>
      <c r="K77" s="9" t="s">
        <v>707</v>
      </c>
      <c r="L77" s="393">
        <v>3</v>
      </c>
      <c r="T77" s="20"/>
    </row>
    <row r="78" spans="7:21" ht="14.1" customHeight="1">
      <c r="G78" s="19"/>
      <c r="H78" s="738"/>
      <c r="J78" s="736"/>
      <c r="K78" s="9" t="s">
        <v>708</v>
      </c>
      <c r="L78" s="393">
        <v>3</v>
      </c>
      <c r="T78" s="20"/>
    </row>
    <row r="79" spans="7:21" ht="14.1" customHeight="1">
      <c r="G79" s="19"/>
      <c r="H79" s="738"/>
      <c r="J79" s="736"/>
      <c r="K79" s="9" t="s">
        <v>709</v>
      </c>
      <c r="L79" s="29">
        <v>3</v>
      </c>
      <c r="T79" s="20"/>
    </row>
    <row r="80" spans="7:21" ht="14.1" customHeight="1">
      <c r="G80" s="19"/>
      <c r="H80" s="738"/>
      <c r="J80" s="737"/>
      <c r="K80" s="10" t="s">
        <v>710</v>
      </c>
      <c r="L80" s="30">
        <v>3</v>
      </c>
      <c r="T80" s="20"/>
    </row>
    <row r="81" spans="7:20" ht="14.1" customHeight="1" thickBot="1">
      <c r="G81" s="11"/>
      <c r="H81" s="11"/>
      <c r="I81" s="11"/>
      <c r="J81" s="11"/>
      <c r="K81" s="11"/>
      <c r="L81" s="11"/>
      <c r="M81" s="11"/>
      <c r="N81" s="11"/>
      <c r="O81" s="11"/>
      <c r="P81" s="11"/>
      <c r="Q81" s="11"/>
      <c r="R81" s="11"/>
      <c r="S81" s="11"/>
      <c r="T81" s="144"/>
    </row>
    <row r="82" spans="7:20" ht="14.1" customHeight="1">
      <c r="G82" s="12"/>
      <c r="H82" s="12"/>
      <c r="I82" s="12"/>
      <c r="J82" s="12"/>
      <c r="K82" s="12"/>
      <c r="L82" s="12"/>
      <c r="M82" s="12"/>
      <c r="T82" s="20"/>
    </row>
    <row r="83" spans="7:20" ht="14.1" customHeight="1">
      <c r="G83" s="19"/>
      <c r="H83" s="739" t="s">
        <v>32</v>
      </c>
      <c r="J83" s="735" t="s">
        <v>43</v>
      </c>
      <c r="K83" s="8" t="s">
        <v>702</v>
      </c>
      <c r="L83" s="54"/>
      <c r="T83" s="20"/>
    </row>
    <row r="84" spans="7:20" ht="14.1" customHeight="1">
      <c r="G84" s="19"/>
      <c r="H84" s="739"/>
      <c r="J84" s="736"/>
      <c r="K84" s="9" t="s">
        <v>703</v>
      </c>
      <c r="L84" s="54"/>
      <c r="T84" s="20"/>
    </row>
    <row r="85" spans="7:20" ht="14.1" customHeight="1">
      <c r="G85" s="19"/>
      <c r="H85" s="739"/>
      <c r="J85" s="736"/>
      <c r="K85" s="9" t="s">
        <v>704</v>
      </c>
      <c r="L85" s="54"/>
      <c r="T85" s="20"/>
    </row>
    <row r="86" spans="7:20" ht="14.1" customHeight="1">
      <c r="G86" s="19"/>
      <c r="H86" s="739"/>
      <c r="J86" s="736"/>
      <c r="K86" s="9" t="s">
        <v>705</v>
      </c>
      <c r="L86" s="54">
        <f t="shared" ref="L86:L89" si="3">$S$43</f>
        <v>8.8999999999999996E-2</v>
      </c>
      <c r="T86" s="20"/>
    </row>
    <row r="87" spans="7:20" ht="14.1" customHeight="1">
      <c r="G87" s="19"/>
      <c r="H87" s="739"/>
      <c r="J87" s="736"/>
      <c r="K87" s="9" t="s">
        <v>706</v>
      </c>
      <c r="L87" s="54">
        <f t="shared" si="3"/>
        <v>8.8999999999999996E-2</v>
      </c>
      <c r="T87" s="20"/>
    </row>
    <row r="88" spans="7:20" ht="14.1" customHeight="1">
      <c r="G88" s="19"/>
      <c r="H88" s="739"/>
      <c r="J88" s="736"/>
      <c r="K88" s="9" t="s">
        <v>707</v>
      </c>
      <c r="L88" s="54">
        <f t="shared" si="3"/>
        <v>8.8999999999999996E-2</v>
      </c>
      <c r="T88" s="20"/>
    </row>
    <row r="89" spans="7:20" ht="14.1" customHeight="1">
      <c r="G89" s="19"/>
      <c r="H89" s="739"/>
      <c r="J89" s="736"/>
      <c r="K89" s="9" t="s">
        <v>708</v>
      </c>
      <c r="L89" s="54">
        <f t="shared" si="3"/>
        <v>8.8999999999999996E-2</v>
      </c>
      <c r="T89" s="20"/>
    </row>
    <row r="90" spans="7:20" ht="14.1" customHeight="1">
      <c r="G90" s="19"/>
      <c r="H90" s="739"/>
      <c r="J90" s="736"/>
      <c r="K90" s="9" t="s">
        <v>709</v>
      </c>
      <c r="L90" s="54">
        <f>$S$43</f>
        <v>8.8999999999999996E-2</v>
      </c>
      <c r="T90" s="20"/>
    </row>
    <row r="91" spans="7:20" ht="14.1" customHeight="1">
      <c r="G91" s="19"/>
      <c r="H91" s="739"/>
      <c r="J91" s="737"/>
      <c r="K91" s="10" t="s">
        <v>710</v>
      </c>
      <c r="L91" s="54">
        <f>$S$43</f>
        <v>8.8999999999999996E-2</v>
      </c>
      <c r="T91" s="20"/>
    </row>
    <row r="92" spans="7:20" ht="14.1" customHeight="1" thickBot="1">
      <c r="G92" s="11"/>
      <c r="H92" s="11"/>
      <c r="I92" s="11"/>
      <c r="J92" s="11"/>
      <c r="K92" s="11"/>
      <c r="L92" s="11"/>
      <c r="M92" s="11"/>
      <c r="N92" s="11"/>
      <c r="O92" s="11"/>
      <c r="P92" s="11"/>
      <c r="Q92" s="11"/>
      <c r="R92" s="11"/>
      <c r="S92" s="11"/>
      <c r="T92" s="144"/>
    </row>
    <row r="93" spans="7:20" ht="14.1" customHeight="1">
      <c r="G93" s="12"/>
      <c r="H93" s="12"/>
      <c r="I93" s="12"/>
      <c r="J93" s="12"/>
      <c r="K93" s="12"/>
      <c r="L93" s="12"/>
      <c r="M93" s="12"/>
      <c r="T93" s="20"/>
    </row>
    <row r="94" spans="7:20" ht="14.1" customHeight="1">
      <c r="G94" s="19"/>
      <c r="H94" s="787" t="s">
        <v>27</v>
      </c>
      <c r="J94" s="735" t="s">
        <v>640</v>
      </c>
      <c r="K94" s="8" t="s">
        <v>702</v>
      </c>
      <c r="L94" s="171"/>
      <c r="T94" s="20"/>
    </row>
    <row r="95" spans="7:20" ht="14.1" customHeight="1">
      <c r="G95" s="19"/>
      <c r="H95" s="787"/>
      <c r="J95" s="736"/>
      <c r="K95" s="9" t="s">
        <v>703</v>
      </c>
      <c r="L95" s="171"/>
      <c r="T95" s="20"/>
    </row>
    <row r="96" spans="7:20" ht="14.1" customHeight="1">
      <c r="G96" s="19"/>
      <c r="H96" s="787"/>
      <c r="J96" s="736"/>
      <c r="K96" s="9" t="s">
        <v>704</v>
      </c>
      <c r="L96" s="171"/>
      <c r="T96" s="20"/>
    </row>
    <row r="97" spans="7:20" ht="14.1" customHeight="1">
      <c r="G97" s="19"/>
      <c r="H97" s="787"/>
      <c r="J97" s="736"/>
      <c r="K97" s="9" t="s">
        <v>705</v>
      </c>
      <c r="L97" s="171">
        <f t="shared" ref="L97:L100" si="4">L107+L117</f>
        <v>0</v>
      </c>
      <c r="T97" s="20"/>
    </row>
    <row r="98" spans="7:20" ht="14.1" customHeight="1">
      <c r="G98" s="19"/>
      <c r="H98" s="787"/>
      <c r="J98" s="736"/>
      <c r="K98" s="9" t="s">
        <v>706</v>
      </c>
      <c r="L98" s="171">
        <f t="shared" si="4"/>
        <v>0</v>
      </c>
      <c r="T98" s="20"/>
    </row>
    <row r="99" spans="7:20" ht="14.1" customHeight="1">
      <c r="G99" s="19"/>
      <c r="H99" s="787"/>
      <c r="J99" s="736"/>
      <c r="K99" s="9" t="s">
        <v>707</v>
      </c>
      <c r="L99" s="171">
        <f t="shared" si="4"/>
        <v>0</v>
      </c>
      <c r="T99" s="20"/>
    </row>
    <row r="100" spans="7:20" ht="14.1" customHeight="1">
      <c r="G100" s="19"/>
      <c r="H100" s="787"/>
      <c r="J100" s="736"/>
      <c r="K100" s="9" t="s">
        <v>708</v>
      </c>
      <c r="L100" s="171">
        <f t="shared" si="4"/>
        <v>0</v>
      </c>
      <c r="Q100" s="4" t="s">
        <v>92</v>
      </c>
      <c r="T100" s="20"/>
    </row>
    <row r="101" spans="7:20" ht="14.1" customHeight="1">
      <c r="G101" s="19"/>
      <c r="H101" s="787"/>
      <c r="J101" s="736"/>
      <c r="K101" s="9" t="s">
        <v>709</v>
      </c>
      <c r="L101" s="171">
        <f>L111+L121</f>
        <v>0</v>
      </c>
      <c r="T101" s="20"/>
    </row>
    <row r="102" spans="7:20" ht="14.1" customHeight="1">
      <c r="G102" s="19"/>
      <c r="H102" s="787"/>
      <c r="J102" s="737"/>
      <c r="K102" s="10" t="s">
        <v>710</v>
      </c>
      <c r="L102" s="171">
        <f>L112+L122</f>
        <v>0</v>
      </c>
      <c r="T102" s="20"/>
    </row>
    <row r="103" spans="7:20" ht="14.1" customHeight="1">
      <c r="G103" s="19"/>
      <c r="H103" s="787"/>
      <c r="L103" s="247"/>
      <c r="T103" s="20"/>
    </row>
    <row r="104" spans="7:20" ht="14.1" customHeight="1">
      <c r="G104" s="19"/>
      <c r="H104" s="787"/>
      <c r="J104" s="735" t="s">
        <v>639</v>
      </c>
      <c r="K104" s="8" t="s">
        <v>702</v>
      </c>
      <c r="L104" s="677"/>
      <c r="T104" s="20"/>
    </row>
    <row r="105" spans="7:20" ht="14.1" customHeight="1">
      <c r="G105" s="19"/>
      <c r="H105" s="787"/>
      <c r="J105" s="736"/>
      <c r="K105" s="9" t="s">
        <v>703</v>
      </c>
      <c r="L105" s="678"/>
      <c r="T105" s="20"/>
    </row>
    <row r="106" spans="7:20" ht="14.1" customHeight="1">
      <c r="G106" s="19"/>
      <c r="H106" s="787"/>
      <c r="J106" s="736"/>
      <c r="K106" s="9" t="s">
        <v>704</v>
      </c>
      <c r="L106" s="678"/>
      <c r="O106" s="4" t="s">
        <v>92</v>
      </c>
      <c r="T106" s="20"/>
    </row>
    <row r="107" spans="7:20" ht="14.1" customHeight="1">
      <c r="G107" s="19"/>
      <c r="H107" s="787"/>
      <c r="J107" s="736"/>
      <c r="K107" s="9" t="s">
        <v>705</v>
      </c>
      <c r="L107" s="678">
        <v>0</v>
      </c>
      <c r="T107" s="20"/>
    </row>
    <row r="108" spans="7:20" ht="14.1" customHeight="1">
      <c r="G108" s="19"/>
      <c r="H108" s="787"/>
      <c r="J108" s="736"/>
      <c r="K108" s="9" t="s">
        <v>706</v>
      </c>
      <c r="L108" s="678">
        <v>0</v>
      </c>
      <c r="T108" s="20"/>
    </row>
    <row r="109" spans="7:20" ht="14.1" customHeight="1">
      <c r="G109" s="19"/>
      <c r="H109" s="787"/>
      <c r="J109" s="736"/>
      <c r="K109" s="9" t="s">
        <v>707</v>
      </c>
      <c r="L109" s="678">
        <v>0</v>
      </c>
      <c r="T109" s="20"/>
    </row>
    <row r="110" spans="7:20" ht="14.1" customHeight="1">
      <c r="G110" s="19"/>
      <c r="H110" s="787"/>
      <c r="J110" s="736"/>
      <c r="K110" s="9" t="s">
        <v>708</v>
      </c>
      <c r="L110" s="678">
        <v>0</v>
      </c>
      <c r="T110" s="20"/>
    </row>
    <row r="111" spans="7:20" ht="14.1" customHeight="1">
      <c r="G111" s="19"/>
      <c r="H111" s="787"/>
      <c r="J111" s="736"/>
      <c r="K111" s="9" t="s">
        <v>709</v>
      </c>
      <c r="L111" s="678">
        <v>0</v>
      </c>
      <c r="T111" s="20"/>
    </row>
    <row r="112" spans="7:20" ht="14.1" customHeight="1">
      <c r="G112" s="19"/>
      <c r="H112" s="787"/>
      <c r="J112" s="737"/>
      <c r="K112" s="10" t="s">
        <v>710</v>
      </c>
      <c r="L112" s="679">
        <v>0</v>
      </c>
      <c r="T112" s="20"/>
    </row>
    <row r="113" spans="7:20" ht="14.1" customHeight="1">
      <c r="G113" s="19"/>
      <c r="H113" s="787"/>
      <c r="L113" s="247"/>
      <c r="T113" s="20"/>
    </row>
    <row r="114" spans="7:20" ht="14.1" customHeight="1">
      <c r="G114" s="19"/>
      <c r="H114" s="787"/>
      <c r="J114" s="735" t="s">
        <v>638</v>
      </c>
      <c r="K114" s="8" t="s">
        <v>702</v>
      </c>
      <c r="L114" s="677"/>
      <c r="T114" s="20"/>
    </row>
    <row r="115" spans="7:20" ht="14.1" customHeight="1">
      <c r="G115" s="19"/>
      <c r="H115" s="787"/>
      <c r="J115" s="736"/>
      <c r="K115" s="9" t="s">
        <v>703</v>
      </c>
      <c r="L115" s="678"/>
      <c r="T115" s="20"/>
    </row>
    <row r="116" spans="7:20" ht="14.1" customHeight="1">
      <c r="G116" s="19"/>
      <c r="H116" s="787"/>
      <c r="J116" s="736"/>
      <c r="K116" s="9" t="s">
        <v>704</v>
      </c>
      <c r="L116" s="678"/>
      <c r="T116" s="20"/>
    </row>
    <row r="117" spans="7:20" ht="14.1" customHeight="1">
      <c r="G117" s="19"/>
      <c r="H117" s="787"/>
      <c r="J117" s="736"/>
      <c r="K117" s="9" t="s">
        <v>705</v>
      </c>
      <c r="L117" s="678">
        <v>0</v>
      </c>
      <c r="T117" s="20"/>
    </row>
    <row r="118" spans="7:20" ht="14.1" customHeight="1">
      <c r="G118" s="19"/>
      <c r="H118" s="787"/>
      <c r="J118" s="736"/>
      <c r="K118" s="9" t="s">
        <v>706</v>
      </c>
      <c r="L118" s="678">
        <v>0</v>
      </c>
      <c r="T118" s="20"/>
    </row>
    <row r="119" spans="7:20" ht="14.1" customHeight="1">
      <c r="G119" s="19"/>
      <c r="H119" s="787"/>
      <c r="J119" s="736"/>
      <c r="K119" s="9" t="s">
        <v>707</v>
      </c>
      <c r="L119" s="678">
        <v>0</v>
      </c>
      <c r="T119" s="20"/>
    </row>
    <row r="120" spans="7:20" ht="14.1" customHeight="1">
      <c r="G120" s="19"/>
      <c r="H120" s="787"/>
      <c r="J120" s="736"/>
      <c r="K120" s="9" t="s">
        <v>708</v>
      </c>
      <c r="L120" s="678">
        <v>0</v>
      </c>
      <c r="T120" s="20"/>
    </row>
    <row r="121" spans="7:20" ht="14.1" customHeight="1">
      <c r="G121" s="19"/>
      <c r="H121" s="787"/>
      <c r="J121" s="736"/>
      <c r="K121" s="9" t="s">
        <v>709</v>
      </c>
      <c r="L121" s="678">
        <v>0</v>
      </c>
      <c r="T121" s="20"/>
    </row>
    <row r="122" spans="7:20" ht="14.1" customHeight="1">
      <c r="G122" s="19"/>
      <c r="H122" s="787"/>
      <c r="J122" s="737"/>
      <c r="K122" s="10" t="s">
        <v>710</v>
      </c>
      <c r="L122" s="679">
        <v>0</v>
      </c>
      <c r="T122" s="20"/>
    </row>
    <row r="123" spans="7:20" ht="14.1" customHeight="1" thickBot="1">
      <c r="G123" s="11"/>
      <c r="H123" s="11"/>
      <c r="I123" s="11"/>
      <c r="J123" s="11"/>
      <c r="K123" s="11"/>
      <c r="L123" s="11"/>
      <c r="M123" s="11"/>
      <c r="N123" s="11"/>
      <c r="O123" s="11"/>
      <c r="P123" s="11"/>
      <c r="Q123" s="11"/>
      <c r="R123" s="11"/>
      <c r="S123" s="11"/>
      <c r="T123" s="144"/>
    </row>
    <row r="124" spans="7:20" ht="14.1" customHeight="1">
      <c r="G124" s="12"/>
      <c r="H124" s="12"/>
      <c r="I124" s="12"/>
      <c r="J124" s="12"/>
      <c r="K124" s="12"/>
      <c r="L124" s="12"/>
      <c r="M124" s="12"/>
      <c r="T124" s="20"/>
    </row>
    <row r="125" spans="7:20" ht="14.1" customHeight="1">
      <c r="G125" s="19"/>
      <c r="H125" s="788" t="s">
        <v>33</v>
      </c>
      <c r="J125" s="735" t="s">
        <v>34</v>
      </c>
      <c r="K125" s="8" t="s">
        <v>702</v>
      </c>
      <c r="L125" s="171"/>
      <c r="M125"/>
      <c r="T125" s="20"/>
    </row>
    <row r="126" spans="7:20" ht="14.1" customHeight="1">
      <c r="G126" s="19"/>
      <c r="H126" s="788"/>
      <c r="J126" s="736"/>
      <c r="K126" s="9" t="s">
        <v>703</v>
      </c>
      <c r="L126" s="171"/>
      <c r="M126"/>
      <c r="T126" s="20"/>
    </row>
    <row r="127" spans="7:20" ht="14.1" customHeight="1">
      <c r="G127" s="19"/>
      <c r="H127" s="788"/>
      <c r="J127" s="736"/>
      <c r="K127" s="9" t="s">
        <v>704</v>
      </c>
      <c r="L127" s="171"/>
      <c r="M127"/>
      <c r="T127" s="20"/>
    </row>
    <row r="128" spans="7:20" ht="14.1" customHeight="1">
      <c r="G128" s="19"/>
      <c r="H128" s="788"/>
      <c r="J128" s="736"/>
      <c r="K128" s="9" t="s">
        <v>705</v>
      </c>
      <c r="L128" s="171">
        <f t="shared" ref="L128:L133" si="5" xml:space="preserve"> (($S$50 * $S$48 * $S$46 * (L55 * 1 + L97) +L65) * 1000 / (L15 * 8760)) + L75 + 0</f>
        <v>323.89768302341781</v>
      </c>
      <c r="M128"/>
      <c r="T128" s="20"/>
    </row>
    <row r="129" spans="7:20" ht="14.1" customHeight="1">
      <c r="G129" s="19"/>
      <c r="H129" s="788"/>
      <c r="J129" s="736"/>
      <c r="K129" s="9" t="s">
        <v>706</v>
      </c>
      <c r="L129" s="171">
        <f t="shared" si="5"/>
        <v>245.84148985555944</v>
      </c>
      <c r="M129"/>
      <c r="T129" s="20"/>
    </row>
    <row r="130" spans="7:20" ht="14.1" customHeight="1">
      <c r="G130" s="19"/>
      <c r="H130" s="788"/>
      <c r="J130" s="736"/>
      <c r="K130" s="9" t="s">
        <v>707</v>
      </c>
      <c r="L130" s="171">
        <f t="shared" si="5"/>
        <v>239.4509243330447</v>
      </c>
      <c r="M130"/>
      <c r="T130" s="20"/>
    </row>
    <row r="131" spans="7:20" ht="14.1" customHeight="1">
      <c r="G131" s="19"/>
      <c r="H131" s="788"/>
      <c r="J131" s="736"/>
      <c r="K131" s="9" t="s">
        <v>708</v>
      </c>
      <c r="L131" s="171">
        <f t="shared" si="5"/>
        <v>249.43660716817072</v>
      </c>
      <c r="M131"/>
      <c r="T131" s="20"/>
    </row>
    <row r="132" spans="7:20" ht="14.1" customHeight="1">
      <c r="G132" s="19"/>
      <c r="H132" s="788"/>
      <c r="J132" s="736"/>
      <c r="K132" s="9" t="s">
        <v>709</v>
      </c>
      <c r="L132" s="171">
        <f t="shared" si="5"/>
        <v>190.96012411131667</v>
      </c>
      <c r="M132"/>
      <c r="T132" s="20"/>
    </row>
    <row r="133" spans="7:20" ht="14.1" customHeight="1">
      <c r="G133" s="19"/>
      <c r="H133" s="788"/>
      <c r="J133" s="737"/>
      <c r="K133" s="10" t="s">
        <v>710</v>
      </c>
      <c r="L133" s="171">
        <f t="shared" si="5"/>
        <v>181.86527939625293</v>
      </c>
      <c r="M133"/>
      <c r="T133" s="20"/>
    </row>
    <row r="134" spans="7:20" ht="14.1" customHeight="1">
      <c r="G134" s="19"/>
      <c r="H134" s="788"/>
      <c r="L134" s="247"/>
      <c r="M134"/>
      <c r="T134" s="20"/>
    </row>
    <row r="135" spans="7:20" ht="14.1" customHeight="1">
      <c r="G135" s="19"/>
      <c r="H135" s="788"/>
      <c r="J135" s="735" t="s">
        <v>67</v>
      </c>
      <c r="K135" s="8" t="s">
        <v>702</v>
      </c>
      <c r="L135" s="171"/>
      <c r="M135" s="299" t="s">
        <v>674</v>
      </c>
      <c r="T135" s="20"/>
    </row>
    <row r="136" spans="7:20" ht="14.1" customHeight="1">
      <c r="G136" s="19"/>
      <c r="H136" s="788"/>
      <c r="J136" s="736"/>
      <c r="K136" s="9" t="s">
        <v>703</v>
      </c>
      <c r="L136" s="171"/>
      <c r="M136" s="299"/>
      <c r="N136"/>
      <c r="O136"/>
      <c r="P136"/>
      <c r="Q136"/>
      <c r="R136"/>
      <c r="S136"/>
      <c r="T136" s="20"/>
    </row>
    <row r="137" spans="7:20" ht="14.1" customHeight="1">
      <c r="G137" s="19"/>
      <c r="H137" s="788"/>
      <c r="J137" s="736"/>
      <c r="K137" s="9" t="s">
        <v>704</v>
      </c>
      <c r="L137" s="171"/>
      <c r="M137" s="299"/>
      <c r="N137"/>
      <c r="O137"/>
      <c r="P137"/>
      <c r="Q137"/>
      <c r="R137"/>
      <c r="S137"/>
      <c r="T137" s="20"/>
    </row>
    <row r="138" spans="7:20" ht="14.1" customHeight="1">
      <c r="G138" s="19"/>
      <c r="H138" s="788"/>
      <c r="J138" s="736"/>
      <c r="K138" s="9" t="s">
        <v>705</v>
      </c>
      <c r="L138" s="171">
        <f t="shared" ref="L138:L143" si="6">(((L55*$S$50*(1-$S$42*$S$47))/(8760*L15*(1-$S$42))+L65/(8760*L15))*1000)+L75</f>
        <v>313.02647458365504</v>
      </c>
      <c r="M138" s="299"/>
      <c r="T138" s="20"/>
    </row>
    <row r="139" spans="7:20" ht="14.1" customHeight="1">
      <c r="G139" s="19"/>
      <c r="H139" s="788"/>
      <c r="J139" s="736"/>
      <c r="K139" s="9" t="s">
        <v>706</v>
      </c>
      <c r="L139" s="171">
        <f t="shared" si="6"/>
        <v>237.61462941465791</v>
      </c>
      <c r="M139" s="299"/>
      <c r="T139" s="20"/>
    </row>
    <row r="140" spans="7:20" ht="14.1" customHeight="1">
      <c r="G140" s="19"/>
      <c r="H140" s="788"/>
      <c r="J140" s="736"/>
      <c r="K140" s="9" t="s">
        <v>707</v>
      </c>
      <c r="L140" s="171">
        <f t="shared" si="6"/>
        <v>231.44056021953529</v>
      </c>
      <c r="M140" s="299"/>
      <c r="T140" s="20"/>
    </row>
    <row r="141" spans="7:20" ht="14.1" customHeight="1">
      <c r="G141" s="19"/>
      <c r="H141" s="788"/>
      <c r="J141" s="736"/>
      <c r="K141" s="9" t="s">
        <v>708</v>
      </c>
      <c r="L141" s="171">
        <f t="shared" si="6"/>
        <v>240.92108566731852</v>
      </c>
      <c r="M141" s="299"/>
      <c r="T141" s="20"/>
    </row>
    <row r="142" spans="7:20" ht="14.1" customHeight="1">
      <c r="G142" s="19"/>
      <c r="H142" s="788"/>
      <c r="J142" s="736"/>
      <c r="K142" s="9" t="s">
        <v>709</v>
      </c>
      <c r="L142" s="171">
        <f t="shared" si="6"/>
        <v>184.46523483100566</v>
      </c>
      <c r="M142"/>
      <c r="T142" s="20"/>
    </row>
    <row r="143" spans="7:20" ht="14.1" customHeight="1">
      <c r="G143" s="19"/>
      <c r="H143" s="788"/>
      <c r="J143" s="737"/>
      <c r="K143" s="10" t="s">
        <v>710</v>
      </c>
      <c r="L143" s="171">
        <f t="shared" si="6"/>
        <v>175.68465895208601</v>
      </c>
      <c r="M143"/>
      <c r="T143" s="20"/>
    </row>
    <row r="144" spans="7:20" ht="14.1" customHeight="1">
      <c r="G144" s="21"/>
      <c r="H144" s="22"/>
      <c r="I144" s="22"/>
      <c r="J144" s="22"/>
      <c r="K144" s="22"/>
      <c r="L144" s="22"/>
      <c r="M144" s="22"/>
      <c r="N144" s="22"/>
      <c r="O144" s="22"/>
      <c r="P144" s="22"/>
      <c r="Q144" s="22"/>
      <c r="R144" s="22"/>
      <c r="S144" s="22"/>
      <c r="T144" s="23"/>
    </row>
    <row r="146" spans="4:79" ht="14.1" customHeight="1">
      <c r="H146" s="4" t="s">
        <v>938</v>
      </c>
    </row>
    <row r="148" spans="4:79" ht="14.1" customHeight="1">
      <c r="G148" s="16"/>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8"/>
    </row>
    <row r="149" spans="4:79" ht="14.1" customHeight="1">
      <c r="D149" s="426" t="s">
        <v>90</v>
      </c>
      <c r="G149" s="733" t="s">
        <v>18</v>
      </c>
      <c r="H149" s="733"/>
      <c r="I149" s="733"/>
      <c r="J149" s="733"/>
      <c r="K149" s="733"/>
      <c r="L149" s="733"/>
      <c r="M149" s="733"/>
      <c r="N149" s="733"/>
      <c r="O149" s="733"/>
      <c r="P149" s="733"/>
      <c r="Q149" s="733"/>
      <c r="R149" s="733"/>
      <c r="S149" s="733"/>
      <c r="T149" s="733"/>
      <c r="U149" s="423"/>
      <c r="V149" s="423"/>
      <c r="W149" s="423"/>
      <c r="X149" s="423"/>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207"/>
    </row>
    <row r="150" spans="4:79" ht="14.1" customHeight="1">
      <c r="G150" s="19"/>
      <c r="AV150" s="20"/>
    </row>
    <row r="151" spans="4:79" ht="14.1" customHeight="1" thickBot="1">
      <c r="G151" s="19"/>
      <c r="L151" s="24">
        <f>Q12+1</f>
        <v>2014</v>
      </c>
      <c r="M151" s="24">
        <f t="shared" ref="M151:AV151" si="7">L151+1</f>
        <v>2015</v>
      </c>
      <c r="N151" s="24">
        <f>M151+1</f>
        <v>2016</v>
      </c>
      <c r="O151" s="24">
        <f>N151+1</f>
        <v>2017</v>
      </c>
      <c r="P151" s="24">
        <f>O151+1</f>
        <v>2018</v>
      </c>
      <c r="Q151" s="24">
        <f t="shared" si="7"/>
        <v>2019</v>
      </c>
      <c r="R151" s="24">
        <f>Q151+1</f>
        <v>2020</v>
      </c>
      <c r="S151" s="24">
        <f t="shared" si="7"/>
        <v>2021</v>
      </c>
      <c r="T151" s="24">
        <f t="shared" si="7"/>
        <v>2022</v>
      </c>
      <c r="U151" s="24">
        <f>T151+1</f>
        <v>2023</v>
      </c>
      <c r="V151" s="24">
        <f>U151+1</f>
        <v>2024</v>
      </c>
      <c r="W151" s="24">
        <f t="shared" si="7"/>
        <v>2025</v>
      </c>
      <c r="X151" s="24">
        <f t="shared" si="7"/>
        <v>2026</v>
      </c>
      <c r="Y151" s="24">
        <f t="shared" si="7"/>
        <v>2027</v>
      </c>
      <c r="Z151" s="24">
        <f t="shared" si="7"/>
        <v>2028</v>
      </c>
      <c r="AA151" s="24">
        <f t="shared" si="7"/>
        <v>2029</v>
      </c>
      <c r="AB151" s="24">
        <f t="shared" si="7"/>
        <v>2030</v>
      </c>
      <c r="AC151" s="24">
        <f t="shared" si="7"/>
        <v>2031</v>
      </c>
      <c r="AD151" s="24">
        <f t="shared" si="7"/>
        <v>2032</v>
      </c>
      <c r="AE151" s="24">
        <f t="shared" si="7"/>
        <v>2033</v>
      </c>
      <c r="AF151" s="24">
        <f t="shared" si="7"/>
        <v>2034</v>
      </c>
      <c r="AG151" s="24">
        <f t="shared" si="7"/>
        <v>2035</v>
      </c>
      <c r="AH151" s="24">
        <f t="shared" si="7"/>
        <v>2036</v>
      </c>
      <c r="AI151" s="24">
        <f t="shared" si="7"/>
        <v>2037</v>
      </c>
      <c r="AJ151" s="24">
        <f t="shared" si="7"/>
        <v>2038</v>
      </c>
      <c r="AK151" s="24">
        <f t="shared" si="7"/>
        <v>2039</v>
      </c>
      <c r="AL151" s="24">
        <f t="shared" si="7"/>
        <v>2040</v>
      </c>
      <c r="AM151" s="24">
        <f t="shared" si="7"/>
        <v>2041</v>
      </c>
      <c r="AN151" s="24">
        <f t="shared" si="7"/>
        <v>2042</v>
      </c>
      <c r="AO151" s="24">
        <f t="shared" si="7"/>
        <v>2043</v>
      </c>
      <c r="AP151" s="24">
        <f t="shared" si="7"/>
        <v>2044</v>
      </c>
      <c r="AQ151" s="24">
        <f t="shared" si="7"/>
        <v>2045</v>
      </c>
      <c r="AR151" s="24">
        <f t="shared" si="7"/>
        <v>2046</v>
      </c>
      <c r="AS151" s="24">
        <f t="shared" si="7"/>
        <v>2047</v>
      </c>
      <c r="AT151" s="24">
        <f t="shared" si="7"/>
        <v>2048</v>
      </c>
      <c r="AU151" s="24">
        <f t="shared" si="7"/>
        <v>2049</v>
      </c>
      <c r="AV151" s="168">
        <f t="shared" si="7"/>
        <v>2050</v>
      </c>
      <c r="BY151" s="71"/>
      <c r="BZ151" s="71"/>
      <c r="CA151" s="71"/>
    </row>
    <row r="152" spans="4:79" ht="14.1" customHeight="1" thickTop="1">
      <c r="G152" s="19"/>
      <c r="H152" s="738" t="s">
        <v>37</v>
      </c>
      <c r="J152" s="735" t="s">
        <v>39</v>
      </c>
      <c r="K152" s="8" t="s">
        <v>823</v>
      </c>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600"/>
    </row>
    <row r="153" spans="4:79" ht="14.1" customHeight="1">
      <c r="G153" s="19"/>
      <c r="H153" s="738"/>
      <c r="J153" s="736"/>
      <c r="K153" s="9" t="s">
        <v>824</v>
      </c>
      <c r="L153" s="33"/>
      <c r="M153" s="33"/>
      <c r="N153" s="33"/>
      <c r="O153" s="33"/>
      <c r="P153" s="33"/>
      <c r="Q153" s="33"/>
      <c r="R153" s="33"/>
      <c r="S153" s="33"/>
      <c r="T153" s="33"/>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33"/>
      <c r="AU153" s="33"/>
      <c r="AV153" s="601"/>
    </row>
    <row r="154" spans="4:79" ht="14.1" customHeight="1" thickBot="1">
      <c r="G154" s="19"/>
      <c r="H154" s="738"/>
      <c r="J154" s="736"/>
      <c r="K154" s="10" t="s">
        <v>825</v>
      </c>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02"/>
    </row>
    <row r="155" spans="4:79" ht="14.1" customHeight="1" thickTop="1">
      <c r="G155" s="19"/>
      <c r="H155" s="738"/>
      <c r="J155" s="736"/>
      <c r="K155" s="8" t="s">
        <v>826</v>
      </c>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8"/>
      <c r="AI155" s="68"/>
      <c r="AJ155" s="68"/>
      <c r="AK155" s="68"/>
      <c r="AL155" s="68"/>
      <c r="AM155" s="68"/>
      <c r="AN155" s="68"/>
      <c r="AO155" s="68"/>
      <c r="AP155" s="68"/>
      <c r="AQ155" s="68"/>
      <c r="AR155" s="68"/>
      <c r="AS155" s="68"/>
      <c r="AT155" s="68"/>
      <c r="AU155" s="68"/>
      <c r="AV155" s="603"/>
    </row>
    <row r="156" spans="4:79" ht="14.1" customHeight="1">
      <c r="G156" s="19"/>
      <c r="H156" s="738"/>
      <c r="J156" s="736"/>
      <c r="K156" s="9" t="s">
        <v>827</v>
      </c>
      <c r="L156" s="33"/>
      <c r="M156" s="33"/>
      <c r="N156" s="33"/>
      <c r="O156" s="33"/>
      <c r="P156" s="33"/>
      <c r="Q156" s="33"/>
      <c r="R156" s="33"/>
      <c r="S156" s="33"/>
      <c r="T156" s="33"/>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3"/>
      <c r="AV156" s="601"/>
    </row>
    <row r="157" spans="4:79" ht="14.1" customHeight="1" thickBot="1">
      <c r="G157" s="19"/>
      <c r="H157" s="738"/>
      <c r="J157" s="736"/>
      <c r="K157" s="10" t="s">
        <v>828</v>
      </c>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02"/>
    </row>
    <row r="158" spans="4:79" ht="14.1" customHeight="1" thickTop="1">
      <c r="G158" s="19"/>
      <c r="H158" s="738"/>
      <c r="J158" s="736"/>
      <c r="K158" s="8" t="s">
        <v>829</v>
      </c>
      <c r="L158" s="32"/>
      <c r="M158" s="32"/>
      <c r="N158" s="32"/>
      <c r="O158" s="32"/>
      <c r="P158" s="32"/>
      <c r="Q158" s="32"/>
      <c r="R158" s="32"/>
      <c r="S158" s="32"/>
      <c r="T158" s="32"/>
      <c r="U158" s="32"/>
      <c r="V158" s="32"/>
      <c r="W158" s="32"/>
      <c r="X158" s="32"/>
      <c r="Y158" s="32"/>
      <c r="Z158" s="32"/>
      <c r="AA158" s="32"/>
      <c r="AB158" s="32"/>
      <c r="AC158" s="32"/>
      <c r="AD158" s="32"/>
      <c r="AE158" s="32"/>
      <c r="AF158" s="32"/>
      <c r="AG158" s="32"/>
      <c r="AH158" s="32"/>
      <c r="AI158" s="32"/>
      <c r="AJ158" s="32"/>
      <c r="AK158" s="32"/>
      <c r="AL158" s="32"/>
      <c r="AM158" s="32"/>
      <c r="AN158" s="32"/>
      <c r="AO158" s="32"/>
      <c r="AP158" s="32"/>
      <c r="AQ158" s="32"/>
      <c r="AR158" s="32"/>
      <c r="AS158" s="32"/>
      <c r="AT158" s="32"/>
      <c r="AU158" s="32"/>
      <c r="AV158" s="600"/>
    </row>
    <row r="159" spans="4:79" ht="14.1" customHeight="1">
      <c r="G159" s="19"/>
      <c r="H159" s="738"/>
      <c r="J159" s="736"/>
      <c r="K159" s="9" t="s">
        <v>830</v>
      </c>
      <c r="L159" s="33"/>
      <c r="M159" s="33"/>
      <c r="N159" s="33"/>
      <c r="O159" s="33"/>
      <c r="P159" s="33"/>
      <c r="Q159" s="33"/>
      <c r="R159" s="33"/>
      <c r="S159" s="33"/>
      <c r="T159" s="33"/>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3"/>
      <c r="AV159" s="601"/>
    </row>
    <row r="160" spans="4:79" ht="14.1" customHeight="1" thickBot="1">
      <c r="G160" s="19"/>
      <c r="H160" s="738"/>
      <c r="J160" s="736"/>
      <c r="K160" s="10" t="s">
        <v>831</v>
      </c>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02"/>
    </row>
    <row r="161" spans="7:51" ht="14.1" customHeight="1" thickTop="1">
      <c r="G161" s="19"/>
      <c r="H161" s="738"/>
      <c r="J161" s="736"/>
      <c r="K161" s="8" t="s">
        <v>832</v>
      </c>
      <c r="L161" s="68">
        <v>0.28000000000000003</v>
      </c>
      <c r="M161" s="68">
        <v>0.28000000000000003</v>
      </c>
      <c r="N161" s="68">
        <v>0.28000000000000003</v>
      </c>
      <c r="O161" s="68">
        <v>0.28000000000000003</v>
      </c>
      <c r="P161" s="68">
        <v>0.28000000000000003</v>
      </c>
      <c r="Q161" s="68">
        <v>0.28000000000000003</v>
      </c>
      <c r="R161" s="68">
        <v>0.28000000000000003</v>
      </c>
      <c r="S161" s="68">
        <v>0.28000000000000003</v>
      </c>
      <c r="T161" s="68">
        <v>0.28000000000000003</v>
      </c>
      <c r="U161" s="68">
        <v>0.28000000000000003</v>
      </c>
      <c r="V161" s="68">
        <v>0.28000000000000003</v>
      </c>
      <c r="W161" s="68">
        <v>0.28000000000000003</v>
      </c>
      <c r="X161" s="68">
        <v>0.28000000000000003</v>
      </c>
      <c r="Y161" s="68">
        <v>0.28000000000000003</v>
      </c>
      <c r="Z161" s="68">
        <v>0.28000000000000003</v>
      </c>
      <c r="AA161" s="68">
        <v>0.28000000000000003</v>
      </c>
      <c r="AB161" s="68">
        <v>0.28000000000000003</v>
      </c>
      <c r="AC161" s="68">
        <v>0.28000000000000003</v>
      </c>
      <c r="AD161" s="68">
        <v>0.28000000000000003</v>
      </c>
      <c r="AE161" s="68">
        <v>0.28000000000000003</v>
      </c>
      <c r="AF161" s="68">
        <v>0.28000000000000003</v>
      </c>
      <c r="AG161" s="68">
        <v>0.28000000000000003</v>
      </c>
      <c r="AH161" s="68">
        <v>0.28000000000000003</v>
      </c>
      <c r="AI161" s="68">
        <v>0.28000000000000003</v>
      </c>
      <c r="AJ161" s="68">
        <v>0.28000000000000003</v>
      </c>
      <c r="AK161" s="68">
        <v>0.28000000000000003</v>
      </c>
      <c r="AL161" s="68">
        <v>0.28000000000000003</v>
      </c>
      <c r="AM161" s="68">
        <v>0.28000000000000003</v>
      </c>
      <c r="AN161" s="68">
        <v>0.28000000000000003</v>
      </c>
      <c r="AO161" s="68">
        <v>0.28000000000000003</v>
      </c>
      <c r="AP161" s="68">
        <v>0.28000000000000003</v>
      </c>
      <c r="AQ161" s="68">
        <v>0.28000000000000003</v>
      </c>
      <c r="AR161" s="68">
        <v>0.28000000000000003</v>
      </c>
      <c r="AS161" s="68">
        <v>0.28000000000000003</v>
      </c>
      <c r="AT161" s="68">
        <v>0.28000000000000003</v>
      </c>
      <c r="AU161" s="68">
        <v>0.28000000000000003</v>
      </c>
      <c r="AV161" s="603">
        <v>0.28000000000000003</v>
      </c>
      <c r="AW161"/>
      <c r="AX161"/>
      <c r="AY161"/>
    </row>
    <row r="162" spans="7:51" ht="14.1" customHeight="1">
      <c r="G162" s="19"/>
      <c r="H162" s="738"/>
      <c r="J162" s="736"/>
      <c r="K162" s="9" t="s">
        <v>833</v>
      </c>
      <c r="L162" s="33">
        <v>0.28000000000000003</v>
      </c>
      <c r="M162" s="33">
        <v>0.28000000000000003</v>
      </c>
      <c r="N162" s="33">
        <v>0.28000000000000003</v>
      </c>
      <c r="O162" s="33">
        <v>0.28000000000000003</v>
      </c>
      <c r="P162" s="33">
        <v>0.28000000000000003</v>
      </c>
      <c r="Q162" s="33">
        <v>0.28000000000000003</v>
      </c>
      <c r="R162" s="33">
        <v>0.28000000000000003</v>
      </c>
      <c r="S162" s="33">
        <v>0.28000000000000003</v>
      </c>
      <c r="T162" s="33">
        <v>0.28000000000000003</v>
      </c>
      <c r="U162" s="33">
        <v>0.28000000000000003</v>
      </c>
      <c r="V162" s="33">
        <v>0.28000000000000003</v>
      </c>
      <c r="W162" s="33">
        <v>0.28000000000000003</v>
      </c>
      <c r="X162" s="33">
        <v>0.28000000000000003</v>
      </c>
      <c r="Y162" s="33">
        <v>0.28000000000000003</v>
      </c>
      <c r="Z162" s="33">
        <v>0.28000000000000003</v>
      </c>
      <c r="AA162" s="33">
        <v>0.28000000000000003</v>
      </c>
      <c r="AB162" s="33">
        <v>0.28000000000000003</v>
      </c>
      <c r="AC162" s="33">
        <v>0.28000000000000003</v>
      </c>
      <c r="AD162" s="33">
        <v>0.28000000000000003</v>
      </c>
      <c r="AE162" s="33">
        <v>0.28000000000000003</v>
      </c>
      <c r="AF162" s="33">
        <v>0.28000000000000003</v>
      </c>
      <c r="AG162" s="33">
        <v>0.28000000000000003</v>
      </c>
      <c r="AH162" s="33">
        <v>0.28000000000000003</v>
      </c>
      <c r="AI162" s="33">
        <v>0.28000000000000003</v>
      </c>
      <c r="AJ162" s="33">
        <v>0.28000000000000003</v>
      </c>
      <c r="AK162" s="33">
        <v>0.28000000000000003</v>
      </c>
      <c r="AL162" s="33">
        <v>0.28000000000000003</v>
      </c>
      <c r="AM162" s="33">
        <v>0.28000000000000003</v>
      </c>
      <c r="AN162" s="33">
        <v>0.28000000000000003</v>
      </c>
      <c r="AO162" s="33">
        <v>0.28000000000000003</v>
      </c>
      <c r="AP162" s="33">
        <v>0.28000000000000003</v>
      </c>
      <c r="AQ162" s="33">
        <v>0.28000000000000003</v>
      </c>
      <c r="AR162" s="33">
        <v>0.28000000000000003</v>
      </c>
      <c r="AS162" s="33">
        <v>0.28000000000000003</v>
      </c>
      <c r="AT162" s="33">
        <v>0.28000000000000003</v>
      </c>
      <c r="AU162" s="33">
        <v>0.28000000000000003</v>
      </c>
      <c r="AV162" s="601">
        <v>0.28000000000000003</v>
      </c>
      <c r="AW162"/>
      <c r="AX162"/>
      <c r="AY162"/>
    </row>
    <row r="163" spans="7:51" ht="14.1" customHeight="1" thickBot="1">
      <c r="G163" s="19"/>
      <c r="H163" s="738"/>
      <c r="J163" s="736"/>
      <c r="K163" s="10" t="s">
        <v>834</v>
      </c>
      <c r="L163" s="67">
        <v>0.28000000000000003</v>
      </c>
      <c r="M163" s="67">
        <v>0.28000000000000003</v>
      </c>
      <c r="N163" s="67">
        <v>0.28000000000000003</v>
      </c>
      <c r="O163" s="67">
        <v>0.28000000000000003</v>
      </c>
      <c r="P163" s="67">
        <v>0.28000000000000003</v>
      </c>
      <c r="Q163" s="67">
        <v>0.28000000000000003</v>
      </c>
      <c r="R163" s="67">
        <v>0.28000000000000003</v>
      </c>
      <c r="S163" s="67">
        <v>0.28000000000000003</v>
      </c>
      <c r="T163" s="67">
        <v>0.28000000000000003</v>
      </c>
      <c r="U163" s="67">
        <v>0.28000000000000003</v>
      </c>
      <c r="V163" s="67">
        <v>0.28000000000000003</v>
      </c>
      <c r="W163" s="67">
        <v>0.28000000000000003</v>
      </c>
      <c r="X163" s="67">
        <v>0.28000000000000003</v>
      </c>
      <c r="Y163" s="67">
        <v>0.28000000000000003</v>
      </c>
      <c r="Z163" s="67">
        <v>0.28000000000000003</v>
      </c>
      <c r="AA163" s="67">
        <v>0.28000000000000003</v>
      </c>
      <c r="AB163" s="67">
        <v>0.28000000000000003</v>
      </c>
      <c r="AC163" s="67">
        <v>0.28000000000000003</v>
      </c>
      <c r="AD163" s="67">
        <v>0.28000000000000003</v>
      </c>
      <c r="AE163" s="67">
        <v>0.28000000000000003</v>
      </c>
      <c r="AF163" s="67">
        <v>0.28000000000000003</v>
      </c>
      <c r="AG163" s="67">
        <v>0.28000000000000003</v>
      </c>
      <c r="AH163" s="67">
        <v>0.28000000000000003</v>
      </c>
      <c r="AI163" s="67">
        <v>0.28000000000000003</v>
      </c>
      <c r="AJ163" s="67">
        <v>0.28000000000000003</v>
      </c>
      <c r="AK163" s="67">
        <v>0.28000000000000003</v>
      </c>
      <c r="AL163" s="67">
        <v>0.28000000000000003</v>
      </c>
      <c r="AM163" s="67">
        <v>0.28000000000000003</v>
      </c>
      <c r="AN163" s="67">
        <v>0.28000000000000003</v>
      </c>
      <c r="AO163" s="67">
        <v>0.28000000000000003</v>
      </c>
      <c r="AP163" s="67">
        <v>0.28000000000000003</v>
      </c>
      <c r="AQ163" s="67">
        <v>0.28000000000000003</v>
      </c>
      <c r="AR163" s="67">
        <v>0.28000000000000003</v>
      </c>
      <c r="AS163" s="67">
        <v>0.28000000000000003</v>
      </c>
      <c r="AT163" s="67">
        <v>0.28000000000000003</v>
      </c>
      <c r="AU163" s="67">
        <v>0.28000000000000003</v>
      </c>
      <c r="AV163" s="602">
        <v>0.28000000000000003</v>
      </c>
      <c r="AW163"/>
      <c r="AX163"/>
      <c r="AY163"/>
    </row>
    <row r="164" spans="7:51" ht="14.1" customHeight="1" thickTop="1">
      <c r="G164" s="19"/>
      <c r="H164" s="738"/>
      <c r="J164" s="736"/>
      <c r="K164" s="8" t="s">
        <v>835</v>
      </c>
      <c r="L164" s="32">
        <v>0.37</v>
      </c>
      <c r="M164" s="32">
        <v>0.37</v>
      </c>
      <c r="N164" s="32">
        <v>0.37</v>
      </c>
      <c r="O164" s="32">
        <v>0.37</v>
      </c>
      <c r="P164" s="32">
        <v>0.37</v>
      </c>
      <c r="Q164" s="32">
        <v>0.37</v>
      </c>
      <c r="R164" s="32">
        <v>0.37</v>
      </c>
      <c r="S164" s="32">
        <v>0.37</v>
      </c>
      <c r="T164" s="32">
        <v>0.37</v>
      </c>
      <c r="U164" s="32">
        <v>0.37</v>
      </c>
      <c r="V164" s="32">
        <v>0.37</v>
      </c>
      <c r="W164" s="32">
        <v>0.37</v>
      </c>
      <c r="X164" s="32">
        <v>0.37</v>
      </c>
      <c r="Y164" s="32">
        <v>0.37</v>
      </c>
      <c r="Z164" s="32">
        <v>0.37</v>
      </c>
      <c r="AA164" s="32">
        <v>0.37</v>
      </c>
      <c r="AB164" s="32">
        <v>0.37</v>
      </c>
      <c r="AC164" s="32">
        <v>0.37</v>
      </c>
      <c r="AD164" s="32">
        <v>0.37</v>
      </c>
      <c r="AE164" s="32">
        <v>0.37</v>
      </c>
      <c r="AF164" s="32">
        <v>0.37</v>
      </c>
      <c r="AG164" s="32">
        <v>0.37</v>
      </c>
      <c r="AH164" s="32">
        <v>0.37</v>
      </c>
      <c r="AI164" s="32">
        <v>0.37</v>
      </c>
      <c r="AJ164" s="32">
        <v>0.37</v>
      </c>
      <c r="AK164" s="32">
        <v>0.37</v>
      </c>
      <c r="AL164" s="32">
        <v>0.37</v>
      </c>
      <c r="AM164" s="32">
        <v>0.37</v>
      </c>
      <c r="AN164" s="32">
        <v>0.37</v>
      </c>
      <c r="AO164" s="32">
        <v>0.37</v>
      </c>
      <c r="AP164" s="32">
        <v>0.37</v>
      </c>
      <c r="AQ164" s="32">
        <v>0.37</v>
      </c>
      <c r="AR164" s="32">
        <v>0.37</v>
      </c>
      <c r="AS164" s="32">
        <v>0.37</v>
      </c>
      <c r="AT164" s="32">
        <v>0.37</v>
      </c>
      <c r="AU164" s="32">
        <v>0.37</v>
      </c>
      <c r="AV164" s="600">
        <v>0.37</v>
      </c>
      <c r="AW164"/>
      <c r="AX164"/>
      <c r="AY164"/>
    </row>
    <row r="165" spans="7:51" ht="14.1" customHeight="1">
      <c r="G165" s="19"/>
      <c r="H165" s="738"/>
      <c r="J165" s="736"/>
      <c r="K165" s="9" t="s">
        <v>836</v>
      </c>
      <c r="L165" s="33">
        <v>0.37</v>
      </c>
      <c r="M165" s="33">
        <v>0.37</v>
      </c>
      <c r="N165" s="33">
        <v>0.37</v>
      </c>
      <c r="O165" s="33">
        <v>0.37</v>
      </c>
      <c r="P165" s="33">
        <v>0.37</v>
      </c>
      <c r="Q165" s="33">
        <v>0.37</v>
      </c>
      <c r="R165" s="33">
        <v>0.37</v>
      </c>
      <c r="S165" s="33">
        <v>0.37</v>
      </c>
      <c r="T165" s="33">
        <v>0.37</v>
      </c>
      <c r="U165" s="33">
        <v>0.37</v>
      </c>
      <c r="V165" s="33">
        <v>0.37</v>
      </c>
      <c r="W165" s="33">
        <v>0.37</v>
      </c>
      <c r="X165" s="33">
        <v>0.37</v>
      </c>
      <c r="Y165" s="33">
        <v>0.37</v>
      </c>
      <c r="Z165" s="33">
        <v>0.37</v>
      </c>
      <c r="AA165" s="33">
        <v>0.37</v>
      </c>
      <c r="AB165" s="33">
        <v>0.37</v>
      </c>
      <c r="AC165" s="33">
        <v>0.37</v>
      </c>
      <c r="AD165" s="33">
        <v>0.37</v>
      </c>
      <c r="AE165" s="33">
        <v>0.37</v>
      </c>
      <c r="AF165" s="33">
        <v>0.37</v>
      </c>
      <c r="AG165" s="33">
        <v>0.37</v>
      </c>
      <c r="AH165" s="33">
        <v>0.37</v>
      </c>
      <c r="AI165" s="33">
        <v>0.37</v>
      </c>
      <c r="AJ165" s="33">
        <v>0.37</v>
      </c>
      <c r="AK165" s="33">
        <v>0.37</v>
      </c>
      <c r="AL165" s="33">
        <v>0.37</v>
      </c>
      <c r="AM165" s="33">
        <v>0.37</v>
      </c>
      <c r="AN165" s="33">
        <v>0.37</v>
      </c>
      <c r="AO165" s="33">
        <v>0.37</v>
      </c>
      <c r="AP165" s="33">
        <v>0.37</v>
      </c>
      <c r="AQ165" s="33">
        <v>0.37</v>
      </c>
      <c r="AR165" s="33">
        <v>0.37</v>
      </c>
      <c r="AS165" s="33">
        <v>0.37</v>
      </c>
      <c r="AT165" s="33">
        <v>0.37</v>
      </c>
      <c r="AU165" s="33">
        <v>0.37</v>
      </c>
      <c r="AV165" s="601">
        <v>0.37</v>
      </c>
      <c r="AW165"/>
      <c r="AX165"/>
      <c r="AY165"/>
    </row>
    <row r="166" spans="7:51" ht="14.1" customHeight="1" thickBot="1">
      <c r="G166" s="19"/>
      <c r="H166" s="738"/>
      <c r="J166" s="736"/>
      <c r="K166" s="10" t="s">
        <v>837</v>
      </c>
      <c r="L166" s="67">
        <v>0.37</v>
      </c>
      <c r="M166" s="67">
        <v>0.37</v>
      </c>
      <c r="N166" s="67">
        <v>0.37</v>
      </c>
      <c r="O166" s="67">
        <v>0.37</v>
      </c>
      <c r="P166" s="67">
        <v>0.37</v>
      </c>
      <c r="Q166" s="67">
        <v>0.37</v>
      </c>
      <c r="R166" s="67">
        <v>0.37</v>
      </c>
      <c r="S166" s="67">
        <v>0.37</v>
      </c>
      <c r="T166" s="67">
        <v>0.37</v>
      </c>
      <c r="U166" s="67">
        <v>0.37</v>
      </c>
      <c r="V166" s="67">
        <v>0.37</v>
      </c>
      <c r="W166" s="67">
        <v>0.37</v>
      </c>
      <c r="X166" s="67">
        <v>0.37</v>
      </c>
      <c r="Y166" s="67">
        <v>0.37</v>
      </c>
      <c r="Z166" s="67">
        <v>0.37</v>
      </c>
      <c r="AA166" s="67">
        <v>0.37</v>
      </c>
      <c r="AB166" s="67">
        <v>0.37</v>
      </c>
      <c r="AC166" s="67">
        <v>0.37</v>
      </c>
      <c r="AD166" s="67">
        <v>0.37</v>
      </c>
      <c r="AE166" s="67">
        <v>0.37</v>
      </c>
      <c r="AF166" s="67">
        <v>0.37</v>
      </c>
      <c r="AG166" s="67">
        <v>0.37</v>
      </c>
      <c r="AH166" s="67">
        <v>0.37</v>
      </c>
      <c r="AI166" s="67">
        <v>0.37</v>
      </c>
      <c r="AJ166" s="67">
        <v>0.37</v>
      </c>
      <c r="AK166" s="67">
        <v>0.37</v>
      </c>
      <c r="AL166" s="67">
        <v>0.37</v>
      </c>
      <c r="AM166" s="67">
        <v>0.37</v>
      </c>
      <c r="AN166" s="67">
        <v>0.37</v>
      </c>
      <c r="AO166" s="67">
        <v>0.37</v>
      </c>
      <c r="AP166" s="67">
        <v>0.37</v>
      </c>
      <c r="AQ166" s="67">
        <v>0.37</v>
      </c>
      <c r="AR166" s="67">
        <v>0.37</v>
      </c>
      <c r="AS166" s="67">
        <v>0.37</v>
      </c>
      <c r="AT166" s="67">
        <v>0.37</v>
      </c>
      <c r="AU166" s="67">
        <v>0.37</v>
      </c>
      <c r="AV166" s="602">
        <v>0.37</v>
      </c>
      <c r="AW166"/>
      <c r="AX166"/>
      <c r="AY166"/>
    </row>
    <row r="167" spans="7:51" ht="14.1" customHeight="1" thickTop="1">
      <c r="G167" s="19"/>
      <c r="H167" s="738"/>
      <c r="J167" s="736"/>
      <c r="K167" s="8" t="s">
        <v>838</v>
      </c>
      <c r="L167" s="68">
        <v>0.38</v>
      </c>
      <c r="M167" s="68">
        <v>0.38</v>
      </c>
      <c r="N167" s="68">
        <v>0.38</v>
      </c>
      <c r="O167" s="68">
        <v>0.38</v>
      </c>
      <c r="P167" s="68">
        <v>0.38</v>
      </c>
      <c r="Q167" s="68">
        <v>0.38</v>
      </c>
      <c r="R167" s="68">
        <v>0.38</v>
      </c>
      <c r="S167" s="68">
        <v>0.38</v>
      </c>
      <c r="T167" s="68">
        <v>0.38</v>
      </c>
      <c r="U167" s="68">
        <v>0.38</v>
      </c>
      <c r="V167" s="68">
        <v>0.38</v>
      </c>
      <c r="W167" s="68">
        <v>0.38</v>
      </c>
      <c r="X167" s="68">
        <v>0.38</v>
      </c>
      <c r="Y167" s="68">
        <v>0.38</v>
      </c>
      <c r="Z167" s="68">
        <v>0.38</v>
      </c>
      <c r="AA167" s="68">
        <v>0.38</v>
      </c>
      <c r="AB167" s="68">
        <v>0.38</v>
      </c>
      <c r="AC167" s="68">
        <v>0.38</v>
      </c>
      <c r="AD167" s="68">
        <v>0.38</v>
      </c>
      <c r="AE167" s="68">
        <v>0.38</v>
      </c>
      <c r="AF167" s="68">
        <v>0.38</v>
      </c>
      <c r="AG167" s="68">
        <v>0.38</v>
      </c>
      <c r="AH167" s="68">
        <v>0.38</v>
      </c>
      <c r="AI167" s="68">
        <v>0.38</v>
      </c>
      <c r="AJ167" s="68">
        <v>0.38</v>
      </c>
      <c r="AK167" s="68">
        <v>0.38</v>
      </c>
      <c r="AL167" s="68">
        <v>0.38</v>
      </c>
      <c r="AM167" s="68">
        <v>0.38</v>
      </c>
      <c r="AN167" s="68">
        <v>0.38</v>
      </c>
      <c r="AO167" s="68">
        <v>0.38</v>
      </c>
      <c r="AP167" s="68">
        <v>0.38</v>
      </c>
      <c r="AQ167" s="68">
        <v>0.38</v>
      </c>
      <c r="AR167" s="68">
        <v>0.38</v>
      </c>
      <c r="AS167" s="68">
        <v>0.38</v>
      </c>
      <c r="AT167" s="68">
        <v>0.38</v>
      </c>
      <c r="AU167" s="68">
        <v>0.38</v>
      </c>
      <c r="AV167" s="603">
        <v>0.38</v>
      </c>
    </row>
    <row r="168" spans="7:51" ht="14.1" customHeight="1">
      <c r="G168" s="19"/>
      <c r="H168" s="738"/>
      <c r="J168" s="736"/>
      <c r="K168" s="9" t="s">
        <v>839</v>
      </c>
      <c r="L168" s="33">
        <v>0.38</v>
      </c>
      <c r="M168" s="33">
        <v>0.38</v>
      </c>
      <c r="N168" s="33">
        <v>0.38</v>
      </c>
      <c r="O168" s="33">
        <v>0.38</v>
      </c>
      <c r="P168" s="33">
        <v>0.38</v>
      </c>
      <c r="Q168" s="33">
        <v>0.38</v>
      </c>
      <c r="R168" s="33">
        <v>0.38</v>
      </c>
      <c r="S168" s="33">
        <v>0.38</v>
      </c>
      <c r="T168" s="33">
        <v>0.38</v>
      </c>
      <c r="U168" s="33">
        <v>0.38</v>
      </c>
      <c r="V168" s="33">
        <v>0.38</v>
      </c>
      <c r="W168" s="33">
        <v>0.38</v>
      </c>
      <c r="X168" s="33">
        <v>0.38</v>
      </c>
      <c r="Y168" s="33">
        <v>0.38</v>
      </c>
      <c r="Z168" s="33">
        <v>0.38</v>
      </c>
      <c r="AA168" s="33">
        <v>0.38</v>
      </c>
      <c r="AB168" s="33">
        <v>0.38</v>
      </c>
      <c r="AC168" s="33">
        <v>0.38</v>
      </c>
      <c r="AD168" s="33">
        <v>0.38</v>
      </c>
      <c r="AE168" s="33">
        <v>0.38</v>
      </c>
      <c r="AF168" s="33">
        <v>0.38</v>
      </c>
      <c r="AG168" s="33">
        <v>0.38</v>
      </c>
      <c r="AH168" s="33">
        <v>0.38</v>
      </c>
      <c r="AI168" s="33">
        <v>0.38</v>
      </c>
      <c r="AJ168" s="33">
        <v>0.38</v>
      </c>
      <c r="AK168" s="33">
        <v>0.38</v>
      </c>
      <c r="AL168" s="33">
        <v>0.38</v>
      </c>
      <c r="AM168" s="33">
        <v>0.38</v>
      </c>
      <c r="AN168" s="33">
        <v>0.38</v>
      </c>
      <c r="AO168" s="33">
        <v>0.38</v>
      </c>
      <c r="AP168" s="33">
        <v>0.38</v>
      </c>
      <c r="AQ168" s="33">
        <v>0.38</v>
      </c>
      <c r="AR168" s="33">
        <v>0.38</v>
      </c>
      <c r="AS168" s="33">
        <v>0.38</v>
      </c>
      <c r="AT168" s="33">
        <v>0.38</v>
      </c>
      <c r="AU168" s="33">
        <v>0.38</v>
      </c>
      <c r="AV168" s="601">
        <v>0.38</v>
      </c>
    </row>
    <row r="169" spans="7:51" ht="14.1" customHeight="1" thickBot="1">
      <c r="G169" s="19"/>
      <c r="H169" s="738"/>
      <c r="J169" s="736"/>
      <c r="K169" s="10" t="s">
        <v>840</v>
      </c>
      <c r="L169" s="67">
        <v>0.38</v>
      </c>
      <c r="M169" s="67">
        <v>0.38</v>
      </c>
      <c r="N169" s="67">
        <v>0.38</v>
      </c>
      <c r="O169" s="67">
        <v>0.38</v>
      </c>
      <c r="P169" s="67">
        <v>0.38</v>
      </c>
      <c r="Q169" s="67">
        <v>0.38</v>
      </c>
      <c r="R169" s="67">
        <v>0.38</v>
      </c>
      <c r="S169" s="67">
        <v>0.38</v>
      </c>
      <c r="T169" s="67">
        <v>0.38</v>
      </c>
      <c r="U169" s="67">
        <v>0.38</v>
      </c>
      <c r="V169" s="67">
        <v>0.38</v>
      </c>
      <c r="W169" s="67">
        <v>0.38</v>
      </c>
      <c r="X169" s="67">
        <v>0.38</v>
      </c>
      <c r="Y169" s="67">
        <v>0.38</v>
      </c>
      <c r="Z169" s="67">
        <v>0.38</v>
      </c>
      <c r="AA169" s="67">
        <v>0.38</v>
      </c>
      <c r="AB169" s="67">
        <v>0.38</v>
      </c>
      <c r="AC169" s="67">
        <v>0.38</v>
      </c>
      <c r="AD169" s="67">
        <v>0.38</v>
      </c>
      <c r="AE169" s="67">
        <v>0.38</v>
      </c>
      <c r="AF169" s="67">
        <v>0.38</v>
      </c>
      <c r="AG169" s="67">
        <v>0.38</v>
      </c>
      <c r="AH169" s="67">
        <v>0.38</v>
      </c>
      <c r="AI169" s="67">
        <v>0.38</v>
      </c>
      <c r="AJ169" s="67">
        <v>0.38</v>
      </c>
      <c r="AK169" s="67">
        <v>0.38</v>
      </c>
      <c r="AL169" s="67">
        <v>0.38</v>
      </c>
      <c r="AM169" s="67">
        <v>0.38</v>
      </c>
      <c r="AN169" s="67">
        <v>0.38</v>
      </c>
      <c r="AO169" s="67">
        <v>0.38</v>
      </c>
      <c r="AP169" s="67">
        <v>0.38</v>
      </c>
      <c r="AQ169" s="67">
        <v>0.38</v>
      </c>
      <c r="AR169" s="67">
        <v>0.38</v>
      </c>
      <c r="AS169" s="67">
        <v>0.38</v>
      </c>
      <c r="AT169" s="67">
        <v>0.38</v>
      </c>
      <c r="AU169" s="67">
        <v>0.38</v>
      </c>
      <c r="AV169" s="602">
        <v>0.38</v>
      </c>
    </row>
    <row r="170" spans="7:51" ht="14.1" customHeight="1" thickTop="1">
      <c r="G170" s="19"/>
      <c r="H170" s="738"/>
      <c r="J170" s="736"/>
      <c r="K170" s="8" t="s">
        <v>841</v>
      </c>
      <c r="L170" s="32">
        <v>0.45</v>
      </c>
      <c r="M170" s="32">
        <v>0.45</v>
      </c>
      <c r="N170" s="32">
        <v>0.45</v>
      </c>
      <c r="O170" s="32">
        <v>0.45</v>
      </c>
      <c r="P170" s="32">
        <v>0.45</v>
      </c>
      <c r="Q170" s="32">
        <v>0.45</v>
      </c>
      <c r="R170" s="32">
        <v>0.45</v>
      </c>
      <c r="S170" s="32">
        <v>0.45</v>
      </c>
      <c r="T170" s="32">
        <v>0.45</v>
      </c>
      <c r="U170" s="32">
        <v>0.45</v>
      </c>
      <c r="V170" s="32">
        <v>0.45</v>
      </c>
      <c r="W170" s="32">
        <v>0.45</v>
      </c>
      <c r="X170" s="32">
        <v>0.45</v>
      </c>
      <c r="Y170" s="32">
        <v>0.45</v>
      </c>
      <c r="Z170" s="32">
        <v>0.45</v>
      </c>
      <c r="AA170" s="32">
        <v>0.45</v>
      </c>
      <c r="AB170" s="32">
        <v>0.45</v>
      </c>
      <c r="AC170" s="32">
        <v>0.45</v>
      </c>
      <c r="AD170" s="32">
        <v>0.45</v>
      </c>
      <c r="AE170" s="32">
        <v>0.45</v>
      </c>
      <c r="AF170" s="32">
        <v>0.45</v>
      </c>
      <c r="AG170" s="32">
        <v>0.45</v>
      </c>
      <c r="AH170" s="32">
        <v>0.45</v>
      </c>
      <c r="AI170" s="32">
        <v>0.45</v>
      </c>
      <c r="AJ170" s="32">
        <v>0.45</v>
      </c>
      <c r="AK170" s="32">
        <v>0.45</v>
      </c>
      <c r="AL170" s="32">
        <v>0.45</v>
      </c>
      <c r="AM170" s="32">
        <v>0.45</v>
      </c>
      <c r="AN170" s="32">
        <v>0.45</v>
      </c>
      <c r="AO170" s="32">
        <v>0.45</v>
      </c>
      <c r="AP170" s="32">
        <v>0.45</v>
      </c>
      <c r="AQ170" s="32">
        <v>0.45</v>
      </c>
      <c r="AR170" s="32">
        <v>0.45</v>
      </c>
      <c r="AS170" s="32">
        <v>0.45</v>
      </c>
      <c r="AT170" s="32">
        <v>0.45</v>
      </c>
      <c r="AU170" s="32">
        <v>0.45</v>
      </c>
      <c r="AV170" s="600">
        <v>0.45</v>
      </c>
    </row>
    <row r="171" spans="7:51" ht="14.1" customHeight="1">
      <c r="G171" s="19"/>
      <c r="H171" s="738"/>
      <c r="J171" s="736"/>
      <c r="K171" s="9" t="s">
        <v>842</v>
      </c>
      <c r="L171" s="33">
        <v>0.45</v>
      </c>
      <c r="M171" s="33">
        <v>0.45</v>
      </c>
      <c r="N171" s="33">
        <v>0.45</v>
      </c>
      <c r="O171" s="33">
        <v>0.45</v>
      </c>
      <c r="P171" s="33">
        <v>0.45</v>
      </c>
      <c r="Q171" s="33">
        <v>0.45</v>
      </c>
      <c r="R171" s="33">
        <v>0.45</v>
      </c>
      <c r="S171" s="33">
        <v>0.45</v>
      </c>
      <c r="T171" s="33">
        <v>0.45</v>
      </c>
      <c r="U171" s="33">
        <v>0.45</v>
      </c>
      <c r="V171" s="33">
        <v>0.45</v>
      </c>
      <c r="W171" s="33">
        <v>0.45</v>
      </c>
      <c r="X171" s="33">
        <v>0.45</v>
      </c>
      <c r="Y171" s="33">
        <v>0.45</v>
      </c>
      <c r="Z171" s="33">
        <v>0.45</v>
      </c>
      <c r="AA171" s="33">
        <v>0.45</v>
      </c>
      <c r="AB171" s="33">
        <v>0.45</v>
      </c>
      <c r="AC171" s="33">
        <v>0.45</v>
      </c>
      <c r="AD171" s="33">
        <v>0.45</v>
      </c>
      <c r="AE171" s="33">
        <v>0.45</v>
      </c>
      <c r="AF171" s="33">
        <v>0.45</v>
      </c>
      <c r="AG171" s="33">
        <v>0.45</v>
      </c>
      <c r="AH171" s="33">
        <v>0.45</v>
      </c>
      <c r="AI171" s="33">
        <v>0.45</v>
      </c>
      <c r="AJ171" s="33">
        <v>0.45</v>
      </c>
      <c r="AK171" s="33">
        <v>0.45</v>
      </c>
      <c r="AL171" s="33">
        <v>0.45</v>
      </c>
      <c r="AM171" s="33">
        <v>0.45</v>
      </c>
      <c r="AN171" s="33">
        <v>0.45</v>
      </c>
      <c r="AO171" s="33">
        <v>0.45</v>
      </c>
      <c r="AP171" s="33">
        <v>0.45</v>
      </c>
      <c r="AQ171" s="33">
        <v>0.45</v>
      </c>
      <c r="AR171" s="33">
        <v>0.45</v>
      </c>
      <c r="AS171" s="33">
        <v>0.45</v>
      </c>
      <c r="AT171" s="33">
        <v>0.45</v>
      </c>
      <c r="AU171" s="33">
        <v>0.45</v>
      </c>
      <c r="AV171" s="601">
        <v>0.45</v>
      </c>
    </row>
    <row r="172" spans="7:51" ht="14.1" customHeight="1" thickBot="1">
      <c r="G172" s="19"/>
      <c r="H172" s="738"/>
      <c r="J172" s="736"/>
      <c r="K172" s="10" t="s">
        <v>843</v>
      </c>
      <c r="L172" s="67">
        <v>0.45</v>
      </c>
      <c r="M172" s="67">
        <v>0.45</v>
      </c>
      <c r="N172" s="67">
        <v>0.45</v>
      </c>
      <c r="O172" s="67">
        <v>0.45</v>
      </c>
      <c r="P172" s="67">
        <v>0.45</v>
      </c>
      <c r="Q172" s="67">
        <v>0.45</v>
      </c>
      <c r="R172" s="67">
        <v>0.45</v>
      </c>
      <c r="S172" s="67">
        <v>0.45</v>
      </c>
      <c r="T172" s="67">
        <v>0.45</v>
      </c>
      <c r="U172" s="67">
        <v>0.45</v>
      </c>
      <c r="V172" s="67">
        <v>0.45</v>
      </c>
      <c r="W172" s="67">
        <v>0.45</v>
      </c>
      <c r="X172" s="67">
        <v>0.45</v>
      </c>
      <c r="Y172" s="67">
        <v>0.45</v>
      </c>
      <c r="Z172" s="67">
        <v>0.45</v>
      </c>
      <c r="AA172" s="67">
        <v>0.45</v>
      </c>
      <c r="AB172" s="67">
        <v>0.45</v>
      </c>
      <c r="AC172" s="67">
        <v>0.45</v>
      </c>
      <c r="AD172" s="67">
        <v>0.45</v>
      </c>
      <c r="AE172" s="67">
        <v>0.45</v>
      </c>
      <c r="AF172" s="67">
        <v>0.45</v>
      </c>
      <c r="AG172" s="67">
        <v>0.45</v>
      </c>
      <c r="AH172" s="67">
        <v>0.45</v>
      </c>
      <c r="AI172" s="67">
        <v>0.45</v>
      </c>
      <c r="AJ172" s="67">
        <v>0.45</v>
      </c>
      <c r="AK172" s="67">
        <v>0.45</v>
      </c>
      <c r="AL172" s="67">
        <v>0.45</v>
      </c>
      <c r="AM172" s="67">
        <v>0.45</v>
      </c>
      <c r="AN172" s="67">
        <v>0.45</v>
      </c>
      <c r="AO172" s="67">
        <v>0.45</v>
      </c>
      <c r="AP172" s="67">
        <v>0.45</v>
      </c>
      <c r="AQ172" s="67">
        <v>0.45</v>
      </c>
      <c r="AR172" s="67">
        <v>0.45</v>
      </c>
      <c r="AS172" s="67">
        <v>0.45</v>
      </c>
      <c r="AT172" s="67">
        <v>0.45</v>
      </c>
      <c r="AU172" s="67">
        <v>0.45</v>
      </c>
      <c r="AV172" s="602">
        <v>0.45</v>
      </c>
    </row>
    <row r="173" spans="7:51" ht="14.1" customHeight="1" thickTop="1">
      <c r="G173" s="19"/>
      <c r="H173" s="738"/>
      <c r="J173" s="736"/>
      <c r="K173" s="8" t="s">
        <v>844</v>
      </c>
      <c r="L173" s="68">
        <v>0.59</v>
      </c>
      <c r="M173" s="68">
        <v>0.59</v>
      </c>
      <c r="N173" s="68">
        <v>0.59</v>
      </c>
      <c r="O173" s="68">
        <v>0.59</v>
      </c>
      <c r="P173" s="68">
        <v>0.59</v>
      </c>
      <c r="Q173" s="68">
        <v>0.59</v>
      </c>
      <c r="R173" s="68">
        <v>0.59</v>
      </c>
      <c r="S173" s="68">
        <v>0.59</v>
      </c>
      <c r="T173" s="68">
        <v>0.59</v>
      </c>
      <c r="U173" s="68">
        <v>0.59</v>
      </c>
      <c r="V173" s="68">
        <v>0.59</v>
      </c>
      <c r="W173" s="68">
        <v>0.59</v>
      </c>
      <c r="X173" s="68">
        <v>0.59</v>
      </c>
      <c r="Y173" s="68">
        <v>0.59</v>
      </c>
      <c r="Z173" s="68">
        <v>0.59</v>
      </c>
      <c r="AA173" s="68">
        <v>0.59</v>
      </c>
      <c r="AB173" s="68">
        <v>0.59</v>
      </c>
      <c r="AC173" s="68">
        <v>0.59</v>
      </c>
      <c r="AD173" s="68">
        <v>0.59</v>
      </c>
      <c r="AE173" s="68">
        <v>0.59</v>
      </c>
      <c r="AF173" s="68">
        <v>0.59</v>
      </c>
      <c r="AG173" s="68">
        <v>0.59</v>
      </c>
      <c r="AH173" s="68">
        <v>0.59</v>
      </c>
      <c r="AI173" s="68">
        <v>0.59</v>
      </c>
      <c r="AJ173" s="68">
        <v>0.59</v>
      </c>
      <c r="AK173" s="68">
        <v>0.59</v>
      </c>
      <c r="AL173" s="68">
        <v>0.59</v>
      </c>
      <c r="AM173" s="68">
        <v>0.59</v>
      </c>
      <c r="AN173" s="68">
        <v>0.59</v>
      </c>
      <c r="AO173" s="68">
        <v>0.59</v>
      </c>
      <c r="AP173" s="68">
        <v>0.59</v>
      </c>
      <c r="AQ173" s="68">
        <v>0.59</v>
      </c>
      <c r="AR173" s="68">
        <v>0.59</v>
      </c>
      <c r="AS173" s="68">
        <v>0.59</v>
      </c>
      <c r="AT173" s="68">
        <v>0.59</v>
      </c>
      <c r="AU173" s="68">
        <v>0.59</v>
      </c>
      <c r="AV173" s="603">
        <v>0.59</v>
      </c>
    </row>
    <row r="174" spans="7:51" ht="14.1" customHeight="1">
      <c r="G174" s="19"/>
      <c r="H174" s="738"/>
      <c r="J174" s="736"/>
      <c r="K174" s="9" t="s">
        <v>845</v>
      </c>
      <c r="L174" s="33">
        <v>0.59</v>
      </c>
      <c r="M174" s="33">
        <v>0.59</v>
      </c>
      <c r="N174" s="33">
        <v>0.59</v>
      </c>
      <c r="O174" s="33">
        <v>0.59</v>
      </c>
      <c r="P174" s="33">
        <v>0.59</v>
      </c>
      <c r="Q174" s="33">
        <v>0.59</v>
      </c>
      <c r="R174" s="33">
        <v>0.59</v>
      </c>
      <c r="S174" s="33">
        <v>0.59</v>
      </c>
      <c r="T174" s="33">
        <v>0.59</v>
      </c>
      <c r="U174" s="33">
        <v>0.59</v>
      </c>
      <c r="V174" s="33">
        <v>0.59</v>
      </c>
      <c r="W174" s="33">
        <v>0.59</v>
      </c>
      <c r="X174" s="33">
        <v>0.59</v>
      </c>
      <c r="Y174" s="33">
        <v>0.59</v>
      </c>
      <c r="Z174" s="33">
        <v>0.59</v>
      </c>
      <c r="AA174" s="33">
        <v>0.59</v>
      </c>
      <c r="AB174" s="33">
        <v>0.59</v>
      </c>
      <c r="AC174" s="33">
        <v>0.59</v>
      </c>
      <c r="AD174" s="33">
        <v>0.59</v>
      </c>
      <c r="AE174" s="33">
        <v>0.59</v>
      </c>
      <c r="AF174" s="33">
        <v>0.59</v>
      </c>
      <c r="AG174" s="33">
        <v>0.59</v>
      </c>
      <c r="AH174" s="33">
        <v>0.59</v>
      </c>
      <c r="AI174" s="33">
        <v>0.59</v>
      </c>
      <c r="AJ174" s="33">
        <v>0.59</v>
      </c>
      <c r="AK174" s="33">
        <v>0.59</v>
      </c>
      <c r="AL174" s="33">
        <v>0.59</v>
      </c>
      <c r="AM174" s="33">
        <v>0.59</v>
      </c>
      <c r="AN174" s="33">
        <v>0.59</v>
      </c>
      <c r="AO174" s="33">
        <v>0.59</v>
      </c>
      <c r="AP174" s="33">
        <v>0.59</v>
      </c>
      <c r="AQ174" s="33">
        <v>0.59</v>
      </c>
      <c r="AR174" s="33">
        <v>0.59</v>
      </c>
      <c r="AS174" s="33">
        <v>0.59</v>
      </c>
      <c r="AT174" s="33">
        <v>0.59</v>
      </c>
      <c r="AU174" s="33">
        <v>0.59</v>
      </c>
      <c r="AV174" s="601">
        <v>0.59</v>
      </c>
    </row>
    <row r="175" spans="7:51" ht="14.1" customHeight="1" thickBot="1">
      <c r="G175" s="19"/>
      <c r="H175" s="738"/>
      <c r="J175" s="736"/>
      <c r="K175" s="10" t="s">
        <v>846</v>
      </c>
      <c r="L175" s="67">
        <v>0.59</v>
      </c>
      <c r="M175" s="67">
        <v>0.59</v>
      </c>
      <c r="N175" s="67">
        <v>0.59</v>
      </c>
      <c r="O175" s="67">
        <v>0.59</v>
      </c>
      <c r="P175" s="67">
        <v>0.59</v>
      </c>
      <c r="Q175" s="67">
        <v>0.59</v>
      </c>
      <c r="R175" s="67">
        <v>0.59</v>
      </c>
      <c r="S175" s="67">
        <v>0.59</v>
      </c>
      <c r="T175" s="67">
        <v>0.59</v>
      </c>
      <c r="U175" s="67">
        <v>0.59</v>
      </c>
      <c r="V175" s="67">
        <v>0.59</v>
      </c>
      <c r="W175" s="67">
        <v>0.59</v>
      </c>
      <c r="X175" s="67">
        <v>0.59</v>
      </c>
      <c r="Y175" s="67">
        <v>0.59</v>
      </c>
      <c r="Z175" s="67">
        <v>0.59</v>
      </c>
      <c r="AA175" s="67">
        <v>0.59</v>
      </c>
      <c r="AB175" s="67">
        <v>0.59</v>
      </c>
      <c r="AC175" s="67">
        <v>0.59</v>
      </c>
      <c r="AD175" s="67">
        <v>0.59</v>
      </c>
      <c r="AE175" s="67">
        <v>0.59</v>
      </c>
      <c r="AF175" s="67">
        <v>0.59</v>
      </c>
      <c r="AG175" s="67">
        <v>0.59</v>
      </c>
      <c r="AH175" s="67">
        <v>0.59</v>
      </c>
      <c r="AI175" s="67">
        <v>0.59</v>
      </c>
      <c r="AJ175" s="67">
        <v>0.59</v>
      </c>
      <c r="AK175" s="67">
        <v>0.59</v>
      </c>
      <c r="AL175" s="67">
        <v>0.59</v>
      </c>
      <c r="AM175" s="67">
        <v>0.59</v>
      </c>
      <c r="AN175" s="67">
        <v>0.59</v>
      </c>
      <c r="AO175" s="67">
        <v>0.59</v>
      </c>
      <c r="AP175" s="67">
        <v>0.59</v>
      </c>
      <c r="AQ175" s="67">
        <v>0.59</v>
      </c>
      <c r="AR175" s="67">
        <v>0.59</v>
      </c>
      <c r="AS175" s="67">
        <v>0.59</v>
      </c>
      <c r="AT175" s="67">
        <v>0.59</v>
      </c>
      <c r="AU175" s="67">
        <v>0.59</v>
      </c>
      <c r="AV175" s="602">
        <v>0.59</v>
      </c>
    </row>
    <row r="176" spans="7:51" ht="14.1" customHeight="1" thickTop="1">
      <c r="G176" s="19"/>
      <c r="H176" s="738"/>
      <c r="J176" s="736"/>
      <c r="K176" s="8" t="s">
        <v>847</v>
      </c>
      <c r="L176" s="68">
        <v>0.62</v>
      </c>
      <c r="M176" s="68">
        <v>0.62</v>
      </c>
      <c r="N176" s="68">
        <v>0.62</v>
      </c>
      <c r="O176" s="68">
        <v>0.62</v>
      </c>
      <c r="P176" s="68">
        <v>0.62</v>
      </c>
      <c r="Q176" s="68">
        <v>0.62</v>
      </c>
      <c r="R176" s="68">
        <v>0.62</v>
      </c>
      <c r="S176" s="68">
        <v>0.62</v>
      </c>
      <c r="T176" s="68">
        <v>0.62</v>
      </c>
      <c r="U176" s="68">
        <v>0.62</v>
      </c>
      <c r="V176" s="68">
        <v>0.62</v>
      </c>
      <c r="W176" s="68">
        <v>0.62</v>
      </c>
      <c r="X176" s="68">
        <v>0.62</v>
      </c>
      <c r="Y176" s="68">
        <v>0.62</v>
      </c>
      <c r="Z176" s="68">
        <v>0.62</v>
      </c>
      <c r="AA176" s="68">
        <v>0.62</v>
      </c>
      <c r="AB176" s="68">
        <v>0.62</v>
      </c>
      <c r="AC176" s="68">
        <v>0.62</v>
      </c>
      <c r="AD176" s="68">
        <v>0.62</v>
      </c>
      <c r="AE176" s="68">
        <v>0.62</v>
      </c>
      <c r="AF176" s="68">
        <v>0.62</v>
      </c>
      <c r="AG176" s="68">
        <v>0.62</v>
      </c>
      <c r="AH176" s="68">
        <v>0.62</v>
      </c>
      <c r="AI176" s="68">
        <v>0.62</v>
      </c>
      <c r="AJ176" s="68">
        <v>0.62</v>
      </c>
      <c r="AK176" s="68">
        <v>0.62</v>
      </c>
      <c r="AL176" s="68">
        <v>0.62</v>
      </c>
      <c r="AM176" s="68">
        <v>0.62</v>
      </c>
      <c r="AN176" s="68">
        <v>0.62</v>
      </c>
      <c r="AO176" s="68">
        <v>0.62</v>
      </c>
      <c r="AP176" s="68">
        <v>0.62</v>
      </c>
      <c r="AQ176" s="68">
        <v>0.62</v>
      </c>
      <c r="AR176" s="68">
        <v>0.62</v>
      </c>
      <c r="AS176" s="68">
        <v>0.62</v>
      </c>
      <c r="AT176" s="68">
        <v>0.62</v>
      </c>
      <c r="AU176" s="68">
        <v>0.62</v>
      </c>
      <c r="AV176" s="603">
        <v>0.62</v>
      </c>
    </row>
    <row r="177" spans="7:55" ht="14.1" customHeight="1">
      <c r="G177" s="19"/>
      <c r="H177" s="738"/>
      <c r="J177" s="736"/>
      <c r="K177" s="9" t="s">
        <v>848</v>
      </c>
      <c r="L177" s="33">
        <v>0.62</v>
      </c>
      <c r="M177" s="33">
        <v>0.62</v>
      </c>
      <c r="N177" s="33">
        <v>0.62</v>
      </c>
      <c r="O177" s="33">
        <v>0.62</v>
      </c>
      <c r="P177" s="33">
        <v>0.62</v>
      </c>
      <c r="Q177" s="33">
        <v>0.62</v>
      </c>
      <c r="R177" s="33">
        <v>0.62</v>
      </c>
      <c r="S177" s="33">
        <v>0.62</v>
      </c>
      <c r="T177" s="33">
        <v>0.62</v>
      </c>
      <c r="U177" s="33">
        <v>0.62</v>
      </c>
      <c r="V177" s="33">
        <v>0.62</v>
      </c>
      <c r="W177" s="33">
        <v>0.62</v>
      </c>
      <c r="X177" s="33">
        <v>0.62</v>
      </c>
      <c r="Y177" s="33">
        <v>0.62</v>
      </c>
      <c r="Z177" s="33">
        <v>0.62</v>
      </c>
      <c r="AA177" s="33">
        <v>0.62</v>
      </c>
      <c r="AB177" s="33">
        <v>0.62</v>
      </c>
      <c r="AC177" s="33">
        <v>0.62</v>
      </c>
      <c r="AD177" s="33">
        <v>0.62</v>
      </c>
      <c r="AE177" s="33">
        <v>0.62</v>
      </c>
      <c r="AF177" s="33">
        <v>0.62</v>
      </c>
      <c r="AG177" s="33">
        <v>0.62</v>
      </c>
      <c r="AH177" s="33">
        <v>0.62</v>
      </c>
      <c r="AI177" s="33">
        <v>0.62</v>
      </c>
      <c r="AJ177" s="33">
        <v>0.62</v>
      </c>
      <c r="AK177" s="33">
        <v>0.62</v>
      </c>
      <c r="AL177" s="33">
        <v>0.62</v>
      </c>
      <c r="AM177" s="33">
        <v>0.62</v>
      </c>
      <c r="AN177" s="33">
        <v>0.62</v>
      </c>
      <c r="AO177" s="33">
        <v>0.62</v>
      </c>
      <c r="AP177" s="33">
        <v>0.62</v>
      </c>
      <c r="AQ177" s="33">
        <v>0.62</v>
      </c>
      <c r="AR177" s="33">
        <v>0.62</v>
      </c>
      <c r="AS177" s="33">
        <v>0.62</v>
      </c>
      <c r="AT177" s="33">
        <v>0.62</v>
      </c>
      <c r="AU177" s="33">
        <v>0.62</v>
      </c>
      <c r="AV177" s="601">
        <v>0.62</v>
      </c>
    </row>
    <row r="178" spans="7:55" ht="14.1" customHeight="1">
      <c r="G178" s="19"/>
      <c r="H178" s="738"/>
      <c r="J178" s="737"/>
      <c r="K178" s="10" t="s">
        <v>849</v>
      </c>
      <c r="L178" s="34">
        <v>0.62</v>
      </c>
      <c r="M178" s="34">
        <v>0.62</v>
      </c>
      <c r="N178" s="34">
        <v>0.62</v>
      </c>
      <c r="O178" s="34">
        <v>0.62</v>
      </c>
      <c r="P178" s="34">
        <v>0.62</v>
      </c>
      <c r="Q178" s="34">
        <v>0.62</v>
      </c>
      <c r="R178" s="34">
        <v>0.62</v>
      </c>
      <c r="S178" s="34">
        <v>0.62</v>
      </c>
      <c r="T178" s="34">
        <v>0.62</v>
      </c>
      <c r="U178" s="34">
        <v>0.62</v>
      </c>
      <c r="V178" s="34">
        <v>0.62</v>
      </c>
      <c r="W178" s="34">
        <v>0.62</v>
      </c>
      <c r="X178" s="34">
        <v>0.62</v>
      </c>
      <c r="Y178" s="34">
        <v>0.62</v>
      </c>
      <c r="Z178" s="34">
        <v>0.62</v>
      </c>
      <c r="AA178" s="34">
        <v>0.62</v>
      </c>
      <c r="AB178" s="34">
        <v>0.62</v>
      </c>
      <c r="AC178" s="34">
        <v>0.62</v>
      </c>
      <c r="AD178" s="34">
        <v>0.62</v>
      </c>
      <c r="AE178" s="34">
        <v>0.62</v>
      </c>
      <c r="AF178" s="34">
        <v>0.62</v>
      </c>
      <c r="AG178" s="34">
        <v>0.62</v>
      </c>
      <c r="AH178" s="34">
        <v>0.62</v>
      </c>
      <c r="AI178" s="34">
        <v>0.62</v>
      </c>
      <c r="AJ178" s="34">
        <v>0.62</v>
      </c>
      <c r="AK178" s="34">
        <v>0.62</v>
      </c>
      <c r="AL178" s="34">
        <v>0.62</v>
      </c>
      <c r="AM178" s="34">
        <v>0.62</v>
      </c>
      <c r="AN178" s="34">
        <v>0.62</v>
      </c>
      <c r="AO178" s="34">
        <v>0.62</v>
      </c>
      <c r="AP178" s="34">
        <v>0.62</v>
      </c>
      <c r="AQ178" s="34">
        <v>0.62</v>
      </c>
      <c r="AR178" s="34">
        <v>0.62</v>
      </c>
      <c r="AS178" s="34">
        <v>0.62</v>
      </c>
      <c r="AT178" s="34">
        <v>0.62</v>
      </c>
      <c r="AU178" s="34">
        <v>0.62</v>
      </c>
      <c r="AV178" s="637">
        <v>0.62</v>
      </c>
    </row>
    <row r="179" spans="7:55" ht="14.1" customHeight="1">
      <c r="G179" s="19"/>
      <c r="H179" s="738"/>
      <c r="J179" s="15"/>
      <c r="AV179" s="20"/>
    </row>
    <row r="180" spans="7:55" ht="14.1" customHeight="1">
      <c r="G180" s="19"/>
      <c r="H180" s="738"/>
      <c r="J180" s="735" t="s">
        <v>30</v>
      </c>
      <c r="K180" s="8" t="s">
        <v>823</v>
      </c>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c r="AN180" s="38"/>
      <c r="AO180" s="38"/>
      <c r="AP180" s="38"/>
      <c r="AQ180" s="38"/>
      <c r="AR180" s="38"/>
      <c r="AS180" s="38"/>
      <c r="AT180" s="38"/>
      <c r="AU180" s="38"/>
      <c r="AV180" s="605"/>
    </row>
    <row r="181" spans="7:55" ht="14.1" customHeight="1" thickBot="1">
      <c r="G181" s="19"/>
      <c r="H181" s="738"/>
      <c r="J181" s="736"/>
      <c r="K181" s="9" t="s">
        <v>824</v>
      </c>
      <c r="L181" s="39"/>
      <c r="M181" s="39"/>
      <c r="N181" s="39"/>
      <c r="O181" s="39"/>
      <c r="P181" s="39"/>
      <c r="Q181" s="39"/>
      <c r="R181" s="39"/>
      <c r="S181" s="39"/>
      <c r="T181" s="39"/>
      <c r="U181" s="39"/>
      <c r="V181" s="39"/>
      <c r="W181" s="39"/>
      <c r="X181" s="39"/>
      <c r="Y181" s="39"/>
      <c r="Z181" s="39"/>
      <c r="AA181" s="39"/>
      <c r="AB181" s="39"/>
      <c r="AC181" s="39"/>
      <c r="AD181" s="39"/>
      <c r="AE181" s="39"/>
      <c r="AF181" s="39"/>
      <c r="AG181" s="39"/>
      <c r="AH181" s="39"/>
      <c r="AI181" s="39"/>
      <c r="AJ181" s="39"/>
      <c r="AK181" s="39"/>
      <c r="AL181" s="39"/>
      <c r="AM181" s="39"/>
      <c r="AN181" s="39"/>
      <c r="AO181" s="39"/>
      <c r="AP181" s="39"/>
      <c r="AQ181" s="39"/>
      <c r="AR181" s="39"/>
      <c r="AS181" s="39"/>
      <c r="AT181" s="39"/>
      <c r="AU181" s="39"/>
      <c r="AV181" s="606"/>
      <c r="BC181" s="71"/>
    </row>
    <row r="182" spans="7:55" ht="14.1" customHeight="1" thickTop="1" thickBot="1">
      <c r="G182" s="19"/>
      <c r="H182" s="738"/>
      <c r="J182" s="736"/>
      <c r="K182" s="10" t="s">
        <v>825</v>
      </c>
      <c r="L182" s="65"/>
      <c r="M182" s="65"/>
      <c r="N182" s="65"/>
      <c r="O182" s="65"/>
      <c r="P182" s="65"/>
      <c r="Q182" s="65"/>
      <c r="R182" s="65"/>
      <c r="S182" s="65"/>
      <c r="T182" s="65"/>
      <c r="U182" s="65"/>
      <c r="V182" s="65"/>
      <c r="W182" s="65"/>
      <c r="X182" s="65"/>
      <c r="Y182" s="65"/>
      <c r="Z182" s="65"/>
      <c r="AA182" s="65"/>
      <c r="AB182" s="65"/>
      <c r="AC182" s="65"/>
      <c r="AD182" s="65"/>
      <c r="AE182" s="65"/>
      <c r="AF182" s="65"/>
      <c r="AG182" s="65"/>
      <c r="AH182" s="65"/>
      <c r="AI182" s="65"/>
      <c r="AJ182" s="65"/>
      <c r="AK182" s="65"/>
      <c r="AL182" s="65"/>
      <c r="AM182" s="65"/>
      <c r="AN182" s="65"/>
      <c r="AO182" s="65"/>
      <c r="AP182" s="65"/>
      <c r="AQ182" s="65"/>
      <c r="AR182" s="65"/>
      <c r="AS182" s="65"/>
      <c r="AT182" s="65"/>
      <c r="AU182" s="65"/>
      <c r="AV182" s="607"/>
    </row>
    <row r="183" spans="7:55" ht="14.1" customHeight="1" thickTop="1">
      <c r="G183" s="19"/>
      <c r="H183" s="738"/>
      <c r="J183" s="736"/>
      <c r="K183" s="8" t="s">
        <v>826</v>
      </c>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605"/>
    </row>
    <row r="184" spans="7:55" ht="14.1" customHeight="1">
      <c r="G184" s="19"/>
      <c r="H184" s="738"/>
      <c r="J184" s="736"/>
      <c r="K184" s="9" t="s">
        <v>827</v>
      </c>
      <c r="L184" s="39"/>
      <c r="M184" s="39"/>
      <c r="N184" s="39"/>
      <c r="O184" s="39"/>
      <c r="P184" s="39"/>
      <c r="Q184" s="39"/>
      <c r="R184" s="39"/>
      <c r="S184" s="39"/>
      <c r="T184" s="39"/>
      <c r="U184" s="39"/>
      <c r="V184" s="39"/>
      <c r="W184" s="39"/>
      <c r="X184" s="39"/>
      <c r="Y184" s="39"/>
      <c r="Z184" s="39"/>
      <c r="AA184" s="39"/>
      <c r="AB184" s="39"/>
      <c r="AC184" s="39"/>
      <c r="AD184" s="39"/>
      <c r="AE184" s="39"/>
      <c r="AF184" s="39"/>
      <c r="AG184" s="39"/>
      <c r="AH184" s="39"/>
      <c r="AI184" s="39"/>
      <c r="AJ184" s="39"/>
      <c r="AK184" s="39"/>
      <c r="AL184" s="39"/>
      <c r="AM184" s="39"/>
      <c r="AN184" s="39"/>
      <c r="AO184" s="39"/>
      <c r="AP184" s="39"/>
      <c r="AQ184" s="39"/>
      <c r="AR184" s="39"/>
      <c r="AS184" s="39"/>
      <c r="AT184" s="39"/>
      <c r="AU184" s="39"/>
      <c r="AV184" s="606"/>
    </row>
    <row r="185" spans="7:55" ht="14.1" customHeight="1" thickBot="1">
      <c r="G185" s="19"/>
      <c r="H185" s="738"/>
      <c r="J185" s="736"/>
      <c r="K185" s="10" t="s">
        <v>828</v>
      </c>
      <c r="L185" s="65"/>
      <c r="M185" s="65"/>
      <c r="N185" s="65"/>
      <c r="O185" s="65"/>
      <c r="P185" s="65"/>
      <c r="Q185" s="65"/>
      <c r="R185" s="65"/>
      <c r="S185" s="65"/>
      <c r="T185" s="65"/>
      <c r="U185" s="65"/>
      <c r="V185" s="65"/>
      <c r="W185" s="65"/>
      <c r="X185" s="65"/>
      <c r="Y185" s="65"/>
      <c r="Z185" s="65"/>
      <c r="AA185" s="65"/>
      <c r="AB185" s="65"/>
      <c r="AC185" s="65"/>
      <c r="AD185" s="65"/>
      <c r="AE185" s="65"/>
      <c r="AF185" s="65"/>
      <c r="AG185" s="65"/>
      <c r="AH185" s="65"/>
      <c r="AI185" s="65"/>
      <c r="AJ185" s="65"/>
      <c r="AK185" s="65"/>
      <c r="AL185" s="65"/>
      <c r="AM185" s="65"/>
      <c r="AN185" s="65"/>
      <c r="AO185" s="65"/>
      <c r="AP185" s="65"/>
      <c r="AQ185" s="65"/>
      <c r="AR185" s="65"/>
      <c r="AS185" s="65"/>
      <c r="AT185" s="65"/>
      <c r="AU185" s="65"/>
      <c r="AV185" s="607"/>
    </row>
    <row r="186" spans="7:55" ht="14.1" customHeight="1" thickTop="1">
      <c r="G186" s="19"/>
      <c r="H186" s="738"/>
      <c r="J186" s="736"/>
      <c r="K186" s="8" t="s">
        <v>829</v>
      </c>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605"/>
    </row>
    <row r="187" spans="7:55" ht="14.1" customHeight="1">
      <c r="G187" s="19"/>
      <c r="H187" s="738"/>
      <c r="J187" s="736"/>
      <c r="K187" s="9" t="s">
        <v>830</v>
      </c>
      <c r="L187" s="39"/>
      <c r="M187" s="39"/>
      <c r="N187" s="39"/>
      <c r="O187" s="39"/>
      <c r="P187" s="39"/>
      <c r="Q187" s="39"/>
      <c r="R187" s="39"/>
      <c r="S187" s="39"/>
      <c r="T187" s="39"/>
      <c r="U187" s="39"/>
      <c r="V187" s="39"/>
      <c r="W187" s="39"/>
      <c r="X187" s="39"/>
      <c r="Y187" s="39"/>
      <c r="Z187" s="39"/>
      <c r="AA187" s="39"/>
      <c r="AB187" s="39"/>
      <c r="AC187" s="39"/>
      <c r="AD187" s="39"/>
      <c r="AE187" s="39"/>
      <c r="AF187" s="39"/>
      <c r="AG187" s="39"/>
      <c r="AH187" s="39"/>
      <c r="AI187" s="39"/>
      <c r="AJ187" s="39"/>
      <c r="AK187" s="39"/>
      <c r="AL187" s="39"/>
      <c r="AM187" s="39"/>
      <c r="AN187" s="39"/>
      <c r="AO187" s="39"/>
      <c r="AP187" s="39"/>
      <c r="AQ187" s="39"/>
      <c r="AR187" s="39"/>
      <c r="AS187" s="39"/>
      <c r="AT187" s="39"/>
      <c r="AU187" s="39"/>
      <c r="AV187" s="606"/>
    </row>
    <row r="188" spans="7:55" ht="14.1" customHeight="1" thickBot="1">
      <c r="G188" s="19"/>
      <c r="H188" s="738"/>
      <c r="J188" s="736"/>
      <c r="K188" s="10" t="s">
        <v>831</v>
      </c>
      <c r="L188" s="65"/>
      <c r="M188" s="65"/>
      <c r="N188" s="65"/>
      <c r="O188" s="65"/>
      <c r="P188" s="65"/>
      <c r="Q188" s="65"/>
      <c r="R188" s="65"/>
      <c r="S188" s="65"/>
      <c r="T188" s="65"/>
      <c r="U188" s="65"/>
      <c r="V188" s="65"/>
      <c r="W188" s="65"/>
      <c r="X188" s="65"/>
      <c r="Y188" s="65"/>
      <c r="Z188" s="65"/>
      <c r="AA188" s="65"/>
      <c r="AB188" s="65"/>
      <c r="AC188" s="65"/>
      <c r="AD188" s="65"/>
      <c r="AE188" s="65"/>
      <c r="AF188" s="65"/>
      <c r="AG188" s="65"/>
      <c r="AH188" s="65"/>
      <c r="AI188" s="65"/>
      <c r="AJ188" s="65"/>
      <c r="AK188" s="65"/>
      <c r="AL188" s="65"/>
      <c r="AM188" s="65"/>
      <c r="AN188" s="65"/>
      <c r="AO188" s="65"/>
      <c r="AP188" s="65"/>
      <c r="AQ188" s="65"/>
      <c r="AR188" s="65"/>
      <c r="AS188" s="65"/>
      <c r="AT188" s="65"/>
      <c r="AU188" s="65"/>
      <c r="AV188" s="607"/>
    </row>
    <row r="189" spans="7:55" ht="14.1" customHeight="1" thickTop="1">
      <c r="G189" s="19"/>
      <c r="H189" s="738"/>
      <c r="J189" s="736"/>
      <c r="K189" s="8" t="s">
        <v>832</v>
      </c>
      <c r="L189" s="38">
        <f t="shared" ref="L189:L196" si="8">L161*8760</f>
        <v>2452.8000000000002</v>
      </c>
      <c r="M189" s="38">
        <f t="shared" ref="M189:AV194" si="9">M161*8760</f>
        <v>2452.8000000000002</v>
      </c>
      <c r="N189" s="38">
        <f t="shared" si="9"/>
        <v>2452.8000000000002</v>
      </c>
      <c r="O189" s="38">
        <f t="shared" si="9"/>
        <v>2452.8000000000002</v>
      </c>
      <c r="P189" s="38">
        <f t="shared" si="9"/>
        <v>2452.8000000000002</v>
      </c>
      <c r="Q189" s="38">
        <f t="shared" si="9"/>
        <v>2452.8000000000002</v>
      </c>
      <c r="R189" s="38">
        <f t="shared" si="9"/>
        <v>2452.8000000000002</v>
      </c>
      <c r="S189" s="38">
        <f t="shared" si="9"/>
        <v>2452.8000000000002</v>
      </c>
      <c r="T189" s="38">
        <f t="shared" si="9"/>
        <v>2452.8000000000002</v>
      </c>
      <c r="U189" s="38">
        <f t="shared" si="9"/>
        <v>2452.8000000000002</v>
      </c>
      <c r="V189" s="38">
        <f t="shared" si="9"/>
        <v>2452.8000000000002</v>
      </c>
      <c r="W189" s="38">
        <f t="shared" si="9"/>
        <v>2452.8000000000002</v>
      </c>
      <c r="X189" s="38">
        <f t="shared" si="9"/>
        <v>2452.8000000000002</v>
      </c>
      <c r="Y189" s="38">
        <f t="shared" si="9"/>
        <v>2452.8000000000002</v>
      </c>
      <c r="Z189" s="38">
        <f t="shared" si="9"/>
        <v>2452.8000000000002</v>
      </c>
      <c r="AA189" s="38">
        <f t="shared" si="9"/>
        <v>2452.8000000000002</v>
      </c>
      <c r="AB189" s="38">
        <f t="shared" si="9"/>
        <v>2452.8000000000002</v>
      </c>
      <c r="AC189" s="38">
        <f t="shared" si="9"/>
        <v>2452.8000000000002</v>
      </c>
      <c r="AD189" s="38">
        <f t="shared" si="9"/>
        <v>2452.8000000000002</v>
      </c>
      <c r="AE189" s="38">
        <f t="shared" si="9"/>
        <v>2452.8000000000002</v>
      </c>
      <c r="AF189" s="38">
        <f t="shared" si="9"/>
        <v>2452.8000000000002</v>
      </c>
      <c r="AG189" s="38">
        <f t="shared" si="9"/>
        <v>2452.8000000000002</v>
      </c>
      <c r="AH189" s="38">
        <f t="shared" si="9"/>
        <v>2452.8000000000002</v>
      </c>
      <c r="AI189" s="38">
        <f t="shared" si="9"/>
        <v>2452.8000000000002</v>
      </c>
      <c r="AJ189" s="38">
        <f t="shared" si="9"/>
        <v>2452.8000000000002</v>
      </c>
      <c r="AK189" s="38">
        <f t="shared" si="9"/>
        <v>2452.8000000000002</v>
      </c>
      <c r="AL189" s="38">
        <f t="shared" si="9"/>
        <v>2452.8000000000002</v>
      </c>
      <c r="AM189" s="38">
        <f t="shared" si="9"/>
        <v>2452.8000000000002</v>
      </c>
      <c r="AN189" s="38">
        <f t="shared" si="9"/>
        <v>2452.8000000000002</v>
      </c>
      <c r="AO189" s="38">
        <f t="shared" si="9"/>
        <v>2452.8000000000002</v>
      </c>
      <c r="AP189" s="38">
        <f t="shared" si="9"/>
        <v>2452.8000000000002</v>
      </c>
      <c r="AQ189" s="38">
        <f t="shared" si="9"/>
        <v>2452.8000000000002</v>
      </c>
      <c r="AR189" s="38">
        <f t="shared" si="9"/>
        <v>2452.8000000000002</v>
      </c>
      <c r="AS189" s="38">
        <f t="shared" si="9"/>
        <v>2452.8000000000002</v>
      </c>
      <c r="AT189" s="38">
        <f t="shared" si="9"/>
        <v>2452.8000000000002</v>
      </c>
      <c r="AU189" s="38">
        <f t="shared" si="9"/>
        <v>2452.8000000000002</v>
      </c>
      <c r="AV189" s="605">
        <f t="shared" si="9"/>
        <v>2452.8000000000002</v>
      </c>
    </row>
    <row r="190" spans="7:55" ht="14.1" customHeight="1">
      <c r="G190" s="19"/>
      <c r="H190" s="738"/>
      <c r="J190" s="736"/>
      <c r="K190" s="9" t="s">
        <v>833</v>
      </c>
      <c r="L190" s="39">
        <f t="shared" si="8"/>
        <v>2452.8000000000002</v>
      </c>
      <c r="M190" s="39">
        <f t="shared" si="9"/>
        <v>2452.8000000000002</v>
      </c>
      <c r="N190" s="39">
        <f t="shared" si="9"/>
        <v>2452.8000000000002</v>
      </c>
      <c r="O190" s="39">
        <f t="shared" si="9"/>
        <v>2452.8000000000002</v>
      </c>
      <c r="P190" s="39">
        <f t="shared" si="9"/>
        <v>2452.8000000000002</v>
      </c>
      <c r="Q190" s="39">
        <f t="shared" si="9"/>
        <v>2452.8000000000002</v>
      </c>
      <c r="R190" s="39">
        <f t="shared" si="9"/>
        <v>2452.8000000000002</v>
      </c>
      <c r="S190" s="39">
        <f t="shared" si="9"/>
        <v>2452.8000000000002</v>
      </c>
      <c r="T190" s="39">
        <f t="shared" si="9"/>
        <v>2452.8000000000002</v>
      </c>
      <c r="U190" s="39">
        <f t="shared" si="9"/>
        <v>2452.8000000000002</v>
      </c>
      <c r="V190" s="39">
        <f t="shared" si="9"/>
        <v>2452.8000000000002</v>
      </c>
      <c r="W190" s="39">
        <f t="shared" si="9"/>
        <v>2452.8000000000002</v>
      </c>
      <c r="X190" s="39">
        <f t="shared" si="9"/>
        <v>2452.8000000000002</v>
      </c>
      <c r="Y190" s="39">
        <f t="shared" si="9"/>
        <v>2452.8000000000002</v>
      </c>
      <c r="Z190" s="39">
        <f t="shared" si="9"/>
        <v>2452.8000000000002</v>
      </c>
      <c r="AA190" s="39">
        <f t="shared" si="9"/>
        <v>2452.8000000000002</v>
      </c>
      <c r="AB190" s="39">
        <f t="shared" si="9"/>
        <v>2452.8000000000002</v>
      </c>
      <c r="AC190" s="39">
        <f t="shared" si="9"/>
        <v>2452.8000000000002</v>
      </c>
      <c r="AD190" s="39">
        <f t="shared" si="9"/>
        <v>2452.8000000000002</v>
      </c>
      <c r="AE190" s="39">
        <f t="shared" si="9"/>
        <v>2452.8000000000002</v>
      </c>
      <c r="AF190" s="39">
        <f t="shared" si="9"/>
        <v>2452.8000000000002</v>
      </c>
      <c r="AG190" s="39">
        <f t="shared" si="9"/>
        <v>2452.8000000000002</v>
      </c>
      <c r="AH190" s="39">
        <f t="shared" si="9"/>
        <v>2452.8000000000002</v>
      </c>
      <c r="AI190" s="39">
        <f t="shared" si="9"/>
        <v>2452.8000000000002</v>
      </c>
      <c r="AJ190" s="39">
        <f t="shared" si="9"/>
        <v>2452.8000000000002</v>
      </c>
      <c r="AK190" s="39">
        <f t="shared" si="9"/>
        <v>2452.8000000000002</v>
      </c>
      <c r="AL190" s="39">
        <f t="shared" si="9"/>
        <v>2452.8000000000002</v>
      </c>
      <c r="AM190" s="39">
        <f t="shared" si="9"/>
        <v>2452.8000000000002</v>
      </c>
      <c r="AN190" s="39">
        <f t="shared" si="9"/>
        <v>2452.8000000000002</v>
      </c>
      <c r="AO190" s="39">
        <f t="shared" si="9"/>
        <v>2452.8000000000002</v>
      </c>
      <c r="AP190" s="39">
        <f t="shared" si="9"/>
        <v>2452.8000000000002</v>
      </c>
      <c r="AQ190" s="39">
        <f t="shared" si="9"/>
        <v>2452.8000000000002</v>
      </c>
      <c r="AR190" s="39">
        <f t="shared" si="9"/>
        <v>2452.8000000000002</v>
      </c>
      <c r="AS190" s="39">
        <f t="shared" si="9"/>
        <v>2452.8000000000002</v>
      </c>
      <c r="AT190" s="39">
        <f t="shared" si="9"/>
        <v>2452.8000000000002</v>
      </c>
      <c r="AU190" s="39">
        <f t="shared" si="9"/>
        <v>2452.8000000000002</v>
      </c>
      <c r="AV190" s="606">
        <f t="shared" si="9"/>
        <v>2452.8000000000002</v>
      </c>
    </row>
    <row r="191" spans="7:55" ht="14.1" customHeight="1" thickBot="1">
      <c r="G191" s="19"/>
      <c r="H191" s="738"/>
      <c r="J191" s="736"/>
      <c r="K191" s="10" t="s">
        <v>834</v>
      </c>
      <c r="L191" s="65">
        <f t="shared" si="8"/>
        <v>2452.8000000000002</v>
      </c>
      <c r="M191" s="65">
        <f t="shared" si="9"/>
        <v>2452.8000000000002</v>
      </c>
      <c r="N191" s="65">
        <f t="shared" si="9"/>
        <v>2452.8000000000002</v>
      </c>
      <c r="O191" s="65">
        <f t="shared" si="9"/>
        <v>2452.8000000000002</v>
      </c>
      <c r="P191" s="65">
        <f t="shared" si="9"/>
        <v>2452.8000000000002</v>
      </c>
      <c r="Q191" s="65">
        <f t="shared" si="9"/>
        <v>2452.8000000000002</v>
      </c>
      <c r="R191" s="65">
        <f t="shared" si="9"/>
        <v>2452.8000000000002</v>
      </c>
      <c r="S191" s="65">
        <f t="shared" si="9"/>
        <v>2452.8000000000002</v>
      </c>
      <c r="T191" s="65">
        <f t="shared" si="9"/>
        <v>2452.8000000000002</v>
      </c>
      <c r="U191" s="65">
        <f t="shared" si="9"/>
        <v>2452.8000000000002</v>
      </c>
      <c r="V191" s="65">
        <f t="shared" si="9"/>
        <v>2452.8000000000002</v>
      </c>
      <c r="W191" s="65">
        <f t="shared" si="9"/>
        <v>2452.8000000000002</v>
      </c>
      <c r="X191" s="65">
        <f t="shared" si="9"/>
        <v>2452.8000000000002</v>
      </c>
      <c r="Y191" s="65">
        <f t="shared" si="9"/>
        <v>2452.8000000000002</v>
      </c>
      <c r="Z191" s="65">
        <f t="shared" si="9"/>
        <v>2452.8000000000002</v>
      </c>
      <c r="AA191" s="65">
        <f t="shared" si="9"/>
        <v>2452.8000000000002</v>
      </c>
      <c r="AB191" s="65">
        <f t="shared" si="9"/>
        <v>2452.8000000000002</v>
      </c>
      <c r="AC191" s="65">
        <f t="shared" si="9"/>
        <v>2452.8000000000002</v>
      </c>
      <c r="AD191" s="65">
        <f t="shared" si="9"/>
        <v>2452.8000000000002</v>
      </c>
      <c r="AE191" s="65">
        <f t="shared" si="9"/>
        <v>2452.8000000000002</v>
      </c>
      <c r="AF191" s="65">
        <f t="shared" si="9"/>
        <v>2452.8000000000002</v>
      </c>
      <c r="AG191" s="65">
        <f t="shared" si="9"/>
        <v>2452.8000000000002</v>
      </c>
      <c r="AH191" s="65">
        <f t="shared" si="9"/>
        <v>2452.8000000000002</v>
      </c>
      <c r="AI191" s="65">
        <f t="shared" si="9"/>
        <v>2452.8000000000002</v>
      </c>
      <c r="AJ191" s="65">
        <f t="shared" si="9"/>
        <v>2452.8000000000002</v>
      </c>
      <c r="AK191" s="65">
        <f t="shared" si="9"/>
        <v>2452.8000000000002</v>
      </c>
      <c r="AL191" s="65">
        <f t="shared" si="9"/>
        <v>2452.8000000000002</v>
      </c>
      <c r="AM191" s="65">
        <f t="shared" si="9"/>
        <v>2452.8000000000002</v>
      </c>
      <c r="AN191" s="65">
        <f t="shared" si="9"/>
        <v>2452.8000000000002</v>
      </c>
      <c r="AO191" s="65">
        <f t="shared" si="9"/>
        <v>2452.8000000000002</v>
      </c>
      <c r="AP191" s="65">
        <f t="shared" si="9"/>
        <v>2452.8000000000002</v>
      </c>
      <c r="AQ191" s="65">
        <f t="shared" si="9"/>
        <v>2452.8000000000002</v>
      </c>
      <c r="AR191" s="65">
        <f t="shared" si="9"/>
        <v>2452.8000000000002</v>
      </c>
      <c r="AS191" s="65">
        <f t="shared" si="9"/>
        <v>2452.8000000000002</v>
      </c>
      <c r="AT191" s="65">
        <f t="shared" si="9"/>
        <v>2452.8000000000002</v>
      </c>
      <c r="AU191" s="65">
        <f t="shared" si="9"/>
        <v>2452.8000000000002</v>
      </c>
      <c r="AV191" s="607">
        <f t="shared" si="9"/>
        <v>2452.8000000000002</v>
      </c>
    </row>
    <row r="192" spans="7:55" ht="14.1" customHeight="1" thickTop="1">
      <c r="G192" s="19"/>
      <c r="H192" s="738"/>
      <c r="J192" s="736"/>
      <c r="K192" s="8" t="s">
        <v>835</v>
      </c>
      <c r="L192" s="38">
        <f t="shared" si="8"/>
        <v>3241.2</v>
      </c>
      <c r="M192" s="38">
        <f t="shared" si="9"/>
        <v>3241.2</v>
      </c>
      <c r="N192" s="38">
        <f t="shared" si="9"/>
        <v>3241.2</v>
      </c>
      <c r="O192" s="38">
        <f t="shared" si="9"/>
        <v>3241.2</v>
      </c>
      <c r="P192" s="38">
        <f t="shared" si="9"/>
        <v>3241.2</v>
      </c>
      <c r="Q192" s="38">
        <f t="shared" si="9"/>
        <v>3241.2</v>
      </c>
      <c r="R192" s="38">
        <f t="shared" si="9"/>
        <v>3241.2</v>
      </c>
      <c r="S192" s="38">
        <f t="shared" si="9"/>
        <v>3241.2</v>
      </c>
      <c r="T192" s="38">
        <f t="shared" si="9"/>
        <v>3241.2</v>
      </c>
      <c r="U192" s="38">
        <f t="shared" si="9"/>
        <v>3241.2</v>
      </c>
      <c r="V192" s="38">
        <f t="shared" si="9"/>
        <v>3241.2</v>
      </c>
      <c r="W192" s="38">
        <f t="shared" si="9"/>
        <v>3241.2</v>
      </c>
      <c r="X192" s="38">
        <f t="shared" si="9"/>
        <v>3241.2</v>
      </c>
      <c r="Y192" s="38">
        <f t="shared" si="9"/>
        <v>3241.2</v>
      </c>
      <c r="Z192" s="38">
        <f t="shared" si="9"/>
        <v>3241.2</v>
      </c>
      <c r="AA192" s="38">
        <f t="shared" si="9"/>
        <v>3241.2</v>
      </c>
      <c r="AB192" s="38">
        <f t="shared" si="9"/>
        <v>3241.2</v>
      </c>
      <c r="AC192" s="38">
        <f t="shared" si="9"/>
        <v>3241.2</v>
      </c>
      <c r="AD192" s="38">
        <f t="shared" si="9"/>
        <v>3241.2</v>
      </c>
      <c r="AE192" s="38">
        <f t="shared" si="9"/>
        <v>3241.2</v>
      </c>
      <c r="AF192" s="38">
        <f t="shared" si="9"/>
        <v>3241.2</v>
      </c>
      <c r="AG192" s="38">
        <f t="shared" si="9"/>
        <v>3241.2</v>
      </c>
      <c r="AH192" s="38">
        <f t="shared" si="9"/>
        <v>3241.2</v>
      </c>
      <c r="AI192" s="38">
        <f t="shared" si="9"/>
        <v>3241.2</v>
      </c>
      <c r="AJ192" s="38">
        <f t="shared" si="9"/>
        <v>3241.2</v>
      </c>
      <c r="AK192" s="38">
        <f t="shared" si="9"/>
        <v>3241.2</v>
      </c>
      <c r="AL192" s="38">
        <f t="shared" si="9"/>
        <v>3241.2</v>
      </c>
      <c r="AM192" s="38">
        <f t="shared" si="9"/>
        <v>3241.2</v>
      </c>
      <c r="AN192" s="38">
        <f t="shared" si="9"/>
        <v>3241.2</v>
      </c>
      <c r="AO192" s="38">
        <f t="shared" si="9"/>
        <v>3241.2</v>
      </c>
      <c r="AP192" s="38">
        <f t="shared" si="9"/>
        <v>3241.2</v>
      </c>
      <c r="AQ192" s="38">
        <f t="shared" si="9"/>
        <v>3241.2</v>
      </c>
      <c r="AR192" s="38">
        <f t="shared" si="9"/>
        <v>3241.2</v>
      </c>
      <c r="AS192" s="38">
        <f t="shared" si="9"/>
        <v>3241.2</v>
      </c>
      <c r="AT192" s="38">
        <f t="shared" si="9"/>
        <v>3241.2</v>
      </c>
      <c r="AU192" s="38">
        <f t="shared" si="9"/>
        <v>3241.2</v>
      </c>
      <c r="AV192" s="605">
        <f t="shared" si="9"/>
        <v>3241.2</v>
      </c>
    </row>
    <row r="193" spans="7:48" ht="14.1" customHeight="1">
      <c r="G193" s="19"/>
      <c r="H193" s="738"/>
      <c r="J193" s="736"/>
      <c r="K193" s="9" t="s">
        <v>836</v>
      </c>
      <c r="L193" s="39">
        <f t="shared" si="8"/>
        <v>3241.2</v>
      </c>
      <c r="M193" s="39">
        <f t="shared" si="9"/>
        <v>3241.2</v>
      </c>
      <c r="N193" s="39">
        <f t="shared" si="9"/>
        <v>3241.2</v>
      </c>
      <c r="O193" s="39">
        <f t="shared" si="9"/>
        <v>3241.2</v>
      </c>
      <c r="P193" s="39">
        <f t="shared" si="9"/>
        <v>3241.2</v>
      </c>
      <c r="Q193" s="39">
        <f t="shared" si="9"/>
        <v>3241.2</v>
      </c>
      <c r="R193" s="39">
        <f t="shared" si="9"/>
        <v>3241.2</v>
      </c>
      <c r="S193" s="39">
        <f t="shared" si="9"/>
        <v>3241.2</v>
      </c>
      <c r="T193" s="39">
        <f t="shared" si="9"/>
        <v>3241.2</v>
      </c>
      <c r="U193" s="39">
        <f t="shared" si="9"/>
        <v>3241.2</v>
      </c>
      <c r="V193" s="39">
        <f t="shared" si="9"/>
        <v>3241.2</v>
      </c>
      <c r="W193" s="39">
        <f t="shared" si="9"/>
        <v>3241.2</v>
      </c>
      <c r="X193" s="39">
        <f t="shared" si="9"/>
        <v>3241.2</v>
      </c>
      <c r="Y193" s="39">
        <f t="shared" si="9"/>
        <v>3241.2</v>
      </c>
      <c r="Z193" s="39">
        <f t="shared" si="9"/>
        <v>3241.2</v>
      </c>
      <c r="AA193" s="39">
        <f t="shared" si="9"/>
        <v>3241.2</v>
      </c>
      <c r="AB193" s="39">
        <f t="shared" si="9"/>
        <v>3241.2</v>
      </c>
      <c r="AC193" s="39">
        <f t="shared" si="9"/>
        <v>3241.2</v>
      </c>
      <c r="AD193" s="39">
        <f t="shared" si="9"/>
        <v>3241.2</v>
      </c>
      <c r="AE193" s="39">
        <f t="shared" si="9"/>
        <v>3241.2</v>
      </c>
      <c r="AF193" s="39">
        <f t="shared" si="9"/>
        <v>3241.2</v>
      </c>
      <c r="AG193" s="39">
        <f t="shared" si="9"/>
        <v>3241.2</v>
      </c>
      <c r="AH193" s="39">
        <f t="shared" si="9"/>
        <v>3241.2</v>
      </c>
      <c r="AI193" s="39">
        <f t="shared" si="9"/>
        <v>3241.2</v>
      </c>
      <c r="AJ193" s="39">
        <f t="shared" si="9"/>
        <v>3241.2</v>
      </c>
      <c r="AK193" s="39">
        <f t="shared" si="9"/>
        <v>3241.2</v>
      </c>
      <c r="AL193" s="39">
        <f t="shared" si="9"/>
        <v>3241.2</v>
      </c>
      <c r="AM193" s="39">
        <f t="shared" si="9"/>
        <v>3241.2</v>
      </c>
      <c r="AN193" s="39">
        <f t="shared" si="9"/>
        <v>3241.2</v>
      </c>
      <c r="AO193" s="39">
        <f t="shared" si="9"/>
        <v>3241.2</v>
      </c>
      <c r="AP193" s="39">
        <f t="shared" si="9"/>
        <v>3241.2</v>
      </c>
      <c r="AQ193" s="39">
        <f t="shared" si="9"/>
        <v>3241.2</v>
      </c>
      <c r="AR193" s="39">
        <f t="shared" si="9"/>
        <v>3241.2</v>
      </c>
      <c r="AS193" s="39">
        <f t="shared" si="9"/>
        <v>3241.2</v>
      </c>
      <c r="AT193" s="39">
        <f t="shared" si="9"/>
        <v>3241.2</v>
      </c>
      <c r="AU193" s="39">
        <f t="shared" si="9"/>
        <v>3241.2</v>
      </c>
      <c r="AV193" s="606">
        <f t="shared" si="9"/>
        <v>3241.2</v>
      </c>
    </row>
    <row r="194" spans="7:48" ht="14.1" customHeight="1" thickBot="1">
      <c r="G194" s="19"/>
      <c r="H194" s="738"/>
      <c r="J194" s="736"/>
      <c r="K194" s="10" t="s">
        <v>837</v>
      </c>
      <c r="L194" s="65">
        <f t="shared" si="8"/>
        <v>3241.2</v>
      </c>
      <c r="M194" s="65">
        <f t="shared" si="9"/>
        <v>3241.2</v>
      </c>
      <c r="N194" s="65">
        <f t="shared" si="9"/>
        <v>3241.2</v>
      </c>
      <c r="O194" s="65">
        <f t="shared" si="9"/>
        <v>3241.2</v>
      </c>
      <c r="P194" s="65">
        <f t="shared" si="9"/>
        <v>3241.2</v>
      </c>
      <c r="Q194" s="65">
        <f t="shared" si="9"/>
        <v>3241.2</v>
      </c>
      <c r="R194" s="65">
        <f t="shared" si="9"/>
        <v>3241.2</v>
      </c>
      <c r="S194" s="65">
        <f t="shared" si="9"/>
        <v>3241.2</v>
      </c>
      <c r="T194" s="65">
        <f t="shared" si="9"/>
        <v>3241.2</v>
      </c>
      <c r="U194" s="65">
        <f t="shared" si="9"/>
        <v>3241.2</v>
      </c>
      <c r="V194" s="65">
        <f t="shared" si="9"/>
        <v>3241.2</v>
      </c>
      <c r="W194" s="65">
        <f t="shared" si="9"/>
        <v>3241.2</v>
      </c>
      <c r="X194" s="65">
        <f t="shared" si="9"/>
        <v>3241.2</v>
      </c>
      <c r="Y194" s="65">
        <f t="shared" si="9"/>
        <v>3241.2</v>
      </c>
      <c r="Z194" s="65">
        <f t="shared" si="9"/>
        <v>3241.2</v>
      </c>
      <c r="AA194" s="65">
        <f t="shared" si="9"/>
        <v>3241.2</v>
      </c>
      <c r="AB194" s="65">
        <f t="shared" si="9"/>
        <v>3241.2</v>
      </c>
      <c r="AC194" s="65">
        <f t="shared" si="9"/>
        <v>3241.2</v>
      </c>
      <c r="AD194" s="65">
        <f t="shared" si="9"/>
        <v>3241.2</v>
      </c>
      <c r="AE194" s="65">
        <f t="shared" si="9"/>
        <v>3241.2</v>
      </c>
      <c r="AF194" s="65">
        <f t="shared" si="9"/>
        <v>3241.2</v>
      </c>
      <c r="AG194" s="65">
        <f t="shared" si="9"/>
        <v>3241.2</v>
      </c>
      <c r="AH194" s="65">
        <f t="shared" ref="M194:AV201" si="10">AH166*8760</f>
        <v>3241.2</v>
      </c>
      <c r="AI194" s="65">
        <f t="shared" si="10"/>
        <v>3241.2</v>
      </c>
      <c r="AJ194" s="65">
        <f t="shared" si="10"/>
        <v>3241.2</v>
      </c>
      <c r="AK194" s="65">
        <f t="shared" si="10"/>
        <v>3241.2</v>
      </c>
      <c r="AL194" s="65">
        <f t="shared" si="10"/>
        <v>3241.2</v>
      </c>
      <c r="AM194" s="65">
        <f t="shared" si="10"/>
        <v>3241.2</v>
      </c>
      <c r="AN194" s="65">
        <f t="shared" si="10"/>
        <v>3241.2</v>
      </c>
      <c r="AO194" s="65">
        <f t="shared" si="10"/>
        <v>3241.2</v>
      </c>
      <c r="AP194" s="65">
        <f t="shared" si="10"/>
        <v>3241.2</v>
      </c>
      <c r="AQ194" s="65">
        <f t="shared" si="10"/>
        <v>3241.2</v>
      </c>
      <c r="AR194" s="65">
        <f t="shared" si="10"/>
        <v>3241.2</v>
      </c>
      <c r="AS194" s="65">
        <f t="shared" si="10"/>
        <v>3241.2</v>
      </c>
      <c r="AT194" s="65">
        <f t="shared" si="10"/>
        <v>3241.2</v>
      </c>
      <c r="AU194" s="65">
        <f t="shared" si="10"/>
        <v>3241.2</v>
      </c>
      <c r="AV194" s="607">
        <f t="shared" si="10"/>
        <v>3241.2</v>
      </c>
    </row>
    <row r="195" spans="7:48" ht="14.1" customHeight="1" thickTop="1">
      <c r="G195" s="19"/>
      <c r="H195" s="738"/>
      <c r="J195" s="736"/>
      <c r="K195" s="8" t="s">
        <v>838</v>
      </c>
      <c r="L195" s="38">
        <f t="shared" si="8"/>
        <v>3328.8</v>
      </c>
      <c r="M195" s="38">
        <f t="shared" si="10"/>
        <v>3328.8</v>
      </c>
      <c r="N195" s="38">
        <f t="shared" si="10"/>
        <v>3328.8</v>
      </c>
      <c r="O195" s="38">
        <f t="shared" si="10"/>
        <v>3328.8</v>
      </c>
      <c r="P195" s="38">
        <f t="shared" si="10"/>
        <v>3328.8</v>
      </c>
      <c r="Q195" s="38">
        <f t="shared" si="10"/>
        <v>3328.8</v>
      </c>
      <c r="R195" s="38">
        <f t="shared" si="10"/>
        <v>3328.8</v>
      </c>
      <c r="S195" s="38">
        <f t="shared" si="10"/>
        <v>3328.8</v>
      </c>
      <c r="T195" s="38">
        <f t="shared" si="10"/>
        <v>3328.8</v>
      </c>
      <c r="U195" s="38">
        <f t="shared" si="10"/>
        <v>3328.8</v>
      </c>
      <c r="V195" s="38">
        <f t="shared" si="10"/>
        <v>3328.8</v>
      </c>
      <c r="W195" s="38">
        <f t="shared" si="10"/>
        <v>3328.8</v>
      </c>
      <c r="X195" s="38">
        <f t="shared" si="10"/>
        <v>3328.8</v>
      </c>
      <c r="Y195" s="38">
        <f t="shared" si="10"/>
        <v>3328.8</v>
      </c>
      <c r="Z195" s="38">
        <f t="shared" si="10"/>
        <v>3328.8</v>
      </c>
      <c r="AA195" s="38">
        <f t="shared" si="10"/>
        <v>3328.8</v>
      </c>
      <c r="AB195" s="38">
        <f t="shared" si="10"/>
        <v>3328.8</v>
      </c>
      <c r="AC195" s="38">
        <f t="shared" si="10"/>
        <v>3328.8</v>
      </c>
      <c r="AD195" s="38">
        <f t="shared" si="10"/>
        <v>3328.8</v>
      </c>
      <c r="AE195" s="38">
        <f t="shared" si="10"/>
        <v>3328.8</v>
      </c>
      <c r="AF195" s="38">
        <f t="shared" si="10"/>
        <v>3328.8</v>
      </c>
      <c r="AG195" s="38">
        <f t="shared" si="10"/>
        <v>3328.8</v>
      </c>
      <c r="AH195" s="38">
        <f t="shared" si="10"/>
        <v>3328.8</v>
      </c>
      <c r="AI195" s="38">
        <f t="shared" si="10"/>
        <v>3328.8</v>
      </c>
      <c r="AJ195" s="38">
        <f t="shared" si="10"/>
        <v>3328.8</v>
      </c>
      <c r="AK195" s="38">
        <f t="shared" si="10"/>
        <v>3328.8</v>
      </c>
      <c r="AL195" s="38">
        <f t="shared" si="10"/>
        <v>3328.8</v>
      </c>
      <c r="AM195" s="38">
        <f t="shared" si="10"/>
        <v>3328.8</v>
      </c>
      <c r="AN195" s="38">
        <f t="shared" si="10"/>
        <v>3328.8</v>
      </c>
      <c r="AO195" s="38">
        <f t="shared" si="10"/>
        <v>3328.8</v>
      </c>
      <c r="AP195" s="38">
        <f t="shared" si="10"/>
        <v>3328.8</v>
      </c>
      <c r="AQ195" s="38">
        <f t="shared" si="10"/>
        <v>3328.8</v>
      </c>
      <c r="AR195" s="38">
        <f t="shared" si="10"/>
        <v>3328.8</v>
      </c>
      <c r="AS195" s="38">
        <f t="shared" si="10"/>
        <v>3328.8</v>
      </c>
      <c r="AT195" s="38">
        <f t="shared" si="10"/>
        <v>3328.8</v>
      </c>
      <c r="AU195" s="38">
        <f t="shared" si="10"/>
        <v>3328.8</v>
      </c>
      <c r="AV195" s="605">
        <f t="shared" si="10"/>
        <v>3328.8</v>
      </c>
    </row>
    <row r="196" spans="7:48" ht="14.1" customHeight="1">
      <c r="G196" s="19"/>
      <c r="H196" s="738"/>
      <c r="J196" s="736"/>
      <c r="K196" s="9" t="s">
        <v>839</v>
      </c>
      <c r="L196" s="39">
        <f t="shared" si="8"/>
        <v>3328.8</v>
      </c>
      <c r="M196" s="39">
        <f t="shared" si="10"/>
        <v>3328.8</v>
      </c>
      <c r="N196" s="39">
        <f t="shared" si="10"/>
        <v>3328.8</v>
      </c>
      <c r="O196" s="39">
        <f t="shared" si="10"/>
        <v>3328.8</v>
      </c>
      <c r="P196" s="39">
        <f t="shared" si="10"/>
        <v>3328.8</v>
      </c>
      <c r="Q196" s="39">
        <f t="shared" si="10"/>
        <v>3328.8</v>
      </c>
      <c r="R196" s="39">
        <f t="shared" si="10"/>
        <v>3328.8</v>
      </c>
      <c r="S196" s="39">
        <f t="shared" si="10"/>
        <v>3328.8</v>
      </c>
      <c r="T196" s="39">
        <f t="shared" si="10"/>
        <v>3328.8</v>
      </c>
      <c r="U196" s="39">
        <f t="shared" si="10"/>
        <v>3328.8</v>
      </c>
      <c r="V196" s="39">
        <f t="shared" si="10"/>
        <v>3328.8</v>
      </c>
      <c r="W196" s="39">
        <f t="shared" si="10"/>
        <v>3328.8</v>
      </c>
      <c r="X196" s="39">
        <f t="shared" si="10"/>
        <v>3328.8</v>
      </c>
      <c r="Y196" s="39">
        <f t="shared" si="10"/>
        <v>3328.8</v>
      </c>
      <c r="Z196" s="39">
        <f t="shared" si="10"/>
        <v>3328.8</v>
      </c>
      <c r="AA196" s="39">
        <f t="shared" si="10"/>
        <v>3328.8</v>
      </c>
      <c r="AB196" s="39">
        <f t="shared" si="10"/>
        <v>3328.8</v>
      </c>
      <c r="AC196" s="39">
        <f t="shared" si="10"/>
        <v>3328.8</v>
      </c>
      <c r="AD196" s="39">
        <f t="shared" si="10"/>
        <v>3328.8</v>
      </c>
      <c r="AE196" s="39">
        <f t="shared" si="10"/>
        <v>3328.8</v>
      </c>
      <c r="AF196" s="39">
        <f t="shared" si="10"/>
        <v>3328.8</v>
      </c>
      <c r="AG196" s="39">
        <f t="shared" si="10"/>
        <v>3328.8</v>
      </c>
      <c r="AH196" s="39">
        <f t="shared" si="10"/>
        <v>3328.8</v>
      </c>
      <c r="AI196" s="39">
        <f t="shared" si="10"/>
        <v>3328.8</v>
      </c>
      <c r="AJ196" s="39">
        <f t="shared" si="10"/>
        <v>3328.8</v>
      </c>
      <c r="AK196" s="39">
        <f t="shared" si="10"/>
        <v>3328.8</v>
      </c>
      <c r="AL196" s="39">
        <f t="shared" si="10"/>
        <v>3328.8</v>
      </c>
      <c r="AM196" s="39">
        <f t="shared" si="10"/>
        <v>3328.8</v>
      </c>
      <c r="AN196" s="39">
        <f t="shared" si="10"/>
        <v>3328.8</v>
      </c>
      <c r="AO196" s="39">
        <f t="shared" si="10"/>
        <v>3328.8</v>
      </c>
      <c r="AP196" s="39">
        <f t="shared" si="10"/>
        <v>3328.8</v>
      </c>
      <c r="AQ196" s="39">
        <f t="shared" si="10"/>
        <v>3328.8</v>
      </c>
      <c r="AR196" s="39">
        <f t="shared" si="10"/>
        <v>3328.8</v>
      </c>
      <c r="AS196" s="39">
        <f t="shared" si="10"/>
        <v>3328.8</v>
      </c>
      <c r="AT196" s="39">
        <f t="shared" si="10"/>
        <v>3328.8</v>
      </c>
      <c r="AU196" s="39">
        <f t="shared" si="10"/>
        <v>3328.8</v>
      </c>
      <c r="AV196" s="606">
        <f t="shared" si="10"/>
        <v>3328.8</v>
      </c>
    </row>
    <row r="197" spans="7:48" ht="14.1" customHeight="1" thickBot="1">
      <c r="G197" s="19"/>
      <c r="H197" s="738"/>
      <c r="J197" s="736"/>
      <c r="K197" s="10" t="s">
        <v>840</v>
      </c>
      <c r="L197" s="65">
        <f t="shared" ref="L197:L206" si="11">L169*8760</f>
        <v>3328.8</v>
      </c>
      <c r="M197" s="65">
        <f t="shared" si="10"/>
        <v>3328.8</v>
      </c>
      <c r="N197" s="65">
        <f t="shared" si="10"/>
        <v>3328.8</v>
      </c>
      <c r="O197" s="65">
        <f t="shared" si="10"/>
        <v>3328.8</v>
      </c>
      <c r="P197" s="65">
        <f t="shared" si="10"/>
        <v>3328.8</v>
      </c>
      <c r="Q197" s="65">
        <f t="shared" si="10"/>
        <v>3328.8</v>
      </c>
      <c r="R197" s="65">
        <f t="shared" si="10"/>
        <v>3328.8</v>
      </c>
      <c r="S197" s="65">
        <f t="shared" si="10"/>
        <v>3328.8</v>
      </c>
      <c r="T197" s="65">
        <f t="shared" si="10"/>
        <v>3328.8</v>
      </c>
      <c r="U197" s="65">
        <f t="shared" si="10"/>
        <v>3328.8</v>
      </c>
      <c r="V197" s="65">
        <f t="shared" si="10"/>
        <v>3328.8</v>
      </c>
      <c r="W197" s="65">
        <f t="shared" si="10"/>
        <v>3328.8</v>
      </c>
      <c r="X197" s="65">
        <f t="shared" si="10"/>
        <v>3328.8</v>
      </c>
      <c r="Y197" s="65">
        <f t="shared" si="10"/>
        <v>3328.8</v>
      </c>
      <c r="Z197" s="65">
        <f t="shared" si="10"/>
        <v>3328.8</v>
      </c>
      <c r="AA197" s="65">
        <f t="shared" si="10"/>
        <v>3328.8</v>
      </c>
      <c r="AB197" s="65">
        <f t="shared" si="10"/>
        <v>3328.8</v>
      </c>
      <c r="AC197" s="65">
        <f t="shared" si="10"/>
        <v>3328.8</v>
      </c>
      <c r="AD197" s="65">
        <f t="shared" si="10"/>
        <v>3328.8</v>
      </c>
      <c r="AE197" s="65">
        <f t="shared" si="10"/>
        <v>3328.8</v>
      </c>
      <c r="AF197" s="65">
        <f t="shared" si="10"/>
        <v>3328.8</v>
      </c>
      <c r="AG197" s="65">
        <f t="shared" si="10"/>
        <v>3328.8</v>
      </c>
      <c r="AH197" s="65">
        <f t="shared" si="10"/>
        <v>3328.8</v>
      </c>
      <c r="AI197" s="65">
        <f t="shared" si="10"/>
        <v>3328.8</v>
      </c>
      <c r="AJ197" s="65">
        <f t="shared" si="10"/>
        <v>3328.8</v>
      </c>
      <c r="AK197" s="65">
        <f t="shared" si="10"/>
        <v>3328.8</v>
      </c>
      <c r="AL197" s="65">
        <f t="shared" si="10"/>
        <v>3328.8</v>
      </c>
      <c r="AM197" s="65">
        <f t="shared" si="10"/>
        <v>3328.8</v>
      </c>
      <c r="AN197" s="65">
        <f t="shared" si="10"/>
        <v>3328.8</v>
      </c>
      <c r="AO197" s="65">
        <f t="shared" si="10"/>
        <v>3328.8</v>
      </c>
      <c r="AP197" s="65">
        <f t="shared" si="10"/>
        <v>3328.8</v>
      </c>
      <c r="AQ197" s="65">
        <f t="shared" si="10"/>
        <v>3328.8</v>
      </c>
      <c r="AR197" s="65">
        <f t="shared" si="10"/>
        <v>3328.8</v>
      </c>
      <c r="AS197" s="65">
        <f t="shared" si="10"/>
        <v>3328.8</v>
      </c>
      <c r="AT197" s="65">
        <f t="shared" si="10"/>
        <v>3328.8</v>
      </c>
      <c r="AU197" s="65">
        <f t="shared" si="10"/>
        <v>3328.8</v>
      </c>
      <c r="AV197" s="607">
        <f t="shared" si="10"/>
        <v>3328.8</v>
      </c>
    </row>
    <row r="198" spans="7:48" ht="14.1" customHeight="1" thickTop="1">
      <c r="G198" s="19"/>
      <c r="H198" s="738"/>
      <c r="J198" s="736"/>
      <c r="K198" s="8" t="s">
        <v>841</v>
      </c>
      <c r="L198" s="38">
        <f t="shared" si="11"/>
        <v>3942</v>
      </c>
      <c r="M198" s="38">
        <f t="shared" si="10"/>
        <v>3942</v>
      </c>
      <c r="N198" s="38">
        <f t="shared" si="10"/>
        <v>3942</v>
      </c>
      <c r="O198" s="38">
        <f t="shared" si="10"/>
        <v>3942</v>
      </c>
      <c r="P198" s="38">
        <f t="shared" si="10"/>
        <v>3942</v>
      </c>
      <c r="Q198" s="38">
        <f t="shared" si="10"/>
        <v>3942</v>
      </c>
      <c r="R198" s="38">
        <f t="shared" si="10"/>
        <v>3942</v>
      </c>
      <c r="S198" s="38">
        <f t="shared" si="10"/>
        <v>3942</v>
      </c>
      <c r="T198" s="38">
        <f t="shared" si="10"/>
        <v>3942</v>
      </c>
      <c r="U198" s="38">
        <f t="shared" si="10"/>
        <v>3942</v>
      </c>
      <c r="V198" s="38">
        <f t="shared" si="10"/>
        <v>3942</v>
      </c>
      <c r="W198" s="38">
        <f t="shared" si="10"/>
        <v>3942</v>
      </c>
      <c r="X198" s="38">
        <f t="shared" si="10"/>
        <v>3942</v>
      </c>
      <c r="Y198" s="38">
        <f t="shared" si="10"/>
        <v>3942</v>
      </c>
      <c r="Z198" s="38">
        <f t="shared" si="10"/>
        <v>3942</v>
      </c>
      <c r="AA198" s="38">
        <f t="shared" si="10"/>
        <v>3942</v>
      </c>
      <c r="AB198" s="38">
        <f t="shared" si="10"/>
        <v>3942</v>
      </c>
      <c r="AC198" s="38">
        <f t="shared" si="10"/>
        <v>3942</v>
      </c>
      <c r="AD198" s="38">
        <f t="shared" si="10"/>
        <v>3942</v>
      </c>
      <c r="AE198" s="38">
        <f t="shared" si="10"/>
        <v>3942</v>
      </c>
      <c r="AF198" s="38">
        <f t="shared" si="10"/>
        <v>3942</v>
      </c>
      <c r="AG198" s="38">
        <f t="shared" si="10"/>
        <v>3942</v>
      </c>
      <c r="AH198" s="38">
        <f t="shared" si="10"/>
        <v>3942</v>
      </c>
      <c r="AI198" s="38">
        <f t="shared" si="10"/>
        <v>3942</v>
      </c>
      <c r="AJ198" s="38">
        <f t="shared" si="10"/>
        <v>3942</v>
      </c>
      <c r="AK198" s="38">
        <f t="shared" si="10"/>
        <v>3942</v>
      </c>
      <c r="AL198" s="38">
        <f t="shared" si="10"/>
        <v>3942</v>
      </c>
      <c r="AM198" s="38">
        <f t="shared" si="10"/>
        <v>3942</v>
      </c>
      <c r="AN198" s="38">
        <f t="shared" si="10"/>
        <v>3942</v>
      </c>
      <c r="AO198" s="38">
        <f t="shared" si="10"/>
        <v>3942</v>
      </c>
      <c r="AP198" s="38">
        <f t="shared" si="10"/>
        <v>3942</v>
      </c>
      <c r="AQ198" s="38">
        <f t="shared" si="10"/>
        <v>3942</v>
      </c>
      <c r="AR198" s="38">
        <f t="shared" si="10"/>
        <v>3942</v>
      </c>
      <c r="AS198" s="38">
        <f t="shared" si="10"/>
        <v>3942</v>
      </c>
      <c r="AT198" s="38">
        <f t="shared" si="10"/>
        <v>3942</v>
      </c>
      <c r="AU198" s="38">
        <f t="shared" si="10"/>
        <v>3942</v>
      </c>
      <c r="AV198" s="605">
        <f t="shared" si="10"/>
        <v>3942</v>
      </c>
    </row>
    <row r="199" spans="7:48" ht="14.1" customHeight="1">
      <c r="G199" s="19"/>
      <c r="H199" s="738"/>
      <c r="J199" s="736"/>
      <c r="K199" s="9" t="s">
        <v>842</v>
      </c>
      <c r="L199" s="39">
        <f t="shared" si="11"/>
        <v>3942</v>
      </c>
      <c r="M199" s="39">
        <f t="shared" si="10"/>
        <v>3942</v>
      </c>
      <c r="N199" s="39">
        <f t="shared" si="10"/>
        <v>3942</v>
      </c>
      <c r="O199" s="39">
        <f t="shared" si="10"/>
        <v>3942</v>
      </c>
      <c r="P199" s="39">
        <f t="shared" si="10"/>
        <v>3942</v>
      </c>
      <c r="Q199" s="39">
        <f t="shared" si="10"/>
        <v>3942</v>
      </c>
      <c r="R199" s="39">
        <f t="shared" si="10"/>
        <v>3942</v>
      </c>
      <c r="S199" s="39">
        <f t="shared" si="10"/>
        <v>3942</v>
      </c>
      <c r="T199" s="39">
        <f t="shared" si="10"/>
        <v>3942</v>
      </c>
      <c r="U199" s="39">
        <f t="shared" si="10"/>
        <v>3942</v>
      </c>
      <c r="V199" s="39">
        <f t="shared" si="10"/>
        <v>3942</v>
      </c>
      <c r="W199" s="39">
        <f t="shared" si="10"/>
        <v>3942</v>
      </c>
      <c r="X199" s="39">
        <f t="shared" si="10"/>
        <v>3942</v>
      </c>
      <c r="Y199" s="39">
        <f t="shared" si="10"/>
        <v>3942</v>
      </c>
      <c r="Z199" s="39">
        <f t="shared" si="10"/>
        <v>3942</v>
      </c>
      <c r="AA199" s="39">
        <f t="shared" si="10"/>
        <v>3942</v>
      </c>
      <c r="AB199" s="39">
        <f t="shared" si="10"/>
        <v>3942</v>
      </c>
      <c r="AC199" s="39">
        <f t="shared" si="10"/>
        <v>3942</v>
      </c>
      <c r="AD199" s="39">
        <f t="shared" si="10"/>
        <v>3942</v>
      </c>
      <c r="AE199" s="39">
        <f t="shared" si="10"/>
        <v>3942</v>
      </c>
      <c r="AF199" s="39">
        <f t="shared" si="10"/>
        <v>3942</v>
      </c>
      <c r="AG199" s="39">
        <f t="shared" si="10"/>
        <v>3942</v>
      </c>
      <c r="AH199" s="39">
        <f t="shared" si="10"/>
        <v>3942</v>
      </c>
      <c r="AI199" s="39">
        <f t="shared" si="10"/>
        <v>3942</v>
      </c>
      <c r="AJ199" s="39">
        <f t="shared" si="10"/>
        <v>3942</v>
      </c>
      <c r="AK199" s="39">
        <f t="shared" si="10"/>
        <v>3942</v>
      </c>
      <c r="AL199" s="39">
        <f t="shared" si="10"/>
        <v>3942</v>
      </c>
      <c r="AM199" s="39">
        <f t="shared" si="10"/>
        <v>3942</v>
      </c>
      <c r="AN199" s="39">
        <f t="shared" si="10"/>
        <v>3942</v>
      </c>
      <c r="AO199" s="39">
        <f t="shared" si="10"/>
        <v>3942</v>
      </c>
      <c r="AP199" s="39">
        <f t="shared" si="10"/>
        <v>3942</v>
      </c>
      <c r="AQ199" s="39">
        <f t="shared" si="10"/>
        <v>3942</v>
      </c>
      <c r="AR199" s="39">
        <f t="shared" si="10"/>
        <v>3942</v>
      </c>
      <c r="AS199" s="39">
        <f t="shared" si="10"/>
        <v>3942</v>
      </c>
      <c r="AT199" s="39">
        <f t="shared" si="10"/>
        <v>3942</v>
      </c>
      <c r="AU199" s="39">
        <f t="shared" si="10"/>
        <v>3942</v>
      </c>
      <c r="AV199" s="606">
        <f t="shared" si="10"/>
        <v>3942</v>
      </c>
    </row>
    <row r="200" spans="7:48" ht="14.1" customHeight="1" thickBot="1">
      <c r="G200" s="19"/>
      <c r="H200" s="738"/>
      <c r="J200" s="736"/>
      <c r="K200" s="10" t="s">
        <v>843</v>
      </c>
      <c r="L200" s="65">
        <f t="shared" si="11"/>
        <v>3942</v>
      </c>
      <c r="M200" s="65">
        <f t="shared" si="10"/>
        <v>3942</v>
      </c>
      <c r="N200" s="65">
        <f t="shared" si="10"/>
        <v>3942</v>
      </c>
      <c r="O200" s="65">
        <f t="shared" si="10"/>
        <v>3942</v>
      </c>
      <c r="P200" s="65">
        <f t="shared" si="10"/>
        <v>3942</v>
      </c>
      <c r="Q200" s="65">
        <f t="shared" si="10"/>
        <v>3942</v>
      </c>
      <c r="R200" s="65">
        <f t="shared" si="10"/>
        <v>3942</v>
      </c>
      <c r="S200" s="65">
        <f t="shared" si="10"/>
        <v>3942</v>
      </c>
      <c r="T200" s="65">
        <f t="shared" si="10"/>
        <v>3942</v>
      </c>
      <c r="U200" s="65">
        <f t="shared" si="10"/>
        <v>3942</v>
      </c>
      <c r="V200" s="65">
        <f t="shared" si="10"/>
        <v>3942</v>
      </c>
      <c r="W200" s="65">
        <f t="shared" si="10"/>
        <v>3942</v>
      </c>
      <c r="X200" s="65">
        <f t="shared" si="10"/>
        <v>3942</v>
      </c>
      <c r="Y200" s="65">
        <f t="shared" si="10"/>
        <v>3942</v>
      </c>
      <c r="Z200" s="65">
        <f t="shared" si="10"/>
        <v>3942</v>
      </c>
      <c r="AA200" s="65">
        <f t="shared" si="10"/>
        <v>3942</v>
      </c>
      <c r="AB200" s="65">
        <f t="shared" si="10"/>
        <v>3942</v>
      </c>
      <c r="AC200" s="65">
        <f t="shared" si="10"/>
        <v>3942</v>
      </c>
      <c r="AD200" s="65">
        <f t="shared" si="10"/>
        <v>3942</v>
      </c>
      <c r="AE200" s="65">
        <f t="shared" si="10"/>
        <v>3942</v>
      </c>
      <c r="AF200" s="65">
        <f t="shared" si="10"/>
        <v>3942</v>
      </c>
      <c r="AG200" s="65">
        <f t="shared" si="10"/>
        <v>3942</v>
      </c>
      <c r="AH200" s="65">
        <f t="shared" si="10"/>
        <v>3942</v>
      </c>
      <c r="AI200" s="65">
        <f t="shared" si="10"/>
        <v>3942</v>
      </c>
      <c r="AJ200" s="65">
        <f t="shared" si="10"/>
        <v>3942</v>
      </c>
      <c r="AK200" s="65">
        <f t="shared" si="10"/>
        <v>3942</v>
      </c>
      <c r="AL200" s="65">
        <f t="shared" si="10"/>
        <v>3942</v>
      </c>
      <c r="AM200" s="65">
        <f t="shared" si="10"/>
        <v>3942</v>
      </c>
      <c r="AN200" s="65">
        <f t="shared" si="10"/>
        <v>3942</v>
      </c>
      <c r="AO200" s="65">
        <f t="shared" si="10"/>
        <v>3942</v>
      </c>
      <c r="AP200" s="65">
        <f t="shared" si="10"/>
        <v>3942</v>
      </c>
      <c r="AQ200" s="65">
        <f t="shared" si="10"/>
        <v>3942</v>
      </c>
      <c r="AR200" s="65">
        <f t="shared" si="10"/>
        <v>3942</v>
      </c>
      <c r="AS200" s="65">
        <f t="shared" si="10"/>
        <v>3942</v>
      </c>
      <c r="AT200" s="65">
        <f t="shared" si="10"/>
        <v>3942</v>
      </c>
      <c r="AU200" s="65">
        <f t="shared" si="10"/>
        <v>3942</v>
      </c>
      <c r="AV200" s="607">
        <f t="shared" si="10"/>
        <v>3942</v>
      </c>
    </row>
    <row r="201" spans="7:48" ht="14.1" customHeight="1" thickTop="1">
      <c r="G201" s="19"/>
      <c r="H201" s="738"/>
      <c r="J201" s="736"/>
      <c r="K201" s="8" t="s">
        <v>844</v>
      </c>
      <c r="L201" s="38">
        <f t="shared" si="11"/>
        <v>5168.3999999999996</v>
      </c>
      <c r="M201" s="38">
        <f t="shared" si="10"/>
        <v>5168.3999999999996</v>
      </c>
      <c r="N201" s="38">
        <f t="shared" si="10"/>
        <v>5168.3999999999996</v>
      </c>
      <c r="O201" s="38">
        <f t="shared" si="10"/>
        <v>5168.3999999999996</v>
      </c>
      <c r="P201" s="38">
        <f t="shared" si="10"/>
        <v>5168.3999999999996</v>
      </c>
      <c r="Q201" s="38">
        <f t="shared" si="10"/>
        <v>5168.3999999999996</v>
      </c>
      <c r="R201" s="38">
        <f t="shared" si="10"/>
        <v>5168.3999999999996</v>
      </c>
      <c r="S201" s="38">
        <f t="shared" si="10"/>
        <v>5168.3999999999996</v>
      </c>
      <c r="T201" s="38">
        <f t="shared" si="10"/>
        <v>5168.3999999999996</v>
      </c>
      <c r="U201" s="38">
        <f t="shared" si="10"/>
        <v>5168.3999999999996</v>
      </c>
      <c r="V201" s="38">
        <f t="shared" si="10"/>
        <v>5168.3999999999996</v>
      </c>
      <c r="W201" s="38">
        <f t="shared" si="10"/>
        <v>5168.3999999999996</v>
      </c>
      <c r="X201" s="38">
        <f t="shared" si="10"/>
        <v>5168.3999999999996</v>
      </c>
      <c r="Y201" s="38">
        <f t="shared" si="10"/>
        <v>5168.3999999999996</v>
      </c>
      <c r="Z201" s="38">
        <f t="shared" si="10"/>
        <v>5168.3999999999996</v>
      </c>
      <c r="AA201" s="38">
        <f t="shared" si="10"/>
        <v>5168.3999999999996</v>
      </c>
      <c r="AB201" s="38">
        <f t="shared" si="10"/>
        <v>5168.3999999999996</v>
      </c>
      <c r="AC201" s="38">
        <f t="shared" si="10"/>
        <v>5168.3999999999996</v>
      </c>
      <c r="AD201" s="38">
        <f t="shared" si="10"/>
        <v>5168.3999999999996</v>
      </c>
      <c r="AE201" s="38">
        <f t="shared" si="10"/>
        <v>5168.3999999999996</v>
      </c>
      <c r="AF201" s="38">
        <f t="shared" si="10"/>
        <v>5168.3999999999996</v>
      </c>
      <c r="AG201" s="38">
        <f t="shared" si="10"/>
        <v>5168.3999999999996</v>
      </c>
      <c r="AH201" s="38">
        <f t="shared" si="10"/>
        <v>5168.3999999999996</v>
      </c>
      <c r="AI201" s="38">
        <f t="shared" si="10"/>
        <v>5168.3999999999996</v>
      </c>
      <c r="AJ201" s="38">
        <f t="shared" si="10"/>
        <v>5168.3999999999996</v>
      </c>
      <c r="AK201" s="38">
        <f t="shared" ref="M201:AV206" si="12">AK173*8760</f>
        <v>5168.3999999999996</v>
      </c>
      <c r="AL201" s="38">
        <f t="shared" si="12"/>
        <v>5168.3999999999996</v>
      </c>
      <c r="AM201" s="38">
        <f t="shared" si="12"/>
        <v>5168.3999999999996</v>
      </c>
      <c r="AN201" s="38">
        <f t="shared" si="12"/>
        <v>5168.3999999999996</v>
      </c>
      <c r="AO201" s="38">
        <f t="shared" si="12"/>
        <v>5168.3999999999996</v>
      </c>
      <c r="AP201" s="38">
        <f t="shared" si="12"/>
        <v>5168.3999999999996</v>
      </c>
      <c r="AQ201" s="38">
        <f t="shared" si="12"/>
        <v>5168.3999999999996</v>
      </c>
      <c r="AR201" s="38">
        <f t="shared" si="12"/>
        <v>5168.3999999999996</v>
      </c>
      <c r="AS201" s="38">
        <f t="shared" si="12"/>
        <v>5168.3999999999996</v>
      </c>
      <c r="AT201" s="38">
        <f t="shared" si="12"/>
        <v>5168.3999999999996</v>
      </c>
      <c r="AU201" s="38">
        <f t="shared" si="12"/>
        <v>5168.3999999999996</v>
      </c>
      <c r="AV201" s="605">
        <f t="shared" si="12"/>
        <v>5168.3999999999996</v>
      </c>
    </row>
    <row r="202" spans="7:48" ht="14.1" customHeight="1">
      <c r="G202" s="19"/>
      <c r="H202" s="738"/>
      <c r="J202" s="736"/>
      <c r="K202" s="9" t="s">
        <v>845</v>
      </c>
      <c r="L202" s="39">
        <f t="shared" si="11"/>
        <v>5168.3999999999996</v>
      </c>
      <c r="M202" s="39">
        <f t="shared" si="12"/>
        <v>5168.3999999999996</v>
      </c>
      <c r="N202" s="39">
        <f t="shared" si="12"/>
        <v>5168.3999999999996</v>
      </c>
      <c r="O202" s="39">
        <f t="shared" si="12"/>
        <v>5168.3999999999996</v>
      </c>
      <c r="P202" s="39">
        <f t="shared" si="12"/>
        <v>5168.3999999999996</v>
      </c>
      <c r="Q202" s="39">
        <f t="shared" si="12"/>
        <v>5168.3999999999996</v>
      </c>
      <c r="R202" s="39">
        <f t="shared" si="12"/>
        <v>5168.3999999999996</v>
      </c>
      <c r="S202" s="39">
        <f t="shared" si="12"/>
        <v>5168.3999999999996</v>
      </c>
      <c r="T202" s="39">
        <f t="shared" si="12"/>
        <v>5168.3999999999996</v>
      </c>
      <c r="U202" s="39">
        <f t="shared" si="12"/>
        <v>5168.3999999999996</v>
      </c>
      <c r="V202" s="39">
        <f t="shared" si="12"/>
        <v>5168.3999999999996</v>
      </c>
      <c r="W202" s="39">
        <f t="shared" si="12"/>
        <v>5168.3999999999996</v>
      </c>
      <c r="X202" s="39">
        <f t="shared" si="12"/>
        <v>5168.3999999999996</v>
      </c>
      <c r="Y202" s="39">
        <f t="shared" si="12"/>
        <v>5168.3999999999996</v>
      </c>
      <c r="Z202" s="39">
        <f t="shared" si="12"/>
        <v>5168.3999999999996</v>
      </c>
      <c r="AA202" s="39">
        <f t="shared" si="12"/>
        <v>5168.3999999999996</v>
      </c>
      <c r="AB202" s="39">
        <f t="shared" si="12"/>
        <v>5168.3999999999996</v>
      </c>
      <c r="AC202" s="39">
        <f t="shared" si="12"/>
        <v>5168.3999999999996</v>
      </c>
      <c r="AD202" s="39">
        <f t="shared" si="12"/>
        <v>5168.3999999999996</v>
      </c>
      <c r="AE202" s="39">
        <f t="shared" si="12"/>
        <v>5168.3999999999996</v>
      </c>
      <c r="AF202" s="39">
        <f t="shared" si="12"/>
        <v>5168.3999999999996</v>
      </c>
      <c r="AG202" s="39">
        <f t="shared" si="12"/>
        <v>5168.3999999999996</v>
      </c>
      <c r="AH202" s="39">
        <f t="shared" si="12"/>
        <v>5168.3999999999996</v>
      </c>
      <c r="AI202" s="39">
        <f t="shared" si="12"/>
        <v>5168.3999999999996</v>
      </c>
      <c r="AJ202" s="39">
        <f t="shared" si="12"/>
        <v>5168.3999999999996</v>
      </c>
      <c r="AK202" s="39">
        <f t="shared" si="12"/>
        <v>5168.3999999999996</v>
      </c>
      <c r="AL202" s="39">
        <f t="shared" si="12"/>
        <v>5168.3999999999996</v>
      </c>
      <c r="AM202" s="39">
        <f t="shared" si="12"/>
        <v>5168.3999999999996</v>
      </c>
      <c r="AN202" s="39">
        <f t="shared" si="12"/>
        <v>5168.3999999999996</v>
      </c>
      <c r="AO202" s="39">
        <f t="shared" si="12"/>
        <v>5168.3999999999996</v>
      </c>
      <c r="AP202" s="39">
        <f t="shared" si="12"/>
        <v>5168.3999999999996</v>
      </c>
      <c r="AQ202" s="39">
        <f t="shared" si="12"/>
        <v>5168.3999999999996</v>
      </c>
      <c r="AR202" s="39">
        <f t="shared" si="12"/>
        <v>5168.3999999999996</v>
      </c>
      <c r="AS202" s="39">
        <f t="shared" si="12"/>
        <v>5168.3999999999996</v>
      </c>
      <c r="AT202" s="39">
        <f t="shared" si="12"/>
        <v>5168.3999999999996</v>
      </c>
      <c r="AU202" s="39">
        <f t="shared" si="12"/>
        <v>5168.3999999999996</v>
      </c>
      <c r="AV202" s="606">
        <f t="shared" si="12"/>
        <v>5168.3999999999996</v>
      </c>
    </row>
    <row r="203" spans="7:48" ht="14.1" customHeight="1" thickBot="1">
      <c r="G203" s="19"/>
      <c r="H203" s="738"/>
      <c r="J203" s="736"/>
      <c r="K203" s="10" t="s">
        <v>846</v>
      </c>
      <c r="L203" s="65">
        <f t="shared" si="11"/>
        <v>5168.3999999999996</v>
      </c>
      <c r="M203" s="65">
        <f t="shared" si="12"/>
        <v>5168.3999999999996</v>
      </c>
      <c r="N203" s="65">
        <f t="shared" si="12"/>
        <v>5168.3999999999996</v>
      </c>
      <c r="O203" s="65">
        <f t="shared" si="12"/>
        <v>5168.3999999999996</v>
      </c>
      <c r="P203" s="65">
        <f t="shared" si="12"/>
        <v>5168.3999999999996</v>
      </c>
      <c r="Q203" s="65">
        <f t="shared" si="12"/>
        <v>5168.3999999999996</v>
      </c>
      <c r="R203" s="65">
        <f t="shared" si="12"/>
        <v>5168.3999999999996</v>
      </c>
      <c r="S203" s="65">
        <f t="shared" si="12"/>
        <v>5168.3999999999996</v>
      </c>
      <c r="T203" s="65">
        <f t="shared" si="12"/>
        <v>5168.3999999999996</v>
      </c>
      <c r="U203" s="65">
        <f t="shared" si="12"/>
        <v>5168.3999999999996</v>
      </c>
      <c r="V203" s="65">
        <f t="shared" si="12"/>
        <v>5168.3999999999996</v>
      </c>
      <c r="W203" s="65">
        <f t="shared" si="12"/>
        <v>5168.3999999999996</v>
      </c>
      <c r="X203" s="65">
        <f t="shared" si="12"/>
        <v>5168.3999999999996</v>
      </c>
      <c r="Y203" s="65">
        <f t="shared" si="12"/>
        <v>5168.3999999999996</v>
      </c>
      <c r="Z203" s="65">
        <f t="shared" si="12"/>
        <v>5168.3999999999996</v>
      </c>
      <c r="AA203" s="65">
        <f t="shared" si="12"/>
        <v>5168.3999999999996</v>
      </c>
      <c r="AB203" s="65">
        <f t="shared" si="12"/>
        <v>5168.3999999999996</v>
      </c>
      <c r="AC203" s="65">
        <f t="shared" si="12"/>
        <v>5168.3999999999996</v>
      </c>
      <c r="AD203" s="65">
        <f t="shared" si="12"/>
        <v>5168.3999999999996</v>
      </c>
      <c r="AE203" s="65">
        <f t="shared" si="12"/>
        <v>5168.3999999999996</v>
      </c>
      <c r="AF203" s="65">
        <f t="shared" si="12"/>
        <v>5168.3999999999996</v>
      </c>
      <c r="AG203" s="65">
        <f t="shared" si="12"/>
        <v>5168.3999999999996</v>
      </c>
      <c r="AH203" s="65">
        <f t="shared" si="12"/>
        <v>5168.3999999999996</v>
      </c>
      <c r="AI203" s="65">
        <f t="shared" si="12"/>
        <v>5168.3999999999996</v>
      </c>
      <c r="AJ203" s="65">
        <f t="shared" si="12"/>
        <v>5168.3999999999996</v>
      </c>
      <c r="AK203" s="65">
        <f t="shared" si="12"/>
        <v>5168.3999999999996</v>
      </c>
      <c r="AL203" s="65">
        <f t="shared" si="12"/>
        <v>5168.3999999999996</v>
      </c>
      <c r="AM203" s="65">
        <f t="shared" si="12"/>
        <v>5168.3999999999996</v>
      </c>
      <c r="AN203" s="65">
        <f t="shared" si="12"/>
        <v>5168.3999999999996</v>
      </c>
      <c r="AO203" s="65">
        <f t="shared" si="12"/>
        <v>5168.3999999999996</v>
      </c>
      <c r="AP203" s="65">
        <f t="shared" si="12"/>
        <v>5168.3999999999996</v>
      </c>
      <c r="AQ203" s="65">
        <f t="shared" si="12"/>
        <v>5168.3999999999996</v>
      </c>
      <c r="AR203" s="65">
        <f t="shared" si="12"/>
        <v>5168.3999999999996</v>
      </c>
      <c r="AS203" s="65">
        <f t="shared" si="12"/>
        <v>5168.3999999999996</v>
      </c>
      <c r="AT203" s="65">
        <f t="shared" si="12"/>
        <v>5168.3999999999996</v>
      </c>
      <c r="AU203" s="65">
        <f t="shared" si="12"/>
        <v>5168.3999999999996</v>
      </c>
      <c r="AV203" s="607">
        <f t="shared" si="12"/>
        <v>5168.3999999999996</v>
      </c>
    </row>
    <row r="204" spans="7:48" ht="14.1" customHeight="1" thickTop="1">
      <c r="G204" s="19"/>
      <c r="H204" s="738"/>
      <c r="J204" s="736"/>
      <c r="K204" s="8" t="s">
        <v>847</v>
      </c>
      <c r="L204" s="38">
        <f t="shared" si="11"/>
        <v>5431.2</v>
      </c>
      <c r="M204" s="38">
        <f t="shared" si="12"/>
        <v>5431.2</v>
      </c>
      <c r="N204" s="38">
        <f t="shared" si="12"/>
        <v>5431.2</v>
      </c>
      <c r="O204" s="38">
        <f t="shared" si="12"/>
        <v>5431.2</v>
      </c>
      <c r="P204" s="38">
        <f t="shared" si="12"/>
        <v>5431.2</v>
      </c>
      <c r="Q204" s="38">
        <f t="shared" si="12"/>
        <v>5431.2</v>
      </c>
      <c r="R204" s="38">
        <f t="shared" si="12"/>
        <v>5431.2</v>
      </c>
      <c r="S204" s="38">
        <f t="shared" si="12"/>
        <v>5431.2</v>
      </c>
      <c r="T204" s="38">
        <f t="shared" si="12"/>
        <v>5431.2</v>
      </c>
      <c r="U204" s="38">
        <f t="shared" si="12"/>
        <v>5431.2</v>
      </c>
      <c r="V204" s="38">
        <f t="shared" si="12"/>
        <v>5431.2</v>
      </c>
      <c r="W204" s="38">
        <f t="shared" si="12"/>
        <v>5431.2</v>
      </c>
      <c r="X204" s="38">
        <f t="shared" si="12"/>
        <v>5431.2</v>
      </c>
      <c r="Y204" s="38">
        <f t="shared" si="12"/>
        <v>5431.2</v>
      </c>
      <c r="Z204" s="38">
        <f t="shared" si="12"/>
        <v>5431.2</v>
      </c>
      <c r="AA204" s="38">
        <f t="shared" si="12"/>
        <v>5431.2</v>
      </c>
      <c r="AB204" s="38">
        <f t="shared" si="12"/>
        <v>5431.2</v>
      </c>
      <c r="AC204" s="38">
        <f t="shared" si="12"/>
        <v>5431.2</v>
      </c>
      <c r="AD204" s="38">
        <f t="shared" si="12"/>
        <v>5431.2</v>
      </c>
      <c r="AE204" s="38">
        <f t="shared" si="12"/>
        <v>5431.2</v>
      </c>
      <c r="AF204" s="38">
        <f t="shared" si="12"/>
        <v>5431.2</v>
      </c>
      <c r="AG204" s="38">
        <f t="shared" si="12"/>
        <v>5431.2</v>
      </c>
      <c r="AH204" s="38">
        <f t="shared" si="12"/>
        <v>5431.2</v>
      </c>
      <c r="AI204" s="38">
        <f t="shared" si="12"/>
        <v>5431.2</v>
      </c>
      <c r="AJ204" s="38">
        <f t="shared" si="12"/>
        <v>5431.2</v>
      </c>
      <c r="AK204" s="38">
        <f t="shared" si="12"/>
        <v>5431.2</v>
      </c>
      <c r="AL204" s="38">
        <f t="shared" si="12"/>
        <v>5431.2</v>
      </c>
      <c r="AM204" s="38">
        <f t="shared" si="12"/>
        <v>5431.2</v>
      </c>
      <c r="AN204" s="38">
        <f t="shared" si="12"/>
        <v>5431.2</v>
      </c>
      <c r="AO204" s="38">
        <f t="shared" si="12"/>
        <v>5431.2</v>
      </c>
      <c r="AP204" s="38">
        <f t="shared" si="12"/>
        <v>5431.2</v>
      </c>
      <c r="AQ204" s="38">
        <f t="shared" si="12"/>
        <v>5431.2</v>
      </c>
      <c r="AR204" s="38">
        <f t="shared" si="12"/>
        <v>5431.2</v>
      </c>
      <c r="AS204" s="38">
        <f t="shared" si="12"/>
        <v>5431.2</v>
      </c>
      <c r="AT204" s="38">
        <f t="shared" si="12"/>
        <v>5431.2</v>
      </c>
      <c r="AU204" s="38">
        <f t="shared" si="12"/>
        <v>5431.2</v>
      </c>
      <c r="AV204" s="605">
        <f t="shared" si="12"/>
        <v>5431.2</v>
      </c>
    </row>
    <row r="205" spans="7:48" ht="14.1" customHeight="1">
      <c r="G205" s="19"/>
      <c r="H205" s="738"/>
      <c r="J205" s="736"/>
      <c r="K205" s="9" t="s">
        <v>848</v>
      </c>
      <c r="L205" s="39">
        <f t="shared" si="11"/>
        <v>5431.2</v>
      </c>
      <c r="M205" s="39">
        <f t="shared" si="12"/>
        <v>5431.2</v>
      </c>
      <c r="N205" s="39">
        <f t="shared" si="12"/>
        <v>5431.2</v>
      </c>
      <c r="O205" s="39">
        <f t="shared" si="12"/>
        <v>5431.2</v>
      </c>
      <c r="P205" s="39">
        <f t="shared" si="12"/>
        <v>5431.2</v>
      </c>
      <c r="Q205" s="39">
        <f t="shared" si="12"/>
        <v>5431.2</v>
      </c>
      <c r="R205" s="39">
        <f t="shared" si="12"/>
        <v>5431.2</v>
      </c>
      <c r="S205" s="39">
        <f t="shared" si="12"/>
        <v>5431.2</v>
      </c>
      <c r="T205" s="39">
        <f t="shared" si="12"/>
        <v>5431.2</v>
      </c>
      <c r="U205" s="39">
        <f t="shared" si="12"/>
        <v>5431.2</v>
      </c>
      <c r="V205" s="39">
        <f t="shared" si="12"/>
        <v>5431.2</v>
      </c>
      <c r="W205" s="39">
        <f t="shared" si="12"/>
        <v>5431.2</v>
      </c>
      <c r="X205" s="39">
        <f t="shared" si="12"/>
        <v>5431.2</v>
      </c>
      <c r="Y205" s="39">
        <f t="shared" si="12"/>
        <v>5431.2</v>
      </c>
      <c r="Z205" s="39">
        <f t="shared" si="12"/>
        <v>5431.2</v>
      </c>
      <c r="AA205" s="39">
        <f t="shared" si="12"/>
        <v>5431.2</v>
      </c>
      <c r="AB205" s="39">
        <f t="shared" si="12"/>
        <v>5431.2</v>
      </c>
      <c r="AC205" s="39">
        <f t="shared" si="12"/>
        <v>5431.2</v>
      </c>
      <c r="AD205" s="39">
        <f t="shared" si="12"/>
        <v>5431.2</v>
      </c>
      <c r="AE205" s="39">
        <f t="shared" si="12"/>
        <v>5431.2</v>
      </c>
      <c r="AF205" s="39">
        <f t="shared" si="12"/>
        <v>5431.2</v>
      </c>
      <c r="AG205" s="39">
        <f t="shared" si="12"/>
        <v>5431.2</v>
      </c>
      <c r="AH205" s="39">
        <f t="shared" si="12"/>
        <v>5431.2</v>
      </c>
      <c r="AI205" s="39">
        <f t="shared" si="12"/>
        <v>5431.2</v>
      </c>
      <c r="AJ205" s="39">
        <f t="shared" si="12"/>
        <v>5431.2</v>
      </c>
      <c r="AK205" s="39">
        <f t="shared" si="12"/>
        <v>5431.2</v>
      </c>
      <c r="AL205" s="39">
        <f t="shared" si="12"/>
        <v>5431.2</v>
      </c>
      <c r="AM205" s="39">
        <f t="shared" si="12"/>
        <v>5431.2</v>
      </c>
      <c r="AN205" s="39">
        <f t="shared" si="12"/>
        <v>5431.2</v>
      </c>
      <c r="AO205" s="39">
        <f t="shared" si="12"/>
        <v>5431.2</v>
      </c>
      <c r="AP205" s="39">
        <f t="shared" si="12"/>
        <v>5431.2</v>
      </c>
      <c r="AQ205" s="39">
        <f t="shared" si="12"/>
        <v>5431.2</v>
      </c>
      <c r="AR205" s="39">
        <f t="shared" si="12"/>
        <v>5431.2</v>
      </c>
      <c r="AS205" s="39">
        <f t="shared" si="12"/>
        <v>5431.2</v>
      </c>
      <c r="AT205" s="39">
        <f t="shared" si="12"/>
        <v>5431.2</v>
      </c>
      <c r="AU205" s="39">
        <f t="shared" si="12"/>
        <v>5431.2</v>
      </c>
      <c r="AV205" s="606">
        <f t="shared" si="12"/>
        <v>5431.2</v>
      </c>
    </row>
    <row r="206" spans="7:48" ht="14.1" customHeight="1" thickBot="1">
      <c r="G206" s="19"/>
      <c r="H206" s="738"/>
      <c r="J206" s="737"/>
      <c r="K206" s="10" t="s">
        <v>849</v>
      </c>
      <c r="L206" s="65">
        <f t="shared" si="11"/>
        <v>5431.2</v>
      </c>
      <c r="M206" s="65">
        <f t="shared" si="12"/>
        <v>5431.2</v>
      </c>
      <c r="N206" s="65">
        <f t="shared" si="12"/>
        <v>5431.2</v>
      </c>
      <c r="O206" s="65">
        <f t="shared" si="12"/>
        <v>5431.2</v>
      </c>
      <c r="P206" s="65">
        <f t="shared" si="12"/>
        <v>5431.2</v>
      </c>
      <c r="Q206" s="65">
        <f t="shared" si="12"/>
        <v>5431.2</v>
      </c>
      <c r="R206" s="65">
        <f t="shared" si="12"/>
        <v>5431.2</v>
      </c>
      <c r="S206" s="65">
        <f t="shared" si="12"/>
        <v>5431.2</v>
      </c>
      <c r="T206" s="65">
        <f t="shared" si="12"/>
        <v>5431.2</v>
      </c>
      <c r="U206" s="65">
        <f t="shared" si="12"/>
        <v>5431.2</v>
      </c>
      <c r="V206" s="65">
        <f t="shared" si="12"/>
        <v>5431.2</v>
      </c>
      <c r="W206" s="65">
        <f t="shared" si="12"/>
        <v>5431.2</v>
      </c>
      <c r="X206" s="65">
        <f t="shared" si="12"/>
        <v>5431.2</v>
      </c>
      <c r="Y206" s="65">
        <f t="shared" si="12"/>
        <v>5431.2</v>
      </c>
      <c r="Z206" s="65">
        <f t="shared" si="12"/>
        <v>5431.2</v>
      </c>
      <c r="AA206" s="65">
        <f t="shared" si="12"/>
        <v>5431.2</v>
      </c>
      <c r="AB206" s="65">
        <f t="shared" si="12"/>
        <v>5431.2</v>
      </c>
      <c r="AC206" s="65">
        <f t="shared" si="12"/>
        <v>5431.2</v>
      </c>
      <c r="AD206" s="65">
        <f t="shared" si="12"/>
        <v>5431.2</v>
      </c>
      <c r="AE206" s="65">
        <f t="shared" si="12"/>
        <v>5431.2</v>
      </c>
      <c r="AF206" s="65">
        <f t="shared" si="12"/>
        <v>5431.2</v>
      </c>
      <c r="AG206" s="65">
        <f t="shared" si="12"/>
        <v>5431.2</v>
      </c>
      <c r="AH206" s="65">
        <f t="shared" si="12"/>
        <v>5431.2</v>
      </c>
      <c r="AI206" s="65">
        <f t="shared" si="12"/>
        <v>5431.2</v>
      </c>
      <c r="AJ206" s="65">
        <f t="shared" si="12"/>
        <v>5431.2</v>
      </c>
      <c r="AK206" s="65">
        <f t="shared" si="12"/>
        <v>5431.2</v>
      </c>
      <c r="AL206" s="65">
        <f t="shared" si="12"/>
        <v>5431.2</v>
      </c>
      <c r="AM206" s="65">
        <f t="shared" si="12"/>
        <v>5431.2</v>
      </c>
      <c r="AN206" s="65">
        <f t="shared" si="12"/>
        <v>5431.2</v>
      </c>
      <c r="AO206" s="65">
        <f t="shared" si="12"/>
        <v>5431.2</v>
      </c>
      <c r="AP206" s="65">
        <f t="shared" si="12"/>
        <v>5431.2</v>
      </c>
      <c r="AQ206" s="65">
        <f t="shared" si="12"/>
        <v>5431.2</v>
      </c>
      <c r="AR206" s="65">
        <f t="shared" si="12"/>
        <v>5431.2</v>
      </c>
      <c r="AS206" s="65">
        <f t="shared" si="12"/>
        <v>5431.2</v>
      </c>
      <c r="AT206" s="65">
        <f t="shared" si="12"/>
        <v>5431.2</v>
      </c>
      <c r="AU206" s="65">
        <f t="shared" si="12"/>
        <v>5431.2</v>
      </c>
      <c r="AV206" s="607">
        <f t="shared" si="12"/>
        <v>5431.2</v>
      </c>
    </row>
    <row r="207" spans="7:48" ht="14.1" customHeight="1" thickTop="1">
      <c r="G207" s="19"/>
      <c r="H207" s="738"/>
      <c r="J207" s="15"/>
      <c r="AV207" s="20"/>
    </row>
    <row r="208" spans="7:48" ht="14.1" customHeight="1">
      <c r="G208" s="19"/>
      <c r="H208" s="738"/>
      <c r="J208" s="735" t="s">
        <v>672</v>
      </c>
      <c r="K208" s="8" t="s">
        <v>823</v>
      </c>
      <c r="L208" s="123">
        <f>$S$46*(L348+L464)</f>
        <v>0</v>
      </c>
      <c r="M208" s="123">
        <f t="shared" ref="M208:AV215" si="13">$S$46*(M348+M464)</f>
        <v>0</v>
      </c>
      <c r="N208" s="123">
        <f t="shared" si="13"/>
        <v>0</v>
      </c>
      <c r="O208" s="123">
        <f t="shared" si="13"/>
        <v>0</v>
      </c>
      <c r="P208" s="123">
        <f t="shared" si="13"/>
        <v>0</v>
      </c>
      <c r="Q208" s="123">
        <f t="shared" si="13"/>
        <v>0</v>
      </c>
      <c r="R208" s="123">
        <f t="shared" si="13"/>
        <v>0</v>
      </c>
      <c r="S208" s="123">
        <f t="shared" si="13"/>
        <v>0</v>
      </c>
      <c r="T208" s="123">
        <f t="shared" si="13"/>
        <v>0</v>
      </c>
      <c r="U208" s="123">
        <f t="shared" si="13"/>
        <v>0</v>
      </c>
      <c r="V208" s="123">
        <f t="shared" si="13"/>
        <v>0</v>
      </c>
      <c r="W208" s="123">
        <f t="shared" si="13"/>
        <v>0</v>
      </c>
      <c r="X208" s="123">
        <f t="shared" si="13"/>
        <v>0</v>
      </c>
      <c r="Y208" s="123">
        <f t="shared" si="13"/>
        <v>0</v>
      </c>
      <c r="Z208" s="123">
        <f t="shared" si="13"/>
        <v>0</v>
      </c>
      <c r="AA208" s="123">
        <f t="shared" si="13"/>
        <v>0</v>
      </c>
      <c r="AB208" s="123">
        <f t="shared" si="13"/>
        <v>0</v>
      </c>
      <c r="AC208" s="123">
        <f t="shared" si="13"/>
        <v>0</v>
      </c>
      <c r="AD208" s="123">
        <f t="shared" si="13"/>
        <v>0</v>
      </c>
      <c r="AE208" s="123">
        <f t="shared" si="13"/>
        <v>0</v>
      </c>
      <c r="AF208" s="123">
        <f t="shared" si="13"/>
        <v>0</v>
      </c>
      <c r="AG208" s="123">
        <f t="shared" si="13"/>
        <v>0</v>
      </c>
      <c r="AH208" s="123">
        <f t="shared" si="13"/>
        <v>0</v>
      </c>
      <c r="AI208" s="123">
        <f t="shared" si="13"/>
        <v>0</v>
      </c>
      <c r="AJ208" s="123">
        <f t="shared" si="13"/>
        <v>0</v>
      </c>
      <c r="AK208" s="123">
        <f t="shared" si="13"/>
        <v>0</v>
      </c>
      <c r="AL208" s="123">
        <f t="shared" si="13"/>
        <v>0</v>
      </c>
      <c r="AM208" s="123">
        <f t="shared" si="13"/>
        <v>0</v>
      </c>
      <c r="AN208" s="123">
        <f t="shared" si="13"/>
        <v>0</v>
      </c>
      <c r="AO208" s="123">
        <f t="shared" si="13"/>
        <v>0</v>
      </c>
      <c r="AP208" s="123">
        <f t="shared" si="13"/>
        <v>0</v>
      </c>
      <c r="AQ208" s="123">
        <f t="shared" si="13"/>
        <v>0</v>
      </c>
      <c r="AR208" s="123">
        <f t="shared" si="13"/>
        <v>0</v>
      </c>
      <c r="AS208" s="123">
        <f t="shared" si="13"/>
        <v>0</v>
      </c>
      <c r="AT208" s="123">
        <f t="shared" si="13"/>
        <v>0</v>
      </c>
      <c r="AU208" s="123">
        <f t="shared" si="13"/>
        <v>0</v>
      </c>
      <c r="AV208" s="612">
        <f t="shared" si="13"/>
        <v>0</v>
      </c>
    </row>
    <row r="209" spans="7:48" ht="14.1" customHeight="1">
      <c r="G209" s="19"/>
      <c r="H209" s="738"/>
      <c r="J209" s="736"/>
      <c r="K209" s="9" t="s">
        <v>824</v>
      </c>
      <c r="L209" s="124">
        <f t="shared" ref="L209:AA234" si="14">$S$46*(L349+L465)</f>
        <v>0</v>
      </c>
      <c r="M209" s="124">
        <f t="shared" si="14"/>
        <v>0</v>
      </c>
      <c r="N209" s="124">
        <f t="shared" si="14"/>
        <v>0</v>
      </c>
      <c r="O209" s="124">
        <f t="shared" si="14"/>
        <v>0</v>
      </c>
      <c r="P209" s="124">
        <f t="shared" si="14"/>
        <v>0</v>
      </c>
      <c r="Q209" s="124">
        <f t="shared" si="14"/>
        <v>0</v>
      </c>
      <c r="R209" s="124">
        <f t="shared" si="14"/>
        <v>0</v>
      </c>
      <c r="S209" s="124">
        <f t="shared" si="14"/>
        <v>0</v>
      </c>
      <c r="T209" s="124">
        <f t="shared" si="14"/>
        <v>0</v>
      </c>
      <c r="U209" s="124">
        <f t="shared" si="14"/>
        <v>0</v>
      </c>
      <c r="V209" s="124">
        <f t="shared" si="14"/>
        <v>0</v>
      </c>
      <c r="W209" s="124">
        <f t="shared" si="14"/>
        <v>0</v>
      </c>
      <c r="X209" s="124">
        <f t="shared" si="14"/>
        <v>0</v>
      </c>
      <c r="Y209" s="124">
        <f t="shared" si="14"/>
        <v>0</v>
      </c>
      <c r="Z209" s="124">
        <f t="shared" si="14"/>
        <v>0</v>
      </c>
      <c r="AA209" s="124">
        <f t="shared" si="14"/>
        <v>0</v>
      </c>
      <c r="AB209" s="124">
        <f t="shared" si="13"/>
        <v>0</v>
      </c>
      <c r="AC209" s="124">
        <f t="shared" si="13"/>
        <v>0</v>
      </c>
      <c r="AD209" s="124">
        <f t="shared" si="13"/>
        <v>0</v>
      </c>
      <c r="AE209" s="124">
        <f t="shared" si="13"/>
        <v>0</v>
      </c>
      <c r="AF209" s="124">
        <f t="shared" si="13"/>
        <v>0</v>
      </c>
      <c r="AG209" s="124">
        <f t="shared" si="13"/>
        <v>0</v>
      </c>
      <c r="AH209" s="124">
        <f t="shared" si="13"/>
        <v>0</v>
      </c>
      <c r="AI209" s="124">
        <f t="shared" si="13"/>
        <v>0</v>
      </c>
      <c r="AJ209" s="124">
        <f t="shared" si="13"/>
        <v>0</v>
      </c>
      <c r="AK209" s="124">
        <f t="shared" si="13"/>
        <v>0</v>
      </c>
      <c r="AL209" s="124">
        <f t="shared" si="13"/>
        <v>0</v>
      </c>
      <c r="AM209" s="124">
        <f t="shared" si="13"/>
        <v>0</v>
      </c>
      <c r="AN209" s="124">
        <f t="shared" si="13"/>
        <v>0</v>
      </c>
      <c r="AO209" s="124">
        <f t="shared" si="13"/>
        <v>0</v>
      </c>
      <c r="AP209" s="124">
        <f t="shared" si="13"/>
        <v>0</v>
      </c>
      <c r="AQ209" s="124">
        <f t="shared" si="13"/>
        <v>0</v>
      </c>
      <c r="AR209" s="124">
        <f t="shared" si="13"/>
        <v>0</v>
      </c>
      <c r="AS209" s="124">
        <f t="shared" si="13"/>
        <v>0</v>
      </c>
      <c r="AT209" s="124">
        <f t="shared" si="13"/>
        <v>0</v>
      </c>
      <c r="AU209" s="124">
        <f t="shared" si="13"/>
        <v>0</v>
      </c>
      <c r="AV209" s="613">
        <f t="shared" si="13"/>
        <v>0</v>
      </c>
    </row>
    <row r="210" spans="7:48" ht="14.1" customHeight="1" thickBot="1">
      <c r="G210" s="19"/>
      <c r="H210" s="738"/>
      <c r="J210" s="736"/>
      <c r="K210" s="10" t="s">
        <v>825</v>
      </c>
      <c r="L210" s="125">
        <f t="shared" si="14"/>
        <v>0</v>
      </c>
      <c r="M210" s="125">
        <f t="shared" si="13"/>
        <v>0</v>
      </c>
      <c r="N210" s="125">
        <f t="shared" si="13"/>
        <v>0</v>
      </c>
      <c r="O210" s="125">
        <f t="shared" si="13"/>
        <v>0</v>
      </c>
      <c r="P210" s="125">
        <f t="shared" si="13"/>
        <v>0</v>
      </c>
      <c r="Q210" s="125">
        <f t="shared" si="13"/>
        <v>0</v>
      </c>
      <c r="R210" s="125">
        <f t="shared" si="13"/>
        <v>0</v>
      </c>
      <c r="S210" s="125">
        <f t="shared" si="13"/>
        <v>0</v>
      </c>
      <c r="T210" s="125">
        <f t="shared" si="13"/>
        <v>0</v>
      </c>
      <c r="U210" s="125">
        <f t="shared" si="13"/>
        <v>0</v>
      </c>
      <c r="V210" s="125">
        <f t="shared" si="13"/>
        <v>0</v>
      </c>
      <c r="W210" s="125">
        <f t="shared" si="13"/>
        <v>0</v>
      </c>
      <c r="X210" s="125">
        <f t="shared" si="13"/>
        <v>0</v>
      </c>
      <c r="Y210" s="125">
        <f t="shared" si="13"/>
        <v>0</v>
      </c>
      <c r="Z210" s="125">
        <f t="shared" si="13"/>
        <v>0</v>
      </c>
      <c r="AA210" s="125">
        <f t="shared" si="13"/>
        <v>0</v>
      </c>
      <c r="AB210" s="125">
        <f t="shared" si="13"/>
        <v>0</v>
      </c>
      <c r="AC210" s="125">
        <f t="shared" si="13"/>
        <v>0</v>
      </c>
      <c r="AD210" s="125">
        <f t="shared" si="13"/>
        <v>0</v>
      </c>
      <c r="AE210" s="125">
        <f t="shared" si="13"/>
        <v>0</v>
      </c>
      <c r="AF210" s="125">
        <f t="shared" si="13"/>
        <v>0</v>
      </c>
      <c r="AG210" s="125">
        <f t="shared" si="13"/>
        <v>0</v>
      </c>
      <c r="AH210" s="125">
        <f t="shared" si="13"/>
        <v>0</v>
      </c>
      <c r="AI210" s="125">
        <f t="shared" si="13"/>
        <v>0</v>
      </c>
      <c r="AJ210" s="125">
        <f t="shared" si="13"/>
        <v>0</v>
      </c>
      <c r="AK210" s="125">
        <f t="shared" si="13"/>
        <v>0</v>
      </c>
      <c r="AL210" s="125">
        <f t="shared" si="13"/>
        <v>0</v>
      </c>
      <c r="AM210" s="125">
        <f t="shared" si="13"/>
        <v>0</v>
      </c>
      <c r="AN210" s="125">
        <f t="shared" si="13"/>
        <v>0</v>
      </c>
      <c r="AO210" s="125">
        <f t="shared" si="13"/>
        <v>0</v>
      </c>
      <c r="AP210" s="125">
        <f t="shared" si="13"/>
        <v>0</v>
      </c>
      <c r="AQ210" s="125">
        <f t="shared" si="13"/>
        <v>0</v>
      </c>
      <c r="AR210" s="125">
        <f t="shared" si="13"/>
        <v>0</v>
      </c>
      <c r="AS210" s="125">
        <f t="shared" si="13"/>
        <v>0</v>
      </c>
      <c r="AT210" s="125">
        <f t="shared" si="13"/>
        <v>0</v>
      </c>
      <c r="AU210" s="125">
        <f t="shared" si="13"/>
        <v>0</v>
      </c>
      <c r="AV210" s="614">
        <f t="shared" si="13"/>
        <v>0</v>
      </c>
    </row>
    <row r="211" spans="7:48" ht="14.1" customHeight="1" thickTop="1">
      <c r="G211" s="19"/>
      <c r="H211" s="738"/>
      <c r="J211" s="736"/>
      <c r="K211" s="8" t="s">
        <v>826</v>
      </c>
      <c r="L211" s="123">
        <f t="shared" si="14"/>
        <v>0</v>
      </c>
      <c r="M211" s="123">
        <f t="shared" si="13"/>
        <v>0</v>
      </c>
      <c r="N211" s="123">
        <f t="shared" si="13"/>
        <v>0</v>
      </c>
      <c r="O211" s="123">
        <f t="shared" si="13"/>
        <v>0</v>
      </c>
      <c r="P211" s="123">
        <f t="shared" si="13"/>
        <v>0</v>
      </c>
      <c r="Q211" s="123">
        <f t="shared" si="13"/>
        <v>0</v>
      </c>
      <c r="R211" s="123">
        <f t="shared" si="13"/>
        <v>0</v>
      </c>
      <c r="S211" s="123">
        <f t="shared" si="13"/>
        <v>0</v>
      </c>
      <c r="T211" s="123">
        <f t="shared" si="13"/>
        <v>0</v>
      </c>
      <c r="U211" s="123">
        <f t="shared" si="13"/>
        <v>0</v>
      </c>
      <c r="V211" s="123">
        <f t="shared" si="13"/>
        <v>0</v>
      </c>
      <c r="W211" s="123">
        <f t="shared" si="13"/>
        <v>0</v>
      </c>
      <c r="X211" s="123">
        <f t="shared" si="13"/>
        <v>0</v>
      </c>
      <c r="Y211" s="123">
        <f t="shared" si="13"/>
        <v>0</v>
      </c>
      <c r="Z211" s="123">
        <f t="shared" si="13"/>
        <v>0</v>
      </c>
      <c r="AA211" s="123">
        <f t="shared" si="13"/>
        <v>0</v>
      </c>
      <c r="AB211" s="123">
        <f t="shared" si="13"/>
        <v>0</v>
      </c>
      <c r="AC211" s="123">
        <f t="shared" si="13"/>
        <v>0</v>
      </c>
      <c r="AD211" s="123">
        <f t="shared" si="13"/>
        <v>0</v>
      </c>
      <c r="AE211" s="123">
        <f t="shared" si="13"/>
        <v>0</v>
      </c>
      <c r="AF211" s="123">
        <f t="shared" si="13"/>
        <v>0</v>
      </c>
      <c r="AG211" s="123">
        <f t="shared" si="13"/>
        <v>0</v>
      </c>
      <c r="AH211" s="123">
        <f t="shared" si="13"/>
        <v>0</v>
      </c>
      <c r="AI211" s="123">
        <f t="shared" si="13"/>
        <v>0</v>
      </c>
      <c r="AJ211" s="123">
        <f t="shared" si="13"/>
        <v>0</v>
      </c>
      <c r="AK211" s="123">
        <f t="shared" si="13"/>
        <v>0</v>
      </c>
      <c r="AL211" s="123">
        <f t="shared" si="13"/>
        <v>0</v>
      </c>
      <c r="AM211" s="123">
        <f t="shared" si="13"/>
        <v>0</v>
      </c>
      <c r="AN211" s="123">
        <f t="shared" si="13"/>
        <v>0</v>
      </c>
      <c r="AO211" s="123">
        <f t="shared" si="13"/>
        <v>0</v>
      </c>
      <c r="AP211" s="123">
        <f t="shared" si="13"/>
        <v>0</v>
      </c>
      <c r="AQ211" s="123">
        <f t="shared" si="13"/>
        <v>0</v>
      </c>
      <c r="AR211" s="123">
        <f t="shared" si="13"/>
        <v>0</v>
      </c>
      <c r="AS211" s="123">
        <f t="shared" si="13"/>
        <v>0</v>
      </c>
      <c r="AT211" s="123">
        <f t="shared" si="13"/>
        <v>0</v>
      </c>
      <c r="AU211" s="123">
        <f t="shared" si="13"/>
        <v>0</v>
      </c>
      <c r="AV211" s="612">
        <f t="shared" si="13"/>
        <v>0</v>
      </c>
    </row>
    <row r="212" spans="7:48" ht="14.1" customHeight="1">
      <c r="G212" s="19"/>
      <c r="H212" s="738"/>
      <c r="J212" s="736"/>
      <c r="K212" s="9" t="s">
        <v>827</v>
      </c>
      <c r="L212" s="124">
        <f t="shared" si="14"/>
        <v>0</v>
      </c>
      <c r="M212" s="124">
        <f t="shared" si="13"/>
        <v>0</v>
      </c>
      <c r="N212" s="124">
        <f t="shared" si="13"/>
        <v>0</v>
      </c>
      <c r="O212" s="124">
        <f t="shared" si="13"/>
        <v>0</v>
      </c>
      <c r="P212" s="124">
        <f t="shared" si="13"/>
        <v>0</v>
      </c>
      <c r="Q212" s="124">
        <f t="shared" si="13"/>
        <v>0</v>
      </c>
      <c r="R212" s="124">
        <f t="shared" si="13"/>
        <v>0</v>
      </c>
      <c r="S212" s="124">
        <f t="shared" si="13"/>
        <v>0</v>
      </c>
      <c r="T212" s="124">
        <f t="shared" si="13"/>
        <v>0</v>
      </c>
      <c r="U212" s="124">
        <f t="shared" si="13"/>
        <v>0</v>
      </c>
      <c r="V212" s="124">
        <f t="shared" si="13"/>
        <v>0</v>
      </c>
      <c r="W212" s="124">
        <f t="shared" si="13"/>
        <v>0</v>
      </c>
      <c r="X212" s="124">
        <f t="shared" si="13"/>
        <v>0</v>
      </c>
      <c r="Y212" s="124">
        <f t="shared" si="13"/>
        <v>0</v>
      </c>
      <c r="Z212" s="124">
        <f t="shared" si="13"/>
        <v>0</v>
      </c>
      <c r="AA212" s="124">
        <f t="shared" si="13"/>
        <v>0</v>
      </c>
      <c r="AB212" s="124">
        <f t="shared" si="13"/>
        <v>0</v>
      </c>
      <c r="AC212" s="124">
        <f t="shared" si="13"/>
        <v>0</v>
      </c>
      <c r="AD212" s="124">
        <f t="shared" si="13"/>
        <v>0</v>
      </c>
      <c r="AE212" s="124">
        <f t="shared" si="13"/>
        <v>0</v>
      </c>
      <c r="AF212" s="124">
        <f t="shared" si="13"/>
        <v>0</v>
      </c>
      <c r="AG212" s="124">
        <f t="shared" si="13"/>
        <v>0</v>
      </c>
      <c r="AH212" s="124">
        <f t="shared" si="13"/>
        <v>0</v>
      </c>
      <c r="AI212" s="124">
        <f t="shared" si="13"/>
        <v>0</v>
      </c>
      <c r="AJ212" s="124">
        <f t="shared" si="13"/>
        <v>0</v>
      </c>
      <c r="AK212" s="124">
        <f t="shared" si="13"/>
        <v>0</v>
      </c>
      <c r="AL212" s="124">
        <f t="shared" si="13"/>
        <v>0</v>
      </c>
      <c r="AM212" s="124">
        <f t="shared" si="13"/>
        <v>0</v>
      </c>
      <c r="AN212" s="124">
        <f t="shared" si="13"/>
        <v>0</v>
      </c>
      <c r="AO212" s="124">
        <f t="shared" si="13"/>
        <v>0</v>
      </c>
      <c r="AP212" s="124">
        <f t="shared" si="13"/>
        <v>0</v>
      </c>
      <c r="AQ212" s="124">
        <f t="shared" si="13"/>
        <v>0</v>
      </c>
      <c r="AR212" s="124">
        <f t="shared" si="13"/>
        <v>0</v>
      </c>
      <c r="AS212" s="124">
        <f t="shared" si="13"/>
        <v>0</v>
      </c>
      <c r="AT212" s="124">
        <f t="shared" si="13"/>
        <v>0</v>
      </c>
      <c r="AU212" s="124">
        <f t="shared" si="13"/>
        <v>0</v>
      </c>
      <c r="AV212" s="613">
        <f t="shared" si="13"/>
        <v>0</v>
      </c>
    </row>
    <row r="213" spans="7:48" ht="14.1" customHeight="1" thickBot="1">
      <c r="G213" s="19"/>
      <c r="H213" s="738"/>
      <c r="J213" s="736"/>
      <c r="K213" s="10" t="s">
        <v>828</v>
      </c>
      <c r="L213" s="125">
        <f t="shared" si="14"/>
        <v>0</v>
      </c>
      <c r="M213" s="125">
        <f t="shared" si="13"/>
        <v>0</v>
      </c>
      <c r="N213" s="125">
        <f t="shared" si="13"/>
        <v>0</v>
      </c>
      <c r="O213" s="125">
        <f t="shared" si="13"/>
        <v>0</v>
      </c>
      <c r="P213" s="125">
        <f t="shared" si="13"/>
        <v>0</v>
      </c>
      <c r="Q213" s="125">
        <f t="shared" si="13"/>
        <v>0</v>
      </c>
      <c r="R213" s="125">
        <f t="shared" si="13"/>
        <v>0</v>
      </c>
      <c r="S213" s="125">
        <f t="shared" si="13"/>
        <v>0</v>
      </c>
      <c r="T213" s="125">
        <f t="shared" si="13"/>
        <v>0</v>
      </c>
      <c r="U213" s="125">
        <f t="shared" si="13"/>
        <v>0</v>
      </c>
      <c r="V213" s="125">
        <f t="shared" si="13"/>
        <v>0</v>
      </c>
      <c r="W213" s="125">
        <f t="shared" si="13"/>
        <v>0</v>
      </c>
      <c r="X213" s="125">
        <f t="shared" si="13"/>
        <v>0</v>
      </c>
      <c r="Y213" s="125">
        <f t="shared" si="13"/>
        <v>0</v>
      </c>
      <c r="Z213" s="125">
        <f t="shared" si="13"/>
        <v>0</v>
      </c>
      <c r="AA213" s="125">
        <f t="shared" si="13"/>
        <v>0</v>
      </c>
      <c r="AB213" s="125">
        <f t="shared" si="13"/>
        <v>0</v>
      </c>
      <c r="AC213" s="125">
        <f t="shared" si="13"/>
        <v>0</v>
      </c>
      <c r="AD213" s="125">
        <f t="shared" si="13"/>
        <v>0</v>
      </c>
      <c r="AE213" s="125">
        <f t="shared" si="13"/>
        <v>0</v>
      </c>
      <c r="AF213" s="125">
        <f t="shared" si="13"/>
        <v>0</v>
      </c>
      <c r="AG213" s="125">
        <f t="shared" si="13"/>
        <v>0</v>
      </c>
      <c r="AH213" s="125">
        <f t="shared" si="13"/>
        <v>0</v>
      </c>
      <c r="AI213" s="125">
        <f t="shared" si="13"/>
        <v>0</v>
      </c>
      <c r="AJ213" s="125">
        <f t="shared" si="13"/>
        <v>0</v>
      </c>
      <c r="AK213" s="125">
        <f t="shared" si="13"/>
        <v>0</v>
      </c>
      <c r="AL213" s="125">
        <f t="shared" si="13"/>
        <v>0</v>
      </c>
      <c r="AM213" s="125">
        <f t="shared" si="13"/>
        <v>0</v>
      </c>
      <c r="AN213" s="125">
        <f t="shared" si="13"/>
        <v>0</v>
      </c>
      <c r="AO213" s="125">
        <f t="shared" si="13"/>
        <v>0</v>
      </c>
      <c r="AP213" s="125">
        <f t="shared" si="13"/>
        <v>0</v>
      </c>
      <c r="AQ213" s="125">
        <f t="shared" si="13"/>
        <v>0</v>
      </c>
      <c r="AR213" s="125">
        <f t="shared" si="13"/>
        <v>0</v>
      </c>
      <c r="AS213" s="125">
        <f t="shared" si="13"/>
        <v>0</v>
      </c>
      <c r="AT213" s="125">
        <f t="shared" si="13"/>
        <v>0</v>
      </c>
      <c r="AU213" s="125">
        <f t="shared" si="13"/>
        <v>0</v>
      </c>
      <c r="AV213" s="614">
        <f t="shared" si="13"/>
        <v>0</v>
      </c>
    </row>
    <row r="214" spans="7:48" ht="14.1" customHeight="1" thickTop="1">
      <c r="G214" s="19"/>
      <c r="H214" s="738"/>
      <c r="J214" s="736"/>
      <c r="K214" s="8" t="s">
        <v>829</v>
      </c>
      <c r="L214" s="123">
        <f t="shared" si="14"/>
        <v>0</v>
      </c>
      <c r="M214" s="123">
        <f t="shared" si="13"/>
        <v>0</v>
      </c>
      <c r="N214" s="123">
        <f t="shared" si="13"/>
        <v>0</v>
      </c>
      <c r="O214" s="123">
        <f t="shared" si="13"/>
        <v>0</v>
      </c>
      <c r="P214" s="123">
        <f t="shared" si="13"/>
        <v>0</v>
      </c>
      <c r="Q214" s="123">
        <f t="shared" si="13"/>
        <v>0</v>
      </c>
      <c r="R214" s="123">
        <f t="shared" si="13"/>
        <v>0</v>
      </c>
      <c r="S214" s="123">
        <f t="shared" si="13"/>
        <v>0</v>
      </c>
      <c r="T214" s="123">
        <f t="shared" si="13"/>
        <v>0</v>
      </c>
      <c r="U214" s="123">
        <f t="shared" si="13"/>
        <v>0</v>
      </c>
      <c r="V214" s="123">
        <f t="shared" si="13"/>
        <v>0</v>
      </c>
      <c r="W214" s="123">
        <f t="shared" si="13"/>
        <v>0</v>
      </c>
      <c r="X214" s="123">
        <f t="shared" si="13"/>
        <v>0</v>
      </c>
      <c r="Y214" s="123">
        <f t="shared" si="13"/>
        <v>0</v>
      </c>
      <c r="Z214" s="123">
        <f t="shared" si="13"/>
        <v>0</v>
      </c>
      <c r="AA214" s="123">
        <f t="shared" si="13"/>
        <v>0</v>
      </c>
      <c r="AB214" s="123">
        <f t="shared" si="13"/>
        <v>0</v>
      </c>
      <c r="AC214" s="123">
        <f t="shared" si="13"/>
        <v>0</v>
      </c>
      <c r="AD214" s="123">
        <f t="shared" si="13"/>
        <v>0</v>
      </c>
      <c r="AE214" s="123">
        <f t="shared" si="13"/>
        <v>0</v>
      </c>
      <c r="AF214" s="123">
        <f t="shared" si="13"/>
        <v>0</v>
      </c>
      <c r="AG214" s="123">
        <f t="shared" si="13"/>
        <v>0</v>
      </c>
      <c r="AH214" s="123">
        <f t="shared" si="13"/>
        <v>0</v>
      </c>
      <c r="AI214" s="123">
        <f t="shared" si="13"/>
        <v>0</v>
      </c>
      <c r="AJ214" s="123">
        <f t="shared" si="13"/>
        <v>0</v>
      </c>
      <c r="AK214" s="123">
        <f t="shared" si="13"/>
        <v>0</v>
      </c>
      <c r="AL214" s="123">
        <f t="shared" si="13"/>
        <v>0</v>
      </c>
      <c r="AM214" s="123">
        <f t="shared" si="13"/>
        <v>0</v>
      </c>
      <c r="AN214" s="123">
        <f t="shared" si="13"/>
        <v>0</v>
      </c>
      <c r="AO214" s="123">
        <f t="shared" si="13"/>
        <v>0</v>
      </c>
      <c r="AP214" s="123">
        <f t="shared" si="13"/>
        <v>0</v>
      </c>
      <c r="AQ214" s="123">
        <f t="shared" si="13"/>
        <v>0</v>
      </c>
      <c r="AR214" s="123">
        <f t="shared" si="13"/>
        <v>0</v>
      </c>
      <c r="AS214" s="123">
        <f t="shared" si="13"/>
        <v>0</v>
      </c>
      <c r="AT214" s="123">
        <f t="shared" si="13"/>
        <v>0</v>
      </c>
      <c r="AU214" s="123">
        <f t="shared" si="13"/>
        <v>0</v>
      </c>
      <c r="AV214" s="612">
        <f t="shared" si="13"/>
        <v>0</v>
      </c>
    </row>
    <row r="215" spans="7:48" ht="14.1" customHeight="1">
      <c r="G215" s="19"/>
      <c r="H215" s="738"/>
      <c r="J215" s="736"/>
      <c r="K215" s="9" t="s">
        <v>830</v>
      </c>
      <c r="L215" s="124">
        <f t="shared" si="14"/>
        <v>0</v>
      </c>
      <c r="M215" s="124">
        <f t="shared" si="13"/>
        <v>0</v>
      </c>
      <c r="N215" s="124">
        <f t="shared" si="13"/>
        <v>0</v>
      </c>
      <c r="O215" s="124">
        <f t="shared" si="13"/>
        <v>0</v>
      </c>
      <c r="P215" s="124">
        <f t="shared" si="13"/>
        <v>0</v>
      </c>
      <c r="Q215" s="124">
        <f t="shared" si="13"/>
        <v>0</v>
      </c>
      <c r="R215" s="124">
        <f t="shared" si="13"/>
        <v>0</v>
      </c>
      <c r="S215" s="124">
        <f t="shared" si="13"/>
        <v>0</v>
      </c>
      <c r="T215" s="124">
        <f t="shared" si="13"/>
        <v>0</v>
      </c>
      <c r="U215" s="124">
        <f t="shared" si="13"/>
        <v>0</v>
      </c>
      <c r="V215" s="124">
        <f t="shared" si="13"/>
        <v>0</v>
      </c>
      <c r="W215" s="124">
        <f t="shared" si="13"/>
        <v>0</v>
      </c>
      <c r="X215" s="124">
        <f t="shared" si="13"/>
        <v>0</v>
      </c>
      <c r="Y215" s="124">
        <f t="shared" si="13"/>
        <v>0</v>
      </c>
      <c r="Z215" s="124">
        <f t="shared" si="13"/>
        <v>0</v>
      </c>
      <c r="AA215" s="124">
        <f t="shared" si="13"/>
        <v>0</v>
      </c>
      <c r="AB215" s="124">
        <f t="shared" si="13"/>
        <v>0</v>
      </c>
      <c r="AC215" s="124">
        <f t="shared" si="13"/>
        <v>0</v>
      </c>
      <c r="AD215" s="124">
        <f t="shared" si="13"/>
        <v>0</v>
      </c>
      <c r="AE215" s="124">
        <f t="shared" ref="M215:AV222" si="15">$S$46*(AE355+AE471)</f>
        <v>0</v>
      </c>
      <c r="AF215" s="124">
        <f t="shared" si="15"/>
        <v>0</v>
      </c>
      <c r="AG215" s="124">
        <f t="shared" si="15"/>
        <v>0</v>
      </c>
      <c r="AH215" s="124">
        <f t="shared" si="15"/>
        <v>0</v>
      </c>
      <c r="AI215" s="124">
        <f t="shared" si="15"/>
        <v>0</v>
      </c>
      <c r="AJ215" s="124">
        <f t="shared" si="15"/>
        <v>0</v>
      </c>
      <c r="AK215" s="124">
        <f t="shared" si="15"/>
        <v>0</v>
      </c>
      <c r="AL215" s="124">
        <f t="shared" si="15"/>
        <v>0</v>
      </c>
      <c r="AM215" s="124">
        <f t="shared" si="15"/>
        <v>0</v>
      </c>
      <c r="AN215" s="124">
        <f t="shared" si="15"/>
        <v>0</v>
      </c>
      <c r="AO215" s="124">
        <f t="shared" si="15"/>
        <v>0</v>
      </c>
      <c r="AP215" s="124">
        <f t="shared" si="15"/>
        <v>0</v>
      </c>
      <c r="AQ215" s="124">
        <f t="shared" si="15"/>
        <v>0</v>
      </c>
      <c r="AR215" s="124">
        <f t="shared" si="15"/>
        <v>0</v>
      </c>
      <c r="AS215" s="124">
        <f t="shared" si="15"/>
        <v>0</v>
      </c>
      <c r="AT215" s="124">
        <f t="shared" si="15"/>
        <v>0</v>
      </c>
      <c r="AU215" s="124">
        <f t="shared" si="15"/>
        <v>0</v>
      </c>
      <c r="AV215" s="613">
        <f t="shared" si="15"/>
        <v>0</v>
      </c>
    </row>
    <row r="216" spans="7:48" ht="14.1" customHeight="1" thickBot="1">
      <c r="G216" s="19"/>
      <c r="H216" s="738"/>
      <c r="J216" s="736"/>
      <c r="K216" s="10" t="s">
        <v>831</v>
      </c>
      <c r="L216" s="125">
        <f t="shared" si="14"/>
        <v>0</v>
      </c>
      <c r="M216" s="125">
        <f t="shared" si="15"/>
        <v>0</v>
      </c>
      <c r="N216" s="125">
        <f t="shared" si="15"/>
        <v>0</v>
      </c>
      <c r="O216" s="125">
        <f t="shared" si="15"/>
        <v>0</v>
      </c>
      <c r="P216" s="125">
        <f t="shared" si="15"/>
        <v>0</v>
      </c>
      <c r="Q216" s="125">
        <f t="shared" si="15"/>
        <v>0</v>
      </c>
      <c r="R216" s="125">
        <f t="shared" si="15"/>
        <v>0</v>
      </c>
      <c r="S216" s="125">
        <f t="shared" si="15"/>
        <v>0</v>
      </c>
      <c r="T216" s="125">
        <f t="shared" si="15"/>
        <v>0</v>
      </c>
      <c r="U216" s="125">
        <f t="shared" si="15"/>
        <v>0</v>
      </c>
      <c r="V216" s="125">
        <f t="shared" si="15"/>
        <v>0</v>
      </c>
      <c r="W216" s="125">
        <f t="shared" si="15"/>
        <v>0</v>
      </c>
      <c r="X216" s="125">
        <f t="shared" si="15"/>
        <v>0</v>
      </c>
      <c r="Y216" s="125">
        <f t="shared" si="15"/>
        <v>0</v>
      </c>
      <c r="Z216" s="125">
        <f t="shared" si="15"/>
        <v>0</v>
      </c>
      <c r="AA216" s="125">
        <f t="shared" si="15"/>
        <v>0</v>
      </c>
      <c r="AB216" s="125">
        <f t="shared" si="15"/>
        <v>0</v>
      </c>
      <c r="AC216" s="125">
        <f t="shared" si="15"/>
        <v>0</v>
      </c>
      <c r="AD216" s="125">
        <f t="shared" si="15"/>
        <v>0</v>
      </c>
      <c r="AE216" s="125">
        <f t="shared" si="15"/>
        <v>0</v>
      </c>
      <c r="AF216" s="125">
        <f t="shared" si="15"/>
        <v>0</v>
      </c>
      <c r="AG216" s="125">
        <f t="shared" si="15"/>
        <v>0</v>
      </c>
      <c r="AH216" s="125">
        <f t="shared" si="15"/>
        <v>0</v>
      </c>
      <c r="AI216" s="125">
        <f t="shared" si="15"/>
        <v>0</v>
      </c>
      <c r="AJ216" s="125">
        <f t="shared" si="15"/>
        <v>0</v>
      </c>
      <c r="AK216" s="125">
        <f t="shared" si="15"/>
        <v>0</v>
      </c>
      <c r="AL216" s="125">
        <f t="shared" si="15"/>
        <v>0</v>
      </c>
      <c r="AM216" s="125">
        <f t="shared" si="15"/>
        <v>0</v>
      </c>
      <c r="AN216" s="125">
        <f t="shared" si="15"/>
        <v>0</v>
      </c>
      <c r="AO216" s="125">
        <f t="shared" si="15"/>
        <v>0</v>
      </c>
      <c r="AP216" s="125">
        <f t="shared" si="15"/>
        <v>0</v>
      </c>
      <c r="AQ216" s="125">
        <f t="shared" si="15"/>
        <v>0</v>
      </c>
      <c r="AR216" s="125">
        <f t="shared" si="15"/>
        <v>0</v>
      </c>
      <c r="AS216" s="125">
        <f t="shared" si="15"/>
        <v>0</v>
      </c>
      <c r="AT216" s="125">
        <f t="shared" si="15"/>
        <v>0</v>
      </c>
      <c r="AU216" s="125">
        <f t="shared" si="15"/>
        <v>0</v>
      </c>
      <c r="AV216" s="614">
        <f t="shared" si="15"/>
        <v>0</v>
      </c>
    </row>
    <row r="217" spans="7:48" ht="14.1" customHeight="1" thickTop="1">
      <c r="G217" s="19"/>
      <c r="H217" s="738"/>
      <c r="J217" s="736"/>
      <c r="K217" s="8" t="s">
        <v>832</v>
      </c>
      <c r="L217" s="123">
        <f t="shared" si="14"/>
        <v>7040.6407123093422</v>
      </c>
      <c r="M217" s="123">
        <f t="shared" si="15"/>
        <v>7040.6407123093422</v>
      </c>
      <c r="N217" s="123">
        <f t="shared" si="15"/>
        <v>4903.6187342629628</v>
      </c>
      <c r="O217" s="123">
        <f t="shared" si="15"/>
        <v>4477.668801837578</v>
      </c>
      <c r="P217" s="123">
        <f t="shared" si="15"/>
        <v>4052.7577716864016</v>
      </c>
      <c r="Q217" s="123">
        <f t="shared" si="15"/>
        <v>3626.8078392610173</v>
      </c>
      <c r="R217" s="123">
        <f t="shared" si="15"/>
        <v>3202.9357113840492</v>
      </c>
      <c r="S217" s="123">
        <f t="shared" si="15"/>
        <v>3202.9357113840492</v>
      </c>
      <c r="T217" s="123">
        <f t="shared" si="15"/>
        <v>3202.9357113840492</v>
      </c>
      <c r="U217" s="123">
        <f t="shared" si="15"/>
        <v>3202.9357113840492</v>
      </c>
      <c r="V217" s="123">
        <f t="shared" si="15"/>
        <v>3202.9357113840492</v>
      </c>
      <c r="W217" s="123">
        <f t="shared" si="15"/>
        <v>3202.9357113840492</v>
      </c>
      <c r="X217" s="123">
        <f t="shared" si="15"/>
        <v>3202.9357113840492</v>
      </c>
      <c r="Y217" s="123">
        <f t="shared" si="15"/>
        <v>3202.9357113840492</v>
      </c>
      <c r="Z217" s="123">
        <f t="shared" si="15"/>
        <v>3202.9357113840492</v>
      </c>
      <c r="AA217" s="123">
        <f t="shared" si="15"/>
        <v>3202.9357113840492</v>
      </c>
      <c r="AB217" s="123">
        <f t="shared" si="15"/>
        <v>3202.9357113840492</v>
      </c>
      <c r="AC217" s="123">
        <f t="shared" si="15"/>
        <v>3202.9357113840492</v>
      </c>
      <c r="AD217" s="123">
        <f t="shared" si="15"/>
        <v>3202.9357113840492</v>
      </c>
      <c r="AE217" s="123">
        <f t="shared" si="15"/>
        <v>3202.9357113840492</v>
      </c>
      <c r="AF217" s="123">
        <f t="shared" si="15"/>
        <v>3202.9357113840492</v>
      </c>
      <c r="AG217" s="123">
        <f t="shared" si="15"/>
        <v>3202.9357113840492</v>
      </c>
      <c r="AH217" s="123">
        <f t="shared" si="15"/>
        <v>3202.9357113840492</v>
      </c>
      <c r="AI217" s="123">
        <f t="shared" si="15"/>
        <v>3202.9357113840492</v>
      </c>
      <c r="AJ217" s="123">
        <f t="shared" si="15"/>
        <v>3202.9357113840492</v>
      </c>
      <c r="AK217" s="123">
        <f t="shared" si="15"/>
        <v>3202.9357113840492</v>
      </c>
      <c r="AL217" s="123">
        <f t="shared" si="15"/>
        <v>3202.9357113840492</v>
      </c>
      <c r="AM217" s="123">
        <f t="shared" si="15"/>
        <v>3202.9357113840492</v>
      </c>
      <c r="AN217" s="123">
        <f t="shared" si="15"/>
        <v>3202.9357113840492</v>
      </c>
      <c r="AO217" s="123">
        <f t="shared" si="15"/>
        <v>3202.9357113840492</v>
      </c>
      <c r="AP217" s="123">
        <f t="shared" si="15"/>
        <v>3202.9357113840492</v>
      </c>
      <c r="AQ217" s="123">
        <f t="shared" si="15"/>
        <v>3202.9357113840492</v>
      </c>
      <c r="AR217" s="123">
        <f t="shared" si="15"/>
        <v>3202.9357113840492</v>
      </c>
      <c r="AS217" s="123">
        <f t="shared" si="15"/>
        <v>3202.9357113840492</v>
      </c>
      <c r="AT217" s="123">
        <f t="shared" si="15"/>
        <v>3202.9357113840492</v>
      </c>
      <c r="AU217" s="123">
        <f t="shared" si="15"/>
        <v>3202.9357113840492</v>
      </c>
      <c r="AV217" s="612">
        <f t="shared" si="15"/>
        <v>3202.9357113840492</v>
      </c>
    </row>
    <row r="218" spans="7:48" ht="14.1" customHeight="1">
      <c r="G218" s="19"/>
      <c r="H218" s="738"/>
      <c r="J218" s="736"/>
      <c r="K218" s="9" t="s">
        <v>833</v>
      </c>
      <c r="L218" s="124">
        <f t="shared" si="14"/>
        <v>7040.6407123093422</v>
      </c>
      <c r="M218" s="124">
        <f t="shared" si="15"/>
        <v>7040.6407123093422</v>
      </c>
      <c r="N218" s="124">
        <f t="shared" si="15"/>
        <v>6484.8279956079259</v>
      </c>
      <c r="O218" s="124">
        <f t="shared" si="15"/>
        <v>5920.7040607128438</v>
      </c>
      <c r="P218" s="124">
        <f t="shared" si="15"/>
        <v>5358.6579303661783</v>
      </c>
      <c r="Q218" s="124">
        <f t="shared" si="15"/>
        <v>4794.5339954710953</v>
      </c>
      <c r="R218" s="124">
        <f t="shared" si="15"/>
        <v>4232.4878651244298</v>
      </c>
      <c r="S218" s="124">
        <f t="shared" si="15"/>
        <v>4129.532649750392</v>
      </c>
      <c r="T218" s="124">
        <f t="shared" si="15"/>
        <v>4026.5774343763542</v>
      </c>
      <c r="U218" s="124">
        <f t="shared" si="15"/>
        <v>3923.6222190023154</v>
      </c>
      <c r="V218" s="124">
        <f t="shared" si="15"/>
        <v>3820.6670036282776</v>
      </c>
      <c r="W218" s="124">
        <f t="shared" si="15"/>
        <v>3717.7117882542398</v>
      </c>
      <c r="X218" s="124">
        <f t="shared" si="15"/>
        <v>3614.7565728802019</v>
      </c>
      <c r="Y218" s="124">
        <f t="shared" si="15"/>
        <v>3511.8013575061636</v>
      </c>
      <c r="Z218" s="124">
        <f t="shared" si="15"/>
        <v>3408.8461421321263</v>
      </c>
      <c r="AA218" s="124">
        <f t="shared" si="15"/>
        <v>3305.8909267580884</v>
      </c>
      <c r="AB218" s="124">
        <f t="shared" si="15"/>
        <v>3202.9357113840492</v>
      </c>
      <c r="AC218" s="124">
        <f t="shared" si="15"/>
        <v>3202.9357113840492</v>
      </c>
      <c r="AD218" s="124">
        <f t="shared" si="15"/>
        <v>3202.9357113840492</v>
      </c>
      <c r="AE218" s="124">
        <f t="shared" si="15"/>
        <v>3202.9357113840492</v>
      </c>
      <c r="AF218" s="124">
        <f t="shared" si="15"/>
        <v>3202.9357113840492</v>
      </c>
      <c r="AG218" s="124">
        <f t="shared" si="15"/>
        <v>3202.9357113840492</v>
      </c>
      <c r="AH218" s="124">
        <f t="shared" si="15"/>
        <v>3202.9357113840492</v>
      </c>
      <c r="AI218" s="124">
        <f t="shared" si="15"/>
        <v>3202.9357113840492</v>
      </c>
      <c r="AJ218" s="124">
        <f t="shared" si="15"/>
        <v>3202.9357113840492</v>
      </c>
      <c r="AK218" s="124">
        <f t="shared" si="15"/>
        <v>3202.9357113840492</v>
      </c>
      <c r="AL218" s="124">
        <f t="shared" si="15"/>
        <v>3202.9357113840492</v>
      </c>
      <c r="AM218" s="124">
        <f t="shared" si="15"/>
        <v>3202.9357113840492</v>
      </c>
      <c r="AN218" s="124">
        <f t="shared" si="15"/>
        <v>3202.9357113840492</v>
      </c>
      <c r="AO218" s="124">
        <f t="shared" si="15"/>
        <v>3202.9357113840492</v>
      </c>
      <c r="AP218" s="124">
        <f t="shared" si="15"/>
        <v>3202.9357113840492</v>
      </c>
      <c r="AQ218" s="124">
        <f t="shared" si="15"/>
        <v>3202.9357113840492</v>
      </c>
      <c r="AR218" s="124">
        <f t="shared" si="15"/>
        <v>3202.9357113840492</v>
      </c>
      <c r="AS218" s="124">
        <f t="shared" si="15"/>
        <v>3202.9357113840492</v>
      </c>
      <c r="AT218" s="124">
        <f t="shared" si="15"/>
        <v>3202.9357113840492</v>
      </c>
      <c r="AU218" s="124">
        <f t="shared" si="15"/>
        <v>3202.9357113840492</v>
      </c>
      <c r="AV218" s="613">
        <f t="shared" si="15"/>
        <v>3202.9357113840492</v>
      </c>
    </row>
    <row r="219" spans="7:48" ht="14.1" customHeight="1" thickBot="1">
      <c r="G219" s="19"/>
      <c r="H219" s="738"/>
      <c r="J219" s="736"/>
      <c r="K219" s="10" t="s">
        <v>834</v>
      </c>
      <c r="L219" s="125">
        <f t="shared" si="14"/>
        <v>7040.6407123093422</v>
      </c>
      <c r="M219" s="125">
        <f t="shared" si="15"/>
        <v>7040.6407123093422</v>
      </c>
      <c r="N219" s="125">
        <f t="shared" si="15"/>
        <v>8179.2776048415899</v>
      </c>
      <c r="O219" s="125">
        <f t="shared" si="15"/>
        <v>7462.4350356378936</v>
      </c>
      <c r="P219" s="125">
        <f t="shared" si="15"/>
        <v>6753.9036846278641</v>
      </c>
      <c r="Q219" s="125">
        <f t="shared" si="15"/>
        <v>6043.2945290694179</v>
      </c>
      <c r="R219" s="125">
        <f t="shared" si="15"/>
        <v>5334.7631780593883</v>
      </c>
      <c r="S219" s="125">
        <f t="shared" si="15"/>
        <v>5334.7631780593883</v>
      </c>
      <c r="T219" s="125">
        <f t="shared" si="15"/>
        <v>5334.7631780593883</v>
      </c>
      <c r="U219" s="125">
        <f t="shared" si="15"/>
        <v>5334.7631780593883</v>
      </c>
      <c r="V219" s="125">
        <f t="shared" si="15"/>
        <v>5334.7631780593883</v>
      </c>
      <c r="W219" s="125">
        <f t="shared" si="15"/>
        <v>5334.7631780593883</v>
      </c>
      <c r="X219" s="125">
        <f t="shared" si="15"/>
        <v>5334.7631780593883</v>
      </c>
      <c r="Y219" s="125">
        <f t="shared" si="15"/>
        <v>5334.7631780593883</v>
      </c>
      <c r="Z219" s="125">
        <f t="shared" si="15"/>
        <v>5334.7631780593883</v>
      </c>
      <c r="AA219" s="125">
        <f t="shared" si="15"/>
        <v>5334.7631780593883</v>
      </c>
      <c r="AB219" s="125">
        <f t="shared" si="15"/>
        <v>5334.7631780593883</v>
      </c>
      <c r="AC219" s="125">
        <f t="shared" si="15"/>
        <v>5334.7631780593883</v>
      </c>
      <c r="AD219" s="125">
        <f t="shared" si="15"/>
        <v>5334.7631780593883</v>
      </c>
      <c r="AE219" s="125">
        <f t="shared" si="15"/>
        <v>5334.7631780593883</v>
      </c>
      <c r="AF219" s="125">
        <f t="shared" si="15"/>
        <v>5334.7631780593883</v>
      </c>
      <c r="AG219" s="125">
        <f t="shared" si="15"/>
        <v>5334.7631780593883</v>
      </c>
      <c r="AH219" s="125">
        <f t="shared" si="15"/>
        <v>5334.7631780593883</v>
      </c>
      <c r="AI219" s="125">
        <f t="shared" si="15"/>
        <v>5334.7631780593883</v>
      </c>
      <c r="AJ219" s="125">
        <f t="shared" si="15"/>
        <v>5334.7631780593883</v>
      </c>
      <c r="AK219" s="125">
        <f t="shared" si="15"/>
        <v>5334.7631780593883</v>
      </c>
      <c r="AL219" s="125">
        <f t="shared" si="15"/>
        <v>5334.7631780593883</v>
      </c>
      <c r="AM219" s="125">
        <f t="shared" si="15"/>
        <v>5334.7631780593883</v>
      </c>
      <c r="AN219" s="125">
        <f t="shared" si="15"/>
        <v>5334.7631780593883</v>
      </c>
      <c r="AO219" s="125">
        <f t="shared" si="15"/>
        <v>5334.7631780593883</v>
      </c>
      <c r="AP219" s="125">
        <f t="shared" si="15"/>
        <v>5334.7631780593883</v>
      </c>
      <c r="AQ219" s="125">
        <f t="shared" si="15"/>
        <v>5334.7631780593883</v>
      </c>
      <c r="AR219" s="125">
        <f t="shared" si="15"/>
        <v>5334.7631780593883</v>
      </c>
      <c r="AS219" s="125">
        <f t="shared" si="15"/>
        <v>5334.7631780593883</v>
      </c>
      <c r="AT219" s="125">
        <f t="shared" si="15"/>
        <v>5334.7631780593883</v>
      </c>
      <c r="AU219" s="125">
        <f t="shared" si="15"/>
        <v>5334.7631780593883</v>
      </c>
      <c r="AV219" s="614">
        <f t="shared" si="15"/>
        <v>5334.7631780593883</v>
      </c>
    </row>
    <row r="220" spans="7:48" ht="14.1" customHeight="1" thickTop="1">
      <c r="G220" s="19"/>
      <c r="H220" s="738"/>
      <c r="J220" s="736"/>
      <c r="K220" s="8" t="s">
        <v>835</v>
      </c>
      <c r="L220" s="123">
        <f t="shared" si="14"/>
        <v>7040.6407123093422</v>
      </c>
      <c r="M220" s="123">
        <f t="shared" si="15"/>
        <v>7040.6407123093422</v>
      </c>
      <c r="N220" s="123">
        <f t="shared" si="15"/>
        <v>4903.6187342629628</v>
      </c>
      <c r="O220" s="123">
        <f t="shared" si="15"/>
        <v>4477.668801837578</v>
      </c>
      <c r="P220" s="123">
        <f t="shared" si="15"/>
        <v>4052.7577716864016</v>
      </c>
      <c r="Q220" s="123">
        <f t="shared" si="15"/>
        <v>3626.8078392610173</v>
      </c>
      <c r="R220" s="123">
        <f t="shared" si="15"/>
        <v>3202.9357113840492</v>
      </c>
      <c r="S220" s="123">
        <f t="shared" si="15"/>
        <v>3202.9357113840492</v>
      </c>
      <c r="T220" s="123">
        <f t="shared" si="15"/>
        <v>3202.9357113840492</v>
      </c>
      <c r="U220" s="123">
        <f t="shared" si="15"/>
        <v>3202.9357113840492</v>
      </c>
      <c r="V220" s="123">
        <f t="shared" si="15"/>
        <v>3202.9357113840492</v>
      </c>
      <c r="W220" s="123">
        <f t="shared" si="15"/>
        <v>3202.9357113840492</v>
      </c>
      <c r="X220" s="123">
        <f t="shared" si="15"/>
        <v>3202.9357113840492</v>
      </c>
      <c r="Y220" s="123">
        <f t="shared" si="15"/>
        <v>3202.9357113840492</v>
      </c>
      <c r="Z220" s="123">
        <f t="shared" si="15"/>
        <v>3202.9357113840492</v>
      </c>
      <c r="AA220" s="123">
        <f t="shared" si="15"/>
        <v>3202.9357113840492</v>
      </c>
      <c r="AB220" s="123">
        <f t="shared" si="15"/>
        <v>3202.9357113840492</v>
      </c>
      <c r="AC220" s="123">
        <f t="shared" si="15"/>
        <v>3202.9357113840492</v>
      </c>
      <c r="AD220" s="123">
        <f t="shared" si="15"/>
        <v>3202.9357113840492</v>
      </c>
      <c r="AE220" s="123">
        <f t="shared" si="15"/>
        <v>3202.9357113840492</v>
      </c>
      <c r="AF220" s="123">
        <f t="shared" si="15"/>
        <v>3202.9357113840492</v>
      </c>
      <c r="AG220" s="123">
        <f t="shared" si="15"/>
        <v>3202.9357113840492</v>
      </c>
      <c r="AH220" s="123">
        <f t="shared" si="15"/>
        <v>3202.9357113840492</v>
      </c>
      <c r="AI220" s="123">
        <f t="shared" si="15"/>
        <v>3202.9357113840492</v>
      </c>
      <c r="AJ220" s="123">
        <f t="shared" si="15"/>
        <v>3202.9357113840492</v>
      </c>
      <c r="AK220" s="123">
        <f t="shared" si="15"/>
        <v>3202.9357113840492</v>
      </c>
      <c r="AL220" s="123">
        <f t="shared" si="15"/>
        <v>3202.9357113840492</v>
      </c>
      <c r="AM220" s="123">
        <f t="shared" si="15"/>
        <v>3202.9357113840492</v>
      </c>
      <c r="AN220" s="123">
        <f t="shared" si="15"/>
        <v>3202.9357113840492</v>
      </c>
      <c r="AO220" s="123">
        <f t="shared" si="15"/>
        <v>3202.9357113840492</v>
      </c>
      <c r="AP220" s="123">
        <f t="shared" si="15"/>
        <v>3202.9357113840492</v>
      </c>
      <c r="AQ220" s="123">
        <f t="shared" si="15"/>
        <v>3202.9357113840492</v>
      </c>
      <c r="AR220" s="123">
        <f t="shared" si="15"/>
        <v>3202.9357113840492</v>
      </c>
      <c r="AS220" s="123">
        <f t="shared" si="15"/>
        <v>3202.9357113840492</v>
      </c>
      <c r="AT220" s="123">
        <f t="shared" si="15"/>
        <v>3202.9357113840492</v>
      </c>
      <c r="AU220" s="123">
        <f t="shared" si="15"/>
        <v>3202.9357113840492</v>
      </c>
      <c r="AV220" s="612">
        <f t="shared" si="15"/>
        <v>3202.9357113840492</v>
      </c>
    </row>
    <row r="221" spans="7:48" ht="14.1" customHeight="1">
      <c r="G221" s="19"/>
      <c r="H221" s="738"/>
      <c r="J221" s="736"/>
      <c r="K221" s="9" t="s">
        <v>836</v>
      </c>
      <c r="L221" s="124">
        <f t="shared" si="14"/>
        <v>7040.6407123093422</v>
      </c>
      <c r="M221" s="124">
        <f t="shared" si="15"/>
        <v>7040.6407123093422</v>
      </c>
      <c r="N221" s="124">
        <f t="shared" si="15"/>
        <v>6484.8279956079259</v>
      </c>
      <c r="O221" s="124">
        <f t="shared" si="15"/>
        <v>5920.7040607128438</v>
      </c>
      <c r="P221" s="124">
        <f t="shared" si="15"/>
        <v>5358.6579303661783</v>
      </c>
      <c r="Q221" s="124">
        <f t="shared" si="15"/>
        <v>4794.5339954710953</v>
      </c>
      <c r="R221" s="124">
        <f t="shared" si="15"/>
        <v>4232.4878651244298</v>
      </c>
      <c r="S221" s="124">
        <f t="shared" si="15"/>
        <v>4129.532649750392</v>
      </c>
      <c r="T221" s="124">
        <f t="shared" si="15"/>
        <v>4026.5774343763542</v>
      </c>
      <c r="U221" s="124">
        <f t="shared" si="15"/>
        <v>3923.6222190023154</v>
      </c>
      <c r="V221" s="124">
        <f t="shared" si="15"/>
        <v>3820.6670036282776</v>
      </c>
      <c r="W221" s="124">
        <f t="shared" si="15"/>
        <v>3717.7117882542398</v>
      </c>
      <c r="X221" s="124">
        <f t="shared" si="15"/>
        <v>3614.7565728802019</v>
      </c>
      <c r="Y221" s="124">
        <f t="shared" si="15"/>
        <v>3511.8013575061636</v>
      </c>
      <c r="Z221" s="124">
        <f t="shared" si="15"/>
        <v>3408.8461421321263</v>
      </c>
      <c r="AA221" s="124">
        <f t="shared" si="15"/>
        <v>3305.8909267580884</v>
      </c>
      <c r="AB221" s="124">
        <f t="shared" si="15"/>
        <v>3202.9357113840492</v>
      </c>
      <c r="AC221" s="124">
        <f t="shared" si="15"/>
        <v>3202.9357113840492</v>
      </c>
      <c r="AD221" s="124">
        <f t="shared" si="15"/>
        <v>3202.9357113840492</v>
      </c>
      <c r="AE221" s="124">
        <f t="shared" si="15"/>
        <v>3202.9357113840492</v>
      </c>
      <c r="AF221" s="124">
        <f t="shared" si="15"/>
        <v>3202.9357113840492</v>
      </c>
      <c r="AG221" s="124">
        <f t="shared" si="15"/>
        <v>3202.9357113840492</v>
      </c>
      <c r="AH221" s="124">
        <f t="shared" si="15"/>
        <v>3202.9357113840492</v>
      </c>
      <c r="AI221" s="124">
        <f t="shared" si="15"/>
        <v>3202.9357113840492</v>
      </c>
      <c r="AJ221" s="124">
        <f t="shared" si="15"/>
        <v>3202.9357113840492</v>
      </c>
      <c r="AK221" s="124">
        <f t="shared" si="15"/>
        <v>3202.9357113840492</v>
      </c>
      <c r="AL221" s="124">
        <f t="shared" si="15"/>
        <v>3202.9357113840492</v>
      </c>
      <c r="AM221" s="124">
        <f t="shared" si="15"/>
        <v>3202.9357113840492</v>
      </c>
      <c r="AN221" s="124">
        <f t="shared" si="15"/>
        <v>3202.9357113840492</v>
      </c>
      <c r="AO221" s="124">
        <f t="shared" si="15"/>
        <v>3202.9357113840492</v>
      </c>
      <c r="AP221" s="124">
        <f t="shared" si="15"/>
        <v>3202.9357113840492</v>
      </c>
      <c r="AQ221" s="124">
        <f t="shared" si="15"/>
        <v>3202.9357113840492</v>
      </c>
      <c r="AR221" s="124">
        <f t="shared" si="15"/>
        <v>3202.9357113840492</v>
      </c>
      <c r="AS221" s="124">
        <f t="shared" si="15"/>
        <v>3202.9357113840492</v>
      </c>
      <c r="AT221" s="124">
        <f t="shared" si="15"/>
        <v>3202.9357113840492</v>
      </c>
      <c r="AU221" s="124">
        <f t="shared" si="15"/>
        <v>3202.9357113840492</v>
      </c>
      <c r="AV221" s="613">
        <f t="shared" si="15"/>
        <v>3202.9357113840492</v>
      </c>
    </row>
    <row r="222" spans="7:48" ht="14.1" customHeight="1" thickBot="1">
      <c r="G222" s="19"/>
      <c r="H222" s="738"/>
      <c r="J222" s="736"/>
      <c r="K222" s="10" t="s">
        <v>837</v>
      </c>
      <c r="L222" s="125">
        <f t="shared" si="14"/>
        <v>7040.6407123093422</v>
      </c>
      <c r="M222" s="125">
        <f t="shared" si="15"/>
        <v>7040.6407123093422</v>
      </c>
      <c r="N222" s="125">
        <f t="shared" si="15"/>
        <v>8179.2776048415899</v>
      </c>
      <c r="O222" s="125">
        <f t="shared" si="15"/>
        <v>7462.4350356378936</v>
      </c>
      <c r="P222" s="125">
        <f t="shared" si="15"/>
        <v>6753.9036846278641</v>
      </c>
      <c r="Q222" s="125">
        <f t="shared" si="15"/>
        <v>6043.2945290694179</v>
      </c>
      <c r="R222" s="125">
        <f t="shared" si="15"/>
        <v>5334.7631780593883</v>
      </c>
      <c r="S222" s="125">
        <f t="shared" si="15"/>
        <v>5334.7631780593883</v>
      </c>
      <c r="T222" s="125">
        <f t="shared" si="15"/>
        <v>5334.7631780593883</v>
      </c>
      <c r="U222" s="125">
        <f t="shared" si="15"/>
        <v>5334.7631780593883</v>
      </c>
      <c r="V222" s="125">
        <f t="shared" si="15"/>
        <v>5334.7631780593883</v>
      </c>
      <c r="W222" s="125">
        <f t="shared" si="15"/>
        <v>5334.7631780593883</v>
      </c>
      <c r="X222" s="125">
        <f t="shared" si="15"/>
        <v>5334.7631780593883</v>
      </c>
      <c r="Y222" s="125">
        <f t="shared" si="15"/>
        <v>5334.7631780593883</v>
      </c>
      <c r="Z222" s="125">
        <f t="shared" si="15"/>
        <v>5334.7631780593883</v>
      </c>
      <c r="AA222" s="125">
        <f t="shared" si="15"/>
        <v>5334.7631780593883</v>
      </c>
      <c r="AB222" s="125">
        <f t="shared" si="15"/>
        <v>5334.7631780593883</v>
      </c>
      <c r="AC222" s="125">
        <f t="shared" si="15"/>
        <v>5334.7631780593883</v>
      </c>
      <c r="AD222" s="125">
        <f t="shared" si="15"/>
        <v>5334.7631780593883</v>
      </c>
      <c r="AE222" s="125">
        <f t="shared" si="15"/>
        <v>5334.7631780593883</v>
      </c>
      <c r="AF222" s="125">
        <f t="shared" si="15"/>
        <v>5334.7631780593883</v>
      </c>
      <c r="AG222" s="125">
        <f t="shared" si="15"/>
        <v>5334.7631780593883</v>
      </c>
      <c r="AH222" s="125">
        <f t="shared" ref="M222:AV229" si="16">$S$46*(AH362+AH478)</f>
        <v>5334.7631780593883</v>
      </c>
      <c r="AI222" s="125">
        <f t="shared" si="16"/>
        <v>5334.7631780593883</v>
      </c>
      <c r="AJ222" s="125">
        <f t="shared" si="16"/>
        <v>5334.7631780593883</v>
      </c>
      <c r="AK222" s="125">
        <f t="shared" si="16"/>
        <v>5334.7631780593883</v>
      </c>
      <c r="AL222" s="125">
        <f t="shared" si="16"/>
        <v>5334.7631780593883</v>
      </c>
      <c r="AM222" s="125">
        <f t="shared" si="16"/>
        <v>5334.7631780593883</v>
      </c>
      <c r="AN222" s="125">
        <f t="shared" si="16"/>
        <v>5334.7631780593883</v>
      </c>
      <c r="AO222" s="125">
        <f t="shared" si="16"/>
        <v>5334.7631780593883</v>
      </c>
      <c r="AP222" s="125">
        <f t="shared" si="16"/>
        <v>5334.7631780593883</v>
      </c>
      <c r="AQ222" s="125">
        <f t="shared" si="16"/>
        <v>5334.7631780593883</v>
      </c>
      <c r="AR222" s="125">
        <f t="shared" si="16"/>
        <v>5334.7631780593883</v>
      </c>
      <c r="AS222" s="125">
        <f t="shared" si="16"/>
        <v>5334.7631780593883</v>
      </c>
      <c r="AT222" s="125">
        <f t="shared" si="16"/>
        <v>5334.7631780593883</v>
      </c>
      <c r="AU222" s="125">
        <f t="shared" si="16"/>
        <v>5334.7631780593883</v>
      </c>
      <c r="AV222" s="614">
        <f t="shared" si="16"/>
        <v>5334.7631780593883</v>
      </c>
    </row>
    <row r="223" spans="7:48" ht="14.1" customHeight="1" thickTop="1">
      <c r="G223" s="19"/>
      <c r="H223" s="738"/>
      <c r="J223" s="736"/>
      <c r="K223" s="8" t="s">
        <v>838</v>
      </c>
      <c r="L223" s="123">
        <f t="shared" si="14"/>
        <v>7040.6407123093422</v>
      </c>
      <c r="M223" s="123">
        <f t="shared" si="16"/>
        <v>7040.6407123093422</v>
      </c>
      <c r="N223" s="123">
        <f t="shared" si="16"/>
        <v>4903.6187342629628</v>
      </c>
      <c r="O223" s="123">
        <f t="shared" si="16"/>
        <v>4477.668801837578</v>
      </c>
      <c r="P223" s="123">
        <f t="shared" si="16"/>
        <v>4052.7577716864016</v>
      </c>
      <c r="Q223" s="123">
        <f t="shared" si="16"/>
        <v>3626.8078392610173</v>
      </c>
      <c r="R223" s="123">
        <f t="shared" si="16"/>
        <v>3202.9357113840492</v>
      </c>
      <c r="S223" s="123">
        <f t="shared" si="16"/>
        <v>3202.9357113840492</v>
      </c>
      <c r="T223" s="123">
        <f t="shared" si="16"/>
        <v>3202.9357113840492</v>
      </c>
      <c r="U223" s="123">
        <f t="shared" si="16"/>
        <v>3202.9357113840492</v>
      </c>
      <c r="V223" s="123">
        <f t="shared" si="16"/>
        <v>3202.9357113840492</v>
      </c>
      <c r="W223" s="123">
        <f t="shared" si="16"/>
        <v>3202.9357113840492</v>
      </c>
      <c r="X223" s="123">
        <f t="shared" si="16"/>
        <v>3202.9357113840492</v>
      </c>
      <c r="Y223" s="123">
        <f t="shared" si="16"/>
        <v>3202.9357113840492</v>
      </c>
      <c r="Z223" s="123">
        <f t="shared" si="16"/>
        <v>3202.9357113840492</v>
      </c>
      <c r="AA223" s="123">
        <f t="shared" si="16"/>
        <v>3202.9357113840492</v>
      </c>
      <c r="AB223" s="123">
        <f t="shared" si="16"/>
        <v>3202.9357113840492</v>
      </c>
      <c r="AC223" s="123">
        <f t="shared" si="16"/>
        <v>3202.9357113840492</v>
      </c>
      <c r="AD223" s="123">
        <f t="shared" si="16"/>
        <v>3202.9357113840492</v>
      </c>
      <c r="AE223" s="123">
        <f t="shared" si="16"/>
        <v>3202.9357113840492</v>
      </c>
      <c r="AF223" s="123">
        <f t="shared" si="16"/>
        <v>3202.9357113840492</v>
      </c>
      <c r="AG223" s="123">
        <f t="shared" si="16"/>
        <v>3202.9357113840492</v>
      </c>
      <c r="AH223" s="123">
        <f t="shared" si="16"/>
        <v>3202.9357113840492</v>
      </c>
      <c r="AI223" s="123">
        <f t="shared" si="16"/>
        <v>3202.9357113840492</v>
      </c>
      <c r="AJ223" s="123">
        <f t="shared" si="16"/>
        <v>3202.9357113840492</v>
      </c>
      <c r="AK223" s="123">
        <f t="shared" si="16"/>
        <v>3202.9357113840492</v>
      </c>
      <c r="AL223" s="123">
        <f t="shared" si="16"/>
        <v>3202.9357113840492</v>
      </c>
      <c r="AM223" s="123">
        <f t="shared" si="16"/>
        <v>3202.9357113840492</v>
      </c>
      <c r="AN223" s="123">
        <f t="shared" si="16"/>
        <v>3202.9357113840492</v>
      </c>
      <c r="AO223" s="123">
        <f t="shared" si="16"/>
        <v>3202.9357113840492</v>
      </c>
      <c r="AP223" s="123">
        <f t="shared" si="16"/>
        <v>3202.9357113840492</v>
      </c>
      <c r="AQ223" s="123">
        <f t="shared" si="16"/>
        <v>3202.9357113840492</v>
      </c>
      <c r="AR223" s="123">
        <f t="shared" si="16"/>
        <v>3202.9357113840492</v>
      </c>
      <c r="AS223" s="123">
        <f t="shared" si="16"/>
        <v>3202.9357113840492</v>
      </c>
      <c r="AT223" s="123">
        <f t="shared" si="16"/>
        <v>3202.9357113840492</v>
      </c>
      <c r="AU223" s="123">
        <f t="shared" si="16"/>
        <v>3202.9357113840492</v>
      </c>
      <c r="AV223" s="612">
        <f t="shared" si="16"/>
        <v>3202.9357113840492</v>
      </c>
    </row>
    <row r="224" spans="7:48" ht="14.1" customHeight="1">
      <c r="G224" s="19"/>
      <c r="H224" s="738"/>
      <c r="J224" s="736"/>
      <c r="K224" s="9" t="s">
        <v>839</v>
      </c>
      <c r="L224" s="124">
        <f t="shared" si="14"/>
        <v>7040.6407123093422</v>
      </c>
      <c r="M224" s="124">
        <f t="shared" si="16"/>
        <v>7040.6407123093422</v>
      </c>
      <c r="N224" s="124">
        <f t="shared" si="16"/>
        <v>6484.8279956079259</v>
      </c>
      <c r="O224" s="124">
        <f t="shared" si="16"/>
        <v>5920.7040607128438</v>
      </c>
      <c r="P224" s="124">
        <f t="shared" si="16"/>
        <v>5358.6579303661783</v>
      </c>
      <c r="Q224" s="124">
        <f t="shared" si="16"/>
        <v>4794.5339954710953</v>
      </c>
      <c r="R224" s="124">
        <f t="shared" si="16"/>
        <v>4232.4878651244298</v>
      </c>
      <c r="S224" s="124">
        <f t="shared" si="16"/>
        <v>4129.532649750392</v>
      </c>
      <c r="T224" s="124">
        <f t="shared" si="16"/>
        <v>4026.5774343763542</v>
      </c>
      <c r="U224" s="124">
        <f t="shared" si="16"/>
        <v>3923.6222190023154</v>
      </c>
      <c r="V224" s="124">
        <f t="shared" si="16"/>
        <v>3820.6670036282776</v>
      </c>
      <c r="W224" s="124">
        <f t="shared" si="16"/>
        <v>3717.7117882542398</v>
      </c>
      <c r="X224" s="124">
        <f t="shared" si="16"/>
        <v>3614.7565728802019</v>
      </c>
      <c r="Y224" s="124">
        <f t="shared" si="16"/>
        <v>3511.8013575061636</v>
      </c>
      <c r="Z224" s="124">
        <f t="shared" si="16"/>
        <v>3408.8461421321263</v>
      </c>
      <c r="AA224" s="124">
        <f t="shared" si="16"/>
        <v>3305.8909267580884</v>
      </c>
      <c r="AB224" s="124">
        <f t="shared" si="16"/>
        <v>3202.9357113840492</v>
      </c>
      <c r="AC224" s="124">
        <f t="shared" si="16"/>
        <v>3202.9357113840492</v>
      </c>
      <c r="AD224" s="124">
        <f t="shared" si="16"/>
        <v>3202.9357113840492</v>
      </c>
      <c r="AE224" s="124">
        <f t="shared" si="16"/>
        <v>3202.9357113840492</v>
      </c>
      <c r="AF224" s="124">
        <f t="shared" si="16"/>
        <v>3202.9357113840492</v>
      </c>
      <c r="AG224" s="124">
        <f t="shared" si="16"/>
        <v>3202.9357113840492</v>
      </c>
      <c r="AH224" s="124">
        <f t="shared" si="16"/>
        <v>3202.9357113840492</v>
      </c>
      <c r="AI224" s="124">
        <f t="shared" si="16"/>
        <v>3202.9357113840492</v>
      </c>
      <c r="AJ224" s="124">
        <f t="shared" si="16"/>
        <v>3202.9357113840492</v>
      </c>
      <c r="AK224" s="124">
        <f t="shared" si="16"/>
        <v>3202.9357113840492</v>
      </c>
      <c r="AL224" s="124">
        <f t="shared" si="16"/>
        <v>3202.9357113840492</v>
      </c>
      <c r="AM224" s="124">
        <f t="shared" si="16"/>
        <v>3202.9357113840492</v>
      </c>
      <c r="AN224" s="124">
        <f t="shared" si="16"/>
        <v>3202.9357113840492</v>
      </c>
      <c r="AO224" s="124">
        <f t="shared" si="16"/>
        <v>3202.9357113840492</v>
      </c>
      <c r="AP224" s="124">
        <f t="shared" si="16"/>
        <v>3202.9357113840492</v>
      </c>
      <c r="AQ224" s="124">
        <f t="shared" si="16"/>
        <v>3202.9357113840492</v>
      </c>
      <c r="AR224" s="124">
        <f t="shared" si="16"/>
        <v>3202.9357113840492</v>
      </c>
      <c r="AS224" s="124">
        <f t="shared" si="16"/>
        <v>3202.9357113840492</v>
      </c>
      <c r="AT224" s="124">
        <f t="shared" si="16"/>
        <v>3202.9357113840492</v>
      </c>
      <c r="AU224" s="124">
        <f t="shared" si="16"/>
        <v>3202.9357113840492</v>
      </c>
      <c r="AV224" s="613">
        <f t="shared" si="16"/>
        <v>3202.9357113840492</v>
      </c>
    </row>
    <row r="225" spans="7:48" ht="14.1" customHeight="1" thickBot="1">
      <c r="G225" s="19"/>
      <c r="H225" s="738"/>
      <c r="J225" s="736"/>
      <c r="K225" s="10" t="s">
        <v>840</v>
      </c>
      <c r="L225" s="125">
        <f t="shared" si="14"/>
        <v>7040.6407123093422</v>
      </c>
      <c r="M225" s="125">
        <f t="shared" si="16"/>
        <v>7040.6407123093422</v>
      </c>
      <c r="N225" s="125">
        <f t="shared" si="16"/>
        <v>8179.2776048415899</v>
      </c>
      <c r="O225" s="125">
        <f t="shared" si="16"/>
        <v>7462.4350356378936</v>
      </c>
      <c r="P225" s="125">
        <f t="shared" si="16"/>
        <v>6753.9036846278641</v>
      </c>
      <c r="Q225" s="125">
        <f t="shared" si="16"/>
        <v>6043.2945290694179</v>
      </c>
      <c r="R225" s="125">
        <f t="shared" si="16"/>
        <v>5334.7631780593883</v>
      </c>
      <c r="S225" s="125">
        <f t="shared" si="16"/>
        <v>5334.7631780593883</v>
      </c>
      <c r="T225" s="125">
        <f t="shared" si="16"/>
        <v>5334.7631780593883</v>
      </c>
      <c r="U225" s="125">
        <f t="shared" si="16"/>
        <v>5334.7631780593883</v>
      </c>
      <c r="V225" s="125">
        <f t="shared" si="16"/>
        <v>5334.7631780593883</v>
      </c>
      <c r="W225" s="125">
        <f t="shared" si="16"/>
        <v>5334.7631780593883</v>
      </c>
      <c r="X225" s="125">
        <f t="shared" si="16"/>
        <v>5334.7631780593883</v>
      </c>
      <c r="Y225" s="125">
        <f t="shared" si="16"/>
        <v>5334.7631780593883</v>
      </c>
      <c r="Z225" s="125">
        <f t="shared" si="16"/>
        <v>5334.7631780593883</v>
      </c>
      <c r="AA225" s="125">
        <f t="shared" si="16"/>
        <v>5334.7631780593883</v>
      </c>
      <c r="AB225" s="125">
        <f t="shared" si="16"/>
        <v>5334.7631780593883</v>
      </c>
      <c r="AC225" s="125">
        <f t="shared" si="16"/>
        <v>5334.7631780593883</v>
      </c>
      <c r="AD225" s="125">
        <f t="shared" si="16"/>
        <v>5334.7631780593883</v>
      </c>
      <c r="AE225" s="125">
        <f t="shared" si="16"/>
        <v>5334.7631780593883</v>
      </c>
      <c r="AF225" s="125">
        <f t="shared" si="16"/>
        <v>5334.7631780593883</v>
      </c>
      <c r="AG225" s="125">
        <f t="shared" si="16"/>
        <v>5334.7631780593883</v>
      </c>
      <c r="AH225" s="125">
        <f t="shared" si="16"/>
        <v>5334.7631780593883</v>
      </c>
      <c r="AI225" s="125">
        <f t="shared" si="16"/>
        <v>5334.7631780593883</v>
      </c>
      <c r="AJ225" s="125">
        <f t="shared" si="16"/>
        <v>5334.7631780593883</v>
      </c>
      <c r="AK225" s="125">
        <f t="shared" si="16"/>
        <v>5334.7631780593883</v>
      </c>
      <c r="AL225" s="125">
        <f t="shared" si="16"/>
        <v>5334.7631780593883</v>
      </c>
      <c r="AM225" s="125">
        <f t="shared" si="16"/>
        <v>5334.7631780593883</v>
      </c>
      <c r="AN225" s="125">
        <f t="shared" si="16"/>
        <v>5334.7631780593883</v>
      </c>
      <c r="AO225" s="125">
        <f t="shared" si="16"/>
        <v>5334.7631780593883</v>
      </c>
      <c r="AP225" s="125">
        <f t="shared" si="16"/>
        <v>5334.7631780593883</v>
      </c>
      <c r="AQ225" s="125">
        <f t="shared" si="16"/>
        <v>5334.7631780593883</v>
      </c>
      <c r="AR225" s="125">
        <f t="shared" si="16"/>
        <v>5334.7631780593883</v>
      </c>
      <c r="AS225" s="125">
        <f t="shared" si="16"/>
        <v>5334.7631780593883</v>
      </c>
      <c r="AT225" s="125">
        <f t="shared" si="16"/>
        <v>5334.7631780593883</v>
      </c>
      <c r="AU225" s="125">
        <f t="shared" si="16"/>
        <v>5334.7631780593883</v>
      </c>
      <c r="AV225" s="614">
        <f t="shared" si="16"/>
        <v>5334.7631780593883</v>
      </c>
    </row>
    <row r="226" spans="7:48" ht="14.1" customHeight="1" thickTop="1">
      <c r="G226" s="19"/>
      <c r="H226" s="738"/>
      <c r="J226" s="736"/>
      <c r="K226" s="8" t="s">
        <v>841</v>
      </c>
      <c r="L226" s="123">
        <f t="shared" si="14"/>
        <v>8863.3947524077248</v>
      </c>
      <c r="M226" s="123">
        <f t="shared" si="16"/>
        <v>8863.3947524077248</v>
      </c>
      <c r="N226" s="123">
        <f t="shared" si="16"/>
        <v>6139.3929894336816</v>
      </c>
      <c r="O226" s="123">
        <f t="shared" si="16"/>
        <v>5566.9578363449327</v>
      </c>
      <c r="P226" s="123">
        <f t="shared" si="16"/>
        <v>4996.0810366674968</v>
      </c>
      <c r="Q226" s="123">
        <f t="shared" si="16"/>
        <v>4423.6458835787489</v>
      </c>
      <c r="R226" s="123">
        <f t="shared" si="16"/>
        <v>3853.8079861755209</v>
      </c>
      <c r="S226" s="123">
        <f t="shared" si="16"/>
        <v>3853.8079861755209</v>
      </c>
      <c r="T226" s="123">
        <f t="shared" si="16"/>
        <v>3853.8079861755209</v>
      </c>
      <c r="U226" s="123">
        <f t="shared" si="16"/>
        <v>3853.8079861755209</v>
      </c>
      <c r="V226" s="123">
        <f t="shared" si="16"/>
        <v>3853.8079861755209</v>
      </c>
      <c r="W226" s="123">
        <f t="shared" si="16"/>
        <v>3853.8079861755209</v>
      </c>
      <c r="X226" s="123">
        <f t="shared" si="16"/>
        <v>3853.8079861755209</v>
      </c>
      <c r="Y226" s="123">
        <f t="shared" si="16"/>
        <v>3853.8079861755209</v>
      </c>
      <c r="Z226" s="123">
        <f t="shared" si="16"/>
        <v>3853.8079861755209</v>
      </c>
      <c r="AA226" s="123">
        <f t="shared" si="16"/>
        <v>3853.8079861755209</v>
      </c>
      <c r="AB226" s="123">
        <f t="shared" si="16"/>
        <v>3853.8079861755209</v>
      </c>
      <c r="AC226" s="123">
        <f t="shared" si="16"/>
        <v>3853.8079861755209</v>
      </c>
      <c r="AD226" s="123">
        <f t="shared" si="16"/>
        <v>3853.8079861755209</v>
      </c>
      <c r="AE226" s="123">
        <f t="shared" si="16"/>
        <v>3853.8079861755209</v>
      </c>
      <c r="AF226" s="123">
        <f t="shared" si="16"/>
        <v>3853.8079861755209</v>
      </c>
      <c r="AG226" s="123">
        <f t="shared" si="16"/>
        <v>3853.8079861755209</v>
      </c>
      <c r="AH226" s="123">
        <f t="shared" si="16"/>
        <v>3853.8079861755209</v>
      </c>
      <c r="AI226" s="123">
        <f t="shared" si="16"/>
        <v>3853.8079861755209</v>
      </c>
      <c r="AJ226" s="123">
        <f t="shared" si="16"/>
        <v>3853.8079861755209</v>
      </c>
      <c r="AK226" s="123">
        <f t="shared" si="16"/>
        <v>3853.8079861755209</v>
      </c>
      <c r="AL226" s="123">
        <f t="shared" si="16"/>
        <v>3853.8079861755209</v>
      </c>
      <c r="AM226" s="123">
        <f t="shared" si="16"/>
        <v>3853.8079861755209</v>
      </c>
      <c r="AN226" s="123">
        <f t="shared" si="16"/>
        <v>3853.8079861755209</v>
      </c>
      <c r="AO226" s="123">
        <f t="shared" si="16"/>
        <v>3853.8079861755209</v>
      </c>
      <c r="AP226" s="123">
        <f t="shared" si="16"/>
        <v>3853.8079861755209</v>
      </c>
      <c r="AQ226" s="123">
        <f t="shared" si="16"/>
        <v>3853.8079861755209</v>
      </c>
      <c r="AR226" s="123">
        <f t="shared" si="16"/>
        <v>3853.8079861755209</v>
      </c>
      <c r="AS226" s="123">
        <f t="shared" si="16"/>
        <v>3853.8079861755209</v>
      </c>
      <c r="AT226" s="123">
        <f t="shared" si="16"/>
        <v>3853.8079861755209</v>
      </c>
      <c r="AU226" s="123">
        <f t="shared" si="16"/>
        <v>3853.8079861755209</v>
      </c>
      <c r="AV226" s="612">
        <f t="shared" si="16"/>
        <v>3853.8079861755209</v>
      </c>
    </row>
    <row r="227" spans="7:48" ht="14.1" customHeight="1">
      <c r="G227" s="19"/>
      <c r="H227" s="738"/>
      <c r="J227" s="736"/>
      <c r="K227" s="9" t="s">
        <v>842</v>
      </c>
      <c r="L227" s="124">
        <f t="shared" si="14"/>
        <v>8863.3947524077248</v>
      </c>
      <c r="M227" s="124">
        <f t="shared" si="16"/>
        <v>8863.3947524077248</v>
      </c>
      <c r="N227" s="124">
        <f t="shared" si="16"/>
        <v>8120.0601752117191</v>
      </c>
      <c r="O227" s="124">
        <f t="shared" si="16"/>
        <v>7361.6615150396929</v>
      </c>
      <c r="P227" s="124">
        <f t="shared" si="16"/>
        <v>6605.860110553188</v>
      </c>
      <c r="Q227" s="124">
        <f t="shared" si="16"/>
        <v>5847.4614503811617</v>
      </c>
      <c r="R227" s="124">
        <f t="shared" si="16"/>
        <v>5091.6600458946568</v>
      </c>
      <c r="S227" s="124">
        <f t="shared" si="16"/>
        <v>4967.8748399227434</v>
      </c>
      <c r="T227" s="124">
        <f t="shared" si="16"/>
        <v>4844.089633950829</v>
      </c>
      <c r="U227" s="124">
        <f t="shared" si="16"/>
        <v>4720.3044279789165</v>
      </c>
      <c r="V227" s="124">
        <f t="shared" si="16"/>
        <v>4596.519222007003</v>
      </c>
      <c r="W227" s="124">
        <f t="shared" si="16"/>
        <v>4472.7340160350896</v>
      </c>
      <c r="X227" s="124">
        <f t="shared" si="16"/>
        <v>4348.9488100631752</v>
      </c>
      <c r="Y227" s="124">
        <f t="shared" si="16"/>
        <v>4225.1636040912626</v>
      </c>
      <c r="Z227" s="124">
        <f t="shared" si="16"/>
        <v>4101.3783981193492</v>
      </c>
      <c r="AA227" s="124">
        <f t="shared" si="16"/>
        <v>3977.5931921474353</v>
      </c>
      <c r="AB227" s="124">
        <f t="shared" si="16"/>
        <v>3853.8079861755209</v>
      </c>
      <c r="AC227" s="124">
        <f t="shared" si="16"/>
        <v>3853.8079861755209</v>
      </c>
      <c r="AD227" s="124">
        <f t="shared" si="16"/>
        <v>3853.8079861755209</v>
      </c>
      <c r="AE227" s="124">
        <f t="shared" si="16"/>
        <v>3853.8079861755209</v>
      </c>
      <c r="AF227" s="124">
        <f t="shared" si="16"/>
        <v>3853.8079861755209</v>
      </c>
      <c r="AG227" s="124">
        <f t="shared" si="16"/>
        <v>3853.8079861755209</v>
      </c>
      <c r="AH227" s="124">
        <f t="shared" si="16"/>
        <v>3853.8079861755209</v>
      </c>
      <c r="AI227" s="124">
        <f t="shared" si="16"/>
        <v>3853.8079861755209</v>
      </c>
      <c r="AJ227" s="124">
        <f t="shared" si="16"/>
        <v>3853.8079861755209</v>
      </c>
      <c r="AK227" s="124">
        <f t="shared" si="16"/>
        <v>3853.8079861755209</v>
      </c>
      <c r="AL227" s="124">
        <f t="shared" si="16"/>
        <v>3853.8079861755209</v>
      </c>
      <c r="AM227" s="124">
        <f t="shared" si="16"/>
        <v>3853.8079861755209</v>
      </c>
      <c r="AN227" s="124">
        <f t="shared" si="16"/>
        <v>3853.8079861755209</v>
      </c>
      <c r="AO227" s="124">
        <f t="shared" si="16"/>
        <v>3853.8079861755209</v>
      </c>
      <c r="AP227" s="124">
        <f t="shared" si="16"/>
        <v>3853.8079861755209</v>
      </c>
      <c r="AQ227" s="124">
        <f t="shared" si="16"/>
        <v>3853.8079861755209</v>
      </c>
      <c r="AR227" s="124">
        <f t="shared" si="16"/>
        <v>3853.8079861755209</v>
      </c>
      <c r="AS227" s="124">
        <f t="shared" si="16"/>
        <v>3853.8079861755209</v>
      </c>
      <c r="AT227" s="124">
        <f t="shared" si="16"/>
        <v>3853.8079861755209</v>
      </c>
      <c r="AU227" s="124">
        <f t="shared" si="16"/>
        <v>3853.8079861755209</v>
      </c>
      <c r="AV227" s="613">
        <f t="shared" si="16"/>
        <v>3853.8079861755209</v>
      </c>
    </row>
    <row r="228" spans="7:48" ht="14.1" customHeight="1" thickBot="1">
      <c r="G228" s="19"/>
      <c r="H228" s="738"/>
      <c r="J228" s="736"/>
      <c r="K228" s="10" t="s">
        <v>843</v>
      </c>
      <c r="L228" s="125">
        <f t="shared" si="14"/>
        <v>8863.3947524077248</v>
      </c>
      <c r="M228" s="125">
        <f t="shared" si="16"/>
        <v>8863.3947524077248</v>
      </c>
      <c r="N228" s="125">
        <f t="shared" si="16"/>
        <v>10243.576423693392</v>
      </c>
      <c r="O228" s="125">
        <f t="shared" si="16"/>
        <v>9276.3584064055067</v>
      </c>
      <c r="P228" s="125">
        <f t="shared" si="16"/>
        <v>8324.204472093641</v>
      </c>
      <c r="Q228" s="125">
        <f t="shared" si="16"/>
        <v>7369.453282096255</v>
      </c>
      <c r="R228" s="125">
        <f t="shared" si="16"/>
        <v>6417.2993477843893</v>
      </c>
      <c r="S228" s="125">
        <f t="shared" si="16"/>
        <v>6417.2993477843893</v>
      </c>
      <c r="T228" s="125">
        <f t="shared" si="16"/>
        <v>6417.2993477843893</v>
      </c>
      <c r="U228" s="125">
        <f t="shared" si="16"/>
        <v>6417.2993477843893</v>
      </c>
      <c r="V228" s="125">
        <f t="shared" si="16"/>
        <v>6417.2993477843893</v>
      </c>
      <c r="W228" s="125">
        <f t="shared" si="16"/>
        <v>6417.2993477843893</v>
      </c>
      <c r="X228" s="125">
        <f t="shared" si="16"/>
        <v>6417.2993477843893</v>
      </c>
      <c r="Y228" s="125">
        <f t="shared" si="16"/>
        <v>6417.2993477843893</v>
      </c>
      <c r="Z228" s="125">
        <f t="shared" si="16"/>
        <v>6417.2993477843893</v>
      </c>
      <c r="AA228" s="125">
        <f t="shared" si="16"/>
        <v>6417.2993477843893</v>
      </c>
      <c r="AB228" s="125">
        <f t="shared" si="16"/>
        <v>6417.2993477843893</v>
      </c>
      <c r="AC228" s="125">
        <f t="shared" si="16"/>
        <v>6417.2993477843893</v>
      </c>
      <c r="AD228" s="125">
        <f t="shared" si="16"/>
        <v>6417.2993477843893</v>
      </c>
      <c r="AE228" s="125">
        <f t="shared" si="16"/>
        <v>6417.2993477843893</v>
      </c>
      <c r="AF228" s="125">
        <f t="shared" si="16"/>
        <v>6417.2993477843893</v>
      </c>
      <c r="AG228" s="125">
        <f t="shared" si="16"/>
        <v>6417.2993477843893</v>
      </c>
      <c r="AH228" s="125">
        <f t="shared" si="16"/>
        <v>6417.2993477843893</v>
      </c>
      <c r="AI228" s="125">
        <f t="shared" si="16"/>
        <v>6417.2993477843893</v>
      </c>
      <c r="AJ228" s="125">
        <f t="shared" si="16"/>
        <v>6417.2993477843893</v>
      </c>
      <c r="AK228" s="125">
        <f t="shared" si="16"/>
        <v>6417.2993477843893</v>
      </c>
      <c r="AL228" s="125">
        <f t="shared" si="16"/>
        <v>6417.2993477843893</v>
      </c>
      <c r="AM228" s="125">
        <f t="shared" si="16"/>
        <v>6417.2993477843893</v>
      </c>
      <c r="AN228" s="125">
        <f t="shared" si="16"/>
        <v>6417.2993477843893</v>
      </c>
      <c r="AO228" s="125">
        <f t="shared" si="16"/>
        <v>6417.2993477843893</v>
      </c>
      <c r="AP228" s="125">
        <f t="shared" si="16"/>
        <v>6417.2993477843893</v>
      </c>
      <c r="AQ228" s="125">
        <f t="shared" si="16"/>
        <v>6417.2993477843893</v>
      </c>
      <c r="AR228" s="125">
        <f t="shared" si="16"/>
        <v>6417.2993477843893</v>
      </c>
      <c r="AS228" s="125">
        <f t="shared" si="16"/>
        <v>6417.2993477843893</v>
      </c>
      <c r="AT228" s="125">
        <f t="shared" si="16"/>
        <v>6417.2993477843893</v>
      </c>
      <c r="AU228" s="125">
        <f t="shared" si="16"/>
        <v>6417.2993477843893</v>
      </c>
      <c r="AV228" s="614">
        <f t="shared" si="16"/>
        <v>6417.2993477843893</v>
      </c>
    </row>
    <row r="229" spans="7:48" ht="14.1" customHeight="1" thickTop="1">
      <c r="G229" s="19"/>
      <c r="H229" s="738"/>
      <c r="J229" s="736"/>
      <c r="K229" s="8" t="s">
        <v>844</v>
      </c>
      <c r="L229" s="123">
        <f t="shared" si="14"/>
        <v>8863.3947524077248</v>
      </c>
      <c r="M229" s="123">
        <f t="shared" si="16"/>
        <v>8863.3947524077248</v>
      </c>
      <c r="N229" s="123">
        <f t="shared" si="16"/>
        <v>6139.3929894336816</v>
      </c>
      <c r="O229" s="123">
        <f t="shared" si="16"/>
        <v>5566.9578363449327</v>
      </c>
      <c r="P229" s="123">
        <f t="shared" si="16"/>
        <v>4996.0810366674968</v>
      </c>
      <c r="Q229" s="123">
        <f t="shared" si="16"/>
        <v>4423.6458835787489</v>
      </c>
      <c r="R229" s="123">
        <f t="shared" si="16"/>
        <v>3853.8079861755209</v>
      </c>
      <c r="S229" s="123">
        <f t="shared" si="16"/>
        <v>3853.8079861755209</v>
      </c>
      <c r="T229" s="123">
        <f t="shared" si="16"/>
        <v>3853.8079861755209</v>
      </c>
      <c r="U229" s="123">
        <f t="shared" si="16"/>
        <v>3853.8079861755209</v>
      </c>
      <c r="V229" s="123">
        <f t="shared" si="16"/>
        <v>3853.8079861755209</v>
      </c>
      <c r="W229" s="123">
        <f t="shared" si="16"/>
        <v>3853.8079861755209</v>
      </c>
      <c r="X229" s="123">
        <f t="shared" si="16"/>
        <v>3853.8079861755209</v>
      </c>
      <c r="Y229" s="123">
        <f t="shared" si="16"/>
        <v>3853.8079861755209</v>
      </c>
      <c r="Z229" s="123">
        <f t="shared" si="16"/>
        <v>3853.8079861755209</v>
      </c>
      <c r="AA229" s="123">
        <f t="shared" si="16"/>
        <v>3853.8079861755209</v>
      </c>
      <c r="AB229" s="123">
        <f t="shared" si="16"/>
        <v>3853.8079861755209</v>
      </c>
      <c r="AC229" s="123">
        <f t="shared" si="16"/>
        <v>3853.8079861755209</v>
      </c>
      <c r="AD229" s="123">
        <f t="shared" si="16"/>
        <v>3853.8079861755209</v>
      </c>
      <c r="AE229" s="123">
        <f t="shared" si="16"/>
        <v>3853.8079861755209</v>
      </c>
      <c r="AF229" s="123">
        <f t="shared" si="16"/>
        <v>3853.8079861755209</v>
      </c>
      <c r="AG229" s="123">
        <f t="shared" si="16"/>
        <v>3853.8079861755209</v>
      </c>
      <c r="AH229" s="123">
        <f t="shared" si="16"/>
        <v>3853.8079861755209</v>
      </c>
      <c r="AI229" s="123">
        <f t="shared" si="16"/>
        <v>3853.8079861755209</v>
      </c>
      <c r="AJ229" s="123">
        <f t="shared" si="16"/>
        <v>3853.8079861755209</v>
      </c>
      <c r="AK229" s="123">
        <f t="shared" ref="M229:AV234" si="17">$S$46*(AK369+AK485)</f>
        <v>3853.8079861755209</v>
      </c>
      <c r="AL229" s="123">
        <f t="shared" si="17"/>
        <v>3853.8079861755209</v>
      </c>
      <c r="AM229" s="123">
        <f t="shared" si="17"/>
        <v>3853.8079861755209</v>
      </c>
      <c r="AN229" s="123">
        <f t="shared" si="17"/>
        <v>3853.8079861755209</v>
      </c>
      <c r="AO229" s="123">
        <f t="shared" si="17"/>
        <v>3853.8079861755209</v>
      </c>
      <c r="AP229" s="123">
        <f t="shared" si="17"/>
        <v>3853.8079861755209</v>
      </c>
      <c r="AQ229" s="123">
        <f t="shared" si="17"/>
        <v>3853.8079861755209</v>
      </c>
      <c r="AR229" s="123">
        <f t="shared" si="17"/>
        <v>3853.8079861755209</v>
      </c>
      <c r="AS229" s="123">
        <f t="shared" si="17"/>
        <v>3853.8079861755209</v>
      </c>
      <c r="AT229" s="123">
        <f t="shared" si="17"/>
        <v>3853.8079861755209</v>
      </c>
      <c r="AU229" s="123">
        <f t="shared" si="17"/>
        <v>3853.8079861755209</v>
      </c>
      <c r="AV229" s="612">
        <f t="shared" si="17"/>
        <v>3853.8079861755209</v>
      </c>
    </row>
    <row r="230" spans="7:48" ht="14.1" customHeight="1">
      <c r="G230" s="19"/>
      <c r="H230" s="738"/>
      <c r="J230" s="736"/>
      <c r="K230" s="9" t="s">
        <v>845</v>
      </c>
      <c r="L230" s="124">
        <f t="shared" si="14"/>
        <v>8863.3947524077248</v>
      </c>
      <c r="M230" s="124">
        <f t="shared" si="17"/>
        <v>8863.3947524077248</v>
      </c>
      <c r="N230" s="124">
        <f t="shared" si="17"/>
        <v>8120.0601752117191</v>
      </c>
      <c r="O230" s="124">
        <f t="shared" si="17"/>
        <v>7361.6615150396929</v>
      </c>
      <c r="P230" s="124">
        <f t="shared" si="17"/>
        <v>6605.860110553188</v>
      </c>
      <c r="Q230" s="124">
        <f t="shared" si="17"/>
        <v>5847.4614503811617</v>
      </c>
      <c r="R230" s="124">
        <f t="shared" si="17"/>
        <v>5091.6600458946568</v>
      </c>
      <c r="S230" s="124">
        <f t="shared" si="17"/>
        <v>4967.8748399227434</v>
      </c>
      <c r="T230" s="124">
        <f t="shared" si="17"/>
        <v>4844.089633950829</v>
      </c>
      <c r="U230" s="124">
        <f t="shared" si="17"/>
        <v>4720.3044279789165</v>
      </c>
      <c r="V230" s="124">
        <f t="shared" si="17"/>
        <v>4596.519222007003</v>
      </c>
      <c r="W230" s="124">
        <f t="shared" si="17"/>
        <v>4472.7340160350896</v>
      </c>
      <c r="X230" s="124">
        <f t="shared" si="17"/>
        <v>4348.9488100631752</v>
      </c>
      <c r="Y230" s="124">
        <f t="shared" si="17"/>
        <v>4225.1636040912626</v>
      </c>
      <c r="Z230" s="124">
        <f t="shared" si="17"/>
        <v>4101.3783981193492</v>
      </c>
      <c r="AA230" s="124">
        <f t="shared" si="17"/>
        <v>3977.5931921474353</v>
      </c>
      <c r="AB230" s="124">
        <f t="shared" si="17"/>
        <v>3853.8079861755209</v>
      </c>
      <c r="AC230" s="124">
        <f t="shared" si="17"/>
        <v>3853.8079861755209</v>
      </c>
      <c r="AD230" s="124">
        <f t="shared" si="17"/>
        <v>3853.8079861755209</v>
      </c>
      <c r="AE230" s="124">
        <f t="shared" si="17"/>
        <v>3853.8079861755209</v>
      </c>
      <c r="AF230" s="124">
        <f t="shared" si="17"/>
        <v>3853.8079861755209</v>
      </c>
      <c r="AG230" s="124">
        <f t="shared" si="17"/>
        <v>3853.8079861755209</v>
      </c>
      <c r="AH230" s="124">
        <f t="shared" si="17"/>
        <v>3853.8079861755209</v>
      </c>
      <c r="AI230" s="124">
        <f t="shared" si="17"/>
        <v>3853.8079861755209</v>
      </c>
      <c r="AJ230" s="124">
        <f t="shared" si="17"/>
        <v>3853.8079861755209</v>
      </c>
      <c r="AK230" s="124">
        <f t="shared" si="17"/>
        <v>3853.8079861755209</v>
      </c>
      <c r="AL230" s="124">
        <f t="shared" si="17"/>
        <v>3853.8079861755209</v>
      </c>
      <c r="AM230" s="124">
        <f t="shared" si="17"/>
        <v>3853.8079861755209</v>
      </c>
      <c r="AN230" s="124">
        <f t="shared" si="17"/>
        <v>3853.8079861755209</v>
      </c>
      <c r="AO230" s="124">
        <f t="shared" si="17"/>
        <v>3853.8079861755209</v>
      </c>
      <c r="AP230" s="124">
        <f t="shared" si="17"/>
        <v>3853.8079861755209</v>
      </c>
      <c r="AQ230" s="124">
        <f t="shared" si="17"/>
        <v>3853.8079861755209</v>
      </c>
      <c r="AR230" s="124">
        <f t="shared" si="17"/>
        <v>3853.8079861755209</v>
      </c>
      <c r="AS230" s="124">
        <f t="shared" si="17"/>
        <v>3853.8079861755209</v>
      </c>
      <c r="AT230" s="124">
        <f t="shared" si="17"/>
        <v>3853.8079861755209</v>
      </c>
      <c r="AU230" s="124">
        <f t="shared" si="17"/>
        <v>3853.8079861755209</v>
      </c>
      <c r="AV230" s="613">
        <f t="shared" si="17"/>
        <v>3853.8079861755209</v>
      </c>
    </row>
    <row r="231" spans="7:48" ht="14.1" customHeight="1" thickBot="1">
      <c r="G231" s="19"/>
      <c r="H231" s="738"/>
      <c r="J231" s="736"/>
      <c r="K231" s="10" t="s">
        <v>846</v>
      </c>
      <c r="L231" s="125">
        <f t="shared" si="14"/>
        <v>8863.3947524077248</v>
      </c>
      <c r="M231" s="125">
        <f t="shared" si="17"/>
        <v>8863.3947524077248</v>
      </c>
      <c r="N231" s="125">
        <f t="shared" si="17"/>
        <v>10243.576423693392</v>
      </c>
      <c r="O231" s="125">
        <f t="shared" si="17"/>
        <v>9276.3584064055067</v>
      </c>
      <c r="P231" s="125">
        <f t="shared" si="17"/>
        <v>8324.204472093641</v>
      </c>
      <c r="Q231" s="125">
        <f t="shared" si="17"/>
        <v>7369.453282096255</v>
      </c>
      <c r="R231" s="125">
        <f t="shared" si="17"/>
        <v>6417.2993477843893</v>
      </c>
      <c r="S231" s="125">
        <f t="shared" si="17"/>
        <v>6417.2993477843893</v>
      </c>
      <c r="T231" s="125">
        <f t="shared" si="17"/>
        <v>6417.2993477843893</v>
      </c>
      <c r="U231" s="125">
        <f t="shared" si="17"/>
        <v>6417.2993477843893</v>
      </c>
      <c r="V231" s="125">
        <f t="shared" si="17"/>
        <v>6417.2993477843893</v>
      </c>
      <c r="W231" s="125">
        <f t="shared" si="17"/>
        <v>6417.2993477843893</v>
      </c>
      <c r="X231" s="125">
        <f t="shared" si="17"/>
        <v>6417.2993477843893</v>
      </c>
      <c r="Y231" s="125">
        <f t="shared" si="17"/>
        <v>6417.2993477843893</v>
      </c>
      <c r="Z231" s="125">
        <f t="shared" si="17"/>
        <v>6417.2993477843893</v>
      </c>
      <c r="AA231" s="125">
        <f t="shared" si="17"/>
        <v>6417.2993477843893</v>
      </c>
      <c r="AB231" s="125">
        <f t="shared" si="17"/>
        <v>6417.2993477843893</v>
      </c>
      <c r="AC231" s="125">
        <f t="shared" si="17"/>
        <v>6417.2993477843893</v>
      </c>
      <c r="AD231" s="125">
        <f t="shared" si="17"/>
        <v>6417.2993477843893</v>
      </c>
      <c r="AE231" s="125">
        <f t="shared" si="17"/>
        <v>6417.2993477843893</v>
      </c>
      <c r="AF231" s="125">
        <f t="shared" si="17"/>
        <v>6417.2993477843893</v>
      </c>
      <c r="AG231" s="125">
        <f t="shared" si="17"/>
        <v>6417.2993477843893</v>
      </c>
      <c r="AH231" s="125">
        <f t="shared" si="17"/>
        <v>6417.2993477843893</v>
      </c>
      <c r="AI231" s="125">
        <f t="shared" si="17"/>
        <v>6417.2993477843893</v>
      </c>
      <c r="AJ231" s="125">
        <f t="shared" si="17"/>
        <v>6417.2993477843893</v>
      </c>
      <c r="AK231" s="125">
        <f t="shared" si="17"/>
        <v>6417.2993477843893</v>
      </c>
      <c r="AL231" s="125">
        <f t="shared" si="17"/>
        <v>6417.2993477843893</v>
      </c>
      <c r="AM231" s="125">
        <f t="shared" si="17"/>
        <v>6417.2993477843893</v>
      </c>
      <c r="AN231" s="125">
        <f t="shared" si="17"/>
        <v>6417.2993477843893</v>
      </c>
      <c r="AO231" s="125">
        <f t="shared" si="17"/>
        <v>6417.2993477843893</v>
      </c>
      <c r="AP231" s="125">
        <f t="shared" si="17"/>
        <v>6417.2993477843893</v>
      </c>
      <c r="AQ231" s="125">
        <f t="shared" si="17"/>
        <v>6417.2993477843893</v>
      </c>
      <c r="AR231" s="125">
        <f t="shared" si="17"/>
        <v>6417.2993477843893</v>
      </c>
      <c r="AS231" s="125">
        <f t="shared" si="17"/>
        <v>6417.2993477843893</v>
      </c>
      <c r="AT231" s="125">
        <f t="shared" si="17"/>
        <v>6417.2993477843893</v>
      </c>
      <c r="AU231" s="125">
        <f t="shared" si="17"/>
        <v>6417.2993477843893</v>
      </c>
      <c r="AV231" s="614">
        <f t="shared" si="17"/>
        <v>6417.2993477843893</v>
      </c>
    </row>
    <row r="232" spans="7:48" ht="14.1" customHeight="1" thickTop="1">
      <c r="G232" s="19"/>
      <c r="H232" s="738"/>
      <c r="J232" s="736"/>
      <c r="K232" s="8" t="s">
        <v>847</v>
      </c>
      <c r="L232" s="123">
        <f t="shared" si="14"/>
        <v>8863.3947524077248</v>
      </c>
      <c r="M232" s="123">
        <f t="shared" si="17"/>
        <v>8863.3947524077248</v>
      </c>
      <c r="N232" s="123">
        <f t="shared" si="17"/>
        <v>6139.3929894336816</v>
      </c>
      <c r="O232" s="123">
        <f t="shared" si="17"/>
        <v>5566.9578363449327</v>
      </c>
      <c r="P232" s="123">
        <f t="shared" si="17"/>
        <v>4996.0810366674968</v>
      </c>
      <c r="Q232" s="123">
        <f t="shared" si="17"/>
        <v>4423.6458835787489</v>
      </c>
      <c r="R232" s="123">
        <f t="shared" si="17"/>
        <v>3853.8079861755209</v>
      </c>
      <c r="S232" s="123">
        <f t="shared" si="17"/>
        <v>3853.8079861755209</v>
      </c>
      <c r="T232" s="123">
        <f t="shared" si="17"/>
        <v>3853.8079861755209</v>
      </c>
      <c r="U232" s="123">
        <f t="shared" si="17"/>
        <v>3853.8079861755209</v>
      </c>
      <c r="V232" s="123">
        <f t="shared" si="17"/>
        <v>3853.8079861755209</v>
      </c>
      <c r="W232" s="123">
        <f t="shared" si="17"/>
        <v>3853.8079861755209</v>
      </c>
      <c r="X232" s="123">
        <f t="shared" si="17"/>
        <v>3853.8079861755209</v>
      </c>
      <c r="Y232" s="123">
        <f t="shared" si="17"/>
        <v>3853.8079861755209</v>
      </c>
      <c r="Z232" s="123">
        <f t="shared" si="17"/>
        <v>3853.8079861755209</v>
      </c>
      <c r="AA232" s="123">
        <f t="shared" si="17"/>
        <v>3853.8079861755209</v>
      </c>
      <c r="AB232" s="123">
        <f t="shared" si="17"/>
        <v>3853.8079861755209</v>
      </c>
      <c r="AC232" s="123">
        <f t="shared" si="17"/>
        <v>3853.8079861755209</v>
      </c>
      <c r="AD232" s="123">
        <f t="shared" si="17"/>
        <v>3853.8079861755209</v>
      </c>
      <c r="AE232" s="123">
        <f t="shared" si="17"/>
        <v>3853.8079861755209</v>
      </c>
      <c r="AF232" s="123">
        <f t="shared" si="17"/>
        <v>3853.8079861755209</v>
      </c>
      <c r="AG232" s="123">
        <f t="shared" si="17"/>
        <v>3853.8079861755209</v>
      </c>
      <c r="AH232" s="123">
        <f t="shared" si="17"/>
        <v>3853.8079861755209</v>
      </c>
      <c r="AI232" s="123">
        <f t="shared" si="17"/>
        <v>3853.8079861755209</v>
      </c>
      <c r="AJ232" s="123">
        <f t="shared" si="17"/>
        <v>3853.8079861755209</v>
      </c>
      <c r="AK232" s="123">
        <f t="shared" si="17"/>
        <v>3853.8079861755209</v>
      </c>
      <c r="AL232" s="123">
        <f t="shared" si="17"/>
        <v>3853.8079861755209</v>
      </c>
      <c r="AM232" s="123">
        <f t="shared" si="17"/>
        <v>3853.8079861755209</v>
      </c>
      <c r="AN232" s="123">
        <f t="shared" si="17"/>
        <v>3853.8079861755209</v>
      </c>
      <c r="AO232" s="123">
        <f t="shared" si="17"/>
        <v>3853.8079861755209</v>
      </c>
      <c r="AP232" s="123">
        <f t="shared" si="17"/>
        <v>3853.8079861755209</v>
      </c>
      <c r="AQ232" s="123">
        <f t="shared" si="17"/>
        <v>3853.8079861755209</v>
      </c>
      <c r="AR232" s="123">
        <f t="shared" si="17"/>
        <v>3853.8079861755209</v>
      </c>
      <c r="AS232" s="123">
        <f t="shared" si="17"/>
        <v>3853.8079861755209</v>
      </c>
      <c r="AT232" s="123">
        <f t="shared" si="17"/>
        <v>3853.8079861755209</v>
      </c>
      <c r="AU232" s="123">
        <f t="shared" si="17"/>
        <v>3853.8079861755209</v>
      </c>
      <c r="AV232" s="612">
        <f t="shared" si="17"/>
        <v>3853.8079861755209</v>
      </c>
    </row>
    <row r="233" spans="7:48" ht="14.1" customHeight="1">
      <c r="G233" s="19"/>
      <c r="H233" s="738"/>
      <c r="J233" s="736"/>
      <c r="K233" s="9" t="s">
        <v>848</v>
      </c>
      <c r="L233" s="124">
        <f t="shared" si="14"/>
        <v>8863.3947524077248</v>
      </c>
      <c r="M233" s="124">
        <f t="shared" si="17"/>
        <v>8863.3947524077248</v>
      </c>
      <c r="N233" s="124">
        <f t="shared" si="17"/>
        <v>8120.0601752117191</v>
      </c>
      <c r="O233" s="124">
        <f t="shared" si="17"/>
        <v>7361.6615150396929</v>
      </c>
      <c r="P233" s="124">
        <f t="shared" si="17"/>
        <v>6605.860110553188</v>
      </c>
      <c r="Q233" s="124">
        <f t="shared" si="17"/>
        <v>5847.4614503811617</v>
      </c>
      <c r="R233" s="124">
        <f t="shared" si="17"/>
        <v>5091.6600458946568</v>
      </c>
      <c r="S233" s="124">
        <f t="shared" si="17"/>
        <v>4967.8748399227434</v>
      </c>
      <c r="T233" s="124">
        <f t="shared" si="17"/>
        <v>4844.089633950829</v>
      </c>
      <c r="U233" s="124">
        <f t="shared" si="17"/>
        <v>4720.3044279789165</v>
      </c>
      <c r="V233" s="124">
        <f t="shared" si="17"/>
        <v>4596.519222007003</v>
      </c>
      <c r="W233" s="124">
        <f t="shared" si="17"/>
        <v>4472.7340160350896</v>
      </c>
      <c r="X233" s="124">
        <f t="shared" si="17"/>
        <v>4348.9488100631752</v>
      </c>
      <c r="Y233" s="124">
        <f t="shared" si="17"/>
        <v>4225.1636040912626</v>
      </c>
      <c r="Z233" s="124">
        <f t="shared" si="17"/>
        <v>4101.3783981193492</v>
      </c>
      <c r="AA233" s="124">
        <f t="shared" si="17"/>
        <v>3977.5931921474353</v>
      </c>
      <c r="AB233" s="124">
        <f t="shared" si="17"/>
        <v>3853.8079861755209</v>
      </c>
      <c r="AC233" s="124">
        <f t="shared" si="17"/>
        <v>3853.8079861755209</v>
      </c>
      <c r="AD233" s="124">
        <f t="shared" si="17"/>
        <v>3853.8079861755209</v>
      </c>
      <c r="AE233" s="124">
        <f t="shared" si="17"/>
        <v>3853.8079861755209</v>
      </c>
      <c r="AF233" s="124">
        <f t="shared" si="17"/>
        <v>3853.8079861755209</v>
      </c>
      <c r="AG233" s="124">
        <f t="shared" si="17"/>
        <v>3853.8079861755209</v>
      </c>
      <c r="AH233" s="124">
        <f t="shared" si="17"/>
        <v>3853.8079861755209</v>
      </c>
      <c r="AI233" s="124">
        <f t="shared" si="17"/>
        <v>3853.8079861755209</v>
      </c>
      <c r="AJ233" s="124">
        <f t="shared" si="17"/>
        <v>3853.8079861755209</v>
      </c>
      <c r="AK233" s="124">
        <f t="shared" si="17"/>
        <v>3853.8079861755209</v>
      </c>
      <c r="AL233" s="124">
        <f t="shared" si="17"/>
        <v>3853.8079861755209</v>
      </c>
      <c r="AM233" s="124">
        <f t="shared" si="17"/>
        <v>3853.8079861755209</v>
      </c>
      <c r="AN233" s="124">
        <f t="shared" si="17"/>
        <v>3853.8079861755209</v>
      </c>
      <c r="AO233" s="124">
        <f t="shared" si="17"/>
        <v>3853.8079861755209</v>
      </c>
      <c r="AP233" s="124">
        <f t="shared" si="17"/>
        <v>3853.8079861755209</v>
      </c>
      <c r="AQ233" s="124">
        <f t="shared" si="17"/>
        <v>3853.8079861755209</v>
      </c>
      <c r="AR233" s="124">
        <f t="shared" si="17"/>
        <v>3853.8079861755209</v>
      </c>
      <c r="AS233" s="124">
        <f t="shared" si="17"/>
        <v>3853.8079861755209</v>
      </c>
      <c r="AT233" s="124">
        <f t="shared" si="17"/>
        <v>3853.8079861755209</v>
      </c>
      <c r="AU233" s="124">
        <f t="shared" si="17"/>
        <v>3853.8079861755209</v>
      </c>
      <c r="AV233" s="613">
        <f t="shared" si="17"/>
        <v>3853.8079861755209</v>
      </c>
    </row>
    <row r="234" spans="7:48" ht="14.1" customHeight="1" thickBot="1">
      <c r="G234" s="19"/>
      <c r="H234" s="738"/>
      <c r="J234" s="737"/>
      <c r="K234" s="10" t="s">
        <v>849</v>
      </c>
      <c r="L234" s="125">
        <f t="shared" si="14"/>
        <v>8863.3947524077248</v>
      </c>
      <c r="M234" s="125">
        <f t="shared" si="17"/>
        <v>8863.3947524077248</v>
      </c>
      <c r="N234" s="125">
        <f t="shared" si="17"/>
        <v>10243.576423693392</v>
      </c>
      <c r="O234" s="125">
        <f t="shared" si="17"/>
        <v>9276.3584064055067</v>
      </c>
      <c r="P234" s="125">
        <f t="shared" si="17"/>
        <v>8324.204472093641</v>
      </c>
      <c r="Q234" s="125">
        <f t="shared" si="17"/>
        <v>7369.453282096255</v>
      </c>
      <c r="R234" s="125">
        <f t="shared" si="17"/>
        <v>6417.2993477843893</v>
      </c>
      <c r="S234" s="125">
        <f t="shared" si="17"/>
        <v>6417.2993477843893</v>
      </c>
      <c r="T234" s="125">
        <f t="shared" si="17"/>
        <v>6417.2993477843893</v>
      </c>
      <c r="U234" s="125">
        <f t="shared" si="17"/>
        <v>6417.2993477843893</v>
      </c>
      <c r="V234" s="125">
        <f t="shared" si="17"/>
        <v>6417.2993477843893</v>
      </c>
      <c r="W234" s="125">
        <f t="shared" si="17"/>
        <v>6417.2993477843893</v>
      </c>
      <c r="X234" s="125">
        <f t="shared" si="17"/>
        <v>6417.2993477843893</v>
      </c>
      <c r="Y234" s="125">
        <f t="shared" si="17"/>
        <v>6417.2993477843893</v>
      </c>
      <c r="Z234" s="125">
        <f t="shared" si="17"/>
        <v>6417.2993477843893</v>
      </c>
      <c r="AA234" s="125">
        <f t="shared" si="17"/>
        <v>6417.2993477843893</v>
      </c>
      <c r="AB234" s="125">
        <f t="shared" si="17"/>
        <v>6417.2993477843893</v>
      </c>
      <c r="AC234" s="125">
        <f t="shared" si="17"/>
        <v>6417.2993477843893</v>
      </c>
      <c r="AD234" s="125">
        <f t="shared" si="17"/>
        <v>6417.2993477843893</v>
      </c>
      <c r="AE234" s="125">
        <f t="shared" si="17"/>
        <v>6417.2993477843893</v>
      </c>
      <c r="AF234" s="125">
        <f t="shared" si="17"/>
        <v>6417.2993477843893</v>
      </c>
      <c r="AG234" s="125">
        <f t="shared" si="17"/>
        <v>6417.2993477843893</v>
      </c>
      <c r="AH234" s="125">
        <f t="shared" si="17"/>
        <v>6417.2993477843893</v>
      </c>
      <c r="AI234" s="125">
        <f t="shared" si="17"/>
        <v>6417.2993477843893</v>
      </c>
      <c r="AJ234" s="125">
        <f t="shared" si="17"/>
        <v>6417.2993477843893</v>
      </c>
      <c r="AK234" s="125">
        <f t="shared" si="17"/>
        <v>6417.2993477843893</v>
      </c>
      <c r="AL234" s="125">
        <f t="shared" si="17"/>
        <v>6417.2993477843893</v>
      </c>
      <c r="AM234" s="125">
        <f t="shared" si="17"/>
        <v>6417.2993477843893</v>
      </c>
      <c r="AN234" s="125">
        <f t="shared" si="17"/>
        <v>6417.2993477843893</v>
      </c>
      <c r="AO234" s="125">
        <f t="shared" si="17"/>
        <v>6417.2993477843893</v>
      </c>
      <c r="AP234" s="125">
        <f t="shared" si="17"/>
        <v>6417.2993477843893</v>
      </c>
      <c r="AQ234" s="125">
        <f t="shared" si="17"/>
        <v>6417.2993477843893</v>
      </c>
      <c r="AR234" s="125">
        <f t="shared" si="17"/>
        <v>6417.2993477843893</v>
      </c>
      <c r="AS234" s="125">
        <f t="shared" si="17"/>
        <v>6417.2993477843893</v>
      </c>
      <c r="AT234" s="125">
        <f t="shared" si="17"/>
        <v>6417.2993477843893</v>
      </c>
      <c r="AU234" s="125">
        <f t="shared" si="17"/>
        <v>6417.2993477843893</v>
      </c>
      <c r="AV234" s="614">
        <f t="shared" si="17"/>
        <v>6417.2993477843893</v>
      </c>
    </row>
    <row r="235" spans="7:48" ht="14.1" customHeight="1" thickTop="1">
      <c r="G235" s="19"/>
      <c r="H235" s="738"/>
      <c r="AV235" s="20"/>
    </row>
    <row r="236" spans="7:48" ht="14.1" customHeight="1">
      <c r="G236" s="19"/>
      <c r="H236" s="738"/>
      <c r="J236" s="735" t="s">
        <v>24</v>
      </c>
      <c r="K236" s="8" t="s">
        <v>823</v>
      </c>
      <c r="L236" s="123">
        <f xml:space="preserve">  (L348+L464)*($S$46-1)</f>
        <v>0</v>
      </c>
      <c r="M236" s="123">
        <f t="shared" ref="M236:AV243" si="18" xml:space="preserve">  (M348+M464)*($S$46-1)</f>
        <v>0</v>
      </c>
      <c r="N236" s="123">
        <f t="shared" si="18"/>
        <v>0</v>
      </c>
      <c r="O236" s="123">
        <f t="shared" si="18"/>
        <v>0</v>
      </c>
      <c r="P236" s="123">
        <f t="shared" si="18"/>
        <v>0</v>
      </c>
      <c r="Q236" s="123">
        <f t="shared" si="18"/>
        <v>0</v>
      </c>
      <c r="R236" s="123">
        <f t="shared" si="18"/>
        <v>0</v>
      </c>
      <c r="S236" s="123">
        <f t="shared" si="18"/>
        <v>0</v>
      </c>
      <c r="T236" s="123">
        <f t="shared" si="18"/>
        <v>0</v>
      </c>
      <c r="U236" s="123">
        <f t="shared" si="18"/>
        <v>0</v>
      </c>
      <c r="V236" s="123">
        <f t="shared" si="18"/>
        <v>0</v>
      </c>
      <c r="W236" s="123">
        <f t="shared" si="18"/>
        <v>0</v>
      </c>
      <c r="X236" s="123">
        <f t="shared" si="18"/>
        <v>0</v>
      </c>
      <c r="Y236" s="123">
        <f t="shared" si="18"/>
        <v>0</v>
      </c>
      <c r="Z236" s="123">
        <f t="shared" si="18"/>
        <v>0</v>
      </c>
      <c r="AA236" s="123">
        <f t="shared" si="18"/>
        <v>0</v>
      </c>
      <c r="AB236" s="123">
        <f t="shared" si="18"/>
        <v>0</v>
      </c>
      <c r="AC236" s="123">
        <f t="shared" si="18"/>
        <v>0</v>
      </c>
      <c r="AD236" s="123">
        <f t="shared" si="18"/>
        <v>0</v>
      </c>
      <c r="AE236" s="123">
        <f t="shared" si="18"/>
        <v>0</v>
      </c>
      <c r="AF236" s="123">
        <f t="shared" si="18"/>
        <v>0</v>
      </c>
      <c r="AG236" s="123">
        <f t="shared" si="18"/>
        <v>0</v>
      </c>
      <c r="AH236" s="123">
        <f t="shared" si="18"/>
        <v>0</v>
      </c>
      <c r="AI236" s="123">
        <f t="shared" si="18"/>
        <v>0</v>
      </c>
      <c r="AJ236" s="123">
        <f t="shared" si="18"/>
        <v>0</v>
      </c>
      <c r="AK236" s="123">
        <f t="shared" si="18"/>
        <v>0</v>
      </c>
      <c r="AL236" s="123">
        <f t="shared" si="18"/>
        <v>0</v>
      </c>
      <c r="AM236" s="123">
        <f t="shared" si="18"/>
        <v>0</v>
      </c>
      <c r="AN236" s="123">
        <f t="shared" si="18"/>
        <v>0</v>
      </c>
      <c r="AO236" s="123">
        <f t="shared" si="18"/>
        <v>0</v>
      </c>
      <c r="AP236" s="123">
        <f t="shared" si="18"/>
        <v>0</v>
      </c>
      <c r="AQ236" s="123">
        <f t="shared" si="18"/>
        <v>0</v>
      </c>
      <c r="AR236" s="123">
        <f t="shared" si="18"/>
        <v>0</v>
      </c>
      <c r="AS236" s="123">
        <f t="shared" si="18"/>
        <v>0</v>
      </c>
      <c r="AT236" s="123">
        <f t="shared" si="18"/>
        <v>0</v>
      </c>
      <c r="AU236" s="123">
        <f t="shared" si="18"/>
        <v>0</v>
      </c>
      <c r="AV236" s="612">
        <f t="shared" si="18"/>
        <v>0</v>
      </c>
    </row>
    <row r="237" spans="7:48" ht="14.1" customHeight="1">
      <c r="G237" s="19"/>
      <c r="H237" s="738"/>
      <c r="J237" s="736"/>
      <c r="K237" s="9" t="s">
        <v>824</v>
      </c>
      <c r="L237" s="124">
        <f t="shared" ref="L237:AA262" si="19" xml:space="preserve">  (L349+L465)*($S$46-1)</f>
        <v>0</v>
      </c>
      <c r="M237" s="124">
        <f t="shared" si="19"/>
        <v>0</v>
      </c>
      <c r="N237" s="124">
        <f t="shared" si="19"/>
        <v>0</v>
      </c>
      <c r="O237" s="124">
        <f t="shared" si="19"/>
        <v>0</v>
      </c>
      <c r="P237" s="124">
        <f t="shared" si="19"/>
        <v>0</v>
      </c>
      <c r="Q237" s="124">
        <f t="shared" si="19"/>
        <v>0</v>
      </c>
      <c r="R237" s="124">
        <f t="shared" si="19"/>
        <v>0</v>
      </c>
      <c r="S237" s="124">
        <f t="shared" si="19"/>
        <v>0</v>
      </c>
      <c r="T237" s="124">
        <f t="shared" si="19"/>
        <v>0</v>
      </c>
      <c r="U237" s="124">
        <f t="shared" si="19"/>
        <v>0</v>
      </c>
      <c r="V237" s="124">
        <f t="shared" si="19"/>
        <v>0</v>
      </c>
      <c r="W237" s="124">
        <f t="shared" si="19"/>
        <v>0</v>
      </c>
      <c r="X237" s="124">
        <f t="shared" si="19"/>
        <v>0</v>
      </c>
      <c r="Y237" s="124">
        <f t="shared" si="19"/>
        <v>0</v>
      </c>
      <c r="Z237" s="124">
        <f t="shared" si="19"/>
        <v>0</v>
      </c>
      <c r="AA237" s="124">
        <f t="shared" si="19"/>
        <v>0</v>
      </c>
      <c r="AB237" s="124">
        <f t="shared" si="18"/>
        <v>0</v>
      </c>
      <c r="AC237" s="124">
        <f t="shared" si="18"/>
        <v>0</v>
      </c>
      <c r="AD237" s="124">
        <f t="shared" si="18"/>
        <v>0</v>
      </c>
      <c r="AE237" s="124">
        <f t="shared" si="18"/>
        <v>0</v>
      </c>
      <c r="AF237" s="124">
        <f t="shared" si="18"/>
        <v>0</v>
      </c>
      <c r="AG237" s="124">
        <f t="shared" si="18"/>
        <v>0</v>
      </c>
      <c r="AH237" s="124">
        <f t="shared" si="18"/>
        <v>0</v>
      </c>
      <c r="AI237" s="124">
        <f t="shared" si="18"/>
        <v>0</v>
      </c>
      <c r="AJ237" s="124">
        <f t="shared" si="18"/>
        <v>0</v>
      </c>
      <c r="AK237" s="124">
        <f t="shared" si="18"/>
        <v>0</v>
      </c>
      <c r="AL237" s="124">
        <f t="shared" si="18"/>
        <v>0</v>
      </c>
      <c r="AM237" s="124">
        <f t="shared" si="18"/>
        <v>0</v>
      </c>
      <c r="AN237" s="124">
        <f t="shared" si="18"/>
        <v>0</v>
      </c>
      <c r="AO237" s="124">
        <f t="shared" si="18"/>
        <v>0</v>
      </c>
      <c r="AP237" s="124">
        <f t="shared" si="18"/>
        <v>0</v>
      </c>
      <c r="AQ237" s="124">
        <f t="shared" si="18"/>
        <v>0</v>
      </c>
      <c r="AR237" s="124">
        <f t="shared" si="18"/>
        <v>0</v>
      </c>
      <c r="AS237" s="124">
        <f t="shared" si="18"/>
        <v>0</v>
      </c>
      <c r="AT237" s="124">
        <f t="shared" si="18"/>
        <v>0</v>
      </c>
      <c r="AU237" s="124">
        <f t="shared" si="18"/>
        <v>0</v>
      </c>
      <c r="AV237" s="613">
        <f t="shared" si="18"/>
        <v>0</v>
      </c>
    </row>
    <row r="238" spans="7:48" ht="14.1" customHeight="1" thickBot="1">
      <c r="G238" s="19"/>
      <c r="H238" s="738"/>
      <c r="J238" s="736"/>
      <c r="K238" s="10" t="s">
        <v>825</v>
      </c>
      <c r="L238" s="125">
        <f t="shared" si="19"/>
        <v>0</v>
      </c>
      <c r="M238" s="125">
        <f t="shared" si="18"/>
        <v>0</v>
      </c>
      <c r="N238" s="125">
        <f t="shared" si="18"/>
        <v>0</v>
      </c>
      <c r="O238" s="125">
        <f t="shared" si="18"/>
        <v>0</v>
      </c>
      <c r="P238" s="125">
        <f t="shared" si="18"/>
        <v>0</v>
      </c>
      <c r="Q238" s="125">
        <f t="shared" si="18"/>
        <v>0</v>
      </c>
      <c r="R238" s="125">
        <f t="shared" si="18"/>
        <v>0</v>
      </c>
      <c r="S238" s="125">
        <f t="shared" si="18"/>
        <v>0</v>
      </c>
      <c r="T238" s="125">
        <f t="shared" si="18"/>
        <v>0</v>
      </c>
      <c r="U238" s="125">
        <f t="shared" si="18"/>
        <v>0</v>
      </c>
      <c r="V238" s="125">
        <f t="shared" si="18"/>
        <v>0</v>
      </c>
      <c r="W238" s="125">
        <f t="shared" si="18"/>
        <v>0</v>
      </c>
      <c r="X238" s="125">
        <f t="shared" si="18"/>
        <v>0</v>
      </c>
      <c r="Y238" s="125">
        <f t="shared" si="18"/>
        <v>0</v>
      </c>
      <c r="Z238" s="125">
        <f t="shared" si="18"/>
        <v>0</v>
      </c>
      <c r="AA238" s="125">
        <f t="shared" si="18"/>
        <v>0</v>
      </c>
      <c r="AB238" s="125">
        <f t="shared" si="18"/>
        <v>0</v>
      </c>
      <c r="AC238" s="125">
        <f t="shared" si="18"/>
        <v>0</v>
      </c>
      <c r="AD238" s="125">
        <f t="shared" si="18"/>
        <v>0</v>
      </c>
      <c r="AE238" s="125">
        <f t="shared" si="18"/>
        <v>0</v>
      </c>
      <c r="AF238" s="125">
        <f t="shared" si="18"/>
        <v>0</v>
      </c>
      <c r="AG238" s="125">
        <f t="shared" si="18"/>
        <v>0</v>
      </c>
      <c r="AH238" s="125">
        <f t="shared" si="18"/>
        <v>0</v>
      </c>
      <c r="AI238" s="125">
        <f t="shared" si="18"/>
        <v>0</v>
      </c>
      <c r="AJ238" s="125">
        <f t="shared" si="18"/>
        <v>0</v>
      </c>
      <c r="AK238" s="125">
        <f t="shared" si="18"/>
        <v>0</v>
      </c>
      <c r="AL238" s="125">
        <f t="shared" si="18"/>
        <v>0</v>
      </c>
      <c r="AM238" s="125">
        <f t="shared" si="18"/>
        <v>0</v>
      </c>
      <c r="AN238" s="125">
        <f t="shared" si="18"/>
        <v>0</v>
      </c>
      <c r="AO238" s="125">
        <f t="shared" si="18"/>
        <v>0</v>
      </c>
      <c r="AP238" s="125">
        <f t="shared" si="18"/>
        <v>0</v>
      </c>
      <c r="AQ238" s="125">
        <f t="shared" si="18"/>
        <v>0</v>
      </c>
      <c r="AR238" s="125">
        <f t="shared" si="18"/>
        <v>0</v>
      </c>
      <c r="AS238" s="125">
        <f t="shared" si="18"/>
        <v>0</v>
      </c>
      <c r="AT238" s="125">
        <f t="shared" si="18"/>
        <v>0</v>
      </c>
      <c r="AU238" s="125">
        <f t="shared" si="18"/>
        <v>0</v>
      </c>
      <c r="AV238" s="614">
        <f t="shared" si="18"/>
        <v>0</v>
      </c>
    </row>
    <row r="239" spans="7:48" ht="14.1" customHeight="1" thickTop="1">
      <c r="G239" s="19"/>
      <c r="H239" s="738"/>
      <c r="J239" s="736"/>
      <c r="K239" s="8" t="s">
        <v>826</v>
      </c>
      <c r="L239" s="123">
        <f t="shared" si="19"/>
        <v>0</v>
      </c>
      <c r="M239" s="123">
        <f t="shared" si="18"/>
        <v>0</v>
      </c>
      <c r="N239" s="123">
        <f t="shared" si="18"/>
        <v>0</v>
      </c>
      <c r="O239" s="123">
        <f t="shared" si="18"/>
        <v>0</v>
      </c>
      <c r="P239" s="123">
        <f t="shared" si="18"/>
        <v>0</v>
      </c>
      <c r="Q239" s="123">
        <f t="shared" si="18"/>
        <v>0</v>
      </c>
      <c r="R239" s="123">
        <f t="shared" si="18"/>
        <v>0</v>
      </c>
      <c r="S239" s="123">
        <f t="shared" si="18"/>
        <v>0</v>
      </c>
      <c r="T239" s="123">
        <f t="shared" si="18"/>
        <v>0</v>
      </c>
      <c r="U239" s="123">
        <f t="shared" si="18"/>
        <v>0</v>
      </c>
      <c r="V239" s="123">
        <f t="shared" si="18"/>
        <v>0</v>
      </c>
      <c r="W239" s="123">
        <f t="shared" si="18"/>
        <v>0</v>
      </c>
      <c r="X239" s="123">
        <f t="shared" si="18"/>
        <v>0</v>
      </c>
      <c r="Y239" s="123">
        <f t="shared" si="18"/>
        <v>0</v>
      </c>
      <c r="Z239" s="123">
        <f t="shared" si="18"/>
        <v>0</v>
      </c>
      <c r="AA239" s="123">
        <f t="shared" si="18"/>
        <v>0</v>
      </c>
      <c r="AB239" s="123">
        <f t="shared" si="18"/>
        <v>0</v>
      </c>
      <c r="AC239" s="123">
        <f t="shared" si="18"/>
        <v>0</v>
      </c>
      <c r="AD239" s="123">
        <f t="shared" si="18"/>
        <v>0</v>
      </c>
      <c r="AE239" s="123">
        <f t="shared" si="18"/>
        <v>0</v>
      </c>
      <c r="AF239" s="123">
        <f t="shared" si="18"/>
        <v>0</v>
      </c>
      <c r="AG239" s="123">
        <f t="shared" si="18"/>
        <v>0</v>
      </c>
      <c r="AH239" s="123">
        <f t="shared" si="18"/>
        <v>0</v>
      </c>
      <c r="AI239" s="123">
        <f t="shared" si="18"/>
        <v>0</v>
      </c>
      <c r="AJ239" s="123">
        <f t="shared" si="18"/>
        <v>0</v>
      </c>
      <c r="AK239" s="123">
        <f t="shared" si="18"/>
        <v>0</v>
      </c>
      <c r="AL239" s="123">
        <f t="shared" si="18"/>
        <v>0</v>
      </c>
      <c r="AM239" s="123">
        <f t="shared" si="18"/>
        <v>0</v>
      </c>
      <c r="AN239" s="123">
        <f t="shared" si="18"/>
        <v>0</v>
      </c>
      <c r="AO239" s="123">
        <f t="shared" si="18"/>
        <v>0</v>
      </c>
      <c r="AP239" s="123">
        <f t="shared" si="18"/>
        <v>0</v>
      </c>
      <c r="AQ239" s="123">
        <f t="shared" si="18"/>
        <v>0</v>
      </c>
      <c r="AR239" s="123">
        <f t="shared" si="18"/>
        <v>0</v>
      </c>
      <c r="AS239" s="123">
        <f t="shared" si="18"/>
        <v>0</v>
      </c>
      <c r="AT239" s="123">
        <f t="shared" si="18"/>
        <v>0</v>
      </c>
      <c r="AU239" s="123">
        <f t="shared" si="18"/>
        <v>0</v>
      </c>
      <c r="AV239" s="612">
        <f t="shared" si="18"/>
        <v>0</v>
      </c>
    </row>
    <row r="240" spans="7:48" ht="14.1" customHeight="1">
      <c r="G240" s="19"/>
      <c r="H240" s="738"/>
      <c r="J240" s="736"/>
      <c r="K240" s="9" t="s">
        <v>827</v>
      </c>
      <c r="L240" s="124">
        <f t="shared" si="19"/>
        <v>0</v>
      </c>
      <c r="M240" s="124">
        <f t="shared" si="18"/>
        <v>0</v>
      </c>
      <c r="N240" s="124">
        <f t="shared" si="18"/>
        <v>0</v>
      </c>
      <c r="O240" s="124">
        <f t="shared" si="18"/>
        <v>0</v>
      </c>
      <c r="P240" s="124">
        <f t="shared" si="18"/>
        <v>0</v>
      </c>
      <c r="Q240" s="124">
        <f t="shared" si="18"/>
        <v>0</v>
      </c>
      <c r="R240" s="124">
        <f t="shared" si="18"/>
        <v>0</v>
      </c>
      <c r="S240" s="124">
        <f t="shared" si="18"/>
        <v>0</v>
      </c>
      <c r="T240" s="124">
        <f t="shared" si="18"/>
        <v>0</v>
      </c>
      <c r="U240" s="124">
        <f t="shared" si="18"/>
        <v>0</v>
      </c>
      <c r="V240" s="124">
        <f t="shared" si="18"/>
        <v>0</v>
      </c>
      <c r="W240" s="124">
        <f t="shared" si="18"/>
        <v>0</v>
      </c>
      <c r="X240" s="124">
        <f t="shared" si="18"/>
        <v>0</v>
      </c>
      <c r="Y240" s="124">
        <f t="shared" si="18"/>
        <v>0</v>
      </c>
      <c r="Z240" s="124">
        <f t="shared" si="18"/>
        <v>0</v>
      </c>
      <c r="AA240" s="124">
        <f t="shared" si="18"/>
        <v>0</v>
      </c>
      <c r="AB240" s="124">
        <f t="shared" si="18"/>
        <v>0</v>
      </c>
      <c r="AC240" s="124">
        <f t="shared" si="18"/>
        <v>0</v>
      </c>
      <c r="AD240" s="124">
        <f t="shared" si="18"/>
        <v>0</v>
      </c>
      <c r="AE240" s="124">
        <f t="shared" si="18"/>
        <v>0</v>
      </c>
      <c r="AF240" s="124">
        <f t="shared" si="18"/>
        <v>0</v>
      </c>
      <c r="AG240" s="124">
        <f t="shared" si="18"/>
        <v>0</v>
      </c>
      <c r="AH240" s="124">
        <f t="shared" si="18"/>
        <v>0</v>
      </c>
      <c r="AI240" s="124">
        <f t="shared" si="18"/>
        <v>0</v>
      </c>
      <c r="AJ240" s="124">
        <f t="shared" si="18"/>
        <v>0</v>
      </c>
      <c r="AK240" s="124">
        <f t="shared" si="18"/>
        <v>0</v>
      </c>
      <c r="AL240" s="124">
        <f t="shared" si="18"/>
        <v>0</v>
      </c>
      <c r="AM240" s="124">
        <f t="shared" si="18"/>
        <v>0</v>
      </c>
      <c r="AN240" s="124">
        <f t="shared" si="18"/>
        <v>0</v>
      </c>
      <c r="AO240" s="124">
        <f t="shared" si="18"/>
        <v>0</v>
      </c>
      <c r="AP240" s="124">
        <f t="shared" si="18"/>
        <v>0</v>
      </c>
      <c r="AQ240" s="124">
        <f t="shared" si="18"/>
        <v>0</v>
      </c>
      <c r="AR240" s="124">
        <f t="shared" si="18"/>
        <v>0</v>
      </c>
      <c r="AS240" s="124">
        <f t="shared" si="18"/>
        <v>0</v>
      </c>
      <c r="AT240" s="124">
        <f t="shared" si="18"/>
        <v>0</v>
      </c>
      <c r="AU240" s="124">
        <f t="shared" si="18"/>
        <v>0</v>
      </c>
      <c r="AV240" s="613">
        <f t="shared" si="18"/>
        <v>0</v>
      </c>
    </row>
    <row r="241" spans="7:48" ht="14.1" customHeight="1" thickBot="1">
      <c r="G241" s="19"/>
      <c r="H241" s="738"/>
      <c r="J241" s="736"/>
      <c r="K241" s="10" t="s">
        <v>828</v>
      </c>
      <c r="L241" s="125">
        <f t="shared" si="19"/>
        <v>0</v>
      </c>
      <c r="M241" s="125">
        <f t="shared" si="18"/>
        <v>0</v>
      </c>
      <c r="N241" s="125">
        <f t="shared" si="18"/>
        <v>0</v>
      </c>
      <c r="O241" s="125">
        <f t="shared" si="18"/>
        <v>0</v>
      </c>
      <c r="P241" s="125">
        <f t="shared" si="18"/>
        <v>0</v>
      </c>
      <c r="Q241" s="125">
        <f t="shared" si="18"/>
        <v>0</v>
      </c>
      <c r="R241" s="125">
        <f t="shared" si="18"/>
        <v>0</v>
      </c>
      <c r="S241" s="125">
        <f t="shared" si="18"/>
        <v>0</v>
      </c>
      <c r="T241" s="125">
        <f t="shared" si="18"/>
        <v>0</v>
      </c>
      <c r="U241" s="125">
        <f t="shared" si="18"/>
        <v>0</v>
      </c>
      <c r="V241" s="125">
        <f t="shared" si="18"/>
        <v>0</v>
      </c>
      <c r="W241" s="125">
        <f t="shared" si="18"/>
        <v>0</v>
      </c>
      <c r="X241" s="125">
        <f t="shared" si="18"/>
        <v>0</v>
      </c>
      <c r="Y241" s="125">
        <f t="shared" si="18"/>
        <v>0</v>
      </c>
      <c r="Z241" s="125">
        <f t="shared" si="18"/>
        <v>0</v>
      </c>
      <c r="AA241" s="125">
        <f t="shared" si="18"/>
        <v>0</v>
      </c>
      <c r="AB241" s="125">
        <f t="shared" si="18"/>
        <v>0</v>
      </c>
      <c r="AC241" s="125">
        <f t="shared" si="18"/>
        <v>0</v>
      </c>
      <c r="AD241" s="125">
        <f t="shared" si="18"/>
        <v>0</v>
      </c>
      <c r="AE241" s="125">
        <f t="shared" si="18"/>
        <v>0</v>
      </c>
      <c r="AF241" s="125">
        <f t="shared" si="18"/>
        <v>0</v>
      </c>
      <c r="AG241" s="125">
        <f t="shared" si="18"/>
        <v>0</v>
      </c>
      <c r="AH241" s="125">
        <f t="shared" si="18"/>
        <v>0</v>
      </c>
      <c r="AI241" s="125">
        <f t="shared" si="18"/>
        <v>0</v>
      </c>
      <c r="AJ241" s="125">
        <f t="shared" si="18"/>
        <v>0</v>
      </c>
      <c r="AK241" s="125">
        <f t="shared" si="18"/>
        <v>0</v>
      </c>
      <c r="AL241" s="125">
        <f t="shared" si="18"/>
        <v>0</v>
      </c>
      <c r="AM241" s="125">
        <f t="shared" si="18"/>
        <v>0</v>
      </c>
      <c r="AN241" s="125">
        <f t="shared" si="18"/>
        <v>0</v>
      </c>
      <c r="AO241" s="125">
        <f t="shared" si="18"/>
        <v>0</v>
      </c>
      <c r="AP241" s="125">
        <f t="shared" si="18"/>
        <v>0</v>
      </c>
      <c r="AQ241" s="125">
        <f t="shared" si="18"/>
        <v>0</v>
      </c>
      <c r="AR241" s="125">
        <f t="shared" si="18"/>
        <v>0</v>
      </c>
      <c r="AS241" s="125">
        <f t="shared" si="18"/>
        <v>0</v>
      </c>
      <c r="AT241" s="125">
        <f t="shared" si="18"/>
        <v>0</v>
      </c>
      <c r="AU241" s="125">
        <f t="shared" si="18"/>
        <v>0</v>
      </c>
      <c r="AV241" s="614">
        <f t="shared" si="18"/>
        <v>0</v>
      </c>
    </row>
    <row r="242" spans="7:48" ht="14.1" customHeight="1" thickTop="1">
      <c r="G242" s="19"/>
      <c r="H242" s="738"/>
      <c r="J242" s="736"/>
      <c r="K242" s="8" t="s">
        <v>829</v>
      </c>
      <c r="L242" s="123">
        <f t="shared" si="19"/>
        <v>0</v>
      </c>
      <c r="M242" s="123">
        <f t="shared" si="18"/>
        <v>0</v>
      </c>
      <c r="N242" s="123">
        <f t="shared" si="18"/>
        <v>0</v>
      </c>
      <c r="O242" s="123">
        <f t="shared" si="18"/>
        <v>0</v>
      </c>
      <c r="P242" s="123">
        <f t="shared" si="18"/>
        <v>0</v>
      </c>
      <c r="Q242" s="123">
        <f t="shared" si="18"/>
        <v>0</v>
      </c>
      <c r="R242" s="123">
        <f t="shared" si="18"/>
        <v>0</v>
      </c>
      <c r="S242" s="123">
        <f t="shared" si="18"/>
        <v>0</v>
      </c>
      <c r="T242" s="123">
        <f t="shared" si="18"/>
        <v>0</v>
      </c>
      <c r="U242" s="123">
        <f t="shared" si="18"/>
        <v>0</v>
      </c>
      <c r="V242" s="123">
        <f t="shared" si="18"/>
        <v>0</v>
      </c>
      <c r="W242" s="123">
        <f t="shared" si="18"/>
        <v>0</v>
      </c>
      <c r="X242" s="123">
        <f t="shared" si="18"/>
        <v>0</v>
      </c>
      <c r="Y242" s="123">
        <f t="shared" si="18"/>
        <v>0</v>
      </c>
      <c r="Z242" s="123">
        <f t="shared" si="18"/>
        <v>0</v>
      </c>
      <c r="AA242" s="123">
        <f t="shared" si="18"/>
        <v>0</v>
      </c>
      <c r="AB242" s="123">
        <f t="shared" si="18"/>
        <v>0</v>
      </c>
      <c r="AC242" s="123">
        <f t="shared" si="18"/>
        <v>0</v>
      </c>
      <c r="AD242" s="123">
        <f t="shared" si="18"/>
        <v>0</v>
      </c>
      <c r="AE242" s="123">
        <f t="shared" si="18"/>
        <v>0</v>
      </c>
      <c r="AF242" s="123">
        <f t="shared" si="18"/>
        <v>0</v>
      </c>
      <c r="AG242" s="123">
        <f t="shared" si="18"/>
        <v>0</v>
      </c>
      <c r="AH242" s="123">
        <f t="shared" si="18"/>
        <v>0</v>
      </c>
      <c r="AI242" s="123">
        <f t="shared" si="18"/>
        <v>0</v>
      </c>
      <c r="AJ242" s="123">
        <f t="shared" si="18"/>
        <v>0</v>
      </c>
      <c r="AK242" s="123">
        <f t="shared" si="18"/>
        <v>0</v>
      </c>
      <c r="AL242" s="123">
        <f t="shared" si="18"/>
        <v>0</v>
      </c>
      <c r="AM242" s="123">
        <f t="shared" si="18"/>
        <v>0</v>
      </c>
      <c r="AN242" s="123">
        <f t="shared" si="18"/>
        <v>0</v>
      </c>
      <c r="AO242" s="123">
        <f t="shared" si="18"/>
        <v>0</v>
      </c>
      <c r="AP242" s="123">
        <f t="shared" si="18"/>
        <v>0</v>
      </c>
      <c r="AQ242" s="123">
        <f t="shared" si="18"/>
        <v>0</v>
      </c>
      <c r="AR242" s="123">
        <f t="shared" si="18"/>
        <v>0</v>
      </c>
      <c r="AS242" s="123">
        <f t="shared" si="18"/>
        <v>0</v>
      </c>
      <c r="AT242" s="123">
        <f t="shared" si="18"/>
        <v>0</v>
      </c>
      <c r="AU242" s="123">
        <f t="shared" si="18"/>
        <v>0</v>
      </c>
      <c r="AV242" s="612">
        <f t="shared" si="18"/>
        <v>0</v>
      </c>
    </row>
    <row r="243" spans="7:48" ht="14.1" customHeight="1">
      <c r="G243" s="19"/>
      <c r="H243" s="738"/>
      <c r="J243" s="736"/>
      <c r="K243" s="9" t="s">
        <v>830</v>
      </c>
      <c r="L243" s="124">
        <f t="shared" si="19"/>
        <v>0</v>
      </c>
      <c r="M243" s="124">
        <f t="shared" si="18"/>
        <v>0</v>
      </c>
      <c r="N243" s="124">
        <f t="shared" si="18"/>
        <v>0</v>
      </c>
      <c r="O243" s="124">
        <f t="shared" si="18"/>
        <v>0</v>
      </c>
      <c r="P243" s="124">
        <f t="shared" si="18"/>
        <v>0</v>
      </c>
      <c r="Q243" s="124">
        <f t="shared" si="18"/>
        <v>0</v>
      </c>
      <c r="R243" s="124">
        <f t="shared" si="18"/>
        <v>0</v>
      </c>
      <c r="S243" s="124">
        <f t="shared" si="18"/>
        <v>0</v>
      </c>
      <c r="T243" s="124">
        <f t="shared" si="18"/>
        <v>0</v>
      </c>
      <c r="U243" s="124">
        <f t="shared" si="18"/>
        <v>0</v>
      </c>
      <c r="V243" s="124">
        <f t="shared" si="18"/>
        <v>0</v>
      </c>
      <c r="W243" s="124">
        <f t="shared" si="18"/>
        <v>0</v>
      </c>
      <c r="X243" s="124">
        <f t="shared" si="18"/>
        <v>0</v>
      </c>
      <c r="Y243" s="124">
        <f t="shared" si="18"/>
        <v>0</v>
      </c>
      <c r="Z243" s="124">
        <f t="shared" si="18"/>
        <v>0</v>
      </c>
      <c r="AA243" s="124">
        <f t="shared" si="18"/>
        <v>0</v>
      </c>
      <c r="AB243" s="124">
        <f t="shared" si="18"/>
        <v>0</v>
      </c>
      <c r="AC243" s="124">
        <f t="shared" si="18"/>
        <v>0</v>
      </c>
      <c r="AD243" s="124">
        <f t="shared" si="18"/>
        <v>0</v>
      </c>
      <c r="AE243" s="124">
        <f t="shared" ref="M243:AV250" si="20" xml:space="preserve">  (AE355+AE471)*($S$46-1)</f>
        <v>0</v>
      </c>
      <c r="AF243" s="124">
        <f t="shared" si="20"/>
        <v>0</v>
      </c>
      <c r="AG243" s="124">
        <f t="shared" si="20"/>
        <v>0</v>
      </c>
      <c r="AH243" s="124">
        <f t="shared" si="20"/>
        <v>0</v>
      </c>
      <c r="AI243" s="124">
        <f t="shared" si="20"/>
        <v>0</v>
      </c>
      <c r="AJ243" s="124">
        <f t="shared" si="20"/>
        <v>0</v>
      </c>
      <c r="AK243" s="124">
        <f t="shared" si="20"/>
        <v>0</v>
      </c>
      <c r="AL243" s="124">
        <f t="shared" si="20"/>
        <v>0</v>
      </c>
      <c r="AM243" s="124">
        <f t="shared" si="20"/>
        <v>0</v>
      </c>
      <c r="AN243" s="124">
        <f t="shared" si="20"/>
        <v>0</v>
      </c>
      <c r="AO243" s="124">
        <f t="shared" si="20"/>
        <v>0</v>
      </c>
      <c r="AP243" s="124">
        <f t="shared" si="20"/>
        <v>0</v>
      </c>
      <c r="AQ243" s="124">
        <f t="shared" si="20"/>
        <v>0</v>
      </c>
      <c r="AR243" s="124">
        <f t="shared" si="20"/>
        <v>0</v>
      </c>
      <c r="AS243" s="124">
        <f t="shared" si="20"/>
        <v>0</v>
      </c>
      <c r="AT243" s="124">
        <f t="shared" si="20"/>
        <v>0</v>
      </c>
      <c r="AU243" s="124">
        <f t="shared" si="20"/>
        <v>0</v>
      </c>
      <c r="AV243" s="613">
        <f t="shared" si="20"/>
        <v>0</v>
      </c>
    </row>
    <row r="244" spans="7:48" ht="14.1" customHeight="1" thickBot="1">
      <c r="G244" s="19"/>
      <c r="H244" s="738"/>
      <c r="J244" s="736"/>
      <c r="K244" s="10" t="s">
        <v>831</v>
      </c>
      <c r="L244" s="125">
        <f t="shared" si="19"/>
        <v>0</v>
      </c>
      <c r="M244" s="125">
        <f t="shared" si="20"/>
        <v>0</v>
      </c>
      <c r="N244" s="125">
        <f t="shared" si="20"/>
        <v>0</v>
      </c>
      <c r="O244" s="125">
        <f t="shared" si="20"/>
        <v>0</v>
      </c>
      <c r="P244" s="125">
        <f t="shared" si="20"/>
        <v>0</v>
      </c>
      <c r="Q244" s="125">
        <f t="shared" si="20"/>
        <v>0</v>
      </c>
      <c r="R244" s="125">
        <f t="shared" si="20"/>
        <v>0</v>
      </c>
      <c r="S244" s="125">
        <f t="shared" si="20"/>
        <v>0</v>
      </c>
      <c r="T244" s="125">
        <f t="shared" si="20"/>
        <v>0</v>
      </c>
      <c r="U244" s="125">
        <f t="shared" si="20"/>
        <v>0</v>
      </c>
      <c r="V244" s="125">
        <f t="shared" si="20"/>
        <v>0</v>
      </c>
      <c r="W244" s="125">
        <f t="shared" si="20"/>
        <v>0</v>
      </c>
      <c r="X244" s="125">
        <f t="shared" si="20"/>
        <v>0</v>
      </c>
      <c r="Y244" s="125">
        <f t="shared" si="20"/>
        <v>0</v>
      </c>
      <c r="Z244" s="125">
        <f t="shared" si="20"/>
        <v>0</v>
      </c>
      <c r="AA244" s="125">
        <f t="shared" si="20"/>
        <v>0</v>
      </c>
      <c r="AB244" s="125">
        <f t="shared" si="20"/>
        <v>0</v>
      </c>
      <c r="AC244" s="125">
        <f t="shared" si="20"/>
        <v>0</v>
      </c>
      <c r="AD244" s="125">
        <f t="shared" si="20"/>
        <v>0</v>
      </c>
      <c r="AE244" s="125">
        <f t="shared" si="20"/>
        <v>0</v>
      </c>
      <c r="AF244" s="125">
        <f t="shared" si="20"/>
        <v>0</v>
      </c>
      <c r="AG244" s="125">
        <f t="shared" si="20"/>
        <v>0</v>
      </c>
      <c r="AH244" s="125">
        <f t="shared" si="20"/>
        <v>0</v>
      </c>
      <c r="AI244" s="125">
        <f t="shared" si="20"/>
        <v>0</v>
      </c>
      <c r="AJ244" s="125">
        <f t="shared" si="20"/>
        <v>0</v>
      </c>
      <c r="AK244" s="125">
        <f t="shared" si="20"/>
        <v>0</v>
      </c>
      <c r="AL244" s="125">
        <f t="shared" si="20"/>
        <v>0</v>
      </c>
      <c r="AM244" s="125">
        <f t="shared" si="20"/>
        <v>0</v>
      </c>
      <c r="AN244" s="125">
        <f t="shared" si="20"/>
        <v>0</v>
      </c>
      <c r="AO244" s="125">
        <f t="shared" si="20"/>
        <v>0</v>
      </c>
      <c r="AP244" s="125">
        <f t="shared" si="20"/>
        <v>0</v>
      </c>
      <c r="AQ244" s="125">
        <f t="shared" si="20"/>
        <v>0</v>
      </c>
      <c r="AR244" s="125">
        <f t="shared" si="20"/>
        <v>0</v>
      </c>
      <c r="AS244" s="125">
        <f t="shared" si="20"/>
        <v>0</v>
      </c>
      <c r="AT244" s="125">
        <f t="shared" si="20"/>
        <v>0</v>
      </c>
      <c r="AU244" s="125">
        <f t="shared" si="20"/>
        <v>0</v>
      </c>
      <c r="AV244" s="614">
        <f t="shared" si="20"/>
        <v>0</v>
      </c>
    </row>
    <row r="245" spans="7:48" ht="14.1" customHeight="1" thickTop="1">
      <c r="G245" s="19"/>
      <c r="H245" s="738"/>
      <c r="J245" s="736"/>
      <c r="K245" s="8" t="s">
        <v>832</v>
      </c>
      <c r="L245" s="123">
        <f t="shared" si="19"/>
        <v>263.64071230934252</v>
      </c>
      <c r="M245" s="123">
        <f t="shared" si="20"/>
        <v>263.64071230934252</v>
      </c>
      <c r="N245" s="123">
        <f t="shared" si="20"/>
        <v>183.61873426296248</v>
      </c>
      <c r="O245" s="123">
        <f t="shared" si="20"/>
        <v>167.66880183757803</v>
      </c>
      <c r="P245" s="123">
        <f t="shared" si="20"/>
        <v>151.75777168640181</v>
      </c>
      <c r="Q245" s="123">
        <f t="shared" si="20"/>
        <v>135.80783926101736</v>
      </c>
      <c r="R245" s="123">
        <f t="shared" si="20"/>
        <v>119.93571138404943</v>
      </c>
      <c r="S245" s="123">
        <f t="shared" si="20"/>
        <v>119.93571138404943</v>
      </c>
      <c r="T245" s="123">
        <f t="shared" si="20"/>
        <v>119.93571138404943</v>
      </c>
      <c r="U245" s="123">
        <f t="shared" si="20"/>
        <v>119.93571138404943</v>
      </c>
      <c r="V245" s="123">
        <f t="shared" si="20"/>
        <v>119.93571138404943</v>
      </c>
      <c r="W245" s="123">
        <f t="shared" si="20"/>
        <v>119.93571138404943</v>
      </c>
      <c r="X245" s="123">
        <f t="shared" si="20"/>
        <v>119.93571138404943</v>
      </c>
      <c r="Y245" s="123">
        <f t="shared" si="20"/>
        <v>119.93571138404943</v>
      </c>
      <c r="Z245" s="123">
        <f t="shared" si="20"/>
        <v>119.93571138404943</v>
      </c>
      <c r="AA245" s="123">
        <f t="shared" si="20"/>
        <v>119.93571138404943</v>
      </c>
      <c r="AB245" s="123">
        <f t="shared" si="20"/>
        <v>119.93571138404943</v>
      </c>
      <c r="AC245" s="123">
        <f t="shared" si="20"/>
        <v>119.93571138404943</v>
      </c>
      <c r="AD245" s="123">
        <f t="shared" si="20"/>
        <v>119.93571138404943</v>
      </c>
      <c r="AE245" s="123">
        <f t="shared" si="20"/>
        <v>119.93571138404943</v>
      </c>
      <c r="AF245" s="123">
        <f t="shared" si="20"/>
        <v>119.93571138404943</v>
      </c>
      <c r="AG245" s="123">
        <f t="shared" si="20"/>
        <v>119.93571138404943</v>
      </c>
      <c r="AH245" s="123">
        <f t="shared" si="20"/>
        <v>119.93571138404943</v>
      </c>
      <c r="AI245" s="123">
        <f t="shared" si="20"/>
        <v>119.93571138404943</v>
      </c>
      <c r="AJ245" s="123">
        <f t="shared" si="20"/>
        <v>119.93571138404943</v>
      </c>
      <c r="AK245" s="123">
        <f t="shared" si="20"/>
        <v>119.93571138404943</v>
      </c>
      <c r="AL245" s="123">
        <f t="shared" si="20"/>
        <v>119.93571138404943</v>
      </c>
      <c r="AM245" s="123">
        <f t="shared" si="20"/>
        <v>119.93571138404943</v>
      </c>
      <c r="AN245" s="123">
        <f t="shared" si="20"/>
        <v>119.93571138404943</v>
      </c>
      <c r="AO245" s="123">
        <f t="shared" si="20"/>
        <v>119.93571138404943</v>
      </c>
      <c r="AP245" s="123">
        <f t="shared" si="20"/>
        <v>119.93571138404943</v>
      </c>
      <c r="AQ245" s="123">
        <f t="shared" si="20"/>
        <v>119.93571138404943</v>
      </c>
      <c r="AR245" s="123">
        <f t="shared" si="20"/>
        <v>119.93571138404943</v>
      </c>
      <c r="AS245" s="123">
        <f t="shared" si="20"/>
        <v>119.93571138404943</v>
      </c>
      <c r="AT245" s="123">
        <f t="shared" si="20"/>
        <v>119.93571138404943</v>
      </c>
      <c r="AU245" s="123">
        <f t="shared" si="20"/>
        <v>119.93571138404943</v>
      </c>
      <c r="AV245" s="612">
        <f t="shared" si="20"/>
        <v>119.93571138404943</v>
      </c>
    </row>
    <row r="246" spans="7:48" ht="14.1" customHeight="1">
      <c r="G246" s="19"/>
      <c r="H246" s="738"/>
      <c r="J246" s="736"/>
      <c r="K246" s="9" t="s">
        <v>833</v>
      </c>
      <c r="L246" s="124">
        <f t="shared" si="19"/>
        <v>263.64071230934252</v>
      </c>
      <c r="M246" s="124">
        <f t="shared" si="20"/>
        <v>263.64071230934252</v>
      </c>
      <c r="N246" s="124">
        <f t="shared" si="20"/>
        <v>242.82799560792623</v>
      </c>
      <c r="O246" s="124">
        <f t="shared" si="20"/>
        <v>221.7040607128439</v>
      </c>
      <c r="P246" s="124">
        <f t="shared" si="20"/>
        <v>200.65793036617805</v>
      </c>
      <c r="Q246" s="124">
        <f t="shared" si="20"/>
        <v>179.53399547109572</v>
      </c>
      <c r="R246" s="124">
        <f t="shared" si="20"/>
        <v>158.4878651244299</v>
      </c>
      <c r="S246" s="124">
        <f t="shared" si="20"/>
        <v>154.63264975039186</v>
      </c>
      <c r="T246" s="124">
        <f t="shared" si="20"/>
        <v>150.77743437635382</v>
      </c>
      <c r="U246" s="124">
        <f t="shared" si="20"/>
        <v>146.92221900231576</v>
      </c>
      <c r="V246" s="124">
        <f t="shared" si="20"/>
        <v>143.06700362827772</v>
      </c>
      <c r="W246" s="124">
        <f t="shared" si="20"/>
        <v>139.21178825423965</v>
      </c>
      <c r="X246" s="124">
        <f t="shared" si="20"/>
        <v>135.35657288020161</v>
      </c>
      <c r="Y246" s="124">
        <f t="shared" si="20"/>
        <v>131.50135750616357</v>
      </c>
      <c r="Z246" s="124">
        <f t="shared" si="20"/>
        <v>127.64614213212555</v>
      </c>
      <c r="AA246" s="124">
        <f t="shared" si="20"/>
        <v>123.79092675808751</v>
      </c>
      <c r="AB246" s="124">
        <f t="shared" si="20"/>
        <v>119.93571138404943</v>
      </c>
      <c r="AC246" s="124">
        <f t="shared" si="20"/>
        <v>119.93571138404943</v>
      </c>
      <c r="AD246" s="124">
        <f t="shared" si="20"/>
        <v>119.93571138404943</v>
      </c>
      <c r="AE246" s="124">
        <f t="shared" si="20"/>
        <v>119.93571138404943</v>
      </c>
      <c r="AF246" s="124">
        <f t="shared" si="20"/>
        <v>119.93571138404943</v>
      </c>
      <c r="AG246" s="124">
        <f t="shared" si="20"/>
        <v>119.93571138404943</v>
      </c>
      <c r="AH246" s="124">
        <f t="shared" si="20"/>
        <v>119.93571138404943</v>
      </c>
      <c r="AI246" s="124">
        <f t="shared" si="20"/>
        <v>119.93571138404943</v>
      </c>
      <c r="AJ246" s="124">
        <f t="shared" si="20"/>
        <v>119.93571138404943</v>
      </c>
      <c r="AK246" s="124">
        <f t="shared" si="20"/>
        <v>119.93571138404943</v>
      </c>
      <c r="AL246" s="124">
        <f t="shared" si="20"/>
        <v>119.93571138404943</v>
      </c>
      <c r="AM246" s="124">
        <f t="shared" si="20"/>
        <v>119.93571138404943</v>
      </c>
      <c r="AN246" s="124">
        <f t="shared" si="20"/>
        <v>119.93571138404943</v>
      </c>
      <c r="AO246" s="124">
        <f t="shared" si="20"/>
        <v>119.93571138404943</v>
      </c>
      <c r="AP246" s="124">
        <f t="shared" si="20"/>
        <v>119.93571138404943</v>
      </c>
      <c r="AQ246" s="124">
        <f t="shared" si="20"/>
        <v>119.93571138404943</v>
      </c>
      <c r="AR246" s="124">
        <f t="shared" si="20"/>
        <v>119.93571138404943</v>
      </c>
      <c r="AS246" s="124">
        <f t="shared" si="20"/>
        <v>119.93571138404943</v>
      </c>
      <c r="AT246" s="124">
        <f t="shared" si="20"/>
        <v>119.93571138404943</v>
      </c>
      <c r="AU246" s="124">
        <f t="shared" si="20"/>
        <v>119.93571138404943</v>
      </c>
      <c r="AV246" s="613">
        <f t="shared" si="20"/>
        <v>119.93571138404943</v>
      </c>
    </row>
    <row r="247" spans="7:48" ht="14.1" customHeight="1" thickBot="1">
      <c r="G247" s="19"/>
      <c r="H247" s="738"/>
      <c r="J247" s="736"/>
      <c r="K247" s="10" t="s">
        <v>834</v>
      </c>
      <c r="L247" s="125">
        <f t="shared" si="19"/>
        <v>263.64071230934252</v>
      </c>
      <c r="M247" s="125">
        <f t="shared" si="20"/>
        <v>263.64071230934252</v>
      </c>
      <c r="N247" s="125">
        <f t="shared" si="20"/>
        <v>306.27760484158972</v>
      </c>
      <c r="O247" s="125">
        <f t="shared" si="20"/>
        <v>279.43503563789398</v>
      </c>
      <c r="P247" s="125">
        <f t="shared" si="20"/>
        <v>252.90368462786421</v>
      </c>
      <c r="Q247" s="125">
        <f t="shared" si="20"/>
        <v>226.29452906941793</v>
      </c>
      <c r="R247" s="125">
        <f t="shared" si="20"/>
        <v>199.7631780593882</v>
      </c>
      <c r="S247" s="125">
        <f t="shared" si="20"/>
        <v>199.7631780593882</v>
      </c>
      <c r="T247" s="125">
        <f t="shared" si="20"/>
        <v>199.7631780593882</v>
      </c>
      <c r="U247" s="125">
        <f t="shared" si="20"/>
        <v>199.7631780593882</v>
      </c>
      <c r="V247" s="125">
        <f t="shared" si="20"/>
        <v>199.7631780593882</v>
      </c>
      <c r="W247" s="125">
        <f t="shared" si="20"/>
        <v>199.7631780593882</v>
      </c>
      <c r="X247" s="125">
        <f t="shared" si="20"/>
        <v>199.7631780593882</v>
      </c>
      <c r="Y247" s="125">
        <f t="shared" si="20"/>
        <v>199.7631780593882</v>
      </c>
      <c r="Z247" s="125">
        <f t="shared" si="20"/>
        <v>199.7631780593882</v>
      </c>
      <c r="AA247" s="125">
        <f t="shared" si="20"/>
        <v>199.7631780593882</v>
      </c>
      <c r="AB247" s="125">
        <f t="shared" si="20"/>
        <v>199.7631780593882</v>
      </c>
      <c r="AC247" s="125">
        <f t="shared" si="20"/>
        <v>199.7631780593882</v>
      </c>
      <c r="AD247" s="125">
        <f t="shared" si="20"/>
        <v>199.7631780593882</v>
      </c>
      <c r="AE247" s="125">
        <f t="shared" si="20"/>
        <v>199.7631780593882</v>
      </c>
      <c r="AF247" s="125">
        <f t="shared" si="20"/>
        <v>199.7631780593882</v>
      </c>
      <c r="AG247" s="125">
        <f t="shared" si="20"/>
        <v>199.7631780593882</v>
      </c>
      <c r="AH247" s="125">
        <f t="shared" si="20"/>
        <v>199.7631780593882</v>
      </c>
      <c r="AI247" s="125">
        <f t="shared" si="20"/>
        <v>199.7631780593882</v>
      </c>
      <c r="AJ247" s="125">
        <f t="shared" si="20"/>
        <v>199.7631780593882</v>
      </c>
      <c r="AK247" s="125">
        <f t="shared" si="20"/>
        <v>199.7631780593882</v>
      </c>
      <c r="AL247" s="125">
        <f t="shared" si="20"/>
        <v>199.7631780593882</v>
      </c>
      <c r="AM247" s="125">
        <f t="shared" si="20"/>
        <v>199.7631780593882</v>
      </c>
      <c r="AN247" s="125">
        <f t="shared" si="20"/>
        <v>199.7631780593882</v>
      </c>
      <c r="AO247" s="125">
        <f t="shared" si="20"/>
        <v>199.7631780593882</v>
      </c>
      <c r="AP247" s="125">
        <f t="shared" si="20"/>
        <v>199.7631780593882</v>
      </c>
      <c r="AQ247" s="125">
        <f t="shared" si="20"/>
        <v>199.7631780593882</v>
      </c>
      <c r="AR247" s="125">
        <f t="shared" si="20"/>
        <v>199.7631780593882</v>
      </c>
      <c r="AS247" s="125">
        <f t="shared" si="20"/>
        <v>199.7631780593882</v>
      </c>
      <c r="AT247" s="125">
        <f t="shared" si="20"/>
        <v>199.7631780593882</v>
      </c>
      <c r="AU247" s="125">
        <f t="shared" si="20"/>
        <v>199.7631780593882</v>
      </c>
      <c r="AV247" s="614">
        <f t="shared" si="20"/>
        <v>199.7631780593882</v>
      </c>
    </row>
    <row r="248" spans="7:48" ht="14.1" customHeight="1" thickTop="1">
      <c r="G248" s="19"/>
      <c r="H248" s="738"/>
      <c r="J248" s="736"/>
      <c r="K248" s="8" t="s">
        <v>835</v>
      </c>
      <c r="L248" s="123">
        <f t="shared" si="19"/>
        <v>263.64071230934252</v>
      </c>
      <c r="M248" s="123">
        <f t="shared" si="20"/>
        <v>263.64071230934252</v>
      </c>
      <c r="N248" s="123">
        <f t="shared" si="20"/>
        <v>183.61873426296248</v>
      </c>
      <c r="O248" s="123">
        <f t="shared" si="20"/>
        <v>167.66880183757803</v>
      </c>
      <c r="P248" s="123">
        <f t="shared" si="20"/>
        <v>151.75777168640181</v>
      </c>
      <c r="Q248" s="123">
        <f t="shared" si="20"/>
        <v>135.80783926101736</v>
      </c>
      <c r="R248" s="123">
        <f t="shared" si="20"/>
        <v>119.93571138404943</v>
      </c>
      <c r="S248" s="123">
        <f t="shared" si="20"/>
        <v>119.93571138404943</v>
      </c>
      <c r="T248" s="123">
        <f t="shared" si="20"/>
        <v>119.93571138404943</v>
      </c>
      <c r="U248" s="123">
        <f t="shared" si="20"/>
        <v>119.93571138404943</v>
      </c>
      <c r="V248" s="123">
        <f t="shared" si="20"/>
        <v>119.93571138404943</v>
      </c>
      <c r="W248" s="123">
        <f t="shared" si="20"/>
        <v>119.93571138404943</v>
      </c>
      <c r="X248" s="123">
        <f t="shared" si="20"/>
        <v>119.93571138404943</v>
      </c>
      <c r="Y248" s="123">
        <f t="shared" si="20"/>
        <v>119.93571138404943</v>
      </c>
      <c r="Z248" s="123">
        <f t="shared" si="20"/>
        <v>119.93571138404943</v>
      </c>
      <c r="AA248" s="123">
        <f t="shared" si="20"/>
        <v>119.93571138404943</v>
      </c>
      <c r="AB248" s="123">
        <f t="shared" si="20"/>
        <v>119.93571138404943</v>
      </c>
      <c r="AC248" s="123">
        <f t="shared" si="20"/>
        <v>119.93571138404943</v>
      </c>
      <c r="AD248" s="123">
        <f t="shared" si="20"/>
        <v>119.93571138404943</v>
      </c>
      <c r="AE248" s="123">
        <f t="shared" si="20"/>
        <v>119.93571138404943</v>
      </c>
      <c r="AF248" s="123">
        <f t="shared" si="20"/>
        <v>119.93571138404943</v>
      </c>
      <c r="AG248" s="123">
        <f t="shared" si="20"/>
        <v>119.93571138404943</v>
      </c>
      <c r="AH248" s="123">
        <f t="shared" si="20"/>
        <v>119.93571138404943</v>
      </c>
      <c r="AI248" s="123">
        <f t="shared" si="20"/>
        <v>119.93571138404943</v>
      </c>
      <c r="AJ248" s="123">
        <f t="shared" si="20"/>
        <v>119.93571138404943</v>
      </c>
      <c r="AK248" s="123">
        <f t="shared" si="20"/>
        <v>119.93571138404943</v>
      </c>
      <c r="AL248" s="123">
        <f t="shared" si="20"/>
        <v>119.93571138404943</v>
      </c>
      <c r="AM248" s="123">
        <f t="shared" si="20"/>
        <v>119.93571138404943</v>
      </c>
      <c r="AN248" s="123">
        <f t="shared" si="20"/>
        <v>119.93571138404943</v>
      </c>
      <c r="AO248" s="123">
        <f t="shared" si="20"/>
        <v>119.93571138404943</v>
      </c>
      <c r="AP248" s="123">
        <f t="shared" si="20"/>
        <v>119.93571138404943</v>
      </c>
      <c r="AQ248" s="123">
        <f t="shared" si="20"/>
        <v>119.93571138404943</v>
      </c>
      <c r="AR248" s="123">
        <f t="shared" si="20"/>
        <v>119.93571138404943</v>
      </c>
      <c r="AS248" s="123">
        <f t="shared" si="20"/>
        <v>119.93571138404943</v>
      </c>
      <c r="AT248" s="123">
        <f t="shared" si="20"/>
        <v>119.93571138404943</v>
      </c>
      <c r="AU248" s="123">
        <f t="shared" si="20"/>
        <v>119.93571138404943</v>
      </c>
      <c r="AV248" s="612">
        <f t="shared" si="20"/>
        <v>119.93571138404943</v>
      </c>
    </row>
    <row r="249" spans="7:48" ht="14.1" customHeight="1">
      <c r="G249" s="19"/>
      <c r="H249" s="738"/>
      <c r="J249" s="736"/>
      <c r="K249" s="9" t="s">
        <v>836</v>
      </c>
      <c r="L249" s="124">
        <f t="shared" si="19"/>
        <v>263.64071230934252</v>
      </c>
      <c r="M249" s="124">
        <f t="shared" si="20"/>
        <v>263.64071230934252</v>
      </c>
      <c r="N249" s="124">
        <f t="shared" si="20"/>
        <v>242.82799560792623</v>
      </c>
      <c r="O249" s="124">
        <f t="shared" si="20"/>
        <v>221.7040607128439</v>
      </c>
      <c r="P249" s="124">
        <f t="shared" si="20"/>
        <v>200.65793036617805</v>
      </c>
      <c r="Q249" s="124">
        <f t="shared" si="20"/>
        <v>179.53399547109572</v>
      </c>
      <c r="R249" s="124">
        <f t="shared" si="20"/>
        <v>158.4878651244299</v>
      </c>
      <c r="S249" s="124">
        <f t="shared" si="20"/>
        <v>154.63264975039186</v>
      </c>
      <c r="T249" s="124">
        <f t="shared" si="20"/>
        <v>150.77743437635382</v>
      </c>
      <c r="U249" s="124">
        <f t="shared" si="20"/>
        <v>146.92221900231576</v>
      </c>
      <c r="V249" s="124">
        <f t="shared" si="20"/>
        <v>143.06700362827772</v>
      </c>
      <c r="W249" s="124">
        <f t="shared" si="20"/>
        <v>139.21178825423965</v>
      </c>
      <c r="X249" s="124">
        <f t="shared" si="20"/>
        <v>135.35657288020161</v>
      </c>
      <c r="Y249" s="124">
        <f t="shared" si="20"/>
        <v>131.50135750616357</v>
      </c>
      <c r="Z249" s="124">
        <f t="shared" si="20"/>
        <v>127.64614213212555</v>
      </c>
      <c r="AA249" s="124">
        <f t="shared" si="20"/>
        <v>123.79092675808751</v>
      </c>
      <c r="AB249" s="124">
        <f t="shared" si="20"/>
        <v>119.93571138404943</v>
      </c>
      <c r="AC249" s="124">
        <f t="shared" si="20"/>
        <v>119.93571138404943</v>
      </c>
      <c r="AD249" s="124">
        <f t="shared" si="20"/>
        <v>119.93571138404943</v>
      </c>
      <c r="AE249" s="124">
        <f t="shared" si="20"/>
        <v>119.93571138404943</v>
      </c>
      <c r="AF249" s="124">
        <f t="shared" si="20"/>
        <v>119.93571138404943</v>
      </c>
      <c r="AG249" s="124">
        <f t="shared" si="20"/>
        <v>119.93571138404943</v>
      </c>
      <c r="AH249" s="124">
        <f t="shared" si="20"/>
        <v>119.93571138404943</v>
      </c>
      <c r="AI249" s="124">
        <f t="shared" si="20"/>
        <v>119.93571138404943</v>
      </c>
      <c r="AJ249" s="124">
        <f t="shared" si="20"/>
        <v>119.93571138404943</v>
      </c>
      <c r="AK249" s="124">
        <f t="shared" si="20"/>
        <v>119.93571138404943</v>
      </c>
      <c r="AL249" s="124">
        <f t="shared" si="20"/>
        <v>119.93571138404943</v>
      </c>
      <c r="AM249" s="124">
        <f t="shared" si="20"/>
        <v>119.93571138404943</v>
      </c>
      <c r="AN249" s="124">
        <f t="shared" si="20"/>
        <v>119.93571138404943</v>
      </c>
      <c r="AO249" s="124">
        <f t="shared" si="20"/>
        <v>119.93571138404943</v>
      </c>
      <c r="AP249" s="124">
        <f t="shared" si="20"/>
        <v>119.93571138404943</v>
      </c>
      <c r="AQ249" s="124">
        <f t="shared" si="20"/>
        <v>119.93571138404943</v>
      </c>
      <c r="AR249" s="124">
        <f t="shared" si="20"/>
        <v>119.93571138404943</v>
      </c>
      <c r="AS249" s="124">
        <f t="shared" si="20"/>
        <v>119.93571138404943</v>
      </c>
      <c r="AT249" s="124">
        <f t="shared" si="20"/>
        <v>119.93571138404943</v>
      </c>
      <c r="AU249" s="124">
        <f t="shared" si="20"/>
        <v>119.93571138404943</v>
      </c>
      <c r="AV249" s="613">
        <f t="shared" si="20"/>
        <v>119.93571138404943</v>
      </c>
    </row>
    <row r="250" spans="7:48" ht="14.1" customHeight="1" thickBot="1">
      <c r="G250" s="19"/>
      <c r="H250" s="738"/>
      <c r="J250" s="736"/>
      <c r="K250" s="10" t="s">
        <v>837</v>
      </c>
      <c r="L250" s="125">
        <f t="shared" si="19"/>
        <v>263.64071230934252</v>
      </c>
      <c r="M250" s="125">
        <f t="shared" si="20"/>
        <v>263.64071230934252</v>
      </c>
      <c r="N250" s="125">
        <f t="shared" si="20"/>
        <v>306.27760484158972</v>
      </c>
      <c r="O250" s="125">
        <f t="shared" si="20"/>
        <v>279.43503563789398</v>
      </c>
      <c r="P250" s="125">
        <f t="shared" si="20"/>
        <v>252.90368462786421</v>
      </c>
      <c r="Q250" s="125">
        <f t="shared" si="20"/>
        <v>226.29452906941793</v>
      </c>
      <c r="R250" s="125">
        <f t="shared" si="20"/>
        <v>199.7631780593882</v>
      </c>
      <c r="S250" s="125">
        <f t="shared" si="20"/>
        <v>199.7631780593882</v>
      </c>
      <c r="T250" s="125">
        <f t="shared" si="20"/>
        <v>199.7631780593882</v>
      </c>
      <c r="U250" s="125">
        <f t="shared" si="20"/>
        <v>199.7631780593882</v>
      </c>
      <c r="V250" s="125">
        <f t="shared" si="20"/>
        <v>199.7631780593882</v>
      </c>
      <c r="W250" s="125">
        <f t="shared" si="20"/>
        <v>199.7631780593882</v>
      </c>
      <c r="X250" s="125">
        <f t="shared" si="20"/>
        <v>199.7631780593882</v>
      </c>
      <c r="Y250" s="125">
        <f t="shared" si="20"/>
        <v>199.7631780593882</v>
      </c>
      <c r="Z250" s="125">
        <f t="shared" si="20"/>
        <v>199.7631780593882</v>
      </c>
      <c r="AA250" s="125">
        <f t="shared" si="20"/>
        <v>199.7631780593882</v>
      </c>
      <c r="AB250" s="125">
        <f t="shared" si="20"/>
        <v>199.7631780593882</v>
      </c>
      <c r="AC250" s="125">
        <f t="shared" si="20"/>
        <v>199.7631780593882</v>
      </c>
      <c r="AD250" s="125">
        <f t="shared" si="20"/>
        <v>199.7631780593882</v>
      </c>
      <c r="AE250" s="125">
        <f t="shared" si="20"/>
        <v>199.7631780593882</v>
      </c>
      <c r="AF250" s="125">
        <f t="shared" si="20"/>
        <v>199.7631780593882</v>
      </c>
      <c r="AG250" s="125">
        <f t="shared" si="20"/>
        <v>199.7631780593882</v>
      </c>
      <c r="AH250" s="125">
        <f t="shared" ref="M250:AV257" si="21" xml:space="preserve">  (AH362+AH478)*($S$46-1)</f>
        <v>199.7631780593882</v>
      </c>
      <c r="AI250" s="125">
        <f t="shared" si="21"/>
        <v>199.7631780593882</v>
      </c>
      <c r="AJ250" s="125">
        <f t="shared" si="21"/>
        <v>199.7631780593882</v>
      </c>
      <c r="AK250" s="125">
        <f t="shared" si="21"/>
        <v>199.7631780593882</v>
      </c>
      <c r="AL250" s="125">
        <f t="shared" si="21"/>
        <v>199.7631780593882</v>
      </c>
      <c r="AM250" s="125">
        <f t="shared" si="21"/>
        <v>199.7631780593882</v>
      </c>
      <c r="AN250" s="125">
        <f t="shared" si="21"/>
        <v>199.7631780593882</v>
      </c>
      <c r="AO250" s="125">
        <f t="shared" si="21"/>
        <v>199.7631780593882</v>
      </c>
      <c r="AP250" s="125">
        <f t="shared" si="21"/>
        <v>199.7631780593882</v>
      </c>
      <c r="AQ250" s="125">
        <f t="shared" si="21"/>
        <v>199.7631780593882</v>
      </c>
      <c r="AR250" s="125">
        <f t="shared" si="21"/>
        <v>199.7631780593882</v>
      </c>
      <c r="AS250" s="125">
        <f t="shared" si="21"/>
        <v>199.7631780593882</v>
      </c>
      <c r="AT250" s="125">
        <f t="shared" si="21"/>
        <v>199.7631780593882</v>
      </c>
      <c r="AU250" s="125">
        <f t="shared" si="21"/>
        <v>199.7631780593882</v>
      </c>
      <c r="AV250" s="614">
        <f t="shared" si="21"/>
        <v>199.7631780593882</v>
      </c>
    </row>
    <row r="251" spans="7:48" ht="14.1" customHeight="1" thickTop="1">
      <c r="G251" s="19"/>
      <c r="H251" s="738"/>
      <c r="J251" s="736"/>
      <c r="K251" s="8" t="s">
        <v>838</v>
      </c>
      <c r="L251" s="123">
        <f t="shared" si="19"/>
        <v>263.64071230934252</v>
      </c>
      <c r="M251" s="123">
        <f t="shared" si="21"/>
        <v>263.64071230934252</v>
      </c>
      <c r="N251" s="123">
        <f t="shared" si="21"/>
        <v>183.61873426296248</v>
      </c>
      <c r="O251" s="123">
        <f t="shared" si="21"/>
        <v>167.66880183757803</v>
      </c>
      <c r="P251" s="123">
        <f t="shared" si="21"/>
        <v>151.75777168640181</v>
      </c>
      <c r="Q251" s="123">
        <f t="shared" si="21"/>
        <v>135.80783926101736</v>
      </c>
      <c r="R251" s="123">
        <f t="shared" si="21"/>
        <v>119.93571138404943</v>
      </c>
      <c r="S251" s="123">
        <f t="shared" si="21"/>
        <v>119.93571138404943</v>
      </c>
      <c r="T251" s="123">
        <f t="shared" si="21"/>
        <v>119.93571138404943</v>
      </c>
      <c r="U251" s="123">
        <f t="shared" si="21"/>
        <v>119.93571138404943</v>
      </c>
      <c r="V251" s="123">
        <f t="shared" si="21"/>
        <v>119.93571138404943</v>
      </c>
      <c r="W251" s="123">
        <f t="shared" si="21"/>
        <v>119.93571138404943</v>
      </c>
      <c r="X251" s="123">
        <f t="shared" si="21"/>
        <v>119.93571138404943</v>
      </c>
      <c r="Y251" s="123">
        <f t="shared" si="21"/>
        <v>119.93571138404943</v>
      </c>
      <c r="Z251" s="123">
        <f t="shared" si="21"/>
        <v>119.93571138404943</v>
      </c>
      <c r="AA251" s="123">
        <f t="shared" si="21"/>
        <v>119.93571138404943</v>
      </c>
      <c r="AB251" s="123">
        <f t="shared" si="21"/>
        <v>119.93571138404943</v>
      </c>
      <c r="AC251" s="123">
        <f t="shared" si="21"/>
        <v>119.93571138404943</v>
      </c>
      <c r="AD251" s="123">
        <f t="shared" si="21"/>
        <v>119.93571138404943</v>
      </c>
      <c r="AE251" s="123">
        <f t="shared" si="21"/>
        <v>119.93571138404943</v>
      </c>
      <c r="AF251" s="123">
        <f t="shared" si="21"/>
        <v>119.93571138404943</v>
      </c>
      <c r="AG251" s="123">
        <f t="shared" si="21"/>
        <v>119.93571138404943</v>
      </c>
      <c r="AH251" s="123">
        <f t="shared" si="21"/>
        <v>119.93571138404943</v>
      </c>
      <c r="AI251" s="123">
        <f t="shared" si="21"/>
        <v>119.93571138404943</v>
      </c>
      <c r="AJ251" s="123">
        <f t="shared" si="21"/>
        <v>119.93571138404943</v>
      </c>
      <c r="AK251" s="123">
        <f t="shared" si="21"/>
        <v>119.93571138404943</v>
      </c>
      <c r="AL251" s="123">
        <f t="shared" si="21"/>
        <v>119.93571138404943</v>
      </c>
      <c r="AM251" s="123">
        <f t="shared" si="21"/>
        <v>119.93571138404943</v>
      </c>
      <c r="AN251" s="123">
        <f t="shared" si="21"/>
        <v>119.93571138404943</v>
      </c>
      <c r="AO251" s="123">
        <f t="shared" si="21"/>
        <v>119.93571138404943</v>
      </c>
      <c r="AP251" s="123">
        <f t="shared" si="21"/>
        <v>119.93571138404943</v>
      </c>
      <c r="AQ251" s="123">
        <f t="shared" si="21"/>
        <v>119.93571138404943</v>
      </c>
      <c r="AR251" s="123">
        <f t="shared" si="21"/>
        <v>119.93571138404943</v>
      </c>
      <c r="AS251" s="123">
        <f t="shared" si="21"/>
        <v>119.93571138404943</v>
      </c>
      <c r="AT251" s="123">
        <f t="shared" si="21"/>
        <v>119.93571138404943</v>
      </c>
      <c r="AU251" s="123">
        <f t="shared" si="21"/>
        <v>119.93571138404943</v>
      </c>
      <c r="AV251" s="612">
        <f t="shared" si="21"/>
        <v>119.93571138404943</v>
      </c>
    </row>
    <row r="252" spans="7:48" ht="14.1" customHeight="1">
      <c r="G252" s="19"/>
      <c r="H252" s="738"/>
      <c r="J252" s="736"/>
      <c r="K252" s="9" t="s">
        <v>839</v>
      </c>
      <c r="L252" s="124">
        <f t="shared" si="19"/>
        <v>263.64071230934252</v>
      </c>
      <c r="M252" s="124">
        <f t="shared" si="21"/>
        <v>263.64071230934252</v>
      </c>
      <c r="N252" s="124">
        <f t="shared" si="21"/>
        <v>242.82799560792623</v>
      </c>
      <c r="O252" s="124">
        <f t="shared" si="21"/>
        <v>221.7040607128439</v>
      </c>
      <c r="P252" s="124">
        <f t="shared" si="21"/>
        <v>200.65793036617805</v>
      </c>
      <c r="Q252" s="124">
        <f t="shared" si="21"/>
        <v>179.53399547109572</v>
      </c>
      <c r="R252" s="124">
        <f t="shared" si="21"/>
        <v>158.4878651244299</v>
      </c>
      <c r="S252" s="124">
        <f t="shared" si="21"/>
        <v>154.63264975039186</v>
      </c>
      <c r="T252" s="124">
        <f t="shared" si="21"/>
        <v>150.77743437635382</v>
      </c>
      <c r="U252" s="124">
        <f t="shared" si="21"/>
        <v>146.92221900231576</v>
      </c>
      <c r="V252" s="124">
        <f t="shared" si="21"/>
        <v>143.06700362827772</v>
      </c>
      <c r="W252" s="124">
        <f t="shared" si="21"/>
        <v>139.21178825423965</v>
      </c>
      <c r="X252" s="124">
        <f t="shared" si="21"/>
        <v>135.35657288020161</v>
      </c>
      <c r="Y252" s="124">
        <f t="shared" si="21"/>
        <v>131.50135750616357</v>
      </c>
      <c r="Z252" s="124">
        <f t="shared" si="21"/>
        <v>127.64614213212555</v>
      </c>
      <c r="AA252" s="124">
        <f t="shared" si="21"/>
        <v>123.79092675808751</v>
      </c>
      <c r="AB252" s="124">
        <f t="shared" si="21"/>
        <v>119.93571138404943</v>
      </c>
      <c r="AC252" s="124">
        <f t="shared" si="21"/>
        <v>119.93571138404943</v>
      </c>
      <c r="AD252" s="124">
        <f t="shared" si="21"/>
        <v>119.93571138404943</v>
      </c>
      <c r="AE252" s="124">
        <f t="shared" si="21"/>
        <v>119.93571138404943</v>
      </c>
      <c r="AF252" s="124">
        <f t="shared" si="21"/>
        <v>119.93571138404943</v>
      </c>
      <c r="AG252" s="124">
        <f t="shared" si="21"/>
        <v>119.93571138404943</v>
      </c>
      <c r="AH252" s="124">
        <f t="shared" si="21"/>
        <v>119.93571138404943</v>
      </c>
      <c r="AI252" s="124">
        <f t="shared" si="21"/>
        <v>119.93571138404943</v>
      </c>
      <c r="AJ252" s="124">
        <f t="shared" si="21"/>
        <v>119.93571138404943</v>
      </c>
      <c r="AK252" s="124">
        <f t="shared" si="21"/>
        <v>119.93571138404943</v>
      </c>
      <c r="AL252" s="124">
        <f t="shared" si="21"/>
        <v>119.93571138404943</v>
      </c>
      <c r="AM252" s="124">
        <f t="shared" si="21"/>
        <v>119.93571138404943</v>
      </c>
      <c r="AN252" s="124">
        <f t="shared" si="21"/>
        <v>119.93571138404943</v>
      </c>
      <c r="AO252" s="124">
        <f t="shared" si="21"/>
        <v>119.93571138404943</v>
      </c>
      <c r="AP252" s="124">
        <f t="shared" si="21"/>
        <v>119.93571138404943</v>
      </c>
      <c r="AQ252" s="124">
        <f t="shared" si="21"/>
        <v>119.93571138404943</v>
      </c>
      <c r="AR252" s="124">
        <f t="shared" si="21"/>
        <v>119.93571138404943</v>
      </c>
      <c r="AS252" s="124">
        <f t="shared" si="21"/>
        <v>119.93571138404943</v>
      </c>
      <c r="AT252" s="124">
        <f t="shared" si="21"/>
        <v>119.93571138404943</v>
      </c>
      <c r="AU252" s="124">
        <f t="shared" si="21"/>
        <v>119.93571138404943</v>
      </c>
      <c r="AV252" s="613">
        <f t="shared" si="21"/>
        <v>119.93571138404943</v>
      </c>
    </row>
    <row r="253" spans="7:48" ht="14.1" customHeight="1" thickBot="1">
      <c r="G253" s="19"/>
      <c r="H253" s="738"/>
      <c r="J253" s="736"/>
      <c r="K253" s="10" t="s">
        <v>840</v>
      </c>
      <c r="L253" s="125">
        <f t="shared" si="19"/>
        <v>263.64071230934252</v>
      </c>
      <c r="M253" s="125">
        <f t="shared" si="21"/>
        <v>263.64071230934252</v>
      </c>
      <c r="N253" s="125">
        <f t="shared" si="21"/>
        <v>306.27760484158972</v>
      </c>
      <c r="O253" s="125">
        <f t="shared" si="21"/>
        <v>279.43503563789398</v>
      </c>
      <c r="P253" s="125">
        <f t="shared" si="21"/>
        <v>252.90368462786421</v>
      </c>
      <c r="Q253" s="125">
        <f t="shared" si="21"/>
        <v>226.29452906941793</v>
      </c>
      <c r="R253" s="125">
        <f t="shared" si="21"/>
        <v>199.7631780593882</v>
      </c>
      <c r="S253" s="125">
        <f t="shared" si="21"/>
        <v>199.7631780593882</v>
      </c>
      <c r="T253" s="125">
        <f t="shared" si="21"/>
        <v>199.7631780593882</v>
      </c>
      <c r="U253" s="125">
        <f t="shared" si="21"/>
        <v>199.7631780593882</v>
      </c>
      <c r="V253" s="125">
        <f t="shared" si="21"/>
        <v>199.7631780593882</v>
      </c>
      <c r="W253" s="125">
        <f t="shared" si="21"/>
        <v>199.7631780593882</v>
      </c>
      <c r="X253" s="125">
        <f t="shared" si="21"/>
        <v>199.7631780593882</v>
      </c>
      <c r="Y253" s="125">
        <f t="shared" si="21"/>
        <v>199.7631780593882</v>
      </c>
      <c r="Z253" s="125">
        <f t="shared" si="21"/>
        <v>199.7631780593882</v>
      </c>
      <c r="AA253" s="125">
        <f t="shared" si="21"/>
        <v>199.7631780593882</v>
      </c>
      <c r="AB253" s="125">
        <f t="shared" si="21"/>
        <v>199.7631780593882</v>
      </c>
      <c r="AC253" s="125">
        <f t="shared" si="21"/>
        <v>199.7631780593882</v>
      </c>
      <c r="AD253" s="125">
        <f t="shared" si="21"/>
        <v>199.7631780593882</v>
      </c>
      <c r="AE253" s="125">
        <f t="shared" si="21"/>
        <v>199.7631780593882</v>
      </c>
      <c r="AF253" s="125">
        <f t="shared" si="21"/>
        <v>199.7631780593882</v>
      </c>
      <c r="AG253" s="125">
        <f t="shared" si="21"/>
        <v>199.7631780593882</v>
      </c>
      <c r="AH253" s="125">
        <f t="shared" si="21"/>
        <v>199.7631780593882</v>
      </c>
      <c r="AI253" s="125">
        <f t="shared" si="21"/>
        <v>199.7631780593882</v>
      </c>
      <c r="AJ253" s="125">
        <f t="shared" si="21"/>
        <v>199.7631780593882</v>
      </c>
      <c r="AK253" s="125">
        <f t="shared" si="21"/>
        <v>199.7631780593882</v>
      </c>
      <c r="AL253" s="125">
        <f t="shared" si="21"/>
        <v>199.7631780593882</v>
      </c>
      <c r="AM253" s="125">
        <f t="shared" si="21"/>
        <v>199.7631780593882</v>
      </c>
      <c r="AN253" s="125">
        <f t="shared" si="21"/>
        <v>199.7631780593882</v>
      </c>
      <c r="AO253" s="125">
        <f t="shared" si="21"/>
        <v>199.7631780593882</v>
      </c>
      <c r="AP253" s="125">
        <f t="shared" si="21"/>
        <v>199.7631780593882</v>
      </c>
      <c r="AQ253" s="125">
        <f t="shared" si="21"/>
        <v>199.7631780593882</v>
      </c>
      <c r="AR253" s="125">
        <f t="shared" si="21"/>
        <v>199.7631780593882</v>
      </c>
      <c r="AS253" s="125">
        <f t="shared" si="21"/>
        <v>199.7631780593882</v>
      </c>
      <c r="AT253" s="125">
        <f t="shared" si="21"/>
        <v>199.7631780593882</v>
      </c>
      <c r="AU253" s="125">
        <f t="shared" si="21"/>
        <v>199.7631780593882</v>
      </c>
      <c r="AV253" s="614">
        <f t="shared" si="21"/>
        <v>199.7631780593882</v>
      </c>
    </row>
    <row r="254" spans="7:48" ht="14.1" customHeight="1" thickTop="1">
      <c r="G254" s="19"/>
      <c r="H254" s="738"/>
      <c r="J254" s="736"/>
      <c r="K254" s="8" t="s">
        <v>841</v>
      </c>
      <c r="L254" s="123">
        <f t="shared" si="19"/>
        <v>331.89475240772549</v>
      </c>
      <c r="M254" s="123">
        <f t="shared" si="21"/>
        <v>331.89475240772549</v>
      </c>
      <c r="N254" s="123">
        <f t="shared" si="21"/>
        <v>229.89298943368152</v>
      </c>
      <c r="O254" s="123">
        <f t="shared" si="21"/>
        <v>208.45783634493313</v>
      </c>
      <c r="P254" s="123">
        <f t="shared" si="21"/>
        <v>187.08103666749716</v>
      </c>
      <c r="Q254" s="123">
        <f t="shared" si="21"/>
        <v>165.64588357874877</v>
      </c>
      <c r="R254" s="123">
        <f t="shared" si="21"/>
        <v>144.30798617552102</v>
      </c>
      <c r="S254" s="123">
        <f t="shared" si="21"/>
        <v>144.30798617552102</v>
      </c>
      <c r="T254" s="123">
        <f t="shared" si="21"/>
        <v>144.30798617552102</v>
      </c>
      <c r="U254" s="123">
        <f t="shared" si="21"/>
        <v>144.30798617552102</v>
      </c>
      <c r="V254" s="123">
        <f t="shared" si="21"/>
        <v>144.30798617552102</v>
      </c>
      <c r="W254" s="123">
        <f t="shared" si="21"/>
        <v>144.30798617552102</v>
      </c>
      <c r="X254" s="123">
        <f t="shared" si="21"/>
        <v>144.30798617552102</v>
      </c>
      <c r="Y254" s="123">
        <f t="shared" si="21"/>
        <v>144.30798617552102</v>
      </c>
      <c r="Z254" s="123">
        <f t="shared" si="21"/>
        <v>144.30798617552102</v>
      </c>
      <c r="AA254" s="123">
        <f t="shared" si="21"/>
        <v>144.30798617552102</v>
      </c>
      <c r="AB254" s="123">
        <f t="shared" si="21"/>
        <v>144.30798617552102</v>
      </c>
      <c r="AC254" s="123">
        <f t="shared" si="21"/>
        <v>144.30798617552102</v>
      </c>
      <c r="AD254" s="123">
        <f t="shared" si="21"/>
        <v>144.30798617552102</v>
      </c>
      <c r="AE254" s="123">
        <f t="shared" si="21"/>
        <v>144.30798617552102</v>
      </c>
      <c r="AF254" s="123">
        <f t="shared" si="21"/>
        <v>144.30798617552102</v>
      </c>
      <c r="AG254" s="123">
        <f t="shared" si="21"/>
        <v>144.30798617552102</v>
      </c>
      <c r="AH254" s="123">
        <f t="shared" si="21"/>
        <v>144.30798617552102</v>
      </c>
      <c r="AI254" s="123">
        <f t="shared" si="21"/>
        <v>144.30798617552102</v>
      </c>
      <c r="AJ254" s="123">
        <f t="shared" si="21"/>
        <v>144.30798617552102</v>
      </c>
      <c r="AK254" s="123">
        <f t="shared" si="21"/>
        <v>144.30798617552102</v>
      </c>
      <c r="AL254" s="123">
        <f t="shared" si="21"/>
        <v>144.30798617552102</v>
      </c>
      <c r="AM254" s="123">
        <f t="shared" si="21"/>
        <v>144.30798617552102</v>
      </c>
      <c r="AN254" s="123">
        <f t="shared" si="21"/>
        <v>144.30798617552102</v>
      </c>
      <c r="AO254" s="123">
        <f t="shared" si="21"/>
        <v>144.30798617552102</v>
      </c>
      <c r="AP254" s="123">
        <f t="shared" si="21"/>
        <v>144.30798617552102</v>
      </c>
      <c r="AQ254" s="123">
        <f t="shared" si="21"/>
        <v>144.30798617552102</v>
      </c>
      <c r="AR254" s="123">
        <f t="shared" si="21"/>
        <v>144.30798617552102</v>
      </c>
      <c r="AS254" s="123">
        <f t="shared" si="21"/>
        <v>144.30798617552102</v>
      </c>
      <c r="AT254" s="123">
        <f t="shared" si="21"/>
        <v>144.30798617552102</v>
      </c>
      <c r="AU254" s="123">
        <f t="shared" si="21"/>
        <v>144.30798617552102</v>
      </c>
      <c r="AV254" s="612">
        <f t="shared" si="21"/>
        <v>144.30798617552102</v>
      </c>
    </row>
    <row r="255" spans="7:48" ht="14.1" customHeight="1">
      <c r="G255" s="19"/>
      <c r="H255" s="738"/>
      <c r="J255" s="736"/>
      <c r="K255" s="9" t="s">
        <v>842</v>
      </c>
      <c r="L255" s="124">
        <f t="shared" si="19"/>
        <v>331.89475240772549</v>
      </c>
      <c r="M255" s="124">
        <f t="shared" si="21"/>
        <v>331.89475240772549</v>
      </c>
      <c r="N255" s="124">
        <f t="shared" si="21"/>
        <v>304.06017521171924</v>
      </c>
      <c r="O255" s="124">
        <f t="shared" si="21"/>
        <v>275.66151503969326</v>
      </c>
      <c r="P255" s="124">
        <f t="shared" si="21"/>
        <v>247.36011055318789</v>
      </c>
      <c r="Q255" s="124">
        <f t="shared" si="21"/>
        <v>218.96145038116191</v>
      </c>
      <c r="R255" s="124">
        <f t="shared" si="21"/>
        <v>190.66004589465658</v>
      </c>
      <c r="S255" s="124">
        <f t="shared" si="21"/>
        <v>186.02483992274304</v>
      </c>
      <c r="T255" s="124">
        <f t="shared" si="21"/>
        <v>181.38963395082948</v>
      </c>
      <c r="U255" s="124">
        <f t="shared" si="21"/>
        <v>176.75442797891591</v>
      </c>
      <c r="V255" s="124">
        <f t="shared" si="21"/>
        <v>172.11922200700238</v>
      </c>
      <c r="W255" s="124">
        <f t="shared" si="21"/>
        <v>167.48401603508884</v>
      </c>
      <c r="X255" s="124">
        <f t="shared" si="21"/>
        <v>162.84881006317528</v>
      </c>
      <c r="Y255" s="124">
        <f t="shared" si="21"/>
        <v>158.21360409126174</v>
      </c>
      <c r="Z255" s="124">
        <f t="shared" si="21"/>
        <v>153.57839811934818</v>
      </c>
      <c r="AA255" s="124">
        <f t="shared" si="21"/>
        <v>148.94319214743462</v>
      </c>
      <c r="AB255" s="124">
        <f t="shared" si="21"/>
        <v>144.30798617552102</v>
      </c>
      <c r="AC255" s="124">
        <f t="shared" si="21"/>
        <v>144.30798617552102</v>
      </c>
      <c r="AD255" s="124">
        <f t="shared" si="21"/>
        <v>144.30798617552102</v>
      </c>
      <c r="AE255" s="124">
        <f t="shared" si="21"/>
        <v>144.30798617552102</v>
      </c>
      <c r="AF255" s="124">
        <f t="shared" si="21"/>
        <v>144.30798617552102</v>
      </c>
      <c r="AG255" s="124">
        <f t="shared" si="21"/>
        <v>144.30798617552102</v>
      </c>
      <c r="AH255" s="124">
        <f t="shared" si="21"/>
        <v>144.30798617552102</v>
      </c>
      <c r="AI255" s="124">
        <f t="shared" si="21"/>
        <v>144.30798617552102</v>
      </c>
      <c r="AJ255" s="124">
        <f t="shared" si="21"/>
        <v>144.30798617552102</v>
      </c>
      <c r="AK255" s="124">
        <f t="shared" si="21"/>
        <v>144.30798617552102</v>
      </c>
      <c r="AL255" s="124">
        <f t="shared" si="21"/>
        <v>144.30798617552102</v>
      </c>
      <c r="AM255" s="124">
        <f t="shared" si="21"/>
        <v>144.30798617552102</v>
      </c>
      <c r="AN255" s="124">
        <f t="shared" si="21"/>
        <v>144.30798617552102</v>
      </c>
      <c r="AO255" s="124">
        <f t="shared" si="21"/>
        <v>144.30798617552102</v>
      </c>
      <c r="AP255" s="124">
        <f t="shared" si="21"/>
        <v>144.30798617552102</v>
      </c>
      <c r="AQ255" s="124">
        <f t="shared" si="21"/>
        <v>144.30798617552102</v>
      </c>
      <c r="AR255" s="124">
        <f t="shared" si="21"/>
        <v>144.30798617552102</v>
      </c>
      <c r="AS255" s="124">
        <f t="shared" si="21"/>
        <v>144.30798617552102</v>
      </c>
      <c r="AT255" s="124">
        <f t="shared" si="21"/>
        <v>144.30798617552102</v>
      </c>
      <c r="AU255" s="124">
        <f t="shared" si="21"/>
        <v>144.30798617552102</v>
      </c>
      <c r="AV255" s="613">
        <f t="shared" si="21"/>
        <v>144.30798617552102</v>
      </c>
    </row>
    <row r="256" spans="7:48" ht="14.1" customHeight="1" thickBot="1">
      <c r="G256" s="19"/>
      <c r="H256" s="738"/>
      <c r="J256" s="736"/>
      <c r="K256" s="10" t="s">
        <v>843</v>
      </c>
      <c r="L256" s="125">
        <f t="shared" si="19"/>
        <v>331.89475240772549</v>
      </c>
      <c r="M256" s="125">
        <f t="shared" si="21"/>
        <v>331.89475240772549</v>
      </c>
      <c r="N256" s="125">
        <f t="shared" si="21"/>
        <v>383.57642369339197</v>
      </c>
      <c r="O256" s="125">
        <f t="shared" si="21"/>
        <v>347.35840640550674</v>
      </c>
      <c r="P256" s="125">
        <f t="shared" si="21"/>
        <v>311.7044720936413</v>
      </c>
      <c r="Q256" s="125">
        <f t="shared" si="21"/>
        <v>275.95328209625512</v>
      </c>
      <c r="R256" s="125">
        <f t="shared" si="21"/>
        <v>240.29934778438965</v>
      </c>
      <c r="S256" s="125">
        <f t="shared" si="21"/>
        <v>240.29934778438965</v>
      </c>
      <c r="T256" s="125">
        <f t="shared" si="21"/>
        <v>240.29934778438965</v>
      </c>
      <c r="U256" s="125">
        <f t="shared" si="21"/>
        <v>240.29934778438965</v>
      </c>
      <c r="V256" s="125">
        <f t="shared" si="21"/>
        <v>240.29934778438965</v>
      </c>
      <c r="W256" s="125">
        <f t="shared" si="21"/>
        <v>240.29934778438965</v>
      </c>
      <c r="X256" s="125">
        <f t="shared" si="21"/>
        <v>240.29934778438965</v>
      </c>
      <c r="Y256" s="125">
        <f t="shared" si="21"/>
        <v>240.29934778438965</v>
      </c>
      <c r="Z256" s="125">
        <f t="shared" si="21"/>
        <v>240.29934778438965</v>
      </c>
      <c r="AA256" s="125">
        <f t="shared" si="21"/>
        <v>240.29934778438965</v>
      </c>
      <c r="AB256" s="125">
        <f t="shared" si="21"/>
        <v>240.29934778438965</v>
      </c>
      <c r="AC256" s="125">
        <f t="shared" si="21"/>
        <v>240.29934778438965</v>
      </c>
      <c r="AD256" s="125">
        <f t="shared" si="21"/>
        <v>240.29934778438965</v>
      </c>
      <c r="AE256" s="125">
        <f t="shared" si="21"/>
        <v>240.29934778438965</v>
      </c>
      <c r="AF256" s="125">
        <f t="shared" si="21"/>
        <v>240.29934778438965</v>
      </c>
      <c r="AG256" s="125">
        <f t="shared" si="21"/>
        <v>240.29934778438965</v>
      </c>
      <c r="AH256" s="125">
        <f t="shared" si="21"/>
        <v>240.29934778438965</v>
      </c>
      <c r="AI256" s="125">
        <f t="shared" si="21"/>
        <v>240.29934778438965</v>
      </c>
      <c r="AJ256" s="125">
        <f t="shared" si="21"/>
        <v>240.29934778438965</v>
      </c>
      <c r="AK256" s="125">
        <f t="shared" si="21"/>
        <v>240.29934778438965</v>
      </c>
      <c r="AL256" s="125">
        <f t="shared" si="21"/>
        <v>240.29934778438965</v>
      </c>
      <c r="AM256" s="125">
        <f t="shared" si="21"/>
        <v>240.29934778438965</v>
      </c>
      <c r="AN256" s="125">
        <f t="shared" si="21"/>
        <v>240.29934778438965</v>
      </c>
      <c r="AO256" s="125">
        <f t="shared" si="21"/>
        <v>240.29934778438965</v>
      </c>
      <c r="AP256" s="125">
        <f t="shared" si="21"/>
        <v>240.29934778438965</v>
      </c>
      <c r="AQ256" s="125">
        <f t="shared" si="21"/>
        <v>240.29934778438965</v>
      </c>
      <c r="AR256" s="125">
        <f t="shared" si="21"/>
        <v>240.29934778438965</v>
      </c>
      <c r="AS256" s="125">
        <f t="shared" si="21"/>
        <v>240.29934778438965</v>
      </c>
      <c r="AT256" s="125">
        <f t="shared" si="21"/>
        <v>240.29934778438965</v>
      </c>
      <c r="AU256" s="125">
        <f t="shared" si="21"/>
        <v>240.29934778438965</v>
      </c>
      <c r="AV256" s="614">
        <f t="shared" si="21"/>
        <v>240.29934778438965</v>
      </c>
    </row>
    <row r="257" spans="7:48" ht="14.1" customHeight="1" thickTop="1">
      <c r="G257" s="19"/>
      <c r="H257" s="738"/>
      <c r="J257" s="736"/>
      <c r="K257" s="8" t="s">
        <v>844</v>
      </c>
      <c r="L257" s="123">
        <f t="shared" si="19"/>
        <v>331.89475240772549</v>
      </c>
      <c r="M257" s="123">
        <f t="shared" si="21"/>
        <v>331.89475240772549</v>
      </c>
      <c r="N257" s="123">
        <f t="shared" si="21"/>
        <v>229.89298943368152</v>
      </c>
      <c r="O257" s="123">
        <f t="shared" si="21"/>
        <v>208.45783634493313</v>
      </c>
      <c r="P257" s="123">
        <f t="shared" si="21"/>
        <v>187.08103666749716</v>
      </c>
      <c r="Q257" s="123">
        <f t="shared" si="21"/>
        <v>165.64588357874877</v>
      </c>
      <c r="R257" s="123">
        <f t="shared" si="21"/>
        <v>144.30798617552102</v>
      </c>
      <c r="S257" s="123">
        <f t="shared" si="21"/>
        <v>144.30798617552102</v>
      </c>
      <c r="T257" s="123">
        <f t="shared" si="21"/>
        <v>144.30798617552102</v>
      </c>
      <c r="U257" s="123">
        <f t="shared" si="21"/>
        <v>144.30798617552102</v>
      </c>
      <c r="V257" s="123">
        <f t="shared" si="21"/>
        <v>144.30798617552102</v>
      </c>
      <c r="W257" s="123">
        <f t="shared" si="21"/>
        <v>144.30798617552102</v>
      </c>
      <c r="X257" s="123">
        <f t="shared" si="21"/>
        <v>144.30798617552102</v>
      </c>
      <c r="Y257" s="123">
        <f t="shared" si="21"/>
        <v>144.30798617552102</v>
      </c>
      <c r="Z257" s="123">
        <f t="shared" si="21"/>
        <v>144.30798617552102</v>
      </c>
      <c r="AA257" s="123">
        <f t="shared" si="21"/>
        <v>144.30798617552102</v>
      </c>
      <c r="AB257" s="123">
        <f t="shared" si="21"/>
        <v>144.30798617552102</v>
      </c>
      <c r="AC257" s="123">
        <f t="shared" si="21"/>
        <v>144.30798617552102</v>
      </c>
      <c r="AD257" s="123">
        <f t="shared" si="21"/>
        <v>144.30798617552102</v>
      </c>
      <c r="AE257" s="123">
        <f t="shared" si="21"/>
        <v>144.30798617552102</v>
      </c>
      <c r="AF257" s="123">
        <f t="shared" si="21"/>
        <v>144.30798617552102</v>
      </c>
      <c r="AG257" s="123">
        <f t="shared" si="21"/>
        <v>144.30798617552102</v>
      </c>
      <c r="AH257" s="123">
        <f t="shared" si="21"/>
        <v>144.30798617552102</v>
      </c>
      <c r="AI257" s="123">
        <f t="shared" si="21"/>
        <v>144.30798617552102</v>
      </c>
      <c r="AJ257" s="123">
        <f t="shared" si="21"/>
        <v>144.30798617552102</v>
      </c>
      <c r="AK257" s="123">
        <f t="shared" ref="M257:AV262" si="22" xml:space="preserve">  (AK369+AK485)*($S$46-1)</f>
        <v>144.30798617552102</v>
      </c>
      <c r="AL257" s="123">
        <f t="shared" si="22"/>
        <v>144.30798617552102</v>
      </c>
      <c r="AM257" s="123">
        <f t="shared" si="22"/>
        <v>144.30798617552102</v>
      </c>
      <c r="AN257" s="123">
        <f t="shared" si="22"/>
        <v>144.30798617552102</v>
      </c>
      <c r="AO257" s="123">
        <f t="shared" si="22"/>
        <v>144.30798617552102</v>
      </c>
      <c r="AP257" s="123">
        <f t="shared" si="22"/>
        <v>144.30798617552102</v>
      </c>
      <c r="AQ257" s="123">
        <f t="shared" si="22"/>
        <v>144.30798617552102</v>
      </c>
      <c r="AR257" s="123">
        <f t="shared" si="22"/>
        <v>144.30798617552102</v>
      </c>
      <c r="AS257" s="123">
        <f t="shared" si="22"/>
        <v>144.30798617552102</v>
      </c>
      <c r="AT257" s="123">
        <f t="shared" si="22"/>
        <v>144.30798617552102</v>
      </c>
      <c r="AU257" s="123">
        <f t="shared" si="22"/>
        <v>144.30798617552102</v>
      </c>
      <c r="AV257" s="612">
        <f t="shared" si="22"/>
        <v>144.30798617552102</v>
      </c>
    </row>
    <row r="258" spans="7:48" ht="14.1" customHeight="1">
      <c r="G258" s="19"/>
      <c r="H258" s="738"/>
      <c r="J258" s="736"/>
      <c r="K258" s="9" t="s">
        <v>845</v>
      </c>
      <c r="L258" s="124">
        <f t="shared" si="19"/>
        <v>331.89475240772549</v>
      </c>
      <c r="M258" s="124">
        <f t="shared" si="22"/>
        <v>331.89475240772549</v>
      </c>
      <c r="N258" s="124">
        <f t="shared" si="22"/>
        <v>304.06017521171924</v>
      </c>
      <c r="O258" s="124">
        <f t="shared" si="22"/>
        <v>275.66151503969326</v>
      </c>
      <c r="P258" s="124">
        <f t="shared" si="22"/>
        <v>247.36011055318789</v>
      </c>
      <c r="Q258" s="124">
        <f t="shared" si="22"/>
        <v>218.96145038116191</v>
      </c>
      <c r="R258" s="124">
        <f t="shared" si="22"/>
        <v>190.66004589465658</v>
      </c>
      <c r="S258" s="124">
        <f t="shared" si="22"/>
        <v>186.02483992274304</v>
      </c>
      <c r="T258" s="124">
        <f t="shared" si="22"/>
        <v>181.38963395082948</v>
      </c>
      <c r="U258" s="124">
        <f t="shared" si="22"/>
        <v>176.75442797891591</v>
      </c>
      <c r="V258" s="124">
        <f t="shared" si="22"/>
        <v>172.11922200700238</v>
      </c>
      <c r="W258" s="124">
        <f t="shared" si="22"/>
        <v>167.48401603508884</v>
      </c>
      <c r="X258" s="124">
        <f t="shared" si="22"/>
        <v>162.84881006317528</v>
      </c>
      <c r="Y258" s="124">
        <f t="shared" si="22"/>
        <v>158.21360409126174</v>
      </c>
      <c r="Z258" s="124">
        <f t="shared" si="22"/>
        <v>153.57839811934818</v>
      </c>
      <c r="AA258" s="124">
        <f t="shared" si="22"/>
        <v>148.94319214743462</v>
      </c>
      <c r="AB258" s="124">
        <f t="shared" si="22"/>
        <v>144.30798617552102</v>
      </c>
      <c r="AC258" s="124">
        <f t="shared" si="22"/>
        <v>144.30798617552102</v>
      </c>
      <c r="AD258" s="124">
        <f t="shared" si="22"/>
        <v>144.30798617552102</v>
      </c>
      <c r="AE258" s="124">
        <f t="shared" si="22"/>
        <v>144.30798617552102</v>
      </c>
      <c r="AF258" s="124">
        <f t="shared" si="22"/>
        <v>144.30798617552102</v>
      </c>
      <c r="AG258" s="124">
        <f t="shared" si="22"/>
        <v>144.30798617552102</v>
      </c>
      <c r="AH258" s="124">
        <f t="shared" si="22"/>
        <v>144.30798617552102</v>
      </c>
      <c r="AI258" s="124">
        <f t="shared" si="22"/>
        <v>144.30798617552102</v>
      </c>
      <c r="AJ258" s="124">
        <f t="shared" si="22"/>
        <v>144.30798617552102</v>
      </c>
      <c r="AK258" s="124">
        <f t="shared" si="22"/>
        <v>144.30798617552102</v>
      </c>
      <c r="AL258" s="124">
        <f t="shared" si="22"/>
        <v>144.30798617552102</v>
      </c>
      <c r="AM258" s="124">
        <f t="shared" si="22"/>
        <v>144.30798617552102</v>
      </c>
      <c r="AN258" s="124">
        <f t="shared" si="22"/>
        <v>144.30798617552102</v>
      </c>
      <c r="AO258" s="124">
        <f t="shared" si="22"/>
        <v>144.30798617552102</v>
      </c>
      <c r="AP258" s="124">
        <f t="shared" si="22"/>
        <v>144.30798617552102</v>
      </c>
      <c r="AQ258" s="124">
        <f t="shared" si="22"/>
        <v>144.30798617552102</v>
      </c>
      <c r="AR258" s="124">
        <f t="shared" si="22"/>
        <v>144.30798617552102</v>
      </c>
      <c r="AS258" s="124">
        <f t="shared" si="22"/>
        <v>144.30798617552102</v>
      </c>
      <c r="AT258" s="124">
        <f t="shared" si="22"/>
        <v>144.30798617552102</v>
      </c>
      <c r="AU258" s="124">
        <f t="shared" si="22"/>
        <v>144.30798617552102</v>
      </c>
      <c r="AV258" s="613">
        <f t="shared" si="22"/>
        <v>144.30798617552102</v>
      </c>
    </row>
    <row r="259" spans="7:48" ht="14.1" customHeight="1" thickBot="1">
      <c r="G259" s="19"/>
      <c r="H259" s="738"/>
      <c r="J259" s="736"/>
      <c r="K259" s="10" t="s">
        <v>846</v>
      </c>
      <c r="L259" s="125">
        <f t="shared" si="19"/>
        <v>331.89475240772549</v>
      </c>
      <c r="M259" s="125">
        <f t="shared" si="22"/>
        <v>331.89475240772549</v>
      </c>
      <c r="N259" s="125">
        <f t="shared" si="22"/>
        <v>383.57642369339197</v>
      </c>
      <c r="O259" s="125">
        <f t="shared" si="22"/>
        <v>347.35840640550674</v>
      </c>
      <c r="P259" s="125">
        <f t="shared" si="22"/>
        <v>311.7044720936413</v>
      </c>
      <c r="Q259" s="125">
        <f t="shared" si="22"/>
        <v>275.95328209625512</v>
      </c>
      <c r="R259" s="125">
        <f t="shared" si="22"/>
        <v>240.29934778438965</v>
      </c>
      <c r="S259" s="125">
        <f t="shared" si="22"/>
        <v>240.29934778438965</v>
      </c>
      <c r="T259" s="125">
        <f t="shared" si="22"/>
        <v>240.29934778438965</v>
      </c>
      <c r="U259" s="125">
        <f t="shared" si="22"/>
        <v>240.29934778438965</v>
      </c>
      <c r="V259" s="125">
        <f t="shared" si="22"/>
        <v>240.29934778438965</v>
      </c>
      <c r="W259" s="125">
        <f t="shared" si="22"/>
        <v>240.29934778438965</v>
      </c>
      <c r="X259" s="125">
        <f t="shared" si="22"/>
        <v>240.29934778438965</v>
      </c>
      <c r="Y259" s="125">
        <f t="shared" si="22"/>
        <v>240.29934778438965</v>
      </c>
      <c r="Z259" s="125">
        <f t="shared" si="22"/>
        <v>240.29934778438965</v>
      </c>
      <c r="AA259" s="125">
        <f t="shared" si="22"/>
        <v>240.29934778438965</v>
      </c>
      <c r="AB259" s="125">
        <f t="shared" si="22"/>
        <v>240.29934778438965</v>
      </c>
      <c r="AC259" s="125">
        <f t="shared" si="22"/>
        <v>240.29934778438965</v>
      </c>
      <c r="AD259" s="125">
        <f t="shared" si="22"/>
        <v>240.29934778438965</v>
      </c>
      <c r="AE259" s="125">
        <f t="shared" si="22"/>
        <v>240.29934778438965</v>
      </c>
      <c r="AF259" s="125">
        <f t="shared" si="22"/>
        <v>240.29934778438965</v>
      </c>
      <c r="AG259" s="125">
        <f t="shared" si="22"/>
        <v>240.29934778438965</v>
      </c>
      <c r="AH259" s="125">
        <f t="shared" si="22"/>
        <v>240.29934778438965</v>
      </c>
      <c r="AI259" s="125">
        <f t="shared" si="22"/>
        <v>240.29934778438965</v>
      </c>
      <c r="AJ259" s="125">
        <f t="shared" si="22"/>
        <v>240.29934778438965</v>
      </c>
      <c r="AK259" s="125">
        <f t="shared" si="22"/>
        <v>240.29934778438965</v>
      </c>
      <c r="AL259" s="125">
        <f t="shared" si="22"/>
        <v>240.29934778438965</v>
      </c>
      <c r="AM259" s="125">
        <f t="shared" si="22"/>
        <v>240.29934778438965</v>
      </c>
      <c r="AN259" s="125">
        <f t="shared" si="22"/>
        <v>240.29934778438965</v>
      </c>
      <c r="AO259" s="125">
        <f t="shared" si="22"/>
        <v>240.29934778438965</v>
      </c>
      <c r="AP259" s="125">
        <f t="shared" si="22"/>
        <v>240.29934778438965</v>
      </c>
      <c r="AQ259" s="125">
        <f t="shared" si="22"/>
        <v>240.29934778438965</v>
      </c>
      <c r="AR259" s="125">
        <f t="shared" si="22"/>
        <v>240.29934778438965</v>
      </c>
      <c r="AS259" s="125">
        <f t="shared" si="22"/>
        <v>240.29934778438965</v>
      </c>
      <c r="AT259" s="125">
        <f t="shared" si="22"/>
        <v>240.29934778438965</v>
      </c>
      <c r="AU259" s="125">
        <f t="shared" si="22"/>
        <v>240.29934778438965</v>
      </c>
      <c r="AV259" s="614">
        <f t="shared" si="22"/>
        <v>240.29934778438965</v>
      </c>
    </row>
    <row r="260" spans="7:48" ht="14.1" customHeight="1" thickTop="1">
      <c r="G260" s="19"/>
      <c r="H260" s="738"/>
      <c r="J260" s="736"/>
      <c r="K260" s="8" t="s">
        <v>847</v>
      </c>
      <c r="L260" s="123">
        <f t="shared" si="19"/>
        <v>331.89475240772549</v>
      </c>
      <c r="M260" s="123">
        <f t="shared" si="22"/>
        <v>331.89475240772549</v>
      </c>
      <c r="N260" s="123">
        <f t="shared" si="22"/>
        <v>229.89298943368152</v>
      </c>
      <c r="O260" s="123">
        <f t="shared" si="22"/>
        <v>208.45783634493313</v>
      </c>
      <c r="P260" s="123">
        <f t="shared" si="22"/>
        <v>187.08103666749716</v>
      </c>
      <c r="Q260" s="123">
        <f t="shared" si="22"/>
        <v>165.64588357874877</v>
      </c>
      <c r="R260" s="123">
        <f t="shared" si="22"/>
        <v>144.30798617552102</v>
      </c>
      <c r="S260" s="123">
        <f t="shared" si="22"/>
        <v>144.30798617552102</v>
      </c>
      <c r="T260" s="123">
        <f t="shared" si="22"/>
        <v>144.30798617552102</v>
      </c>
      <c r="U260" s="123">
        <f t="shared" si="22"/>
        <v>144.30798617552102</v>
      </c>
      <c r="V260" s="123">
        <f t="shared" si="22"/>
        <v>144.30798617552102</v>
      </c>
      <c r="W260" s="123">
        <f t="shared" si="22"/>
        <v>144.30798617552102</v>
      </c>
      <c r="X260" s="123">
        <f t="shared" si="22"/>
        <v>144.30798617552102</v>
      </c>
      <c r="Y260" s="123">
        <f t="shared" si="22"/>
        <v>144.30798617552102</v>
      </c>
      <c r="Z260" s="123">
        <f t="shared" si="22"/>
        <v>144.30798617552102</v>
      </c>
      <c r="AA260" s="123">
        <f t="shared" si="22"/>
        <v>144.30798617552102</v>
      </c>
      <c r="AB260" s="123">
        <f t="shared" si="22"/>
        <v>144.30798617552102</v>
      </c>
      <c r="AC260" s="123">
        <f t="shared" si="22"/>
        <v>144.30798617552102</v>
      </c>
      <c r="AD260" s="123">
        <f t="shared" si="22"/>
        <v>144.30798617552102</v>
      </c>
      <c r="AE260" s="123">
        <f t="shared" si="22"/>
        <v>144.30798617552102</v>
      </c>
      <c r="AF260" s="123">
        <f t="shared" si="22"/>
        <v>144.30798617552102</v>
      </c>
      <c r="AG260" s="123">
        <f t="shared" si="22"/>
        <v>144.30798617552102</v>
      </c>
      <c r="AH260" s="123">
        <f t="shared" si="22"/>
        <v>144.30798617552102</v>
      </c>
      <c r="AI260" s="123">
        <f t="shared" si="22"/>
        <v>144.30798617552102</v>
      </c>
      <c r="AJ260" s="123">
        <f t="shared" si="22"/>
        <v>144.30798617552102</v>
      </c>
      <c r="AK260" s="123">
        <f t="shared" si="22"/>
        <v>144.30798617552102</v>
      </c>
      <c r="AL260" s="123">
        <f t="shared" si="22"/>
        <v>144.30798617552102</v>
      </c>
      <c r="AM260" s="123">
        <f t="shared" si="22"/>
        <v>144.30798617552102</v>
      </c>
      <c r="AN260" s="123">
        <f t="shared" si="22"/>
        <v>144.30798617552102</v>
      </c>
      <c r="AO260" s="123">
        <f t="shared" si="22"/>
        <v>144.30798617552102</v>
      </c>
      <c r="AP260" s="123">
        <f t="shared" si="22"/>
        <v>144.30798617552102</v>
      </c>
      <c r="AQ260" s="123">
        <f t="shared" si="22"/>
        <v>144.30798617552102</v>
      </c>
      <c r="AR260" s="123">
        <f t="shared" si="22"/>
        <v>144.30798617552102</v>
      </c>
      <c r="AS260" s="123">
        <f t="shared" si="22"/>
        <v>144.30798617552102</v>
      </c>
      <c r="AT260" s="123">
        <f t="shared" si="22"/>
        <v>144.30798617552102</v>
      </c>
      <c r="AU260" s="123">
        <f t="shared" si="22"/>
        <v>144.30798617552102</v>
      </c>
      <c r="AV260" s="612">
        <f t="shared" si="22"/>
        <v>144.30798617552102</v>
      </c>
    </row>
    <row r="261" spans="7:48" ht="14.1" customHeight="1">
      <c r="G261" s="19"/>
      <c r="H261" s="738"/>
      <c r="J261" s="736"/>
      <c r="K261" s="9" t="s">
        <v>848</v>
      </c>
      <c r="L261" s="124">
        <f t="shared" si="19"/>
        <v>331.89475240772549</v>
      </c>
      <c r="M261" s="124">
        <f t="shared" si="22"/>
        <v>331.89475240772549</v>
      </c>
      <c r="N261" s="124">
        <f t="shared" si="22"/>
        <v>304.06017521171924</v>
      </c>
      <c r="O261" s="124">
        <f t="shared" si="22"/>
        <v>275.66151503969326</v>
      </c>
      <c r="P261" s="124">
        <f t="shared" si="22"/>
        <v>247.36011055318789</v>
      </c>
      <c r="Q261" s="124">
        <f t="shared" si="22"/>
        <v>218.96145038116191</v>
      </c>
      <c r="R261" s="124">
        <f t="shared" si="22"/>
        <v>190.66004589465658</v>
      </c>
      <c r="S261" s="124">
        <f t="shared" si="22"/>
        <v>186.02483992274304</v>
      </c>
      <c r="T261" s="124">
        <f t="shared" si="22"/>
        <v>181.38963395082948</v>
      </c>
      <c r="U261" s="124">
        <f t="shared" si="22"/>
        <v>176.75442797891591</v>
      </c>
      <c r="V261" s="124">
        <f t="shared" si="22"/>
        <v>172.11922200700238</v>
      </c>
      <c r="W261" s="124">
        <f t="shared" si="22"/>
        <v>167.48401603508884</v>
      </c>
      <c r="X261" s="124">
        <f t="shared" si="22"/>
        <v>162.84881006317528</v>
      </c>
      <c r="Y261" s="124">
        <f t="shared" si="22"/>
        <v>158.21360409126174</v>
      </c>
      <c r="Z261" s="124">
        <f t="shared" si="22"/>
        <v>153.57839811934818</v>
      </c>
      <c r="AA261" s="124">
        <f t="shared" si="22"/>
        <v>148.94319214743462</v>
      </c>
      <c r="AB261" s="124">
        <f t="shared" si="22"/>
        <v>144.30798617552102</v>
      </c>
      <c r="AC261" s="124">
        <f t="shared" si="22"/>
        <v>144.30798617552102</v>
      </c>
      <c r="AD261" s="124">
        <f t="shared" si="22"/>
        <v>144.30798617552102</v>
      </c>
      <c r="AE261" s="124">
        <f t="shared" si="22"/>
        <v>144.30798617552102</v>
      </c>
      <c r="AF261" s="124">
        <f t="shared" si="22"/>
        <v>144.30798617552102</v>
      </c>
      <c r="AG261" s="124">
        <f t="shared" si="22"/>
        <v>144.30798617552102</v>
      </c>
      <c r="AH261" s="124">
        <f t="shared" si="22"/>
        <v>144.30798617552102</v>
      </c>
      <c r="AI261" s="124">
        <f t="shared" si="22"/>
        <v>144.30798617552102</v>
      </c>
      <c r="AJ261" s="124">
        <f t="shared" si="22"/>
        <v>144.30798617552102</v>
      </c>
      <c r="AK261" s="124">
        <f t="shared" si="22"/>
        <v>144.30798617552102</v>
      </c>
      <c r="AL261" s="124">
        <f t="shared" si="22"/>
        <v>144.30798617552102</v>
      </c>
      <c r="AM261" s="124">
        <f t="shared" si="22"/>
        <v>144.30798617552102</v>
      </c>
      <c r="AN261" s="124">
        <f t="shared" si="22"/>
        <v>144.30798617552102</v>
      </c>
      <c r="AO261" s="124">
        <f t="shared" si="22"/>
        <v>144.30798617552102</v>
      </c>
      <c r="AP261" s="124">
        <f t="shared" si="22"/>
        <v>144.30798617552102</v>
      </c>
      <c r="AQ261" s="124">
        <f t="shared" si="22"/>
        <v>144.30798617552102</v>
      </c>
      <c r="AR261" s="124">
        <f t="shared" si="22"/>
        <v>144.30798617552102</v>
      </c>
      <c r="AS261" s="124">
        <f t="shared" si="22"/>
        <v>144.30798617552102</v>
      </c>
      <c r="AT261" s="124">
        <f t="shared" si="22"/>
        <v>144.30798617552102</v>
      </c>
      <c r="AU261" s="124">
        <f t="shared" si="22"/>
        <v>144.30798617552102</v>
      </c>
      <c r="AV261" s="613">
        <f t="shared" si="22"/>
        <v>144.30798617552102</v>
      </c>
    </row>
    <row r="262" spans="7:48" ht="14.1" customHeight="1" thickBot="1">
      <c r="G262" s="19"/>
      <c r="H262" s="738"/>
      <c r="J262" s="737"/>
      <c r="K262" s="10" t="s">
        <v>849</v>
      </c>
      <c r="L262" s="125">
        <f t="shared" si="19"/>
        <v>331.89475240772549</v>
      </c>
      <c r="M262" s="125">
        <f t="shared" si="22"/>
        <v>331.89475240772549</v>
      </c>
      <c r="N262" s="125">
        <f t="shared" si="22"/>
        <v>383.57642369339197</v>
      </c>
      <c r="O262" s="125">
        <f t="shared" si="22"/>
        <v>347.35840640550674</v>
      </c>
      <c r="P262" s="125">
        <f t="shared" si="22"/>
        <v>311.7044720936413</v>
      </c>
      <c r="Q262" s="125">
        <f t="shared" si="22"/>
        <v>275.95328209625512</v>
      </c>
      <c r="R262" s="125">
        <f t="shared" si="22"/>
        <v>240.29934778438965</v>
      </c>
      <c r="S262" s="125">
        <f t="shared" si="22"/>
        <v>240.29934778438965</v>
      </c>
      <c r="T262" s="125">
        <f t="shared" si="22"/>
        <v>240.29934778438965</v>
      </c>
      <c r="U262" s="125">
        <f t="shared" si="22"/>
        <v>240.29934778438965</v>
      </c>
      <c r="V262" s="125">
        <f t="shared" si="22"/>
        <v>240.29934778438965</v>
      </c>
      <c r="W262" s="125">
        <f t="shared" si="22"/>
        <v>240.29934778438965</v>
      </c>
      <c r="X262" s="125">
        <f t="shared" si="22"/>
        <v>240.29934778438965</v>
      </c>
      <c r="Y262" s="125">
        <f t="shared" si="22"/>
        <v>240.29934778438965</v>
      </c>
      <c r="Z262" s="125">
        <f t="shared" si="22"/>
        <v>240.29934778438965</v>
      </c>
      <c r="AA262" s="125">
        <f t="shared" si="22"/>
        <v>240.29934778438965</v>
      </c>
      <c r="AB262" s="125">
        <f t="shared" si="22"/>
        <v>240.29934778438965</v>
      </c>
      <c r="AC262" s="125">
        <f t="shared" si="22"/>
        <v>240.29934778438965</v>
      </c>
      <c r="AD262" s="125">
        <f t="shared" si="22"/>
        <v>240.29934778438965</v>
      </c>
      <c r="AE262" s="125">
        <f t="shared" si="22"/>
        <v>240.29934778438965</v>
      </c>
      <c r="AF262" s="125">
        <f t="shared" si="22"/>
        <v>240.29934778438965</v>
      </c>
      <c r="AG262" s="125">
        <f t="shared" si="22"/>
        <v>240.29934778438965</v>
      </c>
      <c r="AH262" s="125">
        <f t="shared" si="22"/>
        <v>240.29934778438965</v>
      </c>
      <c r="AI262" s="125">
        <f t="shared" si="22"/>
        <v>240.29934778438965</v>
      </c>
      <c r="AJ262" s="125">
        <f t="shared" si="22"/>
        <v>240.29934778438965</v>
      </c>
      <c r="AK262" s="125">
        <f t="shared" si="22"/>
        <v>240.29934778438965</v>
      </c>
      <c r="AL262" s="125">
        <f t="shared" si="22"/>
        <v>240.29934778438965</v>
      </c>
      <c r="AM262" s="125">
        <f t="shared" si="22"/>
        <v>240.29934778438965</v>
      </c>
      <c r="AN262" s="125">
        <f t="shared" si="22"/>
        <v>240.29934778438965</v>
      </c>
      <c r="AO262" s="125">
        <f t="shared" si="22"/>
        <v>240.29934778438965</v>
      </c>
      <c r="AP262" s="125">
        <f t="shared" si="22"/>
        <v>240.29934778438965</v>
      </c>
      <c r="AQ262" s="125">
        <f t="shared" si="22"/>
        <v>240.29934778438965</v>
      </c>
      <c r="AR262" s="125">
        <f t="shared" si="22"/>
        <v>240.29934778438965</v>
      </c>
      <c r="AS262" s="125">
        <f t="shared" si="22"/>
        <v>240.29934778438965</v>
      </c>
      <c r="AT262" s="125">
        <f t="shared" si="22"/>
        <v>240.29934778438965</v>
      </c>
      <c r="AU262" s="125">
        <f t="shared" si="22"/>
        <v>240.29934778438965</v>
      </c>
      <c r="AV262" s="614">
        <f t="shared" si="22"/>
        <v>240.29934778438965</v>
      </c>
    </row>
    <row r="263" spans="7:48" ht="14.1" customHeight="1" thickTop="1">
      <c r="G263" s="19"/>
      <c r="H263" s="738"/>
      <c r="AV263" s="20"/>
    </row>
    <row r="264" spans="7:48" ht="14.1" customHeight="1">
      <c r="G264" s="19"/>
      <c r="H264" s="738"/>
      <c r="J264" s="735" t="s">
        <v>786</v>
      </c>
      <c r="K264" s="8" t="s">
        <v>823</v>
      </c>
      <c r="L264" s="395" t="s">
        <v>138</v>
      </c>
      <c r="M264" s="395" t="s">
        <v>138</v>
      </c>
      <c r="N264" s="395" t="s">
        <v>138</v>
      </c>
      <c r="O264" s="395" t="s">
        <v>138</v>
      </c>
      <c r="P264" s="395" t="s">
        <v>138</v>
      </c>
      <c r="Q264" s="395" t="s">
        <v>138</v>
      </c>
      <c r="R264" s="395" t="s">
        <v>138</v>
      </c>
      <c r="S264" s="395" t="s">
        <v>138</v>
      </c>
      <c r="T264" s="395" t="s">
        <v>138</v>
      </c>
      <c r="U264" s="395" t="s">
        <v>138</v>
      </c>
      <c r="V264" s="395" t="s">
        <v>138</v>
      </c>
      <c r="W264" s="395" t="s">
        <v>138</v>
      </c>
      <c r="X264" s="395" t="s">
        <v>138</v>
      </c>
      <c r="Y264" s="395" t="s">
        <v>138</v>
      </c>
      <c r="Z264" s="395" t="s">
        <v>138</v>
      </c>
      <c r="AA264" s="395" t="s">
        <v>138</v>
      </c>
      <c r="AB264" s="395" t="s">
        <v>138</v>
      </c>
      <c r="AC264" s="395" t="s">
        <v>138</v>
      </c>
      <c r="AD264" s="395" t="s">
        <v>138</v>
      </c>
      <c r="AE264" s="395" t="s">
        <v>138</v>
      </c>
      <c r="AF264" s="395" t="s">
        <v>138</v>
      </c>
      <c r="AG264" s="395" t="s">
        <v>138</v>
      </c>
      <c r="AH264" s="395" t="s">
        <v>138</v>
      </c>
      <c r="AI264" s="395" t="s">
        <v>138</v>
      </c>
      <c r="AJ264" s="395" t="s">
        <v>138</v>
      </c>
      <c r="AK264" s="395" t="s">
        <v>138</v>
      </c>
      <c r="AL264" s="395" t="s">
        <v>138</v>
      </c>
      <c r="AM264" s="395" t="s">
        <v>138</v>
      </c>
      <c r="AN264" s="395" t="s">
        <v>138</v>
      </c>
      <c r="AO264" s="395" t="s">
        <v>138</v>
      </c>
      <c r="AP264" s="395" t="s">
        <v>138</v>
      </c>
      <c r="AQ264" s="395" t="s">
        <v>138</v>
      </c>
      <c r="AR264" s="395" t="s">
        <v>138</v>
      </c>
      <c r="AS264" s="395" t="s">
        <v>138</v>
      </c>
      <c r="AT264" s="395" t="s">
        <v>138</v>
      </c>
      <c r="AU264" s="395" t="s">
        <v>138</v>
      </c>
      <c r="AV264" s="638" t="s">
        <v>138</v>
      </c>
    </row>
    <row r="265" spans="7:48" ht="14.1" customHeight="1">
      <c r="G265" s="19"/>
      <c r="H265" s="738"/>
      <c r="J265" s="736"/>
      <c r="K265" s="9" t="s">
        <v>824</v>
      </c>
      <c r="L265" s="396" t="s">
        <v>138</v>
      </c>
      <c r="M265" s="396" t="s">
        <v>138</v>
      </c>
      <c r="N265" s="396" t="s">
        <v>138</v>
      </c>
      <c r="O265" s="396" t="s">
        <v>138</v>
      </c>
      <c r="P265" s="396" t="s">
        <v>138</v>
      </c>
      <c r="Q265" s="396" t="s">
        <v>138</v>
      </c>
      <c r="R265" s="396" t="s">
        <v>138</v>
      </c>
      <c r="S265" s="396" t="s">
        <v>138</v>
      </c>
      <c r="T265" s="396" t="s">
        <v>138</v>
      </c>
      <c r="U265" s="396" t="s">
        <v>138</v>
      </c>
      <c r="V265" s="396" t="s">
        <v>138</v>
      </c>
      <c r="W265" s="396" t="s">
        <v>138</v>
      </c>
      <c r="X265" s="396" t="s">
        <v>138</v>
      </c>
      <c r="Y265" s="396" t="s">
        <v>138</v>
      </c>
      <c r="Z265" s="396" t="s">
        <v>138</v>
      </c>
      <c r="AA265" s="396" t="s">
        <v>138</v>
      </c>
      <c r="AB265" s="396" t="s">
        <v>138</v>
      </c>
      <c r="AC265" s="396" t="s">
        <v>138</v>
      </c>
      <c r="AD265" s="396" t="s">
        <v>138</v>
      </c>
      <c r="AE265" s="396" t="s">
        <v>138</v>
      </c>
      <c r="AF265" s="396" t="s">
        <v>138</v>
      </c>
      <c r="AG265" s="396" t="s">
        <v>138</v>
      </c>
      <c r="AH265" s="396" t="s">
        <v>138</v>
      </c>
      <c r="AI265" s="396" t="s">
        <v>138</v>
      </c>
      <c r="AJ265" s="396" t="s">
        <v>138</v>
      </c>
      <c r="AK265" s="396" t="s">
        <v>138</v>
      </c>
      <c r="AL265" s="396" t="s">
        <v>138</v>
      </c>
      <c r="AM265" s="396" t="s">
        <v>138</v>
      </c>
      <c r="AN265" s="396" t="s">
        <v>138</v>
      </c>
      <c r="AO265" s="396" t="s">
        <v>138</v>
      </c>
      <c r="AP265" s="396" t="s">
        <v>138</v>
      </c>
      <c r="AQ265" s="396" t="s">
        <v>138</v>
      </c>
      <c r="AR265" s="396" t="s">
        <v>138</v>
      </c>
      <c r="AS265" s="396" t="s">
        <v>138</v>
      </c>
      <c r="AT265" s="396" t="s">
        <v>138</v>
      </c>
      <c r="AU265" s="396" t="s">
        <v>138</v>
      </c>
      <c r="AV265" s="639" t="s">
        <v>138</v>
      </c>
    </row>
    <row r="266" spans="7:48" ht="14.1" customHeight="1" thickBot="1">
      <c r="G266" s="19"/>
      <c r="H266" s="738"/>
      <c r="J266" s="736"/>
      <c r="K266" s="10" t="s">
        <v>825</v>
      </c>
      <c r="L266" s="397" t="s">
        <v>138</v>
      </c>
      <c r="M266" s="397" t="s">
        <v>138</v>
      </c>
      <c r="N266" s="397" t="s">
        <v>138</v>
      </c>
      <c r="O266" s="397" t="s">
        <v>138</v>
      </c>
      <c r="P266" s="397" t="s">
        <v>138</v>
      </c>
      <c r="Q266" s="397" t="s">
        <v>138</v>
      </c>
      <c r="R266" s="397" t="s">
        <v>138</v>
      </c>
      <c r="S266" s="397" t="s">
        <v>138</v>
      </c>
      <c r="T266" s="397" t="s">
        <v>138</v>
      </c>
      <c r="U266" s="397" t="s">
        <v>138</v>
      </c>
      <c r="V266" s="397" t="s">
        <v>138</v>
      </c>
      <c r="W266" s="397" t="s">
        <v>138</v>
      </c>
      <c r="X266" s="397" t="s">
        <v>138</v>
      </c>
      <c r="Y266" s="397" t="s">
        <v>138</v>
      </c>
      <c r="Z266" s="397" t="s">
        <v>138</v>
      </c>
      <c r="AA266" s="397" t="s">
        <v>138</v>
      </c>
      <c r="AB266" s="397" t="s">
        <v>138</v>
      </c>
      <c r="AC266" s="397" t="s">
        <v>138</v>
      </c>
      <c r="AD266" s="397" t="s">
        <v>138</v>
      </c>
      <c r="AE266" s="397" t="s">
        <v>138</v>
      </c>
      <c r="AF266" s="397" t="s">
        <v>138</v>
      </c>
      <c r="AG266" s="397" t="s">
        <v>138</v>
      </c>
      <c r="AH266" s="397" t="s">
        <v>138</v>
      </c>
      <c r="AI266" s="397" t="s">
        <v>138</v>
      </c>
      <c r="AJ266" s="397" t="s">
        <v>138</v>
      </c>
      <c r="AK266" s="397" t="s">
        <v>138</v>
      </c>
      <c r="AL266" s="397" t="s">
        <v>138</v>
      </c>
      <c r="AM266" s="397" t="s">
        <v>138</v>
      </c>
      <c r="AN266" s="397" t="s">
        <v>138</v>
      </c>
      <c r="AO266" s="397" t="s">
        <v>138</v>
      </c>
      <c r="AP266" s="397" t="s">
        <v>138</v>
      </c>
      <c r="AQ266" s="397" t="s">
        <v>138</v>
      </c>
      <c r="AR266" s="397" t="s">
        <v>138</v>
      </c>
      <c r="AS266" s="397" t="s">
        <v>138</v>
      </c>
      <c r="AT266" s="397" t="s">
        <v>138</v>
      </c>
      <c r="AU266" s="397" t="s">
        <v>138</v>
      </c>
      <c r="AV266" s="640" t="s">
        <v>138</v>
      </c>
    </row>
    <row r="267" spans="7:48" ht="14.1" customHeight="1" thickTop="1">
      <c r="G267" s="19"/>
      <c r="H267" s="738"/>
      <c r="J267" s="736"/>
      <c r="K267" s="8" t="s">
        <v>826</v>
      </c>
      <c r="L267" s="398" t="s">
        <v>138</v>
      </c>
      <c r="M267" s="398" t="s">
        <v>138</v>
      </c>
      <c r="N267" s="398" t="s">
        <v>138</v>
      </c>
      <c r="O267" s="398" t="s">
        <v>138</v>
      </c>
      <c r="P267" s="398" t="s">
        <v>138</v>
      </c>
      <c r="Q267" s="398" t="s">
        <v>138</v>
      </c>
      <c r="R267" s="398" t="s">
        <v>138</v>
      </c>
      <c r="S267" s="398" t="s">
        <v>138</v>
      </c>
      <c r="T267" s="398" t="s">
        <v>138</v>
      </c>
      <c r="U267" s="398" t="s">
        <v>138</v>
      </c>
      <c r="V267" s="398" t="s">
        <v>138</v>
      </c>
      <c r="W267" s="398" t="s">
        <v>138</v>
      </c>
      <c r="X267" s="398" t="s">
        <v>138</v>
      </c>
      <c r="Y267" s="398" t="s">
        <v>138</v>
      </c>
      <c r="Z267" s="398" t="s">
        <v>138</v>
      </c>
      <c r="AA267" s="398" t="s">
        <v>138</v>
      </c>
      <c r="AB267" s="398" t="s">
        <v>138</v>
      </c>
      <c r="AC267" s="398" t="s">
        <v>138</v>
      </c>
      <c r="AD267" s="398" t="s">
        <v>138</v>
      </c>
      <c r="AE267" s="398" t="s">
        <v>138</v>
      </c>
      <c r="AF267" s="398" t="s">
        <v>138</v>
      </c>
      <c r="AG267" s="398" t="s">
        <v>138</v>
      </c>
      <c r="AH267" s="398" t="s">
        <v>138</v>
      </c>
      <c r="AI267" s="398" t="s">
        <v>138</v>
      </c>
      <c r="AJ267" s="398" t="s">
        <v>138</v>
      </c>
      <c r="AK267" s="398" t="s">
        <v>138</v>
      </c>
      <c r="AL267" s="398" t="s">
        <v>138</v>
      </c>
      <c r="AM267" s="398" t="s">
        <v>138</v>
      </c>
      <c r="AN267" s="398" t="s">
        <v>138</v>
      </c>
      <c r="AO267" s="398" t="s">
        <v>138</v>
      </c>
      <c r="AP267" s="398" t="s">
        <v>138</v>
      </c>
      <c r="AQ267" s="398" t="s">
        <v>138</v>
      </c>
      <c r="AR267" s="398" t="s">
        <v>138</v>
      </c>
      <c r="AS267" s="398" t="s">
        <v>138</v>
      </c>
      <c r="AT267" s="398" t="s">
        <v>138</v>
      </c>
      <c r="AU267" s="398" t="s">
        <v>138</v>
      </c>
      <c r="AV267" s="641" t="s">
        <v>138</v>
      </c>
    </row>
    <row r="268" spans="7:48" ht="14.1" customHeight="1">
      <c r="G268" s="19"/>
      <c r="H268" s="738"/>
      <c r="J268" s="736"/>
      <c r="K268" s="9" t="s">
        <v>827</v>
      </c>
      <c r="L268" s="396" t="s">
        <v>138</v>
      </c>
      <c r="M268" s="396" t="s">
        <v>138</v>
      </c>
      <c r="N268" s="396" t="s">
        <v>138</v>
      </c>
      <c r="O268" s="396" t="s">
        <v>138</v>
      </c>
      <c r="P268" s="396" t="s">
        <v>138</v>
      </c>
      <c r="Q268" s="396" t="s">
        <v>138</v>
      </c>
      <c r="R268" s="396" t="s">
        <v>138</v>
      </c>
      <c r="S268" s="396" t="s">
        <v>138</v>
      </c>
      <c r="T268" s="396" t="s">
        <v>138</v>
      </c>
      <c r="U268" s="396" t="s">
        <v>138</v>
      </c>
      <c r="V268" s="396" t="s">
        <v>138</v>
      </c>
      <c r="W268" s="396" t="s">
        <v>138</v>
      </c>
      <c r="X268" s="396" t="s">
        <v>138</v>
      </c>
      <c r="Y268" s="396" t="s">
        <v>138</v>
      </c>
      <c r="Z268" s="396" t="s">
        <v>138</v>
      </c>
      <c r="AA268" s="396" t="s">
        <v>138</v>
      </c>
      <c r="AB268" s="396" t="s">
        <v>138</v>
      </c>
      <c r="AC268" s="396" t="s">
        <v>138</v>
      </c>
      <c r="AD268" s="396" t="s">
        <v>138</v>
      </c>
      <c r="AE268" s="396" t="s">
        <v>138</v>
      </c>
      <c r="AF268" s="396" t="s">
        <v>138</v>
      </c>
      <c r="AG268" s="396" t="s">
        <v>138</v>
      </c>
      <c r="AH268" s="396" t="s">
        <v>138</v>
      </c>
      <c r="AI268" s="396" t="s">
        <v>138</v>
      </c>
      <c r="AJ268" s="396" t="s">
        <v>138</v>
      </c>
      <c r="AK268" s="396" t="s">
        <v>138</v>
      </c>
      <c r="AL268" s="396" t="s">
        <v>138</v>
      </c>
      <c r="AM268" s="396" t="s">
        <v>138</v>
      </c>
      <c r="AN268" s="396" t="s">
        <v>138</v>
      </c>
      <c r="AO268" s="396" t="s">
        <v>138</v>
      </c>
      <c r="AP268" s="396" t="s">
        <v>138</v>
      </c>
      <c r="AQ268" s="396" t="s">
        <v>138</v>
      </c>
      <c r="AR268" s="396" t="s">
        <v>138</v>
      </c>
      <c r="AS268" s="396" t="s">
        <v>138</v>
      </c>
      <c r="AT268" s="396" t="s">
        <v>138</v>
      </c>
      <c r="AU268" s="396" t="s">
        <v>138</v>
      </c>
      <c r="AV268" s="639" t="s">
        <v>138</v>
      </c>
    </row>
    <row r="269" spans="7:48" ht="14.1" customHeight="1" thickBot="1">
      <c r="G269" s="19"/>
      <c r="H269" s="738"/>
      <c r="J269" s="736"/>
      <c r="K269" s="10" t="s">
        <v>828</v>
      </c>
      <c r="L269" s="397" t="s">
        <v>138</v>
      </c>
      <c r="M269" s="397" t="s">
        <v>138</v>
      </c>
      <c r="N269" s="397" t="s">
        <v>138</v>
      </c>
      <c r="O269" s="397" t="s">
        <v>138</v>
      </c>
      <c r="P269" s="397" t="s">
        <v>138</v>
      </c>
      <c r="Q269" s="397" t="s">
        <v>138</v>
      </c>
      <c r="R269" s="397" t="s">
        <v>138</v>
      </c>
      <c r="S269" s="397" t="s">
        <v>138</v>
      </c>
      <c r="T269" s="397" t="s">
        <v>138</v>
      </c>
      <c r="U269" s="397" t="s">
        <v>138</v>
      </c>
      <c r="V269" s="397" t="s">
        <v>138</v>
      </c>
      <c r="W269" s="397" t="s">
        <v>138</v>
      </c>
      <c r="X269" s="397" t="s">
        <v>138</v>
      </c>
      <c r="Y269" s="397" t="s">
        <v>138</v>
      </c>
      <c r="Z269" s="397" t="s">
        <v>138</v>
      </c>
      <c r="AA269" s="397" t="s">
        <v>138</v>
      </c>
      <c r="AB269" s="397" t="s">
        <v>138</v>
      </c>
      <c r="AC269" s="397" t="s">
        <v>138</v>
      </c>
      <c r="AD269" s="397" t="s">
        <v>138</v>
      </c>
      <c r="AE269" s="397" t="s">
        <v>138</v>
      </c>
      <c r="AF269" s="397" t="s">
        <v>138</v>
      </c>
      <c r="AG269" s="397" t="s">
        <v>138</v>
      </c>
      <c r="AH269" s="397" t="s">
        <v>138</v>
      </c>
      <c r="AI269" s="397" t="s">
        <v>138</v>
      </c>
      <c r="AJ269" s="397" t="s">
        <v>138</v>
      </c>
      <c r="AK269" s="397" t="s">
        <v>138</v>
      </c>
      <c r="AL269" s="397" t="s">
        <v>138</v>
      </c>
      <c r="AM269" s="397" t="s">
        <v>138</v>
      </c>
      <c r="AN269" s="397" t="s">
        <v>138</v>
      </c>
      <c r="AO269" s="397" t="s">
        <v>138</v>
      </c>
      <c r="AP269" s="397" t="s">
        <v>138</v>
      </c>
      <c r="AQ269" s="397" t="s">
        <v>138</v>
      </c>
      <c r="AR269" s="397" t="s">
        <v>138</v>
      </c>
      <c r="AS269" s="397" t="s">
        <v>138</v>
      </c>
      <c r="AT269" s="397" t="s">
        <v>138</v>
      </c>
      <c r="AU269" s="397" t="s">
        <v>138</v>
      </c>
      <c r="AV269" s="640" t="s">
        <v>138</v>
      </c>
    </row>
    <row r="270" spans="7:48" ht="14.1" customHeight="1" thickTop="1">
      <c r="G270" s="19"/>
      <c r="H270" s="738"/>
      <c r="J270" s="736"/>
      <c r="K270" s="8" t="s">
        <v>829</v>
      </c>
      <c r="L270" s="398" t="s">
        <v>138</v>
      </c>
      <c r="M270" s="398" t="s">
        <v>138</v>
      </c>
      <c r="N270" s="398" t="s">
        <v>138</v>
      </c>
      <c r="O270" s="398" t="s">
        <v>138</v>
      </c>
      <c r="P270" s="398" t="s">
        <v>138</v>
      </c>
      <c r="Q270" s="398" t="s">
        <v>138</v>
      </c>
      <c r="R270" s="398" t="s">
        <v>138</v>
      </c>
      <c r="S270" s="398" t="s">
        <v>138</v>
      </c>
      <c r="T270" s="398" t="s">
        <v>138</v>
      </c>
      <c r="U270" s="398" t="s">
        <v>138</v>
      </c>
      <c r="V270" s="398" t="s">
        <v>138</v>
      </c>
      <c r="W270" s="398" t="s">
        <v>138</v>
      </c>
      <c r="X270" s="398" t="s">
        <v>138</v>
      </c>
      <c r="Y270" s="398" t="s">
        <v>138</v>
      </c>
      <c r="Z270" s="398" t="s">
        <v>138</v>
      </c>
      <c r="AA270" s="398" t="s">
        <v>138</v>
      </c>
      <c r="AB270" s="398" t="s">
        <v>138</v>
      </c>
      <c r="AC270" s="398" t="s">
        <v>138</v>
      </c>
      <c r="AD270" s="398" t="s">
        <v>138</v>
      </c>
      <c r="AE270" s="398" t="s">
        <v>138</v>
      </c>
      <c r="AF270" s="398" t="s">
        <v>138</v>
      </c>
      <c r="AG270" s="398" t="s">
        <v>138</v>
      </c>
      <c r="AH270" s="398" t="s">
        <v>138</v>
      </c>
      <c r="AI270" s="398" t="s">
        <v>138</v>
      </c>
      <c r="AJ270" s="398" t="s">
        <v>138</v>
      </c>
      <c r="AK270" s="398" t="s">
        <v>138</v>
      </c>
      <c r="AL270" s="398" t="s">
        <v>138</v>
      </c>
      <c r="AM270" s="398" t="s">
        <v>138</v>
      </c>
      <c r="AN270" s="398" t="s">
        <v>138</v>
      </c>
      <c r="AO270" s="398" t="s">
        <v>138</v>
      </c>
      <c r="AP270" s="398" t="s">
        <v>138</v>
      </c>
      <c r="AQ270" s="398" t="s">
        <v>138</v>
      </c>
      <c r="AR270" s="398" t="s">
        <v>138</v>
      </c>
      <c r="AS270" s="398" t="s">
        <v>138</v>
      </c>
      <c r="AT270" s="398" t="s">
        <v>138</v>
      </c>
      <c r="AU270" s="398" t="s">
        <v>138</v>
      </c>
      <c r="AV270" s="641" t="s">
        <v>138</v>
      </c>
    </row>
    <row r="271" spans="7:48" ht="14.1" customHeight="1">
      <c r="G271" s="19"/>
      <c r="H271" s="738"/>
      <c r="J271" s="736"/>
      <c r="K271" s="9" t="s">
        <v>830</v>
      </c>
      <c r="L271" s="396" t="s">
        <v>138</v>
      </c>
      <c r="M271" s="396" t="s">
        <v>138</v>
      </c>
      <c r="N271" s="396" t="s">
        <v>138</v>
      </c>
      <c r="O271" s="396" t="s">
        <v>138</v>
      </c>
      <c r="P271" s="396" t="s">
        <v>138</v>
      </c>
      <c r="Q271" s="396" t="s">
        <v>138</v>
      </c>
      <c r="R271" s="396" t="s">
        <v>138</v>
      </c>
      <c r="S271" s="396" t="s">
        <v>138</v>
      </c>
      <c r="T271" s="396" t="s">
        <v>138</v>
      </c>
      <c r="U271" s="396" t="s">
        <v>138</v>
      </c>
      <c r="V271" s="396" t="s">
        <v>138</v>
      </c>
      <c r="W271" s="396" t="s">
        <v>138</v>
      </c>
      <c r="X271" s="396" t="s">
        <v>138</v>
      </c>
      <c r="Y271" s="396" t="s">
        <v>138</v>
      </c>
      <c r="Z271" s="396" t="s">
        <v>138</v>
      </c>
      <c r="AA271" s="396" t="s">
        <v>138</v>
      </c>
      <c r="AB271" s="396" t="s">
        <v>138</v>
      </c>
      <c r="AC271" s="396" t="s">
        <v>138</v>
      </c>
      <c r="AD271" s="396" t="s">
        <v>138</v>
      </c>
      <c r="AE271" s="396" t="s">
        <v>138</v>
      </c>
      <c r="AF271" s="396" t="s">
        <v>138</v>
      </c>
      <c r="AG271" s="396" t="s">
        <v>138</v>
      </c>
      <c r="AH271" s="396" t="s">
        <v>138</v>
      </c>
      <c r="AI271" s="396" t="s">
        <v>138</v>
      </c>
      <c r="AJ271" s="396" t="s">
        <v>138</v>
      </c>
      <c r="AK271" s="396" t="s">
        <v>138</v>
      </c>
      <c r="AL271" s="396" t="s">
        <v>138</v>
      </c>
      <c r="AM271" s="396" t="s">
        <v>138</v>
      </c>
      <c r="AN271" s="396" t="s">
        <v>138</v>
      </c>
      <c r="AO271" s="396" t="s">
        <v>138</v>
      </c>
      <c r="AP271" s="396" t="s">
        <v>138</v>
      </c>
      <c r="AQ271" s="396" t="s">
        <v>138</v>
      </c>
      <c r="AR271" s="396" t="s">
        <v>138</v>
      </c>
      <c r="AS271" s="396" t="s">
        <v>138</v>
      </c>
      <c r="AT271" s="396" t="s">
        <v>138</v>
      </c>
      <c r="AU271" s="396" t="s">
        <v>138</v>
      </c>
      <c r="AV271" s="639" t="s">
        <v>138</v>
      </c>
    </row>
    <row r="272" spans="7:48" ht="14.1" customHeight="1" thickBot="1">
      <c r="G272" s="19"/>
      <c r="H272" s="738"/>
      <c r="J272" s="736"/>
      <c r="K272" s="10" t="s">
        <v>831</v>
      </c>
      <c r="L272" s="399" t="s">
        <v>138</v>
      </c>
      <c r="M272" s="399" t="s">
        <v>138</v>
      </c>
      <c r="N272" s="399" t="s">
        <v>138</v>
      </c>
      <c r="O272" s="399" t="s">
        <v>138</v>
      </c>
      <c r="P272" s="399" t="s">
        <v>138</v>
      </c>
      <c r="Q272" s="399" t="s">
        <v>138</v>
      </c>
      <c r="R272" s="399" t="s">
        <v>138</v>
      </c>
      <c r="S272" s="399" t="s">
        <v>138</v>
      </c>
      <c r="T272" s="399" t="s">
        <v>138</v>
      </c>
      <c r="U272" s="399" t="s">
        <v>138</v>
      </c>
      <c r="V272" s="399" t="s">
        <v>138</v>
      </c>
      <c r="W272" s="399" t="s">
        <v>138</v>
      </c>
      <c r="X272" s="399" t="s">
        <v>138</v>
      </c>
      <c r="Y272" s="399" t="s">
        <v>138</v>
      </c>
      <c r="Z272" s="399" t="s">
        <v>138</v>
      </c>
      <c r="AA272" s="399" t="s">
        <v>138</v>
      </c>
      <c r="AB272" s="399" t="s">
        <v>138</v>
      </c>
      <c r="AC272" s="399" t="s">
        <v>138</v>
      </c>
      <c r="AD272" s="399" t="s">
        <v>138</v>
      </c>
      <c r="AE272" s="399" t="s">
        <v>138</v>
      </c>
      <c r="AF272" s="399" t="s">
        <v>138</v>
      </c>
      <c r="AG272" s="399" t="s">
        <v>138</v>
      </c>
      <c r="AH272" s="399" t="s">
        <v>138</v>
      </c>
      <c r="AI272" s="399" t="s">
        <v>138</v>
      </c>
      <c r="AJ272" s="399" t="s">
        <v>138</v>
      </c>
      <c r="AK272" s="399" t="s">
        <v>138</v>
      </c>
      <c r="AL272" s="399" t="s">
        <v>138</v>
      </c>
      <c r="AM272" s="399" t="s">
        <v>138</v>
      </c>
      <c r="AN272" s="399" t="s">
        <v>138</v>
      </c>
      <c r="AO272" s="399" t="s">
        <v>138</v>
      </c>
      <c r="AP272" s="399" t="s">
        <v>138</v>
      </c>
      <c r="AQ272" s="399" t="s">
        <v>138</v>
      </c>
      <c r="AR272" s="399" t="s">
        <v>138</v>
      </c>
      <c r="AS272" s="399" t="s">
        <v>138</v>
      </c>
      <c r="AT272" s="399" t="s">
        <v>138</v>
      </c>
      <c r="AU272" s="399" t="s">
        <v>138</v>
      </c>
      <c r="AV272" s="642" t="s">
        <v>138</v>
      </c>
    </row>
    <row r="273" spans="7:48" ht="14.1" customHeight="1" thickTop="1">
      <c r="G273" s="19"/>
      <c r="H273" s="738"/>
      <c r="J273" s="736"/>
      <c r="K273" s="8" t="s">
        <v>832</v>
      </c>
      <c r="L273" s="74">
        <v>1793</v>
      </c>
      <c r="M273" s="74">
        <v>1793</v>
      </c>
      <c r="N273" s="74">
        <v>1348</v>
      </c>
      <c r="O273" s="74">
        <v>1340</v>
      </c>
      <c r="P273" s="74">
        <v>1331</v>
      </c>
      <c r="Q273" s="74">
        <v>1323</v>
      </c>
      <c r="R273" s="74">
        <v>1315</v>
      </c>
      <c r="S273" s="74">
        <v>1315</v>
      </c>
      <c r="T273" s="74">
        <v>1315</v>
      </c>
      <c r="U273" s="74">
        <v>1315</v>
      </c>
      <c r="V273" s="74">
        <v>1315</v>
      </c>
      <c r="W273" s="74">
        <v>1315</v>
      </c>
      <c r="X273" s="74">
        <v>1315</v>
      </c>
      <c r="Y273" s="74">
        <v>1315</v>
      </c>
      <c r="Z273" s="74">
        <v>1315</v>
      </c>
      <c r="AA273" s="74">
        <v>1315</v>
      </c>
      <c r="AB273" s="74">
        <v>1315</v>
      </c>
      <c r="AC273" s="74">
        <v>1315</v>
      </c>
      <c r="AD273" s="74">
        <v>1315</v>
      </c>
      <c r="AE273" s="74">
        <v>1315</v>
      </c>
      <c r="AF273" s="74">
        <v>1315</v>
      </c>
      <c r="AG273" s="74">
        <v>1315</v>
      </c>
      <c r="AH273" s="74">
        <v>1315</v>
      </c>
      <c r="AI273" s="74">
        <v>1315</v>
      </c>
      <c r="AJ273" s="74">
        <v>1315</v>
      </c>
      <c r="AK273" s="74">
        <v>1315</v>
      </c>
      <c r="AL273" s="74">
        <v>1315</v>
      </c>
      <c r="AM273" s="74">
        <v>1315</v>
      </c>
      <c r="AN273" s="74">
        <v>1315</v>
      </c>
      <c r="AO273" s="74">
        <v>1315</v>
      </c>
      <c r="AP273" s="74">
        <v>1315</v>
      </c>
      <c r="AQ273" s="74">
        <v>1315</v>
      </c>
      <c r="AR273" s="74">
        <v>1315</v>
      </c>
      <c r="AS273" s="74">
        <v>1315</v>
      </c>
      <c r="AT273" s="74">
        <v>1315</v>
      </c>
      <c r="AU273" s="74">
        <v>1315</v>
      </c>
      <c r="AV273" s="622">
        <v>1315</v>
      </c>
    </row>
    <row r="274" spans="7:48" ht="14.1" customHeight="1">
      <c r="G274" s="19"/>
      <c r="H274" s="738"/>
      <c r="J274" s="736"/>
      <c r="K274" s="9" t="s">
        <v>833</v>
      </c>
      <c r="L274" s="36">
        <v>1793</v>
      </c>
      <c r="M274" s="36">
        <v>1793</v>
      </c>
      <c r="N274" s="36">
        <v>1782</v>
      </c>
      <c r="O274" s="36">
        <v>1771</v>
      </c>
      <c r="P274" s="36">
        <v>1760</v>
      </c>
      <c r="Q274" s="36">
        <v>1749</v>
      </c>
      <c r="R274" s="36">
        <v>1738</v>
      </c>
      <c r="S274" s="36">
        <v>1695.7</v>
      </c>
      <c r="T274" s="36">
        <v>1653.4</v>
      </c>
      <c r="U274" s="36">
        <v>1611.1000000000001</v>
      </c>
      <c r="V274" s="36">
        <v>1568.8000000000002</v>
      </c>
      <c r="W274" s="36">
        <v>1526.5000000000002</v>
      </c>
      <c r="X274" s="36">
        <v>1484.2000000000003</v>
      </c>
      <c r="Y274" s="36">
        <v>1441.9000000000003</v>
      </c>
      <c r="Z274" s="36">
        <v>1399.6000000000004</v>
      </c>
      <c r="AA274" s="36">
        <v>1357.3000000000004</v>
      </c>
      <c r="AB274" s="36">
        <v>1315</v>
      </c>
      <c r="AC274" s="36">
        <v>1315</v>
      </c>
      <c r="AD274" s="36">
        <v>1315</v>
      </c>
      <c r="AE274" s="36">
        <v>1315</v>
      </c>
      <c r="AF274" s="36">
        <v>1315</v>
      </c>
      <c r="AG274" s="36">
        <v>1315</v>
      </c>
      <c r="AH274" s="36">
        <v>1315</v>
      </c>
      <c r="AI274" s="36">
        <v>1315</v>
      </c>
      <c r="AJ274" s="36">
        <v>1315</v>
      </c>
      <c r="AK274" s="36">
        <v>1315</v>
      </c>
      <c r="AL274" s="36">
        <v>1315</v>
      </c>
      <c r="AM274" s="36">
        <v>1315</v>
      </c>
      <c r="AN274" s="36">
        <v>1315</v>
      </c>
      <c r="AO274" s="36">
        <v>1315</v>
      </c>
      <c r="AP274" s="36">
        <v>1315</v>
      </c>
      <c r="AQ274" s="36">
        <v>1315</v>
      </c>
      <c r="AR274" s="36">
        <v>1315</v>
      </c>
      <c r="AS274" s="36">
        <v>1315</v>
      </c>
      <c r="AT274" s="36">
        <v>1315</v>
      </c>
      <c r="AU274" s="36">
        <v>1315</v>
      </c>
      <c r="AV274" s="620">
        <v>1315</v>
      </c>
    </row>
    <row r="275" spans="7:48" ht="14.1" customHeight="1" thickBot="1">
      <c r="G275" s="19"/>
      <c r="H275" s="738"/>
      <c r="J275" s="736"/>
      <c r="K275" s="10" t="s">
        <v>834</v>
      </c>
      <c r="L275" s="73">
        <v>1793</v>
      </c>
      <c r="M275" s="73">
        <v>1793</v>
      </c>
      <c r="N275" s="73">
        <v>2247</v>
      </c>
      <c r="O275" s="73">
        <v>2233</v>
      </c>
      <c r="P275" s="73">
        <v>2219</v>
      </c>
      <c r="Q275" s="73">
        <v>2205</v>
      </c>
      <c r="R275" s="73">
        <v>2191</v>
      </c>
      <c r="S275" s="73">
        <v>2191</v>
      </c>
      <c r="T275" s="73">
        <v>2191</v>
      </c>
      <c r="U275" s="73">
        <v>2191</v>
      </c>
      <c r="V275" s="73">
        <v>2191</v>
      </c>
      <c r="W275" s="73">
        <v>2191</v>
      </c>
      <c r="X275" s="73">
        <v>2191</v>
      </c>
      <c r="Y275" s="73">
        <v>2191</v>
      </c>
      <c r="Z275" s="73">
        <v>2191</v>
      </c>
      <c r="AA275" s="73">
        <v>2191</v>
      </c>
      <c r="AB275" s="73">
        <v>2191</v>
      </c>
      <c r="AC275" s="73">
        <v>2191</v>
      </c>
      <c r="AD275" s="73">
        <v>2191</v>
      </c>
      <c r="AE275" s="73">
        <v>2191</v>
      </c>
      <c r="AF275" s="73">
        <v>2191</v>
      </c>
      <c r="AG275" s="73">
        <v>2191</v>
      </c>
      <c r="AH275" s="73">
        <v>2191</v>
      </c>
      <c r="AI275" s="73">
        <v>2191</v>
      </c>
      <c r="AJ275" s="73">
        <v>2191</v>
      </c>
      <c r="AK275" s="73">
        <v>2191</v>
      </c>
      <c r="AL275" s="73">
        <v>2191</v>
      </c>
      <c r="AM275" s="73">
        <v>2191</v>
      </c>
      <c r="AN275" s="73">
        <v>2191</v>
      </c>
      <c r="AO275" s="73">
        <v>2191</v>
      </c>
      <c r="AP275" s="73">
        <v>2191</v>
      </c>
      <c r="AQ275" s="73">
        <v>2191</v>
      </c>
      <c r="AR275" s="73">
        <v>2191</v>
      </c>
      <c r="AS275" s="73">
        <v>2191</v>
      </c>
      <c r="AT275" s="73">
        <v>2191</v>
      </c>
      <c r="AU275" s="73">
        <v>2191</v>
      </c>
      <c r="AV275" s="621">
        <v>2191</v>
      </c>
    </row>
    <row r="276" spans="7:48" ht="14.1" customHeight="1" thickTop="1">
      <c r="G276" s="19"/>
      <c r="H276" s="738"/>
      <c r="J276" s="736"/>
      <c r="K276" s="8" t="s">
        <v>835</v>
      </c>
      <c r="L276" s="74">
        <v>1793</v>
      </c>
      <c r="M276" s="74">
        <v>1793</v>
      </c>
      <c r="N276" s="74">
        <v>1348</v>
      </c>
      <c r="O276" s="74">
        <v>1340</v>
      </c>
      <c r="P276" s="74">
        <v>1331</v>
      </c>
      <c r="Q276" s="74">
        <v>1323</v>
      </c>
      <c r="R276" s="74">
        <v>1315</v>
      </c>
      <c r="S276" s="74">
        <v>1315</v>
      </c>
      <c r="T276" s="74">
        <v>1315</v>
      </c>
      <c r="U276" s="74">
        <v>1315</v>
      </c>
      <c r="V276" s="74">
        <v>1315</v>
      </c>
      <c r="W276" s="74">
        <v>1315</v>
      </c>
      <c r="X276" s="74">
        <v>1315</v>
      </c>
      <c r="Y276" s="74">
        <v>1315</v>
      </c>
      <c r="Z276" s="74">
        <v>1315</v>
      </c>
      <c r="AA276" s="74">
        <v>1315</v>
      </c>
      <c r="AB276" s="74">
        <v>1315</v>
      </c>
      <c r="AC276" s="74">
        <v>1315</v>
      </c>
      <c r="AD276" s="74">
        <v>1315</v>
      </c>
      <c r="AE276" s="74">
        <v>1315</v>
      </c>
      <c r="AF276" s="74">
        <v>1315</v>
      </c>
      <c r="AG276" s="74">
        <v>1315</v>
      </c>
      <c r="AH276" s="74">
        <v>1315</v>
      </c>
      <c r="AI276" s="74">
        <v>1315</v>
      </c>
      <c r="AJ276" s="74">
        <v>1315</v>
      </c>
      <c r="AK276" s="74">
        <v>1315</v>
      </c>
      <c r="AL276" s="74">
        <v>1315</v>
      </c>
      <c r="AM276" s="74">
        <v>1315</v>
      </c>
      <c r="AN276" s="74">
        <v>1315</v>
      </c>
      <c r="AO276" s="74">
        <v>1315</v>
      </c>
      <c r="AP276" s="74">
        <v>1315</v>
      </c>
      <c r="AQ276" s="74">
        <v>1315</v>
      </c>
      <c r="AR276" s="74">
        <v>1315</v>
      </c>
      <c r="AS276" s="74">
        <v>1315</v>
      </c>
      <c r="AT276" s="74">
        <v>1315</v>
      </c>
      <c r="AU276" s="74">
        <v>1315</v>
      </c>
      <c r="AV276" s="622">
        <v>1315</v>
      </c>
    </row>
    <row r="277" spans="7:48" ht="14.1" customHeight="1">
      <c r="G277" s="19"/>
      <c r="H277" s="738"/>
      <c r="J277" s="736"/>
      <c r="K277" s="9" t="s">
        <v>836</v>
      </c>
      <c r="L277" s="36">
        <v>1793</v>
      </c>
      <c r="M277" s="36">
        <v>1793</v>
      </c>
      <c r="N277" s="36">
        <v>1782</v>
      </c>
      <c r="O277" s="36">
        <v>1771</v>
      </c>
      <c r="P277" s="36">
        <v>1760</v>
      </c>
      <c r="Q277" s="36">
        <v>1749</v>
      </c>
      <c r="R277" s="36">
        <v>1738</v>
      </c>
      <c r="S277" s="36">
        <v>1695.7</v>
      </c>
      <c r="T277" s="36">
        <v>1653.4</v>
      </c>
      <c r="U277" s="36">
        <v>1611.1000000000001</v>
      </c>
      <c r="V277" s="36">
        <v>1568.8000000000002</v>
      </c>
      <c r="W277" s="36">
        <v>1526.5000000000002</v>
      </c>
      <c r="X277" s="36">
        <v>1484.2000000000003</v>
      </c>
      <c r="Y277" s="36">
        <v>1441.9000000000003</v>
      </c>
      <c r="Z277" s="36">
        <v>1399.6000000000004</v>
      </c>
      <c r="AA277" s="36">
        <v>1357.3000000000004</v>
      </c>
      <c r="AB277" s="36">
        <v>1315</v>
      </c>
      <c r="AC277" s="36">
        <v>1315</v>
      </c>
      <c r="AD277" s="36">
        <v>1315</v>
      </c>
      <c r="AE277" s="36">
        <v>1315</v>
      </c>
      <c r="AF277" s="36">
        <v>1315</v>
      </c>
      <c r="AG277" s="36">
        <v>1315</v>
      </c>
      <c r="AH277" s="36">
        <v>1315</v>
      </c>
      <c r="AI277" s="36">
        <v>1315</v>
      </c>
      <c r="AJ277" s="36">
        <v>1315</v>
      </c>
      <c r="AK277" s="36">
        <v>1315</v>
      </c>
      <c r="AL277" s="36">
        <v>1315</v>
      </c>
      <c r="AM277" s="36">
        <v>1315</v>
      </c>
      <c r="AN277" s="36">
        <v>1315</v>
      </c>
      <c r="AO277" s="36">
        <v>1315</v>
      </c>
      <c r="AP277" s="36">
        <v>1315</v>
      </c>
      <c r="AQ277" s="36">
        <v>1315</v>
      </c>
      <c r="AR277" s="36">
        <v>1315</v>
      </c>
      <c r="AS277" s="36">
        <v>1315</v>
      </c>
      <c r="AT277" s="36">
        <v>1315</v>
      </c>
      <c r="AU277" s="36">
        <v>1315</v>
      </c>
      <c r="AV277" s="620">
        <v>1315</v>
      </c>
    </row>
    <row r="278" spans="7:48" ht="14.1" customHeight="1" thickBot="1">
      <c r="G278" s="19"/>
      <c r="H278" s="738"/>
      <c r="J278" s="736"/>
      <c r="K278" s="10" t="s">
        <v>837</v>
      </c>
      <c r="L278" s="73">
        <v>1793</v>
      </c>
      <c r="M278" s="73">
        <v>1793</v>
      </c>
      <c r="N278" s="73">
        <v>2247</v>
      </c>
      <c r="O278" s="73">
        <v>2233</v>
      </c>
      <c r="P278" s="73">
        <v>2219</v>
      </c>
      <c r="Q278" s="73">
        <v>2205</v>
      </c>
      <c r="R278" s="73">
        <v>2191</v>
      </c>
      <c r="S278" s="73">
        <v>2191</v>
      </c>
      <c r="T278" s="73">
        <v>2191</v>
      </c>
      <c r="U278" s="73">
        <v>2191</v>
      </c>
      <c r="V278" s="73">
        <v>2191</v>
      </c>
      <c r="W278" s="73">
        <v>2191</v>
      </c>
      <c r="X278" s="73">
        <v>2191</v>
      </c>
      <c r="Y278" s="73">
        <v>2191</v>
      </c>
      <c r="Z278" s="73">
        <v>2191</v>
      </c>
      <c r="AA278" s="73">
        <v>2191</v>
      </c>
      <c r="AB278" s="73">
        <v>2191</v>
      </c>
      <c r="AC278" s="73">
        <v>2191</v>
      </c>
      <c r="AD278" s="73">
        <v>2191</v>
      </c>
      <c r="AE278" s="73">
        <v>2191</v>
      </c>
      <c r="AF278" s="73">
        <v>2191</v>
      </c>
      <c r="AG278" s="73">
        <v>2191</v>
      </c>
      <c r="AH278" s="73">
        <v>2191</v>
      </c>
      <c r="AI278" s="73">
        <v>2191</v>
      </c>
      <c r="AJ278" s="73">
        <v>2191</v>
      </c>
      <c r="AK278" s="73">
        <v>2191</v>
      </c>
      <c r="AL278" s="73">
        <v>2191</v>
      </c>
      <c r="AM278" s="73">
        <v>2191</v>
      </c>
      <c r="AN278" s="73">
        <v>2191</v>
      </c>
      <c r="AO278" s="73">
        <v>2191</v>
      </c>
      <c r="AP278" s="73">
        <v>2191</v>
      </c>
      <c r="AQ278" s="73">
        <v>2191</v>
      </c>
      <c r="AR278" s="73">
        <v>2191</v>
      </c>
      <c r="AS278" s="73">
        <v>2191</v>
      </c>
      <c r="AT278" s="73">
        <v>2191</v>
      </c>
      <c r="AU278" s="73">
        <v>2191</v>
      </c>
      <c r="AV278" s="621">
        <v>2191</v>
      </c>
    </row>
    <row r="279" spans="7:48" ht="14.1" customHeight="1" thickTop="1">
      <c r="G279" s="19"/>
      <c r="H279" s="738"/>
      <c r="J279" s="736"/>
      <c r="K279" s="8" t="s">
        <v>838</v>
      </c>
      <c r="L279" s="74">
        <v>1793</v>
      </c>
      <c r="M279" s="74">
        <v>1793</v>
      </c>
      <c r="N279" s="74">
        <v>1348</v>
      </c>
      <c r="O279" s="74">
        <v>1340</v>
      </c>
      <c r="P279" s="74">
        <v>1331</v>
      </c>
      <c r="Q279" s="74">
        <v>1323</v>
      </c>
      <c r="R279" s="74">
        <v>1315</v>
      </c>
      <c r="S279" s="74">
        <v>1315</v>
      </c>
      <c r="T279" s="74">
        <v>1315</v>
      </c>
      <c r="U279" s="74">
        <v>1315</v>
      </c>
      <c r="V279" s="74">
        <v>1315</v>
      </c>
      <c r="W279" s="74">
        <v>1315</v>
      </c>
      <c r="X279" s="74">
        <v>1315</v>
      </c>
      <c r="Y279" s="74">
        <v>1315</v>
      </c>
      <c r="Z279" s="74">
        <v>1315</v>
      </c>
      <c r="AA279" s="74">
        <v>1315</v>
      </c>
      <c r="AB279" s="74">
        <v>1315</v>
      </c>
      <c r="AC279" s="74">
        <v>1315</v>
      </c>
      <c r="AD279" s="74">
        <v>1315</v>
      </c>
      <c r="AE279" s="74">
        <v>1315</v>
      </c>
      <c r="AF279" s="74">
        <v>1315</v>
      </c>
      <c r="AG279" s="74">
        <v>1315</v>
      </c>
      <c r="AH279" s="74">
        <v>1315</v>
      </c>
      <c r="AI279" s="74">
        <v>1315</v>
      </c>
      <c r="AJ279" s="74">
        <v>1315</v>
      </c>
      <c r="AK279" s="74">
        <v>1315</v>
      </c>
      <c r="AL279" s="74">
        <v>1315</v>
      </c>
      <c r="AM279" s="74">
        <v>1315</v>
      </c>
      <c r="AN279" s="74">
        <v>1315</v>
      </c>
      <c r="AO279" s="74">
        <v>1315</v>
      </c>
      <c r="AP279" s="74">
        <v>1315</v>
      </c>
      <c r="AQ279" s="74">
        <v>1315</v>
      </c>
      <c r="AR279" s="74">
        <v>1315</v>
      </c>
      <c r="AS279" s="74">
        <v>1315</v>
      </c>
      <c r="AT279" s="74">
        <v>1315</v>
      </c>
      <c r="AU279" s="74">
        <v>1315</v>
      </c>
      <c r="AV279" s="622">
        <v>1315</v>
      </c>
    </row>
    <row r="280" spans="7:48" ht="14.1" customHeight="1">
      <c r="G280" s="19"/>
      <c r="H280" s="738"/>
      <c r="J280" s="736"/>
      <c r="K280" s="9" t="s">
        <v>839</v>
      </c>
      <c r="L280" s="36">
        <v>1793</v>
      </c>
      <c r="M280" s="36">
        <v>1793</v>
      </c>
      <c r="N280" s="36">
        <v>1782</v>
      </c>
      <c r="O280" s="36">
        <v>1771</v>
      </c>
      <c r="P280" s="36">
        <v>1760</v>
      </c>
      <c r="Q280" s="36">
        <v>1749</v>
      </c>
      <c r="R280" s="36">
        <v>1738</v>
      </c>
      <c r="S280" s="36">
        <v>1695.7</v>
      </c>
      <c r="T280" s="36">
        <v>1653.4</v>
      </c>
      <c r="U280" s="36">
        <v>1611.1000000000001</v>
      </c>
      <c r="V280" s="36">
        <v>1568.8000000000002</v>
      </c>
      <c r="W280" s="36">
        <v>1526.5000000000002</v>
      </c>
      <c r="X280" s="36">
        <v>1484.2000000000003</v>
      </c>
      <c r="Y280" s="36">
        <v>1441.9000000000003</v>
      </c>
      <c r="Z280" s="36">
        <v>1399.6000000000004</v>
      </c>
      <c r="AA280" s="36">
        <v>1357.3000000000004</v>
      </c>
      <c r="AB280" s="36">
        <v>1315</v>
      </c>
      <c r="AC280" s="36">
        <v>1315</v>
      </c>
      <c r="AD280" s="36">
        <v>1315</v>
      </c>
      <c r="AE280" s="36">
        <v>1315</v>
      </c>
      <c r="AF280" s="36">
        <v>1315</v>
      </c>
      <c r="AG280" s="36">
        <v>1315</v>
      </c>
      <c r="AH280" s="36">
        <v>1315</v>
      </c>
      <c r="AI280" s="36">
        <v>1315</v>
      </c>
      <c r="AJ280" s="36">
        <v>1315</v>
      </c>
      <c r="AK280" s="36">
        <v>1315</v>
      </c>
      <c r="AL280" s="36">
        <v>1315</v>
      </c>
      <c r="AM280" s="36">
        <v>1315</v>
      </c>
      <c r="AN280" s="36">
        <v>1315</v>
      </c>
      <c r="AO280" s="36">
        <v>1315</v>
      </c>
      <c r="AP280" s="36">
        <v>1315</v>
      </c>
      <c r="AQ280" s="36">
        <v>1315</v>
      </c>
      <c r="AR280" s="36">
        <v>1315</v>
      </c>
      <c r="AS280" s="36">
        <v>1315</v>
      </c>
      <c r="AT280" s="36">
        <v>1315</v>
      </c>
      <c r="AU280" s="36">
        <v>1315</v>
      </c>
      <c r="AV280" s="620">
        <v>1315</v>
      </c>
    </row>
    <row r="281" spans="7:48" ht="14.1" customHeight="1" thickBot="1">
      <c r="G281" s="19"/>
      <c r="H281" s="738"/>
      <c r="J281" s="736"/>
      <c r="K281" s="10" t="s">
        <v>840</v>
      </c>
      <c r="L281" s="73">
        <v>1793</v>
      </c>
      <c r="M281" s="73">
        <v>1793</v>
      </c>
      <c r="N281" s="73">
        <v>2247</v>
      </c>
      <c r="O281" s="73">
        <v>2233</v>
      </c>
      <c r="P281" s="73">
        <v>2219</v>
      </c>
      <c r="Q281" s="73">
        <v>2205</v>
      </c>
      <c r="R281" s="73">
        <v>2191</v>
      </c>
      <c r="S281" s="73">
        <v>2191</v>
      </c>
      <c r="T281" s="73">
        <v>2191</v>
      </c>
      <c r="U281" s="73">
        <v>2191</v>
      </c>
      <c r="V281" s="73">
        <v>2191</v>
      </c>
      <c r="W281" s="73">
        <v>2191</v>
      </c>
      <c r="X281" s="73">
        <v>2191</v>
      </c>
      <c r="Y281" s="73">
        <v>2191</v>
      </c>
      <c r="Z281" s="73">
        <v>2191</v>
      </c>
      <c r="AA281" s="73">
        <v>2191</v>
      </c>
      <c r="AB281" s="73">
        <v>2191</v>
      </c>
      <c r="AC281" s="73">
        <v>2191</v>
      </c>
      <c r="AD281" s="73">
        <v>2191</v>
      </c>
      <c r="AE281" s="73">
        <v>2191</v>
      </c>
      <c r="AF281" s="73">
        <v>2191</v>
      </c>
      <c r="AG281" s="73">
        <v>2191</v>
      </c>
      <c r="AH281" s="73">
        <v>2191</v>
      </c>
      <c r="AI281" s="73">
        <v>2191</v>
      </c>
      <c r="AJ281" s="73">
        <v>2191</v>
      </c>
      <c r="AK281" s="73">
        <v>2191</v>
      </c>
      <c r="AL281" s="73">
        <v>2191</v>
      </c>
      <c r="AM281" s="73">
        <v>2191</v>
      </c>
      <c r="AN281" s="73">
        <v>2191</v>
      </c>
      <c r="AO281" s="73">
        <v>2191</v>
      </c>
      <c r="AP281" s="73">
        <v>2191</v>
      </c>
      <c r="AQ281" s="73">
        <v>2191</v>
      </c>
      <c r="AR281" s="73">
        <v>2191</v>
      </c>
      <c r="AS281" s="73">
        <v>2191</v>
      </c>
      <c r="AT281" s="73">
        <v>2191</v>
      </c>
      <c r="AU281" s="73">
        <v>2191</v>
      </c>
      <c r="AV281" s="621">
        <v>2191</v>
      </c>
    </row>
    <row r="282" spans="7:48" ht="14.1" customHeight="1" thickTop="1">
      <c r="G282" s="19"/>
      <c r="H282" s="738"/>
      <c r="J282" s="736"/>
      <c r="K282" s="8" t="s">
        <v>841</v>
      </c>
      <c r="L282" s="74">
        <v>1793</v>
      </c>
      <c r="M282" s="74">
        <v>1793</v>
      </c>
      <c r="N282" s="74">
        <v>1348</v>
      </c>
      <c r="O282" s="74">
        <v>1340</v>
      </c>
      <c r="P282" s="74">
        <v>1331</v>
      </c>
      <c r="Q282" s="74">
        <v>1323</v>
      </c>
      <c r="R282" s="74">
        <v>1315</v>
      </c>
      <c r="S282" s="74">
        <v>1315</v>
      </c>
      <c r="T282" s="74">
        <v>1315</v>
      </c>
      <c r="U282" s="74">
        <v>1315</v>
      </c>
      <c r="V282" s="74">
        <v>1315</v>
      </c>
      <c r="W282" s="74">
        <v>1315</v>
      </c>
      <c r="X282" s="74">
        <v>1315</v>
      </c>
      <c r="Y282" s="74">
        <v>1315</v>
      </c>
      <c r="Z282" s="74">
        <v>1315</v>
      </c>
      <c r="AA282" s="74">
        <v>1315</v>
      </c>
      <c r="AB282" s="74">
        <v>1315</v>
      </c>
      <c r="AC282" s="74">
        <v>1315</v>
      </c>
      <c r="AD282" s="74">
        <v>1315</v>
      </c>
      <c r="AE282" s="74">
        <v>1315</v>
      </c>
      <c r="AF282" s="74">
        <v>1315</v>
      </c>
      <c r="AG282" s="74">
        <v>1315</v>
      </c>
      <c r="AH282" s="74">
        <v>1315</v>
      </c>
      <c r="AI282" s="74">
        <v>1315</v>
      </c>
      <c r="AJ282" s="74">
        <v>1315</v>
      </c>
      <c r="AK282" s="74">
        <v>1315</v>
      </c>
      <c r="AL282" s="74">
        <v>1315</v>
      </c>
      <c r="AM282" s="74">
        <v>1315</v>
      </c>
      <c r="AN282" s="74">
        <v>1315</v>
      </c>
      <c r="AO282" s="74">
        <v>1315</v>
      </c>
      <c r="AP282" s="74">
        <v>1315</v>
      </c>
      <c r="AQ282" s="74">
        <v>1315</v>
      </c>
      <c r="AR282" s="74">
        <v>1315</v>
      </c>
      <c r="AS282" s="74">
        <v>1315</v>
      </c>
      <c r="AT282" s="74">
        <v>1315</v>
      </c>
      <c r="AU282" s="74">
        <v>1315</v>
      </c>
      <c r="AV282" s="622">
        <v>1315</v>
      </c>
    </row>
    <row r="283" spans="7:48" ht="14.1" customHeight="1">
      <c r="G283" s="19"/>
      <c r="H283" s="738"/>
      <c r="J283" s="736"/>
      <c r="K283" s="9" t="s">
        <v>842</v>
      </c>
      <c r="L283" s="36">
        <v>1793</v>
      </c>
      <c r="M283" s="36">
        <v>1793</v>
      </c>
      <c r="N283" s="36">
        <v>1782</v>
      </c>
      <c r="O283" s="36">
        <v>1771</v>
      </c>
      <c r="P283" s="36">
        <v>1760</v>
      </c>
      <c r="Q283" s="36">
        <v>1749</v>
      </c>
      <c r="R283" s="36">
        <v>1738</v>
      </c>
      <c r="S283" s="36">
        <v>1695.7</v>
      </c>
      <c r="T283" s="36">
        <v>1653.4</v>
      </c>
      <c r="U283" s="36">
        <v>1611.1000000000001</v>
      </c>
      <c r="V283" s="36">
        <v>1568.8000000000002</v>
      </c>
      <c r="W283" s="36">
        <v>1526.5000000000002</v>
      </c>
      <c r="X283" s="36">
        <v>1484.2000000000003</v>
      </c>
      <c r="Y283" s="36">
        <v>1441.9000000000003</v>
      </c>
      <c r="Z283" s="36">
        <v>1399.6000000000004</v>
      </c>
      <c r="AA283" s="36">
        <v>1357.3000000000004</v>
      </c>
      <c r="AB283" s="36">
        <v>1315</v>
      </c>
      <c r="AC283" s="36">
        <v>1315</v>
      </c>
      <c r="AD283" s="36">
        <v>1315</v>
      </c>
      <c r="AE283" s="36">
        <v>1315</v>
      </c>
      <c r="AF283" s="36">
        <v>1315</v>
      </c>
      <c r="AG283" s="36">
        <v>1315</v>
      </c>
      <c r="AH283" s="36">
        <v>1315</v>
      </c>
      <c r="AI283" s="36">
        <v>1315</v>
      </c>
      <c r="AJ283" s="36">
        <v>1315</v>
      </c>
      <c r="AK283" s="36">
        <v>1315</v>
      </c>
      <c r="AL283" s="36">
        <v>1315</v>
      </c>
      <c r="AM283" s="36">
        <v>1315</v>
      </c>
      <c r="AN283" s="36">
        <v>1315</v>
      </c>
      <c r="AO283" s="36">
        <v>1315</v>
      </c>
      <c r="AP283" s="36">
        <v>1315</v>
      </c>
      <c r="AQ283" s="36">
        <v>1315</v>
      </c>
      <c r="AR283" s="36">
        <v>1315</v>
      </c>
      <c r="AS283" s="36">
        <v>1315</v>
      </c>
      <c r="AT283" s="36">
        <v>1315</v>
      </c>
      <c r="AU283" s="36">
        <v>1315</v>
      </c>
      <c r="AV283" s="620">
        <v>1315</v>
      </c>
    </row>
    <row r="284" spans="7:48" ht="14.1" customHeight="1" thickBot="1">
      <c r="G284" s="19"/>
      <c r="H284" s="738"/>
      <c r="J284" s="736"/>
      <c r="K284" s="10" t="s">
        <v>843</v>
      </c>
      <c r="L284" s="73">
        <v>1793</v>
      </c>
      <c r="M284" s="73">
        <v>1793</v>
      </c>
      <c r="N284" s="73">
        <v>2247</v>
      </c>
      <c r="O284" s="73">
        <v>2233</v>
      </c>
      <c r="P284" s="73">
        <v>2219</v>
      </c>
      <c r="Q284" s="73">
        <v>2205</v>
      </c>
      <c r="R284" s="73">
        <v>2191</v>
      </c>
      <c r="S284" s="73">
        <v>2191</v>
      </c>
      <c r="T284" s="73">
        <v>2191</v>
      </c>
      <c r="U284" s="73">
        <v>2191</v>
      </c>
      <c r="V284" s="73">
        <v>2191</v>
      </c>
      <c r="W284" s="73">
        <v>2191</v>
      </c>
      <c r="X284" s="73">
        <v>2191</v>
      </c>
      <c r="Y284" s="73">
        <v>2191</v>
      </c>
      <c r="Z284" s="73">
        <v>2191</v>
      </c>
      <c r="AA284" s="73">
        <v>2191</v>
      </c>
      <c r="AB284" s="73">
        <v>2191</v>
      </c>
      <c r="AC284" s="73">
        <v>2191</v>
      </c>
      <c r="AD284" s="73">
        <v>2191</v>
      </c>
      <c r="AE284" s="73">
        <v>2191</v>
      </c>
      <c r="AF284" s="73">
        <v>2191</v>
      </c>
      <c r="AG284" s="73">
        <v>2191</v>
      </c>
      <c r="AH284" s="73">
        <v>2191</v>
      </c>
      <c r="AI284" s="73">
        <v>2191</v>
      </c>
      <c r="AJ284" s="73">
        <v>2191</v>
      </c>
      <c r="AK284" s="73">
        <v>2191</v>
      </c>
      <c r="AL284" s="73">
        <v>2191</v>
      </c>
      <c r="AM284" s="73">
        <v>2191</v>
      </c>
      <c r="AN284" s="73">
        <v>2191</v>
      </c>
      <c r="AO284" s="73">
        <v>2191</v>
      </c>
      <c r="AP284" s="73">
        <v>2191</v>
      </c>
      <c r="AQ284" s="73">
        <v>2191</v>
      </c>
      <c r="AR284" s="73">
        <v>2191</v>
      </c>
      <c r="AS284" s="73">
        <v>2191</v>
      </c>
      <c r="AT284" s="73">
        <v>2191</v>
      </c>
      <c r="AU284" s="73">
        <v>2191</v>
      </c>
      <c r="AV284" s="621">
        <v>2191</v>
      </c>
    </row>
    <row r="285" spans="7:48" ht="14.1" customHeight="1" thickTop="1">
      <c r="G285" s="19"/>
      <c r="H285" s="738"/>
      <c r="J285" s="736"/>
      <c r="K285" s="8" t="s">
        <v>844</v>
      </c>
      <c r="L285" s="74">
        <v>1793</v>
      </c>
      <c r="M285" s="74">
        <v>1793</v>
      </c>
      <c r="N285" s="74">
        <v>1348</v>
      </c>
      <c r="O285" s="74">
        <v>1340</v>
      </c>
      <c r="P285" s="74">
        <v>1331</v>
      </c>
      <c r="Q285" s="74">
        <v>1323</v>
      </c>
      <c r="R285" s="74">
        <v>1315</v>
      </c>
      <c r="S285" s="74">
        <v>1315</v>
      </c>
      <c r="T285" s="74">
        <v>1315</v>
      </c>
      <c r="U285" s="74">
        <v>1315</v>
      </c>
      <c r="V285" s="74">
        <v>1315</v>
      </c>
      <c r="W285" s="74">
        <v>1315</v>
      </c>
      <c r="X285" s="74">
        <v>1315</v>
      </c>
      <c r="Y285" s="74">
        <v>1315</v>
      </c>
      <c r="Z285" s="74">
        <v>1315</v>
      </c>
      <c r="AA285" s="74">
        <v>1315</v>
      </c>
      <c r="AB285" s="74">
        <v>1315</v>
      </c>
      <c r="AC285" s="74">
        <v>1315</v>
      </c>
      <c r="AD285" s="74">
        <v>1315</v>
      </c>
      <c r="AE285" s="74">
        <v>1315</v>
      </c>
      <c r="AF285" s="74">
        <v>1315</v>
      </c>
      <c r="AG285" s="74">
        <v>1315</v>
      </c>
      <c r="AH285" s="74">
        <v>1315</v>
      </c>
      <c r="AI285" s="74">
        <v>1315</v>
      </c>
      <c r="AJ285" s="74">
        <v>1315</v>
      </c>
      <c r="AK285" s="74">
        <v>1315</v>
      </c>
      <c r="AL285" s="74">
        <v>1315</v>
      </c>
      <c r="AM285" s="74">
        <v>1315</v>
      </c>
      <c r="AN285" s="74">
        <v>1315</v>
      </c>
      <c r="AO285" s="74">
        <v>1315</v>
      </c>
      <c r="AP285" s="74">
        <v>1315</v>
      </c>
      <c r="AQ285" s="74">
        <v>1315</v>
      </c>
      <c r="AR285" s="74">
        <v>1315</v>
      </c>
      <c r="AS285" s="74">
        <v>1315</v>
      </c>
      <c r="AT285" s="74">
        <v>1315</v>
      </c>
      <c r="AU285" s="74">
        <v>1315</v>
      </c>
      <c r="AV285" s="622">
        <v>1315</v>
      </c>
    </row>
    <row r="286" spans="7:48" ht="14.1" customHeight="1">
      <c r="G286" s="19"/>
      <c r="H286" s="738"/>
      <c r="J286" s="736"/>
      <c r="K286" s="9" t="s">
        <v>845</v>
      </c>
      <c r="L286" s="36">
        <v>1793</v>
      </c>
      <c r="M286" s="36">
        <v>1793</v>
      </c>
      <c r="N286" s="36">
        <v>1782</v>
      </c>
      <c r="O286" s="36">
        <v>1771</v>
      </c>
      <c r="P286" s="36">
        <v>1760</v>
      </c>
      <c r="Q286" s="36">
        <v>1749</v>
      </c>
      <c r="R286" s="36">
        <v>1738</v>
      </c>
      <c r="S286" s="36">
        <v>1695.7</v>
      </c>
      <c r="T286" s="36">
        <v>1653.4</v>
      </c>
      <c r="U286" s="36">
        <v>1611.1000000000001</v>
      </c>
      <c r="V286" s="36">
        <v>1568.8000000000002</v>
      </c>
      <c r="W286" s="36">
        <v>1526.5000000000002</v>
      </c>
      <c r="X286" s="36">
        <v>1484.2000000000003</v>
      </c>
      <c r="Y286" s="36">
        <v>1441.9000000000003</v>
      </c>
      <c r="Z286" s="36">
        <v>1399.6000000000004</v>
      </c>
      <c r="AA286" s="36">
        <v>1357.3000000000004</v>
      </c>
      <c r="AB286" s="36">
        <v>1315</v>
      </c>
      <c r="AC286" s="36">
        <v>1315</v>
      </c>
      <c r="AD286" s="36">
        <v>1315</v>
      </c>
      <c r="AE286" s="36">
        <v>1315</v>
      </c>
      <c r="AF286" s="36">
        <v>1315</v>
      </c>
      <c r="AG286" s="36">
        <v>1315</v>
      </c>
      <c r="AH286" s="36">
        <v>1315</v>
      </c>
      <c r="AI286" s="36">
        <v>1315</v>
      </c>
      <c r="AJ286" s="36">
        <v>1315</v>
      </c>
      <c r="AK286" s="36">
        <v>1315</v>
      </c>
      <c r="AL286" s="36">
        <v>1315</v>
      </c>
      <c r="AM286" s="36">
        <v>1315</v>
      </c>
      <c r="AN286" s="36">
        <v>1315</v>
      </c>
      <c r="AO286" s="36">
        <v>1315</v>
      </c>
      <c r="AP286" s="36">
        <v>1315</v>
      </c>
      <c r="AQ286" s="36">
        <v>1315</v>
      </c>
      <c r="AR286" s="36">
        <v>1315</v>
      </c>
      <c r="AS286" s="36">
        <v>1315</v>
      </c>
      <c r="AT286" s="36">
        <v>1315</v>
      </c>
      <c r="AU286" s="36">
        <v>1315</v>
      </c>
      <c r="AV286" s="620">
        <v>1315</v>
      </c>
    </row>
    <row r="287" spans="7:48" ht="14.1" customHeight="1" thickBot="1">
      <c r="G287" s="19"/>
      <c r="H287" s="738"/>
      <c r="J287" s="736"/>
      <c r="K287" s="10" t="s">
        <v>846</v>
      </c>
      <c r="L287" s="73">
        <v>1793</v>
      </c>
      <c r="M287" s="73">
        <v>1793</v>
      </c>
      <c r="N287" s="73">
        <v>2247</v>
      </c>
      <c r="O287" s="73">
        <v>2233</v>
      </c>
      <c r="P287" s="73">
        <v>2219</v>
      </c>
      <c r="Q287" s="73">
        <v>2205</v>
      </c>
      <c r="R287" s="73">
        <v>2191</v>
      </c>
      <c r="S287" s="73">
        <v>2191</v>
      </c>
      <c r="T287" s="73">
        <v>2191</v>
      </c>
      <c r="U287" s="73">
        <v>2191</v>
      </c>
      <c r="V287" s="73">
        <v>2191</v>
      </c>
      <c r="W287" s="73">
        <v>2191</v>
      </c>
      <c r="X287" s="73">
        <v>2191</v>
      </c>
      <c r="Y287" s="73">
        <v>2191</v>
      </c>
      <c r="Z287" s="73">
        <v>2191</v>
      </c>
      <c r="AA287" s="73">
        <v>2191</v>
      </c>
      <c r="AB287" s="73">
        <v>2191</v>
      </c>
      <c r="AC287" s="73">
        <v>2191</v>
      </c>
      <c r="AD287" s="73">
        <v>2191</v>
      </c>
      <c r="AE287" s="73">
        <v>2191</v>
      </c>
      <c r="AF287" s="73">
        <v>2191</v>
      </c>
      <c r="AG287" s="73">
        <v>2191</v>
      </c>
      <c r="AH287" s="73">
        <v>2191</v>
      </c>
      <c r="AI287" s="73">
        <v>2191</v>
      </c>
      <c r="AJ287" s="73">
        <v>2191</v>
      </c>
      <c r="AK287" s="73">
        <v>2191</v>
      </c>
      <c r="AL287" s="73">
        <v>2191</v>
      </c>
      <c r="AM287" s="73">
        <v>2191</v>
      </c>
      <c r="AN287" s="73">
        <v>2191</v>
      </c>
      <c r="AO287" s="73">
        <v>2191</v>
      </c>
      <c r="AP287" s="73">
        <v>2191</v>
      </c>
      <c r="AQ287" s="73">
        <v>2191</v>
      </c>
      <c r="AR287" s="73">
        <v>2191</v>
      </c>
      <c r="AS287" s="73">
        <v>2191</v>
      </c>
      <c r="AT287" s="73">
        <v>2191</v>
      </c>
      <c r="AU287" s="73">
        <v>2191</v>
      </c>
      <c r="AV287" s="621">
        <v>2191</v>
      </c>
    </row>
    <row r="288" spans="7:48" ht="14.1" customHeight="1" thickTop="1">
      <c r="G288" s="19"/>
      <c r="H288" s="738"/>
      <c r="J288" s="736"/>
      <c r="K288" s="8" t="s">
        <v>847</v>
      </c>
      <c r="L288" s="74">
        <v>1793</v>
      </c>
      <c r="M288" s="74">
        <v>1793</v>
      </c>
      <c r="N288" s="74">
        <v>1348</v>
      </c>
      <c r="O288" s="74">
        <v>1340</v>
      </c>
      <c r="P288" s="74">
        <v>1331</v>
      </c>
      <c r="Q288" s="74">
        <v>1323</v>
      </c>
      <c r="R288" s="74">
        <v>1315</v>
      </c>
      <c r="S288" s="74">
        <v>1315</v>
      </c>
      <c r="T288" s="74">
        <v>1315</v>
      </c>
      <c r="U288" s="74">
        <v>1315</v>
      </c>
      <c r="V288" s="74">
        <v>1315</v>
      </c>
      <c r="W288" s="74">
        <v>1315</v>
      </c>
      <c r="X288" s="74">
        <v>1315</v>
      </c>
      <c r="Y288" s="74">
        <v>1315</v>
      </c>
      <c r="Z288" s="74">
        <v>1315</v>
      </c>
      <c r="AA288" s="74">
        <v>1315</v>
      </c>
      <c r="AB288" s="74">
        <v>1315</v>
      </c>
      <c r="AC288" s="74">
        <v>1315</v>
      </c>
      <c r="AD288" s="74">
        <v>1315</v>
      </c>
      <c r="AE288" s="74">
        <v>1315</v>
      </c>
      <c r="AF288" s="74">
        <v>1315</v>
      </c>
      <c r="AG288" s="74">
        <v>1315</v>
      </c>
      <c r="AH288" s="74">
        <v>1315</v>
      </c>
      <c r="AI288" s="74">
        <v>1315</v>
      </c>
      <c r="AJ288" s="74">
        <v>1315</v>
      </c>
      <c r="AK288" s="74">
        <v>1315</v>
      </c>
      <c r="AL288" s="74">
        <v>1315</v>
      </c>
      <c r="AM288" s="74">
        <v>1315</v>
      </c>
      <c r="AN288" s="74">
        <v>1315</v>
      </c>
      <c r="AO288" s="74">
        <v>1315</v>
      </c>
      <c r="AP288" s="74">
        <v>1315</v>
      </c>
      <c r="AQ288" s="74">
        <v>1315</v>
      </c>
      <c r="AR288" s="74">
        <v>1315</v>
      </c>
      <c r="AS288" s="74">
        <v>1315</v>
      </c>
      <c r="AT288" s="74">
        <v>1315</v>
      </c>
      <c r="AU288" s="74">
        <v>1315</v>
      </c>
      <c r="AV288" s="622">
        <v>1315</v>
      </c>
    </row>
    <row r="289" spans="7:48" ht="14.1" customHeight="1">
      <c r="G289" s="19"/>
      <c r="H289" s="738"/>
      <c r="J289" s="736"/>
      <c r="K289" s="9" t="s">
        <v>848</v>
      </c>
      <c r="L289" s="36">
        <v>1793</v>
      </c>
      <c r="M289" s="36">
        <v>1793</v>
      </c>
      <c r="N289" s="36">
        <v>1782</v>
      </c>
      <c r="O289" s="36">
        <v>1771</v>
      </c>
      <c r="P289" s="36">
        <v>1760</v>
      </c>
      <c r="Q289" s="36">
        <v>1749</v>
      </c>
      <c r="R289" s="36">
        <v>1738</v>
      </c>
      <c r="S289" s="36">
        <v>1695.7</v>
      </c>
      <c r="T289" s="36">
        <v>1653.4</v>
      </c>
      <c r="U289" s="36">
        <v>1611.1000000000001</v>
      </c>
      <c r="V289" s="36">
        <v>1568.8000000000002</v>
      </c>
      <c r="W289" s="36">
        <v>1526.5000000000002</v>
      </c>
      <c r="X289" s="36">
        <v>1484.2000000000003</v>
      </c>
      <c r="Y289" s="36">
        <v>1441.9000000000003</v>
      </c>
      <c r="Z289" s="36">
        <v>1399.6000000000004</v>
      </c>
      <c r="AA289" s="36">
        <v>1357.3000000000004</v>
      </c>
      <c r="AB289" s="36">
        <v>1315</v>
      </c>
      <c r="AC289" s="36">
        <v>1315</v>
      </c>
      <c r="AD289" s="36">
        <v>1315</v>
      </c>
      <c r="AE289" s="36">
        <v>1315</v>
      </c>
      <c r="AF289" s="36">
        <v>1315</v>
      </c>
      <c r="AG289" s="36">
        <v>1315</v>
      </c>
      <c r="AH289" s="36">
        <v>1315</v>
      </c>
      <c r="AI289" s="36">
        <v>1315</v>
      </c>
      <c r="AJ289" s="36">
        <v>1315</v>
      </c>
      <c r="AK289" s="36">
        <v>1315</v>
      </c>
      <c r="AL289" s="36">
        <v>1315</v>
      </c>
      <c r="AM289" s="36">
        <v>1315</v>
      </c>
      <c r="AN289" s="36">
        <v>1315</v>
      </c>
      <c r="AO289" s="36">
        <v>1315</v>
      </c>
      <c r="AP289" s="36">
        <v>1315</v>
      </c>
      <c r="AQ289" s="36">
        <v>1315</v>
      </c>
      <c r="AR289" s="36">
        <v>1315</v>
      </c>
      <c r="AS289" s="36">
        <v>1315</v>
      </c>
      <c r="AT289" s="36">
        <v>1315</v>
      </c>
      <c r="AU289" s="36">
        <v>1315</v>
      </c>
      <c r="AV289" s="620">
        <v>1315</v>
      </c>
    </row>
    <row r="290" spans="7:48" ht="14.1" customHeight="1" thickBot="1">
      <c r="G290" s="19"/>
      <c r="H290" s="738"/>
      <c r="J290" s="737"/>
      <c r="K290" s="10" t="s">
        <v>849</v>
      </c>
      <c r="L290" s="73">
        <v>1793</v>
      </c>
      <c r="M290" s="73">
        <v>1793</v>
      </c>
      <c r="N290" s="73">
        <v>2247</v>
      </c>
      <c r="O290" s="73">
        <v>2233</v>
      </c>
      <c r="P290" s="73">
        <v>2219</v>
      </c>
      <c r="Q290" s="73">
        <v>2205</v>
      </c>
      <c r="R290" s="73">
        <v>2191</v>
      </c>
      <c r="S290" s="73">
        <v>2191</v>
      </c>
      <c r="T290" s="73">
        <v>2191</v>
      </c>
      <c r="U290" s="73">
        <v>2191</v>
      </c>
      <c r="V290" s="73">
        <v>2191</v>
      </c>
      <c r="W290" s="73">
        <v>2191</v>
      </c>
      <c r="X290" s="73">
        <v>2191</v>
      </c>
      <c r="Y290" s="73">
        <v>2191</v>
      </c>
      <c r="Z290" s="73">
        <v>2191</v>
      </c>
      <c r="AA290" s="73">
        <v>2191</v>
      </c>
      <c r="AB290" s="73">
        <v>2191</v>
      </c>
      <c r="AC290" s="73">
        <v>2191</v>
      </c>
      <c r="AD290" s="73">
        <v>2191</v>
      </c>
      <c r="AE290" s="73">
        <v>2191</v>
      </c>
      <c r="AF290" s="73">
        <v>2191</v>
      </c>
      <c r="AG290" s="73">
        <v>2191</v>
      </c>
      <c r="AH290" s="73">
        <v>2191</v>
      </c>
      <c r="AI290" s="73">
        <v>2191</v>
      </c>
      <c r="AJ290" s="73">
        <v>2191</v>
      </c>
      <c r="AK290" s="73">
        <v>2191</v>
      </c>
      <c r="AL290" s="73">
        <v>2191</v>
      </c>
      <c r="AM290" s="73">
        <v>2191</v>
      </c>
      <c r="AN290" s="73">
        <v>2191</v>
      </c>
      <c r="AO290" s="73">
        <v>2191</v>
      </c>
      <c r="AP290" s="73">
        <v>2191</v>
      </c>
      <c r="AQ290" s="73">
        <v>2191</v>
      </c>
      <c r="AR290" s="73">
        <v>2191</v>
      </c>
      <c r="AS290" s="73">
        <v>2191</v>
      </c>
      <c r="AT290" s="73">
        <v>2191</v>
      </c>
      <c r="AU290" s="73">
        <v>2191</v>
      </c>
      <c r="AV290" s="621">
        <v>2191</v>
      </c>
    </row>
    <row r="291" spans="7:48" ht="14.1" customHeight="1" thickTop="1">
      <c r="G291" s="19"/>
      <c r="H291" s="738"/>
      <c r="AV291" s="20"/>
    </row>
    <row r="292" spans="7:48" ht="14.1" customHeight="1">
      <c r="G292" s="19"/>
      <c r="H292" s="738"/>
      <c r="J292" s="735" t="s">
        <v>711</v>
      </c>
      <c r="K292" s="8" t="s">
        <v>823</v>
      </c>
      <c r="L292" s="395" t="s">
        <v>138</v>
      </c>
      <c r="M292" s="395" t="s">
        <v>138</v>
      </c>
      <c r="N292" s="395" t="s">
        <v>138</v>
      </c>
      <c r="O292" s="395" t="s">
        <v>138</v>
      </c>
      <c r="P292" s="395" t="s">
        <v>138</v>
      </c>
      <c r="Q292" s="395" t="s">
        <v>138</v>
      </c>
      <c r="R292" s="395" t="s">
        <v>138</v>
      </c>
      <c r="S292" s="395" t="s">
        <v>138</v>
      </c>
      <c r="T292" s="395" t="s">
        <v>138</v>
      </c>
      <c r="U292" s="395" t="s">
        <v>138</v>
      </c>
      <c r="V292" s="395" t="s">
        <v>138</v>
      </c>
      <c r="W292" s="395" t="s">
        <v>138</v>
      </c>
      <c r="X292" s="395" t="s">
        <v>138</v>
      </c>
      <c r="Y292" s="395" t="s">
        <v>138</v>
      </c>
      <c r="Z292" s="395" t="s">
        <v>138</v>
      </c>
      <c r="AA292" s="395" t="s">
        <v>138</v>
      </c>
      <c r="AB292" s="395" t="s">
        <v>138</v>
      </c>
      <c r="AC292" s="395" t="s">
        <v>138</v>
      </c>
      <c r="AD292" s="395" t="s">
        <v>138</v>
      </c>
      <c r="AE292" s="395" t="s">
        <v>138</v>
      </c>
      <c r="AF292" s="395" t="s">
        <v>138</v>
      </c>
      <c r="AG292" s="395" t="s">
        <v>138</v>
      </c>
      <c r="AH292" s="395" t="s">
        <v>138</v>
      </c>
      <c r="AI292" s="395" t="s">
        <v>138</v>
      </c>
      <c r="AJ292" s="395" t="s">
        <v>138</v>
      </c>
      <c r="AK292" s="395" t="s">
        <v>138</v>
      </c>
      <c r="AL292" s="395" t="s">
        <v>138</v>
      </c>
      <c r="AM292" s="395" t="s">
        <v>138</v>
      </c>
      <c r="AN292" s="395" t="s">
        <v>138</v>
      </c>
      <c r="AO292" s="395" t="s">
        <v>138</v>
      </c>
      <c r="AP292" s="395" t="s">
        <v>138</v>
      </c>
      <c r="AQ292" s="395" t="s">
        <v>138</v>
      </c>
      <c r="AR292" s="395" t="s">
        <v>138</v>
      </c>
      <c r="AS292" s="395" t="s">
        <v>138</v>
      </c>
      <c r="AT292" s="395" t="s">
        <v>138</v>
      </c>
      <c r="AU292" s="395" t="s">
        <v>138</v>
      </c>
      <c r="AV292" s="638" t="s">
        <v>138</v>
      </c>
    </row>
    <row r="293" spans="7:48" ht="14.1" customHeight="1">
      <c r="G293" s="19"/>
      <c r="H293" s="738"/>
      <c r="J293" s="736"/>
      <c r="K293" s="9" t="s">
        <v>824</v>
      </c>
      <c r="L293" s="396" t="s">
        <v>138</v>
      </c>
      <c r="M293" s="396" t="s">
        <v>138</v>
      </c>
      <c r="N293" s="396" t="s">
        <v>138</v>
      </c>
      <c r="O293" s="396" t="s">
        <v>138</v>
      </c>
      <c r="P293" s="396" t="s">
        <v>138</v>
      </c>
      <c r="Q293" s="396" t="s">
        <v>138</v>
      </c>
      <c r="R293" s="396" t="s">
        <v>138</v>
      </c>
      <c r="S293" s="396" t="s">
        <v>138</v>
      </c>
      <c r="T293" s="396" t="s">
        <v>138</v>
      </c>
      <c r="U293" s="396" t="s">
        <v>138</v>
      </c>
      <c r="V293" s="396" t="s">
        <v>138</v>
      </c>
      <c r="W293" s="396" t="s">
        <v>138</v>
      </c>
      <c r="X293" s="396" t="s">
        <v>138</v>
      </c>
      <c r="Y293" s="396" t="s">
        <v>138</v>
      </c>
      <c r="Z293" s="396" t="s">
        <v>138</v>
      </c>
      <c r="AA293" s="396" t="s">
        <v>138</v>
      </c>
      <c r="AB293" s="396" t="s">
        <v>138</v>
      </c>
      <c r="AC293" s="396" t="s">
        <v>138</v>
      </c>
      <c r="AD293" s="396" t="s">
        <v>138</v>
      </c>
      <c r="AE293" s="396" t="s">
        <v>138</v>
      </c>
      <c r="AF293" s="396" t="s">
        <v>138</v>
      </c>
      <c r="AG293" s="396" t="s">
        <v>138</v>
      </c>
      <c r="AH293" s="396" t="s">
        <v>138</v>
      </c>
      <c r="AI293" s="396" t="s">
        <v>138</v>
      </c>
      <c r="AJ293" s="396" t="s">
        <v>138</v>
      </c>
      <c r="AK293" s="396" t="s">
        <v>138</v>
      </c>
      <c r="AL293" s="396" t="s">
        <v>138</v>
      </c>
      <c r="AM293" s="396" t="s">
        <v>138</v>
      </c>
      <c r="AN293" s="396" t="s">
        <v>138</v>
      </c>
      <c r="AO293" s="396" t="s">
        <v>138</v>
      </c>
      <c r="AP293" s="396" t="s">
        <v>138</v>
      </c>
      <c r="AQ293" s="396" t="s">
        <v>138</v>
      </c>
      <c r="AR293" s="396" t="s">
        <v>138</v>
      </c>
      <c r="AS293" s="396" t="s">
        <v>138</v>
      </c>
      <c r="AT293" s="396" t="s">
        <v>138</v>
      </c>
      <c r="AU293" s="396" t="s">
        <v>138</v>
      </c>
      <c r="AV293" s="639" t="s">
        <v>138</v>
      </c>
    </row>
    <row r="294" spans="7:48" ht="14.1" customHeight="1" thickBot="1">
      <c r="G294" s="19"/>
      <c r="H294" s="738"/>
      <c r="J294" s="736"/>
      <c r="K294" s="10" t="s">
        <v>825</v>
      </c>
      <c r="L294" s="397" t="s">
        <v>138</v>
      </c>
      <c r="M294" s="397" t="s">
        <v>138</v>
      </c>
      <c r="N294" s="397" t="s">
        <v>138</v>
      </c>
      <c r="O294" s="397" t="s">
        <v>138</v>
      </c>
      <c r="P294" s="397" t="s">
        <v>138</v>
      </c>
      <c r="Q294" s="397" t="s">
        <v>138</v>
      </c>
      <c r="R294" s="397" t="s">
        <v>138</v>
      </c>
      <c r="S294" s="397" t="s">
        <v>138</v>
      </c>
      <c r="T294" s="397" t="s">
        <v>138</v>
      </c>
      <c r="U294" s="397" t="s">
        <v>138</v>
      </c>
      <c r="V294" s="397" t="s">
        <v>138</v>
      </c>
      <c r="W294" s="397" t="s">
        <v>138</v>
      </c>
      <c r="X294" s="397" t="s">
        <v>138</v>
      </c>
      <c r="Y294" s="397" t="s">
        <v>138</v>
      </c>
      <c r="Z294" s="397" t="s">
        <v>138</v>
      </c>
      <c r="AA294" s="397" t="s">
        <v>138</v>
      </c>
      <c r="AB294" s="397" t="s">
        <v>138</v>
      </c>
      <c r="AC294" s="397" t="s">
        <v>138</v>
      </c>
      <c r="AD294" s="397" t="s">
        <v>138</v>
      </c>
      <c r="AE294" s="397" t="s">
        <v>138</v>
      </c>
      <c r="AF294" s="397" t="s">
        <v>138</v>
      </c>
      <c r="AG294" s="397" t="s">
        <v>138</v>
      </c>
      <c r="AH294" s="397" t="s">
        <v>138</v>
      </c>
      <c r="AI294" s="397" t="s">
        <v>138</v>
      </c>
      <c r="AJ294" s="397" t="s">
        <v>138</v>
      </c>
      <c r="AK294" s="397" t="s">
        <v>138</v>
      </c>
      <c r="AL294" s="397" t="s">
        <v>138</v>
      </c>
      <c r="AM294" s="397" t="s">
        <v>138</v>
      </c>
      <c r="AN294" s="397" t="s">
        <v>138</v>
      </c>
      <c r="AO294" s="397" t="s">
        <v>138</v>
      </c>
      <c r="AP294" s="397" t="s">
        <v>138</v>
      </c>
      <c r="AQ294" s="397" t="s">
        <v>138</v>
      </c>
      <c r="AR294" s="397" t="s">
        <v>138</v>
      </c>
      <c r="AS294" s="397" t="s">
        <v>138</v>
      </c>
      <c r="AT294" s="397" t="s">
        <v>138</v>
      </c>
      <c r="AU294" s="397" t="s">
        <v>138</v>
      </c>
      <c r="AV294" s="640" t="s">
        <v>138</v>
      </c>
    </row>
    <row r="295" spans="7:48" ht="14.1" customHeight="1" thickTop="1">
      <c r="G295" s="19"/>
      <c r="H295" s="738"/>
      <c r="J295" s="736"/>
      <c r="K295" s="8" t="s">
        <v>826</v>
      </c>
      <c r="L295" s="398" t="s">
        <v>138</v>
      </c>
      <c r="M295" s="398" t="s">
        <v>138</v>
      </c>
      <c r="N295" s="398" t="s">
        <v>138</v>
      </c>
      <c r="O295" s="398" t="s">
        <v>138</v>
      </c>
      <c r="P295" s="398" t="s">
        <v>138</v>
      </c>
      <c r="Q295" s="398" t="s">
        <v>138</v>
      </c>
      <c r="R295" s="398" t="s">
        <v>138</v>
      </c>
      <c r="S295" s="398" t="s">
        <v>138</v>
      </c>
      <c r="T295" s="398" t="s">
        <v>138</v>
      </c>
      <c r="U295" s="398" t="s">
        <v>138</v>
      </c>
      <c r="V295" s="398" t="s">
        <v>138</v>
      </c>
      <c r="W295" s="398" t="s">
        <v>138</v>
      </c>
      <c r="X295" s="398" t="s">
        <v>138</v>
      </c>
      <c r="Y295" s="398" t="s">
        <v>138</v>
      </c>
      <c r="Z295" s="398" t="s">
        <v>138</v>
      </c>
      <c r="AA295" s="398" t="s">
        <v>138</v>
      </c>
      <c r="AB295" s="398" t="s">
        <v>138</v>
      </c>
      <c r="AC295" s="398" t="s">
        <v>138</v>
      </c>
      <c r="AD295" s="398" t="s">
        <v>138</v>
      </c>
      <c r="AE295" s="398" t="s">
        <v>138</v>
      </c>
      <c r="AF295" s="398" t="s">
        <v>138</v>
      </c>
      <c r="AG295" s="398" t="s">
        <v>138</v>
      </c>
      <c r="AH295" s="398" t="s">
        <v>138</v>
      </c>
      <c r="AI295" s="398" t="s">
        <v>138</v>
      </c>
      <c r="AJ295" s="398" t="s">
        <v>138</v>
      </c>
      <c r="AK295" s="398" t="s">
        <v>138</v>
      </c>
      <c r="AL295" s="398" t="s">
        <v>138</v>
      </c>
      <c r="AM295" s="398" t="s">
        <v>138</v>
      </c>
      <c r="AN295" s="398" t="s">
        <v>138</v>
      </c>
      <c r="AO295" s="398" t="s">
        <v>138</v>
      </c>
      <c r="AP295" s="398" t="s">
        <v>138</v>
      </c>
      <c r="AQ295" s="398" t="s">
        <v>138</v>
      </c>
      <c r="AR295" s="398" t="s">
        <v>138</v>
      </c>
      <c r="AS295" s="398" t="s">
        <v>138</v>
      </c>
      <c r="AT295" s="398" t="s">
        <v>138</v>
      </c>
      <c r="AU295" s="398" t="s">
        <v>138</v>
      </c>
      <c r="AV295" s="641" t="s">
        <v>138</v>
      </c>
    </row>
    <row r="296" spans="7:48" ht="14.1" customHeight="1">
      <c r="G296" s="19"/>
      <c r="H296" s="738"/>
      <c r="J296" s="736"/>
      <c r="K296" s="9" t="s">
        <v>827</v>
      </c>
      <c r="L296" s="396" t="s">
        <v>138</v>
      </c>
      <c r="M296" s="396" t="s">
        <v>138</v>
      </c>
      <c r="N296" s="396" t="s">
        <v>138</v>
      </c>
      <c r="O296" s="396" t="s">
        <v>138</v>
      </c>
      <c r="P296" s="396" t="s">
        <v>138</v>
      </c>
      <c r="Q296" s="396" t="s">
        <v>138</v>
      </c>
      <c r="R296" s="396" t="s">
        <v>138</v>
      </c>
      <c r="S296" s="396" t="s">
        <v>138</v>
      </c>
      <c r="T296" s="396" t="s">
        <v>138</v>
      </c>
      <c r="U296" s="396" t="s">
        <v>138</v>
      </c>
      <c r="V296" s="396" t="s">
        <v>138</v>
      </c>
      <c r="W296" s="396" t="s">
        <v>138</v>
      </c>
      <c r="X296" s="396" t="s">
        <v>138</v>
      </c>
      <c r="Y296" s="396" t="s">
        <v>138</v>
      </c>
      <c r="Z296" s="396" t="s">
        <v>138</v>
      </c>
      <c r="AA296" s="396" t="s">
        <v>138</v>
      </c>
      <c r="AB296" s="396" t="s">
        <v>138</v>
      </c>
      <c r="AC296" s="396" t="s">
        <v>138</v>
      </c>
      <c r="AD296" s="396" t="s">
        <v>138</v>
      </c>
      <c r="AE296" s="396" t="s">
        <v>138</v>
      </c>
      <c r="AF296" s="396" t="s">
        <v>138</v>
      </c>
      <c r="AG296" s="396" t="s">
        <v>138</v>
      </c>
      <c r="AH296" s="396" t="s">
        <v>138</v>
      </c>
      <c r="AI296" s="396" t="s">
        <v>138</v>
      </c>
      <c r="AJ296" s="396" t="s">
        <v>138</v>
      </c>
      <c r="AK296" s="396" t="s">
        <v>138</v>
      </c>
      <c r="AL296" s="396" t="s">
        <v>138</v>
      </c>
      <c r="AM296" s="396" t="s">
        <v>138</v>
      </c>
      <c r="AN296" s="396" t="s">
        <v>138</v>
      </c>
      <c r="AO296" s="396" t="s">
        <v>138</v>
      </c>
      <c r="AP296" s="396" t="s">
        <v>138</v>
      </c>
      <c r="AQ296" s="396" t="s">
        <v>138</v>
      </c>
      <c r="AR296" s="396" t="s">
        <v>138</v>
      </c>
      <c r="AS296" s="396" t="s">
        <v>138</v>
      </c>
      <c r="AT296" s="396" t="s">
        <v>138</v>
      </c>
      <c r="AU296" s="396" t="s">
        <v>138</v>
      </c>
      <c r="AV296" s="639" t="s">
        <v>138</v>
      </c>
    </row>
    <row r="297" spans="7:48" ht="14.1" customHeight="1" thickBot="1">
      <c r="G297" s="19"/>
      <c r="H297" s="738"/>
      <c r="J297" s="736"/>
      <c r="K297" s="10" t="s">
        <v>828</v>
      </c>
      <c r="L297" s="397" t="s">
        <v>138</v>
      </c>
      <c r="M297" s="397" t="s">
        <v>138</v>
      </c>
      <c r="N297" s="397" t="s">
        <v>138</v>
      </c>
      <c r="O297" s="397" t="s">
        <v>138</v>
      </c>
      <c r="P297" s="397" t="s">
        <v>138</v>
      </c>
      <c r="Q297" s="397" t="s">
        <v>138</v>
      </c>
      <c r="R297" s="397" t="s">
        <v>138</v>
      </c>
      <c r="S297" s="397" t="s">
        <v>138</v>
      </c>
      <c r="T297" s="397" t="s">
        <v>138</v>
      </c>
      <c r="U297" s="397" t="s">
        <v>138</v>
      </c>
      <c r="V297" s="397" t="s">
        <v>138</v>
      </c>
      <c r="W297" s="397" t="s">
        <v>138</v>
      </c>
      <c r="X297" s="397" t="s">
        <v>138</v>
      </c>
      <c r="Y297" s="397" t="s">
        <v>138</v>
      </c>
      <c r="Z297" s="397" t="s">
        <v>138</v>
      </c>
      <c r="AA297" s="397" t="s">
        <v>138</v>
      </c>
      <c r="AB297" s="397" t="s">
        <v>138</v>
      </c>
      <c r="AC297" s="397" t="s">
        <v>138</v>
      </c>
      <c r="AD297" s="397" t="s">
        <v>138</v>
      </c>
      <c r="AE297" s="397" t="s">
        <v>138</v>
      </c>
      <c r="AF297" s="397" t="s">
        <v>138</v>
      </c>
      <c r="AG297" s="397" t="s">
        <v>138</v>
      </c>
      <c r="AH297" s="397" t="s">
        <v>138</v>
      </c>
      <c r="AI297" s="397" t="s">
        <v>138</v>
      </c>
      <c r="AJ297" s="397" t="s">
        <v>138</v>
      </c>
      <c r="AK297" s="397" t="s">
        <v>138</v>
      </c>
      <c r="AL297" s="397" t="s">
        <v>138</v>
      </c>
      <c r="AM297" s="397" t="s">
        <v>138</v>
      </c>
      <c r="AN297" s="397" t="s">
        <v>138</v>
      </c>
      <c r="AO297" s="397" t="s">
        <v>138</v>
      </c>
      <c r="AP297" s="397" t="s">
        <v>138</v>
      </c>
      <c r="AQ297" s="397" t="s">
        <v>138</v>
      </c>
      <c r="AR297" s="397" t="s">
        <v>138</v>
      </c>
      <c r="AS297" s="397" t="s">
        <v>138</v>
      </c>
      <c r="AT297" s="397" t="s">
        <v>138</v>
      </c>
      <c r="AU297" s="397" t="s">
        <v>138</v>
      </c>
      <c r="AV297" s="640" t="s">
        <v>138</v>
      </c>
    </row>
    <row r="298" spans="7:48" ht="14.1" customHeight="1" thickTop="1">
      <c r="G298" s="19"/>
      <c r="H298" s="738"/>
      <c r="J298" s="736"/>
      <c r="K298" s="8" t="s">
        <v>829</v>
      </c>
      <c r="L298" s="398" t="s">
        <v>138</v>
      </c>
      <c r="M298" s="398" t="s">
        <v>138</v>
      </c>
      <c r="N298" s="398" t="s">
        <v>138</v>
      </c>
      <c r="O298" s="398" t="s">
        <v>138</v>
      </c>
      <c r="P298" s="398" t="s">
        <v>138</v>
      </c>
      <c r="Q298" s="398" t="s">
        <v>138</v>
      </c>
      <c r="R298" s="398" t="s">
        <v>138</v>
      </c>
      <c r="S298" s="398" t="s">
        <v>138</v>
      </c>
      <c r="T298" s="398" t="s">
        <v>138</v>
      </c>
      <c r="U298" s="398" t="s">
        <v>138</v>
      </c>
      <c r="V298" s="398" t="s">
        <v>138</v>
      </c>
      <c r="W298" s="398" t="s">
        <v>138</v>
      </c>
      <c r="X298" s="398" t="s">
        <v>138</v>
      </c>
      <c r="Y298" s="398" t="s">
        <v>138</v>
      </c>
      <c r="Z298" s="398" t="s">
        <v>138</v>
      </c>
      <c r="AA298" s="398" t="s">
        <v>138</v>
      </c>
      <c r="AB298" s="398" t="s">
        <v>138</v>
      </c>
      <c r="AC298" s="398" t="s">
        <v>138</v>
      </c>
      <c r="AD298" s="398" t="s">
        <v>138</v>
      </c>
      <c r="AE298" s="398" t="s">
        <v>138</v>
      </c>
      <c r="AF298" s="398" t="s">
        <v>138</v>
      </c>
      <c r="AG298" s="398" t="s">
        <v>138</v>
      </c>
      <c r="AH298" s="398" t="s">
        <v>138</v>
      </c>
      <c r="AI298" s="398" t="s">
        <v>138</v>
      </c>
      <c r="AJ298" s="398" t="s">
        <v>138</v>
      </c>
      <c r="AK298" s="398" t="s">
        <v>138</v>
      </c>
      <c r="AL298" s="398" t="s">
        <v>138</v>
      </c>
      <c r="AM298" s="398" t="s">
        <v>138</v>
      </c>
      <c r="AN298" s="398" t="s">
        <v>138</v>
      </c>
      <c r="AO298" s="398" t="s">
        <v>138</v>
      </c>
      <c r="AP298" s="398" t="s">
        <v>138</v>
      </c>
      <c r="AQ298" s="398" t="s">
        <v>138</v>
      </c>
      <c r="AR298" s="398" t="s">
        <v>138</v>
      </c>
      <c r="AS298" s="398" t="s">
        <v>138</v>
      </c>
      <c r="AT298" s="398" t="s">
        <v>138</v>
      </c>
      <c r="AU298" s="398" t="s">
        <v>138</v>
      </c>
      <c r="AV298" s="641" t="s">
        <v>138</v>
      </c>
    </row>
    <row r="299" spans="7:48" ht="14.1" customHeight="1">
      <c r="G299" s="19"/>
      <c r="H299" s="738"/>
      <c r="J299" s="736"/>
      <c r="K299" s="9" t="s">
        <v>830</v>
      </c>
      <c r="L299" s="396" t="s">
        <v>138</v>
      </c>
      <c r="M299" s="396" t="s">
        <v>138</v>
      </c>
      <c r="N299" s="396" t="s">
        <v>138</v>
      </c>
      <c r="O299" s="396" t="s">
        <v>138</v>
      </c>
      <c r="P299" s="396" t="s">
        <v>138</v>
      </c>
      <c r="Q299" s="396" t="s">
        <v>138</v>
      </c>
      <c r="R299" s="396" t="s">
        <v>138</v>
      </c>
      <c r="S299" s="396" t="s">
        <v>138</v>
      </c>
      <c r="T299" s="396" t="s">
        <v>138</v>
      </c>
      <c r="U299" s="396" t="s">
        <v>138</v>
      </c>
      <c r="V299" s="396" t="s">
        <v>138</v>
      </c>
      <c r="W299" s="396" t="s">
        <v>138</v>
      </c>
      <c r="X299" s="396" t="s">
        <v>138</v>
      </c>
      <c r="Y299" s="396" t="s">
        <v>138</v>
      </c>
      <c r="Z299" s="396" t="s">
        <v>138</v>
      </c>
      <c r="AA299" s="396" t="s">
        <v>138</v>
      </c>
      <c r="AB299" s="396" t="s">
        <v>138</v>
      </c>
      <c r="AC299" s="396" t="s">
        <v>138</v>
      </c>
      <c r="AD299" s="396" t="s">
        <v>138</v>
      </c>
      <c r="AE299" s="396" t="s">
        <v>138</v>
      </c>
      <c r="AF299" s="396" t="s">
        <v>138</v>
      </c>
      <c r="AG299" s="396" t="s">
        <v>138</v>
      </c>
      <c r="AH299" s="396" t="s">
        <v>138</v>
      </c>
      <c r="AI299" s="396" t="s">
        <v>138</v>
      </c>
      <c r="AJ299" s="396" t="s">
        <v>138</v>
      </c>
      <c r="AK299" s="396" t="s">
        <v>138</v>
      </c>
      <c r="AL299" s="396" t="s">
        <v>138</v>
      </c>
      <c r="AM299" s="396" t="s">
        <v>138</v>
      </c>
      <c r="AN299" s="396" t="s">
        <v>138</v>
      </c>
      <c r="AO299" s="396" t="s">
        <v>138</v>
      </c>
      <c r="AP299" s="396" t="s">
        <v>138</v>
      </c>
      <c r="AQ299" s="396" t="s">
        <v>138</v>
      </c>
      <c r="AR299" s="396" t="s">
        <v>138</v>
      </c>
      <c r="AS299" s="396" t="s">
        <v>138</v>
      </c>
      <c r="AT299" s="396" t="s">
        <v>138</v>
      </c>
      <c r="AU299" s="396" t="s">
        <v>138</v>
      </c>
      <c r="AV299" s="639" t="s">
        <v>138</v>
      </c>
    </row>
    <row r="300" spans="7:48" ht="14.1" customHeight="1" thickBot="1">
      <c r="G300" s="19"/>
      <c r="H300" s="738"/>
      <c r="J300" s="736"/>
      <c r="K300" s="10" t="s">
        <v>831</v>
      </c>
      <c r="L300" s="399" t="s">
        <v>138</v>
      </c>
      <c r="M300" s="399" t="s">
        <v>138</v>
      </c>
      <c r="N300" s="399" t="s">
        <v>138</v>
      </c>
      <c r="O300" s="399" t="s">
        <v>138</v>
      </c>
      <c r="P300" s="399" t="s">
        <v>138</v>
      </c>
      <c r="Q300" s="399" t="s">
        <v>138</v>
      </c>
      <c r="R300" s="399" t="s">
        <v>138</v>
      </c>
      <c r="S300" s="399" t="s">
        <v>138</v>
      </c>
      <c r="T300" s="399" t="s">
        <v>138</v>
      </c>
      <c r="U300" s="399" t="s">
        <v>138</v>
      </c>
      <c r="V300" s="399" t="s">
        <v>138</v>
      </c>
      <c r="W300" s="399" t="s">
        <v>138</v>
      </c>
      <c r="X300" s="399" t="s">
        <v>138</v>
      </c>
      <c r="Y300" s="399" t="s">
        <v>138</v>
      </c>
      <c r="Z300" s="399" t="s">
        <v>138</v>
      </c>
      <c r="AA300" s="399" t="s">
        <v>138</v>
      </c>
      <c r="AB300" s="399" t="s">
        <v>138</v>
      </c>
      <c r="AC300" s="399" t="s">
        <v>138</v>
      </c>
      <c r="AD300" s="399" t="s">
        <v>138</v>
      </c>
      <c r="AE300" s="399" t="s">
        <v>138</v>
      </c>
      <c r="AF300" s="399" t="s">
        <v>138</v>
      </c>
      <c r="AG300" s="399" t="s">
        <v>138</v>
      </c>
      <c r="AH300" s="399" t="s">
        <v>138</v>
      </c>
      <c r="AI300" s="399" t="s">
        <v>138</v>
      </c>
      <c r="AJ300" s="399" t="s">
        <v>138</v>
      </c>
      <c r="AK300" s="399" t="s">
        <v>138</v>
      </c>
      <c r="AL300" s="399" t="s">
        <v>138</v>
      </c>
      <c r="AM300" s="399" t="s">
        <v>138</v>
      </c>
      <c r="AN300" s="399" t="s">
        <v>138</v>
      </c>
      <c r="AO300" s="399" t="s">
        <v>138</v>
      </c>
      <c r="AP300" s="399" t="s">
        <v>138</v>
      </c>
      <c r="AQ300" s="399" t="s">
        <v>138</v>
      </c>
      <c r="AR300" s="399" t="s">
        <v>138</v>
      </c>
      <c r="AS300" s="399" t="s">
        <v>138</v>
      </c>
      <c r="AT300" s="399" t="s">
        <v>138</v>
      </c>
      <c r="AU300" s="399" t="s">
        <v>138</v>
      </c>
      <c r="AV300" s="642" t="s">
        <v>138</v>
      </c>
    </row>
    <row r="301" spans="7:48" ht="14.1" customHeight="1" thickTop="1">
      <c r="G301" s="19"/>
      <c r="H301" s="738"/>
      <c r="J301" s="736"/>
      <c r="K301" s="8" t="s">
        <v>832</v>
      </c>
      <c r="L301" s="74">
        <v>113</v>
      </c>
      <c r="M301" s="74">
        <v>113</v>
      </c>
      <c r="N301" s="74">
        <v>77</v>
      </c>
      <c r="O301" s="74">
        <v>68</v>
      </c>
      <c r="P301" s="74">
        <v>59</v>
      </c>
      <c r="Q301" s="74">
        <v>50</v>
      </c>
      <c r="R301" s="74">
        <v>41</v>
      </c>
      <c r="S301" s="74">
        <v>41</v>
      </c>
      <c r="T301" s="74">
        <v>41</v>
      </c>
      <c r="U301" s="74">
        <v>41</v>
      </c>
      <c r="V301" s="74">
        <v>41</v>
      </c>
      <c r="W301" s="74">
        <v>41</v>
      </c>
      <c r="X301" s="74">
        <v>41</v>
      </c>
      <c r="Y301" s="74">
        <v>41</v>
      </c>
      <c r="Z301" s="74">
        <v>41</v>
      </c>
      <c r="AA301" s="74">
        <v>41</v>
      </c>
      <c r="AB301" s="74">
        <v>41</v>
      </c>
      <c r="AC301" s="74">
        <v>41</v>
      </c>
      <c r="AD301" s="74">
        <v>41</v>
      </c>
      <c r="AE301" s="74">
        <v>41</v>
      </c>
      <c r="AF301" s="74">
        <v>41</v>
      </c>
      <c r="AG301" s="74">
        <v>41</v>
      </c>
      <c r="AH301" s="74">
        <v>41</v>
      </c>
      <c r="AI301" s="74">
        <v>41</v>
      </c>
      <c r="AJ301" s="74">
        <v>41</v>
      </c>
      <c r="AK301" s="74">
        <v>41</v>
      </c>
      <c r="AL301" s="74">
        <v>41</v>
      </c>
      <c r="AM301" s="74">
        <v>41</v>
      </c>
      <c r="AN301" s="74">
        <v>41</v>
      </c>
      <c r="AO301" s="74">
        <v>41</v>
      </c>
      <c r="AP301" s="74">
        <v>41</v>
      </c>
      <c r="AQ301" s="74">
        <v>41</v>
      </c>
      <c r="AR301" s="74">
        <v>41</v>
      </c>
      <c r="AS301" s="74">
        <v>41</v>
      </c>
      <c r="AT301" s="74">
        <v>41</v>
      </c>
      <c r="AU301" s="74">
        <v>41</v>
      </c>
      <c r="AV301" s="622">
        <v>41</v>
      </c>
    </row>
    <row r="302" spans="7:48" ht="14.1" customHeight="1">
      <c r="G302" s="19"/>
      <c r="H302" s="738"/>
      <c r="J302" s="736"/>
      <c r="K302" s="9" t="s">
        <v>833</v>
      </c>
      <c r="L302" s="36">
        <v>113</v>
      </c>
      <c r="M302" s="36">
        <v>113</v>
      </c>
      <c r="N302" s="36">
        <v>102</v>
      </c>
      <c r="O302" s="36">
        <v>90</v>
      </c>
      <c r="P302" s="36">
        <v>78</v>
      </c>
      <c r="Q302" s="36">
        <v>66</v>
      </c>
      <c r="R302" s="36">
        <v>54</v>
      </c>
      <c r="S302" s="36">
        <v>52.7</v>
      </c>
      <c r="T302" s="36">
        <v>51.400000000000006</v>
      </c>
      <c r="U302" s="36">
        <v>50.100000000000009</v>
      </c>
      <c r="V302" s="36">
        <v>48.800000000000011</v>
      </c>
      <c r="W302" s="36">
        <v>47.500000000000014</v>
      </c>
      <c r="X302" s="36">
        <v>46.200000000000017</v>
      </c>
      <c r="Y302" s="36">
        <v>44.90000000000002</v>
      </c>
      <c r="Z302" s="36">
        <v>43.600000000000023</v>
      </c>
      <c r="AA302" s="36">
        <v>42.300000000000026</v>
      </c>
      <c r="AB302" s="36">
        <v>41</v>
      </c>
      <c r="AC302" s="36">
        <v>41</v>
      </c>
      <c r="AD302" s="36">
        <v>41</v>
      </c>
      <c r="AE302" s="36">
        <v>41</v>
      </c>
      <c r="AF302" s="36">
        <v>41</v>
      </c>
      <c r="AG302" s="36">
        <v>41</v>
      </c>
      <c r="AH302" s="36">
        <v>41</v>
      </c>
      <c r="AI302" s="36">
        <v>41</v>
      </c>
      <c r="AJ302" s="36">
        <v>41</v>
      </c>
      <c r="AK302" s="36">
        <v>41</v>
      </c>
      <c r="AL302" s="36">
        <v>41</v>
      </c>
      <c r="AM302" s="36">
        <v>41</v>
      </c>
      <c r="AN302" s="36">
        <v>41</v>
      </c>
      <c r="AO302" s="36">
        <v>41</v>
      </c>
      <c r="AP302" s="36">
        <v>41</v>
      </c>
      <c r="AQ302" s="36">
        <v>41</v>
      </c>
      <c r="AR302" s="36">
        <v>41</v>
      </c>
      <c r="AS302" s="36">
        <v>41</v>
      </c>
      <c r="AT302" s="36">
        <v>41</v>
      </c>
      <c r="AU302" s="36">
        <v>41</v>
      </c>
      <c r="AV302" s="620">
        <v>41</v>
      </c>
    </row>
    <row r="303" spans="7:48" ht="14.1" customHeight="1" thickBot="1">
      <c r="G303" s="19"/>
      <c r="H303" s="738"/>
      <c r="J303" s="736"/>
      <c r="K303" s="10" t="s">
        <v>834</v>
      </c>
      <c r="L303" s="73">
        <v>113</v>
      </c>
      <c r="M303" s="73">
        <v>113</v>
      </c>
      <c r="N303" s="73">
        <v>129</v>
      </c>
      <c r="O303" s="73">
        <v>113</v>
      </c>
      <c r="P303" s="73">
        <v>98</v>
      </c>
      <c r="Q303" s="73">
        <v>83</v>
      </c>
      <c r="R303" s="73">
        <v>68</v>
      </c>
      <c r="S303" s="73">
        <v>68</v>
      </c>
      <c r="T303" s="73">
        <v>68</v>
      </c>
      <c r="U303" s="73">
        <v>68</v>
      </c>
      <c r="V303" s="73">
        <v>68</v>
      </c>
      <c r="W303" s="73">
        <v>68</v>
      </c>
      <c r="X303" s="73">
        <v>68</v>
      </c>
      <c r="Y303" s="73">
        <v>68</v>
      </c>
      <c r="Z303" s="73">
        <v>68</v>
      </c>
      <c r="AA303" s="73">
        <v>68</v>
      </c>
      <c r="AB303" s="73">
        <v>68</v>
      </c>
      <c r="AC303" s="73">
        <v>68</v>
      </c>
      <c r="AD303" s="73">
        <v>68</v>
      </c>
      <c r="AE303" s="73">
        <v>68</v>
      </c>
      <c r="AF303" s="73">
        <v>68</v>
      </c>
      <c r="AG303" s="73">
        <v>68</v>
      </c>
      <c r="AH303" s="73">
        <v>68</v>
      </c>
      <c r="AI303" s="73">
        <v>68</v>
      </c>
      <c r="AJ303" s="73">
        <v>68</v>
      </c>
      <c r="AK303" s="73">
        <v>68</v>
      </c>
      <c r="AL303" s="73">
        <v>68</v>
      </c>
      <c r="AM303" s="73">
        <v>68</v>
      </c>
      <c r="AN303" s="73">
        <v>68</v>
      </c>
      <c r="AO303" s="73">
        <v>68</v>
      </c>
      <c r="AP303" s="73">
        <v>68</v>
      </c>
      <c r="AQ303" s="73">
        <v>68</v>
      </c>
      <c r="AR303" s="73">
        <v>68</v>
      </c>
      <c r="AS303" s="73">
        <v>68</v>
      </c>
      <c r="AT303" s="73">
        <v>68</v>
      </c>
      <c r="AU303" s="73">
        <v>68</v>
      </c>
      <c r="AV303" s="621">
        <v>68</v>
      </c>
    </row>
    <row r="304" spans="7:48" ht="14.1" customHeight="1" thickTop="1">
      <c r="G304" s="19"/>
      <c r="H304" s="738"/>
      <c r="J304" s="736"/>
      <c r="K304" s="8" t="s">
        <v>835</v>
      </c>
      <c r="L304" s="74">
        <v>113</v>
      </c>
      <c r="M304" s="74">
        <v>113</v>
      </c>
      <c r="N304" s="74">
        <v>77</v>
      </c>
      <c r="O304" s="74">
        <v>68</v>
      </c>
      <c r="P304" s="74">
        <v>59</v>
      </c>
      <c r="Q304" s="74">
        <v>50</v>
      </c>
      <c r="R304" s="74">
        <v>41</v>
      </c>
      <c r="S304" s="74">
        <v>41</v>
      </c>
      <c r="T304" s="74">
        <v>41</v>
      </c>
      <c r="U304" s="74">
        <v>41</v>
      </c>
      <c r="V304" s="74">
        <v>41</v>
      </c>
      <c r="W304" s="74">
        <v>41</v>
      </c>
      <c r="X304" s="74">
        <v>41</v>
      </c>
      <c r="Y304" s="74">
        <v>41</v>
      </c>
      <c r="Z304" s="74">
        <v>41</v>
      </c>
      <c r="AA304" s="74">
        <v>41</v>
      </c>
      <c r="AB304" s="74">
        <v>41</v>
      </c>
      <c r="AC304" s="74">
        <v>41</v>
      </c>
      <c r="AD304" s="74">
        <v>41</v>
      </c>
      <c r="AE304" s="74">
        <v>41</v>
      </c>
      <c r="AF304" s="74">
        <v>41</v>
      </c>
      <c r="AG304" s="74">
        <v>41</v>
      </c>
      <c r="AH304" s="74">
        <v>41</v>
      </c>
      <c r="AI304" s="74">
        <v>41</v>
      </c>
      <c r="AJ304" s="74">
        <v>41</v>
      </c>
      <c r="AK304" s="74">
        <v>41</v>
      </c>
      <c r="AL304" s="74">
        <v>41</v>
      </c>
      <c r="AM304" s="74">
        <v>41</v>
      </c>
      <c r="AN304" s="74">
        <v>41</v>
      </c>
      <c r="AO304" s="74">
        <v>41</v>
      </c>
      <c r="AP304" s="74">
        <v>41</v>
      </c>
      <c r="AQ304" s="74">
        <v>41</v>
      </c>
      <c r="AR304" s="74">
        <v>41</v>
      </c>
      <c r="AS304" s="74">
        <v>41</v>
      </c>
      <c r="AT304" s="74">
        <v>41</v>
      </c>
      <c r="AU304" s="74">
        <v>41</v>
      </c>
      <c r="AV304" s="622">
        <v>41</v>
      </c>
    </row>
    <row r="305" spans="7:48" ht="14.1" customHeight="1">
      <c r="G305" s="19"/>
      <c r="H305" s="738"/>
      <c r="J305" s="736"/>
      <c r="K305" s="9" t="s">
        <v>836</v>
      </c>
      <c r="L305" s="36">
        <v>113</v>
      </c>
      <c r="M305" s="36">
        <v>113</v>
      </c>
      <c r="N305" s="36">
        <v>102</v>
      </c>
      <c r="O305" s="36">
        <v>90</v>
      </c>
      <c r="P305" s="36">
        <v>78</v>
      </c>
      <c r="Q305" s="36">
        <v>66</v>
      </c>
      <c r="R305" s="36">
        <v>54</v>
      </c>
      <c r="S305" s="36">
        <v>52.7</v>
      </c>
      <c r="T305" s="36">
        <v>51.400000000000006</v>
      </c>
      <c r="U305" s="36">
        <v>50.100000000000009</v>
      </c>
      <c r="V305" s="36">
        <v>48.800000000000011</v>
      </c>
      <c r="W305" s="36">
        <v>47.500000000000014</v>
      </c>
      <c r="X305" s="36">
        <v>46.200000000000017</v>
      </c>
      <c r="Y305" s="36">
        <v>44.90000000000002</v>
      </c>
      <c r="Z305" s="36">
        <v>43.600000000000023</v>
      </c>
      <c r="AA305" s="36">
        <v>42.300000000000026</v>
      </c>
      <c r="AB305" s="36">
        <v>41</v>
      </c>
      <c r="AC305" s="36">
        <v>41</v>
      </c>
      <c r="AD305" s="36">
        <v>41</v>
      </c>
      <c r="AE305" s="36">
        <v>41</v>
      </c>
      <c r="AF305" s="36">
        <v>41</v>
      </c>
      <c r="AG305" s="36">
        <v>41</v>
      </c>
      <c r="AH305" s="36">
        <v>41</v>
      </c>
      <c r="AI305" s="36">
        <v>41</v>
      </c>
      <c r="AJ305" s="36">
        <v>41</v>
      </c>
      <c r="AK305" s="36">
        <v>41</v>
      </c>
      <c r="AL305" s="36">
        <v>41</v>
      </c>
      <c r="AM305" s="36">
        <v>41</v>
      </c>
      <c r="AN305" s="36">
        <v>41</v>
      </c>
      <c r="AO305" s="36">
        <v>41</v>
      </c>
      <c r="AP305" s="36">
        <v>41</v>
      </c>
      <c r="AQ305" s="36">
        <v>41</v>
      </c>
      <c r="AR305" s="36">
        <v>41</v>
      </c>
      <c r="AS305" s="36">
        <v>41</v>
      </c>
      <c r="AT305" s="36">
        <v>41</v>
      </c>
      <c r="AU305" s="36">
        <v>41</v>
      </c>
      <c r="AV305" s="620">
        <v>41</v>
      </c>
    </row>
    <row r="306" spans="7:48" ht="14.1" customHeight="1" thickBot="1">
      <c r="G306" s="19"/>
      <c r="H306" s="738"/>
      <c r="J306" s="736"/>
      <c r="K306" s="10" t="s">
        <v>837</v>
      </c>
      <c r="L306" s="73">
        <v>113</v>
      </c>
      <c r="M306" s="73">
        <v>113</v>
      </c>
      <c r="N306" s="73">
        <v>129</v>
      </c>
      <c r="O306" s="73">
        <v>113</v>
      </c>
      <c r="P306" s="73">
        <v>98</v>
      </c>
      <c r="Q306" s="73">
        <v>83</v>
      </c>
      <c r="R306" s="73">
        <v>68</v>
      </c>
      <c r="S306" s="73">
        <v>68</v>
      </c>
      <c r="T306" s="73">
        <v>68</v>
      </c>
      <c r="U306" s="73">
        <v>68</v>
      </c>
      <c r="V306" s="73">
        <v>68</v>
      </c>
      <c r="W306" s="73">
        <v>68</v>
      </c>
      <c r="X306" s="73">
        <v>68</v>
      </c>
      <c r="Y306" s="73">
        <v>68</v>
      </c>
      <c r="Z306" s="73">
        <v>68</v>
      </c>
      <c r="AA306" s="73">
        <v>68</v>
      </c>
      <c r="AB306" s="73">
        <v>68</v>
      </c>
      <c r="AC306" s="73">
        <v>68</v>
      </c>
      <c r="AD306" s="73">
        <v>68</v>
      </c>
      <c r="AE306" s="73">
        <v>68</v>
      </c>
      <c r="AF306" s="73">
        <v>68</v>
      </c>
      <c r="AG306" s="73">
        <v>68</v>
      </c>
      <c r="AH306" s="73">
        <v>68</v>
      </c>
      <c r="AI306" s="73">
        <v>68</v>
      </c>
      <c r="AJ306" s="73">
        <v>68</v>
      </c>
      <c r="AK306" s="73">
        <v>68</v>
      </c>
      <c r="AL306" s="73">
        <v>68</v>
      </c>
      <c r="AM306" s="73">
        <v>68</v>
      </c>
      <c r="AN306" s="73">
        <v>68</v>
      </c>
      <c r="AO306" s="73">
        <v>68</v>
      </c>
      <c r="AP306" s="73">
        <v>68</v>
      </c>
      <c r="AQ306" s="73">
        <v>68</v>
      </c>
      <c r="AR306" s="73">
        <v>68</v>
      </c>
      <c r="AS306" s="73">
        <v>68</v>
      </c>
      <c r="AT306" s="73">
        <v>68</v>
      </c>
      <c r="AU306" s="73">
        <v>68</v>
      </c>
      <c r="AV306" s="621">
        <v>68</v>
      </c>
    </row>
    <row r="307" spans="7:48" ht="14.1" customHeight="1" thickTop="1">
      <c r="G307" s="19"/>
      <c r="H307" s="738"/>
      <c r="J307" s="736"/>
      <c r="K307" s="8" t="s">
        <v>838</v>
      </c>
      <c r="L307" s="74">
        <v>113</v>
      </c>
      <c r="M307" s="74">
        <v>113</v>
      </c>
      <c r="N307" s="74">
        <v>77</v>
      </c>
      <c r="O307" s="74">
        <v>68</v>
      </c>
      <c r="P307" s="74">
        <v>59</v>
      </c>
      <c r="Q307" s="74">
        <v>50</v>
      </c>
      <c r="R307" s="74">
        <v>41</v>
      </c>
      <c r="S307" s="74">
        <v>41</v>
      </c>
      <c r="T307" s="74">
        <v>41</v>
      </c>
      <c r="U307" s="74">
        <v>41</v>
      </c>
      <c r="V307" s="74">
        <v>41</v>
      </c>
      <c r="W307" s="74">
        <v>41</v>
      </c>
      <c r="X307" s="74">
        <v>41</v>
      </c>
      <c r="Y307" s="74">
        <v>41</v>
      </c>
      <c r="Z307" s="74">
        <v>41</v>
      </c>
      <c r="AA307" s="74">
        <v>41</v>
      </c>
      <c r="AB307" s="74">
        <v>41</v>
      </c>
      <c r="AC307" s="74">
        <v>41</v>
      </c>
      <c r="AD307" s="74">
        <v>41</v>
      </c>
      <c r="AE307" s="74">
        <v>41</v>
      </c>
      <c r="AF307" s="74">
        <v>41</v>
      </c>
      <c r="AG307" s="74">
        <v>41</v>
      </c>
      <c r="AH307" s="74">
        <v>41</v>
      </c>
      <c r="AI307" s="74">
        <v>41</v>
      </c>
      <c r="AJ307" s="74">
        <v>41</v>
      </c>
      <c r="AK307" s="74">
        <v>41</v>
      </c>
      <c r="AL307" s="74">
        <v>41</v>
      </c>
      <c r="AM307" s="74">
        <v>41</v>
      </c>
      <c r="AN307" s="74">
        <v>41</v>
      </c>
      <c r="AO307" s="74">
        <v>41</v>
      </c>
      <c r="AP307" s="74">
        <v>41</v>
      </c>
      <c r="AQ307" s="74">
        <v>41</v>
      </c>
      <c r="AR307" s="74">
        <v>41</v>
      </c>
      <c r="AS307" s="74">
        <v>41</v>
      </c>
      <c r="AT307" s="74">
        <v>41</v>
      </c>
      <c r="AU307" s="74">
        <v>41</v>
      </c>
      <c r="AV307" s="622">
        <v>41</v>
      </c>
    </row>
    <row r="308" spans="7:48" ht="14.1" customHeight="1">
      <c r="G308" s="19"/>
      <c r="H308" s="738"/>
      <c r="J308" s="736"/>
      <c r="K308" s="9" t="s">
        <v>839</v>
      </c>
      <c r="L308" s="36">
        <v>113</v>
      </c>
      <c r="M308" s="36">
        <v>113</v>
      </c>
      <c r="N308" s="36">
        <v>102</v>
      </c>
      <c r="O308" s="36">
        <v>90</v>
      </c>
      <c r="P308" s="36">
        <v>78</v>
      </c>
      <c r="Q308" s="36">
        <v>66</v>
      </c>
      <c r="R308" s="36">
        <v>54</v>
      </c>
      <c r="S308" s="36">
        <v>52.7</v>
      </c>
      <c r="T308" s="36">
        <v>51.400000000000006</v>
      </c>
      <c r="U308" s="36">
        <v>50.100000000000009</v>
      </c>
      <c r="V308" s="36">
        <v>48.800000000000011</v>
      </c>
      <c r="W308" s="36">
        <v>47.500000000000014</v>
      </c>
      <c r="X308" s="36">
        <v>46.200000000000017</v>
      </c>
      <c r="Y308" s="36">
        <v>44.90000000000002</v>
      </c>
      <c r="Z308" s="36">
        <v>43.600000000000023</v>
      </c>
      <c r="AA308" s="36">
        <v>42.300000000000026</v>
      </c>
      <c r="AB308" s="36">
        <v>41</v>
      </c>
      <c r="AC308" s="36">
        <v>41</v>
      </c>
      <c r="AD308" s="36">
        <v>41</v>
      </c>
      <c r="AE308" s="36">
        <v>41</v>
      </c>
      <c r="AF308" s="36">
        <v>41</v>
      </c>
      <c r="AG308" s="36">
        <v>41</v>
      </c>
      <c r="AH308" s="36">
        <v>41</v>
      </c>
      <c r="AI308" s="36">
        <v>41</v>
      </c>
      <c r="AJ308" s="36">
        <v>41</v>
      </c>
      <c r="AK308" s="36">
        <v>41</v>
      </c>
      <c r="AL308" s="36">
        <v>41</v>
      </c>
      <c r="AM308" s="36">
        <v>41</v>
      </c>
      <c r="AN308" s="36">
        <v>41</v>
      </c>
      <c r="AO308" s="36">
        <v>41</v>
      </c>
      <c r="AP308" s="36">
        <v>41</v>
      </c>
      <c r="AQ308" s="36">
        <v>41</v>
      </c>
      <c r="AR308" s="36">
        <v>41</v>
      </c>
      <c r="AS308" s="36">
        <v>41</v>
      </c>
      <c r="AT308" s="36">
        <v>41</v>
      </c>
      <c r="AU308" s="36">
        <v>41</v>
      </c>
      <c r="AV308" s="620">
        <v>41</v>
      </c>
    </row>
    <row r="309" spans="7:48" ht="14.1" customHeight="1" thickBot="1">
      <c r="G309" s="19"/>
      <c r="H309" s="738"/>
      <c r="J309" s="736"/>
      <c r="K309" s="10" t="s">
        <v>840</v>
      </c>
      <c r="L309" s="73">
        <v>113</v>
      </c>
      <c r="M309" s="73">
        <v>113</v>
      </c>
      <c r="N309" s="73">
        <v>129</v>
      </c>
      <c r="O309" s="73">
        <v>113</v>
      </c>
      <c r="P309" s="73">
        <v>98</v>
      </c>
      <c r="Q309" s="73">
        <v>83</v>
      </c>
      <c r="R309" s="73">
        <v>68</v>
      </c>
      <c r="S309" s="73">
        <v>68</v>
      </c>
      <c r="T309" s="73">
        <v>68</v>
      </c>
      <c r="U309" s="73">
        <v>68</v>
      </c>
      <c r="V309" s="73">
        <v>68</v>
      </c>
      <c r="W309" s="73">
        <v>68</v>
      </c>
      <c r="X309" s="73">
        <v>68</v>
      </c>
      <c r="Y309" s="73">
        <v>68</v>
      </c>
      <c r="Z309" s="73">
        <v>68</v>
      </c>
      <c r="AA309" s="73">
        <v>68</v>
      </c>
      <c r="AB309" s="73">
        <v>68</v>
      </c>
      <c r="AC309" s="73">
        <v>68</v>
      </c>
      <c r="AD309" s="73">
        <v>68</v>
      </c>
      <c r="AE309" s="73">
        <v>68</v>
      </c>
      <c r="AF309" s="73">
        <v>68</v>
      </c>
      <c r="AG309" s="73">
        <v>68</v>
      </c>
      <c r="AH309" s="73">
        <v>68</v>
      </c>
      <c r="AI309" s="73">
        <v>68</v>
      </c>
      <c r="AJ309" s="73">
        <v>68</v>
      </c>
      <c r="AK309" s="73">
        <v>68</v>
      </c>
      <c r="AL309" s="73">
        <v>68</v>
      </c>
      <c r="AM309" s="73">
        <v>68</v>
      </c>
      <c r="AN309" s="73">
        <v>68</v>
      </c>
      <c r="AO309" s="73">
        <v>68</v>
      </c>
      <c r="AP309" s="73">
        <v>68</v>
      </c>
      <c r="AQ309" s="73">
        <v>68</v>
      </c>
      <c r="AR309" s="73">
        <v>68</v>
      </c>
      <c r="AS309" s="73">
        <v>68</v>
      </c>
      <c r="AT309" s="73">
        <v>68</v>
      </c>
      <c r="AU309" s="73">
        <v>68</v>
      </c>
      <c r="AV309" s="621">
        <v>68</v>
      </c>
    </row>
    <row r="310" spans="7:48" ht="14.1" customHeight="1" thickTop="1">
      <c r="G310" s="19"/>
      <c r="H310" s="738"/>
      <c r="J310" s="736"/>
      <c r="K310" s="8" t="s">
        <v>841</v>
      </c>
      <c r="L310" s="74">
        <v>113</v>
      </c>
      <c r="M310" s="74">
        <v>113</v>
      </c>
      <c r="N310" s="74">
        <v>77</v>
      </c>
      <c r="O310" s="74">
        <v>68</v>
      </c>
      <c r="P310" s="74">
        <v>59</v>
      </c>
      <c r="Q310" s="74">
        <v>50</v>
      </c>
      <c r="R310" s="74">
        <v>41</v>
      </c>
      <c r="S310" s="74">
        <v>41</v>
      </c>
      <c r="T310" s="74">
        <v>41</v>
      </c>
      <c r="U310" s="74">
        <v>41</v>
      </c>
      <c r="V310" s="74">
        <v>41</v>
      </c>
      <c r="W310" s="74">
        <v>41</v>
      </c>
      <c r="X310" s="74">
        <v>41</v>
      </c>
      <c r="Y310" s="74">
        <v>41</v>
      </c>
      <c r="Z310" s="74">
        <v>41</v>
      </c>
      <c r="AA310" s="74">
        <v>41</v>
      </c>
      <c r="AB310" s="74">
        <v>41</v>
      </c>
      <c r="AC310" s="74">
        <v>41</v>
      </c>
      <c r="AD310" s="74">
        <v>41</v>
      </c>
      <c r="AE310" s="74">
        <v>41</v>
      </c>
      <c r="AF310" s="74">
        <v>41</v>
      </c>
      <c r="AG310" s="74">
        <v>41</v>
      </c>
      <c r="AH310" s="74">
        <v>41</v>
      </c>
      <c r="AI310" s="74">
        <v>41</v>
      </c>
      <c r="AJ310" s="74">
        <v>41</v>
      </c>
      <c r="AK310" s="74">
        <v>41</v>
      </c>
      <c r="AL310" s="74">
        <v>41</v>
      </c>
      <c r="AM310" s="74">
        <v>41</v>
      </c>
      <c r="AN310" s="74">
        <v>41</v>
      </c>
      <c r="AO310" s="74">
        <v>41</v>
      </c>
      <c r="AP310" s="74">
        <v>41</v>
      </c>
      <c r="AQ310" s="74">
        <v>41</v>
      </c>
      <c r="AR310" s="74">
        <v>41</v>
      </c>
      <c r="AS310" s="74">
        <v>41</v>
      </c>
      <c r="AT310" s="74">
        <v>41</v>
      </c>
      <c r="AU310" s="74">
        <v>41</v>
      </c>
      <c r="AV310" s="622">
        <v>41</v>
      </c>
    </row>
    <row r="311" spans="7:48" ht="14.1" customHeight="1">
      <c r="G311" s="19"/>
      <c r="H311" s="738"/>
      <c r="J311" s="736"/>
      <c r="K311" s="9" t="s">
        <v>842</v>
      </c>
      <c r="L311" s="36">
        <v>113</v>
      </c>
      <c r="M311" s="36">
        <v>113</v>
      </c>
      <c r="N311" s="36">
        <v>102</v>
      </c>
      <c r="O311" s="36">
        <v>90</v>
      </c>
      <c r="P311" s="36">
        <v>78</v>
      </c>
      <c r="Q311" s="36">
        <v>66</v>
      </c>
      <c r="R311" s="36">
        <v>54</v>
      </c>
      <c r="S311" s="36">
        <v>52.7</v>
      </c>
      <c r="T311" s="36">
        <v>51.400000000000006</v>
      </c>
      <c r="U311" s="36">
        <v>50.100000000000009</v>
      </c>
      <c r="V311" s="36">
        <v>48.800000000000011</v>
      </c>
      <c r="W311" s="36">
        <v>47.500000000000014</v>
      </c>
      <c r="X311" s="36">
        <v>46.200000000000017</v>
      </c>
      <c r="Y311" s="36">
        <v>44.90000000000002</v>
      </c>
      <c r="Z311" s="36">
        <v>43.600000000000023</v>
      </c>
      <c r="AA311" s="36">
        <v>42.300000000000026</v>
      </c>
      <c r="AB311" s="36">
        <v>41</v>
      </c>
      <c r="AC311" s="36">
        <v>41</v>
      </c>
      <c r="AD311" s="36">
        <v>41</v>
      </c>
      <c r="AE311" s="36">
        <v>41</v>
      </c>
      <c r="AF311" s="36">
        <v>41</v>
      </c>
      <c r="AG311" s="36">
        <v>41</v>
      </c>
      <c r="AH311" s="36">
        <v>41</v>
      </c>
      <c r="AI311" s="36">
        <v>41</v>
      </c>
      <c r="AJ311" s="36">
        <v>41</v>
      </c>
      <c r="AK311" s="36">
        <v>41</v>
      </c>
      <c r="AL311" s="36">
        <v>41</v>
      </c>
      <c r="AM311" s="36">
        <v>41</v>
      </c>
      <c r="AN311" s="36">
        <v>41</v>
      </c>
      <c r="AO311" s="36">
        <v>41</v>
      </c>
      <c r="AP311" s="36">
        <v>41</v>
      </c>
      <c r="AQ311" s="36">
        <v>41</v>
      </c>
      <c r="AR311" s="36">
        <v>41</v>
      </c>
      <c r="AS311" s="36">
        <v>41</v>
      </c>
      <c r="AT311" s="36">
        <v>41</v>
      </c>
      <c r="AU311" s="36">
        <v>41</v>
      </c>
      <c r="AV311" s="620">
        <v>41</v>
      </c>
    </row>
    <row r="312" spans="7:48" ht="14.1" customHeight="1" thickBot="1">
      <c r="G312" s="19"/>
      <c r="H312" s="738"/>
      <c r="J312" s="736"/>
      <c r="K312" s="10" t="s">
        <v>843</v>
      </c>
      <c r="L312" s="73">
        <v>113</v>
      </c>
      <c r="M312" s="73">
        <v>113</v>
      </c>
      <c r="N312" s="73">
        <v>129</v>
      </c>
      <c r="O312" s="73">
        <v>113</v>
      </c>
      <c r="P312" s="73">
        <v>98</v>
      </c>
      <c r="Q312" s="73">
        <v>83</v>
      </c>
      <c r="R312" s="73">
        <v>68</v>
      </c>
      <c r="S312" s="73">
        <v>68</v>
      </c>
      <c r="T312" s="73">
        <v>68</v>
      </c>
      <c r="U312" s="73">
        <v>68</v>
      </c>
      <c r="V312" s="73">
        <v>68</v>
      </c>
      <c r="W312" s="73">
        <v>68</v>
      </c>
      <c r="X312" s="73">
        <v>68</v>
      </c>
      <c r="Y312" s="73">
        <v>68</v>
      </c>
      <c r="Z312" s="73">
        <v>68</v>
      </c>
      <c r="AA312" s="73">
        <v>68</v>
      </c>
      <c r="AB312" s="73">
        <v>68</v>
      </c>
      <c r="AC312" s="73">
        <v>68</v>
      </c>
      <c r="AD312" s="73">
        <v>68</v>
      </c>
      <c r="AE312" s="73">
        <v>68</v>
      </c>
      <c r="AF312" s="73">
        <v>68</v>
      </c>
      <c r="AG312" s="73">
        <v>68</v>
      </c>
      <c r="AH312" s="73">
        <v>68</v>
      </c>
      <c r="AI312" s="73">
        <v>68</v>
      </c>
      <c r="AJ312" s="73">
        <v>68</v>
      </c>
      <c r="AK312" s="73">
        <v>68</v>
      </c>
      <c r="AL312" s="73">
        <v>68</v>
      </c>
      <c r="AM312" s="73">
        <v>68</v>
      </c>
      <c r="AN312" s="73">
        <v>68</v>
      </c>
      <c r="AO312" s="73">
        <v>68</v>
      </c>
      <c r="AP312" s="73">
        <v>68</v>
      </c>
      <c r="AQ312" s="73">
        <v>68</v>
      </c>
      <c r="AR312" s="73">
        <v>68</v>
      </c>
      <c r="AS312" s="73">
        <v>68</v>
      </c>
      <c r="AT312" s="73">
        <v>68</v>
      </c>
      <c r="AU312" s="73">
        <v>68</v>
      </c>
      <c r="AV312" s="621">
        <v>68</v>
      </c>
    </row>
    <row r="313" spans="7:48" ht="14.1" customHeight="1" thickTop="1">
      <c r="G313" s="19"/>
      <c r="H313" s="738"/>
      <c r="J313" s="736"/>
      <c r="K313" s="8" t="s">
        <v>844</v>
      </c>
      <c r="L313" s="74">
        <v>113</v>
      </c>
      <c r="M313" s="74">
        <v>113</v>
      </c>
      <c r="N313" s="74">
        <v>77</v>
      </c>
      <c r="O313" s="74">
        <v>68</v>
      </c>
      <c r="P313" s="74">
        <v>59</v>
      </c>
      <c r="Q313" s="74">
        <v>50</v>
      </c>
      <c r="R313" s="74">
        <v>41</v>
      </c>
      <c r="S313" s="74">
        <v>41</v>
      </c>
      <c r="T313" s="74">
        <v>41</v>
      </c>
      <c r="U313" s="74">
        <v>41</v>
      </c>
      <c r="V313" s="74">
        <v>41</v>
      </c>
      <c r="W313" s="74">
        <v>41</v>
      </c>
      <c r="X313" s="74">
        <v>41</v>
      </c>
      <c r="Y313" s="74">
        <v>41</v>
      </c>
      <c r="Z313" s="74">
        <v>41</v>
      </c>
      <c r="AA313" s="74">
        <v>41</v>
      </c>
      <c r="AB313" s="74">
        <v>41</v>
      </c>
      <c r="AC313" s="74">
        <v>41</v>
      </c>
      <c r="AD313" s="74">
        <v>41</v>
      </c>
      <c r="AE313" s="74">
        <v>41</v>
      </c>
      <c r="AF313" s="74">
        <v>41</v>
      </c>
      <c r="AG313" s="74">
        <v>41</v>
      </c>
      <c r="AH313" s="74">
        <v>41</v>
      </c>
      <c r="AI313" s="74">
        <v>41</v>
      </c>
      <c r="AJ313" s="74">
        <v>41</v>
      </c>
      <c r="AK313" s="74">
        <v>41</v>
      </c>
      <c r="AL313" s="74">
        <v>41</v>
      </c>
      <c r="AM313" s="74">
        <v>41</v>
      </c>
      <c r="AN313" s="74">
        <v>41</v>
      </c>
      <c r="AO313" s="74">
        <v>41</v>
      </c>
      <c r="AP313" s="74">
        <v>41</v>
      </c>
      <c r="AQ313" s="74">
        <v>41</v>
      </c>
      <c r="AR313" s="74">
        <v>41</v>
      </c>
      <c r="AS313" s="74">
        <v>41</v>
      </c>
      <c r="AT313" s="74">
        <v>41</v>
      </c>
      <c r="AU313" s="74">
        <v>41</v>
      </c>
      <c r="AV313" s="622">
        <v>41</v>
      </c>
    </row>
    <row r="314" spans="7:48" ht="14.1" customHeight="1">
      <c r="G314" s="19"/>
      <c r="H314" s="738"/>
      <c r="J314" s="736"/>
      <c r="K314" s="9" t="s">
        <v>845</v>
      </c>
      <c r="L314" s="36">
        <v>113</v>
      </c>
      <c r="M314" s="36">
        <v>113</v>
      </c>
      <c r="N314" s="36">
        <v>102</v>
      </c>
      <c r="O314" s="36">
        <v>90</v>
      </c>
      <c r="P314" s="36">
        <v>78</v>
      </c>
      <c r="Q314" s="36">
        <v>66</v>
      </c>
      <c r="R314" s="36">
        <v>54</v>
      </c>
      <c r="S314" s="36">
        <v>52.7</v>
      </c>
      <c r="T314" s="36">
        <v>51.400000000000006</v>
      </c>
      <c r="U314" s="36">
        <v>50.100000000000009</v>
      </c>
      <c r="V314" s="36">
        <v>48.800000000000011</v>
      </c>
      <c r="W314" s="36">
        <v>47.500000000000014</v>
      </c>
      <c r="X314" s="36">
        <v>46.200000000000017</v>
      </c>
      <c r="Y314" s="36">
        <v>44.90000000000002</v>
      </c>
      <c r="Z314" s="36">
        <v>43.600000000000023</v>
      </c>
      <c r="AA314" s="36">
        <v>42.300000000000026</v>
      </c>
      <c r="AB314" s="36">
        <v>41</v>
      </c>
      <c r="AC314" s="36">
        <v>41</v>
      </c>
      <c r="AD314" s="36">
        <v>41</v>
      </c>
      <c r="AE314" s="36">
        <v>41</v>
      </c>
      <c r="AF314" s="36">
        <v>41</v>
      </c>
      <c r="AG314" s="36">
        <v>41</v>
      </c>
      <c r="AH314" s="36">
        <v>41</v>
      </c>
      <c r="AI314" s="36">
        <v>41</v>
      </c>
      <c r="AJ314" s="36">
        <v>41</v>
      </c>
      <c r="AK314" s="36">
        <v>41</v>
      </c>
      <c r="AL314" s="36">
        <v>41</v>
      </c>
      <c r="AM314" s="36">
        <v>41</v>
      </c>
      <c r="AN314" s="36">
        <v>41</v>
      </c>
      <c r="AO314" s="36">
        <v>41</v>
      </c>
      <c r="AP314" s="36">
        <v>41</v>
      </c>
      <c r="AQ314" s="36">
        <v>41</v>
      </c>
      <c r="AR314" s="36">
        <v>41</v>
      </c>
      <c r="AS314" s="36">
        <v>41</v>
      </c>
      <c r="AT314" s="36">
        <v>41</v>
      </c>
      <c r="AU314" s="36">
        <v>41</v>
      </c>
      <c r="AV314" s="620">
        <v>41</v>
      </c>
    </row>
    <row r="315" spans="7:48" ht="14.1" customHeight="1" thickBot="1">
      <c r="G315" s="19"/>
      <c r="H315" s="738"/>
      <c r="J315" s="736"/>
      <c r="K315" s="10" t="s">
        <v>846</v>
      </c>
      <c r="L315" s="73">
        <v>113</v>
      </c>
      <c r="M315" s="73">
        <v>113</v>
      </c>
      <c r="N315" s="73">
        <v>129</v>
      </c>
      <c r="O315" s="73">
        <v>113</v>
      </c>
      <c r="P315" s="73">
        <v>98</v>
      </c>
      <c r="Q315" s="73">
        <v>83</v>
      </c>
      <c r="R315" s="73">
        <v>68</v>
      </c>
      <c r="S315" s="73">
        <v>68</v>
      </c>
      <c r="T315" s="73">
        <v>68</v>
      </c>
      <c r="U315" s="73">
        <v>68</v>
      </c>
      <c r="V315" s="73">
        <v>68</v>
      </c>
      <c r="W315" s="73">
        <v>68</v>
      </c>
      <c r="X315" s="73">
        <v>68</v>
      </c>
      <c r="Y315" s="73">
        <v>68</v>
      </c>
      <c r="Z315" s="73">
        <v>68</v>
      </c>
      <c r="AA315" s="73">
        <v>68</v>
      </c>
      <c r="AB315" s="73">
        <v>68</v>
      </c>
      <c r="AC315" s="73">
        <v>68</v>
      </c>
      <c r="AD315" s="73">
        <v>68</v>
      </c>
      <c r="AE315" s="73">
        <v>68</v>
      </c>
      <c r="AF315" s="73">
        <v>68</v>
      </c>
      <c r="AG315" s="73">
        <v>68</v>
      </c>
      <c r="AH315" s="73">
        <v>68</v>
      </c>
      <c r="AI315" s="73">
        <v>68</v>
      </c>
      <c r="AJ315" s="73">
        <v>68</v>
      </c>
      <c r="AK315" s="73">
        <v>68</v>
      </c>
      <c r="AL315" s="73">
        <v>68</v>
      </c>
      <c r="AM315" s="73">
        <v>68</v>
      </c>
      <c r="AN315" s="73">
        <v>68</v>
      </c>
      <c r="AO315" s="73">
        <v>68</v>
      </c>
      <c r="AP315" s="73">
        <v>68</v>
      </c>
      <c r="AQ315" s="73">
        <v>68</v>
      </c>
      <c r="AR315" s="73">
        <v>68</v>
      </c>
      <c r="AS315" s="73">
        <v>68</v>
      </c>
      <c r="AT315" s="73">
        <v>68</v>
      </c>
      <c r="AU315" s="73">
        <v>68</v>
      </c>
      <c r="AV315" s="621">
        <v>68</v>
      </c>
    </row>
    <row r="316" spans="7:48" ht="14.1" customHeight="1" thickTop="1">
      <c r="G316" s="19"/>
      <c r="H316" s="738"/>
      <c r="J316" s="736"/>
      <c r="K316" s="8" t="s">
        <v>847</v>
      </c>
      <c r="L316" s="74">
        <v>113</v>
      </c>
      <c r="M316" s="74">
        <v>113</v>
      </c>
      <c r="N316" s="74">
        <v>77</v>
      </c>
      <c r="O316" s="74">
        <v>68</v>
      </c>
      <c r="P316" s="74">
        <v>59</v>
      </c>
      <c r="Q316" s="74">
        <v>50</v>
      </c>
      <c r="R316" s="74">
        <v>41</v>
      </c>
      <c r="S316" s="74">
        <v>41</v>
      </c>
      <c r="T316" s="74">
        <v>41</v>
      </c>
      <c r="U316" s="74">
        <v>41</v>
      </c>
      <c r="V316" s="74">
        <v>41</v>
      </c>
      <c r="W316" s="74">
        <v>41</v>
      </c>
      <c r="X316" s="74">
        <v>41</v>
      </c>
      <c r="Y316" s="74">
        <v>41</v>
      </c>
      <c r="Z316" s="74">
        <v>41</v>
      </c>
      <c r="AA316" s="74">
        <v>41</v>
      </c>
      <c r="AB316" s="74">
        <v>41</v>
      </c>
      <c r="AC316" s="74">
        <v>41</v>
      </c>
      <c r="AD316" s="74">
        <v>41</v>
      </c>
      <c r="AE316" s="74">
        <v>41</v>
      </c>
      <c r="AF316" s="74">
        <v>41</v>
      </c>
      <c r="AG316" s="74">
        <v>41</v>
      </c>
      <c r="AH316" s="74">
        <v>41</v>
      </c>
      <c r="AI316" s="74">
        <v>41</v>
      </c>
      <c r="AJ316" s="74">
        <v>41</v>
      </c>
      <c r="AK316" s="74">
        <v>41</v>
      </c>
      <c r="AL316" s="74">
        <v>41</v>
      </c>
      <c r="AM316" s="74">
        <v>41</v>
      </c>
      <c r="AN316" s="74">
        <v>41</v>
      </c>
      <c r="AO316" s="74">
        <v>41</v>
      </c>
      <c r="AP316" s="74">
        <v>41</v>
      </c>
      <c r="AQ316" s="74">
        <v>41</v>
      </c>
      <c r="AR316" s="74">
        <v>41</v>
      </c>
      <c r="AS316" s="74">
        <v>41</v>
      </c>
      <c r="AT316" s="74">
        <v>41</v>
      </c>
      <c r="AU316" s="74">
        <v>41</v>
      </c>
      <c r="AV316" s="622">
        <v>41</v>
      </c>
    </row>
    <row r="317" spans="7:48" ht="14.1" customHeight="1">
      <c r="G317" s="19"/>
      <c r="H317" s="738"/>
      <c r="J317" s="736"/>
      <c r="K317" s="9" t="s">
        <v>848</v>
      </c>
      <c r="L317" s="36">
        <v>113</v>
      </c>
      <c r="M317" s="36">
        <v>113</v>
      </c>
      <c r="N317" s="36">
        <v>102</v>
      </c>
      <c r="O317" s="36">
        <v>90</v>
      </c>
      <c r="P317" s="36">
        <v>78</v>
      </c>
      <c r="Q317" s="36">
        <v>66</v>
      </c>
      <c r="R317" s="36">
        <v>54</v>
      </c>
      <c r="S317" s="36">
        <v>52.7</v>
      </c>
      <c r="T317" s="36">
        <v>51.400000000000006</v>
      </c>
      <c r="U317" s="36">
        <v>50.100000000000009</v>
      </c>
      <c r="V317" s="36">
        <v>48.800000000000011</v>
      </c>
      <c r="W317" s="36">
        <v>47.500000000000014</v>
      </c>
      <c r="X317" s="36">
        <v>46.200000000000017</v>
      </c>
      <c r="Y317" s="36">
        <v>44.90000000000002</v>
      </c>
      <c r="Z317" s="36">
        <v>43.600000000000023</v>
      </c>
      <c r="AA317" s="36">
        <v>42.300000000000026</v>
      </c>
      <c r="AB317" s="36">
        <v>41</v>
      </c>
      <c r="AC317" s="36">
        <v>41</v>
      </c>
      <c r="AD317" s="36">
        <v>41</v>
      </c>
      <c r="AE317" s="36">
        <v>41</v>
      </c>
      <c r="AF317" s="36">
        <v>41</v>
      </c>
      <c r="AG317" s="36">
        <v>41</v>
      </c>
      <c r="AH317" s="36">
        <v>41</v>
      </c>
      <c r="AI317" s="36">
        <v>41</v>
      </c>
      <c r="AJ317" s="36">
        <v>41</v>
      </c>
      <c r="AK317" s="36">
        <v>41</v>
      </c>
      <c r="AL317" s="36">
        <v>41</v>
      </c>
      <c r="AM317" s="36">
        <v>41</v>
      </c>
      <c r="AN317" s="36">
        <v>41</v>
      </c>
      <c r="AO317" s="36">
        <v>41</v>
      </c>
      <c r="AP317" s="36">
        <v>41</v>
      </c>
      <c r="AQ317" s="36">
        <v>41</v>
      </c>
      <c r="AR317" s="36">
        <v>41</v>
      </c>
      <c r="AS317" s="36">
        <v>41</v>
      </c>
      <c r="AT317" s="36">
        <v>41</v>
      </c>
      <c r="AU317" s="36">
        <v>41</v>
      </c>
      <c r="AV317" s="620">
        <v>41</v>
      </c>
    </row>
    <row r="318" spans="7:48" ht="14.1" customHeight="1" thickBot="1">
      <c r="G318" s="19"/>
      <c r="H318" s="738"/>
      <c r="J318" s="737"/>
      <c r="K318" s="10" t="s">
        <v>849</v>
      </c>
      <c r="L318" s="73">
        <v>113</v>
      </c>
      <c r="M318" s="73">
        <v>113</v>
      </c>
      <c r="N318" s="73">
        <v>129</v>
      </c>
      <c r="O318" s="73">
        <v>113</v>
      </c>
      <c r="P318" s="73">
        <v>98</v>
      </c>
      <c r="Q318" s="73">
        <v>83</v>
      </c>
      <c r="R318" s="73">
        <v>68</v>
      </c>
      <c r="S318" s="73">
        <v>68</v>
      </c>
      <c r="T318" s="73">
        <v>68</v>
      </c>
      <c r="U318" s="73">
        <v>68</v>
      </c>
      <c r="V318" s="73">
        <v>68</v>
      </c>
      <c r="W318" s="73">
        <v>68</v>
      </c>
      <c r="X318" s="73">
        <v>68</v>
      </c>
      <c r="Y318" s="73">
        <v>68</v>
      </c>
      <c r="Z318" s="73">
        <v>68</v>
      </c>
      <c r="AA318" s="73">
        <v>68</v>
      </c>
      <c r="AB318" s="73">
        <v>68</v>
      </c>
      <c r="AC318" s="73">
        <v>68</v>
      </c>
      <c r="AD318" s="73">
        <v>68</v>
      </c>
      <c r="AE318" s="73">
        <v>68</v>
      </c>
      <c r="AF318" s="73">
        <v>68</v>
      </c>
      <c r="AG318" s="73">
        <v>68</v>
      </c>
      <c r="AH318" s="73">
        <v>68</v>
      </c>
      <c r="AI318" s="73">
        <v>68</v>
      </c>
      <c r="AJ318" s="73">
        <v>68</v>
      </c>
      <c r="AK318" s="73">
        <v>68</v>
      </c>
      <c r="AL318" s="73">
        <v>68</v>
      </c>
      <c r="AM318" s="73">
        <v>68</v>
      </c>
      <c r="AN318" s="73">
        <v>68</v>
      </c>
      <c r="AO318" s="73">
        <v>68</v>
      </c>
      <c r="AP318" s="73">
        <v>68</v>
      </c>
      <c r="AQ318" s="73">
        <v>68</v>
      </c>
      <c r="AR318" s="73">
        <v>68</v>
      </c>
      <c r="AS318" s="73">
        <v>68</v>
      </c>
      <c r="AT318" s="73">
        <v>68</v>
      </c>
      <c r="AU318" s="73">
        <v>68</v>
      </c>
      <c r="AV318" s="621">
        <v>68</v>
      </c>
    </row>
    <row r="319" spans="7:48" ht="14.1" customHeight="1" thickTop="1">
      <c r="G319" s="19"/>
      <c r="H319" s="738"/>
      <c r="AV319" s="20"/>
    </row>
    <row r="320" spans="7:48" ht="14.1" customHeight="1">
      <c r="G320" s="19"/>
      <c r="H320" s="738"/>
      <c r="J320" s="735" t="s">
        <v>712</v>
      </c>
      <c r="K320" s="8" t="s">
        <v>823</v>
      </c>
      <c r="L320" s="395" t="s">
        <v>138</v>
      </c>
      <c r="M320" s="395" t="s">
        <v>138</v>
      </c>
      <c r="N320" s="395" t="s">
        <v>138</v>
      </c>
      <c r="O320" s="395" t="s">
        <v>138</v>
      </c>
      <c r="P320" s="395" t="s">
        <v>138</v>
      </c>
      <c r="Q320" s="395" t="s">
        <v>138</v>
      </c>
      <c r="R320" s="395" t="s">
        <v>138</v>
      </c>
      <c r="S320" s="395" t="s">
        <v>138</v>
      </c>
      <c r="T320" s="395" t="s">
        <v>138</v>
      </c>
      <c r="U320" s="395" t="s">
        <v>138</v>
      </c>
      <c r="V320" s="395" t="s">
        <v>138</v>
      </c>
      <c r="W320" s="395" t="s">
        <v>138</v>
      </c>
      <c r="X320" s="395" t="s">
        <v>138</v>
      </c>
      <c r="Y320" s="395" t="s">
        <v>138</v>
      </c>
      <c r="Z320" s="395" t="s">
        <v>138</v>
      </c>
      <c r="AA320" s="395" t="s">
        <v>138</v>
      </c>
      <c r="AB320" s="395" t="s">
        <v>138</v>
      </c>
      <c r="AC320" s="395" t="s">
        <v>138</v>
      </c>
      <c r="AD320" s="395" t="s">
        <v>138</v>
      </c>
      <c r="AE320" s="395" t="s">
        <v>138</v>
      </c>
      <c r="AF320" s="395" t="s">
        <v>138</v>
      </c>
      <c r="AG320" s="395" t="s">
        <v>138</v>
      </c>
      <c r="AH320" s="395" t="s">
        <v>138</v>
      </c>
      <c r="AI320" s="395" t="s">
        <v>138</v>
      </c>
      <c r="AJ320" s="395" t="s">
        <v>138</v>
      </c>
      <c r="AK320" s="395" t="s">
        <v>138</v>
      </c>
      <c r="AL320" s="395" t="s">
        <v>138</v>
      </c>
      <c r="AM320" s="395" t="s">
        <v>138</v>
      </c>
      <c r="AN320" s="395" t="s">
        <v>138</v>
      </c>
      <c r="AO320" s="395" t="s">
        <v>138</v>
      </c>
      <c r="AP320" s="395" t="s">
        <v>138</v>
      </c>
      <c r="AQ320" s="395" t="s">
        <v>138</v>
      </c>
      <c r="AR320" s="395" t="s">
        <v>138</v>
      </c>
      <c r="AS320" s="395" t="s">
        <v>138</v>
      </c>
      <c r="AT320" s="395" t="s">
        <v>138</v>
      </c>
      <c r="AU320" s="395" t="s">
        <v>138</v>
      </c>
      <c r="AV320" s="638" t="s">
        <v>138</v>
      </c>
    </row>
    <row r="321" spans="7:48" ht="14.1" customHeight="1">
      <c r="G321" s="19"/>
      <c r="H321" s="738"/>
      <c r="J321" s="736"/>
      <c r="K321" s="9" t="s">
        <v>824</v>
      </c>
      <c r="L321" s="396" t="s">
        <v>138</v>
      </c>
      <c r="M321" s="396" t="s">
        <v>138</v>
      </c>
      <c r="N321" s="396" t="s">
        <v>138</v>
      </c>
      <c r="O321" s="396" t="s">
        <v>138</v>
      </c>
      <c r="P321" s="396" t="s">
        <v>138</v>
      </c>
      <c r="Q321" s="396" t="s">
        <v>138</v>
      </c>
      <c r="R321" s="396" t="s">
        <v>138</v>
      </c>
      <c r="S321" s="396" t="s">
        <v>138</v>
      </c>
      <c r="T321" s="396" t="s">
        <v>138</v>
      </c>
      <c r="U321" s="396" t="s">
        <v>138</v>
      </c>
      <c r="V321" s="396" t="s">
        <v>138</v>
      </c>
      <c r="W321" s="396" t="s">
        <v>138</v>
      </c>
      <c r="X321" s="396" t="s">
        <v>138</v>
      </c>
      <c r="Y321" s="396" t="s">
        <v>138</v>
      </c>
      <c r="Z321" s="396" t="s">
        <v>138</v>
      </c>
      <c r="AA321" s="396" t="s">
        <v>138</v>
      </c>
      <c r="AB321" s="396" t="s">
        <v>138</v>
      </c>
      <c r="AC321" s="396" t="s">
        <v>138</v>
      </c>
      <c r="AD321" s="396" t="s">
        <v>138</v>
      </c>
      <c r="AE321" s="396" t="s">
        <v>138</v>
      </c>
      <c r="AF321" s="396" t="s">
        <v>138</v>
      </c>
      <c r="AG321" s="396" t="s">
        <v>138</v>
      </c>
      <c r="AH321" s="396" t="s">
        <v>138</v>
      </c>
      <c r="AI321" s="396" t="s">
        <v>138</v>
      </c>
      <c r="AJ321" s="396" t="s">
        <v>138</v>
      </c>
      <c r="AK321" s="396" t="s">
        <v>138</v>
      </c>
      <c r="AL321" s="396" t="s">
        <v>138</v>
      </c>
      <c r="AM321" s="396" t="s">
        <v>138</v>
      </c>
      <c r="AN321" s="396" t="s">
        <v>138</v>
      </c>
      <c r="AO321" s="396" t="s">
        <v>138</v>
      </c>
      <c r="AP321" s="396" t="s">
        <v>138</v>
      </c>
      <c r="AQ321" s="396" t="s">
        <v>138</v>
      </c>
      <c r="AR321" s="396" t="s">
        <v>138</v>
      </c>
      <c r="AS321" s="396" t="s">
        <v>138</v>
      </c>
      <c r="AT321" s="396" t="s">
        <v>138</v>
      </c>
      <c r="AU321" s="396" t="s">
        <v>138</v>
      </c>
      <c r="AV321" s="639" t="s">
        <v>138</v>
      </c>
    </row>
    <row r="322" spans="7:48" ht="14.1" customHeight="1" thickBot="1">
      <c r="G322" s="19"/>
      <c r="H322" s="738"/>
      <c r="J322" s="736"/>
      <c r="K322" s="10" t="s">
        <v>825</v>
      </c>
      <c r="L322" s="397" t="s">
        <v>138</v>
      </c>
      <c r="M322" s="397" t="s">
        <v>138</v>
      </c>
      <c r="N322" s="397" t="s">
        <v>138</v>
      </c>
      <c r="O322" s="397" t="s">
        <v>138</v>
      </c>
      <c r="P322" s="397" t="s">
        <v>138</v>
      </c>
      <c r="Q322" s="397" t="s">
        <v>138</v>
      </c>
      <c r="R322" s="397" t="s">
        <v>138</v>
      </c>
      <c r="S322" s="397" t="s">
        <v>138</v>
      </c>
      <c r="T322" s="397" t="s">
        <v>138</v>
      </c>
      <c r="U322" s="397" t="s">
        <v>138</v>
      </c>
      <c r="V322" s="397" t="s">
        <v>138</v>
      </c>
      <c r="W322" s="397" t="s">
        <v>138</v>
      </c>
      <c r="X322" s="397" t="s">
        <v>138</v>
      </c>
      <c r="Y322" s="397" t="s">
        <v>138</v>
      </c>
      <c r="Z322" s="397" t="s">
        <v>138</v>
      </c>
      <c r="AA322" s="397" t="s">
        <v>138</v>
      </c>
      <c r="AB322" s="397" t="s">
        <v>138</v>
      </c>
      <c r="AC322" s="397" t="s">
        <v>138</v>
      </c>
      <c r="AD322" s="397" t="s">
        <v>138</v>
      </c>
      <c r="AE322" s="397" t="s">
        <v>138</v>
      </c>
      <c r="AF322" s="397" t="s">
        <v>138</v>
      </c>
      <c r="AG322" s="397" t="s">
        <v>138</v>
      </c>
      <c r="AH322" s="397" t="s">
        <v>138</v>
      </c>
      <c r="AI322" s="397" t="s">
        <v>138</v>
      </c>
      <c r="AJ322" s="397" t="s">
        <v>138</v>
      </c>
      <c r="AK322" s="397" t="s">
        <v>138</v>
      </c>
      <c r="AL322" s="397" t="s">
        <v>138</v>
      </c>
      <c r="AM322" s="397" t="s">
        <v>138</v>
      </c>
      <c r="AN322" s="397" t="s">
        <v>138</v>
      </c>
      <c r="AO322" s="397" t="s">
        <v>138</v>
      </c>
      <c r="AP322" s="397" t="s">
        <v>138</v>
      </c>
      <c r="AQ322" s="397" t="s">
        <v>138</v>
      </c>
      <c r="AR322" s="397" t="s">
        <v>138</v>
      </c>
      <c r="AS322" s="397" t="s">
        <v>138</v>
      </c>
      <c r="AT322" s="397" t="s">
        <v>138</v>
      </c>
      <c r="AU322" s="397" t="s">
        <v>138</v>
      </c>
      <c r="AV322" s="640" t="s">
        <v>138</v>
      </c>
    </row>
    <row r="323" spans="7:48" ht="14.1" customHeight="1" thickTop="1">
      <c r="G323" s="19"/>
      <c r="H323" s="738"/>
      <c r="J323" s="736"/>
      <c r="K323" s="8" t="s">
        <v>826</v>
      </c>
      <c r="L323" s="398" t="s">
        <v>138</v>
      </c>
      <c r="M323" s="398" t="s">
        <v>138</v>
      </c>
      <c r="N323" s="398" t="s">
        <v>138</v>
      </c>
      <c r="O323" s="398" t="s">
        <v>138</v>
      </c>
      <c r="P323" s="398" t="s">
        <v>138</v>
      </c>
      <c r="Q323" s="398" t="s">
        <v>138</v>
      </c>
      <c r="R323" s="398" t="s">
        <v>138</v>
      </c>
      <c r="S323" s="398" t="s">
        <v>138</v>
      </c>
      <c r="T323" s="398" t="s">
        <v>138</v>
      </c>
      <c r="U323" s="398" t="s">
        <v>138</v>
      </c>
      <c r="V323" s="398" t="s">
        <v>138</v>
      </c>
      <c r="W323" s="398" t="s">
        <v>138</v>
      </c>
      <c r="X323" s="398" t="s">
        <v>138</v>
      </c>
      <c r="Y323" s="398" t="s">
        <v>138</v>
      </c>
      <c r="Z323" s="398" t="s">
        <v>138</v>
      </c>
      <c r="AA323" s="398" t="s">
        <v>138</v>
      </c>
      <c r="AB323" s="398" t="s">
        <v>138</v>
      </c>
      <c r="AC323" s="398" t="s">
        <v>138</v>
      </c>
      <c r="AD323" s="398" t="s">
        <v>138</v>
      </c>
      <c r="AE323" s="398" t="s">
        <v>138</v>
      </c>
      <c r="AF323" s="398" t="s">
        <v>138</v>
      </c>
      <c r="AG323" s="398" t="s">
        <v>138</v>
      </c>
      <c r="AH323" s="398" t="s">
        <v>138</v>
      </c>
      <c r="AI323" s="398" t="s">
        <v>138</v>
      </c>
      <c r="AJ323" s="398" t="s">
        <v>138</v>
      </c>
      <c r="AK323" s="398" t="s">
        <v>138</v>
      </c>
      <c r="AL323" s="398" t="s">
        <v>138</v>
      </c>
      <c r="AM323" s="398" t="s">
        <v>138</v>
      </c>
      <c r="AN323" s="398" t="s">
        <v>138</v>
      </c>
      <c r="AO323" s="398" t="s">
        <v>138</v>
      </c>
      <c r="AP323" s="398" t="s">
        <v>138</v>
      </c>
      <c r="AQ323" s="398" t="s">
        <v>138</v>
      </c>
      <c r="AR323" s="398" t="s">
        <v>138</v>
      </c>
      <c r="AS323" s="398" t="s">
        <v>138</v>
      </c>
      <c r="AT323" s="398" t="s">
        <v>138</v>
      </c>
      <c r="AU323" s="398" t="s">
        <v>138</v>
      </c>
      <c r="AV323" s="641" t="s">
        <v>138</v>
      </c>
    </row>
    <row r="324" spans="7:48" ht="14.1" customHeight="1">
      <c r="G324" s="19"/>
      <c r="H324" s="738"/>
      <c r="J324" s="736"/>
      <c r="K324" s="9" t="s">
        <v>827</v>
      </c>
      <c r="L324" s="396" t="s">
        <v>138</v>
      </c>
      <c r="M324" s="396" t="s">
        <v>138</v>
      </c>
      <c r="N324" s="396" t="s">
        <v>138</v>
      </c>
      <c r="O324" s="396" t="s">
        <v>138</v>
      </c>
      <c r="P324" s="396" t="s">
        <v>138</v>
      </c>
      <c r="Q324" s="396" t="s">
        <v>138</v>
      </c>
      <c r="R324" s="396" t="s">
        <v>138</v>
      </c>
      <c r="S324" s="396" t="s">
        <v>138</v>
      </c>
      <c r="T324" s="396" t="s">
        <v>138</v>
      </c>
      <c r="U324" s="396" t="s">
        <v>138</v>
      </c>
      <c r="V324" s="396" t="s">
        <v>138</v>
      </c>
      <c r="W324" s="396" t="s">
        <v>138</v>
      </c>
      <c r="X324" s="396" t="s">
        <v>138</v>
      </c>
      <c r="Y324" s="396" t="s">
        <v>138</v>
      </c>
      <c r="Z324" s="396" t="s">
        <v>138</v>
      </c>
      <c r="AA324" s="396" t="s">
        <v>138</v>
      </c>
      <c r="AB324" s="396" t="s">
        <v>138</v>
      </c>
      <c r="AC324" s="396" t="s">
        <v>138</v>
      </c>
      <c r="AD324" s="396" t="s">
        <v>138</v>
      </c>
      <c r="AE324" s="396" t="s">
        <v>138</v>
      </c>
      <c r="AF324" s="396" t="s">
        <v>138</v>
      </c>
      <c r="AG324" s="396" t="s">
        <v>138</v>
      </c>
      <c r="AH324" s="396" t="s">
        <v>138</v>
      </c>
      <c r="AI324" s="396" t="s">
        <v>138</v>
      </c>
      <c r="AJ324" s="396" t="s">
        <v>138</v>
      </c>
      <c r="AK324" s="396" t="s">
        <v>138</v>
      </c>
      <c r="AL324" s="396" t="s">
        <v>138</v>
      </c>
      <c r="AM324" s="396" t="s">
        <v>138</v>
      </c>
      <c r="AN324" s="396" t="s">
        <v>138</v>
      </c>
      <c r="AO324" s="396" t="s">
        <v>138</v>
      </c>
      <c r="AP324" s="396" t="s">
        <v>138</v>
      </c>
      <c r="AQ324" s="396" t="s">
        <v>138</v>
      </c>
      <c r="AR324" s="396" t="s">
        <v>138</v>
      </c>
      <c r="AS324" s="396" t="s">
        <v>138</v>
      </c>
      <c r="AT324" s="396" t="s">
        <v>138</v>
      </c>
      <c r="AU324" s="396" t="s">
        <v>138</v>
      </c>
      <c r="AV324" s="639" t="s">
        <v>138</v>
      </c>
    </row>
    <row r="325" spans="7:48" ht="14.1" customHeight="1" thickBot="1">
      <c r="G325" s="19"/>
      <c r="H325" s="738"/>
      <c r="J325" s="736"/>
      <c r="K325" s="10" t="s">
        <v>828</v>
      </c>
      <c r="L325" s="397" t="s">
        <v>138</v>
      </c>
      <c r="M325" s="397" t="s">
        <v>138</v>
      </c>
      <c r="N325" s="397" t="s">
        <v>138</v>
      </c>
      <c r="O325" s="397" t="s">
        <v>138</v>
      </c>
      <c r="P325" s="397" t="s">
        <v>138</v>
      </c>
      <c r="Q325" s="397" t="s">
        <v>138</v>
      </c>
      <c r="R325" s="397" t="s">
        <v>138</v>
      </c>
      <c r="S325" s="397" t="s">
        <v>138</v>
      </c>
      <c r="T325" s="397" t="s">
        <v>138</v>
      </c>
      <c r="U325" s="397" t="s">
        <v>138</v>
      </c>
      <c r="V325" s="397" t="s">
        <v>138</v>
      </c>
      <c r="W325" s="397" t="s">
        <v>138</v>
      </c>
      <c r="X325" s="397" t="s">
        <v>138</v>
      </c>
      <c r="Y325" s="397" t="s">
        <v>138</v>
      </c>
      <c r="Z325" s="397" t="s">
        <v>138</v>
      </c>
      <c r="AA325" s="397" t="s">
        <v>138</v>
      </c>
      <c r="AB325" s="397" t="s">
        <v>138</v>
      </c>
      <c r="AC325" s="397" t="s">
        <v>138</v>
      </c>
      <c r="AD325" s="397" t="s">
        <v>138</v>
      </c>
      <c r="AE325" s="397" t="s">
        <v>138</v>
      </c>
      <c r="AF325" s="397" t="s">
        <v>138</v>
      </c>
      <c r="AG325" s="397" t="s">
        <v>138</v>
      </c>
      <c r="AH325" s="397" t="s">
        <v>138</v>
      </c>
      <c r="AI325" s="397" t="s">
        <v>138</v>
      </c>
      <c r="AJ325" s="397" t="s">
        <v>138</v>
      </c>
      <c r="AK325" s="397" t="s">
        <v>138</v>
      </c>
      <c r="AL325" s="397" t="s">
        <v>138</v>
      </c>
      <c r="AM325" s="397" t="s">
        <v>138</v>
      </c>
      <c r="AN325" s="397" t="s">
        <v>138</v>
      </c>
      <c r="AO325" s="397" t="s">
        <v>138</v>
      </c>
      <c r="AP325" s="397" t="s">
        <v>138</v>
      </c>
      <c r="AQ325" s="397" t="s">
        <v>138</v>
      </c>
      <c r="AR325" s="397" t="s">
        <v>138</v>
      </c>
      <c r="AS325" s="397" t="s">
        <v>138</v>
      </c>
      <c r="AT325" s="397" t="s">
        <v>138</v>
      </c>
      <c r="AU325" s="397" t="s">
        <v>138</v>
      </c>
      <c r="AV325" s="640" t="s">
        <v>138</v>
      </c>
    </row>
    <row r="326" spans="7:48" ht="14.1" customHeight="1" thickTop="1">
      <c r="G326" s="19"/>
      <c r="H326" s="738"/>
      <c r="J326" s="736"/>
      <c r="K326" s="8" t="s">
        <v>829</v>
      </c>
      <c r="L326" s="398" t="s">
        <v>138</v>
      </c>
      <c r="M326" s="398" t="s">
        <v>138</v>
      </c>
      <c r="N326" s="398" t="s">
        <v>138</v>
      </c>
      <c r="O326" s="398" t="s">
        <v>138</v>
      </c>
      <c r="P326" s="398" t="s">
        <v>138</v>
      </c>
      <c r="Q326" s="398" t="s">
        <v>138</v>
      </c>
      <c r="R326" s="398" t="s">
        <v>138</v>
      </c>
      <c r="S326" s="398" t="s">
        <v>138</v>
      </c>
      <c r="T326" s="398" t="s">
        <v>138</v>
      </c>
      <c r="U326" s="398" t="s">
        <v>138</v>
      </c>
      <c r="V326" s="398" t="s">
        <v>138</v>
      </c>
      <c r="W326" s="398" t="s">
        <v>138</v>
      </c>
      <c r="X326" s="398" t="s">
        <v>138</v>
      </c>
      <c r="Y326" s="398" t="s">
        <v>138</v>
      </c>
      <c r="Z326" s="398" t="s">
        <v>138</v>
      </c>
      <c r="AA326" s="398" t="s">
        <v>138</v>
      </c>
      <c r="AB326" s="398" t="s">
        <v>138</v>
      </c>
      <c r="AC326" s="398" t="s">
        <v>138</v>
      </c>
      <c r="AD326" s="398" t="s">
        <v>138</v>
      </c>
      <c r="AE326" s="398" t="s">
        <v>138</v>
      </c>
      <c r="AF326" s="398" t="s">
        <v>138</v>
      </c>
      <c r="AG326" s="398" t="s">
        <v>138</v>
      </c>
      <c r="AH326" s="398" t="s">
        <v>138</v>
      </c>
      <c r="AI326" s="398" t="s">
        <v>138</v>
      </c>
      <c r="AJ326" s="398" t="s">
        <v>138</v>
      </c>
      <c r="AK326" s="398" t="s">
        <v>138</v>
      </c>
      <c r="AL326" s="398" t="s">
        <v>138</v>
      </c>
      <c r="AM326" s="398" t="s">
        <v>138</v>
      </c>
      <c r="AN326" s="398" t="s">
        <v>138</v>
      </c>
      <c r="AO326" s="398" t="s">
        <v>138</v>
      </c>
      <c r="AP326" s="398" t="s">
        <v>138</v>
      </c>
      <c r="AQ326" s="398" t="s">
        <v>138</v>
      </c>
      <c r="AR326" s="398" t="s">
        <v>138</v>
      </c>
      <c r="AS326" s="398" t="s">
        <v>138</v>
      </c>
      <c r="AT326" s="398" t="s">
        <v>138</v>
      </c>
      <c r="AU326" s="398" t="s">
        <v>138</v>
      </c>
      <c r="AV326" s="641" t="s">
        <v>138</v>
      </c>
    </row>
    <row r="327" spans="7:48" ht="14.1" customHeight="1">
      <c r="G327" s="19"/>
      <c r="H327" s="738"/>
      <c r="J327" s="736"/>
      <c r="K327" s="9" t="s">
        <v>830</v>
      </c>
      <c r="L327" s="396" t="s">
        <v>138</v>
      </c>
      <c r="M327" s="396" t="s">
        <v>138</v>
      </c>
      <c r="N327" s="396" t="s">
        <v>138</v>
      </c>
      <c r="O327" s="396" t="s">
        <v>138</v>
      </c>
      <c r="P327" s="396" t="s">
        <v>138</v>
      </c>
      <c r="Q327" s="396" t="s">
        <v>138</v>
      </c>
      <c r="R327" s="396" t="s">
        <v>138</v>
      </c>
      <c r="S327" s="396" t="s">
        <v>138</v>
      </c>
      <c r="T327" s="396" t="s">
        <v>138</v>
      </c>
      <c r="U327" s="396" t="s">
        <v>138</v>
      </c>
      <c r="V327" s="396" t="s">
        <v>138</v>
      </c>
      <c r="W327" s="396" t="s">
        <v>138</v>
      </c>
      <c r="X327" s="396" t="s">
        <v>138</v>
      </c>
      <c r="Y327" s="396" t="s">
        <v>138</v>
      </c>
      <c r="Z327" s="396" t="s">
        <v>138</v>
      </c>
      <c r="AA327" s="396" t="s">
        <v>138</v>
      </c>
      <c r="AB327" s="396" t="s">
        <v>138</v>
      </c>
      <c r="AC327" s="396" t="s">
        <v>138</v>
      </c>
      <c r="AD327" s="396" t="s">
        <v>138</v>
      </c>
      <c r="AE327" s="396" t="s">
        <v>138</v>
      </c>
      <c r="AF327" s="396" t="s">
        <v>138</v>
      </c>
      <c r="AG327" s="396" t="s">
        <v>138</v>
      </c>
      <c r="AH327" s="396" t="s">
        <v>138</v>
      </c>
      <c r="AI327" s="396" t="s">
        <v>138</v>
      </c>
      <c r="AJ327" s="396" t="s">
        <v>138</v>
      </c>
      <c r="AK327" s="396" t="s">
        <v>138</v>
      </c>
      <c r="AL327" s="396" t="s">
        <v>138</v>
      </c>
      <c r="AM327" s="396" t="s">
        <v>138</v>
      </c>
      <c r="AN327" s="396" t="s">
        <v>138</v>
      </c>
      <c r="AO327" s="396" t="s">
        <v>138</v>
      </c>
      <c r="AP327" s="396" t="s">
        <v>138</v>
      </c>
      <c r="AQ327" s="396" t="s">
        <v>138</v>
      </c>
      <c r="AR327" s="396" t="s">
        <v>138</v>
      </c>
      <c r="AS327" s="396" t="s">
        <v>138</v>
      </c>
      <c r="AT327" s="396" t="s">
        <v>138</v>
      </c>
      <c r="AU327" s="396" t="s">
        <v>138</v>
      </c>
      <c r="AV327" s="639" t="s">
        <v>138</v>
      </c>
    </row>
    <row r="328" spans="7:48" ht="14.1" customHeight="1" thickBot="1">
      <c r="G328" s="19"/>
      <c r="H328" s="738"/>
      <c r="J328" s="736"/>
      <c r="K328" s="10" t="s">
        <v>831</v>
      </c>
      <c r="L328" s="399" t="s">
        <v>138</v>
      </c>
      <c r="M328" s="399" t="s">
        <v>138</v>
      </c>
      <c r="N328" s="399" t="s">
        <v>138</v>
      </c>
      <c r="O328" s="399" t="s">
        <v>138</v>
      </c>
      <c r="P328" s="399" t="s">
        <v>138</v>
      </c>
      <c r="Q328" s="399" t="s">
        <v>138</v>
      </c>
      <c r="R328" s="399" t="s">
        <v>138</v>
      </c>
      <c r="S328" s="399" t="s">
        <v>138</v>
      </c>
      <c r="T328" s="399" t="s">
        <v>138</v>
      </c>
      <c r="U328" s="399" t="s">
        <v>138</v>
      </c>
      <c r="V328" s="399" t="s">
        <v>138</v>
      </c>
      <c r="W328" s="399" t="s">
        <v>138</v>
      </c>
      <c r="X328" s="399" t="s">
        <v>138</v>
      </c>
      <c r="Y328" s="399" t="s">
        <v>138</v>
      </c>
      <c r="Z328" s="399" t="s">
        <v>138</v>
      </c>
      <c r="AA328" s="399" t="s">
        <v>138</v>
      </c>
      <c r="AB328" s="399" t="s">
        <v>138</v>
      </c>
      <c r="AC328" s="399" t="s">
        <v>138</v>
      </c>
      <c r="AD328" s="399" t="s">
        <v>138</v>
      </c>
      <c r="AE328" s="399" t="s">
        <v>138</v>
      </c>
      <c r="AF328" s="399" t="s">
        <v>138</v>
      </c>
      <c r="AG328" s="399" t="s">
        <v>138</v>
      </c>
      <c r="AH328" s="399" t="s">
        <v>138</v>
      </c>
      <c r="AI328" s="399" t="s">
        <v>138</v>
      </c>
      <c r="AJ328" s="399" t="s">
        <v>138</v>
      </c>
      <c r="AK328" s="399" t="s">
        <v>138</v>
      </c>
      <c r="AL328" s="399" t="s">
        <v>138</v>
      </c>
      <c r="AM328" s="399" t="s">
        <v>138</v>
      </c>
      <c r="AN328" s="399" t="s">
        <v>138</v>
      </c>
      <c r="AO328" s="399" t="s">
        <v>138</v>
      </c>
      <c r="AP328" s="399" t="s">
        <v>138</v>
      </c>
      <c r="AQ328" s="399" t="s">
        <v>138</v>
      </c>
      <c r="AR328" s="399" t="s">
        <v>138</v>
      </c>
      <c r="AS328" s="399" t="s">
        <v>138</v>
      </c>
      <c r="AT328" s="399" t="s">
        <v>138</v>
      </c>
      <c r="AU328" s="399" t="s">
        <v>138</v>
      </c>
      <c r="AV328" s="642" t="s">
        <v>138</v>
      </c>
    </row>
    <row r="329" spans="7:48" ht="14.1" customHeight="1" thickTop="1">
      <c r="G329" s="19"/>
      <c r="H329" s="738"/>
      <c r="J329" s="736"/>
      <c r="K329" s="8" t="s">
        <v>832</v>
      </c>
      <c r="L329" s="74">
        <v>2153</v>
      </c>
      <c r="M329" s="74">
        <v>2153</v>
      </c>
      <c r="N329" s="74">
        <v>1455</v>
      </c>
      <c r="O329" s="74">
        <v>1281</v>
      </c>
      <c r="P329" s="74">
        <v>1108</v>
      </c>
      <c r="Q329" s="74">
        <v>934</v>
      </c>
      <c r="R329" s="74">
        <v>761</v>
      </c>
      <c r="S329" s="74">
        <v>761</v>
      </c>
      <c r="T329" s="74">
        <v>761</v>
      </c>
      <c r="U329" s="74">
        <v>761</v>
      </c>
      <c r="V329" s="74">
        <v>761</v>
      </c>
      <c r="W329" s="74">
        <v>761</v>
      </c>
      <c r="X329" s="74">
        <v>761</v>
      </c>
      <c r="Y329" s="74">
        <v>761</v>
      </c>
      <c r="Z329" s="74">
        <v>761</v>
      </c>
      <c r="AA329" s="74">
        <v>761</v>
      </c>
      <c r="AB329" s="74">
        <v>761</v>
      </c>
      <c r="AC329" s="74">
        <v>761</v>
      </c>
      <c r="AD329" s="74">
        <v>761</v>
      </c>
      <c r="AE329" s="74">
        <v>761</v>
      </c>
      <c r="AF329" s="74">
        <v>761</v>
      </c>
      <c r="AG329" s="74">
        <v>761</v>
      </c>
      <c r="AH329" s="74">
        <v>761</v>
      </c>
      <c r="AI329" s="74">
        <v>761</v>
      </c>
      <c r="AJ329" s="74">
        <v>761</v>
      </c>
      <c r="AK329" s="74">
        <v>761</v>
      </c>
      <c r="AL329" s="74">
        <v>761</v>
      </c>
      <c r="AM329" s="74">
        <v>761</v>
      </c>
      <c r="AN329" s="74">
        <v>761</v>
      </c>
      <c r="AO329" s="74">
        <v>761</v>
      </c>
      <c r="AP329" s="74">
        <v>761</v>
      </c>
      <c r="AQ329" s="74">
        <v>761</v>
      </c>
      <c r="AR329" s="74">
        <v>761</v>
      </c>
      <c r="AS329" s="74">
        <v>761</v>
      </c>
      <c r="AT329" s="74">
        <v>761</v>
      </c>
      <c r="AU329" s="74">
        <v>761</v>
      </c>
      <c r="AV329" s="622">
        <v>761</v>
      </c>
    </row>
    <row r="330" spans="7:48" ht="14.1" customHeight="1">
      <c r="G330" s="19"/>
      <c r="H330" s="738"/>
      <c r="J330" s="736"/>
      <c r="K330" s="9" t="s">
        <v>833</v>
      </c>
      <c r="L330" s="36">
        <v>2153</v>
      </c>
      <c r="M330" s="36">
        <v>2153</v>
      </c>
      <c r="N330" s="36">
        <v>1924</v>
      </c>
      <c r="O330" s="36">
        <v>1694</v>
      </c>
      <c r="P330" s="36">
        <v>1465</v>
      </c>
      <c r="Q330" s="36">
        <v>1235</v>
      </c>
      <c r="R330" s="36">
        <v>1006</v>
      </c>
      <c r="S330" s="36">
        <v>981.5</v>
      </c>
      <c r="T330" s="36">
        <v>957</v>
      </c>
      <c r="U330" s="36">
        <v>932.5</v>
      </c>
      <c r="V330" s="36">
        <v>908</v>
      </c>
      <c r="W330" s="36">
        <v>883.5</v>
      </c>
      <c r="X330" s="36">
        <v>859</v>
      </c>
      <c r="Y330" s="36">
        <v>834.5</v>
      </c>
      <c r="Z330" s="36">
        <v>810</v>
      </c>
      <c r="AA330" s="36">
        <v>785.5</v>
      </c>
      <c r="AB330" s="36">
        <v>761</v>
      </c>
      <c r="AC330" s="36">
        <v>761</v>
      </c>
      <c r="AD330" s="36">
        <v>761</v>
      </c>
      <c r="AE330" s="36">
        <v>761</v>
      </c>
      <c r="AF330" s="36">
        <v>761</v>
      </c>
      <c r="AG330" s="36">
        <v>761</v>
      </c>
      <c r="AH330" s="36">
        <v>761</v>
      </c>
      <c r="AI330" s="36">
        <v>761</v>
      </c>
      <c r="AJ330" s="36">
        <v>761</v>
      </c>
      <c r="AK330" s="36">
        <v>761</v>
      </c>
      <c r="AL330" s="36">
        <v>761</v>
      </c>
      <c r="AM330" s="36">
        <v>761</v>
      </c>
      <c r="AN330" s="36">
        <v>761</v>
      </c>
      <c r="AO330" s="36">
        <v>761</v>
      </c>
      <c r="AP330" s="36">
        <v>761</v>
      </c>
      <c r="AQ330" s="36">
        <v>761</v>
      </c>
      <c r="AR330" s="36">
        <v>761</v>
      </c>
      <c r="AS330" s="36">
        <v>761</v>
      </c>
      <c r="AT330" s="36">
        <v>761</v>
      </c>
      <c r="AU330" s="36">
        <v>761</v>
      </c>
      <c r="AV330" s="620">
        <v>761</v>
      </c>
    </row>
    <row r="331" spans="7:48" ht="14.1" customHeight="1" thickBot="1">
      <c r="G331" s="19"/>
      <c r="H331" s="738"/>
      <c r="J331" s="736"/>
      <c r="K331" s="10" t="s">
        <v>834</v>
      </c>
      <c r="L331" s="73">
        <v>2153</v>
      </c>
      <c r="M331" s="73">
        <v>2153</v>
      </c>
      <c r="N331" s="73">
        <v>2426</v>
      </c>
      <c r="O331" s="73">
        <v>2136</v>
      </c>
      <c r="P331" s="73">
        <v>1847</v>
      </c>
      <c r="Q331" s="73">
        <v>1557</v>
      </c>
      <c r="R331" s="73">
        <v>1268</v>
      </c>
      <c r="S331" s="73">
        <v>1268</v>
      </c>
      <c r="T331" s="73">
        <v>1268</v>
      </c>
      <c r="U331" s="73">
        <v>1268</v>
      </c>
      <c r="V331" s="73">
        <v>1268</v>
      </c>
      <c r="W331" s="73">
        <v>1268</v>
      </c>
      <c r="X331" s="73">
        <v>1268</v>
      </c>
      <c r="Y331" s="73">
        <v>1268</v>
      </c>
      <c r="Z331" s="73">
        <v>1268</v>
      </c>
      <c r="AA331" s="73">
        <v>1268</v>
      </c>
      <c r="AB331" s="73">
        <v>1268</v>
      </c>
      <c r="AC331" s="73">
        <v>1268</v>
      </c>
      <c r="AD331" s="73">
        <v>1268</v>
      </c>
      <c r="AE331" s="73">
        <v>1268</v>
      </c>
      <c r="AF331" s="73">
        <v>1268</v>
      </c>
      <c r="AG331" s="73">
        <v>1268</v>
      </c>
      <c r="AH331" s="73">
        <v>1268</v>
      </c>
      <c r="AI331" s="73">
        <v>1268</v>
      </c>
      <c r="AJ331" s="73">
        <v>1268</v>
      </c>
      <c r="AK331" s="73">
        <v>1268</v>
      </c>
      <c r="AL331" s="73">
        <v>1268</v>
      </c>
      <c r="AM331" s="73">
        <v>1268</v>
      </c>
      <c r="AN331" s="73">
        <v>1268</v>
      </c>
      <c r="AO331" s="73">
        <v>1268</v>
      </c>
      <c r="AP331" s="73">
        <v>1268</v>
      </c>
      <c r="AQ331" s="73">
        <v>1268</v>
      </c>
      <c r="AR331" s="73">
        <v>1268</v>
      </c>
      <c r="AS331" s="73">
        <v>1268</v>
      </c>
      <c r="AT331" s="73">
        <v>1268</v>
      </c>
      <c r="AU331" s="73">
        <v>1268</v>
      </c>
      <c r="AV331" s="621">
        <v>1268</v>
      </c>
    </row>
    <row r="332" spans="7:48" ht="14.1" customHeight="1" thickTop="1">
      <c r="G332" s="19"/>
      <c r="H332" s="738"/>
      <c r="J332" s="736"/>
      <c r="K332" s="8" t="s">
        <v>835</v>
      </c>
      <c r="L332" s="74">
        <v>2153</v>
      </c>
      <c r="M332" s="74">
        <v>2153</v>
      </c>
      <c r="N332" s="74">
        <v>1455</v>
      </c>
      <c r="O332" s="74">
        <v>1281</v>
      </c>
      <c r="P332" s="74">
        <v>1108</v>
      </c>
      <c r="Q332" s="74">
        <v>934</v>
      </c>
      <c r="R332" s="74">
        <v>761</v>
      </c>
      <c r="S332" s="74">
        <v>761</v>
      </c>
      <c r="T332" s="74">
        <v>761</v>
      </c>
      <c r="U332" s="74">
        <v>761</v>
      </c>
      <c r="V332" s="74">
        <v>761</v>
      </c>
      <c r="W332" s="74">
        <v>761</v>
      </c>
      <c r="X332" s="74">
        <v>761</v>
      </c>
      <c r="Y332" s="74">
        <v>761</v>
      </c>
      <c r="Z332" s="74">
        <v>761</v>
      </c>
      <c r="AA332" s="74">
        <v>761</v>
      </c>
      <c r="AB332" s="74">
        <v>761</v>
      </c>
      <c r="AC332" s="74">
        <v>761</v>
      </c>
      <c r="AD332" s="74">
        <v>761</v>
      </c>
      <c r="AE332" s="74">
        <v>761</v>
      </c>
      <c r="AF332" s="74">
        <v>761</v>
      </c>
      <c r="AG332" s="74">
        <v>761</v>
      </c>
      <c r="AH332" s="74">
        <v>761</v>
      </c>
      <c r="AI332" s="74">
        <v>761</v>
      </c>
      <c r="AJ332" s="74">
        <v>761</v>
      </c>
      <c r="AK332" s="74">
        <v>761</v>
      </c>
      <c r="AL332" s="74">
        <v>761</v>
      </c>
      <c r="AM332" s="74">
        <v>761</v>
      </c>
      <c r="AN332" s="74">
        <v>761</v>
      </c>
      <c r="AO332" s="74">
        <v>761</v>
      </c>
      <c r="AP332" s="74">
        <v>761</v>
      </c>
      <c r="AQ332" s="74">
        <v>761</v>
      </c>
      <c r="AR332" s="74">
        <v>761</v>
      </c>
      <c r="AS332" s="74">
        <v>761</v>
      </c>
      <c r="AT332" s="74">
        <v>761</v>
      </c>
      <c r="AU332" s="74">
        <v>761</v>
      </c>
      <c r="AV332" s="622">
        <v>761</v>
      </c>
    </row>
    <row r="333" spans="7:48" ht="14.1" customHeight="1">
      <c r="G333" s="19"/>
      <c r="H333" s="738"/>
      <c r="J333" s="736"/>
      <c r="K333" s="9" t="s">
        <v>836</v>
      </c>
      <c r="L333" s="36">
        <v>2153</v>
      </c>
      <c r="M333" s="36">
        <v>2153</v>
      </c>
      <c r="N333" s="36">
        <v>1924</v>
      </c>
      <c r="O333" s="36">
        <v>1694</v>
      </c>
      <c r="P333" s="36">
        <v>1465</v>
      </c>
      <c r="Q333" s="36">
        <v>1235</v>
      </c>
      <c r="R333" s="36">
        <v>1006</v>
      </c>
      <c r="S333" s="36">
        <v>981.5</v>
      </c>
      <c r="T333" s="36">
        <v>957</v>
      </c>
      <c r="U333" s="36">
        <v>932.5</v>
      </c>
      <c r="V333" s="36">
        <v>908</v>
      </c>
      <c r="W333" s="36">
        <v>883.5</v>
      </c>
      <c r="X333" s="36">
        <v>859</v>
      </c>
      <c r="Y333" s="36">
        <v>834.5</v>
      </c>
      <c r="Z333" s="36">
        <v>810</v>
      </c>
      <c r="AA333" s="36">
        <v>785.5</v>
      </c>
      <c r="AB333" s="36">
        <v>761</v>
      </c>
      <c r="AC333" s="36">
        <v>761</v>
      </c>
      <c r="AD333" s="36">
        <v>761</v>
      </c>
      <c r="AE333" s="36">
        <v>761</v>
      </c>
      <c r="AF333" s="36">
        <v>761</v>
      </c>
      <c r="AG333" s="36">
        <v>761</v>
      </c>
      <c r="AH333" s="36">
        <v>761</v>
      </c>
      <c r="AI333" s="36">
        <v>761</v>
      </c>
      <c r="AJ333" s="36">
        <v>761</v>
      </c>
      <c r="AK333" s="36">
        <v>761</v>
      </c>
      <c r="AL333" s="36">
        <v>761</v>
      </c>
      <c r="AM333" s="36">
        <v>761</v>
      </c>
      <c r="AN333" s="36">
        <v>761</v>
      </c>
      <c r="AO333" s="36">
        <v>761</v>
      </c>
      <c r="AP333" s="36">
        <v>761</v>
      </c>
      <c r="AQ333" s="36">
        <v>761</v>
      </c>
      <c r="AR333" s="36">
        <v>761</v>
      </c>
      <c r="AS333" s="36">
        <v>761</v>
      </c>
      <c r="AT333" s="36">
        <v>761</v>
      </c>
      <c r="AU333" s="36">
        <v>761</v>
      </c>
      <c r="AV333" s="620">
        <v>761</v>
      </c>
    </row>
    <row r="334" spans="7:48" ht="14.1" customHeight="1" thickBot="1">
      <c r="G334" s="19"/>
      <c r="H334" s="738"/>
      <c r="J334" s="736"/>
      <c r="K334" s="10" t="s">
        <v>837</v>
      </c>
      <c r="L334" s="37">
        <v>2153</v>
      </c>
      <c r="M334" s="37">
        <v>2153</v>
      </c>
      <c r="N334" s="37">
        <v>2426</v>
      </c>
      <c r="O334" s="37">
        <v>2136</v>
      </c>
      <c r="P334" s="37">
        <v>1847</v>
      </c>
      <c r="Q334" s="37">
        <v>1557</v>
      </c>
      <c r="R334" s="37">
        <v>1268</v>
      </c>
      <c r="S334" s="37">
        <v>1268</v>
      </c>
      <c r="T334" s="37">
        <v>1268</v>
      </c>
      <c r="U334" s="37">
        <v>1268</v>
      </c>
      <c r="V334" s="37">
        <v>1268</v>
      </c>
      <c r="W334" s="37">
        <v>1268</v>
      </c>
      <c r="X334" s="37">
        <v>1268</v>
      </c>
      <c r="Y334" s="37">
        <v>1268</v>
      </c>
      <c r="Z334" s="37">
        <v>1268</v>
      </c>
      <c r="AA334" s="37">
        <v>1268</v>
      </c>
      <c r="AB334" s="37">
        <v>1268</v>
      </c>
      <c r="AC334" s="37">
        <v>1268</v>
      </c>
      <c r="AD334" s="37">
        <v>1268</v>
      </c>
      <c r="AE334" s="37">
        <v>1268</v>
      </c>
      <c r="AF334" s="37">
        <v>1268</v>
      </c>
      <c r="AG334" s="37">
        <v>1268</v>
      </c>
      <c r="AH334" s="37">
        <v>1268</v>
      </c>
      <c r="AI334" s="37">
        <v>1268</v>
      </c>
      <c r="AJ334" s="37">
        <v>1268</v>
      </c>
      <c r="AK334" s="37">
        <v>1268</v>
      </c>
      <c r="AL334" s="37">
        <v>1268</v>
      </c>
      <c r="AM334" s="37">
        <v>1268</v>
      </c>
      <c r="AN334" s="37">
        <v>1268</v>
      </c>
      <c r="AO334" s="37">
        <v>1268</v>
      </c>
      <c r="AP334" s="37">
        <v>1268</v>
      </c>
      <c r="AQ334" s="37">
        <v>1268</v>
      </c>
      <c r="AR334" s="37">
        <v>1268</v>
      </c>
      <c r="AS334" s="37">
        <v>1268</v>
      </c>
      <c r="AT334" s="37">
        <v>1268</v>
      </c>
      <c r="AU334" s="37">
        <v>1268</v>
      </c>
      <c r="AV334" s="623">
        <v>1268</v>
      </c>
    </row>
    <row r="335" spans="7:48" ht="14.1" customHeight="1" thickTop="1">
      <c r="G335" s="19"/>
      <c r="H335" s="738"/>
      <c r="J335" s="736"/>
      <c r="K335" s="8" t="s">
        <v>838</v>
      </c>
      <c r="L335" s="74">
        <v>2153</v>
      </c>
      <c r="M335" s="74">
        <v>2153</v>
      </c>
      <c r="N335" s="74">
        <v>1455</v>
      </c>
      <c r="O335" s="74">
        <v>1281</v>
      </c>
      <c r="P335" s="74">
        <v>1108</v>
      </c>
      <c r="Q335" s="74">
        <v>934</v>
      </c>
      <c r="R335" s="74">
        <v>761</v>
      </c>
      <c r="S335" s="74">
        <v>761</v>
      </c>
      <c r="T335" s="74">
        <v>761</v>
      </c>
      <c r="U335" s="74">
        <v>761</v>
      </c>
      <c r="V335" s="74">
        <v>761</v>
      </c>
      <c r="W335" s="74">
        <v>761</v>
      </c>
      <c r="X335" s="74">
        <v>761</v>
      </c>
      <c r="Y335" s="74">
        <v>761</v>
      </c>
      <c r="Z335" s="74">
        <v>761</v>
      </c>
      <c r="AA335" s="74">
        <v>761</v>
      </c>
      <c r="AB335" s="74">
        <v>761</v>
      </c>
      <c r="AC335" s="74">
        <v>761</v>
      </c>
      <c r="AD335" s="74">
        <v>761</v>
      </c>
      <c r="AE335" s="74">
        <v>761</v>
      </c>
      <c r="AF335" s="74">
        <v>761</v>
      </c>
      <c r="AG335" s="74">
        <v>761</v>
      </c>
      <c r="AH335" s="74">
        <v>761</v>
      </c>
      <c r="AI335" s="74">
        <v>761</v>
      </c>
      <c r="AJ335" s="74">
        <v>761</v>
      </c>
      <c r="AK335" s="74">
        <v>761</v>
      </c>
      <c r="AL335" s="74">
        <v>761</v>
      </c>
      <c r="AM335" s="74">
        <v>761</v>
      </c>
      <c r="AN335" s="74">
        <v>761</v>
      </c>
      <c r="AO335" s="74">
        <v>761</v>
      </c>
      <c r="AP335" s="74">
        <v>761</v>
      </c>
      <c r="AQ335" s="74">
        <v>761</v>
      </c>
      <c r="AR335" s="74">
        <v>761</v>
      </c>
      <c r="AS335" s="74">
        <v>761</v>
      </c>
      <c r="AT335" s="74">
        <v>761</v>
      </c>
      <c r="AU335" s="74">
        <v>761</v>
      </c>
      <c r="AV335" s="622">
        <v>761</v>
      </c>
    </row>
    <row r="336" spans="7:48" ht="14.1" customHeight="1">
      <c r="G336" s="19"/>
      <c r="H336" s="738"/>
      <c r="J336" s="736"/>
      <c r="K336" s="9" t="s">
        <v>839</v>
      </c>
      <c r="L336" s="36">
        <v>2153</v>
      </c>
      <c r="M336" s="36">
        <v>2153</v>
      </c>
      <c r="N336" s="36">
        <v>1924</v>
      </c>
      <c r="O336" s="36">
        <v>1694</v>
      </c>
      <c r="P336" s="36">
        <v>1465</v>
      </c>
      <c r="Q336" s="36">
        <v>1235</v>
      </c>
      <c r="R336" s="36">
        <v>1006</v>
      </c>
      <c r="S336" s="36">
        <v>981.5</v>
      </c>
      <c r="T336" s="36">
        <v>957</v>
      </c>
      <c r="U336" s="36">
        <v>932.5</v>
      </c>
      <c r="V336" s="36">
        <v>908</v>
      </c>
      <c r="W336" s="36">
        <v>883.5</v>
      </c>
      <c r="X336" s="36">
        <v>859</v>
      </c>
      <c r="Y336" s="36">
        <v>834.5</v>
      </c>
      <c r="Z336" s="36">
        <v>810</v>
      </c>
      <c r="AA336" s="36">
        <v>785.5</v>
      </c>
      <c r="AB336" s="36">
        <v>761</v>
      </c>
      <c r="AC336" s="36">
        <v>761</v>
      </c>
      <c r="AD336" s="36">
        <v>761</v>
      </c>
      <c r="AE336" s="36">
        <v>761</v>
      </c>
      <c r="AF336" s="36">
        <v>761</v>
      </c>
      <c r="AG336" s="36">
        <v>761</v>
      </c>
      <c r="AH336" s="36">
        <v>761</v>
      </c>
      <c r="AI336" s="36">
        <v>761</v>
      </c>
      <c r="AJ336" s="36">
        <v>761</v>
      </c>
      <c r="AK336" s="36">
        <v>761</v>
      </c>
      <c r="AL336" s="36">
        <v>761</v>
      </c>
      <c r="AM336" s="36">
        <v>761</v>
      </c>
      <c r="AN336" s="36">
        <v>761</v>
      </c>
      <c r="AO336" s="36">
        <v>761</v>
      </c>
      <c r="AP336" s="36">
        <v>761</v>
      </c>
      <c r="AQ336" s="36">
        <v>761</v>
      </c>
      <c r="AR336" s="36">
        <v>761</v>
      </c>
      <c r="AS336" s="36">
        <v>761</v>
      </c>
      <c r="AT336" s="36">
        <v>761</v>
      </c>
      <c r="AU336" s="36">
        <v>761</v>
      </c>
      <c r="AV336" s="620">
        <v>761</v>
      </c>
    </row>
    <row r="337" spans="1:48" ht="14.1" customHeight="1" thickBot="1">
      <c r="G337" s="19"/>
      <c r="H337" s="738"/>
      <c r="J337" s="736"/>
      <c r="K337" s="10" t="s">
        <v>840</v>
      </c>
      <c r="L337" s="37">
        <v>2153</v>
      </c>
      <c r="M337" s="37">
        <v>2153</v>
      </c>
      <c r="N337" s="37">
        <v>2426</v>
      </c>
      <c r="O337" s="37">
        <v>2136</v>
      </c>
      <c r="P337" s="37">
        <v>1847</v>
      </c>
      <c r="Q337" s="37">
        <v>1557</v>
      </c>
      <c r="R337" s="37">
        <v>1268</v>
      </c>
      <c r="S337" s="37">
        <v>1268</v>
      </c>
      <c r="T337" s="37">
        <v>1268</v>
      </c>
      <c r="U337" s="37">
        <v>1268</v>
      </c>
      <c r="V337" s="37">
        <v>1268</v>
      </c>
      <c r="W337" s="37">
        <v>1268</v>
      </c>
      <c r="X337" s="37">
        <v>1268</v>
      </c>
      <c r="Y337" s="37">
        <v>1268</v>
      </c>
      <c r="Z337" s="37">
        <v>1268</v>
      </c>
      <c r="AA337" s="37">
        <v>1268</v>
      </c>
      <c r="AB337" s="37">
        <v>1268</v>
      </c>
      <c r="AC337" s="37">
        <v>1268</v>
      </c>
      <c r="AD337" s="37">
        <v>1268</v>
      </c>
      <c r="AE337" s="37">
        <v>1268</v>
      </c>
      <c r="AF337" s="37">
        <v>1268</v>
      </c>
      <c r="AG337" s="37">
        <v>1268</v>
      </c>
      <c r="AH337" s="37">
        <v>1268</v>
      </c>
      <c r="AI337" s="37">
        <v>1268</v>
      </c>
      <c r="AJ337" s="37">
        <v>1268</v>
      </c>
      <c r="AK337" s="37">
        <v>1268</v>
      </c>
      <c r="AL337" s="37">
        <v>1268</v>
      </c>
      <c r="AM337" s="37">
        <v>1268</v>
      </c>
      <c r="AN337" s="37">
        <v>1268</v>
      </c>
      <c r="AO337" s="37">
        <v>1268</v>
      </c>
      <c r="AP337" s="37">
        <v>1268</v>
      </c>
      <c r="AQ337" s="37">
        <v>1268</v>
      </c>
      <c r="AR337" s="37">
        <v>1268</v>
      </c>
      <c r="AS337" s="37">
        <v>1268</v>
      </c>
      <c r="AT337" s="37">
        <v>1268</v>
      </c>
      <c r="AU337" s="37">
        <v>1268</v>
      </c>
      <c r="AV337" s="623">
        <v>1268</v>
      </c>
    </row>
    <row r="338" spans="1:48" ht="14.1" customHeight="1" thickTop="1">
      <c r="G338" s="19"/>
      <c r="H338" s="738"/>
      <c r="J338" s="736"/>
      <c r="K338" s="8" t="s">
        <v>841</v>
      </c>
      <c r="L338" s="74">
        <v>2153</v>
      </c>
      <c r="M338" s="74">
        <v>2153</v>
      </c>
      <c r="N338" s="74">
        <v>1455</v>
      </c>
      <c r="O338" s="74">
        <v>1281</v>
      </c>
      <c r="P338" s="74">
        <v>1108</v>
      </c>
      <c r="Q338" s="74">
        <v>934</v>
      </c>
      <c r="R338" s="74">
        <v>761</v>
      </c>
      <c r="S338" s="74">
        <v>761</v>
      </c>
      <c r="T338" s="74">
        <v>761</v>
      </c>
      <c r="U338" s="74">
        <v>761</v>
      </c>
      <c r="V338" s="74">
        <v>761</v>
      </c>
      <c r="W338" s="74">
        <v>761</v>
      </c>
      <c r="X338" s="74">
        <v>761</v>
      </c>
      <c r="Y338" s="74">
        <v>761</v>
      </c>
      <c r="Z338" s="74">
        <v>761</v>
      </c>
      <c r="AA338" s="74">
        <v>761</v>
      </c>
      <c r="AB338" s="74">
        <v>761</v>
      </c>
      <c r="AC338" s="74">
        <v>761</v>
      </c>
      <c r="AD338" s="74">
        <v>761</v>
      </c>
      <c r="AE338" s="74">
        <v>761</v>
      </c>
      <c r="AF338" s="74">
        <v>761</v>
      </c>
      <c r="AG338" s="74">
        <v>761</v>
      </c>
      <c r="AH338" s="74">
        <v>761</v>
      </c>
      <c r="AI338" s="74">
        <v>761</v>
      </c>
      <c r="AJ338" s="74">
        <v>761</v>
      </c>
      <c r="AK338" s="74">
        <v>761</v>
      </c>
      <c r="AL338" s="74">
        <v>761</v>
      </c>
      <c r="AM338" s="74">
        <v>761</v>
      </c>
      <c r="AN338" s="74">
        <v>761</v>
      </c>
      <c r="AO338" s="74">
        <v>761</v>
      </c>
      <c r="AP338" s="74">
        <v>761</v>
      </c>
      <c r="AQ338" s="74">
        <v>761</v>
      </c>
      <c r="AR338" s="74">
        <v>761</v>
      </c>
      <c r="AS338" s="74">
        <v>761</v>
      </c>
      <c r="AT338" s="74">
        <v>761</v>
      </c>
      <c r="AU338" s="74">
        <v>761</v>
      </c>
      <c r="AV338" s="622">
        <v>761</v>
      </c>
    </row>
    <row r="339" spans="1:48" ht="14.1" customHeight="1">
      <c r="G339" s="19"/>
      <c r="H339" s="738"/>
      <c r="J339" s="736"/>
      <c r="K339" s="9" t="s">
        <v>842</v>
      </c>
      <c r="L339" s="36">
        <v>2153</v>
      </c>
      <c r="M339" s="36">
        <v>2153</v>
      </c>
      <c r="N339" s="36">
        <v>1924</v>
      </c>
      <c r="O339" s="36">
        <v>1694</v>
      </c>
      <c r="P339" s="36">
        <v>1465</v>
      </c>
      <c r="Q339" s="36">
        <v>1235</v>
      </c>
      <c r="R339" s="36">
        <v>1006</v>
      </c>
      <c r="S339" s="36">
        <v>981.5</v>
      </c>
      <c r="T339" s="36">
        <v>957</v>
      </c>
      <c r="U339" s="36">
        <v>932.5</v>
      </c>
      <c r="V339" s="36">
        <v>908</v>
      </c>
      <c r="W339" s="36">
        <v>883.5</v>
      </c>
      <c r="X339" s="36">
        <v>859</v>
      </c>
      <c r="Y339" s="36">
        <v>834.5</v>
      </c>
      <c r="Z339" s="36">
        <v>810</v>
      </c>
      <c r="AA339" s="36">
        <v>785.5</v>
      </c>
      <c r="AB339" s="36">
        <v>761</v>
      </c>
      <c r="AC339" s="36">
        <v>761</v>
      </c>
      <c r="AD339" s="36">
        <v>761</v>
      </c>
      <c r="AE339" s="36">
        <v>761</v>
      </c>
      <c r="AF339" s="36">
        <v>761</v>
      </c>
      <c r="AG339" s="36">
        <v>761</v>
      </c>
      <c r="AH339" s="36">
        <v>761</v>
      </c>
      <c r="AI339" s="36">
        <v>761</v>
      </c>
      <c r="AJ339" s="36">
        <v>761</v>
      </c>
      <c r="AK339" s="36">
        <v>761</v>
      </c>
      <c r="AL339" s="36">
        <v>761</v>
      </c>
      <c r="AM339" s="36">
        <v>761</v>
      </c>
      <c r="AN339" s="36">
        <v>761</v>
      </c>
      <c r="AO339" s="36">
        <v>761</v>
      </c>
      <c r="AP339" s="36">
        <v>761</v>
      </c>
      <c r="AQ339" s="36">
        <v>761</v>
      </c>
      <c r="AR339" s="36">
        <v>761</v>
      </c>
      <c r="AS339" s="36">
        <v>761</v>
      </c>
      <c r="AT339" s="36">
        <v>761</v>
      </c>
      <c r="AU339" s="36">
        <v>761</v>
      </c>
      <c r="AV339" s="620">
        <v>761</v>
      </c>
    </row>
    <row r="340" spans="1:48" ht="14.1" customHeight="1" thickBot="1">
      <c r="G340" s="19"/>
      <c r="H340" s="738"/>
      <c r="J340" s="736"/>
      <c r="K340" s="10" t="s">
        <v>843</v>
      </c>
      <c r="L340" s="37">
        <v>2153</v>
      </c>
      <c r="M340" s="37">
        <v>2153</v>
      </c>
      <c r="N340" s="37">
        <v>2426</v>
      </c>
      <c r="O340" s="37">
        <v>2136</v>
      </c>
      <c r="P340" s="37">
        <v>1847</v>
      </c>
      <c r="Q340" s="37">
        <v>1557</v>
      </c>
      <c r="R340" s="37">
        <v>1268</v>
      </c>
      <c r="S340" s="37">
        <v>1268</v>
      </c>
      <c r="T340" s="37">
        <v>1268</v>
      </c>
      <c r="U340" s="37">
        <v>1268</v>
      </c>
      <c r="V340" s="37">
        <v>1268</v>
      </c>
      <c r="W340" s="37">
        <v>1268</v>
      </c>
      <c r="X340" s="37">
        <v>1268</v>
      </c>
      <c r="Y340" s="37">
        <v>1268</v>
      </c>
      <c r="Z340" s="37">
        <v>1268</v>
      </c>
      <c r="AA340" s="37">
        <v>1268</v>
      </c>
      <c r="AB340" s="37">
        <v>1268</v>
      </c>
      <c r="AC340" s="37">
        <v>1268</v>
      </c>
      <c r="AD340" s="37">
        <v>1268</v>
      </c>
      <c r="AE340" s="37">
        <v>1268</v>
      </c>
      <c r="AF340" s="37">
        <v>1268</v>
      </c>
      <c r="AG340" s="37">
        <v>1268</v>
      </c>
      <c r="AH340" s="37">
        <v>1268</v>
      </c>
      <c r="AI340" s="37">
        <v>1268</v>
      </c>
      <c r="AJ340" s="37">
        <v>1268</v>
      </c>
      <c r="AK340" s="37">
        <v>1268</v>
      </c>
      <c r="AL340" s="37">
        <v>1268</v>
      </c>
      <c r="AM340" s="37">
        <v>1268</v>
      </c>
      <c r="AN340" s="37">
        <v>1268</v>
      </c>
      <c r="AO340" s="37">
        <v>1268</v>
      </c>
      <c r="AP340" s="37">
        <v>1268</v>
      </c>
      <c r="AQ340" s="37">
        <v>1268</v>
      </c>
      <c r="AR340" s="37">
        <v>1268</v>
      </c>
      <c r="AS340" s="37">
        <v>1268</v>
      </c>
      <c r="AT340" s="37">
        <v>1268</v>
      </c>
      <c r="AU340" s="37">
        <v>1268</v>
      </c>
      <c r="AV340" s="623">
        <v>1268</v>
      </c>
    </row>
    <row r="341" spans="1:48" ht="14.1" customHeight="1" thickTop="1">
      <c r="G341" s="19"/>
      <c r="H341" s="738"/>
      <c r="J341" s="736"/>
      <c r="K341" s="8" t="s">
        <v>844</v>
      </c>
      <c r="L341" s="74">
        <v>2153</v>
      </c>
      <c r="M341" s="74">
        <v>2153</v>
      </c>
      <c r="N341" s="74">
        <v>1455</v>
      </c>
      <c r="O341" s="74">
        <v>1281</v>
      </c>
      <c r="P341" s="74">
        <v>1108</v>
      </c>
      <c r="Q341" s="74">
        <v>934</v>
      </c>
      <c r="R341" s="74">
        <v>761</v>
      </c>
      <c r="S341" s="74">
        <v>761</v>
      </c>
      <c r="T341" s="74">
        <v>761</v>
      </c>
      <c r="U341" s="74">
        <v>761</v>
      </c>
      <c r="V341" s="74">
        <v>761</v>
      </c>
      <c r="W341" s="74">
        <v>761</v>
      </c>
      <c r="X341" s="74">
        <v>761</v>
      </c>
      <c r="Y341" s="74">
        <v>761</v>
      </c>
      <c r="Z341" s="74">
        <v>761</v>
      </c>
      <c r="AA341" s="74">
        <v>761</v>
      </c>
      <c r="AB341" s="74">
        <v>761</v>
      </c>
      <c r="AC341" s="74">
        <v>761</v>
      </c>
      <c r="AD341" s="74">
        <v>761</v>
      </c>
      <c r="AE341" s="74">
        <v>761</v>
      </c>
      <c r="AF341" s="74">
        <v>761</v>
      </c>
      <c r="AG341" s="74">
        <v>761</v>
      </c>
      <c r="AH341" s="74">
        <v>761</v>
      </c>
      <c r="AI341" s="74">
        <v>761</v>
      </c>
      <c r="AJ341" s="74">
        <v>761</v>
      </c>
      <c r="AK341" s="74">
        <v>761</v>
      </c>
      <c r="AL341" s="74">
        <v>761</v>
      </c>
      <c r="AM341" s="74">
        <v>761</v>
      </c>
      <c r="AN341" s="74">
        <v>761</v>
      </c>
      <c r="AO341" s="74">
        <v>761</v>
      </c>
      <c r="AP341" s="74">
        <v>761</v>
      </c>
      <c r="AQ341" s="74">
        <v>761</v>
      </c>
      <c r="AR341" s="74">
        <v>761</v>
      </c>
      <c r="AS341" s="74">
        <v>761</v>
      </c>
      <c r="AT341" s="74">
        <v>761</v>
      </c>
      <c r="AU341" s="74">
        <v>761</v>
      </c>
      <c r="AV341" s="622">
        <v>761</v>
      </c>
    </row>
    <row r="342" spans="1:48" ht="14.1" customHeight="1">
      <c r="G342" s="19"/>
      <c r="H342" s="738"/>
      <c r="J342" s="736"/>
      <c r="K342" s="9" t="s">
        <v>845</v>
      </c>
      <c r="L342" s="36">
        <v>2153</v>
      </c>
      <c r="M342" s="36">
        <v>2153</v>
      </c>
      <c r="N342" s="36">
        <v>1924</v>
      </c>
      <c r="O342" s="36">
        <v>1694</v>
      </c>
      <c r="P342" s="36">
        <v>1465</v>
      </c>
      <c r="Q342" s="36">
        <v>1235</v>
      </c>
      <c r="R342" s="36">
        <v>1006</v>
      </c>
      <c r="S342" s="36">
        <v>981.5</v>
      </c>
      <c r="T342" s="36">
        <v>957</v>
      </c>
      <c r="U342" s="36">
        <v>932.5</v>
      </c>
      <c r="V342" s="36">
        <v>908</v>
      </c>
      <c r="W342" s="36">
        <v>883.5</v>
      </c>
      <c r="X342" s="36">
        <v>859</v>
      </c>
      <c r="Y342" s="36">
        <v>834.5</v>
      </c>
      <c r="Z342" s="36">
        <v>810</v>
      </c>
      <c r="AA342" s="36">
        <v>785.5</v>
      </c>
      <c r="AB342" s="36">
        <v>761</v>
      </c>
      <c r="AC342" s="36">
        <v>761</v>
      </c>
      <c r="AD342" s="36">
        <v>761</v>
      </c>
      <c r="AE342" s="36">
        <v>761</v>
      </c>
      <c r="AF342" s="36">
        <v>761</v>
      </c>
      <c r="AG342" s="36">
        <v>761</v>
      </c>
      <c r="AH342" s="36">
        <v>761</v>
      </c>
      <c r="AI342" s="36">
        <v>761</v>
      </c>
      <c r="AJ342" s="36">
        <v>761</v>
      </c>
      <c r="AK342" s="36">
        <v>761</v>
      </c>
      <c r="AL342" s="36">
        <v>761</v>
      </c>
      <c r="AM342" s="36">
        <v>761</v>
      </c>
      <c r="AN342" s="36">
        <v>761</v>
      </c>
      <c r="AO342" s="36">
        <v>761</v>
      </c>
      <c r="AP342" s="36">
        <v>761</v>
      </c>
      <c r="AQ342" s="36">
        <v>761</v>
      </c>
      <c r="AR342" s="36">
        <v>761</v>
      </c>
      <c r="AS342" s="36">
        <v>761</v>
      </c>
      <c r="AT342" s="36">
        <v>761</v>
      </c>
      <c r="AU342" s="36">
        <v>761</v>
      </c>
      <c r="AV342" s="620">
        <v>761</v>
      </c>
    </row>
    <row r="343" spans="1:48" ht="14.1" customHeight="1" thickBot="1">
      <c r="G343" s="19"/>
      <c r="H343" s="738"/>
      <c r="J343" s="736"/>
      <c r="K343" s="10" t="s">
        <v>846</v>
      </c>
      <c r="L343" s="37">
        <v>2153</v>
      </c>
      <c r="M343" s="37">
        <v>2153</v>
      </c>
      <c r="N343" s="37">
        <v>2426</v>
      </c>
      <c r="O343" s="37">
        <v>2136</v>
      </c>
      <c r="P343" s="37">
        <v>1847</v>
      </c>
      <c r="Q343" s="37">
        <v>1557</v>
      </c>
      <c r="R343" s="37">
        <v>1268</v>
      </c>
      <c r="S343" s="37">
        <v>1268</v>
      </c>
      <c r="T343" s="37">
        <v>1268</v>
      </c>
      <c r="U343" s="37">
        <v>1268</v>
      </c>
      <c r="V343" s="37">
        <v>1268</v>
      </c>
      <c r="W343" s="37">
        <v>1268</v>
      </c>
      <c r="X343" s="37">
        <v>1268</v>
      </c>
      <c r="Y343" s="37">
        <v>1268</v>
      </c>
      <c r="Z343" s="37">
        <v>1268</v>
      </c>
      <c r="AA343" s="37">
        <v>1268</v>
      </c>
      <c r="AB343" s="37">
        <v>1268</v>
      </c>
      <c r="AC343" s="37">
        <v>1268</v>
      </c>
      <c r="AD343" s="37">
        <v>1268</v>
      </c>
      <c r="AE343" s="37">
        <v>1268</v>
      </c>
      <c r="AF343" s="37">
        <v>1268</v>
      </c>
      <c r="AG343" s="37">
        <v>1268</v>
      </c>
      <c r="AH343" s="37">
        <v>1268</v>
      </c>
      <c r="AI343" s="37">
        <v>1268</v>
      </c>
      <c r="AJ343" s="37">
        <v>1268</v>
      </c>
      <c r="AK343" s="37">
        <v>1268</v>
      </c>
      <c r="AL343" s="37">
        <v>1268</v>
      </c>
      <c r="AM343" s="37">
        <v>1268</v>
      </c>
      <c r="AN343" s="37">
        <v>1268</v>
      </c>
      <c r="AO343" s="37">
        <v>1268</v>
      </c>
      <c r="AP343" s="37">
        <v>1268</v>
      </c>
      <c r="AQ343" s="37">
        <v>1268</v>
      </c>
      <c r="AR343" s="37">
        <v>1268</v>
      </c>
      <c r="AS343" s="37">
        <v>1268</v>
      </c>
      <c r="AT343" s="37">
        <v>1268</v>
      </c>
      <c r="AU343" s="37">
        <v>1268</v>
      </c>
      <c r="AV343" s="623">
        <v>1268</v>
      </c>
    </row>
    <row r="344" spans="1:48" ht="14.1" customHeight="1" thickTop="1">
      <c r="G344" s="19"/>
      <c r="H344" s="738"/>
      <c r="J344" s="736"/>
      <c r="K344" s="8" t="s">
        <v>847</v>
      </c>
      <c r="L344" s="74">
        <v>2153</v>
      </c>
      <c r="M344" s="74">
        <v>2153</v>
      </c>
      <c r="N344" s="74">
        <v>1455</v>
      </c>
      <c r="O344" s="74">
        <v>1281</v>
      </c>
      <c r="P344" s="74">
        <v>1108</v>
      </c>
      <c r="Q344" s="74">
        <v>934</v>
      </c>
      <c r="R344" s="74">
        <v>761</v>
      </c>
      <c r="S344" s="74">
        <v>761</v>
      </c>
      <c r="T344" s="74">
        <v>761</v>
      </c>
      <c r="U344" s="74">
        <v>761</v>
      </c>
      <c r="V344" s="74">
        <v>761</v>
      </c>
      <c r="W344" s="74">
        <v>761</v>
      </c>
      <c r="X344" s="74">
        <v>761</v>
      </c>
      <c r="Y344" s="74">
        <v>761</v>
      </c>
      <c r="Z344" s="74">
        <v>761</v>
      </c>
      <c r="AA344" s="74">
        <v>761</v>
      </c>
      <c r="AB344" s="74">
        <v>761</v>
      </c>
      <c r="AC344" s="74">
        <v>761</v>
      </c>
      <c r="AD344" s="74">
        <v>761</v>
      </c>
      <c r="AE344" s="74">
        <v>761</v>
      </c>
      <c r="AF344" s="74">
        <v>761</v>
      </c>
      <c r="AG344" s="74">
        <v>761</v>
      </c>
      <c r="AH344" s="74">
        <v>761</v>
      </c>
      <c r="AI344" s="74">
        <v>761</v>
      </c>
      <c r="AJ344" s="74">
        <v>761</v>
      </c>
      <c r="AK344" s="74">
        <v>761</v>
      </c>
      <c r="AL344" s="74">
        <v>761</v>
      </c>
      <c r="AM344" s="74">
        <v>761</v>
      </c>
      <c r="AN344" s="74">
        <v>761</v>
      </c>
      <c r="AO344" s="74">
        <v>761</v>
      </c>
      <c r="AP344" s="74">
        <v>761</v>
      </c>
      <c r="AQ344" s="74">
        <v>761</v>
      </c>
      <c r="AR344" s="74">
        <v>761</v>
      </c>
      <c r="AS344" s="74">
        <v>761</v>
      </c>
      <c r="AT344" s="74">
        <v>761</v>
      </c>
      <c r="AU344" s="74">
        <v>761</v>
      </c>
      <c r="AV344" s="622">
        <v>761</v>
      </c>
    </row>
    <row r="345" spans="1:48" ht="14.1" customHeight="1">
      <c r="G345" s="19"/>
      <c r="H345" s="738"/>
      <c r="J345" s="736"/>
      <c r="K345" s="9" t="s">
        <v>848</v>
      </c>
      <c r="L345" s="36">
        <v>2153</v>
      </c>
      <c r="M345" s="36">
        <v>2153</v>
      </c>
      <c r="N345" s="36">
        <v>1924</v>
      </c>
      <c r="O345" s="36">
        <v>1694</v>
      </c>
      <c r="P345" s="36">
        <v>1465</v>
      </c>
      <c r="Q345" s="36">
        <v>1235</v>
      </c>
      <c r="R345" s="36">
        <v>1006</v>
      </c>
      <c r="S345" s="36">
        <v>981.5</v>
      </c>
      <c r="T345" s="36">
        <v>957</v>
      </c>
      <c r="U345" s="36">
        <v>932.5</v>
      </c>
      <c r="V345" s="36">
        <v>908</v>
      </c>
      <c r="W345" s="36">
        <v>883.5</v>
      </c>
      <c r="X345" s="36">
        <v>859</v>
      </c>
      <c r="Y345" s="36">
        <v>834.5</v>
      </c>
      <c r="Z345" s="36">
        <v>810</v>
      </c>
      <c r="AA345" s="36">
        <v>785.5</v>
      </c>
      <c r="AB345" s="36">
        <v>761</v>
      </c>
      <c r="AC345" s="36">
        <v>761</v>
      </c>
      <c r="AD345" s="36">
        <v>761</v>
      </c>
      <c r="AE345" s="36">
        <v>761</v>
      </c>
      <c r="AF345" s="36">
        <v>761</v>
      </c>
      <c r="AG345" s="36">
        <v>761</v>
      </c>
      <c r="AH345" s="36">
        <v>761</v>
      </c>
      <c r="AI345" s="36">
        <v>761</v>
      </c>
      <c r="AJ345" s="36">
        <v>761</v>
      </c>
      <c r="AK345" s="36">
        <v>761</v>
      </c>
      <c r="AL345" s="36">
        <v>761</v>
      </c>
      <c r="AM345" s="36">
        <v>761</v>
      </c>
      <c r="AN345" s="36">
        <v>761</v>
      </c>
      <c r="AO345" s="36">
        <v>761</v>
      </c>
      <c r="AP345" s="36">
        <v>761</v>
      </c>
      <c r="AQ345" s="36">
        <v>761</v>
      </c>
      <c r="AR345" s="36">
        <v>761</v>
      </c>
      <c r="AS345" s="36">
        <v>761</v>
      </c>
      <c r="AT345" s="36">
        <v>761</v>
      </c>
      <c r="AU345" s="36">
        <v>761</v>
      </c>
      <c r="AV345" s="620">
        <v>761</v>
      </c>
    </row>
    <row r="346" spans="1:48" ht="14.1" customHeight="1">
      <c r="G346" s="19"/>
      <c r="H346" s="738"/>
      <c r="J346" s="737"/>
      <c r="K346" s="10" t="s">
        <v>849</v>
      </c>
      <c r="L346" s="37">
        <v>2153</v>
      </c>
      <c r="M346" s="37">
        <v>2153</v>
      </c>
      <c r="N346" s="37">
        <v>2426</v>
      </c>
      <c r="O346" s="37">
        <v>2136</v>
      </c>
      <c r="P346" s="37">
        <v>1847</v>
      </c>
      <c r="Q346" s="37">
        <v>1557</v>
      </c>
      <c r="R346" s="37">
        <v>1268</v>
      </c>
      <c r="S346" s="37">
        <v>1268</v>
      </c>
      <c r="T346" s="37">
        <v>1268</v>
      </c>
      <c r="U346" s="37">
        <v>1268</v>
      </c>
      <c r="V346" s="37">
        <v>1268</v>
      </c>
      <c r="W346" s="37">
        <v>1268</v>
      </c>
      <c r="X346" s="37">
        <v>1268</v>
      </c>
      <c r="Y346" s="37">
        <v>1268</v>
      </c>
      <c r="Z346" s="37">
        <v>1268</v>
      </c>
      <c r="AA346" s="37">
        <v>1268</v>
      </c>
      <c r="AB346" s="37">
        <v>1268</v>
      </c>
      <c r="AC346" s="37">
        <v>1268</v>
      </c>
      <c r="AD346" s="37">
        <v>1268</v>
      </c>
      <c r="AE346" s="37">
        <v>1268</v>
      </c>
      <c r="AF346" s="37">
        <v>1268</v>
      </c>
      <c r="AG346" s="37">
        <v>1268</v>
      </c>
      <c r="AH346" s="37">
        <v>1268</v>
      </c>
      <c r="AI346" s="37">
        <v>1268</v>
      </c>
      <c r="AJ346" s="37">
        <v>1268</v>
      </c>
      <c r="AK346" s="37">
        <v>1268</v>
      </c>
      <c r="AL346" s="37">
        <v>1268</v>
      </c>
      <c r="AM346" s="37">
        <v>1268</v>
      </c>
      <c r="AN346" s="37">
        <v>1268</v>
      </c>
      <c r="AO346" s="37">
        <v>1268</v>
      </c>
      <c r="AP346" s="37">
        <v>1268</v>
      </c>
      <c r="AQ346" s="37">
        <v>1268</v>
      </c>
      <c r="AR346" s="37">
        <v>1268</v>
      </c>
      <c r="AS346" s="37">
        <v>1268</v>
      </c>
      <c r="AT346" s="37">
        <v>1268</v>
      </c>
      <c r="AU346" s="37">
        <v>1268</v>
      </c>
      <c r="AV346" s="623">
        <v>1268</v>
      </c>
    </row>
    <row r="347" spans="1:48" ht="14.1" customHeight="1">
      <c r="A347" s="4" t="s">
        <v>92</v>
      </c>
      <c r="G347" s="19"/>
      <c r="H347" s="738"/>
      <c r="AV347" s="20"/>
    </row>
    <row r="348" spans="1:48" ht="14.1" customHeight="1">
      <c r="G348" s="19"/>
      <c r="H348" s="738"/>
      <c r="J348" s="735" t="s">
        <v>28</v>
      </c>
      <c r="K348" s="8" t="s">
        <v>823</v>
      </c>
      <c r="L348" s="35"/>
      <c r="M348" s="35"/>
      <c r="N348" s="35"/>
      <c r="O348" s="35"/>
      <c r="P348" s="35"/>
      <c r="Q348" s="35"/>
      <c r="R348" s="35"/>
      <c r="S348" s="35"/>
      <c r="T348" s="35"/>
      <c r="U348" s="35"/>
      <c r="V348" s="35"/>
      <c r="W348" s="35"/>
      <c r="X348" s="35"/>
      <c r="Y348" s="35"/>
      <c r="Z348" s="35"/>
      <c r="AA348" s="35"/>
      <c r="AB348" s="35"/>
      <c r="AC348" s="35"/>
      <c r="AD348" s="35"/>
      <c r="AE348" s="35"/>
      <c r="AF348" s="35"/>
      <c r="AG348" s="35"/>
      <c r="AH348" s="35"/>
      <c r="AI348" s="35"/>
      <c r="AJ348" s="35"/>
      <c r="AK348" s="35"/>
      <c r="AL348" s="35"/>
      <c r="AM348" s="35"/>
      <c r="AN348" s="35"/>
      <c r="AO348" s="35"/>
      <c r="AP348" s="35"/>
      <c r="AQ348" s="35"/>
      <c r="AR348" s="35"/>
      <c r="AS348" s="35"/>
      <c r="AT348" s="35"/>
      <c r="AU348" s="35"/>
      <c r="AV348" s="619"/>
    </row>
    <row r="349" spans="1:48" ht="14.1" customHeight="1">
      <c r="G349" s="19"/>
      <c r="H349" s="738"/>
      <c r="J349" s="736"/>
      <c r="K349" s="9" t="s">
        <v>824</v>
      </c>
      <c r="L349" s="36"/>
      <c r="M349" s="36"/>
      <c r="N349" s="36"/>
      <c r="O349" s="36"/>
      <c r="P349" s="36"/>
      <c r="Q349" s="36"/>
      <c r="R349" s="36"/>
      <c r="S349" s="36"/>
      <c r="T349" s="36"/>
      <c r="U349" s="36"/>
      <c r="V349" s="36"/>
      <c r="W349" s="36"/>
      <c r="X349" s="36"/>
      <c r="Y349" s="36"/>
      <c r="Z349" s="36"/>
      <c r="AA349" s="36"/>
      <c r="AB349" s="36"/>
      <c r="AC349" s="36"/>
      <c r="AD349" s="36"/>
      <c r="AE349" s="36"/>
      <c r="AF349" s="36"/>
      <c r="AG349" s="36"/>
      <c r="AH349" s="36"/>
      <c r="AI349" s="36"/>
      <c r="AJ349" s="36"/>
      <c r="AK349" s="36"/>
      <c r="AL349" s="36"/>
      <c r="AM349" s="36"/>
      <c r="AN349" s="36"/>
      <c r="AO349" s="36"/>
      <c r="AP349" s="36"/>
      <c r="AQ349" s="36"/>
      <c r="AR349" s="36"/>
      <c r="AS349" s="36"/>
      <c r="AT349" s="36"/>
      <c r="AU349" s="36"/>
      <c r="AV349" s="620"/>
    </row>
    <row r="350" spans="1:48" ht="14.1" customHeight="1" thickBot="1">
      <c r="G350" s="19"/>
      <c r="H350" s="738"/>
      <c r="J350" s="736"/>
      <c r="K350" s="10" t="s">
        <v>825</v>
      </c>
      <c r="L350" s="73"/>
      <c r="M350" s="73"/>
      <c r="N350" s="73"/>
      <c r="O350" s="73"/>
      <c r="P350" s="73"/>
      <c r="Q350" s="73"/>
      <c r="R350" s="73"/>
      <c r="S350" s="73"/>
      <c r="T350" s="73"/>
      <c r="U350" s="73"/>
      <c r="V350" s="73"/>
      <c r="W350" s="73"/>
      <c r="X350" s="73"/>
      <c r="Y350" s="73"/>
      <c r="Z350" s="73"/>
      <c r="AA350" s="73"/>
      <c r="AB350" s="73"/>
      <c r="AC350" s="73"/>
      <c r="AD350" s="73"/>
      <c r="AE350" s="73"/>
      <c r="AF350" s="73"/>
      <c r="AG350" s="73"/>
      <c r="AH350" s="73"/>
      <c r="AI350" s="73"/>
      <c r="AJ350" s="73"/>
      <c r="AK350" s="73"/>
      <c r="AL350" s="73"/>
      <c r="AM350" s="73"/>
      <c r="AN350" s="73"/>
      <c r="AO350" s="73"/>
      <c r="AP350" s="73"/>
      <c r="AQ350" s="73"/>
      <c r="AR350" s="73"/>
      <c r="AS350" s="73"/>
      <c r="AT350" s="73"/>
      <c r="AU350" s="73"/>
      <c r="AV350" s="621"/>
    </row>
    <row r="351" spans="1:48" ht="14.1" customHeight="1" thickTop="1">
      <c r="G351" s="19"/>
      <c r="H351" s="738"/>
      <c r="J351" s="736"/>
      <c r="K351" s="8" t="s">
        <v>826</v>
      </c>
      <c r="L351" s="74"/>
      <c r="M351" s="74"/>
      <c r="N351" s="74"/>
      <c r="O351" s="74"/>
      <c r="P351" s="74"/>
      <c r="Q351" s="74"/>
      <c r="R351" s="74"/>
      <c r="S351" s="74"/>
      <c r="T351" s="74"/>
      <c r="U351" s="74"/>
      <c r="V351" s="74"/>
      <c r="W351" s="74"/>
      <c r="X351" s="74"/>
      <c r="Y351" s="74"/>
      <c r="Z351" s="74"/>
      <c r="AA351" s="74"/>
      <c r="AB351" s="74"/>
      <c r="AC351" s="74"/>
      <c r="AD351" s="74"/>
      <c r="AE351" s="74"/>
      <c r="AF351" s="74"/>
      <c r="AG351" s="74"/>
      <c r="AH351" s="74"/>
      <c r="AI351" s="74"/>
      <c r="AJ351" s="74"/>
      <c r="AK351" s="74"/>
      <c r="AL351" s="74"/>
      <c r="AM351" s="74"/>
      <c r="AN351" s="74"/>
      <c r="AO351" s="74"/>
      <c r="AP351" s="74"/>
      <c r="AQ351" s="74"/>
      <c r="AR351" s="74"/>
      <c r="AS351" s="74"/>
      <c r="AT351" s="74"/>
      <c r="AU351" s="74"/>
      <c r="AV351" s="622"/>
    </row>
    <row r="352" spans="1:48" ht="14.1" customHeight="1">
      <c r="G352" s="19"/>
      <c r="H352" s="738"/>
      <c r="J352" s="736"/>
      <c r="K352" s="9" t="s">
        <v>827</v>
      </c>
      <c r="L352" s="36"/>
      <c r="M352" s="36"/>
      <c r="N352" s="36"/>
      <c r="O352" s="36"/>
      <c r="P352" s="36"/>
      <c r="Q352" s="36"/>
      <c r="R352" s="36"/>
      <c r="S352" s="36"/>
      <c r="T352" s="36"/>
      <c r="U352" s="36"/>
      <c r="V352" s="36"/>
      <c r="W352" s="36"/>
      <c r="X352" s="36"/>
      <c r="Y352" s="36"/>
      <c r="Z352" s="36"/>
      <c r="AA352" s="36"/>
      <c r="AB352" s="36"/>
      <c r="AC352" s="36"/>
      <c r="AD352" s="36"/>
      <c r="AE352" s="36"/>
      <c r="AF352" s="36"/>
      <c r="AG352" s="36"/>
      <c r="AH352" s="36"/>
      <c r="AI352" s="36"/>
      <c r="AJ352" s="36"/>
      <c r="AK352" s="36"/>
      <c r="AL352" s="36"/>
      <c r="AM352" s="36"/>
      <c r="AN352" s="36"/>
      <c r="AO352" s="36"/>
      <c r="AP352" s="36"/>
      <c r="AQ352" s="36"/>
      <c r="AR352" s="36"/>
      <c r="AS352" s="36"/>
      <c r="AT352" s="36"/>
      <c r="AU352" s="36"/>
      <c r="AV352" s="620"/>
    </row>
    <row r="353" spans="7:48" ht="14.1" customHeight="1" thickBot="1">
      <c r="G353" s="19"/>
      <c r="H353" s="738"/>
      <c r="J353" s="736"/>
      <c r="K353" s="10" t="s">
        <v>828</v>
      </c>
      <c r="L353" s="73"/>
      <c r="M353" s="73"/>
      <c r="N353" s="73"/>
      <c r="O353" s="73"/>
      <c r="P353" s="73"/>
      <c r="Q353" s="73"/>
      <c r="R353" s="73"/>
      <c r="S353" s="73"/>
      <c r="T353" s="73"/>
      <c r="U353" s="73"/>
      <c r="V353" s="73"/>
      <c r="W353" s="73"/>
      <c r="X353" s="73"/>
      <c r="Y353" s="73"/>
      <c r="Z353" s="73"/>
      <c r="AA353" s="73"/>
      <c r="AB353" s="73"/>
      <c r="AC353" s="73"/>
      <c r="AD353" s="73"/>
      <c r="AE353" s="73"/>
      <c r="AF353" s="73"/>
      <c r="AG353" s="73"/>
      <c r="AH353" s="73"/>
      <c r="AI353" s="73"/>
      <c r="AJ353" s="73"/>
      <c r="AK353" s="73"/>
      <c r="AL353" s="73"/>
      <c r="AM353" s="73"/>
      <c r="AN353" s="73"/>
      <c r="AO353" s="73"/>
      <c r="AP353" s="73"/>
      <c r="AQ353" s="73"/>
      <c r="AR353" s="73"/>
      <c r="AS353" s="73"/>
      <c r="AT353" s="73"/>
      <c r="AU353" s="73"/>
      <c r="AV353" s="621"/>
    </row>
    <row r="354" spans="7:48" ht="14.1" customHeight="1" thickTop="1">
      <c r="G354" s="19"/>
      <c r="H354" s="738"/>
      <c r="J354" s="736"/>
      <c r="K354" s="8" t="s">
        <v>829</v>
      </c>
      <c r="L354" s="74"/>
      <c r="M354" s="74"/>
      <c r="N354" s="74"/>
      <c r="O354" s="74"/>
      <c r="P354" s="74"/>
      <c r="Q354" s="74"/>
      <c r="R354" s="74"/>
      <c r="S354" s="74"/>
      <c r="T354" s="74"/>
      <c r="U354" s="74"/>
      <c r="V354" s="74"/>
      <c r="W354" s="74"/>
      <c r="X354" s="74"/>
      <c r="Y354" s="74"/>
      <c r="Z354" s="74"/>
      <c r="AA354" s="74"/>
      <c r="AB354" s="74"/>
      <c r="AC354" s="74"/>
      <c r="AD354" s="74"/>
      <c r="AE354" s="74"/>
      <c r="AF354" s="74"/>
      <c r="AG354" s="74"/>
      <c r="AH354" s="74"/>
      <c r="AI354" s="74"/>
      <c r="AJ354" s="74"/>
      <c r="AK354" s="74"/>
      <c r="AL354" s="74"/>
      <c r="AM354" s="74"/>
      <c r="AN354" s="74"/>
      <c r="AO354" s="74"/>
      <c r="AP354" s="74"/>
      <c r="AQ354" s="74"/>
      <c r="AR354" s="74"/>
      <c r="AS354" s="74"/>
      <c r="AT354" s="74"/>
      <c r="AU354" s="74"/>
      <c r="AV354" s="622"/>
    </row>
    <row r="355" spans="7:48" ht="14.1" customHeight="1">
      <c r="G355" s="19"/>
      <c r="H355" s="738"/>
      <c r="J355" s="736"/>
      <c r="K355" s="9" t="s">
        <v>830</v>
      </c>
      <c r="L355" s="36"/>
      <c r="M355" s="36"/>
      <c r="N355" s="36"/>
      <c r="O355" s="36"/>
      <c r="P355" s="36"/>
      <c r="Q355" s="36"/>
      <c r="R355" s="36"/>
      <c r="S355" s="36"/>
      <c r="T355" s="36"/>
      <c r="U355" s="36"/>
      <c r="V355" s="36"/>
      <c r="W355" s="36"/>
      <c r="X355" s="36"/>
      <c r="Y355" s="36"/>
      <c r="Z355" s="36"/>
      <c r="AA355" s="36"/>
      <c r="AB355" s="36"/>
      <c r="AC355" s="36"/>
      <c r="AD355" s="36"/>
      <c r="AE355" s="36"/>
      <c r="AF355" s="36"/>
      <c r="AG355" s="36"/>
      <c r="AH355" s="36"/>
      <c r="AI355" s="36"/>
      <c r="AJ355" s="36"/>
      <c r="AK355" s="36"/>
      <c r="AL355" s="36"/>
      <c r="AM355" s="36"/>
      <c r="AN355" s="36"/>
      <c r="AO355" s="36"/>
      <c r="AP355" s="36"/>
      <c r="AQ355" s="36"/>
      <c r="AR355" s="36"/>
      <c r="AS355" s="36"/>
      <c r="AT355" s="36"/>
      <c r="AU355" s="36"/>
      <c r="AV355" s="620"/>
    </row>
    <row r="356" spans="7:48" ht="14.1" customHeight="1" thickBot="1">
      <c r="G356" s="19"/>
      <c r="H356" s="738"/>
      <c r="J356" s="736"/>
      <c r="K356" s="10" t="s">
        <v>831</v>
      </c>
      <c r="L356" s="37"/>
      <c r="M356" s="37"/>
      <c r="N356" s="37"/>
      <c r="O356" s="37"/>
      <c r="P356" s="37"/>
      <c r="Q356" s="37"/>
      <c r="R356" s="37"/>
      <c r="S356" s="37"/>
      <c r="T356" s="37"/>
      <c r="U356" s="37"/>
      <c r="V356" s="37"/>
      <c r="W356" s="37"/>
      <c r="X356" s="37"/>
      <c r="Y356" s="37"/>
      <c r="Z356" s="37"/>
      <c r="AA356" s="37"/>
      <c r="AB356" s="37"/>
      <c r="AC356" s="37"/>
      <c r="AD356" s="37"/>
      <c r="AE356" s="37"/>
      <c r="AF356" s="37"/>
      <c r="AG356" s="37"/>
      <c r="AH356" s="37"/>
      <c r="AI356" s="37"/>
      <c r="AJ356" s="37"/>
      <c r="AK356" s="37"/>
      <c r="AL356" s="37"/>
      <c r="AM356" s="37"/>
      <c r="AN356" s="37"/>
      <c r="AO356" s="37"/>
      <c r="AP356" s="37"/>
      <c r="AQ356" s="37"/>
      <c r="AR356" s="37"/>
      <c r="AS356" s="37"/>
      <c r="AT356" s="37"/>
      <c r="AU356" s="37"/>
      <c r="AV356" s="623"/>
    </row>
    <row r="357" spans="7:48" ht="14.1" customHeight="1" thickTop="1">
      <c r="G357" s="19"/>
      <c r="H357" s="738"/>
      <c r="J357" s="736"/>
      <c r="K357" s="8" t="s">
        <v>832</v>
      </c>
      <c r="L357" s="78">
        <f>(100000*L273+(6*100000)*L301+(100000*2)*L329)/100000</f>
        <v>6777</v>
      </c>
      <c r="M357" s="78">
        <f t="shared" ref="M357:AV364" si="23">(100000*M273+(6*100000)*M301+(100000*2)*M329)/100000</f>
        <v>6777</v>
      </c>
      <c r="N357" s="78">
        <f t="shared" si="23"/>
        <v>4720</v>
      </c>
      <c r="O357" s="78">
        <f t="shared" si="23"/>
        <v>4310</v>
      </c>
      <c r="P357" s="78">
        <f t="shared" si="23"/>
        <v>3901</v>
      </c>
      <c r="Q357" s="78">
        <f t="shared" si="23"/>
        <v>3491</v>
      </c>
      <c r="R357" s="78">
        <f t="shared" si="23"/>
        <v>3083</v>
      </c>
      <c r="S357" s="78">
        <f t="shared" si="23"/>
        <v>3083</v>
      </c>
      <c r="T357" s="78">
        <f t="shared" si="23"/>
        <v>3083</v>
      </c>
      <c r="U357" s="78">
        <f t="shared" si="23"/>
        <v>3083</v>
      </c>
      <c r="V357" s="78">
        <f t="shared" si="23"/>
        <v>3083</v>
      </c>
      <c r="W357" s="78">
        <f t="shared" si="23"/>
        <v>3083</v>
      </c>
      <c r="X357" s="78">
        <f t="shared" si="23"/>
        <v>3083</v>
      </c>
      <c r="Y357" s="78">
        <f t="shared" si="23"/>
        <v>3083</v>
      </c>
      <c r="Z357" s="78">
        <f t="shared" si="23"/>
        <v>3083</v>
      </c>
      <c r="AA357" s="78">
        <f t="shared" si="23"/>
        <v>3083</v>
      </c>
      <c r="AB357" s="78">
        <f t="shared" si="23"/>
        <v>3083</v>
      </c>
      <c r="AC357" s="78">
        <f t="shared" si="23"/>
        <v>3083</v>
      </c>
      <c r="AD357" s="78">
        <f t="shared" si="23"/>
        <v>3083</v>
      </c>
      <c r="AE357" s="78">
        <f t="shared" si="23"/>
        <v>3083</v>
      </c>
      <c r="AF357" s="78">
        <f t="shared" si="23"/>
        <v>3083</v>
      </c>
      <c r="AG357" s="78">
        <f t="shared" si="23"/>
        <v>3083</v>
      </c>
      <c r="AH357" s="78">
        <f t="shared" si="23"/>
        <v>3083</v>
      </c>
      <c r="AI357" s="78">
        <f t="shared" si="23"/>
        <v>3083</v>
      </c>
      <c r="AJ357" s="78">
        <f t="shared" si="23"/>
        <v>3083</v>
      </c>
      <c r="AK357" s="78">
        <f t="shared" si="23"/>
        <v>3083</v>
      </c>
      <c r="AL357" s="78">
        <f t="shared" si="23"/>
        <v>3083</v>
      </c>
      <c r="AM357" s="78">
        <f t="shared" si="23"/>
        <v>3083</v>
      </c>
      <c r="AN357" s="78">
        <f t="shared" si="23"/>
        <v>3083</v>
      </c>
      <c r="AO357" s="78">
        <f t="shared" si="23"/>
        <v>3083</v>
      </c>
      <c r="AP357" s="78">
        <f t="shared" si="23"/>
        <v>3083</v>
      </c>
      <c r="AQ357" s="78">
        <f t="shared" si="23"/>
        <v>3083</v>
      </c>
      <c r="AR357" s="78">
        <f t="shared" si="23"/>
        <v>3083</v>
      </c>
      <c r="AS357" s="78">
        <f t="shared" si="23"/>
        <v>3083</v>
      </c>
      <c r="AT357" s="78">
        <f t="shared" si="23"/>
        <v>3083</v>
      </c>
      <c r="AU357" s="78">
        <f t="shared" si="23"/>
        <v>3083</v>
      </c>
      <c r="AV357" s="78">
        <f t="shared" si="23"/>
        <v>3083</v>
      </c>
    </row>
    <row r="358" spans="7:48" ht="14.1" customHeight="1">
      <c r="G358" s="19"/>
      <c r="H358" s="738"/>
      <c r="J358" s="736"/>
      <c r="K358" s="9" t="s">
        <v>833</v>
      </c>
      <c r="L358" s="42">
        <f t="shared" ref="L358:AA365" si="24">(100000*L274+(6*100000)*L302+(100000*2)*L330)/100000</f>
        <v>6777</v>
      </c>
      <c r="M358" s="42">
        <f t="shared" si="24"/>
        <v>6777</v>
      </c>
      <c r="N358" s="42">
        <f t="shared" si="24"/>
        <v>6242</v>
      </c>
      <c r="O358" s="42">
        <f t="shared" si="24"/>
        <v>5699</v>
      </c>
      <c r="P358" s="42">
        <f t="shared" si="24"/>
        <v>5158</v>
      </c>
      <c r="Q358" s="42">
        <f t="shared" si="24"/>
        <v>4615</v>
      </c>
      <c r="R358" s="42">
        <f t="shared" si="24"/>
        <v>4074</v>
      </c>
      <c r="S358" s="42">
        <f t="shared" si="24"/>
        <v>3974.9</v>
      </c>
      <c r="T358" s="42">
        <f t="shared" si="24"/>
        <v>3875.8</v>
      </c>
      <c r="U358" s="42">
        <f t="shared" si="24"/>
        <v>3776.7</v>
      </c>
      <c r="V358" s="42">
        <f t="shared" si="24"/>
        <v>3677.6</v>
      </c>
      <c r="W358" s="42">
        <f t="shared" si="24"/>
        <v>3578.5</v>
      </c>
      <c r="X358" s="42">
        <f t="shared" si="24"/>
        <v>3479.4</v>
      </c>
      <c r="Y358" s="42">
        <f t="shared" si="24"/>
        <v>3380.3</v>
      </c>
      <c r="Z358" s="42">
        <f t="shared" si="24"/>
        <v>3281.2000000000007</v>
      </c>
      <c r="AA358" s="42">
        <f t="shared" si="24"/>
        <v>3182.1000000000008</v>
      </c>
      <c r="AB358" s="42">
        <f t="shared" si="23"/>
        <v>3083</v>
      </c>
      <c r="AC358" s="42">
        <f t="shared" si="23"/>
        <v>3083</v>
      </c>
      <c r="AD358" s="42">
        <f t="shared" si="23"/>
        <v>3083</v>
      </c>
      <c r="AE358" s="42">
        <f t="shared" si="23"/>
        <v>3083</v>
      </c>
      <c r="AF358" s="42">
        <f t="shared" si="23"/>
        <v>3083</v>
      </c>
      <c r="AG358" s="42">
        <f t="shared" si="23"/>
        <v>3083</v>
      </c>
      <c r="AH358" s="42">
        <f t="shared" si="23"/>
        <v>3083</v>
      </c>
      <c r="AI358" s="42">
        <f t="shared" si="23"/>
        <v>3083</v>
      </c>
      <c r="AJ358" s="42">
        <f t="shared" si="23"/>
        <v>3083</v>
      </c>
      <c r="AK358" s="42">
        <f t="shared" si="23"/>
        <v>3083</v>
      </c>
      <c r="AL358" s="42">
        <f t="shared" si="23"/>
        <v>3083</v>
      </c>
      <c r="AM358" s="42">
        <f t="shared" si="23"/>
        <v>3083</v>
      </c>
      <c r="AN358" s="42">
        <f t="shared" si="23"/>
        <v>3083</v>
      </c>
      <c r="AO358" s="42">
        <f t="shared" si="23"/>
        <v>3083</v>
      </c>
      <c r="AP358" s="42">
        <f t="shared" si="23"/>
        <v>3083</v>
      </c>
      <c r="AQ358" s="42">
        <f t="shared" si="23"/>
        <v>3083</v>
      </c>
      <c r="AR358" s="42">
        <f t="shared" si="23"/>
        <v>3083</v>
      </c>
      <c r="AS358" s="42">
        <f t="shared" si="23"/>
        <v>3083</v>
      </c>
      <c r="AT358" s="42">
        <f t="shared" si="23"/>
        <v>3083</v>
      </c>
      <c r="AU358" s="42">
        <f t="shared" si="23"/>
        <v>3083</v>
      </c>
      <c r="AV358" s="42">
        <f t="shared" si="23"/>
        <v>3083</v>
      </c>
    </row>
    <row r="359" spans="7:48" ht="14.1" customHeight="1" thickBot="1">
      <c r="G359" s="19"/>
      <c r="H359" s="738"/>
      <c r="J359" s="736"/>
      <c r="K359" s="10" t="s">
        <v>834</v>
      </c>
      <c r="L359" s="77">
        <f t="shared" si="24"/>
        <v>6777</v>
      </c>
      <c r="M359" s="77">
        <f t="shared" si="23"/>
        <v>6777</v>
      </c>
      <c r="N359" s="77">
        <f t="shared" si="23"/>
        <v>7873</v>
      </c>
      <c r="O359" s="77">
        <f t="shared" si="23"/>
        <v>7183</v>
      </c>
      <c r="P359" s="77">
        <f t="shared" si="23"/>
        <v>6501</v>
      </c>
      <c r="Q359" s="77">
        <f t="shared" si="23"/>
        <v>5817</v>
      </c>
      <c r="R359" s="77">
        <f t="shared" si="23"/>
        <v>5135</v>
      </c>
      <c r="S359" s="77">
        <f t="shared" si="23"/>
        <v>5135</v>
      </c>
      <c r="T359" s="77">
        <f t="shared" si="23"/>
        <v>5135</v>
      </c>
      <c r="U359" s="77">
        <f t="shared" si="23"/>
        <v>5135</v>
      </c>
      <c r="V359" s="77">
        <f t="shared" si="23"/>
        <v>5135</v>
      </c>
      <c r="W359" s="77">
        <f t="shared" si="23"/>
        <v>5135</v>
      </c>
      <c r="X359" s="77">
        <f t="shared" si="23"/>
        <v>5135</v>
      </c>
      <c r="Y359" s="77">
        <f t="shared" si="23"/>
        <v>5135</v>
      </c>
      <c r="Z359" s="77">
        <f t="shared" si="23"/>
        <v>5135</v>
      </c>
      <c r="AA359" s="77">
        <f t="shared" si="23"/>
        <v>5135</v>
      </c>
      <c r="AB359" s="77">
        <f t="shared" si="23"/>
        <v>5135</v>
      </c>
      <c r="AC359" s="77">
        <f t="shared" si="23"/>
        <v>5135</v>
      </c>
      <c r="AD359" s="77">
        <f t="shared" si="23"/>
        <v>5135</v>
      </c>
      <c r="AE359" s="77">
        <f t="shared" si="23"/>
        <v>5135</v>
      </c>
      <c r="AF359" s="77">
        <f t="shared" si="23"/>
        <v>5135</v>
      </c>
      <c r="AG359" s="77">
        <f t="shared" si="23"/>
        <v>5135</v>
      </c>
      <c r="AH359" s="77">
        <f t="shared" si="23"/>
        <v>5135</v>
      </c>
      <c r="AI359" s="77">
        <f t="shared" si="23"/>
        <v>5135</v>
      </c>
      <c r="AJ359" s="77">
        <f t="shared" si="23"/>
        <v>5135</v>
      </c>
      <c r="AK359" s="77">
        <f t="shared" si="23"/>
        <v>5135</v>
      </c>
      <c r="AL359" s="77">
        <f t="shared" si="23"/>
        <v>5135</v>
      </c>
      <c r="AM359" s="77">
        <f t="shared" si="23"/>
        <v>5135</v>
      </c>
      <c r="AN359" s="77">
        <f t="shared" si="23"/>
        <v>5135</v>
      </c>
      <c r="AO359" s="77">
        <f t="shared" si="23"/>
        <v>5135</v>
      </c>
      <c r="AP359" s="77">
        <f t="shared" si="23"/>
        <v>5135</v>
      </c>
      <c r="AQ359" s="77">
        <f t="shared" si="23"/>
        <v>5135</v>
      </c>
      <c r="AR359" s="77">
        <f t="shared" si="23"/>
        <v>5135</v>
      </c>
      <c r="AS359" s="77">
        <f t="shared" si="23"/>
        <v>5135</v>
      </c>
      <c r="AT359" s="77">
        <f t="shared" si="23"/>
        <v>5135</v>
      </c>
      <c r="AU359" s="77">
        <f t="shared" si="23"/>
        <v>5135</v>
      </c>
      <c r="AV359" s="77">
        <f t="shared" si="23"/>
        <v>5135</v>
      </c>
    </row>
    <row r="360" spans="7:48" ht="14.1" customHeight="1" thickTop="1">
      <c r="G360" s="19"/>
      <c r="H360" s="738"/>
      <c r="J360" s="736"/>
      <c r="K360" s="8" t="s">
        <v>835</v>
      </c>
      <c r="L360" s="78">
        <f>(100000*L276+(6*100000)*L304+(100000*2)*L332)/100000</f>
        <v>6777</v>
      </c>
      <c r="M360" s="78">
        <f t="shared" si="23"/>
        <v>6777</v>
      </c>
      <c r="N360" s="78">
        <f t="shared" si="23"/>
        <v>4720</v>
      </c>
      <c r="O360" s="78">
        <f t="shared" si="23"/>
        <v>4310</v>
      </c>
      <c r="P360" s="78">
        <f t="shared" si="23"/>
        <v>3901</v>
      </c>
      <c r="Q360" s="78">
        <f t="shared" si="23"/>
        <v>3491</v>
      </c>
      <c r="R360" s="78">
        <f t="shared" si="23"/>
        <v>3083</v>
      </c>
      <c r="S360" s="78">
        <f t="shared" si="23"/>
        <v>3083</v>
      </c>
      <c r="T360" s="78">
        <f t="shared" si="23"/>
        <v>3083</v>
      </c>
      <c r="U360" s="78">
        <f t="shared" si="23"/>
        <v>3083</v>
      </c>
      <c r="V360" s="78">
        <f t="shared" si="23"/>
        <v>3083</v>
      </c>
      <c r="W360" s="78">
        <f t="shared" si="23"/>
        <v>3083</v>
      </c>
      <c r="X360" s="78">
        <f t="shared" si="23"/>
        <v>3083</v>
      </c>
      <c r="Y360" s="78">
        <f t="shared" si="23"/>
        <v>3083</v>
      </c>
      <c r="Z360" s="78">
        <f t="shared" si="23"/>
        <v>3083</v>
      </c>
      <c r="AA360" s="78">
        <f t="shared" si="23"/>
        <v>3083</v>
      </c>
      <c r="AB360" s="78">
        <f t="shared" si="23"/>
        <v>3083</v>
      </c>
      <c r="AC360" s="78">
        <f t="shared" si="23"/>
        <v>3083</v>
      </c>
      <c r="AD360" s="78">
        <f t="shared" si="23"/>
        <v>3083</v>
      </c>
      <c r="AE360" s="78">
        <f t="shared" si="23"/>
        <v>3083</v>
      </c>
      <c r="AF360" s="78">
        <f t="shared" si="23"/>
        <v>3083</v>
      </c>
      <c r="AG360" s="78">
        <f t="shared" si="23"/>
        <v>3083</v>
      </c>
      <c r="AH360" s="78">
        <f t="shared" si="23"/>
        <v>3083</v>
      </c>
      <c r="AI360" s="78">
        <f t="shared" si="23"/>
        <v>3083</v>
      </c>
      <c r="AJ360" s="78">
        <f t="shared" si="23"/>
        <v>3083</v>
      </c>
      <c r="AK360" s="78">
        <f t="shared" si="23"/>
        <v>3083</v>
      </c>
      <c r="AL360" s="78">
        <f t="shared" si="23"/>
        <v>3083</v>
      </c>
      <c r="AM360" s="78">
        <f t="shared" si="23"/>
        <v>3083</v>
      </c>
      <c r="AN360" s="78">
        <f t="shared" si="23"/>
        <v>3083</v>
      </c>
      <c r="AO360" s="78">
        <f t="shared" si="23"/>
        <v>3083</v>
      </c>
      <c r="AP360" s="78">
        <f t="shared" si="23"/>
        <v>3083</v>
      </c>
      <c r="AQ360" s="78">
        <f t="shared" si="23"/>
        <v>3083</v>
      </c>
      <c r="AR360" s="78">
        <f t="shared" si="23"/>
        <v>3083</v>
      </c>
      <c r="AS360" s="78">
        <f t="shared" si="23"/>
        <v>3083</v>
      </c>
      <c r="AT360" s="78">
        <f t="shared" si="23"/>
        <v>3083</v>
      </c>
      <c r="AU360" s="78">
        <f t="shared" si="23"/>
        <v>3083</v>
      </c>
      <c r="AV360" s="78">
        <f t="shared" si="23"/>
        <v>3083</v>
      </c>
    </row>
    <row r="361" spans="7:48" ht="14.1" customHeight="1">
      <c r="G361" s="19"/>
      <c r="H361" s="738"/>
      <c r="J361" s="736"/>
      <c r="K361" s="9" t="s">
        <v>836</v>
      </c>
      <c r="L361" s="42">
        <f t="shared" si="24"/>
        <v>6777</v>
      </c>
      <c r="M361" s="42">
        <f t="shared" si="23"/>
        <v>6777</v>
      </c>
      <c r="N361" s="42">
        <f t="shared" si="23"/>
        <v>6242</v>
      </c>
      <c r="O361" s="42">
        <f t="shared" si="23"/>
        <v>5699</v>
      </c>
      <c r="P361" s="42">
        <f t="shared" si="23"/>
        <v>5158</v>
      </c>
      <c r="Q361" s="42">
        <f t="shared" si="23"/>
        <v>4615</v>
      </c>
      <c r="R361" s="42">
        <f t="shared" si="23"/>
        <v>4074</v>
      </c>
      <c r="S361" s="42">
        <f t="shared" si="23"/>
        <v>3974.9</v>
      </c>
      <c r="T361" s="42">
        <f t="shared" si="23"/>
        <v>3875.8</v>
      </c>
      <c r="U361" s="42">
        <f t="shared" si="23"/>
        <v>3776.7</v>
      </c>
      <c r="V361" s="42">
        <f t="shared" si="23"/>
        <v>3677.6</v>
      </c>
      <c r="W361" s="42">
        <f t="shared" si="23"/>
        <v>3578.5</v>
      </c>
      <c r="X361" s="42">
        <f t="shared" si="23"/>
        <v>3479.4</v>
      </c>
      <c r="Y361" s="42">
        <f t="shared" si="23"/>
        <v>3380.3</v>
      </c>
      <c r="Z361" s="42">
        <f t="shared" si="23"/>
        <v>3281.2000000000007</v>
      </c>
      <c r="AA361" s="42">
        <f t="shared" si="23"/>
        <v>3182.1000000000008</v>
      </c>
      <c r="AB361" s="42">
        <f t="shared" si="23"/>
        <v>3083</v>
      </c>
      <c r="AC361" s="42">
        <f t="shared" si="23"/>
        <v>3083</v>
      </c>
      <c r="AD361" s="42">
        <f t="shared" si="23"/>
        <v>3083</v>
      </c>
      <c r="AE361" s="42">
        <f t="shared" si="23"/>
        <v>3083</v>
      </c>
      <c r="AF361" s="42">
        <f t="shared" si="23"/>
        <v>3083</v>
      </c>
      <c r="AG361" s="42">
        <f t="shared" si="23"/>
        <v>3083</v>
      </c>
      <c r="AH361" s="42">
        <f t="shared" si="23"/>
        <v>3083</v>
      </c>
      <c r="AI361" s="42">
        <f t="shared" si="23"/>
        <v>3083</v>
      </c>
      <c r="AJ361" s="42">
        <f t="shared" si="23"/>
        <v>3083</v>
      </c>
      <c r="AK361" s="42">
        <f t="shared" si="23"/>
        <v>3083</v>
      </c>
      <c r="AL361" s="42">
        <f t="shared" si="23"/>
        <v>3083</v>
      </c>
      <c r="AM361" s="42">
        <f t="shared" si="23"/>
        <v>3083</v>
      </c>
      <c r="AN361" s="42">
        <f t="shared" si="23"/>
        <v>3083</v>
      </c>
      <c r="AO361" s="42">
        <f t="shared" si="23"/>
        <v>3083</v>
      </c>
      <c r="AP361" s="42">
        <f t="shared" si="23"/>
        <v>3083</v>
      </c>
      <c r="AQ361" s="42">
        <f t="shared" si="23"/>
        <v>3083</v>
      </c>
      <c r="AR361" s="42">
        <f t="shared" si="23"/>
        <v>3083</v>
      </c>
      <c r="AS361" s="42">
        <f t="shared" si="23"/>
        <v>3083</v>
      </c>
      <c r="AT361" s="42">
        <f t="shared" si="23"/>
        <v>3083</v>
      </c>
      <c r="AU361" s="42">
        <f t="shared" si="23"/>
        <v>3083</v>
      </c>
      <c r="AV361" s="42">
        <f t="shared" si="23"/>
        <v>3083</v>
      </c>
    </row>
    <row r="362" spans="7:48" ht="14.1" customHeight="1" thickBot="1">
      <c r="G362" s="19"/>
      <c r="H362" s="738"/>
      <c r="J362" s="736"/>
      <c r="K362" s="10" t="s">
        <v>837</v>
      </c>
      <c r="L362" s="43">
        <f t="shared" si="24"/>
        <v>6777</v>
      </c>
      <c r="M362" s="43">
        <f t="shared" si="23"/>
        <v>6777</v>
      </c>
      <c r="N362" s="43">
        <f t="shared" si="23"/>
        <v>7873</v>
      </c>
      <c r="O362" s="43">
        <f t="shared" si="23"/>
        <v>7183</v>
      </c>
      <c r="P362" s="43">
        <f t="shared" si="23"/>
        <v>6501</v>
      </c>
      <c r="Q362" s="43">
        <f t="shared" si="23"/>
        <v>5817</v>
      </c>
      <c r="R362" s="43">
        <f t="shared" si="23"/>
        <v>5135</v>
      </c>
      <c r="S362" s="43">
        <f t="shared" si="23"/>
        <v>5135</v>
      </c>
      <c r="T362" s="43">
        <f t="shared" si="23"/>
        <v>5135</v>
      </c>
      <c r="U362" s="43">
        <f t="shared" si="23"/>
        <v>5135</v>
      </c>
      <c r="V362" s="43">
        <f t="shared" si="23"/>
        <v>5135</v>
      </c>
      <c r="W362" s="43">
        <f t="shared" si="23"/>
        <v>5135</v>
      </c>
      <c r="X362" s="43">
        <f t="shared" si="23"/>
        <v>5135</v>
      </c>
      <c r="Y362" s="43">
        <f t="shared" si="23"/>
        <v>5135</v>
      </c>
      <c r="Z362" s="43">
        <f t="shared" si="23"/>
        <v>5135</v>
      </c>
      <c r="AA362" s="43">
        <f t="shared" si="23"/>
        <v>5135</v>
      </c>
      <c r="AB362" s="43">
        <f t="shared" si="23"/>
        <v>5135</v>
      </c>
      <c r="AC362" s="43">
        <f t="shared" si="23"/>
        <v>5135</v>
      </c>
      <c r="AD362" s="43">
        <f t="shared" si="23"/>
        <v>5135</v>
      </c>
      <c r="AE362" s="43">
        <f t="shared" si="23"/>
        <v>5135</v>
      </c>
      <c r="AF362" s="43">
        <f t="shared" si="23"/>
        <v>5135</v>
      </c>
      <c r="AG362" s="43">
        <f t="shared" si="23"/>
        <v>5135</v>
      </c>
      <c r="AH362" s="43">
        <f t="shared" si="23"/>
        <v>5135</v>
      </c>
      <c r="AI362" s="43">
        <f t="shared" si="23"/>
        <v>5135</v>
      </c>
      <c r="AJ362" s="43">
        <f t="shared" si="23"/>
        <v>5135</v>
      </c>
      <c r="AK362" s="43">
        <f t="shared" si="23"/>
        <v>5135</v>
      </c>
      <c r="AL362" s="43">
        <f t="shared" si="23"/>
        <v>5135</v>
      </c>
      <c r="AM362" s="43">
        <f t="shared" si="23"/>
        <v>5135</v>
      </c>
      <c r="AN362" s="43">
        <f t="shared" si="23"/>
        <v>5135</v>
      </c>
      <c r="AO362" s="43">
        <f t="shared" si="23"/>
        <v>5135</v>
      </c>
      <c r="AP362" s="43">
        <f t="shared" si="23"/>
        <v>5135</v>
      </c>
      <c r="AQ362" s="43">
        <f t="shared" si="23"/>
        <v>5135</v>
      </c>
      <c r="AR362" s="43">
        <f t="shared" si="23"/>
        <v>5135</v>
      </c>
      <c r="AS362" s="43">
        <f t="shared" si="23"/>
        <v>5135</v>
      </c>
      <c r="AT362" s="43">
        <f t="shared" si="23"/>
        <v>5135</v>
      </c>
      <c r="AU362" s="43">
        <f t="shared" si="23"/>
        <v>5135</v>
      </c>
      <c r="AV362" s="43">
        <f t="shared" si="23"/>
        <v>5135</v>
      </c>
    </row>
    <row r="363" spans="7:48" ht="14.1" customHeight="1" thickTop="1">
      <c r="G363" s="19"/>
      <c r="H363" s="738"/>
      <c r="J363" s="736"/>
      <c r="K363" s="8" t="s">
        <v>838</v>
      </c>
      <c r="L363" s="78">
        <f t="shared" si="24"/>
        <v>6777</v>
      </c>
      <c r="M363" s="78">
        <f t="shared" si="23"/>
        <v>6777</v>
      </c>
      <c r="N363" s="78">
        <f t="shared" si="23"/>
        <v>4720</v>
      </c>
      <c r="O363" s="78">
        <f t="shared" si="23"/>
        <v>4310</v>
      </c>
      <c r="P363" s="78">
        <f t="shared" si="23"/>
        <v>3901</v>
      </c>
      <c r="Q363" s="78">
        <f t="shared" si="23"/>
        <v>3491</v>
      </c>
      <c r="R363" s="78">
        <f t="shared" si="23"/>
        <v>3083</v>
      </c>
      <c r="S363" s="78">
        <f t="shared" si="23"/>
        <v>3083</v>
      </c>
      <c r="T363" s="78">
        <f t="shared" si="23"/>
        <v>3083</v>
      </c>
      <c r="U363" s="78">
        <f t="shared" si="23"/>
        <v>3083</v>
      </c>
      <c r="V363" s="78">
        <f t="shared" si="23"/>
        <v>3083</v>
      </c>
      <c r="W363" s="78">
        <f t="shared" si="23"/>
        <v>3083</v>
      </c>
      <c r="X363" s="78">
        <f t="shared" si="23"/>
        <v>3083</v>
      </c>
      <c r="Y363" s="78">
        <f t="shared" si="23"/>
        <v>3083</v>
      </c>
      <c r="Z363" s="78">
        <f t="shared" si="23"/>
        <v>3083</v>
      </c>
      <c r="AA363" s="78">
        <f t="shared" si="23"/>
        <v>3083</v>
      </c>
      <c r="AB363" s="78">
        <f t="shared" si="23"/>
        <v>3083</v>
      </c>
      <c r="AC363" s="78">
        <f t="shared" si="23"/>
        <v>3083</v>
      </c>
      <c r="AD363" s="78">
        <f t="shared" si="23"/>
        <v>3083</v>
      </c>
      <c r="AE363" s="78">
        <f t="shared" si="23"/>
        <v>3083</v>
      </c>
      <c r="AF363" s="78">
        <f t="shared" si="23"/>
        <v>3083</v>
      </c>
      <c r="AG363" s="78">
        <f t="shared" si="23"/>
        <v>3083</v>
      </c>
      <c r="AH363" s="78">
        <f t="shared" si="23"/>
        <v>3083</v>
      </c>
      <c r="AI363" s="78">
        <f t="shared" si="23"/>
        <v>3083</v>
      </c>
      <c r="AJ363" s="78">
        <f t="shared" si="23"/>
        <v>3083</v>
      </c>
      <c r="AK363" s="78">
        <f t="shared" si="23"/>
        <v>3083</v>
      </c>
      <c r="AL363" s="78">
        <f t="shared" si="23"/>
        <v>3083</v>
      </c>
      <c r="AM363" s="78">
        <f t="shared" si="23"/>
        <v>3083</v>
      </c>
      <c r="AN363" s="78">
        <f t="shared" si="23"/>
        <v>3083</v>
      </c>
      <c r="AO363" s="78">
        <f t="shared" si="23"/>
        <v>3083</v>
      </c>
      <c r="AP363" s="78">
        <f t="shared" si="23"/>
        <v>3083</v>
      </c>
      <c r="AQ363" s="78">
        <f t="shared" si="23"/>
        <v>3083</v>
      </c>
      <c r="AR363" s="78">
        <f t="shared" si="23"/>
        <v>3083</v>
      </c>
      <c r="AS363" s="78">
        <f t="shared" si="23"/>
        <v>3083</v>
      </c>
      <c r="AT363" s="78">
        <f t="shared" si="23"/>
        <v>3083</v>
      </c>
      <c r="AU363" s="78">
        <f t="shared" si="23"/>
        <v>3083</v>
      </c>
      <c r="AV363" s="78">
        <f t="shared" si="23"/>
        <v>3083</v>
      </c>
    </row>
    <row r="364" spans="7:48" ht="14.1" customHeight="1">
      <c r="G364" s="19"/>
      <c r="H364" s="738"/>
      <c r="J364" s="736"/>
      <c r="K364" s="9" t="s">
        <v>839</v>
      </c>
      <c r="L364" s="42">
        <f t="shared" si="24"/>
        <v>6777</v>
      </c>
      <c r="M364" s="42">
        <f t="shared" si="23"/>
        <v>6777</v>
      </c>
      <c r="N364" s="42">
        <f t="shared" si="23"/>
        <v>6242</v>
      </c>
      <c r="O364" s="42">
        <f t="shared" si="23"/>
        <v>5699</v>
      </c>
      <c r="P364" s="42">
        <f t="shared" si="23"/>
        <v>5158</v>
      </c>
      <c r="Q364" s="42">
        <f t="shared" si="23"/>
        <v>4615</v>
      </c>
      <c r="R364" s="42">
        <f t="shared" si="23"/>
        <v>4074</v>
      </c>
      <c r="S364" s="42">
        <f t="shared" si="23"/>
        <v>3974.9</v>
      </c>
      <c r="T364" s="42">
        <f t="shared" si="23"/>
        <v>3875.8</v>
      </c>
      <c r="U364" s="42">
        <f t="shared" si="23"/>
        <v>3776.7</v>
      </c>
      <c r="V364" s="42">
        <f t="shared" si="23"/>
        <v>3677.6</v>
      </c>
      <c r="W364" s="42">
        <f t="shared" si="23"/>
        <v>3578.5</v>
      </c>
      <c r="X364" s="42">
        <f t="shared" si="23"/>
        <v>3479.4</v>
      </c>
      <c r="Y364" s="42">
        <f t="shared" si="23"/>
        <v>3380.3</v>
      </c>
      <c r="Z364" s="42">
        <f t="shared" si="23"/>
        <v>3281.2000000000007</v>
      </c>
      <c r="AA364" s="42">
        <f t="shared" si="23"/>
        <v>3182.1000000000008</v>
      </c>
      <c r="AB364" s="42">
        <f t="shared" si="23"/>
        <v>3083</v>
      </c>
      <c r="AC364" s="42">
        <f t="shared" si="23"/>
        <v>3083</v>
      </c>
      <c r="AD364" s="42">
        <f t="shared" si="23"/>
        <v>3083</v>
      </c>
      <c r="AE364" s="42">
        <f t="shared" ref="M364:AV365" si="25">(100000*AE280+(6*100000)*AE308+(100000*2)*AE336)/100000</f>
        <v>3083</v>
      </c>
      <c r="AF364" s="42">
        <f t="shared" si="25"/>
        <v>3083</v>
      </c>
      <c r="AG364" s="42">
        <f t="shared" si="25"/>
        <v>3083</v>
      </c>
      <c r="AH364" s="42">
        <f t="shared" si="25"/>
        <v>3083</v>
      </c>
      <c r="AI364" s="42">
        <f t="shared" si="25"/>
        <v>3083</v>
      </c>
      <c r="AJ364" s="42">
        <f t="shared" si="25"/>
        <v>3083</v>
      </c>
      <c r="AK364" s="42">
        <f t="shared" si="25"/>
        <v>3083</v>
      </c>
      <c r="AL364" s="42">
        <f t="shared" si="25"/>
        <v>3083</v>
      </c>
      <c r="AM364" s="42">
        <f t="shared" si="25"/>
        <v>3083</v>
      </c>
      <c r="AN364" s="42">
        <f t="shared" si="25"/>
        <v>3083</v>
      </c>
      <c r="AO364" s="42">
        <f t="shared" si="25"/>
        <v>3083</v>
      </c>
      <c r="AP364" s="42">
        <f t="shared" si="25"/>
        <v>3083</v>
      </c>
      <c r="AQ364" s="42">
        <f t="shared" si="25"/>
        <v>3083</v>
      </c>
      <c r="AR364" s="42">
        <f t="shared" si="25"/>
        <v>3083</v>
      </c>
      <c r="AS364" s="42">
        <f t="shared" si="25"/>
        <v>3083</v>
      </c>
      <c r="AT364" s="42">
        <f t="shared" si="25"/>
        <v>3083</v>
      </c>
      <c r="AU364" s="42">
        <f t="shared" si="25"/>
        <v>3083</v>
      </c>
      <c r="AV364" s="42">
        <f t="shared" si="25"/>
        <v>3083</v>
      </c>
    </row>
    <row r="365" spans="7:48" ht="14.1" customHeight="1" thickBot="1">
      <c r="G365" s="19"/>
      <c r="H365" s="738"/>
      <c r="J365" s="736"/>
      <c r="K365" s="10" t="s">
        <v>840</v>
      </c>
      <c r="L365" s="77">
        <f t="shared" si="24"/>
        <v>6777</v>
      </c>
      <c r="M365" s="77">
        <f t="shared" si="25"/>
        <v>6777</v>
      </c>
      <c r="N365" s="77">
        <f t="shared" si="25"/>
        <v>7873</v>
      </c>
      <c r="O365" s="77">
        <f t="shared" si="25"/>
        <v>7183</v>
      </c>
      <c r="P365" s="77">
        <f t="shared" si="25"/>
        <v>6501</v>
      </c>
      <c r="Q365" s="77">
        <f t="shared" si="25"/>
        <v>5817</v>
      </c>
      <c r="R365" s="77">
        <f t="shared" si="25"/>
        <v>5135</v>
      </c>
      <c r="S365" s="77">
        <f t="shared" si="25"/>
        <v>5135</v>
      </c>
      <c r="T365" s="77">
        <f t="shared" si="25"/>
        <v>5135</v>
      </c>
      <c r="U365" s="77">
        <f t="shared" si="25"/>
        <v>5135</v>
      </c>
      <c r="V365" s="77">
        <f t="shared" si="25"/>
        <v>5135</v>
      </c>
      <c r="W365" s="77">
        <f t="shared" si="25"/>
        <v>5135</v>
      </c>
      <c r="X365" s="77">
        <f t="shared" si="25"/>
        <v>5135</v>
      </c>
      <c r="Y365" s="77">
        <f t="shared" si="25"/>
        <v>5135</v>
      </c>
      <c r="Z365" s="77">
        <f t="shared" si="25"/>
        <v>5135</v>
      </c>
      <c r="AA365" s="77">
        <f t="shared" si="25"/>
        <v>5135</v>
      </c>
      <c r="AB365" s="77">
        <f t="shared" si="25"/>
        <v>5135</v>
      </c>
      <c r="AC365" s="77">
        <f t="shared" si="25"/>
        <v>5135</v>
      </c>
      <c r="AD365" s="77">
        <f t="shared" si="25"/>
        <v>5135</v>
      </c>
      <c r="AE365" s="77">
        <f t="shared" si="25"/>
        <v>5135</v>
      </c>
      <c r="AF365" s="77">
        <f t="shared" si="25"/>
        <v>5135</v>
      </c>
      <c r="AG365" s="77">
        <f t="shared" si="25"/>
        <v>5135</v>
      </c>
      <c r="AH365" s="77">
        <f t="shared" si="25"/>
        <v>5135</v>
      </c>
      <c r="AI365" s="77">
        <f t="shared" si="25"/>
        <v>5135</v>
      </c>
      <c r="AJ365" s="77">
        <f t="shared" si="25"/>
        <v>5135</v>
      </c>
      <c r="AK365" s="77">
        <f t="shared" si="25"/>
        <v>5135</v>
      </c>
      <c r="AL365" s="77">
        <f t="shared" si="25"/>
        <v>5135</v>
      </c>
      <c r="AM365" s="77">
        <f t="shared" si="25"/>
        <v>5135</v>
      </c>
      <c r="AN365" s="77">
        <f t="shared" si="25"/>
        <v>5135</v>
      </c>
      <c r="AO365" s="77">
        <f t="shared" si="25"/>
        <v>5135</v>
      </c>
      <c r="AP365" s="77">
        <f t="shared" si="25"/>
        <v>5135</v>
      </c>
      <c r="AQ365" s="77">
        <f t="shared" si="25"/>
        <v>5135</v>
      </c>
      <c r="AR365" s="77">
        <f t="shared" si="25"/>
        <v>5135</v>
      </c>
      <c r="AS365" s="77">
        <f t="shared" si="25"/>
        <v>5135</v>
      </c>
      <c r="AT365" s="77">
        <f t="shared" si="25"/>
        <v>5135</v>
      </c>
      <c r="AU365" s="77">
        <f t="shared" si="25"/>
        <v>5135</v>
      </c>
      <c r="AV365" s="77">
        <f t="shared" si="25"/>
        <v>5135</v>
      </c>
    </row>
    <row r="366" spans="7:48" ht="14.1" customHeight="1" thickTop="1">
      <c r="G366" s="19"/>
      <c r="H366" s="738"/>
      <c r="J366" s="736"/>
      <c r="K366" s="8" t="s">
        <v>841</v>
      </c>
      <c r="L366" s="78">
        <f>(100000*L282+(12*100000)*L310+(100000*2.5)*L338)/100000</f>
        <v>8531.5</v>
      </c>
      <c r="M366" s="78">
        <f t="shared" ref="M366:AV373" si="26">(100000*M282+(12*100000)*M310+(100000*2.5)*M338)/100000</f>
        <v>8531.5</v>
      </c>
      <c r="N366" s="78">
        <f t="shared" si="26"/>
        <v>5909.5</v>
      </c>
      <c r="O366" s="78">
        <f t="shared" si="26"/>
        <v>5358.5</v>
      </c>
      <c r="P366" s="78">
        <f t="shared" si="26"/>
        <v>4809</v>
      </c>
      <c r="Q366" s="78">
        <f t="shared" si="26"/>
        <v>4258</v>
      </c>
      <c r="R366" s="78">
        <f t="shared" si="26"/>
        <v>3709.5</v>
      </c>
      <c r="S366" s="78">
        <f t="shared" si="26"/>
        <v>3709.5</v>
      </c>
      <c r="T366" s="78">
        <f t="shared" si="26"/>
        <v>3709.5</v>
      </c>
      <c r="U366" s="78">
        <f t="shared" si="26"/>
        <v>3709.5</v>
      </c>
      <c r="V366" s="78">
        <f t="shared" si="26"/>
        <v>3709.5</v>
      </c>
      <c r="W366" s="78">
        <f t="shared" si="26"/>
        <v>3709.5</v>
      </c>
      <c r="X366" s="78">
        <f t="shared" si="26"/>
        <v>3709.5</v>
      </c>
      <c r="Y366" s="78">
        <f t="shared" si="26"/>
        <v>3709.5</v>
      </c>
      <c r="Z366" s="78">
        <f t="shared" si="26"/>
        <v>3709.5</v>
      </c>
      <c r="AA366" s="78">
        <f t="shared" si="26"/>
        <v>3709.5</v>
      </c>
      <c r="AB366" s="78">
        <f t="shared" si="26"/>
        <v>3709.5</v>
      </c>
      <c r="AC366" s="78">
        <f t="shared" si="26"/>
        <v>3709.5</v>
      </c>
      <c r="AD366" s="78">
        <f t="shared" si="26"/>
        <v>3709.5</v>
      </c>
      <c r="AE366" s="78">
        <f t="shared" si="26"/>
        <v>3709.5</v>
      </c>
      <c r="AF366" s="78">
        <f t="shared" si="26"/>
        <v>3709.5</v>
      </c>
      <c r="AG366" s="78">
        <f t="shared" si="26"/>
        <v>3709.5</v>
      </c>
      <c r="AH366" s="78">
        <f t="shared" si="26"/>
        <v>3709.5</v>
      </c>
      <c r="AI366" s="78">
        <f t="shared" si="26"/>
        <v>3709.5</v>
      </c>
      <c r="AJ366" s="78">
        <f t="shared" si="26"/>
        <v>3709.5</v>
      </c>
      <c r="AK366" s="78">
        <f t="shared" si="26"/>
        <v>3709.5</v>
      </c>
      <c r="AL366" s="78">
        <f t="shared" si="26"/>
        <v>3709.5</v>
      </c>
      <c r="AM366" s="78">
        <f t="shared" si="26"/>
        <v>3709.5</v>
      </c>
      <c r="AN366" s="78">
        <f t="shared" si="26"/>
        <v>3709.5</v>
      </c>
      <c r="AO366" s="78">
        <f t="shared" si="26"/>
        <v>3709.5</v>
      </c>
      <c r="AP366" s="78">
        <f t="shared" si="26"/>
        <v>3709.5</v>
      </c>
      <c r="AQ366" s="78">
        <f t="shared" si="26"/>
        <v>3709.5</v>
      </c>
      <c r="AR366" s="78">
        <f t="shared" si="26"/>
        <v>3709.5</v>
      </c>
      <c r="AS366" s="78">
        <f t="shared" si="26"/>
        <v>3709.5</v>
      </c>
      <c r="AT366" s="78">
        <f t="shared" si="26"/>
        <v>3709.5</v>
      </c>
      <c r="AU366" s="78">
        <f t="shared" si="26"/>
        <v>3709.5</v>
      </c>
      <c r="AV366" s="633">
        <f t="shared" si="26"/>
        <v>3709.5</v>
      </c>
    </row>
    <row r="367" spans="7:48" ht="14.1" customHeight="1">
      <c r="G367" s="19"/>
      <c r="H367" s="738"/>
      <c r="J367" s="736"/>
      <c r="K367" s="9" t="s">
        <v>842</v>
      </c>
      <c r="L367" s="42">
        <f t="shared" ref="L367:AA374" si="27">(100000*L283+(12*100000)*L311+(100000*2.5)*L339)/100000</f>
        <v>8531.5</v>
      </c>
      <c r="M367" s="42">
        <f t="shared" si="27"/>
        <v>8531.5</v>
      </c>
      <c r="N367" s="42">
        <f t="shared" si="27"/>
        <v>7816</v>
      </c>
      <c r="O367" s="42">
        <f t="shared" si="27"/>
        <v>7086</v>
      </c>
      <c r="P367" s="42">
        <f t="shared" si="27"/>
        <v>6358.5</v>
      </c>
      <c r="Q367" s="42">
        <f t="shared" si="27"/>
        <v>5628.5</v>
      </c>
      <c r="R367" s="42">
        <f t="shared" si="27"/>
        <v>4901</v>
      </c>
      <c r="S367" s="42">
        <f t="shared" si="27"/>
        <v>4781.8500000000004</v>
      </c>
      <c r="T367" s="42">
        <f t="shared" si="27"/>
        <v>4662.7</v>
      </c>
      <c r="U367" s="42">
        <f t="shared" si="27"/>
        <v>4543.55</v>
      </c>
      <c r="V367" s="42">
        <f t="shared" si="27"/>
        <v>4424.4000000000005</v>
      </c>
      <c r="W367" s="42">
        <f t="shared" si="27"/>
        <v>4305.2500000000009</v>
      </c>
      <c r="X367" s="42">
        <f t="shared" si="27"/>
        <v>4186.1000000000004</v>
      </c>
      <c r="Y367" s="42">
        <f t="shared" si="27"/>
        <v>4066.9500000000007</v>
      </c>
      <c r="Z367" s="42">
        <f t="shared" si="27"/>
        <v>3947.8000000000006</v>
      </c>
      <c r="AA367" s="42">
        <f t="shared" si="27"/>
        <v>3828.6500000000005</v>
      </c>
      <c r="AB367" s="42">
        <f t="shared" si="26"/>
        <v>3709.5</v>
      </c>
      <c r="AC367" s="42">
        <f t="shared" si="26"/>
        <v>3709.5</v>
      </c>
      <c r="AD367" s="42">
        <f t="shared" si="26"/>
        <v>3709.5</v>
      </c>
      <c r="AE367" s="42">
        <f t="shared" si="26"/>
        <v>3709.5</v>
      </c>
      <c r="AF367" s="42">
        <f t="shared" si="26"/>
        <v>3709.5</v>
      </c>
      <c r="AG367" s="42">
        <f t="shared" si="26"/>
        <v>3709.5</v>
      </c>
      <c r="AH367" s="42">
        <f t="shared" si="26"/>
        <v>3709.5</v>
      </c>
      <c r="AI367" s="42">
        <f t="shared" si="26"/>
        <v>3709.5</v>
      </c>
      <c r="AJ367" s="42">
        <f t="shared" si="26"/>
        <v>3709.5</v>
      </c>
      <c r="AK367" s="42">
        <f t="shared" si="26"/>
        <v>3709.5</v>
      </c>
      <c r="AL367" s="42">
        <f t="shared" si="26"/>
        <v>3709.5</v>
      </c>
      <c r="AM367" s="42">
        <f t="shared" si="26"/>
        <v>3709.5</v>
      </c>
      <c r="AN367" s="42">
        <f t="shared" si="26"/>
        <v>3709.5</v>
      </c>
      <c r="AO367" s="42">
        <f t="shared" si="26"/>
        <v>3709.5</v>
      </c>
      <c r="AP367" s="42">
        <f t="shared" si="26"/>
        <v>3709.5</v>
      </c>
      <c r="AQ367" s="42">
        <f t="shared" si="26"/>
        <v>3709.5</v>
      </c>
      <c r="AR367" s="42">
        <f t="shared" si="26"/>
        <v>3709.5</v>
      </c>
      <c r="AS367" s="42">
        <f t="shared" si="26"/>
        <v>3709.5</v>
      </c>
      <c r="AT367" s="42">
        <f t="shared" si="26"/>
        <v>3709.5</v>
      </c>
      <c r="AU367" s="42">
        <f t="shared" si="26"/>
        <v>3709.5</v>
      </c>
      <c r="AV367" s="631">
        <f t="shared" si="26"/>
        <v>3709.5</v>
      </c>
    </row>
    <row r="368" spans="7:48" ht="14.1" customHeight="1" thickBot="1">
      <c r="G368" s="19"/>
      <c r="H368" s="738"/>
      <c r="J368" s="736"/>
      <c r="K368" s="10" t="s">
        <v>843</v>
      </c>
      <c r="L368" s="43">
        <f t="shared" si="27"/>
        <v>8531.5</v>
      </c>
      <c r="M368" s="43">
        <f t="shared" si="26"/>
        <v>8531.5</v>
      </c>
      <c r="N368" s="43">
        <f t="shared" si="26"/>
        <v>9860</v>
      </c>
      <c r="O368" s="43">
        <f t="shared" si="26"/>
        <v>8929</v>
      </c>
      <c r="P368" s="43">
        <f t="shared" si="26"/>
        <v>8012.5</v>
      </c>
      <c r="Q368" s="43">
        <f t="shared" si="26"/>
        <v>7093.5</v>
      </c>
      <c r="R368" s="43">
        <f t="shared" si="26"/>
        <v>6177</v>
      </c>
      <c r="S368" s="43">
        <f t="shared" si="26"/>
        <v>6177</v>
      </c>
      <c r="T368" s="43">
        <f t="shared" si="26"/>
        <v>6177</v>
      </c>
      <c r="U368" s="43">
        <f t="shared" si="26"/>
        <v>6177</v>
      </c>
      <c r="V368" s="43">
        <f t="shared" si="26"/>
        <v>6177</v>
      </c>
      <c r="W368" s="43">
        <f t="shared" si="26"/>
        <v>6177</v>
      </c>
      <c r="X368" s="43">
        <f t="shared" si="26"/>
        <v>6177</v>
      </c>
      <c r="Y368" s="43">
        <f t="shared" si="26"/>
        <v>6177</v>
      </c>
      <c r="Z368" s="43">
        <f t="shared" si="26"/>
        <v>6177</v>
      </c>
      <c r="AA368" s="43">
        <f t="shared" si="26"/>
        <v>6177</v>
      </c>
      <c r="AB368" s="43">
        <f t="shared" si="26"/>
        <v>6177</v>
      </c>
      <c r="AC368" s="43">
        <f t="shared" si="26"/>
        <v>6177</v>
      </c>
      <c r="AD368" s="43">
        <f t="shared" si="26"/>
        <v>6177</v>
      </c>
      <c r="AE368" s="43">
        <f t="shared" si="26"/>
        <v>6177</v>
      </c>
      <c r="AF368" s="43">
        <f t="shared" si="26"/>
        <v>6177</v>
      </c>
      <c r="AG368" s="43">
        <f t="shared" si="26"/>
        <v>6177</v>
      </c>
      <c r="AH368" s="43">
        <f t="shared" si="26"/>
        <v>6177</v>
      </c>
      <c r="AI368" s="43">
        <f t="shared" si="26"/>
        <v>6177</v>
      </c>
      <c r="AJ368" s="43">
        <f t="shared" si="26"/>
        <v>6177</v>
      </c>
      <c r="AK368" s="43">
        <f t="shared" si="26"/>
        <v>6177</v>
      </c>
      <c r="AL368" s="43">
        <f t="shared" si="26"/>
        <v>6177</v>
      </c>
      <c r="AM368" s="43">
        <f t="shared" si="26"/>
        <v>6177</v>
      </c>
      <c r="AN368" s="43">
        <f t="shared" si="26"/>
        <v>6177</v>
      </c>
      <c r="AO368" s="43">
        <f t="shared" si="26"/>
        <v>6177</v>
      </c>
      <c r="AP368" s="43">
        <f t="shared" si="26"/>
        <v>6177</v>
      </c>
      <c r="AQ368" s="43">
        <f t="shared" si="26"/>
        <v>6177</v>
      </c>
      <c r="AR368" s="43">
        <f t="shared" si="26"/>
        <v>6177</v>
      </c>
      <c r="AS368" s="43">
        <f t="shared" si="26"/>
        <v>6177</v>
      </c>
      <c r="AT368" s="43">
        <f t="shared" si="26"/>
        <v>6177</v>
      </c>
      <c r="AU368" s="43">
        <f t="shared" si="26"/>
        <v>6177</v>
      </c>
      <c r="AV368" s="634">
        <f t="shared" si="26"/>
        <v>6177</v>
      </c>
    </row>
    <row r="369" spans="7:48" ht="14.1" customHeight="1" thickTop="1">
      <c r="G369" s="19"/>
      <c r="H369" s="738"/>
      <c r="J369" s="736"/>
      <c r="K369" s="8" t="s">
        <v>844</v>
      </c>
      <c r="L369" s="78">
        <f t="shared" si="27"/>
        <v>8531.5</v>
      </c>
      <c r="M369" s="78">
        <f t="shared" si="26"/>
        <v>8531.5</v>
      </c>
      <c r="N369" s="78">
        <f t="shared" si="26"/>
        <v>5909.5</v>
      </c>
      <c r="O369" s="78">
        <f t="shared" si="26"/>
        <v>5358.5</v>
      </c>
      <c r="P369" s="78">
        <f t="shared" si="26"/>
        <v>4809</v>
      </c>
      <c r="Q369" s="78">
        <f t="shared" si="26"/>
        <v>4258</v>
      </c>
      <c r="R369" s="78">
        <f t="shared" si="26"/>
        <v>3709.5</v>
      </c>
      <c r="S369" s="78">
        <f t="shared" si="26"/>
        <v>3709.5</v>
      </c>
      <c r="T369" s="78">
        <f t="shared" si="26"/>
        <v>3709.5</v>
      </c>
      <c r="U369" s="78">
        <f t="shared" si="26"/>
        <v>3709.5</v>
      </c>
      <c r="V369" s="78">
        <f t="shared" si="26"/>
        <v>3709.5</v>
      </c>
      <c r="W369" s="78">
        <f t="shared" si="26"/>
        <v>3709.5</v>
      </c>
      <c r="X369" s="78">
        <f t="shared" si="26"/>
        <v>3709.5</v>
      </c>
      <c r="Y369" s="78">
        <f t="shared" si="26"/>
        <v>3709.5</v>
      </c>
      <c r="Z369" s="78">
        <f t="shared" si="26"/>
        <v>3709.5</v>
      </c>
      <c r="AA369" s="78">
        <f t="shared" si="26"/>
        <v>3709.5</v>
      </c>
      <c r="AB369" s="78">
        <f t="shared" si="26"/>
        <v>3709.5</v>
      </c>
      <c r="AC369" s="78">
        <f t="shared" si="26"/>
        <v>3709.5</v>
      </c>
      <c r="AD369" s="78">
        <f t="shared" si="26"/>
        <v>3709.5</v>
      </c>
      <c r="AE369" s="78">
        <f t="shared" si="26"/>
        <v>3709.5</v>
      </c>
      <c r="AF369" s="78">
        <f t="shared" si="26"/>
        <v>3709.5</v>
      </c>
      <c r="AG369" s="78">
        <f t="shared" si="26"/>
        <v>3709.5</v>
      </c>
      <c r="AH369" s="78">
        <f t="shared" si="26"/>
        <v>3709.5</v>
      </c>
      <c r="AI369" s="78">
        <f t="shared" si="26"/>
        <v>3709.5</v>
      </c>
      <c r="AJ369" s="78">
        <f t="shared" si="26"/>
        <v>3709.5</v>
      </c>
      <c r="AK369" s="78">
        <f t="shared" si="26"/>
        <v>3709.5</v>
      </c>
      <c r="AL369" s="78">
        <f t="shared" si="26"/>
        <v>3709.5</v>
      </c>
      <c r="AM369" s="78">
        <f t="shared" si="26"/>
        <v>3709.5</v>
      </c>
      <c r="AN369" s="78">
        <f t="shared" si="26"/>
        <v>3709.5</v>
      </c>
      <c r="AO369" s="78">
        <f t="shared" si="26"/>
        <v>3709.5</v>
      </c>
      <c r="AP369" s="78">
        <f t="shared" si="26"/>
        <v>3709.5</v>
      </c>
      <c r="AQ369" s="78">
        <f t="shared" si="26"/>
        <v>3709.5</v>
      </c>
      <c r="AR369" s="78">
        <f t="shared" si="26"/>
        <v>3709.5</v>
      </c>
      <c r="AS369" s="78">
        <f t="shared" si="26"/>
        <v>3709.5</v>
      </c>
      <c r="AT369" s="78">
        <f t="shared" si="26"/>
        <v>3709.5</v>
      </c>
      <c r="AU369" s="78">
        <f t="shared" si="26"/>
        <v>3709.5</v>
      </c>
      <c r="AV369" s="633">
        <f t="shared" si="26"/>
        <v>3709.5</v>
      </c>
    </row>
    <row r="370" spans="7:48" ht="14.1" customHeight="1">
      <c r="G370" s="19"/>
      <c r="H370" s="738"/>
      <c r="J370" s="736"/>
      <c r="K370" s="9" t="s">
        <v>845</v>
      </c>
      <c r="L370" s="42">
        <f t="shared" si="27"/>
        <v>8531.5</v>
      </c>
      <c r="M370" s="42">
        <f t="shared" si="26"/>
        <v>8531.5</v>
      </c>
      <c r="N370" s="42">
        <f t="shared" si="26"/>
        <v>7816</v>
      </c>
      <c r="O370" s="42">
        <f t="shared" si="26"/>
        <v>7086</v>
      </c>
      <c r="P370" s="42">
        <f t="shared" si="26"/>
        <v>6358.5</v>
      </c>
      <c r="Q370" s="42">
        <f t="shared" si="26"/>
        <v>5628.5</v>
      </c>
      <c r="R370" s="42">
        <f t="shared" si="26"/>
        <v>4901</v>
      </c>
      <c r="S370" s="42">
        <f t="shared" si="26"/>
        <v>4781.8500000000004</v>
      </c>
      <c r="T370" s="42">
        <f t="shared" si="26"/>
        <v>4662.7</v>
      </c>
      <c r="U370" s="42">
        <f t="shared" si="26"/>
        <v>4543.55</v>
      </c>
      <c r="V370" s="42">
        <f t="shared" si="26"/>
        <v>4424.4000000000005</v>
      </c>
      <c r="W370" s="42">
        <f t="shared" si="26"/>
        <v>4305.2500000000009</v>
      </c>
      <c r="X370" s="42">
        <f t="shared" si="26"/>
        <v>4186.1000000000004</v>
      </c>
      <c r="Y370" s="42">
        <f t="shared" si="26"/>
        <v>4066.9500000000007</v>
      </c>
      <c r="Z370" s="42">
        <f t="shared" si="26"/>
        <v>3947.8000000000006</v>
      </c>
      <c r="AA370" s="42">
        <f t="shared" si="26"/>
        <v>3828.6500000000005</v>
      </c>
      <c r="AB370" s="42">
        <f t="shared" si="26"/>
        <v>3709.5</v>
      </c>
      <c r="AC370" s="42">
        <f t="shared" si="26"/>
        <v>3709.5</v>
      </c>
      <c r="AD370" s="42">
        <f t="shared" si="26"/>
        <v>3709.5</v>
      </c>
      <c r="AE370" s="42">
        <f t="shared" si="26"/>
        <v>3709.5</v>
      </c>
      <c r="AF370" s="42">
        <f t="shared" si="26"/>
        <v>3709.5</v>
      </c>
      <c r="AG370" s="42">
        <f t="shared" si="26"/>
        <v>3709.5</v>
      </c>
      <c r="AH370" s="42">
        <f t="shared" si="26"/>
        <v>3709.5</v>
      </c>
      <c r="AI370" s="42">
        <f t="shared" si="26"/>
        <v>3709.5</v>
      </c>
      <c r="AJ370" s="42">
        <f t="shared" si="26"/>
        <v>3709.5</v>
      </c>
      <c r="AK370" s="42">
        <f t="shared" si="26"/>
        <v>3709.5</v>
      </c>
      <c r="AL370" s="42">
        <f t="shared" si="26"/>
        <v>3709.5</v>
      </c>
      <c r="AM370" s="42">
        <f t="shared" si="26"/>
        <v>3709.5</v>
      </c>
      <c r="AN370" s="42">
        <f t="shared" si="26"/>
        <v>3709.5</v>
      </c>
      <c r="AO370" s="42">
        <f t="shared" si="26"/>
        <v>3709.5</v>
      </c>
      <c r="AP370" s="42">
        <f t="shared" si="26"/>
        <v>3709.5</v>
      </c>
      <c r="AQ370" s="42">
        <f t="shared" si="26"/>
        <v>3709.5</v>
      </c>
      <c r="AR370" s="42">
        <f t="shared" si="26"/>
        <v>3709.5</v>
      </c>
      <c r="AS370" s="42">
        <f t="shared" si="26"/>
        <v>3709.5</v>
      </c>
      <c r="AT370" s="42">
        <f t="shared" si="26"/>
        <v>3709.5</v>
      </c>
      <c r="AU370" s="42">
        <f t="shared" si="26"/>
        <v>3709.5</v>
      </c>
      <c r="AV370" s="631">
        <f t="shared" si="26"/>
        <v>3709.5</v>
      </c>
    </row>
    <row r="371" spans="7:48" ht="14.1" customHeight="1" thickBot="1">
      <c r="G371" s="19"/>
      <c r="H371" s="738"/>
      <c r="J371" s="736"/>
      <c r="K371" s="10" t="s">
        <v>846</v>
      </c>
      <c r="L371" s="77">
        <f t="shared" si="27"/>
        <v>8531.5</v>
      </c>
      <c r="M371" s="77">
        <f t="shared" si="26"/>
        <v>8531.5</v>
      </c>
      <c r="N371" s="77">
        <f t="shared" si="26"/>
        <v>9860</v>
      </c>
      <c r="O371" s="77">
        <f t="shared" si="26"/>
        <v>8929</v>
      </c>
      <c r="P371" s="77">
        <f t="shared" si="26"/>
        <v>8012.5</v>
      </c>
      <c r="Q371" s="77">
        <f t="shared" si="26"/>
        <v>7093.5</v>
      </c>
      <c r="R371" s="77">
        <f t="shared" si="26"/>
        <v>6177</v>
      </c>
      <c r="S371" s="77">
        <f t="shared" si="26"/>
        <v>6177</v>
      </c>
      <c r="T371" s="77">
        <f t="shared" si="26"/>
        <v>6177</v>
      </c>
      <c r="U371" s="77">
        <f t="shared" si="26"/>
        <v>6177</v>
      </c>
      <c r="V371" s="77">
        <f t="shared" si="26"/>
        <v>6177</v>
      </c>
      <c r="W371" s="77">
        <f t="shared" si="26"/>
        <v>6177</v>
      </c>
      <c r="X371" s="77">
        <f t="shared" si="26"/>
        <v>6177</v>
      </c>
      <c r="Y371" s="77">
        <f t="shared" si="26"/>
        <v>6177</v>
      </c>
      <c r="Z371" s="77">
        <f t="shared" si="26"/>
        <v>6177</v>
      </c>
      <c r="AA371" s="77">
        <f t="shared" si="26"/>
        <v>6177</v>
      </c>
      <c r="AB371" s="77">
        <f t="shared" si="26"/>
        <v>6177</v>
      </c>
      <c r="AC371" s="77">
        <f t="shared" si="26"/>
        <v>6177</v>
      </c>
      <c r="AD371" s="77">
        <f t="shared" si="26"/>
        <v>6177</v>
      </c>
      <c r="AE371" s="77">
        <f t="shared" si="26"/>
        <v>6177</v>
      </c>
      <c r="AF371" s="77">
        <f t="shared" si="26"/>
        <v>6177</v>
      </c>
      <c r="AG371" s="77">
        <f t="shared" si="26"/>
        <v>6177</v>
      </c>
      <c r="AH371" s="77">
        <f t="shared" si="26"/>
        <v>6177</v>
      </c>
      <c r="AI371" s="77">
        <f t="shared" si="26"/>
        <v>6177</v>
      </c>
      <c r="AJ371" s="77">
        <f t="shared" si="26"/>
        <v>6177</v>
      </c>
      <c r="AK371" s="77">
        <f t="shared" si="26"/>
        <v>6177</v>
      </c>
      <c r="AL371" s="77">
        <f t="shared" si="26"/>
        <v>6177</v>
      </c>
      <c r="AM371" s="77">
        <f t="shared" si="26"/>
        <v>6177</v>
      </c>
      <c r="AN371" s="77">
        <f t="shared" si="26"/>
        <v>6177</v>
      </c>
      <c r="AO371" s="77">
        <f t="shared" si="26"/>
        <v>6177</v>
      </c>
      <c r="AP371" s="77">
        <f t="shared" si="26"/>
        <v>6177</v>
      </c>
      <c r="AQ371" s="77">
        <f t="shared" si="26"/>
        <v>6177</v>
      </c>
      <c r="AR371" s="77">
        <f t="shared" si="26"/>
        <v>6177</v>
      </c>
      <c r="AS371" s="77">
        <f t="shared" si="26"/>
        <v>6177</v>
      </c>
      <c r="AT371" s="77">
        <f t="shared" si="26"/>
        <v>6177</v>
      </c>
      <c r="AU371" s="77">
        <f t="shared" si="26"/>
        <v>6177</v>
      </c>
      <c r="AV371" s="632">
        <f t="shared" si="26"/>
        <v>6177</v>
      </c>
    </row>
    <row r="372" spans="7:48" ht="14.1" customHeight="1" thickTop="1">
      <c r="G372" s="19"/>
      <c r="H372" s="738"/>
      <c r="J372" s="736"/>
      <c r="K372" s="8" t="s">
        <v>847</v>
      </c>
      <c r="L372" s="78">
        <f t="shared" si="27"/>
        <v>8531.5</v>
      </c>
      <c r="M372" s="78">
        <f t="shared" si="26"/>
        <v>8531.5</v>
      </c>
      <c r="N372" s="78">
        <f t="shared" si="26"/>
        <v>5909.5</v>
      </c>
      <c r="O372" s="78">
        <f t="shared" si="26"/>
        <v>5358.5</v>
      </c>
      <c r="P372" s="78">
        <f t="shared" si="26"/>
        <v>4809</v>
      </c>
      <c r="Q372" s="78">
        <f t="shared" si="26"/>
        <v>4258</v>
      </c>
      <c r="R372" s="78">
        <f t="shared" si="26"/>
        <v>3709.5</v>
      </c>
      <c r="S372" s="78">
        <f t="shared" si="26"/>
        <v>3709.5</v>
      </c>
      <c r="T372" s="78">
        <f t="shared" si="26"/>
        <v>3709.5</v>
      </c>
      <c r="U372" s="78">
        <f t="shared" si="26"/>
        <v>3709.5</v>
      </c>
      <c r="V372" s="78">
        <f t="shared" si="26"/>
        <v>3709.5</v>
      </c>
      <c r="W372" s="78">
        <f t="shared" si="26"/>
        <v>3709.5</v>
      </c>
      <c r="X372" s="78">
        <f t="shared" si="26"/>
        <v>3709.5</v>
      </c>
      <c r="Y372" s="78">
        <f t="shared" si="26"/>
        <v>3709.5</v>
      </c>
      <c r="Z372" s="78">
        <f t="shared" si="26"/>
        <v>3709.5</v>
      </c>
      <c r="AA372" s="78">
        <f t="shared" si="26"/>
        <v>3709.5</v>
      </c>
      <c r="AB372" s="78">
        <f t="shared" si="26"/>
        <v>3709.5</v>
      </c>
      <c r="AC372" s="78">
        <f t="shared" si="26"/>
        <v>3709.5</v>
      </c>
      <c r="AD372" s="78">
        <f t="shared" si="26"/>
        <v>3709.5</v>
      </c>
      <c r="AE372" s="78">
        <f t="shared" si="26"/>
        <v>3709.5</v>
      </c>
      <c r="AF372" s="78">
        <f t="shared" si="26"/>
        <v>3709.5</v>
      </c>
      <c r="AG372" s="78">
        <f t="shared" si="26"/>
        <v>3709.5</v>
      </c>
      <c r="AH372" s="78">
        <f t="shared" si="26"/>
        <v>3709.5</v>
      </c>
      <c r="AI372" s="78">
        <f t="shared" si="26"/>
        <v>3709.5</v>
      </c>
      <c r="AJ372" s="78">
        <f t="shared" si="26"/>
        <v>3709.5</v>
      </c>
      <c r="AK372" s="78">
        <f t="shared" si="26"/>
        <v>3709.5</v>
      </c>
      <c r="AL372" s="78">
        <f t="shared" si="26"/>
        <v>3709.5</v>
      </c>
      <c r="AM372" s="78">
        <f t="shared" si="26"/>
        <v>3709.5</v>
      </c>
      <c r="AN372" s="78">
        <f t="shared" si="26"/>
        <v>3709.5</v>
      </c>
      <c r="AO372" s="78">
        <f t="shared" si="26"/>
        <v>3709.5</v>
      </c>
      <c r="AP372" s="78">
        <f t="shared" si="26"/>
        <v>3709.5</v>
      </c>
      <c r="AQ372" s="78">
        <f t="shared" si="26"/>
        <v>3709.5</v>
      </c>
      <c r="AR372" s="78">
        <f t="shared" si="26"/>
        <v>3709.5</v>
      </c>
      <c r="AS372" s="78">
        <f t="shared" si="26"/>
        <v>3709.5</v>
      </c>
      <c r="AT372" s="78">
        <f t="shared" si="26"/>
        <v>3709.5</v>
      </c>
      <c r="AU372" s="78">
        <f t="shared" si="26"/>
        <v>3709.5</v>
      </c>
      <c r="AV372" s="633">
        <f t="shared" si="26"/>
        <v>3709.5</v>
      </c>
    </row>
    <row r="373" spans="7:48" ht="14.1" customHeight="1">
      <c r="G373" s="19"/>
      <c r="H373" s="738"/>
      <c r="J373" s="736"/>
      <c r="K373" s="9" t="s">
        <v>848</v>
      </c>
      <c r="L373" s="42">
        <f t="shared" si="27"/>
        <v>8531.5</v>
      </c>
      <c r="M373" s="42">
        <f t="shared" si="26"/>
        <v>8531.5</v>
      </c>
      <c r="N373" s="42">
        <f t="shared" si="26"/>
        <v>7816</v>
      </c>
      <c r="O373" s="42">
        <f t="shared" si="26"/>
        <v>7086</v>
      </c>
      <c r="P373" s="42">
        <f t="shared" si="26"/>
        <v>6358.5</v>
      </c>
      <c r="Q373" s="42">
        <f t="shared" si="26"/>
        <v>5628.5</v>
      </c>
      <c r="R373" s="42">
        <f t="shared" si="26"/>
        <v>4901</v>
      </c>
      <c r="S373" s="42">
        <f t="shared" si="26"/>
        <v>4781.8500000000004</v>
      </c>
      <c r="T373" s="42">
        <f t="shared" si="26"/>
        <v>4662.7</v>
      </c>
      <c r="U373" s="42">
        <f t="shared" si="26"/>
        <v>4543.55</v>
      </c>
      <c r="V373" s="42">
        <f t="shared" si="26"/>
        <v>4424.4000000000005</v>
      </c>
      <c r="W373" s="42">
        <f t="shared" si="26"/>
        <v>4305.2500000000009</v>
      </c>
      <c r="X373" s="42">
        <f t="shared" si="26"/>
        <v>4186.1000000000004</v>
      </c>
      <c r="Y373" s="42">
        <f t="shared" si="26"/>
        <v>4066.9500000000007</v>
      </c>
      <c r="Z373" s="42">
        <f t="shared" si="26"/>
        <v>3947.8000000000006</v>
      </c>
      <c r="AA373" s="42">
        <f t="shared" si="26"/>
        <v>3828.6500000000005</v>
      </c>
      <c r="AB373" s="42">
        <f t="shared" si="26"/>
        <v>3709.5</v>
      </c>
      <c r="AC373" s="42">
        <f t="shared" si="26"/>
        <v>3709.5</v>
      </c>
      <c r="AD373" s="42">
        <f t="shared" si="26"/>
        <v>3709.5</v>
      </c>
      <c r="AE373" s="42">
        <f t="shared" ref="M373:AV374" si="28">(100000*AE289+(12*100000)*AE317+(100000*2.5)*AE345)/100000</f>
        <v>3709.5</v>
      </c>
      <c r="AF373" s="42">
        <f t="shared" si="28"/>
        <v>3709.5</v>
      </c>
      <c r="AG373" s="42">
        <f t="shared" si="28"/>
        <v>3709.5</v>
      </c>
      <c r="AH373" s="42">
        <f t="shared" si="28"/>
        <v>3709.5</v>
      </c>
      <c r="AI373" s="42">
        <f t="shared" si="28"/>
        <v>3709.5</v>
      </c>
      <c r="AJ373" s="42">
        <f t="shared" si="28"/>
        <v>3709.5</v>
      </c>
      <c r="AK373" s="42">
        <f t="shared" si="28"/>
        <v>3709.5</v>
      </c>
      <c r="AL373" s="42">
        <f t="shared" si="28"/>
        <v>3709.5</v>
      </c>
      <c r="AM373" s="42">
        <f t="shared" si="28"/>
        <v>3709.5</v>
      </c>
      <c r="AN373" s="42">
        <f t="shared" si="28"/>
        <v>3709.5</v>
      </c>
      <c r="AO373" s="42">
        <f t="shared" si="28"/>
        <v>3709.5</v>
      </c>
      <c r="AP373" s="42">
        <f t="shared" si="28"/>
        <v>3709.5</v>
      </c>
      <c r="AQ373" s="42">
        <f t="shared" si="28"/>
        <v>3709.5</v>
      </c>
      <c r="AR373" s="42">
        <f t="shared" si="28"/>
        <v>3709.5</v>
      </c>
      <c r="AS373" s="42">
        <f t="shared" si="28"/>
        <v>3709.5</v>
      </c>
      <c r="AT373" s="42">
        <f t="shared" si="28"/>
        <v>3709.5</v>
      </c>
      <c r="AU373" s="42">
        <f t="shared" si="28"/>
        <v>3709.5</v>
      </c>
      <c r="AV373" s="631">
        <f t="shared" si="28"/>
        <v>3709.5</v>
      </c>
    </row>
    <row r="374" spans="7:48" ht="14.1" customHeight="1">
      <c r="G374" s="19"/>
      <c r="H374" s="738"/>
      <c r="J374" s="737"/>
      <c r="K374" s="10" t="s">
        <v>849</v>
      </c>
      <c r="L374" s="43">
        <f t="shared" si="27"/>
        <v>8531.5</v>
      </c>
      <c r="M374" s="43">
        <f t="shared" si="28"/>
        <v>8531.5</v>
      </c>
      <c r="N374" s="43">
        <f t="shared" si="28"/>
        <v>9860</v>
      </c>
      <c r="O374" s="43">
        <f t="shared" si="28"/>
        <v>8929</v>
      </c>
      <c r="P374" s="43">
        <f t="shared" si="28"/>
        <v>8012.5</v>
      </c>
      <c r="Q374" s="43">
        <f t="shared" si="28"/>
        <v>7093.5</v>
      </c>
      <c r="R374" s="43">
        <f t="shared" si="28"/>
        <v>6177</v>
      </c>
      <c r="S374" s="43">
        <f t="shared" si="28"/>
        <v>6177</v>
      </c>
      <c r="T374" s="43">
        <f t="shared" si="28"/>
        <v>6177</v>
      </c>
      <c r="U374" s="43">
        <f t="shared" si="28"/>
        <v>6177</v>
      </c>
      <c r="V374" s="43">
        <f t="shared" si="28"/>
        <v>6177</v>
      </c>
      <c r="W374" s="43">
        <f t="shared" si="28"/>
        <v>6177</v>
      </c>
      <c r="X374" s="43">
        <f t="shared" si="28"/>
        <v>6177</v>
      </c>
      <c r="Y374" s="43">
        <f t="shared" si="28"/>
        <v>6177</v>
      </c>
      <c r="Z374" s="43">
        <f t="shared" si="28"/>
        <v>6177</v>
      </c>
      <c r="AA374" s="43">
        <f t="shared" si="28"/>
        <v>6177</v>
      </c>
      <c r="AB374" s="43">
        <f t="shared" si="28"/>
        <v>6177</v>
      </c>
      <c r="AC374" s="43">
        <f t="shared" si="28"/>
        <v>6177</v>
      </c>
      <c r="AD374" s="43">
        <f t="shared" si="28"/>
        <v>6177</v>
      </c>
      <c r="AE374" s="43">
        <f t="shared" si="28"/>
        <v>6177</v>
      </c>
      <c r="AF374" s="43">
        <f t="shared" si="28"/>
        <v>6177</v>
      </c>
      <c r="AG374" s="43">
        <f t="shared" si="28"/>
        <v>6177</v>
      </c>
      <c r="AH374" s="43">
        <f t="shared" si="28"/>
        <v>6177</v>
      </c>
      <c r="AI374" s="43">
        <f t="shared" si="28"/>
        <v>6177</v>
      </c>
      <c r="AJ374" s="43">
        <f t="shared" si="28"/>
        <v>6177</v>
      </c>
      <c r="AK374" s="43">
        <f t="shared" si="28"/>
        <v>6177</v>
      </c>
      <c r="AL374" s="43">
        <f t="shared" si="28"/>
        <v>6177</v>
      </c>
      <c r="AM374" s="43">
        <f t="shared" si="28"/>
        <v>6177</v>
      </c>
      <c r="AN374" s="43">
        <f t="shared" si="28"/>
        <v>6177</v>
      </c>
      <c r="AO374" s="43">
        <f t="shared" si="28"/>
        <v>6177</v>
      </c>
      <c r="AP374" s="43">
        <f t="shared" si="28"/>
        <v>6177</v>
      </c>
      <c r="AQ374" s="43">
        <f t="shared" si="28"/>
        <v>6177</v>
      </c>
      <c r="AR374" s="43">
        <f t="shared" si="28"/>
        <v>6177</v>
      </c>
      <c r="AS374" s="43">
        <f t="shared" si="28"/>
        <v>6177</v>
      </c>
      <c r="AT374" s="43">
        <f t="shared" si="28"/>
        <v>6177</v>
      </c>
      <c r="AU374" s="43">
        <f t="shared" si="28"/>
        <v>6177</v>
      </c>
      <c r="AV374" s="634">
        <f t="shared" si="28"/>
        <v>6177</v>
      </c>
    </row>
    <row r="375" spans="7:48" ht="14.1" customHeight="1">
      <c r="G375" s="19"/>
      <c r="H375" s="738"/>
      <c r="AV375" s="20"/>
    </row>
    <row r="376" spans="7:48" ht="14.1" customHeight="1">
      <c r="G376" s="19"/>
      <c r="H376" s="738"/>
      <c r="J376" s="735" t="s">
        <v>713</v>
      </c>
      <c r="K376" s="8" t="s">
        <v>823</v>
      </c>
      <c r="L376" s="35"/>
      <c r="M376" s="35"/>
      <c r="N376" s="35"/>
      <c r="O376" s="35"/>
      <c r="P376" s="35"/>
      <c r="Q376" s="35"/>
      <c r="R376" s="35"/>
      <c r="S376" s="35"/>
      <c r="T376" s="35"/>
      <c r="U376" s="35"/>
      <c r="V376" s="35"/>
      <c r="W376" s="35"/>
      <c r="X376" s="35"/>
      <c r="Y376" s="35"/>
      <c r="Z376" s="35"/>
      <c r="AA376" s="35"/>
      <c r="AB376" s="35"/>
      <c r="AC376" s="35"/>
      <c r="AD376" s="35"/>
      <c r="AE376" s="35"/>
      <c r="AF376" s="35"/>
      <c r="AG376" s="35"/>
      <c r="AH376" s="35"/>
      <c r="AI376" s="35"/>
      <c r="AJ376" s="35"/>
      <c r="AK376" s="35"/>
      <c r="AL376" s="35"/>
      <c r="AM376" s="35"/>
      <c r="AN376" s="35"/>
      <c r="AO376" s="35"/>
      <c r="AP376" s="35"/>
      <c r="AQ376" s="35"/>
      <c r="AR376" s="35"/>
      <c r="AS376" s="35"/>
      <c r="AT376" s="35"/>
      <c r="AU376" s="35"/>
      <c r="AV376" s="619"/>
    </row>
    <row r="377" spans="7:48" ht="14.1" customHeight="1">
      <c r="G377" s="19"/>
      <c r="H377" s="738"/>
      <c r="J377" s="736"/>
      <c r="K377" s="9" t="s">
        <v>824</v>
      </c>
      <c r="L377" s="36"/>
      <c r="M377" s="36"/>
      <c r="N377" s="36"/>
      <c r="O377" s="36"/>
      <c r="P377" s="36"/>
      <c r="Q377" s="36"/>
      <c r="R377" s="36"/>
      <c r="S377" s="36"/>
      <c r="T377" s="36"/>
      <c r="U377" s="36"/>
      <c r="V377" s="36"/>
      <c r="W377" s="36"/>
      <c r="X377" s="36"/>
      <c r="Y377" s="36"/>
      <c r="Z377" s="36"/>
      <c r="AA377" s="36"/>
      <c r="AB377" s="36"/>
      <c r="AC377" s="36"/>
      <c r="AD377" s="36"/>
      <c r="AE377" s="36"/>
      <c r="AF377" s="36"/>
      <c r="AG377" s="36"/>
      <c r="AH377" s="36"/>
      <c r="AI377" s="36"/>
      <c r="AJ377" s="36"/>
      <c r="AK377" s="36"/>
      <c r="AL377" s="36"/>
      <c r="AM377" s="36"/>
      <c r="AN377" s="36"/>
      <c r="AO377" s="36"/>
      <c r="AP377" s="36"/>
      <c r="AQ377" s="36"/>
      <c r="AR377" s="36"/>
      <c r="AS377" s="36"/>
      <c r="AT377" s="36"/>
      <c r="AU377" s="36"/>
      <c r="AV377" s="620"/>
    </row>
    <row r="378" spans="7:48" ht="14.1" customHeight="1" thickBot="1">
      <c r="G378" s="19"/>
      <c r="H378" s="738"/>
      <c r="J378" s="736"/>
      <c r="K378" s="10" t="s">
        <v>825</v>
      </c>
      <c r="L378" s="73"/>
      <c r="M378" s="73"/>
      <c r="N378" s="73"/>
      <c r="O378" s="73"/>
      <c r="P378" s="73"/>
      <c r="Q378" s="73"/>
      <c r="R378" s="73"/>
      <c r="S378" s="73"/>
      <c r="T378" s="73"/>
      <c r="U378" s="73"/>
      <c r="V378" s="73"/>
      <c r="W378" s="73"/>
      <c r="X378" s="73"/>
      <c r="Y378" s="73"/>
      <c r="Z378" s="73"/>
      <c r="AA378" s="73"/>
      <c r="AB378" s="73"/>
      <c r="AC378" s="73"/>
      <c r="AD378" s="73"/>
      <c r="AE378" s="73"/>
      <c r="AF378" s="73"/>
      <c r="AG378" s="73"/>
      <c r="AH378" s="73"/>
      <c r="AI378" s="73"/>
      <c r="AJ378" s="73"/>
      <c r="AK378" s="73"/>
      <c r="AL378" s="73"/>
      <c r="AM378" s="73"/>
      <c r="AN378" s="73"/>
      <c r="AO378" s="73"/>
      <c r="AP378" s="73"/>
      <c r="AQ378" s="73"/>
      <c r="AR378" s="73"/>
      <c r="AS378" s="73"/>
      <c r="AT378" s="73"/>
      <c r="AU378" s="73"/>
      <c r="AV378" s="621"/>
    </row>
    <row r="379" spans="7:48" ht="14.1" customHeight="1" thickTop="1">
      <c r="G379" s="19"/>
      <c r="H379" s="738"/>
      <c r="J379" s="736"/>
      <c r="K379" s="8" t="s">
        <v>826</v>
      </c>
      <c r="L379" s="74"/>
      <c r="M379" s="74"/>
      <c r="N379" s="74"/>
      <c r="O379" s="74"/>
      <c r="P379" s="74"/>
      <c r="Q379" s="74"/>
      <c r="R379" s="74"/>
      <c r="S379" s="74"/>
      <c r="T379" s="74"/>
      <c r="U379" s="74"/>
      <c r="V379" s="74"/>
      <c r="W379" s="74"/>
      <c r="X379" s="74"/>
      <c r="Y379" s="74"/>
      <c r="Z379" s="74"/>
      <c r="AA379" s="74"/>
      <c r="AB379" s="74"/>
      <c r="AC379" s="74"/>
      <c r="AD379" s="74"/>
      <c r="AE379" s="74"/>
      <c r="AF379" s="74"/>
      <c r="AG379" s="74"/>
      <c r="AH379" s="74"/>
      <c r="AI379" s="74"/>
      <c r="AJ379" s="74"/>
      <c r="AK379" s="74"/>
      <c r="AL379" s="74"/>
      <c r="AM379" s="74"/>
      <c r="AN379" s="74"/>
      <c r="AO379" s="74"/>
      <c r="AP379" s="74"/>
      <c r="AQ379" s="74"/>
      <c r="AR379" s="74"/>
      <c r="AS379" s="74"/>
      <c r="AT379" s="74"/>
      <c r="AU379" s="74"/>
      <c r="AV379" s="622"/>
    </row>
    <row r="380" spans="7:48" ht="14.1" customHeight="1">
      <c r="G380" s="19"/>
      <c r="H380" s="738"/>
      <c r="J380" s="736"/>
      <c r="K380" s="9" t="s">
        <v>827</v>
      </c>
      <c r="L380" s="36"/>
      <c r="M380" s="36"/>
      <c r="N380" s="36"/>
      <c r="O380" s="36"/>
      <c r="P380" s="36"/>
      <c r="Q380" s="36"/>
      <c r="R380" s="36"/>
      <c r="S380" s="36"/>
      <c r="T380" s="36"/>
      <c r="U380" s="36"/>
      <c r="V380" s="36"/>
      <c r="W380" s="36"/>
      <c r="X380" s="36"/>
      <c r="Y380" s="36"/>
      <c r="Z380" s="36"/>
      <c r="AA380" s="36"/>
      <c r="AB380" s="36"/>
      <c r="AC380" s="36"/>
      <c r="AD380" s="36"/>
      <c r="AE380" s="36"/>
      <c r="AF380" s="36"/>
      <c r="AG380" s="36"/>
      <c r="AH380" s="36"/>
      <c r="AI380" s="36"/>
      <c r="AJ380" s="36"/>
      <c r="AK380" s="36"/>
      <c r="AL380" s="36"/>
      <c r="AM380" s="36"/>
      <c r="AN380" s="36"/>
      <c r="AO380" s="36"/>
      <c r="AP380" s="36"/>
      <c r="AQ380" s="36"/>
      <c r="AR380" s="36"/>
      <c r="AS380" s="36"/>
      <c r="AT380" s="36"/>
      <c r="AU380" s="36"/>
      <c r="AV380" s="620"/>
    </row>
    <row r="381" spans="7:48" ht="14.1" customHeight="1" thickBot="1">
      <c r="G381" s="19"/>
      <c r="H381" s="738"/>
      <c r="J381" s="736"/>
      <c r="K381" s="10" t="s">
        <v>828</v>
      </c>
      <c r="L381" s="73"/>
      <c r="M381" s="73"/>
      <c r="N381" s="73"/>
      <c r="O381" s="73"/>
      <c r="P381" s="73"/>
      <c r="Q381" s="73"/>
      <c r="R381" s="73"/>
      <c r="S381" s="73"/>
      <c r="T381" s="73"/>
      <c r="U381" s="73"/>
      <c r="V381" s="73"/>
      <c r="W381" s="73"/>
      <c r="X381" s="73"/>
      <c r="Y381" s="73"/>
      <c r="Z381" s="73"/>
      <c r="AA381" s="73"/>
      <c r="AB381" s="73"/>
      <c r="AC381" s="73"/>
      <c r="AD381" s="73"/>
      <c r="AE381" s="73"/>
      <c r="AF381" s="73"/>
      <c r="AG381" s="73"/>
      <c r="AH381" s="73"/>
      <c r="AI381" s="73"/>
      <c r="AJ381" s="73"/>
      <c r="AK381" s="73"/>
      <c r="AL381" s="73"/>
      <c r="AM381" s="73"/>
      <c r="AN381" s="73"/>
      <c r="AO381" s="73"/>
      <c r="AP381" s="73"/>
      <c r="AQ381" s="73"/>
      <c r="AR381" s="73"/>
      <c r="AS381" s="73"/>
      <c r="AT381" s="73"/>
      <c r="AU381" s="73"/>
      <c r="AV381" s="621"/>
    </row>
    <row r="382" spans="7:48" ht="14.1" customHeight="1" thickTop="1">
      <c r="G382" s="19"/>
      <c r="H382" s="738"/>
      <c r="J382" s="736"/>
      <c r="K382" s="8" t="s">
        <v>829</v>
      </c>
      <c r="L382" s="74"/>
      <c r="M382" s="74"/>
      <c r="N382" s="74"/>
      <c r="O382" s="74"/>
      <c r="P382" s="74"/>
      <c r="Q382" s="74"/>
      <c r="R382" s="74"/>
      <c r="S382" s="74"/>
      <c r="T382" s="74"/>
      <c r="U382" s="74"/>
      <c r="V382" s="74"/>
      <c r="W382" s="74"/>
      <c r="X382" s="74"/>
      <c r="Y382" s="74"/>
      <c r="Z382" s="74"/>
      <c r="AA382" s="74"/>
      <c r="AB382" s="74"/>
      <c r="AC382" s="74"/>
      <c r="AD382" s="74"/>
      <c r="AE382" s="74"/>
      <c r="AF382" s="74"/>
      <c r="AG382" s="74"/>
      <c r="AH382" s="74"/>
      <c r="AI382" s="74"/>
      <c r="AJ382" s="74"/>
      <c r="AK382" s="74"/>
      <c r="AL382" s="74"/>
      <c r="AM382" s="74"/>
      <c r="AN382" s="74"/>
      <c r="AO382" s="74"/>
      <c r="AP382" s="74"/>
      <c r="AQ382" s="74"/>
      <c r="AR382" s="74"/>
      <c r="AS382" s="74"/>
      <c r="AT382" s="74"/>
      <c r="AU382" s="74"/>
      <c r="AV382" s="622"/>
    </row>
    <row r="383" spans="7:48" ht="14.1" customHeight="1">
      <c r="G383" s="19"/>
      <c r="H383" s="738"/>
      <c r="J383" s="736"/>
      <c r="K383" s="9" t="s">
        <v>830</v>
      </c>
      <c r="L383" s="36"/>
      <c r="M383" s="36"/>
      <c r="N383" s="36"/>
      <c r="O383" s="36"/>
      <c r="P383" s="36"/>
      <c r="Q383" s="36"/>
      <c r="R383" s="36"/>
      <c r="S383" s="36"/>
      <c r="T383" s="36"/>
      <c r="U383" s="36"/>
      <c r="V383" s="36"/>
      <c r="W383" s="36"/>
      <c r="X383" s="36"/>
      <c r="Y383" s="36"/>
      <c r="Z383" s="36"/>
      <c r="AA383" s="36"/>
      <c r="AB383" s="36"/>
      <c r="AC383" s="36"/>
      <c r="AD383" s="36"/>
      <c r="AE383" s="36"/>
      <c r="AF383" s="36"/>
      <c r="AG383" s="36"/>
      <c r="AH383" s="36"/>
      <c r="AI383" s="36"/>
      <c r="AJ383" s="36"/>
      <c r="AK383" s="36"/>
      <c r="AL383" s="36"/>
      <c r="AM383" s="36"/>
      <c r="AN383" s="36"/>
      <c r="AO383" s="36"/>
      <c r="AP383" s="36"/>
      <c r="AQ383" s="36"/>
      <c r="AR383" s="36"/>
      <c r="AS383" s="36"/>
      <c r="AT383" s="36"/>
      <c r="AU383" s="36"/>
      <c r="AV383" s="620"/>
    </row>
    <row r="384" spans="7:48" ht="14.1" customHeight="1">
      <c r="G384" s="19"/>
      <c r="H384" s="738"/>
      <c r="J384" s="736"/>
      <c r="K384" s="10" t="s">
        <v>831</v>
      </c>
      <c r="L384" s="37"/>
      <c r="M384" s="37"/>
      <c r="N384" s="37"/>
      <c r="O384" s="37"/>
      <c r="P384" s="37"/>
      <c r="Q384" s="37"/>
      <c r="R384" s="37"/>
      <c r="S384" s="37"/>
      <c r="T384" s="37"/>
      <c r="U384" s="37"/>
      <c r="V384" s="37"/>
      <c r="W384" s="37"/>
      <c r="X384" s="37"/>
      <c r="Y384" s="37"/>
      <c r="Z384" s="37"/>
      <c r="AA384" s="37"/>
      <c r="AB384" s="37"/>
      <c r="AC384" s="37"/>
      <c r="AD384" s="37"/>
      <c r="AE384" s="37"/>
      <c r="AF384" s="37"/>
      <c r="AG384" s="37"/>
      <c r="AH384" s="37"/>
      <c r="AI384" s="37"/>
      <c r="AJ384" s="37"/>
      <c r="AK384" s="37"/>
      <c r="AL384" s="37"/>
      <c r="AM384" s="37"/>
      <c r="AN384" s="37"/>
      <c r="AO384" s="37"/>
      <c r="AP384" s="37"/>
      <c r="AQ384" s="37"/>
      <c r="AR384" s="37"/>
      <c r="AS384" s="37"/>
      <c r="AT384" s="37"/>
      <c r="AU384" s="37"/>
      <c r="AV384" s="623"/>
    </row>
    <row r="385" spans="7:48" ht="14.1" customHeight="1">
      <c r="G385" s="19"/>
      <c r="H385" s="738"/>
      <c r="J385" s="736"/>
      <c r="K385" s="8" t="s">
        <v>832</v>
      </c>
      <c r="L385" s="35">
        <v>71</v>
      </c>
      <c r="M385" s="35">
        <v>68</v>
      </c>
      <c r="N385" s="35">
        <v>65</v>
      </c>
      <c r="O385" s="35">
        <v>61</v>
      </c>
      <c r="P385" s="35">
        <v>58</v>
      </c>
      <c r="Q385" s="35">
        <v>54</v>
      </c>
      <c r="R385" s="35">
        <v>51</v>
      </c>
      <c r="S385" s="35">
        <v>51</v>
      </c>
      <c r="T385" s="35">
        <v>51</v>
      </c>
      <c r="U385" s="35">
        <v>51</v>
      </c>
      <c r="V385" s="35">
        <v>51</v>
      </c>
      <c r="W385" s="35">
        <v>51</v>
      </c>
      <c r="X385" s="35">
        <v>51</v>
      </c>
      <c r="Y385" s="35">
        <v>51</v>
      </c>
      <c r="Z385" s="35">
        <v>51</v>
      </c>
      <c r="AA385" s="35">
        <v>51</v>
      </c>
      <c r="AB385" s="35">
        <v>51</v>
      </c>
      <c r="AC385" s="35">
        <v>51</v>
      </c>
      <c r="AD385" s="35">
        <v>51</v>
      </c>
      <c r="AE385" s="35">
        <v>51</v>
      </c>
      <c r="AF385" s="35">
        <v>51</v>
      </c>
      <c r="AG385" s="35">
        <v>51</v>
      </c>
      <c r="AH385" s="35">
        <v>51</v>
      </c>
      <c r="AI385" s="35">
        <v>51</v>
      </c>
      <c r="AJ385" s="35">
        <v>51</v>
      </c>
      <c r="AK385" s="35">
        <v>51</v>
      </c>
      <c r="AL385" s="35">
        <v>51</v>
      </c>
      <c r="AM385" s="35">
        <v>51</v>
      </c>
      <c r="AN385" s="35">
        <v>51</v>
      </c>
      <c r="AO385" s="35">
        <v>51</v>
      </c>
      <c r="AP385" s="35">
        <v>51</v>
      </c>
      <c r="AQ385" s="35">
        <v>51</v>
      </c>
      <c r="AR385" s="35">
        <v>51</v>
      </c>
      <c r="AS385" s="35">
        <v>51</v>
      </c>
      <c r="AT385" s="35">
        <v>51</v>
      </c>
      <c r="AU385" s="35">
        <v>51</v>
      </c>
      <c r="AV385" s="619">
        <v>51</v>
      </c>
    </row>
    <row r="386" spans="7:48" ht="14.1" customHeight="1">
      <c r="G386" s="19"/>
      <c r="H386" s="738"/>
      <c r="J386" s="736"/>
      <c r="K386" s="9" t="s">
        <v>833</v>
      </c>
      <c r="L386" s="36">
        <v>71</v>
      </c>
      <c r="M386" s="36">
        <v>68</v>
      </c>
      <c r="N386" s="36">
        <v>65</v>
      </c>
      <c r="O386" s="36">
        <v>61</v>
      </c>
      <c r="P386" s="36">
        <v>58</v>
      </c>
      <c r="Q386" s="36">
        <v>54</v>
      </c>
      <c r="R386" s="36">
        <v>51</v>
      </c>
      <c r="S386" s="36">
        <v>51</v>
      </c>
      <c r="T386" s="36">
        <v>51</v>
      </c>
      <c r="U386" s="36">
        <v>51</v>
      </c>
      <c r="V386" s="36">
        <v>51</v>
      </c>
      <c r="W386" s="36">
        <v>51</v>
      </c>
      <c r="X386" s="36">
        <v>51</v>
      </c>
      <c r="Y386" s="36">
        <v>51</v>
      </c>
      <c r="Z386" s="36">
        <v>51</v>
      </c>
      <c r="AA386" s="36">
        <v>51</v>
      </c>
      <c r="AB386" s="36">
        <v>51</v>
      </c>
      <c r="AC386" s="36">
        <v>51</v>
      </c>
      <c r="AD386" s="36">
        <v>51</v>
      </c>
      <c r="AE386" s="36">
        <v>51</v>
      </c>
      <c r="AF386" s="36">
        <v>51</v>
      </c>
      <c r="AG386" s="36">
        <v>51</v>
      </c>
      <c r="AH386" s="36">
        <v>51</v>
      </c>
      <c r="AI386" s="36">
        <v>51</v>
      </c>
      <c r="AJ386" s="36">
        <v>51</v>
      </c>
      <c r="AK386" s="36">
        <v>51</v>
      </c>
      <c r="AL386" s="36">
        <v>51</v>
      </c>
      <c r="AM386" s="36">
        <v>51</v>
      </c>
      <c r="AN386" s="36">
        <v>51</v>
      </c>
      <c r="AO386" s="36">
        <v>51</v>
      </c>
      <c r="AP386" s="36">
        <v>51</v>
      </c>
      <c r="AQ386" s="36">
        <v>51</v>
      </c>
      <c r="AR386" s="36">
        <v>51</v>
      </c>
      <c r="AS386" s="36">
        <v>51</v>
      </c>
      <c r="AT386" s="36">
        <v>51</v>
      </c>
      <c r="AU386" s="36">
        <v>51</v>
      </c>
      <c r="AV386" s="620">
        <v>51</v>
      </c>
    </row>
    <row r="387" spans="7:48" ht="14.1" customHeight="1" thickBot="1">
      <c r="G387" s="19"/>
      <c r="H387" s="738"/>
      <c r="J387" s="736"/>
      <c r="K387" s="10" t="s">
        <v>834</v>
      </c>
      <c r="L387" s="73">
        <v>71</v>
      </c>
      <c r="M387" s="73">
        <v>68</v>
      </c>
      <c r="N387" s="73">
        <v>65</v>
      </c>
      <c r="O387" s="73">
        <v>61</v>
      </c>
      <c r="P387" s="73">
        <v>58</v>
      </c>
      <c r="Q387" s="73">
        <v>54</v>
      </c>
      <c r="R387" s="73">
        <v>51</v>
      </c>
      <c r="S387" s="73">
        <v>51</v>
      </c>
      <c r="T387" s="73">
        <v>51</v>
      </c>
      <c r="U387" s="73">
        <v>51</v>
      </c>
      <c r="V387" s="73">
        <v>51</v>
      </c>
      <c r="W387" s="73">
        <v>51</v>
      </c>
      <c r="X387" s="73">
        <v>51</v>
      </c>
      <c r="Y387" s="73">
        <v>51</v>
      </c>
      <c r="Z387" s="73">
        <v>51</v>
      </c>
      <c r="AA387" s="73">
        <v>51</v>
      </c>
      <c r="AB387" s="73">
        <v>51</v>
      </c>
      <c r="AC387" s="73">
        <v>51</v>
      </c>
      <c r="AD387" s="73">
        <v>51</v>
      </c>
      <c r="AE387" s="73">
        <v>51</v>
      </c>
      <c r="AF387" s="73">
        <v>51</v>
      </c>
      <c r="AG387" s="73">
        <v>51</v>
      </c>
      <c r="AH387" s="73">
        <v>51</v>
      </c>
      <c r="AI387" s="73">
        <v>51</v>
      </c>
      <c r="AJ387" s="73">
        <v>51</v>
      </c>
      <c r="AK387" s="73">
        <v>51</v>
      </c>
      <c r="AL387" s="73">
        <v>51</v>
      </c>
      <c r="AM387" s="73">
        <v>51</v>
      </c>
      <c r="AN387" s="73">
        <v>51</v>
      </c>
      <c r="AO387" s="73">
        <v>51</v>
      </c>
      <c r="AP387" s="73">
        <v>51</v>
      </c>
      <c r="AQ387" s="73">
        <v>51</v>
      </c>
      <c r="AR387" s="73">
        <v>51</v>
      </c>
      <c r="AS387" s="73">
        <v>51</v>
      </c>
      <c r="AT387" s="73">
        <v>51</v>
      </c>
      <c r="AU387" s="73">
        <v>51</v>
      </c>
      <c r="AV387" s="621">
        <v>51</v>
      </c>
    </row>
    <row r="388" spans="7:48" ht="14.1" customHeight="1" thickTop="1">
      <c r="G388" s="19"/>
      <c r="H388" s="738"/>
      <c r="J388" s="736"/>
      <c r="K388" s="8" t="s">
        <v>835</v>
      </c>
      <c r="L388" s="74">
        <v>71</v>
      </c>
      <c r="M388" s="74">
        <v>68</v>
      </c>
      <c r="N388" s="74">
        <v>65</v>
      </c>
      <c r="O388" s="74">
        <v>61</v>
      </c>
      <c r="P388" s="74">
        <v>58</v>
      </c>
      <c r="Q388" s="74">
        <v>54</v>
      </c>
      <c r="R388" s="74">
        <v>51</v>
      </c>
      <c r="S388" s="74">
        <v>51</v>
      </c>
      <c r="T388" s="74">
        <v>51</v>
      </c>
      <c r="U388" s="74">
        <v>51</v>
      </c>
      <c r="V388" s="74">
        <v>51</v>
      </c>
      <c r="W388" s="74">
        <v>51</v>
      </c>
      <c r="X388" s="74">
        <v>51</v>
      </c>
      <c r="Y388" s="74">
        <v>51</v>
      </c>
      <c r="Z388" s="74">
        <v>51</v>
      </c>
      <c r="AA388" s="74">
        <v>51</v>
      </c>
      <c r="AB388" s="74">
        <v>51</v>
      </c>
      <c r="AC388" s="74">
        <v>51</v>
      </c>
      <c r="AD388" s="74">
        <v>51</v>
      </c>
      <c r="AE388" s="74">
        <v>51</v>
      </c>
      <c r="AF388" s="74">
        <v>51</v>
      </c>
      <c r="AG388" s="74">
        <v>51</v>
      </c>
      <c r="AH388" s="74">
        <v>51</v>
      </c>
      <c r="AI388" s="74">
        <v>51</v>
      </c>
      <c r="AJ388" s="74">
        <v>51</v>
      </c>
      <c r="AK388" s="74">
        <v>51</v>
      </c>
      <c r="AL388" s="74">
        <v>51</v>
      </c>
      <c r="AM388" s="74">
        <v>51</v>
      </c>
      <c r="AN388" s="74">
        <v>51</v>
      </c>
      <c r="AO388" s="74">
        <v>51</v>
      </c>
      <c r="AP388" s="74">
        <v>51</v>
      </c>
      <c r="AQ388" s="74">
        <v>51</v>
      </c>
      <c r="AR388" s="74">
        <v>51</v>
      </c>
      <c r="AS388" s="74">
        <v>51</v>
      </c>
      <c r="AT388" s="74">
        <v>51</v>
      </c>
      <c r="AU388" s="74">
        <v>51</v>
      </c>
      <c r="AV388" s="622">
        <v>51</v>
      </c>
    </row>
    <row r="389" spans="7:48" ht="14.1" customHeight="1">
      <c r="G389" s="19"/>
      <c r="H389" s="738"/>
      <c r="J389" s="736"/>
      <c r="K389" s="9" t="s">
        <v>836</v>
      </c>
      <c r="L389" s="36">
        <v>71</v>
      </c>
      <c r="M389" s="36">
        <v>68</v>
      </c>
      <c r="N389" s="36">
        <v>65</v>
      </c>
      <c r="O389" s="36">
        <v>61</v>
      </c>
      <c r="P389" s="36">
        <v>58</v>
      </c>
      <c r="Q389" s="36">
        <v>54</v>
      </c>
      <c r="R389" s="36">
        <v>51</v>
      </c>
      <c r="S389" s="36">
        <v>51</v>
      </c>
      <c r="T389" s="36">
        <v>51</v>
      </c>
      <c r="U389" s="36">
        <v>51</v>
      </c>
      <c r="V389" s="36">
        <v>51</v>
      </c>
      <c r="W389" s="36">
        <v>51</v>
      </c>
      <c r="X389" s="36">
        <v>51</v>
      </c>
      <c r="Y389" s="36">
        <v>51</v>
      </c>
      <c r="Z389" s="36">
        <v>51</v>
      </c>
      <c r="AA389" s="36">
        <v>51</v>
      </c>
      <c r="AB389" s="36">
        <v>51</v>
      </c>
      <c r="AC389" s="36">
        <v>51</v>
      </c>
      <c r="AD389" s="36">
        <v>51</v>
      </c>
      <c r="AE389" s="36">
        <v>51</v>
      </c>
      <c r="AF389" s="36">
        <v>51</v>
      </c>
      <c r="AG389" s="36">
        <v>51</v>
      </c>
      <c r="AH389" s="36">
        <v>51</v>
      </c>
      <c r="AI389" s="36">
        <v>51</v>
      </c>
      <c r="AJ389" s="36">
        <v>51</v>
      </c>
      <c r="AK389" s="36">
        <v>51</v>
      </c>
      <c r="AL389" s="36">
        <v>51</v>
      </c>
      <c r="AM389" s="36">
        <v>51</v>
      </c>
      <c r="AN389" s="36">
        <v>51</v>
      </c>
      <c r="AO389" s="36">
        <v>51</v>
      </c>
      <c r="AP389" s="36">
        <v>51</v>
      </c>
      <c r="AQ389" s="36">
        <v>51</v>
      </c>
      <c r="AR389" s="36">
        <v>51</v>
      </c>
      <c r="AS389" s="36">
        <v>51</v>
      </c>
      <c r="AT389" s="36">
        <v>51</v>
      </c>
      <c r="AU389" s="36">
        <v>51</v>
      </c>
      <c r="AV389" s="620">
        <v>51</v>
      </c>
    </row>
    <row r="390" spans="7:48" ht="14.1" customHeight="1" thickBot="1">
      <c r="G390" s="19"/>
      <c r="H390" s="738"/>
      <c r="J390" s="736"/>
      <c r="K390" s="10" t="s">
        <v>837</v>
      </c>
      <c r="L390" s="73">
        <v>71</v>
      </c>
      <c r="M390" s="73">
        <v>68</v>
      </c>
      <c r="N390" s="73">
        <v>65</v>
      </c>
      <c r="O390" s="73">
        <v>61</v>
      </c>
      <c r="P390" s="73">
        <v>58</v>
      </c>
      <c r="Q390" s="73">
        <v>54</v>
      </c>
      <c r="R390" s="73">
        <v>51</v>
      </c>
      <c r="S390" s="73">
        <v>51</v>
      </c>
      <c r="T390" s="73">
        <v>51</v>
      </c>
      <c r="U390" s="73">
        <v>51</v>
      </c>
      <c r="V390" s="73">
        <v>51</v>
      </c>
      <c r="W390" s="73">
        <v>51</v>
      </c>
      <c r="X390" s="73">
        <v>51</v>
      </c>
      <c r="Y390" s="73">
        <v>51</v>
      </c>
      <c r="Z390" s="73">
        <v>51</v>
      </c>
      <c r="AA390" s="73">
        <v>51</v>
      </c>
      <c r="AB390" s="73">
        <v>51</v>
      </c>
      <c r="AC390" s="73">
        <v>51</v>
      </c>
      <c r="AD390" s="73">
        <v>51</v>
      </c>
      <c r="AE390" s="73">
        <v>51</v>
      </c>
      <c r="AF390" s="73">
        <v>51</v>
      </c>
      <c r="AG390" s="73">
        <v>51</v>
      </c>
      <c r="AH390" s="73">
        <v>51</v>
      </c>
      <c r="AI390" s="73">
        <v>51</v>
      </c>
      <c r="AJ390" s="73">
        <v>51</v>
      </c>
      <c r="AK390" s="73">
        <v>51</v>
      </c>
      <c r="AL390" s="73">
        <v>51</v>
      </c>
      <c r="AM390" s="73">
        <v>51</v>
      </c>
      <c r="AN390" s="73">
        <v>51</v>
      </c>
      <c r="AO390" s="73">
        <v>51</v>
      </c>
      <c r="AP390" s="73">
        <v>51</v>
      </c>
      <c r="AQ390" s="73">
        <v>51</v>
      </c>
      <c r="AR390" s="73">
        <v>51</v>
      </c>
      <c r="AS390" s="73">
        <v>51</v>
      </c>
      <c r="AT390" s="73">
        <v>51</v>
      </c>
      <c r="AU390" s="73">
        <v>51</v>
      </c>
      <c r="AV390" s="621">
        <v>51</v>
      </c>
    </row>
    <row r="391" spans="7:48" ht="14.1" customHeight="1" thickTop="1">
      <c r="G391" s="19"/>
      <c r="H391" s="738"/>
      <c r="J391" s="736"/>
      <c r="K391" s="8" t="s">
        <v>838</v>
      </c>
      <c r="L391" s="74">
        <v>71</v>
      </c>
      <c r="M391" s="74">
        <v>68</v>
      </c>
      <c r="N391" s="74">
        <v>65</v>
      </c>
      <c r="O391" s="74">
        <v>61</v>
      </c>
      <c r="P391" s="74">
        <v>58</v>
      </c>
      <c r="Q391" s="74">
        <v>54</v>
      </c>
      <c r="R391" s="74">
        <v>51</v>
      </c>
      <c r="S391" s="74">
        <v>51</v>
      </c>
      <c r="T391" s="74">
        <v>51</v>
      </c>
      <c r="U391" s="74">
        <v>51</v>
      </c>
      <c r="V391" s="74">
        <v>51</v>
      </c>
      <c r="W391" s="74">
        <v>51</v>
      </c>
      <c r="X391" s="74">
        <v>51</v>
      </c>
      <c r="Y391" s="74">
        <v>51</v>
      </c>
      <c r="Z391" s="74">
        <v>51</v>
      </c>
      <c r="AA391" s="74">
        <v>51</v>
      </c>
      <c r="AB391" s="74">
        <v>51</v>
      </c>
      <c r="AC391" s="74">
        <v>51</v>
      </c>
      <c r="AD391" s="74">
        <v>51</v>
      </c>
      <c r="AE391" s="74">
        <v>51</v>
      </c>
      <c r="AF391" s="74">
        <v>51</v>
      </c>
      <c r="AG391" s="74">
        <v>51</v>
      </c>
      <c r="AH391" s="74">
        <v>51</v>
      </c>
      <c r="AI391" s="74">
        <v>51</v>
      </c>
      <c r="AJ391" s="74">
        <v>51</v>
      </c>
      <c r="AK391" s="74">
        <v>51</v>
      </c>
      <c r="AL391" s="74">
        <v>51</v>
      </c>
      <c r="AM391" s="74">
        <v>51</v>
      </c>
      <c r="AN391" s="74">
        <v>51</v>
      </c>
      <c r="AO391" s="74">
        <v>51</v>
      </c>
      <c r="AP391" s="74">
        <v>51</v>
      </c>
      <c r="AQ391" s="74">
        <v>51</v>
      </c>
      <c r="AR391" s="74">
        <v>51</v>
      </c>
      <c r="AS391" s="74">
        <v>51</v>
      </c>
      <c r="AT391" s="74">
        <v>51</v>
      </c>
      <c r="AU391" s="74">
        <v>51</v>
      </c>
      <c r="AV391" s="622">
        <v>51</v>
      </c>
    </row>
    <row r="392" spans="7:48" ht="14.1" customHeight="1">
      <c r="G392" s="19"/>
      <c r="H392" s="738"/>
      <c r="J392" s="736"/>
      <c r="K392" s="9" t="s">
        <v>839</v>
      </c>
      <c r="L392" s="36">
        <v>71</v>
      </c>
      <c r="M392" s="36">
        <v>68</v>
      </c>
      <c r="N392" s="36">
        <v>65</v>
      </c>
      <c r="O392" s="36">
        <v>61</v>
      </c>
      <c r="P392" s="36">
        <v>58</v>
      </c>
      <c r="Q392" s="36">
        <v>54</v>
      </c>
      <c r="R392" s="36">
        <v>51</v>
      </c>
      <c r="S392" s="36">
        <v>51</v>
      </c>
      <c r="T392" s="36">
        <v>51</v>
      </c>
      <c r="U392" s="36">
        <v>51</v>
      </c>
      <c r="V392" s="36">
        <v>51</v>
      </c>
      <c r="W392" s="36">
        <v>51</v>
      </c>
      <c r="X392" s="36">
        <v>51</v>
      </c>
      <c r="Y392" s="36">
        <v>51</v>
      </c>
      <c r="Z392" s="36">
        <v>51</v>
      </c>
      <c r="AA392" s="36">
        <v>51</v>
      </c>
      <c r="AB392" s="36">
        <v>51</v>
      </c>
      <c r="AC392" s="36">
        <v>51</v>
      </c>
      <c r="AD392" s="36">
        <v>51</v>
      </c>
      <c r="AE392" s="36">
        <v>51</v>
      </c>
      <c r="AF392" s="36">
        <v>51</v>
      </c>
      <c r="AG392" s="36">
        <v>51</v>
      </c>
      <c r="AH392" s="36">
        <v>51</v>
      </c>
      <c r="AI392" s="36">
        <v>51</v>
      </c>
      <c r="AJ392" s="36">
        <v>51</v>
      </c>
      <c r="AK392" s="36">
        <v>51</v>
      </c>
      <c r="AL392" s="36">
        <v>51</v>
      </c>
      <c r="AM392" s="36">
        <v>51</v>
      </c>
      <c r="AN392" s="36">
        <v>51</v>
      </c>
      <c r="AO392" s="36">
        <v>51</v>
      </c>
      <c r="AP392" s="36">
        <v>51</v>
      </c>
      <c r="AQ392" s="36">
        <v>51</v>
      </c>
      <c r="AR392" s="36">
        <v>51</v>
      </c>
      <c r="AS392" s="36">
        <v>51</v>
      </c>
      <c r="AT392" s="36">
        <v>51</v>
      </c>
      <c r="AU392" s="36">
        <v>51</v>
      </c>
      <c r="AV392" s="620">
        <v>51</v>
      </c>
    </row>
    <row r="393" spans="7:48" ht="14.1" customHeight="1" thickBot="1">
      <c r="G393" s="19"/>
      <c r="H393" s="738"/>
      <c r="J393" s="736"/>
      <c r="K393" s="10" t="s">
        <v>840</v>
      </c>
      <c r="L393" s="73">
        <v>71</v>
      </c>
      <c r="M393" s="73">
        <v>68</v>
      </c>
      <c r="N393" s="73">
        <v>65</v>
      </c>
      <c r="O393" s="73">
        <v>61</v>
      </c>
      <c r="P393" s="73">
        <v>58</v>
      </c>
      <c r="Q393" s="73">
        <v>54</v>
      </c>
      <c r="R393" s="73">
        <v>51</v>
      </c>
      <c r="S393" s="73">
        <v>51</v>
      </c>
      <c r="T393" s="73">
        <v>51</v>
      </c>
      <c r="U393" s="73">
        <v>51</v>
      </c>
      <c r="V393" s="73">
        <v>51</v>
      </c>
      <c r="W393" s="73">
        <v>51</v>
      </c>
      <c r="X393" s="73">
        <v>51</v>
      </c>
      <c r="Y393" s="73">
        <v>51</v>
      </c>
      <c r="Z393" s="73">
        <v>51</v>
      </c>
      <c r="AA393" s="73">
        <v>51</v>
      </c>
      <c r="AB393" s="73">
        <v>51</v>
      </c>
      <c r="AC393" s="73">
        <v>51</v>
      </c>
      <c r="AD393" s="73">
        <v>51</v>
      </c>
      <c r="AE393" s="73">
        <v>51</v>
      </c>
      <c r="AF393" s="73">
        <v>51</v>
      </c>
      <c r="AG393" s="73">
        <v>51</v>
      </c>
      <c r="AH393" s="73">
        <v>51</v>
      </c>
      <c r="AI393" s="73">
        <v>51</v>
      </c>
      <c r="AJ393" s="73">
        <v>51</v>
      </c>
      <c r="AK393" s="73">
        <v>51</v>
      </c>
      <c r="AL393" s="73">
        <v>51</v>
      </c>
      <c r="AM393" s="73">
        <v>51</v>
      </c>
      <c r="AN393" s="73">
        <v>51</v>
      </c>
      <c r="AO393" s="73">
        <v>51</v>
      </c>
      <c r="AP393" s="73">
        <v>51</v>
      </c>
      <c r="AQ393" s="73">
        <v>51</v>
      </c>
      <c r="AR393" s="73">
        <v>51</v>
      </c>
      <c r="AS393" s="73">
        <v>51</v>
      </c>
      <c r="AT393" s="73">
        <v>51</v>
      </c>
      <c r="AU393" s="73">
        <v>51</v>
      </c>
      <c r="AV393" s="621">
        <v>51</v>
      </c>
    </row>
    <row r="394" spans="7:48" ht="14.1" customHeight="1" thickTop="1">
      <c r="G394" s="19"/>
      <c r="H394" s="738"/>
      <c r="J394" s="736"/>
      <c r="K394" s="8" t="s">
        <v>841</v>
      </c>
      <c r="L394" s="74">
        <v>71</v>
      </c>
      <c r="M394" s="74">
        <v>68</v>
      </c>
      <c r="N394" s="74">
        <v>65</v>
      </c>
      <c r="O394" s="74">
        <v>61</v>
      </c>
      <c r="P394" s="74">
        <v>58</v>
      </c>
      <c r="Q394" s="74">
        <v>54</v>
      </c>
      <c r="R394" s="74">
        <v>51</v>
      </c>
      <c r="S394" s="74">
        <v>51</v>
      </c>
      <c r="T394" s="74">
        <v>51</v>
      </c>
      <c r="U394" s="74">
        <v>51</v>
      </c>
      <c r="V394" s="74">
        <v>51</v>
      </c>
      <c r="W394" s="74">
        <v>51</v>
      </c>
      <c r="X394" s="74">
        <v>51</v>
      </c>
      <c r="Y394" s="74">
        <v>51</v>
      </c>
      <c r="Z394" s="74">
        <v>51</v>
      </c>
      <c r="AA394" s="74">
        <v>51</v>
      </c>
      <c r="AB394" s="74">
        <v>51</v>
      </c>
      <c r="AC394" s="74">
        <v>51</v>
      </c>
      <c r="AD394" s="74">
        <v>51</v>
      </c>
      <c r="AE394" s="74">
        <v>51</v>
      </c>
      <c r="AF394" s="74">
        <v>51</v>
      </c>
      <c r="AG394" s="74">
        <v>51</v>
      </c>
      <c r="AH394" s="74">
        <v>51</v>
      </c>
      <c r="AI394" s="74">
        <v>51</v>
      </c>
      <c r="AJ394" s="74">
        <v>51</v>
      </c>
      <c r="AK394" s="74">
        <v>51</v>
      </c>
      <c r="AL394" s="74">
        <v>51</v>
      </c>
      <c r="AM394" s="74">
        <v>51</v>
      </c>
      <c r="AN394" s="74">
        <v>51</v>
      </c>
      <c r="AO394" s="74">
        <v>51</v>
      </c>
      <c r="AP394" s="74">
        <v>51</v>
      </c>
      <c r="AQ394" s="74">
        <v>51</v>
      </c>
      <c r="AR394" s="74">
        <v>51</v>
      </c>
      <c r="AS394" s="74">
        <v>51</v>
      </c>
      <c r="AT394" s="74">
        <v>51</v>
      </c>
      <c r="AU394" s="74">
        <v>51</v>
      </c>
      <c r="AV394" s="622">
        <v>51</v>
      </c>
    </row>
    <row r="395" spans="7:48" ht="14.1" customHeight="1">
      <c r="G395" s="19"/>
      <c r="H395" s="738"/>
      <c r="J395" s="736"/>
      <c r="K395" s="9" t="s">
        <v>842</v>
      </c>
      <c r="L395" s="36">
        <v>71</v>
      </c>
      <c r="M395" s="36">
        <v>68</v>
      </c>
      <c r="N395" s="36">
        <v>65</v>
      </c>
      <c r="O395" s="36">
        <v>61</v>
      </c>
      <c r="P395" s="36">
        <v>58</v>
      </c>
      <c r="Q395" s="36">
        <v>54</v>
      </c>
      <c r="R395" s="36">
        <v>51</v>
      </c>
      <c r="S395" s="36">
        <v>51</v>
      </c>
      <c r="T395" s="36">
        <v>51</v>
      </c>
      <c r="U395" s="36">
        <v>51</v>
      </c>
      <c r="V395" s="36">
        <v>51</v>
      </c>
      <c r="W395" s="36">
        <v>51</v>
      </c>
      <c r="X395" s="36">
        <v>51</v>
      </c>
      <c r="Y395" s="36">
        <v>51</v>
      </c>
      <c r="Z395" s="36">
        <v>51</v>
      </c>
      <c r="AA395" s="36">
        <v>51</v>
      </c>
      <c r="AB395" s="36">
        <v>51</v>
      </c>
      <c r="AC395" s="36">
        <v>51</v>
      </c>
      <c r="AD395" s="36">
        <v>51</v>
      </c>
      <c r="AE395" s="36">
        <v>51</v>
      </c>
      <c r="AF395" s="36">
        <v>51</v>
      </c>
      <c r="AG395" s="36">
        <v>51</v>
      </c>
      <c r="AH395" s="36">
        <v>51</v>
      </c>
      <c r="AI395" s="36">
        <v>51</v>
      </c>
      <c r="AJ395" s="36">
        <v>51</v>
      </c>
      <c r="AK395" s="36">
        <v>51</v>
      </c>
      <c r="AL395" s="36">
        <v>51</v>
      </c>
      <c r="AM395" s="36">
        <v>51</v>
      </c>
      <c r="AN395" s="36">
        <v>51</v>
      </c>
      <c r="AO395" s="36">
        <v>51</v>
      </c>
      <c r="AP395" s="36">
        <v>51</v>
      </c>
      <c r="AQ395" s="36">
        <v>51</v>
      </c>
      <c r="AR395" s="36">
        <v>51</v>
      </c>
      <c r="AS395" s="36">
        <v>51</v>
      </c>
      <c r="AT395" s="36">
        <v>51</v>
      </c>
      <c r="AU395" s="36">
        <v>51</v>
      </c>
      <c r="AV395" s="620">
        <v>51</v>
      </c>
    </row>
    <row r="396" spans="7:48" ht="14.1" customHeight="1" thickBot="1">
      <c r="G396" s="19"/>
      <c r="H396" s="738"/>
      <c r="J396" s="736"/>
      <c r="K396" s="10" t="s">
        <v>843</v>
      </c>
      <c r="L396" s="73">
        <v>71</v>
      </c>
      <c r="M396" s="73">
        <v>68</v>
      </c>
      <c r="N396" s="73">
        <v>65</v>
      </c>
      <c r="O396" s="73">
        <v>61</v>
      </c>
      <c r="P396" s="73">
        <v>58</v>
      </c>
      <c r="Q396" s="73">
        <v>54</v>
      </c>
      <c r="R396" s="73">
        <v>51</v>
      </c>
      <c r="S396" s="73">
        <v>51</v>
      </c>
      <c r="T396" s="73">
        <v>51</v>
      </c>
      <c r="U396" s="73">
        <v>51</v>
      </c>
      <c r="V396" s="73">
        <v>51</v>
      </c>
      <c r="W396" s="73">
        <v>51</v>
      </c>
      <c r="X396" s="73">
        <v>51</v>
      </c>
      <c r="Y396" s="73">
        <v>51</v>
      </c>
      <c r="Z396" s="73">
        <v>51</v>
      </c>
      <c r="AA396" s="73">
        <v>51</v>
      </c>
      <c r="AB396" s="73">
        <v>51</v>
      </c>
      <c r="AC396" s="73">
        <v>51</v>
      </c>
      <c r="AD396" s="73">
        <v>51</v>
      </c>
      <c r="AE396" s="73">
        <v>51</v>
      </c>
      <c r="AF396" s="73">
        <v>51</v>
      </c>
      <c r="AG396" s="73">
        <v>51</v>
      </c>
      <c r="AH396" s="73">
        <v>51</v>
      </c>
      <c r="AI396" s="73">
        <v>51</v>
      </c>
      <c r="AJ396" s="73">
        <v>51</v>
      </c>
      <c r="AK396" s="73">
        <v>51</v>
      </c>
      <c r="AL396" s="73">
        <v>51</v>
      </c>
      <c r="AM396" s="73">
        <v>51</v>
      </c>
      <c r="AN396" s="73">
        <v>51</v>
      </c>
      <c r="AO396" s="73">
        <v>51</v>
      </c>
      <c r="AP396" s="73">
        <v>51</v>
      </c>
      <c r="AQ396" s="73">
        <v>51</v>
      </c>
      <c r="AR396" s="73">
        <v>51</v>
      </c>
      <c r="AS396" s="73">
        <v>51</v>
      </c>
      <c r="AT396" s="73">
        <v>51</v>
      </c>
      <c r="AU396" s="73">
        <v>51</v>
      </c>
      <c r="AV396" s="621">
        <v>51</v>
      </c>
    </row>
    <row r="397" spans="7:48" ht="14.1" customHeight="1" thickTop="1">
      <c r="G397" s="19"/>
      <c r="H397" s="738"/>
      <c r="J397" s="736"/>
      <c r="K397" s="8" t="s">
        <v>844</v>
      </c>
      <c r="L397" s="74">
        <v>71</v>
      </c>
      <c r="M397" s="74">
        <v>68</v>
      </c>
      <c r="N397" s="74">
        <v>65</v>
      </c>
      <c r="O397" s="74">
        <v>61</v>
      </c>
      <c r="P397" s="74">
        <v>58</v>
      </c>
      <c r="Q397" s="74">
        <v>54</v>
      </c>
      <c r="R397" s="74">
        <v>51</v>
      </c>
      <c r="S397" s="74">
        <v>51</v>
      </c>
      <c r="T397" s="74">
        <v>51</v>
      </c>
      <c r="U397" s="74">
        <v>51</v>
      </c>
      <c r="V397" s="74">
        <v>51</v>
      </c>
      <c r="W397" s="74">
        <v>51</v>
      </c>
      <c r="X397" s="74">
        <v>51</v>
      </c>
      <c r="Y397" s="74">
        <v>51</v>
      </c>
      <c r="Z397" s="74">
        <v>51</v>
      </c>
      <c r="AA397" s="74">
        <v>51</v>
      </c>
      <c r="AB397" s="74">
        <v>51</v>
      </c>
      <c r="AC397" s="74">
        <v>51</v>
      </c>
      <c r="AD397" s="74">
        <v>51</v>
      </c>
      <c r="AE397" s="74">
        <v>51</v>
      </c>
      <c r="AF397" s="74">
        <v>51</v>
      </c>
      <c r="AG397" s="74">
        <v>51</v>
      </c>
      <c r="AH397" s="74">
        <v>51</v>
      </c>
      <c r="AI397" s="74">
        <v>51</v>
      </c>
      <c r="AJ397" s="74">
        <v>51</v>
      </c>
      <c r="AK397" s="74">
        <v>51</v>
      </c>
      <c r="AL397" s="74">
        <v>51</v>
      </c>
      <c r="AM397" s="74">
        <v>51</v>
      </c>
      <c r="AN397" s="74">
        <v>51</v>
      </c>
      <c r="AO397" s="74">
        <v>51</v>
      </c>
      <c r="AP397" s="74">
        <v>51</v>
      </c>
      <c r="AQ397" s="74">
        <v>51</v>
      </c>
      <c r="AR397" s="74">
        <v>51</v>
      </c>
      <c r="AS397" s="74">
        <v>51</v>
      </c>
      <c r="AT397" s="74">
        <v>51</v>
      </c>
      <c r="AU397" s="74">
        <v>51</v>
      </c>
      <c r="AV397" s="622">
        <v>51</v>
      </c>
    </row>
    <row r="398" spans="7:48" ht="14.1" customHeight="1">
      <c r="G398" s="19"/>
      <c r="H398" s="738"/>
      <c r="J398" s="736"/>
      <c r="K398" s="9" t="s">
        <v>845</v>
      </c>
      <c r="L398" s="36">
        <v>71</v>
      </c>
      <c r="M398" s="36">
        <v>68</v>
      </c>
      <c r="N398" s="36">
        <v>65</v>
      </c>
      <c r="O398" s="36">
        <v>61</v>
      </c>
      <c r="P398" s="36">
        <v>58</v>
      </c>
      <c r="Q398" s="36">
        <v>54</v>
      </c>
      <c r="R398" s="36">
        <v>51</v>
      </c>
      <c r="S398" s="36">
        <v>51</v>
      </c>
      <c r="T398" s="36">
        <v>51</v>
      </c>
      <c r="U398" s="36">
        <v>51</v>
      </c>
      <c r="V398" s="36">
        <v>51</v>
      </c>
      <c r="W398" s="36">
        <v>51</v>
      </c>
      <c r="X398" s="36">
        <v>51</v>
      </c>
      <c r="Y398" s="36">
        <v>51</v>
      </c>
      <c r="Z398" s="36">
        <v>51</v>
      </c>
      <c r="AA398" s="36">
        <v>51</v>
      </c>
      <c r="AB398" s="36">
        <v>51</v>
      </c>
      <c r="AC398" s="36">
        <v>51</v>
      </c>
      <c r="AD398" s="36">
        <v>51</v>
      </c>
      <c r="AE398" s="36">
        <v>51</v>
      </c>
      <c r="AF398" s="36">
        <v>51</v>
      </c>
      <c r="AG398" s="36">
        <v>51</v>
      </c>
      <c r="AH398" s="36">
        <v>51</v>
      </c>
      <c r="AI398" s="36">
        <v>51</v>
      </c>
      <c r="AJ398" s="36">
        <v>51</v>
      </c>
      <c r="AK398" s="36">
        <v>51</v>
      </c>
      <c r="AL398" s="36">
        <v>51</v>
      </c>
      <c r="AM398" s="36">
        <v>51</v>
      </c>
      <c r="AN398" s="36">
        <v>51</v>
      </c>
      <c r="AO398" s="36">
        <v>51</v>
      </c>
      <c r="AP398" s="36">
        <v>51</v>
      </c>
      <c r="AQ398" s="36">
        <v>51</v>
      </c>
      <c r="AR398" s="36">
        <v>51</v>
      </c>
      <c r="AS398" s="36">
        <v>51</v>
      </c>
      <c r="AT398" s="36">
        <v>51</v>
      </c>
      <c r="AU398" s="36">
        <v>51</v>
      </c>
      <c r="AV398" s="620">
        <v>51</v>
      </c>
    </row>
    <row r="399" spans="7:48" ht="14.1" customHeight="1" thickBot="1">
      <c r="G399" s="19"/>
      <c r="H399" s="738"/>
      <c r="J399" s="736"/>
      <c r="K399" s="10" t="s">
        <v>846</v>
      </c>
      <c r="L399" s="73">
        <v>71</v>
      </c>
      <c r="M399" s="73">
        <v>68</v>
      </c>
      <c r="N399" s="73">
        <v>65</v>
      </c>
      <c r="O399" s="73">
        <v>61</v>
      </c>
      <c r="P399" s="73">
        <v>58</v>
      </c>
      <c r="Q399" s="73">
        <v>54</v>
      </c>
      <c r="R399" s="73">
        <v>51</v>
      </c>
      <c r="S399" s="73">
        <v>51</v>
      </c>
      <c r="T399" s="73">
        <v>51</v>
      </c>
      <c r="U399" s="73">
        <v>51</v>
      </c>
      <c r="V399" s="73">
        <v>51</v>
      </c>
      <c r="W399" s="73">
        <v>51</v>
      </c>
      <c r="X399" s="73">
        <v>51</v>
      </c>
      <c r="Y399" s="73">
        <v>51</v>
      </c>
      <c r="Z399" s="73">
        <v>51</v>
      </c>
      <c r="AA399" s="73">
        <v>51</v>
      </c>
      <c r="AB399" s="73">
        <v>51</v>
      </c>
      <c r="AC399" s="73">
        <v>51</v>
      </c>
      <c r="AD399" s="73">
        <v>51</v>
      </c>
      <c r="AE399" s="73">
        <v>51</v>
      </c>
      <c r="AF399" s="73">
        <v>51</v>
      </c>
      <c r="AG399" s="73">
        <v>51</v>
      </c>
      <c r="AH399" s="73">
        <v>51</v>
      </c>
      <c r="AI399" s="73">
        <v>51</v>
      </c>
      <c r="AJ399" s="73">
        <v>51</v>
      </c>
      <c r="AK399" s="73">
        <v>51</v>
      </c>
      <c r="AL399" s="73">
        <v>51</v>
      </c>
      <c r="AM399" s="73">
        <v>51</v>
      </c>
      <c r="AN399" s="73">
        <v>51</v>
      </c>
      <c r="AO399" s="73">
        <v>51</v>
      </c>
      <c r="AP399" s="73">
        <v>51</v>
      </c>
      <c r="AQ399" s="73">
        <v>51</v>
      </c>
      <c r="AR399" s="73">
        <v>51</v>
      </c>
      <c r="AS399" s="73">
        <v>51</v>
      </c>
      <c r="AT399" s="73">
        <v>51</v>
      </c>
      <c r="AU399" s="73">
        <v>51</v>
      </c>
      <c r="AV399" s="621">
        <v>51</v>
      </c>
    </row>
    <row r="400" spans="7:48" ht="14.1" customHeight="1" thickTop="1">
      <c r="G400" s="19"/>
      <c r="H400" s="738"/>
      <c r="J400" s="736"/>
      <c r="K400" s="8" t="s">
        <v>847</v>
      </c>
      <c r="L400" s="74">
        <v>71</v>
      </c>
      <c r="M400" s="74">
        <v>68</v>
      </c>
      <c r="N400" s="74">
        <v>65</v>
      </c>
      <c r="O400" s="74">
        <v>61</v>
      </c>
      <c r="P400" s="74">
        <v>58</v>
      </c>
      <c r="Q400" s="74">
        <v>54</v>
      </c>
      <c r="R400" s="74">
        <v>51</v>
      </c>
      <c r="S400" s="74">
        <v>51</v>
      </c>
      <c r="T400" s="74">
        <v>51</v>
      </c>
      <c r="U400" s="74">
        <v>51</v>
      </c>
      <c r="V400" s="74">
        <v>51</v>
      </c>
      <c r="W400" s="74">
        <v>51</v>
      </c>
      <c r="X400" s="74">
        <v>51</v>
      </c>
      <c r="Y400" s="74">
        <v>51</v>
      </c>
      <c r="Z400" s="74">
        <v>51</v>
      </c>
      <c r="AA400" s="74">
        <v>51</v>
      </c>
      <c r="AB400" s="74">
        <v>51</v>
      </c>
      <c r="AC400" s="74">
        <v>51</v>
      </c>
      <c r="AD400" s="74">
        <v>51</v>
      </c>
      <c r="AE400" s="74">
        <v>51</v>
      </c>
      <c r="AF400" s="74">
        <v>51</v>
      </c>
      <c r="AG400" s="74">
        <v>51</v>
      </c>
      <c r="AH400" s="74">
        <v>51</v>
      </c>
      <c r="AI400" s="74">
        <v>51</v>
      </c>
      <c r="AJ400" s="74">
        <v>51</v>
      </c>
      <c r="AK400" s="74">
        <v>51</v>
      </c>
      <c r="AL400" s="74">
        <v>51</v>
      </c>
      <c r="AM400" s="74">
        <v>51</v>
      </c>
      <c r="AN400" s="74">
        <v>51</v>
      </c>
      <c r="AO400" s="74">
        <v>51</v>
      </c>
      <c r="AP400" s="74">
        <v>51</v>
      </c>
      <c r="AQ400" s="74">
        <v>51</v>
      </c>
      <c r="AR400" s="74">
        <v>51</v>
      </c>
      <c r="AS400" s="74">
        <v>51</v>
      </c>
      <c r="AT400" s="74">
        <v>51</v>
      </c>
      <c r="AU400" s="74">
        <v>51</v>
      </c>
      <c r="AV400" s="622">
        <v>51</v>
      </c>
    </row>
    <row r="401" spans="7:48" ht="14.1" customHeight="1">
      <c r="G401" s="19"/>
      <c r="H401" s="738"/>
      <c r="J401" s="736"/>
      <c r="K401" s="9" t="s">
        <v>848</v>
      </c>
      <c r="L401" s="36">
        <v>71</v>
      </c>
      <c r="M401" s="36">
        <v>68</v>
      </c>
      <c r="N401" s="36">
        <v>65</v>
      </c>
      <c r="O401" s="36">
        <v>61</v>
      </c>
      <c r="P401" s="36">
        <v>58</v>
      </c>
      <c r="Q401" s="36">
        <v>54</v>
      </c>
      <c r="R401" s="36">
        <v>51</v>
      </c>
      <c r="S401" s="36">
        <v>51</v>
      </c>
      <c r="T401" s="36">
        <v>51</v>
      </c>
      <c r="U401" s="36">
        <v>51</v>
      </c>
      <c r="V401" s="36">
        <v>51</v>
      </c>
      <c r="W401" s="36">
        <v>51</v>
      </c>
      <c r="X401" s="36">
        <v>51</v>
      </c>
      <c r="Y401" s="36">
        <v>51</v>
      </c>
      <c r="Z401" s="36">
        <v>51</v>
      </c>
      <c r="AA401" s="36">
        <v>51</v>
      </c>
      <c r="AB401" s="36">
        <v>51</v>
      </c>
      <c r="AC401" s="36">
        <v>51</v>
      </c>
      <c r="AD401" s="36">
        <v>51</v>
      </c>
      <c r="AE401" s="36">
        <v>51</v>
      </c>
      <c r="AF401" s="36">
        <v>51</v>
      </c>
      <c r="AG401" s="36">
        <v>51</v>
      </c>
      <c r="AH401" s="36">
        <v>51</v>
      </c>
      <c r="AI401" s="36">
        <v>51</v>
      </c>
      <c r="AJ401" s="36">
        <v>51</v>
      </c>
      <c r="AK401" s="36">
        <v>51</v>
      </c>
      <c r="AL401" s="36">
        <v>51</v>
      </c>
      <c r="AM401" s="36">
        <v>51</v>
      </c>
      <c r="AN401" s="36">
        <v>51</v>
      </c>
      <c r="AO401" s="36">
        <v>51</v>
      </c>
      <c r="AP401" s="36">
        <v>51</v>
      </c>
      <c r="AQ401" s="36">
        <v>51</v>
      </c>
      <c r="AR401" s="36">
        <v>51</v>
      </c>
      <c r="AS401" s="36">
        <v>51</v>
      </c>
      <c r="AT401" s="36">
        <v>51</v>
      </c>
      <c r="AU401" s="36">
        <v>51</v>
      </c>
      <c r="AV401" s="620">
        <v>51</v>
      </c>
    </row>
    <row r="402" spans="7:48" ht="14.1" customHeight="1" thickBot="1">
      <c r="G402" s="19"/>
      <c r="H402" s="738"/>
      <c r="J402" s="737"/>
      <c r="K402" s="10" t="s">
        <v>849</v>
      </c>
      <c r="L402" s="73">
        <v>71</v>
      </c>
      <c r="M402" s="73">
        <v>68</v>
      </c>
      <c r="N402" s="73">
        <v>65</v>
      </c>
      <c r="O402" s="73">
        <v>61</v>
      </c>
      <c r="P402" s="73">
        <v>58</v>
      </c>
      <c r="Q402" s="73">
        <v>54</v>
      </c>
      <c r="R402" s="73">
        <v>51</v>
      </c>
      <c r="S402" s="73">
        <v>51</v>
      </c>
      <c r="T402" s="73">
        <v>51</v>
      </c>
      <c r="U402" s="73">
        <v>51</v>
      </c>
      <c r="V402" s="73">
        <v>51</v>
      </c>
      <c r="W402" s="73">
        <v>51</v>
      </c>
      <c r="X402" s="73">
        <v>51</v>
      </c>
      <c r="Y402" s="73">
        <v>51</v>
      </c>
      <c r="Z402" s="73">
        <v>51</v>
      </c>
      <c r="AA402" s="73">
        <v>51</v>
      </c>
      <c r="AB402" s="73">
        <v>51</v>
      </c>
      <c r="AC402" s="73">
        <v>51</v>
      </c>
      <c r="AD402" s="73">
        <v>51</v>
      </c>
      <c r="AE402" s="73">
        <v>51</v>
      </c>
      <c r="AF402" s="73">
        <v>51</v>
      </c>
      <c r="AG402" s="73">
        <v>51</v>
      </c>
      <c r="AH402" s="73">
        <v>51</v>
      </c>
      <c r="AI402" s="73">
        <v>51</v>
      </c>
      <c r="AJ402" s="73">
        <v>51</v>
      </c>
      <c r="AK402" s="73">
        <v>51</v>
      </c>
      <c r="AL402" s="73">
        <v>51</v>
      </c>
      <c r="AM402" s="73">
        <v>51</v>
      </c>
      <c r="AN402" s="73">
        <v>51</v>
      </c>
      <c r="AO402" s="73">
        <v>51</v>
      </c>
      <c r="AP402" s="73">
        <v>51</v>
      </c>
      <c r="AQ402" s="73">
        <v>51</v>
      </c>
      <c r="AR402" s="73">
        <v>51</v>
      </c>
      <c r="AS402" s="73">
        <v>51</v>
      </c>
      <c r="AT402" s="73">
        <v>51</v>
      </c>
      <c r="AU402" s="73">
        <v>51</v>
      </c>
      <c r="AV402" s="621">
        <v>51</v>
      </c>
    </row>
    <row r="403" spans="7:48" ht="14.1" customHeight="1" thickTop="1">
      <c r="G403" s="19"/>
      <c r="H403" s="738"/>
      <c r="AV403" s="20"/>
    </row>
    <row r="404" spans="7:48" ht="14.1" customHeight="1">
      <c r="G404" s="19"/>
      <c r="H404" s="738"/>
      <c r="J404" s="735" t="s">
        <v>543</v>
      </c>
      <c r="K404" s="8" t="s">
        <v>823</v>
      </c>
      <c r="L404" s="35">
        <v>0</v>
      </c>
      <c r="M404" s="35">
        <v>0</v>
      </c>
      <c r="N404" s="35">
        <v>0</v>
      </c>
      <c r="O404" s="35">
        <v>0</v>
      </c>
      <c r="P404" s="35">
        <v>0</v>
      </c>
      <c r="Q404" s="35">
        <v>0</v>
      </c>
      <c r="R404" s="35">
        <v>0</v>
      </c>
      <c r="S404" s="35">
        <v>0</v>
      </c>
      <c r="T404" s="35">
        <v>0</v>
      </c>
      <c r="U404" s="35">
        <v>0</v>
      </c>
      <c r="V404" s="35">
        <v>0</v>
      </c>
      <c r="W404" s="35">
        <v>0</v>
      </c>
      <c r="X404" s="35">
        <v>0</v>
      </c>
      <c r="Y404" s="35">
        <v>0</v>
      </c>
      <c r="Z404" s="35">
        <v>0</v>
      </c>
      <c r="AA404" s="35">
        <v>0</v>
      </c>
      <c r="AB404" s="35">
        <v>0</v>
      </c>
      <c r="AC404" s="35">
        <v>0</v>
      </c>
      <c r="AD404" s="35">
        <v>0</v>
      </c>
      <c r="AE404" s="35">
        <v>0</v>
      </c>
      <c r="AF404" s="35">
        <v>0</v>
      </c>
      <c r="AG404" s="35">
        <v>0</v>
      </c>
      <c r="AH404" s="35">
        <v>0</v>
      </c>
      <c r="AI404" s="35">
        <v>0</v>
      </c>
      <c r="AJ404" s="35">
        <v>0</v>
      </c>
      <c r="AK404" s="35">
        <v>0</v>
      </c>
      <c r="AL404" s="35">
        <v>0</v>
      </c>
      <c r="AM404" s="35">
        <v>0</v>
      </c>
      <c r="AN404" s="35">
        <v>0</v>
      </c>
      <c r="AO404" s="35">
        <v>0</v>
      </c>
      <c r="AP404" s="35">
        <v>0</v>
      </c>
      <c r="AQ404" s="35">
        <v>0</v>
      </c>
      <c r="AR404" s="35">
        <v>0</v>
      </c>
      <c r="AS404" s="35">
        <v>0</v>
      </c>
      <c r="AT404" s="35">
        <v>0</v>
      </c>
      <c r="AU404" s="35">
        <v>0</v>
      </c>
      <c r="AV404" s="619">
        <v>0</v>
      </c>
    </row>
    <row r="405" spans="7:48" ht="14.1" customHeight="1">
      <c r="G405" s="19"/>
      <c r="H405" s="738"/>
      <c r="J405" s="736"/>
      <c r="K405" s="9" t="s">
        <v>824</v>
      </c>
      <c r="L405" s="36">
        <v>0</v>
      </c>
      <c r="M405" s="36">
        <v>0</v>
      </c>
      <c r="N405" s="36">
        <v>0</v>
      </c>
      <c r="O405" s="36">
        <v>0</v>
      </c>
      <c r="P405" s="36">
        <v>0</v>
      </c>
      <c r="Q405" s="36">
        <v>0</v>
      </c>
      <c r="R405" s="36">
        <v>0</v>
      </c>
      <c r="S405" s="36">
        <v>0</v>
      </c>
      <c r="T405" s="36">
        <v>0</v>
      </c>
      <c r="U405" s="36">
        <v>0</v>
      </c>
      <c r="V405" s="36">
        <v>0</v>
      </c>
      <c r="W405" s="36">
        <v>0</v>
      </c>
      <c r="X405" s="36">
        <v>0</v>
      </c>
      <c r="Y405" s="36">
        <v>0</v>
      </c>
      <c r="Z405" s="36">
        <v>0</v>
      </c>
      <c r="AA405" s="36">
        <v>0</v>
      </c>
      <c r="AB405" s="36">
        <v>0</v>
      </c>
      <c r="AC405" s="36">
        <v>0</v>
      </c>
      <c r="AD405" s="36">
        <v>0</v>
      </c>
      <c r="AE405" s="36">
        <v>0</v>
      </c>
      <c r="AF405" s="36">
        <v>0</v>
      </c>
      <c r="AG405" s="36">
        <v>0</v>
      </c>
      <c r="AH405" s="36">
        <v>0</v>
      </c>
      <c r="AI405" s="36">
        <v>0</v>
      </c>
      <c r="AJ405" s="36">
        <v>0</v>
      </c>
      <c r="AK405" s="36">
        <v>0</v>
      </c>
      <c r="AL405" s="36">
        <v>0</v>
      </c>
      <c r="AM405" s="36">
        <v>0</v>
      </c>
      <c r="AN405" s="36">
        <v>0</v>
      </c>
      <c r="AO405" s="36">
        <v>0</v>
      </c>
      <c r="AP405" s="36">
        <v>0</v>
      </c>
      <c r="AQ405" s="36">
        <v>0</v>
      </c>
      <c r="AR405" s="36">
        <v>0</v>
      </c>
      <c r="AS405" s="36">
        <v>0</v>
      </c>
      <c r="AT405" s="36">
        <v>0</v>
      </c>
      <c r="AU405" s="36">
        <v>0</v>
      </c>
      <c r="AV405" s="620">
        <v>0</v>
      </c>
    </row>
    <row r="406" spans="7:48" ht="14.1" customHeight="1" thickBot="1">
      <c r="G406" s="19"/>
      <c r="H406" s="738"/>
      <c r="J406" s="736"/>
      <c r="K406" s="10" t="s">
        <v>825</v>
      </c>
      <c r="L406" s="73">
        <v>0</v>
      </c>
      <c r="M406" s="73">
        <v>0</v>
      </c>
      <c r="N406" s="73">
        <v>0</v>
      </c>
      <c r="O406" s="73">
        <v>0</v>
      </c>
      <c r="P406" s="73">
        <v>0</v>
      </c>
      <c r="Q406" s="73">
        <v>0</v>
      </c>
      <c r="R406" s="73">
        <v>0</v>
      </c>
      <c r="S406" s="73">
        <v>0</v>
      </c>
      <c r="T406" s="73">
        <v>0</v>
      </c>
      <c r="U406" s="73">
        <v>0</v>
      </c>
      <c r="V406" s="73">
        <v>0</v>
      </c>
      <c r="W406" s="73">
        <v>0</v>
      </c>
      <c r="X406" s="73">
        <v>0</v>
      </c>
      <c r="Y406" s="73">
        <v>0</v>
      </c>
      <c r="Z406" s="73">
        <v>0</v>
      </c>
      <c r="AA406" s="73">
        <v>0</v>
      </c>
      <c r="AB406" s="73">
        <v>0</v>
      </c>
      <c r="AC406" s="73">
        <v>0</v>
      </c>
      <c r="AD406" s="73">
        <v>0</v>
      </c>
      <c r="AE406" s="73">
        <v>0</v>
      </c>
      <c r="AF406" s="73">
        <v>0</v>
      </c>
      <c r="AG406" s="73">
        <v>0</v>
      </c>
      <c r="AH406" s="73">
        <v>0</v>
      </c>
      <c r="AI406" s="73">
        <v>0</v>
      </c>
      <c r="AJ406" s="73">
        <v>0</v>
      </c>
      <c r="AK406" s="73">
        <v>0</v>
      </c>
      <c r="AL406" s="73">
        <v>0</v>
      </c>
      <c r="AM406" s="73">
        <v>0</v>
      </c>
      <c r="AN406" s="73">
        <v>0</v>
      </c>
      <c r="AO406" s="73">
        <v>0</v>
      </c>
      <c r="AP406" s="73">
        <v>0</v>
      </c>
      <c r="AQ406" s="73">
        <v>0</v>
      </c>
      <c r="AR406" s="73">
        <v>0</v>
      </c>
      <c r="AS406" s="73">
        <v>0</v>
      </c>
      <c r="AT406" s="73">
        <v>0</v>
      </c>
      <c r="AU406" s="73">
        <v>0</v>
      </c>
      <c r="AV406" s="621">
        <v>0</v>
      </c>
    </row>
    <row r="407" spans="7:48" ht="14.1" customHeight="1" thickTop="1">
      <c r="G407" s="19"/>
      <c r="H407" s="738"/>
      <c r="J407" s="736"/>
      <c r="K407" s="8" t="s">
        <v>826</v>
      </c>
      <c r="L407" s="74">
        <v>0</v>
      </c>
      <c r="M407" s="74">
        <v>0</v>
      </c>
      <c r="N407" s="74">
        <v>0</v>
      </c>
      <c r="O407" s="74">
        <v>0</v>
      </c>
      <c r="P407" s="74">
        <v>0</v>
      </c>
      <c r="Q407" s="74">
        <v>0</v>
      </c>
      <c r="R407" s="74">
        <v>0</v>
      </c>
      <c r="S407" s="74">
        <v>0</v>
      </c>
      <c r="T407" s="74">
        <v>0</v>
      </c>
      <c r="U407" s="74">
        <v>0</v>
      </c>
      <c r="V407" s="74">
        <v>0</v>
      </c>
      <c r="W407" s="74">
        <v>0</v>
      </c>
      <c r="X407" s="74">
        <v>0</v>
      </c>
      <c r="Y407" s="74">
        <v>0</v>
      </c>
      <c r="Z407" s="74">
        <v>0</v>
      </c>
      <c r="AA407" s="74">
        <v>0</v>
      </c>
      <c r="AB407" s="74">
        <v>0</v>
      </c>
      <c r="AC407" s="74">
        <v>0</v>
      </c>
      <c r="AD407" s="74">
        <v>0</v>
      </c>
      <c r="AE407" s="74">
        <v>0</v>
      </c>
      <c r="AF407" s="74">
        <v>0</v>
      </c>
      <c r="AG407" s="74">
        <v>0</v>
      </c>
      <c r="AH407" s="74">
        <v>0</v>
      </c>
      <c r="AI407" s="74">
        <v>0</v>
      </c>
      <c r="AJ407" s="74">
        <v>0</v>
      </c>
      <c r="AK407" s="74">
        <v>0</v>
      </c>
      <c r="AL407" s="74">
        <v>0</v>
      </c>
      <c r="AM407" s="74">
        <v>0</v>
      </c>
      <c r="AN407" s="74">
        <v>0</v>
      </c>
      <c r="AO407" s="74">
        <v>0</v>
      </c>
      <c r="AP407" s="74">
        <v>0</v>
      </c>
      <c r="AQ407" s="74">
        <v>0</v>
      </c>
      <c r="AR407" s="74">
        <v>0</v>
      </c>
      <c r="AS407" s="74">
        <v>0</v>
      </c>
      <c r="AT407" s="74">
        <v>0</v>
      </c>
      <c r="AU407" s="74">
        <v>0</v>
      </c>
      <c r="AV407" s="622">
        <v>0</v>
      </c>
    </row>
    <row r="408" spans="7:48" ht="14.1" customHeight="1">
      <c r="G408" s="19"/>
      <c r="H408" s="738"/>
      <c r="J408" s="736"/>
      <c r="K408" s="9" t="s">
        <v>827</v>
      </c>
      <c r="L408" s="36">
        <v>0</v>
      </c>
      <c r="M408" s="36">
        <v>0</v>
      </c>
      <c r="N408" s="36">
        <v>0</v>
      </c>
      <c r="O408" s="36">
        <v>0</v>
      </c>
      <c r="P408" s="36">
        <v>0</v>
      </c>
      <c r="Q408" s="36">
        <v>0</v>
      </c>
      <c r="R408" s="36">
        <v>0</v>
      </c>
      <c r="S408" s="36">
        <v>0</v>
      </c>
      <c r="T408" s="36">
        <v>0</v>
      </c>
      <c r="U408" s="36">
        <v>0</v>
      </c>
      <c r="V408" s="36">
        <v>0</v>
      </c>
      <c r="W408" s="36">
        <v>0</v>
      </c>
      <c r="X408" s="36">
        <v>0</v>
      </c>
      <c r="Y408" s="36">
        <v>0</v>
      </c>
      <c r="Z408" s="36">
        <v>0</v>
      </c>
      <c r="AA408" s="36">
        <v>0</v>
      </c>
      <c r="AB408" s="36">
        <v>0</v>
      </c>
      <c r="AC408" s="36">
        <v>0</v>
      </c>
      <c r="AD408" s="36">
        <v>0</v>
      </c>
      <c r="AE408" s="36">
        <v>0</v>
      </c>
      <c r="AF408" s="36">
        <v>0</v>
      </c>
      <c r="AG408" s="36">
        <v>0</v>
      </c>
      <c r="AH408" s="36">
        <v>0</v>
      </c>
      <c r="AI408" s="36">
        <v>0</v>
      </c>
      <c r="AJ408" s="36">
        <v>0</v>
      </c>
      <c r="AK408" s="36">
        <v>0</v>
      </c>
      <c r="AL408" s="36">
        <v>0</v>
      </c>
      <c r="AM408" s="36">
        <v>0</v>
      </c>
      <c r="AN408" s="36">
        <v>0</v>
      </c>
      <c r="AO408" s="36">
        <v>0</v>
      </c>
      <c r="AP408" s="36">
        <v>0</v>
      </c>
      <c r="AQ408" s="36">
        <v>0</v>
      </c>
      <c r="AR408" s="36">
        <v>0</v>
      </c>
      <c r="AS408" s="36">
        <v>0</v>
      </c>
      <c r="AT408" s="36">
        <v>0</v>
      </c>
      <c r="AU408" s="36">
        <v>0</v>
      </c>
      <c r="AV408" s="620">
        <v>0</v>
      </c>
    </row>
    <row r="409" spans="7:48" ht="14.1" customHeight="1" thickBot="1">
      <c r="G409" s="19"/>
      <c r="H409" s="738"/>
      <c r="J409" s="736"/>
      <c r="K409" s="10" t="s">
        <v>828</v>
      </c>
      <c r="L409" s="73">
        <v>0</v>
      </c>
      <c r="M409" s="73">
        <v>0</v>
      </c>
      <c r="N409" s="73">
        <v>0</v>
      </c>
      <c r="O409" s="73">
        <v>0</v>
      </c>
      <c r="P409" s="73">
        <v>0</v>
      </c>
      <c r="Q409" s="73">
        <v>0</v>
      </c>
      <c r="R409" s="73">
        <v>0</v>
      </c>
      <c r="S409" s="73">
        <v>0</v>
      </c>
      <c r="T409" s="73">
        <v>0</v>
      </c>
      <c r="U409" s="73">
        <v>0</v>
      </c>
      <c r="V409" s="73">
        <v>0</v>
      </c>
      <c r="W409" s="73">
        <v>0</v>
      </c>
      <c r="X409" s="73">
        <v>0</v>
      </c>
      <c r="Y409" s="73">
        <v>0</v>
      </c>
      <c r="Z409" s="73">
        <v>0</v>
      </c>
      <c r="AA409" s="73">
        <v>0</v>
      </c>
      <c r="AB409" s="73">
        <v>0</v>
      </c>
      <c r="AC409" s="73">
        <v>0</v>
      </c>
      <c r="AD409" s="73">
        <v>0</v>
      </c>
      <c r="AE409" s="73">
        <v>0</v>
      </c>
      <c r="AF409" s="73">
        <v>0</v>
      </c>
      <c r="AG409" s="73">
        <v>0</v>
      </c>
      <c r="AH409" s="73">
        <v>0</v>
      </c>
      <c r="AI409" s="73">
        <v>0</v>
      </c>
      <c r="AJ409" s="73">
        <v>0</v>
      </c>
      <c r="AK409" s="73">
        <v>0</v>
      </c>
      <c r="AL409" s="73">
        <v>0</v>
      </c>
      <c r="AM409" s="73">
        <v>0</v>
      </c>
      <c r="AN409" s="73">
        <v>0</v>
      </c>
      <c r="AO409" s="73">
        <v>0</v>
      </c>
      <c r="AP409" s="73">
        <v>0</v>
      </c>
      <c r="AQ409" s="73">
        <v>0</v>
      </c>
      <c r="AR409" s="73">
        <v>0</v>
      </c>
      <c r="AS409" s="73">
        <v>0</v>
      </c>
      <c r="AT409" s="73">
        <v>0</v>
      </c>
      <c r="AU409" s="73">
        <v>0</v>
      </c>
      <c r="AV409" s="621">
        <v>0</v>
      </c>
    </row>
    <row r="410" spans="7:48" ht="14.1" customHeight="1" thickTop="1">
      <c r="G410" s="19"/>
      <c r="H410" s="738"/>
      <c r="J410" s="736"/>
      <c r="K410" s="8" t="s">
        <v>829</v>
      </c>
      <c r="L410" s="74">
        <v>0</v>
      </c>
      <c r="M410" s="74">
        <v>0</v>
      </c>
      <c r="N410" s="74">
        <v>0</v>
      </c>
      <c r="O410" s="74">
        <v>0</v>
      </c>
      <c r="P410" s="74">
        <v>0</v>
      </c>
      <c r="Q410" s="74">
        <v>0</v>
      </c>
      <c r="R410" s="74">
        <v>0</v>
      </c>
      <c r="S410" s="74">
        <v>0</v>
      </c>
      <c r="T410" s="74">
        <v>0</v>
      </c>
      <c r="U410" s="74">
        <v>0</v>
      </c>
      <c r="V410" s="74">
        <v>0</v>
      </c>
      <c r="W410" s="74">
        <v>0</v>
      </c>
      <c r="X410" s="74">
        <v>0</v>
      </c>
      <c r="Y410" s="74">
        <v>0</v>
      </c>
      <c r="Z410" s="74">
        <v>0</v>
      </c>
      <c r="AA410" s="74">
        <v>0</v>
      </c>
      <c r="AB410" s="74">
        <v>0</v>
      </c>
      <c r="AC410" s="74">
        <v>0</v>
      </c>
      <c r="AD410" s="74">
        <v>0</v>
      </c>
      <c r="AE410" s="74">
        <v>0</v>
      </c>
      <c r="AF410" s="74">
        <v>0</v>
      </c>
      <c r="AG410" s="74">
        <v>0</v>
      </c>
      <c r="AH410" s="74">
        <v>0</v>
      </c>
      <c r="AI410" s="74">
        <v>0</v>
      </c>
      <c r="AJ410" s="74">
        <v>0</v>
      </c>
      <c r="AK410" s="74">
        <v>0</v>
      </c>
      <c r="AL410" s="74">
        <v>0</v>
      </c>
      <c r="AM410" s="74">
        <v>0</v>
      </c>
      <c r="AN410" s="74">
        <v>0</v>
      </c>
      <c r="AO410" s="74">
        <v>0</v>
      </c>
      <c r="AP410" s="74">
        <v>0</v>
      </c>
      <c r="AQ410" s="74">
        <v>0</v>
      </c>
      <c r="AR410" s="74">
        <v>0</v>
      </c>
      <c r="AS410" s="74">
        <v>0</v>
      </c>
      <c r="AT410" s="74">
        <v>0</v>
      </c>
      <c r="AU410" s="74">
        <v>0</v>
      </c>
      <c r="AV410" s="622">
        <v>0</v>
      </c>
    </row>
    <row r="411" spans="7:48" ht="14.1" customHeight="1">
      <c r="G411" s="19"/>
      <c r="H411" s="738"/>
      <c r="J411" s="736"/>
      <c r="K411" s="9" t="s">
        <v>830</v>
      </c>
      <c r="L411" s="36">
        <v>0</v>
      </c>
      <c r="M411" s="36">
        <v>0</v>
      </c>
      <c r="N411" s="36">
        <v>0</v>
      </c>
      <c r="O411" s="36">
        <v>0</v>
      </c>
      <c r="P411" s="36">
        <v>0</v>
      </c>
      <c r="Q411" s="36">
        <v>0</v>
      </c>
      <c r="R411" s="36">
        <v>0</v>
      </c>
      <c r="S411" s="36">
        <v>0</v>
      </c>
      <c r="T411" s="36">
        <v>0</v>
      </c>
      <c r="U411" s="36">
        <v>0</v>
      </c>
      <c r="V411" s="36">
        <v>0</v>
      </c>
      <c r="W411" s="36">
        <v>0</v>
      </c>
      <c r="X411" s="36">
        <v>0</v>
      </c>
      <c r="Y411" s="36">
        <v>0</v>
      </c>
      <c r="Z411" s="36">
        <v>0</v>
      </c>
      <c r="AA411" s="36">
        <v>0</v>
      </c>
      <c r="AB411" s="36">
        <v>0</v>
      </c>
      <c r="AC411" s="36">
        <v>0</v>
      </c>
      <c r="AD411" s="36">
        <v>0</v>
      </c>
      <c r="AE411" s="36">
        <v>0</v>
      </c>
      <c r="AF411" s="36">
        <v>0</v>
      </c>
      <c r="AG411" s="36">
        <v>0</v>
      </c>
      <c r="AH411" s="36">
        <v>0</v>
      </c>
      <c r="AI411" s="36">
        <v>0</v>
      </c>
      <c r="AJ411" s="36">
        <v>0</v>
      </c>
      <c r="AK411" s="36">
        <v>0</v>
      </c>
      <c r="AL411" s="36">
        <v>0</v>
      </c>
      <c r="AM411" s="36">
        <v>0</v>
      </c>
      <c r="AN411" s="36">
        <v>0</v>
      </c>
      <c r="AO411" s="36">
        <v>0</v>
      </c>
      <c r="AP411" s="36">
        <v>0</v>
      </c>
      <c r="AQ411" s="36">
        <v>0</v>
      </c>
      <c r="AR411" s="36">
        <v>0</v>
      </c>
      <c r="AS411" s="36">
        <v>0</v>
      </c>
      <c r="AT411" s="36">
        <v>0</v>
      </c>
      <c r="AU411" s="36">
        <v>0</v>
      </c>
      <c r="AV411" s="620">
        <v>0</v>
      </c>
    </row>
    <row r="412" spans="7:48" ht="14.1" customHeight="1" thickBot="1">
      <c r="G412" s="19"/>
      <c r="H412" s="738"/>
      <c r="J412" s="736"/>
      <c r="K412" s="10" t="s">
        <v>831</v>
      </c>
      <c r="L412" s="73">
        <v>0</v>
      </c>
      <c r="M412" s="73">
        <v>0</v>
      </c>
      <c r="N412" s="73">
        <v>0</v>
      </c>
      <c r="O412" s="73">
        <v>0</v>
      </c>
      <c r="P412" s="73">
        <v>0</v>
      </c>
      <c r="Q412" s="73">
        <v>0</v>
      </c>
      <c r="R412" s="73">
        <v>0</v>
      </c>
      <c r="S412" s="73">
        <v>0</v>
      </c>
      <c r="T412" s="73">
        <v>0</v>
      </c>
      <c r="U412" s="73">
        <v>0</v>
      </c>
      <c r="V412" s="73">
        <v>0</v>
      </c>
      <c r="W412" s="73">
        <v>0</v>
      </c>
      <c r="X412" s="73">
        <v>0</v>
      </c>
      <c r="Y412" s="73">
        <v>0</v>
      </c>
      <c r="Z412" s="73">
        <v>0</v>
      </c>
      <c r="AA412" s="73">
        <v>0</v>
      </c>
      <c r="AB412" s="73">
        <v>0</v>
      </c>
      <c r="AC412" s="73">
        <v>0</v>
      </c>
      <c r="AD412" s="73">
        <v>0</v>
      </c>
      <c r="AE412" s="73">
        <v>0</v>
      </c>
      <c r="AF412" s="73">
        <v>0</v>
      </c>
      <c r="AG412" s="73">
        <v>0</v>
      </c>
      <c r="AH412" s="73">
        <v>0</v>
      </c>
      <c r="AI412" s="73">
        <v>0</v>
      </c>
      <c r="AJ412" s="73">
        <v>0</v>
      </c>
      <c r="AK412" s="73">
        <v>0</v>
      </c>
      <c r="AL412" s="73">
        <v>0</v>
      </c>
      <c r="AM412" s="73">
        <v>0</v>
      </c>
      <c r="AN412" s="73">
        <v>0</v>
      </c>
      <c r="AO412" s="73">
        <v>0</v>
      </c>
      <c r="AP412" s="73">
        <v>0</v>
      </c>
      <c r="AQ412" s="73">
        <v>0</v>
      </c>
      <c r="AR412" s="73">
        <v>0</v>
      </c>
      <c r="AS412" s="73">
        <v>0</v>
      </c>
      <c r="AT412" s="73">
        <v>0</v>
      </c>
      <c r="AU412" s="73">
        <v>0</v>
      </c>
      <c r="AV412" s="621">
        <v>0</v>
      </c>
    </row>
    <row r="413" spans="7:48" ht="14.1" customHeight="1" thickTop="1">
      <c r="G413" s="19"/>
      <c r="H413" s="738"/>
      <c r="J413" s="736"/>
      <c r="K413" s="8" t="s">
        <v>832</v>
      </c>
      <c r="L413" s="74">
        <v>3</v>
      </c>
      <c r="M413" s="74">
        <v>3</v>
      </c>
      <c r="N413" s="74">
        <v>3</v>
      </c>
      <c r="O413" s="74">
        <v>3</v>
      </c>
      <c r="P413" s="74">
        <v>3</v>
      </c>
      <c r="Q413" s="74">
        <v>3</v>
      </c>
      <c r="R413" s="74">
        <v>3</v>
      </c>
      <c r="S413" s="74">
        <v>3</v>
      </c>
      <c r="T413" s="74">
        <v>3</v>
      </c>
      <c r="U413" s="74">
        <v>3</v>
      </c>
      <c r="V413" s="74">
        <v>3</v>
      </c>
      <c r="W413" s="74">
        <v>3</v>
      </c>
      <c r="X413" s="74">
        <v>3</v>
      </c>
      <c r="Y413" s="74">
        <v>3</v>
      </c>
      <c r="Z413" s="74">
        <v>3</v>
      </c>
      <c r="AA413" s="74">
        <v>3</v>
      </c>
      <c r="AB413" s="74">
        <v>3</v>
      </c>
      <c r="AC413" s="74">
        <v>3</v>
      </c>
      <c r="AD413" s="74">
        <v>3</v>
      </c>
      <c r="AE413" s="74">
        <v>3</v>
      </c>
      <c r="AF413" s="74">
        <v>3</v>
      </c>
      <c r="AG413" s="74">
        <v>3</v>
      </c>
      <c r="AH413" s="74">
        <v>3</v>
      </c>
      <c r="AI413" s="74">
        <v>3</v>
      </c>
      <c r="AJ413" s="74">
        <v>3</v>
      </c>
      <c r="AK413" s="74">
        <v>3</v>
      </c>
      <c r="AL413" s="74">
        <v>3</v>
      </c>
      <c r="AM413" s="74">
        <v>3</v>
      </c>
      <c r="AN413" s="74">
        <v>3</v>
      </c>
      <c r="AO413" s="74">
        <v>3</v>
      </c>
      <c r="AP413" s="74">
        <v>3</v>
      </c>
      <c r="AQ413" s="74">
        <v>3</v>
      </c>
      <c r="AR413" s="74">
        <v>3</v>
      </c>
      <c r="AS413" s="74">
        <v>3</v>
      </c>
      <c r="AT413" s="74">
        <v>3</v>
      </c>
      <c r="AU413" s="74">
        <v>3</v>
      </c>
      <c r="AV413" s="622">
        <v>3</v>
      </c>
    </row>
    <row r="414" spans="7:48" ht="14.1" customHeight="1">
      <c r="G414" s="19"/>
      <c r="H414" s="738"/>
      <c r="J414" s="736"/>
      <c r="K414" s="9" t="s">
        <v>833</v>
      </c>
      <c r="L414" s="36">
        <v>3</v>
      </c>
      <c r="M414" s="36">
        <v>3</v>
      </c>
      <c r="N414" s="36">
        <v>3</v>
      </c>
      <c r="O414" s="36">
        <v>3</v>
      </c>
      <c r="P414" s="36">
        <v>3</v>
      </c>
      <c r="Q414" s="36">
        <v>3</v>
      </c>
      <c r="R414" s="36">
        <v>3</v>
      </c>
      <c r="S414" s="36">
        <v>3</v>
      </c>
      <c r="T414" s="36">
        <v>3</v>
      </c>
      <c r="U414" s="36">
        <v>3</v>
      </c>
      <c r="V414" s="36">
        <v>3</v>
      </c>
      <c r="W414" s="36">
        <v>3</v>
      </c>
      <c r="X414" s="36">
        <v>3</v>
      </c>
      <c r="Y414" s="36">
        <v>3</v>
      </c>
      <c r="Z414" s="36">
        <v>3</v>
      </c>
      <c r="AA414" s="36">
        <v>3</v>
      </c>
      <c r="AB414" s="36">
        <v>3</v>
      </c>
      <c r="AC414" s="36">
        <v>3</v>
      </c>
      <c r="AD414" s="36">
        <v>3</v>
      </c>
      <c r="AE414" s="36">
        <v>3</v>
      </c>
      <c r="AF414" s="36">
        <v>3</v>
      </c>
      <c r="AG414" s="36">
        <v>3</v>
      </c>
      <c r="AH414" s="36">
        <v>3</v>
      </c>
      <c r="AI414" s="36">
        <v>3</v>
      </c>
      <c r="AJ414" s="36">
        <v>3</v>
      </c>
      <c r="AK414" s="36">
        <v>3</v>
      </c>
      <c r="AL414" s="36">
        <v>3</v>
      </c>
      <c r="AM414" s="36">
        <v>3</v>
      </c>
      <c r="AN414" s="36">
        <v>3</v>
      </c>
      <c r="AO414" s="36">
        <v>3</v>
      </c>
      <c r="AP414" s="36">
        <v>3</v>
      </c>
      <c r="AQ414" s="36">
        <v>3</v>
      </c>
      <c r="AR414" s="36">
        <v>3</v>
      </c>
      <c r="AS414" s="36">
        <v>3</v>
      </c>
      <c r="AT414" s="36">
        <v>3</v>
      </c>
      <c r="AU414" s="36">
        <v>3</v>
      </c>
      <c r="AV414" s="620">
        <v>3</v>
      </c>
    </row>
    <row r="415" spans="7:48" ht="14.1" customHeight="1" thickBot="1">
      <c r="G415" s="19"/>
      <c r="H415" s="738"/>
      <c r="J415" s="736"/>
      <c r="K415" s="10" t="s">
        <v>834</v>
      </c>
      <c r="L415" s="73">
        <v>3</v>
      </c>
      <c r="M415" s="73">
        <v>3</v>
      </c>
      <c r="N415" s="73">
        <v>3</v>
      </c>
      <c r="O415" s="73">
        <v>3</v>
      </c>
      <c r="P415" s="73">
        <v>3</v>
      </c>
      <c r="Q415" s="73">
        <v>3</v>
      </c>
      <c r="R415" s="73">
        <v>3</v>
      </c>
      <c r="S415" s="73">
        <v>3</v>
      </c>
      <c r="T415" s="73">
        <v>3</v>
      </c>
      <c r="U415" s="73">
        <v>3</v>
      </c>
      <c r="V415" s="73">
        <v>3</v>
      </c>
      <c r="W415" s="73">
        <v>3</v>
      </c>
      <c r="X415" s="73">
        <v>3</v>
      </c>
      <c r="Y415" s="73">
        <v>3</v>
      </c>
      <c r="Z415" s="73">
        <v>3</v>
      </c>
      <c r="AA415" s="73">
        <v>3</v>
      </c>
      <c r="AB415" s="73">
        <v>3</v>
      </c>
      <c r="AC415" s="73">
        <v>3</v>
      </c>
      <c r="AD415" s="73">
        <v>3</v>
      </c>
      <c r="AE415" s="73">
        <v>3</v>
      </c>
      <c r="AF415" s="73">
        <v>3</v>
      </c>
      <c r="AG415" s="73">
        <v>3</v>
      </c>
      <c r="AH415" s="73">
        <v>3</v>
      </c>
      <c r="AI415" s="73">
        <v>3</v>
      </c>
      <c r="AJ415" s="73">
        <v>3</v>
      </c>
      <c r="AK415" s="73">
        <v>3</v>
      </c>
      <c r="AL415" s="73">
        <v>3</v>
      </c>
      <c r="AM415" s="73">
        <v>3</v>
      </c>
      <c r="AN415" s="73">
        <v>3</v>
      </c>
      <c r="AO415" s="73">
        <v>3</v>
      </c>
      <c r="AP415" s="73">
        <v>3</v>
      </c>
      <c r="AQ415" s="73">
        <v>3</v>
      </c>
      <c r="AR415" s="73">
        <v>3</v>
      </c>
      <c r="AS415" s="73">
        <v>3</v>
      </c>
      <c r="AT415" s="73">
        <v>3</v>
      </c>
      <c r="AU415" s="73">
        <v>3</v>
      </c>
      <c r="AV415" s="621">
        <v>3</v>
      </c>
    </row>
    <row r="416" spans="7:48" ht="14.1" customHeight="1" thickTop="1">
      <c r="G416" s="19"/>
      <c r="H416" s="738"/>
      <c r="J416" s="736"/>
      <c r="K416" s="8" t="s">
        <v>835</v>
      </c>
      <c r="L416" s="74">
        <v>3</v>
      </c>
      <c r="M416" s="74">
        <v>3</v>
      </c>
      <c r="N416" s="74">
        <v>3</v>
      </c>
      <c r="O416" s="74">
        <v>3</v>
      </c>
      <c r="P416" s="74">
        <v>3</v>
      </c>
      <c r="Q416" s="74">
        <v>3</v>
      </c>
      <c r="R416" s="74">
        <v>3</v>
      </c>
      <c r="S416" s="74">
        <v>3</v>
      </c>
      <c r="T416" s="74">
        <v>3</v>
      </c>
      <c r="U416" s="74">
        <v>3</v>
      </c>
      <c r="V416" s="74">
        <v>3</v>
      </c>
      <c r="W416" s="74">
        <v>3</v>
      </c>
      <c r="X416" s="74">
        <v>3</v>
      </c>
      <c r="Y416" s="74">
        <v>3</v>
      </c>
      <c r="Z416" s="74">
        <v>3</v>
      </c>
      <c r="AA416" s="74">
        <v>3</v>
      </c>
      <c r="AB416" s="74">
        <v>3</v>
      </c>
      <c r="AC416" s="74">
        <v>3</v>
      </c>
      <c r="AD416" s="74">
        <v>3</v>
      </c>
      <c r="AE416" s="74">
        <v>3</v>
      </c>
      <c r="AF416" s="74">
        <v>3</v>
      </c>
      <c r="AG416" s="74">
        <v>3</v>
      </c>
      <c r="AH416" s="74">
        <v>3</v>
      </c>
      <c r="AI416" s="74">
        <v>3</v>
      </c>
      <c r="AJ416" s="74">
        <v>3</v>
      </c>
      <c r="AK416" s="74">
        <v>3</v>
      </c>
      <c r="AL416" s="74">
        <v>3</v>
      </c>
      <c r="AM416" s="74">
        <v>3</v>
      </c>
      <c r="AN416" s="74">
        <v>3</v>
      </c>
      <c r="AO416" s="74">
        <v>3</v>
      </c>
      <c r="AP416" s="74">
        <v>3</v>
      </c>
      <c r="AQ416" s="74">
        <v>3</v>
      </c>
      <c r="AR416" s="74">
        <v>3</v>
      </c>
      <c r="AS416" s="74">
        <v>3</v>
      </c>
      <c r="AT416" s="74">
        <v>3</v>
      </c>
      <c r="AU416" s="74">
        <v>3</v>
      </c>
      <c r="AV416" s="622">
        <v>3</v>
      </c>
    </row>
    <row r="417" spans="7:48" ht="14.1" customHeight="1">
      <c r="G417" s="19"/>
      <c r="H417" s="738"/>
      <c r="J417" s="736"/>
      <c r="K417" s="9" t="s">
        <v>836</v>
      </c>
      <c r="L417" s="36">
        <v>3</v>
      </c>
      <c r="M417" s="36">
        <v>3</v>
      </c>
      <c r="N417" s="36">
        <v>3</v>
      </c>
      <c r="O417" s="36">
        <v>3</v>
      </c>
      <c r="P417" s="36">
        <v>3</v>
      </c>
      <c r="Q417" s="36">
        <v>3</v>
      </c>
      <c r="R417" s="36">
        <v>3</v>
      </c>
      <c r="S417" s="36">
        <v>3</v>
      </c>
      <c r="T417" s="36">
        <v>3</v>
      </c>
      <c r="U417" s="36">
        <v>3</v>
      </c>
      <c r="V417" s="36">
        <v>3</v>
      </c>
      <c r="W417" s="36">
        <v>3</v>
      </c>
      <c r="X417" s="36">
        <v>3</v>
      </c>
      <c r="Y417" s="36">
        <v>3</v>
      </c>
      <c r="Z417" s="36">
        <v>3</v>
      </c>
      <c r="AA417" s="36">
        <v>3</v>
      </c>
      <c r="AB417" s="36">
        <v>3</v>
      </c>
      <c r="AC417" s="36">
        <v>3</v>
      </c>
      <c r="AD417" s="36">
        <v>3</v>
      </c>
      <c r="AE417" s="36">
        <v>3</v>
      </c>
      <c r="AF417" s="36">
        <v>3</v>
      </c>
      <c r="AG417" s="36">
        <v>3</v>
      </c>
      <c r="AH417" s="36">
        <v>3</v>
      </c>
      <c r="AI417" s="36">
        <v>3</v>
      </c>
      <c r="AJ417" s="36">
        <v>3</v>
      </c>
      <c r="AK417" s="36">
        <v>3</v>
      </c>
      <c r="AL417" s="36">
        <v>3</v>
      </c>
      <c r="AM417" s="36">
        <v>3</v>
      </c>
      <c r="AN417" s="36">
        <v>3</v>
      </c>
      <c r="AO417" s="36">
        <v>3</v>
      </c>
      <c r="AP417" s="36">
        <v>3</v>
      </c>
      <c r="AQ417" s="36">
        <v>3</v>
      </c>
      <c r="AR417" s="36">
        <v>3</v>
      </c>
      <c r="AS417" s="36">
        <v>3</v>
      </c>
      <c r="AT417" s="36">
        <v>3</v>
      </c>
      <c r="AU417" s="36">
        <v>3</v>
      </c>
      <c r="AV417" s="620">
        <v>3</v>
      </c>
    </row>
    <row r="418" spans="7:48" ht="14.1" customHeight="1" thickBot="1">
      <c r="G418" s="19"/>
      <c r="H418" s="738"/>
      <c r="J418" s="736"/>
      <c r="K418" s="10" t="s">
        <v>837</v>
      </c>
      <c r="L418" s="73">
        <v>3</v>
      </c>
      <c r="M418" s="73">
        <v>3</v>
      </c>
      <c r="N418" s="73">
        <v>3</v>
      </c>
      <c r="O418" s="73">
        <v>3</v>
      </c>
      <c r="P418" s="73">
        <v>3</v>
      </c>
      <c r="Q418" s="73">
        <v>3</v>
      </c>
      <c r="R418" s="73">
        <v>3</v>
      </c>
      <c r="S418" s="73">
        <v>3</v>
      </c>
      <c r="T418" s="73">
        <v>3</v>
      </c>
      <c r="U418" s="73">
        <v>3</v>
      </c>
      <c r="V418" s="73">
        <v>3</v>
      </c>
      <c r="W418" s="73">
        <v>3</v>
      </c>
      <c r="X418" s="73">
        <v>3</v>
      </c>
      <c r="Y418" s="73">
        <v>3</v>
      </c>
      <c r="Z418" s="73">
        <v>3</v>
      </c>
      <c r="AA418" s="73">
        <v>3</v>
      </c>
      <c r="AB418" s="73">
        <v>3</v>
      </c>
      <c r="AC418" s="73">
        <v>3</v>
      </c>
      <c r="AD418" s="73">
        <v>3</v>
      </c>
      <c r="AE418" s="73">
        <v>3</v>
      </c>
      <c r="AF418" s="73">
        <v>3</v>
      </c>
      <c r="AG418" s="73">
        <v>3</v>
      </c>
      <c r="AH418" s="73">
        <v>3</v>
      </c>
      <c r="AI418" s="73">
        <v>3</v>
      </c>
      <c r="AJ418" s="73">
        <v>3</v>
      </c>
      <c r="AK418" s="73">
        <v>3</v>
      </c>
      <c r="AL418" s="73">
        <v>3</v>
      </c>
      <c r="AM418" s="73">
        <v>3</v>
      </c>
      <c r="AN418" s="73">
        <v>3</v>
      </c>
      <c r="AO418" s="73">
        <v>3</v>
      </c>
      <c r="AP418" s="73">
        <v>3</v>
      </c>
      <c r="AQ418" s="73">
        <v>3</v>
      </c>
      <c r="AR418" s="73">
        <v>3</v>
      </c>
      <c r="AS418" s="73">
        <v>3</v>
      </c>
      <c r="AT418" s="73">
        <v>3</v>
      </c>
      <c r="AU418" s="73">
        <v>3</v>
      </c>
      <c r="AV418" s="621">
        <v>3</v>
      </c>
    </row>
    <row r="419" spans="7:48" ht="14.1" customHeight="1" thickTop="1">
      <c r="G419" s="19"/>
      <c r="H419" s="738"/>
      <c r="J419" s="736"/>
      <c r="K419" s="8" t="s">
        <v>838</v>
      </c>
      <c r="L419" s="74">
        <v>3</v>
      </c>
      <c r="M419" s="74">
        <v>3</v>
      </c>
      <c r="N419" s="74">
        <v>3</v>
      </c>
      <c r="O419" s="74">
        <v>3</v>
      </c>
      <c r="P419" s="74">
        <v>3</v>
      </c>
      <c r="Q419" s="74">
        <v>3</v>
      </c>
      <c r="R419" s="74">
        <v>3</v>
      </c>
      <c r="S419" s="74">
        <v>3</v>
      </c>
      <c r="T419" s="74">
        <v>3</v>
      </c>
      <c r="U419" s="74">
        <v>3</v>
      </c>
      <c r="V419" s="74">
        <v>3</v>
      </c>
      <c r="W419" s="74">
        <v>3</v>
      </c>
      <c r="X419" s="74">
        <v>3</v>
      </c>
      <c r="Y419" s="74">
        <v>3</v>
      </c>
      <c r="Z419" s="74">
        <v>3</v>
      </c>
      <c r="AA419" s="74">
        <v>3</v>
      </c>
      <c r="AB419" s="74">
        <v>3</v>
      </c>
      <c r="AC419" s="74">
        <v>3</v>
      </c>
      <c r="AD419" s="74">
        <v>3</v>
      </c>
      <c r="AE419" s="74">
        <v>3</v>
      </c>
      <c r="AF419" s="74">
        <v>3</v>
      </c>
      <c r="AG419" s="74">
        <v>3</v>
      </c>
      <c r="AH419" s="74">
        <v>3</v>
      </c>
      <c r="AI419" s="74">
        <v>3</v>
      </c>
      <c r="AJ419" s="74">
        <v>3</v>
      </c>
      <c r="AK419" s="74">
        <v>3</v>
      </c>
      <c r="AL419" s="74">
        <v>3</v>
      </c>
      <c r="AM419" s="74">
        <v>3</v>
      </c>
      <c r="AN419" s="74">
        <v>3</v>
      </c>
      <c r="AO419" s="74">
        <v>3</v>
      </c>
      <c r="AP419" s="74">
        <v>3</v>
      </c>
      <c r="AQ419" s="74">
        <v>3</v>
      </c>
      <c r="AR419" s="74">
        <v>3</v>
      </c>
      <c r="AS419" s="74">
        <v>3</v>
      </c>
      <c r="AT419" s="74">
        <v>3</v>
      </c>
      <c r="AU419" s="74">
        <v>3</v>
      </c>
      <c r="AV419" s="622">
        <v>3</v>
      </c>
    </row>
    <row r="420" spans="7:48" ht="14.1" customHeight="1">
      <c r="G420" s="19"/>
      <c r="H420" s="738"/>
      <c r="J420" s="736"/>
      <c r="K420" s="9" t="s">
        <v>839</v>
      </c>
      <c r="L420" s="36">
        <v>3</v>
      </c>
      <c r="M420" s="36">
        <v>3</v>
      </c>
      <c r="N420" s="36">
        <v>3</v>
      </c>
      <c r="O420" s="36">
        <v>3</v>
      </c>
      <c r="P420" s="36">
        <v>3</v>
      </c>
      <c r="Q420" s="36">
        <v>3</v>
      </c>
      <c r="R420" s="36">
        <v>3</v>
      </c>
      <c r="S420" s="36">
        <v>3</v>
      </c>
      <c r="T420" s="36">
        <v>3</v>
      </c>
      <c r="U420" s="36">
        <v>3</v>
      </c>
      <c r="V420" s="36">
        <v>3</v>
      </c>
      <c r="W420" s="36">
        <v>3</v>
      </c>
      <c r="X420" s="36">
        <v>3</v>
      </c>
      <c r="Y420" s="36">
        <v>3</v>
      </c>
      <c r="Z420" s="36">
        <v>3</v>
      </c>
      <c r="AA420" s="36">
        <v>3</v>
      </c>
      <c r="AB420" s="36">
        <v>3</v>
      </c>
      <c r="AC420" s="36">
        <v>3</v>
      </c>
      <c r="AD420" s="36">
        <v>3</v>
      </c>
      <c r="AE420" s="36">
        <v>3</v>
      </c>
      <c r="AF420" s="36">
        <v>3</v>
      </c>
      <c r="AG420" s="36">
        <v>3</v>
      </c>
      <c r="AH420" s="36">
        <v>3</v>
      </c>
      <c r="AI420" s="36">
        <v>3</v>
      </c>
      <c r="AJ420" s="36">
        <v>3</v>
      </c>
      <c r="AK420" s="36">
        <v>3</v>
      </c>
      <c r="AL420" s="36">
        <v>3</v>
      </c>
      <c r="AM420" s="36">
        <v>3</v>
      </c>
      <c r="AN420" s="36">
        <v>3</v>
      </c>
      <c r="AO420" s="36">
        <v>3</v>
      </c>
      <c r="AP420" s="36">
        <v>3</v>
      </c>
      <c r="AQ420" s="36">
        <v>3</v>
      </c>
      <c r="AR420" s="36">
        <v>3</v>
      </c>
      <c r="AS420" s="36">
        <v>3</v>
      </c>
      <c r="AT420" s="36">
        <v>3</v>
      </c>
      <c r="AU420" s="36">
        <v>3</v>
      </c>
      <c r="AV420" s="620">
        <v>3</v>
      </c>
    </row>
    <row r="421" spans="7:48" ht="14.1" customHeight="1" thickBot="1">
      <c r="G421" s="19"/>
      <c r="H421" s="738"/>
      <c r="J421" s="736"/>
      <c r="K421" s="10" t="s">
        <v>840</v>
      </c>
      <c r="L421" s="73">
        <v>3</v>
      </c>
      <c r="M421" s="73">
        <v>3</v>
      </c>
      <c r="N421" s="73">
        <v>3</v>
      </c>
      <c r="O421" s="73">
        <v>3</v>
      </c>
      <c r="P421" s="73">
        <v>3</v>
      </c>
      <c r="Q421" s="73">
        <v>3</v>
      </c>
      <c r="R421" s="73">
        <v>3</v>
      </c>
      <c r="S421" s="73">
        <v>3</v>
      </c>
      <c r="T421" s="73">
        <v>3</v>
      </c>
      <c r="U421" s="73">
        <v>3</v>
      </c>
      <c r="V421" s="73">
        <v>3</v>
      </c>
      <c r="W421" s="73">
        <v>3</v>
      </c>
      <c r="X421" s="73">
        <v>3</v>
      </c>
      <c r="Y421" s="73">
        <v>3</v>
      </c>
      <c r="Z421" s="73">
        <v>3</v>
      </c>
      <c r="AA421" s="73">
        <v>3</v>
      </c>
      <c r="AB421" s="73">
        <v>3</v>
      </c>
      <c r="AC421" s="73">
        <v>3</v>
      </c>
      <c r="AD421" s="73">
        <v>3</v>
      </c>
      <c r="AE421" s="73">
        <v>3</v>
      </c>
      <c r="AF421" s="73">
        <v>3</v>
      </c>
      <c r="AG421" s="73">
        <v>3</v>
      </c>
      <c r="AH421" s="73">
        <v>3</v>
      </c>
      <c r="AI421" s="73">
        <v>3</v>
      </c>
      <c r="AJ421" s="73">
        <v>3</v>
      </c>
      <c r="AK421" s="73">
        <v>3</v>
      </c>
      <c r="AL421" s="73">
        <v>3</v>
      </c>
      <c r="AM421" s="73">
        <v>3</v>
      </c>
      <c r="AN421" s="73">
        <v>3</v>
      </c>
      <c r="AO421" s="73">
        <v>3</v>
      </c>
      <c r="AP421" s="73">
        <v>3</v>
      </c>
      <c r="AQ421" s="73">
        <v>3</v>
      </c>
      <c r="AR421" s="73">
        <v>3</v>
      </c>
      <c r="AS421" s="73">
        <v>3</v>
      </c>
      <c r="AT421" s="73">
        <v>3</v>
      </c>
      <c r="AU421" s="73">
        <v>3</v>
      </c>
      <c r="AV421" s="621">
        <v>3</v>
      </c>
    </row>
    <row r="422" spans="7:48" ht="14.1" customHeight="1" thickTop="1">
      <c r="G422" s="19"/>
      <c r="H422" s="738"/>
      <c r="J422" s="736"/>
      <c r="K422" s="8" t="s">
        <v>841</v>
      </c>
      <c r="L422" s="74">
        <v>3</v>
      </c>
      <c r="M422" s="74">
        <v>3</v>
      </c>
      <c r="N422" s="74">
        <v>3</v>
      </c>
      <c r="O422" s="74">
        <v>3</v>
      </c>
      <c r="P422" s="74">
        <v>3</v>
      </c>
      <c r="Q422" s="74">
        <v>3</v>
      </c>
      <c r="R422" s="74">
        <v>3</v>
      </c>
      <c r="S422" s="74">
        <v>3</v>
      </c>
      <c r="T422" s="74">
        <v>3</v>
      </c>
      <c r="U422" s="74">
        <v>3</v>
      </c>
      <c r="V422" s="74">
        <v>3</v>
      </c>
      <c r="W422" s="74">
        <v>3</v>
      </c>
      <c r="X422" s="74">
        <v>3</v>
      </c>
      <c r="Y422" s="74">
        <v>3</v>
      </c>
      <c r="Z422" s="74">
        <v>3</v>
      </c>
      <c r="AA422" s="74">
        <v>3</v>
      </c>
      <c r="AB422" s="74">
        <v>3</v>
      </c>
      <c r="AC422" s="74">
        <v>3</v>
      </c>
      <c r="AD422" s="74">
        <v>3</v>
      </c>
      <c r="AE422" s="74">
        <v>3</v>
      </c>
      <c r="AF422" s="74">
        <v>3</v>
      </c>
      <c r="AG422" s="74">
        <v>3</v>
      </c>
      <c r="AH422" s="74">
        <v>3</v>
      </c>
      <c r="AI422" s="74">
        <v>3</v>
      </c>
      <c r="AJ422" s="74">
        <v>3</v>
      </c>
      <c r="AK422" s="74">
        <v>3</v>
      </c>
      <c r="AL422" s="74">
        <v>3</v>
      </c>
      <c r="AM422" s="74">
        <v>3</v>
      </c>
      <c r="AN422" s="74">
        <v>3</v>
      </c>
      <c r="AO422" s="74">
        <v>3</v>
      </c>
      <c r="AP422" s="74">
        <v>3</v>
      </c>
      <c r="AQ422" s="74">
        <v>3</v>
      </c>
      <c r="AR422" s="74">
        <v>3</v>
      </c>
      <c r="AS422" s="74">
        <v>3</v>
      </c>
      <c r="AT422" s="74">
        <v>3</v>
      </c>
      <c r="AU422" s="74">
        <v>3</v>
      </c>
      <c r="AV422" s="622">
        <v>3</v>
      </c>
    </row>
    <row r="423" spans="7:48" ht="14.1" customHeight="1">
      <c r="G423" s="19"/>
      <c r="H423" s="738"/>
      <c r="J423" s="736"/>
      <c r="K423" s="9" t="s">
        <v>842</v>
      </c>
      <c r="L423" s="36">
        <v>3</v>
      </c>
      <c r="M423" s="36">
        <v>3</v>
      </c>
      <c r="N423" s="36">
        <v>3</v>
      </c>
      <c r="O423" s="36">
        <v>3</v>
      </c>
      <c r="P423" s="36">
        <v>3</v>
      </c>
      <c r="Q423" s="36">
        <v>3</v>
      </c>
      <c r="R423" s="36">
        <v>3</v>
      </c>
      <c r="S423" s="36">
        <v>3</v>
      </c>
      <c r="T423" s="36">
        <v>3</v>
      </c>
      <c r="U423" s="36">
        <v>3</v>
      </c>
      <c r="V423" s="36">
        <v>3</v>
      </c>
      <c r="W423" s="36">
        <v>3</v>
      </c>
      <c r="X423" s="36">
        <v>3</v>
      </c>
      <c r="Y423" s="36">
        <v>3</v>
      </c>
      <c r="Z423" s="36">
        <v>3</v>
      </c>
      <c r="AA423" s="36">
        <v>3</v>
      </c>
      <c r="AB423" s="36">
        <v>3</v>
      </c>
      <c r="AC423" s="36">
        <v>3</v>
      </c>
      <c r="AD423" s="36">
        <v>3</v>
      </c>
      <c r="AE423" s="36">
        <v>3</v>
      </c>
      <c r="AF423" s="36">
        <v>3</v>
      </c>
      <c r="AG423" s="36">
        <v>3</v>
      </c>
      <c r="AH423" s="36">
        <v>3</v>
      </c>
      <c r="AI423" s="36">
        <v>3</v>
      </c>
      <c r="AJ423" s="36">
        <v>3</v>
      </c>
      <c r="AK423" s="36">
        <v>3</v>
      </c>
      <c r="AL423" s="36">
        <v>3</v>
      </c>
      <c r="AM423" s="36">
        <v>3</v>
      </c>
      <c r="AN423" s="36">
        <v>3</v>
      </c>
      <c r="AO423" s="36">
        <v>3</v>
      </c>
      <c r="AP423" s="36">
        <v>3</v>
      </c>
      <c r="AQ423" s="36">
        <v>3</v>
      </c>
      <c r="AR423" s="36">
        <v>3</v>
      </c>
      <c r="AS423" s="36">
        <v>3</v>
      </c>
      <c r="AT423" s="36">
        <v>3</v>
      </c>
      <c r="AU423" s="36">
        <v>3</v>
      </c>
      <c r="AV423" s="620">
        <v>3</v>
      </c>
    </row>
    <row r="424" spans="7:48" ht="14.1" customHeight="1" thickBot="1">
      <c r="G424" s="19"/>
      <c r="H424" s="738"/>
      <c r="J424" s="736"/>
      <c r="K424" s="10" t="s">
        <v>843</v>
      </c>
      <c r="L424" s="73">
        <v>3</v>
      </c>
      <c r="M424" s="73">
        <v>3</v>
      </c>
      <c r="N424" s="73">
        <v>3</v>
      </c>
      <c r="O424" s="73">
        <v>3</v>
      </c>
      <c r="P424" s="73">
        <v>3</v>
      </c>
      <c r="Q424" s="73">
        <v>3</v>
      </c>
      <c r="R424" s="73">
        <v>3</v>
      </c>
      <c r="S424" s="73">
        <v>3</v>
      </c>
      <c r="T424" s="73">
        <v>3</v>
      </c>
      <c r="U424" s="73">
        <v>3</v>
      </c>
      <c r="V424" s="73">
        <v>3</v>
      </c>
      <c r="W424" s="73">
        <v>3</v>
      </c>
      <c r="X424" s="73">
        <v>3</v>
      </c>
      <c r="Y424" s="73">
        <v>3</v>
      </c>
      <c r="Z424" s="73">
        <v>3</v>
      </c>
      <c r="AA424" s="73">
        <v>3</v>
      </c>
      <c r="AB424" s="73">
        <v>3</v>
      </c>
      <c r="AC424" s="73">
        <v>3</v>
      </c>
      <c r="AD424" s="73">
        <v>3</v>
      </c>
      <c r="AE424" s="73">
        <v>3</v>
      </c>
      <c r="AF424" s="73">
        <v>3</v>
      </c>
      <c r="AG424" s="73">
        <v>3</v>
      </c>
      <c r="AH424" s="73">
        <v>3</v>
      </c>
      <c r="AI424" s="73">
        <v>3</v>
      </c>
      <c r="AJ424" s="73">
        <v>3</v>
      </c>
      <c r="AK424" s="73">
        <v>3</v>
      </c>
      <c r="AL424" s="73">
        <v>3</v>
      </c>
      <c r="AM424" s="73">
        <v>3</v>
      </c>
      <c r="AN424" s="73">
        <v>3</v>
      </c>
      <c r="AO424" s="73">
        <v>3</v>
      </c>
      <c r="AP424" s="73">
        <v>3</v>
      </c>
      <c r="AQ424" s="73">
        <v>3</v>
      </c>
      <c r="AR424" s="73">
        <v>3</v>
      </c>
      <c r="AS424" s="73">
        <v>3</v>
      </c>
      <c r="AT424" s="73">
        <v>3</v>
      </c>
      <c r="AU424" s="73">
        <v>3</v>
      </c>
      <c r="AV424" s="621">
        <v>3</v>
      </c>
    </row>
    <row r="425" spans="7:48" ht="14.1" customHeight="1" thickTop="1">
      <c r="G425" s="19"/>
      <c r="H425" s="738"/>
      <c r="J425" s="736"/>
      <c r="K425" s="8" t="s">
        <v>844</v>
      </c>
      <c r="L425" s="74">
        <v>3</v>
      </c>
      <c r="M425" s="74">
        <v>3</v>
      </c>
      <c r="N425" s="74">
        <v>3</v>
      </c>
      <c r="O425" s="74">
        <v>3</v>
      </c>
      <c r="P425" s="74">
        <v>3</v>
      </c>
      <c r="Q425" s="74">
        <v>3</v>
      </c>
      <c r="R425" s="74">
        <v>3</v>
      </c>
      <c r="S425" s="74">
        <v>3</v>
      </c>
      <c r="T425" s="74">
        <v>3</v>
      </c>
      <c r="U425" s="74">
        <v>3</v>
      </c>
      <c r="V425" s="74">
        <v>3</v>
      </c>
      <c r="W425" s="74">
        <v>3</v>
      </c>
      <c r="X425" s="74">
        <v>3</v>
      </c>
      <c r="Y425" s="74">
        <v>3</v>
      </c>
      <c r="Z425" s="74">
        <v>3</v>
      </c>
      <c r="AA425" s="74">
        <v>3</v>
      </c>
      <c r="AB425" s="74">
        <v>3</v>
      </c>
      <c r="AC425" s="74">
        <v>3</v>
      </c>
      <c r="AD425" s="74">
        <v>3</v>
      </c>
      <c r="AE425" s="74">
        <v>3</v>
      </c>
      <c r="AF425" s="74">
        <v>3</v>
      </c>
      <c r="AG425" s="74">
        <v>3</v>
      </c>
      <c r="AH425" s="74">
        <v>3</v>
      </c>
      <c r="AI425" s="74">
        <v>3</v>
      </c>
      <c r="AJ425" s="74">
        <v>3</v>
      </c>
      <c r="AK425" s="74">
        <v>3</v>
      </c>
      <c r="AL425" s="74">
        <v>3</v>
      </c>
      <c r="AM425" s="74">
        <v>3</v>
      </c>
      <c r="AN425" s="74">
        <v>3</v>
      </c>
      <c r="AO425" s="74">
        <v>3</v>
      </c>
      <c r="AP425" s="74">
        <v>3</v>
      </c>
      <c r="AQ425" s="74">
        <v>3</v>
      </c>
      <c r="AR425" s="74">
        <v>3</v>
      </c>
      <c r="AS425" s="74">
        <v>3</v>
      </c>
      <c r="AT425" s="74">
        <v>3</v>
      </c>
      <c r="AU425" s="74">
        <v>3</v>
      </c>
      <c r="AV425" s="622">
        <v>3</v>
      </c>
    </row>
    <row r="426" spans="7:48" ht="14.1" customHeight="1">
      <c r="G426" s="19"/>
      <c r="H426" s="738"/>
      <c r="J426" s="736"/>
      <c r="K426" s="9" t="s">
        <v>845</v>
      </c>
      <c r="L426" s="36">
        <v>3</v>
      </c>
      <c r="M426" s="36">
        <v>3</v>
      </c>
      <c r="N426" s="36">
        <v>3</v>
      </c>
      <c r="O426" s="36">
        <v>3</v>
      </c>
      <c r="P426" s="36">
        <v>3</v>
      </c>
      <c r="Q426" s="36">
        <v>3</v>
      </c>
      <c r="R426" s="36">
        <v>3</v>
      </c>
      <c r="S426" s="36">
        <v>3</v>
      </c>
      <c r="T426" s="36">
        <v>3</v>
      </c>
      <c r="U426" s="36">
        <v>3</v>
      </c>
      <c r="V426" s="36">
        <v>3</v>
      </c>
      <c r="W426" s="36">
        <v>3</v>
      </c>
      <c r="X426" s="36">
        <v>3</v>
      </c>
      <c r="Y426" s="36">
        <v>3</v>
      </c>
      <c r="Z426" s="36">
        <v>3</v>
      </c>
      <c r="AA426" s="36">
        <v>3</v>
      </c>
      <c r="AB426" s="36">
        <v>3</v>
      </c>
      <c r="AC426" s="36">
        <v>3</v>
      </c>
      <c r="AD426" s="36">
        <v>3</v>
      </c>
      <c r="AE426" s="36">
        <v>3</v>
      </c>
      <c r="AF426" s="36">
        <v>3</v>
      </c>
      <c r="AG426" s="36">
        <v>3</v>
      </c>
      <c r="AH426" s="36">
        <v>3</v>
      </c>
      <c r="AI426" s="36">
        <v>3</v>
      </c>
      <c r="AJ426" s="36">
        <v>3</v>
      </c>
      <c r="AK426" s="36">
        <v>3</v>
      </c>
      <c r="AL426" s="36">
        <v>3</v>
      </c>
      <c r="AM426" s="36">
        <v>3</v>
      </c>
      <c r="AN426" s="36">
        <v>3</v>
      </c>
      <c r="AO426" s="36">
        <v>3</v>
      </c>
      <c r="AP426" s="36">
        <v>3</v>
      </c>
      <c r="AQ426" s="36">
        <v>3</v>
      </c>
      <c r="AR426" s="36">
        <v>3</v>
      </c>
      <c r="AS426" s="36">
        <v>3</v>
      </c>
      <c r="AT426" s="36">
        <v>3</v>
      </c>
      <c r="AU426" s="36">
        <v>3</v>
      </c>
      <c r="AV426" s="620">
        <v>3</v>
      </c>
    </row>
    <row r="427" spans="7:48" ht="14.1" customHeight="1" thickBot="1">
      <c r="G427" s="19"/>
      <c r="H427" s="738"/>
      <c r="J427" s="736"/>
      <c r="K427" s="10" t="s">
        <v>846</v>
      </c>
      <c r="L427" s="73">
        <v>3</v>
      </c>
      <c r="M427" s="73">
        <v>3</v>
      </c>
      <c r="N427" s="73">
        <v>3</v>
      </c>
      <c r="O427" s="73">
        <v>3</v>
      </c>
      <c r="P427" s="73">
        <v>3</v>
      </c>
      <c r="Q427" s="73">
        <v>3</v>
      </c>
      <c r="R427" s="73">
        <v>3</v>
      </c>
      <c r="S427" s="73">
        <v>3</v>
      </c>
      <c r="T427" s="73">
        <v>3</v>
      </c>
      <c r="U427" s="73">
        <v>3</v>
      </c>
      <c r="V427" s="73">
        <v>3</v>
      </c>
      <c r="W427" s="73">
        <v>3</v>
      </c>
      <c r="X427" s="73">
        <v>3</v>
      </c>
      <c r="Y427" s="73">
        <v>3</v>
      </c>
      <c r="Z427" s="73">
        <v>3</v>
      </c>
      <c r="AA427" s="73">
        <v>3</v>
      </c>
      <c r="AB427" s="73">
        <v>3</v>
      </c>
      <c r="AC427" s="73">
        <v>3</v>
      </c>
      <c r="AD427" s="73">
        <v>3</v>
      </c>
      <c r="AE427" s="73">
        <v>3</v>
      </c>
      <c r="AF427" s="73">
        <v>3</v>
      </c>
      <c r="AG427" s="73">
        <v>3</v>
      </c>
      <c r="AH427" s="73">
        <v>3</v>
      </c>
      <c r="AI427" s="73">
        <v>3</v>
      </c>
      <c r="AJ427" s="73">
        <v>3</v>
      </c>
      <c r="AK427" s="73">
        <v>3</v>
      </c>
      <c r="AL427" s="73">
        <v>3</v>
      </c>
      <c r="AM427" s="73">
        <v>3</v>
      </c>
      <c r="AN427" s="73">
        <v>3</v>
      </c>
      <c r="AO427" s="73">
        <v>3</v>
      </c>
      <c r="AP427" s="73">
        <v>3</v>
      </c>
      <c r="AQ427" s="73">
        <v>3</v>
      </c>
      <c r="AR427" s="73">
        <v>3</v>
      </c>
      <c r="AS427" s="73">
        <v>3</v>
      </c>
      <c r="AT427" s="73">
        <v>3</v>
      </c>
      <c r="AU427" s="73">
        <v>3</v>
      </c>
      <c r="AV427" s="621">
        <v>3</v>
      </c>
    </row>
    <row r="428" spans="7:48" ht="14.1" customHeight="1" thickTop="1">
      <c r="G428" s="19"/>
      <c r="H428" s="738"/>
      <c r="J428" s="736"/>
      <c r="K428" s="8" t="s">
        <v>847</v>
      </c>
      <c r="L428" s="74">
        <v>3</v>
      </c>
      <c r="M428" s="74">
        <v>3</v>
      </c>
      <c r="N428" s="74">
        <v>3</v>
      </c>
      <c r="O428" s="74">
        <v>3</v>
      </c>
      <c r="P428" s="74">
        <v>3</v>
      </c>
      <c r="Q428" s="74">
        <v>3</v>
      </c>
      <c r="R428" s="74">
        <v>3</v>
      </c>
      <c r="S428" s="74">
        <v>3</v>
      </c>
      <c r="T428" s="74">
        <v>3</v>
      </c>
      <c r="U428" s="74">
        <v>3</v>
      </c>
      <c r="V428" s="74">
        <v>3</v>
      </c>
      <c r="W428" s="74">
        <v>3</v>
      </c>
      <c r="X428" s="74">
        <v>3</v>
      </c>
      <c r="Y428" s="74">
        <v>3</v>
      </c>
      <c r="Z428" s="74">
        <v>3</v>
      </c>
      <c r="AA428" s="74">
        <v>3</v>
      </c>
      <c r="AB428" s="74">
        <v>3</v>
      </c>
      <c r="AC428" s="74">
        <v>3</v>
      </c>
      <c r="AD428" s="74">
        <v>3</v>
      </c>
      <c r="AE428" s="74">
        <v>3</v>
      </c>
      <c r="AF428" s="74">
        <v>3</v>
      </c>
      <c r="AG428" s="74">
        <v>3</v>
      </c>
      <c r="AH428" s="74">
        <v>3</v>
      </c>
      <c r="AI428" s="74">
        <v>3</v>
      </c>
      <c r="AJ428" s="74">
        <v>3</v>
      </c>
      <c r="AK428" s="74">
        <v>3</v>
      </c>
      <c r="AL428" s="74">
        <v>3</v>
      </c>
      <c r="AM428" s="74">
        <v>3</v>
      </c>
      <c r="AN428" s="74">
        <v>3</v>
      </c>
      <c r="AO428" s="74">
        <v>3</v>
      </c>
      <c r="AP428" s="74">
        <v>3</v>
      </c>
      <c r="AQ428" s="74">
        <v>3</v>
      </c>
      <c r="AR428" s="74">
        <v>3</v>
      </c>
      <c r="AS428" s="74">
        <v>3</v>
      </c>
      <c r="AT428" s="74">
        <v>3</v>
      </c>
      <c r="AU428" s="74">
        <v>3</v>
      </c>
      <c r="AV428" s="622">
        <v>3</v>
      </c>
    </row>
    <row r="429" spans="7:48" ht="14.1" customHeight="1">
      <c r="G429" s="19"/>
      <c r="H429" s="738"/>
      <c r="J429" s="736"/>
      <c r="K429" s="9" t="s">
        <v>848</v>
      </c>
      <c r="L429" s="36">
        <v>3</v>
      </c>
      <c r="M429" s="36">
        <v>3</v>
      </c>
      <c r="N429" s="36">
        <v>3</v>
      </c>
      <c r="O429" s="36">
        <v>3</v>
      </c>
      <c r="P429" s="36">
        <v>3</v>
      </c>
      <c r="Q429" s="36">
        <v>3</v>
      </c>
      <c r="R429" s="36">
        <v>3</v>
      </c>
      <c r="S429" s="36">
        <v>3</v>
      </c>
      <c r="T429" s="36">
        <v>3</v>
      </c>
      <c r="U429" s="36">
        <v>3</v>
      </c>
      <c r="V429" s="36">
        <v>3</v>
      </c>
      <c r="W429" s="36">
        <v>3</v>
      </c>
      <c r="X429" s="36">
        <v>3</v>
      </c>
      <c r="Y429" s="36">
        <v>3</v>
      </c>
      <c r="Z429" s="36">
        <v>3</v>
      </c>
      <c r="AA429" s="36">
        <v>3</v>
      </c>
      <c r="AB429" s="36">
        <v>3</v>
      </c>
      <c r="AC429" s="36">
        <v>3</v>
      </c>
      <c r="AD429" s="36">
        <v>3</v>
      </c>
      <c r="AE429" s="36">
        <v>3</v>
      </c>
      <c r="AF429" s="36">
        <v>3</v>
      </c>
      <c r="AG429" s="36">
        <v>3</v>
      </c>
      <c r="AH429" s="36">
        <v>3</v>
      </c>
      <c r="AI429" s="36">
        <v>3</v>
      </c>
      <c r="AJ429" s="36">
        <v>3</v>
      </c>
      <c r="AK429" s="36">
        <v>3</v>
      </c>
      <c r="AL429" s="36">
        <v>3</v>
      </c>
      <c r="AM429" s="36">
        <v>3</v>
      </c>
      <c r="AN429" s="36">
        <v>3</v>
      </c>
      <c r="AO429" s="36">
        <v>3</v>
      </c>
      <c r="AP429" s="36">
        <v>3</v>
      </c>
      <c r="AQ429" s="36">
        <v>3</v>
      </c>
      <c r="AR429" s="36">
        <v>3</v>
      </c>
      <c r="AS429" s="36">
        <v>3</v>
      </c>
      <c r="AT429" s="36">
        <v>3</v>
      </c>
      <c r="AU429" s="36">
        <v>3</v>
      </c>
      <c r="AV429" s="620">
        <v>3</v>
      </c>
    </row>
    <row r="430" spans="7:48" ht="14.1" customHeight="1" thickBot="1">
      <c r="G430" s="19"/>
      <c r="H430" s="738"/>
      <c r="J430" s="737"/>
      <c r="K430" s="10" t="s">
        <v>849</v>
      </c>
      <c r="L430" s="73">
        <v>3</v>
      </c>
      <c r="M430" s="73">
        <v>3</v>
      </c>
      <c r="N430" s="73">
        <v>3</v>
      </c>
      <c r="O430" s="73">
        <v>3</v>
      </c>
      <c r="P430" s="73">
        <v>3</v>
      </c>
      <c r="Q430" s="73">
        <v>3</v>
      </c>
      <c r="R430" s="73">
        <v>3</v>
      </c>
      <c r="S430" s="73">
        <v>3</v>
      </c>
      <c r="T430" s="73">
        <v>3</v>
      </c>
      <c r="U430" s="73">
        <v>3</v>
      </c>
      <c r="V430" s="73">
        <v>3</v>
      </c>
      <c r="W430" s="73">
        <v>3</v>
      </c>
      <c r="X430" s="73">
        <v>3</v>
      </c>
      <c r="Y430" s="73">
        <v>3</v>
      </c>
      <c r="Z430" s="73">
        <v>3</v>
      </c>
      <c r="AA430" s="73">
        <v>3</v>
      </c>
      <c r="AB430" s="73">
        <v>3</v>
      </c>
      <c r="AC430" s="73">
        <v>3</v>
      </c>
      <c r="AD430" s="73">
        <v>3</v>
      </c>
      <c r="AE430" s="73">
        <v>3</v>
      </c>
      <c r="AF430" s="73">
        <v>3</v>
      </c>
      <c r="AG430" s="73">
        <v>3</v>
      </c>
      <c r="AH430" s="73">
        <v>3</v>
      </c>
      <c r="AI430" s="73">
        <v>3</v>
      </c>
      <c r="AJ430" s="73">
        <v>3</v>
      </c>
      <c r="AK430" s="73">
        <v>3</v>
      </c>
      <c r="AL430" s="73">
        <v>3</v>
      </c>
      <c r="AM430" s="73">
        <v>3</v>
      </c>
      <c r="AN430" s="73">
        <v>3</v>
      </c>
      <c r="AO430" s="73">
        <v>3</v>
      </c>
      <c r="AP430" s="73">
        <v>3</v>
      </c>
      <c r="AQ430" s="73">
        <v>3</v>
      </c>
      <c r="AR430" s="73">
        <v>3</v>
      </c>
      <c r="AS430" s="73">
        <v>3</v>
      </c>
      <c r="AT430" s="73">
        <v>3</v>
      </c>
      <c r="AU430" s="73">
        <v>3</v>
      </c>
      <c r="AV430" s="621">
        <v>3</v>
      </c>
    </row>
    <row r="431" spans="7:48" ht="14.1" customHeight="1" thickTop="1" thickBot="1">
      <c r="G431" s="19"/>
      <c r="H431" s="11"/>
      <c r="I431" s="11"/>
      <c r="J431" s="11"/>
      <c r="K431" s="11"/>
      <c r="L431" s="11"/>
      <c r="M431" s="11"/>
      <c r="N431" s="11"/>
      <c r="O431" s="11"/>
      <c r="P431" s="11"/>
      <c r="Q431" s="11"/>
      <c r="R431" s="11"/>
      <c r="S431" s="11"/>
      <c r="T431" s="11"/>
      <c r="U431" s="11"/>
      <c r="V431" s="11"/>
      <c r="W431" s="11"/>
      <c r="X431" s="11"/>
      <c r="Y431" s="11"/>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44"/>
    </row>
    <row r="432" spans="7:48" ht="14.1" customHeight="1">
      <c r="G432" s="19"/>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12"/>
      <c r="AV432" s="148"/>
    </row>
    <row r="433" spans="7:48" ht="14.1" customHeight="1">
      <c r="G433" s="19"/>
      <c r="L433" s="24">
        <f t="shared" ref="L433:AV433" si="29">L151</f>
        <v>2014</v>
      </c>
      <c r="M433" s="24">
        <f t="shared" si="29"/>
        <v>2015</v>
      </c>
      <c r="N433" s="24">
        <f t="shared" si="29"/>
        <v>2016</v>
      </c>
      <c r="O433" s="24">
        <f t="shared" si="29"/>
        <v>2017</v>
      </c>
      <c r="P433" s="24">
        <f t="shared" si="29"/>
        <v>2018</v>
      </c>
      <c r="Q433" s="24">
        <f t="shared" si="29"/>
        <v>2019</v>
      </c>
      <c r="R433" s="24">
        <f t="shared" si="29"/>
        <v>2020</v>
      </c>
      <c r="S433" s="24">
        <f t="shared" si="29"/>
        <v>2021</v>
      </c>
      <c r="T433" s="24">
        <f t="shared" si="29"/>
        <v>2022</v>
      </c>
      <c r="U433" s="24">
        <f t="shared" si="29"/>
        <v>2023</v>
      </c>
      <c r="V433" s="24">
        <f t="shared" si="29"/>
        <v>2024</v>
      </c>
      <c r="W433" s="24">
        <f t="shared" si="29"/>
        <v>2025</v>
      </c>
      <c r="X433" s="24">
        <f t="shared" si="29"/>
        <v>2026</v>
      </c>
      <c r="Y433" s="24">
        <f t="shared" si="29"/>
        <v>2027</v>
      </c>
      <c r="Z433" s="24">
        <f t="shared" si="29"/>
        <v>2028</v>
      </c>
      <c r="AA433" s="24">
        <f t="shared" si="29"/>
        <v>2029</v>
      </c>
      <c r="AB433" s="24">
        <f t="shared" si="29"/>
        <v>2030</v>
      </c>
      <c r="AC433" s="24">
        <f t="shared" si="29"/>
        <v>2031</v>
      </c>
      <c r="AD433" s="24">
        <f t="shared" si="29"/>
        <v>2032</v>
      </c>
      <c r="AE433" s="24">
        <f t="shared" si="29"/>
        <v>2033</v>
      </c>
      <c r="AF433" s="24">
        <f t="shared" si="29"/>
        <v>2034</v>
      </c>
      <c r="AG433" s="24">
        <f t="shared" si="29"/>
        <v>2035</v>
      </c>
      <c r="AH433" s="24">
        <f t="shared" si="29"/>
        <v>2036</v>
      </c>
      <c r="AI433" s="24">
        <f t="shared" si="29"/>
        <v>2037</v>
      </c>
      <c r="AJ433" s="24">
        <f t="shared" si="29"/>
        <v>2038</v>
      </c>
      <c r="AK433" s="24">
        <f t="shared" si="29"/>
        <v>2039</v>
      </c>
      <c r="AL433" s="24">
        <f t="shared" si="29"/>
        <v>2040</v>
      </c>
      <c r="AM433" s="24">
        <f t="shared" si="29"/>
        <v>2041</v>
      </c>
      <c r="AN433" s="24">
        <f t="shared" si="29"/>
        <v>2042</v>
      </c>
      <c r="AO433" s="24">
        <f t="shared" si="29"/>
        <v>2043</v>
      </c>
      <c r="AP433" s="24">
        <f t="shared" si="29"/>
        <v>2044</v>
      </c>
      <c r="AQ433" s="24">
        <f t="shared" si="29"/>
        <v>2045</v>
      </c>
      <c r="AR433" s="24">
        <f t="shared" si="29"/>
        <v>2046</v>
      </c>
      <c r="AS433" s="24">
        <f t="shared" si="29"/>
        <v>2047</v>
      </c>
      <c r="AT433" s="24">
        <f t="shared" si="29"/>
        <v>2048</v>
      </c>
      <c r="AU433" s="24">
        <f t="shared" si="29"/>
        <v>2049</v>
      </c>
      <c r="AV433" s="168">
        <f t="shared" si="29"/>
        <v>2050</v>
      </c>
    </row>
    <row r="434" spans="7:48" ht="14.1" customHeight="1">
      <c r="G434" s="19"/>
      <c r="H434" s="739" t="s">
        <v>32</v>
      </c>
      <c r="J434" s="735" t="s">
        <v>43</v>
      </c>
      <c r="K434" s="8" t="s">
        <v>823</v>
      </c>
      <c r="L434" s="56">
        <f t="shared" ref="L434:U443" si="30">$S$43</f>
        <v>8.8999999999999996E-2</v>
      </c>
      <c r="M434" s="56">
        <f t="shared" si="30"/>
        <v>8.8999999999999996E-2</v>
      </c>
      <c r="N434" s="56">
        <f t="shared" si="30"/>
        <v>8.8999999999999996E-2</v>
      </c>
      <c r="O434" s="56">
        <f t="shared" si="30"/>
        <v>8.8999999999999996E-2</v>
      </c>
      <c r="P434" s="56">
        <f t="shared" si="30"/>
        <v>8.8999999999999996E-2</v>
      </c>
      <c r="Q434" s="56">
        <f t="shared" si="30"/>
        <v>8.8999999999999996E-2</v>
      </c>
      <c r="R434" s="56">
        <f t="shared" si="30"/>
        <v>8.8999999999999996E-2</v>
      </c>
      <c r="S434" s="56">
        <f t="shared" si="30"/>
        <v>8.8999999999999996E-2</v>
      </c>
      <c r="T434" s="56">
        <f t="shared" si="30"/>
        <v>8.8999999999999996E-2</v>
      </c>
      <c r="U434" s="56">
        <f t="shared" si="30"/>
        <v>8.8999999999999996E-2</v>
      </c>
      <c r="V434" s="56">
        <f t="shared" ref="V434:AE443" si="31">$S$43</f>
        <v>8.8999999999999996E-2</v>
      </c>
      <c r="W434" s="56">
        <f t="shared" si="31"/>
        <v>8.8999999999999996E-2</v>
      </c>
      <c r="X434" s="56">
        <f t="shared" si="31"/>
        <v>8.8999999999999996E-2</v>
      </c>
      <c r="Y434" s="56">
        <f t="shared" si="31"/>
        <v>8.8999999999999996E-2</v>
      </c>
      <c r="Z434" s="56">
        <f t="shared" si="31"/>
        <v>8.8999999999999996E-2</v>
      </c>
      <c r="AA434" s="56">
        <f t="shared" si="31"/>
        <v>8.8999999999999996E-2</v>
      </c>
      <c r="AB434" s="56">
        <f t="shared" si="31"/>
        <v>8.8999999999999996E-2</v>
      </c>
      <c r="AC434" s="56">
        <f t="shared" si="31"/>
        <v>8.8999999999999996E-2</v>
      </c>
      <c r="AD434" s="56">
        <f t="shared" si="31"/>
        <v>8.8999999999999996E-2</v>
      </c>
      <c r="AE434" s="56">
        <f t="shared" si="31"/>
        <v>8.8999999999999996E-2</v>
      </c>
      <c r="AF434" s="56">
        <f t="shared" ref="AF434:AO443" si="32">$S$43</f>
        <v>8.8999999999999996E-2</v>
      </c>
      <c r="AG434" s="56">
        <f t="shared" si="32"/>
        <v>8.8999999999999996E-2</v>
      </c>
      <c r="AH434" s="56">
        <f t="shared" si="32"/>
        <v>8.8999999999999996E-2</v>
      </c>
      <c r="AI434" s="56">
        <f t="shared" si="32"/>
        <v>8.8999999999999996E-2</v>
      </c>
      <c r="AJ434" s="56">
        <f t="shared" si="32"/>
        <v>8.8999999999999996E-2</v>
      </c>
      <c r="AK434" s="56">
        <f t="shared" si="32"/>
        <v>8.8999999999999996E-2</v>
      </c>
      <c r="AL434" s="56">
        <f t="shared" si="32"/>
        <v>8.8999999999999996E-2</v>
      </c>
      <c r="AM434" s="56">
        <f t="shared" si="32"/>
        <v>8.8999999999999996E-2</v>
      </c>
      <c r="AN434" s="56">
        <f t="shared" si="32"/>
        <v>8.8999999999999996E-2</v>
      </c>
      <c r="AO434" s="56">
        <f t="shared" si="32"/>
        <v>8.8999999999999996E-2</v>
      </c>
      <c r="AP434" s="56">
        <f t="shared" ref="AP434:AV443" si="33">$S$43</f>
        <v>8.8999999999999996E-2</v>
      </c>
      <c r="AQ434" s="56">
        <f t="shared" si="33"/>
        <v>8.8999999999999996E-2</v>
      </c>
      <c r="AR434" s="56">
        <f t="shared" si="33"/>
        <v>8.8999999999999996E-2</v>
      </c>
      <c r="AS434" s="56">
        <f t="shared" si="33"/>
        <v>8.8999999999999996E-2</v>
      </c>
      <c r="AT434" s="56">
        <f t="shared" si="33"/>
        <v>8.8999999999999996E-2</v>
      </c>
      <c r="AU434" s="56">
        <f t="shared" si="33"/>
        <v>8.8999999999999996E-2</v>
      </c>
      <c r="AV434" s="625">
        <f t="shared" si="33"/>
        <v>8.8999999999999996E-2</v>
      </c>
    </row>
    <row r="435" spans="7:48" ht="14.1" customHeight="1">
      <c r="G435" s="19"/>
      <c r="H435" s="739"/>
      <c r="J435" s="736"/>
      <c r="K435" s="9" t="s">
        <v>824</v>
      </c>
      <c r="L435" s="57">
        <f t="shared" si="30"/>
        <v>8.8999999999999996E-2</v>
      </c>
      <c r="M435" s="57">
        <f t="shared" si="30"/>
        <v>8.8999999999999996E-2</v>
      </c>
      <c r="N435" s="57">
        <f t="shared" si="30"/>
        <v>8.8999999999999996E-2</v>
      </c>
      <c r="O435" s="57">
        <f t="shared" si="30"/>
        <v>8.8999999999999996E-2</v>
      </c>
      <c r="P435" s="57">
        <f t="shared" si="30"/>
        <v>8.8999999999999996E-2</v>
      </c>
      <c r="Q435" s="57">
        <f t="shared" si="30"/>
        <v>8.8999999999999996E-2</v>
      </c>
      <c r="R435" s="57">
        <f t="shared" si="30"/>
        <v>8.8999999999999996E-2</v>
      </c>
      <c r="S435" s="57">
        <f t="shared" si="30"/>
        <v>8.8999999999999996E-2</v>
      </c>
      <c r="T435" s="57">
        <f t="shared" si="30"/>
        <v>8.8999999999999996E-2</v>
      </c>
      <c r="U435" s="57">
        <f t="shared" si="30"/>
        <v>8.8999999999999996E-2</v>
      </c>
      <c r="V435" s="57">
        <f t="shared" si="31"/>
        <v>8.8999999999999996E-2</v>
      </c>
      <c r="W435" s="57">
        <f t="shared" si="31"/>
        <v>8.8999999999999996E-2</v>
      </c>
      <c r="X435" s="57">
        <f t="shared" si="31"/>
        <v>8.8999999999999996E-2</v>
      </c>
      <c r="Y435" s="57">
        <f t="shared" si="31"/>
        <v>8.8999999999999996E-2</v>
      </c>
      <c r="Z435" s="57">
        <f t="shared" si="31"/>
        <v>8.8999999999999996E-2</v>
      </c>
      <c r="AA435" s="57">
        <f t="shared" si="31"/>
        <v>8.8999999999999996E-2</v>
      </c>
      <c r="AB435" s="57">
        <f t="shared" si="31"/>
        <v>8.8999999999999996E-2</v>
      </c>
      <c r="AC435" s="57">
        <f t="shared" si="31"/>
        <v>8.8999999999999996E-2</v>
      </c>
      <c r="AD435" s="57">
        <f t="shared" si="31"/>
        <v>8.8999999999999996E-2</v>
      </c>
      <c r="AE435" s="57">
        <f t="shared" si="31"/>
        <v>8.8999999999999996E-2</v>
      </c>
      <c r="AF435" s="57">
        <f t="shared" si="32"/>
        <v>8.8999999999999996E-2</v>
      </c>
      <c r="AG435" s="57">
        <f t="shared" si="32"/>
        <v>8.8999999999999996E-2</v>
      </c>
      <c r="AH435" s="57">
        <f t="shared" si="32"/>
        <v>8.8999999999999996E-2</v>
      </c>
      <c r="AI435" s="57">
        <f t="shared" si="32"/>
        <v>8.8999999999999996E-2</v>
      </c>
      <c r="AJ435" s="57">
        <f t="shared" si="32"/>
        <v>8.8999999999999996E-2</v>
      </c>
      <c r="AK435" s="57">
        <f t="shared" si="32"/>
        <v>8.8999999999999996E-2</v>
      </c>
      <c r="AL435" s="57">
        <f t="shared" si="32"/>
        <v>8.8999999999999996E-2</v>
      </c>
      <c r="AM435" s="57">
        <f t="shared" si="32"/>
        <v>8.8999999999999996E-2</v>
      </c>
      <c r="AN435" s="57">
        <f t="shared" si="32"/>
        <v>8.8999999999999996E-2</v>
      </c>
      <c r="AO435" s="57">
        <f t="shared" si="32"/>
        <v>8.8999999999999996E-2</v>
      </c>
      <c r="AP435" s="57">
        <f t="shared" si="33"/>
        <v>8.8999999999999996E-2</v>
      </c>
      <c r="AQ435" s="57">
        <f t="shared" si="33"/>
        <v>8.8999999999999996E-2</v>
      </c>
      <c r="AR435" s="57">
        <f t="shared" si="33"/>
        <v>8.8999999999999996E-2</v>
      </c>
      <c r="AS435" s="57">
        <f t="shared" si="33"/>
        <v>8.8999999999999996E-2</v>
      </c>
      <c r="AT435" s="57">
        <f t="shared" si="33"/>
        <v>8.8999999999999996E-2</v>
      </c>
      <c r="AU435" s="57">
        <f t="shared" si="33"/>
        <v>8.8999999999999996E-2</v>
      </c>
      <c r="AV435" s="626">
        <f t="shared" si="33"/>
        <v>8.8999999999999996E-2</v>
      </c>
    </row>
    <row r="436" spans="7:48" ht="14.1" customHeight="1" thickBot="1">
      <c r="G436" s="19"/>
      <c r="H436" s="739"/>
      <c r="J436" s="736"/>
      <c r="K436" s="10" t="s">
        <v>825</v>
      </c>
      <c r="L436" s="75">
        <f t="shared" si="30"/>
        <v>8.8999999999999996E-2</v>
      </c>
      <c r="M436" s="75">
        <f t="shared" si="30"/>
        <v>8.8999999999999996E-2</v>
      </c>
      <c r="N436" s="75">
        <f t="shared" si="30"/>
        <v>8.8999999999999996E-2</v>
      </c>
      <c r="O436" s="75">
        <f t="shared" si="30"/>
        <v>8.8999999999999996E-2</v>
      </c>
      <c r="P436" s="75">
        <f t="shared" si="30"/>
        <v>8.8999999999999996E-2</v>
      </c>
      <c r="Q436" s="75">
        <f t="shared" si="30"/>
        <v>8.8999999999999996E-2</v>
      </c>
      <c r="R436" s="75">
        <f t="shared" si="30"/>
        <v>8.8999999999999996E-2</v>
      </c>
      <c r="S436" s="75">
        <f t="shared" si="30"/>
        <v>8.8999999999999996E-2</v>
      </c>
      <c r="T436" s="75">
        <f t="shared" si="30"/>
        <v>8.8999999999999996E-2</v>
      </c>
      <c r="U436" s="75">
        <f t="shared" si="30"/>
        <v>8.8999999999999996E-2</v>
      </c>
      <c r="V436" s="75">
        <f t="shared" si="31"/>
        <v>8.8999999999999996E-2</v>
      </c>
      <c r="W436" s="75">
        <f t="shared" si="31"/>
        <v>8.8999999999999996E-2</v>
      </c>
      <c r="X436" s="75">
        <f t="shared" si="31"/>
        <v>8.8999999999999996E-2</v>
      </c>
      <c r="Y436" s="75">
        <f t="shared" si="31"/>
        <v>8.8999999999999996E-2</v>
      </c>
      <c r="Z436" s="75">
        <f t="shared" si="31"/>
        <v>8.8999999999999996E-2</v>
      </c>
      <c r="AA436" s="75">
        <f t="shared" si="31"/>
        <v>8.8999999999999996E-2</v>
      </c>
      <c r="AB436" s="75">
        <f t="shared" si="31"/>
        <v>8.8999999999999996E-2</v>
      </c>
      <c r="AC436" s="75">
        <f t="shared" si="31"/>
        <v>8.8999999999999996E-2</v>
      </c>
      <c r="AD436" s="75">
        <f t="shared" si="31"/>
        <v>8.8999999999999996E-2</v>
      </c>
      <c r="AE436" s="75">
        <f t="shared" si="31"/>
        <v>8.8999999999999996E-2</v>
      </c>
      <c r="AF436" s="75">
        <f t="shared" si="32"/>
        <v>8.8999999999999996E-2</v>
      </c>
      <c r="AG436" s="75">
        <f t="shared" si="32"/>
        <v>8.8999999999999996E-2</v>
      </c>
      <c r="AH436" s="75">
        <f t="shared" si="32"/>
        <v>8.8999999999999996E-2</v>
      </c>
      <c r="AI436" s="75">
        <f t="shared" si="32"/>
        <v>8.8999999999999996E-2</v>
      </c>
      <c r="AJ436" s="75">
        <f t="shared" si="32"/>
        <v>8.8999999999999996E-2</v>
      </c>
      <c r="AK436" s="75">
        <f t="shared" si="32"/>
        <v>8.8999999999999996E-2</v>
      </c>
      <c r="AL436" s="75">
        <f t="shared" si="32"/>
        <v>8.8999999999999996E-2</v>
      </c>
      <c r="AM436" s="75">
        <f t="shared" si="32"/>
        <v>8.8999999999999996E-2</v>
      </c>
      <c r="AN436" s="75">
        <f t="shared" si="32"/>
        <v>8.8999999999999996E-2</v>
      </c>
      <c r="AO436" s="75">
        <f t="shared" si="32"/>
        <v>8.8999999999999996E-2</v>
      </c>
      <c r="AP436" s="75">
        <f t="shared" si="33"/>
        <v>8.8999999999999996E-2</v>
      </c>
      <c r="AQ436" s="75">
        <f t="shared" si="33"/>
        <v>8.8999999999999996E-2</v>
      </c>
      <c r="AR436" s="75">
        <f t="shared" si="33"/>
        <v>8.8999999999999996E-2</v>
      </c>
      <c r="AS436" s="75">
        <f t="shared" si="33"/>
        <v>8.8999999999999996E-2</v>
      </c>
      <c r="AT436" s="75">
        <f t="shared" si="33"/>
        <v>8.8999999999999996E-2</v>
      </c>
      <c r="AU436" s="75">
        <f t="shared" si="33"/>
        <v>8.8999999999999996E-2</v>
      </c>
      <c r="AV436" s="627">
        <f t="shared" si="33"/>
        <v>8.8999999999999996E-2</v>
      </c>
    </row>
    <row r="437" spans="7:48" ht="14.1" customHeight="1" thickTop="1">
      <c r="G437" s="19"/>
      <c r="H437" s="739"/>
      <c r="J437" s="736"/>
      <c r="K437" s="8" t="s">
        <v>826</v>
      </c>
      <c r="L437" s="56">
        <f t="shared" si="30"/>
        <v>8.8999999999999996E-2</v>
      </c>
      <c r="M437" s="56">
        <f t="shared" si="30"/>
        <v>8.8999999999999996E-2</v>
      </c>
      <c r="N437" s="56">
        <f t="shared" si="30"/>
        <v>8.8999999999999996E-2</v>
      </c>
      <c r="O437" s="56">
        <f t="shared" si="30"/>
        <v>8.8999999999999996E-2</v>
      </c>
      <c r="P437" s="56">
        <f t="shared" si="30"/>
        <v>8.8999999999999996E-2</v>
      </c>
      <c r="Q437" s="56">
        <f t="shared" si="30"/>
        <v>8.8999999999999996E-2</v>
      </c>
      <c r="R437" s="56">
        <f t="shared" si="30"/>
        <v>8.8999999999999996E-2</v>
      </c>
      <c r="S437" s="56">
        <f t="shared" si="30"/>
        <v>8.8999999999999996E-2</v>
      </c>
      <c r="T437" s="56">
        <f t="shared" si="30"/>
        <v>8.8999999999999996E-2</v>
      </c>
      <c r="U437" s="56">
        <f t="shared" si="30"/>
        <v>8.8999999999999996E-2</v>
      </c>
      <c r="V437" s="56">
        <f t="shared" si="31"/>
        <v>8.8999999999999996E-2</v>
      </c>
      <c r="W437" s="56">
        <f t="shared" si="31"/>
        <v>8.8999999999999996E-2</v>
      </c>
      <c r="X437" s="56">
        <f t="shared" si="31"/>
        <v>8.8999999999999996E-2</v>
      </c>
      <c r="Y437" s="56">
        <f t="shared" si="31"/>
        <v>8.8999999999999996E-2</v>
      </c>
      <c r="Z437" s="56">
        <f t="shared" si="31"/>
        <v>8.8999999999999996E-2</v>
      </c>
      <c r="AA437" s="56">
        <f t="shared" si="31"/>
        <v>8.8999999999999996E-2</v>
      </c>
      <c r="AB437" s="56">
        <f t="shared" si="31"/>
        <v>8.8999999999999996E-2</v>
      </c>
      <c r="AC437" s="56">
        <f t="shared" si="31"/>
        <v>8.8999999999999996E-2</v>
      </c>
      <c r="AD437" s="56">
        <f t="shared" si="31"/>
        <v>8.8999999999999996E-2</v>
      </c>
      <c r="AE437" s="56">
        <f t="shared" si="31"/>
        <v>8.8999999999999996E-2</v>
      </c>
      <c r="AF437" s="56">
        <f t="shared" si="32"/>
        <v>8.8999999999999996E-2</v>
      </c>
      <c r="AG437" s="56">
        <f t="shared" si="32"/>
        <v>8.8999999999999996E-2</v>
      </c>
      <c r="AH437" s="56">
        <f t="shared" si="32"/>
        <v>8.8999999999999996E-2</v>
      </c>
      <c r="AI437" s="56">
        <f t="shared" si="32"/>
        <v>8.8999999999999996E-2</v>
      </c>
      <c r="AJ437" s="56">
        <f t="shared" si="32"/>
        <v>8.8999999999999996E-2</v>
      </c>
      <c r="AK437" s="56">
        <f t="shared" si="32"/>
        <v>8.8999999999999996E-2</v>
      </c>
      <c r="AL437" s="56">
        <f t="shared" si="32"/>
        <v>8.8999999999999996E-2</v>
      </c>
      <c r="AM437" s="56">
        <f t="shared" si="32"/>
        <v>8.8999999999999996E-2</v>
      </c>
      <c r="AN437" s="56">
        <f t="shared" si="32"/>
        <v>8.8999999999999996E-2</v>
      </c>
      <c r="AO437" s="56">
        <f t="shared" si="32"/>
        <v>8.8999999999999996E-2</v>
      </c>
      <c r="AP437" s="56">
        <f t="shared" si="33"/>
        <v>8.8999999999999996E-2</v>
      </c>
      <c r="AQ437" s="56">
        <f t="shared" si="33"/>
        <v>8.8999999999999996E-2</v>
      </c>
      <c r="AR437" s="56">
        <f t="shared" si="33"/>
        <v>8.8999999999999996E-2</v>
      </c>
      <c r="AS437" s="56">
        <f t="shared" si="33"/>
        <v>8.8999999999999996E-2</v>
      </c>
      <c r="AT437" s="56">
        <f t="shared" si="33"/>
        <v>8.8999999999999996E-2</v>
      </c>
      <c r="AU437" s="56">
        <f t="shared" si="33"/>
        <v>8.8999999999999996E-2</v>
      </c>
      <c r="AV437" s="625">
        <f t="shared" si="33"/>
        <v>8.8999999999999996E-2</v>
      </c>
    </row>
    <row r="438" spans="7:48" ht="14.1" customHeight="1">
      <c r="G438" s="19"/>
      <c r="H438" s="739"/>
      <c r="J438" s="736"/>
      <c r="K438" s="9" t="s">
        <v>827</v>
      </c>
      <c r="L438" s="57">
        <f t="shared" si="30"/>
        <v>8.8999999999999996E-2</v>
      </c>
      <c r="M438" s="57">
        <f t="shared" si="30"/>
        <v>8.8999999999999996E-2</v>
      </c>
      <c r="N438" s="57">
        <f t="shared" si="30"/>
        <v>8.8999999999999996E-2</v>
      </c>
      <c r="O438" s="57">
        <f t="shared" si="30"/>
        <v>8.8999999999999996E-2</v>
      </c>
      <c r="P438" s="57">
        <f t="shared" si="30"/>
        <v>8.8999999999999996E-2</v>
      </c>
      <c r="Q438" s="57">
        <f t="shared" si="30"/>
        <v>8.8999999999999996E-2</v>
      </c>
      <c r="R438" s="57">
        <f t="shared" si="30"/>
        <v>8.8999999999999996E-2</v>
      </c>
      <c r="S438" s="57">
        <f t="shared" si="30"/>
        <v>8.8999999999999996E-2</v>
      </c>
      <c r="T438" s="57">
        <f t="shared" si="30"/>
        <v>8.8999999999999996E-2</v>
      </c>
      <c r="U438" s="57">
        <f t="shared" si="30"/>
        <v>8.8999999999999996E-2</v>
      </c>
      <c r="V438" s="57">
        <f t="shared" si="31"/>
        <v>8.8999999999999996E-2</v>
      </c>
      <c r="W438" s="57">
        <f t="shared" si="31"/>
        <v>8.8999999999999996E-2</v>
      </c>
      <c r="X438" s="57">
        <f t="shared" si="31"/>
        <v>8.8999999999999996E-2</v>
      </c>
      <c r="Y438" s="57">
        <f t="shared" si="31"/>
        <v>8.8999999999999996E-2</v>
      </c>
      <c r="Z438" s="57">
        <f t="shared" si="31"/>
        <v>8.8999999999999996E-2</v>
      </c>
      <c r="AA438" s="57">
        <f t="shared" si="31"/>
        <v>8.8999999999999996E-2</v>
      </c>
      <c r="AB438" s="57">
        <f t="shared" si="31"/>
        <v>8.8999999999999996E-2</v>
      </c>
      <c r="AC438" s="57">
        <f t="shared" si="31"/>
        <v>8.8999999999999996E-2</v>
      </c>
      <c r="AD438" s="57">
        <f t="shared" si="31"/>
        <v>8.8999999999999996E-2</v>
      </c>
      <c r="AE438" s="57">
        <f t="shared" si="31"/>
        <v>8.8999999999999996E-2</v>
      </c>
      <c r="AF438" s="57">
        <f t="shared" si="32"/>
        <v>8.8999999999999996E-2</v>
      </c>
      <c r="AG438" s="57">
        <f t="shared" si="32"/>
        <v>8.8999999999999996E-2</v>
      </c>
      <c r="AH438" s="57">
        <f t="shared" si="32"/>
        <v>8.8999999999999996E-2</v>
      </c>
      <c r="AI438" s="57">
        <f t="shared" si="32"/>
        <v>8.8999999999999996E-2</v>
      </c>
      <c r="AJ438" s="57">
        <f t="shared" si="32"/>
        <v>8.8999999999999996E-2</v>
      </c>
      <c r="AK438" s="57">
        <f t="shared" si="32"/>
        <v>8.8999999999999996E-2</v>
      </c>
      <c r="AL438" s="57">
        <f t="shared" si="32"/>
        <v>8.8999999999999996E-2</v>
      </c>
      <c r="AM438" s="57">
        <f t="shared" si="32"/>
        <v>8.8999999999999996E-2</v>
      </c>
      <c r="AN438" s="57">
        <f t="shared" si="32"/>
        <v>8.8999999999999996E-2</v>
      </c>
      <c r="AO438" s="57">
        <f t="shared" si="32"/>
        <v>8.8999999999999996E-2</v>
      </c>
      <c r="AP438" s="57">
        <f t="shared" si="33"/>
        <v>8.8999999999999996E-2</v>
      </c>
      <c r="AQ438" s="57">
        <f t="shared" si="33"/>
        <v>8.8999999999999996E-2</v>
      </c>
      <c r="AR438" s="57">
        <f t="shared" si="33"/>
        <v>8.8999999999999996E-2</v>
      </c>
      <c r="AS438" s="57">
        <f t="shared" si="33"/>
        <v>8.8999999999999996E-2</v>
      </c>
      <c r="AT438" s="57">
        <f t="shared" si="33"/>
        <v>8.8999999999999996E-2</v>
      </c>
      <c r="AU438" s="57">
        <f t="shared" si="33"/>
        <v>8.8999999999999996E-2</v>
      </c>
      <c r="AV438" s="626">
        <f t="shared" si="33"/>
        <v>8.8999999999999996E-2</v>
      </c>
    </row>
    <row r="439" spans="7:48" ht="14.1" customHeight="1" thickBot="1">
      <c r="G439" s="19"/>
      <c r="H439" s="739"/>
      <c r="J439" s="736"/>
      <c r="K439" s="10" t="s">
        <v>828</v>
      </c>
      <c r="L439" s="75">
        <f t="shared" si="30"/>
        <v>8.8999999999999996E-2</v>
      </c>
      <c r="M439" s="75">
        <f t="shared" si="30"/>
        <v>8.8999999999999996E-2</v>
      </c>
      <c r="N439" s="75">
        <f t="shared" si="30"/>
        <v>8.8999999999999996E-2</v>
      </c>
      <c r="O439" s="75">
        <f t="shared" si="30"/>
        <v>8.8999999999999996E-2</v>
      </c>
      <c r="P439" s="75">
        <f t="shared" si="30"/>
        <v>8.8999999999999996E-2</v>
      </c>
      <c r="Q439" s="75">
        <f t="shared" si="30"/>
        <v>8.8999999999999996E-2</v>
      </c>
      <c r="R439" s="75">
        <f t="shared" si="30"/>
        <v>8.8999999999999996E-2</v>
      </c>
      <c r="S439" s="75">
        <f t="shared" si="30"/>
        <v>8.8999999999999996E-2</v>
      </c>
      <c r="T439" s="75">
        <f t="shared" si="30"/>
        <v>8.8999999999999996E-2</v>
      </c>
      <c r="U439" s="75">
        <f t="shared" si="30"/>
        <v>8.8999999999999996E-2</v>
      </c>
      <c r="V439" s="75">
        <f t="shared" si="31"/>
        <v>8.8999999999999996E-2</v>
      </c>
      <c r="W439" s="75">
        <f t="shared" si="31"/>
        <v>8.8999999999999996E-2</v>
      </c>
      <c r="X439" s="75">
        <f t="shared" si="31"/>
        <v>8.8999999999999996E-2</v>
      </c>
      <c r="Y439" s="75">
        <f t="shared" si="31"/>
        <v>8.8999999999999996E-2</v>
      </c>
      <c r="Z439" s="75">
        <f t="shared" si="31"/>
        <v>8.8999999999999996E-2</v>
      </c>
      <c r="AA439" s="75">
        <f t="shared" si="31"/>
        <v>8.8999999999999996E-2</v>
      </c>
      <c r="AB439" s="75">
        <f t="shared" si="31"/>
        <v>8.8999999999999996E-2</v>
      </c>
      <c r="AC439" s="75">
        <f t="shared" si="31"/>
        <v>8.8999999999999996E-2</v>
      </c>
      <c r="AD439" s="75">
        <f t="shared" si="31"/>
        <v>8.8999999999999996E-2</v>
      </c>
      <c r="AE439" s="75">
        <f t="shared" si="31"/>
        <v>8.8999999999999996E-2</v>
      </c>
      <c r="AF439" s="75">
        <f t="shared" si="32"/>
        <v>8.8999999999999996E-2</v>
      </c>
      <c r="AG439" s="75">
        <f t="shared" si="32"/>
        <v>8.8999999999999996E-2</v>
      </c>
      <c r="AH439" s="75">
        <f t="shared" si="32"/>
        <v>8.8999999999999996E-2</v>
      </c>
      <c r="AI439" s="75">
        <f t="shared" si="32"/>
        <v>8.8999999999999996E-2</v>
      </c>
      <c r="AJ439" s="75">
        <f t="shared" si="32"/>
        <v>8.8999999999999996E-2</v>
      </c>
      <c r="AK439" s="75">
        <f t="shared" si="32"/>
        <v>8.8999999999999996E-2</v>
      </c>
      <c r="AL439" s="75">
        <f t="shared" si="32"/>
        <v>8.8999999999999996E-2</v>
      </c>
      <c r="AM439" s="75">
        <f t="shared" si="32"/>
        <v>8.8999999999999996E-2</v>
      </c>
      <c r="AN439" s="75">
        <f t="shared" si="32"/>
        <v>8.8999999999999996E-2</v>
      </c>
      <c r="AO439" s="75">
        <f t="shared" si="32"/>
        <v>8.8999999999999996E-2</v>
      </c>
      <c r="AP439" s="75">
        <f t="shared" si="33"/>
        <v>8.8999999999999996E-2</v>
      </c>
      <c r="AQ439" s="75">
        <f t="shared" si="33"/>
        <v>8.8999999999999996E-2</v>
      </c>
      <c r="AR439" s="75">
        <f t="shared" si="33"/>
        <v>8.8999999999999996E-2</v>
      </c>
      <c r="AS439" s="75">
        <f t="shared" si="33"/>
        <v>8.8999999999999996E-2</v>
      </c>
      <c r="AT439" s="75">
        <f t="shared" si="33"/>
        <v>8.8999999999999996E-2</v>
      </c>
      <c r="AU439" s="75">
        <f t="shared" si="33"/>
        <v>8.8999999999999996E-2</v>
      </c>
      <c r="AV439" s="627">
        <f t="shared" si="33"/>
        <v>8.8999999999999996E-2</v>
      </c>
    </row>
    <row r="440" spans="7:48" ht="14.1" customHeight="1" thickTop="1">
      <c r="G440" s="19"/>
      <c r="H440" s="739"/>
      <c r="J440" s="736"/>
      <c r="K440" s="8" t="s">
        <v>829</v>
      </c>
      <c r="L440" s="56">
        <f t="shared" si="30"/>
        <v>8.8999999999999996E-2</v>
      </c>
      <c r="M440" s="56">
        <f t="shared" si="30"/>
        <v>8.8999999999999996E-2</v>
      </c>
      <c r="N440" s="56">
        <f t="shared" si="30"/>
        <v>8.8999999999999996E-2</v>
      </c>
      <c r="O440" s="56">
        <f t="shared" si="30"/>
        <v>8.8999999999999996E-2</v>
      </c>
      <c r="P440" s="56">
        <f t="shared" si="30"/>
        <v>8.8999999999999996E-2</v>
      </c>
      <c r="Q440" s="56">
        <f t="shared" si="30"/>
        <v>8.8999999999999996E-2</v>
      </c>
      <c r="R440" s="56">
        <f t="shared" si="30"/>
        <v>8.8999999999999996E-2</v>
      </c>
      <c r="S440" s="56">
        <f t="shared" si="30"/>
        <v>8.8999999999999996E-2</v>
      </c>
      <c r="T440" s="56">
        <f t="shared" si="30"/>
        <v>8.8999999999999996E-2</v>
      </c>
      <c r="U440" s="56">
        <f t="shared" si="30"/>
        <v>8.8999999999999996E-2</v>
      </c>
      <c r="V440" s="56">
        <f t="shared" si="31"/>
        <v>8.8999999999999996E-2</v>
      </c>
      <c r="W440" s="56">
        <f t="shared" si="31"/>
        <v>8.8999999999999996E-2</v>
      </c>
      <c r="X440" s="56">
        <f t="shared" si="31"/>
        <v>8.8999999999999996E-2</v>
      </c>
      <c r="Y440" s="56">
        <f t="shared" si="31"/>
        <v>8.8999999999999996E-2</v>
      </c>
      <c r="Z440" s="56">
        <f t="shared" si="31"/>
        <v>8.8999999999999996E-2</v>
      </c>
      <c r="AA440" s="56">
        <f t="shared" si="31"/>
        <v>8.8999999999999996E-2</v>
      </c>
      <c r="AB440" s="56">
        <f t="shared" si="31"/>
        <v>8.8999999999999996E-2</v>
      </c>
      <c r="AC440" s="56">
        <f t="shared" si="31"/>
        <v>8.8999999999999996E-2</v>
      </c>
      <c r="AD440" s="56">
        <f t="shared" si="31"/>
        <v>8.8999999999999996E-2</v>
      </c>
      <c r="AE440" s="56">
        <f t="shared" si="31"/>
        <v>8.8999999999999996E-2</v>
      </c>
      <c r="AF440" s="56">
        <f t="shared" si="32"/>
        <v>8.8999999999999996E-2</v>
      </c>
      <c r="AG440" s="56">
        <f t="shared" si="32"/>
        <v>8.8999999999999996E-2</v>
      </c>
      <c r="AH440" s="56">
        <f t="shared" si="32"/>
        <v>8.8999999999999996E-2</v>
      </c>
      <c r="AI440" s="56">
        <f t="shared" si="32"/>
        <v>8.8999999999999996E-2</v>
      </c>
      <c r="AJ440" s="56">
        <f t="shared" si="32"/>
        <v>8.8999999999999996E-2</v>
      </c>
      <c r="AK440" s="56">
        <f t="shared" si="32"/>
        <v>8.8999999999999996E-2</v>
      </c>
      <c r="AL440" s="56">
        <f t="shared" si="32"/>
        <v>8.8999999999999996E-2</v>
      </c>
      <c r="AM440" s="56">
        <f t="shared" si="32"/>
        <v>8.8999999999999996E-2</v>
      </c>
      <c r="AN440" s="56">
        <f t="shared" si="32"/>
        <v>8.8999999999999996E-2</v>
      </c>
      <c r="AO440" s="56">
        <f t="shared" si="32"/>
        <v>8.8999999999999996E-2</v>
      </c>
      <c r="AP440" s="56">
        <f t="shared" si="33"/>
        <v>8.8999999999999996E-2</v>
      </c>
      <c r="AQ440" s="56">
        <f t="shared" si="33"/>
        <v>8.8999999999999996E-2</v>
      </c>
      <c r="AR440" s="56">
        <f t="shared" si="33"/>
        <v>8.8999999999999996E-2</v>
      </c>
      <c r="AS440" s="56">
        <f t="shared" si="33"/>
        <v>8.8999999999999996E-2</v>
      </c>
      <c r="AT440" s="56">
        <f t="shared" si="33"/>
        <v>8.8999999999999996E-2</v>
      </c>
      <c r="AU440" s="56">
        <f t="shared" si="33"/>
        <v>8.8999999999999996E-2</v>
      </c>
      <c r="AV440" s="625">
        <f t="shared" si="33"/>
        <v>8.8999999999999996E-2</v>
      </c>
    </row>
    <row r="441" spans="7:48" ht="14.1" customHeight="1">
      <c r="G441" s="19"/>
      <c r="H441" s="739"/>
      <c r="J441" s="736"/>
      <c r="K441" s="9" t="s">
        <v>830</v>
      </c>
      <c r="L441" s="57">
        <f t="shared" si="30"/>
        <v>8.8999999999999996E-2</v>
      </c>
      <c r="M441" s="57">
        <f t="shared" si="30"/>
        <v>8.8999999999999996E-2</v>
      </c>
      <c r="N441" s="57">
        <f t="shared" si="30"/>
        <v>8.8999999999999996E-2</v>
      </c>
      <c r="O441" s="57">
        <f t="shared" si="30"/>
        <v>8.8999999999999996E-2</v>
      </c>
      <c r="P441" s="57">
        <f t="shared" si="30"/>
        <v>8.8999999999999996E-2</v>
      </c>
      <c r="Q441" s="57">
        <f t="shared" si="30"/>
        <v>8.8999999999999996E-2</v>
      </c>
      <c r="R441" s="57">
        <f t="shared" si="30"/>
        <v>8.8999999999999996E-2</v>
      </c>
      <c r="S441" s="57">
        <f t="shared" si="30"/>
        <v>8.8999999999999996E-2</v>
      </c>
      <c r="T441" s="57">
        <f t="shared" si="30"/>
        <v>8.8999999999999996E-2</v>
      </c>
      <c r="U441" s="57">
        <f t="shared" si="30"/>
        <v>8.8999999999999996E-2</v>
      </c>
      <c r="V441" s="57">
        <f t="shared" si="31"/>
        <v>8.8999999999999996E-2</v>
      </c>
      <c r="W441" s="57">
        <f t="shared" si="31"/>
        <v>8.8999999999999996E-2</v>
      </c>
      <c r="X441" s="57">
        <f t="shared" si="31"/>
        <v>8.8999999999999996E-2</v>
      </c>
      <c r="Y441" s="57">
        <f t="shared" si="31"/>
        <v>8.8999999999999996E-2</v>
      </c>
      <c r="Z441" s="57">
        <f t="shared" si="31"/>
        <v>8.8999999999999996E-2</v>
      </c>
      <c r="AA441" s="57">
        <f t="shared" si="31"/>
        <v>8.8999999999999996E-2</v>
      </c>
      <c r="AB441" s="57">
        <f t="shared" si="31"/>
        <v>8.8999999999999996E-2</v>
      </c>
      <c r="AC441" s="57">
        <f t="shared" si="31"/>
        <v>8.8999999999999996E-2</v>
      </c>
      <c r="AD441" s="57">
        <f t="shared" si="31"/>
        <v>8.8999999999999996E-2</v>
      </c>
      <c r="AE441" s="57">
        <f t="shared" si="31"/>
        <v>8.8999999999999996E-2</v>
      </c>
      <c r="AF441" s="57">
        <f t="shared" si="32"/>
        <v>8.8999999999999996E-2</v>
      </c>
      <c r="AG441" s="57">
        <f t="shared" si="32"/>
        <v>8.8999999999999996E-2</v>
      </c>
      <c r="AH441" s="57">
        <f t="shared" si="32"/>
        <v>8.8999999999999996E-2</v>
      </c>
      <c r="AI441" s="57">
        <f t="shared" si="32"/>
        <v>8.8999999999999996E-2</v>
      </c>
      <c r="AJ441" s="57">
        <f t="shared" si="32"/>
        <v>8.8999999999999996E-2</v>
      </c>
      <c r="AK441" s="57">
        <f t="shared" si="32"/>
        <v>8.8999999999999996E-2</v>
      </c>
      <c r="AL441" s="57">
        <f t="shared" si="32"/>
        <v>8.8999999999999996E-2</v>
      </c>
      <c r="AM441" s="57">
        <f t="shared" si="32"/>
        <v>8.8999999999999996E-2</v>
      </c>
      <c r="AN441" s="57">
        <f t="shared" si="32"/>
        <v>8.8999999999999996E-2</v>
      </c>
      <c r="AO441" s="57">
        <f t="shared" si="32"/>
        <v>8.8999999999999996E-2</v>
      </c>
      <c r="AP441" s="57">
        <f t="shared" si="33"/>
        <v>8.8999999999999996E-2</v>
      </c>
      <c r="AQ441" s="57">
        <f t="shared" si="33"/>
        <v>8.8999999999999996E-2</v>
      </c>
      <c r="AR441" s="57">
        <f t="shared" si="33"/>
        <v>8.8999999999999996E-2</v>
      </c>
      <c r="AS441" s="57">
        <f t="shared" si="33"/>
        <v>8.8999999999999996E-2</v>
      </c>
      <c r="AT441" s="57">
        <f t="shared" si="33"/>
        <v>8.8999999999999996E-2</v>
      </c>
      <c r="AU441" s="57">
        <f t="shared" si="33"/>
        <v>8.8999999999999996E-2</v>
      </c>
      <c r="AV441" s="626">
        <f t="shared" si="33"/>
        <v>8.8999999999999996E-2</v>
      </c>
    </row>
    <row r="442" spans="7:48" ht="14.1" customHeight="1" thickBot="1">
      <c r="G442" s="19"/>
      <c r="H442" s="739"/>
      <c r="J442" s="736"/>
      <c r="K442" s="10" t="s">
        <v>831</v>
      </c>
      <c r="L442" s="75">
        <f t="shared" si="30"/>
        <v>8.8999999999999996E-2</v>
      </c>
      <c r="M442" s="75">
        <f t="shared" si="30"/>
        <v>8.8999999999999996E-2</v>
      </c>
      <c r="N442" s="75">
        <f t="shared" si="30"/>
        <v>8.8999999999999996E-2</v>
      </c>
      <c r="O442" s="75">
        <f t="shared" si="30"/>
        <v>8.8999999999999996E-2</v>
      </c>
      <c r="P442" s="75">
        <f t="shared" si="30"/>
        <v>8.8999999999999996E-2</v>
      </c>
      <c r="Q442" s="75">
        <f t="shared" si="30"/>
        <v>8.8999999999999996E-2</v>
      </c>
      <c r="R442" s="75">
        <f t="shared" si="30"/>
        <v>8.8999999999999996E-2</v>
      </c>
      <c r="S442" s="75">
        <f t="shared" si="30"/>
        <v>8.8999999999999996E-2</v>
      </c>
      <c r="T442" s="75">
        <f t="shared" si="30"/>
        <v>8.8999999999999996E-2</v>
      </c>
      <c r="U442" s="75">
        <f t="shared" si="30"/>
        <v>8.8999999999999996E-2</v>
      </c>
      <c r="V442" s="75">
        <f t="shared" si="31"/>
        <v>8.8999999999999996E-2</v>
      </c>
      <c r="W442" s="75">
        <f t="shared" si="31"/>
        <v>8.8999999999999996E-2</v>
      </c>
      <c r="X442" s="75">
        <f t="shared" si="31"/>
        <v>8.8999999999999996E-2</v>
      </c>
      <c r="Y442" s="75">
        <f t="shared" si="31"/>
        <v>8.8999999999999996E-2</v>
      </c>
      <c r="Z442" s="75">
        <f t="shared" si="31"/>
        <v>8.8999999999999996E-2</v>
      </c>
      <c r="AA442" s="75">
        <f t="shared" si="31"/>
        <v>8.8999999999999996E-2</v>
      </c>
      <c r="AB442" s="75">
        <f t="shared" si="31"/>
        <v>8.8999999999999996E-2</v>
      </c>
      <c r="AC442" s="75">
        <f t="shared" si="31"/>
        <v>8.8999999999999996E-2</v>
      </c>
      <c r="AD442" s="75">
        <f t="shared" si="31"/>
        <v>8.8999999999999996E-2</v>
      </c>
      <c r="AE442" s="75">
        <f t="shared" si="31"/>
        <v>8.8999999999999996E-2</v>
      </c>
      <c r="AF442" s="75">
        <f t="shared" si="32"/>
        <v>8.8999999999999996E-2</v>
      </c>
      <c r="AG442" s="75">
        <f t="shared" si="32"/>
        <v>8.8999999999999996E-2</v>
      </c>
      <c r="AH442" s="75">
        <f t="shared" si="32"/>
        <v>8.8999999999999996E-2</v>
      </c>
      <c r="AI442" s="75">
        <f t="shared" si="32"/>
        <v>8.8999999999999996E-2</v>
      </c>
      <c r="AJ442" s="75">
        <f t="shared" si="32"/>
        <v>8.8999999999999996E-2</v>
      </c>
      <c r="AK442" s="75">
        <f t="shared" si="32"/>
        <v>8.8999999999999996E-2</v>
      </c>
      <c r="AL442" s="75">
        <f t="shared" si="32"/>
        <v>8.8999999999999996E-2</v>
      </c>
      <c r="AM442" s="75">
        <f t="shared" si="32"/>
        <v>8.8999999999999996E-2</v>
      </c>
      <c r="AN442" s="75">
        <f t="shared" si="32"/>
        <v>8.8999999999999996E-2</v>
      </c>
      <c r="AO442" s="75">
        <f t="shared" si="32"/>
        <v>8.8999999999999996E-2</v>
      </c>
      <c r="AP442" s="75">
        <f t="shared" si="33"/>
        <v>8.8999999999999996E-2</v>
      </c>
      <c r="AQ442" s="75">
        <f t="shared" si="33"/>
        <v>8.8999999999999996E-2</v>
      </c>
      <c r="AR442" s="75">
        <f t="shared" si="33"/>
        <v>8.8999999999999996E-2</v>
      </c>
      <c r="AS442" s="75">
        <f t="shared" si="33"/>
        <v>8.8999999999999996E-2</v>
      </c>
      <c r="AT442" s="75">
        <f t="shared" si="33"/>
        <v>8.8999999999999996E-2</v>
      </c>
      <c r="AU442" s="75">
        <f t="shared" si="33"/>
        <v>8.8999999999999996E-2</v>
      </c>
      <c r="AV442" s="627">
        <f t="shared" si="33"/>
        <v>8.8999999999999996E-2</v>
      </c>
    </row>
    <row r="443" spans="7:48" ht="14.1" customHeight="1" thickTop="1">
      <c r="G443" s="19"/>
      <c r="H443" s="739"/>
      <c r="J443" s="736"/>
      <c r="K443" s="8" t="s">
        <v>832</v>
      </c>
      <c r="L443" s="56">
        <f t="shared" si="30"/>
        <v>8.8999999999999996E-2</v>
      </c>
      <c r="M443" s="56">
        <f t="shared" si="30"/>
        <v>8.8999999999999996E-2</v>
      </c>
      <c r="N443" s="56">
        <f t="shared" si="30"/>
        <v>8.8999999999999996E-2</v>
      </c>
      <c r="O443" s="56">
        <f t="shared" si="30"/>
        <v>8.8999999999999996E-2</v>
      </c>
      <c r="P443" s="56">
        <f t="shared" si="30"/>
        <v>8.8999999999999996E-2</v>
      </c>
      <c r="Q443" s="56">
        <f t="shared" si="30"/>
        <v>8.8999999999999996E-2</v>
      </c>
      <c r="R443" s="56">
        <f t="shared" si="30"/>
        <v>8.8999999999999996E-2</v>
      </c>
      <c r="S443" s="56">
        <f t="shared" si="30"/>
        <v>8.8999999999999996E-2</v>
      </c>
      <c r="T443" s="56">
        <f t="shared" si="30"/>
        <v>8.8999999999999996E-2</v>
      </c>
      <c r="U443" s="56">
        <f t="shared" si="30"/>
        <v>8.8999999999999996E-2</v>
      </c>
      <c r="V443" s="56">
        <f t="shared" si="31"/>
        <v>8.8999999999999996E-2</v>
      </c>
      <c r="W443" s="56">
        <f t="shared" si="31"/>
        <v>8.8999999999999996E-2</v>
      </c>
      <c r="X443" s="56">
        <f t="shared" si="31"/>
        <v>8.8999999999999996E-2</v>
      </c>
      <c r="Y443" s="56">
        <f t="shared" si="31"/>
        <v>8.8999999999999996E-2</v>
      </c>
      <c r="Z443" s="56">
        <f t="shared" si="31"/>
        <v>8.8999999999999996E-2</v>
      </c>
      <c r="AA443" s="56">
        <f t="shared" si="31"/>
        <v>8.8999999999999996E-2</v>
      </c>
      <c r="AB443" s="56">
        <f t="shared" si="31"/>
        <v>8.8999999999999996E-2</v>
      </c>
      <c r="AC443" s="56">
        <f t="shared" si="31"/>
        <v>8.8999999999999996E-2</v>
      </c>
      <c r="AD443" s="56">
        <f t="shared" si="31"/>
        <v>8.8999999999999996E-2</v>
      </c>
      <c r="AE443" s="56">
        <f t="shared" si="31"/>
        <v>8.8999999999999996E-2</v>
      </c>
      <c r="AF443" s="56">
        <f t="shared" si="32"/>
        <v>8.8999999999999996E-2</v>
      </c>
      <c r="AG443" s="56">
        <f t="shared" si="32"/>
        <v>8.8999999999999996E-2</v>
      </c>
      <c r="AH443" s="56">
        <f t="shared" si="32"/>
        <v>8.8999999999999996E-2</v>
      </c>
      <c r="AI443" s="56">
        <f t="shared" si="32"/>
        <v>8.8999999999999996E-2</v>
      </c>
      <c r="AJ443" s="56">
        <f t="shared" si="32"/>
        <v>8.8999999999999996E-2</v>
      </c>
      <c r="AK443" s="56">
        <f t="shared" si="32"/>
        <v>8.8999999999999996E-2</v>
      </c>
      <c r="AL443" s="56">
        <f t="shared" si="32"/>
        <v>8.8999999999999996E-2</v>
      </c>
      <c r="AM443" s="56">
        <f t="shared" si="32"/>
        <v>8.8999999999999996E-2</v>
      </c>
      <c r="AN443" s="56">
        <f t="shared" si="32"/>
        <v>8.8999999999999996E-2</v>
      </c>
      <c r="AO443" s="56">
        <f t="shared" si="32"/>
        <v>8.8999999999999996E-2</v>
      </c>
      <c r="AP443" s="56">
        <f t="shared" si="33"/>
        <v>8.8999999999999996E-2</v>
      </c>
      <c r="AQ443" s="56">
        <f t="shared" si="33"/>
        <v>8.8999999999999996E-2</v>
      </c>
      <c r="AR443" s="56">
        <f t="shared" si="33"/>
        <v>8.8999999999999996E-2</v>
      </c>
      <c r="AS443" s="56">
        <f t="shared" si="33"/>
        <v>8.8999999999999996E-2</v>
      </c>
      <c r="AT443" s="56">
        <f t="shared" si="33"/>
        <v>8.8999999999999996E-2</v>
      </c>
      <c r="AU443" s="56">
        <f t="shared" si="33"/>
        <v>8.8999999999999996E-2</v>
      </c>
      <c r="AV443" s="625">
        <f t="shared" si="33"/>
        <v>8.8999999999999996E-2</v>
      </c>
    </row>
    <row r="444" spans="7:48" ht="14.1" customHeight="1">
      <c r="G444" s="19"/>
      <c r="H444" s="739"/>
      <c r="J444" s="736"/>
      <c r="K444" s="9" t="s">
        <v>833</v>
      </c>
      <c r="L444" s="57">
        <f t="shared" ref="L444:U453" si="34">$S$43</f>
        <v>8.8999999999999996E-2</v>
      </c>
      <c r="M444" s="57">
        <f t="shared" si="34"/>
        <v>8.8999999999999996E-2</v>
      </c>
      <c r="N444" s="57">
        <f t="shared" si="34"/>
        <v>8.8999999999999996E-2</v>
      </c>
      <c r="O444" s="57">
        <f t="shared" si="34"/>
        <v>8.8999999999999996E-2</v>
      </c>
      <c r="P444" s="57">
        <f t="shared" si="34"/>
        <v>8.8999999999999996E-2</v>
      </c>
      <c r="Q444" s="57">
        <f t="shared" si="34"/>
        <v>8.8999999999999996E-2</v>
      </c>
      <c r="R444" s="57">
        <f t="shared" si="34"/>
        <v>8.8999999999999996E-2</v>
      </c>
      <c r="S444" s="57">
        <f t="shared" si="34"/>
        <v>8.8999999999999996E-2</v>
      </c>
      <c r="T444" s="57">
        <f t="shared" si="34"/>
        <v>8.8999999999999996E-2</v>
      </c>
      <c r="U444" s="57">
        <f t="shared" si="34"/>
        <v>8.8999999999999996E-2</v>
      </c>
      <c r="V444" s="57">
        <f t="shared" ref="V444:AP444" si="35">$S$43</f>
        <v>8.8999999999999996E-2</v>
      </c>
      <c r="W444" s="57">
        <f t="shared" si="35"/>
        <v>8.8999999999999996E-2</v>
      </c>
      <c r="X444" s="57">
        <f t="shared" si="35"/>
        <v>8.8999999999999996E-2</v>
      </c>
      <c r="Y444" s="57">
        <f t="shared" si="35"/>
        <v>8.8999999999999996E-2</v>
      </c>
      <c r="Z444" s="57">
        <f t="shared" si="35"/>
        <v>8.8999999999999996E-2</v>
      </c>
      <c r="AA444" s="57">
        <f t="shared" si="35"/>
        <v>8.8999999999999996E-2</v>
      </c>
      <c r="AB444" s="57">
        <f t="shared" si="35"/>
        <v>8.8999999999999996E-2</v>
      </c>
      <c r="AC444" s="57">
        <f t="shared" si="35"/>
        <v>8.8999999999999996E-2</v>
      </c>
      <c r="AD444" s="57">
        <f t="shared" si="35"/>
        <v>8.8999999999999996E-2</v>
      </c>
      <c r="AE444" s="57">
        <f t="shared" si="35"/>
        <v>8.8999999999999996E-2</v>
      </c>
      <c r="AF444" s="57">
        <f t="shared" si="35"/>
        <v>8.8999999999999996E-2</v>
      </c>
      <c r="AG444" s="57">
        <f t="shared" si="35"/>
        <v>8.8999999999999996E-2</v>
      </c>
      <c r="AH444" s="57">
        <f t="shared" si="35"/>
        <v>8.8999999999999996E-2</v>
      </c>
      <c r="AI444" s="57">
        <f t="shared" si="35"/>
        <v>8.8999999999999996E-2</v>
      </c>
      <c r="AJ444" s="57">
        <f t="shared" si="35"/>
        <v>8.8999999999999996E-2</v>
      </c>
      <c r="AK444" s="57">
        <f t="shared" si="35"/>
        <v>8.8999999999999996E-2</v>
      </c>
      <c r="AL444" s="57">
        <f t="shared" si="35"/>
        <v>8.8999999999999996E-2</v>
      </c>
      <c r="AM444" s="57">
        <f t="shared" si="35"/>
        <v>8.8999999999999996E-2</v>
      </c>
      <c r="AN444" s="57">
        <f t="shared" si="35"/>
        <v>8.8999999999999996E-2</v>
      </c>
      <c r="AO444" s="57">
        <f t="shared" si="35"/>
        <v>8.8999999999999996E-2</v>
      </c>
      <c r="AP444" s="57">
        <f t="shared" si="35"/>
        <v>8.8999999999999996E-2</v>
      </c>
      <c r="AQ444" s="57">
        <f t="shared" ref="AQ444:AV444" si="36">$S$43</f>
        <v>8.8999999999999996E-2</v>
      </c>
      <c r="AR444" s="57">
        <f t="shared" si="36"/>
        <v>8.8999999999999996E-2</v>
      </c>
      <c r="AS444" s="57">
        <f t="shared" si="36"/>
        <v>8.8999999999999996E-2</v>
      </c>
      <c r="AT444" s="57">
        <f t="shared" si="36"/>
        <v>8.8999999999999996E-2</v>
      </c>
      <c r="AU444" s="57">
        <f t="shared" si="36"/>
        <v>8.8999999999999996E-2</v>
      </c>
      <c r="AV444" s="626">
        <f t="shared" si="36"/>
        <v>8.8999999999999996E-2</v>
      </c>
    </row>
    <row r="445" spans="7:48" ht="14.1" customHeight="1" thickBot="1">
      <c r="G445" s="19"/>
      <c r="H445" s="739"/>
      <c r="J445" s="736"/>
      <c r="K445" s="10" t="s">
        <v>834</v>
      </c>
      <c r="L445" s="75">
        <f t="shared" si="34"/>
        <v>8.8999999999999996E-2</v>
      </c>
      <c r="M445" s="75">
        <f t="shared" si="34"/>
        <v>8.8999999999999996E-2</v>
      </c>
      <c r="N445" s="75">
        <f t="shared" si="34"/>
        <v>8.8999999999999996E-2</v>
      </c>
      <c r="O445" s="75">
        <f t="shared" si="34"/>
        <v>8.8999999999999996E-2</v>
      </c>
      <c r="P445" s="75">
        <f t="shared" si="34"/>
        <v>8.8999999999999996E-2</v>
      </c>
      <c r="Q445" s="75">
        <f t="shared" si="34"/>
        <v>8.8999999999999996E-2</v>
      </c>
      <c r="R445" s="75">
        <f t="shared" si="34"/>
        <v>8.8999999999999996E-2</v>
      </c>
      <c r="S445" s="75">
        <f t="shared" si="34"/>
        <v>8.8999999999999996E-2</v>
      </c>
      <c r="T445" s="75">
        <f t="shared" si="34"/>
        <v>8.8999999999999996E-2</v>
      </c>
      <c r="U445" s="75">
        <f t="shared" si="34"/>
        <v>8.8999999999999996E-2</v>
      </c>
      <c r="V445" s="75">
        <f t="shared" ref="V445:AA450" si="37">$S$43</f>
        <v>8.8999999999999996E-2</v>
      </c>
      <c r="W445" s="75">
        <f t="shared" si="37"/>
        <v>8.8999999999999996E-2</v>
      </c>
      <c r="X445" s="75">
        <f t="shared" si="37"/>
        <v>8.8999999999999996E-2</v>
      </c>
      <c r="Y445" s="75">
        <f t="shared" si="37"/>
        <v>8.8999999999999996E-2</v>
      </c>
      <c r="Z445" s="75">
        <f t="shared" si="37"/>
        <v>8.8999999999999996E-2</v>
      </c>
      <c r="AA445" s="75">
        <f t="shared" si="37"/>
        <v>8.8999999999999996E-2</v>
      </c>
      <c r="AB445" s="75">
        <f t="shared" ref="AB445:AV451" si="38">$S$43</f>
        <v>8.8999999999999996E-2</v>
      </c>
      <c r="AC445" s="75">
        <f t="shared" si="38"/>
        <v>8.8999999999999996E-2</v>
      </c>
      <c r="AD445" s="75">
        <f t="shared" si="38"/>
        <v>8.8999999999999996E-2</v>
      </c>
      <c r="AE445" s="75">
        <f t="shared" si="38"/>
        <v>8.8999999999999996E-2</v>
      </c>
      <c r="AF445" s="75">
        <f t="shared" si="38"/>
        <v>8.8999999999999996E-2</v>
      </c>
      <c r="AG445" s="75">
        <f t="shared" si="38"/>
        <v>8.8999999999999996E-2</v>
      </c>
      <c r="AH445" s="75">
        <f t="shared" si="38"/>
        <v>8.8999999999999996E-2</v>
      </c>
      <c r="AI445" s="75">
        <f t="shared" si="38"/>
        <v>8.8999999999999996E-2</v>
      </c>
      <c r="AJ445" s="75">
        <f t="shared" si="38"/>
        <v>8.8999999999999996E-2</v>
      </c>
      <c r="AK445" s="75">
        <f t="shared" si="38"/>
        <v>8.8999999999999996E-2</v>
      </c>
      <c r="AL445" s="75">
        <f t="shared" si="38"/>
        <v>8.8999999999999996E-2</v>
      </c>
      <c r="AM445" s="75">
        <f t="shared" si="38"/>
        <v>8.8999999999999996E-2</v>
      </c>
      <c r="AN445" s="75">
        <f t="shared" si="38"/>
        <v>8.8999999999999996E-2</v>
      </c>
      <c r="AO445" s="75">
        <f t="shared" si="38"/>
        <v>8.8999999999999996E-2</v>
      </c>
      <c r="AP445" s="75">
        <f t="shared" si="38"/>
        <v>8.8999999999999996E-2</v>
      </c>
      <c r="AQ445" s="75">
        <f t="shared" si="38"/>
        <v>8.8999999999999996E-2</v>
      </c>
      <c r="AR445" s="75">
        <f t="shared" si="38"/>
        <v>8.8999999999999996E-2</v>
      </c>
      <c r="AS445" s="75">
        <f t="shared" si="38"/>
        <v>8.8999999999999996E-2</v>
      </c>
      <c r="AT445" s="75">
        <f t="shared" si="38"/>
        <v>8.8999999999999996E-2</v>
      </c>
      <c r="AU445" s="75">
        <f t="shared" si="38"/>
        <v>8.8999999999999996E-2</v>
      </c>
      <c r="AV445" s="627">
        <f t="shared" si="38"/>
        <v>8.8999999999999996E-2</v>
      </c>
    </row>
    <row r="446" spans="7:48" ht="14.1" customHeight="1" thickTop="1">
      <c r="G446" s="19"/>
      <c r="H446" s="739"/>
      <c r="J446" s="736"/>
      <c r="K446" s="8" t="s">
        <v>835</v>
      </c>
      <c r="L446" s="56">
        <f t="shared" si="34"/>
        <v>8.8999999999999996E-2</v>
      </c>
      <c r="M446" s="56">
        <f t="shared" si="34"/>
        <v>8.8999999999999996E-2</v>
      </c>
      <c r="N446" s="56">
        <f t="shared" si="34"/>
        <v>8.8999999999999996E-2</v>
      </c>
      <c r="O446" s="56">
        <f t="shared" si="34"/>
        <v>8.8999999999999996E-2</v>
      </c>
      <c r="P446" s="56">
        <f t="shared" si="34"/>
        <v>8.8999999999999996E-2</v>
      </c>
      <c r="Q446" s="56">
        <f t="shared" si="34"/>
        <v>8.8999999999999996E-2</v>
      </c>
      <c r="R446" s="56">
        <f t="shared" si="34"/>
        <v>8.8999999999999996E-2</v>
      </c>
      <c r="S446" s="56">
        <f t="shared" si="34"/>
        <v>8.8999999999999996E-2</v>
      </c>
      <c r="T446" s="56">
        <f t="shared" si="34"/>
        <v>8.8999999999999996E-2</v>
      </c>
      <c r="U446" s="56">
        <f t="shared" si="34"/>
        <v>8.8999999999999996E-2</v>
      </c>
      <c r="V446" s="56">
        <f t="shared" si="37"/>
        <v>8.8999999999999996E-2</v>
      </c>
      <c r="W446" s="56">
        <f t="shared" si="37"/>
        <v>8.8999999999999996E-2</v>
      </c>
      <c r="X446" s="56">
        <f t="shared" si="37"/>
        <v>8.8999999999999996E-2</v>
      </c>
      <c r="Y446" s="56">
        <f t="shared" si="37"/>
        <v>8.8999999999999996E-2</v>
      </c>
      <c r="Z446" s="56">
        <f t="shared" si="37"/>
        <v>8.8999999999999996E-2</v>
      </c>
      <c r="AA446" s="56">
        <f t="shared" si="37"/>
        <v>8.8999999999999996E-2</v>
      </c>
      <c r="AB446" s="56">
        <f t="shared" si="38"/>
        <v>8.8999999999999996E-2</v>
      </c>
      <c r="AC446" s="56">
        <f t="shared" si="38"/>
        <v>8.8999999999999996E-2</v>
      </c>
      <c r="AD446" s="56">
        <f t="shared" si="38"/>
        <v>8.8999999999999996E-2</v>
      </c>
      <c r="AE446" s="56">
        <f t="shared" si="38"/>
        <v>8.8999999999999996E-2</v>
      </c>
      <c r="AF446" s="56">
        <f t="shared" si="38"/>
        <v>8.8999999999999996E-2</v>
      </c>
      <c r="AG446" s="56">
        <f t="shared" si="38"/>
        <v>8.8999999999999996E-2</v>
      </c>
      <c r="AH446" s="56">
        <f t="shared" si="38"/>
        <v>8.8999999999999996E-2</v>
      </c>
      <c r="AI446" s="56">
        <f t="shared" si="38"/>
        <v>8.8999999999999996E-2</v>
      </c>
      <c r="AJ446" s="56">
        <f t="shared" si="38"/>
        <v>8.8999999999999996E-2</v>
      </c>
      <c r="AK446" s="56">
        <f t="shared" si="38"/>
        <v>8.8999999999999996E-2</v>
      </c>
      <c r="AL446" s="56">
        <f t="shared" si="38"/>
        <v>8.8999999999999996E-2</v>
      </c>
      <c r="AM446" s="56">
        <f t="shared" si="38"/>
        <v>8.8999999999999996E-2</v>
      </c>
      <c r="AN446" s="56">
        <f t="shared" si="38"/>
        <v>8.8999999999999996E-2</v>
      </c>
      <c r="AO446" s="56">
        <f t="shared" si="38"/>
        <v>8.8999999999999996E-2</v>
      </c>
      <c r="AP446" s="56">
        <f t="shared" si="38"/>
        <v>8.8999999999999996E-2</v>
      </c>
      <c r="AQ446" s="56">
        <f t="shared" si="38"/>
        <v>8.8999999999999996E-2</v>
      </c>
      <c r="AR446" s="56">
        <f t="shared" si="38"/>
        <v>8.8999999999999996E-2</v>
      </c>
      <c r="AS446" s="56">
        <f t="shared" si="38"/>
        <v>8.8999999999999996E-2</v>
      </c>
      <c r="AT446" s="56">
        <f t="shared" si="38"/>
        <v>8.8999999999999996E-2</v>
      </c>
      <c r="AU446" s="56">
        <f t="shared" si="38"/>
        <v>8.8999999999999996E-2</v>
      </c>
      <c r="AV446" s="625">
        <f t="shared" si="38"/>
        <v>8.8999999999999996E-2</v>
      </c>
    </row>
    <row r="447" spans="7:48" ht="14.1" customHeight="1">
      <c r="G447" s="19"/>
      <c r="H447" s="739"/>
      <c r="J447" s="736"/>
      <c r="K447" s="9" t="s">
        <v>836</v>
      </c>
      <c r="L447" s="57">
        <f t="shared" si="34"/>
        <v>8.8999999999999996E-2</v>
      </c>
      <c r="M447" s="57">
        <f t="shared" si="34"/>
        <v>8.8999999999999996E-2</v>
      </c>
      <c r="N447" s="57">
        <f t="shared" si="34"/>
        <v>8.8999999999999996E-2</v>
      </c>
      <c r="O447" s="57">
        <f t="shared" si="34"/>
        <v>8.8999999999999996E-2</v>
      </c>
      <c r="P447" s="57">
        <f t="shared" si="34"/>
        <v>8.8999999999999996E-2</v>
      </c>
      <c r="Q447" s="57">
        <f t="shared" si="34"/>
        <v>8.8999999999999996E-2</v>
      </c>
      <c r="R447" s="57">
        <f t="shared" si="34"/>
        <v>8.8999999999999996E-2</v>
      </c>
      <c r="S447" s="57">
        <f t="shared" si="34"/>
        <v>8.8999999999999996E-2</v>
      </c>
      <c r="T447" s="57">
        <f t="shared" si="34"/>
        <v>8.8999999999999996E-2</v>
      </c>
      <c r="U447" s="57">
        <f t="shared" si="34"/>
        <v>8.8999999999999996E-2</v>
      </c>
      <c r="V447" s="57">
        <f t="shared" si="37"/>
        <v>8.8999999999999996E-2</v>
      </c>
      <c r="W447" s="57">
        <f t="shared" si="37"/>
        <v>8.8999999999999996E-2</v>
      </c>
      <c r="X447" s="57">
        <f t="shared" si="37"/>
        <v>8.8999999999999996E-2</v>
      </c>
      <c r="Y447" s="57">
        <f t="shared" si="37"/>
        <v>8.8999999999999996E-2</v>
      </c>
      <c r="Z447" s="57">
        <f t="shared" si="37"/>
        <v>8.8999999999999996E-2</v>
      </c>
      <c r="AA447" s="57">
        <f t="shared" si="37"/>
        <v>8.8999999999999996E-2</v>
      </c>
      <c r="AB447" s="57">
        <f t="shared" si="38"/>
        <v>8.8999999999999996E-2</v>
      </c>
      <c r="AC447" s="57">
        <f t="shared" si="38"/>
        <v>8.8999999999999996E-2</v>
      </c>
      <c r="AD447" s="57">
        <f t="shared" si="38"/>
        <v>8.8999999999999996E-2</v>
      </c>
      <c r="AE447" s="57">
        <f t="shared" si="38"/>
        <v>8.8999999999999996E-2</v>
      </c>
      <c r="AF447" s="57">
        <f t="shared" si="38"/>
        <v>8.8999999999999996E-2</v>
      </c>
      <c r="AG447" s="57">
        <f t="shared" si="38"/>
        <v>8.8999999999999996E-2</v>
      </c>
      <c r="AH447" s="57">
        <f t="shared" si="38"/>
        <v>8.8999999999999996E-2</v>
      </c>
      <c r="AI447" s="57">
        <f t="shared" si="38"/>
        <v>8.8999999999999996E-2</v>
      </c>
      <c r="AJ447" s="57">
        <f t="shared" si="38"/>
        <v>8.8999999999999996E-2</v>
      </c>
      <c r="AK447" s="57">
        <f t="shared" si="38"/>
        <v>8.8999999999999996E-2</v>
      </c>
      <c r="AL447" s="57">
        <f t="shared" si="38"/>
        <v>8.8999999999999996E-2</v>
      </c>
      <c r="AM447" s="57">
        <f t="shared" si="38"/>
        <v>8.8999999999999996E-2</v>
      </c>
      <c r="AN447" s="57">
        <f t="shared" si="38"/>
        <v>8.8999999999999996E-2</v>
      </c>
      <c r="AO447" s="57">
        <f t="shared" si="38"/>
        <v>8.8999999999999996E-2</v>
      </c>
      <c r="AP447" s="57">
        <f t="shared" si="38"/>
        <v>8.8999999999999996E-2</v>
      </c>
      <c r="AQ447" s="57">
        <f t="shared" si="38"/>
        <v>8.8999999999999996E-2</v>
      </c>
      <c r="AR447" s="57">
        <f t="shared" si="38"/>
        <v>8.8999999999999996E-2</v>
      </c>
      <c r="AS447" s="57">
        <f t="shared" si="38"/>
        <v>8.8999999999999996E-2</v>
      </c>
      <c r="AT447" s="57">
        <f t="shared" si="38"/>
        <v>8.8999999999999996E-2</v>
      </c>
      <c r="AU447" s="57">
        <f t="shared" si="38"/>
        <v>8.8999999999999996E-2</v>
      </c>
      <c r="AV447" s="626">
        <f t="shared" si="38"/>
        <v>8.8999999999999996E-2</v>
      </c>
    </row>
    <row r="448" spans="7:48" ht="14.1" customHeight="1" thickBot="1">
      <c r="G448" s="19"/>
      <c r="H448" s="739"/>
      <c r="J448" s="736"/>
      <c r="K448" s="10" t="s">
        <v>837</v>
      </c>
      <c r="L448" s="75">
        <f t="shared" si="34"/>
        <v>8.8999999999999996E-2</v>
      </c>
      <c r="M448" s="75">
        <f t="shared" si="34"/>
        <v>8.8999999999999996E-2</v>
      </c>
      <c r="N448" s="75">
        <f t="shared" si="34"/>
        <v>8.8999999999999996E-2</v>
      </c>
      <c r="O448" s="75">
        <f t="shared" si="34"/>
        <v>8.8999999999999996E-2</v>
      </c>
      <c r="P448" s="75">
        <f t="shared" si="34"/>
        <v>8.8999999999999996E-2</v>
      </c>
      <c r="Q448" s="75">
        <f t="shared" si="34"/>
        <v>8.8999999999999996E-2</v>
      </c>
      <c r="R448" s="75">
        <f t="shared" si="34"/>
        <v>8.8999999999999996E-2</v>
      </c>
      <c r="S448" s="75">
        <f t="shared" si="34"/>
        <v>8.8999999999999996E-2</v>
      </c>
      <c r="T448" s="75">
        <f t="shared" si="34"/>
        <v>8.8999999999999996E-2</v>
      </c>
      <c r="U448" s="75">
        <f t="shared" si="34"/>
        <v>8.8999999999999996E-2</v>
      </c>
      <c r="V448" s="75">
        <f t="shared" si="37"/>
        <v>8.8999999999999996E-2</v>
      </c>
      <c r="W448" s="75">
        <f t="shared" si="37"/>
        <v>8.8999999999999996E-2</v>
      </c>
      <c r="X448" s="75">
        <f t="shared" si="37"/>
        <v>8.8999999999999996E-2</v>
      </c>
      <c r="Y448" s="75">
        <f t="shared" si="37"/>
        <v>8.8999999999999996E-2</v>
      </c>
      <c r="Z448" s="75">
        <f t="shared" si="37"/>
        <v>8.8999999999999996E-2</v>
      </c>
      <c r="AA448" s="75">
        <f t="shared" si="37"/>
        <v>8.8999999999999996E-2</v>
      </c>
      <c r="AB448" s="75">
        <f t="shared" si="38"/>
        <v>8.8999999999999996E-2</v>
      </c>
      <c r="AC448" s="75">
        <f t="shared" si="38"/>
        <v>8.8999999999999996E-2</v>
      </c>
      <c r="AD448" s="75">
        <f t="shared" si="38"/>
        <v>8.8999999999999996E-2</v>
      </c>
      <c r="AE448" s="75">
        <f t="shared" si="38"/>
        <v>8.8999999999999996E-2</v>
      </c>
      <c r="AF448" s="75">
        <f t="shared" si="38"/>
        <v>8.8999999999999996E-2</v>
      </c>
      <c r="AG448" s="75">
        <f t="shared" si="38"/>
        <v>8.8999999999999996E-2</v>
      </c>
      <c r="AH448" s="75">
        <f t="shared" si="38"/>
        <v>8.8999999999999996E-2</v>
      </c>
      <c r="AI448" s="75">
        <f t="shared" si="38"/>
        <v>8.8999999999999996E-2</v>
      </c>
      <c r="AJ448" s="75">
        <f t="shared" si="38"/>
        <v>8.8999999999999996E-2</v>
      </c>
      <c r="AK448" s="75">
        <f t="shared" si="38"/>
        <v>8.8999999999999996E-2</v>
      </c>
      <c r="AL448" s="75">
        <f t="shared" si="38"/>
        <v>8.8999999999999996E-2</v>
      </c>
      <c r="AM448" s="75">
        <f t="shared" si="38"/>
        <v>8.8999999999999996E-2</v>
      </c>
      <c r="AN448" s="75">
        <f t="shared" si="38"/>
        <v>8.8999999999999996E-2</v>
      </c>
      <c r="AO448" s="75">
        <f t="shared" si="38"/>
        <v>8.8999999999999996E-2</v>
      </c>
      <c r="AP448" s="75">
        <f t="shared" si="38"/>
        <v>8.8999999999999996E-2</v>
      </c>
      <c r="AQ448" s="75">
        <f t="shared" si="38"/>
        <v>8.8999999999999996E-2</v>
      </c>
      <c r="AR448" s="75">
        <f t="shared" si="38"/>
        <v>8.8999999999999996E-2</v>
      </c>
      <c r="AS448" s="75">
        <f t="shared" si="38"/>
        <v>8.8999999999999996E-2</v>
      </c>
      <c r="AT448" s="75">
        <f t="shared" si="38"/>
        <v>8.8999999999999996E-2</v>
      </c>
      <c r="AU448" s="75">
        <f t="shared" si="38"/>
        <v>8.8999999999999996E-2</v>
      </c>
      <c r="AV448" s="627">
        <f t="shared" si="38"/>
        <v>8.8999999999999996E-2</v>
      </c>
    </row>
    <row r="449" spans="7:48" ht="14.1" customHeight="1" thickTop="1">
      <c r="G449" s="19"/>
      <c r="H449" s="739"/>
      <c r="J449" s="736"/>
      <c r="K449" s="8" t="s">
        <v>838</v>
      </c>
      <c r="L449" s="56">
        <f t="shared" si="34"/>
        <v>8.8999999999999996E-2</v>
      </c>
      <c r="M449" s="56">
        <f t="shared" si="34"/>
        <v>8.8999999999999996E-2</v>
      </c>
      <c r="N449" s="56">
        <f t="shared" si="34"/>
        <v>8.8999999999999996E-2</v>
      </c>
      <c r="O449" s="56">
        <f t="shared" si="34"/>
        <v>8.8999999999999996E-2</v>
      </c>
      <c r="P449" s="56">
        <f t="shared" si="34"/>
        <v>8.8999999999999996E-2</v>
      </c>
      <c r="Q449" s="56">
        <f t="shared" si="34"/>
        <v>8.8999999999999996E-2</v>
      </c>
      <c r="R449" s="56">
        <f t="shared" si="34"/>
        <v>8.8999999999999996E-2</v>
      </c>
      <c r="S449" s="56">
        <f t="shared" si="34"/>
        <v>8.8999999999999996E-2</v>
      </c>
      <c r="T449" s="56">
        <f t="shared" si="34"/>
        <v>8.8999999999999996E-2</v>
      </c>
      <c r="U449" s="56">
        <f t="shared" si="34"/>
        <v>8.8999999999999996E-2</v>
      </c>
      <c r="V449" s="56">
        <f t="shared" si="37"/>
        <v>8.8999999999999996E-2</v>
      </c>
      <c r="W449" s="56">
        <f t="shared" si="37"/>
        <v>8.8999999999999996E-2</v>
      </c>
      <c r="X449" s="56">
        <f t="shared" si="37"/>
        <v>8.8999999999999996E-2</v>
      </c>
      <c r="Y449" s="56">
        <f t="shared" si="37"/>
        <v>8.8999999999999996E-2</v>
      </c>
      <c r="Z449" s="56">
        <f t="shared" si="37"/>
        <v>8.8999999999999996E-2</v>
      </c>
      <c r="AA449" s="56">
        <f t="shared" si="37"/>
        <v>8.8999999999999996E-2</v>
      </c>
      <c r="AB449" s="56">
        <f t="shared" si="38"/>
        <v>8.8999999999999996E-2</v>
      </c>
      <c r="AC449" s="56">
        <f t="shared" si="38"/>
        <v>8.8999999999999996E-2</v>
      </c>
      <c r="AD449" s="56">
        <f t="shared" si="38"/>
        <v>8.8999999999999996E-2</v>
      </c>
      <c r="AE449" s="56">
        <f t="shared" si="38"/>
        <v>8.8999999999999996E-2</v>
      </c>
      <c r="AF449" s="56">
        <f t="shared" si="38"/>
        <v>8.8999999999999996E-2</v>
      </c>
      <c r="AG449" s="56">
        <f t="shared" si="38"/>
        <v>8.8999999999999996E-2</v>
      </c>
      <c r="AH449" s="56">
        <f t="shared" si="38"/>
        <v>8.8999999999999996E-2</v>
      </c>
      <c r="AI449" s="56">
        <f t="shared" si="38"/>
        <v>8.8999999999999996E-2</v>
      </c>
      <c r="AJ449" s="56">
        <f t="shared" si="38"/>
        <v>8.8999999999999996E-2</v>
      </c>
      <c r="AK449" s="56">
        <f t="shared" si="38"/>
        <v>8.8999999999999996E-2</v>
      </c>
      <c r="AL449" s="56">
        <f t="shared" si="38"/>
        <v>8.8999999999999996E-2</v>
      </c>
      <c r="AM449" s="56">
        <f t="shared" si="38"/>
        <v>8.8999999999999996E-2</v>
      </c>
      <c r="AN449" s="56">
        <f t="shared" si="38"/>
        <v>8.8999999999999996E-2</v>
      </c>
      <c r="AO449" s="56">
        <f t="shared" si="38"/>
        <v>8.8999999999999996E-2</v>
      </c>
      <c r="AP449" s="56">
        <f t="shared" si="38"/>
        <v>8.8999999999999996E-2</v>
      </c>
      <c r="AQ449" s="56">
        <f t="shared" si="38"/>
        <v>8.8999999999999996E-2</v>
      </c>
      <c r="AR449" s="56">
        <f t="shared" si="38"/>
        <v>8.8999999999999996E-2</v>
      </c>
      <c r="AS449" s="56">
        <f t="shared" si="38"/>
        <v>8.8999999999999996E-2</v>
      </c>
      <c r="AT449" s="56">
        <f t="shared" si="38"/>
        <v>8.8999999999999996E-2</v>
      </c>
      <c r="AU449" s="56">
        <f t="shared" si="38"/>
        <v>8.8999999999999996E-2</v>
      </c>
      <c r="AV449" s="625">
        <f t="shared" si="38"/>
        <v>8.8999999999999996E-2</v>
      </c>
    </row>
    <row r="450" spans="7:48" ht="14.1" customHeight="1">
      <c r="G450" s="19"/>
      <c r="H450" s="739"/>
      <c r="J450" s="736"/>
      <c r="K450" s="9" t="s">
        <v>839</v>
      </c>
      <c r="L450" s="57">
        <f t="shared" si="34"/>
        <v>8.8999999999999996E-2</v>
      </c>
      <c r="M450" s="57">
        <f t="shared" si="34"/>
        <v>8.8999999999999996E-2</v>
      </c>
      <c r="N450" s="57">
        <f t="shared" si="34"/>
        <v>8.8999999999999996E-2</v>
      </c>
      <c r="O450" s="57">
        <f t="shared" si="34"/>
        <v>8.8999999999999996E-2</v>
      </c>
      <c r="P450" s="57">
        <f t="shared" si="34"/>
        <v>8.8999999999999996E-2</v>
      </c>
      <c r="Q450" s="57">
        <f t="shared" si="34"/>
        <v>8.8999999999999996E-2</v>
      </c>
      <c r="R450" s="57">
        <f t="shared" si="34"/>
        <v>8.8999999999999996E-2</v>
      </c>
      <c r="S450" s="57">
        <f t="shared" si="34"/>
        <v>8.8999999999999996E-2</v>
      </c>
      <c r="T450" s="57">
        <f t="shared" si="34"/>
        <v>8.8999999999999996E-2</v>
      </c>
      <c r="U450" s="57">
        <f t="shared" si="34"/>
        <v>8.8999999999999996E-2</v>
      </c>
      <c r="V450" s="57">
        <f t="shared" si="37"/>
        <v>8.8999999999999996E-2</v>
      </c>
      <c r="W450" s="57">
        <f t="shared" si="37"/>
        <v>8.8999999999999996E-2</v>
      </c>
      <c r="X450" s="57">
        <f t="shared" si="37"/>
        <v>8.8999999999999996E-2</v>
      </c>
      <c r="Y450" s="57">
        <f t="shared" si="37"/>
        <v>8.8999999999999996E-2</v>
      </c>
      <c r="Z450" s="57">
        <f t="shared" si="37"/>
        <v>8.8999999999999996E-2</v>
      </c>
      <c r="AA450" s="57">
        <f t="shared" si="37"/>
        <v>8.8999999999999996E-2</v>
      </c>
      <c r="AB450" s="57">
        <f t="shared" si="38"/>
        <v>8.8999999999999996E-2</v>
      </c>
      <c r="AC450" s="57">
        <f t="shared" si="38"/>
        <v>8.8999999999999996E-2</v>
      </c>
      <c r="AD450" s="57">
        <f t="shared" si="38"/>
        <v>8.8999999999999996E-2</v>
      </c>
      <c r="AE450" s="57">
        <f t="shared" si="38"/>
        <v>8.8999999999999996E-2</v>
      </c>
      <c r="AF450" s="57">
        <f t="shared" si="38"/>
        <v>8.8999999999999996E-2</v>
      </c>
      <c r="AG450" s="57">
        <f t="shared" si="38"/>
        <v>8.8999999999999996E-2</v>
      </c>
      <c r="AH450" s="57">
        <f t="shared" si="38"/>
        <v>8.8999999999999996E-2</v>
      </c>
      <c r="AI450" s="57">
        <f t="shared" si="38"/>
        <v>8.8999999999999996E-2</v>
      </c>
      <c r="AJ450" s="57">
        <f t="shared" si="38"/>
        <v>8.8999999999999996E-2</v>
      </c>
      <c r="AK450" s="57">
        <f t="shared" si="38"/>
        <v>8.8999999999999996E-2</v>
      </c>
      <c r="AL450" s="57">
        <f t="shared" si="38"/>
        <v>8.8999999999999996E-2</v>
      </c>
      <c r="AM450" s="57">
        <f t="shared" si="38"/>
        <v>8.8999999999999996E-2</v>
      </c>
      <c r="AN450" s="57">
        <f t="shared" si="38"/>
        <v>8.8999999999999996E-2</v>
      </c>
      <c r="AO450" s="57">
        <f t="shared" si="38"/>
        <v>8.8999999999999996E-2</v>
      </c>
      <c r="AP450" s="57">
        <f t="shared" si="38"/>
        <v>8.8999999999999996E-2</v>
      </c>
      <c r="AQ450" s="57">
        <f t="shared" si="38"/>
        <v>8.8999999999999996E-2</v>
      </c>
      <c r="AR450" s="57">
        <f t="shared" si="38"/>
        <v>8.8999999999999996E-2</v>
      </c>
      <c r="AS450" s="57">
        <f t="shared" si="38"/>
        <v>8.8999999999999996E-2</v>
      </c>
      <c r="AT450" s="57">
        <f t="shared" si="38"/>
        <v>8.8999999999999996E-2</v>
      </c>
      <c r="AU450" s="57">
        <f t="shared" si="38"/>
        <v>8.8999999999999996E-2</v>
      </c>
      <c r="AV450" s="626">
        <f t="shared" si="38"/>
        <v>8.8999999999999996E-2</v>
      </c>
    </row>
    <row r="451" spans="7:48" ht="14.1" customHeight="1" thickBot="1">
      <c r="G451" s="19"/>
      <c r="H451" s="739"/>
      <c r="J451" s="736"/>
      <c r="K451" s="10" t="s">
        <v>840</v>
      </c>
      <c r="L451" s="75">
        <f t="shared" si="34"/>
        <v>8.8999999999999996E-2</v>
      </c>
      <c r="M451" s="75">
        <f t="shared" si="34"/>
        <v>8.8999999999999996E-2</v>
      </c>
      <c r="N451" s="75">
        <f t="shared" si="34"/>
        <v>8.8999999999999996E-2</v>
      </c>
      <c r="O451" s="75">
        <f t="shared" si="34"/>
        <v>8.8999999999999996E-2</v>
      </c>
      <c r="P451" s="75">
        <f t="shared" si="34"/>
        <v>8.8999999999999996E-2</v>
      </c>
      <c r="Q451" s="75">
        <f t="shared" si="34"/>
        <v>8.8999999999999996E-2</v>
      </c>
      <c r="R451" s="75">
        <f t="shared" si="34"/>
        <v>8.8999999999999996E-2</v>
      </c>
      <c r="S451" s="75">
        <f t="shared" si="34"/>
        <v>8.8999999999999996E-2</v>
      </c>
      <c r="T451" s="75">
        <f t="shared" si="34"/>
        <v>8.8999999999999996E-2</v>
      </c>
      <c r="U451" s="75">
        <f t="shared" si="34"/>
        <v>8.8999999999999996E-2</v>
      </c>
      <c r="V451" s="75">
        <f t="shared" ref="V451:Y460" si="39">$S$43</f>
        <v>8.8999999999999996E-2</v>
      </c>
      <c r="W451" s="75">
        <f t="shared" si="39"/>
        <v>8.8999999999999996E-2</v>
      </c>
      <c r="X451" s="75">
        <f t="shared" si="39"/>
        <v>8.8999999999999996E-2</v>
      </c>
      <c r="Y451" s="75">
        <f t="shared" si="39"/>
        <v>8.8999999999999996E-2</v>
      </c>
      <c r="Z451" s="75">
        <f t="shared" ref="Z451:AR451" si="40">$S$43</f>
        <v>8.8999999999999996E-2</v>
      </c>
      <c r="AA451" s="75">
        <f t="shared" si="40"/>
        <v>8.8999999999999996E-2</v>
      </c>
      <c r="AB451" s="75">
        <f t="shared" si="40"/>
        <v>8.8999999999999996E-2</v>
      </c>
      <c r="AC451" s="75">
        <f t="shared" si="40"/>
        <v>8.8999999999999996E-2</v>
      </c>
      <c r="AD451" s="75">
        <f t="shared" si="40"/>
        <v>8.8999999999999996E-2</v>
      </c>
      <c r="AE451" s="75">
        <f t="shared" si="40"/>
        <v>8.8999999999999996E-2</v>
      </c>
      <c r="AF451" s="75">
        <f t="shared" si="40"/>
        <v>8.8999999999999996E-2</v>
      </c>
      <c r="AG451" s="75">
        <f t="shared" si="40"/>
        <v>8.8999999999999996E-2</v>
      </c>
      <c r="AH451" s="75">
        <f t="shared" si="40"/>
        <v>8.8999999999999996E-2</v>
      </c>
      <c r="AI451" s="75">
        <f t="shared" si="40"/>
        <v>8.8999999999999996E-2</v>
      </c>
      <c r="AJ451" s="75">
        <f t="shared" si="40"/>
        <v>8.8999999999999996E-2</v>
      </c>
      <c r="AK451" s="75">
        <f t="shared" si="40"/>
        <v>8.8999999999999996E-2</v>
      </c>
      <c r="AL451" s="75">
        <f t="shared" si="40"/>
        <v>8.8999999999999996E-2</v>
      </c>
      <c r="AM451" s="75">
        <f t="shared" si="40"/>
        <v>8.8999999999999996E-2</v>
      </c>
      <c r="AN451" s="75">
        <f t="shared" si="40"/>
        <v>8.8999999999999996E-2</v>
      </c>
      <c r="AO451" s="75">
        <f t="shared" si="40"/>
        <v>8.8999999999999996E-2</v>
      </c>
      <c r="AP451" s="75">
        <f t="shared" si="40"/>
        <v>8.8999999999999996E-2</v>
      </c>
      <c r="AQ451" s="75">
        <f t="shared" si="40"/>
        <v>8.8999999999999996E-2</v>
      </c>
      <c r="AR451" s="75">
        <f t="shared" si="40"/>
        <v>8.8999999999999996E-2</v>
      </c>
      <c r="AS451" s="75">
        <f t="shared" si="38"/>
        <v>8.8999999999999996E-2</v>
      </c>
      <c r="AT451" s="75">
        <f t="shared" si="38"/>
        <v>8.8999999999999996E-2</v>
      </c>
      <c r="AU451" s="75">
        <f t="shared" si="38"/>
        <v>8.8999999999999996E-2</v>
      </c>
      <c r="AV451" s="627">
        <f t="shared" si="38"/>
        <v>8.8999999999999996E-2</v>
      </c>
    </row>
    <row r="452" spans="7:48" ht="14.1" customHeight="1" thickTop="1">
      <c r="G452" s="19"/>
      <c r="H452" s="739"/>
      <c r="J452" s="736"/>
      <c r="K452" s="8" t="s">
        <v>841</v>
      </c>
      <c r="L452" s="56">
        <f t="shared" si="34"/>
        <v>8.8999999999999996E-2</v>
      </c>
      <c r="M452" s="56">
        <f t="shared" si="34"/>
        <v>8.8999999999999996E-2</v>
      </c>
      <c r="N452" s="56">
        <f t="shared" si="34"/>
        <v>8.8999999999999996E-2</v>
      </c>
      <c r="O452" s="56">
        <f t="shared" si="34"/>
        <v>8.8999999999999996E-2</v>
      </c>
      <c r="P452" s="56">
        <f t="shared" si="34"/>
        <v>8.8999999999999996E-2</v>
      </c>
      <c r="Q452" s="56">
        <f t="shared" si="34"/>
        <v>8.8999999999999996E-2</v>
      </c>
      <c r="R452" s="56">
        <f t="shared" si="34"/>
        <v>8.8999999999999996E-2</v>
      </c>
      <c r="S452" s="56">
        <f t="shared" si="34"/>
        <v>8.8999999999999996E-2</v>
      </c>
      <c r="T452" s="56">
        <f t="shared" si="34"/>
        <v>8.8999999999999996E-2</v>
      </c>
      <c r="U452" s="56">
        <f t="shared" si="34"/>
        <v>8.8999999999999996E-2</v>
      </c>
      <c r="V452" s="56">
        <f t="shared" si="39"/>
        <v>8.8999999999999996E-2</v>
      </c>
      <c r="W452" s="56">
        <f t="shared" si="39"/>
        <v>8.8999999999999996E-2</v>
      </c>
      <c r="X452" s="56">
        <f t="shared" si="39"/>
        <v>8.8999999999999996E-2</v>
      </c>
      <c r="Y452" s="56">
        <f t="shared" si="39"/>
        <v>8.8999999999999996E-2</v>
      </c>
      <c r="Z452" s="56">
        <f t="shared" ref="Z452:AI457" si="41">$S$43</f>
        <v>8.8999999999999996E-2</v>
      </c>
      <c r="AA452" s="56">
        <f t="shared" si="41"/>
        <v>8.8999999999999996E-2</v>
      </c>
      <c r="AB452" s="56">
        <f t="shared" si="41"/>
        <v>8.8999999999999996E-2</v>
      </c>
      <c r="AC452" s="56">
        <f t="shared" si="41"/>
        <v>8.8999999999999996E-2</v>
      </c>
      <c r="AD452" s="56">
        <f t="shared" si="41"/>
        <v>8.8999999999999996E-2</v>
      </c>
      <c r="AE452" s="56">
        <f t="shared" si="41"/>
        <v>8.8999999999999996E-2</v>
      </c>
      <c r="AF452" s="56">
        <f t="shared" si="41"/>
        <v>8.8999999999999996E-2</v>
      </c>
      <c r="AG452" s="56">
        <f t="shared" si="41"/>
        <v>8.8999999999999996E-2</v>
      </c>
      <c r="AH452" s="56">
        <f t="shared" si="41"/>
        <v>8.8999999999999996E-2</v>
      </c>
      <c r="AI452" s="56">
        <f t="shared" si="41"/>
        <v>8.8999999999999996E-2</v>
      </c>
      <c r="AJ452" s="56">
        <f t="shared" ref="AJ452:AV457" si="42">$S$43</f>
        <v>8.8999999999999996E-2</v>
      </c>
      <c r="AK452" s="56">
        <f t="shared" si="42"/>
        <v>8.8999999999999996E-2</v>
      </c>
      <c r="AL452" s="56">
        <f t="shared" si="42"/>
        <v>8.8999999999999996E-2</v>
      </c>
      <c r="AM452" s="56">
        <f t="shared" si="42"/>
        <v>8.8999999999999996E-2</v>
      </c>
      <c r="AN452" s="56">
        <f t="shared" si="42"/>
        <v>8.8999999999999996E-2</v>
      </c>
      <c r="AO452" s="56">
        <f t="shared" si="42"/>
        <v>8.8999999999999996E-2</v>
      </c>
      <c r="AP452" s="56">
        <f t="shared" si="42"/>
        <v>8.8999999999999996E-2</v>
      </c>
      <c r="AQ452" s="56">
        <f t="shared" si="42"/>
        <v>8.8999999999999996E-2</v>
      </c>
      <c r="AR452" s="56">
        <f t="shared" si="42"/>
        <v>8.8999999999999996E-2</v>
      </c>
      <c r="AS452" s="56">
        <f t="shared" si="42"/>
        <v>8.8999999999999996E-2</v>
      </c>
      <c r="AT452" s="56">
        <f t="shared" si="42"/>
        <v>8.8999999999999996E-2</v>
      </c>
      <c r="AU452" s="56">
        <f t="shared" si="42"/>
        <v>8.8999999999999996E-2</v>
      </c>
      <c r="AV452" s="625">
        <f t="shared" si="42"/>
        <v>8.8999999999999996E-2</v>
      </c>
    </row>
    <row r="453" spans="7:48" ht="14.1" customHeight="1">
      <c r="G453" s="19"/>
      <c r="H453" s="739"/>
      <c r="J453" s="736"/>
      <c r="K453" s="9" t="s">
        <v>842</v>
      </c>
      <c r="L453" s="57">
        <f t="shared" si="34"/>
        <v>8.8999999999999996E-2</v>
      </c>
      <c r="M453" s="57">
        <f t="shared" si="34"/>
        <v>8.8999999999999996E-2</v>
      </c>
      <c r="N453" s="57">
        <f t="shared" si="34"/>
        <v>8.8999999999999996E-2</v>
      </c>
      <c r="O453" s="57">
        <f t="shared" si="34"/>
        <v>8.8999999999999996E-2</v>
      </c>
      <c r="P453" s="57">
        <f t="shared" si="34"/>
        <v>8.8999999999999996E-2</v>
      </c>
      <c r="Q453" s="57">
        <f t="shared" si="34"/>
        <v>8.8999999999999996E-2</v>
      </c>
      <c r="R453" s="57">
        <f t="shared" si="34"/>
        <v>8.8999999999999996E-2</v>
      </c>
      <c r="S453" s="57">
        <f t="shared" si="34"/>
        <v>8.8999999999999996E-2</v>
      </c>
      <c r="T453" s="57">
        <f t="shared" si="34"/>
        <v>8.8999999999999996E-2</v>
      </c>
      <c r="U453" s="57">
        <f t="shared" si="34"/>
        <v>8.8999999999999996E-2</v>
      </c>
      <c r="V453" s="57">
        <f t="shared" si="39"/>
        <v>8.8999999999999996E-2</v>
      </c>
      <c r="W453" s="57">
        <f t="shared" si="39"/>
        <v>8.8999999999999996E-2</v>
      </c>
      <c r="X453" s="57">
        <f t="shared" si="39"/>
        <v>8.8999999999999996E-2</v>
      </c>
      <c r="Y453" s="57">
        <f t="shared" si="39"/>
        <v>8.8999999999999996E-2</v>
      </c>
      <c r="Z453" s="57">
        <f t="shared" si="41"/>
        <v>8.8999999999999996E-2</v>
      </c>
      <c r="AA453" s="57">
        <f t="shared" si="41"/>
        <v>8.8999999999999996E-2</v>
      </c>
      <c r="AB453" s="57">
        <f t="shared" si="41"/>
        <v>8.8999999999999996E-2</v>
      </c>
      <c r="AC453" s="57">
        <f t="shared" si="41"/>
        <v>8.8999999999999996E-2</v>
      </c>
      <c r="AD453" s="57">
        <f t="shared" si="41"/>
        <v>8.8999999999999996E-2</v>
      </c>
      <c r="AE453" s="57">
        <f t="shared" si="41"/>
        <v>8.8999999999999996E-2</v>
      </c>
      <c r="AF453" s="57">
        <f t="shared" si="41"/>
        <v>8.8999999999999996E-2</v>
      </c>
      <c r="AG453" s="57">
        <f t="shared" si="41"/>
        <v>8.8999999999999996E-2</v>
      </c>
      <c r="AH453" s="57">
        <f t="shared" si="41"/>
        <v>8.8999999999999996E-2</v>
      </c>
      <c r="AI453" s="57">
        <f t="shared" si="41"/>
        <v>8.8999999999999996E-2</v>
      </c>
      <c r="AJ453" s="57">
        <f t="shared" si="42"/>
        <v>8.8999999999999996E-2</v>
      </c>
      <c r="AK453" s="57">
        <f t="shared" si="42"/>
        <v>8.8999999999999996E-2</v>
      </c>
      <c r="AL453" s="57">
        <f t="shared" si="42"/>
        <v>8.8999999999999996E-2</v>
      </c>
      <c r="AM453" s="57">
        <f t="shared" si="42"/>
        <v>8.8999999999999996E-2</v>
      </c>
      <c r="AN453" s="57">
        <f t="shared" si="42"/>
        <v>8.8999999999999996E-2</v>
      </c>
      <c r="AO453" s="57">
        <f t="shared" si="42"/>
        <v>8.8999999999999996E-2</v>
      </c>
      <c r="AP453" s="57">
        <f t="shared" si="42"/>
        <v>8.8999999999999996E-2</v>
      </c>
      <c r="AQ453" s="57">
        <f t="shared" si="42"/>
        <v>8.8999999999999996E-2</v>
      </c>
      <c r="AR453" s="57">
        <f t="shared" si="42"/>
        <v>8.8999999999999996E-2</v>
      </c>
      <c r="AS453" s="57">
        <f t="shared" si="42"/>
        <v>8.8999999999999996E-2</v>
      </c>
      <c r="AT453" s="57">
        <f t="shared" si="42"/>
        <v>8.8999999999999996E-2</v>
      </c>
      <c r="AU453" s="57">
        <f t="shared" si="42"/>
        <v>8.8999999999999996E-2</v>
      </c>
      <c r="AV453" s="626">
        <f t="shared" si="42"/>
        <v>8.8999999999999996E-2</v>
      </c>
    </row>
    <row r="454" spans="7:48" ht="14.1" customHeight="1" thickBot="1">
      <c r="G454" s="19"/>
      <c r="H454" s="739"/>
      <c r="J454" s="736"/>
      <c r="K454" s="10" t="s">
        <v>843</v>
      </c>
      <c r="L454" s="75">
        <f t="shared" ref="L454:U460" si="43">$S$43</f>
        <v>8.8999999999999996E-2</v>
      </c>
      <c r="M454" s="75">
        <f t="shared" si="43"/>
        <v>8.8999999999999996E-2</v>
      </c>
      <c r="N454" s="75">
        <f t="shared" si="43"/>
        <v>8.8999999999999996E-2</v>
      </c>
      <c r="O454" s="75">
        <f t="shared" si="43"/>
        <v>8.8999999999999996E-2</v>
      </c>
      <c r="P454" s="75">
        <f t="shared" si="43"/>
        <v>8.8999999999999996E-2</v>
      </c>
      <c r="Q454" s="75">
        <f t="shared" si="43"/>
        <v>8.8999999999999996E-2</v>
      </c>
      <c r="R454" s="75">
        <f t="shared" si="43"/>
        <v>8.8999999999999996E-2</v>
      </c>
      <c r="S454" s="75">
        <f t="shared" si="43"/>
        <v>8.8999999999999996E-2</v>
      </c>
      <c r="T454" s="75">
        <f t="shared" si="43"/>
        <v>8.8999999999999996E-2</v>
      </c>
      <c r="U454" s="75">
        <f t="shared" si="43"/>
        <v>8.8999999999999996E-2</v>
      </c>
      <c r="V454" s="75">
        <f t="shared" si="39"/>
        <v>8.8999999999999996E-2</v>
      </c>
      <c r="W454" s="75">
        <f t="shared" si="39"/>
        <v>8.8999999999999996E-2</v>
      </c>
      <c r="X454" s="75">
        <f t="shared" si="39"/>
        <v>8.8999999999999996E-2</v>
      </c>
      <c r="Y454" s="75">
        <f t="shared" si="39"/>
        <v>8.8999999999999996E-2</v>
      </c>
      <c r="Z454" s="75">
        <f t="shared" si="41"/>
        <v>8.8999999999999996E-2</v>
      </c>
      <c r="AA454" s="75">
        <f t="shared" si="41"/>
        <v>8.8999999999999996E-2</v>
      </c>
      <c r="AB454" s="75">
        <f t="shared" si="41"/>
        <v>8.8999999999999996E-2</v>
      </c>
      <c r="AC454" s="75">
        <f t="shared" si="41"/>
        <v>8.8999999999999996E-2</v>
      </c>
      <c r="AD454" s="75">
        <f t="shared" si="41"/>
        <v>8.8999999999999996E-2</v>
      </c>
      <c r="AE454" s="75">
        <f t="shared" si="41"/>
        <v>8.8999999999999996E-2</v>
      </c>
      <c r="AF454" s="75">
        <f t="shared" si="41"/>
        <v>8.8999999999999996E-2</v>
      </c>
      <c r="AG454" s="75">
        <f t="shared" si="41"/>
        <v>8.8999999999999996E-2</v>
      </c>
      <c r="AH454" s="75">
        <f t="shared" si="41"/>
        <v>8.8999999999999996E-2</v>
      </c>
      <c r="AI454" s="75">
        <f t="shared" si="41"/>
        <v>8.8999999999999996E-2</v>
      </c>
      <c r="AJ454" s="75">
        <f t="shared" si="42"/>
        <v>8.8999999999999996E-2</v>
      </c>
      <c r="AK454" s="75">
        <f t="shared" si="42"/>
        <v>8.8999999999999996E-2</v>
      </c>
      <c r="AL454" s="75">
        <f t="shared" si="42"/>
        <v>8.8999999999999996E-2</v>
      </c>
      <c r="AM454" s="75">
        <f t="shared" si="42"/>
        <v>8.8999999999999996E-2</v>
      </c>
      <c r="AN454" s="75">
        <f t="shared" si="42"/>
        <v>8.8999999999999996E-2</v>
      </c>
      <c r="AO454" s="75">
        <f t="shared" si="42"/>
        <v>8.8999999999999996E-2</v>
      </c>
      <c r="AP454" s="75">
        <f t="shared" si="42"/>
        <v>8.8999999999999996E-2</v>
      </c>
      <c r="AQ454" s="75">
        <f t="shared" si="42"/>
        <v>8.8999999999999996E-2</v>
      </c>
      <c r="AR454" s="75">
        <f t="shared" si="42"/>
        <v>8.8999999999999996E-2</v>
      </c>
      <c r="AS454" s="75">
        <f t="shared" si="42"/>
        <v>8.8999999999999996E-2</v>
      </c>
      <c r="AT454" s="75">
        <f t="shared" si="42"/>
        <v>8.8999999999999996E-2</v>
      </c>
      <c r="AU454" s="75">
        <f t="shared" si="42"/>
        <v>8.8999999999999996E-2</v>
      </c>
      <c r="AV454" s="627">
        <f t="shared" si="42"/>
        <v>8.8999999999999996E-2</v>
      </c>
    </row>
    <row r="455" spans="7:48" ht="14.1" customHeight="1" thickTop="1">
      <c r="G455" s="19"/>
      <c r="H455" s="739"/>
      <c r="J455" s="736"/>
      <c r="K455" s="8" t="s">
        <v>844</v>
      </c>
      <c r="L455" s="56">
        <f t="shared" si="43"/>
        <v>8.8999999999999996E-2</v>
      </c>
      <c r="M455" s="56">
        <f t="shared" si="43"/>
        <v>8.8999999999999996E-2</v>
      </c>
      <c r="N455" s="56">
        <f t="shared" si="43"/>
        <v>8.8999999999999996E-2</v>
      </c>
      <c r="O455" s="56">
        <f t="shared" si="43"/>
        <v>8.8999999999999996E-2</v>
      </c>
      <c r="P455" s="56">
        <f t="shared" si="43"/>
        <v>8.8999999999999996E-2</v>
      </c>
      <c r="Q455" s="56">
        <f t="shared" si="43"/>
        <v>8.8999999999999996E-2</v>
      </c>
      <c r="R455" s="56">
        <f t="shared" si="43"/>
        <v>8.8999999999999996E-2</v>
      </c>
      <c r="S455" s="56">
        <f t="shared" si="43"/>
        <v>8.8999999999999996E-2</v>
      </c>
      <c r="T455" s="56">
        <f t="shared" si="43"/>
        <v>8.8999999999999996E-2</v>
      </c>
      <c r="U455" s="56">
        <f t="shared" si="43"/>
        <v>8.8999999999999996E-2</v>
      </c>
      <c r="V455" s="56">
        <f t="shared" si="39"/>
        <v>8.8999999999999996E-2</v>
      </c>
      <c r="W455" s="56">
        <f t="shared" si="39"/>
        <v>8.8999999999999996E-2</v>
      </c>
      <c r="X455" s="56">
        <f t="shared" si="39"/>
        <v>8.8999999999999996E-2</v>
      </c>
      <c r="Y455" s="56">
        <f t="shared" si="39"/>
        <v>8.8999999999999996E-2</v>
      </c>
      <c r="Z455" s="56">
        <f t="shared" si="41"/>
        <v>8.8999999999999996E-2</v>
      </c>
      <c r="AA455" s="56">
        <f t="shared" si="41"/>
        <v>8.8999999999999996E-2</v>
      </c>
      <c r="AB455" s="56">
        <f t="shared" si="41"/>
        <v>8.8999999999999996E-2</v>
      </c>
      <c r="AC455" s="56">
        <f t="shared" si="41"/>
        <v>8.8999999999999996E-2</v>
      </c>
      <c r="AD455" s="56">
        <f t="shared" si="41"/>
        <v>8.8999999999999996E-2</v>
      </c>
      <c r="AE455" s="56">
        <f t="shared" si="41"/>
        <v>8.8999999999999996E-2</v>
      </c>
      <c r="AF455" s="56">
        <f t="shared" si="41"/>
        <v>8.8999999999999996E-2</v>
      </c>
      <c r="AG455" s="56">
        <f t="shared" si="41"/>
        <v>8.8999999999999996E-2</v>
      </c>
      <c r="AH455" s="56">
        <f t="shared" si="41"/>
        <v>8.8999999999999996E-2</v>
      </c>
      <c r="AI455" s="56">
        <f t="shared" si="41"/>
        <v>8.8999999999999996E-2</v>
      </c>
      <c r="AJ455" s="56">
        <f t="shared" si="42"/>
        <v>8.8999999999999996E-2</v>
      </c>
      <c r="AK455" s="56">
        <f t="shared" si="42"/>
        <v>8.8999999999999996E-2</v>
      </c>
      <c r="AL455" s="56">
        <f t="shared" si="42"/>
        <v>8.8999999999999996E-2</v>
      </c>
      <c r="AM455" s="56">
        <f t="shared" si="42"/>
        <v>8.8999999999999996E-2</v>
      </c>
      <c r="AN455" s="56">
        <f t="shared" si="42"/>
        <v>8.8999999999999996E-2</v>
      </c>
      <c r="AO455" s="56">
        <f t="shared" si="42"/>
        <v>8.8999999999999996E-2</v>
      </c>
      <c r="AP455" s="56">
        <f t="shared" si="42"/>
        <v>8.8999999999999996E-2</v>
      </c>
      <c r="AQ455" s="56">
        <f t="shared" si="42"/>
        <v>8.8999999999999996E-2</v>
      </c>
      <c r="AR455" s="56">
        <f t="shared" si="42"/>
        <v>8.8999999999999996E-2</v>
      </c>
      <c r="AS455" s="56">
        <f t="shared" si="42"/>
        <v>8.8999999999999996E-2</v>
      </c>
      <c r="AT455" s="56">
        <f t="shared" si="42"/>
        <v>8.8999999999999996E-2</v>
      </c>
      <c r="AU455" s="56">
        <f t="shared" si="42"/>
        <v>8.8999999999999996E-2</v>
      </c>
      <c r="AV455" s="625">
        <f t="shared" si="42"/>
        <v>8.8999999999999996E-2</v>
      </c>
    </row>
    <row r="456" spans="7:48" ht="14.1" customHeight="1">
      <c r="G456" s="19"/>
      <c r="H456" s="739"/>
      <c r="J456" s="736"/>
      <c r="K456" s="9" t="s">
        <v>845</v>
      </c>
      <c r="L456" s="57">
        <f t="shared" si="43"/>
        <v>8.8999999999999996E-2</v>
      </c>
      <c r="M456" s="57">
        <f t="shared" si="43"/>
        <v>8.8999999999999996E-2</v>
      </c>
      <c r="N456" s="57">
        <f t="shared" si="43"/>
        <v>8.8999999999999996E-2</v>
      </c>
      <c r="O456" s="57">
        <f t="shared" si="43"/>
        <v>8.8999999999999996E-2</v>
      </c>
      <c r="P456" s="57">
        <f t="shared" si="43"/>
        <v>8.8999999999999996E-2</v>
      </c>
      <c r="Q456" s="57">
        <f t="shared" si="43"/>
        <v>8.8999999999999996E-2</v>
      </c>
      <c r="R456" s="57">
        <f t="shared" si="43"/>
        <v>8.8999999999999996E-2</v>
      </c>
      <c r="S456" s="57">
        <f t="shared" si="43"/>
        <v>8.8999999999999996E-2</v>
      </c>
      <c r="T456" s="57">
        <f t="shared" si="43"/>
        <v>8.8999999999999996E-2</v>
      </c>
      <c r="U456" s="57">
        <f t="shared" si="43"/>
        <v>8.8999999999999996E-2</v>
      </c>
      <c r="V456" s="57">
        <f t="shared" si="39"/>
        <v>8.8999999999999996E-2</v>
      </c>
      <c r="W456" s="57">
        <f t="shared" si="39"/>
        <v>8.8999999999999996E-2</v>
      </c>
      <c r="X456" s="57">
        <f t="shared" si="39"/>
        <v>8.8999999999999996E-2</v>
      </c>
      <c r="Y456" s="57">
        <f t="shared" si="39"/>
        <v>8.8999999999999996E-2</v>
      </c>
      <c r="Z456" s="57">
        <f t="shared" si="41"/>
        <v>8.8999999999999996E-2</v>
      </c>
      <c r="AA456" s="57">
        <f t="shared" si="41"/>
        <v>8.8999999999999996E-2</v>
      </c>
      <c r="AB456" s="57">
        <f t="shared" si="41"/>
        <v>8.8999999999999996E-2</v>
      </c>
      <c r="AC456" s="57">
        <f t="shared" si="41"/>
        <v>8.8999999999999996E-2</v>
      </c>
      <c r="AD456" s="57">
        <f t="shared" si="41"/>
        <v>8.8999999999999996E-2</v>
      </c>
      <c r="AE456" s="57">
        <f t="shared" si="41"/>
        <v>8.8999999999999996E-2</v>
      </c>
      <c r="AF456" s="57">
        <f t="shared" si="41"/>
        <v>8.8999999999999996E-2</v>
      </c>
      <c r="AG456" s="57">
        <f t="shared" si="41"/>
        <v>8.8999999999999996E-2</v>
      </c>
      <c r="AH456" s="57">
        <f t="shared" si="41"/>
        <v>8.8999999999999996E-2</v>
      </c>
      <c r="AI456" s="57">
        <f t="shared" si="41"/>
        <v>8.8999999999999996E-2</v>
      </c>
      <c r="AJ456" s="57">
        <f t="shared" si="42"/>
        <v>8.8999999999999996E-2</v>
      </c>
      <c r="AK456" s="57">
        <f t="shared" si="42"/>
        <v>8.8999999999999996E-2</v>
      </c>
      <c r="AL456" s="57">
        <f t="shared" si="42"/>
        <v>8.8999999999999996E-2</v>
      </c>
      <c r="AM456" s="57">
        <f t="shared" si="42"/>
        <v>8.8999999999999996E-2</v>
      </c>
      <c r="AN456" s="57">
        <f t="shared" si="42"/>
        <v>8.8999999999999996E-2</v>
      </c>
      <c r="AO456" s="57">
        <f t="shared" si="42"/>
        <v>8.8999999999999996E-2</v>
      </c>
      <c r="AP456" s="57">
        <f t="shared" si="42"/>
        <v>8.8999999999999996E-2</v>
      </c>
      <c r="AQ456" s="57">
        <f t="shared" si="42"/>
        <v>8.8999999999999996E-2</v>
      </c>
      <c r="AR456" s="57">
        <f t="shared" si="42"/>
        <v>8.8999999999999996E-2</v>
      </c>
      <c r="AS456" s="57">
        <f t="shared" si="42"/>
        <v>8.8999999999999996E-2</v>
      </c>
      <c r="AT456" s="57">
        <f t="shared" si="42"/>
        <v>8.8999999999999996E-2</v>
      </c>
      <c r="AU456" s="57">
        <f t="shared" si="42"/>
        <v>8.8999999999999996E-2</v>
      </c>
      <c r="AV456" s="626">
        <f t="shared" si="42"/>
        <v>8.8999999999999996E-2</v>
      </c>
    </row>
    <row r="457" spans="7:48" ht="14.1" customHeight="1" thickBot="1">
      <c r="G457" s="19"/>
      <c r="H457" s="739"/>
      <c r="J457" s="736"/>
      <c r="K457" s="10" t="s">
        <v>846</v>
      </c>
      <c r="L457" s="75">
        <f t="shared" si="43"/>
        <v>8.8999999999999996E-2</v>
      </c>
      <c r="M457" s="75">
        <f t="shared" si="43"/>
        <v>8.8999999999999996E-2</v>
      </c>
      <c r="N457" s="75">
        <f t="shared" si="43"/>
        <v>8.8999999999999996E-2</v>
      </c>
      <c r="O457" s="75">
        <f t="shared" si="43"/>
        <v>8.8999999999999996E-2</v>
      </c>
      <c r="P457" s="75">
        <f t="shared" si="43"/>
        <v>8.8999999999999996E-2</v>
      </c>
      <c r="Q457" s="75">
        <f t="shared" si="43"/>
        <v>8.8999999999999996E-2</v>
      </c>
      <c r="R457" s="75">
        <f t="shared" si="43"/>
        <v>8.8999999999999996E-2</v>
      </c>
      <c r="S457" s="75">
        <f t="shared" si="43"/>
        <v>8.8999999999999996E-2</v>
      </c>
      <c r="T457" s="75">
        <f t="shared" si="43"/>
        <v>8.8999999999999996E-2</v>
      </c>
      <c r="U457" s="75">
        <f t="shared" si="43"/>
        <v>8.8999999999999996E-2</v>
      </c>
      <c r="V457" s="75">
        <f t="shared" si="39"/>
        <v>8.8999999999999996E-2</v>
      </c>
      <c r="W457" s="75">
        <f t="shared" si="39"/>
        <v>8.8999999999999996E-2</v>
      </c>
      <c r="X457" s="75">
        <f t="shared" si="39"/>
        <v>8.8999999999999996E-2</v>
      </c>
      <c r="Y457" s="75">
        <f t="shared" si="39"/>
        <v>8.8999999999999996E-2</v>
      </c>
      <c r="Z457" s="75">
        <f t="shared" si="41"/>
        <v>8.8999999999999996E-2</v>
      </c>
      <c r="AA457" s="75">
        <f t="shared" si="41"/>
        <v>8.8999999999999996E-2</v>
      </c>
      <c r="AB457" s="75">
        <f t="shared" si="41"/>
        <v>8.8999999999999996E-2</v>
      </c>
      <c r="AC457" s="75">
        <f t="shared" si="41"/>
        <v>8.8999999999999996E-2</v>
      </c>
      <c r="AD457" s="75">
        <f t="shared" si="41"/>
        <v>8.8999999999999996E-2</v>
      </c>
      <c r="AE457" s="75">
        <f t="shared" si="41"/>
        <v>8.8999999999999996E-2</v>
      </c>
      <c r="AF457" s="75">
        <f t="shared" si="41"/>
        <v>8.8999999999999996E-2</v>
      </c>
      <c r="AG457" s="75">
        <f t="shared" si="41"/>
        <v>8.8999999999999996E-2</v>
      </c>
      <c r="AH457" s="75">
        <f t="shared" si="41"/>
        <v>8.8999999999999996E-2</v>
      </c>
      <c r="AI457" s="75">
        <f t="shared" si="41"/>
        <v>8.8999999999999996E-2</v>
      </c>
      <c r="AJ457" s="75">
        <f t="shared" si="42"/>
        <v>8.8999999999999996E-2</v>
      </c>
      <c r="AK457" s="75">
        <f t="shared" si="42"/>
        <v>8.8999999999999996E-2</v>
      </c>
      <c r="AL457" s="75">
        <f t="shared" si="42"/>
        <v>8.8999999999999996E-2</v>
      </c>
      <c r="AM457" s="75">
        <f t="shared" si="42"/>
        <v>8.8999999999999996E-2</v>
      </c>
      <c r="AN457" s="75">
        <f t="shared" si="42"/>
        <v>8.8999999999999996E-2</v>
      </c>
      <c r="AO457" s="75">
        <f t="shared" si="42"/>
        <v>8.8999999999999996E-2</v>
      </c>
      <c r="AP457" s="75">
        <f t="shared" si="42"/>
        <v>8.8999999999999996E-2</v>
      </c>
      <c r="AQ457" s="75">
        <f t="shared" si="42"/>
        <v>8.8999999999999996E-2</v>
      </c>
      <c r="AR457" s="75">
        <f t="shared" si="42"/>
        <v>8.8999999999999996E-2</v>
      </c>
      <c r="AS457" s="75">
        <f t="shared" si="42"/>
        <v>8.8999999999999996E-2</v>
      </c>
      <c r="AT457" s="75">
        <f t="shared" si="42"/>
        <v>8.8999999999999996E-2</v>
      </c>
      <c r="AU457" s="75">
        <f t="shared" si="42"/>
        <v>8.8999999999999996E-2</v>
      </c>
      <c r="AV457" s="627">
        <f t="shared" si="42"/>
        <v>8.8999999999999996E-2</v>
      </c>
    </row>
    <row r="458" spans="7:48" ht="14.1" customHeight="1" thickTop="1">
      <c r="G458" s="19"/>
      <c r="H458" s="739"/>
      <c r="J458" s="736"/>
      <c r="K458" s="8" t="s">
        <v>847</v>
      </c>
      <c r="L458" s="56">
        <f t="shared" si="43"/>
        <v>8.8999999999999996E-2</v>
      </c>
      <c r="M458" s="56">
        <f t="shared" si="43"/>
        <v>8.8999999999999996E-2</v>
      </c>
      <c r="N458" s="56">
        <f t="shared" si="43"/>
        <v>8.8999999999999996E-2</v>
      </c>
      <c r="O458" s="56">
        <f t="shared" si="43"/>
        <v>8.8999999999999996E-2</v>
      </c>
      <c r="P458" s="56">
        <f t="shared" si="43"/>
        <v>8.8999999999999996E-2</v>
      </c>
      <c r="Q458" s="56">
        <f t="shared" si="43"/>
        <v>8.8999999999999996E-2</v>
      </c>
      <c r="R458" s="56">
        <f t="shared" si="43"/>
        <v>8.8999999999999996E-2</v>
      </c>
      <c r="S458" s="56">
        <f t="shared" si="43"/>
        <v>8.8999999999999996E-2</v>
      </c>
      <c r="T458" s="56">
        <f t="shared" si="43"/>
        <v>8.8999999999999996E-2</v>
      </c>
      <c r="U458" s="56">
        <f t="shared" si="43"/>
        <v>8.8999999999999996E-2</v>
      </c>
      <c r="V458" s="56">
        <f t="shared" si="39"/>
        <v>8.8999999999999996E-2</v>
      </c>
      <c r="W458" s="56">
        <f t="shared" si="39"/>
        <v>8.8999999999999996E-2</v>
      </c>
      <c r="X458" s="56">
        <f t="shared" si="39"/>
        <v>8.8999999999999996E-2</v>
      </c>
      <c r="Y458" s="56">
        <f t="shared" si="39"/>
        <v>8.8999999999999996E-2</v>
      </c>
      <c r="Z458" s="56">
        <f t="shared" ref="Z458:AR458" si="44">$S$43</f>
        <v>8.8999999999999996E-2</v>
      </c>
      <c r="AA458" s="56">
        <f t="shared" si="44"/>
        <v>8.8999999999999996E-2</v>
      </c>
      <c r="AB458" s="56">
        <f t="shared" si="44"/>
        <v>8.8999999999999996E-2</v>
      </c>
      <c r="AC458" s="56">
        <f t="shared" si="44"/>
        <v>8.8999999999999996E-2</v>
      </c>
      <c r="AD458" s="56">
        <f t="shared" si="44"/>
        <v>8.8999999999999996E-2</v>
      </c>
      <c r="AE458" s="56">
        <f t="shared" si="44"/>
        <v>8.8999999999999996E-2</v>
      </c>
      <c r="AF458" s="56">
        <f t="shared" si="44"/>
        <v>8.8999999999999996E-2</v>
      </c>
      <c r="AG458" s="56">
        <f t="shared" si="44"/>
        <v>8.8999999999999996E-2</v>
      </c>
      <c r="AH458" s="56">
        <f t="shared" si="44"/>
        <v>8.8999999999999996E-2</v>
      </c>
      <c r="AI458" s="56">
        <f t="shared" si="44"/>
        <v>8.8999999999999996E-2</v>
      </c>
      <c r="AJ458" s="56">
        <f t="shared" si="44"/>
        <v>8.8999999999999996E-2</v>
      </c>
      <c r="AK458" s="56">
        <f t="shared" si="44"/>
        <v>8.8999999999999996E-2</v>
      </c>
      <c r="AL458" s="56">
        <f t="shared" si="44"/>
        <v>8.8999999999999996E-2</v>
      </c>
      <c r="AM458" s="56">
        <f t="shared" si="44"/>
        <v>8.8999999999999996E-2</v>
      </c>
      <c r="AN458" s="56">
        <f t="shared" si="44"/>
        <v>8.8999999999999996E-2</v>
      </c>
      <c r="AO458" s="56">
        <f t="shared" si="44"/>
        <v>8.8999999999999996E-2</v>
      </c>
      <c r="AP458" s="56">
        <f t="shared" si="44"/>
        <v>8.8999999999999996E-2</v>
      </c>
      <c r="AQ458" s="56">
        <f t="shared" si="44"/>
        <v>8.8999999999999996E-2</v>
      </c>
      <c r="AR458" s="56">
        <f t="shared" si="44"/>
        <v>8.8999999999999996E-2</v>
      </c>
      <c r="AS458" s="56">
        <f t="shared" ref="AS458:AV458" si="45">$S$43</f>
        <v>8.8999999999999996E-2</v>
      </c>
      <c r="AT458" s="56">
        <f t="shared" si="45"/>
        <v>8.8999999999999996E-2</v>
      </c>
      <c r="AU458" s="56">
        <f t="shared" si="45"/>
        <v>8.8999999999999996E-2</v>
      </c>
      <c r="AV458" s="625">
        <f t="shared" si="45"/>
        <v>8.8999999999999996E-2</v>
      </c>
    </row>
    <row r="459" spans="7:48" ht="14.1" customHeight="1">
      <c r="G459" s="19"/>
      <c r="H459" s="739"/>
      <c r="J459" s="736"/>
      <c r="K459" s="9" t="s">
        <v>848</v>
      </c>
      <c r="L459" s="57">
        <f t="shared" si="43"/>
        <v>8.8999999999999996E-2</v>
      </c>
      <c r="M459" s="57">
        <f t="shared" si="43"/>
        <v>8.8999999999999996E-2</v>
      </c>
      <c r="N459" s="57">
        <f t="shared" si="43"/>
        <v>8.8999999999999996E-2</v>
      </c>
      <c r="O459" s="57">
        <f t="shared" si="43"/>
        <v>8.8999999999999996E-2</v>
      </c>
      <c r="P459" s="57">
        <f t="shared" si="43"/>
        <v>8.8999999999999996E-2</v>
      </c>
      <c r="Q459" s="57">
        <f t="shared" si="43"/>
        <v>8.8999999999999996E-2</v>
      </c>
      <c r="R459" s="57">
        <f t="shared" si="43"/>
        <v>8.8999999999999996E-2</v>
      </c>
      <c r="S459" s="57">
        <f t="shared" si="43"/>
        <v>8.8999999999999996E-2</v>
      </c>
      <c r="T459" s="57">
        <f t="shared" si="43"/>
        <v>8.8999999999999996E-2</v>
      </c>
      <c r="U459" s="57">
        <f t="shared" si="43"/>
        <v>8.8999999999999996E-2</v>
      </c>
      <c r="V459" s="57">
        <f t="shared" si="39"/>
        <v>8.8999999999999996E-2</v>
      </c>
      <c r="W459" s="57">
        <f t="shared" si="39"/>
        <v>8.8999999999999996E-2</v>
      </c>
      <c r="X459" s="57">
        <f t="shared" si="39"/>
        <v>8.8999999999999996E-2</v>
      </c>
      <c r="Y459" s="57">
        <f t="shared" si="39"/>
        <v>8.8999999999999996E-2</v>
      </c>
      <c r="Z459" s="57">
        <f>$S$43</f>
        <v>8.8999999999999996E-2</v>
      </c>
      <c r="AA459" s="57">
        <f>$S$43</f>
        <v>8.8999999999999996E-2</v>
      </c>
      <c r="AB459" s="57">
        <f t="shared" ref="AB459:AV460" si="46">$S$43</f>
        <v>8.8999999999999996E-2</v>
      </c>
      <c r="AC459" s="57">
        <f t="shared" si="46"/>
        <v>8.8999999999999996E-2</v>
      </c>
      <c r="AD459" s="57">
        <f t="shared" si="46"/>
        <v>8.8999999999999996E-2</v>
      </c>
      <c r="AE459" s="57">
        <f t="shared" si="46"/>
        <v>8.8999999999999996E-2</v>
      </c>
      <c r="AF459" s="57">
        <f t="shared" si="46"/>
        <v>8.8999999999999996E-2</v>
      </c>
      <c r="AG459" s="57">
        <f t="shared" si="46"/>
        <v>8.8999999999999996E-2</v>
      </c>
      <c r="AH459" s="57">
        <f t="shared" si="46"/>
        <v>8.8999999999999996E-2</v>
      </c>
      <c r="AI459" s="57">
        <f t="shared" si="46"/>
        <v>8.8999999999999996E-2</v>
      </c>
      <c r="AJ459" s="57">
        <f t="shared" si="46"/>
        <v>8.8999999999999996E-2</v>
      </c>
      <c r="AK459" s="57">
        <f t="shared" si="46"/>
        <v>8.8999999999999996E-2</v>
      </c>
      <c r="AL459" s="57">
        <f t="shared" si="46"/>
        <v>8.8999999999999996E-2</v>
      </c>
      <c r="AM459" s="57">
        <f t="shared" si="46"/>
        <v>8.8999999999999996E-2</v>
      </c>
      <c r="AN459" s="57">
        <f t="shared" si="46"/>
        <v>8.8999999999999996E-2</v>
      </c>
      <c r="AO459" s="57">
        <f t="shared" si="46"/>
        <v>8.8999999999999996E-2</v>
      </c>
      <c r="AP459" s="57">
        <f t="shared" si="46"/>
        <v>8.8999999999999996E-2</v>
      </c>
      <c r="AQ459" s="57">
        <f t="shared" si="46"/>
        <v>8.8999999999999996E-2</v>
      </c>
      <c r="AR459" s="57">
        <f t="shared" si="46"/>
        <v>8.8999999999999996E-2</v>
      </c>
      <c r="AS459" s="57">
        <f t="shared" si="46"/>
        <v>8.8999999999999996E-2</v>
      </c>
      <c r="AT459" s="57">
        <f t="shared" si="46"/>
        <v>8.8999999999999996E-2</v>
      </c>
      <c r="AU459" s="57">
        <f t="shared" si="46"/>
        <v>8.8999999999999996E-2</v>
      </c>
      <c r="AV459" s="626">
        <f t="shared" si="46"/>
        <v>8.8999999999999996E-2</v>
      </c>
    </row>
    <row r="460" spans="7:48" ht="14.1" customHeight="1" thickBot="1">
      <c r="G460" s="19"/>
      <c r="H460" s="739"/>
      <c r="J460" s="737"/>
      <c r="K460" s="10" t="s">
        <v>849</v>
      </c>
      <c r="L460" s="75">
        <f t="shared" si="43"/>
        <v>8.8999999999999996E-2</v>
      </c>
      <c r="M460" s="75">
        <f t="shared" si="43"/>
        <v>8.8999999999999996E-2</v>
      </c>
      <c r="N460" s="75">
        <f t="shared" si="43"/>
        <v>8.8999999999999996E-2</v>
      </c>
      <c r="O460" s="75">
        <f t="shared" si="43"/>
        <v>8.8999999999999996E-2</v>
      </c>
      <c r="P460" s="75">
        <f t="shared" si="43"/>
        <v>8.8999999999999996E-2</v>
      </c>
      <c r="Q460" s="75">
        <f t="shared" si="43"/>
        <v>8.8999999999999996E-2</v>
      </c>
      <c r="R460" s="75">
        <f t="shared" si="43"/>
        <v>8.8999999999999996E-2</v>
      </c>
      <c r="S460" s="75">
        <f t="shared" si="43"/>
        <v>8.8999999999999996E-2</v>
      </c>
      <c r="T460" s="75">
        <f t="shared" si="43"/>
        <v>8.8999999999999996E-2</v>
      </c>
      <c r="U460" s="75">
        <f t="shared" si="43"/>
        <v>8.8999999999999996E-2</v>
      </c>
      <c r="V460" s="75">
        <f t="shared" si="39"/>
        <v>8.8999999999999996E-2</v>
      </c>
      <c r="W460" s="75">
        <f t="shared" si="39"/>
        <v>8.8999999999999996E-2</v>
      </c>
      <c r="X460" s="75">
        <f t="shared" si="39"/>
        <v>8.8999999999999996E-2</v>
      </c>
      <c r="Y460" s="75">
        <f t="shared" si="39"/>
        <v>8.8999999999999996E-2</v>
      </c>
      <c r="Z460" s="75">
        <f>$S$43</f>
        <v>8.8999999999999996E-2</v>
      </c>
      <c r="AA460" s="75">
        <f>$S$43</f>
        <v>8.8999999999999996E-2</v>
      </c>
      <c r="AB460" s="75">
        <f t="shared" si="46"/>
        <v>8.8999999999999996E-2</v>
      </c>
      <c r="AC460" s="75">
        <f t="shared" si="46"/>
        <v>8.8999999999999996E-2</v>
      </c>
      <c r="AD460" s="75">
        <f t="shared" si="46"/>
        <v>8.8999999999999996E-2</v>
      </c>
      <c r="AE460" s="75">
        <f t="shared" si="46"/>
        <v>8.8999999999999996E-2</v>
      </c>
      <c r="AF460" s="75">
        <f t="shared" si="46"/>
        <v>8.8999999999999996E-2</v>
      </c>
      <c r="AG460" s="75">
        <f t="shared" si="46"/>
        <v>8.8999999999999996E-2</v>
      </c>
      <c r="AH460" s="75">
        <f t="shared" si="46"/>
        <v>8.8999999999999996E-2</v>
      </c>
      <c r="AI460" s="75">
        <f t="shared" si="46"/>
        <v>8.8999999999999996E-2</v>
      </c>
      <c r="AJ460" s="75">
        <f t="shared" si="46"/>
        <v>8.8999999999999996E-2</v>
      </c>
      <c r="AK460" s="75">
        <f t="shared" si="46"/>
        <v>8.8999999999999996E-2</v>
      </c>
      <c r="AL460" s="75">
        <f t="shared" si="46"/>
        <v>8.8999999999999996E-2</v>
      </c>
      <c r="AM460" s="75">
        <f t="shared" si="46"/>
        <v>8.8999999999999996E-2</v>
      </c>
      <c r="AN460" s="75">
        <f t="shared" si="46"/>
        <v>8.8999999999999996E-2</v>
      </c>
      <c r="AO460" s="75">
        <f t="shared" si="46"/>
        <v>8.8999999999999996E-2</v>
      </c>
      <c r="AP460" s="75">
        <f t="shared" si="46"/>
        <v>8.8999999999999996E-2</v>
      </c>
      <c r="AQ460" s="75">
        <f t="shared" si="46"/>
        <v>8.8999999999999996E-2</v>
      </c>
      <c r="AR460" s="75">
        <f t="shared" si="46"/>
        <v>8.8999999999999996E-2</v>
      </c>
      <c r="AS460" s="75">
        <f t="shared" si="46"/>
        <v>8.8999999999999996E-2</v>
      </c>
      <c r="AT460" s="75">
        <f t="shared" si="46"/>
        <v>8.8999999999999996E-2</v>
      </c>
      <c r="AU460" s="75">
        <f t="shared" si="46"/>
        <v>8.8999999999999996E-2</v>
      </c>
      <c r="AV460" s="627">
        <f t="shared" si="46"/>
        <v>8.8999999999999996E-2</v>
      </c>
    </row>
    <row r="461" spans="7:48" ht="14.1" customHeight="1" thickTop="1" thickBot="1">
      <c r="G461" s="19"/>
      <c r="H461" s="11"/>
      <c r="I461" s="11"/>
      <c r="J461" s="11"/>
      <c r="K461" s="11"/>
      <c r="L461" s="11"/>
      <c r="M461" s="11"/>
      <c r="N461" s="11"/>
      <c r="O461" s="11"/>
      <c r="P461" s="11"/>
      <c r="Q461" s="11"/>
      <c r="R461" s="11"/>
      <c r="S461" s="11"/>
      <c r="T461" s="11"/>
      <c r="U461" s="11"/>
      <c r="V461" s="11"/>
      <c r="W461" s="11"/>
      <c r="X461" s="11"/>
      <c r="Y461" s="11"/>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44"/>
    </row>
    <row r="462" spans="7:48" ht="14.1" customHeight="1">
      <c r="G462" s="19"/>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c r="AO462" s="12"/>
      <c r="AP462" s="12"/>
      <c r="AQ462" s="12"/>
      <c r="AR462" s="12"/>
      <c r="AS462" s="12"/>
      <c r="AT462" s="12"/>
      <c r="AU462" s="12"/>
      <c r="AV462" s="148"/>
    </row>
    <row r="463" spans="7:48" ht="14.1" customHeight="1">
      <c r="G463" s="19"/>
      <c r="L463" s="24">
        <f t="shared" ref="L463:AV463" si="47">L433</f>
        <v>2014</v>
      </c>
      <c r="M463" s="24">
        <f t="shared" si="47"/>
        <v>2015</v>
      </c>
      <c r="N463" s="24">
        <f t="shared" si="47"/>
        <v>2016</v>
      </c>
      <c r="O463" s="24">
        <f t="shared" si="47"/>
        <v>2017</v>
      </c>
      <c r="P463" s="24">
        <f t="shared" si="47"/>
        <v>2018</v>
      </c>
      <c r="Q463" s="24">
        <f t="shared" si="47"/>
        <v>2019</v>
      </c>
      <c r="R463" s="24">
        <f t="shared" si="47"/>
        <v>2020</v>
      </c>
      <c r="S463" s="24">
        <f t="shared" si="47"/>
        <v>2021</v>
      </c>
      <c r="T463" s="24">
        <f t="shared" si="47"/>
        <v>2022</v>
      </c>
      <c r="U463" s="24">
        <f t="shared" si="47"/>
        <v>2023</v>
      </c>
      <c r="V463" s="24">
        <f t="shared" si="47"/>
        <v>2024</v>
      </c>
      <c r="W463" s="24">
        <f t="shared" si="47"/>
        <v>2025</v>
      </c>
      <c r="X463" s="24">
        <f t="shared" si="47"/>
        <v>2026</v>
      </c>
      <c r="Y463" s="24">
        <f t="shared" si="47"/>
        <v>2027</v>
      </c>
      <c r="Z463" s="24">
        <f t="shared" si="47"/>
        <v>2028</v>
      </c>
      <c r="AA463" s="24">
        <f t="shared" si="47"/>
        <v>2029</v>
      </c>
      <c r="AB463" s="24">
        <f t="shared" si="47"/>
        <v>2030</v>
      </c>
      <c r="AC463" s="24">
        <f t="shared" si="47"/>
        <v>2031</v>
      </c>
      <c r="AD463" s="24">
        <f t="shared" si="47"/>
        <v>2032</v>
      </c>
      <c r="AE463" s="24">
        <f t="shared" si="47"/>
        <v>2033</v>
      </c>
      <c r="AF463" s="24">
        <f t="shared" si="47"/>
        <v>2034</v>
      </c>
      <c r="AG463" s="24">
        <f t="shared" si="47"/>
        <v>2035</v>
      </c>
      <c r="AH463" s="24">
        <f t="shared" si="47"/>
        <v>2036</v>
      </c>
      <c r="AI463" s="24">
        <f t="shared" si="47"/>
        <v>2037</v>
      </c>
      <c r="AJ463" s="24">
        <f t="shared" si="47"/>
        <v>2038</v>
      </c>
      <c r="AK463" s="24">
        <f t="shared" si="47"/>
        <v>2039</v>
      </c>
      <c r="AL463" s="24">
        <f t="shared" si="47"/>
        <v>2040</v>
      </c>
      <c r="AM463" s="24">
        <f t="shared" si="47"/>
        <v>2041</v>
      </c>
      <c r="AN463" s="24">
        <f t="shared" si="47"/>
        <v>2042</v>
      </c>
      <c r="AO463" s="24">
        <f t="shared" si="47"/>
        <v>2043</v>
      </c>
      <c r="AP463" s="24">
        <f t="shared" si="47"/>
        <v>2044</v>
      </c>
      <c r="AQ463" s="24">
        <f t="shared" si="47"/>
        <v>2045</v>
      </c>
      <c r="AR463" s="24">
        <f t="shared" si="47"/>
        <v>2046</v>
      </c>
      <c r="AS463" s="24">
        <f t="shared" si="47"/>
        <v>2047</v>
      </c>
      <c r="AT463" s="24">
        <f t="shared" si="47"/>
        <v>2048</v>
      </c>
      <c r="AU463" s="24">
        <f t="shared" si="47"/>
        <v>2049</v>
      </c>
      <c r="AV463" s="168">
        <f t="shared" si="47"/>
        <v>2050</v>
      </c>
    </row>
    <row r="464" spans="7:48" ht="14.1" customHeight="1">
      <c r="G464" s="19"/>
      <c r="H464" s="787" t="s">
        <v>27</v>
      </c>
      <c r="J464" s="735" t="s">
        <v>640</v>
      </c>
      <c r="K464" s="8" t="s">
        <v>823</v>
      </c>
      <c r="L464" s="164">
        <v>0</v>
      </c>
      <c r="M464" s="164">
        <v>0</v>
      </c>
      <c r="N464" s="164">
        <v>0</v>
      </c>
      <c r="O464" s="164">
        <v>0</v>
      </c>
      <c r="P464" s="164">
        <v>0</v>
      </c>
      <c r="Q464" s="164">
        <v>0</v>
      </c>
      <c r="R464" s="164">
        <v>0</v>
      </c>
      <c r="S464" s="164">
        <v>0</v>
      </c>
      <c r="T464" s="164">
        <v>0</v>
      </c>
      <c r="U464" s="164">
        <v>0</v>
      </c>
      <c r="V464" s="164">
        <v>0</v>
      </c>
      <c r="W464" s="164">
        <v>0</v>
      </c>
      <c r="X464" s="164">
        <v>0</v>
      </c>
      <c r="Y464" s="164">
        <v>0</v>
      </c>
      <c r="Z464" s="164">
        <v>0</v>
      </c>
      <c r="AA464" s="164">
        <v>0</v>
      </c>
      <c r="AB464" s="164">
        <v>0</v>
      </c>
      <c r="AC464" s="164">
        <v>0</v>
      </c>
      <c r="AD464" s="164">
        <v>0</v>
      </c>
      <c r="AE464" s="164">
        <v>0</v>
      </c>
      <c r="AF464" s="164">
        <v>0</v>
      </c>
      <c r="AG464" s="164">
        <v>0</v>
      </c>
      <c r="AH464" s="164">
        <v>0</v>
      </c>
      <c r="AI464" s="164">
        <v>0</v>
      </c>
      <c r="AJ464" s="164">
        <v>0</v>
      </c>
      <c r="AK464" s="164">
        <v>0</v>
      </c>
      <c r="AL464" s="164">
        <v>0</v>
      </c>
      <c r="AM464" s="164">
        <v>0</v>
      </c>
      <c r="AN464" s="164">
        <v>0</v>
      </c>
      <c r="AO464" s="164">
        <v>0</v>
      </c>
      <c r="AP464" s="164">
        <v>0</v>
      </c>
      <c r="AQ464" s="164">
        <v>0</v>
      </c>
      <c r="AR464" s="164">
        <v>0</v>
      </c>
      <c r="AS464" s="164">
        <v>0</v>
      </c>
      <c r="AT464" s="164">
        <v>0</v>
      </c>
      <c r="AU464" s="164">
        <v>0</v>
      </c>
      <c r="AV464" s="653">
        <v>0</v>
      </c>
    </row>
    <row r="465" spans="7:48" ht="14.1" customHeight="1">
      <c r="G465" s="19"/>
      <c r="H465" s="787"/>
      <c r="J465" s="736"/>
      <c r="K465" s="9" t="s">
        <v>824</v>
      </c>
      <c r="L465" s="165">
        <v>0</v>
      </c>
      <c r="M465" s="165">
        <v>0</v>
      </c>
      <c r="N465" s="165">
        <v>0</v>
      </c>
      <c r="O465" s="165">
        <v>0</v>
      </c>
      <c r="P465" s="165">
        <v>0</v>
      </c>
      <c r="Q465" s="165">
        <v>0</v>
      </c>
      <c r="R465" s="165">
        <v>0</v>
      </c>
      <c r="S465" s="165">
        <v>0</v>
      </c>
      <c r="T465" s="165">
        <v>0</v>
      </c>
      <c r="U465" s="165">
        <v>0</v>
      </c>
      <c r="V465" s="165">
        <v>0</v>
      </c>
      <c r="W465" s="165">
        <v>0</v>
      </c>
      <c r="X465" s="165">
        <v>0</v>
      </c>
      <c r="Y465" s="165">
        <v>0</v>
      </c>
      <c r="Z465" s="165">
        <v>0</v>
      </c>
      <c r="AA465" s="165">
        <v>0</v>
      </c>
      <c r="AB465" s="165">
        <v>0</v>
      </c>
      <c r="AC465" s="165">
        <v>0</v>
      </c>
      <c r="AD465" s="165">
        <v>0</v>
      </c>
      <c r="AE465" s="165">
        <v>0</v>
      </c>
      <c r="AF465" s="165">
        <v>0</v>
      </c>
      <c r="AG465" s="165">
        <v>0</v>
      </c>
      <c r="AH465" s="165">
        <v>0</v>
      </c>
      <c r="AI465" s="165">
        <v>0</v>
      </c>
      <c r="AJ465" s="165">
        <v>0</v>
      </c>
      <c r="AK465" s="165">
        <v>0</v>
      </c>
      <c r="AL465" s="165">
        <v>0</v>
      </c>
      <c r="AM465" s="165">
        <v>0</v>
      </c>
      <c r="AN465" s="165">
        <v>0</v>
      </c>
      <c r="AO465" s="165">
        <v>0</v>
      </c>
      <c r="AP465" s="165">
        <v>0</v>
      </c>
      <c r="AQ465" s="165">
        <v>0</v>
      </c>
      <c r="AR465" s="165">
        <v>0</v>
      </c>
      <c r="AS465" s="165">
        <v>0</v>
      </c>
      <c r="AT465" s="165">
        <v>0</v>
      </c>
      <c r="AU465" s="165">
        <v>0</v>
      </c>
      <c r="AV465" s="488">
        <v>0</v>
      </c>
    </row>
    <row r="466" spans="7:48" ht="14.1" customHeight="1" thickBot="1">
      <c r="G466" s="19"/>
      <c r="H466" s="787"/>
      <c r="J466" s="736"/>
      <c r="K466" s="10" t="s">
        <v>825</v>
      </c>
      <c r="L466" s="166">
        <v>0</v>
      </c>
      <c r="M466" s="166">
        <v>0</v>
      </c>
      <c r="N466" s="166">
        <v>0</v>
      </c>
      <c r="O466" s="166">
        <v>0</v>
      </c>
      <c r="P466" s="166">
        <v>0</v>
      </c>
      <c r="Q466" s="166">
        <v>0</v>
      </c>
      <c r="R466" s="166">
        <v>0</v>
      </c>
      <c r="S466" s="166">
        <v>0</v>
      </c>
      <c r="T466" s="166">
        <v>0</v>
      </c>
      <c r="U466" s="166">
        <v>0</v>
      </c>
      <c r="V466" s="166">
        <v>0</v>
      </c>
      <c r="W466" s="166">
        <v>0</v>
      </c>
      <c r="X466" s="166">
        <v>0</v>
      </c>
      <c r="Y466" s="166">
        <v>0</v>
      </c>
      <c r="Z466" s="166">
        <v>0</v>
      </c>
      <c r="AA466" s="166">
        <v>0</v>
      </c>
      <c r="AB466" s="166">
        <v>0</v>
      </c>
      <c r="AC466" s="166">
        <v>0</v>
      </c>
      <c r="AD466" s="166">
        <v>0</v>
      </c>
      <c r="AE466" s="166">
        <v>0</v>
      </c>
      <c r="AF466" s="166">
        <v>0</v>
      </c>
      <c r="AG466" s="166">
        <v>0</v>
      </c>
      <c r="AH466" s="166">
        <v>0</v>
      </c>
      <c r="AI466" s="166">
        <v>0</v>
      </c>
      <c r="AJ466" s="166">
        <v>0</v>
      </c>
      <c r="AK466" s="166">
        <v>0</v>
      </c>
      <c r="AL466" s="166">
        <v>0</v>
      </c>
      <c r="AM466" s="166">
        <v>0</v>
      </c>
      <c r="AN466" s="166">
        <v>0</v>
      </c>
      <c r="AO466" s="166">
        <v>0</v>
      </c>
      <c r="AP466" s="166">
        <v>0</v>
      </c>
      <c r="AQ466" s="166">
        <v>0</v>
      </c>
      <c r="AR466" s="166">
        <v>0</v>
      </c>
      <c r="AS466" s="166">
        <v>0</v>
      </c>
      <c r="AT466" s="166">
        <v>0</v>
      </c>
      <c r="AU466" s="166">
        <v>0</v>
      </c>
      <c r="AV466" s="654">
        <v>0</v>
      </c>
    </row>
    <row r="467" spans="7:48" ht="14.1" customHeight="1" thickTop="1">
      <c r="G467" s="19"/>
      <c r="H467" s="787"/>
      <c r="J467" s="736"/>
      <c r="K467" s="8" t="s">
        <v>826</v>
      </c>
      <c r="L467" s="486">
        <v>0</v>
      </c>
      <c r="M467" s="486">
        <v>0</v>
      </c>
      <c r="N467" s="486">
        <v>0</v>
      </c>
      <c r="O467" s="486">
        <v>0</v>
      </c>
      <c r="P467" s="486">
        <v>0</v>
      </c>
      <c r="Q467" s="486">
        <v>0</v>
      </c>
      <c r="R467" s="486">
        <v>0</v>
      </c>
      <c r="S467" s="486">
        <v>0</v>
      </c>
      <c r="T467" s="486">
        <v>0</v>
      </c>
      <c r="U467" s="486">
        <v>0</v>
      </c>
      <c r="V467" s="486">
        <v>0</v>
      </c>
      <c r="W467" s="486">
        <v>0</v>
      </c>
      <c r="X467" s="486">
        <v>0</v>
      </c>
      <c r="Y467" s="486">
        <v>0</v>
      </c>
      <c r="Z467" s="486">
        <v>0</v>
      </c>
      <c r="AA467" s="486">
        <v>0</v>
      </c>
      <c r="AB467" s="486">
        <v>0</v>
      </c>
      <c r="AC467" s="486">
        <v>0</v>
      </c>
      <c r="AD467" s="486">
        <v>0</v>
      </c>
      <c r="AE467" s="486">
        <v>0</v>
      </c>
      <c r="AF467" s="486">
        <v>0</v>
      </c>
      <c r="AG467" s="486">
        <v>0</v>
      </c>
      <c r="AH467" s="486">
        <v>0</v>
      </c>
      <c r="AI467" s="486">
        <v>0</v>
      </c>
      <c r="AJ467" s="486">
        <v>0</v>
      </c>
      <c r="AK467" s="486">
        <v>0</v>
      </c>
      <c r="AL467" s="486">
        <v>0</v>
      </c>
      <c r="AM467" s="486">
        <v>0</v>
      </c>
      <c r="AN467" s="486">
        <v>0</v>
      </c>
      <c r="AO467" s="486">
        <v>0</v>
      </c>
      <c r="AP467" s="486">
        <v>0</v>
      </c>
      <c r="AQ467" s="486">
        <v>0</v>
      </c>
      <c r="AR467" s="486">
        <v>0</v>
      </c>
      <c r="AS467" s="486">
        <v>0</v>
      </c>
      <c r="AT467" s="486">
        <v>0</v>
      </c>
      <c r="AU467" s="486">
        <v>0</v>
      </c>
      <c r="AV467" s="489">
        <v>0</v>
      </c>
    </row>
    <row r="468" spans="7:48" ht="14.1" customHeight="1">
      <c r="G468" s="19"/>
      <c r="H468" s="787"/>
      <c r="J468" s="736"/>
      <c r="K468" s="9" t="s">
        <v>827</v>
      </c>
      <c r="L468" s="165">
        <v>0</v>
      </c>
      <c r="M468" s="165">
        <v>0</v>
      </c>
      <c r="N468" s="165">
        <v>0</v>
      </c>
      <c r="O468" s="165">
        <v>0</v>
      </c>
      <c r="P468" s="165">
        <v>0</v>
      </c>
      <c r="Q468" s="165">
        <v>0</v>
      </c>
      <c r="R468" s="165">
        <v>0</v>
      </c>
      <c r="S468" s="165">
        <v>0</v>
      </c>
      <c r="T468" s="165">
        <v>0</v>
      </c>
      <c r="U468" s="165">
        <v>0</v>
      </c>
      <c r="V468" s="165">
        <v>0</v>
      </c>
      <c r="W468" s="165">
        <v>0</v>
      </c>
      <c r="X468" s="165">
        <v>0</v>
      </c>
      <c r="Y468" s="165">
        <v>0</v>
      </c>
      <c r="Z468" s="165">
        <v>0</v>
      </c>
      <c r="AA468" s="165">
        <v>0</v>
      </c>
      <c r="AB468" s="165">
        <v>0</v>
      </c>
      <c r="AC468" s="165">
        <v>0</v>
      </c>
      <c r="AD468" s="165">
        <v>0</v>
      </c>
      <c r="AE468" s="165">
        <v>0</v>
      </c>
      <c r="AF468" s="165">
        <v>0</v>
      </c>
      <c r="AG468" s="165">
        <v>0</v>
      </c>
      <c r="AH468" s="165">
        <v>0</v>
      </c>
      <c r="AI468" s="165">
        <v>0</v>
      </c>
      <c r="AJ468" s="165">
        <v>0</v>
      </c>
      <c r="AK468" s="165">
        <v>0</v>
      </c>
      <c r="AL468" s="165">
        <v>0</v>
      </c>
      <c r="AM468" s="165">
        <v>0</v>
      </c>
      <c r="AN468" s="165">
        <v>0</v>
      </c>
      <c r="AO468" s="165">
        <v>0</v>
      </c>
      <c r="AP468" s="165">
        <v>0</v>
      </c>
      <c r="AQ468" s="165">
        <v>0</v>
      </c>
      <c r="AR468" s="165">
        <v>0</v>
      </c>
      <c r="AS468" s="165">
        <v>0</v>
      </c>
      <c r="AT468" s="165">
        <v>0</v>
      </c>
      <c r="AU468" s="165">
        <v>0</v>
      </c>
      <c r="AV468" s="488">
        <v>0</v>
      </c>
    </row>
    <row r="469" spans="7:48" ht="14.1" customHeight="1" thickBot="1">
      <c r="G469" s="19"/>
      <c r="H469" s="787"/>
      <c r="J469" s="736"/>
      <c r="K469" s="10" t="s">
        <v>828</v>
      </c>
      <c r="L469" s="166">
        <v>0</v>
      </c>
      <c r="M469" s="166">
        <v>0</v>
      </c>
      <c r="N469" s="166">
        <v>0</v>
      </c>
      <c r="O469" s="166">
        <v>0</v>
      </c>
      <c r="P469" s="166">
        <v>0</v>
      </c>
      <c r="Q469" s="166">
        <v>0</v>
      </c>
      <c r="R469" s="166">
        <v>0</v>
      </c>
      <c r="S469" s="166">
        <v>0</v>
      </c>
      <c r="T469" s="166">
        <v>0</v>
      </c>
      <c r="U469" s="166">
        <v>0</v>
      </c>
      <c r="V469" s="166">
        <v>0</v>
      </c>
      <c r="W469" s="166">
        <v>0</v>
      </c>
      <c r="X469" s="166">
        <v>0</v>
      </c>
      <c r="Y469" s="166">
        <v>0</v>
      </c>
      <c r="Z469" s="166">
        <v>0</v>
      </c>
      <c r="AA469" s="166">
        <v>0</v>
      </c>
      <c r="AB469" s="166">
        <v>0</v>
      </c>
      <c r="AC469" s="166">
        <v>0</v>
      </c>
      <c r="AD469" s="166">
        <v>0</v>
      </c>
      <c r="AE469" s="166">
        <v>0</v>
      </c>
      <c r="AF469" s="166">
        <v>0</v>
      </c>
      <c r="AG469" s="166">
        <v>0</v>
      </c>
      <c r="AH469" s="166">
        <v>0</v>
      </c>
      <c r="AI469" s="166">
        <v>0</v>
      </c>
      <c r="AJ469" s="166">
        <v>0</v>
      </c>
      <c r="AK469" s="166">
        <v>0</v>
      </c>
      <c r="AL469" s="166">
        <v>0</v>
      </c>
      <c r="AM469" s="166">
        <v>0</v>
      </c>
      <c r="AN469" s="166">
        <v>0</v>
      </c>
      <c r="AO469" s="166">
        <v>0</v>
      </c>
      <c r="AP469" s="166">
        <v>0</v>
      </c>
      <c r="AQ469" s="166">
        <v>0</v>
      </c>
      <c r="AR469" s="166">
        <v>0</v>
      </c>
      <c r="AS469" s="166">
        <v>0</v>
      </c>
      <c r="AT469" s="166">
        <v>0</v>
      </c>
      <c r="AU469" s="166">
        <v>0</v>
      </c>
      <c r="AV469" s="654">
        <v>0</v>
      </c>
    </row>
    <row r="470" spans="7:48" ht="14.1" customHeight="1" thickTop="1">
      <c r="G470" s="19"/>
      <c r="H470" s="787"/>
      <c r="J470" s="736"/>
      <c r="K470" s="8" t="s">
        <v>829</v>
      </c>
      <c r="L470" s="486">
        <v>0</v>
      </c>
      <c r="M470" s="486">
        <v>0</v>
      </c>
      <c r="N470" s="486">
        <v>0</v>
      </c>
      <c r="O470" s="486">
        <v>0</v>
      </c>
      <c r="P470" s="486">
        <v>0</v>
      </c>
      <c r="Q470" s="486">
        <v>0</v>
      </c>
      <c r="R470" s="486">
        <v>0</v>
      </c>
      <c r="S470" s="486">
        <v>0</v>
      </c>
      <c r="T470" s="486">
        <v>0</v>
      </c>
      <c r="U470" s="486">
        <v>0</v>
      </c>
      <c r="V470" s="486">
        <v>0</v>
      </c>
      <c r="W470" s="486">
        <v>0</v>
      </c>
      <c r="X470" s="486">
        <v>0</v>
      </c>
      <c r="Y470" s="486">
        <v>0</v>
      </c>
      <c r="Z470" s="486">
        <v>0</v>
      </c>
      <c r="AA470" s="486">
        <v>0</v>
      </c>
      <c r="AB470" s="486">
        <v>0</v>
      </c>
      <c r="AC470" s="486">
        <v>0</v>
      </c>
      <c r="AD470" s="486">
        <v>0</v>
      </c>
      <c r="AE470" s="486">
        <v>0</v>
      </c>
      <c r="AF470" s="486">
        <v>0</v>
      </c>
      <c r="AG470" s="486">
        <v>0</v>
      </c>
      <c r="AH470" s="486">
        <v>0</v>
      </c>
      <c r="AI470" s="486">
        <v>0</v>
      </c>
      <c r="AJ470" s="486">
        <v>0</v>
      </c>
      <c r="AK470" s="486">
        <v>0</v>
      </c>
      <c r="AL470" s="486">
        <v>0</v>
      </c>
      <c r="AM470" s="486">
        <v>0</v>
      </c>
      <c r="AN470" s="486">
        <v>0</v>
      </c>
      <c r="AO470" s="486">
        <v>0</v>
      </c>
      <c r="AP470" s="486">
        <v>0</v>
      </c>
      <c r="AQ470" s="486">
        <v>0</v>
      </c>
      <c r="AR470" s="486">
        <v>0</v>
      </c>
      <c r="AS470" s="486">
        <v>0</v>
      </c>
      <c r="AT470" s="486">
        <v>0</v>
      </c>
      <c r="AU470" s="486">
        <v>0</v>
      </c>
      <c r="AV470" s="489">
        <v>0</v>
      </c>
    </row>
    <row r="471" spans="7:48" ht="14.1" customHeight="1">
      <c r="G471" s="19"/>
      <c r="H471" s="787"/>
      <c r="J471" s="736"/>
      <c r="K471" s="9" t="s">
        <v>830</v>
      </c>
      <c r="L471" s="165">
        <v>0</v>
      </c>
      <c r="M471" s="165">
        <v>0</v>
      </c>
      <c r="N471" s="165">
        <v>0</v>
      </c>
      <c r="O471" s="165">
        <v>0</v>
      </c>
      <c r="P471" s="165">
        <v>0</v>
      </c>
      <c r="Q471" s="165">
        <v>0</v>
      </c>
      <c r="R471" s="165">
        <v>0</v>
      </c>
      <c r="S471" s="165">
        <v>0</v>
      </c>
      <c r="T471" s="165">
        <v>0</v>
      </c>
      <c r="U471" s="165">
        <v>0</v>
      </c>
      <c r="V471" s="165">
        <v>0</v>
      </c>
      <c r="W471" s="165">
        <v>0</v>
      </c>
      <c r="X471" s="165">
        <v>0</v>
      </c>
      <c r="Y471" s="165">
        <v>0</v>
      </c>
      <c r="Z471" s="165">
        <v>0</v>
      </c>
      <c r="AA471" s="165">
        <v>0</v>
      </c>
      <c r="AB471" s="165">
        <v>0</v>
      </c>
      <c r="AC471" s="165">
        <v>0</v>
      </c>
      <c r="AD471" s="165">
        <v>0</v>
      </c>
      <c r="AE471" s="165">
        <v>0</v>
      </c>
      <c r="AF471" s="165">
        <v>0</v>
      </c>
      <c r="AG471" s="165">
        <v>0</v>
      </c>
      <c r="AH471" s="165">
        <v>0</v>
      </c>
      <c r="AI471" s="165">
        <v>0</v>
      </c>
      <c r="AJ471" s="165">
        <v>0</v>
      </c>
      <c r="AK471" s="165">
        <v>0</v>
      </c>
      <c r="AL471" s="165">
        <v>0</v>
      </c>
      <c r="AM471" s="165">
        <v>0</v>
      </c>
      <c r="AN471" s="165">
        <v>0</v>
      </c>
      <c r="AO471" s="165">
        <v>0</v>
      </c>
      <c r="AP471" s="165">
        <v>0</v>
      </c>
      <c r="AQ471" s="165">
        <v>0</v>
      </c>
      <c r="AR471" s="165">
        <v>0</v>
      </c>
      <c r="AS471" s="165">
        <v>0</v>
      </c>
      <c r="AT471" s="165">
        <v>0</v>
      </c>
      <c r="AU471" s="165">
        <v>0</v>
      </c>
      <c r="AV471" s="488">
        <v>0</v>
      </c>
    </row>
    <row r="472" spans="7:48" ht="14.1" customHeight="1" thickBot="1">
      <c r="G472" s="19"/>
      <c r="H472" s="787"/>
      <c r="J472" s="736"/>
      <c r="K472" s="10" t="s">
        <v>831</v>
      </c>
      <c r="L472" s="680">
        <v>0</v>
      </c>
      <c r="M472" s="680">
        <v>0</v>
      </c>
      <c r="N472" s="680">
        <v>0</v>
      </c>
      <c r="O472" s="680">
        <v>0</v>
      </c>
      <c r="P472" s="680">
        <v>0</v>
      </c>
      <c r="Q472" s="680">
        <v>0</v>
      </c>
      <c r="R472" s="680">
        <v>0</v>
      </c>
      <c r="S472" s="680">
        <v>0</v>
      </c>
      <c r="T472" s="680">
        <v>0</v>
      </c>
      <c r="U472" s="680">
        <v>0</v>
      </c>
      <c r="V472" s="680">
        <v>0</v>
      </c>
      <c r="W472" s="680">
        <v>0</v>
      </c>
      <c r="X472" s="680">
        <v>0</v>
      </c>
      <c r="Y472" s="680">
        <v>0</v>
      </c>
      <c r="Z472" s="680">
        <v>0</v>
      </c>
      <c r="AA472" s="680">
        <v>0</v>
      </c>
      <c r="AB472" s="680">
        <v>0</v>
      </c>
      <c r="AC472" s="680">
        <v>0</v>
      </c>
      <c r="AD472" s="680">
        <v>0</v>
      </c>
      <c r="AE472" s="680">
        <v>0</v>
      </c>
      <c r="AF472" s="680">
        <v>0</v>
      </c>
      <c r="AG472" s="680">
        <v>0</v>
      </c>
      <c r="AH472" s="680">
        <v>0</v>
      </c>
      <c r="AI472" s="680">
        <v>0</v>
      </c>
      <c r="AJ472" s="680">
        <v>0</v>
      </c>
      <c r="AK472" s="680">
        <v>0</v>
      </c>
      <c r="AL472" s="680">
        <v>0</v>
      </c>
      <c r="AM472" s="680">
        <v>0</v>
      </c>
      <c r="AN472" s="680">
        <v>0</v>
      </c>
      <c r="AO472" s="680">
        <v>0</v>
      </c>
      <c r="AP472" s="680">
        <v>0</v>
      </c>
      <c r="AQ472" s="680">
        <v>0</v>
      </c>
      <c r="AR472" s="680">
        <v>0</v>
      </c>
      <c r="AS472" s="680">
        <v>0</v>
      </c>
      <c r="AT472" s="680">
        <v>0</v>
      </c>
      <c r="AU472" s="680">
        <v>0</v>
      </c>
      <c r="AV472" s="681">
        <v>0</v>
      </c>
    </row>
    <row r="473" spans="7:48" ht="14.1" customHeight="1" thickTop="1">
      <c r="G473" s="19"/>
      <c r="H473" s="787"/>
      <c r="J473" s="736"/>
      <c r="K473" s="8" t="s">
        <v>832</v>
      </c>
      <c r="L473" s="486">
        <v>0</v>
      </c>
      <c r="M473" s="486">
        <v>0</v>
      </c>
      <c r="N473" s="486">
        <v>0</v>
      </c>
      <c r="O473" s="486">
        <v>0</v>
      </c>
      <c r="P473" s="486">
        <v>0</v>
      </c>
      <c r="Q473" s="486">
        <v>0</v>
      </c>
      <c r="R473" s="486">
        <v>0</v>
      </c>
      <c r="S473" s="486">
        <v>0</v>
      </c>
      <c r="T473" s="486">
        <v>0</v>
      </c>
      <c r="U473" s="486">
        <v>0</v>
      </c>
      <c r="V473" s="486">
        <v>0</v>
      </c>
      <c r="W473" s="486">
        <v>0</v>
      </c>
      <c r="X473" s="486">
        <v>0</v>
      </c>
      <c r="Y473" s="486">
        <v>0</v>
      </c>
      <c r="Z473" s="486">
        <v>0</v>
      </c>
      <c r="AA473" s="486">
        <v>0</v>
      </c>
      <c r="AB473" s="486">
        <v>0</v>
      </c>
      <c r="AC473" s="486">
        <v>0</v>
      </c>
      <c r="AD473" s="486">
        <v>0</v>
      </c>
      <c r="AE473" s="486">
        <v>0</v>
      </c>
      <c r="AF473" s="486">
        <v>0</v>
      </c>
      <c r="AG473" s="486">
        <v>0</v>
      </c>
      <c r="AH473" s="486">
        <v>0</v>
      </c>
      <c r="AI473" s="486">
        <v>0</v>
      </c>
      <c r="AJ473" s="486">
        <v>0</v>
      </c>
      <c r="AK473" s="486">
        <v>0</v>
      </c>
      <c r="AL473" s="486">
        <v>0</v>
      </c>
      <c r="AM473" s="486">
        <v>0</v>
      </c>
      <c r="AN473" s="486">
        <v>0</v>
      </c>
      <c r="AO473" s="486">
        <v>0</v>
      </c>
      <c r="AP473" s="486">
        <v>0</v>
      </c>
      <c r="AQ473" s="486">
        <v>0</v>
      </c>
      <c r="AR473" s="486">
        <v>0</v>
      </c>
      <c r="AS473" s="486">
        <v>0</v>
      </c>
      <c r="AT473" s="486">
        <v>0</v>
      </c>
      <c r="AU473" s="486">
        <v>0</v>
      </c>
      <c r="AV473" s="489">
        <v>0</v>
      </c>
    </row>
    <row r="474" spans="7:48" ht="14.1" customHeight="1">
      <c r="G474" s="19"/>
      <c r="H474" s="787"/>
      <c r="J474" s="736"/>
      <c r="K474" s="9" t="s">
        <v>833</v>
      </c>
      <c r="L474" s="165">
        <v>0</v>
      </c>
      <c r="M474" s="165">
        <v>0</v>
      </c>
      <c r="N474" s="165">
        <v>0</v>
      </c>
      <c r="O474" s="165">
        <v>0</v>
      </c>
      <c r="P474" s="165">
        <v>0</v>
      </c>
      <c r="Q474" s="165">
        <v>0</v>
      </c>
      <c r="R474" s="165">
        <v>0</v>
      </c>
      <c r="S474" s="165">
        <v>0</v>
      </c>
      <c r="T474" s="165">
        <v>0</v>
      </c>
      <c r="U474" s="165">
        <v>0</v>
      </c>
      <c r="V474" s="165">
        <v>0</v>
      </c>
      <c r="W474" s="165">
        <v>0</v>
      </c>
      <c r="X474" s="165">
        <v>0</v>
      </c>
      <c r="Y474" s="165">
        <v>0</v>
      </c>
      <c r="Z474" s="165">
        <v>0</v>
      </c>
      <c r="AA474" s="165">
        <v>0</v>
      </c>
      <c r="AB474" s="165">
        <v>0</v>
      </c>
      <c r="AC474" s="165">
        <v>0</v>
      </c>
      <c r="AD474" s="165">
        <v>0</v>
      </c>
      <c r="AE474" s="165">
        <v>0</v>
      </c>
      <c r="AF474" s="165">
        <v>0</v>
      </c>
      <c r="AG474" s="165">
        <v>0</v>
      </c>
      <c r="AH474" s="165">
        <v>0</v>
      </c>
      <c r="AI474" s="165">
        <v>0</v>
      </c>
      <c r="AJ474" s="165">
        <v>0</v>
      </c>
      <c r="AK474" s="165">
        <v>0</v>
      </c>
      <c r="AL474" s="165">
        <v>0</v>
      </c>
      <c r="AM474" s="165">
        <v>0</v>
      </c>
      <c r="AN474" s="165">
        <v>0</v>
      </c>
      <c r="AO474" s="165">
        <v>0</v>
      </c>
      <c r="AP474" s="165">
        <v>0</v>
      </c>
      <c r="AQ474" s="165">
        <v>0</v>
      </c>
      <c r="AR474" s="165">
        <v>0</v>
      </c>
      <c r="AS474" s="165">
        <v>0</v>
      </c>
      <c r="AT474" s="165">
        <v>0</v>
      </c>
      <c r="AU474" s="165">
        <v>0</v>
      </c>
      <c r="AV474" s="488">
        <v>0</v>
      </c>
    </row>
    <row r="475" spans="7:48" ht="14.1" customHeight="1" thickBot="1">
      <c r="G475" s="19"/>
      <c r="H475" s="787"/>
      <c r="J475" s="736"/>
      <c r="K475" s="10" t="s">
        <v>834</v>
      </c>
      <c r="L475" s="166">
        <v>0</v>
      </c>
      <c r="M475" s="166">
        <v>0</v>
      </c>
      <c r="N475" s="166">
        <v>0</v>
      </c>
      <c r="O475" s="166">
        <v>0</v>
      </c>
      <c r="P475" s="166">
        <v>0</v>
      </c>
      <c r="Q475" s="166">
        <v>0</v>
      </c>
      <c r="R475" s="166">
        <v>0</v>
      </c>
      <c r="S475" s="166">
        <v>0</v>
      </c>
      <c r="T475" s="166">
        <v>0</v>
      </c>
      <c r="U475" s="166">
        <v>0</v>
      </c>
      <c r="V475" s="166">
        <v>0</v>
      </c>
      <c r="W475" s="166">
        <v>0</v>
      </c>
      <c r="X475" s="166">
        <v>0</v>
      </c>
      <c r="Y475" s="166">
        <v>0</v>
      </c>
      <c r="Z475" s="166">
        <v>0</v>
      </c>
      <c r="AA475" s="166">
        <v>0</v>
      </c>
      <c r="AB475" s="166">
        <v>0</v>
      </c>
      <c r="AC475" s="166">
        <v>0</v>
      </c>
      <c r="AD475" s="166">
        <v>0</v>
      </c>
      <c r="AE475" s="166">
        <v>0</v>
      </c>
      <c r="AF475" s="166">
        <v>0</v>
      </c>
      <c r="AG475" s="166">
        <v>0</v>
      </c>
      <c r="AH475" s="166">
        <v>0</v>
      </c>
      <c r="AI475" s="166">
        <v>0</v>
      </c>
      <c r="AJ475" s="166">
        <v>0</v>
      </c>
      <c r="AK475" s="166">
        <v>0</v>
      </c>
      <c r="AL475" s="166">
        <v>0</v>
      </c>
      <c r="AM475" s="166">
        <v>0</v>
      </c>
      <c r="AN475" s="166">
        <v>0</v>
      </c>
      <c r="AO475" s="166">
        <v>0</v>
      </c>
      <c r="AP475" s="166">
        <v>0</v>
      </c>
      <c r="AQ475" s="166">
        <v>0</v>
      </c>
      <c r="AR475" s="166">
        <v>0</v>
      </c>
      <c r="AS475" s="166">
        <v>0</v>
      </c>
      <c r="AT475" s="166">
        <v>0</v>
      </c>
      <c r="AU475" s="166">
        <v>0</v>
      </c>
      <c r="AV475" s="654">
        <v>0</v>
      </c>
    </row>
    <row r="476" spans="7:48" ht="14.1" customHeight="1" thickTop="1">
      <c r="G476" s="19"/>
      <c r="H476" s="787"/>
      <c r="J476" s="736"/>
      <c r="K476" s="8" t="s">
        <v>835</v>
      </c>
      <c r="L476" s="486">
        <v>0</v>
      </c>
      <c r="M476" s="486">
        <v>0</v>
      </c>
      <c r="N476" s="486">
        <v>0</v>
      </c>
      <c r="O476" s="486">
        <v>0</v>
      </c>
      <c r="P476" s="486">
        <v>0</v>
      </c>
      <c r="Q476" s="486">
        <v>0</v>
      </c>
      <c r="R476" s="486">
        <v>0</v>
      </c>
      <c r="S476" s="486">
        <v>0</v>
      </c>
      <c r="T476" s="486">
        <v>0</v>
      </c>
      <c r="U476" s="486">
        <v>0</v>
      </c>
      <c r="V476" s="486">
        <v>0</v>
      </c>
      <c r="W476" s="486">
        <v>0</v>
      </c>
      <c r="X476" s="486">
        <v>0</v>
      </c>
      <c r="Y476" s="486">
        <v>0</v>
      </c>
      <c r="Z476" s="486">
        <v>0</v>
      </c>
      <c r="AA476" s="486">
        <v>0</v>
      </c>
      <c r="AB476" s="486">
        <v>0</v>
      </c>
      <c r="AC476" s="486">
        <v>0</v>
      </c>
      <c r="AD476" s="486">
        <v>0</v>
      </c>
      <c r="AE476" s="486">
        <v>0</v>
      </c>
      <c r="AF476" s="486">
        <v>0</v>
      </c>
      <c r="AG476" s="486">
        <v>0</v>
      </c>
      <c r="AH476" s="486">
        <v>0</v>
      </c>
      <c r="AI476" s="486">
        <v>0</v>
      </c>
      <c r="AJ476" s="486">
        <v>0</v>
      </c>
      <c r="AK476" s="486">
        <v>0</v>
      </c>
      <c r="AL476" s="486">
        <v>0</v>
      </c>
      <c r="AM476" s="486">
        <v>0</v>
      </c>
      <c r="AN476" s="486">
        <v>0</v>
      </c>
      <c r="AO476" s="486">
        <v>0</v>
      </c>
      <c r="AP476" s="486">
        <v>0</v>
      </c>
      <c r="AQ476" s="486">
        <v>0</v>
      </c>
      <c r="AR476" s="486">
        <v>0</v>
      </c>
      <c r="AS476" s="486">
        <v>0</v>
      </c>
      <c r="AT476" s="486">
        <v>0</v>
      </c>
      <c r="AU476" s="486">
        <v>0</v>
      </c>
      <c r="AV476" s="489">
        <v>0</v>
      </c>
    </row>
    <row r="477" spans="7:48" ht="14.1" customHeight="1">
      <c r="G477" s="19"/>
      <c r="H477" s="787"/>
      <c r="J477" s="736"/>
      <c r="K477" s="9" t="s">
        <v>836</v>
      </c>
      <c r="L477" s="165">
        <v>0</v>
      </c>
      <c r="M477" s="165">
        <v>0</v>
      </c>
      <c r="N477" s="165">
        <v>0</v>
      </c>
      <c r="O477" s="165">
        <v>0</v>
      </c>
      <c r="P477" s="165">
        <v>0</v>
      </c>
      <c r="Q477" s="165">
        <v>0</v>
      </c>
      <c r="R477" s="165">
        <v>0</v>
      </c>
      <c r="S477" s="165">
        <v>0</v>
      </c>
      <c r="T477" s="165">
        <v>0</v>
      </c>
      <c r="U477" s="165">
        <v>0</v>
      </c>
      <c r="V477" s="165">
        <v>0</v>
      </c>
      <c r="W477" s="165">
        <v>0</v>
      </c>
      <c r="X477" s="165">
        <v>0</v>
      </c>
      <c r="Y477" s="165">
        <v>0</v>
      </c>
      <c r="Z477" s="165">
        <v>0</v>
      </c>
      <c r="AA477" s="165">
        <v>0</v>
      </c>
      <c r="AB477" s="165">
        <v>0</v>
      </c>
      <c r="AC477" s="165">
        <v>0</v>
      </c>
      <c r="AD477" s="165">
        <v>0</v>
      </c>
      <c r="AE477" s="165">
        <v>0</v>
      </c>
      <c r="AF477" s="165">
        <v>0</v>
      </c>
      <c r="AG477" s="165">
        <v>0</v>
      </c>
      <c r="AH477" s="165">
        <v>0</v>
      </c>
      <c r="AI477" s="165">
        <v>0</v>
      </c>
      <c r="AJ477" s="165">
        <v>0</v>
      </c>
      <c r="AK477" s="165">
        <v>0</v>
      </c>
      <c r="AL477" s="165">
        <v>0</v>
      </c>
      <c r="AM477" s="165">
        <v>0</v>
      </c>
      <c r="AN477" s="165">
        <v>0</v>
      </c>
      <c r="AO477" s="165">
        <v>0</v>
      </c>
      <c r="AP477" s="165">
        <v>0</v>
      </c>
      <c r="AQ477" s="165">
        <v>0</v>
      </c>
      <c r="AR477" s="165">
        <v>0</v>
      </c>
      <c r="AS477" s="165">
        <v>0</v>
      </c>
      <c r="AT477" s="165">
        <v>0</v>
      </c>
      <c r="AU477" s="165">
        <v>0</v>
      </c>
      <c r="AV477" s="488">
        <v>0</v>
      </c>
    </row>
    <row r="478" spans="7:48" ht="14.1" customHeight="1" thickBot="1">
      <c r="G478" s="19"/>
      <c r="H478" s="787"/>
      <c r="J478" s="736"/>
      <c r="K478" s="10" t="s">
        <v>837</v>
      </c>
      <c r="L478" s="680">
        <v>0</v>
      </c>
      <c r="M478" s="680">
        <v>0</v>
      </c>
      <c r="N478" s="680">
        <v>0</v>
      </c>
      <c r="O478" s="680">
        <v>0</v>
      </c>
      <c r="P478" s="680">
        <v>0</v>
      </c>
      <c r="Q478" s="680">
        <v>0</v>
      </c>
      <c r="R478" s="680">
        <v>0</v>
      </c>
      <c r="S478" s="680">
        <v>0</v>
      </c>
      <c r="T478" s="680">
        <v>0</v>
      </c>
      <c r="U478" s="680">
        <v>0</v>
      </c>
      <c r="V478" s="680">
        <v>0</v>
      </c>
      <c r="W478" s="680">
        <v>0</v>
      </c>
      <c r="X478" s="680">
        <v>0</v>
      </c>
      <c r="Y478" s="680">
        <v>0</v>
      </c>
      <c r="Z478" s="680">
        <v>0</v>
      </c>
      <c r="AA478" s="680">
        <v>0</v>
      </c>
      <c r="AB478" s="680">
        <v>0</v>
      </c>
      <c r="AC478" s="680">
        <v>0</v>
      </c>
      <c r="AD478" s="680">
        <v>0</v>
      </c>
      <c r="AE478" s="680">
        <v>0</v>
      </c>
      <c r="AF478" s="680">
        <v>0</v>
      </c>
      <c r="AG478" s="680">
        <v>0</v>
      </c>
      <c r="AH478" s="680">
        <v>0</v>
      </c>
      <c r="AI478" s="680">
        <v>0</v>
      </c>
      <c r="AJ478" s="680">
        <v>0</v>
      </c>
      <c r="AK478" s="680">
        <v>0</v>
      </c>
      <c r="AL478" s="680">
        <v>0</v>
      </c>
      <c r="AM478" s="680">
        <v>0</v>
      </c>
      <c r="AN478" s="680">
        <v>0</v>
      </c>
      <c r="AO478" s="680">
        <v>0</v>
      </c>
      <c r="AP478" s="680">
        <v>0</v>
      </c>
      <c r="AQ478" s="680">
        <v>0</v>
      </c>
      <c r="AR478" s="680">
        <v>0</v>
      </c>
      <c r="AS478" s="680">
        <v>0</v>
      </c>
      <c r="AT478" s="680">
        <v>0</v>
      </c>
      <c r="AU478" s="680">
        <v>0</v>
      </c>
      <c r="AV478" s="681">
        <v>0</v>
      </c>
    </row>
    <row r="479" spans="7:48" ht="14.1" customHeight="1" thickTop="1">
      <c r="G479" s="19"/>
      <c r="H479" s="787"/>
      <c r="J479" s="736"/>
      <c r="K479" s="8" t="s">
        <v>838</v>
      </c>
      <c r="L479" s="486">
        <v>0</v>
      </c>
      <c r="M479" s="486">
        <v>0</v>
      </c>
      <c r="N479" s="486">
        <v>0</v>
      </c>
      <c r="O479" s="486">
        <v>0</v>
      </c>
      <c r="P479" s="486">
        <v>0</v>
      </c>
      <c r="Q479" s="486">
        <v>0</v>
      </c>
      <c r="R479" s="486">
        <v>0</v>
      </c>
      <c r="S479" s="486">
        <v>0</v>
      </c>
      <c r="T479" s="486">
        <v>0</v>
      </c>
      <c r="U479" s="486">
        <v>0</v>
      </c>
      <c r="V479" s="486">
        <v>0</v>
      </c>
      <c r="W479" s="486">
        <v>0</v>
      </c>
      <c r="X479" s="486">
        <v>0</v>
      </c>
      <c r="Y479" s="486">
        <v>0</v>
      </c>
      <c r="Z479" s="486">
        <v>0</v>
      </c>
      <c r="AA479" s="486">
        <v>0</v>
      </c>
      <c r="AB479" s="486">
        <v>0</v>
      </c>
      <c r="AC479" s="486">
        <v>0</v>
      </c>
      <c r="AD479" s="486">
        <v>0</v>
      </c>
      <c r="AE479" s="486">
        <v>0</v>
      </c>
      <c r="AF479" s="486">
        <v>0</v>
      </c>
      <c r="AG479" s="486">
        <v>0</v>
      </c>
      <c r="AH479" s="486">
        <v>0</v>
      </c>
      <c r="AI479" s="486">
        <v>0</v>
      </c>
      <c r="AJ479" s="486">
        <v>0</v>
      </c>
      <c r="AK479" s="486">
        <v>0</v>
      </c>
      <c r="AL479" s="486">
        <v>0</v>
      </c>
      <c r="AM479" s="486">
        <v>0</v>
      </c>
      <c r="AN479" s="486">
        <v>0</v>
      </c>
      <c r="AO479" s="486">
        <v>0</v>
      </c>
      <c r="AP479" s="486">
        <v>0</v>
      </c>
      <c r="AQ479" s="486">
        <v>0</v>
      </c>
      <c r="AR479" s="486">
        <v>0</v>
      </c>
      <c r="AS479" s="486">
        <v>0</v>
      </c>
      <c r="AT479" s="486">
        <v>0</v>
      </c>
      <c r="AU479" s="486">
        <v>0</v>
      </c>
      <c r="AV479" s="489">
        <v>0</v>
      </c>
    </row>
    <row r="480" spans="7:48" ht="14.1" customHeight="1">
      <c r="G480" s="19"/>
      <c r="H480" s="787"/>
      <c r="J480" s="736"/>
      <c r="K480" s="9" t="s">
        <v>839</v>
      </c>
      <c r="L480" s="165">
        <v>0</v>
      </c>
      <c r="M480" s="165">
        <v>0</v>
      </c>
      <c r="N480" s="165">
        <v>0</v>
      </c>
      <c r="O480" s="165">
        <v>0</v>
      </c>
      <c r="P480" s="165">
        <v>0</v>
      </c>
      <c r="Q480" s="165">
        <v>0</v>
      </c>
      <c r="R480" s="165">
        <v>0</v>
      </c>
      <c r="S480" s="165">
        <v>0</v>
      </c>
      <c r="T480" s="165">
        <v>0</v>
      </c>
      <c r="U480" s="165">
        <v>0</v>
      </c>
      <c r="V480" s="165">
        <v>0</v>
      </c>
      <c r="W480" s="165">
        <v>0</v>
      </c>
      <c r="X480" s="165">
        <v>0</v>
      </c>
      <c r="Y480" s="165">
        <v>0</v>
      </c>
      <c r="Z480" s="165">
        <v>0</v>
      </c>
      <c r="AA480" s="165">
        <v>0</v>
      </c>
      <c r="AB480" s="165">
        <v>0</v>
      </c>
      <c r="AC480" s="165">
        <v>0</v>
      </c>
      <c r="AD480" s="165">
        <v>0</v>
      </c>
      <c r="AE480" s="165">
        <v>0</v>
      </c>
      <c r="AF480" s="165">
        <v>0</v>
      </c>
      <c r="AG480" s="165">
        <v>0</v>
      </c>
      <c r="AH480" s="165">
        <v>0</v>
      </c>
      <c r="AI480" s="165">
        <v>0</v>
      </c>
      <c r="AJ480" s="165">
        <v>0</v>
      </c>
      <c r="AK480" s="165">
        <v>0</v>
      </c>
      <c r="AL480" s="165">
        <v>0</v>
      </c>
      <c r="AM480" s="165">
        <v>0</v>
      </c>
      <c r="AN480" s="165">
        <v>0</v>
      </c>
      <c r="AO480" s="165">
        <v>0</v>
      </c>
      <c r="AP480" s="165">
        <v>0</v>
      </c>
      <c r="AQ480" s="165">
        <v>0</v>
      </c>
      <c r="AR480" s="165">
        <v>0</v>
      </c>
      <c r="AS480" s="165">
        <v>0</v>
      </c>
      <c r="AT480" s="165">
        <v>0</v>
      </c>
      <c r="AU480" s="165">
        <v>0</v>
      </c>
      <c r="AV480" s="488">
        <v>0</v>
      </c>
    </row>
    <row r="481" spans="7:48" ht="14.1" customHeight="1" thickBot="1">
      <c r="G481" s="19"/>
      <c r="H481" s="787"/>
      <c r="J481" s="736"/>
      <c r="K481" s="10" t="s">
        <v>840</v>
      </c>
      <c r="L481" s="166">
        <v>0</v>
      </c>
      <c r="M481" s="166">
        <v>0</v>
      </c>
      <c r="N481" s="166">
        <v>0</v>
      </c>
      <c r="O481" s="166">
        <v>0</v>
      </c>
      <c r="P481" s="166">
        <v>0</v>
      </c>
      <c r="Q481" s="166">
        <v>0</v>
      </c>
      <c r="R481" s="166">
        <v>0</v>
      </c>
      <c r="S481" s="166">
        <v>0</v>
      </c>
      <c r="T481" s="166">
        <v>0</v>
      </c>
      <c r="U481" s="166">
        <v>0</v>
      </c>
      <c r="V481" s="166">
        <v>0</v>
      </c>
      <c r="W481" s="166">
        <v>0</v>
      </c>
      <c r="X481" s="166">
        <v>0</v>
      </c>
      <c r="Y481" s="166">
        <v>0</v>
      </c>
      <c r="Z481" s="166">
        <v>0</v>
      </c>
      <c r="AA481" s="166">
        <v>0</v>
      </c>
      <c r="AB481" s="166">
        <v>0</v>
      </c>
      <c r="AC481" s="166">
        <v>0</v>
      </c>
      <c r="AD481" s="166">
        <v>0</v>
      </c>
      <c r="AE481" s="166">
        <v>0</v>
      </c>
      <c r="AF481" s="166">
        <v>0</v>
      </c>
      <c r="AG481" s="166">
        <v>0</v>
      </c>
      <c r="AH481" s="166">
        <v>0</v>
      </c>
      <c r="AI481" s="166">
        <v>0</v>
      </c>
      <c r="AJ481" s="166">
        <v>0</v>
      </c>
      <c r="AK481" s="166">
        <v>0</v>
      </c>
      <c r="AL481" s="166">
        <v>0</v>
      </c>
      <c r="AM481" s="166">
        <v>0</v>
      </c>
      <c r="AN481" s="166">
        <v>0</v>
      </c>
      <c r="AO481" s="166">
        <v>0</v>
      </c>
      <c r="AP481" s="166">
        <v>0</v>
      </c>
      <c r="AQ481" s="166">
        <v>0</v>
      </c>
      <c r="AR481" s="166">
        <v>0</v>
      </c>
      <c r="AS481" s="166">
        <v>0</v>
      </c>
      <c r="AT481" s="166">
        <v>0</v>
      </c>
      <c r="AU481" s="166">
        <v>0</v>
      </c>
      <c r="AV481" s="654">
        <v>0</v>
      </c>
    </row>
    <row r="482" spans="7:48" ht="14.1" customHeight="1" thickTop="1">
      <c r="G482" s="19"/>
      <c r="H482" s="787"/>
      <c r="J482" s="736"/>
      <c r="K482" s="8" t="s">
        <v>841</v>
      </c>
      <c r="L482" s="486">
        <v>0</v>
      </c>
      <c r="M482" s="486">
        <v>0</v>
      </c>
      <c r="N482" s="486">
        <v>0</v>
      </c>
      <c r="O482" s="486">
        <v>0</v>
      </c>
      <c r="P482" s="486">
        <v>0</v>
      </c>
      <c r="Q482" s="486">
        <v>0</v>
      </c>
      <c r="R482" s="486">
        <v>0</v>
      </c>
      <c r="S482" s="486">
        <v>0</v>
      </c>
      <c r="T482" s="486">
        <v>0</v>
      </c>
      <c r="U482" s="486">
        <v>0</v>
      </c>
      <c r="V482" s="486">
        <v>0</v>
      </c>
      <c r="W482" s="486">
        <v>0</v>
      </c>
      <c r="X482" s="486">
        <v>0</v>
      </c>
      <c r="Y482" s="486">
        <v>0</v>
      </c>
      <c r="Z482" s="486">
        <v>0</v>
      </c>
      <c r="AA482" s="486">
        <v>0</v>
      </c>
      <c r="AB482" s="486">
        <v>0</v>
      </c>
      <c r="AC482" s="486">
        <v>0</v>
      </c>
      <c r="AD482" s="486">
        <v>0</v>
      </c>
      <c r="AE482" s="486">
        <v>0</v>
      </c>
      <c r="AF482" s="486">
        <v>0</v>
      </c>
      <c r="AG482" s="486">
        <v>0</v>
      </c>
      <c r="AH482" s="486">
        <v>0</v>
      </c>
      <c r="AI482" s="486">
        <v>0</v>
      </c>
      <c r="AJ482" s="486">
        <v>0</v>
      </c>
      <c r="AK482" s="486">
        <v>0</v>
      </c>
      <c r="AL482" s="486">
        <v>0</v>
      </c>
      <c r="AM482" s="486">
        <v>0</v>
      </c>
      <c r="AN482" s="486">
        <v>0</v>
      </c>
      <c r="AO482" s="486">
        <v>0</v>
      </c>
      <c r="AP482" s="486">
        <v>0</v>
      </c>
      <c r="AQ482" s="486">
        <v>0</v>
      </c>
      <c r="AR482" s="486">
        <v>0</v>
      </c>
      <c r="AS482" s="486">
        <v>0</v>
      </c>
      <c r="AT482" s="486">
        <v>0</v>
      </c>
      <c r="AU482" s="486">
        <v>0</v>
      </c>
      <c r="AV482" s="489">
        <v>0</v>
      </c>
    </row>
    <row r="483" spans="7:48" ht="14.1" customHeight="1">
      <c r="G483" s="19"/>
      <c r="H483" s="787"/>
      <c r="J483" s="736"/>
      <c r="K483" s="9" t="s">
        <v>842</v>
      </c>
      <c r="L483" s="165">
        <v>0</v>
      </c>
      <c r="M483" s="165">
        <v>0</v>
      </c>
      <c r="N483" s="165">
        <v>0</v>
      </c>
      <c r="O483" s="165">
        <v>0</v>
      </c>
      <c r="P483" s="165">
        <v>0</v>
      </c>
      <c r="Q483" s="165">
        <v>0</v>
      </c>
      <c r="R483" s="165">
        <v>0</v>
      </c>
      <c r="S483" s="165">
        <v>0</v>
      </c>
      <c r="T483" s="165">
        <v>0</v>
      </c>
      <c r="U483" s="165">
        <v>0</v>
      </c>
      <c r="V483" s="165">
        <v>0</v>
      </c>
      <c r="W483" s="165">
        <v>0</v>
      </c>
      <c r="X483" s="165">
        <v>0</v>
      </c>
      <c r="Y483" s="165">
        <v>0</v>
      </c>
      <c r="Z483" s="165">
        <v>0</v>
      </c>
      <c r="AA483" s="165">
        <v>0</v>
      </c>
      <c r="AB483" s="165">
        <v>0</v>
      </c>
      <c r="AC483" s="165">
        <v>0</v>
      </c>
      <c r="AD483" s="165">
        <v>0</v>
      </c>
      <c r="AE483" s="165">
        <v>0</v>
      </c>
      <c r="AF483" s="165">
        <v>0</v>
      </c>
      <c r="AG483" s="165">
        <v>0</v>
      </c>
      <c r="AH483" s="165">
        <v>0</v>
      </c>
      <c r="AI483" s="165">
        <v>0</v>
      </c>
      <c r="AJ483" s="165">
        <v>0</v>
      </c>
      <c r="AK483" s="165">
        <v>0</v>
      </c>
      <c r="AL483" s="165">
        <v>0</v>
      </c>
      <c r="AM483" s="165">
        <v>0</v>
      </c>
      <c r="AN483" s="165">
        <v>0</v>
      </c>
      <c r="AO483" s="165">
        <v>0</v>
      </c>
      <c r="AP483" s="165">
        <v>0</v>
      </c>
      <c r="AQ483" s="165">
        <v>0</v>
      </c>
      <c r="AR483" s="165">
        <v>0</v>
      </c>
      <c r="AS483" s="165">
        <v>0</v>
      </c>
      <c r="AT483" s="165">
        <v>0</v>
      </c>
      <c r="AU483" s="165">
        <v>0</v>
      </c>
      <c r="AV483" s="488">
        <v>0</v>
      </c>
    </row>
    <row r="484" spans="7:48" ht="14.1" customHeight="1" thickBot="1">
      <c r="G484" s="19"/>
      <c r="H484" s="787"/>
      <c r="J484" s="736"/>
      <c r="K484" s="10" t="s">
        <v>843</v>
      </c>
      <c r="L484" s="680">
        <v>0</v>
      </c>
      <c r="M484" s="680">
        <v>0</v>
      </c>
      <c r="N484" s="680">
        <v>0</v>
      </c>
      <c r="O484" s="680">
        <v>0</v>
      </c>
      <c r="P484" s="680">
        <v>0</v>
      </c>
      <c r="Q484" s="680">
        <v>0</v>
      </c>
      <c r="R484" s="680">
        <v>0</v>
      </c>
      <c r="S484" s="680">
        <v>0</v>
      </c>
      <c r="T484" s="680">
        <v>0</v>
      </c>
      <c r="U484" s="680">
        <v>0</v>
      </c>
      <c r="V484" s="680">
        <v>0</v>
      </c>
      <c r="W484" s="680">
        <v>0</v>
      </c>
      <c r="X484" s="680">
        <v>0</v>
      </c>
      <c r="Y484" s="680">
        <v>0</v>
      </c>
      <c r="Z484" s="680">
        <v>0</v>
      </c>
      <c r="AA484" s="680">
        <v>0</v>
      </c>
      <c r="AB484" s="680">
        <v>0</v>
      </c>
      <c r="AC484" s="680">
        <v>0</v>
      </c>
      <c r="AD484" s="680">
        <v>0</v>
      </c>
      <c r="AE484" s="680">
        <v>0</v>
      </c>
      <c r="AF484" s="680">
        <v>0</v>
      </c>
      <c r="AG484" s="680">
        <v>0</v>
      </c>
      <c r="AH484" s="680">
        <v>0</v>
      </c>
      <c r="AI484" s="680">
        <v>0</v>
      </c>
      <c r="AJ484" s="680">
        <v>0</v>
      </c>
      <c r="AK484" s="680">
        <v>0</v>
      </c>
      <c r="AL484" s="680">
        <v>0</v>
      </c>
      <c r="AM484" s="680">
        <v>0</v>
      </c>
      <c r="AN484" s="680">
        <v>0</v>
      </c>
      <c r="AO484" s="680">
        <v>0</v>
      </c>
      <c r="AP484" s="680">
        <v>0</v>
      </c>
      <c r="AQ484" s="680">
        <v>0</v>
      </c>
      <c r="AR484" s="680">
        <v>0</v>
      </c>
      <c r="AS484" s="680">
        <v>0</v>
      </c>
      <c r="AT484" s="680">
        <v>0</v>
      </c>
      <c r="AU484" s="680">
        <v>0</v>
      </c>
      <c r="AV484" s="681">
        <v>0</v>
      </c>
    </row>
    <row r="485" spans="7:48" ht="14.1" customHeight="1" thickTop="1">
      <c r="G485" s="19"/>
      <c r="H485" s="787"/>
      <c r="J485" s="736"/>
      <c r="K485" s="8" t="s">
        <v>844</v>
      </c>
      <c r="L485" s="486">
        <v>0</v>
      </c>
      <c r="M485" s="486">
        <v>0</v>
      </c>
      <c r="N485" s="486">
        <v>0</v>
      </c>
      <c r="O485" s="486">
        <v>0</v>
      </c>
      <c r="P485" s="486">
        <v>0</v>
      </c>
      <c r="Q485" s="486">
        <v>0</v>
      </c>
      <c r="R485" s="486">
        <v>0</v>
      </c>
      <c r="S485" s="486">
        <v>0</v>
      </c>
      <c r="T485" s="486">
        <v>0</v>
      </c>
      <c r="U485" s="486">
        <v>0</v>
      </c>
      <c r="V485" s="486">
        <v>0</v>
      </c>
      <c r="W485" s="486">
        <v>0</v>
      </c>
      <c r="X485" s="486">
        <v>0</v>
      </c>
      <c r="Y485" s="486">
        <v>0</v>
      </c>
      <c r="Z485" s="486">
        <v>0</v>
      </c>
      <c r="AA485" s="486">
        <v>0</v>
      </c>
      <c r="AB485" s="486">
        <v>0</v>
      </c>
      <c r="AC485" s="486">
        <v>0</v>
      </c>
      <c r="AD485" s="486">
        <v>0</v>
      </c>
      <c r="AE485" s="486">
        <v>0</v>
      </c>
      <c r="AF485" s="486">
        <v>0</v>
      </c>
      <c r="AG485" s="486">
        <v>0</v>
      </c>
      <c r="AH485" s="486">
        <v>0</v>
      </c>
      <c r="AI485" s="486">
        <v>0</v>
      </c>
      <c r="AJ485" s="486">
        <v>0</v>
      </c>
      <c r="AK485" s="486">
        <v>0</v>
      </c>
      <c r="AL485" s="486">
        <v>0</v>
      </c>
      <c r="AM485" s="486">
        <v>0</v>
      </c>
      <c r="AN485" s="486">
        <v>0</v>
      </c>
      <c r="AO485" s="486">
        <v>0</v>
      </c>
      <c r="AP485" s="486">
        <v>0</v>
      </c>
      <c r="AQ485" s="486">
        <v>0</v>
      </c>
      <c r="AR485" s="486">
        <v>0</v>
      </c>
      <c r="AS485" s="486">
        <v>0</v>
      </c>
      <c r="AT485" s="486">
        <v>0</v>
      </c>
      <c r="AU485" s="486">
        <v>0</v>
      </c>
      <c r="AV485" s="489">
        <v>0</v>
      </c>
    </row>
    <row r="486" spans="7:48" ht="14.1" customHeight="1">
      <c r="G486" s="19"/>
      <c r="H486" s="787"/>
      <c r="J486" s="736"/>
      <c r="K486" s="9" t="s">
        <v>845</v>
      </c>
      <c r="L486" s="165">
        <v>0</v>
      </c>
      <c r="M486" s="165">
        <v>0</v>
      </c>
      <c r="N486" s="165">
        <v>0</v>
      </c>
      <c r="O486" s="165">
        <v>0</v>
      </c>
      <c r="P486" s="165">
        <v>0</v>
      </c>
      <c r="Q486" s="165">
        <v>0</v>
      </c>
      <c r="R486" s="165">
        <v>0</v>
      </c>
      <c r="S486" s="165">
        <v>0</v>
      </c>
      <c r="T486" s="165">
        <v>0</v>
      </c>
      <c r="U486" s="165">
        <v>0</v>
      </c>
      <c r="V486" s="165">
        <v>0</v>
      </c>
      <c r="W486" s="165">
        <v>0</v>
      </c>
      <c r="X486" s="165">
        <v>0</v>
      </c>
      <c r="Y486" s="165">
        <v>0</v>
      </c>
      <c r="Z486" s="165">
        <v>0</v>
      </c>
      <c r="AA486" s="165">
        <v>0</v>
      </c>
      <c r="AB486" s="165">
        <v>0</v>
      </c>
      <c r="AC486" s="165">
        <v>0</v>
      </c>
      <c r="AD486" s="165">
        <v>0</v>
      </c>
      <c r="AE486" s="165">
        <v>0</v>
      </c>
      <c r="AF486" s="165">
        <v>0</v>
      </c>
      <c r="AG486" s="165">
        <v>0</v>
      </c>
      <c r="AH486" s="165">
        <v>0</v>
      </c>
      <c r="AI486" s="165">
        <v>0</v>
      </c>
      <c r="AJ486" s="165">
        <v>0</v>
      </c>
      <c r="AK486" s="165">
        <v>0</v>
      </c>
      <c r="AL486" s="165">
        <v>0</v>
      </c>
      <c r="AM486" s="165">
        <v>0</v>
      </c>
      <c r="AN486" s="165">
        <v>0</v>
      </c>
      <c r="AO486" s="165">
        <v>0</v>
      </c>
      <c r="AP486" s="165">
        <v>0</v>
      </c>
      <c r="AQ486" s="165">
        <v>0</v>
      </c>
      <c r="AR486" s="165">
        <v>0</v>
      </c>
      <c r="AS486" s="165">
        <v>0</v>
      </c>
      <c r="AT486" s="165">
        <v>0</v>
      </c>
      <c r="AU486" s="165">
        <v>0</v>
      </c>
      <c r="AV486" s="488">
        <v>0</v>
      </c>
    </row>
    <row r="487" spans="7:48" ht="14.1" customHeight="1" thickBot="1">
      <c r="G487" s="19"/>
      <c r="H487" s="787"/>
      <c r="J487" s="736"/>
      <c r="K487" s="10" t="s">
        <v>846</v>
      </c>
      <c r="L487" s="166">
        <v>0</v>
      </c>
      <c r="M487" s="166">
        <v>0</v>
      </c>
      <c r="N487" s="166">
        <v>0</v>
      </c>
      <c r="O487" s="166">
        <v>0</v>
      </c>
      <c r="P487" s="166">
        <v>0</v>
      </c>
      <c r="Q487" s="166">
        <v>0</v>
      </c>
      <c r="R487" s="166">
        <v>0</v>
      </c>
      <c r="S487" s="166">
        <v>0</v>
      </c>
      <c r="T487" s="166">
        <v>0</v>
      </c>
      <c r="U487" s="166">
        <v>0</v>
      </c>
      <c r="V487" s="166">
        <v>0</v>
      </c>
      <c r="W487" s="166">
        <v>0</v>
      </c>
      <c r="X487" s="166">
        <v>0</v>
      </c>
      <c r="Y487" s="166">
        <v>0</v>
      </c>
      <c r="Z487" s="166">
        <v>0</v>
      </c>
      <c r="AA487" s="166">
        <v>0</v>
      </c>
      <c r="AB487" s="166">
        <v>0</v>
      </c>
      <c r="AC487" s="166">
        <v>0</v>
      </c>
      <c r="AD487" s="166">
        <v>0</v>
      </c>
      <c r="AE487" s="166">
        <v>0</v>
      </c>
      <c r="AF487" s="166">
        <v>0</v>
      </c>
      <c r="AG487" s="166">
        <v>0</v>
      </c>
      <c r="AH487" s="166">
        <v>0</v>
      </c>
      <c r="AI487" s="166">
        <v>0</v>
      </c>
      <c r="AJ487" s="166">
        <v>0</v>
      </c>
      <c r="AK487" s="166">
        <v>0</v>
      </c>
      <c r="AL487" s="166">
        <v>0</v>
      </c>
      <c r="AM487" s="166">
        <v>0</v>
      </c>
      <c r="AN487" s="166">
        <v>0</v>
      </c>
      <c r="AO487" s="166">
        <v>0</v>
      </c>
      <c r="AP487" s="166">
        <v>0</v>
      </c>
      <c r="AQ487" s="166">
        <v>0</v>
      </c>
      <c r="AR487" s="166">
        <v>0</v>
      </c>
      <c r="AS487" s="166">
        <v>0</v>
      </c>
      <c r="AT487" s="166">
        <v>0</v>
      </c>
      <c r="AU487" s="166">
        <v>0</v>
      </c>
      <c r="AV487" s="654">
        <v>0</v>
      </c>
    </row>
    <row r="488" spans="7:48" ht="14.1" customHeight="1" thickTop="1">
      <c r="G488" s="19"/>
      <c r="H488" s="787"/>
      <c r="J488" s="736"/>
      <c r="K488" s="8" t="s">
        <v>847</v>
      </c>
      <c r="L488" s="486">
        <v>0</v>
      </c>
      <c r="M488" s="486">
        <v>0</v>
      </c>
      <c r="N488" s="486">
        <v>0</v>
      </c>
      <c r="O488" s="486">
        <v>0</v>
      </c>
      <c r="P488" s="486">
        <v>0</v>
      </c>
      <c r="Q488" s="486">
        <v>0</v>
      </c>
      <c r="R488" s="486">
        <v>0</v>
      </c>
      <c r="S488" s="486">
        <v>0</v>
      </c>
      <c r="T488" s="486">
        <v>0</v>
      </c>
      <c r="U488" s="486">
        <v>0</v>
      </c>
      <c r="V488" s="486">
        <v>0</v>
      </c>
      <c r="W488" s="486">
        <v>0</v>
      </c>
      <c r="X488" s="486">
        <v>0</v>
      </c>
      <c r="Y488" s="486">
        <v>0</v>
      </c>
      <c r="Z488" s="486">
        <v>0</v>
      </c>
      <c r="AA488" s="486">
        <v>0</v>
      </c>
      <c r="AB488" s="486">
        <v>0</v>
      </c>
      <c r="AC488" s="486">
        <v>0</v>
      </c>
      <c r="AD488" s="486">
        <v>0</v>
      </c>
      <c r="AE488" s="486">
        <v>0</v>
      </c>
      <c r="AF488" s="486">
        <v>0</v>
      </c>
      <c r="AG488" s="486">
        <v>0</v>
      </c>
      <c r="AH488" s="486">
        <v>0</v>
      </c>
      <c r="AI488" s="486">
        <v>0</v>
      </c>
      <c r="AJ488" s="486">
        <v>0</v>
      </c>
      <c r="AK488" s="486">
        <v>0</v>
      </c>
      <c r="AL488" s="486">
        <v>0</v>
      </c>
      <c r="AM488" s="486">
        <v>0</v>
      </c>
      <c r="AN488" s="486">
        <v>0</v>
      </c>
      <c r="AO488" s="486">
        <v>0</v>
      </c>
      <c r="AP488" s="486">
        <v>0</v>
      </c>
      <c r="AQ488" s="486">
        <v>0</v>
      </c>
      <c r="AR488" s="486">
        <v>0</v>
      </c>
      <c r="AS488" s="486">
        <v>0</v>
      </c>
      <c r="AT488" s="486">
        <v>0</v>
      </c>
      <c r="AU488" s="486">
        <v>0</v>
      </c>
      <c r="AV488" s="489">
        <v>0</v>
      </c>
    </row>
    <row r="489" spans="7:48" ht="14.1" customHeight="1">
      <c r="G489" s="19"/>
      <c r="H489" s="787"/>
      <c r="J489" s="736"/>
      <c r="K489" s="9" t="s">
        <v>848</v>
      </c>
      <c r="L489" s="165">
        <v>0</v>
      </c>
      <c r="M489" s="165">
        <v>0</v>
      </c>
      <c r="N489" s="165">
        <v>0</v>
      </c>
      <c r="O489" s="165">
        <v>0</v>
      </c>
      <c r="P489" s="165">
        <v>0</v>
      </c>
      <c r="Q489" s="165">
        <v>0</v>
      </c>
      <c r="R489" s="165">
        <v>0</v>
      </c>
      <c r="S489" s="165">
        <v>0</v>
      </c>
      <c r="T489" s="165">
        <v>0</v>
      </c>
      <c r="U489" s="165">
        <v>0</v>
      </c>
      <c r="V489" s="165">
        <v>0</v>
      </c>
      <c r="W489" s="165">
        <v>0</v>
      </c>
      <c r="X489" s="165">
        <v>0</v>
      </c>
      <c r="Y489" s="165">
        <v>0</v>
      </c>
      <c r="Z489" s="165">
        <v>0</v>
      </c>
      <c r="AA489" s="165">
        <v>0</v>
      </c>
      <c r="AB489" s="165">
        <v>0</v>
      </c>
      <c r="AC489" s="165">
        <v>0</v>
      </c>
      <c r="AD489" s="165">
        <v>0</v>
      </c>
      <c r="AE489" s="165">
        <v>0</v>
      </c>
      <c r="AF489" s="165">
        <v>0</v>
      </c>
      <c r="AG489" s="165">
        <v>0</v>
      </c>
      <c r="AH489" s="165">
        <v>0</v>
      </c>
      <c r="AI489" s="165">
        <v>0</v>
      </c>
      <c r="AJ489" s="165">
        <v>0</v>
      </c>
      <c r="AK489" s="165">
        <v>0</v>
      </c>
      <c r="AL489" s="165">
        <v>0</v>
      </c>
      <c r="AM489" s="165">
        <v>0</v>
      </c>
      <c r="AN489" s="165">
        <v>0</v>
      </c>
      <c r="AO489" s="165">
        <v>0</v>
      </c>
      <c r="AP489" s="165">
        <v>0</v>
      </c>
      <c r="AQ489" s="165">
        <v>0</v>
      </c>
      <c r="AR489" s="165">
        <v>0</v>
      </c>
      <c r="AS489" s="165">
        <v>0</v>
      </c>
      <c r="AT489" s="165">
        <v>0</v>
      </c>
      <c r="AU489" s="165">
        <v>0</v>
      </c>
      <c r="AV489" s="488">
        <v>0</v>
      </c>
    </row>
    <row r="490" spans="7:48" ht="14.1" customHeight="1">
      <c r="G490" s="19"/>
      <c r="H490" s="787"/>
      <c r="J490" s="737"/>
      <c r="K490" s="10" t="s">
        <v>849</v>
      </c>
      <c r="L490" s="680">
        <v>0</v>
      </c>
      <c r="M490" s="680">
        <v>0</v>
      </c>
      <c r="N490" s="680">
        <v>0</v>
      </c>
      <c r="O490" s="680">
        <v>0</v>
      </c>
      <c r="P490" s="680">
        <v>0</v>
      </c>
      <c r="Q490" s="680">
        <v>0</v>
      </c>
      <c r="R490" s="680">
        <v>0</v>
      </c>
      <c r="S490" s="680">
        <v>0</v>
      </c>
      <c r="T490" s="680">
        <v>0</v>
      </c>
      <c r="U490" s="680">
        <v>0</v>
      </c>
      <c r="V490" s="680">
        <v>0</v>
      </c>
      <c r="W490" s="680">
        <v>0</v>
      </c>
      <c r="X490" s="680">
        <v>0</v>
      </c>
      <c r="Y490" s="680">
        <v>0</v>
      </c>
      <c r="Z490" s="680">
        <v>0</v>
      </c>
      <c r="AA490" s="680">
        <v>0</v>
      </c>
      <c r="AB490" s="680">
        <v>0</v>
      </c>
      <c r="AC490" s="680">
        <v>0</v>
      </c>
      <c r="AD490" s="680">
        <v>0</v>
      </c>
      <c r="AE490" s="680">
        <v>0</v>
      </c>
      <c r="AF490" s="680">
        <v>0</v>
      </c>
      <c r="AG490" s="680">
        <v>0</v>
      </c>
      <c r="AH490" s="680">
        <v>0</v>
      </c>
      <c r="AI490" s="680">
        <v>0</v>
      </c>
      <c r="AJ490" s="680">
        <v>0</v>
      </c>
      <c r="AK490" s="680">
        <v>0</v>
      </c>
      <c r="AL490" s="680">
        <v>0</v>
      </c>
      <c r="AM490" s="680">
        <v>0</v>
      </c>
      <c r="AN490" s="680">
        <v>0</v>
      </c>
      <c r="AO490" s="680">
        <v>0</v>
      </c>
      <c r="AP490" s="680">
        <v>0</v>
      </c>
      <c r="AQ490" s="680">
        <v>0</v>
      </c>
      <c r="AR490" s="680">
        <v>0</v>
      </c>
      <c r="AS490" s="680">
        <v>0</v>
      </c>
      <c r="AT490" s="680">
        <v>0</v>
      </c>
      <c r="AU490" s="680">
        <v>0</v>
      </c>
      <c r="AV490" s="681">
        <v>0</v>
      </c>
    </row>
    <row r="491" spans="7:48" ht="14.1" customHeight="1" thickBot="1">
      <c r="G491" s="19"/>
      <c r="H491" s="11"/>
      <c r="I491" s="11"/>
      <c r="J491" s="11"/>
      <c r="K491" s="11"/>
      <c r="L491" s="11"/>
      <c r="M491" s="11"/>
      <c r="N491" s="11"/>
      <c r="O491" s="11"/>
      <c r="P491" s="11"/>
      <c r="Q491" s="11"/>
      <c r="R491" s="11"/>
      <c r="S491" s="11"/>
      <c r="T491" s="11"/>
      <c r="U491" s="11"/>
      <c r="V491" s="11"/>
      <c r="W491" s="11"/>
      <c r="X491" s="11"/>
      <c r="Y491" s="11"/>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44"/>
    </row>
    <row r="492" spans="7:48" ht="14.1" customHeight="1">
      <c r="G492" s="19"/>
      <c r="H492" s="12"/>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c r="AM492" s="12"/>
      <c r="AN492" s="12"/>
      <c r="AO492" s="12"/>
      <c r="AP492" s="12"/>
      <c r="AQ492" s="12"/>
      <c r="AR492" s="12"/>
      <c r="AS492" s="12"/>
      <c r="AT492" s="12"/>
      <c r="AU492" s="12"/>
      <c r="AV492" s="148"/>
    </row>
    <row r="493" spans="7:48" ht="14.1" customHeight="1">
      <c r="G493" s="19"/>
      <c r="L493" s="24">
        <f t="shared" ref="L493:AV493" si="48">L463</f>
        <v>2014</v>
      </c>
      <c r="M493" s="24">
        <f t="shared" si="48"/>
        <v>2015</v>
      </c>
      <c r="N493" s="24">
        <f t="shared" si="48"/>
        <v>2016</v>
      </c>
      <c r="O493" s="24">
        <f t="shared" si="48"/>
        <v>2017</v>
      </c>
      <c r="P493" s="24">
        <f t="shared" si="48"/>
        <v>2018</v>
      </c>
      <c r="Q493" s="24">
        <f t="shared" si="48"/>
        <v>2019</v>
      </c>
      <c r="R493" s="24">
        <f t="shared" si="48"/>
        <v>2020</v>
      </c>
      <c r="S493" s="24">
        <f t="shared" si="48"/>
        <v>2021</v>
      </c>
      <c r="T493" s="24">
        <f t="shared" si="48"/>
        <v>2022</v>
      </c>
      <c r="U493" s="24">
        <f t="shared" si="48"/>
        <v>2023</v>
      </c>
      <c r="V493" s="24">
        <f t="shared" si="48"/>
        <v>2024</v>
      </c>
      <c r="W493" s="24">
        <f t="shared" si="48"/>
        <v>2025</v>
      </c>
      <c r="X493" s="24">
        <f t="shared" si="48"/>
        <v>2026</v>
      </c>
      <c r="Y493" s="24">
        <f t="shared" si="48"/>
        <v>2027</v>
      </c>
      <c r="Z493" s="24">
        <f t="shared" si="48"/>
        <v>2028</v>
      </c>
      <c r="AA493" s="24">
        <f t="shared" si="48"/>
        <v>2029</v>
      </c>
      <c r="AB493" s="24">
        <f t="shared" si="48"/>
        <v>2030</v>
      </c>
      <c r="AC493" s="24">
        <f t="shared" si="48"/>
        <v>2031</v>
      </c>
      <c r="AD493" s="24">
        <f t="shared" si="48"/>
        <v>2032</v>
      </c>
      <c r="AE493" s="24">
        <f t="shared" si="48"/>
        <v>2033</v>
      </c>
      <c r="AF493" s="24">
        <f t="shared" si="48"/>
        <v>2034</v>
      </c>
      <c r="AG493" s="24">
        <f t="shared" si="48"/>
        <v>2035</v>
      </c>
      <c r="AH493" s="24">
        <f t="shared" si="48"/>
        <v>2036</v>
      </c>
      <c r="AI493" s="24">
        <f t="shared" si="48"/>
        <v>2037</v>
      </c>
      <c r="AJ493" s="24">
        <f t="shared" si="48"/>
        <v>2038</v>
      </c>
      <c r="AK493" s="24">
        <f t="shared" si="48"/>
        <v>2039</v>
      </c>
      <c r="AL493" s="24">
        <f t="shared" si="48"/>
        <v>2040</v>
      </c>
      <c r="AM493" s="24">
        <f t="shared" si="48"/>
        <v>2041</v>
      </c>
      <c r="AN493" s="24">
        <f t="shared" si="48"/>
        <v>2042</v>
      </c>
      <c r="AO493" s="24">
        <f t="shared" si="48"/>
        <v>2043</v>
      </c>
      <c r="AP493" s="24">
        <f t="shared" si="48"/>
        <v>2044</v>
      </c>
      <c r="AQ493" s="24">
        <f t="shared" si="48"/>
        <v>2045</v>
      </c>
      <c r="AR493" s="24">
        <f t="shared" si="48"/>
        <v>2046</v>
      </c>
      <c r="AS493" s="24">
        <f t="shared" si="48"/>
        <v>2047</v>
      </c>
      <c r="AT493" s="24">
        <f t="shared" si="48"/>
        <v>2048</v>
      </c>
      <c r="AU493" s="24">
        <f t="shared" si="48"/>
        <v>2049</v>
      </c>
      <c r="AV493" s="168">
        <f t="shared" si="48"/>
        <v>2050</v>
      </c>
    </row>
    <row r="494" spans="7:48" ht="14.1" customHeight="1">
      <c r="G494" s="19"/>
      <c r="H494" s="788" t="s">
        <v>33</v>
      </c>
      <c r="J494" s="735" t="s">
        <v>34</v>
      </c>
      <c r="K494" s="8" t="s">
        <v>823</v>
      </c>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612"/>
    </row>
    <row r="495" spans="7:48" ht="14.1" customHeight="1">
      <c r="G495" s="19"/>
      <c r="H495" s="788"/>
      <c r="J495" s="736"/>
      <c r="K495" s="9" t="s">
        <v>824</v>
      </c>
      <c r="L495" s="124"/>
      <c r="M495" s="124"/>
      <c r="N495" s="124"/>
      <c r="O495" s="124"/>
      <c r="P495" s="124"/>
      <c r="Q495" s="124"/>
      <c r="R495" s="124"/>
      <c r="S495" s="124"/>
      <c r="T495" s="124"/>
      <c r="U495" s="124"/>
      <c r="V495" s="124"/>
      <c r="W495" s="124"/>
      <c r="X495" s="124"/>
      <c r="Y495" s="124"/>
      <c r="Z495" s="124"/>
      <c r="AA495" s="124"/>
      <c r="AB495" s="124"/>
      <c r="AC495" s="124"/>
      <c r="AD495" s="124"/>
      <c r="AE495" s="124"/>
      <c r="AF495" s="124"/>
      <c r="AG495" s="124"/>
      <c r="AH495" s="124"/>
      <c r="AI495" s="124"/>
      <c r="AJ495" s="124"/>
      <c r="AK495" s="124"/>
      <c r="AL495" s="124"/>
      <c r="AM495" s="124"/>
      <c r="AN495" s="124"/>
      <c r="AO495" s="124"/>
      <c r="AP495" s="124"/>
      <c r="AQ495" s="124"/>
      <c r="AR495" s="124"/>
      <c r="AS495" s="124"/>
      <c r="AT495" s="124"/>
      <c r="AU495" s="124"/>
      <c r="AV495" s="613"/>
    </row>
    <row r="496" spans="7:48" ht="14.1" customHeight="1" thickBot="1">
      <c r="G496" s="19"/>
      <c r="H496" s="788"/>
      <c r="J496" s="736"/>
      <c r="K496" s="10" t="s">
        <v>825</v>
      </c>
      <c r="L496" s="125"/>
      <c r="M496" s="125"/>
      <c r="N496" s="125"/>
      <c r="O496" s="125"/>
      <c r="P496" s="125"/>
      <c r="Q496" s="125"/>
      <c r="R496" s="125"/>
      <c r="S496" s="125"/>
      <c r="T496" s="125"/>
      <c r="U496" s="125"/>
      <c r="V496" s="125"/>
      <c r="W496" s="125"/>
      <c r="X496" s="125"/>
      <c r="Y496" s="125"/>
      <c r="Z496" s="125"/>
      <c r="AA496" s="125"/>
      <c r="AB496" s="125"/>
      <c r="AC496" s="125"/>
      <c r="AD496" s="125"/>
      <c r="AE496" s="125"/>
      <c r="AF496" s="125"/>
      <c r="AG496" s="125"/>
      <c r="AH496" s="125"/>
      <c r="AI496" s="125"/>
      <c r="AJ496" s="125"/>
      <c r="AK496" s="125"/>
      <c r="AL496" s="125"/>
      <c r="AM496" s="125"/>
      <c r="AN496" s="125"/>
      <c r="AO496" s="125"/>
      <c r="AP496" s="125"/>
      <c r="AQ496" s="125"/>
      <c r="AR496" s="125"/>
      <c r="AS496" s="125"/>
      <c r="AT496" s="125"/>
      <c r="AU496" s="125"/>
      <c r="AV496" s="614"/>
    </row>
    <row r="497" spans="7:48" ht="14.1" customHeight="1" thickTop="1">
      <c r="G497" s="19"/>
      <c r="H497" s="788"/>
      <c r="J497" s="736"/>
      <c r="K497" s="8" t="s">
        <v>826</v>
      </c>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612"/>
    </row>
    <row r="498" spans="7:48" ht="14.1" customHeight="1">
      <c r="G498" s="19"/>
      <c r="H498" s="788"/>
      <c r="J498" s="736"/>
      <c r="K498" s="9" t="s">
        <v>827</v>
      </c>
      <c r="L498" s="124"/>
      <c r="M498" s="124"/>
      <c r="N498" s="124"/>
      <c r="O498" s="124"/>
      <c r="P498" s="124"/>
      <c r="Q498" s="124"/>
      <c r="R498" s="124"/>
      <c r="S498" s="124"/>
      <c r="T498" s="124"/>
      <c r="U498" s="124"/>
      <c r="V498" s="124"/>
      <c r="W498" s="124"/>
      <c r="X498" s="124"/>
      <c r="Y498" s="124"/>
      <c r="Z498" s="124"/>
      <c r="AA498" s="124"/>
      <c r="AB498" s="124"/>
      <c r="AC498" s="124"/>
      <c r="AD498" s="124"/>
      <c r="AE498" s="124"/>
      <c r="AF498" s="124"/>
      <c r="AG498" s="124"/>
      <c r="AH498" s="124"/>
      <c r="AI498" s="124"/>
      <c r="AJ498" s="124"/>
      <c r="AK498" s="124"/>
      <c r="AL498" s="124"/>
      <c r="AM498" s="124"/>
      <c r="AN498" s="124"/>
      <c r="AO498" s="124"/>
      <c r="AP498" s="124"/>
      <c r="AQ498" s="124"/>
      <c r="AR498" s="124"/>
      <c r="AS498" s="124"/>
      <c r="AT498" s="124"/>
      <c r="AU498" s="124"/>
      <c r="AV498" s="613"/>
    </row>
    <row r="499" spans="7:48" ht="14.1" customHeight="1" thickBot="1">
      <c r="G499" s="19"/>
      <c r="H499" s="788"/>
      <c r="J499" s="736"/>
      <c r="K499" s="10" t="s">
        <v>828</v>
      </c>
      <c r="L499" s="125"/>
      <c r="M499" s="125"/>
      <c r="N499" s="125"/>
      <c r="O499" s="125"/>
      <c r="P499" s="125"/>
      <c r="Q499" s="125"/>
      <c r="R499" s="125"/>
      <c r="S499" s="125"/>
      <c r="T499" s="125"/>
      <c r="U499" s="125"/>
      <c r="V499" s="125"/>
      <c r="W499" s="125"/>
      <c r="X499" s="125"/>
      <c r="Y499" s="125"/>
      <c r="Z499" s="125"/>
      <c r="AA499" s="125"/>
      <c r="AB499" s="125"/>
      <c r="AC499" s="125"/>
      <c r="AD499" s="125"/>
      <c r="AE499" s="125"/>
      <c r="AF499" s="125"/>
      <c r="AG499" s="125"/>
      <c r="AH499" s="125"/>
      <c r="AI499" s="125"/>
      <c r="AJ499" s="125"/>
      <c r="AK499" s="125"/>
      <c r="AL499" s="125"/>
      <c r="AM499" s="125"/>
      <c r="AN499" s="125"/>
      <c r="AO499" s="125"/>
      <c r="AP499" s="125"/>
      <c r="AQ499" s="125"/>
      <c r="AR499" s="125"/>
      <c r="AS499" s="125"/>
      <c r="AT499" s="125"/>
      <c r="AU499" s="125"/>
      <c r="AV499" s="614"/>
    </row>
    <row r="500" spans="7:48" ht="14.1" customHeight="1" thickTop="1">
      <c r="G500" s="19"/>
      <c r="H500" s="788"/>
      <c r="J500" s="736"/>
      <c r="K500" s="8" t="s">
        <v>829</v>
      </c>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612"/>
    </row>
    <row r="501" spans="7:48" ht="14.1" customHeight="1">
      <c r="G501" s="19"/>
      <c r="H501" s="788"/>
      <c r="J501" s="736"/>
      <c r="K501" s="9" t="s">
        <v>830</v>
      </c>
      <c r="L501" s="124"/>
      <c r="M501" s="124"/>
      <c r="N501" s="124"/>
      <c r="O501" s="124"/>
      <c r="P501" s="124"/>
      <c r="Q501" s="124"/>
      <c r="R501" s="124"/>
      <c r="S501" s="124"/>
      <c r="T501" s="124"/>
      <c r="U501" s="124"/>
      <c r="V501" s="124"/>
      <c r="W501" s="124"/>
      <c r="X501" s="124"/>
      <c r="Y501" s="124"/>
      <c r="Z501" s="124"/>
      <c r="AA501" s="124"/>
      <c r="AB501" s="124"/>
      <c r="AC501" s="124"/>
      <c r="AD501" s="124"/>
      <c r="AE501" s="124"/>
      <c r="AF501" s="124"/>
      <c r="AG501" s="124"/>
      <c r="AH501" s="124"/>
      <c r="AI501" s="124"/>
      <c r="AJ501" s="124"/>
      <c r="AK501" s="124"/>
      <c r="AL501" s="124"/>
      <c r="AM501" s="124"/>
      <c r="AN501" s="124"/>
      <c r="AO501" s="124"/>
      <c r="AP501" s="124"/>
      <c r="AQ501" s="124"/>
      <c r="AR501" s="124"/>
      <c r="AS501" s="124"/>
      <c r="AT501" s="124"/>
      <c r="AU501" s="124"/>
      <c r="AV501" s="613"/>
    </row>
    <row r="502" spans="7:48" ht="14.1" customHeight="1" thickBot="1">
      <c r="G502" s="19"/>
      <c r="H502" s="788"/>
      <c r="J502" s="736"/>
      <c r="K502" s="10" t="s">
        <v>831</v>
      </c>
      <c r="L502" s="125"/>
      <c r="M502" s="125"/>
      <c r="N502" s="125"/>
      <c r="O502" s="125"/>
      <c r="P502" s="125"/>
      <c r="Q502" s="125"/>
      <c r="R502" s="125"/>
      <c r="S502" s="125"/>
      <c r="T502" s="125"/>
      <c r="U502" s="125"/>
      <c r="V502" s="125"/>
      <c r="W502" s="125"/>
      <c r="X502" s="125"/>
      <c r="Y502" s="125"/>
      <c r="Z502" s="125"/>
      <c r="AA502" s="125"/>
      <c r="AB502" s="125"/>
      <c r="AC502" s="125"/>
      <c r="AD502" s="125"/>
      <c r="AE502" s="125"/>
      <c r="AF502" s="125"/>
      <c r="AG502" s="125"/>
      <c r="AH502" s="125"/>
      <c r="AI502" s="125"/>
      <c r="AJ502" s="125"/>
      <c r="AK502" s="125"/>
      <c r="AL502" s="125"/>
      <c r="AM502" s="125"/>
      <c r="AN502" s="125"/>
      <c r="AO502" s="125"/>
      <c r="AP502" s="125"/>
      <c r="AQ502" s="125"/>
      <c r="AR502" s="125"/>
      <c r="AS502" s="125"/>
      <c r="AT502" s="125"/>
      <c r="AU502" s="125"/>
      <c r="AV502" s="614"/>
    </row>
    <row r="503" spans="7:48" ht="14.1" customHeight="1" thickTop="1">
      <c r="G503" s="19"/>
      <c r="H503" s="788"/>
      <c r="J503" s="736"/>
      <c r="K503" s="8" t="s">
        <v>832</v>
      </c>
      <c r="L503" s="123">
        <f t="shared" ref="L503:AV503" si="49" xml:space="preserve"> (($S$50 * $S$48 * $S$46 * (L357 * 1 + L473) +L385) * 1000 / (L161 * 8760)) + L413 + 0</f>
        <v>322.2668937213956</v>
      </c>
      <c r="M503" s="123">
        <f t="shared" si="49"/>
        <v>321.04380174487898</v>
      </c>
      <c r="N503" s="123">
        <f t="shared" si="49"/>
        <v>231.70074089027429</v>
      </c>
      <c r="O503" s="123">
        <f t="shared" si="49"/>
        <v>212.50593251191955</v>
      </c>
      <c r="P503" s="123">
        <f t="shared" si="49"/>
        <v>193.76166052998826</v>
      </c>
      <c r="Q503" s="123">
        <f t="shared" si="49"/>
        <v>174.5668521516335</v>
      </c>
      <c r="R503" s="123">
        <f t="shared" si="49"/>
        <v>155.86541924062007</v>
      </c>
      <c r="S503" s="123">
        <f t="shared" si="49"/>
        <v>155.86541924062007</v>
      </c>
      <c r="T503" s="123">
        <f t="shared" si="49"/>
        <v>155.86541924062007</v>
      </c>
      <c r="U503" s="123">
        <f t="shared" si="49"/>
        <v>155.86541924062007</v>
      </c>
      <c r="V503" s="123">
        <f t="shared" si="49"/>
        <v>155.86541924062007</v>
      </c>
      <c r="W503" s="123">
        <f t="shared" si="49"/>
        <v>155.86541924062007</v>
      </c>
      <c r="X503" s="123">
        <f t="shared" si="49"/>
        <v>155.86541924062007</v>
      </c>
      <c r="Y503" s="123">
        <f t="shared" si="49"/>
        <v>155.86541924062007</v>
      </c>
      <c r="Z503" s="123">
        <f t="shared" si="49"/>
        <v>155.86541924062007</v>
      </c>
      <c r="AA503" s="123">
        <f t="shared" si="49"/>
        <v>155.86541924062007</v>
      </c>
      <c r="AB503" s="123">
        <f t="shared" si="49"/>
        <v>155.86541924062007</v>
      </c>
      <c r="AC503" s="123">
        <f t="shared" si="49"/>
        <v>155.86541924062007</v>
      </c>
      <c r="AD503" s="123">
        <f t="shared" si="49"/>
        <v>155.86541924062007</v>
      </c>
      <c r="AE503" s="123">
        <f t="shared" si="49"/>
        <v>155.86541924062007</v>
      </c>
      <c r="AF503" s="123">
        <f t="shared" si="49"/>
        <v>155.86541924062007</v>
      </c>
      <c r="AG503" s="123">
        <f t="shared" si="49"/>
        <v>155.86541924062007</v>
      </c>
      <c r="AH503" s="123">
        <f t="shared" si="49"/>
        <v>155.86541924062007</v>
      </c>
      <c r="AI503" s="123">
        <f t="shared" si="49"/>
        <v>155.86541924062007</v>
      </c>
      <c r="AJ503" s="123">
        <f t="shared" si="49"/>
        <v>155.86541924062007</v>
      </c>
      <c r="AK503" s="123">
        <f t="shared" si="49"/>
        <v>155.86541924062007</v>
      </c>
      <c r="AL503" s="123">
        <f t="shared" si="49"/>
        <v>155.86541924062007</v>
      </c>
      <c r="AM503" s="123">
        <f t="shared" si="49"/>
        <v>155.86541924062007</v>
      </c>
      <c r="AN503" s="123">
        <f t="shared" si="49"/>
        <v>155.86541924062007</v>
      </c>
      <c r="AO503" s="123">
        <f t="shared" si="49"/>
        <v>155.86541924062007</v>
      </c>
      <c r="AP503" s="123">
        <f t="shared" si="49"/>
        <v>155.86541924062007</v>
      </c>
      <c r="AQ503" s="123">
        <f t="shared" si="49"/>
        <v>155.86541924062007</v>
      </c>
      <c r="AR503" s="123">
        <f t="shared" si="49"/>
        <v>155.86541924062007</v>
      </c>
      <c r="AS503" s="123">
        <f t="shared" si="49"/>
        <v>155.86541924062007</v>
      </c>
      <c r="AT503" s="123">
        <f t="shared" si="49"/>
        <v>155.86541924062007</v>
      </c>
      <c r="AU503" s="123">
        <f t="shared" si="49"/>
        <v>155.86541924062007</v>
      </c>
      <c r="AV503" s="612">
        <f t="shared" si="49"/>
        <v>155.86541924062007</v>
      </c>
    </row>
    <row r="504" spans="7:48" ht="14.1" customHeight="1">
      <c r="G504" s="19"/>
      <c r="H504" s="788"/>
      <c r="J504" s="736"/>
      <c r="K504" s="9" t="s">
        <v>833</v>
      </c>
      <c r="L504" s="124">
        <f t="shared" ref="L504:AV504" si="50" xml:space="preserve"> (($S$50 * $S$48 * $S$46 * (L358 * 1 + L474) +L386) * 1000 / (L162 * 8760)) + L414 + 0</f>
        <v>322.2668937213956</v>
      </c>
      <c r="M504" s="124">
        <f t="shared" si="50"/>
        <v>321.04380174487898</v>
      </c>
      <c r="N504" s="124">
        <f t="shared" si="50"/>
        <v>296.90180682729425</v>
      </c>
      <c r="O504" s="124">
        <f t="shared" si="50"/>
        <v>272.00940201686092</v>
      </c>
      <c r="P504" s="124">
        <f t="shared" si="50"/>
        <v>247.61037267376881</v>
      </c>
      <c r="Q504" s="124">
        <f t="shared" si="50"/>
        <v>222.71796786333542</v>
      </c>
      <c r="R504" s="124">
        <f t="shared" si="50"/>
        <v>198.31893852024342</v>
      </c>
      <c r="S504" s="124">
        <f t="shared" si="50"/>
        <v>194.07358659228109</v>
      </c>
      <c r="T504" s="124">
        <f t="shared" si="50"/>
        <v>189.82823466431876</v>
      </c>
      <c r="U504" s="124">
        <f t="shared" si="50"/>
        <v>185.5828827363564</v>
      </c>
      <c r="V504" s="124">
        <f t="shared" si="50"/>
        <v>181.33753080839409</v>
      </c>
      <c r="W504" s="124">
        <f t="shared" si="50"/>
        <v>177.09217888043173</v>
      </c>
      <c r="X504" s="124">
        <f t="shared" si="50"/>
        <v>172.84682695246943</v>
      </c>
      <c r="Y504" s="124">
        <f t="shared" si="50"/>
        <v>168.6014750245071</v>
      </c>
      <c r="Z504" s="124">
        <f t="shared" si="50"/>
        <v>164.35612309654476</v>
      </c>
      <c r="AA504" s="124">
        <f t="shared" si="50"/>
        <v>160.11077116858246</v>
      </c>
      <c r="AB504" s="124">
        <f t="shared" si="50"/>
        <v>155.86541924062007</v>
      </c>
      <c r="AC504" s="124">
        <f t="shared" si="50"/>
        <v>155.86541924062007</v>
      </c>
      <c r="AD504" s="124">
        <f t="shared" si="50"/>
        <v>155.86541924062007</v>
      </c>
      <c r="AE504" s="124">
        <f t="shared" si="50"/>
        <v>155.86541924062007</v>
      </c>
      <c r="AF504" s="124">
        <f t="shared" si="50"/>
        <v>155.86541924062007</v>
      </c>
      <c r="AG504" s="124">
        <f t="shared" si="50"/>
        <v>155.86541924062007</v>
      </c>
      <c r="AH504" s="124">
        <f t="shared" si="50"/>
        <v>155.86541924062007</v>
      </c>
      <c r="AI504" s="124">
        <f t="shared" si="50"/>
        <v>155.86541924062007</v>
      </c>
      <c r="AJ504" s="124">
        <f t="shared" si="50"/>
        <v>155.86541924062007</v>
      </c>
      <c r="AK504" s="124">
        <f t="shared" si="50"/>
        <v>155.86541924062007</v>
      </c>
      <c r="AL504" s="124">
        <f t="shared" si="50"/>
        <v>155.86541924062007</v>
      </c>
      <c r="AM504" s="124">
        <f t="shared" si="50"/>
        <v>155.86541924062007</v>
      </c>
      <c r="AN504" s="124">
        <f t="shared" si="50"/>
        <v>155.86541924062007</v>
      </c>
      <c r="AO504" s="124">
        <f t="shared" si="50"/>
        <v>155.86541924062007</v>
      </c>
      <c r="AP504" s="124">
        <f t="shared" si="50"/>
        <v>155.86541924062007</v>
      </c>
      <c r="AQ504" s="124">
        <f t="shared" si="50"/>
        <v>155.86541924062007</v>
      </c>
      <c r="AR504" s="124">
        <f t="shared" si="50"/>
        <v>155.86541924062007</v>
      </c>
      <c r="AS504" s="124">
        <f t="shared" si="50"/>
        <v>155.86541924062007</v>
      </c>
      <c r="AT504" s="124">
        <f t="shared" si="50"/>
        <v>155.86541924062007</v>
      </c>
      <c r="AU504" s="124">
        <f t="shared" si="50"/>
        <v>155.86541924062007</v>
      </c>
      <c r="AV504" s="613">
        <f t="shared" si="50"/>
        <v>155.86541924062007</v>
      </c>
    </row>
    <row r="505" spans="7:48" ht="14.1" customHeight="1" thickBot="1">
      <c r="G505" s="19"/>
      <c r="H505" s="788"/>
      <c r="J505" s="736"/>
      <c r="K505" s="10" t="s">
        <v>834</v>
      </c>
      <c r="L505" s="125">
        <f t="shared" ref="L505:AV505" si="51" xml:space="preserve"> (($S$50 * $S$48 * $S$46 * (L359 * 1 + L475) +L387) * 1000 / (L163 * 8760)) + L415 + 0</f>
        <v>322.2668937213956</v>
      </c>
      <c r="M505" s="125">
        <f t="shared" si="51"/>
        <v>321.04380174487898</v>
      </c>
      <c r="N505" s="125">
        <f t="shared" si="51"/>
        <v>366.77233149436347</v>
      </c>
      <c r="O505" s="125">
        <f t="shared" si="51"/>
        <v>335.58258325900113</v>
      </c>
      <c r="P505" s="125">
        <f t="shared" si="51"/>
        <v>305.14324491648745</v>
      </c>
      <c r="Q505" s="125">
        <f t="shared" si="51"/>
        <v>274.2105311066324</v>
      </c>
      <c r="R505" s="125">
        <f t="shared" si="51"/>
        <v>243.77119276411867</v>
      </c>
      <c r="S505" s="125">
        <f t="shared" si="51"/>
        <v>243.77119276411867</v>
      </c>
      <c r="T505" s="125">
        <f t="shared" si="51"/>
        <v>243.77119276411867</v>
      </c>
      <c r="U505" s="125">
        <f t="shared" si="51"/>
        <v>243.77119276411867</v>
      </c>
      <c r="V505" s="125">
        <f t="shared" si="51"/>
        <v>243.77119276411867</v>
      </c>
      <c r="W505" s="125">
        <f t="shared" si="51"/>
        <v>243.77119276411867</v>
      </c>
      <c r="X505" s="125">
        <f t="shared" si="51"/>
        <v>243.77119276411867</v>
      </c>
      <c r="Y505" s="125">
        <f t="shared" si="51"/>
        <v>243.77119276411867</v>
      </c>
      <c r="Z505" s="125">
        <f t="shared" si="51"/>
        <v>243.77119276411867</v>
      </c>
      <c r="AA505" s="125">
        <f t="shared" si="51"/>
        <v>243.77119276411867</v>
      </c>
      <c r="AB505" s="125">
        <f t="shared" si="51"/>
        <v>243.77119276411867</v>
      </c>
      <c r="AC505" s="125">
        <f t="shared" si="51"/>
        <v>243.77119276411867</v>
      </c>
      <c r="AD505" s="125">
        <f t="shared" si="51"/>
        <v>243.77119276411867</v>
      </c>
      <c r="AE505" s="125">
        <f t="shared" si="51"/>
        <v>243.77119276411867</v>
      </c>
      <c r="AF505" s="125">
        <f t="shared" si="51"/>
        <v>243.77119276411867</v>
      </c>
      <c r="AG505" s="125">
        <f t="shared" si="51"/>
        <v>243.77119276411867</v>
      </c>
      <c r="AH505" s="125">
        <f t="shared" si="51"/>
        <v>243.77119276411867</v>
      </c>
      <c r="AI505" s="125">
        <f t="shared" si="51"/>
        <v>243.77119276411867</v>
      </c>
      <c r="AJ505" s="125">
        <f t="shared" si="51"/>
        <v>243.77119276411867</v>
      </c>
      <c r="AK505" s="125">
        <f t="shared" si="51"/>
        <v>243.77119276411867</v>
      </c>
      <c r="AL505" s="125">
        <f t="shared" si="51"/>
        <v>243.77119276411867</v>
      </c>
      <c r="AM505" s="125">
        <f t="shared" si="51"/>
        <v>243.77119276411867</v>
      </c>
      <c r="AN505" s="125">
        <f t="shared" si="51"/>
        <v>243.77119276411867</v>
      </c>
      <c r="AO505" s="125">
        <f t="shared" si="51"/>
        <v>243.77119276411867</v>
      </c>
      <c r="AP505" s="125">
        <f t="shared" si="51"/>
        <v>243.77119276411867</v>
      </c>
      <c r="AQ505" s="125">
        <f t="shared" si="51"/>
        <v>243.77119276411867</v>
      </c>
      <c r="AR505" s="125">
        <f t="shared" si="51"/>
        <v>243.77119276411867</v>
      </c>
      <c r="AS505" s="125">
        <f t="shared" si="51"/>
        <v>243.77119276411867</v>
      </c>
      <c r="AT505" s="125">
        <f t="shared" si="51"/>
        <v>243.77119276411867</v>
      </c>
      <c r="AU505" s="125">
        <f t="shared" si="51"/>
        <v>243.77119276411867</v>
      </c>
      <c r="AV505" s="614">
        <f t="shared" si="51"/>
        <v>243.77119276411867</v>
      </c>
    </row>
    <row r="506" spans="7:48" ht="14.1" customHeight="1" thickTop="1">
      <c r="G506" s="19"/>
      <c r="H506" s="788"/>
      <c r="J506" s="736"/>
      <c r="K506" s="8" t="s">
        <v>835</v>
      </c>
      <c r="L506" s="123">
        <f t="shared" ref="L506:AV506" si="52" xml:space="preserve"> (($S$50 * $S$48 * $S$46 * (L360 * 1 + L476) +L388) * 1000 / (L164 * 8760)) + L416 + 0</f>
        <v>244.60737903240752</v>
      </c>
      <c r="M506" s="123">
        <f t="shared" si="52"/>
        <v>243.68179591504361</v>
      </c>
      <c r="N506" s="123">
        <f t="shared" si="52"/>
        <v>176.07083094399138</v>
      </c>
      <c r="O506" s="123">
        <f t="shared" si="52"/>
        <v>161.54503000902022</v>
      </c>
      <c r="P506" s="123">
        <f t="shared" si="52"/>
        <v>147.36017553620735</v>
      </c>
      <c r="Q506" s="123">
        <f t="shared" si="52"/>
        <v>132.83437460123616</v>
      </c>
      <c r="R506" s="123">
        <f t="shared" si="52"/>
        <v>118.68193888479358</v>
      </c>
      <c r="S506" s="123">
        <f t="shared" si="52"/>
        <v>118.68193888479358</v>
      </c>
      <c r="T506" s="123">
        <f t="shared" si="52"/>
        <v>118.68193888479358</v>
      </c>
      <c r="U506" s="123">
        <f t="shared" si="52"/>
        <v>118.68193888479358</v>
      </c>
      <c r="V506" s="123">
        <f t="shared" si="52"/>
        <v>118.68193888479358</v>
      </c>
      <c r="W506" s="123">
        <f t="shared" si="52"/>
        <v>118.68193888479358</v>
      </c>
      <c r="X506" s="123">
        <f t="shared" si="52"/>
        <v>118.68193888479358</v>
      </c>
      <c r="Y506" s="123">
        <f t="shared" si="52"/>
        <v>118.68193888479358</v>
      </c>
      <c r="Z506" s="123">
        <f t="shared" si="52"/>
        <v>118.68193888479358</v>
      </c>
      <c r="AA506" s="123">
        <f t="shared" si="52"/>
        <v>118.68193888479358</v>
      </c>
      <c r="AB506" s="123">
        <f t="shared" si="52"/>
        <v>118.68193888479358</v>
      </c>
      <c r="AC506" s="123">
        <f t="shared" si="52"/>
        <v>118.68193888479358</v>
      </c>
      <c r="AD506" s="123">
        <f t="shared" si="52"/>
        <v>118.68193888479358</v>
      </c>
      <c r="AE506" s="123">
        <f t="shared" si="52"/>
        <v>118.68193888479358</v>
      </c>
      <c r="AF506" s="123">
        <f t="shared" si="52"/>
        <v>118.68193888479358</v>
      </c>
      <c r="AG506" s="123">
        <f t="shared" si="52"/>
        <v>118.68193888479358</v>
      </c>
      <c r="AH506" s="123">
        <f t="shared" si="52"/>
        <v>118.68193888479358</v>
      </c>
      <c r="AI506" s="123">
        <f t="shared" si="52"/>
        <v>118.68193888479358</v>
      </c>
      <c r="AJ506" s="123">
        <f t="shared" si="52"/>
        <v>118.68193888479358</v>
      </c>
      <c r="AK506" s="123">
        <f t="shared" si="52"/>
        <v>118.68193888479358</v>
      </c>
      <c r="AL506" s="123">
        <f t="shared" si="52"/>
        <v>118.68193888479358</v>
      </c>
      <c r="AM506" s="123">
        <f t="shared" si="52"/>
        <v>118.68193888479358</v>
      </c>
      <c r="AN506" s="123">
        <f t="shared" si="52"/>
        <v>118.68193888479358</v>
      </c>
      <c r="AO506" s="123">
        <f t="shared" si="52"/>
        <v>118.68193888479358</v>
      </c>
      <c r="AP506" s="123">
        <f t="shared" si="52"/>
        <v>118.68193888479358</v>
      </c>
      <c r="AQ506" s="123">
        <f t="shared" si="52"/>
        <v>118.68193888479358</v>
      </c>
      <c r="AR506" s="123">
        <f t="shared" si="52"/>
        <v>118.68193888479358</v>
      </c>
      <c r="AS506" s="123">
        <f t="shared" si="52"/>
        <v>118.68193888479358</v>
      </c>
      <c r="AT506" s="123">
        <f t="shared" si="52"/>
        <v>118.68193888479358</v>
      </c>
      <c r="AU506" s="123">
        <f t="shared" si="52"/>
        <v>118.68193888479358</v>
      </c>
      <c r="AV506" s="612">
        <f t="shared" si="52"/>
        <v>118.68193888479358</v>
      </c>
    </row>
    <row r="507" spans="7:48" ht="14.1" customHeight="1">
      <c r="G507" s="19"/>
      <c r="H507" s="788"/>
      <c r="J507" s="736"/>
      <c r="K507" s="9" t="s">
        <v>836</v>
      </c>
      <c r="L507" s="124">
        <f t="shared" ref="L507:AV507" si="53" xml:space="preserve"> (($S$50 * $S$48 * $S$46 * (L361 * 1 + L477) +L389) * 1000 / (L165 * 8760)) + L417 + 0</f>
        <v>244.60737903240752</v>
      </c>
      <c r="M507" s="124">
        <f t="shared" si="53"/>
        <v>243.68179591504361</v>
      </c>
      <c r="N507" s="124">
        <f t="shared" si="53"/>
        <v>225.41217813957405</v>
      </c>
      <c r="O507" s="124">
        <f t="shared" si="53"/>
        <v>206.57468260735422</v>
      </c>
      <c r="P507" s="124">
        <f t="shared" si="53"/>
        <v>188.11055229366292</v>
      </c>
      <c r="Q507" s="124">
        <f t="shared" si="53"/>
        <v>169.27305676144303</v>
      </c>
      <c r="R507" s="124">
        <f t="shared" si="53"/>
        <v>150.80892644775179</v>
      </c>
      <c r="S507" s="124">
        <f t="shared" si="53"/>
        <v>147.59622769145599</v>
      </c>
      <c r="T507" s="124">
        <f t="shared" si="53"/>
        <v>144.38352893516017</v>
      </c>
      <c r="U507" s="124">
        <f t="shared" si="53"/>
        <v>141.17083017886432</v>
      </c>
      <c r="V507" s="124">
        <f t="shared" si="53"/>
        <v>137.9581314225685</v>
      </c>
      <c r="W507" s="124">
        <f t="shared" si="53"/>
        <v>134.74543266627268</v>
      </c>
      <c r="X507" s="124">
        <f t="shared" si="53"/>
        <v>131.53273390997688</v>
      </c>
      <c r="Y507" s="124">
        <f t="shared" si="53"/>
        <v>128.32003515368106</v>
      </c>
      <c r="Z507" s="124">
        <f t="shared" si="53"/>
        <v>125.10733639738525</v>
      </c>
      <c r="AA507" s="124">
        <f t="shared" si="53"/>
        <v>121.89463764108945</v>
      </c>
      <c r="AB507" s="124">
        <f t="shared" si="53"/>
        <v>118.68193888479358</v>
      </c>
      <c r="AC507" s="124">
        <f t="shared" si="53"/>
        <v>118.68193888479358</v>
      </c>
      <c r="AD507" s="124">
        <f t="shared" si="53"/>
        <v>118.68193888479358</v>
      </c>
      <c r="AE507" s="124">
        <f t="shared" si="53"/>
        <v>118.68193888479358</v>
      </c>
      <c r="AF507" s="124">
        <f t="shared" si="53"/>
        <v>118.68193888479358</v>
      </c>
      <c r="AG507" s="124">
        <f t="shared" si="53"/>
        <v>118.68193888479358</v>
      </c>
      <c r="AH507" s="124">
        <f t="shared" si="53"/>
        <v>118.68193888479358</v>
      </c>
      <c r="AI507" s="124">
        <f t="shared" si="53"/>
        <v>118.68193888479358</v>
      </c>
      <c r="AJ507" s="124">
        <f t="shared" si="53"/>
        <v>118.68193888479358</v>
      </c>
      <c r="AK507" s="124">
        <f t="shared" si="53"/>
        <v>118.68193888479358</v>
      </c>
      <c r="AL507" s="124">
        <f t="shared" si="53"/>
        <v>118.68193888479358</v>
      </c>
      <c r="AM507" s="124">
        <f t="shared" si="53"/>
        <v>118.68193888479358</v>
      </c>
      <c r="AN507" s="124">
        <f t="shared" si="53"/>
        <v>118.68193888479358</v>
      </c>
      <c r="AO507" s="124">
        <f t="shared" si="53"/>
        <v>118.68193888479358</v>
      </c>
      <c r="AP507" s="124">
        <f t="shared" si="53"/>
        <v>118.68193888479358</v>
      </c>
      <c r="AQ507" s="124">
        <f t="shared" si="53"/>
        <v>118.68193888479358</v>
      </c>
      <c r="AR507" s="124">
        <f t="shared" si="53"/>
        <v>118.68193888479358</v>
      </c>
      <c r="AS507" s="124">
        <f t="shared" si="53"/>
        <v>118.68193888479358</v>
      </c>
      <c r="AT507" s="124">
        <f t="shared" si="53"/>
        <v>118.68193888479358</v>
      </c>
      <c r="AU507" s="124">
        <f t="shared" si="53"/>
        <v>118.68193888479358</v>
      </c>
      <c r="AV507" s="613">
        <f t="shared" si="53"/>
        <v>118.68193888479358</v>
      </c>
    </row>
    <row r="508" spans="7:48" ht="14.1" customHeight="1" thickBot="1">
      <c r="G508" s="19"/>
      <c r="H508" s="788"/>
      <c r="J508" s="736"/>
      <c r="K508" s="10" t="s">
        <v>837</v>
      </c>
      <c r="L508" s="125">
        <f t="shared" ref="L508:AV508" si="54" xml:space="preserve"> (($S$50 * $S$48 * $S$46 * (L362 * 1 + L478) +L390) * 1000 / (L166 * 8760)) + L418 + 0</f>
        <v>244.60737903240752</v>
      </c>
      <c r="M508" s="125">
        <f t="shared" si="54"/>
        <v>243.68179591504361</v>
      </c>
      <c r="N508" s="125">
        <f t="shared" si="54"/>
        <v>278.28716977951836</v>
      </c>
      <c r="O508" s="125">
        <f t="shared" si="54"/>
        <v>254.68411706086576</v>
      </c>
      <c r="P508" s="125">
        <f t="shared" si="54"/>
        <v>231.64894209896352</v>
      </c>
      <c r="Q508" s="125">
        <f t="shared" si="54"/>
        <v>208.24040191853265</v>
      </c>
      <c r="R508" s="125">
        <f t="shared" si="54"/>
        <v>185.20522695663036</v>
      </c>
      <c r="S508" s="125">
        <f t="shared" si="54"/>
        <v>185.20522695663036</v>
      </c>
      <c r="T508" s="125">
        <f t="shared" si="54"/>
        <v>185.20522695663036</v>
      </c>
      <c r="U508" s="125">
        <f t="shared" si="54"/>
        <v>185.20522695663036</v>
      </c>
      <c r="V508" s="125">
        <f t="shared" si="54"/>
        <v>185.20522695663036</v>
      </c>
      <c r="W508" s="125">
        <f t="shared" si="54"/>
        <v>185.20522695663036</v>
      </c>
      <c r="X508" s="125">
        <f t="shared" si="54"/>
        <v>185.20522695663036</v>
      </c>
      <c r="Y508" s="125">
        <f t="shared" si="54"/>
        <v>185.20522695663036</v>
      </c>
      <c r="Z508" s="125">
        <f t="shared" si="54"/>
        <v>185.20522695663036</v>
      </c>
      <c r="AA508" s="125">
        <f t="shared" si="54"/>
        <v>185.20522695663036</v>
      </c>
      <c r="AB508" s="125">
        <f t="shared" si="54"/>
        <v>185.20522695663036</v>
      </c>
      <c r="AC508" s="125">
        <f t="shared" si="54"/>
        <v>185.20522695663036</v>
      </c>
      <c r="AD508" s="125">
        <f t="shared" si="54"/>
        <v>185.20522695663036</v>
      </c>
      <c r="AE508" s="125">
        <f t="shared" si="54"/>
        <v>185.20522695663036</v>
      </c>
      <c r="AF508" s="125">
        <f t="shared" si="54"/>
        <v>185.20522695663036</v>
      </c>
      <c r="AG508" s="125">
        <f t="shared" si="54"/>
        <v>185.20522695663036</v>
      </c>
      <c r="AH508" s="125">
        <f t="shared" si="54"/>
        <v>185.20522695663036</v>
      </c>
      <c r="AI508" s="125">
        <f t="shared" si="54"/>
        <v>185.20522695663036</v>
      </c>
      <c r="AJ508" s="125">
        <f t="shared" si="54"/>
        <v>185.20522695663036</v>
      </c>
      <c r="AK508" s="125">
        <f t="shared" si="54"/>
        <v>185.20522695663036</v>
      </c>
      <c r="AL508" s="125">
        <f t="shared" si="54"/>
        <v>185.20522695663036</v>
      </c>
      <c r="AM508" s="125">
        <f t="shared" si="54"/>
        <v>185.20522695663036</v>
      </c>
      <c r="AN508" s="125">
        <f t="shared" si="54"/>
        <v>185.20522695663036</v>
      </c>
      <c r="AO508" s="125">
        <f t="shared" si="54"/>
        <v>185.20522695663036</v>
      </c>
      <c r="AP508" s="125">
        <f t="shared" si="54"/>
        <v>185.20522695663036</v>
      </c>
      <c r="AQ508" s="125">
        <f t="shared" si="54"/>
        <v>185.20522695663036</v>
      </c>
      <c r="AR508" s="125">
        <f t="shared" si="54"/>
        <v>185.20522695663036</v>
      </c>
      <c r="AS508" s="125">
        <f t="shared" si="54"/>
        <v>185.20522695663036</v>
      </c>
      <c r="AT508" s="125">
        <f t="shared" si="54"/>
        <v>185.20522695663036</v>
      </c>
      <c r="AU508" s="125">
        <f t="shared" si="54"/>
        <v>185.20522695663036</v>
      </c>
      <c r="AV508" s="614">
        <f t="shared" si="54"/>
        <v>185.20522695663036</v>
      </c>
    </row>
    <row r="509" spans="7:48" ht="14.1" customHeight="1" thickTop="1">
      <c r="G509" s="19"/>
      <c r="H509" s="788"/>
      <c r="J509" s="736"/>
      <c r="K509" s="8" t="s">
        <v>838</v>
      </c>
      <c r="L509" s="123">
        <f t="shared" ref="L509:AV509" si="55" xml:space="preserve"> (($S$50 * $S$48 * $S$46 * (L363 * 1 + L479) +L391) * 1000 / (L167 * 8760)) + L419 + 0</f>
        <v>238.24929011050205</v>
      </c>
      <c r="M509" s="123">
        <f t="shared" si="55"/>
        <v>237.34806444359506</v>
      </c>
      <c r="N509" s="123">
        <f t="shared" si="55"/>
        <v>171.5163353928337</v>
      </c>
      <c r="O509" s="123">
        <f t="shared" si="55"/>
        <v>157.37279237720389</v>
      </c>
      <c r="P509" s="123">
        <f t="shared" si="55"/>
        <v>143.56122354841241</v>
      </c>
      <c r="Q509" s="123">
        <f t="shared" si="55"/>
        <v>129.41768053278258</v>
      </c>
      <c r="R509" s="123">
        <f t="shared" si="55"/>
        <v>115.63767733519374</v>
      </c>
      <c r="S509" s="123">
        <f t="shared" si="55"/>
        <v>115.63767733519374</v>
      </c>
      <c r="T509" s="123">
        <f t="shared" si="55"/>
        <v>115.63767733519374</v>
      </c>
      <c r="U509" s="123">
        <f t="shared" si="55"/>
        <v>115.63767733519374</v>
      </c>
      <c r="V509" s="123">
        <f t="shared" si="55"/>
        <v>115.63767733519374</v>
      </c>
      <c r="W509" s="123">
        <f t="shared" si="55"/>
        <v>115.63767733519374</v>
      </c>
      <c r="X509" s="123">
        <f t="shared" si="55"/>
        <v>115.63767733519374</v>
      </c>
      <c r="Y509" s="123">
        <f t="shared" si="55"/>
        <v>115.63767733519374</v>
      </c>
      <c r="Z509" s="123">
        <f t="shared" si="55"/>
        <v>115.63767733519374</v>
      </c>
      <c r="AA509" s="123">
        <f t="shared" si="55"/>
        <v>115.63767733519374</v>
      </c>
      <c r="AB509" s="123">
        <f t="shared" si="55"/>
        <v>115.63767733519374</v>
      </c>
      <c r="AC509" s="123">
        <f t="shared" si="55"/>
        <v>115.63767733519374</v>
      </c>
      <c r="AD509" s="123">
        <f t="shared" si="55"/>
        <v>115.63767733519374</v>
      </c>
      <c r="AE509" s="123">
        <f t="shared" si="55"/>
        <v>115.63767733519374</v>
      </c>
      <c r="AF509" s="123">
        <f t="shared" si="55"/>
        <v>115.63767733519374</v>
      </c>
      <c r="AG509" s="123">
        <f t="shared" si="55"/>
        <v>115.63767733519374</v>
      </c>
      <c r="AH509" s="123">
        <f t="shared" si="55"/>
        <v>115.63767733519374</v>
      </c>
      <c r="AI509" s="123">
        <f t="shared" si="55"/>
        <v>115.63767733519374</v>
      </c>
      <c r="AJ509" s="123">
        <f t="shared" si="55"/>
        <v>115.63767733519374</v>
      </c>
      <c r="AK509" s="123">
        <f t="shared" si="55"/>
        <v>115.63767733519374</v>
      </c>
      <c r="AL509" s="123">
        <f t="shared" si="55"/>
        <v>115.63767733519374</v>
      </c>
      <c r="AM509" s="123">
        <f t="shared" si="55"/>
        <v>115.63767733519374</v>
      </c>
      <c r="AN509" s="123">
        <f t="shared" si="55"/>
        <v>115.63767733519374</v>
      </c>
      <c r="AO509" s="123">
        <f t="shared" si="55"/>
        <v>115.63767733519374</v>
      </c>
      <c r="AP509" s="123">
        <f t="shared" si="55"/>
        <v>115.63767733519374</v>
      </c>
      <c r="AQ509" s="123">
        <f t="shared" si="55"/>
        <v>115.63767733519374</v>
      </c>
      <c r="AR509" s="123">
        <f t="shared" si="55"/>
        <v>115.63767733519374</v>
      </c>
      <c r="AS509" s="123">
        <f t="shared" si="55"/>
        <v>115.63767733519374</v>
      </c>
      <c r="AT509" s="123">
        <f t="shared" si="55"/>
        <v>115.63767733519374</v>
      </c>
      <c r="AU509" s="123">
        <f t="shared" si="55"/>
        <v>115.63767733519374</v>
      </c>
      <c r="AV509" s="612">
        <f t="shared" si="55"/>
        <v>115.63767733519374</v>
      </c>
    </row>
    <row r="510" spans="7:48" ht="14.1" customHeight="1">
      <c r="G510" s="19"/>
      <c r="H510" s="788"/>
      <c r="J510" s="736"/>
      <c r="K510" s="9" t="s">
        <v>839</v>
      </c>
      <c r="L510" s="124">
        <f t="shared" ref="L510:AV510" si="56" xml:space="preserve"> (($S$50 * $S$48 * $S$46 * (L364 * 1 + L480) +L392) * 1000 / (L168 * 8760)) + L420 + 0</f>
        <v>238.24929011050205</v>
      </c>
      <c r="M510" s="124">
        <f t="shared" si="56"/>
        <v>237.34806444359506</v>
      </c>
      <c r="N510" s="124">
        <f t="shared" si="56"/>
        <v>219.55922608326944</v>
      </c>
      <c r="O510" s="124">
        <f t="shared" si="56"/>
        <v>201.21745411768697</v>
      </c>
      <c r="P510" s="124">
        <f t="shared" si="56"/>
        <v>183.23922197014545</v>
      </c>
      <c r="Q510" s="124">
        <f t="shared" si="56"/>
        <v>164.89745000456296</v>
      </c>
      <c r="R510" s="124">
        <f t="shared" si="56"/>
        <v>146.91921785702147</v>
      </c>
      <c r="S510" s="124">
        <f t="shared" si="56"/>
        <v>143.7910638048387</v>
      </c>
      <c r="T510" s="124">
        <f t="shared" si="56"/>
        <v>140.66290975265593</v>
      </c>
      <c r="U510" s="124">
        <f t="shared" si="56"/>
        <v>137.53475570047314</v>
      </c>
      <c r="V510" s="124">
        <f t="shared" si="56"/>
        <v>134.40660164829038</v>
      </c>
      <c r="W510" s="124">
        <f t="shared" si="56"/>
        <v>131.27844759610761</v>
      </c>
      <c r="X510" s="124">
        <f t="shared" si="56"/>
        <v>128.15029354392485</v>
      </c>
      <c r="Y510" s="124">
        <f t="shared" si="56"/>
        <v>125.02213949174207</v>
      </c>
      <c r="Z510" s="124">
        <f t="shared" si="56"/>
        <v>121.89398543955932</v>
      </c>
      <c r="AA510" s="124">
        <f t="shared" si="56"/>
        <v>118.76583138737655</v>
      </c>
      <c r="AB510" s="124">
        <f t="shared" si="56"/>
        <v>115.63767733519374</v>
      </c>
      <c r="AC510" s="124">
        <f t="shared" si="56"/>
        <v>115.63767733519374</v>
      </c>
      <c r="AD510" s="124">
        <f t="shared" si="56"/>
        <v>115.63767733519374</v>
      </c>
      <c r="AE510" s="124">
        <f t="shared" si="56"/>
        <v>115.63767733519374</v>
      </c>
      <c r="AF510" s="124">
        <f t="shared" si="56"/>
        <v>115.63767733519374</v>
      </c>
      <c r="AG510" s="124">
        <f t="shared" si="56"/>
        <v>115.63767733519374</v>
      </c>
      <c r="AH510" s="124">
        <f t="shared" si="56"/>
        <v>115.63767733519374</v>
      </c>
      <c r="AI510" s="124">
        <f t="shared" si="56"/>
        <v>115.63767733519374</v>
      </c>
      <c r="AJ510" s="124">
        <f t="shared" si="56"/>
        <v>115.63767733519374</v>
      </c>
      <c r="AK510" s="124">
        <f t="shared" si="56"/>
        <v>115.63767733519374</v>
      </c>
      <c r="AL510" s="124">
        <f t="shared" si="56"/>
        <v>115.63767733519374</v>
      </c>
      <c r="AM510" s="124">
        <f t="shared" si="56"/>
        <v>115.63767733519374</v>
      </c>
      <c r="AN510" s="124">
        <f t="shared" si="56"/>
        <v>115.63767733519374</v>
      </c>
      <c r="AO510" s="124">
        <f t="shared" si="56"/>
        <v>115.63767733519374</v>
      </c>
      <c r="AP510" s="124">
        <f t="shared" si="56"/>
        <v>115.63767733519374</v>
      </c>
      <c r="AQ510" s="124">
        <f t="shared" si="56"/>
        <v>115.63767733519374</v>
      </c>
      <c r="AR510" s="124">
        <f t="shared" si="56"/>
        <v>115.63767733519374</v>
      </c>
      <c r="AS510" s="124">
        <f t="shared" si="56"/>
        <v>115.63767733519374</v>
      </c>
      <c r="AT510" s="124">
        <f t="shared" si="56"/>
        <v>115.63767733519374</v>
      </c>
      <c r="AU510" s="124">
        <f t="shared" si="56"/>
        <v>115.63767733519374</v>
      </c>
      <c r="AV510" s="613">
        <f t="shared" si="56"/>
        <v>115.63767733519374</v>
      </c>
    </row>
    <row r="511" spans="7:48" ht="14.1" customHeight="1" thickBot="1">
      <c r="G511" s="19"/>
      <c r="H511" s="788"/>
      <c r="J511" s="736"/>
      <c r="K511" s="10" t="s">
        <v>840</v>
      </c>
      <c r="L511" s="125">
        <f t="shared" ref="L511:AV511" si="57" xml:space="preserve"> (($S$50 * $S$48 * $S$46 * (L365 * 1 + L481) +L393) * 1000 / (L169 * 8760)) + L421 + 0</f>
        <v>238.24929011050205</v>
      </c>
      <c r="M511" s="125">
        <f t="shared" si="57"/>
        <v>237.34806444359506</v>
      </c>
      <c r="N511" s="125">
        <f t="shared" si="57"/>
        <v>271.04277057479413</v>
      </c>
      <c r="O511" s="125">
        <f t="shared" si="57"/>
        <v>248.06085082242191</v>
      </c>
      <c r="P511" s="125">
        <f t="shared" si="57"/>
        <v>225.63186467530656</v>
      </c>
      <c r="Q511" s="125">
        <f t="shared" si="57"/>
        <v>202.8393387101502</v>
      </c>
      <c r="R511" s="125">
        <f t="shared" si="57"/>
        <v>180.41035256303479</v>
      </c>
      <c r="S511" s="125">
        <f t="shared" si="57"/>
        <v>180.41035256303479</v>
      </c>
      <c r="T511" s="125">
        <f t="shared" si="57"/>
        <v>180.41035256303479</v>
      </c>
      <c r="U511" s="125">
        <f t="shared" si="57"/>
        <v>180.41035256303479</v>
      </c>
      <c r="V511" s="125">
        <f t="shared" si="57"/>
        <v>180.41035256303479</v>
      </c>
      <c r="W511" s="125">
        <f t="shared" si="57"/>
        <v>180.41035256303479</v>
      </c>
      <c r="X511" s="125">
        <f t="shared" si="57"/>
        <v>180.41035256303479</v>
      </c>
      <c r="Y511" s="125">
        <f t="shared" si="57"/>
        <v>180.41035256303479</v>
      </c>
      <c r="Z511" s="125">
        <f t="shared" si="57"/>
        <v>180.41035256303479</v>
      </c>
      <c r="AA511" s="125">
        <f t="shared" si="57"/>
        <v>180.41035256303479</v>
      </c>
      <c r="AB511" s="125">
        <f t="shared" si="57"/>
        <v>180.41035256303479</v>
      </c>
      <c r="AC511" s="125">
        <f t="shared" si="57"/>
        <v>180.41035256303479</v>
      </c>
      <c r="AD511" s="125">
        <f t="shared" si="57"/>
        <v>180.41035256303479</v>
      </c>
      <c r="AE511" s="125">
        <f t="shared" si="57"/>
        <v>180.41035256303479</v>
      </c>
      <c r="AF511" s="125">
        <f t="shared" si="57"/>
        <v>180.41035256303479</v>
      </c>
      <c r="AG511" s="125">
        <f t="shared" si="57"/>
        <v>180.41035256303479</v>
      </c>
      <c r="AH511" s="125">
        <f t="shared" si="57"/>
        <v>180.41035256303479</v>
      </c>
      <c r="AI511" s="125">
        <f t="shared" si="57"/>
        <v>180.41035256303479</v>
      </c>
      <c r="AJ511" s="125">
        <f t="shared" si="57"/>
        <v>180.41035256303479</v>
      </c>
      <c r="AK511" s="125">
        <f t="shared" si="57"/>
        <v>180.41035256303479</v>
      </c>
      <c r="AL511" s="125">
        <f t="shared" si="57"/>
        <v>180.41035256303479</v>
      </c>
      <c r="AM511" s="125">
        <f t="shared" si="57"/>
        <v>180.41035256303479</v>
      </c>
      <c r="AN511" s="125">
        <f t="shared" si="57"/>
        <v>180.41035256303479</v>
      </c>
      <c r="AO511" s="125">
        <f t="shared" si="57"/>
        <v>180.41035256303479</v>
      </c>
      <c r="AP511" s="125">
        <f t="shared" si="57"/>
        <v>180.41035256303479</v>
      </c>
      <c r="AQ511" s="125">
        <f t="shared" si="57"/>
        <v>180.41035256303479</v>
      </c>
      <c r="AR511" s="125">
        <f t="shared" si="57"/>
        <v>180.41035256303479</v>
      </c>
      <c r="AS511" s="125">
        <f t="shared" si="57"/>
        <v>180.41035256303479</v>
      </c>
      <c r="AT511" s="125">
        <f t="shared" si="57"/>
        <v>180.41035256303479</v>
      </c>
      <c r="AU511" s="125">
        <f t="shared" si="57"/>
        <v>180.41035256303479</v>
      </c>
      <c r="AV511" s="614">
        <f t="shared" si="57"/>
        <v>180.41035256303479</v>
      </c>
    </row>
    <row r="512" spans="7:48" ht="14.1" customHeight="1" thickTop="1">
      <c r="G512" s="19"/>
      <c r="H512" s="788"/>
      <c r="J512" s="736"/>
      <c r="K512" s="8" t="s">
        <v>841</v>
      </c>
      <c r="L512" s="123">
        <f t="shared" ref="L512:AV512" si="58" xml:space="preserve"> (($S$50 * $S$48 * $S$46 * (L366 * 1 + L482) +L394) * 1000 / (L170 * 8760)) + L422 + 0</f>
        <v>248.42189382469024</v>
      </c>
      <c r="M512" s="123">
        <f t="shared" si="58"/>
        <v>247.66085881707988</v>
      </c>
      <c r="N512" s="123">
        <f t="shared" si="58"/>
        <v>177.00930757597192</v>
      </c>
      <c r="O512" s="123">
        <f t="shared" si="58"/>
        <v>161.30745676313325</v>
      </c>
      <c r="P512" s="123">
        <f t="shared" si="58"/>
        <v>145.89926741902136</v>
      </c>
      <c r="Q512" s="123">
        <f t="shared" si="58"/>
        <v>130.19741660618271</v>
      </c>
      <c r="R512" s="123">
        <f t="shared" si="58"/>
        <v>114.81588268397532</v>
      </c>
      <c r="S512" s="123">
        <f t="shared" si="58"/>
        <v>114.81588268397532</v>
      </c>
      <c r="T512" s="123">
        <f t="shared" si="58"/>
        <v>114.81588268397532</v>
      </c>
      <c r="U512" s="123">
        <f t="shared" si="58"/>
        <v>114.81588268397532</v>
      </c>
      <c r="V512" s="123">
        <f t="shared" si="58"/>
        <v>114.81588268397532</v>
      </c>
      <c r="W512" s="123">
        <f t="shared" si="58"/>
        <v>114.81588268397532</v>
      </c>
      <c r="X512" s="123">
        <f t="shared" si="58"/>
        <v>114.81588268397532</v>
      </c>
      <c r="Y512" s="123">
        <f t="shared" si="58"/>
        <v>114.81588268397532</v>
      </c>
      <c r="Z512" s="123">
        <f t="shared" si="58"/>
        <v>114.81588268397532</v>
      </c>
      <c r="AA512" s="123">
        <f t="shared" si="58"/>
        <v>114.81588268397532</v>
      </c>
      <c r="AB512" s="123">
        <f t="shared" si="58"/>
        <v>114.81588268397532</v>
      </c>
      <c r="AC512" s="123">
        <f t="shared" si="58"/>
        <v>114.81588268397532</v>
      </c>
      <c r="AD512" s="123">
        <f t="shared" si="58"/>
        <v>114.81588268397532</v>
      </c>
      <c r="AE512" s="123">
        <f t="shared" si="58"/>
        <v>114.81588268397532</v>
      </c>
      <c r="AF512" s="123">
        <f t="shared" si="58"/>
        <v>114.81588268397532</v>
      </c>
      <c r="AG512" s="123">
        <f t="shared" si="58"/>
        <v>114.81588268397532</v>
      </c>
      <c r="AH512" s="123">
        <f t="shared" si="58"/>
        <v>114.81588268397532</v>
      </c>
      <c r="AI512" s="123">
        <f t="shared" si="58"/>
        <v>114.81588268397532</v>
      </c>
      <c r="AJ512" s="123">
        <f t="shared" si="58"/>
        <v>114.81588268397532</v>
      </c>
      <c r="AK512" s="123">
        <f t="shared" si="58"/>
        <v>114.81588268397532</v>
      </c>
      <c r="AL512" s="123">
        <f t="shared" si="58"/>
        <v>114.81588268397532</v>
      </c>
      <c r="AM512" s="123">
        <f t="shared" si="58"/>
        <v>114.81588268397532</v>
      </c>
      <c r="AN512" s="123">
        <f t="shared" si="58"/>
        <v>114.81588268397532</v>
      </c>
      <c r="AO512" s="123">
        <f t="shared" si="58"/>
        <v>114.81588268397532</v>
      </c>
      <c r="AP512" s="123">
        <f t="shared" si="58"/>
        <v>114.81588268397532</v>
      </c>
      <c r="AQ512" s="123">
        <f t="shared" si="58"/>
        <v>114.81588268397532</v>
      </c>
      <c r="AR512" s="123">
        <f t="shared" si="58"/>
        <v>114.81588268397532</v>
      </c>
      <c r="AS512" s="123">
        <f t="shared" si="58"/>
        <v>114.81588268397532</v>
      </c>
      <c r="AT512" s="123">
        <f t="shared" si="58"/>
        <v>114.81588268397532</v>
      </c>
      <c r="AU512" s="123">
        <f t="shared" si="58"/>
        <v>114.81588268397532</v>
      </c>
      <c r="AV512" s="612">
        <f t="shared" si="58"/>
        <v>114.81588268397532</v>
      </c>
    </row>
    <row r="513" spans="5:48" ht="14.1" customHeight="1">
      <c r="G513" s="19"/>
      <c r="H513" s="788"/>
      <c r="J513" s="736"/>
      <c r="K513" s="9" t="s">
        <v>842</v>
      </c>
      <c r="L513" s="124">
        <f t="shared" ref="L513:AV513" si="59" xml:space="preserve"> (($S$50 * $S$48 * $S$46 * (L367 * 1 + L483) +L395) * 1000 / (L171 * 8760)) + L423 + 0</f>
        <v>248.42189382469024</v>
      </c>
      <c r="M513" s="124">
        <f t="shared" si="59"/>
        <v>247.66085881707988</v>
      </c>
      <c r="N513" s="124">
        <f t="shared" si="59"/>
        <v>227.82786943682746</v>
      </c>
      <c r="O513" s="124">
        <f t="shared" si="59"/>
        <v>207.35469810309019</v>
      </c>
      <c r="P513" s="124">
        <f t="shared" si="59"/>
        <v>187.20184365998423</v>
      </c>
      <c r="Q513" s="124">
        <f t="shared" si="59"/>
        <v>166.72867232624696</v>
      </c>
      <c r="R513" s="124">
        <f t="shared" si="59"/>
        <v>146.57581788314101</v>
      </c>
      <c r="S513" s="124">
        <f t="shared" si="59"/>
        <v>143.39982436322444</v>
      </c>
      <c r="T513" s="124">
        <f t="shared" si="59"/>
        <v>140.22383084330789</v>
      </c>
      <c r="U513" s="124">
        <f t="shared" si="59"/>
        <v>137.04783732339132</v>
      </c>
      <c r="V513" s="124">
        <f t="shared" si="59"/>
        <v>133.87184380347475</v>
      </c>
      <c r="W513" s="124">
        <f t="shared" si="59"/>
        <v>130.6958502835582</v>
      </c>
      <c r="X513" s="124">
        <f t="shared" si="59"/>
        <v>127.5198567636416</v>
      </c>
      <c r="Y513" s="124">
        <f t="shared" si="59"/>
        <v>124.34386324372505</v>
      </c>
      <c r="Z513" s="124">
        <f t="shared" si="59"/>
        <v>121.16786972380845</v>
      </c>
      <c r="AA513" s="124">
        <f t="shared" si="59"/>
        <v>117.99187620389189</v>
      </c>
      <c r="AB513" s="124">
        <f t="shared" si="59"/>
        <v>114.81588268397532</v>
      </c>
      <c r="AC513" s="124">
        <f t="shared" si="59"/>
        <v>114.81588268397532</v>
      </c>
      <c r="AD513" s="124">
        <f t="shared" si="59"/>
        <v>114.81588268397532</v>
      </c>
      <c r="AE513" s="124">
        <f t="shared" si="59"/>
        <v>114.81588268397532</v>
      </c>
      <c r="AF513" s="124">
        <f t="shared" si="59"/>
        <v>114.81588268397532</v>
      </c>
      <c r="AG513" s="124">
        <f t="shared" si="59"/>
        <v>114.81588268397532</v>
      </c>
      <c r="AH513" s="124">
        <f t="shared" si="59"/>
        <v>114.81588268397532</v>
      </c>
      <c r="AI513" s="124">
        <f t="shared" si="59"/>
        <v>114.81588268397532</v>
      </c>
      <c r="AJ513" s="124">
        <f t="shared" si="59"/>
        <v>114.81588268397532</v>
      </c>
      <c r="AK513" s="124">
        <f t="shared" si="59"/>
        <v>114.81588268397532</v>
      </c>
      <c r="AL513" s="124">
        <f t="shared" si="59"/>
        <v>114.81588268397532</v>
      </c>
      <c r="AM513" s="124">
        <f t="shared" si="59"/>
        <v>114.81588268397532</v>
      </c>
      <c r="AN513" s="124">
        <f t="shared" si="59"/>
        <v>114.81588268397532</v>
      </c>
      <c r="AO513" s="124">
        <f t="shared" si="59"/>
        <v>114.81588268397532</v>
      </c>
      <c r="AP513" s="124">
        <f t="shared" si="59"/>
        <v>114.81588268397532</v>
      </c>
      <c r="AQ513" s="124">
        <f t="shared" si="59"/>
        <v>114.81588268397532</v>
      </c>
      <c r="AR513" s="124">
        <f t="shared" si="59"/>
        <v>114.81588268397532</v>
      </c>
      <c r="AS513" s="124">
        <f t="shared" si="59"/>
        <v>114.81588268397532</v>
      </c>
      <c r="AT513" s="124">
        <f t="shared" si="59"/>
        <v>114.81588268397532</v>
      </c>
      <c r="AU513" s="124">
        <f t="shared" si="59"/>
        <v>114.81588268397532</v>
      </c>
      <c r="AV513" s="613">
        <f t="shared" si="59"/>
        <v>114.81588268397532</v>
      </c>
    </row>
    <row r="514" spans="5:48" ht="14.1" customHeight="1" thickBot="1">
      <c r="G514" s="19"/>
      <c r="H514" s="788"/>
      <c r="J514" s="736"/>
      <c r="K514" s="10" t="s">
        <v>843</v>
      </c>
      <c r="L514" s="125">
        <f t="shared" ref="L514:AV514" si="60" xml:space="preserve"> (($S$50 * $S$48 * $S$46 * (L368 * 1 + L484) +L396) * 1000 / (L172 * 8760)) + L424 + 0</f>
        <v>248.42189382469024</v>
      </c>
      <c r="M514" s="125">
        <f t="shared" si="60"/>
        <v>247.66085881707988</v>
      </c>
      <c r="N514" s="125">
        <f t="shared" si="60"/>
        <v>282.31155180954647</v>
      </c>
      <c r="O514" s="125">
        <f t="shared" si="60"/>
        <v>256.48064067301249</v>
      </c>
      <c r="P514" s="125">
        <f t="shared" si="60"/>
        <v>231.28991148996329</v>
      </c>
      <c r="Q514" s="125">
        <f t="shared" si="60"/>
        <v>205.77886541628285</v>
      </c>
      <c r="R514" s="125">
        <f t="shared" si="60"/>
        <v>180.58813623323368</v>
      </c>
      <c r="S514" s="125">
        <f t="shared" si="60"/>
        <v>180.58813623323368</v>
      </c>
      <c r="T514" s="125">
        <f t="shared" si="60"/>
        <v>180.58813623323368</v>
      </c>
      <c r="U514" s="125">
        <f t="shared" si="60"/>
        <v>180.58813623323368</v>
      </c>
      <c r="V514" s="125">
        <f t="shared" si="60"/>
        <v>180.58813623323368</v>
      </c>
      <c r="W514" s="125">
        <f t="shared" si="60"/>
        <v>180.58813623323368</v>
      </c>
      <c r="X514" s="125">
        <f t="shared" si="60"/>
        <v>180.58813623323368</v>
      </c>
      <c r="Y514" s="125">
        <f t="shared" si="60"/>
        <v>180.58813623323368</v>
      </c>
      <c r="Z514" s="125">
        <f t="shared" si="60"/>
        <v>180.58813623323368</v>
      </c>
      <c r="AA514" s="125">
        <f t="shared" si="60"/>
        <v>180.58813623323368</v>
      </c>
      <c r="AB514" s="125">
        <f t="shared" si="60"/>
        <v>180.58813623323368</v>
      </c>
      <c r="AC514" s="125">
        <f t="shared" si="60"/>
        <v>180.58813623323368</v>
      </c>
      <c r="AD514" s="125">
        <f t="shared" si="60"/>
        <v>180.58813623323368</v>
      </c>
      <c r="AE514" s="125">
        <f t="shared" si="60"/>
        <v>180.58813623323368</v>
      </c>
      <c r="AF514" s="125">
        <f t="shared" si="60"/>
        <v>180.58813623323368</v>
      </c>
      <c r="AG514" s="125">
        <f t="shared" si="60"/>
        <v>180.58813623323368</v>
      </c>
      <c r="AH514" s="125">
        <f t="shared" si="60"/>
        <v>180.58813623323368</v>
      </c>
      <c r="AI514" s="125">
        <f t="shared" si="60"/>
        <v>180.58813623323368</v>
      </c>
      <c r="AJ514" s="125">
        <f t="shared" si="60"/>
        <v>180.58813623323368</v>
      </c>
      <c r="AK514" s="125">
        <f t="shared" si="60"/>
        <v>180.58813623323368</v>
      </c>
      <c r="AL514" s="125">
        <f t="shared" si="60"/>
        <v>180.58813623323368</v>
      </c>
      <c r="AM514" s="125">
        <f t="shared" si="60"/>
        <v>180.58813623323368</v>
      </c>
      <c r="AN514" s="125">
        <f t="shared" si="60"/>
        <v>180.58813623323368</v>
      </c>
      <c r="AO514" s="125">
        <f t="shared" si="60"/>
        <v>180.58813623323368</v>
      </c>
      <c r="AP514" s="125">
        <f t="shared" si="60"/>
        <v>180.58813623323368</v>
      </c>
      <c r="AQ514" s="125">
        <f t="shared" si="60"/>
        <v>180.58813623323368</v>
      </c>
      <c r="AR514" s="125">
        <f t="shared" si="60"/>
        <v>180.58813623323368</v>
      </c>
      <c r="AS514" s="125">
        <f t="shared" si="60"/>
        <v>180.58813623323368</v>
      </c>
      <c r="AT514" s="125">
        <f t="shared" si="60"/>
        <v>180.58813623323368</v>
      </c>
      <c r="AU514" s="125">
        <f t="shared" si="60"/>
        <v>180.58813623323368</v>
      </c>
      <c r="AV514" s="614">
        <f t="shared" si="60"/>
        <v>180.58813623323368</v>
      </c>
    </row>
    <row r="515" spans="5:48" ht="14.1" customHeight="1" thickTop="1">
      <c r="G515" s="19"/>
      <c r="H515" s="788"/>
      <c r="J515" s="736"/>
      <c r="K515" s="8" t="s">
        <v>844</v>
      </c>
      <c r="L515" s="123">
        <f t="shared" ref="L515:AV515" si="61" xml:space="preserve"> (($S$50 * $S$48 * $S$46 * (L369 * 1 + L485) +L397) * 1000 / (L173 * 8760)) + L425 + 0</f>
        <v>190.18619020527223</v>
      </c>
      <c r="M515" s="123">
        <f t="shared" si="61"/>
        <v>189.60573977573893</v>
      </c>
      <c r="N515" s="123">
        <f t="shared" si="61"/>
        <v>135.71896340540232</v>
      </c>
      <c r="O515" s="123">
        <f t="shared" si="61"/>
        <v>123.74297549730503</v>
      </c>
      <c r="P515" s="123">
        <f t="shared" si="61"/>
        <v>111.99096667552477</v>
      </c>
      <c r="Q515" s="123">
        <f t="shared" si="61"/>
        <v>100.01497876742751</v>
      </c>
      <c r="R515" s="123">
        <f t="shared" si="61"/>
        <v>88.283300352184568</v>
      </c>
      <c r="S515" s="123">
        <f t="shared" si="61"/>
        <v>88.283300352184568</v>
      </c>
      <c r="T515" s="123">
        <f t="shared" si="61"/>
        <v>88.283300352184568</v>
      </c>
      <c r="U515" s="123">
        <f t="shared" si="61"/>
        <v>88.283300352184568</v>
      </c>
      <c r="V515" s="123">
        <f t="shared" si="61"/>
        <v>88.283300352184568</v>
      </c>
      <c r="W515" s="123">
        <f t="shared" si="61"/>
        <v>88.283300352184568</v>
      </c>
      <c r="X515" s="123">
        <f t="shared" si="61"/>
        <v>88.283300352184568</v>
      </c>
      <c r="Y515" s="123">
        <f t="shared" si="61"/>
        <v>88.283300352184568</v>
      </c>
      <c r="Z515" s="123">
        <f t="shared" si="61"/>
        <v>88.283300352184568</v>
      </c>
      <c r="AA515" s="123">
        <f t="shared" si="61"/>
        <v>88.283300352184568</v>
      </c>
      <c r="AB515" s="123">
        <f t="shared" si="61"/>
        <v>88.283300352184568</v>
      </c>
      <c r="AC515" s="123">
        <f t="shared" si="61"/>
        <v>88.283300352184568</v>
      </c>
      <c r="AD515" s="123">
        <f t="shared" si="61"/>
        <v>88.283300352184568</v>
      </c>
      <c r="AE515" s="123">
        <f t="shared" si="61"/>
        <v>88.283300352184568</v>
      </c>
      <c r="AF515" s="123">
        <f t="shared" si="61"/>
        <v>88.283300352184568</v>
      </c>
      <c r="AG515" s="123">
        <f t="shared" si="61"/>
        <v>88.283300352184568</v>
      </c>
      <c r="AH515" s="123">
        <f t="shared" si="61"/>
        <v>88.283300352184568</v>
      </c>
      <c r="AI515" s="123">
        <f t="shared" si="61"/>
        <v>88.283300352184568</v>
      </c>
      <c r="AJ515" s="123">
        <f t="shared" si="61"/>
        <v>88.283300352184568</v>
      </c>
      <c r="AK515" s="123">
        <f t="shared" si="61"/>
        <v>88.283300352184568</v>
      </c>
      <c r="AL515" s="123">
        <f t="shared" si="61"/>
        <v>88.283300352184568</v>
      </c>
      <c r="AM515" s="123">
        <f t="shared" si="61"/>
        <v>88.283300352184568</v>
      </c>
      <c r="AN515" s="123">
        <f t="shared" si="61"/>
        <v>88.283300352184568</v>
      </c>
      <c r="AO515" s="123">
        <f t="shared" si="61"/>
        <v>88.283300352184568</v>
      </c>
      <c r="AP515" s="123">
        <f t="shared" si="61"/>
        <v>88.283300352184568</v>
      </c>
      <c r="AQ515" s="123">
        <f t="shared" si="61"/>
        <v>88.283300352184568</v>
      </c>
      <c r="AR515" s="123">
        <f t="shared" si="61"/>
        <v>88.283300352184568</v>
      </c>
      <c r="AS515" s="123">
        <f t="shared" si="61"/>
        <v>88.283300352184568</v>
      </c>
      <c r="AT515" s="123">
        <f t="shared" si="61"/>
        <v>88.283300352184568</v>
      </c>
      <c r="AU515" s="123">
        <f t="shared" si="61"/>
        <v>88.283300352184568</v>
      </c>
      <c r="AV515" s="612">
        <f t="shared" si="61"/>
        <v>88.283300352184568</v>
      </c>
    </row>
    <row r="516" spans="5:48" ht="14.1" customHeight="1">
      <c r="G516" s="19"/>
      <c r="H516" s="788"/>
      <c r="J516" s="736"/>
      <c r="K516" s="9" t="s">
        <v>845</v>
      </c>
      <c r="L516" s="124">
        <f t="shared" ref="L516:AV516" si="62" xml:space="preserve"> (($S$50 * $S$48 * $S$46 * (L370 * 1 + L486) +L398) * 1000 / (L174 * 8760)) + L426 + 0</f>
        <v>190.18619020527223</v>
      </c>
      <c r="M516" s="124">
        <f t="shared" si="62"/>
        <v>189.60573977573893</v>
      </c>
      <c r="N516" s="124">
        <f t="shared" si="62"/>
        <v>174.47888346876672</v>
      </c>
      <c r="O516" s="124">
        <f t="shared" si="62"/>
        <v>158.86375279049253</v>
      </c>
      <c r="P516" s="124">
        <f t="shared" si="62"/>
        <v>143.49293160507276</v>
      </c>
      <c r="Q516" s="124">
        <f t="shared" si="62"/>
        <v>127.87780092679854</v>
      </c>
      <c r="R516" s="124">
        <f t="shared" si="62"/>
        <v>112.50697974137874</v>
      </c>
      <c r="S516" s="124">
        <f t="shared" si="62"/>
        <v>110.08461180245934</v>
      </c>
      <c r="T516" s="124">
        <f t="shared" si="62"/>
        <v>107.66224386353993</v>
      </c>
      <c r="U516" s="124">
        <f t="shared" si="62"/>
        <v>105.23987592462051</v>
      </c>
      <c r="V516" s="124">
        <f t="shared" si="62"/>
        <v>102.81750798570108</v>
      </c>
      <c r="W516" s="124">
        <f t="shared" si="62"/>
        <v>100.39514004678168</v>
      </c>
      <c r="X516" s="124">
        <f t="shared" si="62"/>
        <v>97.972772107862241</v>
      </c>
      <c r="Y516" s="124">
        <f t="shared" si="62"/>
        <v>95.550404168942848</v>
      </c>
      <c r="Z516" s="124">
        <f t="shared" si="62"/>
        <v>93.128036230023412</v>
      </c>
      <c r="AA516" s="124">
        <f t="shared" si="62"/>
        <v>90.70566829110399</v>
      </c>
      <c r="AB516" s="124">
        <f t="shared" si="62"/>
        <v>88.283300352184568</v>
      </c>
      <c r="AC516" s="124">
        <f t="shared" si="62"/>
        <v>88.283300352184568</v>
      </c>
      <c r="AD516" s="124">
        <f t="shared" si="62"/>
        <v>88.283300352184568</v>
      </c>
      <c r="AE516" s="124">
        <f t="shared" si="62"/>
        <v>88.283300352184568</v>
      </c>
      <c r="AF516" s="124">
        <f t="shared" si="62"/>
        <v>88.283300352184568</v>
      </c>
      <c r="AG516" s="124">
        <f t="shared" si="62"/>
        <v>88.283300352184568</v>
      </c>
      <c r="AH516" s="124">
        <f t="shared" si="62"/>
        <v>88.283300352184568</v>
      </c>
      <c r="AI516" s="124">
        <f t="shared" si="62"/>
        <v>88.283300352184568</v>
      </c>
      <c r="AJ516" s="124">
        <f t="shared" si="62"/>
        <v>88.283300352184568</v>
      </c>
      <c r="AK516" s="124">
        <f t="shared" si="62"/>
        <v>88.283300352184568</v>
      </c>
      <c r="AL516" s="124">
        <f t="shared" si="62"/>
        <v>88.283300352184568</v>
      </c>
      <c r="AM516" s="124">
        <f t="shared" si="62"/>
        <v>88.283300352184568</v>
      </c>
      <c r="AN516" s="124">
        <f t="shared" si="62"/>
        <v>88.283300352184568</v>
      </c>
      <c r="AO516" s="124">
        <f t="shared" si="62"/>
        <v>88.283300352184568</v>
      </c>
      <c r="AP516" s="124">
        <f t="shared" si="62"/>
        <v>88.283300352184568</v>
      </c>
      <c r="AQ516" s="124">
        <f t="shared" si="62"/>
        <v>88.283300352184568</v>
      </c>
      <c r="AR516" s="124">
        <f t="shared" si="62"/>
        <v>88.283300352184568</v>
      </c>
      <c r="AS516" s="124">
        <f t="shared" si="62"/>
        <v>88.283300352184568</v>
      </c>
      <c r="AT516" s="124">
        <f t="shared" si="62"/>
        <v>88.283300352184568</v>
      </c>
      <c r="AU516" s="124">
        <f t="shared" si="62"/>
        <v>88.283300352184568</v>
      </c>
      <c r="AV516" s="613">
        <f t="shared" si="62"/>
        <v>88.283300352184568</v>
      </c>
    </row>
    <row r="517" spans="5:48" ht="14.1" customHeight="1" thickBot="1">
      <c r="G517" s="19"/>
      <c r="H517" s="788"/>
      <c r="J517" s="736"/>
      <c r="K517" s="10" t="s">
        <v>846</v>
      </c>
      <c r="L517" s="125">
        <f t="shared" ref="L517:AV517" si="63" xml:space="preserve"> (($S$50 * $S$48 * $S$46 * (L371 * 1 + L487) +L399) * 1000 / (L175 * 8760)) + L427 + 0</f>
        <v>190.18619020527223</v>
      </c>
      <c r="M517" s="125">
        <f t="shared" si="63"/>
        <v>189.60573977573893</v>
      </c>
      <c r="N517" s="125">
        <f t="shared" si="63"/>
        <v>216.03423443101002</v>
      </c>
      <c r="O517" s="125">
        <f t="shared" si="63"/>
        <v>196.33269203873834</v>
      </c>
      <c r="P517" s="125">
        <f t="shared" si="63"/>
        <v>177.11942401776864</v>
      </c>
      <c r="Q517" s="125">
        <f t="shared" si="63"/>
        <v>157.66184650394456</v>
      </c>
      <c r="R517" s="125">
        <f t="shared" si="63"/>
        <v>138.44857848297485</v>
      </c>
      <c r="S517" s="125">
        <f t="shared" si="63"/>
        <v>138.44857848297485</v>
      </c>
      <c r="T517" s="125">
        <f t="shared" si="63"/>
        <v>138.44857848297485</v>
      </c>
      <c r="U517" s="125">
        <f t="shared" si="63"/>
        <v>138.44857848297485</v>
      </c>
      <c r="V517" s="125">
        <f t="shared" si="63"/>
        <v>138.44857848297485</v>
      </c>
      <c r="W517" s="125">
        <f t="shared" si="63"/>
        <v>138.44857848297485</v>
      </c>
      <c r="X517" s="125">
        <f t="shared" si="63"/>
        <v>138.44857848297485</v>
      </c>
      <c r="Y517" s="125">
        <f t="shared" si="63"/>
        <v>138.44857848297485</v>
      </c>
      <c r="Z517" s="125">
        <f t="shared" si="63"/>
        <v>138.44857848297485</v>
      </c>
      <c r="AA517" s="125">
        <f t="shared" si="63"/>
        <v>138.44857848297485</v>
      </c>
      <c r="AB517" s="125">
        <f t="shared" si="63"/>
        <v>138.44857848297485</v>
      </c>
      <c r="AC517" s="125">
        <f t="shared" si="63"/>
        <v>138.44857848297485</v>
      </c>
      <c r="AD517" s="125">
        <f t="shared" si="63"/>
        <v>138.44857848297485</v>
      </c>
      <c r="AE517" s="125">
        <f t="shared" si="63"/>
        <v>138.44857848297485</v>
      </c>
      <c r="AF517" s="125">
        <f t="shared" si="63"/>
        <v>138.44857848297485</v>
      </c>
      <c r="AG517" s="125">
        <f t="shared" si="63"/>
        <v>138.44857848297485</v>
      </c>
      <c r="AH517" s="125">
        <f t="shared" si="63"/>
        <v>138.44857848297485</v>
      </c>
      <c r="AI517" s="125">
        <f t="shared" si="63"/>
        <v>138.44857848297485</v>
      </c>
      <c r="AJ517" s="125">
        <f t="shared" si="63"/>
        <v>138.44857848297485</v>
      </c>
      <c r="AK517" s="125">
        <f t="shared" si="63"/>
        <v>138.44857848297485</v>
      </c>
      <c r="AL517" s="125">
        <f t="shared" si="63"/>
        <v>138.44857848297485</v>
      </c>
      <c r="AM517" s="125">
        <f t="shared" si="63"/>
        <v>138.44857848297485</v>
      </c>
      <c r="AN517" s="125">
        <f t="shared" si="63"/>
        <v>138.44857848297485</v>
      </c>
      <c r="AO517" s="125">
        <f t="shared" si="63"/>
        <v>138.44857848297485</v>
      </c>
      <c r="AP517" s="125">
        <f t="shared" si="63"/>
        <v>138.44857848297485</v>
      </c>
      <c r="AQ517" s="125">
        <f t="shared" si="63"/>
        <v>138.44857848297485</v>
      </c>
      <c r="AR517" s="125">
        <f t="shared" si="63"/>
        <v>138.44857848297485</v>
      </c>
      <c r="AS517" s="125">
        <f t="shared" si="63"/>
        <v>138.44857848297485</v>
      </c>
      <c r="AT517" s="125">
        <f t="shared" si="63"/>
        <v>138.44857848297485</v>
      </c>
      <c r="AU517" s="125">
        <f t="shared" si="63"/>
        <v>138.44857848297485</v>
      </c>
      <c r="AV517" s="614">
        <f t="shared" si="63"/>
        <v>138.44857848297485</v>
      </c>
    </row>
    <row r="518" spans="5:48" ht="14.1" customHeight="1" thickTop="1">
      <c r="G518" s="19"/>
      <c r="H518" s="788"/>
      <c r="J518" s="736"/>
      <c r="K518" s="8" t="s">
        <v>847</v>
      </c>
      <c r="L518" s="123">
        <f t="shared" ref="L518:AV518" si="64" xml:space="preserve"> (($S$50 * $S$48 * $S$46 * (L372 * 1 + L488) +L400) * 1000 / (L176 * 8760)) + L428 + 0</f>
        <v>181.12879390501712</v>
      </c>
      <c r="M518" s="123">
        <f t="shared" si="64"/>
        <v>180.57642978659027</v>
      </c>
      <c r="N518" s="123">
        <f t="shared" si="64"/>
        <v>129.29707807933445</v>
      </c>
      <c r="O518" s="123">
        <f t="shared" si="64"/>
        <v>117.90057345711284</v>
      </c>
      <c r="P518" s="123">
        <f t="shared" si="64"/>
        <v>106.71721022348325</v>
      </c>
      <c r="Q518" s="123">
        <f t="shared" si="64"/>
        <v>95.32070560126165</v>
      </c>
      <c r="R518" s="123">
        <f t="shared" si="64"/>
        <v>84.156689044820794</v>
      </c>
      <c r="S518" s="123">
        <f t="shared" si="64"/>
        <v>84.156689044820794</v>
      </c>
      <c r="T518" s="123">
        <f t="shared" si="64"/>
        <v>84.156689044820794</v>
      </c>
      <c r="U518" s="123">
        <f t="shared" si="64"/>
        <v>84.156689044820794</v>
      </c>
      <c r="V518" s="123">
        <f t="shared" si="64"/>
        <v>84.156689044820794</v>
      </c>
      <c r="W518" s="123">
        <f t="shared" si="64"/>
        <v>84.156689044820794</v>
      </c>
      <c r="X518" s="123">
        <f t="shared" si="64"/>
        <v>84.156689044820794</v>
      </c>
      <c r="Y518" s="123">
        <f t="shared" si="64"/>
        <v>84.156689044820794</v>
      </c>
      <c r="Z518" s="123">
        <f t="shared" si="64"/>
        <v>84.156689044820794</v>
      </c>
      <c r="AA518" s="123">
        <f t="shared" si="64"/>
        <v>84.156689044820794</v>
      </c>
      <c r="AB518" s="123">
        <f t="shared" si="64"/>
        <v>84.156689044820794</v>
      </c>
      <c r="AC518" s="123">
        <f t="shared" si="64"/>
        <v>84.156689044820794</v>
      </c>
      <c r="AD518" s="123">
        <f t="shared" si="64"/>
        <v>84.156689044820794</v>
      </c>
      <c r="AE518" s="123">
        <f t="shared" si="64"/>
        <v>84.156689044820794</v>
      </c>
      <c r="AF518" s="123">
        <f t="shared" si="64"/>
        <v>84.156689044820794</v>
      </c>
      <c r="AG518" s="123">
        <f t="shared" si="64"/>
        <v>84.156689044820794</v>
      </c>
      <c r="AH518" s="123">
        <f t="shared" si="64"/>
        <v>84.156689044820794</v>
      </c>
      <c r="AI518" s="123">
        <f t="shared" si="64"/>
        <v>84.156689044820794</v>
      </c>
      <c r="AJ518" s="123">
        <f t="shared" si="64"/>
        <v>84.156689044820794</v>
      </c>
      <c r="AK518" s="123">
        <f t="shared" si="64"/>
        <v>84.156689044820794</v>
      </c>
      <c r="AL518" s="123">
        <f t="shared" si="64"/>
        <v>84.156689044820794</v>
      </c>
      <c r="AM518" s="123">
        <f t="shared" si="64"/>
        <v>84.156689044820794</v>
      </c>
      <c r="AN518" s="123">
        <f t="shared" si="64"/>
        <v>84.156689044820794</v>
      </c>
      <c r="AO518" s="123">
        <f t="shared" si="64"/>
        <v>84.156689044820794</v>
      </c>
      <c r="AP518" s="123">
        <f t="shared" si="64"/>
        <v>84.156689044820794</v>
      </c>
      <c r="AQ518" s="123">
        <f t="shared" si="64"/>
        <v>84.156689044820794</v>
      </c>
      <c r="AR518" s="123">
        <f t="shared" si="64"/>
        <v>84.156689044820794</v>
      </c>
      <c r="AS518" s="123">
        <f t="shared" si="64"/>
        <v>84.156689044820794</v>
      </c>
      <c r="AT518" s="123">
        <f t="shared" si="64"/>
        <v>84.156689044820794</v>
      </c>
      <c r="AU518" s="123">
        <f t="shared" si="64"/>
        <v>84.156689044820794</v>
      </c>
      <c r="AV518" s="612">
        <f t="shared" si="64"/>
        <v>84.156689044820794</v>
      </c>
    </row>
    <row r="519" spans="5:48" ht="14.1" customHeight="1">
      <c r="G519" s="19"/>
      <c r="H519" s="788"/>
      <c r="J519" s="736"/>
      <c r="K519" s="9" t="s">
        <v>848</v>
      </c>
      <c r="L519" s="124">
        <f t="shared" ref="L519:AV519" si="65" xml:space="preserve"> (($S$50 * $S$48 * $S$46 * (L373 * 1 + L489) +L401) * 1000 / (L177 * 8760)) + L429 + 0</f>
        <v>181.12879390501712</v>
      </c>
      <c r="M519" s="124">
        <f t="shared" si="65"/>
        <v>180.57642978659027</v>
      </c>
      <c r="N519" s="124">
        <f t="shared" si="65"/>
        <v>166.18151813963283</v>
      </c>
      <c r="O519" s="124">
        <f t="shared" si="65"/>
        <v>151.32195830063</v>
      </c>
      <c r="P519" s="124">
        <f t="shared" si="65"/>
        <v>136.69488652740793</v>
      </c>
      <c r="Q519" s="124">
        <f t="shared" si="65"/>
        <v>121.83532668840506</v>
      </c>
      <c r="R519" s="124">
        <f t="shared" si="65"/>
        <v>107.20825491518301</v>
      </c>
      <c r="S519" s="124">
        <f t="shared" si="65"/>
        <v>104.90309832814678</v>
      </c>
      <c r="T519" s="124">
        <f t="shared" si="65"/>
        <v>102.59794174111057</v>
      </c>
      <c r="U519" s="124">
        <f t="shared" si="65"/>
        <v>100.29278515407435</v>
      </c>
      <c r="V519" s="124">
        <f t="shared" si="65"/>
        <v>97.987628567038129</v>
      </c>
      <c r="W519" s="124">
        <f t="shared" si="65"/>
        <v>95.682471980001921</v>
      </c>
      <c r="X519" s="124">
        <f t="shared" si="65"/>
        <v>93.377315392965684</v>
      </c>
      <c r="Y519" s="124">
        <f t="shared" si="65"/>
        <v>91.072158805929476</v>
      </c>
      <c r="Z519" s="124">
        <f t="shared" si="65"/>
        <v>88.767002218893239</v>
      </c>
      <c r="AA519" s="124">
        <f t="shared" si="65"/>
        <v>86.461845631857017</v>
      </c>
      <c r="AB519" s="124">
        <f t="shared" si="65"/>
        <v>84.156689044820794</v>
      </c>
      <c r="AC519" s="124">
        <f t="shared" si="65"/>
        <v>84.156689044820794</v>
      </c>
      <c r="AD519" s="124">
        <f t="shared" si="65"/>
        <v>84.156689044820794</v>
      </c>
      <c r="AE519" s="124">
        <f t="shared" si="65"/>
        <v>84.156689044820794</v>
      </c>
      <c r="AF519" s="124">
        <f t="shared" si="65"/>
        <v>84.156689044820794</v>
      </c>
      <c r="AG519" s="124">
        <f t="shared" si="65"/>
        <v>84.156689044820794</v>
      </c>
      <c r="AH519" s="124">
        <f t="shared" si="65"/>
        <v>84.156689044820794</v>
      </c>
      <c r="AI519" s="124">
        <f t="shared" si="65"/>
        <v>84.156689044820794</v>
      </c>
      <c r="AJ519" s="124">
        <f t="shared" si="65"/>
        <v>84.156689044820794</v>
      </c>
      <c r="AK519" s="124">
        <f t="shared" si="65"/>
        <v>84.156689044820794</v>
      </c>
      <c r="AL519" s="124">
        <f t="shared" si="65"/>
        <v>84.156689044820794</v>
      </c>
      <c r="AM519" s="124">
        <f t="shared" si="65"/>
        <v>84.156689044820794</v>
      </c>
      <c r="AN519" s="124">
        <f t="shared" si="65"/>
        <v>84.156689044820794</v>
      </c>
      <c r="AO519" s="124">
        <f t="shared" si="65"/>
        <v>84.156689044820794</v>
      </c>
      <c r="AP519" s="124">
        <f t="shared" si="65"/>
        <v>84.156689044820794</v>
      </c>
      <c r="AQ519" s="124">
        <f t="shared" si="65"/>
        <v>84.156689044820794</v>
      </c>
      <c r="AR519" s="124">
        <f t="shared" si="65"/>
        <v>84.156689044820794</v>
      </c>
      <c r="AS519" s="124">
        <f t="shared" si="65"/>
        <v>84.156689044820794</v>
      </c>
      <c r="AT519" s="124">
        <f t="shared" si="65"/>
        <v>84.156689044820794</v>
      </c>
      <c r="AU519" s="124">
        <f t="shared" si="65"/>
        <v>84.156689044820794</v>
      </c>
      <c r="AV519" s="613">
        <f t="shared" si="65"/>
        <v>84.156689044820794</v>
      </c>
    </row>
    <row r="520" spans="5:48" ht="14.1" customHeight="1" thickBot="1">
      <c r="G520" s="19"/>
      <c r="H520" s="788"/>
      <c r="J520" s="737"/>
      <c r="K520" s="10" t="s">
        <v>849</v>
      </c>
      <c r="L520" s="125">
        <f t="shared" ref="L520:AV520" si="66" xml:space="preserve"> (($S$50 * $S$48 * $S$46 * (L374 * 1 + L490) +L402) * 1000 / (L178 * 8760)) + L430 + 0</f>
        <v>181.12879390501712</v>
      </c>
      <c r="M520" s="125">
        <f t="shared" si="66"/>
        <v>180.57642978659027</v>
      </c>
      <c r="N520" s="125">
        <f t="shared" si="66"/>
        <v>205.72612631338049</v>
      </c>
      <c r="O520" s="125">
        <f t="shared" si="66"/>
        <v>186.97788435944454</v>
      </c>
      <c r="P520" s="125">
        <f t="shared" si="66"/>
        <v>168.69429059755402</v>
      </c>
      <c r="Q520" s="125">
        <f t="shared" si="66"/>
        <v>150.17820876988273</v>
      </c>
      <c r="R520" s="125">
        <f t="shared" si="66"/>
        <v>131.8946150079922</v>
      </c>
      <c r="S520" s="125">
        <f t="shared" si="66"/>
        <v>131.8946150079922</v>
      </c>
      <c r="T520" s="125">
        <f t="shared" si="66"/>
        <v>131.8946150079922</v>
      </c>
      <c r="U520" s="125">
        <f t="shared" si="66"/>
        <v>131.8946150079922</v>
      </c>
      <c r="V520" s="125">
        <f t="shared" si="66"/>
        <v>131.8946150079922</v>
      </c>
      <c r="W520" s="125">
        <f t="shared" si="66"/>
        <v>131.8946150079922</v>
      </c>
      <c r="X520" s="125">
        <f t="shared" si="66"/>
        <v>131.8946150079922</v>
      </c>
      <c r="Y520" s="125">
        <f t="shared" si="66"/>
        <v>131.8946150079922</v>
      </c>
      <c r="Z520" s="125">
        <f t="shared" si="66"/>
        <v>131.8946150079922</v>
      </c>
      <c r="AA520" s="125">
        <f t="shared" si="66"/>
        <v>131.8946150079922</v>
      </c>
      <c r="AB520" s="125">
        <f t="shared" si="66"/>
        <v>131.8946150079922</v>
      </c>
      <c r="AC520" s="125">
        <f t="shared" si="66"/>
        <v>131.8946150079922</v>
      </c>
      <c r="AD520" s="125">
        <f t="shared" si="66"/>
        <v>131.8946150079922</v>
      </c>
      <c r="AE520" s="125">
        <f t="shared" si="66"/>
        <v>131.8946150079922</v>
      </c>
      <c r="AF520" s="125">
        <f t="shared" si="66"/>
        <v>131.8946150079922</v>
      </c>
      <c r="AG520" s="125">
        <f t="shared" si="66"/>
        <v>131.8946150079922</v>
      </c>
      <c r="AH520" s="125">
        <f t="shared" si="66"/>
        <v>131.8946150079922</v>
      </c>
      <c r="AI520" s="125">
        <f t="shared" si="66"/>
        <v>131.8946150079922</v>
      </c>
      <c r="AJ520" s="125">
        <f t="shared" si="66"/>
        <v>131.8946150079922</v>
      </c>
      <c r="AK520" s="125">
        <f t="shared" si="66"/>
        <v>131.8946150079922</v>
      </c>
      <c r="AL520" s="125">
        <f t="shared" si="66"/>
        <v>131.8946150079922</v>
      </c>
      <c r="AM520" s="125">
        <f t="shared" si="66"/>
        <v>131.8946150079922</v>
      </c>
      <c r="AN520" s="125">
        <f t="shared" si="66"/>
        <v>131.8946150079922</v>
      </c>
      <c r="AO520" s="125">
        <f t="shared" si="66"/>
        <v>131.8946150079922</v>
      </c>
      <c r="AP520" s="125">
        <f t="shared" si="66"/>
        <v>131.8946150079922</v>
      </c>
      <c r="AQ520" s="125">
        <f t="shared" si="66"/>
        <v>131.8946150079922</v>
      </c>
      <c r="AR520" s="125">
        <f t="shared" si="66"/>
        <v>131.8946150079922</v>
      </c>
      <c r="AS520" s="125">
        <f t="shared" si="66"/>
        <v>131.8946150079922</v>
      </c>
      <c r="AT520" s="125">
        <f t="shared" si="66"/>
        <v>131.8946150079922</v>
      </c>
      <c r="AU520" s="125">
        <f t="shared" si="66"/>
        <v>131.8946150079922</v>
      </c>
      <c r="AV520" s="614">
        <f t="shared" si="66"/>
        <v>131.8946150079922</v>
      </c>
    </row>
    <row r="521" spans="5:48" ht="14.1" customHeight="1" thickTop="1">
      <c r="G521" s="21"/>
      <c r="H521" s="22"/>
      <c r="I521" s="22"/>
      <c r="J521" s="22"/>
      <c r="K521" s="22"/>
      <c r="L521" s="22"/>
      <c r="M521" s="22"/>
      <c r="N521" s="22"/>
      <c r="O521" s="22"/>
      <c r="P521" s="22"/>
      <c r="Q521" s="22"/>
      <c r="R521" s="22"/>
      <c r="S521" s="22"/>
      <c r="T521" s="22"/>
      <c r="U521" s="22"/>
      <c r="V521" s="22"/>
      <c r="W521" s="22"/>
      <c r="X521" s="22"/>
      <c r="Y521" s="22"/>
      <c r="Z521" s="22"/>
      <c r="AA521" s="22"/>
      <c r="AB521" s="22"/>
      <c r="AC521" s="22"/>
      <c r="AD521" s="22"/>
      <c r="AE521" s="22"/>
      <c r="AF521" s="22"/>
      <c r="AG521" s="22"/>
      <c r="AH521" s="22"/>
      <c r="AI521" s="22"/>
      <c r="AJ521" s="22"/>
      <c r="AK521" s="22"/>
      <c r="AL521" s="22"/>
      <c r="AM521" s="22"/>
      <c r="AN521" s="22"/>
      <c r="AO521" s="22"/>
      <c r="AP521" s="22"/>
      <c r="AQ521" s="22"/>
      <c r="AR521" s="22"/>
      <c r="AS521" s="22"/>
      <c r="AT521" s="22"/>
      <c r="AU521" s="22"/>
      <c r="AV521" s="23"/>
    </row>
    <row r="525" spans="5:48" ht="14.1" customHeight="1">
      <c r="E525" s="426" t="s">
        <v>90</v>
      </c>
      <c r="G525" s="793" t="s">
        <v>865</v>
      </c>
      <c r="H525" s="794"/>
      <c r="I525" s="794"/>
      <c r="J525" s="794"/>
      <c r="K525" s="794"/>
      <c r="L525" s="794"/>
      <c r="M525" s="794"/>
      <c r="N525" s="794"/>
      <c r="O525" s="794"/>
      <c r="P525" s="794"/>
      <c r="Q525" s="794"/>
      <c r="R525" s="794"/>
      <c r="S525" s="794"/>
      <c r="T525" s="794"/>
      <c r="U525" s="525"/>
      <c r="V525" s="525"/>
      <c r="W525" s="525"/>
      <c r="X525" s="525"/>
      <c r="Y525" s="525"/>
      <c r="Z525" s="525"/>
      <c r="AA525" s="525"/>
      <c r="AB525" s="525"/>
      <c r="AC525" s="525"/>
      <c r="AD525" s="525"/>
      <c r="AE525" s="525"/>
      <c r="AF525" s="525"/>
      <c r="AG525" s="525"/>
      <c r="AH525" s="531"/>
      <c r="AI525" s="531"/>
      <c r="AJ525" s="531"/>
      <c r="AK525" s="531"/>
      <c r="AL525" s="531"/>
      <c r="AM525" s="531"/>
      <c r="AN525" s="531"/>
      <c r="AO525" s="531"/>
      <c r="AP525" s="531"/>
      <c r="AQ525" s="531"/>
      <c r="AR525" s="531"/>
      <c r="AS525" s="531"/>
      <c r="AT525" s="531"/>
      <c r="AU525" s="531"/>
      <c r="AV525" s="531"/>
    </row>
    <row r="527" spans="5:48" ht="14.1" customHeight="1">
      <c r="F527" s="734"/>
      <c r="G527" s="734"/>
      <c r="H527" s="734"/>
      <c r="I527" s="734"/>
    </row>
    <row r="740" spans="3:27" ht="14.1" customHeight="1">
      <c r="C740" s="426" t="s">
        <v>90</v>
      </c>
      <c r="G740" s="732" t="s">
        <v>864</v>
      </c>
      <c r="H740" s="733"/>
      <c r="I740" s="733"/>
      <c r="J740" s="733"/>
      <c r="K740" s="733"/>
      <c r="L740" s="733"/>
      <c r="M740" s="733"/>
      <c r="N740" s="733"/>
      <c r="O740" s="733"/>
      <c r="P740" s="733"/>
      <c r="Q740" s="733"/>
      <c r="R740" s="733"/>
      <c r="S740" s="733"/>
      <c r="T740" s="733"/>
      <c r="U740" s="423"/>
      <c r="V740" s="423"/>
      <c r="W740" s="423"/>
      <c r="X740" s="423"/>
      <c r="Y740" s="423"/>
      <c r="Z740" s="423"/>
      <c r="AA740" s="423"/>
    </row>
    <row r="742" spans="3:27" ht="14.1" customHeight="1">
      <c r="H742" s="796" t="s">
        <v>326</v>
      </c>
      <c r="I742" s="796"/>
      <c r="J742" s="796"/>
      <c r="K742" s="796"/>
      <c r="L742" s="796"/>
      <c r="M742" s="593"/>
      <c r="N742" s="593"/>
      <c r="O742" s="593"/>
      <c r="P742" s="593"/>
      <c r="Q742" s="593"/>
      <c r="R742" s="593"/>
      <c r="S742" s="593"/>
      <c r="T742" s="593"/>
      <c r="U742" s="593"/>
      <c r="V742" s="593"/>
      <c r="W742" s="593"/>
      <c r="X742" s="593"/>
      <c r="Y742" s="593"/>
      <c r="Z742" s="593"/>
      <c r="AA742" s="593"/>
    </row>
    <row r="743" spans="3:27" ht="14.1" customHeight="1">
      <c r="H743" s="789" t="s">
        <v>31</v>
      </c>
      <c r="I743" s="789"/>
      <c r="J743" s="789"/>
      <c r="K743" s="789"/>
      <c r="L743" s="789"/>
      <c r="M743" s="726" t="s">
        <v>905</v>
      </c>
      <c r="N743" s="727"/>
      <c r="O743" s="727"/>
      <c r="P743" s="727"/>
      <c r="Q743" s="727"/>
      <c r="R743" s="727"/>
      <c r="S743" s="727"/>
      <c r="T743" s="727"/>
      <c r="U743" s="727"/>
      <c r="V743" s="727"/>
      <c r="W743" s="727"/>
      <c r="X743" s="727"/>
      <c r="Y743" s="727"/>
      <c r="Z743" s="727"/>
      <c r="AA743" s="728"/>
    </row>
    <row r="744" spans="3:27" ht="14.1" customHeight="1">
      <c r="H744" s="789" t="s">
        <v>39</v>
      </c>
      <c r="I744" s="789"/>
      <c r="J744" s="789"/>
      <c r="K744" s="789"/>
      <c r="L744" s="789"/>
      <c r="M744" s="726" t="s">
        <v>897</v>
      </c>
      <c r="N744" s="727"/>
      <c r="O744" s="727"/>
      <c r="P744" s="727"/>
      <c r="Q744" s="727"/>
      <c r="R744" s="727"/>
      <c r="S744" s="727"/>
      <c r="T744" s="727"/>
      <c r="U744" s="727"/>
      <c r="V744" s="727"/>
      <c r="W744" s="727"/>
      <c r="X744" s="727"/>
      <c r="Y744" s="727"/>
      <c r="Z744" s="727"/>
      <c r="AA744" s="728"/>
    </row>
    <row r="745" spans="3:27" ht="14.1" customHeight="1">
      <c r="H745" s="789" t="s">
        <v>28</v>
      </c>
      <c r="I745" s="789"/>
      <c r="J745" s="789"/>
      <c r="K745" s="789"/>
      <c r="L745" s="789"/>
      <c r="M745" s="726" t="s">
        <v>992</v>
      </c>
      <c r="N745" s="727"/>
      <c r="O745" s="727"/>
      <c r="P745" s="727"/>
      <c r="Q745" s="727"/>
      <c r="R745" s="727"/>
      <c r="S745" s="727"/>
      <c r="T745" s="727"/>
      <c r="U745" s="727"/>
      <c r="V745" s="727"/>
      <c r="W745" s="727"/>
      <c r="X745" s="727"/>
      <c r="Y745" s="727"/>
      <c r="Z745" s="727"/>
      <c r="AA745" s="728"/>
    </row>
    <row r="746" spans="3:27" ht="14.1" customHeight="1">
      <c r="H746" s="789" t="s">
        <v>868</v>
      </c>
      <c r="I746" s="789"/>
      <c r="J746" s="789"/>
      <c r="K746" s="789"/>
      <c r="L746" s="789"/>
      <c r="M746" s="726" t="s">
        <v>992</v>
      </c>
      <c r="N746" s="727"/>
      <c r="O746" s="727"/>
      <c r="P746" s="727"/>
      <c r="Q746" s="727"/>
      <c r="R746" s="727"/>
      <c r="S746" s="727"/>
      <c r="T746" s="727"/>
      <c r="U746" s="727"/>
      <c r="V746" s="727"/>
      <c r="W746" s="727"/>
      <c r="X746" s="727"/>
      <c r="Y746" s="727"/>
      <c r="Z746" s="727"/>
      <c r="AA746" s="728"/>
    </row>
    <row r="747" spans="3:27" ht="14.1" customHeight="1">
      <c r="H747" s="789" t="s">
        <v>133</v>
      </c>
      <c r="I747" s="789"/>
      <c r="J747" s="789"/>
      <c r="K747" s="789"/>
      <c r="L747" s="789"/>
      <c r="M747" s="726" t="s">
        <v>993</v>
      </c>
      <c r="N747" s="727"/>
      <c r="O747" s="727"/>
      <c r="P747" s="727"/>
      <c r="Q747" s="727"/>
      <c r="R747" s="727"/>
      <c r="S747" s="727"/>
      <c r="T747" s="727"/>
      <c r="U747" s="727"/>
      <c r="V747" s="727"/>
      <c r="W747" s="727"/>
      <c r="X747" s="727"/>
      <c r="Y747" s="727"/>
      <c r="Z747" s="727"/>
      <c r="AA747" s="728"/>
    </row>
    <row r="748" spans="3:27" ht="14.1" customHeight="1">
      <c r="H748" s="789" t="s">
        <v>25</v>
      </c>
      <c r="I748" s="789"/>
      <c r="J748" s="789"/>
      <c r="K748" s="789"/>
      <c r="L748" s="789"/>
      <c r="M748" s="726" t="s">
        <v>867</v>
      </c>
      <c r="N748" s="727"/>
      <c r="O748" s="727"/>
      <c r="P748" s="727"/>
      <c r="Q748" s="727"/>
      <c r="R748" s="727"/>
      <c r="S748" s="727"/>
      <c r="T748" s="727"/>
      <c r="U748" s="727"/>
      <c r="V748" s="727"/>
      <c r="W748" s="727"/>
      <c r="X748" s="727"/>
      <c r="Y748" s="727"/>
      <c r="Z748" s="727"/>
      <c r="AA748" s="728"/>
    </row>
    <row r="749" spans="3:27" ht="14.1" customHeight="1">
      <c r="H749" s="789" t="s">
        <v>26</v>
      </c>
      <c r="I749" s="789"/>
      <c r="J749" s="789"/>
      <c r="K749" s="789"/>
      <c r="L749" s="789"/>
      <c r="M749" s="726" t="s">
        <v>867</v>
      </c>
      <c r="N749" s="727"/>
      <c r="O749" s="727"/>
      <c r="P749" s="727"/>
      <c r="Q749" s="727"/>
      <c r="R749" s="727"/>
      <c r="S749" s="727"/>
      <c r="T749" s="727"/>
      <c r="U749" s="727"/>
      <c r="V749" s="727"/>
      <c r="W749" s="727"/>
      <c r="X749" s="727"/>
      <c r="Y749" s="727"/>
      <c r="Z749" s="727"/>
      <c r="AA749" s="728"/>
    </row>
    <row r="750" spans="3:27" ht="14.1" customHeight="1">
      <c r="H750" s="797"/>
      <c r="I750" s="797"/>
      <c r="J750" s="797"/>
      <c r="K750" s="797"/>
      <c r="L750" s="797"/>
      <c r="M750" s="740"/>
      <c r="N750" s="740"/>
      <c r="O750" s="740"/>
      <c r="P750" s="740"/>
      <c r="Q750" s="740"/>
      <c r="R750" s="740"/>
      <c r="S750" s="740"/>
      <c r="T750" s="740"/>
      <c r="U750" s="740"/>
      <c r="V750" s="740"/>
      <c r="W750" s="740"/>
      <c r="X750" s="740"/>
      <c r="Y750" s="740"/>
      <c r="Z750" s="740"/>
      <c r="AA750" s="740"/>
    </row>
    <row r="751" spans="3:27" ht="14.1" customHeight="1">
      <c r="H751" s="796" t="s">
        <v>327</v>
      </c>
      <c r="I751" s="796"/>
      <c r="J751" s="796"/>
      <c r="K751" s="796"/>
      <c r="L751" s="796"/>
      <c r="M751" s="741"/>
      <c r="N751" s="741"/>
      <c r="O751" s="741"/>
      <c r="P751" s="741"/>
      <c r="Q751" s="741"/>
      <c r="R751" s="741"/>
      <c r="S751" s="741"/>
      <c r="T751" s="741"/>
      <c r="U751" s="741"/>
      <c r="V751" s="741"/>
      <c r="W751" s="741"/>
      <c r="X751" s="741"/>
      <c r="Y751" s="741"/>
      <c r="Z751" s="741"/>
      <c r="AA751" s="741"/>
    </row>
    <row r="752" spans="3:27" ht="14.1" customHeight="1">
      <c r="H752" s="789" t="s">
        <v>39</v>
      </c>
      <c r="I752" s="789"/>
      <c r="J752" s="789"/>
      <c r="K752" s="789"/>
      <c r="L752" s="789"/>
      <c r="M752" s="726" t="s">
        <v>897</v>
      </c>
      <c r="N752" s="727"/>
      <c r="O752" s="727"/>
      <c r="P752" s="727"/>
      <c r="Q752" s="727"/>
      <c r="R752" s="727"/>
      <c r="S752" s="727"/>
      <c r="T752" s="727"/>
      <c r="U752" s="727"/>
      <c r="V752" s="727"/>
      <c r="W752" s="727"/>
      <c r="X752" s="727"/>
      <c r="Y752" s="727"/>
      <c r="Z752" s="727"/>
      <c r="AA752" s="728"/>
    </row>
    <row r="753" spans="8:27" ht="14.1" customHeight="1">
      <c r="H753" s="789" t="s">
        <v>28</v>
      </c>
      <c r="I753" s="789"/>
      <c r="J753" s="789"/>
      <c r="K753" s="789"/>
      <c r="L753" s="789"/>
      <c r="M753" s="726" t="s">
        <v>898</v>
      </c>
      <c r="N753" s="727"/>
      <c r="O753" s="727"/>
      <c r="P753" s="727"/>
      <c r="Q753" s="727"/>
      <c r="R753" s="727"/>
      <c r="S753" s="727"/>
      <c r="T753" s="727"/>
      <c r="U753" s="727"/>
      <c r="V753" s="727"/>
      <c r="W753" s="727"/>
      <c r="X753" s="727"/>
      <c r="Y753" s="727"/>
      <c r="Z753" s="727"/>
      <c r="AA753" s="728"/>
    </row>
    <row r="754" spans="8:27" ht="14.1" customHeight="1">
      <c r="H754" s="789" t="s">
        <v>868</v>
      </c>
      <c r="I754" s="789"/>
      <c r="J754" s="789"/>
      <c r="K754" s="789"/>
      <c r="L754" s="789"/>
      <c r="M754" s="726" t="s">
        <v>898</v>
      </c>
      <c r="N754" s="727"/>
      <c r="O754" s="727"/>
      <c r="P754" s="727"/>
      <c r="Q754" s="727"/>
      <c r="R754" s="727"/>
      <c r="S754" s="727"/>
      <c r="T754" s="727"/>
      <c r="U754" s="727"/>
      <c r="V754" s="727"/>
      <c r="W754" s="727"/>
      <c r="X754" s="727"/>
      <c r="Y754" s="727"/>
      <c r="Z754" s="727"/>
      <c r="AA754" s="728"/>
    </row>
    <row r="755" spans="8:27" ht="14.1" customHeight="1">
      <c r="H755" s="789" t="s">
        <v>133</v>
      </c>
      <c r="I755" s="789"/>
      <c r="J755" s="789"/>
      <c r="K755" s="789"/>
      <c r="L755" s="789"/>
      <c r="M755" s="726" t="s">
        <v>898</v>
      </c>
      <c r="N755" s="727"/>
      <c r="O755" s="727"/>
      <c r="P755" s="727"/>
      <c r="Q755" s="727"/>
      <c r="R755" s="727"/>
      <c r="S755" s="727"/>
      <c r="T755" s="727"/>
      <c r="U755" s="727"/>
      <c r="V755" s="727"/>
      <c r="W755" s="727"/>
      <c r="X755" s="727"/>
      <c r="Y755" s="727"/>
      <c r="Z755" s="727"/>
      <c r="AA755" s="728"/>
    </row>
    <row r="756" spans="8:27" ht="14.1" customHeight="1">
      <c r="H756" s="789" t="s">
        <v>883</v>
      </c>
      <c r="I756" s="789"/>
      <c r="J756" s="789"/>
      <c r="K756" s="789"/>
      <c r="L756" s="789"/>
      <c r="M756" s="726" t="s">
        <v>867</v>
      </c>
      <c r="N756" s="727"/>
      <c r="O756" s="727"/>
      <c r="P756" s="727"/>
      <c r="Q756" s="727"/>
      <c r="R756" s="727"/>
      <c r="S756" s="727"/>
      <c r="T756" s="727"/>
      <c r="U756" s="727"/>
      <c r="V756" s="727"/>
      <c r="W756" s="727"/>
      <c r="X756" s="727"/>
      <c r="Y756" s="727"/>
      <c r="Z756" s="727"/>
      <c r="AA756" s="728"/>
    </row>
    <row r="760" spans="8:27" ht="14.1" customHeight="1">
      <c r="M760" s="691"/>
    </row>
    <row r="764" spans="8:27" ht="14.1" customHeight="1">
      <c r="N764" s="4" t="s">
        <v>905</v>
      </c>
    </row>
  </sheetData>
  <mergeCells count="107">
    <mergeCell ref="M753:AA753"/>
    <mergeCell ref="M754:AA754"/>
    <mergeCell ref="M755:AA755"/>
    <mergeCell ref="M756:AA756"/>
    <mergeCell ref="M748:AA748"/>
    <mergeCell ref="M749:AA749"/>
    <mergeCell ref="M750:AA750"/>
    <mergeCell ref="M751:AA751"/>
    <mergeCell ref="M752:AA752"/>
    <mergeCell ref="M743:AA743"/>
    <mergeCell ref="M744:AA744"/>
    <mergeCell ref="M745:AA745"/>
    <mergeCell ref="M746:AA746"/>
    <mergeCell ref="M747:AA747"/>
    <mergeCell ref="H434:H460"/>
    <mergeCell ref="H464:H490"/>
    <mergeCell ref="J464:J490"/>
    <mergeCell ref="H494:H520"/>
    <mergeCell ref="G740:T740"/>
    <mergeCell ref="H752:L752"/>
    <mergeCell ref="H753:L753"/>
    <mergeCell ref="H754:L754"/>
    <mergeCell ref="H755:L755"/>
    <mergeCell ref="H751:L751"/>
    <mergeCell ref="H756:L756"/>
    <mergeCell ref="J152:J178"/>
    <mergeCell ref="J180:J206"/>
    <mergeCell ref="J208:J234"/>
    <mergeCell ref="J236:J262"/>
    <mergeCell ref="J264:J290"/>
    <mergeCell ref="H748:L748"/>
    <mergeCell ref="H749:L749"/>
    <mergeCell ref="H750:L750"/>
    <mergeCell ref="H742:L742"/>
    <mergeCell ref="H743:L743"/>
    <mergeCell ref="H744:L744"/>
    <mergeCell ref="H745:L745"/>
    <mergeCell ref="H747:L747"/>
    <mergeCell ref="F527:I527"/>
    <mergeCell ref="J292:J318"/>
    <mergeCell ref="H746:L746"/>
    <mergeCell ref="A1:J1"/>
    <mergeCell ref="O12:P12"/>
    <mergeCell ref="O14:T14"/>
    <mergeCell ref="Q12:T12"/>
    <mergeCell ref="O34:R34"/>
    <mergeCell ref="J32:J40"/>
    <mergeCell ref="O17:T17"/>
    <mergeCell ref="O15:T15"/>
    <mergeCell ref="O18:T18"/>
    <mergeCell ref="J22:J30"/>
    <mergeCell ref="O33:S33"/>
    <mergeCell ref="J12:J20"/>
    <mergeCell ref="H12:H80"/>
    <mergeCell ref="O23:P23"/>
    <mergeCell ref="O24:P24"/>
    <mergeCell ref="O25:P25"/>
    <mergeCell ref="O43:R43"/>
    <mergeCell ref="O44:R44"/>
    <mergeCell ref="O45:R45"/>
    <mergeCell ref="O46:R46"/>
    <mergeCell ref="O31:P31"/>
    <mergeCell ref="O40:R40"/>
    <mergeCell ref="O41:R41"/>
    <mergeCell ref="O16:T16"/>
    <mergeCell ref="O37:R37"/>
    <mergeCell ref="O38:R38"/>
    <mergeCell ref="O39:R39"/>
    <mergeCell ref="O36:R36"/>
    <mergeCell ref="O35:R35"/>
    <mergeCell ref="O26:P26"/>
    <mergeCell ref="O27:P27"/>
    <mergeCell ref="O28:P28"/>
    <mergeCell ref="O29:P29"/>
    <mergeCell ref="O30:P30"/>
    <mergeCell ref="J42:J50"/>
    <mergeCell ref="H83:H91"/>
    <mergeCell ref="J83:J91"/>
    <mergeCell ref="O49:R49"/>
    <mergeCell ref="O50:R50"/>
    <mergeCell ref="Q52:R52"/>
    <mergeCell ref="J52:J60"/>
    <mergeCell ref="N61:T61"/>
    <mergeCell ref="O62:T62"/>
    <mergeCell ref="O63:T63"/>
    <mergeCell ref="O64:T64"/>
    <mergeCell ref="J62:J70"/>
    <mergeCell ref="J72:J80"/>
    <mergeCell ref="O47:R47"/>
    <mergeCell ref="O48:R48"/>
    <mergeCell ref="O42:R42"/>
    <mergeCell ref="J94:J102"/>
    <mergeCell ref="J104:J112"/>
    <mergeCell ref="J114:J122"/>
    <mergeCell ref="H125:H143"/>
    <mergeCell ref="J125:J133"/>
    <mergeCell ref="J494:J520"/>
    <mergeCell ref="H152:H430"/>
    <mergeCell ref="J434:J460"/>
    <mergeCell ref="G525:T525"/>
    <mergeCell ref="G149:T149"/>
    <mergeCell ref="J135:J143"/>
    <mergeCell ref="H94:H122"/>
    <mergeCell ref="J320:J346"/>
    <mergeCell ref="J376:J402"/>
    <mergeCell ref="J348:J374"/>
    <mergeCell ref="J404:J430"/>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7110" r:id="rId3" name="Button 6">
              <controlPr defaultSize="0" print="0" autoFill="0" autoPict="0" macro="[0]!CurrentCostsJump">
                <anchor moveWithCells="1" sizeWithCells="1">
                  <from>
                    <xdr:col>9</xdr:col>
                    <xdr:colOff>809625</xdr:colOff>
                    <xdr:row>2</xdr:row>
                    <xdr:rowOff>104775</xdr:rowOff>
                  </from>
                  <to>
                    <xdr:col>11</xdr:col>
                    <xdr:colOff>419100</xdr:colOff>
                    <xdr:row>4</xdr:row>
                    <xdr:rowOff>104775</xdr:rowOff>
                  </to>
                </anchor>
              </controlPr>
            </control>
          </mc:Choice>
        </mc:AlternateContent>
        <mc:AlternateContent xmlns:mc="http://schemas.openxmlformats.org/markup-compatibility/2006">
          <mc:Choice Requires="x14">
            <control shapeId="47111" r:id="rId4" name="Button 7">
              <controlPr defaultSize="0" print="0" autoFill="0" autoPict="0" macro="[0]!HistoricTrendsJump">
                <anchor moveWithCells="1" sizeWithCells="1">
                  <from>
                    <xdr:col>16</xdr:col>
                    <xdr:colOff>571500</xdr:colOff>
                    <xdr:row>2</xdr:row>
                    <xdr:rowOff>85725</xdr:rowOff>
                  </from>
                  <to>
                    <xdr:col>18</xdr:col>
                    <xdr:colOff>638175</xdr:colOff>
                    <xdr:row>4</xdr:row>
                    <xdr:rowOff>85725</xdr:rowOff>
                  </to>
                </anchor>
              </controlPr>
            </control>
          </mc:Choice>
        </mc:AlternateContent>
        <mc:AlternateContent xmlns:mc="http://schemas.openxmlformats.org/markup-compatibility/2006">
          <mc:Choice Requires="x14">
            <control shapeId="47112" r:id="rId5" name="Button 8">
              <controlPr defaultSize="0" print="0" autoFill="0" autoPict="0" macro="[0]!FutureProjectionsJump">
                <anchor moveWithCells="1" sizeWithCells="1">
                  <from>
                    <xdr:col>11</xdr:col>
                    <xdr:colOff>676275</xdr:colOff>
                    <xdr:row>2</xdr:row>
                    <xdr:rowOff>85725</xdr:rowOff>
                  </from>
                  <to>
                    <xdr:col>13</xdr:col>
                    <xdr:colOff>752475</xdr:colOff>
                    <xdr:row>4</xdr:row>
                    <xdr:rowOff>85725</xdr:rowOff>
                  </to>
                </anchor>
              </controlPr>
            </control>
          </mc:Choice>
        </mc:AlternateContent>
        <mc:AlternateContent xmlns:mc="http://schemas.openxmlformats.org/markup-compatibility/2006">
          <mc:Choice Requires="x14">
            <control shapeId="47113" r:id="rId6" name="Button 9">
              <controlPr defaultSize="0" print="0" autoFill="0" autoPict="0" macro="[0]!GraphicsJump">
                <anchor moveWithCells="1" sizeWithCells="1">
                  <from>
                    <xdr:col>14</xdr:col>
                    <xdr:colOff>200025</xdr:colOff>
                    <xdr:row>2</xdr:row>
                    <xdr:rowOff>85725</xdr:rowOff>
                  </from>
                  <to>
                    <xdr:col>16</xdr:col>
                    <xdr:colOff>276225</xdr:colOff>
                    <xdr:row>4</xdr:row>
                    <xdr:rowOff>85725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dimension ref="A1:DN648"/>
  <sheetViews>
    <sheetView showGridLines="0" zoomScaleNormal="100"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4.1" customHeight="1"/>
  <cols>
    <col min="1" max="1" width="9.140625" style="4"/>
    <col min="2" max="7" width="1.7109375" style="4" customWidth="1"/>
    <col min="8" max="8" width="5.7109375" style="4" customWidth="1"/>
    <col min="9" max="9" width="1.7109375" style="4" customWidth="1"/>
    <col min="10" max="10" width="19" style="4" customWidth="1"/>
    <col min="11" max="11" width="33.85546875" style="4" customWidth="1"/>
    <col min="12" max="54" width="11.28515625" style="4" customWidth="1"/>
    <col min="55" max="57" width="11.28515625" style="161" customWidth="1"/>
    <col min="58" max="58" width="11.28515625" style="4" customWidth="1"/>
    <col min="59" max="59" width="11.28515625" style="15" customWidth="1"/>
    <col min="60" max="105" width="11.28515625" style="4" customWidth="1"/>
    <col min="106" max="16384" width="9.140625" style="4"/>
  </cols>
  <sheetData>
    <row r="1" spans="1:118" ht="18">
      <c r="A1" s="768" t="s">
        <v>182</v>
      </c>
      <c r="B1" s="768"/>
      <c r="C1" s="768"/>
      <c r="D1" s="768"/>
      <c r="E1" s="768"/>
      <c r="F1" s="768"/>
      <c r="G1" s="768"/>
      <c r="H1" s="768"/>
      <c r="I1" s="185"/>
      <c r="J1" s="185"/>
      <c r="BC1" s="4"/>
      <c r="BD1" s="4"/>
      <c r="BF1" s="161"/>
    </row>
    <row r="2" spans="1:118" ht="14.1" customHeight="1">
      <c r="A2"/>
      <c r="B2"/>
      <c r="C2"/>
      <c r="D2"/>
      <c r="E2"/>
      <c r="F2" s="6"/>
      <c r="G2" s="6"/>
      <c r="H2" s="6"/>
      <c r="I2" s="6"/>
      <c r="J2" s="6"/>
      <c r="K2" s="6"/>
      <c r="L2" s="6"/>
      <c r="M2" s="6"/>
      <c r="N2" s="6"/>
      <c r="O2" s="6"/>
      <c r="P2" s="6"/>
      <c r="Q2" s="6"/>
      <c r="R2" s="6"/>
      <c r="S2" s="6"/>
      <c r="T2" s="6"/>
      <c r="U2" s="6"/>
      <c r="V2" s="6"/>
      <c r="W2" s="6"/>
      <c r="X2" s="6"/>
      <c r="Y2" s="6"/>
      <c r="Z2" s="6"/>
      <c r="AA2" s="6"/>
      <c r="AB2" s="6"/>
      <c r="AC2" s="221" t="s">
        <v>405</v>
      </c>
      <c r="AD2" s="216"/>
      <c r="AE2" s="216"/>
      <c r="AF2" s="216"/>
      <c r="AG2" s="216"/>
      <c r="AH2" s="216"/>
      <c r="AI2" s="216"/>
      <c r="AJ2" s="216"/>
      <c r="AK2" s="216"/>
      <c r="AL2" s="216"/>
      <c r="AM2" s="216"/>
      <c r="AN2" s="216"/>
      <c r="AO2" s="222"/>
      <c r="AP2" s="530"/>
      <c r="AQ2" s="530"/>
      <c r="AR2" s="530"/>
      <c r="AS2" s="530"/>
      <c r="AT2" s="530"/>
      <c r="AU2" s="530"/>
      <c r="AV2" s="530"/>
      <c r="AW2" s="6"/>
      <c r="AX2" s="221" t="s">
        <v>407</v>
      </c>
      <c r="AY2" s="216"/>
      <c r="AZ2" s="216"/>
      <c r="BA2" s="216"/>
      <c r="BB2" s="216"/>
      <c r="BC2" s="217"/>
      <c r="BD2" s="217"/>
      <c r="BE2" s="217"/>
      <c r="BF2" s="216"/>
      <c r="BG2" s="216"/>
      <c r="BH2" s="216"/>
      <c r="BI2" s="216"/>
      <c r="BJ2" s="222"/>
      <c r="BK2" s="6"/>
      <c r="BL2" s="221" t="s">
        <v>409</v>
      </c>
      <c r="BM2" s="216"/>
      <c r="BN2" s="216"/>
      <c r="BO2" s="216"/>
      <c r="BP2" s="216"/>
      <c r="BQ2" s="217"/>
      <c r="BR2" s="217"/>
      <c r="BS2" s="217"/>
      <c r="BT2" s="216"/>
      <c r="BU2" s="216"/>
      <c r="BV2" s="216"/>
      <c r="BW2" s="216"/>
      <c r="BX2" s="222"/>
      <c r="BY2" s="6"/>
      <c r="BZ2" s="221" t="s">
        <v>410</v>
      </c>
      <c r="CA2" s="216"/>
      <c r="CB2" s="216"/>
      <c r="CC2" s="216"/>
      <c r="CD2" s="216"/>
      <c r="CE2" s="217"/>
      <c r="CF2" s="217"/>
      <c r="CG2" s="217"/>
      <c r="CH2" s="216"/>
      <c r="CI2" s="216"/>
      <c r="CJ2" s="216"/>
      <c r="CK2" s="216"/>
      <c r="CL2" s="222"/>
      <c r="CM2" s="6"/>
      <c r="CN2" s="221" t="s">
        <v>411</v>
      </c>
      <c r="CO2" s="216"/>
      <c r="CP2" s="216"/>
      <c r="CQ2" s="216"/>
      <c r="CR2" s="216"/>
      <c r="CS2" s="217"/>
      <c r="CT2" s="217"/>
      <c r="CU2" s="217"/>
      <c r="CV2" s="216"/>
      <c r="CW2" s="216"/>
      <c r="CX2" s="216"/>
      <c r="CY2" s="216"/>
      <c r="CZ2" s="222"/>
      <c r="DA2" s="6"/>
      <c r="DB2" s="221" t="s">
        <v>412</v>
      </c>
      <c r="DC2" s="216"/>
      <c r="DD2" s="216"/>
      <c r="DE2" s="216"/>
      <c r="DF2" s="216"/>
      <c r="DG2" s="217"/>
      <c r="DH2" s="217"/>
      <c r="DI2" s="217"/>
      <c r="DJ2" s="216"/>
      <c r="DK2" s="216"/>
      <c r="DL2" s="216"/>
      <c r="DM2" s="216"/>
      <c r="DN2" s="222"/>
    </row>
    <row r="3" spans="1:118" ht="14.1" customHeight="1">
      <c r="A3"/>
      <c r="B3"/>
      <c r="C3"/>
      <c r="D3"/>
      <c r="E3"/>
      <c r="T3" s="50" t="s">
        <v>29</v>
      </c>
      <c r="U3" s="15"/>
      <c r="V3" s="15"/>
      <c r="W3" s="15"/>
      <c r="X3" s="15"/>
      <c r="Y3" s="15"/>
      <c r="Z3" s="15"/>
      <c r="AA3" s="15"/>
      <c r="AC3" s="223"/>
      <c r="AD3" s="218"/>
      <c r="AE3" s="219"/>
      <c r="AF3" s="219"/>
      <c r="AG3" s="219"/>
      <c r="AH3" s="220" t="s">
        <v>394</v>
      </c>
      <c r="AI3" s="220" t="s">
        <v>394</v>
      </c>
      <c r="AJ3" s="220" t="s">
        <v>79</v>
      </c>
      <c r="AK3" s="219" t="s">
        <v>399</v>
      </c>
      <c r="AL3" s="219" t="s">
        <v>402</v>
      </c>
      <c r="AM3" s="219" t="s">
        <v>400</v>
      </c>
      <c r="AN3" s="219" t="s">
        <v>400</v>
      </c>
      <c r="AO3" s="224"/>
      <c r="AP3" s="175"/>
      <c r="AQ3" s="175"/>
      <c r="AR3" s="175"/>
      <c r="AS3" s="175"/>
      <c r="AT3" s="175"/>
      <c r="AU3" s="175"/>
      <c r="AV3" s="175"/>
      <c r="AX3" s="234"/>
      <c r="AY3" s="233"/>
      <c r="AZ3" s="219"/>
      <c r="BA3" s="219"/>
      <c r="BB3" s="219"/>
      <c r="BC3" s="220" t="s">
        <v>394</v>
      </c>
      <c r="BD3" s="220" t="s">
        <v>394</v>
      </c>
      <c r="BE3" s="220" t="s">
        <v>79</v>
      </c>
      <c r="BF3" s="219" t="s">
        <v>399</v>
      </c>
      <c r="BG3" s="219" t="s">
        <v>402</v>
      </c>
      <c r="BH3" s="219" t="s">
        <v>400</v>
      </c>
      <c r="BI3" s="219" t="s">
        <v>400</v>
      </c>
      <c r="BJ3" s="224"/>
      <c r="BL3" s="234"/>
      <c r="BM3" s="233"/>
      <c r="BN3" s="219"/>
      <c r="BO3" s="219"/>
      <c r="BP3" s="219"/>
      <c r="BQ3" s="220" t="s">
        <v>394</v>
      </c>
      <c r="BR3" s="220" t="s">
        <v>394</v>
      </c>
      <c r="BS3" s="220" t="s">
        <v>79</v>
      </c>
      <c r="BT3" s="219" t="s">
        <v>399</v>
      </c>
      <c r="BU3" s="219" t="s">
        <v>402</v>
      </c>
      <c r="BV3" s="219" t="s">
        <v>400</v>
      </c>
      <c r="BW3" s="219" t="s">
        <v>400</v>
      </c>
      <c r="BX3" s="224"/>
      <c r="BZ3" s="234"/>
      <c r="CA3" s="233"/>
      <c r="CB3" s="219"/>
      <c r="CC3" s="219"/>
      <c r="CD3" s="288"/>
      <c r="CE3" s="220" t="s">
        <v>394</v>
      </c>
      <c r="CF3" s="220" t="s">
        <v>394</v>
      </c>
      <c r="CG3" s="220" t="s">
        <v>79</v>
      </c>
      <c r="CH3" s="219" t="s">
        <v>399</v>
      </c>
      <c r="CI3" s="219" t="s">
        <v>402</v>
      </c>
      <c r="CJ3" s="219" t="s">
        <v>400</v>
      </c>
      <c r="CK3" s="219" t="s">
        <v>400</v>
      </c>
      <c r="CL3" s="224"/>
      <c r="CN3" s="234"/>
      <c r="CO3" s="233"/>
      <c r="CP3" s="219"/>
      <c r="CQ3" s="219"/>
      <c r="CR3" s="219"/>
      <c r="CS3" s="220" t="s">
        <v>394</v>
      </c>
      <c r="CT3" s="220" t="s">
        <v>394</v>
      </c>
      <c r="CU3" s="220" t="s">
        <v>79</v>
      </c>
      <c r="CV3" s="219" t="s">
        <v>399</v>
      </c>
      <c r="CW3" s="219" t="s">
        <v>402</v>
      </c>
      <c r="CX3" s="219" t="s">
        <v>400</v>
      </c>
      <c r="CY3" s="219" t="s">
        <v>400</v>
      </c>
      <c r="CZ3" s="224"/>
      <c r="DB3" s="234"/>
      <c r="DC3" s="233"/>
      <c r="DD3" s="219"/>
      <c r="DE3" s="219"/>
      <c r="DF3" s="219"/>
      <c r="DG3" s="220" t="s">
        <v>394</v>
      </c>
      <c r="DH3" s="220" t="s">
        <v>394</v>
      </c>
      <c r="DI3" s="220" t="s">
        <v>79</v>
      </c>
      <c r="DJ3" s="219" t="s">
        <v>399</v>
      </c>
      <c r="DK3" s="219" t="s">
        <v>402</v>
      </c>
      <c r="DL3" s="219" t="s">
        <v>400</v>
      </c>
      <c r="DM3" s="219" t="s">
        <v>400</v>
      </c>
      <c r="DN3" s="224"/>
    </row>
    <row r="4" spans="1:118" ht="14.1" customHeight="1">
      <c r="J4" s="3" t="s">
        <v>16</v>
      </c>
      <c r="T4" s="51" t="s">
        <v>35</v>
      </c>
      <c r="U4" s="15"/>
      <c r="V4" s="15"/>
      <c r="W4" s="15"/>
      <c r="X4" s="15"/>
      <c r="Y4" s="15"/>
      <c r="Z4" s="15"/>
      <c r="AA4" s="15"/>
      <c r="AC4" s="225" t="s">
        <v>392</v>
      </c>
      <c r="AD4" s="226" t="s">
        <v>183</v>
      </c>
      <c r="AE4" s="226"/>
      <c r="AF4" s="226"/>
      <c r="AG4" s="226"/>
      <c r="AH4" s="227" t="s">
        <v>408</v>
      </c>
      <c r="AI4" s="227" t="s">
        <v>396</v>
      </c>
      <c r="AJ4" s="227" t="s">
        <v>397</v>
      </c>
      <c r="AK4" s="226" t="s">
        <v>398</v>
      </c>
      <c r="AL4" s="226" t="s">
        <v>401</v>
      </c>
      <c r="AM4" s="226" t="s">
        <v>401</v>
      </c>
      <c r="AN4" s="226" t="s">
        <v>401</v>
      </c>
      <c r="AO4" s="228" t="s">
        <v>33</v>
      </c>
      <c r="AP4" s="249"/>
      <c r="AQ4" s="249"/>
      <c r="AR4" s="249"/>
      <c r="AS4" s="249"/>
      <c r="AT4" s="249"/>
      <c r="AU4" s="249"/>
      <c r="AV4" s="249"/>
      <c r="AX4" s="225" t="s">
        <v>392</v>
      </c>
      <c r="AY4" s="226" t="s">
        <v>183</v>
      </c>
      <c r="AZ4" s="226"/>
      <c r="BA4" s="226"/>
      <c r="BB4" s="226"/>
      <c r="BC4" s="227" t="s">
        <v>408</v>
      </c>
      <c r="BD4" s="227" t="s">
        <v>396</v>
      </c>
      <c r="BE4" s="227" t="s">
        <v>397</v>
      </c>
      <c r="BF4" s="226" t="s">
        <v>398</v>
      </c>
      <c r="BG4" s="226" t="s">
        <v>401</v>
      </c>
      <c r="BH4" s="226" t="s">
        <v>401</v>
      </c>
      <c r="BI4" s="226" t="s">
        <v>401</v>
      </c>
      <c r="BJ4" s="228" t="s">
        <v>33</v>
      </c>
      <c r="BL4" s="225" t="s">
        <v>392</v>
      </c>
      <c r="BM4" s="226" t="s">
        <v>183</v>
      </c>
      <c r="BN4" s="226"/>
      <c r="BO4" s="226"/>
      <c r="BP4" s="226"/>
      <c r="BQ4" s="227" t="s">
        <v>408</v>
      </c>
      <c r="BR4" s="227" t="s">
        <v>396</v>
      </c>
      <c r="BS4" s="227" t="s">
        <v>397</v>
      </c>
      <c r="BT4" s="226" t="s">
        <v>398</v>
      </c>
      <c r="BU4" s="226" t="s">
        <v>401</v>
      </c>
      <c r="BV4" s="226" t="s">
        <v>401</v>
      </c>
      <c r="BW4" s="226" t="s">
        <v>401</v>
      </c>
      <c r="BX4" s="228" t="s">
        <v>33</v>
      </c>
      <c r="BZ4" s="225" t="s">
        <v>392</v>
      </c>
      <c r="CA4" s="226" t="s">
        <v>183</v>
      </c>
      <c r="CB4" s="226"/>
      <c r="CC4" s="226"/>
      <c r="CD4" s="289"/>
      <c r="CE4" s="227" t="s">
        <v>408</v>
      </c>
      <c r="CF4" s="227" t="s">
        <v>396</v>
      </c>
      <c r="CG4" s="227" t="s">
        <v>397</v>
      </c>
      <c r="CH4" s="226" t="s">
        <v>398</v>
      </c>
      <c r="CI4" s="226" t="s">
        <v>401</v>
      </c>
      <c r="CJ4" s="226" t="s">
        <v>401</v>
      </c>
      <c r="CK4" s="226" t="s">
        <v>401</v>
      </c>
      <c r="CL4" s="228" t="s">
        <v>33</v>
      </c>
      <c r="CN4" s="225" t="s">
        <v>392</v>
      </c>
      <c r="CO4" s="226" t="s">
        <v>183</v>
      </c>
      <c r="CP4" s="226"/>
      <c r="CQ4" s="226"/>
      <c r="CR4" s="226"/>
      <c r="CS4" s="227" t="s">
        <v>408</v>
      </c>
      <c r="CT4" s="227" t="s">
        <v>396</v>
      </c>
      <c r="CU4" s="227" t="s">
        <v>397</v>
      </c>
      <c r="CV4" s="226" t="s">
        <v>398</v>
      </c>
      <c r="CW4" s="226" t="s">
        <v>401</v>
      </c>
      <c r="CX4" s="226" t="s">
        <v>401</v>
      </c>
      <c r="CY4" s="226" t="s">
        <v>401</v>
      </c>
      <c r="CZ4" s="228" t="s">
        <v>33</v>
      </c>
      <c r="DB4" s="225" t="s">
        <v>392</v>
      </c>
      <c r="DC4" s="226" t="s">
        <v>183</v>
      </c>
      <c r="DD4" s="226"/>
      <c r="DE4" s="226"/>
      <c r="DF4" s="226"/>
      <c r="DG4" s="227" t="s">
        <v>408</v>
      </c>
      <c r="DH4" s="227" t="s">
        <v>396</v>
      </c>
      <c r="DI4" s="227" t="s">
        <v>397</v>
      </c>
      <c r="DJ4" s="226" t="s">
        <v>398</v>
      </c>
      <c r="DK4" s="226" t="s">
        <v>401</v>
      </c>
      <c r="DL4" s="226" t="s">
        <v>401</v>
      </c>
      <c r="DM4" s="226" t="s">
        <v>401</v>
      </c>
      <c r="DN4" s="228" t="s">
        <v>33</v>
      </c>
    </row>
    <row r="5" spans="1:118" ht="14.1" customHeight="1">
      <c r="AC5" s="229" t="s">
        <v>393</v>
      </c>
      <c r="AD5" s="230"/>
      <c r="AE5" s="230"/>
      <c r="AF5" s="230"/>
      <c r="AG5" s="230"/>
      <c r="AH5" s="231" t="s">
        <v>395</v>
      </c>
      <c r="AI5" s="231" t="s">
        <v>382</v>
      </c>
      <c r="AJ5" s="231" t="s">
        <v>383</v>
      </c>
      <c r="AK5" s="230" t="s">
        <v>384</v>
      </c>
      <c r="AL5" s="230" t="s">
        <v>385</v>
      </c>
      <c r="AM5" s="230" t="s">
        <v>386</v>
      </c>
      <c r="AN5" s="230" t="s">
        <v>387</v>
      </c>
      <c r="AO5" s="232" t="s">
        <v>406</v>
      </c>
      <c r="AP5" s="249"/>
      <c r="AQ5" s="249"/>
      <c r="AR5" s="249"/>
      <c r="AS5" s="249"/>
      <c r="AT5" s="249"/>
      <c r="AU5" s="249"/>
      <c r="AV5" s="249"/>
      <c r="AX5" s="229" t="s">
        <v>393</v>
      </c>
      <c r="AY5" s="230"/>
      <c r="AZ5" s="230"/>
      <c r="BA5" s="230"/>
      <c r="BB5" s="230"/>
      <c r="BC5" s="231" t="s">
        <v>395</v>
      </c>
      <c r="BD5" s="231" t="s">
        <v>382</v>
      </c>
      <c r="BE5" s="231" t="s">
        <v>383</v>
      </c>
      <c r="BF5" s="230" t="s">
        <v>384</v>
      </c>
      <c r="BG5" s="230" t="s">
        <v>385</v>
      </c>
      <c r="BH5" s="230" t="s">
        <v>386</v>
      </c>
      <c r="BI5" s="230" t="s">
        <v>387</v>
      </c>
      <c r="BJ5" s="232" t="s">
        <v>406</v>
      </c>
      <c r="BL5" s="229" t="s">
        <v>393</v>
      </c>
      <c r="BM5" s="230"/>
      <c r="BN5" s="230"/>
      <c r="BO5" s="230"/>
      <c r="BP5" s="230"/>
      <c r="BQ5" s="231" t="s">
        <v>395</v>
      </c>
      <c r="BR5" s="231" t="s">
        <v>382</v>
      </c>
      <c r="BS5" s="231" t="s">
        <v>383</v>
      </c>
      <c r="BT5" s="230" t="s">
        <v>384</v>
      </c>
      <c r="BU5" s="230" t="s">
        <v>385</v>
      </c>
      <c r="BV5" s="230" t="s">
        <v>386</v>
      </c>
      <c r="BW5" s="230" t="s">
        <v>387</v>
      </c>
      <c r="BX5" s="232" t="s">
        <v>406</v>
      </c>
      <c r="BZ5" s="229" t="s">
        <v>393</v>
      </c>
      <c r="CA5" s="230"/>
      <c r="CB5" s="230"/>
      <c r="CC5" s="230"/>
      <c r="CD5" s="290"/>
      <c r="CE5" s="231" t="s">
        <v>395</v>
      </c>
      <c r="CF5" s="231" t="s">
        <v>382</v>
      </c>
      <c r="CG5" s="231" t="s">
        <v>383</v>
      </c>
      <c r="CH5" s="230" t="s">
        <v>384</v>
      </c>
      <c r="CI5" s="230" t="s">
        <v>385</v>
      </c>
      <c r="CJ5" s="230" t="s">
        <v>386</v>
      </c>
      <c r="CK5" s="230" t="s">
        <v>387</v>
      </c>
      <c r="CL5" s="232" t="s">
        <v>406</v>
      </c>
      <c r="CN5" s="229" t="s">
        <v>393</v>
      </c>
      <c r="CO5" s="230"/>
      <c r="CP5" s="230"/>
      <c r="CQ5" s="230"/>
      <c r="CR5" s="230"/>
      <c r="CS5" s="231" t="s">
        <v>395</v>
      </c>
      <c r="CT5" s="231" t="s">
        <v>382</v>
      </c>
      <c r="CU5" s="231" t="s">
        <v>383</v>
      </c>
      <c r="CV5" s="230" t="s">
        <v>384</v>
      </c>
      <c r="CW5" s="230" t="s">
        <v>385</v>
      </c>
      <c r="CX5" s="230" t="s">
        <v>386</v>
      </c>
      <c r="CY5" s="230" t="s">
        <v>387</v>
      </c>
      <c r="CZ5" s="232" t="s">
        <v>406</v>
      </c>
      <c r="DB5" s="229" t="s">
        <v>393</v>
      </c>
      <c r="DC5" s="230"/>
      <c r="DD5" s="230"/>
      <c r="DE5" s="230"/>
      <c r="DF5" s="230"/>
      <c r="DG5" s="231" t="s">
        <v>395</v>
      </c>
      <c r="DH5" s="231" t="s">
        <v>382</v>
      </c>
      <c r="DI5" s="231" t="s">
        <v>383</v>
      </c>
      <c r="DJ5" s="230" t="s">
        <v>384</v>
      </c>
      <c r="DK5" s="230" t="s">
        <v>385</v>
      </c>
      <c r="DL5" s="230" t="s">
        <v>386</v>
      </c>
      <c r="DM5" s="230" t="s">
        <v>387</v>
      </c>
      <c r="DN5" s="232" t="s">
        <v>406</v>
      </c>
    </row>
    <row r="6" spans="1:118" ht="14.1" customHeight="1">
      <c r="AC6" s="19">
        <v>12</v>
      </c>
      <c r="AD6" s="4" t="s">
        <v>251</v>
      </c>
      <c r="AH6" s="174">
        <v>195</v>
      </c>
      <c r="AI6" s="267">
        <v>2133.6</v>
      </c>
      <c r="AJ6" s="174">
        <v>66.762463612044897</v>
      </c>
      <c r="AK6" s="174">
        <v>80</v>
      </c>
      <c r="AL6" s="210">
        <v>5914.0344782641432</v>
      </c>
      <c r="AM6" s="211">
        <v>2.1954930616479695E-2</v>
      </c>
      <c r="AN6" s="210">
        <v>142.68119716890087</v>
      </c>
      <c r="AO6" s="244">
        <f xml:space="preserve"> (($S$44 * $S$42 * $S$40 * (AL6 * 1 + $L$72) +AN6) * 1000 / ($L$14 * 8760)) + AM6 + 0</f>
        <v>101.99282416035504</v>
      </c>
      <c r="AP6" s="247"/>
      <c r="AQ6" s="247"/>
      <c r="AR6" s="247"/>
      <c r="AS6" s="247"/>
      <c r="AT6" s="247"/>
      <c r="AU6" s="247"/>
      <c r="AV6" s="247"/>
      <c r="AX6" s="173">
        <v>0</v>
      </c>
      <c r="AY6" s="4" t="s">
        <v>328</v>
      </c>
      <c r="BC6" s="174">
        <v>110</v>
      </c>
      <c r="BD6" s="270">
        <v>1524</v>
      </c>
      <c r="BE6" s="174">
        <v>6.2637340852775285</v>
      </c>
      <c r="BF6" s="174">
        <v>100</v>
      </c>
      <c r="BG6" s="237">
        <v>24101.424935943411</v>
      </c>
      <c r="BH6" s="238">
        <v>9.86080477062765E-2</v>
      </c>
      <c r="BI6" s="237">
        <v>556.90500434822127</v>
      </c>
      <c r="BJ6" s="243">
        <f xml:space="preserve"> (($S$44 * $S$42 * $S$40 * (BG6 * 1 + $L$73) +BI6) * 1000 / ($L$15 * 8760)) + BH6 + 0</f>
        <v>464.10000115765513</v>
      </c>
      <c r="BL6" s="251"/>
      <c r="BM6" s="175" t="s">
        <v>251</v>
      </c>
      <c r="BN6" s="175"/>
      <c r="BO6" s="175"/>
      <c r="BP6" s="175"/>
      <c r="BQ6" s="249">
        <v>195</v>
      </c>
      <c r="BR6" s="264">
        <v>2133.6</v>
      </c>
      <c r="BS6" s="262">
        <v>60.490896393155573</v>
      </c>
      <c r="BT6" s="263">
        <v>40</v>
      </c>
      <c r="BU6" s="255">
        <v>6644.2759659568428</v>
      </c>
      <c r="BV6" s="261">
        <v>5.6012978694258302E-2</v>
      </c>
      <c r="BW6" s="256">
        <v>397.51171046203899</v>
      </c>
      <c r="BX6" s="244"/>
      <c r="BZ6" s="251"/>
      <c r="CA6" s="209" t="s">
        <v>329</v>
      </c>
      <c r="CB6" s="212"/>
      <c r="CC6" s="212"/>
      <c r="CD6" s="209"/>
      <c r="CE6" s="209">
        <v>110</v>
      </c>
      <c r="CF6" s="274">
        <v>1524</v>
      </c>
      <c r="CG6" s="161">
        <v>8.4950705760177136</v>
      </c>
      <c r="CH6" s="276">
        <v>40</v>
      </c>
      <c r="CI6" s="257">
        <v>21770.579079144645</v>
      </c>
      <c r="CJ6" s="278">
        <v>0.11267560783394097</v>
      </c>
      <c r="CK6" s="258">
        <v>726.30657741906782</v>
      </c>
      <c r="CL6" s="244"/>
      <c r="CN6" s="19"/>
      <c r="CO6" s="175" t="s">
        <v>420</v>
      </c>
      <c r="CP6" s="175"/>
      <c r="CQ6" s="175"/>
      <c r="CR6" s="175"/>
      <c r="CS6" s="273">
        <v>225</v>
      </c>
      <c r="CT6" s="274">
        <v>4000</v>
      </c>
      <c r="CU6" s="275">
        <v>30</v>
      </c>
      <c r="CV6" s="276">
        <v>40</v>
      </c>
      <c r="CW6" s="122">
        <v>9537.098256672014</v>
      </c>
      <c r="CX6" s="246">
        <v>5.8684268928048025E-2</v>
      </c>
      <c r="CY6" s="122">
        <v>408.76057121831974</v>
      </c>
      <c r="CZ6" s="244"/>
      <c r="DB6" s="19"/>
      <c r="DC6" s="175" t="s">
        <v>413</v>
      </c>
      <c r="DE6" s="175"/>
      <c r="DF6" s="175"/>
      <c r="DG6" s="273">
        <v>175</v>
      </c>
      <c r="DH6" s="274">
        <v>4000</v>
      </c>
      <c r="DI6" s="275">
        <v>20</v>
      </c>
      <c r="DJ6" s="276">
        <v>40</v>
      </c>
      <c r="DK6" s="122">
        <v>14241.210300835612</v>
      </c>
      <c r="DL6" s="246">
        <v>5.5280111307683608E-2</v>
      </c>
      <c r="DM6" s="272">
        <v>361.21006281338543</v>
      </c>
      <c r="DN6" s="244"/>
    </row>
    <row r="7" spans="1:118" ht="14.1" customHeight="1">
      <c r="AC7" s="19">
        <v>0</v>
      </c>
      <c r="AD7" s="4" t="s">
        <v>344</v>
      </c>
      <c r="AH7" s="174">
        <v>200</v>
      </c>
      <c r="AI7" s="267">
        <v>1524</v>
      </c>
      <c r="AJ7" s="174">
        <v>28.39067624822043</v>
      </c>
      <c r="AK7" s="174">
        <v>80</v>
      </c>
      <c r="AL7" s="210">
        <v>5926.217812486354</v>
      </c>
      <c r="AM7" s="211">
        <v>2.2413694559996603E-2</v>
      </c>
      <c r="AN7" s="210">
        <v>144.57548593110141</v>
      </c>
      <c r="AO7" s="244">
        <f t="shared" ref="AO7:AO40" si="0" xml:space="preserve"> (($S$44 * $S$42 * $S$40 * (AL7 * 1 + $L$72) +AN7) * 1000 / ($L$14 * 8760)) + AM7 + 0</f>
        <v>102.40633794463372</v>
      </c>
      <c r="AP7" s="247"/>
      <c r="AQ7" s="247"/>
      <c r="AR7" s="247"/>
      <c r="AS7" s="247"/>
      <c r="AT7" s="247"/>
      <c r="AU7" s="247"/>
      <c r="AV7" s="247"/>
      <c r="AX7" s="173">
        <v>8</v>
      </c>
      <c r="AY7" s="4" t="s">
        <v>217</v>
      </c>
      <c r="BC7" s="174">
        <v>110</v>
      </c>
      <c r="BD7" s="270">
        <v>1524</v>
      </c>
      <c r="BE7" s="174">
        <v>6.7176080220648204</v>
      </c>
      <c r="BF7" s="174">
        <v>100</v>
      </c>
      <c r="BG7" s="237">
        <v>23610.365816342895</v>
      </c>
      <c r="BH7" s="238">
        <v>9.7561093793220741E-2</v>
      </c>
      <c r="BI7" s="237">
        <v>552.89724192382357</v>
      </c>
      <c r="BJ7" s="243">
        <f t="shared" ref="BJ7:BJ70" si="1" xml:space="preserve"> (($S$44 * $S$42 * $S$40 * (BG7 * 1 + $L$73) +BI7) * 1000 / ($L$15 * 8760)) + BH7 + 0</f>
        <v>455.69230109743887</v>
      </c>
      <c r="BL7" s="251"/>
      <c r="BM7" s="175" t="s">
        <v>344</v>
      </c>
      <c r="BN7" s="175"/>
      <c r="BO7" s="175"/>
      <c r="BP7" s="175"/>
      <c r="BQ7" s="249">
        <v>200</v>
      </c>
      <c r="BR7" s="264">
        <v>1524</v>
      </c>
      <c r="BS7" s="262">
        <v>21.489213351830792</v>
      </c>
      <c r="BT7" s="263">
        <v>40</v>
      </c>
      <c r="BU7" s="255">
        <v>6181.52865500393</v>
      </c>
      <c r="BV7" s="261">
        <v>5.5106223007889102E-2</v>
      </c>
      <c r="BW7" s="256">
        <v>391.53331747973874</v>
      </c>
      <c r="BX7" s="244"/>
      <c r="BZ7" s="251"/>
      <c r="CA7" s="209" t="s">
        <v>332</v>
      </c>
      <c r="CB7" s="212"/>
      <c r="CC7" s="212"/>
      <c r="CD7" s="209"/>
      <c r="CE7" s="209">
        <v>110</v>
      </c>
      <c r="CF7" s="274">
        <v>1524</v>
      </c>
      <c r="CG7" s="161">
        <v>22.356400139124077</v>
      </c>
      <c r="CH7" s="276">
        <v>40</v>
      </c>
      <c r="CI7" s="257">
        <v>20496.168493083631</v>
      </c>
      <c r="CJ7" s="278">
        <v>0.10637340034319476</v>
      </c>
      <c r="CK7" s="258">
        <v>690.24601851273769</v>
      </c>
      <c r="CL7" s="244"/>
      <c r="CN7" s="19"/>
      <c r="CO7" s="175" t="s">
        <v>421</v>
      </c>
      <c r="CP7" s="175"/>
      <c r="CQ7" s="175"/>
      <c r="CR7" s="175"/>
      <c r="CS7" s="273">
        <v>225</v>
      </c>
      <c r="CT7" s="274">
        <v>5000</v>
      </c>
      <c r="CU7" s="275">
        <v>30</v>
      </c>
      <c r="CV7" s="276">
        <v>40</v>
      </c>
      <c r="CW7" s="122">
        <v>12515.635471174404</v>
      </c>
      <c r="CX7" s="246">
        <v>6.7747644540726487E-2</v>
      </c>
      <c r="CY7" s="122">
        <v>466.91696492912877</v>
      </c>
      <c r="CZ7" s="244"/>
      <c r="DB7" s="19"/>
      <c r="DC7" s="175" t="s">
        <v>414</v>
      </c>
      <c r="DE7" s="175"/>
      <c r="DF7" s="175"/>
      <c r="DG7" s="273">
        <v>175</v>
      </c>
      <c r="DH7" s="274">
        <v>5000</v>
      </c>
      <c r="DI7" s="275">
        <v>20</v>
      </c>
      <c r="DJ7" s="276">
        <v>40</v>
      </c>
      <c r="DK7" s="122">
        <v>18073.955694577049</v>
      </c>
      <c r="DL7" s="246">
        <v>6.6950512487825561E-2</v>
      </c>
      <c r="DM7" s="247">
        <v>434.00763535911932</v>
      </c>
      <c r="DN7" s="244"/>
    </row>
    <row r="8" spans="1:118" s="208" customFormat="1" ht="14.1" customHeight="1">
      <c r="A8" s="4"/>
      <c r="B8" s="4"/>
      <c r="C8" s="4"/>
      <c r="D8" s="4"/>
      <c r="E8" s="4"/>
      <c r="F8" s="4"/>
      <c r="G8" s="4"/>
      <c r="H8" s="4"/>
      <c r="I8" s="4"/>
      <c r="J8" s="4"/>
      <c r="K8" s="4"/>
      <c r="L8" s="4"/>
      <c r="M8" s="4"/>
      <c r="N8" s="4"/>
      <c r="O8" s="4"/>
      <c r="P8" s="4"/>
      <c r="Q8" s="4"/>
      <c r="R8" s="4"/>
      <c r="S8" s="4"/>
      <c r="T8" s="4"/>
      <c r="U8" s="4"/>
      <c r="V8" s="4"/>
      <c r="W8" s="4"/>
      <c r="X8" s="4"/>
      <c r="Y8" s="4"/>
      <c r="Z8" s="4"/>
      <c r="AA8" s="4"/>
      <c r="AB8" s="4"/>
      <c r="AC8" s="19">
        <v>10</v>
      </c>
      <c r="AD8" s="4" t="s">
        <v>191</v>
      </c>
      <c r="AE8" s="4"/>
      <c r="AF8" s="4"/>
      <c r="AG8" s="4"/>
      <c r="AH8" s="174">
        <v>205</v>
      </c>
      <c r="AI8" s="267">
        <v>1219.2</v>
      </c>
      <c r="AJ8" s="174">
        <v>37.964505559970867</v>
      </c>
      <c r="AK8" s="174">
        <v>80</v>
      </c>
      <c r="AL8" s="210">
        <v>4704.3734655858116</v>
      </c>
      <c r="AM8" s="211">
        <v>1.9113275458096594E-2</v>
      </c>
      <c r="AN8" s="210">
        <v>124.94583091500789</v>
      </c>
      <c r="AO8" s="244">
        <f t="shared" si="0"/>
        <v>82.584935213951354</v>
      </c>
      <c r="AP8" s="247"/>
      <c r="AQ8" s="247"/>
      <c r="AR8" s="247"/>
      <c r="AS8" s="247"/>
      <c r="AT8" s="247"/>
      <c r="AU8" s="247"/>
      <c r="AV8" s="247"/>
      <c r="AX8" s="173">
        <v>12</v>
      </c>
      <c r="AY8" s="4" t="s">
        <v>279</v>
      </c>
      <c r="AZ8" s="4"/>
      <c r="BA8" s="4"/>
      <c r="BB8" s="4"/>
      <c r="BC8" s="174">
        <v>110</v>
      </c>
      <c r="BD8" s="267">
        <v>1524</v>
      </c>
      <c r="BE8" s="174">
        <v>6.7875631733454744</v>
      </c>
      <c r="BF8" s="174">
        <v>100</v>
      </c>
      <c r="BG8" s="237">
        <v>23542.119151501749</v>
      </c>
      <c r="BH8" s="238">
        <v>9.7417044301361111E-2</v>
      </c>
      <c r="BI8" s="237">
        <v>552.35501018312561</v>
      </c>
      <c r="BJ8" s="243">
        <f t="shared" si="1"/>
        <v>454.52591924661488</v>
      </c>
      <c r="BL8" s="251"/>
      <c r="BM8" s="250" t="s">
        <v>296</v>
      </c>
      <c r="BN8" s="250"/>
      <c r="BO8" s="250"/>
      <c r="BP8" s="250"/>
      <c r="BQ8" s="212">
        <v>200</v>
      </c>
      <c r="BR8" s="265">
        <v>2000</v>
      </c>
      <c r="BS8" s="262">
        <v>108</v>
      </c>
      <c r="BT8" s="263">
        <v>40</v>
      </c>
      <c r="BU8" s="255">
        <v>5800.4672259364042</v>
      </c>
      <c r="BV8" s="261">
        <v>5.1565121233201269E-2</v>
      </c>
      <c r="BW8" s="256">
        <v>367.86887748818742</v>
      </c>
      <c r="BX8" s="244"/>
      <c r="BZ8" s="251"/>
      <c r="CA8" s="209" t="s">
        <v>331</v>
      </c>
      <c r="CB8" s="212"/>
      <c r="CC8" s="212"/>
      <c r="CD8" s="209"/>
      <c r="CE8" s="209">
        <v>110</v>
      </c>
      <c r="CF8" s="274">
        <v>1524</v>
      </c>
      <c r="CG8" s="161">
        <v>11.663927375682608</v>
      </c>
      <c r="CH8" s="276">
        <v>40</v>
      </c>
      <c r="CI8" s="257">
        <v>21232.626207737689</v>
      </c>
      <c r="CJ8" s="278">
        <v>0.11021321372693246</v>
      </c>
      <c r="CK8" s="258">
        <v>712.54875929854768</v>
      </c>
      <c r="CL8" s="244"/>
      <c r="CN8" s="19"/>
      <c r="CO8" s="175" t="s">
        <v>422</v>
      </c>
      <c r="CP8" s="175"/>
      <c r="CQ8" s="175"/>
      <c r="CR8" s="175"/>
      <c r="CS8" s="273">
        <v>225</v>
      </c>
      <c r="CT8" s="274">
        <v>6000</v>
      </c>
      <c r="CU8" s="275">
        <v>30</v>
      </c>
      <c r="CV8" s="276">
        <v>40</v>
      </c>
      <c r="CW8" s="122">
        <v>16068.544879400417</v>
      </c>
      <c r="CX8" s="246">
        <v>7.8519820352251121E-2</v>
      </c>
      <c r="CY8" s="122">
        <v>536.0349008900838</v>
      </c>
      <c r="CZ8" s="244"/>
      <c r="DB8" s="19"/>
      <c r="DC8" s="175" t="s">
        <v>415</v>
      </c>
      <c r="DE8" s="175"/>
      <c r="DF8" s="175"/>
      <c r="DG8" s="273">
        <v>175</v>
      </c>
      <c r="DH8" s="274">
        <v>6000</v>
      </c>
      <c r="DI8" s="275">
        <v>20</v>
      </c>
      <c r="DJ8" s="276">
        <v>40</v>
      </c>
      <c r="DK8" s="122">
        <v>22364.792789324329</v>
      </c>
      <c r="DL8" s="246">
        <v>8.0050915290757862E-2</v>
      </c>
      <c r="DM8" s="247">
        <v>515.52985635961852</v>
      </c>
      <c r="DN8" s="244"/>
    </row>
    <row r="9" spans="1:118" ht="14.1" customHeight="1">
      <c r="G9" s="16"/>
      <c r="H9" s="17"/>
      <c r="I9" s="17"/>
      <c r="J9" s="17"/>
      <c r="K9" s="17"/>
      <c r="L9" s="17"/>
      <c r="M9" s="17"/>
      <c r="N9" s="17"/>
      <c r="O9" s="17"/>
      <c r="P9" s="17"/>
      <c r="Q9" s="17"/>
      <c r="R9" s="17"/>
      <c r="S9" s="17"/>
      <c r="T9" s="18"/>
      <c r="AC9" s="19">
        <v>12</v>
      </c>
      <c r="AD9" s="4" t="s">
        <v>247</v>
      </c>
      <c r="AH9" s="174">
        <v>205</v>
      </c>
      <c r="AI9" s="267">
        <v>1371.6000000000001</v>
      </c>
      <c r="AJ9" s="174">
        <v>46.475000000000001</v>
      </c>
      <c r="AK9" s="174">
        <v>80</v>
      </c>
      <c r="AL9" s="210">
        <v>4613.3112939700113</v>
      </c>
      <c r="AM9" s="211">
        <v>1.8655260546888347E-2</v>
      </c>
      <c r="AN9" s="210">
        <v>122.2192418506767</v>
      </c>
      <c r="AO9" s="244">
        <f t="shared" si="0"/>
        <v>80.947187987944972</v>
      </c>
      <c r="AP9" s="247"/>
      <c r="AQ9" s="247"/>
      <c r="AR9" s="247"/>
      <c r="AS9" s="247"/>
      <c r="AT9" s="247"/>
      <c r="AU9" s="247"/>
      <c r="AV9" s="247"/>
      <c r="AX9" s="173">
        <v>12</v>
      </c>
      <c r="AY9" s="4" t="s">
        <v>278</v>
      </c>
      <c r="BC9" s="174">
        <v>110</v>
      </c>
      <c r="BD9" s="266">
        <v>1524</v>
      </c>
      <c r="BE9" s="174">
        <v>7.3090295008595776</v>
      </c>
      <c r="BF9" s="174">
        <v>100</v>
      </c>
      <c r="BG9" s="237">
        <v>23073.737684151802</v>
      </c>
      <c r="BH9" s="238">
        <v>9.641654259468696E-2</v>
      </c>
      <c r="BI9" s="237">
        <v>548.55435048993331</v>
      </c>
      <c r="BJ9" s="243">
        <f t="shared" si="1"/>
        <v>446.5096362598041</v>
      </c>
      <c r="BL9" s="251"/>
      <c r="BM9" s="175" t="s">
        <v>345</v>
      </c>
      <c r="BN9" s="175"/>
      <c r="BO9" s="175"/>
      <c r="BP9" s="175"/>
      <c r="BQ9" s="249">
        <v>205</v>
      </c>
      <c r="BR9" s="264">
        <v>1524</v>
      </c>
      <c r="BS9" s="262">
        <v>68.822600536459944</v>
      </c>
      <c r="BT9" s="263">
        <v>40</v>
      </c>
      <c r="BU9" s="255">
        <v>4861.3230604860983</v>
      </c>
      <c r="BV9" s="261">
        <v>4.8064422936421887E-2</v>
      </c>
      <c r="BW9" s="256">
        <v>344.73897750178668</v>
      </c>
      <c r="BX9" s="244"/>
      <c r="BZ9" s="251"/>
      <c r="CA9" s="209" t="s">
        <v>448</v>
      </c>
      <c r="CB9" s="212"/>
      <c r="CC9" s="212"/>
      <c r="CD9" s="209"/>
      <c r="CE9" s="209">
        <v>110</v>
      </c>
      <c r="CF9" s="274">
        <v>1524</v>
      </c>
      <c r="CG9" s="161">
        <v>9.1004590733915798</v>
      </c>
      <c r="CH9" s="276">
        <v>40</v>
      </c>
      <c r="CI9" s="257">
        <v>21640.622757585112</v>
      </c>
      <c r="CJ9" s="278">
        <v>0.1121000606396059</v>
      </c>
      <c r="CK9" s="258">
        <v>723.12522628857562</v>
      </c>
      <c r="CL9" s="244"/>
      <c r="CN9" s="19"/>
      <c r="CO9" s="175" t="s">
        <v>423</v>
      </c>
      <c r="CP9" s="175"/>
      <c r="CQ9" s="175"/>
      <c r="CR9" s="175"/>
      <c r="CS9" s="273">
        <v>225</v>
      </c>
      <c r="CT9" s="274">
        <v>7000</v>
      </c>
      <c r="CU9" s="275">
        <v>30</v>
      </c>
      <c r="CV9" s="276">
        <v>40</v>
      </c>
      <c r="CW9" s="122">
        <v>20236.556861988585</v>
      </c>
      <c r="CX9" s="246">
        <v>9.1125287914988667E-2</v>
      </c>
      <c r="CY9" s="122">
        <v>616.93591407919382</v>
      </c>
      <c r="CZ9" s="244"/>
      <c r="DB9" s="19"/>
      <c r="DC9" s="175" t="s">
        <v>416</v>
      </c>
      <c r="DE9" s="175"/>
      <c r="DF9" s="175"/>
      <c r="DG9" s="273">
        <v>175</v>
      </c>
      <c r="DH9" s="274">
        <v>7000</v>
      </c>
      <c r="DI9" s="275">
        <v>20</v>
      </c>
      <c r="DJ9" s="276">
        <v>40</v>
      </c>
      <c r="DK9" s="122">
        <v>27272.079046345727</v>
      </c>
      <c r="DL9" s="246">
        <v>9.5036108941068759E-2</v>
      </c>
      <c r="DM9" s="247">
        <v>608.65857918123618</v>
      </c>
      <c r="DN9" s="244"/>
    </row>
    <row r="10" spans="1:118" ht="14.1" customHeight="1">
      <c r="B10" s="426" t="s">
        <v>90</v>
      </c>
      <c r="G10" s="733" t="s">
        <v>17</v>
      </c>
      <c r="H10" s="733"/>
      <c r="I10" s="733"/>
      <c r="J10" s="733"/>
      <c r="K10" s="733"/>
      <c r="L10" s="733"/>
      <c r="M10" s="733"/>
      <c r="N10" s="733"/>
      <c r="O10" s="733"/>
      <c r="P10" s="733"/>
      <c r="Q10" s="733"/>
      <c r="R10" s="733"/>
      <c r="S10" s="733"/>
      <c r="T10" s="733"/>
      <c r="U10" s="184"/>
      <c r="V10" s="184"/>
      <c r="W10" s="184"/>
      <c r="X10" s="184"/>
      <c r="Y10" s="184"/>
      <c r="Z10" s="184"/>
      <c r="AA10" s="184"/>
      <c r="AC10" s="19">
        <v>10</v>
      </c>
      <c r="AD10" s="4" t="s">
        <v>198</v>
      </c>
      <c r="AH10" s="174">
        <v>205</v>
      </c>
      <c r="AI10" s="267">
        <v>3048</v>
      </c>
      <c r="AJ10" s="174">
        <v>59.41661017490523</v>
      </c>
      <c r="AK10" s="174">
        <v>80</v>
      </c>
      <c r="AL10" s="210">
        <v>7334.0429895042544</v>
      </c>
      <c r="AM10" s="211">
        <v>2.4929692803869408E-2</v>
      </c>
      <c r="AN10" s="210">
        <v>160.8009010322094</v>
      </c>
      <c r="AO10" s="244">
        <f t="shared" si="0"/>
        <v>124.43276014408579</v>
      </c>
      <c r="AP10" s="247"/>
      <c r="AQ10" s="247"/>
      <c r="AR10" s="247"/>
      <c r="AS10" s="247"/>
      <c r="AT10" s="247"/>
      <c r="AU10" s="247"/>
      <c r="AV10" s="247"/>
      <c r="AX10" s="173">
        <v>9</v>
      </c>
      <c r="AY10" s="4" t="s">
        <v>216</v>
      </c>
      <c r="BC10" s="174">
        <v>110</v>
      </c>
      <c r="BD10" s="266">
        <v>1524</v>
      </c>
      <c r="BE10" s="174">
        <v>7.8515754486616309</v>
      </c>
      <c r="BF10" s="174">
        <v>100</v>
      </c>
      <c r="BG10" s="237">
        <v>22651.125722754259</v>
      </c>
      <c r="BH10" s="238">
        <v>9.5494591404418752E-2</v>
      </c>
      <c r="BI10" s="237">
        <v>544.99678605539202</v>
      </c>
      <c r="BJ10" s="243">
        <f t="shared" si="1"/>
        <v>439.25836517302798</v>
      </c>
      <c r="BL10" s="251"/>
      <c r="BM10" s="175" t="s">
        <v>198</v>
      </c>
      <c r="BN10" s="175"/>
      <c r="BO10" s="175"/>
      <c r="BP10" s="175"/>
      <c r="BQ10" s="249">
        <v>205</v>
      </c>
      <c r="BR10" s="264">
        <v>3048</v>
      </c>
      <c r="BS10" s="262">
        <v>25.023931141850412</v>
      </c>
      <c r="BT10" s="263">
        <v>40</v>
      </c>
      <c r="BU10" s="255">
        <v>8937.358355453649</v>
      </c>
      <c r="BV10" s="261">
        <v>6.2351512510543411E-2</v>
      </c>
      <c r="BW10" s="256">
        <v>437.19265139397913</v>
      </c>
      <c r="BX10" s="244"/>
      <c r="BZ10" s="251"/>
      <c r="CA10" s="209" t="s">
        <v>449</v>
      </c>
      <c r="CB10" s="212"/>
      <c r="CC10" s="212"/>
      <c r="CD10" s="209"/>
      <c r="CE10" s="209">
        <v>110</v>
      </c>
      <c r="CF10" s="274">
        <v>1524</v>
      </c>
      <c r="CG10" s="161">
        <v>4.8210921622853302</v>
      </c>
      <c r="CH10" s="276">
        <v>40</v>
      </c>
      <c r="CI10" s="257">
        <v>23560.001063811902</v>
      </c>
      <c r="CJ10" s="278">
        <v>0.11977169659863297</v>
      </c>
      <c r="CK10" s="258">
        <v>765.53550374082499</v>
      </c>
      <c r="CL10" s="244"/>
      <c r="CN10" s="19"/>
      <c r="CO10" s="175" t="s">
        <v>424</v>
      </c>
      <c r="CP10" s="175"/>
      <c r="CQ10" s="175"/>
      <c r="CR10" s="175"/>
      <c r="CS10" s="273">
        <v>225</v>
      </c>
      <c r="CT10" s="274">
        <v>8000</v>
      </c>
      <c r="CU10" s="275">
        <v>30</v>
      </c>
      <c r="CV10" s="276">
        <v>40</v>
      </c>
      <c r="CW10" s="122">
        <v>25032.937632677207</v>
      </c>
      <c r="CX10" s="246">
        <v>0.10560184595987016</v>
      </c>
      <c r="CY10" s="122">
        <v>709.8852191791774</v>
      </c>
      <c r="CZ10" s="244"/>
      <c r="DB10" s="19"/>
      <c r="DC10" s="175" t="s">
        <v>417</v>
      </c>
      <c r="DE10" s="175"/>
      <c r="DF10" s="175"/>
      <c r="DG10" s="273">
        <v>175</v>
      </c>
      <c r="DH10" s="274">
        <v>8000</v>
      </c>
      <c r="DI10" s="275">
        <v>20</v>
      </c>
      <c r="DJ10" s="276">
        <v>40</v>
      </c>
      <c r="DK10" s="122">
        <v>32867.302925512362</v>
      </c>
      <c r="DL10" s="246">
        <v>0.11214023370869414</v>
      </c>
      <c r="DM10" s="247">
        <v>714.93467550248261</v>
      </c>
      <c r="DN10" s="244"/>
    </row>
    <row r="11" spans="1:118" ht="14.1" customHeight="1">
      <c r="G11" s="19"/>
      <c r="H11" s="183"/>
      <c r="I11" s="184"/>
      <c r="J11" s="183"/>
      <c r="K11" s="184"/>
      <c r="L11" s="184"/>
      <c r="M11" s="184"/>
      <c r="N11" s="184"/>
      <c r="O11" s="184"/>
      <c r="P11" s="184"/>
      <c r="Q11" s="184"/>
      <c r="R11" s="184"/>
      <c r="S11" s="184"/>
      <c r="T11" s="20"/>
      <c r="AC11" s="19">
        <v>12</v>
      </c>
      <c r="AD11" s="4" t="s">
        <v>244</v>
      </c>
      <c r="AH11" s="174">
        <v>205</v>
      </c>
      <c r="AI11" s="267">
        <v>1524</v>
      </c>
      <c r="AJ11" s="174">
        <v>71.41313458609774</v>
      </c>
      <c r="AK11" s="174">
        <v>80</v>
      </c>
      <c r="AL11" s="210">
        <v>4369.0028138950538</v>
      </c>
      <c r="AM11" s="211">
        <v>1.7681184920765286E-2</v>
      </c>
      <c r="AN11" s="210">
        <v>116.42165789977479</v>
      </c>
      <c r="AO11" s="244">
        <f t="shared" si="0"/>
        <v>76.746050993359177</v>
      </c>
      <c r="AP11" s="247"/>
      <c r="AQ11" s="247"/>
      <c r="AR11" s="247"/>
      <c r="AS11" s="247"/>
      <c r="AT11" s="247"/>
      <c r="AU11" s="247"/>
      <c r="AV11" s="247"/>
      <c r="AX11" s="173">
        <v>15</v>
      </c>
      <c r="AY11" s="4" t="s">
        <v>230</v>
      </c>
      <c r="BC11" s="174">
        <v>110</v>
      </c>
      <c r="BD11" s="267">
        <v>1524</v>
      </c>
      <c r="BE11" s="174">
        <v>7.9408140154521591</v>
      </c>
      <c r="BF11" s="174">
        <v>100</v>
      </c>
      <c r="BG11" s="237">
        <v>22587.023149602759</v>
      </c>
      <c r="BH11" s="238">
        <v>9.5353026559561627E-2</v>
      </c>
      <c r="BI11" s="237">
        <v>544.44566971831762</v>
      </c>
      <c r="BJ11" s="243">
        <f t="shared" si="1"/>
        <v>438.15683634344771</v>
      </c>
      <c r="BL11" s="251"/>
      <c r="BM11" s="175" t="s">
        <v>191</v>
      </c>
      <c r="BN11" s="175"/>
      <c r="BO11" s="175"/>
      <c r="BP11" s="175"/>
      <c r="BQ11" s="249">
        <v>205</v>
      </c>
      <c r="BR11" s="264">
        <v>1219.2</v>
      </c>
      <c r="BS11" s="262">
        <v>26.472289044075275</v>
      </c>
      <c r="BT11" s="263">
        <v>40</v>
      </c>
      <c r="BU11" s="255">
        <v>5208.666494537496</v>
      </c>
      <c r="BV11" s="261">
        <v>5.0674910251887112E-2</v>
      </c>
      <c r="BW11" s="256">
        <v>362.35058824778503</v>
      </c>
      <c r="BX11" s="244"/>
      <c r="BZ11" s="251"/>
      <c r="CA11" s="209" t="s">
        <v>184</v>
      </c>
      <c r="CB11" s="212"/>
      <c r="CC11" s="212"/>
      <c r="CD11" s="209"/>
      <c r="CE11" s="209">
        <v>110</v>
      </c>
      <c r="CF11" s="274">
        <v>1524</v>
      </c>
      <c r="CG11" s="161">
        <v>28.140228065501958</v>
      </c>
      <c r="CH11" s="276">
        <v>40</v>
      </c>
      <c r="CI11" s="257">
        <v>20315.848046258132</v>
      </c>
      <c r="CJ11" s="278">
        <v>0.1053072067506767</v>
      </c>
      <c r="CK11" s="258">
        <v>683.84614557076657</v>
      </c>
      <c r="CL11" s="244"/>
      <c r="CN11" s="19"/>
      <c r="CO11" s="175" t="s">
        <v>425</v>
      </c>
      <c r="CP11" s="175"/>
      <c r="CQ11" s="175"/>
      <c r="CR11" s="175"/>
      <c r="CS11" s="273">
        <v>225</v>
      </c>
      <c r="CT11" s="274">
        <v>9000</v>
      </c>
      <c r="CU11" s="275">
        <v>30</v>
      </c>
      <c r="CV11" s="276">
        <v>40</v>
      </c>
      <c r="CW11" s="122">
        <v>30469.013649016768</v>
      </c>
      <c r="CX11" s="246">
        <v>0.12198259723443321</v>
      </c>
      <c r="CY11" s="122">
        <v>815.1210297880184</v>
      </c>
      <c r="CZ11" s="244"/>
      <c r="DB11" s="19"/>
      <c r="DC11" s="175" t="s">
        <v>418</v>
      </c>
      <c r="DE11" s="175"/>
      <c r="DF11" s="175"/>
      <c r="DG11" s="273">
        <v>175</v>
      </c>
      <c r="DH11" s="274">
        <v>9000</v>
      </c>
      <c r="DI11" s="275">
        <v>20</v>
      </c>
      <c r="DJ11" s="276">
        <v>40</v>
      </c>
      <c r="DK11" s="122">
        <v>39172.815061625064</v>
      </c>
      <c r="DL11" s="246">
        <v>0.13143861940966753</v>
      </c>
      <c r="DM11" s="247">
        <v>834.81847016957659</v>
      </c>
      <c r="DN11" s="244"/>
    </row>
    <row r="12" spans="1:118" ht="14.1" customHeight="1">
      <c r="G12" s="19"/>
      <c r="H12" s="835" t="s">
        <v>936</v>
      </c>
      <c r="I12" s="835"/>
      <c r="J12" s="835"/>
      <c r="K12" s="835"/>
      <c r="L12" s="835"/>
      <c r="M12" s="835"/>
      <c r="N12" s="835"/>
      <c r="O12" s="835"/>
      <c r="P12" s="835"/>
      <c r="Q12" s="835"/>
      <c r="R12" s="835"/>
      <c r="S12" s="835"/>
      <c r="T12" s="836"/>
      <c r="U12" s="524"/>
      <c r="V12" s="524"/>
      <c r="W12" s="524"/>
      <c r="X12" s="524"/>
      <c r="Y12" s="524"/>
      <c r="Z12" s="524"/>
      <c r="AA12" s="524"/>
      <c r="AC12" s="19">
        <v>12</v>
      </c>
      <c r="AD12" s="4" t="s">
        <v>241</v>
      </c>
      <c r="AH12" s="174">
        <v>205</v>
      </c>
      <c r="AI12" s="267">
        <v>914.40000000000009</v>
      </c>
      <c r="AJ12" s="174">
        <v>78.000434175384967</v>
      </c>
      <c r="AK12" s="174">
        <v>80</v>
      </c>
      <c r="AL12" s="210">
        <v>3524.3040249007809</v>
      </c>
      <c r="AM12" s="211">
        <v>1.5534061814013416E-2</v>
      </c>
      <c r="AN12" s="210">
        <v>103.17642317780184</v>
      </c>
      <c r="AO12" s="244">
        <f t="shared" si="0"/>
        <v>63.084304259255767</v>
      </c>
      <c r="AP12" s="247"/>
      <c r="AQ12" s="247"/>
      <c r="AR12" s="247"/>
      <c r="AS12" s="247"/>
      <c r="AT12" s="247"/>
      <c r="AU12" s="247"/>
      <c r="AV12" s="247"/>
      <c r="AX12" s="173">
        <v>0</v>
      </c>
      <c r="AY12" s="4" t="s">
        <v>329</v>
      </c>
      <c r="BC12" s="174">
        <v>110</v>
      </c>
      <c r="BD12" s="267">
        <v>1524</v>
      </c>
      <c r="BE12" s="174">
        <v>8.8115970740062863</v>
      </c>
      <c r="BF12" s="174">
        <v>100</v>
      </c>
      <c r="BG12" s="237">
        <v>22028.157637502936</v>
      </c>
      <c r="BH12" s="238">
        <v>9.4097768280833813E-2</v>
      </c>
      <c r="BI12" s="237">
        <v>539.50018870434394</v>
      </c>
      <c r="BJ12" s="243">
        <f t="shared" si="1"/>
        <v>428.53328102617314</v>
      </c>
      <c r="BL12" s="251"/>
      <c r="BM12" s="175" t="s">
        <v>241</v>
      </c>
      <c r="BN12" s="175"/>
      <c r="BO12" s="175"/>
      <c r="BP12" s="175"/>
      <c r="BQ12" s="249">
        <v>205</v>
      </c>
      <c r="BR12" s="264">
        <v>914.40000000000009</v>
      </c>
      <c r="BS12" s="262">
        <v>70.071119370540828</v>
      </c>
      <c r="BT12" s="263">
        <v>40</v>
      </c>
      <c r="BU12" s="255">
        <v>4050.1787953730573</v>
      </c>
      <c r="BV12" s="261">
        <v>4.5439380175244945E-2</v>
      </c>
      <c r="BW12" s="256">
        <v>327.58531568096367</v>
      </c>
      <c r="BX12" s="244"/>
      <c r="BZ12" s="251"/>
      <c r="CA12" s="209" t="s">
        <v>185</v>
      </c>
      <c r="CB12" s="212"/>
      <c r="CC12" s="212"/>
      <c r="CD12" s="209"/>
      <c r="CE12" s="209">
        <v>110</v>
      </c>
      <c r="CF12" s="274">
        <v>1524</v>
      </c>
      <c r="CG12" s="161">
        <v>15.752853459600043</v>
      </c>
      <c r="CH12" s="276">
        <v>40</v>
      </c>
      <c r="CI12" s="257">
        <v>20842.702948715494</v>
      </c>
      <c r="CJ12" s="278">
        <v>0.10826645504911522</v>
      </c>
      <c r="CK12" s="258">
        <v>701.38078740550986</v>
      </c>
      <c r="CL12" s="244"/>
      <c r="CN12" s="19"/>
      <c r="CO12" s="175" t="s">
        <v>426</v>
      </c>
      <c r="CP12" s="175"/>
      <c r="CQ12" s="175"/>
      <c r="CR12" s="175"/>
      <c r="CS12" s="273">
        <v>225</v>
      </c>
      <c r="CT12" s="274">
        <v>10000</v>
      </c>
      <c r="CU12" s="275">
        <v>30</v>
      </c>
      <c r="CV12" s="276">
        <v>40</v>
      </c>
      <c r="CW12" s="122">
        <v>36704.364640759944</v>
      </c>
      <c r="CX12" s="246">
        <v>0.14093498713875743</v>
      </c>
      <c r="CY12" s="122">
        <v>936.86923177733001</v>
      </c>
      <c r="CZ12" s="244"/>
      <c r="DB12" s="19"/>
      <c r="DC12" s="175" t="s">
        <v>419</v>
      </c>
      <c r="DE12" s="175"/>
      <c r="DF12" s="175"/>
      <c r="DG12" s="273">
        <v>175</v>
      </c>
      <c r="DH12" s="274">
        <v>10000</v>
      </c>
      <c r="DI12" s="275">
        <v>20</v>
      </c>
      <c r="DJ12" s="276">
        <v>40</v>
      </c>
      <c r="DK12" s="122">
        <v>46212.729664392697</v>
      </c>
      <c r="DL12" s="246">
        <v>0.15301276288864032</v>
      </c>
      <c r="DM12" s="247">
        <v>968.8072346280087</v>
      </c>
      <c r="DN12" s="244"/>
    </row>
    <row r="13" spans="1:118" ht="14.1" customHeight="1" thickBot="1">
      <c r="G13" s="19"/>
      <c r="T13" s="20"/>
      <c r="AC13" s="19">
        <v>12</v>
      </c>
      <c r="AD13" s="4" t="s">
        <v>240</v>
      </c>
      <c r="AH13" s="174">
        <v>205</v>
      </c>
      <c r="AI13" s="267">
        <v>914.40000000000009</v>
      </c>
      <c r="AJ13" s="174">
        <v>113.04341455557022</v>
      </c>
      <c r="AK13" s="174">
        <v>80</v>
      </c>
      <c r="AL13" s="210">
        <v>3377.0575689818806</v>
      </c>
      <c r="AM13" s="211">
        <v>1.4937930639153121E-2</v>
      </c>
      <c r="AN13" s="210">
        <v>99.456872368492668</v>
      </c>
      <c r="AO13" s="244">
        <f t="shared" si="0"/>
        <v>60.523662510063033</v>
      </c>
      <c r="AP13" s="247"/>
      <c r="AQ13" s="247"/>
      <c r="AR13" s="247"/>
      <c r="AS13" s="247"/>
      <c r="AT13" s="247"/>
      <c r="AU13" s="247"/>
      <c r="AV13" s="247"/>
      <c r="AX13" s="173">
        <v>7</v>
      </c>
      <c r="AY13" s="4" t="s">
        <v>295</v>
      </c>
      <c r="BC13" s="174">
        <v>110</v>
      </c>
      <c r="BD13" s="267">
        <v>1524</v>
      </c>
      <c r="BE13" s="174">
        <v>8.8607107155121163</v>
      </c>
      <c r="BF13" s="174">
        <v>100</v>
      </c>
      <c r="BG13" s="237">
        <v>21999.831870248287</v>
      </c>
      <c r="BH13" s="238">
        <v>9.4033079028645855E-2</v>
      </c>
      <c r="BI13" s="237">
        <v>539.24239622184632</v>
      </c>
      <c r="BJ13" s="243">
        <f t="shared" si="1"/>
        <v>428.04449782349769</v>
      </c>
      <c r="BL13" s="251"/>
      <c r="BM13" s="175" t="s">
        <v>240</v>
      </c>
      <c r="BN13" s="175"/>
      <c r="BO13" s="175"/>
      <c r="BP13" s="175"/>
      <c r="BQ13" s="249">
        <v>205</v>
      </c>
      <c r="BR13" s="264">
        <v>914.40000000000009</v>
      </c>
      <c r="BS13" s="262">
        <v>54.762741115117421</v>
      </c>
      <c r="BT13" s="263">
        <v>40</v>
      </c>
      <c r="BU13" s="255">
        <v>4150.827916546611</v>
      </c>
      <c r="BV13" s="261">
        <v>4.6098190928752308E-2</v>
      </c>
      <c r="BW13" s="256">
        <v>332.06318719632634</v>
      </c>
      <c r="BX13" s="244"/>
      <c r="BZ13" s="251"/>
      <c r="CA13" s="209" t="s">
        <v>211</v>
      </c>
      <c r="CB13" s="212"/>
      <c r="CC13" s="212"/>
      <c r="CD13" s="209"/>
      <c r="CE13" s="209">
        <v>110</v>
      </c>
      <c r="CF13" s="274">
        <v>762</v>
      </c>
      <c r="CG13" s="161">
        <v>8.6684442525962329</v>
      </c>
      <c r="CH13" s="276">
        <v>40</v>
      </c>
      <c r="CI13" s="257">
        <v>16963.334542756991</v>
      </c>
      <c r="CJ13" s="278">
        <v>9.8266235868423132E-2</v>
      </c>
      <c r="CK13" s="258">
        <v>638.7412344782814</v>
      </c>
      <c r="CL13" s="244"/>
      <c r="CN13" s="19"/>
      <c r="CO13" s="175" t="s">
        <v>427</v>
      </c>
      <c r="CP13" s="175"/>
      <c r="CQ13" s="175"/>
      <c r="CR13" s="175"/>
      <c r="CS13" s="273">
        <v>275</v>
      </c>
      <c r="CT13" s="274">
        <v>4000</v>
      </c>
      <c r="CU13" s="275">
        <v>30</v>
      </c>
      <c r="CV13" s="276">
        <v>40</v>
      </c>
      <c r="CW13" s="122">
        <v>6818.795045828062</v>
      </c>
      <c r="CX13" s="246">
        <v>4.3448672904217445E-2</v>
      </c>
      <c r="CY13" s="122">
        <v>300.73208050932942</v>
      </c>
      <c r="CZ13" s="244"/>
      <c r="DB13" s="19"/>
      <c r="DC13" s="175"/>
      <c r="DE13" s="175"/>
      <c r="DF13" s="175"/>
      <c r="DG13" s="273"/>
      <c r="DH13" s="274"/>
      <c r="DI13" s="275"/>
      <c r="DJ13" s="276"/>
      <c r="DK13" s="122"/>
      <c r="DL13" s="246"/>
      <c r="DM13" s="247"/>
      <c r="DN13" s="244"/>
    </row>
    <row r="14" spans="1:118" ht="14.1" customHeight="1" thickBot="1">
      <c r="A14"/>
      <c r="G14" s="19"/>
      <c r="H14" s="778" t="s">
        <v>37</v>
      </c>
      <c r="J14" s="735" t="s">
        <v>39</v>
      </c>
      <c r="K14" s="8" t="s">
        <v>376</v>
      </c>
      <c r="L14" s="25">
        <v>0.9</v>
      </c>
      <c r="O14" s="771" t="s">
        <v>36</v>
      </c>
      <c r="P14" s="771"/>
      <c r="Q14" s="772">
        <v>2013</v>
      </c>
      <c r="R14" s="773"/>
      <c r="S14" s="773"/>
      <c r="T14" s="774"/>
      <c r="U14" s="527"/>
      <c r="V14" s="527"/>
      <c r="W14" s="527"/>
      <c r="X14" s="527"/>
      <c r="Y14" s="527"/>
      <c r="Z14" s="527"/>
      <c r="AA14" s="527"/>
      <c r="AC14" s="19">
        <v>0</v>
      </c>
      <c r="AD14" s="4" t="s">
        <v>345</v>
      </c>
      <c r="AH14" s="174">
        <v>205</v>
      </c>
      <c r="AI14" s="267">
        <v>1524</v>
      </c>
      <c r="AJ14" s="174">
        <v>134.13216015152099</v>
      </c>
      <c r="AK14" s="174">
        <v>80</v>
      </c>
      <c r="AL14" s="210">
        <v>4129.9154953601064</v>
      </c>
      <c r="AM14" s="211">
        <v>1.6828766801161764E-2</v>
      </c>
      <c r="AN14" s="210">
        <v>111.22017901585438</v>
      </c>
      <c r="AO14" s="244">
        <f t="shared" si="0"/>
        <v>72.694692053046808</v>
      </c>
      <c r="AP14" s="247"/>
      <c r="AQ14" s="247"/>
      <c r="AR14" s="247"/>
      <c r="AS14" s="247"/>
      <c r="AT14" s="247"/>
      <c r="AU14" s="247"/>
      <c r="AV14" s="247"/>
      <c r="AX14" s="173">
        <v>17</v>
      </c>
      <c r="AY14" s="4" t="s">
        <v>234</v>
      </c>
      <c r="BC14" s="174">
        <v>110</v>
      </c>
      <c r="BD14" s="267">
        <v>1524</v>
      </c>
      <c r="BE14" s="174">
        <v>8.8750127771477327</v>
      </c>
      <c r="BF14" s="174">
        <v>100</v>
      </c>
      <c r="BG14" s="237">
        <v>21991.640765549222</v>
      </c>
      <c r="BH14" s="238">
        <v>9.4014352233874221E-2</v>
      </c>
      <c r="BI14" s="237">
        <v>539.1677134869384</v>
      </c>
      <c r="BJ14" s="243">
        <f t="shared" si="1"/>
        <v>427.90313455694786</v>
      </c>
      <c r="BL14" s="251"/>
      <c r="BM14" s="175" t="s">
        <v>247</v>
      </c>
      <c r="BN14" s="175"/>
      <c r="BO14" s="175"/>
      <c r="BP14" s="175"/>
      <c r="BQ14" s="249">
        <v>205</v>
      </c>
      <c r="BR14" s="264">
        <v>1371.6000000000001</v>
      </c>
      <c r="BS14" s="262">
        <v>33.499127301993113</v>
      </c>
      <c r="BT14" s="263">
        <v>40</v>
      </c>
      <c r="BU14" s="255">
        <v>5164.6340696697289</v>
      </c>
      <c r="BV14" s="261">
        <v>5.0116574487398313E-2</v>
      </c>
      <c r="BW14" s="256">
        <v>358.55810838257867</v>
      </c>
      <c r="BX14" s="244"/>
      <c r="BZ14" s="251"/>
      <c r="CA14" s="209" t="s">
        <v>217</v>
      </c>
      <c r="CB14" s="212"/>
      <c r="CC14" s="212"/>
      <c r="CD14" s="209"/>
      <c r="CE14" s="209">
        <v>110</v>
      </c>
      <c r="CF14" s="274">
        <v>1524</v>
      </c>
      <c r="CG14" s="161">
        <v>5.9024028963624389</v>
      </c>
      <c r="CH14" s="276">
        <v>40</v>
      </c>
      <c r="CI14" s="257">
        <v>22813.610772967211</v>
      </c>
      <c r="CJ14" s="278">
        <v>0.11691567906332213</v>
      </c>
      <c r="CK14" s="258">
        <v>749.93865901367235</v>
      </c>
      <c r="CL14" s="244"/>
      <c r="CN14" s="19"/>
      <c r="CO14" s="175" t="s">
        <v>428</v>
      </c>
      <c r="CP14" s="175"/>
      <c r="CQ14" s="175"/>
      <c r="CR14" s="175"/>
      <c r="CS14" s="273">
        <v>275</v>
      </c>
      <c r="CT14" s="274">
        <v>5000</v>
      </c>
      <c r="CU14" s="275">
        <v>30</v>
      </c>
      <c r="CV14" s="276">
        <v>40</v>
      </c>
      <c r="CW14" s="122">
        <v>8863.5325093933097</v>
      </c>
      <c r="CX14" s="246">
        <v>4.9679169076326413E-2</v>
      </c>
      <c r="CY14" s="122">
        <v>340.09200725628432</v>
      </c>
      <c r="CZ14" s="244"/>
      <c r="DB14" s="19"/>
      <c r="DC14" s="176"/>
      <c r="DF14" s="4" t="s">
        <v>479</v>
      </c>
      <c r="DH14" s="277"/>
      <c r="DJ14" s="161"/>
      <c r="DK14" s="122">
        <f>_xlfn.PERCENTILE.INC(DK6:DK12,0.1)</f>
        <v>16540.857537080476</v>
      </c>
      <c r="DL14" s="246">
        <f>_xlfn.PERCENTILE.INC(DL6:DL12,0.1)</f>
        <v>6.2282352015768781E-2</v>
      </c>
      <c r="DM14" s="122">
        <f>_xlfn.PERCENTILE.INC(DM6:DM12,0.1)</f>
        <v>404.88860634082579</v>
      </c>
      <c r="DN14" s="122" t="e">
        <f>_xlfn.PERCENTILE.INC(DN6:DN12,0.1)</f>
        <v>#NUM!</v>
      </c>
    </row>
    <row r="15" spans="1:118" ht="14.1" customHeight="1" thickBot="1">
      <c r="G15" s="19"/>
      <c r="H15" s="778"/>
      <c r="J15" s="736"/>
      <c r="K15" s="9" t="s">
        <v>377</v>
      </c>
      <c r="L15" s="26">
        <v>0.8</v>
      </c>
      <c r="T15" s="20"/>
      <c r="AB15"/>
      <c r="AC15" s="19">
        <v>12</v>
      </c>
      <c r="AD15" s="4" t="s">
        <v>252</v>
      </c>
      <c r="AH15" s="174">
        <v>215</v>
      </c>
      <c r="AI15" s="267">
        <v>1676.4</v>
      </c>
      <c r="AJ15" s="174">
        <v>19.325000000000003</v>
      </c>
      <c r="AK15" s="174">
        <v>80</v>
      </c>
      <c r="AL15" s="210">
        <v>6649.5244022412398</v>
      </c>
      <c r="AM15" s="211">
        <v>2.3461830449628608E-2</v>
      </c>
      <c r="AN15" s="210">
        <v>149.24651402924454</v>
      </c>
      <c r="AO15" s="244">
        <f t="shared" si="0"/>
        <v>113.25784668324611</v>
      </c>
      <c r="AP15" s="247"/>
      <c r="AQ15" s="247"/>
      <c r="AR15" s="247"/>
      <c r="AS15" s="247"/>
      <c r="AT15" s="247"/>
      <c r="AU15" s="247"/>
      <c r="AV15" s="247"/>
      <c r="AX15" s="173">
        <v>0</v>
      </c>
      <c r="AY15" s="4" t="s">
        <v>330</v>
      </c>
      <c r="BC15" s="174">
        <v>110</v>
      </c>
      <c r="BD15" s="267">
        <v>1524</v>
      </c>
      <c r="BE15" s="174">
        <v>9.1601053255790141</v>
      </c>
      <c r="BF15" s="174">
        <v>100</v>
      </c>
      <c r="BG15" s="237">
        <v>21833.565516797731</v>
      </c>
      <c r="BH15" s="238">
        <v>9.3651139266386754E-2</v>
      </c>
      <c r="BI15" s="237">
        <v>537.71431424481341</v>
      </c>
      <c r="BJ15" s="243">
        <f t="shared" si="1"/>
        <v>425.17331475396554</v>
      </c>
      <c r="BL15" s="251"/>
      <c r="BM15" s="175" t="s">
        <v>244</v>
      </c>
      <c r="BN15" s="175"/>
      <c r="BO15" s="175"/>
      <c r="BP15" s="175"/>
      <c r="BQ15" s="249">
        <v>205</v>
      </c>
      <c r="BR15" s="264">
        <v>1524</v>
      </c>
      <c r="BS15" s="262">
        <v>62.612402204316695</v>
      </c>
      <c r="BT15" s="263">
        <v>40</v>
      </c>
      <c r="BU15" s="255">
        <v>4900.4090330900526</v>
      </c>
      <c r="BV15" s="261">
        <v>4.83135775322329E-2</v>
      </c>
      <c r="BW15" s="256">
        <v>346.41678149444778</v>
      </c>
      <c r="BX15" s="244"/>
      <c r="BZ15" s="251"/>
      <c r="CA15" s="209" t="s">
        <v>215</v>
      </c>
      <c r="CB15" s="212"/>
      <c r="CC15" s="212"/>
      <c r="CD15" s="209"/>
      <c r="CE15" s="209">
        <v>110</v>
      </c>
      <c r="CF15" s="274">
        <v>1524</v>
      </c>
      <c r="CG15" s="161">
        <v>10.263098344419012</v>
      </c>
      <c r="CH15" s="276">
        <v>40</v>
      </c>
      <c r="CI15" s="257">
        <v>21431.85261427849</v>
      </c>
      <c r="CJ15" s="278">
        <v>0.11115094655830621</v>
      </c>
      <c r="CK15" s="258">
        <v>717.83402202943807</v>
      </c>
      <c r="CL15" s="244"/>
      <c r="CN15" s="19"/>
      <c r="CO15" s="175" t="s">
        <v>429</v>
      </c>
      <c r="CP15" s="175"/>
      <c r="CQ15" s="175"/>
      <c r="CR15" s="175"/>
      <c r="CS15" s="273">
        <v>275</v>
      </c>
      <c r="CT15" s="274">
        <v>6000</v>
      </c>
      <c r="CU15" s="275">
        <v>30</v>
      </c>
      <c r="CV15" s="276">
        <v>40</v>
      </c>
      <c r="CW15" s="122">
        <v>11317.621318039097</v>
      </c>
      <c r="CX15" s="246">
        <v>5.7125186316942425E-2</v>
      </c>
      <c r="CY15" s="122">
        <v>387.0950847586588</v>
      </c>
      <c r="CZ15" s="244"/>
      <c r="DB15" s="19"/>
      <c r="DF15" s="4" t="s">
        <v>403</v>
      </c>
      <c r="DG15" s="161">
        <f t="shared" ref="DG15:DN15" si="2">MEDIAN(DG6:DG12)</f>
        <v>175</v>
      </c>
      <c r="DH15" s="277">
        <f t="shared" si="2"/>
        <v>7000</v>
      </c>
      <c r="DI15" s="161">
        <f t="shared" si="2"/>
        <v>20</v>
      </c>
      <c r="DJ15" s="161">
        <f t="shared" si="2"/>
        <v>40</v>
      </c>
      <c r="DK15" s="247">
        <f t="shared" si="2"/>
        <v>27272.079046345727</v>
      </c>
      <c r="DL15" s="248">
        <f t="shared" si="2"/>
        <v>9.5036108941068759E-2</v>
      </c>
      <c r="DM15" s="247">
        <f t="shared" si="2"/>
        <v>608.65857918123618</v>
      </c>
      <c r="DN15" s="244" t="e">
        <f t="shared" si="2"/>
        <v>#NUM!</v>
      </c>
    </row>
    <row r="16" spans="1:118" ht="14.1" customHeight="1" thickBot="1">
      <c r="G16" s="19"/>
      <c r="H16" s="778"/>
      <c r="J16" s="736"/>
      <c r="K16" s="9" t="s">
        <v>378</v>
      </c>
      <c r="L16" s="95">
        <v>0.9</v>
      </c>
      <c r="O16" s="775" t="s">
        <v>12</v>
      </c>
      <c r="P16" s="776"/>
      <c r="Q16" s="776"/>
      <c r="R16" s="776"/>
      <c r="S16" s="776"/>
      <c r="T16" s="777"/>
      <c r="U16" s="24"/>
      <c r="V16" s="24"/>
      <c r="W16" s="24"/>
      <c r="X16" s="24"/>
      <c r="Y16" s="24"/>
      <c r="Z16" s="24"/>
      <c r="AA16" s="24"/>
      <c r="AB16"/>
      <c r="AC16" s="19">
        <v>12</v>
      </c>
      <c r="AD16" s="4" t="s">
        <v>250</v>
      </c>
      <c r="AH16" s="174">
        <v>215</v>
      </c>
      <c r="AI16" s="267">
        <v>2438.4</v>
      </c>
      <c r="AJ16" s="174">
        <v>51.637500000000003</v>
      </c>
      <c r="AK16" s="174">
        <v>80</v>
      </c>
      <c r="AL16" s="210">
        <v>5809.6789108898593</v>
      </c>
      <c r="AM16" s="211">
        <v>2.0884415917307768E-2</v>
      </c>
      <c r="AN16" s="210">
        <v>135.49012560042846</v>
      </c>
      <c r="AO16" s="244">
        <f t="shared" si="0"/>
        <v>99.599665198028205</v>
      </c>
      <c r="AP16" s="247"/>
      <c r="AQ16" s="247"/>
      <c r="AR16" s="247"/>
      <c r="AS16" s="247"/>
      <c r="AT16" s="247"/>
      <c r="AU16" s="247"/>
      <c r="AV16" s="247"/>
      <c r="AX16" s="173">
        <v>15</v>
      </c>
      <c r="AY16" s="4" t="s">
        <v>231</v>
      </c>
      <c r="BC16" s="174">
        <v>110</v>
      </c>
      <c r="BD16" s="267">
        <v>1828.8000000000002</v>
      </c>
      <c r="BE16" s="174">
        <v>9.7936861343408488</v>
      </c>
      <c r="BF16" s="174">
        <v>100</v>
      </c>
      <c r="BG16" s="237">
        <v>23414.839425525992</v>
      </c>
      <c r="BH16" s="238">
        <v>9.7384734149914248E-2</v>
      </c>
      <c r="BI16" s="237">
        <v>558.5483165183324</v>
      </c>
      <c r="BJ16" s="243">
        <f t="shared" si="1"/>
        <v>453.37890744911493</v>
      </c>
      <c r="BL16" s="251"/>
      <c r="BM16" s="175" t="s">
        <v>455</v>
      </c>
      <c r="BN16" s="175"/>
      <c r="BO16" s="175"/>
      <c r="BP16" s="175"/>
      <c r="BQ16" s="249">
        <v>210</v>
      </c>
      <c r="BR16" s="264">
        <v>1524</v>
      </c>
      <c r="BS16" s="262">
        <v>20.876691011728873</v>
      </c>
      <c r="BT16" s="263">
        <v>40</v>
      </c>
      <c r="BU16" s="255">
        <v>5724.9480266751207</v>
      </c>
      <c r="BV16" s="261">
        <v>5.1363283515318034E-2</v>
      </c>
      <c r="BW16" s="256">
        <v>365.69346969405137</v>
      </c>
      <c r="BX16" s="244"/>
      <c r="BZ16" s="251"/>
      <c r="CA16" s="209" t="s">
        <v>216</v>
      </c>
      <c r="CB16" s="212"/>
      <c r="CC16" s="212"/>
      <c r="CD16" s="209"/>
      <c r="CE16" s="209">
        <v>110</v>
      </c>
      <c r="CF16" s="274">
        <v>1524</v>
      </c>
      <c r="CG16" s="161">
        <v>7.0018504641314143</v>
      </c>
      <c r="CH16" s="276">
        <v>40</v>
      </c>
      <c r="CI16" s="257">
        <v>22271.526537086349</v>
      </c>
      <c r="CJ16" s="278">
        <v>0.11475912438372073</v>
      </c>
      <c r="CK16" s="258">
        <v>737.96791727607058</v>
      </c>
      <c r="CL16" s="244"/>
      <c r="CN16" s="19"/>
      <c r="CO16" s="175" t="s">
        <v>430</v>
      </c>
      <c r="CP16" s="175"/>
      <c r="CQ16" s="175"/>
      <c r="CR16" s="175"/>
      <c r="CS16" s="273">
        <v>275</v>
      </c>
      <c r="CT16" s="274">
        <v>7000</v>
      </c>
      <c r="CU16" s="275">
        <v>30</v>
      </c>
      <c r="CV16" s="276">
        <v>40</v>
      </c>
      <c r="CW16" s="122">
        <v>14222.093790146713</v>
      </c>
      <c r="CX16" s="246">
        <v>6.5916971238960217E-2</v>
      </c>
      <c r="CY16" s="122">
        <v>442.62417471954353</v>
      </c>
      <c r="CZ16" s="244"/>
      <c r="DB16" s="19"/>
      <c r="DF16" s="4" t="s">
        <v>404</v>
      </c>
      <c r="DG16" s="161">
        <f t="shared" ref="DG16:DN16" si="3">AVERAGE(DG6:DG12)</f>
        <v>175</v>
      </c>
      <c r="DH16" s="277">
        <f t="shared" si="3"/>
        <v>7000</v>
      </c>
      <c r="DI16" s="161">
        <f t="shared" si="3"/>
        <v>20</v>
      </c>
      <c r="DJ16" s="161">
        <f t="shared" si="3"/>
        <v>40</v>
      </c>
      <c r="DK16" s="247">
        <f t="shared" si="3"/>
        <v>28600.697926087545</v>
      </c>
      <c r="DL16" s="248">
        <f t="shared" si="3"/>
        <v>9.9129894862048248E-2</v>
      </c>
      <c r="DM16" s="247">
        <f t="shared" si="3"/>
        <v>633.9952162876325</v>
      </c>
      <c r="DN16" s="244" t="e">
        <f t="shared" si="3"/>
        <v>#DIV/0!</v>
      </c>
    </row>
    <row r="17" spans="7:118" ht="14.1" customHeight="1">
      <c r="G17" s="19"/>
      <c r="H17" s="778"/>
      <c r="J17" s="736"/>
      <c r="K17" s="9" t="s">
        <v>379</v>
      </c>
      <c r="L17" s="95">
        <v>0.8</v>
      </c>
      <c r="O17" s="100" t="s">
        <v>884</v>
      </c>
      <c r="P17" s="24"/>
      <c r="Q17" s="24"/>
      <c r="R17" s="178"/>
      <c r="S17" s="24" t="s">
        <v>373</v>
      </c>
      <c r="T17" s="178" t="s">
        <v>373</v>
      </c>
      <c r="U17" s="24"/>
      <c r="V17" s="24"/>
      <c r="W17" s="24"/>
      <c r="X17" s="24"/>
      <c r="Y17" s="24"/>
      <c r="Z17" s="24"/>
      <c r="AA17" s="24"/>
      <c r="AB17"/>
      <c r="AC17" s="19">
        <v>31</v>
      </c>
      <c r="AD17" s="4" t="s">
        <v>236</v>
      </c>
      <c r="AH17" s="174">
        <v>225</v>
      </c>
      <c r="AI17" s="267">
        <v>3352.8</v>
      </c>
      <c r="AJ17" s="174">
        <v>34.387895513700379</v>
      </c>
      <c r="AK17" s="174">
        <v>80</v>
      </c>
      <c r="AL17" s="210">
        <v>8057.5211666866271</v>
      </c>
      <c r="AM17" s="211">
        <v>2.5533250896848776E-2</v>
      </c>
      <c r="AN17" s="210">
        <v>161.94063593941345</v>
      </c>
      <c r="AO17" s="244">
        <f t="shared" si="0"/>
        <v>134.83835148130103</v>
      </c>
      <c r="AP17" s="247"/>
      <c r="AQ17" s="247"/>
      <c r="AR17" s="247"/>
      <c r="AS17" s="247"/>
      <c r="AT17" s="247"/>
      <c r="AU17" s="247"/>
      <c r="AV17" s="247"/>
      <c r="AX17" s="173">
        <v>6</v>
      </c>
      <c r="AY17" s="4" t="s">
        <v>294</v>
      </c>
      <c r="BC17" s="174">
        <v>110</v>
      </c>
      <c r="BD17" s="267">
        <v>1524</v>
      </c>
      <c r="BE17" s="174">
        <v>10.32696952488682</v>
      </c>
      <c r="BF17" s="174">
        <v>100</v>
      </c>
      <c r="BG17" s="237">
        <v>21275.333579014292</v>
      </c>
      <c r="BH17" s="238">
        <v>9.2338749087202132E-2</v>
      </c>
      <c r="BI17" s="237">
        <v>532.38285808217461</v>
      </c>
      <c r="BJ17" s="243">
        <f t="shared" si="1"/>
        <v>415.50473451847279</v>
      </c>
      <c r="BL17" s="251"/>
      <c r="BM17" s="175" t="s">
        <v>250</v>
      </c>
      <c r="BN17" s="175"/>
      <c r="BO17" s="175"/>
      <c r="BP17" s="175"/>
      <c r="BQ17" s="249">
        <v>215</v>
      </c>
      <c r="BR17" s="264">
        <v>2438.4</v>
      </c>
      <c r="BS17" s="262">
        <v>44.744213674477095</v>
      </c>
      <c r="BT17" s="263">
        <v>40</v>
      </c>
      <c r="BU17" s="255">
        <v>6165.0880331534454</v>
      </c>
      <c r="BV17" s="261">
        <v>5.0004151130493314E-2</v>
      </c>
      <c r="BW17" s="256">
        <v>355.36392198552755</v>
      </c>
      <c r="BX17" s="244"/>
      <c r="BZ17" s="251"/>
      <c r="CA17" s="209" t="s">
        <v>219</v>
      </c>
      <c r="CB17" s="212"/>
      <c r="CC17" s="212"/>
      <c r="CD17" s="209"/>
      <c r="CE17" s="209">
        <v>110</v>
      </c>
      <c r="CF17" s="274">
        <v>1524</v>
      </c>
      <c r="CG17" s="161">
        <v>9.9573049415635868</v>
      </c>
      <c r="CH17" s="276">
        <v>40</v>
      </c>
      <c r="CI17" s="257">
        <v>21482.307810534476</v>
      </c>
      <c r="CJ17" s="278">
        <v>0.11138328391946833</v>
      </c>
      <c r="CK17" s="258">
        <v>719.1345739389443</v>
      </c>
      <c r="CL17" s="244"/>
      <c r="CN17" s="19"/>
      <c r="CO17" s="175" t="s">
        <v>431</v>
      </c>
      <c r="CP17" s="175"/>
      <c r="CQ17" s="175"/>
      <c r="CR17" s="175"/>
      <c r="CS17" s="273">
        <v>275</v>
      </c>
      <c r="CT17" s="274">
        <v>8000</v>
      </c>
      <c r="CU17" s="275">
        <v>30</v>
      </c>
      <c r="CV17" s="276">
        <v>40</v>
      </c>
      <c r="CW17" s="122">
        <v>17598.440397131541</v>
      </c>
      <c r="CX17" s="246">
        <v>7.612004333762791E-2</v>
      </c>
      <c r="CY17" s="122">
        <v>507.11652579064776</v>
      </c>
      <c r="CZ17" s="244"/>
      <c r="DB17" s="21"/>
      <c r="DC17" s="22"/>
      <c r="DD17" s="22"/>
      <c r="DE17" s="22"/>
      <c r="DF17" s="22"/>
      <c r="DG17" s="22"/>
      <c r="DH17" s="269"/>
      <c r="DI17" s="22"/>
      <c r="DJ17" s="22"/>
      <c r="DK17" s="22"/>
      <c r="DL17" s="22"/>
      <c r="DM17" s="22"/>
      <c r="DN17" s="245"/>
    </row>
    <row r="18" spans="7:118" ht="14.1" customHeight="1">
      <c r="G18" s="19"/>
      <c r="H18" s="778"/>
      <c r="J18" s="736"/>
      <c r="K18" s="9" t="s">
        <v>380</v>
      </c>
      <c r="L18" s="95">
        <v>0.9</v>
      </c>
      <c r="O18" s="100" t="s">
        <v>885</v>
      </c>
      <c r="P18" s="24"/>
      <c r="Q18" s="24"/>
      <c r="R18" s="178"/>
      <c r="S18" s="24" t="s">
        <v>68</v>
      </c>
      <c r="T18" s="178" t="s">
        <v>370</v>
      </c>
      <c r="U18" s="24"/>
      <c r="V18" s="24"/>
      <c r="W18" s="24"/>
      <c r="X18" s="24"/>
      <c r="Y18" s="24"/>
      <c r="Z18" s="24"/>
      <c r="AA18" s="24"/>
      <c r="AB18"/>
      <c r="AC18" s="19">
        <v>12</v>
      </c>
      <c r="AD18" s="4" t="s">
        <v>242</v>
      </c>
      <c r="AH18" s="174">
        <v>225</v>
      </c>
      <c r="AI18" s="267">
        <v>1524</v>
      </c>
      <c r="AJ18" s="174">
        <v>116.62500000000001</v>
      </c>
      <c r="AK18" s="174">
        <v>80</v>
      </c>
      <c r="AL18" s="210">
        <v>3549.3877651880493</v>
      </c>
      <c r="AM18" s="211">
        <v>1.4731989292702337E-2</v>
      </c>
      <c r="AN18" s="210">
        <v>97.727032295798395</v>
      </c>
      <c r="AO18" s="244">
        <f t="shared" si="0"/>
        <v>62.748045570937464</v>
      </c>
      <c r="AP18" s="247"/>
      <c r="AQ18" s="247"/>
      <c r="AR18" s="247"/>
      <c r="AS18" s="247"/>
      <c r="AT18" s="247"/>
      <c r="AU18" s="247"/>
      <c r="AV18" s="247"/>
      <c r="AX18" s="173">
        <v>7</v>
      </c>
      <c r="AY18" s="4" t="s">
        <v>293</v>
      </c>
      <c r="BC18" s="174">
        <v>110</v>
      </c>
      <c r="BD18" s="267">
        <v>1005.84</v>
      </c>
      <c r="BE18" s="174">
        <v>10.329804325432907</v>
      </c>
      <c r="BF18" s="174">
        <v>100</v>
      </c>
      <c r="BG18" s="237">
        <v>18485.64078268197</v>
      </c>
      <c r="BH18" s="238">
        <v>8.5819768743014196E-2</v>
      </c>
      <c r="BI18" s="237">
        <v>497.5523707628368</v>
      </c>
      <c r="BJ18" s="243">
        <f t="shared" si="1"/>
        <v>366.01901229492489</v>
      </c>
      <c r="BL18" s="251"/>
      <c r="BM18" s="175" t="s">
        <v>252</v>
      </c>
      <c r="BN18" s="175"/>
      <c r="BO18" s="175"/>
      <c r="BP18" s="175"/>
      <c r="BQ18" s="249">
        <v>215</v>
      </c>
      <c r="BR18" s="264">
        <v>1676.4</v>
      </c>
      <c r="BS18" s="262">
        <v>18.94326947224075</v>
      </c>
      <c r="BT18" s="263">
        <v>40</v>
      </c>
      <c r="BU18" s="255">
        <v>5871.4105429211422</v>
      </c>
      <c r="BV18" s="261">
        <v>5.0594417525541176E-2</v>
      </c>
      <c r="BW18" s="256">
        <v>359.38870215712035</v>
      </c>
      <c r="BX18" s="244"/>
      <c r="BZ18" s="251"/>
      <c r="CA18" s="209" t="s">
        <v>231</v>
      </c>
      <c r="CB18" s="212"/>
      <c r="CC18" s="212"/>
      <c r="CD18" s="209"/>
      <c r="CE18" s="209">
        <v>110</v>
      </c>
      <c r="CF18" s="274">
        <v>1828.8000000000002</v>
      </c>
      <c r="CG18" s="161">
        <v>9.5575789518462102</v>
      </c>
      <c r="CH18" s="276">
        <v>40</v>
      </c>
      <c r="CI18" s="257">
        <v>23821.638335859356</v>
      </c>
      <c r="CJ18" s="278">
        <v>0.11857974590327841</v>
      </c>
      <c r="CK18" s="258">
        <v>762.92878515034647</v>
      </c>
      <c r="CL18" s="244"/>
      <c r="CN18" s="19"/>
      <c r="CO18" s="175" t="s">
        <v>432</v>
      </c>
      <c r="CP18" s="175"/>
      <c r="CQ18" s="175"/>
      <c r="CR18" s="175"/>
      <c r="CS18" s="273">
        <v>275</v>
      </c>
      <c r="CT18" s="274">
        <v>9000</v>
      </c>
      <c r="CU18" s="275">
        <v>30</v>
      </c>
      <c r="CV18" s="276">
        <v>40</v>
      </c>
      <c r="CW18" s="122">
        <v>21469.27858173009</v>
      </c>
      <c r="CX18" s="246">
        <v>8.7804086278380239E-2</v>
      </c>
      <c r="CY18" s="122">
        <v>581.03839839158218</v>
      </c>
      <c r="CZ18" s="244"/>
    </row>
    <row r="19" spans="7:118" ht="14.1" customHeight="1">
      <c r="G19" s="19"/>
      <c r="H19" s="778"/>
      <c r="J19" s="736"/>
      <c r="K19" s="10" t="s">
        <v>381</v>
      </c>
      <c r="L19" s="95">
        <v>0.8</v>
      </c>
      <c r="O19" s="186"/>
      <c r="P19" s="24"/>
      <c r="R19" s="99"/>
      <c r="S19" s="24" t="s">
        <v>372</v>
      </c>
      <c r="T19" s="178" t="s">
        <v>371</v>
      </c>
      <c r="U19" s="24"/>
      <c r="V19" s="24"/>
      <c r="W19" s="24"/>
      <c r="X19" s="24"/>
      <c r="Y19" s="24"/>
      <c r="Z19" s="24"/>
      <c r="AA19" s="24"/>
      <c r="AB19"/>
      <c r="AC19" s="19">
        <v>0</v>
      </c>
      <c r="AD19" s="4" t="s">
        <v>346</v>
      </c>
      <c r="AH19" s="174">
        <v>230</v>
      </c>
      <c r="AI19" s="267">
        <v>1524</v>
      </c>
      <c r="AJ19" s="174">
        <v>54.199874952296909</v>
      </c>
      <c r="AK19" s="174">
        <v>80</v>
      </c>
      <c r="AL19" s="210">
        <v>3906.9573918688575</v>
      </c>
      <c r="AM19" s="211">
        <v>1.5915303222996762E-2</v>
      </c>
      <c r="AN19" s="210">
        <v>104.62396435039423</v>
      </c>
      <c r="AO19" s="244">
        <f t="shared" si="0"/>
        <v>68.695110745181239</v>
      </c>
      <c r="AP19" s="247"/>
      <c r="AQ19" s="247"/>
      <c r="AR19" s="247"/>
      <c r="AS19" s="247"/>
      <c r="AT19" s="247"/>
      <c r="AU19" s="247"/>
      <c r="AV19" s="247"/>
      <c r="AX19" s="173">
        <v>33</v>
      </c>
      <c r="AY19" s="4" t="s">
        <v>219</v>
      </c>
      <c r="BC19" s="174">
        <v>110</v>
      </c>
      <c r="BD19" s="267">
        <v>1524</v>
      </c>
      <c r="BE19" s="174">
        <v>10.357171109288224</v>
      </c>
      <c r="BF19" s="174">
        <v>100</v>
      </c>
      <c r="BG19" s="237">
        <v>21262.510748796733</v>
      </c>
      <c r="BH19" s="238">
        <v>9.2308016080014738E-2</v>
      </c>
      <c r="BI19" s="237">
        <v>532.25646476108432</v>
      </c>
      <c r="BJ19" s="243">
        <f t="shared" si="1"/>
        <v>415.28208201702375</v>
      </c>
      <c r="BL19" s="251"/>
      <c r="BM19" s="170" t="s">
        <v>462</v>
      </c>
      <c r="BN19" s="170"/>
      <c r="BO19" s="170"/>
      <c r="BP19" s="170"/>
      <c r="BQ19" s="174">
        <v>220</v>
      </c>
      <c r="BR19" s="266">
        <v>2000</v>
      </c>
      <c r="BS19" s="262">
        <v>37</v>
      </c>
      <c r="BT19" s="263">
        <v>40</v>
      </c>
      <c r="BU19" s="255">
        <v>5350.9456892266653</v>
      </c>
      <c r="BV19" s="261">
        <v>4.6556807732393117E-2</v>
      </c>
      <c r="BW19" s="256">
        <v>331.97598200539028</v>
      </c>
      <c r="BX19" s="244"/>
      <c r="BZ19" s="251"/>
      <c r="CA19" s="209" t="s">
        <v>228</v>
      </c>
      <c r="CB19" s="212"/>
      <c r="CC19" s="212"/>
      <c r="CD19" s="209"/>
      <c r="CE19" s="209">
        <v>110</v>
      </c>
      <c r="CF19" s="274">
        <v>1219.2</v>
      </c>
      <c r="CG19" s="161">
        <v>11.175252577976678</v>
      </c>
      <c r="CH19" s="276">
        <v>40</v>
      </c>
      <c r="CI19" s="257">
        <v>19262.834156132252</v>
      </c>
      <c r="CJ19" s="278">
        <v>0.1043793301005474</v>
      </c>
      <c r="CK19" s="258">
        <v>676.67628836033111</v>
      </c>
      <c r="CL19" s="244"/>
      <c r="CN19" s="19"/>
      <c r="CO19" s="175" t="s">
        <v>433</v>
      </c>
      <c r="CP19" s="175"/>
      <c r="CQ19" s="175"/>
      <c r="CR19" s="175"/>
      <c r="CS19" s="273">
        <v>275</v>
      </c>
      <c r="CT19" s="274">
        <v>10000</v>
      </c>
      <c r="CU19" s="275">
        <v>30</v>
      </c>
      <c r="CV19" s="276">
        <v>40</v>
      </c>
      <c r="CW19" s="122">
        <v>25856.018843100821</v>
      </c>
      <c r="CX19" s="246">
        <v>0.1010308391276362</v>
      </c>
      <c r="CY19" s="122">
        <v>664.81209825852216</v>
      </c>
      <c r="CZ19" s="244"/>
    </row>
    <row r="20" spans="7:118" ht="14.1" customHeight="1">
      <c r="G20" s="19"/>
      <c r="H20" s="778"/>
      <c r="J20" s="15"/>
      <c r="O20" s="754" t="s">
        <v>376</v>
      </c>
      <c r="P20" s="755"/>
      <c r="Q20" s="755"/>
      <c r="R20" s="197" t="s">
        <v>369</v>
      </c>
      <c r="S20" s="511">
        <v>22.9</v>
      </c>
      <c r="T20" s="291">
        <f>ROUND(S20*8760*L14,-5)</f>
        <v>200000</v>
      </c>
      <c r="U20" s="526"/>
      <c r="V20" s="526"/>
      <c r="W20" s="526"/>
      <c r="X20" s="526"/>
      <c r="Y20" s="526"/>
      <c r="Z20" s="526"/>
      <c r="AA20" s="526"/>
      <c r="AB20"/>
      <c r="AC20" s="19">
        <v>0</v>
      </c>
      <c r="AD20" s="4" t="s">
        <v>347</v>
      </c>
      <c r="AH20" s="174">
        <v>245</v>
      </c>
      <c r="AI20" s="267">
        <v>1524</v>
      </c>
      <c r="AJ20" s="174">
        <v>67.710377515238235</v>
      </c>
      <c r="AK20" s="174">
        <v>80</v>
      </c>
      <c r="AL20" s="210">
        <v>3351.657370926805</v>
      </c>
      <c r="AM20" s="211">
        <v>1.4041853932693089E-2</v>
      </c>
      <c r="AN20" s="210">
        <v>92.582207575778256</v>
      </c>
      <c r="AO20" s="244">
        <f t="shared" si="0"/>
        <v>59.290562052685203</v>
      </c>
      <c r="AP20" s="247"/>
      <c r="AQ20" s="247"/>
      <c r="AR20" s="247"/>
      <c r="AS20" s="247"/>
      <c r="AT20" s="247"/>
      <c r="AU20" s="247"/>
      <c r="AV20" s="247"/>
      <c r="AX20" s="173">
        <v>9</v>
      </c>
      <c r="AY20" s="4" t="s">
        <v>215</v>
      </c>
      <c r="BC20" s="174">
        <v>110</v>
      </c>
      <c r="BD20" s="267">
        <v>1524</v>
      </c>
      <c r="BE20" s="174">
        <v>10.461172770047316</v>
      </c>
      <c r="BF20" s="174">
        <v>100</v>
      </c>
      <c r="BG20" s="237">
        <v>21218.90467206416</v>
      </c>
      <c r="BH20" s="238">
        <v>9.220329316931164E-2</v>
      </c>
      <c r="BI20" s="237">
        <v>531.82523532815435</v>
      </c>
      <c r="BJ20" s="243">
        <f t="shared" si="1"/>
        <v>414.52471547962028</v>
      </c>
      <c r="BL20" s="251"/>
      <c r="BM20" s="175" t="s">
        <v>236</v>
      </c>
      <c r="BN20" s="175"/>
      <c r="BO20" s="175"/>
      <c r="BP20" s="175"/>
      <c r="BQ20" s="249">
        <v>225</v>
      </c>
      <c r="BR20" s="264">
        <v>3352.8</v>
      </c>
      <c r="BS20" s="262">
        <v>33.753307058031268</v>
      </c>
      <c r="BT20" s="263">
        <v>40</v>
      </c>
      <c r="BU20" s="255">
        <v>7787.5993241444412</v>
      </c>
      <c r="BV20" s="261">
        <v>5.3145008373470692E-2</v>
      </c>
      <c r="BW20" s="256">
        <v>373.32294277806011</v>
      </c>
      <c r="BX20" s="244"/>
      <c r="BZ20" s="251"/>
      <c r="CA20" s="209" t="s">
        <v>227</v>
      </c>
      <c r="CB20" s="212"/>
      <c r="CC20" s="212"/>
      <c r="CD20" s="209"/>
      <c r="CE20" s="209">
        <v>110</v>
      </c>
      <c r="CF20" s="274">
        <v>1219.2</v>
      </c>
      <c r="CG20" s="161">
        <v>11.092641765546746</v>
      </c>
      <c r="CH20" s="276">
        <v>40</v>
      </c>
      <c r="CI20" s="257">
        <v>19273.332177895543</v>
      </c>
      <c r="CJ20" s="278">
        <v>0.10443134345155582</v>
      </c>
      <c r="CK20" s="258">
        <v>676.9748685254666</v>
      </c>
      <c r="CL20" s="244"/>
      <c r="CN20" s="19"/>
      <c r="CO20" s="175" t="s">
        <v>434</v>
      </c>
      <c r="CP20" s="175"/>
      <c r="CQ20" s="175"/>
      <c r="CR20" s="175"/>
      <c r="CS20" s="273">
        <v>325</v>
      </c>
      <c r="CT20" s="274">
        <v>4000</v>
      </c>
      <c r="CU20" s="275">
        <v>30</v>
      </c>
      <c r="CV20" s="276">
        <v>40</v>
      </c>
      <c r="CW20" s="122">
        <v>5215.6360887149467</v>
      </c>
      <c r="CX20" s="246">
        <v>3.535415597083795E-2</v>
      </c>
      <c r="CY20" s="122">
        <v>241.02364570673203</v>
      </c>
      <c r="CZ20" s="244"/>
    </row>
    <row r="21" spans="7:118" ht="14.1" customHeight="1">
      <c r="G21" s="19"/>
      <c r="H21" s="778"/>
      <c r="J21" s="735" t="s">
        <v>30</v>
      </c>
      <c r="K21" s="8" t="s">
        <v>376</v>
      </c>
      <c r="L21" s="44">
        <f t="shared" ref="L21:L26" si="4">L14*8760</f>
        <v>7884</v>
      </c>
      <c r="O21" s="756" t="s">
        <v>377</v>
      </c>
      <c r="P21" s="757"/>
      <c r="Q21" s="757"/>
      <c r="R21" s="198" t="s">
        <v>368</v>
      </c>
      <c r="S21" s="481">
        <v>16.5</v>
      </c>
      <c r="T21" s="292">
        <f>ROUND(S21*8760*L15,-5)</f>
        <v>100000</v>
      </c>
      <c r="U21" s="526"/>
      <c r="V21" s="526"/>
      <c r="W21" s="526"/>
      <c r="X21" s="526"/>
      <c r="Y21" s="526"/>
      <c r="Z21" s="526"/>
      <c r="AA21" s="526"/>
      <c r="AB21"/>
      <c r="AC21" s="19">
        <v>10</v>
      </c>
      <c r="AD21" s="4" t="s">
        <v>193</v>
      </c>
      <c r="AH21" s="174">
        <v>250</v>
      </c>
      <c r="AI21" s="267">
        <v>3048</v>
      </c>
      <c r="AJ21" s="174">
        <v>52.880573841607124</v>
      </c>
      <c r="AK21" s="174">
        <v>80</v>
      </c>
      <c r="AL21" s="210">
        <v>5556.1981641635239</v>
      </c>
      <c r="AM21" s="211">
        <v>1.9125699471279171E-2</v>
      </c>
      <c r="AN21" s="210">
        <v>122.88190639842371</v>
      </c>
      <c r="AO21" s="244">
        <f t="shared" si="0"/>
        <v>94.40380644288571</v>
      </c>
      <c r="AP21" s="247"/>
      <c r="AQ21" s="247"/>
      <c r="AR21" s="247"/>
      <c r="AS21" s="247"/>
      <c r="AT21" s="247"/>
      <c r="AU21" s="247"/>
      <c r="AV21" s="247"/>
      <c r="AX21" s="173">
        <v>31</v>
      </c>
      <c r="AY21" s="4" t="s">
        <v>237</v>
      </c>
      <c r="BC21" s="174">
        <v>110</v>
      </c>
      <c r="BD21" s="267">
        <v>1524</v>
      </c>
      <c r="BE21" s="174">
        <v>10.776988923784934</v>
      </c>
      <c r="BF21" s="174">
        <v>100</v>
      </c>
      <c r="BG21" s="237">
        <v>21091.50104470674</v>
      </c>
      <c r="BH21" s="238">
        <v>9.1895423185250624E-2</v>
      </c>
      <c r="BI21" s="237">
        <v>530.55258146531423</v>
      </c>
      <c r="BJ21" s="243">
        <f t="shared" si="1"/>
        <v>412.31010309391382</v>
      </c>
      <c r="BL21" s="251"/>
      <c r="BM21" s="175" t="s">
        <v>242</v>
      </c>
      <c r="BN21" s="175"/>
      <c r="BO21" s="175"/>
      <c r="BP21" s="175"/>
      <c r="BQ21" s="249">
        <v>225</v>
      </c>
      <c r="BR21" s="264">
        <v>1524</v>
      </c>
      <c r="BS21" s="262">
        <v>95.19</v>
      </c>
      <c r="BT21" s="263">
        <v>40</v>
      </c>
      <c r="BU21" s="255">
        <v>3977.9635309195874</v>
      </c>
      <c r="BV21" s="261">
        <v>3.9850498000522164E-2</v>
      </c>
      <c r="BW21" s="256">
        <v>286.79545076385273</v>
      </c>
      <c r="BX21" s="244"/>
      <c r="BZ21" s="251"/>
      <c r="CA21" s="209" t="s">
        <v>230</v>
      </c>
      <c r="CB21" s="212"/>
      <c r="CC21" s="212"/>
      <c r="CD21" s="209"/>
      <c r="CE21" s="209">
        <v>110</v>
      </c>
      <c r="CF21" s="274">
        <v>1524</v>
      </c>
      <c r="CG21" s="161">
        <v>8.0627078688679461</v>
      </c>
      <c r="CH21" s="276">
        <v>40</v>
      </c>
      <c r="CI21" s="257">
        <v>21875.595871282403</v>
      </c>
      <c r="CJ21" s="278">
        <v>0.11313233788917121</v>
      </c>
      <c r="CK21" s="258">
        <v>728.81990917416499</v>
      </c>
      <c r="CL21" s="244"/>
      <c r="CN21" s="19"/>
      <c r="CO21" s="175" t="s">
        <v>435</v>
      </c>
      <c r="CP21" s="175"/>
      <c r="CQ21" s="175"/>
      <c r="CR21" s="175"/>
      <c r="CS21" s="273">
        <v>325</v>
      </c>
      <c r="CT21" s="274">
        <v>5000</v>
      </c>
      <c r="CU21" s="275">
        <v>30</v>
      </c>
      <c r="CV21" s="276">
        <v>40</v>
      </c>
      <c r="CW21" s="122">
        <v>6684.1415524870235</v>
      </c>
      <c r="CX21" s="246">
        <v>3.9843691735014772E-2</v>
      </c>
      <c r="CY21" s="122">
        <v>268.54069863251033</v>
      </c>
      <c r="CZ21" s="244"/>
    </row>
    <row r="22" spans="7:118" ht="14.1" customHeight="1">
      <c r="G22" s="19"/>
      <c r="H22" s="778"/>
      <c r="J22" s="736"/>
      <c r="K22" s="9" t="s">
        <v>377</v>
      </c>
      <c r="L22" s="45">
        <f t="shared" si="4"/>
        <v>7008</v>
      </c>
      <c r="O22" s="756" t="s">
        <v>378</v>
      </c>
      <c r="P22" s="757"/>
      <c r="Q22" s="757"/>
      <c r="R22" s="198" t="s">
        <v>369</v>
      </c>
      <c r="S22" s="481">
        <v>0.78700000000000003</v>
      </c>
      <c r="T22" s="292">
        <f>ROUND(S22*8760*L16,-2)</f>
        <v>6200</v>
      </c>
      <c r="U22" s="526"/>
      <c r="V22" s="526"/>
      <c r="W22" s="526"/>
      <c r="X22" s="526"/>
      <c r="Y22" s="526"/>
      <c r="Z22" s="526"/>
      <c r="AA22" s="526"/>
      <c r="AB22"/>
      <c r="AC22" s="19">
        <v>0</v>
      </c>
      <c r="AD22" s="4" t="s">
        <v>348</v>
      </c>
      <c r="AH22" s="174">
        <v>250</v>
      </c>
      <c r="AI22" s="267">
        <v>1524</v>
      </c>
      <c r="AJ22" s="174">
        <v>61.54257868409325</v>
      </c>
      <c r="AK22" s="174">
        <v>80</v>
      </c>
      <c r="AL22" s="210">
        <v>3373.453271505557</v>
      </c>
      <c r="AM22" s="211">
        <v>1.4105181663268799E-2</v>
      </c>
      <c r="AN22" s="210">
        <v>92.766150893691417</v>
      </c>
      <c r="AO22" s="244">
        <f t="shared" si="0"/>
        <v>59.62306778434975</v>
      </c>
      <c r="AP22" s="247"/>
      <c r="AQ22" s="247"/>
      <c r="AR22" s="247"/>
      <c r="AS22" s="247"/>
      <c r="AT22" s="247"/>
      <c r="AU22" s="247"/>
      <c r="AV22" s="247"/>
      <c r="AX22" s="173">
        <v>15</v>
      </c>
      <c r="AY22" s="4" t="s">
        <v>228</v>
      </c>
      <c r="BC22" s="174">
        <v>110</v>
      </c>
      <c r="BD22" s="267">
        <v>1219.2</v>
      </c>
      <c r="BE22" s="174">
        <v>11.300769773771098</v>
      </c>
      <c r="BF22" s="174">
        <v>100</v>
      </c>
      <c r="BG22" s="237">
        <v>19229.103845723017</v>
      </c>
      <c r="BH22" s="238">
        <v>8.7460816461153668E-2</v>
      </c>
      <c r="BI22" s="237">
        <v>507.27595504620717</v>
      </c>
      <c r="BJ22" s="243">
        <f t="shared" si="1"/>
        <v>379.26998458233044</v>
      </c>
      <c r="BL22" s="251"/>
      <c r="BM22" s="175" t="s">
        <v>346</v>
      </c>
      <c r="BN22" s="175"/>
      <c r="BO22" s="175"/>
      <c r="BP22" s="175"/>
      <c r="BQ22" s="249">
        <v>230</v>
      </c>
      <c r="BR22" s="264">
        <v>1524</v>
      </c>
      <c r="BS22" s="262">
        <v>42.914060309720639</v>
      </c>
      <c r="BT22" s="263">
        <v>40</v>
      </c>
      <c r="BU22" s="255">
        <v>4205.8360399722978</v>
      </c>
      <c r="BV22" s="261">
        <v>4.0648188610769229E-2</v>
      </c>
      <c r="BW22" s="256">
        <v>291.51683426193097</v>
      </c>
      <c r="BX22" s="244"/>
      <c r="BZ22" s="251"/>
      <c r="CA22" s="209" t="s">
        <v>234</v>
      </c>
      <c r="CB22" s="212"/>
      <c r="CC22" s="212"/>
      <c r="CD22" s="209"/>
      <c r="CE22" s="209">
        <v>110</v>
      </c>
      <c r="CF22" s="274">
        <v>1524</v>
      </c>
      <c r="CG22" s="161">
        <v>8.5668264764429409</v>
      </c>
      <c r="CH22" s="276">
        <v>40</v>
      </c>
      <c r="CI22" s="257">
        <v>21754.268436785587</v>
      </c>
      <c r="CJ22" s="278">
        <v>0.11260396900321001</v>
      </c>
      <c r="CK22" s="258">
        <v>725.91168371715082</v>
      </c>
      <c r="CL22" s="244"/>
      <c r="CN22" s="19"/>
      <c r="CO22" s="175" t="s">
        <v>436</v>
      </c>
      <c r="CP22" s="175"/>
      <c r="CQ22" s="175"/>
      <c r="CR22" s="175"/>
      <c r="CS22" s="273">
        <v>325</v>
      </c>
      <c r="CT22" s="274">
        <v>6000</v>
      </c>
      <c r="CU22" s="275">
        <v>30</v>
      </c>
      <c r="CV22" s="276">
        <v>40</v>
      </c>
      <c r="CW22" s="122">
        <v>8451.302243944554</v>
      </c>
      <c r="CX22" s="246">
        <v>4.5228201559261202E-2</v>
      </c>
      <c r="CY22" s="122">
        <v>301.49485469943994</v>
      </c>
      <c r="CZ22" s="244"/>
    </row>
    <row r="23" spans="7:118" ht="14.1" customHeight="1">
      <c r="G23" s="19"/>
      <c r="H23" s="778"/>
      <c r="J23" s="736"/>
      <c r="K23" s="9" t="s">
        <v>378</v>
      </c>
      <c r="L23" s="45">
        <f t="shared" si="4"/>
        <v>7884</v>
      </c>
      <c r="O23" s="756" t="s">
        <v>379</v>
      </c>
      <c r="P23" s="757"/>
      <c r="Q23" s="757"/>
      <c r="R23" s="198" t="s">
        <v>368</v>
      </c>
      <c r="S23" s="481">
        <v>0.70699999999999996</v>
      </c>
      <c r="T23" s="292">
        <f>ROUND(S23*8760*L17,-2)</f>
        <v>5000</v>
      </c>
      <c r="U23" s="526"/>
      <c r="V23" s="526"/>
      <c r="W23" s="526"/>
      <c r="X23" s="526"/>
      <c r="Y23" s="526"/>
      <c r="Z23" s="526"/>
      <c r="AA23" s="526"/>
      <c r="AB23"/>
      <c r="AC23" s="19">
        <v>25</v>
      </c>
      <c r="AD23" s="4" t="s">
        <v>296</v>
      </c>
      <c r="AH23" s="174">
        <v>250</v>
      </c>
      <c r="AI23" s="267">
        <v>1219.2</v>
      </c>
      <c r="AJ23" s="174">
        <v>64.412499999999994</v>
      </c>
      <c r="AK23" s="174">
        <v>80</v>
      </c>
      <c r="AL23" s="210">
        <v>3033.7024060361427</v>
      </c>
      <c r="AM23" s="211">
        <v>1.3277899924565862E-2</v>
      </c>
      <c r="AN23" s="210">
        <v>87.753032838076479</v>
      </c>
      <c r="AO23" s="244">
        <f t="shared" si="0"/>
        <v>54.168007123828374</v>
      </c>
      <c r="AP23" s="247"/>
      <c r="AQ23" s="247"/>
      <c r="AR23" s="247"/>
      <c r="AS23" s="247"/>
      <c r="AT23" s="247"/>
      <c r="AU23" s="247"/>
      <c r="AV23" s="247"/>
      <c r="AX23" s="173">
        <v>15</v>
      </c>
      <c r="AY23" s="4" t="s">
        <v>227</v>
      </c>
      <c r="BC23" s="174">
        <v>110</v>
      </c>
      <c r="BD23" s="267">
        <v>1219.2</v>
      </c>
      <c r="BE23" s="174">
        <v>11.319226552372934</v>
      </c>
      <c r="BF23" s="174">
        <v>100</v>
      </c>
      <c r="BG23" s="237">
        <v>19223.124247454645</v>
      </c>
      <c r="BH23" s="238">
        <v>8.7445239313400785E-2</v>
      </c>
      <c r="BI23" s="237">
        <v>507.20905937842241</v>
      </c>
      <c r="BJ23" s="243">
        <f t="shared" si="1"/>
        <v>379.16501986275767</v>
      </c>
      <c r="BL23" s="251"/>
      <c r="BM23" s="175" t="s">
        <v>456</v>
      </c>
      <c r="BN23" s="175"/>
      <c r="BO23" s="175"/>
      <c r="BP23" s="175"/>
      <c r="BQ23" s="249">
        <v>242</v>
      </c>
      <c r="BR23" s="264">
        <v>1828.8000000000002</v>
      </c>
      <c r="BS23" s="262">
        <v>240.09891443815206</v>
      </c>
      <c r="BT23" s="263">
        <v>40</v>
      </c>
      <c r="BU23" s="255">
        <v>3784.6756251049574</v>
      </c>
      <c r="BV23" s="261">
        <v>3.6181754972000719E-2</v>
      </c>
      <c r="BW23" s="256">
        <v>259.75503059207057</v>
      </c>
      <c r="BX23" s="244"/>
      <c r="BZ23" s="251"/>
      <c r="CA23" s="209" t="s">
        <v>237</v>
      </c>
      <c r="CB23" s="212"/>
      <c r="CC23" s="212"/>
      <c r="CD23" s="209"/>
      <c r="CE23" s="209">
        <v>110</v>
      </c>
      <c r="CF23" s="274">
        <v>1524</v>
      </c>
      <c r="CG23" s="161">
        <v>10.727410317088664</v>
      </c>
      <c r="CH23" s="276">
        <v>40</v>
      </c>
      <c r="CI23" s="257">
        <v>21360.420570828886</v>
      </c>
      <c r="CJ23" s="278">
        <v>0.11081856937829287</v>
      </c>
      <c r="CK23" s="258">
        <v>715.9673664537371</v>
      </c>
      <c r="CL23" s="244"/>
      <c r="CN23" s="19"/>
      <c r="CO23" s="175" t="s">
        <v>437</v>
      </c>
      <c r="CP23" s="175"/>
      <c r="CQ23" s="175"/>
      <c r="CR23" s="175"/>
      <c r="CS23" s="273">
        <v>325</v>
      </c>
      <c r="CT23" s="274">
        <v>7000</v>
      </c>
      <c r="CU23" s="275">
        <v>30</v>
      </c>
      <c r="CV23" s="276">
        <v>40</v>
      </c>
      <c r="CW23" s="122">
        <v>10548.292307850123</v>
      </c>
      <c r="CX23" s="246">
        <v>5.1603838727430733E-2</v>
      </c>
      <c r="CY23" s="122">
        <v>340.54862475809551</v>
      </c>
      <c r="CZ23" s="244"/>
    </row>
    <row r="24" spans="7:118" ht="14.1" customHeight="1">
      <c r="G24" s="19"/>
      <c r="H24" s="778"/>
      <c r="J24" s="736"/>
      <c r="K24" s="9" t="s">
        <v>379</v>
      </c>
      <c r="L24" s="45">
        <f t="shared" si="4"/>
        <v>7008</v>
      </c>
      <c r="O24" s="756" t="s">
        <v>380</v>
      </c>
      <c r="P24" s="757"/>
      <c r="Q24" s="757"/>
      <c r="R24" s="198" t="s">
        <v>369</v>
      </c>
      <c r="S24" s="200">
        <v>7417</v>
      </c>
      <c r="T24" s="292">
        <f>ROUND(S24*8760*L18,-5)</f>
        <v>58500000</v>
      </c>
      <c r="U24" s="526"/>
      <c r="V24" s="526"/>
      <c r="W24" s="526"/>
      <c r="X24" s="526"/>
      <c r="Y24" s="526"/>
      <c r="Z24" s="526"/>
      <c r="AA24" s="526"/>
      <c r="AB24"/>
      <c r="AC24" s="19">
        <v>10</v>
      </c>
      <c r="AD24" s="4" t="s">
        <v>187</v>
      </c>
      <c r="AH24" s="174">
        <v>250</v>
      </c>
      <c r="AI24" s="267">
        <v>1524</v>
      </c>
      <c r="AJ24" s="174">
        <v>92.562500000000014</v>
      </c>
      <c r="AK24" s="174">
        <v>80</v>
      </c>
      <c r="AL24" s="210">
        <v>3038.9948604351935</v>
      </c>
      <c r="AM24" s="211">
        <v>1.296219763973272E-2</v>
      </c>
      <c r="AN24" s="210">
        <v>85.818993273200348</v>
      </c>
      <c r="AO24" s="244">
        <f t="shared" si="0"/>
        <v>53.997437459417966</v>
      </c>
      <c r="AP24" s="247"/>
      <c r="AQ24" s="247"/>
      <c r="AR24" s="247"/>
      <c r="AS24" s="247"/>
      <c r="AT24" s="247"/>
      <c r="AU24" s="247"/>
      <c r="AV24" s="247"/>
      <c r="AX24" s="173">
        <v>0</v>
      </c>
      <c r="AY24" s="4" t="s">
        <v>331</v>
      </c>
      <c r="BC24" s="174">
        <v>110</v>
      </c>
      <c r="BD24" s="267">
        <v>1524</v>
      </c>
      <c r="BE24" s="174">
        <v>11.407007011139232</v>
      </c>
      <c r="BF24" s="174">
        <v>100</v>
      </c>
      <c r="BG24" s="237">
        <v>20857.82300535544</v>
      </c>
      <c r="BH24" s="238">
        <v>9.1323029946450585E-2</v>
      </c>
      <c r="BI24" s="237">
        <v>528.16668432577444</v>
      </c>
      <c r="BJ24" s="243">
        <f t="shared" si="1"/>
        <v>408.24078184317966</v>
      </c>
      <c r="BL24" s="251"/>
      <c r="BM24" s="175" t="s">
        <v>347</v>
      </c>
      <c r="BN24" s="175"/>
      <c r="BO24" s="175"/>
      <c r="BP24" s="175"/>
      <c r="BQ24" s="249">
        <v>245</v>
      </c>
      <c r="BR24" s="264">
        <v>1524</v>
      </c>
      <c r="BS24" s="262">
        <v>52.848167385328871</v>
      </c>
      <c r="BT24" s="263">
        <v>40</v>
      </c>
      <c r="BU24" s="255">
        <v>3654.592674510734</v>
      </c>
      <c r="BV24" s="261">
        <v>3.6143942057863476E-2</v>
      </c>
      <c r="BW24" s="256">
        <v>259.37605456250304</v>
      </c>
      <c r="BX24" s="244"/>
      <c r="BZ24" s="251"/>
      <c r="CA24" s="209" t="s">
        <v>278</v>
      </c>
      <c r="CB24" s="212"/>
      <c r="CC24" s="212"/>
      <c r="CD24" s="209"/>
      <c r="CE24" s="209">
        <v>110</v>
      </c>
      <c r="CF24" s="274">
        <v>1524</v>
      </c>
      <c r="CG24" s="161">
        <v>6.7989031109497313</v>
      </c>
      <c r="CH24" s="276">
        <v>40</v>
      </c>
      <c r="CI24" s="257">
        <v>22359.718798071233</v>
      </c>
      <c r="CJ24" s="278">
        <v>0.11511526767032011</v>
      </c>
      <c r="CK24" s="258">
        <v>739.95686348996344</v>
      </c>
      <c r="CL24" s="244"/>
      <c r="CN24" s="19"/>
      <c r="CO24" s="175" t="s">
        <v>438</v>
      </c>
      <c r="CP24" s="175"/>
      <c r="CQ24" s="175"/>
      <c r="CR24" s="175"/>
      <c r="CS24" s="273">
        <v>325</v>
      </c>
      <c r="CT24" s="274">
        <v>8000</v>
      </c>
      <c r="CU24" s="275">
        <v>30</v>
      </c>
      <c r="CV24" s="276">
        <v>40</v>
      </c>
      <c r="CW24" s="122">
        <v>12994.165696594215</v>
      </c>
      <c r="CX24" s="246">
        <v>5.9030634715397962E-2</v>
      </c>
      <c r="CY24" s="122">
        <v>386.09323775957358</v>
      </c>
      <c r="CZ24" s="244"/>
    </row>
    <row r="25" spans="7:118" ht="14.1" customHeight="1" thickBot="1">
      <c r="G25" s="19"/>
      <c r="H25" s="778"/>
      <c r="J25" s="736"/>
      <c r="K25" s="9" t="s">
        <v>380</v>
      </c>
      <c r="L25" s="45">
        <f t="shared" si="4"/>
        <v>7884</v>
      </c>
      <c r="O25" s="758" t="s">
        <v>381</v>
      </c>
      <c r="P25" s="759"/>
      <c r="Q25" s="759"/>
      <c r="R25" s="199" t="s">
        <v>368</v>
      </c>
      <c r="S25" s="201">
        <v>8457</v>
      </c>
      <c r="T25" s="293">
        <f>ROUND(S25*8760*L19,-5)</f>
        <v>59300000</v>
      </c>
      <c r="U25" s="526"/>
      <c r="V25" s="526"/>
      <c r="W25" s="526"/>
      <c r="X25" s="526"/>
      <c r="Y25" s="526"/>
      <c r="Z25" s="526"/>
      <c r="AA25" s="526"/>
      <c r="AB25"/>
      <c r="AC25" s="19">
        <v>8</v>
      </c>
      <c r="AD25" s="4" t="s">
        <v>190</v>
      </c>
      <c r="AH25" s="174">
        <v>255</v>
      </c>
      <c r="AI25" s="267">
        <v>2743.2000000000003</v>
      </c>
      <c r="AJ25" s="174">
        <v>456.96756409685696</v>
      </c>
      <c r="AK25" s="174">
        <v>80</v>
      </c>
      <c r="AL25" s="210">
        <v>4201.2011650085506</v>
      </c>
      <c r="AM25" s="211">
        <v>1.5610672438742004E-2</v>
      </c>
      <c r="AN25" s="210">
        <v>101.89805184908087</v>
      </c>
      <c r="AO25" s="244">
        <f t="shared" si="0"/>
        <v>72.52204211268355</v>
      </c>
      <c r="AP25" s="247"/>
      <c r="AQ25" s="247"/>
      <c r="AR25" s="247"/>
      <c r="AS25" s="247"/>
      <c r="AT25" s="247"/>
      <c r="AU25" s="247"/>
      <c r="AV25" s="247"/>
      <c r="AX25" s="173">
        <v>8</v>
      </c>
      <c r="AY25" s="4" t="s">
        <v>211</v>
      </c>
      <c r="BC25" s="174">
        <v>110</v>
      </c>
      <c r="BD25" s="267">
        <v>762</v>
      </c>
      <c r="BE25" s="174">
        <v>11.42665457602771</v>
      </c>
      <c r="BF25" s="174">
        <v>100</v>
      </c>
      <c r="BG25" s="237">
        <v>17014.887985013662</v>
      </c>
      <c r="BH25" s="238">
        <v>8.2277509206807722E-2</v>
      </c>
      <c r="BI25" s="237">
        <v>479.48777298876394</v>
      </c>
      <c r="BJ25" s="243">
        <f t="shared" si="1"/>
        <v>339.97213505222038</v>
      </c>
      <c r="BL25" s="251"/>
      <c r="BM25" s="175" t="s">
        <v>348</v>
      </c>
      <c r="BN25" s="175"/>
      <c r="BO25" s="175"/>
      <c r="BP25" s="175"/>
      <c r="BQ25" s="249">
        <v>250</v>
      </c>
      <c r="BR25" s="264">
        <v>1524</v>
      </c>
      <c r="BS25" s="262">
        <v>48.721528607451852</v>
      </c>
      <c r="BT25" s="263">
        <v>40</v>
      </c>
      <c r="BU25" s="255">
        <v>3604.204753878184</v>
      </c>
      <c r="BV25" s="261">
        <v>3.5432386829866207E-2</v>
      </c>
      <c r="BW25" s="256">
        <v>253.98876408038916</v>
      </c>
      <c r="BX25" s="244"/>
      <c r="BZ25" s="251"/>
      <c r="CA25" s="209" t="s">
        <v>279</v>
      </c>
      <c r="CB25" s="212"/>
      <c r="CC25" s="212"/>
      <c r="CD25" s="209"/>
      <c r="CE25" s="209">
        <v>110</v>
      </c>
      <c r="CF25" s="274">
        <v>1524</v>
      </c>
      <c r="CG25" s="161">
        <v>6.1005889089785565</v>
      </c>
      <c r="CH25" s="276">
        <v>40</v>
      </c>
      <c r="CI25" s="257">
        <v>22702.975807846429</v>
      </c>
      <c r="CJ25" s="278">
        <v>0.1164816391810883</v>
      </c>
      <c r="CK25" s="258">
        <v>747.54321203166978</v>
      </c>
      <c r="CL25" s="244"/>
      <c r="CN25" s="19"/>
      <c r="CO25" s="175" t="s">
        <v>439</v>
      </c>
      <c r="CP25" s="175"/>
      <c r="CQ25" s="175"/>
      <c r="CR25" s="175"/>
      <c r="CS25" s="273">
        <v>325</v>
      </c>
      <c r="CT25" s="274">
        <v>9000</v>
      </c>
      <c r="CU25" s="275">
        <v>30</v>
      </c>
      <c r="CV25" s="276">
        <v>40</v>
      </c>
      <c r="CW25" s="122">
        <v>15809.760027834815</v>
      </c>
      <c r="CX25" s="246">
        <v>6.7574804592276522E-2</v>
      </c>
      <c r="CY25" s="122">
        <v>438.55998302923081</v>
      </c>
      <c r="CZ25" s="244"/>
    </row>
    <row r="26" spans="7:118" ht="14.1" customHeight="1" thickBot="1">
      <c r="G26" s="19"/>
      <c r="H26" s="778"/>
      <c r="J26" s="736"/>
      <c r="K26" s="10" t="s">
        <v>381</v>
      </c>
      <c r="L26" s="45">
        <f t="shared" si="4"/>
        <v>7008</v>
      </c>
      <c r="T26" s="20"/>
      <c r="AB26"/>
      <c r="AC26" s="19">
        <v>31</v>
      </c>
      <c r="AD26" s="4" t="s">
        <v>235</v>
      </c>
      <c r="AH26" s="174">
        <v>275</v>
      </c>
      <c r="AI26" s="267">
        <v>3352.8</v>
      </c>
      <c r="AJ26" s="174">
        <v>127.25419746327006</v>
      </c>
      <c r="AK26" s="174">
        <v>80</v>
      </c>
      <c r="AL26" s="210">
        <v>4454.7825257309642</v>
      </c>
      <c r="AM26" s="211">
        <v>1.5895431164258136E-2</v>
      </c>
      <c r="AN26" s="210">
        <v>102.5632923796083</v>
      </c>
      <c r="AO26" s="244">
        <f t="shared" si="0"/>
        <v>76.203016348402343</v>
      </c>
      <c r="AP26" s="247"/>
      <c r="AQ26" s="247"/>
      <c r="AR26" s="247"/>
      <c r="AS26" s="247"/>
      <c r="AT26" s="247"/>
      <c r="AU26" s="247"/>
      <c r="AV26" s="247"/>
      <c r="AX26" s="173">
        <v>12</v>
      </c>
      <c r="AY26" s="4" t="s">
        <v>274</v>
      </c>
      <c r="BC26" s="174">
        <v>110</v>
      </c>
      <c r="BD26" s="267">
        <v>1066.8</v>
      </c>
      <c r="BE26" s="174">
        <v>13.478406159251614</v>
      </c>
      <c r="BF26" s="174">
        <v>100</v>
      </c>
      <c r="BG26" s="237">
        <v>17891.77367734116</v>
      </c>
      <c r="BH26" s="238">
        <v>8.4086141511443099E-2</v>
      </c>
      <c r="BI26" s="237">
        <v>490.63436456336137</v>
      </c>
      <c r="BJ26" s="243">
        <f t="shared" si="1"/>
        <v>355.55506618844851</v>
      </c>
      <c r="BL26" s="251"/>
      <c r="BM26" s="175" t="s">
        <v>187</v>
      </c>
      <c r="BN26" s="175"/>
      <c r="BO26" s="175"/>
      <c r="BP26" s="175"/>
      <c r="BQ26" s="249">
        <v>250</v>
      </c>
      <c r="BR26" s="264">
        <v>1524</v>
      </c>
      <c r="BS26" s="262">
        <v>92.896975114502027</v>
      </c>
      <c r="BT26" s="263">
        <v>40</v>
      </c>
      <c r="BU26" s="255">
        <v>3279.897785891314</v>
      </c>
      <c r="BV26" s="261">
        <v>3.3553010310475646E-2</v>
      </c>
      <c r="BW26" s="256">
        <v>241.32217985310348</v>
      </c>
      <c r="BX26" s="244"/>
      <c r="BZ26" s="251"/>
      <c r="CA26" s="209" t="s">
        <v>274</v>
      </c>
      <c r="CB26" s="212"/>
      <c r="CC26" s="212"/>
      <c r="CD26" s="209"/>
      <c r="CE26" s="209">
        <v>110</v>
      </c>
      <c r="CF26" s="274">
        <v>1066.8</v>
      </c>
      <c r="CG26" s="161">
        <v>12.818929907740531</v>
      </c>
      <c r="CH26" s="276">
        <v>40</v>
      </c>
      <c r="CI26" s="257">
        <v>18149.52967177131</v>
      </c>
      <c r="CJ26" s="278">
        <v>0.10065660230687822</v>
      </c>
      <c r="CK26" s="258">
        <v>654.16735530751328</v>
      </c>
      <c r="CL26" s="244"/>
      <c r="CN26" s="19"/>
      <c r="CO26" s="175" t="s">
        <v>440</v>
      </c>
      <c r="CP26" s="175"/>
      <c r="CQ26" s="175"/>
      <c r="CR26" s="175"/>
      <c r="CS26" s="273">
        <v>325</v>
      </c>
      <c r="CT26" s="274">
        <v>10000</v>
      </c>
      <c r="CU26" s="275">
        <v>30</v>
      </c>
      <c r="CV26" s="276">
        <v>40</v>
      </c>
      <c r="CW26" s="122">
        <v>19016.966897732284</v>
      </c>
      <c r="CX26" s="246">
        <v>7.7303609423274924E-2</v>
      </c>
      <c r="CY26" s="122">
        <v>498.39124776629933</v>
      </c>
      <c r="CZ26" s="244"/>
    </row>
    <row r="27" spans="7:118" ht="14.1" customHeight="1">
      <c r="G27" s="19"/>
      <c r="H27" s="778"/>
      <c r="J27" s="15"/>
      <c r="O27" s="765" t="s">
        <v>1</v>
      </c>
      <c r="P27" s="766"/>
      <c r="Q27" s="766"/>
      <c r="R27" s="766"/>
      <c r="S27" s="767"/>
      <c r="T27" s="20"/>
      <c r="AB27" s="24"/>
      <c r="AC27" s="19">
        <v>5</v>
      </c>
      <c r="AD27" s="4" t="s">
        <v>280</v>
      </c>
      <c r="AH27" s="174">
        <v>275</v>
      </c>
      <c r="AI27" s="267">
        <v>2133.6</v>
      </c>
      <c r="AJ27" s="174">
        <v>155.20230295524374</v>
      </c>
      <c r="AK27" s="174">
        <v>80</v>
      </c>
      <c r="AL27" s="210">
        <v>3127.1730585581595</v>
      </c>
      <c r="AM27" s="211">
        <v>1.2742267856252003E-2</v>
      </c>
      <c r="AN27" s="210">
        <v>83.379140443567849</v>
      </c>
      <c r="AO27" s="244">
        <f t="shared" si="0"/>
        <v>54.938298809453407</v>
      </c>
      <c r="AP27" s="247"/>
      <c r="AQ27" s="247"/>
      <c r="AR27" s="247"/>
      <c r="AS27" s="247"/>
      <c r="AT27" s="247"/>
      <c r="AU27" s="247"/>
      <c r="AV27" s="247"/>
      <c r="AX27" s="173">
        <v>28</v>
      </c>
      <c r="AY27" s="4" t="s">
        <v>185</v>
      </c>
      <c r="BC27" s="174">
        <v>110</v>
      </c>
      <c r="BD27" s="267">
        <v>1524</v>
      </c>
      <c r="BE27" s="174">
        <v>14.745143375963114</v>
      </c>
      <c r="BF27" s="174">
        <v>100</v>
      </c>
      <c r="BG27" s="237">
        <v>19943.957544427092</v>
      </c>
      <c r="BH27" s="238">
        <v>8.8972154214035482E-2</v>
      </c>
      <c r="BI27" s="237">
        <v>518.08257359287404</v>
      </c>
      <c r="BJ27" s="243">
        <f t="shared" si="1"/>
        <v>392.21891191793395</v>
      </c>
      <c r="BL27" s="251"/>
      <c r="BM27" s="175" t="s">
        <v>193</v>
      </c>
      <c r="BN27" s="175"/>
      <c r="BO27" s="175"/>
      <c r="BP27" s="175"/>
      <c r="BQ27" s="249">
        <v>250</v>
      </c>
      <c r="BR27" s="264">
        <v>3048</v>
      </c>
      <c r="BS27" s="262">
        <v>37.070704701206893</v>
      </c>
      <c r="BT27" s="263">
        <v>40</v>
      </c>
      <c r="BU27" s="255">
        <v>5870.2852489411489</v>
      </c>
      <c r="BV27" s="261">
        <v>4.2930429943224262E-2</v>
      </c>
      <c r="BW27" s="256">
        <v>302.4327688311285</v>
      </c>
      <c r="BX27" s="244"/>
      <c r="BZ27" s="251"/>
      <c r="CA27" s="209" t="s">
        <v>295</v>
      </c>
      <c r="CB27" s="212"/>
      <c r="CC27" s="212"/>
      <c r="CD27" s="209"/>
      <c r="CE27" s="209">
        <v>110</v>
      </c>
      <c r="CF27" s="274">
        <v>1524</v>
      </c>
      <c r="CG27" s="161">
        <v>8.5592712407502134</v>
      </c>
      <c r="CH27" s="276">
        <v>40</v>
      </c>
      <c r="CI27" s="257">
        <v>21755.973596456723</v>
      </c>
      <c r="CJ27" s="278">
        <v>0.11261146614983157</v>
      </c>
      <c r="CK27" s="258">
        <v>725.95302453670877</v>
      </c>
      <c r="CL27" s="244"/>
      <c r="CN27" s="19"/>
      <c r="CO27" s="175" t="s">
        <v>441</v>
      </c>
      <c r="CP27" s="175"/>
      <c r="CQ27" s="175"/>
      <c r="CR27" s="175"/>
      <c r="CS27" s="273">
        <v>375</v>
      </c>
      <c r="CT27" s="274">
        <v>4000</v>
      </c>
      <c r="CU27" s="275">
        <v>30</v>
      </c>
      <c r="CV27" s="276">
        <v>40</v>
      </c>
      <c r="CW27" s="122">
        <v>3718.4247896112979</v>
      </c>
      <c r="CX27" s="246">
        <v>2.937279055225403E-2</v>
      </c>
      <c r="CY27" s="122">
        <v>193.93538964890291</v>
      </c>
      <c r="CZ27" s="244"/>
    </row>
    <row r="28" spans="7:118" ht="14.1" customHeight="1">
      <c r="G28" s="19"/>
      <c r="H28" s="778"/>
      <c r="J28" s="735" t="s">
        <v>672</v>
      </c>
      <c r="K28" s="8" t="s">
        <v>376</v>
      </c>
      <c r="L28" s="171">
        <f xml:space="preserve"> $S$40*(L42 + L72)</f>
        <v>6624.1604037906363</v>
      </c>
      <c r="O28" s="779" t="s">
        <v>2</v>
      </c>
      <c r="P28" s="780"/>
      <c r="Q28" s="780"/>
      <c r="R28" s="780"/>
      <c r="S28" s="60">
        <v>2.5000000000000001E-2</v>
      </c>
      <c r="T28" s="20"/>
      <c r="AC28" s="19">
        <v>12</v>
      </c>
      <c r="AD28" s="4" t="s">
        <v>239</v>
      </c>
      <c r="AH28" s="174">
        <v>280</v>
      </c>
      <c r="AI28" s="267">
        <v>1524</v>
      </c>
      <c r="AJ28" s="174">
        <v>97.387499999999989</v>
      </c>
      <c r="AK28" s="174">
        <v>80</v>
      </c>
      <c r="AL28" s="210">
        <v>2609.5442715541485</v>
      </c>
      <c r="AM28" s="211">
        <v>1.1535806900712896E-2</v>
      </c>
      <c r="AN28" s="210">
        <v>75.911658087638159</v>
      </c>
      <c r="AO28" s="244">
        <f t="shared" si="0"/>
        <v>46.648870686796819</v>
      </c>
      <c r="AP28" s="247"/>
      <c r="AQ28" s="247"/>
      <c r="AR28" s="247"/>
      <c r="AS28" s="247"/>
      <c r="AT28" s="247"/>
      <c r="AU28" s="247"/>
      <c r="AV28" s="247"/>
      <c r="AX28" s="173">
        <v>25</v>
      </c>
      <c r="AY28" s="4" t="s">
        <v>299</v>
      </c>
      <c r="BC28" s="174">
        <v>110</v>
      </c>
      <c r="BD28" s="267">
        <v>762</v>
      </c>
      <c r="BE28" s="174">
        <v>15.33395105637112</v>
      </c>
      <c r="BF28" s="174">
        <v>100</v>
      </c>
      <c r="BG28" s="237">
        <v>16203.31096817978</v>
      </c>
      <c r="BH28" s="238">
        <v>7.9848355999168397E-2</v>
      </c>
      <c r="BI28" s="237">
        <v>468.39022375115746</v>
      </c>
      <c r="BJ28" s="243">
        <f t="shared" si="1"/>
        <v>325.43757084906127</v>
      </c>
      <c r="BL28" s="251"/>
      <c r="BM28" s="175" t="s">
        <v>296</v>
      </c>
      <c r="BN28" s="175"/>
      <c r="BO28" s="175"/>
      <c r="BP28" s="175"/>
      <c r="BQ28" s="249">
        <v>250</v>
      </c>
      <c r="BR28" s="264">
        <v>1219.2</v>
      </c>
      <c r="BS28" s="262">
        <v>74.530255145983887</v>
      </c>
      <c r="BT28" s="263">
        <v>40</v>
      </c>
      <c r="BU28" s="255">
        <v>3070.3124269008076</v>
      </c>
      <c r="BV28" s="261">
        <v>3.3141299601007895E-2</v>
      </c>
      <c r="BW28" s="256">
        <v>238.75712762397069</v>
      </c>
      <c r="BX28" s="244"/>
      <c r="BZ28" s="251"/>
      <c r="CA28" s="209" t="s">
        <v>293</v>
      </c>
      <c r="CB28" s="212"/>
      <c r="CC28" s="212"/>
      <c r="CD28" s="209"/>
      <c r="CE28" s="209">
        <v>110</v>
      </c>
      <c r="CF28" s="274">
        <v>1005.84</v>
      </c>
      <c r="CG28" s="161">
        <v>9.8981741787788025</v>
      </c>
      <c r="CH28" s="276">
        <v>40</v>
      </c>
      <c r="CI28" s="257">
        <v>18135.614277900444</v>
      </c>
      <c r="CJ28" s="278">
        <v>0.10134735177684266</v>
      </c>
      <c r="CK28" s="258">
        <v>657.8297517473768</v>
      </c>
      <c r="CL28" s="244"/>
      <c r="CN28" s="19"/>
      <c r="CO28" s="175" t="s">
        <v>442</v>
      </c>
      <c r="CP28" s="175"/>
      <c r="CQ28" s="175"/>
      <c r="CR28" s="175"/>
      <c r="CS28" s="273">
        <v>375</v>
      </c>
      <c r="CT28" s="274">
        <v>5000</v>
      </c>
      <c r="CU28" s="275">
        <v>30</v>
      </c>
      <c r="CV28" s="276">
        <v>40</v>
      </c>
      <c r="CW28" s="122">
        <v>4696.4557789981136</v>
      </c>
      <c r="CX28" s="246">
        <v>3.233557734575742E-2</v>
      </c>
      <c r="CY28" s="122">
        <v>211.07173139655998</v>
      </c>
      <c r="CZ28" s="244"/>
    </row>
    <row r="29" spans="7:118" ht="14.1" customHeight="1">
      <c r="G29" s="19"/>
      <c r="H29" s="778"/>
      <c r="J29" s="736"/>
      <c r="K29" s="9" t="s">
        <v>377</v>
      </c>
      <c r="L29" s="171">
        <f t="shared" ref="L29:L33" si="5" xml:space="preserve"> $S$40*(L43 + L73)</f>
        <v>6954.7051235392009</v>
      </c>
      <c r="O29" s="730" t="s">
        <v>623</v>
      </c>
      <c r="P29" s="731"/>
      <c r="Q29" s="731"/>
      <c r="R29" s="731"/>
      <c r="S29" s="80">
        <v>20</v>
      </c>
      <c r="T29" s="20"/>
      <c r="AC29" s="19">
        <v>10</v>
      </c>
      <c r="AD29" s="4" t="s">
        <v>186</v>
      </c>
      <c r="AH29" s="174">
        <v>285</v>
      </c>
      <c r="AI29" s="267">
        <v>1524</v>
      </c>
      <c r="AJ29" s="174">
        <v>347.07599999999996</v>
      </c>
      <c r="AK29" s="174">
        <v>80</v>
      </c>
      <c r="AL29" s="210">
        <v>2534.608734551472</v>
      </c>
      <c r="AM29" s="211">
        <v>1.1287158876200456E-2</v>
      </c>
      <c r="AN29" s="210">
        <v>74.185256355200551</v>
      </c>
      <c r="AO29" s="244">
        <f t="shared" si="0"/>
        <v>45.366904964688302</v>
      </c>
      <c r="AP29" s="247"/>
      <c r="AQ29" s="247"/>
      <c r="AR29" s="247"/>
      <c r="AS29" s="247"/>
      <c r="AT29" s="247"/>
      <c r="AU29" s="247"/>
      <c r="AV29" s="247"/>
      <c r="AX29" s="173">
        <v>28</v>
      </c>
      <c r="AY29" s="4" t="s">
        <v>184</v>
      </c>
      <c r="BC29" s="174">
        <v>110</v>
      </c>
      <c r="BD29" s="267">
        <v>1524</v>
      </c>
      <c r="BE29" s="174">
        <v>18.066669285611994</v>
      </c>
      <c r="BF29" s="174">
        <v>100</v>
      </c>
      <c r="BG29" s="237">
        <v>19359.898631332337</v>
      </c>
      <c r="BH29" s="238">
        <v>8.735076032625716E-2</v>
      </c>
      <c r="BI29" s="237">
        <v>510.83907499198631</v>
      </c>
      <c r="BJ29" s="243">
        <f t="shared" si="1"/>
        <v>381.8651203395533</v>
      </c>
      <c r="BL29" s="251"/>
      <c r="BM29" s="170" t="s">
        <v>466</v>
      </c>
      <c r="BN29" s="170"/>
      <c r="BO29" s="170"/>
      <c r="BP29" s="170"/>
      <c r="BQ29" s="174">
        <v>250</v>
      </c>
      <c r="BR29" s="266">
        <v>2500</v>
      </c>
      <c r="BS29" s="263">
        <v>43.570398209767369</v>
      </c>
      <c r="BT29" s="263">
        <v>40</v>
      </c>
      <c r="BU29" s="255">
        <v>4860.6008582254117</v>
      </c>
      <c r="BV29" s="261">
        <v>3.9541638337618382E-2</v>
      </c>
      <c r="BW29" s="256">
        <v>280.61479502176417</v>
      </c>
      <c r="BX29" s="244"/>
      <c r="BZ29" s="251"/>
      <c r="CA29" s="209" t="s">
        <v>294</v>
      </c>
      <c r="CB29" s="212"/>
      <c r="CC29" s="212"/>
      <c r="CD29" s="209"/>
      <c r="CE29" s="209">
        <v>110</v>
      </c>
      <c r="CF29" s="274">
        <v>1524</v>
      </c>
      <c r="CG29" s="161">
        <v>9.8843026502787321</v>
      </c>
      <c r="CH29" s="276">
        <v>40</v>
      </c>
      <c r="CI29" s="257">
        <v>21494.786776087953</v>
      </c>
      <c r="CJ29" s="278">
        <v>0.11144044659741774</v>
      </c>
      <c r="CK29" s="258">
        <v>719.45401996737996</v>
      </c>
      <c r="CL29" s="244"/>
      <c r="CN29" s="19"/>
      <c r="CO29" s="175" t="s">
        <v>443</v>
      </c>
      <c r="CP29" s="175"/>
      <c r="CQ29" s="175"/>
      <c r="CR29" s="175"/>
      <c r="CS29" s="273">
        <v>375</v>
      </c>
      <c r="CT29" s="274">
        <v>6000</v>
      </c>
      <c r="CU29" s="275">
        <v>30</v>
      </c>
      <c r="CV29" s="276">
        <v>40</v>
      </c>
      <c r="CW29" s="122">
        <v>5859.9501658536419</v>
      </c>
      <c r="CX29" s="246">
        <v>3.5862226787299833E-2</v>
      </c>
      <c r="CY29" s="122">
        <v>231.35471662533794</v>
      </c>
      <c r="CZ29" s="244"/>
    </row>
    <row r="30" spans="7:118" ht="14.1" customHeight="1">
      <c r="G30" s="19"/>
      <c r="H30" s="778"/>
      <c r="J30" s="736"/>
      <c r="K30" s="9" t="s">
        <v>378</v>
      </c>
      <c r="L30" s="171">
        <f t="shared" si="5"/>
        <v>7729.6611387356688</v>
      </c>
      <c r="O30" s="730" t="s">
        <v>617</v>
      </c>
      <c r="P30" s="731"/>
      <c r="Q30" s="731"/>
      <c r="R30" s="731"/>
      <c r="S30" s="59">
        <v>0.08</v>
      </c>
      <c r="T30" s="20"/>
      <c r="AC30" s="19">
        <v>10</v>
      </c>
      <c r="AD30" s="4" t="s">
        <v>188</v>
      </c>
      <c r="AH30" s="174">
        <v>285</v>
      </c>
      <c r="AI30" s="267">
        <v>3048</v>
      </c>
      <c r="AJ30" s="174">
        <v>448.15588671603007</v>
      </c>
      <c r="AK30" s="174">
        <v>80</v>
      </c>
      <c r="AL30" s="210">
        <v>3922.6407653120091</v>
      </c>
      <c r="AM30" s="211">
        <v>1.4564105375161188E-2</v>
      </c>
      <c r="AN30" s="210">
        <v>93.993958765474503</v>
      </c>
      <c r="AO30" s="244">
        <f t="shared" si="0"/>
        <v>67.567881326867493</v>
      </c>
      <c r="AP30" s="247"/>
      <c r="AQ30" s="247"/>
      <c r="AR30" s="247"/>
      <c r="AS30" s="247"/>
      <c r="AT30" s="247"/>
      <c r="AU30" s="247"/>
      <c r="AV30" s="247"/>
      <c r="AX30" s="173">
        <v>0</v>
      </c>
      <c r="AY30" s="4" t="s">
        <v>332</v>
      </c>
      <c r="BC30" s="174">
        <v>110</v>
      </c>
      <c r="BD30" s="267">
        <v>1524</v>
      </c>
      <c r="BE30" s="174">
        <v>18.1364825346317</v>
      </c>
      <c r="BF30" s="174">
        <v>100</v>
      </c>
      <c r="BG30" s="237">
        <v>19349.828895545063</v>
      </c>
      <c r="BH30" s="238">
        <v>8.7321792525724126E-2</v>
      </c>
      <c r="BI30" s="237">
        <v>510.70737431322607</v>
      </c>
      <c r="BJ30" s="243">
        <f t="shared" si="1"/>
        <v>381.68563745329681</v>
      </c>
      <c r="BL30" s="251"/>
      <c r="BM30" s="170" t="s">
        <v>471</v>
      </c>
      <c r="BN30" s="170"/>
      <c r="BO30" s="170"/>
      <c r="BP30" s="170"/>
      <c r="BQ30" s="174">
        <v>250</v>
      </c>
      <c r="BR30" s="266">
        <v>2500</v>
      </c>
      <c r="BS30" s="263">
        <v>66.067482685198712</v>
      </c>
      <c r="BT30" s="263">
        <v>40</v>
      </c>
      <c r="BU30" s="255">
        <v>4533.0515027694883</v>
      </c>
      <c r="BV30" s="261">
        <v>3.7932814218365578E-2</v>
      </c>
      <c r="BW30" s="256">
        <v>270.05940403567774</v>
      </c>
      <c r="BX30" s="244"/>
      <c r="BZ30" s="251"/>
      <c r="CA30" s="209" t="s">
        <v>299</v>
      </c>
      <c r="CB30" s="212"/>
      <c r="CC30" s="212"/>
      <c r="CD30" s="209"/>
      <c r="CE30" s="209">
        <v>110</v>
      </c>
      <c r="CF30" s="274">
        <v>762</v>
      </c>
      <c r="CG30" s="161">
        <v>14.477078556655258</v>
      </c>
      <c r="CH30" s="276">
        <v>40</v>
      </c>
      <c r="CI30" s="257">
        <v>16314.271394617423</v>
      </c>
      <c r="CJ30" s="278">
        <v>9.4827986084642935E-2</v>
      </c>
      <c r="CK30" s="258">
        <v>618.55297285504776</v>
      </c>
      <c r="CL30" s="244"/>
      <c r="CN30" s="19"/>
      <c r="CO30" s="175" t="s">
        <v>444</v>
      </c>
      <c r="CP30" s="175"/>
      <c r="CQ30" s="175"/>
      <c r="CR30" s="175"/>
      <c r="CS30" s="273">
        <v>375</v>
      </c>
      <c r="CT30" s="274">
        <v>7000</v>
      </c>
      <c r="CU30" s="275">
        <v>30</v>
      </c>
      <c r="CV30" s="276">
        <v>40</v>
      </c>
      <c r="CW30" s="122">
        <v>7240.4937683187927</v>
      </c>
      <c r="CX30" s="246">
        <v>4.0021259527208003E-2</v>
      </c>
      <c r="CY30" s="122">
        <v>255.33510293671833</v>
      </c>
      <c r="CZ30" s="244"/>
    </row>
    <row r="31" spans="7:118" ht="14.1" customHeight="1">
      <c r="G31" s="19"/>
      <c r="H31" s="778"/>
      <c r="J31" s="736"/>
      <c r="K31" s="9" t="s">
        <v>379</v>
      </c>
      <c r="L31" s="171">
        <f t="shared" si="5"/>
        <v>11848.756877140861</v>
      </c>
      <c r="O31" s="730" t="s">
        <v>614</v>
      </c>
      <c r="P31" s="731"/>
      <c r="Q31" s="731"/>
      <c r="R31" s="731"/>
      <c r="S31" s="61">
        <f>(1+S30)/(1+S28)-1</f>
        <v>5.3658536585366123E-2</v>
      </c>
      <c r="T31" s="20"/>
      <c r="AC31" s="19">
        <v>9</v>
      </c>
      <c r="AD31" s="4" t="s">
        <v>195</v>
      </c>
      <c r="AH31" s="174">
        <v>300</v>
      </c>
      <c r="AI31" s="267">
        <v>3657.6000000000004</v>
      </c>
      <c r="AJ31" s="174">
        <v>36.501601729614968</v>
      </c>
      <c r="AK31" s="174">
        <v>80</v>
      </c>
      <c r="AL31" s="210">
        <v>6093.0521445528866</v>
      </c>
      <c r="AM31" s="211">
        <v>1.9326530746590003E-2</v>
      </c>
      <c r="AN31" s="210">
        <v>119.1436394324536</v>
      </c>
      <c r="AO31" s="244">
        <f t="shared" si="0"/>
        <v>101.54355422950988</v>
      </c>
      <c r="AP31" s="247"/>
      <c r="AQ31" s="247"/>
      <c r="AR31" s="247"/>
      <c r="AS31" s="247"/>
      <c r="AT31" s="247"/>
      <c r="AU31" s="247"/>
      <c r="AV31" s="247"/>
      <c r="AX31" s="173">
        <v>8</v>
      </c>
      <c r="AY31" s="4" t="s">
        <v>207</v>
      </c>
      <c r="BC31" s="174">
        <v>115</v>
      </c>
      <c r="BD31" s="267">
        <v>457.20000000000005</v>
      </c>
      <c r="BE31" s="174">
        <v>6.9624999999999995</v>
      </c>
      <c r="BF31" s="174">
        <v>100</v>
      </c>
      <c r="BG31" s="237">
        <v>15506.138116440407</v>
      </c>
      <c r="BH31" s="238">
        <v>7.1810722386746823E-2</v>
      </c>
      <c r="BI31" s="237">
        <v>420.91949974005803</v>
      </c>
      <c r="BJ31" s="243">
        <f t="shared" si="1"/>
        <v>307.53246207555401</v>
      </c>
      <c r="BL31" s="251"/>
      <c r="BM31" s="175" t="s">
        <v>190</v>
      </c>
      <c r="BN31" s="175"/>
      <c r="BO31" s="175"/>
      <c r="BP31" s="175"/>
      <c r="BQ31" s="249">
        <v>255</v>
      </c>
      <c r="BR31" s="264">
        <v>2743.2000000000003</v>
      </c>
      <c r="BS31" s="262">
        <v>264.27155495509129</v>
      </c>
      <c r="BT31" s="263">
        <v>40</v>
      </c>
      <c r="BU31" s="255">
        <v>4547.3234368860794</v>
      </c>
      <c r="BV31" s="261">
        <v>3.6871602549285051E-2</v>
      </c>
      <c r="BW31" s="256">
        <v>262.25658628697289</v>
      </c>
      <c r="BX31" s="244"/>
      <c r="BZ31" s="251"/>
      <c r="CA31" s="209" t="s">
        <v>214</v>
      </c>
      <c r="CB31" s="212"/>
      <c r="CC31" s="212"/>
      <c r="CD31" s="209"/>
      <c r="CE31" s="209">
        <v>115</v>
      </c>
      <c r="CF31" s="274">
        <v>1524</v>
      </c>
      <c r="CG31" s="161">
        <v>8.6545529595354722</v>
      </c>
      <c r="CH31" s="276">
        <v>40</v>
      </c>
      <c r="CI31" s="257">
        <v>19019.206424815184</v>
      </c>
      <c r="CJ31" s="278">
        <v>9.7665665854736211E-2</v>
      </c>
      <c r="CK31" s="258">
        <v>633.73699170789905</v>
      </c>
      <c r="CL31" s="244"/>
      <c r="CN31" s="19"/>
      <c r="CO31" s="175" t="s">
        <v>445</v>
      </c>
      <c r="CP31" s="175"/>
      <c r="CQ31" s="175"/>
      <c r="CR31" s="175"/>
      <c r="CS31" s="273">
        <v>375</v>
      </c>
      <c r="CT31" s="274">
        <v>8000</v>
      </c>
      <c r="CU31" s="275">
        <v>30</v>
      </c>
      <c r="CV31" s="276">
        <v>40</v>
      </c>
      <c r="CW31" s="122">
        <v>8854.7407447978276</v>
      </c>
      <c r="CX31" s="246">
        <v>4.486375924349717E-2</v>
      </c>
      <c r="CY31" s="122">
        <v>283.35866015089334</v>
      </c>
      <c r="CZ31" s="244"/>
    </row>
    <row r="32" spans="7:118" ht="14.1" customHeight="1">
      <c r="G32" s="19"/>
      <c r="H32" s="778"/>
      <c r="J32" s="736"/>
      <c r="K32" s="9" t="s">
        <v>380</v>
      </c>
      <c r="L32" s="171">
        <f t="shared" si="5"/>
        <v>7729.6611387356688</v>
      </c>
      <c r="O32" s="730" t="s">
        <v>626</v>
      </c>
      <c r="P32" s="731"/>
      <c r="Q32" s="731"/>
      <c r="R32" s="731"/>
      <c r="S32" s="59">
        <v>0.08</v>
      </c>
      <c r="T32" s="20"/>
      <c r="AC32" s="19">
        <v>10</v>
      </c>
      <c r="AD32" s="4" t="s">
        <v>189</v>
      </c>
      <c r="AH32" s="174">
        <v>310</v>
      </c>
      <c r="AI32" s="267">
        <v>2286</v>
      </c>
      <c r="AJ32" s="174">
        <v>2103.0570000000002</v>
      </c>
      <c r="AK32" s="174">
        <v>80</v>
      </c>
      <c r="AL32" s="210">
        <v>2801.7509669215101</v>
      </c>
      <c r="AM32" s="211">
        <v>1.170147100998601E-2</v>
      </c>
      <c r="AN32" s="210">
        <v>75.442671725011934</v>
      </c>
      <c r="AO32" s="244">
        <f t="shared" si="0"/>
        <v>49.315441072371833</v>
      </c>
      <c r="AP32" s="247"/>
      <c r="AQ32" s="247"/>
      <c r="AR32" s="247"/>
      <c r="AS32" s="247"/>
      <c r="AT32" s="247"/>
      <c r="AU32" s="247"/>
      <c r="AV32" s="247"/>
      <c r="AX32" s="173">
        <v>5</v>
      </c>
      <c r="AY32" s="4" t="s">
        <v>292</v>
      </c>
      <c r="BC32" s="174">
        <v>115</v>
      </c>
      <c r="BD32" s="267">
        <v>1066.8</v>
      </c>
      <c r="BE32" s="174">
        <v>7.5801033535330671</v>
      </c>
      <c r="BF32" s="174">
        <v>100</v>
      </c>
      <c r="BG32" s="237">
        <v>17750.375789048554</v>
      </c>
      <c r="BH32" s="238">
        <v>7.5975930175860268E-2</v>
      </c>
      <c r="BI32" s="237">
        <v>443.78967987835745</v>
      </c>
      <c r="BJ32" s="243">
        <f t="shared" si="1"/>
        <v>346.60651700165624</v>
      </c>
      <c r="BL32" s="251"/>
      <c r="BM32" s="170" t="s">
        <v>459</v>
      </c>
      <c r="BN32" s="170"/>
      <c r="BO32" s="170"/>
      <c r="BP32" s="170"/>
      <c r="BQ32" s="174">
        <v>265</v>
      </c>
      <c r="BR32" s="266">
        <v>3000</v>
      </c>
      <c r="BS32" s="262">
        <v>70</v>
      </c>
      <c r="BT32" s="263">
        <v>40</v>
      </c>
      <c r="BU32" s="255">
        <v>4740.959273354526</v>
      </c>
      <c r="BV32" s="261">
        <v>3.6805376255784429E-2</v>
      </c>
      <c r="BW32" s="256">
        <v>260.36058252311227</v>
      </c>
      <c r="BX32" s="244"/>
      <c r="BZ32" s="251"/>
      <c r="CA32" s="209" t="s">
        <v>207</v>
      </c>
      <c r="CB32" s="212"/>
      <c r="CC32" s="212"/>
      <c r="CD32" s="209"/>
      <c r="CE32" s="209">
        <v>115</v>
      </c>
      <c r="CF32" s="274">
        <v>457.20000000000005</v>
      </c>
      <c r="CG32" s="161">
        <v>8.708650827849965</v>
      </c>
      <c r="CH32" s="276">
        <v>40</v>
      </c>
      <c r="CI32" s="257">
        <v>13602.935017660853</v>
      </c>
      <c r="CJ32" s="278">
        <v>8.1978693641321584E-2</v>
      </c>
      <c r="CK32" s="258">
        <v>538.26642912247985</v>
      </c>
      <c r="CL32" s="244"/>
      <c r="CN32" s="19"/>
      <c r="CO32" s="175" t="s">
        <v>446</v>
      </c>
      <c r="CP32" s="175"/>
      <c r="CQ32" s="175"/>
      <c r="CR32" s="175"/>
      <c r="CS32" s="273">
        <v>375</v>
      </c>
      <c r="CT32" s="274">
        <v>9000</v>
      </c>
      <c r="CU32" s="275">
        <v>30</v>
      </c>
      <c r="CV32" s="276">
        <v>40</v>
      </c>
      <c r="CW32" s="122">
        <v>10735.765566528669</v>
      </c>
      <c r="CX32" s="246">
        <v>5.0555442183712364E-2</v>
      </c>
      <c r="CY32" s="122">
        <v>316.39711198517125</v>
      </c>
      <c r="CZ32" s="244"/>
    </row>
    <row r="33" spans="7:104" ht="14.1" customHeight="1">
      <c r="G33" s="19"/>
      <c r="H33" s="778"/>
      <c r="J33" s="736"/>
      <c r="K33" s="10" t="s">
        <v>381</v>
      </c>
      <c r="L33" s="171">
        <f t="shared" si="5"/>
        <v>11848.756877140861</v>
      </c>
      <c r="O33" s="730" t="s">
        <v>616</v>
      </c>
      <c r="P33" s="731"/>
      <c r="Q33" s="731"/>
      <c r="R33" s="731"/>
      <c r="S33" s="59">
        <v>0.13</v>
      </c>
      <c r="T33" s="20"/>
      <c r="AC33" s="19">
        <v>0</v>
      </c>
      <c r="AD33" s="4" t="s">
        <v>349</v>
      </c>
      <c r="AH33" s="174">
        <v>350</v>
      </c>
      <c r="AI33" s="267">
        <v>1066.8</v>
      </c>
      <c r="AJ33" s="174">
        <v>226.57718239346866</v>
      </c>
      <c r="AK33" s="174">
        <v>80</v>
      </c>
      <c r="AL33" s="210">
        <v>1750.3185496128717</v>
      </c>
      <c r="AM33" s="211">
        <v>9.1798971754432721E-3</v>
      </c>
      <c r="AN33" s="210">
        <v>58.510043462399693</v>
      </c>
      <c r="AO33" s="244">
        <f t="shared" si="0"/>
        <v>32.253701285068573</v>
      </c>
      <c r="AP33" s="247"/>
      <c r="AQ33" s="247"/>
      <c r="AR33" s="247"/>
      <c r="AS33" s="247"/>
      <c r="AT33" s="247"/>
      <c r="AU33" s="247"/>
      <c r="AV33" s="247"/>
      <c r="AX33" s="173">
        <v>10</v>
      </c>
      <c r="AY33" s="4" t="s">
        <v>213</v>
      </c>
      <c r="BC33" s="174">
        <v>115</v>
      </c>
      <c r="BD33" s="267">
        <v>1371.6000000000001</v>
      </c>
      <c r="BE33" s="174">
        <v>8.8335530643105464</v>
      </c>
      <c r="BF33" s="174">
        <v>100</v>
      </c>
      <c r="BG33" s="237">
        <v>18476.95527470424</v>
      </c>
      <c r="BH33" s="238">
        <v>7.7433212083742264E-2</v>
      </c>
      <c r="BI33" s="237">
        <v>453.36126300942288</v>
      </c>
      <c r="BJ33" s="243">
        <f t="shared" si="1"/>
        <v>359.56624110197356</v>
      </c>
      <c r="BL33" s="251"/>
      <c r="BM33" s="175" t="s">
        <v>235</v>
      </c>
      <c r="BN33" s="175"/>
      <c r="BO33" s="175"/>
      <c r="BP33" s="175"/>
      <c r="BQ33" s="249">
        <v>275</v>
      </c>
      <c r="BR33" s="264">
        <v>3352.8</v>
      </c>
      <c r="BS33" s="262">
        <v>84.200615199947748</v>
      </c>
      <c r="BT33" s="263">
        <v>40</v>
      </c>
      <c r="BU33" s="255">
        <v>4823.7802251626499</v>
      </c>
      <c r="BV33" s="261">
        <v>3.5913472087974949E-2</v>
      </c>
      <c r="BW33" s="256">
        <v>253.07426020119036</v>
      </c>
      <c r="BX33" s="244"/>
      <c r="BZ33" s="251"/>
      <c r="CA33" s="209" t="s">
        <v>213</v>
      </c>
      <c r="CB33" s="212"/>
      <c r="CC33" s="212"/>
      <c r="CD33" s="209"/>
      <c r="CE33" s="209">
        <v>115</v>
      </c>
      <c r="CF33" s="274">
        <v>1371.6000000000001</v>
      </c>
      <c r="CG33" s="161">
        <v>7.6987220945522665</v>
      </c>
      <c r="CH33" s="276">
        <v>40</v>
      </c>
      <c r="CI33" s="257">
        <v>18383.770873086374</v>
      </c>
      <c r="CJ33" s="278">
        <v>9.6136953041929193E-2</v>
      </c>
      <c r="CK33" s="258">
        <v>623.93840346612717</v>
      </c>
      <c r="CL33" s="244"/>
      <c r="CN33" s="19"/>
      <c r="CO33" s="175" t="s">
        <v>447</v>
      </c>
      <c r="CP33" s="175"/>
      <c r="CQ33" s="175"/>
      <c r="CR33" s="175"/>
      <c r="CS33" s="273">
        <v>375</v>
      </c>
      <c r="CT33" s="274">
        <v>10000</v>
      </c>
      <c r="CU33" s="275">
        <v>30</v>
      </c>
      <c r="CV33" s="276">
        <v>40</v>
      </c>
      <c r="CW33" s="122">
        <v>12893.631804071931</v>
      </c>
      <c r="CX33" s="246">
        <v>5.7136894669056151E-2</v>
      </c>
      <c r="CY33" s="122">
        <v>354.67379327983917</v>
      </c>
      <c r="CZ33" s="244"/>
    </row>
    <row r="34" spans="7:104" ht="14.1" customHeight="1">
      <c r="G34" s="19"/>
      <c r="H34" s="778"/>
      <c r="O34" s="730" t="s">
        <v>615</v>
      </c>
      <c r="P34" s="731"/>
      <c r="Q34" s="731"/>
      <c r="R34" s="731"/>
      <c r="S34" s="61">
        <f>(1+S33)/(1+S28) - 1</f>
        <v>0.10243902439024399</v>
      </c>
      <c r="T34" s="20"/>
      <c r="AC34" s="19">
        <v>27</v>
      </c>
      <c r="AD34" s="175" t="s">
        <v>321</v>
      </c>
      <c r="AE34" s="175"/>
      <c r="AF34" s="175"/>
      <c r="AG34" s="175"/>
      <c r="AH34" s="212">
        <v>221.20188901505725</v>
      </c>
      <c r="AI34" s="268">
        <v>1504.6669138252089</v>
      </c>
      <c r="AJ34" s="213">
        <f t="shared" ref="AJ34:AJ40" si="6">IF(AH34&lt;140, 15, IF(AH34&lt;=190, 30, 40))</f>
        <v>40</v>
      </c>
      <c r="AK34" s="174">
        <v>80</v>
      </c>
      <c r="AL34" s="214">
        <v>4538.7356266762363</v>
      </c>
      <c r="AM34" s="215">
        <v>1.796919407944771E-2</v>
      </c>
      <c r="AN34" s="214">
        <v>117.37053918852462</v>
      </c>
      <c r="AO34" s="244">
        <f t="shared" si="0"/>
        <v>79.273858496110932</v>
      </c>
      <c r="AP34" s="247"/>
      <c r="AQ34" s="247"/>
      <c r="AR34" s="247"/>
      <c r="AS34" s="247"/>
      <c r="AT34" s="247"/>
      <c r="AU34" s="247"/>
      <c r="AV34" s="247"/>
      <c r="AX34" s="173">
        <v>12</v>
      </c>
      <c r="AY34" s="4" t="s">
        <v>277</v>
      </c>
      <c r="BC34" s="174">
        <v>115</v>
      </c>
      <c r="BD34" s="267">
        <v>1524</v>
      </c>
      <c r="BE34" s="174">
        <v>9.1047646788807519</v>
      </c>
      <c r="BF34" s="174">
        <v>100</v>
      </c>
      <c r="BG34" s="237">
        <v>19107.684226617366</v>
      </c>
      <c r="BH34" s="238">
        <v>7.8800430411651648E-2</v>
      </c>
      <c r="BI34" s="237">
        <v>460.97888335886262</v>
      </c>
      <c r="BJ34" s="243">
        <f t="shared" si="1"/>
        <v>370.71777641354026</v>
      </c>
      <c r="BL34" s="251"/>
      <c r="BM34" s="175" t="s">
        <v>280</v>
      </c>
      <c r="BN34" s="175"/>
      <c r="BO34" s="175"/>
      <c r="BP34" s="175"/>
      <c r="BQ34" s="249">
        <v>275</v>
      </c>
      <c r="BR34" s="264">
        <v>2133.6</v>
      </c>
      <c r="BS34" s="262">
        <v>112.53895561817825</v>
      </c>
      <c r="BT34" s="263">
        <v>40</v>
      </c>
      <c r="BU34" s="255">
        <v>3305.0367010913824</v>
      </c>
      <c r="BV34" s="261">
        <v>3.0905679283239174E-2</v>
      </c>
      <c r="BW34" s="256">
        <v>220.46169039557989</v>
      </c>
      <c r="BX34" s="244"/>
      <c r="BZ34" s="251"/>
      <c r="CA34" s="209" t="s">
        <v>229</v>
      </c>
      <c r="CB34" s="212"/>
      <c r="CC34" s="212"/>
      <c r="CD34" s="209"/>
      <c r="CE34" s="209">
        <v>115</v>
      </c>
      <c r="CF34" s="274">
        <v>1828.8000000000002</v>
      </c>
      <c r="CG34" s="161">
        <v>12.769457830890769</v>
      </c>
      <c r="CH34" s="276">
        <v>40</v>
      </c>
      <c r="CI34" s="257">
        <v>20296.9307262115</v>
      </c>
      <c r="CJ34" s="278">
        <v>0.10051223891826148</v>
      </c>
      <c r="CK34" s="258">
        <v>652.79663824530849</v>
      </c>
      <c r="CL34" s="244"/>
      <c r="CN34" s="19"/>
      <c r="CO34" s="175"/>
      <c r="CP34" s="175"/>
      <c r="CQ34" s="175"/>
      <c r="CR34" s="175"/>
      <c r="CS34" s="273"/>
      <c r="CT34" s="274"/>
      <c r="CU34" s="275"/>
      <c r="CV34" s="276"/>
      <c r="CW34" s="122"/>
      <c r="CX34" s="246"/>
      <c r="CY34" s="122"/>
      <c r="CZ34" s="244"/>
    </row>
    <row r="35" spans="7:104" ht="14.1" customHeight="1">
      <c r="G35" s="19"/>
      <c r="H35" s="778"/>
      <c r="J35" s="735" t="s">
        <v>24</v>
      </c>
      <c r="K35" s="8" t="s">
        <v>376</v>
      </c>
      <c r="L35" s="48">
        <f>(L42+L72)*($S$40-1)</f>
        <v>632.16040379063634</v>
      </c>
      <c r="M35" s="161"/>
      <c r="O35" s="730" t="s">
        <v>59</v>
      </c>
      <c r="P35" s="731"/>
      <c r="Q35" s="731"/>
      <c r="R35" s="731"/>
      <c r="S35" s="59">
        <v>0.5</v>
      </c>
      <c r="T35" s="20"/>
      <c r="AC35" s="19">
        <v>3</v>
      </c>
      <c r="AD35" s="175" t="s">
        <v>390</v>
      </c>
      <c r="AE35" s="175"/>
      <c r="AF35" s="175"/>
      <c r="AG35" s="175"/>
      <c r="AH35" s="212">
        <v>224.33914798492756</v>
      </c>
      <c r="AI35" s="268">
        <v>1523.9999999999998</v>
      </c>
      <c r="AJ35" s="213">
        <f t="shared" si="6"/>
        <v>40</v>
      </c>
      <c r="AK35" s="174">
        <v>80</v>
      </c>
      <c r="AL35" s="214">
        <v>4482.8342509018421</v>
      </c>
      <c r="AM35" s="215">
        <v>1.7732035680407574E-2</v>
      </c>
      <c r="AN35" s="214">
        <v>115.791243742191</v>
      </c>
      <c r="AO35" s="244">
        <f t="shared" si="0"/>
        <v>78.280507083115339</v>
      </c>
      <c r="AP35" s="247"/>
      <c r="AQ35" s="247"/>
      <c r="AR35" s="247"/>
      <c r="AS35" s="247"/>
      <c r="AT35" s="247"/>
      <c r="AU35" s="247"/>
      <c r="AV35" s="247"/>
      <c r="AX35" s="173">
        <v>12</v>
      </c>
      <c r="AY35" s="4" t="s">
        <v>276</v>
      </c>
      <c r="BC35" s="174">
        <v>115</v>
      </c>
      <c r="BD35" s="267">
        <v>1524</v>
      </c>
      <c r="BE35" s="174">
        <v>9.4749999999999996</v>
      </c>
      <c r="BF35" s="174">
        <v>100</v>
      </c>
      <c r="BG35" s="237">
        <v>18915.221953028569</v>
      </c>
      <c r="BH35" s="238">
        <v>7.8374868013116938E-2</v>
      </c>
      <c r="BI35" s="237">
        <v>459.25550946131318</v>
      </c>
      <c r="BJ35" s="243">
        <f t="shared" si="1"/>
        <v>367.40073103499827</v>
      </c>
      <c r="BL35" s="251"/>
      <c r="BM35" s="175" t="s">
        <v>239</v>
      </c>
      <c r="BN35" s="175"/>
      <c r="BO35" s="175"/>
      <c r="BP35" s="175"/>
      <c r="BQ35" s="249">
        <v>280</v>
      </c>
      <c r="BR35" s="264">
        <v>1524</v>
      </c>
      <c r="BS35" s="262">
        <v>66.005922528060267</v>
      </c>
      <c r="BT35" s="263">
        <v>40</v>
      </c>
      <c r="BU35" s="255">
        <v>2871.9134660472046</v>
      </c>
      <c r="BV35" s="261">
        <v>2.9608938632060704E-2</v>
      </c>
      <c r="BW35" s="256">
        <v>211.62416605655733</v>
      </c>
      <c r="BX35" s="244"/>
      <c r="BZ35" s="251"/>
      <c r="CA35" s="209" t="s">
        <v>226</v>
      </c>
      <c r="CB35" s="212"/>
      <c r="CC35" s="212"/>
      <c r="CD35" s="209"/>
      <c r="CE35" s="209">
        <v>115</v>
      </c>
      <c r="CF35" s="274">
        <v>1524</v>
      </c>
      <c r="CG35" s="161">
        <v>12.145882235997478</v>
      </c>
      <c r="CH35" s="276">
        <v>40</v>
      </c>
      <c r="CI35" s="257">
        <v>18464.696850296368</v>
      </c>
      <c r="CJ35" s="278">
        <v>9.5146249474997169E-2</v>
      </c>
      <c r="CK35" s="258">
        <v>619.56766578282964</v>
      </c>
      <c r="CL35" s="244"/>
      <c r="CN35" s="19"/>
      <c r="CO35" s="176"/>
      <c r="CQ35" s="4" t="s">
        <v>479</v>
      </c>
      <c r="CT35" s="277"/>
      <c r="CV35" s="161"/>
      <c r="CW35" s="122">
        <f>_xlfn.PERCENTILE.INC(CW6:CW33,0.1)</f>
        <v>5666.6559427120337</v>
      </c>
      <c r="CX35" s="246">
        <f>_xlfn.PERCENTILE.INC(CX6:CX33,0.1)</f>
        <v>3.5709805542361271E-2</v>
      </c>
      <c r="CY35" s="122">
        <f>_xlfn.PERCENTILE.INC(CY6:CY33,0.1)</f>
        <v>238.12296698231381</v>
      </c>
      <c r="CZ35" s="122" t="e">
        <f>_xlfn.PERCENTILE.INC(CZ6:CZ33,0.1)</f>
        <v>#NUM!</v>
      </c>
    </row>
    <row r="36" spans="7:104" ht="14.1" customHeight="1">
      <c r="G36" s="19"/>
      <c r="H36" s="778"/>
      <c r="J36" s="736"/>
      <c r="K36" s="9" t="s">
        <v>377</v>
      </c>
      <c r="L36" s="48">
        <f t="shared" ref="L36:L40" si="7">(L43+L73)*($S$40-1)</f>
        <v>663.70512353920105</v>
      </c>
      <c r="M36" s="161"/>
      <c r="O36" s="730" t="s">
        <v>618</v>
      </c>
      <c r="P36" s="731"/>
      <c r="Q36" s="731"/>
      <c r="R36" s="731"/>
      <c r="S36" s="59">
        <v>0.4</v>
      </c>
      <c r="T36" s="20"/>
      <c r="AB36" s="176"/>
      <c r="AC36" s="19">
        <v>33</v>
      </c>
      <c r="AD36" s="175" t="s">
        <v>323</v>
      </c>
      <c r="AE36" s="175"/>
      <c r="AF36" s="175"/>
      <c r="AG36" s="175"/>
      <c r="AH36" s="212">
        <v>250</v>
      </c>
      <c r="AI36" s="268">
        <v>1219.2</v>
      </c>
      <c r="AJ36" s="213">
        <f t="shared" si="6"/>
        <v>40</v>
      </c>
      <c r="AK36" s="174">
        <v>80</v>
      </c>
      <c r="AL36" s="214">
        <v>3621.0247088323363</v>
      </c>
      <c r="AM36" s="215">
        <v>1.5178027746275058E-2</v>
      </c>
      <c r="AN36" s="214">
        <v>99.25521268925651</v>
      </c>
      <c r="AO36" s="244">
        <f xml:space="preserve"> (($S$44 * $S$42 * $S$40 * (AL36 * 1 + $L$72) +AN36) * 1000 / ($L$14 * 8760)) + AM36 + 0</f>
        <v>63.958285541772</v>
      </c>
      <c r="AP36" s="247"/>
      <c r="AQ36" s="247"/>
      <c r="AR36" s="247"/>
      <c r="AS36" s="247"/>
      <c r="AT36" s="247"/>
      <c r="AU36" s="247"/>
      <c r="AV36" s="247"/>
      <c r="AX36" s="173">
        <v>8</v>
      </c>
      <c r="AY36" s="4" t="s">
        <v>214</v>
      </c>
      <c r="BC36" s="174">
        <v>115</v>
      </c>
      <c r="BD36" s="267">
        <v>1524</v>
      </c>
      <c r="BE36" s="174">
        <v>9.7249999999999996</v>
      </c>
      <c r="BF36" s="174">
        <v>100</v>
      </c>
      <c r="BG36" s="237">
        <v>18793.357864680296</v>
      </c>
      <c r="BH36" s="238">
        <v>7.8102721392024843E-2</v>
      </c>
      <c r="BI36" s="237">
        <v>458.14587985842161</v>
      </c>
      <c r="BJ36" s="243">
        <f t="shared" si="1"/>
        <v>365.29779941991853</v>
      </c>
      <c r="BL36" s="251"/>
      <c r="BM36" s="175" t="s">
        <v>186</v>
      </c>
      <c r="BN36" s="175"/>
      <c r="BO36" s="175"/>
      <c r="BP36" s="175"/>
      <c r="BQ36" s="249">
        <v>285</v>
      </c>
      <c r="BR36" s="264">
        <v>1524</v>
      </c>
      <c r="BS36" s="262">
        <v>273.68698143650494</v>
      </c>
      <c r="BT36" s="263">
        <v>40</v>
      </c>
      <c r="BU36" s="255">
        <v>2661.6274113210884</v>
      </c>
      <c r="BV36" s="261">
        <v>2.8046684714263716E-2</v>
      </c>
      <c r="BW36" s="256">
        <v>200.60674099515009</v>
      </c>
      <c r="BX36" s="244"/>
      <c r="BZ36" s="251"/>
      <c r="CA36" s="209" t="s">
        <v>233</v>
      </c>
      <c r="CB36" s="212"/>
      <c r="CC36" s="212"/>
      <c r="CD36" s="209"/>
      <c r="CE36" s="209">
        <v>115</v>
      </c>
      <c r="CF36" s="274">
        <v>1524</v>
      </c>
      <c r="CG36" s="161">
        <v>11.416291153382485</v>
      </c>
      <c r="CH36" s="276">
        <v>40</v>
      </c>
      <c r="CI36" s="257">
        <v>18554.060317415744</v>
      </c>
      <c r="CJ36" s="278">
        <v>9.5569288860941973E-2</v>
      </c>
      <c r="CK36" s="258">
        <v>621.97736397445794</v>
      </c>
      <c r="CL36" s="244"/>
      <c r="CN36" s="19"/>
      <c r="CQ36" s="4" t="s">
        <v>403</v>
      </c>
      <c r="CS36" s="161">
        <f t="shared" ref="CS36:CZ36" si="8">MEDIAN(CS6:CS33)</f>
        <v>300</v>
      </c>
      <c r="CT36" s="277">
        <f t="shared" si="8"/>
        <v>7000</v>
      </c>
      <c r="CU36" s="161">
        <f t="shared" si="8"/>
        <v>30</v>
      </c>
      <c r="CV36" s="161">
        <f t="shared" si="8"/>
        <v>40</v>
      </c>
      <c r="CW36" s="247">
        <f t="shared" si="8"/>
        <v>11916.628394606751</v>
      </c>
      <c r="CX36" s="248">
        <f t="shared" si="8"/>
        <v>5.7910581798552088E-2</v>
      </c>
      <c r="CY36" s="247">
        <f t="shared" si="8"/>
        <v>386.59416125911616</v>
      </c>
      <c r="CZ36" s="244" t="e">
        <f t="shared" si="8"/>
        <v>#NUM!</v>
      </c>
    </row>
    <row r="37" spans="7:104" ht="14.1" customHeight="1">
      <c r="G37" s="19"/>
      <c r="H37" s="778"/>
      <c r="J37" s="736"/>
      <c r="K37" s="9" t="s">
        <v>378</v>
      </c>
      <c r="L37" s="48">
        <f t="shared" si="7"/>
        <v>737.66113873566906</v>
      </c>
      <c r="M37" s="161"/>
      <c r="O37" s="730" t="s">
        <v>65</v>
      </c>
      <c r="P37" s="731"/>
      <c r="Q37" s="731"/>
      <c r="R37" s="731"/>
      <c r="S37" s="61">
        <f>IF(S36&gt;0,S35*S30*(1-S36)+(1-S35)*S33,S35*S30+(1-S35)*S33)</f>
        <v>8.8999999999999996E-2</v>
      </c>
      <c r="T37" s="20"/>
      <c r="AC37" s="19">
        <v>24</v>
      </c>
      <c r="AD37" s="175" t="s">
        <v>320</v>
      </c>
      <c r="AE37" s="175"/>
      <c r="AF37" s="175"/>
      <c r="AG37" s="175"/>
      <c r="AH37" s="212">
        <v>264.36295154301183</v>
      </c>
      <c r="AI37" s="268">
        <v>3352.7999999999997</v>
      </c>
      <c r="AJ37" s="213">
        <f t="shared" si="6"/>
        <v>40</v>
      </c>
      <c r="AK37" s="174">
        <v>80</v>
      </c>
      <c r="AL37" s="214">
        <v>6222.4769342340014</v>
      </c>
      <c r="AM37" s="215">
        <v>2.0291072950467434E-2</v>
      </c>
      <c r="AN37" s="214">
        <v>128.16819544652614</v>
      </c>
      <c r="AO37" s="244">
        <f t="shared" si="0"/>
        <v>104.52469855512518</v>
      </c>
      <c r="AP37" s="247"/>
      <c r="AQ37" s="247"/>
      <c r="AR37" s="247"/>
      <c r="AS37" s="247"/>
      <c r="AT37" s="247"/>
      <c r="AU37" s="247"/>
      <c r="AV37" s="247"/>
      <c r="AX37" s="173">
        <v>17</v>
      </c>
      <c r="AY37" s="4" t="s">
        <v>233</v>
      </c>
      <c r="BC37" s="174">
        <v>115</v>
      </c>
      <c r="BD37" s="267">
        <v>1524</v>
      </c>
      <c r="BE37" s="174">
        <v>11.386807731655777</v>
      </c>
      <c r="BF37" s="174">
        <v>100</v>
      </c>
      <c r="BG37" s="237">
        <v>18116.21268853901</v>
      </c>
      <c r="BH37" s="238">
        <v>7.6548250965103815E-2</v>
      </c>
      <c r="BI37" s="237">
        <v>451.6902844130517</v>
      </c>
      <c r="BJ37" s="243">
        <f t="shared" si="1"/>
        <v>353.57132752708316</v>
      </c>
      <c r="BL37" s="251"/>
      <c r="BM37" s="175" t="s">
        <v>188</v>
      </c>
      <c r="BN37" s="175"/>
      <c r="BO37" s="175"/>
      <c r="BP37" s="175"/>
      <c r="BQ37" s="249">
        <v>285</v>
      </c>
      <c r="BR37" s="264">
        <v>3048</v>
      </c>
      <c r="BS37" s="262">
        <v>273.06791354415441</v>
      </c>
      <c r="BT37" s="263">
        <v>40</v>
      </c>
      <c r="BU37" s="255">
        <v>4131.4858463026831</v>
      </c>
      <c r="BV37" s="261">
        <v>3.2757591766543116E-2</v>
      </c>
      <c r="BW37" s="256">
        <v>231.22343465280727</v>
      </c>
      <c r="BX37" s="244"/>
      <c r="BZ37" s="251"/>
      <c r="CA37" s="209" t="s">
        <v>232</v>
      </c>
      <c r="CB37" s="212"/>
      <c r="CC37" s="212"/>
      <c r="CD37" s="209"/>
      <c r="CE37" s="209">
        <v>115</v>
      </c>
      <c r="CF37" s="274">
        <v>1524</v>
      </c>
      <c r="CG37" s="161">
        <v>18.042870726083727</v>
      </c>
      <c r="CH37" s="276">
        <v>40</v>
      </c>
      <c r="CI37" s="257">
        <v>17993.721161085294</v>
      </c>
      <c r="CJ37" s="278">
        <v>9.2773255036484634E-2</v>
      </c>
      <c r="CK37" s="258">
        <v>605.80018998476248</v>
      </c>
      <c r="CL37" s="244"/>
      <c r="CN37" s="19"/>
      <c r="CQ37" s="4" t="s">
        <v>404</v>
      </c>
      <c r="CS37" s="161">
        <f t="shared" ref="CS37:CZ37" si="9">AVERAGE(CS6:CS33)</f>
        <v>300</v>
      </c>
      <c r="CT37" s="277">
        <f t="shared" si="9"/>
        <v>7000</v>
      </c>
      <c r="CU37" s="161">
        <f t="shared" si="9"/>
        <v>30</v>
      </c>
      <c r="CV37" s="161">
        <f t="shared" si="9"/>
        <v>40</v>
      </c>
      <c r="CW37" s="247">
        <f t="shared" si="9"/>
        <v>13908.202118228472</v>
      </c>
      <c r="CX37" s="248">
        <f t="shared" si="9"/>
        <v>6.4707439549337317E-2</v>
      </c>
      <c r="CY37" s="247">
        <f t="shared" si="9"/>
        <v>429.81474999718296</v>
      </c>
      <c r="CZ37" s="244" t="e">
        <f t="shared" si="9"/>
        <v>#DIV/0!</v>
      </c>
    </row>
    <row r="38" spans="7:104" ht="14.1" customHeight="1">
      <c r="G38" s="19"/>
      <c r="H38" s="778"/>
      <c r="J38" s="736"/>
      <c r="K38" s="9" t="s">
        <v>379</v>
      </c>
      <c r="L38" s="48">
        <f t="shared" si="7"/>
        <v>1130.7568771408612</v>
      </c>
      <c r="M38" s="161"/>
      <c r="O38" s="730" t="s">
        <v>66</v>
      </c>
      <c r="P38" s="731"/>
      <c r="Q38" s="731"/>
      <c r="R38" s="731"/>
      <c r="S38" s="61">
        <f xml:space="preserve"> ((1+((1-S35)*((1+S34)*(1+S28)-1)) + (S35*((1+S31)*(1+S28)-1)*(1-S36))) / (1+S28)) - 1</f>
        <v>6.2439024390243958E-2</v>
      </c>
      <c r="T38" s="20"/>
      <c r="AC38" s="19">
        <v>30</v>
      </c>
      <c r="AD38" s="175" t="s">
        <v>322</v>
      </c>
      <c r="AE38" s="175"/>
      <c r="AF38" s="175"/>
      <c r="AG38" s="175"/>
      <c r="AH38" s="212">
        <v>274.99999999999994</v>
      </c>
      <c r="AI38" s="268">
        <v>2133.6</v>
      </c>
      <c r="AJ38" s="213">
        <f t="shared" si="6"/>
        <v>40</v>
      </c>
      <c r="AK38" s="174">
        <v>80</v>
      </c>
      <c r="AL38" s="214">
        <v>4250.0790981706969</v>
      </c>
      <c r="AM38" s="215">
        <v>1.6027526532167428E-2</v>
      </c>
      <c r="AN38" s="214">
        <v>102.66678857867679</v>
      </c>
      <c r="AO38" s="244">
        <f t="shared" si="0"/>
        <v>73.313155609344435</v>
      </c>
      <c r="AP38" s="247"/>
      <c r="AQ38" s="247"/>
      <c r="AR38" s="247"/>
      <c r="AS38" s="247"/>
      <c r="AT38" s="247"/>
      <c r="AU38" s="247"/>
      <c r="AV38" s="247"/>
      <c r="AX38" s="173">
        <v>7</v>
      </c>
      <c r="AY38" s="4" t="s">
        <v>291</v>
      </c>
      <c r="BC38" s="174">
        <v>115</v>
      </c>
      <c r="BD38" s="267">
        <v>914.40000000000009</v>
      </c>
      <c r="BE38" s="174">
        <v>11.407475270663745</v>
      </c>
      <c r="BF38" s="174">
        <v>100</v>
      </c>
      <c r="BG38" s="237">
        <v>15421.188161627431</v>
      </c>
      <c r="BH38" s="238">
        <v>7.053060404600893E-2</v>
      </c>
      <c r="BI38" s="237">
        <v>419.2266069426193</v>
      </c>
      <c r="BJ38" s="243">
        <f t="shared" si="1"/>
        <v>305.93425335101705</v>
      </c>
      <c r="BL38" s="251"/>
      <c r="BM38" s="175" t="s">
        <v>195</v>
      </c>
      <c r="BN38" s="175"/>
      <c r="BO38" s="175"/>
      <c r="BP38" s="175"/>
      <c r="BQ38" s="249">
        <v>300</v>
      </c>
      <c r="BR38" s="264">
        <v>3657.6000000000004</v>
      </c>
      <c r="BS38" s="262">
        <v>15.886588366724741</v>
      </c>
      <c r="BT38" s="263">
        <v>40</v>
      </c>
      <c r="BU38" s="255">
        <v>6333.508917244304</v>
      </c>
      <c r="BV38" s="261">
        <v>4.1023111114761868E-2</v>
      </c>
      <c r="BW38" s="256">
        <v>279.25582899948876</v>
      </c>
      <c r="BX38" s="244"/>
      <c r="BZ38" s="251"/>
      <c r="CA38" s="209" t="s">
        <v>277</v>
      </c>
      <c r="CB38" s="212"/>
      <c r="CC38" s="212"/>
      <c r="CD38" s="209"/>
      <c r="CE38" s="209">
        <v>115</v>
      </c>
      <c r="CF38" s="274">
        <v>1524</v>
      </c>
      <c r="CG38" s="161">
        <v>9.1587907575733727</v>
      </c>
      <c r="CH38" s="276">
        <v>40</v>
      </c>
      <c r="CI38" s="257">
        <v>18914.542264044034</v>
      </c>
      <c r="CJ38" s="278">
        <v>9.7207740293453526E-2</v>
      </c>
      <c r="CK38" s="258">
        <v>631.19304760485579</v>
      </c>
      <c r="CL38" s="244"/>
      <c r="CN38" s="21"/>
      <c r="CO38" s="22"/>
      <c r="CP38" s="22"/>
      <c r="CQ38" s="22"/>
      <c r="CR38" s="22"/>
      <c r="CS38" s="22"/>
      <c r="CT38" s="269"/>
      <c r="CU38" s="22"/>
      <c r="CV38" s="22"/>
      <c r="CW38" s="22"/>
      <c r="CX38" s="22"/>
      <c r="CY38" s="22"/>
      <c r="CZ38" s="245"/>
    </row>
    <row r="39" spans="7:104" ht="14.1" customHeight="1">
      <c r="G39" s="19"/>
      <c r="H39" s="778"/>
      <c r="J39" s="736"/>
      <c r="K39" s="9" t="s">
        <v>380</v>
      </c>
      <c r="L39" s="48">
        <f t="shared" si="7"/>
        <v>737.66113873566906</v>
      </c>
      <c r="M39" s="161"/>
      <c r="O39" s="730" t="s">
        <v>886</v>
      </c>
      <c r="P39" s="731"/>
      <c r="Q39" s="731"/>
      <c r="R39" s="731"/>
      <c r="S39" s="80">
        <v>5</v>
      </c>
      <c r="T39" s="20"/>
      <c r="AC39" s="19">
        <v>9</v>
      </c>
      <c r="AD39" s="175" t="s">
        <v>319</v>
      </c>
      <c r="AE39" s="175"/>
      <c r="AF39" s="175"/>
      <c r="AG39" s="175"/>
      <c r="AH39" s="212">
        <v>290.23110721883364</v>
      </c>
      <c r="AI39" s="268">
        <v>2189.2900275077832</v>
      </c>
      <c r="AJ39" s="213">
        <f t="shared" si="6"/>
        <v>40</v>
      </c>
      <c r="AK39" s="174">
        <v>80</v>
      </c>
      <c r="AL39" s="214">
        <v>4089.6105973319645</v>
      </c>
      <c r="AM39" s="215">
        <v>1.5483227553123039E-2</v>
      </c>
      <c r="AN39" s="214">
        <v>98.501412485420246</v>
      </c>
      <c r="AO39" s="244">
        <f t="shared" si="0"/>
        <v>70.508501497079806</v>
      </c>
      <c r="AP39" s="247"/>
      <c r="AQ39" s="247"/>
      <c r="AR39" s="247"/>
      <c r="AS39" s="247"/>
      <c r="AT39" s="247"/>
      <c r="AU39" s="247"/>
      <c r="AV39" s="247"/>
      <c r="AX39" s="173">
        <v>15</v>
      </c>
      <c r="AY39" s="4" t="s">
        <v>229</v>
      </c>
      <c r="BC39" s="174">
        <v>115</v>
      </c>
      <c r="BD39" s="267">
        <v>1828.8000000000002</v>
      </c>
      <c r="BE39" s="174">
        <v>12.485925257077749</v>
      </c>
      <c r="BF39" s="174">
        <v>100</v>
      </c>
      <c r="BG39" s="237">
        <v>19292.016589170333</v>
      </c>
      <c r="BH39" s="238">
        <v>7.9223769796285912E-2</v>
      </c>
      <c r="BI39" s="237">
        <v>467.25925465581798</v>
      </c>
      <c r="BJ39" s="243">
        <f t="shared" si="1"/>
        <v>374.55536462553351</v>
      </c>
      <c r="BL39" s="251"/>
      <c r="BM39" s="170" t="s">
        <v>463</v>
      </c>
      <c r="BN39" s="170"/>
      <c r="BO39" s="170"/>
      <c r="BP39" s="170"/>
      <c r="BQ39" s="174">
        <v>300</v>
      </c>
      <c r="BR39" s="266">
        <v>4000</v>
      </c>
      <c r="BS39" s="262">
        <v>55</v>
      </c>
      <c r="BT39" s="263">
        <v>40</v>
      </c>
      <c r="BU39" s="255">
        <v>5301.3688641595845</v>
      </c>
      <c r="BV39" s="261">
        <v>3.6129666768840822E-2</v>
      </c>
      <c r="BW39" s="256">
        <v>250.66494505803007</v>
      </c>
      <c r="BX39" s="244"/>
      <c r="BZ39" s="251"/>
      <c r="CA39" s="209" t="s">
        <v>276</v>
      </c>
      <c r="CB39" s="212"/>
      <c r="CC39" s="212"/>
      <c r="CD39" s="209"/>
      <c r="CE39" s="209">
        <v>115</v>
      </c>
      <c r="CF39" s="274">
        <v>1524</v>
      </c>
      <c r="CG39" s="161">
        <v>10.057704983520027</v>
      </c>
      <c r="CH39" s="276">
        <v>40</v>
      </c>
      <c r="CI39" s="257">
        <v>18752.71595737297</v>
      </c>
      <c r="CJ39" s="278">
        <v>9.6484728023525659E-2</v>
      </c>
      <c r="CK39" s="258">
        <v>627.14874422189826</v>
      </c>
      <c r="CL39" s="244"/>
    </row>
    <row r="40" spans="7:104" ht="14.1" customHeight="1">
      <c r="G40" s="19"/>
      <c r="H40" s="778"/>
      <c r="J40" s="736"/>
      <c r="K40" s="10" t="s">
        <v>381</v>
      </c>
      <c r="L40" s="48">
        <f t="shared" si="7"/>
        <v>1130.7568771408612</v>
      </c>
      <c r="M40" s="161"/>
      <c r="O40" s="760" t="s">
        <v>550</v>
      </c>
      <c r="P40" s="761"/>
      <c r="Q40" s="761"/>
      <c r="R40" s="761"/>
      <c r="S40" s="88">
        <f>SUMPRODUCT(P49:P52,Q49:Q52)</f>
        <v>1.1055007349450328</v>
      </c>
      <c r="T40" s="20"/>
      <c r="AC40" s="19">
        <v>15</v>
      </c>
      <c r="AD40" s="175" t="s">
        <v>391</v>
      </c>
      <c r="AE40" s="175"/>
      <c r="AF40" s="175"/>
      <c r="AG40" s="175"/>
      <c r="AH40" s="212">
        <v>350</v>
      </c>
      <c r="AI40" s="268">
        <v>1066.8</v>
      </c>
      <c r="AJ40" s="213">
        <f t="shared" si="6"/>
        <v>40</v>
      </c>
      <c r="AK40" s="174">
        <v>80</v>
      </c>
      <c r="AL40" s="214">
        <v>2565.8955286508267</v>
      </c>
      <c r="AM40" s="215">
        <v>1.2132663194976134E-2</v>
      </c>
      <c r="AN40" s="214">
        <v>75.658620312432674</v>
      </c>
      <c r="AO40" s="244">
        <f t="shared" si="0"/>
        <v>45.998342516798033</v>
      </c>
      <c r="AP40" s="247"/>
      <c r="AQ40" s="247"/>
      <c r="AR40" s="247"/>
      <c r="AS40" s="247"/>
      <c r="AT40" s="247"/>
      <c r="AU40" s="247"/>
      <c r="AV40" s="247"/>
      <c r="AX40" s="173">
        <v>15</v>
      </c>
      <c r="AY40" s="4" t="s">
        <v>226</v>
      </c>
      <c r="BC40" s="174">
        <v>115</v>
      </c>
      <c r="BD40" s="267">
        <v>1524</v>
      </c>
      <c r="BE40" s="174">
        <v>12.612435923633624</v>
      </c>
      <c r="BF40" s="174">
        <v>100</v>
      </c>
      <c r="BG40" s="237">
        <v>17728.354145758312</v>
      </c>
      <c r="BH40" s="238">
        <v>7.5620844632568712E-2</v>
      </c>
      <c r="BI40" s="237">
        <v>447.73849532374135</v>
      </c>
      <c r="BJ40" s="243">
        <f t="shared" si="1"/>
        <v>346.81828266623182</v>
      </c>
      <c r="BL40" s="251"/>
      <c r="BM40" s="170" t="s">
        <v>465</v>
      </c>
      <c r="BN40" s="170"/>
      <c r="BO40" s="170"/>
      <c r="BP40" s="170"/>
      <c r="BQ40" s="174">
        <v>300</v>
      </c>
      <c r="BR40" s="266">
        <v>4000</v>
      </c>
      <c r="BS40" s="263">
        <v>45</v>
      </c>
      <c r="BT40" s="263">
        <v>40</v>
      </c>
      <c r="BU40" s="255">
        <v>5486.3386014121588</v>
      </c>
      <c r="BV40" s="261">
        <v>3.6961068223734281E-2</v>
      </c>
      <c r="BW40" s="256">
        <v>255.79939817724159</v>
      </c>
      <c r="BX40" s="244"/>
      <c r="BZ40" s="251"/>
      <c r="CA40" s="209" t="s">
        <v>292</v>
      </c>
      <c r="CB40" s="212"/>
      <c r="CC40" s="212"/>
      <c r="CD40" s="209"/>
      <c r="CE40" s="209">
        <v>115</v>
      </c>
      <c r="CF40" s="274">
        <v>1066.8</v>
      </c>
      <c r="CG40" s="161">
        <v>7.0145136182167054</v>
      </c>
      <c r="CH40" s="276">
        <v>40</v>
      </c>
      <c r="CI40" s="257">
        <v>16924.915807546528</v>
      </c>
      <c r="CJ40" s="278">
        <v>9.2176900924532637E-2</v>
      </c>
      <c r="CK40" s="258">
        <v>599.59851868411943</v>
      </c>
      <c r="CL40" s="244"/>
    </row>
    <row r="41" spans="7:104" ht="14.1" customHeight="1">
      <c r="G41" s="19"/>
      <c r="H41" s="778"/>
      <c r="O41" s="760" t="s">
        <v>598</v>
      </c>
      <c r="P41" s="761"/>
      <c r="Q41" s="761"/>
      <c r="R41" s="761"/>
      <c r="S41" s="88">
        <f>SUMPRODUCT(O55:T55,O57:T57)</f>
        <v>0.79381715171662992</v>
      </c>
      <c r="T41" s="20"/>
      <c r="AC41" s="19"/>
      <c r="AD41" s="175"/>
      <c r="AE41" s="175"/>
      <c r="AF41" s="175"/>
      <c r="AG41" s="175"/>
      <c r="AH41" s="212"/>
      <c r="AI41" s="268"/>
      <c r="AJ41" s="213"/>
      <c r="AK41" s="174"/>
      <c r="AL41" s="214"/>
      <c r="AM41" s="215"/>
      <c r="AN41" s="214"/>
      <c r="AO41" s="244"/>
      <c r="AP41" s="247"/>
      <c r="AQ41" s="247"/>
      <c r="AR41" s="247"/>
      <c r="AS41" s="247"/>
      <c r="AT41" s="247"/>
      <c r="AU41" s="247"/>
      <c r="AV41" s="247"/>
      <c r="AX41" s="173">
        <v>17</v>
      </c>
      <c r="AY41" s="4" t="s">
        <v>232</v>
      </c>
      <c r="BC41" s="174">
        <v>115</v>
      </c>
      <c r="BD41" s="267">
        <v>1524</v>
      </c>
      <c r="BE41" s="174">
        <v>16.164425990245235</v>
      </c>
      <c r="BF41" s="174">
        <v>100</v>
      </c>
      <c r="BG41" s="237">
        <v>16928.015079634264</v>
      </c>
      <c r="BH41" s="238">
        <v>7.3598685990747384E-2</v>
      </c>
      <c r="BI41" s="237">
        <v>438.83855175218798</v>
      </c>
      <c r="BJ41" s="243">
        <f t="shared" si="1"/>
        <v>332.77701043543925</v>
      </c>
      <c r="BL41" s="251"/>
      <c r="BM41" s="175" t="s">
        <v>189</v>
      </c>
      <c r="BN41" s="175"/>
      <c r="BO41" s="175"/>
      <c r="BP41" s="175"/>
      <c r="BQ41" s="249">
        <v>310</v>
      </c>
      <c r="BR41" s="264">
        <v>2286</v>
      </c>
      <c r="BS41" s="262">
        <v>1773.77</v>
      </c>
      <c r="BT41" s="263">
        <v>40</v>
      </c>
      <c r="BU41" s="255">
        <v>2851.8143647571683</v>
      </c>
      <c r="BV41" s="261">
        <v>2.7079209540662685E-2</v>
      </c>
      <c r="BW41" s="256">
        <v>191.31407996711849</v>
      </c>
      <c r="BX41" s="244"/>
      <c r="BZ41" s="251"/>
      <c r="CA41" s="209" t="s">
        <v>291</v>
      </c>
      <c r="CB41" s="212"/>
      <c r="CC41" s="212"/>
      <c r="CD41" s="209"/>
      <c r="CE41" s="209">
        <v>115</v>
      </c>
      <c r="CF41" s="274">
        <v>914.40000000000009</v>
      </c>
      <c r="CG41" s="161">
        <v>11.370088469382543</v>
      </c>
      <c r="CH41" s="276">
        <v>40</v>
      </c>
      <c r="CI41" s="257">
        <v>15274.195023288899</v>
      </c>
      <c r="CJ41" s="278">
        <v>8.5886115230897925E-2</v>
      </c>
      <c r="CK41" s="258">
        <v>562.51401525734786</v>
      </c>
      <c r="CL41" s="244"/>
    </row>
    <row r="42" spans="7:104" ht="14.1" customHeight="1">
      <c r="G42" s="19"/>
      <c r="H42" s="778"/>
      <c r="J42" s="735" t="s">
        <v>28</v>
      </c>
      <c r="K42" s="8" t="s">
        <v>376</v>
      </c>
      <c r="L42" s="28">
        <v>5992</v>
      </c>
      <c r="M42" s="161"/>
      <c r="O42" s="760" t="s">
        <v>632</v>
      </c>
      <c r="P42" s="761"/>
      <c r="Q42" s="761"/>
      <c r="R42" s="761"/>
      <c r="S42" s="88">
        <f xml:space="preserve"> (1 - S36 * S41) / (1 - S36)</f>
        <v>1.1374552321889135</v>
      </c>
      <c r="T42" s="20"/>
      <c r="AC42" s="19"/>
      <c r="AD42" s="176"/>
      <c r="AG42" s="4" t="s">
        <v>479</v>
      </c>
      <c r="AH42" s="15"/>
      <c r="AI42" s="267"/>
      <c r="AJ42" s="15"/>
      <c r="AK42" s="174"/>
      <c r="AL42" s="210">
        <f>_xlfn.PERCENTILE.INC(AL6:AL40,0.1)</f>
        <v>2686.4269497010932</v>
      </c>
      <c r="AM42" s="211">
        <f>_xlfn.PERCENTILE.INC(AM6:AM40,0.1)</f>
        <v>1.187394788398206E-2</v>
      </c>
      <c r="AN42" s="210">
        <f>_xlfn.PERCENTILE.INC(AN6:AN40,0.1)</f>
        <v>75.759835422514868</v>
      </c>
      <c r="AO42" s="247">
        <f>_xlfn.PERCENTILE.INC(AO6:AO40,0.1)</f>
        <v>47.715498841026829</v>
      </c>
      <c r="AP42" s="247"/>
      <c r="AQ42" s="247"/>
      <c r="AR42" s="247"/>
      <c r="AS42" s="247"/>
      <c r="AT42" s="247"/>
      <c r="AU42" s="247"/>
      <c r="AV42" s="247"/>
      <c r="AX42" s="173">
        <v>1</v>
      </c>
      <c r="AY42" s="4" t="s">
        <v>301</v>
      </c>
      <c r="BC42" s="174">
        <v>115</v>
      </c>
      <c r="BD42" s="267">
        <v>1524</v>
      </c>
      <c r="BE42" s="174">
        <v>28.370188349015969</v>
      </c>
      <c r="BF42" s="174">
        <v>100</v>
      </c>
      <c r="BG42" s="237">
        <v>15667.598380463996</v>
      </c>
      <c r="BH42" s="238">
        <v>6.9970968860559549E-2</v>
      </c>
      <c r="BI42" s="237">
        <v>421.76829274456566</v>
      </c>
      <c r="BJ42" s="243">
        <f t="shared" si="1"/>
        <v>310.22781256464179</v>
      </c>
      <c r="BL42" s="251"/>
      <c r="BM42" s="175" t="s">
        <v>457</v>
      </c>
      <c r="BN42" s="175"/>
      <c r="BO42" s="175"/>
      <c r="BP42" s="175"/>
      <c r="BQ42" s="249">
        <v>315</v>
      </c>
      <c r="BR42" s="264">
        <v>1828.8000000000002</v>
      </c>
      <c r="BS42" s="262">
        <v>273.43816520537939</v>
      </c>
      <c r="BT42" s="263">
        <v>40</v>
      </c>
      <c r="BU42" s="255">
        <v>2446.4871729164511</v>
      </c>
      <c r="BV42" s="261">
        <v>2.5504829730451335E-2</v>
      </c>
      <c r="BW42" s="256">
        <v>180.58817862109075</v>
      </c>
      <c r="BX42" s="244"/>
      <c r="BZ42" s="251"/>
      <c r="CA42" s="209" t="s">
        <v>301</v>
      </c>
      <c r="CB42" s="212"/>
      <c r="CC42" s="212"/>
      <c r="CD42" s="209"/>
      <c r="CE42" s="209">
        <v>115</v>
      </c>
      <c r="CF42" s="274">
        <v>1524</v>
      </c>
      <c r="CG42" s="161">
        <v>24.503684205054771</v>
      </c>
      <c r="CH42" s="276">
        <v>40</v>
      </c>
      <c r="CI42" s="257">
        <v>17722.44144936261</v>
      </c>
      <c r="CJ42" s="278">
        <v>9.1263418969889321E-2</v>
      </c>
      <c r="CK42" s="258">
        <v>596.80134441157088</v>
      </c>
      <c r="CL42" s="244"/>
    </row>
    <row r="43" spans="7:104" ht="14.1" customHeight="1">
      <c r="G43" s="19"/>
      <c r="H43" s="778"/>
      <c r="J43" s="736"/>
      <c r="K43" s="9" t="s">
        <v>377</v>
      </c>
      <c r="L43" s="29">
        <v>6291</v>
      </c>
      <c r="M43" s="161"/>
      <c r="O43" s="760" t="s">
        <v>63</v>
      </c>
      <c r="P43" s="761"/>
      <c r="Q43" s="761"/>
      <c r="R43" s="761"/>
      <c r="S43" s="61">
        <f xml:space="preserve"> S37 / (1 - (1 / (1 + S37)^S29))</f>
        <v>0.10876693284230318</v>
      </c>
      <c r="T43" s="20"/>
      <c r="AC43" s="19"/>
      <c r="AG43" s="4" t="s">
        <v>403</v>
      </c>
      <c r="AH43" s="174">
        <f>MEDIAN(AH6:AH40)</f>
        <v>250</v>
      </c>
      <c r="AI43" s="267">
        <f>MEDIAN(AI6:AI40)</f>
        <v>1524</v>
      </c>
      <c r="AJ43" s="174">
        <f>MEDIAN(AJ6:AJ40)</f>
        <v>61.54257868409325</v>
      </c>
      <c r="AK43" s="174">
        <v>80</v>
      </c>
      <c r="AL43" s="210">
        <f>MEDIAN(AL6:AL40)</f>
        <v>4129.9154953601064</v>
      </c>
      <c r="AM43" s="211">
        <f>MEDIAN(AM6:AM40)</f>
        <v>1.5895431164258136E-2</v>
      </c>
      <c r="AN43" s="210">
        <f>MEDIAN(AN6:AN40)</f>
        <v>102.66678857867679</v>
      </c>
      <c r="AO43" s="244">
        <f>MEDIAN(AO6:AO40)</f>
        <v>72.52204211268355</v>
      </c>
      <c r="AP43" s="247"/>
      <c r="AQ43" s="247"/>
      <c r="AR43" s="247"/>
      <c r="AS43" s="247"/>
      <c r="AT43" s="247"/>
      <c r="AU43" s="247"/>
      <c r="AV43" s="247"/>
      <c r="AX43" s="173">
        <v>12</v>
      </c>
      <c r="AY43" s="4" t="s">
        <v>273</v>
      </c>
      <c r="BC43" s="174">
        <v>120</v>
      </c>
      <c r="BD43" s="267">
        <v>1524</v>
      </c>
      <c r="BE43" s="174">
        <v>9.3676289072623646</v>
      </c>
      <c r="BF43" s="174">
        <v>100</v>
      </c>
      <c r="BG43" s="237">
        <v>16962.388440613031</v>
      </c>
      <c r="BH43" s="238">
        <v>6.8097581712887448E-2</v>
      </c>
      <c r="BI43" s="237">
        <v>403.56423404099036</v>
      </c>
      <c r="BJ43" s="243">
        <f t="shared" si="1"/>
        <v>328.28649502542595</v>
      </c>
      <c r="BL43" s="251"/>
      <c r="BM43" s="170" t="s">
        <v>461</v>
      </c>
      <c r="BN43" s="170"/>
      <c r="BO43" s="170"/>
      <c r="BP43" s="170"/>
      <c r="BQ43" s="174">
        <v>320</v>
      </c>
      <c r="BR43" s="266">
        <v>3000</v>
      </c>
      <c r="BS43" s="262">
        <v>68</v>
      </c>
      <c r="BT43" s="263">
        <v>40</v>
      </c>
      <c r="BU43" s="255">
        <v>3476.5281048061556</v>
      </c>
      <c r="BV43" s="261">
        <v>2.9040530548974833E-2</v>
      </c>
      <c r="BW43" s="256">
        <v>202.71946406221178</v>
      </c>
      <c r="BX43" s="244"/>
      <c r="BZ43" s="251"/>
      <c r="CA43" s="209" t="s">
        <v>333</v>
      </c>
      <c r="CB43" s="212"/>
      <c r="CC43" s="212"/>
      <c r="CD43" s="209"/>
      <c r="CE43" s="209">
        <v>120</v>
      </c>
      <c r="CF43" s="274">
        <v>1524</v>
      </c>
      <c r="CG43" s="161">
        <v>12.995589133193151</v>
      </c>
      <c r="CH43" s="276">
        <v>40</v>
      </c>
      <c r="CI43" s="257">
        <v>16250.140661351756</v>
      </c>
      <c r="CJ43" s="278">
        <v>8.3262271879589955E-2</v>
      </c>
      <c r="CK43" s="258">
        <v>545.37831652943714</v>
      </c>
      <c r="CL43" s="244"/>
    </row>
    <row r="44" spans="7:104" ht="14.1" customHeight="1" thickBot="1">
      <c r="G44" s="19"/>
      <c r="H44" s="778"/>
      <c r="J44" s="736"/>
      <c r="K44" s="9" t="s">
        <v>378</v>
      </c>
      <c r="L44" s="29">
        <v>6992</v>
      </c>
      <c r="M44" s="161"/>
      <c r="O44" s="769" t="s">
        <v>64</v>
      </c>
      <c r="P44" s="770"/>
      <c r="Q44" s="770"/>
      <c r="R44" s="770"/>
      <c r="S44" s="89">
        <f xml:space="preserve"> S38 / (1 - (1 / (1 + S38)^S29))</f>
        <v>8.8918713624039622E-2</v>
      </c>
      <c r="T44" s="20"/>
      <c r="AC44" s="19"/>
      <c r="AG44" s="4" t="s">
        <v>404</v>
      </c>
      <c r="AH44" s="174">
        <f>AVERAGE(AH6:AH40)</f>
        <v>247.86100273605231</v>
      </c>
      <c r="AI44" s="267">
        <f>AVERAGE(AI6:AI40)</f>
        <v>1938.6959126095142</v>
      </c>
      <c r="AJ44" s="174">
        <f>AVERAGE(AJ6:AJ40)</f>
        <v>157.97318385500387</v>
      </c>
      <c r="AK44" s="174">
        <v>80</v>
      </c>
      <c r="AL44" s="210">
        <f>AVERAGE(AL6:AL40)</f>
        <v>4328.1447022711618</v>
      </c>
      <c r="AM44" s="211">
        <f>AVERAGE(AM6:AM40)</f>
        <v>1.6649871710047386E-2</v>
      </c>
      <c r="AN44" s="210">
        <f>AVERAGE(AN6:AN40)</f>
        <v>107.96480221422092</v>
      </c>
      <c r="AO44" s="244">
        <f>AVERAGE(AO6:AO40)</f>
        <v>75.092906169821262</v>
      </c>
      <c r="AP44" s="247"/>
      <c r="AQ44" s="247"/>
      <c r="AR44" s="247"/>
      <c r="AS44" s="247"/>
      <c r="AT44" s="247"/>
      <c r="AU44" s="247"/>
      <c r="AV44" s="247"/>
      <c r="AX44" s="173">
        <v>12</v>
      </c>
      <c r="AY44" s="4" t="s">
        <v>272</v>
      </c>
      <c r="BC44" s="174">
        <v>120</v>
      </c>
      <c r="BD44" s="267">
        <v>1524</v>
      </c>
      <c r="BE44" s="174">
        <v>10.673287900123743</v>
      </c>
      <c r="BF44" s="174">
        <v>100</v>
      </c>
      <c r="BG44" s="237">
        <v>16377.700620173317</v>
      </c>
      <c r="BH44" s="238">
        <v>6.682179458557197E-2</v>
      </c>
      <c r="BI44" s="237">
        <v>398.30544105869893</v>
      </c>
      <c r="BJ44" s="243">
        <f t="shared" si="1"/>
        <v>318.20622064877944</v>
      </c>
      <c r="BL44" s="251"/>
      <c r="BM44" s="170" t="s">
        <v>467</v>
      </c>
      <c r="BN44" s="170"/>
      <c r="BO44" s="170"/>
      <c r="BP44" s="170"/>
      <c r="BQ44" s="174">
        <v>325</v>
      </c>
      <c r="BR44" s="266">
        <v>3500</v>
      </c>
      <c r="BS44" s="263">
        <v>66.746919331284474</v>
      </c>
      <c r="BT44" s="263">
        <v>40</v>
      </c>
      <c r="BU44" s="255">
        <v>3879.3692019015371</v>
      </c>
      <c r="BV44" s="261">
        <v>3.0117138102935211E-2</v>
      </c>
      <c r="BW44" s="256">
        <v>208.840679869898</v>
      </c>
      <c r="BX44" s="244"/>
      <c r="BZ44" s="251"/>
      <c r="CA44" s="209" t="s">
        <v>212</v>
      </c>
      <c r="CB44" s="212"/>
      <c r="CC44" s="212"/>
      <c r="CD44" s="209"/>
      <c r="CE44" s="209">
        <v>120</v>
      </c>
      <c r="CF44" s="274">
        <v>1828.8000000000002</v>
      </c>
      <c r="CG44" s="161">
        <v>10.44895152736823</v>
      </c>
      <c r="CH44" s="276">
        <v>40</v>
      </c>
      <c r="CI44" s="257">
        <v>18230.717248906127</v>
      </c>
      <c r="CJ44" s="278">
        <v>8.9622360350676056E-2</v>
      </c>
      <c r="CK44" s="258">
        <v>583.78926529955254</v>
      </c>
      <c r="CL44" s="244"/>
    </row>
    <row r="45" spans="7:104" ht="14.1" customHeight="1" thickBot="1">
      <c r="G45" s="19"/>
      <c r="H45" s="778"/>
      <c r="J45" s="736"/>
      <c r="K45" s="9" t="s">
        <v>379</v>
      </c>
      <c r="L45" s="29">
        <v>10718</v>
      </c>
      <c r="M45" s="161"/>
      <c r="O45" s="369"/>
      <c r="P45" s="369"/>
      <c r="Q45" s="369"/>
      <c r="R45" s="369"/>
      <c r="S45" s="176"/>
      <c r="T45" s="20"/>
      <c r="AC45" s="21"/>
      <c r="AD45" s="22"/>
      <c r="AE45" s="22"/>
      <c r="AF45" s="22"/>
      <c r="AG45" s="22"/>
      <c r="AH45" s="22"/>
      <c r="AI45" s="269"/>
      <c r="AJ45" s="22"/>
      <c r="AK45" s="22"/>
      <c r="AL45" s="22"/>
      <c r="AM45" s="22"/>
      <c r="AN45" s="22"/>
      <c r="AO45" s="245"/>
      <c r="AP45" s="247"/>
      <c r="AQ45" s="247"/>
      <c r="AR45" s="247"/>
      <c r="AS45" s="247"/>
      <c r="AT45" s="247"/>
      <c r="AU45" s="247"/>
      <c r="AV45" s="247"/>
      <c r="AX45" s="173">
        <v>10</v>
      </c>
      <c r="AY45" s="4" t="s">
        <v>210</v>
      </c>
      <c r="BC45" s="174">
        <v>120</v>
      </c>
      <c r="BD45" s="267">
        <v>1524</v>
      </c>
      <c r="BE45" s="174">
        <v>11.291112094519162</v>
      </c>
      <c r="BF45" s="174">
        <v>100</v>
      </c>
      <c r="BG45" s="237">
        <v>16147.121637434904</v>
      </c>
      <c r="BH45" s="238">
        <v>6.6304101675664931E-2</v>
      </c>
      <c r="BI45" s="237">
        <v>396.12994135371696</v>
      </c>
      <c r="BJ45" s="243">
        <f t="shared" si="1"/>
        <v>314.21642151269936</v>
      </c>
      <c r="BL45" s="251"/>
      <c r="BM45" s="170" t="s">
        <v>470</v>
      </c>
      <c r="BN45" s="170"/>
      <c r="BO45" s="170"/>
      <c r="BP45" s="170"/>
      <c r="BQ45" s="174">
        <v>325</v>
      </c>
      <c r="BR45" s="266">
        <v>4000</v>
      </c>
      <c r="BS45" s="263">
        <v>50.055536399722222</v>
      </c>
      <c r="BT45" s="263">
        <v>40</v>
      </c>
      <c r="BU45" s="255">
        <v>4666.1284682484065</v>
      </c>
      <c r="BV45" s="261">
        <v>3.2964074290998555E-2</v>
      </c>
      <c r="BW45" s="256">
        <v>226.68255733674533</v>
      </c>
      <c r="BX45" s="244"/>
      <c r="BZ45" s="251"/>
      <c r="CA45" s="209" t="s">
        <v>209</v>
      </c>
      <c r="CB45" s="212"/>
      <c r="CC45" s="212"/>
      <c r="CD45" s="209"/>
      <c r="CE45" s="209">
        <v>120</v>
      </c>
      <c r="CF45" s="274">
        <v>1524</v>
      </c>
      <c r="CG45" s="161">
        <v>10.510623142303661</v>
      </c>
      <c r="CH45" s="276">
        <v>40</v>
      </c>
      <c r="CI45" s="257">
        <v>16555.915030058095</v>
      </c>
      <c r="CJ45" s="278">
        <v>8.4688031248482093E-2</v>
      </c>
      <c r="CK45" s="258">
        <v>553.51949851429163</v>
      </c>
      <c r="CL45" s="244"/>
    </row>
    <row r="46" spans="7:104" ht="14.1" customHeight="1">
      <c r="G46" s="19"/>
      <c r="H46" s="778"/>
      <c r="J46" s="736"/>
      <c r="K46" s="9" t="s">
        <v>380</v>
      </c>
      <c r="L46" s="29">
        <v>6992</v>
      </c>
      <c r="M46" s="161"/>
      <c r="O46" s="762" t="s">
        <v>637</v>
      </c>
      <c r="P46" s="763"/>
      <c r="Q46" s="315">
        <v>4</v>
      </c>
      <c r="S46" s="176"/>
      <c r="T46" s="20"/>
      <c r="AX46" s="173">
        <v>12</v>
      </c>
      <c r="AY46" s="4" t="s">
        <v>271</v>
      </c>
      <c r="BC46" s="174">
        <v>120</v>
      </c>
      <c r="BD46" s="267">
        <v>1524</v>
      </c>
      <c r="BE46" s="174">
        <v>11.707774817385747</v>
      </c>
      <c r="BF46" s="174">
        <v>100</v>
      </c>
      <c r="BG46" s="237">
        <v>16005.023850699339</v>
      </c>
      <c r="BH46" s="238">
        <v>6.5980483100949117E-2</v>
      </c>
      <c r="BI46" s="237">
        <v>394.75727496777114</v>
      </c>
      <c r="BJ46" s="243">
        <f t="shared" si="1"/>
        <v>311.7530792377384</v>
      </c>
      <c r="BL46" s="251"/>
      <c r="BM46" s="170" t="s">
        <v>458</v>
      </c>
      <c r="BN46" s="170"/>
      <c r="BO46" s="170"/>
      <c r="BP46" s="170"/>
      <c r="BQ46" s="174">
        <v>340</v>
      </c>
      <c r="BR46" s="266">
        <v>4000</v>
      </c>
      <c r="BS46" s="262">
        <v>70</v>
      </c>
      <c r="BT46" s="263">
        <v>40</v>
      </c>
      <c r="BU46" s="255">
        <v>4006.4991186785942</v>
      </c>
      <c r="BV46" s="261">
        <v>2.987377548164688E-2</v>
      </c>
      <c r="BW46" s="256">
        <v>205.05007211509994</v>
      </c>
      <c r="BX46" s="244"/>
      <c r="BZ46" s="251"/>
      <c r="CA46" s="209" t="s">
        <v>210</v>
      </c>
      <c r="CB46" s="212"/>
      <c r="CC46" s="212"/>
      <c r="CD46" s="209"/>
      <c r="CE46" s="209">
        <v>120</v>
      </c>
      <c r="CF46" s="274">
        <v>1524</v>
      </c>
      <c r="CG46" s="161">
        <v>10.079112037003242</v>
      </c>
      <c r="CH46" s="276">
        <v>40</v>
      </c>
      <c r="CI46" s="257">
        <v>16623.414747441613</v>
      </c>
      <c r="CJ46" s="278">
        <v>8.4991814841430383E-2</v>
      </c>
      <c r="CK46" s="258">
        <v>555.2350131510251</v>
      </c>
      <c r="CL46" s="244"/>
    </row>
    <row r="47" spans="7:104" ht="14.1" customHeight="1">
      <c r="G47" s="19"/>
      <c r="H47" s="778"/>
      <c r="J47" s="736"/>
      <c r="K47" s="10" t="s">
        <v>381</v>
      </c>
      <c r="L47" s="29">
        <v>10718</v>
      </c>
      <c r="M47" s="161"/>
      <c r="O47" s="82" t="s">
        <v>0</v>
      </c>
      <c r="P47" s="81" t="s">
        <v>402</v>
      </c>
      <c r="Q47" s="294" t="s">
        <v>630</v>
      </c>
      <c r="T47" s="20"/>
      <c r="AX47" s="173">
        <v>8</v>
      </c>
      <c r="AY47" s="4" t="s">
        <v>209</v>
      </c>
      <c r="BC47" s="174">
        <v>120</v>
      </c>
      <c r="BD47" s="267">
        <v>1524</v>
      </c>
      <c r="BE47" s="174">
        <v>11.771762858439878</v>
      </c>
      <c r="BF47" s="174">
        <v>100</v>
      </c>
      <c r="BG47" s="237">
        <v>15984.069659829509</v>
      </c>
      <c r="BH47" s="238">
        <v>6.5932451112845306E-2</v>
      </c>
      <c r="BI47" s="237">
        <v>394.55269197522637</v>
      </c>
      <c r="BJ47" s="243">
        <f t="shared" si="1"/>
        <v>311.38951768517421</v>
      </c>
      <c r="BL47" s="251"/>
      <c r="BM47" s="170" t="s">
        <v>472</v>
      </c>
      <c r="BN47" s="170"/>
      <c r="BO47" s="170"/>
      <c r="BP47" s="170"/>
      <c r="BQ47" s="174">
        <v>340</v>
      </c>
      <c r="BR47" s="266">
        <v>4000</v>
      </c>
      <c r="BS47" s="263">
        <v>107.16344986572373</v>
      </c>
      <c r="BT47" s="263">
        <v>40</v>
      </c>
      <c r="BU47" s="255">
        <v>3828.1413070740268</v>
      </c>
      <c r="BV47" s="261">
        <v>2.8915951532471916E-2</v>
      </c>
      <c r="BW47" s="256">
        <v>199.10234982422634</v>
      </c>
      <c r="BX47" s="244"/>
      <c r="BZ47" s="251"/>
      <c r="CA47" s="209" t="s">
        <v>208</v>
      </c>
      <c r="CB47" s="212"/>
      <c r="CC47" s="212"/>
      <c r="CD47" s="209"/>
      <c r="CE47" s="209">
        <v>120</v>
      </c>
      <c r="CF47" s="274">
        <v>1524</v>
      </c>
      <c r="CG47" s="161">
        <v>12.739413946950709</v>
      </c>
      <c r="CH47" s="276">
        <v>40</v>
      </c>
      <c r="CI47" s="257">
        <v>16276.463646751254</v>
      </c>
      <c r="CJ47" s="278">
        <v>8.3388527218051137E-2</v>
      </c>
      <c r="CK47" s="258">
        <v>546.10540663757013</v>
      </c>
      <c r="CL47" s="244"/>
    </row>
    <row r="48" spans="7:104" ht="14.1" customHeight="1">
      <c r="G48" s="19"/>
      <c r="H48" s="778"/>
      <c r="O48" s="186" t="s">
        <v>633</v>
      </c>
      <c r="P48" s="15" t="s">
        <v>62</v>
      </c>
      <c r="Q48" s="83" t="s">
        <v>631</v>
      </c>
      <c r="R48" s="369"/>
      <c r="S48" s="176"/>
      <c r="T48" s="20"/>
      <c r="AX48" s="173">
        <v>8</v>
      </c>
      <c r="AY48" s="4" t="s">
        <v>212</v>
      </c>
      <c r="BC48" s="174">
        <v>120</v>
      </c>
      <c r="BD48" s="267">
        <v>1828.8000000000002</v>
      </c>
      <c r="BE48" s="174">
        <v>11.833067514244169</v>
      </c>
      <c r="BF48" s="174">
        <v>100</v>
      </c>
      <c r="BG48" s="237">
        <v>17312.539596649127</v>
      </c>
      <c r="BH48" s="238">
        <v>6.8822598966283066E-2</v>
      </c>
      <c r="BI48" s="237">
        <v>410.22049244825052</v>
      </c>
      <c r="BJ48" s="243">
        <f t="shared" si="1"/>
        <v>334.82363392986019</v>
      </c>
      <c r="BL48" s="251"/>
      <c r="BM48" s="175" t="s">
        <v>349</v>
      </c>
      <c r="BN48" s="175"/>
      <c r="BO48" s="175"/>
      <c r="BP48" s="175"/>
      <c r="BQ48" s="249">
        <v>350</v>
      </c>
      <c r="BR48" s="264">
        <v>1066.8</v>
      </c>
      <c r="BS48" s="262">
        <v>139.18463337128642</v>
      </c>
      <c r="BT48" s="263">
        <v>40</v>
      </c>
      <c r="BU48" s="255">
        <v>1723.7810443685257</v>
      </c>
      <c r="BV48" s="261">
        <v>2.1715902522569767E-2</v>
      </c>
      <c r="BW48" s="256">
        <v>152.16396838118951</v>
      </c>
      <c r="BX48" s="244"/>
      <c r="BZ48" s="251"/>
      <c r="CA48" s="209" t="s">
        <v>218</v>
      </c>
      <c r="CB48" s="212"/>
      <c r="CC48" s="212"/>
      <c r="CD48" s="209"/>
      <c r="CE48" s="209">
        <v>120</v>
      </c>
      <c r="CF48" s="274">
        <v>1524</v>
      </c>
      <c r="CG48" s="161">
        <v>14.476733570984786</v>
      </c>
      <c r="CH48" s="276">
        <v>40</v>
      </c>
      <c r="CI48" s="257">
        <v>16115.103762178385</v>
      </c>
      <c r="CJ48" s="278">
        <v>8.2602747449612601E-2</v>
      </c>
      <c r="CK48" s="258">
        <v>541.55989565511572</v>
      </c>
      <c r="CL48" s="244"/>
    </row>
    <row r="49" spans="7:90" ht="14.1" customHeight="1">
      <c r="G49" s="19"/>
      <c r="H49" s="778"/>
      <c r="J49" s="735" t="s">
        <v>624</v>
      </c>
      <c r="K49" s="8" t="s">
        <v>376</v>
      </c>
      <c r="L49" s="28">
        <v>114.61</v>
      </c>
      <c r="O49" s="305">
        <v>0</v>
      </c>
      <c r="P49" s="84">
        <v>0.4</v>
      </c>
      <c r="Q49" s="86">
        <f>1+(1-S36)*((1+S32)^(O49+0.5)-1)</f>
        <v>1.0235382907247959</v>
      </c>
      <c r="R49" s="369"/>
      <c r="S49" s="176"/>
      <c r="T49" s="20"/>
      <c r="AX49" s="173">
        <v>12</v>
      </c>
      <c r="AY49" s="4" t="s">
        <v>270</v>
      </c>
      <c r="BC49" s="174">
        <v>120</v>
      </c>
      <c r="BD49" s="267">
        <v>1524</v>
      </c>
      <c r="BE49" s="174">
        <v>12.319200733502463</v>
      </c>
      <c r="BF49" s="174">
        <v>100</v>
      </c>
      <c r="BG49" s="237">
        <v>15813.467580468712</v>
      </c>
      <c r="BH49" s="238">
        <v>6.5538295929747373E-2</v>
      </c>
      <c r="BI49" s="237">
        <v>392.86543638073363</v>
      </c>
      <c r="BJ49" s="243">
        <f t="shared" si="1"/>
        <v>308.42643346097668</v>
      </c>
      <c r="BL49" s="251"/>
      <c r="BM49" s="175"/>
      <c r="BN49" s="175"/>
      <c r="BO49" s="175"/>
      <c r="BP49" s="175"/>
      <c r="BQ49" s="249"/>
      <c r="BR49" s="264"/>
      <c r="BS49" s="262"/>
      <c r="BT49" s="263"/>
      <c r="BU49" s="255"/>
      <c r="BV49" s="261"/>
      <c r="BW49" s="256"/>
      <c r="BX49" s="244"/>
      <c r="BZ49" s="251"/>
      <c r="CA49" s="209" t="s">
        <v>271</v>
      </c>
      <c r="CB49" s="212"/>
      <c r="CC49" s="212"/>
      <c r="CD49" s="209"/>
      <c r="CE49" s="209">
        <v>120</v>
      </c>
      <c r="CF49" s="274">
        <v>1524</v>
      </c>
      <c r="CG49" s="161">
        <v>11.437949007125821</v>
      </c>
      <c r="CH49" s="276">
        <v>40</v>
      </c>
      <c r="CI49" s="257">
        <v>16427.195973825121</v>
      </c>
      <c r="CJ49" s="278">
        <v>8.4098282224218043E-2</v>
      </c>
      <c r="CK49" s="258">
        <v>550.17025031180629</v>
      </c>
      <c r="CL49" s="244"/>
    </row>
    <row r="50" spans="7:90" ht="14.1" customHeight="1">
      <c r="G50" s="19"/>
      <c r="H50" s="778"/>
      <c r="J50" s="736"/>
      <c r="K50" s="9" t="s">
        <v>377</v>
      </c>
      <c r="L50" s="29">
        <v>114.61</v>
      </c>
      <c r="O50" s="306">
        <v>1</v>
      </c>
      <c r="P50" s="33">
        <v>0.3</v>
      </c>
      <c r="Q50" s="88">
        <f>1+(1-S36)*((1+S32)^(O50+0.5)-1)</f>
        <v>1.0734213539827795</v>
      </c>
      <c r="R50" s="369"/>
      <c r="S50" s="176"/>
      <c r="T50" s="20"/>
      <c r="AX50" s="173">
        <v>7</v>
      </c>
      <c r="AY50" s="4" t="s">
        <v>290</v>
      </c>
      <c r="BC50" s="174">
        <v>120</v>
      </c>
      <c r="BD50" s="267">
        <v>1066.8</v>
      </c>
      <c r="BE50" s="174">
        <v>12.612896246803944</v>
      </c>
      <c r="BF50" s="174">
        <v>100</v>
      </c>
      <c r="BG50" s="237">
        <v>13946.020980437752</v>
      </c>
      <c r="BH50" s="238">
        <v>6.1610667890393433E-2</v>
      </c>
      <c r="BI50" s="237">
        <v>371.53082836550129</v>
      </c>
      <c r="BJ50" s="243">
        <f t="shared" si="1"/>
        <v>275.583374045531</v>
      </c>
      <c r="BL50" s="251"/>
      <c r="BM50" s="176"/>
      <c r="BP50" s="4" t="s">
        <v>479</v>
      </c>
      <c r="BQ50" s="15"/>
      <c r="BR50" s="267"/>
      <c r="BS50" s="262"/>
      <c r="BT50" s="262"/>
      <c r="BU50" s="210">
        <f>_xlfn.PERCENTILE.INC(BU6:BU48,0.1)</f>
        <v>2911.5932582179253</v>
      </c>
      <c r="BV50" s="211">
        <f>_xlfn.PERCENTILE.INC(BV6:BV48,0.1)</f>
        <v>2.8940867335772499E-2</v>
      </c>
      <c r="BW50" s="210">
        <f>_xlfn.PERCENTILE.INC(BW6:BW48,0.1)</f>
        <v>201.02928560856242</v>
      </c>
      <c r="BX50" s="210" t="e">
        <f>_xlfn.PERCENTILE.INC(BX6:BX48,0.1)</f>
        <v>#NUM!</v>
      </c>
      <c r="BZ50" s="251"/>
      <c r="CA50" s="209" t="s">
        <v>272</v>
      </c>
      <c r="CB50" s="212"/>
      <c r="CC50" s="212"/>
      <c r="CD50" s="209"/>
      <c r="CE50" s="209">
        <v>120</v>
      </c>
      <c r="CF50" s="274">
        <v>1524</v>
      </c>
      <c r="CG50" s="161">
        <v>10.991998246034489</v>
      </c>
      <c r="CH50" s="276">
        <v>40</v>
      </c>
      <c r="CI50" s="257">
        <v>16486.539377618421</v>
      </c>
      <c r="CJ50" s="278">
        <v>8.4371939553317538E-2</v>
      </c>
      <c r="CK50" s="258">
        <v>551.7275115972875</v>
      </c>
      <c r="CL50" s="244"/>
    </row>
    <row r="51" spans="7:90" ht="14.1" customHeight="1">
      <c r="G51" s="19"/>
      <c r="H51" s="778"/>
      <c r="J51" s="736"/>
      <c r="K51" s="9" t="s">
        <v>378</v>
      </c>
      <c r="L51" s="29">
        <v>114.61</v>
      </c>
      <c r="O51" s="683">
        <v>2</v>
      </c>
      <c r="P51" s="33">
        <v>0.2</v>
      </c>
      <c r="Q51" s="88">
        <f>1+(1-S36)*((1+S32)^(O51+0.5)-1)</f>
        <v>1.127295062301402</v>
      </c>
      <c r="R51" s="369"/>
      <c r="S51" s="176"/>
      <c r="T51" s="20"/>
      <c r="AX51" s="173">
        <v>0</v>
      </c>
      <c r="AY51" s="4" t="s">
        <v>333</v>
      </c>
      <c r="BC51" s="174">
        <v>120</v>
      </c>
      <c r="BD51" s="267">
        <v>1524</v>
      </c>
      <c r="BE51" s="174">
        <v>13.211172780321981</v>
      </c>
      <c r="BF51" s="174">
        <v>100</v>
      </c>
      <c r="BG51" s="237">
        <v>15564.997762205554</v>
      </c>
      <c r="BH51" s="238">
        <v>6.4953788149346103E-2</v>
      </c>
      <c r="BI51" s="237">
        <v>390.33508516314123</v>
      </c>
      <c r="BJ51" s="243">
        <f t="shared" si="1"/>
        <v>304.10048690500963</v>
      </c>
      <c r="BL51" s="251"/>
      <c r="BP51" s="4" t="s">
        <v>403</v>
      </c>
      <c r="BQ51" s="174">
        <f t="shared" ref="BQ51:BX51" si="10">MEDIAN(BQ6:BQ48)</f>
        <v>250</v>
      </c>
      <c r="BR51" s="267">
        <f t="shared" si="10"/>
        <v>2000</v>
      </c>
      <c r="BS51" s="174">
        <f t="shared" si="10"/>
        <v>66.005922528060267</v>
      </c>
      <c r="BT51" s="174">
        <f t="shared" si="10"/>
        <v>40</v>
      </c>
      <c r="BU51" s="210">
        <f t="shared" si="10"/>
        <v>4547.3234368860794</v>
      </c>
      <c r="BV51" s="211">
        <f t="shared" si="10"/>
        <v>3.6961068223734281E-2</v>
      </c>
      <c r="BW51" s="210">
        <f t="shared" si="10"/>
        <v>262.25658628697289</v>
      </c>
      <c r="BX51" s="244" t="e">
        <f t="shared" si="10"/>
        <v>#NUM!</v>
      </c>
      <c r="BZ51" s="251"/>
      <c r="CA51" s="209" t="s">
        <v>273</v>
      </c>
      <c r="CB51" s="212"/>
      <c r="CC51" s="212"/>
      <c r="CD51" s="209"/>
      <c r="CE51" s="209">
        <v>120</v>
      </c>
      <c r="CF51" s="274">
        <v>1524</v>
      </c>
      <c r="CG51" s="161">
        <v>5.6785685537412363</v>
      </c>
      <c r="CH51" s="276">
        <v>40</v>
      </c>
      <c r="CI51" s="257">
        <v>18120.24529843749</v>
      </c>
      <c r="CJ51" s="278">
        <v>9.1008258361559347E-2</v>
      </c>
      <c r="CK51" s="258">
        <v>589.07522539272441</v>
      </c>
      <c r="CL51" s="244"/>
    </row>
    <row r="52" spans="7:90" ht="14.1" customHeight="1" thickBot="1">
      <c r="G52" s="19"/>
      <c r="H52" s="778"/>
      <c r="J52" s="736"/>
      <c r="K52" s="9" t="s">
        <v>379</v>
      </c>
      <c r="L52" s="29">
        <v>114.61</v>
      </c>
      <c r="O52" s="384">
        <v>3</v>
      </c>
      <c r="P52" s="684">
        <v>0.1</v>
      </c>
      <c r="Q52" s="685">
        <v>1.486</v>
      </c>
      <c r="R52" s="369"/>
      <c r="S52" s="176"/>
      <c r="T52" s="20"/>
      <c r="AX52" s="173">
        <v>10</v>
      </c>
      <c r="AY52" s="4" t="s">
        <v>208</v>
      </c>
      <c r="BC52" s="174">
        <v>120</v>
      </c>
      <c r="BD52" s="267">
        <v>1524</v>
      </c>
      <c r="BE52" s="174">
        <v>13.415888226851941</v>
      </c>
      <c r="BF52" s="174">
        <v>100</v>
      </c>
      <c r="BG52" s="237">
        <v>15512.504984537069</v>
      </c>
      <c r="BH52" s="238">
        <v>6.4828613815424235E-2</v>
      </c>
      <c r="BI52" s="237">
        <v>389.78871245098929</v>
      </c>
      <c r="BJ52" s="243">
        <f t="shared" si="1"/>
        <v>303.18488377095463</v>
      </c>
      <c r="BL52" s="19"/>
      <c r="BP52" s="4" t="s">
        <v>404</v>
      </c>
      <c r="BQ52" s="174">
        <f t="shared" ref="BQ52:BX52" si="11">AVERAGE(BQ6:BQ48)</f>
        <v>255.86046511627907</v>
      </c>
      <c r="BR52" s="267">
        <f t="shared" si="11"/>
        <v>2291.7581395348839</v>
      </c>
      <c r="BS52" s="174">
        <f t="shared" si="11"/>
        <v>122.98808195570209</v>
      </c>
      <c r="BT52" s="174">
        <f t="shared" si="11"/>
        <v>40</v>
      </c>
      <c r="BU52" s="210">
        <f t="shared" si="11"/>
        <v>4621.4691432795607</v>
      </c>
      <c r="BV52" s="211">
        <f t="shared" si="11"/>
        <v>3.9790630838696717E-2</v>
      </c>
      <c r="BW52" s="210">
        <f t="shared" si="11"/>
        <v>282.04585876972283</v>
      </c>
      <c r="BX52" s="244" t="e">
        <f t="shared" si="11"/>
        <v>#DIV/0!</v>
      </c>
      <c r="BZ52" s="251"/>
      <c r="CA52" s="209" t="s">
        <v>265</v>
      </c>
      <c r="CB52" s="212"/>
      <c r="CC52" s="212"/>
      <c r="CD52" s="209"/>
      <c r="CE52" s="209">
        <v>120</v>
      </c>
      <c r="CF52" s="274">
        <v>1066.8</v>
      </c>
      <c r="CG52" s="161">
        <v>19.009880063994483</v>
      </c>
      <c r="CH52" s="276">
        <v>40</v>
      </c>
      <c r="CI52" s="257">
        <v>13706.037245201818</v>
      </c>
      <c r="CJ52" s="278">
        <v>7.4872427075184517E-2</v>
      </c>
      <c r="CK52" s="258">
        <v>494.01127984174866</v>
      </c>
      <c r="CL52" s="244"/>
    </row>
    <row r="53" spans="7:90" ht="14.1" customHeight="1" thickBot="1">
      <c r="G53" s="19"/>
      <c r="H53" s="778"/>
      <c r="J53" s="736"/>
      <c r="K53" s="9" t="s">
        <v>380</v>
      </c>
      <c r="L53" s="29">
        <v>114.61</v>
      </c>
      <c r="O53" s="369"/>
      <c r="P53" s="369"/>
      <c r="Q53" s="369"/>
      <c r="R53" s="369"/>
      <c r="S53" s="176"/>
      <c r="T53" s="20"/>
      <c r="U53" s="15"/>
      <c r="V53" s="15"/>
      <c r="W53" s="15"/>
      <c r="X53" s="15"/>
      <c r="Y53" s="15"/>
      <c r="Z53" s="15"/>
      <c r="AA53" s="15"/>
      <c r="AX53" s="173">
        <v>12</v>
      </c>
      <c r="AY53" s="4" t="s">
        <v>264</v>
      </c>
      <c r="BC53" s="174">
        <v>120</v>
      </c>
      <c r="BD53" s="267">
        <v>609.6</v>
      </c>
      <c r="BE53" s="174">
        <v>14.178082952849904</v>
      </c>
      <c r="BF53" s="174">
        <v>100</v>
      </c>
      <c r="BG53" s="237">
        <v>11989.192189746282</v>
      </c>
      <c r="BH53" s="238">
        <v>5.7956308332696521E-2</v>
      </c>
      <c r="BI53" s="237">
        <v>351.15684692444569</v>
      </c>
      <c r="BJ53" s="243">
        <f t="shared" si="1"/>
        <v>241.45158514580376</v>
      </c>
      <c r="BL53" s="21"/>
      <c r="BM53" s="22"/>
      <c r="BN53" s="22"/>
      <c r="BO53" s="22"/>
      <c r="BP53" s="22"/>
      <c r="BQ53" s="22"/>
      <c r="BR53" s="22"/>
      <c r="BS53" s="22"/>
      <c r="BT53" s="22"/>
      <c r="BU53" s="22"/>
      <c r="BV53" s="22"/>
      <c r="BW53" s="22"/>
      <c r="BX53" s="245"/>
      <c r="BZ53" s="251"/>
      <c r="CA53" s="209" t="s">
        <v>270</v>
      </c>
      <c r="CB53" s="212"/>
      <c r="CC53" s="212"/>
      <c r="CD53" s="209"/>
      <c r="CE53" s="209">
        <v>120</v>
      </c>
      <c r="CF53" s="274">
        <v>1524</v>
      </c>
      <c r="CG53" s="161">
        <v>11.766607673493263</v>
      </c>
      <c r="CH53" s="276">
        <v>40</v>
      </c>
      <c r="CI53" s="257">
        <v>16386.177380675301</v>
      </c>
      <c r="CJ53" s="278">
        <v>8.3907280344584875E-2</v>
      </c>
      <c r="CK53" s="258">
        <v>549.08007962395266</v>
      </c>
      <c r="CL53" s="244"/>
    </row>
    <row r="54" spans="7:90" ht="14.1" customHeight="1">
      <c r="G54" s="19"/>
      <c r="H54" s="778"/>
      <c r="J54" s="736"/>
      <c r="K54" s="10" t="s">
        <v>381</v>
      </c>
      <c r="L54" s="29">
        <v>114.61</v>
      </c>
      <c r="N54" s="91" t="s">
        <v>634</v>
      </c>
      <c r="O54" s="296">
        <v>1</v>
      </c>
      <c r="P54" s="296">
        <v>2</v>
      </c>
      <c r="Q54" s="296">
        <v>3</v>
      </c>
      <c r="R54" s="296">
        <v>4</v>
      </c>
      <c r="S54" s="296">
        <v>5</v>
      </c>
      <c r="T54" s="297">
        <v>6</v>
      </c>
      <c r="U54" s="528"/>
      <c r="V54" s="528"/>
      <c r="W54" s="528"/>
      <c r="X54" s="528"/>
      <c r="Y54" s="528"/>
      <c r="Z54" s="528"/>
      <c r="AA54" s="528"/>
      <c r="AX54" s="173">
        <v>34</v>
      </c>
      <c r="AY54" s="4" t="s">
        <v>218</v>
      </c>
      <c r="BC54" s="174">
        <v>120</v>
      </c>
      <c r="BD54" s="267">
        <v>1524</v>
      </c>
      <c r="BE54" s="174">
        <v>15.289083232899204</v>
      </c>
      <c r="BF54" s="174">
        <v>100</v>
      </c>
      <c r="BG54" s="237">
        <v>15095.668243878594</v>
      </c>
      <c r="BH54" s="238">
        <v>6.3811449864381406E-2</v>
      </c>
      <c r="BI54" s="237">
        <v>385.28802494256689</v>
      </c>
      <c r="BJ54" s="243">
        <f t="shared" si="1"/>
        <v>295.89108212437424</v>
      </c>
      <c r="BQ54" s="161"/>
      <c r="BR54" s="161"/>
      <c r="BS54" s="161"/>
      <c r="BU54" s="15"/>
      <c r="BZ54" s="251"/>
      <c r="CA54" s="209" t="s">
        <v>264</v>
      </c>
      <c r="CB54" s="212"/>
      <c r="CC54" s="212"/>
      <c r="CD54" s="209"/>
      <c r="CE54" s="209">
        <v>120</v>
      </c>
      <c r="CF54" s="274">
        <v>609.6</v>
      </c>
      <c r="CG54" s="161">
        <v>13.467105245809284</v>
      </c>
      <c r="CH54" s="276">
        <v>40</v>
      </c>
      <c r="CI54" s="257">
        <v>12211.420774577999</v>
      </c>
      <c r="CJ54" s="278">
        <v>7.1648212206231618E-2</v>
      </c>
      <c r="CK54" s="258">
        <v>473.89652874658105</v>
      </c>
      <c r="CL54" s="244"/>
    </row>
    <row r="55" spans="7:90" ht="14.1" customHeight="1">
      <c r="G55" s="19"/>
      <c r="H55" s="778"/>
      <c r="N55" s="82" t="s">
        <v>636</v>
      </c>
      <c r="O55" s="312">
        <v>0.2</v>
      </c>
      <c r="P55" s="313">
        <v>0.32</v>
      </c>
      <c r="Q55" s="313">
        <v>0.192</v>
      </c>
      <c r="R55" s="313">
        <v>0.1152</v>
      </c>
      <c r="S55" s="313">
        <v>0.1152</v>
      </c>
      <c r="T55" s="314">
        <v>5.7599999999999998E-2</v>
      </c>
      <c r="U55" s="528"/>
      <c r="V55" s="528"/>
      <c r="W55" s="528"/>
      <c r="X55" s="528"/>
      <c r="Y55" s="528"/>
      <c r="Z55" s="528"/>
      <c r="AA55" s="528"/>
      <c r="AX55" s="173">
        <v>12</v>
      </c>
      <c r="AY55" s="4" t="s">
        <v>265</v>
      </c>
      <c r="BC55" s="174">
        <v>120</v>
      </c>
      <c r="BD55" s="267">
        <v>1066.8</v>
      </c>
      <c r="BE55" s="174">
        <v>21.717135190008502</v>
      </c>
      <c r="BF55" s="174">
        <v>100</v>
      </c>
      <c r="BG55" s="237">
        <v>12605.056151971319</v>
      </c>
      <c r="BH55" s="238">
        <v>5.7975196313821531E-2</v>
      </c>
      <c r="BI55" s="237">
        <v>354.33660125854618</v>
      </c>
      <c r="BJ55" s="243">
        <f t="shared" si="1"/>
        <v>251.73134647273969</v>
      </c>
      <c r="BQ55" s="161"/>
      <c r="BR55" s="161"/>
      <c r="BS55" s="161"/>
      <c r="BU55" s="15"/>
      <c r="BZ55" s="251"/>
      <c r="CA55" s="209" t="s">
        <v>290</v>
      </c>
      <c r="CB55" s="212"/>
      <c r="CC55" s="212"/>
      <c r="CD55" s="209"/>
      <c r="CE55" s="209">
        <v>120</v>
      </c>
      <c r="CF55" s="279">
        <v>1066.8</v>
      </c>
      <c r="CG55" s="161">
        <v>13.2069774194813</v>
      </c>
      <c r="CH55" s="276">
        <v>40</v>
      </c>
      <c r="CI55" s="257">
        <v>14066.097583932766</v>
      </c>
      <c r="CJ55" s="278">
        <v>7.6837403977821836E-2</v>
      </c>
      <c r="CK55" s="258">
        <v>505.78127657239844</v>
      </c>
      <c r="CL55" s="244"/>
    </row>
    <row r="56" spans="7:90" ht="14.1" customHeight="1" thickBot="1">
      <c r="G56" s="19"/>
      <c r="H56" s="778"/>
      <c r="J56" s="735" t="s">
        <v>543</v>
      </c>
      <c r="K56" s="8" t="s">
        <v>376</v>
      </c>
      <c r="L56" s="677">
        <v>0</v>
      </c>
      <c r="N56" s="295" t="s">
        <v>62</v>
      </c>
      <c r="O56" s="310"/>
      <c r="P56" s="310"/>
      <c r="Q56" s="310"/>
      <c r="R56" s="310"/>
      <c r="S56" s="310"/>
      <c r="T56" s="311"/>
      <c r="U56" s="528"/>
      <c r="V56" s="528"/>
      <c r="W56" s="528"/>
      <c r="X56" s="528"/>
      <c r="Y56" s="528"/>
      <c r="Z56" s="528"/>
      <c r="AA56" s="528"/>
      <c r="AX56" s="173">
        <v>21</v>
      </c>
      <c r="AY56" s="4" t="s">
        <v>302</v>
      </c>
      <c r="BC56" s="174">
        <v>120</v>
      </c>
      <c r="BD56" s="267">
        <v>1524</v>
      </c>
      <c r="BE56" s="174">
        <v>48.430303957089137</v>
      </c>
      <c r="BF56" s="174">
        <v>100</v>
      </c>
      <c r="BG56" s="237">
        <v>12958.71132696427</v>
      </c>
      <c r="BH56" s="238">
        <v>5.7507319315454407E-2</v>
      </c>
      <c r="BI56" s="237">
        <v>354.56548815600792</v>
      </c>
      <c r="BJ56" s="243">
        <f t="shared" si="1"/>
        <v>257.40605078017325</v>
      </c>
      <c r="BQ56" s="161"/>
      <c r="BR56" s="161"/>
      <c r="BS56" s="161"/>
      <c r="BU56" s="15"/>
      <c r="BZ56" s="251"/>
      <c r="CA56" s="209" t="s">
        <v>302</v>
      </c>
      <c r="CB56" s="212"/>
      <c r="CC56" s="212"/>
      <c r="CD56" s="209"/>
      <c r="CE56" s="209">
        <v>120</v>
      </c>
      <c r="CF56" s="274">
        <v>1524</v>
      </c>
      <c r="CG56" s="161">
        <v>59.991541049228587</v>
      </c>
      <c r="CH56" s="276">
        <v>40</v>
      </c>
      <c r="CI56" s="257">
        <v>15107.920639986842</v>
      </c>
      <c r="CJ56" s="278">
        <v>7.6708514581592654E-2</v>
      </c>
      <c r="CK56" s="258">
        <v>505.72791513964535</v>
      </c>
      <c r="CL56" s="244"/>
    </row>
    <row r="57" spans="7:90" ht="14.1" customHeight="1">
      <c r="G57" s="19"/>
      <c r="H57" s="778"/>
      <c r="J57" s="736"/>
      <c r="K57" s="9" t="s">
        <v>377</v>
      </c>
      <c r="L57" s="678">
        <v>0</v>
      </c>
      <c r="N57" s="308" t="s">
        <v>636</v>
      </c>
      <c r="O57" s="303">
        <f>1/((1+S38)*(1+S28))^O54</f>
        <v>0.91827364554637281</v>
      </c>
      <c r="P57" s="303">
        <f>1/((1+S38)*(1+S28))^P54</f>
        <v>0.84322648810502554</v>
      </c>
      <c r="Q57" s="303">
        <f>1/((1+S38)*(1+S28))^Q54</f>
        <v>0.77431266125346698</v>
      </c>
      <c r="R57" s="303">
        <f>1/((1+S38)*(1+S28))^R54</f>
        <v>0.71103091024193477</v>
      </c>
      <c r="S57" s="303">
        <f>1/((1+S38)*(1+S28))^S54</f>
        <v>0.65292094604401729</v>
      </c>
      <c r="T57" s="304">
        <f>1/((1+S38)*(1+S28))^T54</f>
        <v>0.59956009737742622</v>
      </c>
      <c r="U57" s="529"/>
      <c r="V57" s="529"/>
      <c r="W57" s="529"/>
      <c r="X57" s="529"/>
      <c r="Y57" s="529"/>
      <c r="Z57" s="529"/>
      <c r="AA57" s="529"/>
      <c r="AX57" s="173">
        <v>25</v>
      </c>
      <c r="AY57" s="4" t="s">
        <v>298</v>
      </c>
      <c r="BC57" s="174">
        <v>125</v>
      </c>
      <c r="BD57" s="267">
        <v>762</v>
      </c>
      <c r="BE57" s="174">
        <v>6.8874999999999993</v>
      </c>
      <c r="BF57" s="174">
        <v>100</v>
      </c>
      <c r="BG57" s="237">
        <v>13860.918743583225</v>
      </c>
      <c r="BH57" s="238">
        <v>5.8649563024268991E-2</v>
      </c>
      <c r="BI57" s="237">
        <v>347.61190565419872</v>
      </c>
      <c r="BJ57" s="243">
        <f t="shared" si="1"/>
        <v>270.80953216564029</v>
      </c>
      <c r="BQ57" s="161"/>
      <c r="BR57" s="161"/>
      <c r="BS57" s="161"/>
      <c r="BU57" s="15"/>
      <c r="BZ57" s="251"/>
      <c r="CA57" s="209" t="s">
        <v>334</v>
      </c>
      <c r="CB57" s="212"/>
      <c r="CC57" s="212"/>
      <c r="CD57" s="209"/>
      <c r="CE57" s="209">
        <v>125</v>
      </c>
      <c r="CF57" s="274">
        <v>1524</v>
      </c>
      <c r="CG57" s="161">
        <v>15.743303310143055</v>
      </c>
      <c r="CH57" s="276">
        <v>40</v>
      </c>
      <c r="CI57" s="257">
        <v>14342.173146434598</v>
      </c>
      <c r="CJ57" s="278">
        <v>7.3146203247374669E-2</v>
      </c>
      <c r="CK57" s="258">
        <v>481.94319089488511</v>
      </c>
      <c r="CL57" s="244"/>
    </row>
    <row r="58" spans="7:90" ht="14.1" customHeight="1" thickBot="1">
      <c r="G58" s="19"/>
      <c r="H58" s="778"/>
      <c r="J58" s="736"/>
      <c r="K58" s="9" t="s">
        <v>378</v>
      </c>
      <c r="L58" s="682">
        <v>0</v>
      </c>
      <c r="N58" s="309" t="s">
        <v>635</v>
      </c>
      <c r="O58" s="301"/>
      <c r="P58" s="301"/>
      <c r="Q58" s="301"/>
      <c r="R58" s="301"/>
      <c r="S58" s="301"/>
      <c r="T58" s="302"/>
      <c r="AX58" s="173">
        <v>8</v>
      </c>
      <c r="AY58" s="4" t="s">
        <v>206</v>
      </c>
      <c r="BC58" s="174">
        <v>125</v>
      </c>
      <c r="BD58" s="267">
        <v>1524</v>
      </c>
      <c r="BE58" s="174">
        <v>12.446373537082296</v>
      </c>
      <c r="BF58" s="174">
        <v>100</v>
      </c>
      <c r="BG58" s="237">
        <v>14281.738399347449</v>
      </c>
      <c r="BH58" s="238">
        <v>5.7999192131884328E-2</v>
      </c>
      <c r="BI58" s="237">
        <v>350.82353891599314</v>
      </c>
      <c r="BJ58" s="243">
        <f t="shared" si="1"/>
        <v>277.98127265761525</v>
      </c>
      <c r="BQ58" s="161"/>
      <c r="BR58" s="161"/>
      <c r="BS58" s="161"/>
      <c r="BU58" s="15"/>
      <c r="BZ58" s="251"/>
      <c r="CA58" s="209" t="s">
        <v>450</v>
      </c>
      <c r="CB58" s="212"/>
      <c r="CC58" s="212"/>
      <c r="CD58" s="209"/>
      <c r="CE58" s="209">
        <v>125</v>
      </c>
      <c r="CF58" s="274">
        <v>1524</v>
      </c>
      <c r="CG58" s="161">
        <v>21.35211314146051</v>
      </c>
      <c r="CH58" s="276">
        <v>40</v>
      </c>
      <c r="CI58" s="257">
        <v>14046.44035761062</v>
      </c>
      <c r="CJ58" s="278">
        <v>7.1593875442728841E-2</v>
      </c>
      <c r="CK58" s="258">
        <v>472.72035866097508</v>
      </c>
      <c r="CL58" s="244"/>
    </row>
    <row r="59" spans="7:90" ht="14.1" customHeight="1" thickBot="1">
      <c r="G59" s="19"/>
      <c r="H59" s="778"/>
      <c r="J59" s="736"/>
      <c r="K59" s="9" t="s">
        <v>379</v>
      </c>
      <c r="L59" s="682">
        <v>0</v>
      </c>
      <c r="T59" s="20"/>
      <c r="AX59" s="173">
        <v>8</v>
      </c>
      <c r="AY59" s="4" t="s">
        <v>205</v>
      </c>
      <c r="BC59" s="174">
        <v>125</v>
      </c>
      <c r="BD59" s="267">
        <v>1524</v>
      </c>
      <c r="BE59" s="174">
        <v>14.213145627035601</v>
      </c>
      <c r="BF59" s="174">
        <v>100</v>
      </c>
      <c r="BG59" s="237">
        <v>13826.958049929817</v>
      </c>
      <c r="BH59" s="238">
        <v>5.6959002395458716E-2</v>
      </c>
      <c r="BI59" s="237">
        <v>346.25539236344832</v>
      </c>
      <c r="BJ59" s="243">
        <f t="shared" si="1"/>
        <v>270.07243781079973</v>
      </c>
      <c r="BQ59" s="161"/>
      <c r="BR59" s="161"/>
      <c r="BS59" s="161"/>
      <c r="BU59" s="15"/>
      <c r="BZ59" s="251"/>
      <c r="CA59" s="209" t="s">
        <v>206</v>
      </c>
      <c r="CB59" s="212"/>
      <c r="CC59" s="212"/>
      <c r="CD59" s="209"/>
      <c r="CE59" s="209">
        <v>125</v>
      </c>
      <c r="CF59" s="274">
        <v>1524</v>
      </c>
      <c r="CG59" s="161">
        <v>9.7863595171979245</v>
      </c>
      <c r="CH59" s="276">
        <v>40</v>
      </c>
      <c r="CI59" s="257">
        <v>14991.355427080614</v>
      </c>
      <c r="CJ59" s="278">
        <v>7.61851782431473E-2</v>
      </c>
      <c r="CK59" s="258">
        <v>499.41907277390527</v>
      </c>
      <c r="CL59" s="244"/>
    </row>
    <row r="60" spans="7:90" ht="14.1" customHeight="1">
      <c r="G60" s="19"/>
      <c r="H60" s="778"/>
      <c r="J60" s="736"/>
      <c r="K60" s="9" t="s">
        <v>380</v>
      </c>
      <c r="L60" s="682">
        <v>0</v>
      </c>
      <c r="O60" s="781" t="s">
        <v>679</v>
      </c>
      <c r="P60" s="782"/>
      <c r="Q60" s="782"/>
      <c r="R60" s="782"/>
      <c r="S60" s="370">
        <v>0</v>
      </c>
      <c r="T60" s="300"/>
      <c r="AX60" s="173">
        <v>12</v>
      </c>
      <c r="AY60" s="4" t="s">
        <v>268</v>
      </c>
      <c r="BC60" s="174">
        <v>125</v>
      </c>
      <c r="BD60" s="267">
        <v>1524</v>
      </c>
      <c r="BE60" s="174">
        <v>14.233793687848395</v>
      </c>
      <c r="BF60" s="174">
        <v>100</v>
      </c>
      <c r="BG60" s="237">
        <v>13822.293982958809</v>
      </c>
      <c r="BH60" s="238">
        <v>5.6948096990322078E-2</v>
      </c>
      <c r="BI60" s="237">
        <v>346.2068795885192</v>
      </c>
      <c r="BJ60" s="243">
        <f t="shared" si="1"/>
        <v>269.99108998272288</v>
      </c>
      <c r="BQ60" s="161"/>
      <c r="BR60" s="161"/>
      <c r="BS60" s="161"/>
      <c r="BU60" s="15"/>
      <c r="BZ60" s="251"/>
      <c r="CA60" s="209" t="s">
        <v>205</v>
      </c>
      <c r="CB60" s="212"/>
      <c r="CC60" s="212"/>
      <c r="CD60" s="209"/>
      <c r="CE60" s="209">
        <v>125</v>
      </c>
      <c r="CF60" s="274">
        <v>1524</v>
      </c>
      <c r="CG60" s="161">
        <v>12.724976404939008</v>
      </c>
      <c r="CH60" s="276">
        <v>40</v>
      </c>
      <c r="CI60" s="257">
        <v>14599.584102286108</v>
      </c>
      <c r="CJ60" s="278">
        <v>7.4401505793129249E-2</v>
      </c>
      <c r="CK60" s="258">
        <v>489.24966280703313</v>
      </c>
      <c r="CL60" s="244"/>
    </row>
    <row r="61" spans="7:90" ht="14.1" customHeight="1" thickBot="1">
      <c r="G61" s="19"/>
      <c r="H61" s="778"/>
      <c r="J61" s="736"/>
      <c r="K61" s="10" t="s">
        <v>381</v>
      </c>
      <c r="L61" s="682">
        <v>0</v>
      </c>
      <c r="O61" s="783" t="s">
        <v>680</v>
      </c>
      <c r="P61" s="784"/>
      <c r="Q61" s="784"/>
      <c r="R61" s="784"/>
      <c r="S61" s="371">
        <v>0</v>
      </c>
      <c r="T61" s="300"/>
      <c r="AX61" s="173">
        <v>12</v>
      </c>
      <c r="AY61" s="4" t="s">
        <v>267</v>
      </c>
      <c r="BC61" s="174">
        <v>125</v>
      </c>
      <c r="BD61" s="267">
        <v>1524</v>
      </c>
      <c r="BE61" s="174">
        <v>14.26695474220022</v>
      </c>
      <c r="BF61" s="174">
        <v>100</v>
      </c>
      <c r="BG61" s="237">
        <v>13814.830864012622</v>
      </c>
      <c r="BH61" s="238">
        <v>5.6930636452466758E-2</v>
      </c>
      <c r="BI61" s="237">
        <v>346.12917841791875</v>
      </c>
      <c r="BJ61" s="243">
        <f t="shared" si="1"/>
        <v>269.86091216506469</v>
      </c>
      <c r="BQ61" s="161"/>
      <c r="BR61" s="161"/>
      <c r="BS61" s="161"/>
      <c r="BU61" s="15"/>
      <c r="BZ61" s="251"/>
      <c r="CA61" s="209" t="s">
        <v>225</v>
      </c>
      <c r="CB61" s="212"/>
      <c r="CC61" s="212"/>
      <c r="CD61" s="209"/>
      <c r="CE61" s="209">
        <v>125</v>
      </c>
      <c r="CF61" s="274">
        <v>1828.8000000000002</v>
      </c>
      <c r="CG61" s="161">
        <v>20.162560023505232</v>
      </c>
      <c r="CH61" s="276">
        <v>40</v>
      </c>
      <c r="CI61" s="257">
        <v>15485.386154881446</v>
      </c>
      <c r="CJ61" s="278">
        <v>7.5942652869472729E-2</v>
      </c>
      <c r="CK61" s="258">
        <v>499.78272776574624</v>
      </c>
      <c r="CL61" s="244"/>
    </row>
    <row r="62" spans="7:90" ht="14.1" customHeight="1" thickBot="1">
      <c r="G62" s="140"/>
      <c r="H62" s="11"/>
      <c r="I62" s="11"/>
      <c r="J62" s="11"/>
      <c r="K62" s="11"/>
      <c r="L62" s="11"/>
      <c r="M62" s="11"/>
      <c r="N62" s="11"/>
      <c r="O62" s="11" t="s">
        <v>681</v>
      </c>
      <c r="P62" s="11"/>
      <c r="Q62" s="11"/>
      <c r="R62" s="11"/>
      <c r="S62" s="11"/>
      <c r="T62" s="144"/>
      <c r="AX62" s="173">
        <v>12</v>
      </c>
      <c r="AY62" s="4" t="s">
        <v>266</v>
      </c>
      <c r="BC62" s="174">
        <v>125</v>
      </c>
      <c r="BD62" s="267">
        <v>1524</v>
      </c>
      <c r="BE62" s="174">
        <v>15.637499999999999</v>
      </c>
      <c r="BF62" s="174">
        <v>100</v>
      </c>
      <c r="BG62" s="237">
        <v>13533.350575830296</v>
      </c>
      <c r="BH62" s="238">
        <v>5.6261985075801477E-2</v>
      </c>
      <c r="BI62" s="237">
        <v>343.12780531604926</v>
      </c>
      <c r="BJ62" s="243">
        <f t="shared" si="1"/>
        <v>264.94099270535696</v>
      </c>
      <c r="BQ62" s="161"/>
      <c r="BR62" s="161"/>
      <c r="BS62" s="161"/>
      <c r="BU62" s="15"/>
      <c r="BZ62" s="251"/>
      <c r="CA62" s="209" t="s">
        <v>268</v>
      </c>
      <c r="CB62" s="212"/>
      <c r="CC62" s="212"/>
      <c r="CD62" s="209"/>
      <c r="CE62" s="209">
        <v>125</v>
      </c>
      <c r="CF62" s="274">
        <v>1524</v>
      </c>
      <c r="CG62" s="161">
        <v>13.795188441892838</v>
      </c>
      <c r="CH62" s="276">
        <v>40</v>
      </c>
      <c r="CI62" s="257">
        <v>14496.274260493148</v>
      </c>
      <c r="CJ62" s="278">
        <v>7.3906862480495772E-2</v>
      </c>
      <c r="CK62" s="258">
        <v>486.38604835433534</v>
      </c>
      <c r="CL62" s="244"/>
    </row>
    <row r="63" spans="7:90" ht="14.1" customHeight="1">
      <c r="G63" s="141"/>
      <c r="H63" s="12"/>
      <c r="I63" s="12"/>
      <c r="J63" s="12"/>
      <c r="K63" s="12"/>
      <c r="L63" s="12"/>
      <c r="M63" s="12"/>
      <c r="T63" s="20"/>
      <c r="AX63" s="173">
        <v>12</v>
      </c>
      <c r="AY63" s="4" t="s">
        <v>269</v>
      </c>
      <c r="BC63" s="174">
        <v>125</v>
      </c>
      <c r="BD63" s="267">
        <v>1828.8000000000002</v>
      </c>
      <c r="BE63" s="174">
        <v>15.643053769907119</v>
      </c>
      <c r="BF63" s="174">
        <v>100</v>
      </c>
      <c r="BG63" s="237">
        <v>14642.811266338398</v>
      </c>
      <c r="BH63" s="238">
        <v>5.8630221997509988E-2</v>
      </c>
      <c r="BI63" s="237">
        <v>356.26728990491461</v>
      </c>
      <c r="BJ63" s="243">
        <f t="shared" si="1"/>
        <v>284.51955410362029</v>
      </c>
      <c r="BQ63" s="161"/>
      <c r="BR63" s="161"/>
      <c r="BS63" s="161"/>
      <c r="BU63" s="15"/>
      <c r="BZ63" s="251"/>
      <c r="CA63" s="209" t="s">
        <v>266</v>
      </c>
      <c r="CB63" s="212"/>
      <c r="CC63" s="212"/>
      <c r="CD63" s="209"/>
      <c r="CE63" s="209">
        <v>125</v>
      </c>
      <c r="CF63" s="274">
        <v>1524</v>
      </c>
      <c r="CG63" s="161">
        <v>14.627693992718248</v>
      </c>
      <c r="CH63" s="276">
        <v>40</v>
      </c>
      <c r="CI63" s="257">
        <v>14425.73712754302</v>
      </c>
      <c r="CJ63" s="278">
        <v>7.3562267844229229E-2</v>
      </c>
      <c r="CK63" s="258">
        <v>484.37932929683046</v>
      </c>
      <c r="CL63" s="244"/>
    </row>
    <row r="64" spans="7:90" ht="14.1" customHeight="1">
      <c r="G64" s="19"/>
      <c r="H64" s="739" t="s">
        <v>32</v>
      </c>
      <c r="J64" s="735" t="s">
        <v>43</v>
      </c>
      <c r="K64" s="8" t="s">
        <v>376</v>
      </c>
      <c r="L64" s="54">
        <f>$S$37</f>
        <v>8.8999999999999996E-2</v>
      </c>
      <c r="T64" s="20"/>
      <c r="AX64" s="173">
        <v>0</v>
      </c>
      <c r="AY64" s="4" t="s">
        <v>334</v>
      </c>
      <c r="BC64" s="174">
        <v>125</v>
      </c>
      <c r="BD64" s="267">
        <v>1524</v>
      </c>
      <c r="BE64" s="174">
        <v>16.314546774028734</v>
      </c>
      <c r="BF64" s="174">
        <v>100</v>
      </c>
      <c r="BG64" s="237">
        <v>13411.27951488211</v>
      </c>
      <c r="BH64" s="238">
        <v>5.5965476241505177E-2</v>
      </c>
      <c r="BI64" s="237">
        <v>341.78040277611865</v>
      </c>
      <c r="BJ64" s="243">
        <f t="shared" si="1"/>
        <v>262.80080572687439</v>
      </c>
      <c r="BQ64" s="161"/>
      <c r="BR64" s="161"/>
      <c r="BS64" s="161"/>
      <c r="BU64" s="15"/>
      <c r="BZ64" s="251"/>
      <c r="CA64" s="209" t="s">
        <v>267</v>
      </c>
      <c r="CB64" s="212"/>
      <c r="CC64" s="212"/>
      <c r="CD64" s="209"/>
      <c r="CE64" s="209">
        <v>125</v>
      </c>
      <c r="CF64" s="274">
        <v>1524</v>
      </c>
      <c r="CG64" s="161">
        <v>13.776300187314757</v>
      </c>
      <c r="CH64" s="276">
        <v>40</v>
      </c>
      <c r="CI64" s="257">
        <v>14497.96698414761</v>
      </c>
      <c r="CJ64" s="278">
        <v>7.3915061283862216E-2</v>
      </c>
      <c r="CK64" s="258">
        <v>486.43367448296237</v>
      </c>
      <c r="CL64" s="244"/>
    </row>
    <row r="65" spans="7:90" ht="14.1" customHeight="1">
      <c r="G65" s="19"/>
      <c r="H65" s="739"/>
      <c r="J65" s="736"/>
      <c r="K65" s="9" t="s">
        <v>377</v>
      </c>
      <c r="L65" s="54">
        <f t="shared" ref="L65:L69" si="12">$S$37</f>
        <v>8.8999999999999996E-2</v>
      </c>
      <c r="T65" s="20"/>
      <c r="AX65" s="173">
        <v>7</v>
      </c>
      <c r="AY65" s="4" t="s">
        <v>287</v>
      </c>
      <c r="BC65" s="174">
        <v>125</v>
      </c>
      <c r="BD65" s="267">
        <v>1066.8</v>
      </c>
      <c r="BE65" s="174">
        <v>18.256466981536896</v>
      </c>
      <c r="BF65" s="174">
        <v>100</v>
      </c>
      <c r="BG65" s="237">
        <v>11577.070848272069</v>
      </c>
      <c r="BH65" s="238">
        <v>5.2317871037146801E-2</v>
      </c>
      <c r="BI65" s="237">
        <v>321.35598566776127</v>
      </c>
      <c r="BJ65" s="243">
        <f t="shared" si="1"/>
        <v>230.61821105054486</v>
      </c>
      <c r="BQ65" s="161"/>
      <c r="BR65" s="161"/>
      <c r="BS65" s="161"/>
      <c r="BU65" s="15"/>
      <c r="BZ65" s="251"/>
      <c r="CA65" s="209" t="s">
        <v>269</v>
      </c>
      <c r="CB65" s="212"/>
      <c r="CC65" s="212"/>
      <c r="CD65" s="209"/>
      <c r="CE65" s="209">
        <v>125</v>
      </c>
      <c r="CF65" s="274">
        <v>1828.8000000000002</v>
      </c>
      <c r="CG65" s="161">
        <v>14.623250976792551</v>
      </c>
      <c r="CH65" s="276">
        <v>40</v>
      </c>
      <c r="CI65" s="257">
        <v>15842.055087563114</v>
      </c>
      <c r="CJ65" s="278">
        <v>7.7694591431059251E-2</v>
      </c>
      <c r="CK65" s="258">
        <v>509.97375776671515</v>
      </c>
      <c r="CL65" s="244"/>
    </row>
    <row r="66" spans="7:90" ht="14.1" customHeight="1">
      <c r="G66" s="19"/>
      <c r="H66" s="739"/>
      <c r="J66" s="736"/>
      <c r="K66" s="9" t="s">
        <v>378</v>
      </c>
      <c r="L66" s="54">
        <f t="shared" si="12"/>
        <v>8.8999999999999996E-2</v>
      </c>
      <c r="R66"/>
      <c r="T66" s="20"/>
      <c r="AX66" s="173">
        <v>15</v>
      </c>
      <c r="AY66" s="4" t="s">
        <v>225</v>
      </c>
      <c r="BC66" s="174">
        <v>125</v>
      </c>
      <c r="BD66" s="267">
        <v>1828.8000000000002</v>
      </c>
      <c r="BE66" s="174">
        <v>19.599213512451271</v>
      </c>
      <c r="BF66" s="174">
        <v>100</v>
      </c>
      <c r="BG66" s="237">
        <v>13989.587375972089</v>
      </c>
      <c r="BH66" s="238">
        <v>5.7065998100355855E-2</v>
      </c>
      <c r="BI66" s="237">
        <v>349.25604589567638</v>
      </c>
      <c r="BJ66" s="243">
        <f t="shared" si="1"/>
        <v>273.09544496912639</v>
      </c>
      <c r="BQ66" s="161"/>
      <c r="BR66" s="161"/>
      <c r="BS66" s="161"/>
      <c r="BU66" s="15"/>
      <c r="BZ66" s="251"/>
      <c r="CA66" s="209" t="s">
        <v>287</v>
      </c>
      <c r="CB66" s="212"/>
      <c r="CC66" s="212"/>
      <c r="CD66" s="209"/>
      <c r="CE66" s="209">
        <v>125</v>
      </c>
      <c r="CF66" s="274">
        <v>1066.8</v>
      </c>
      <c r="CG66" s="161">
        <v>17.327411246964378</v>
      </c>
      <c r="CH66" s="276">
        <v>40</v>
      </c>
      <c r="CI66" s="257">
        <v>12390.790312472405</v>
      </c>
      <c r="CJ66" s="278">
        <v>6.7271449510511963E-2</v>
      </c>
      <c r="CK66" s="258">
        <v>445.62305528938612</v>
      </c>
      <c r="CL66" s="244"/>
    </row>
    <row r="67" spans="7:90" ht="14.1" customHeight="1">
      <c r="G67" s="19"/>
      <c r="H67" s="739"/>
      <c r="J67" s="736"/>
      <c r="K67" s="9" t="s">
        <v>379</v>
      </c>
      <c r="L67" s="54">
        <f t="shared" si="12"/>
        <v>8.8999999999999996E-2</v>
      </c>
      <c r="R67"/>
      <c r="T67" s="20"/>
      <c r="AX67" s="173">
        <v>0</v>
      </c>
      <c r="AY67" s="4" t="s">
        <v>335</v>
      </c>
      <c r="BC67" s="174">
        <v>125</v>
      </c>
      <c r="BD67" s="267">
        <v>1524</v>
      </c>
      <c r="BE67" s="174">
        <v>21.153215772962891</v>
      </c>
      <c r="BF67" s="174">
        <v>100</v>
      </c>
      <c r="BG67" s="237">
        <v>12760.330342914078</v>
      </c>
      <c r="BH67" s="238">
        <v>5.4304080346203328E-2</v>
      </c>
      <c r="BI67" s="237">
        <v>334.03217548816826</v>
      </c>
      <c r="BJ67" s="243">
        <f t="shared" si="1"/>
        <v>251.30772904713942</v>
      </c>
      <c r="BQ67" s="161"/>
      <c r="BR67" s="161"/>
      <c r="BS67" s="161"/>
      <c r="BU67" s="15"/>
      <c r="BZ67" s="251"/>
      <c r="CA67" s="209" t="s">
        <v>298</v>
      </c>
      <c r="CB67" s="212"/>
      <c r="CC67" s="212"/>
      <c r="CD67" s="209"/>
      <c r="CE67" s="209">
        <v>125</v>
      </c>
      <c r="CF67" s="274">
        <v>762</v>
      </c>
      <c r="CG67" s="161">
        <v>16.811677994263789</v>
      </c>
      <c r="CH67" s="276">
        <v>40</v>
      </c>
      <c r="CI67" s="257">
        <v>11323.059877823656</v>
      </c>
      <c r="CJ67" s="278">
        <v>6.4588094618542577E-2</v>
      </c>
      <c r="CK67" s="258">
        <v>429.07626447039058</v>
      </c>
      <c r="CL67" s="244"/>
    </row>
    <row r="68" spans="7:90" ht="14.1" customHeight="1">
      <c r="G68" s="19"/>
      <c r="H68" s="739"/>
      <c r="J68" s="736"/>
      <c r="K68" s="9" t="s">
        <v>380</v>
      </c>
      <c r="L68" s="54">
        <f t="shared" si="12"/>
        <v>8.8999999999999996E-2</v>
      </c>
      <c r="R68"/>
      <c r="T68" s="20"/>
      <c r="AX68" s="173">
        <v>31</v>
      </c>
      <c r="AY68" s="4" t="s">
        <v>238</v>
      </c>
      <c r="BC68" s="174">
        <v>130</v>
      </c>
      <c r="BD68" s="267">
        <v>2743.2000000000003</v>
      </c>
      <c r="BE68" s="174">
        <v>5.7374999999999998</v>
      </c>
      <c r="BF68" s="174">
        <v>100</v>
      </c>
      <c r="BG68" s="237">
        <v>24250.316946448667</v>
      </c>
      <c r="BH68" s="238">
        <v>7.3072053836209599E-2</v>
      </c>
      <c r="BI68" s="237">
        <v>410.92607443961515</v>
      </c>
      <c r="BJ68" s="243">
        <f t="shared" si="1"/>
        <v>445.61968646523815</v>
      </c>
      <c r="BQ68" s="161"/>
      <c r="BR68" s="161"/>
      <c r="BS68" s="161"/>
      <c r="BU68" s="15"/>
      <c r="BZ68" s="251"/>
      <c r="CA68" s="209" t="s">
        <v>337</v>
      </c>
      <c r="CB68" s="212"/>
      <c r="CC68" s="212"/>
      <c r="CD68" s="209"/>
      <c r="CE68" s="209">
        <v>130</v>
      </c>
      <c r="CF68" s="274">
        <v>1524</v>
      </c>
      <c r="CG68" s="161">
        <v>16.397969272135391</v>
      </c>
      <c r="CH68" s="276">
        <v>40</v>
      </c>
      <c r="CI68" s="257">
        <v>12965.170426940173</v>
      </c>
      <c r="CJ68" s="278">
        <v>6.5796438618446002E-2</v>
      </c>
      <c r="CK68" s="258">
        <v>435.15496009112042</v>
      </c>
      <c r="CL68" s="244"/>
    </row>
    <row r="69" spans="7:90" ht="14.1" customHeight="1">
      <c r="G69" s="19"/>
      <c r="H69" s="739"/>
      <c r="J69" s="736"/>
      <c r="K69" s="10" t="s">
        <v>381</v>
      </c>
      <c r="L69" s="54">
        <f t="shared" si="12"/>
        <v>8.8999999999999996E-2</v>
      </c>
      <c r="T69" s="20"/>
      <c r="AX69" s="173">
        <v>12</v>
      </c>
      <c r="AY69" s="4" t="s">
        <v>275</v>
      </c>
      <c r="BC69" s="174">
        <v>130</v>
      </c>
      <c r="BD69" s="267">
        <v>2895.6000000000004</v>
      </c>
      <c r="BE69" s="174">
        <v>12.056074566692629</v>
      </c>
      <c r="BF69" s="174">
        <v>100</v>
      </c>
      <c r="BG69" s="237">
        <v>18884.755268925757</v>
      </c>
      <c r="BH69" s="238">
        <v>6.4129694003366627E-2</v>
      </c>
      <c r="BI69" s="237">
        <v>381.1091336401347</v>
      </c>
      <c r="BJ69" s="243">
        <f t="shared" si="1"/>
        <v>355.74937087380579</v>
      </c>
      <c r="BQ69" s="161"/>
      <c r="BR69" s="161"/>
      <c r="BS69" s="161"/>
      <c r="BU69" s="15"/>
      <c r="BZ69" s="251"/>
      <c r="CA69" s="209" t="s">
        <v>336</v>
      </c>
      <c r="CB69" s="212"/>
      <c r="CC69" s="212"/>
      <c r="CD69" s="209"/>
      <c r="CE69" s="209">
        <v>130</v>
      </c>
      <c r="CF69" s="274">
        <v>1524</v>
      </c>
      <c r="CG69" s="161">
        <v>17.353971231608895</v>
      </c>
      <c r="CH69" s="276">
        <v>40</v>
      </c>
      <c r="CI69" s="257">
        <v>12906.722007215028</v>
      </c>
      <c r="CJ69" s="278">
        <v>6.5498865957964364E-2</v>
      </c>
      <c r="CK69" s="258">
        <v>433.39322651707772</v>
      </c>
      <c r="CL69" s="244"/>
    </row>
    <row r="70" spans="7:90" ht="14.1" customHeight="1" thickBot="1">
      <c r="G70" s="140"/>
      <c r="H70" s="11"/>
      <c r="I70" s="11"/>
      <c r="J70" s="11"/>
      <c r="K70" s="11"/>
      <c r="L70" s="11"/>
      <c r="M70" s="11"/>
      <c r="N70" s="11"/>
      <c r="O70" s="11"/>
      <c r="P70" s="11"/>
      <c r="Q70" s="11"/>
      <c r="R70" s="11"/>
      <c r="S70" s="11"/>
      <c r="T70" s="144"/>
      <c r="AX70" s="173">
        <v>8</v>
      </c>
      <c r="AY70" s="4" t="s">
        <v>204</v>
      </c>
      <c r="BC70" s="174">
        <v>130</v>
      </c>
      <c r="BD70" s="267">
        <v>1828.8000000000002</v>
      </c>
      <c r="BE70" s="174">
        <v>15.732762932263384</v>
      </c>
      <c r="BF70" s="174">
        <v>100</v>
      </c>
      <c r="BG70" s="237">
        <v>13362.428693668791</v>
      </c>
      <c r="BH70" s="238">
        <v>5.2773049400501912E-2</v>
      </c>
      <c r="BI70" s="237">
        <v>322.63180100859597</v>
      </c>
      <c r="BJ70" s="243">
        <f t="shared" si="1"/>
        <v>259.2858145072334</v>
      </c>
      <c r="BQ70" s="161"/>
      <c r="BR70" s="161"/>
      <c r="BS70" s="161"/>
      <c r="BU70" s="15"/>
      <c r="BZ70" s="251"/>
      <c r="CA70" s="209" t="s">
        <v>204</v>
      </c>
      <c r="CB70" s="212"/>
      <c r="CC70" s="212"/>
      <c r="CD70" s="209"/>
      <c r="CE70" s="209">
        <v>130</v>
      </c>
      <c r="CF70" s="274">
        <v>1828.8000000000002</v>
      </c>
      <c r="CG70" s="161">
        <v>13.623930672108317</v>
      </c>
      <c r="CH70" s="276">
        <v>40</v>
      </c>
      <c r="CI70" s="257">
        <v>14428.566089875043</v>
      </c>
      <c r="CJ70" s="278">
        <v>7.0432781337973427E-2</v>
      </c>
      <c r="CK70" s="258">
        <v>463.45624005014395</v>
      </c>
      <c r="CL70" s="244"/>
    </row>
    <row r="71" spans="7:90" ht="14.1" customHeight="1">
      <c r="G71" s="141"/>
      <c r="H71" s="12"/>
      <c r="I71" s="12"/>
      <c r="J71" s="12"/>
      <c r="K71" s="12"/>
      <c r="L71" s="12"/>
      <c r="M71" s="12"/>
      <c r="O71" s="12"/>
      <c r="P71" s="12"/>
      <c r="Q71" s="12"/>
      <c r="T71" s="20"/>
      <c r="AX71" s="173">
        <v>16</v>
      </c>
      <c r="AY71" s="4" t="s">
        <v>223</v>
      </c>
      <c r="BC71" s="174">
        <v>130</v>
      </c>
      <c r="BD71" s="267">
        <v>1524</v>
      </c>
      <c r="BE71" s="174">
        <v>17.394317761608665</v>
      </c>
      <c r="BF71" s="174">
        <v>100</v>
      </c>
      <c r="BG71" s="237">
        <v>12033.568587592077</v>
      </c>
      <c r="BH71" s="238">
        <v>5.0087314528883597E-2</v>
      </c>
      <c r="BI71" s="237">
        <v>308.14015666694138</v>
      </c>
      <c r="BJ71" s="243">
        <f t="shared" ref="BJ71:BJ134" si="13" xml:space="preserve"> (($S$44 * $S$42 * $S$40 * (BG71 * 1 + $L$73) +BI71) * 1000 / ($L$15 * 8760)) + BH71 + 0</f>
        <v>236.01350808604241</v>
      </c>
      <c r="BQ71" s="161"/>
      <c r="BR71" s="161"/>
      <c r="BS71" s="161"/>
      <c r="BU71" s="15"/>
      <c r="BZ71" s="251"/>
      <c r="CA71" s="209" t="s">
        <v>224</v>
      </c>
      <c r="CB71" s="212"/>
      <c r="CC71" s="212"/>
      <c r="CD71" s="209"/>
      <c r="CE71" s="209">
        <v>130</v>
      </c>
      <c r="CF71" s="274">
        <v>1828.8000000000002</v>
      </c>
      <c r="CG71" s="161">
        <v>19.936902646944414</v>
      </c>
      <c r="CH71" s="276">
        <v>40</v>
      </c>
      <c r="CI71" s="257">
        <v>13992.514030075241</v>
      </c>
      <c r="CJ71" s="278">
        <v>6.8334722075839752E-2</v>
      </c>
      <c r="CK71" s="258">
        <v>451.26810111565351</v>
      </c>
      <c r="CL71" s="244"/>
    </row>
    <row r="72" spans="7:90" ht="14.1" customHeight="1">
      <c r="G72" s="19"/>
      <c r="H72" s="787" t="s">
        <v>27</v>
      </c>
      <c r="J72" s="735" t="s">
        <v>640</v>
      </c>
      <c r="K72" s="8" t="s">
        <v>376</v>
      </c>
      <c r="L72" s="171">
        <f t="shared" ref="L72:L77" si="14">L79+L86</f>
        <v>0</v>
      </c>
      <c r="T72" s="20"/>
      <c r="AX72" s="173">
        <v>16</v>
      </c>
      <c r="AY72" s="4" t="s">
        <v>224</v>
      </c>
      <c r="BC72" s="174">
        <v>130</v>
      </c>
      <c r="BD72" s="267">
        <v>1828.8000000000002</v>
      </c>
      <c r="BE72" s="174">
        <v>17.467840299998091</v>
      </c>
      <c r="BF72" s="174">
        <v>100</v>
      </c>
      <c r="BG72" s="237">
        <v>13044.082702796621</v>
      </c>
      <c r="BH72" s="238">
        <v>5.2043423732288784E-2</v>
      </c>
      <c r="BI72" s="237">
        <v>319.38275832455491</v>
      </c>
      <c r="BJ72" s="243">
        <f t="shared" si="13"/>
        <v>253.74230674255392</v>
      </c>
      <c r="BQ72" s="161"/>
      <c r="BR72" s="161"/>
      <c r="BS72" s="161"/>
      <c r="BU72" s="15"/>
      <c r="BZ72" s="251"/>
      <c r="CA72" s="209" t="s">
        <v>223</v>
      </c>
      <c r="CB72" s="212"/>
      <c r="CC72" s="212"/>
      <c r="CD72" s="209"/>
      <c r="CE72" s="209">
        <v>130</v>
      </c>
      <c r="CF72" s="274">
        <v>1524</v>
      </c>
      <c r="CG72" s="161">
        <v>20.203959696615165</v>
      </c>
      <c r="CH72" s="276">
        <v>40</v>
      </c>
      <c r="CI72" s="257">
        <v>12763.104132027245</v>
      </c>
      <c r="CJ72" s="278">
        <v>6.4745598960282771E-2</v>
      </c>
      <c r="CK72" s="258">
        <v>428.89744875195225</v>
      </c>
      <c r="CL72" s="244"/>
    </row>
    <row r="73" spans="7:90" ht="14.1" customHeight="1">
      <c r="G73" s="19"/>
      <c r="H73" s="787"/>
      <c r="J73" s="736"/>
      <c r="K73" s="9" t="s">
        <v>377</v>
      </c>
      <c r="L73" s="171">
        <f t="shared" si="14"/>
        <v>0</v>
      </c>
      <c r="O73" s="160"/>
      <c r="P73" s="160"/>
      <c r="Q73" s="160"/>
      <c r="T73" s="20"/>
      <c r="AX73" s="173">
        <v>0</v>
      </c>
      <c r="AY73" s="4" t="s">
        <v>336</v>
      </c>
      <c r="BC73" s="174">
        <v>130</v>
      </c>
      <c r="BD73" s="267">
        <v>1524</v>
      </c>
      <c r="BE73" s="174">
        <v>18.154499186521797</v>
      </c>
      <c r="BF73" s="174">
        <v>100</v>
      </c>
      <c r="BG73" s="237">
        <v>11922.99055876328</v>
      </c>
      <c r="BH73" s="238">
        <v>4.9813370501842473E-2</v>
      </c>
      <c r="BI73" s="237">
        <v>306.87278364620147</v>
      </c>
      <c r="BJ73" s="243">
        <f t="shared" si="13"/>
        <v>234.06813288692177</v>
      </c>
      <c r="BQ73" s="161"/>
      <c r="BR73" s="161"/>
      <c r="BS73" s="161"/>
      <c r="BU73" s="15"/>
      <c r="BZ73" s="251"/>
      <c r="CA73" s="209" t="s">
        <v>238</v>
      </c>
      <c r="CB73" s="212"/>
      <c r="CC73" s="212"/>
      <c r="CD73" s="209"/>
      <c r="CE73" s="209">
        <v>130</v>
      </c>
      <c r="CF73" s="274">
        <v>2743.2000000000003</v>
      </c>
      <c r="CG73" s="161">
        <v>18.603647463332525</v>
      </c>
      <c r="CH73" s="276">
        <v>40</v>
      </c>
      <c r="CI73" s="257">
        <v>18441.699298466941</v>
      </c>
      <c r="CJ73" s="278">
        <v>8.1516808228152229E-2</v>
      </c>
      <c r="CK73" s="258">
        <v>533.40744917721463</v>
      </c>
      <c r="CL73" s="244"/>
    </row>
    <row r="74" spans="7:90" ht="14.1" customHeight="1">
      <c r="G74" s="19"/>
      <c r="H74" s="787"/>
      <c r="J74" s="736"/>
      <c r="K74" s="9" t="s">
        <v>378</v>
      </c>
      <c r="L74" s="171">
        <f t="shared" si="14"/>
        <v>0</v>
      </c>
      <c r="T74" s="20"/>
      <c r="AX74" s="173">
        <v>0</v>
      </c>
      <c r="AY74" s="4" t="s">
        <v>337</v>
      </c>
      <c r="BC74" s="174">
        <v>130</v>
      </c>
      <c r="BD74" s="267">
        <v>1524</v>
      </c>
      <c r="BE74" s="174">
        <v>18.715645308668414</v>
      </c>
      <c r="BF74" s="174">
        <v>100</v>
      </c>
      <c r="BG74" s="237">
        <v>11846.95855079268</v>
      </c>
      <c r="BH74" s="238">
        <v>4.962266823363453E-2</v>
      </c>
      <c r="BI74" s="237">
        <v>305.98479113956211</v>
      </c>
      <c r="BJ74" s="243">
        <f t="shared" si="13"/>
        <v>232.72815247819722</v>
      </c>
      <c r="BQ74" s="161"/>
      <c r="BR74" s="161"/>
      <c r="BS74" s="161"/>
      <c r="BU74" s="15"/>
      <c r="BZ74" s="251"/>
      <c r="CA74" s="209" t="s">
        <v>275</v>
      </c>
      <c r="CB74" s="212"/>
      <c r="CC74" s="212"/>
      <c r="CD74" s="209"/>
      <c r="CE74" s="209">
        <v>130</v>
      </c>
      <c r="CF74" s="274">
        <v>2895.6000000000004</v>
      </c>
      <c r="CG74" s="161">
        <v>9.772926662026844</v>
      </c>
      <c r="CH74" s="276">
        <v>40</v>
      </c>
      <c r="CI74" s="257">
        <v>20460.825932574149</v>
      </c>
      <c r="CJ74" s="278">
        <v>8.8606375241622445E-2</v>
      </c>
      <c r="CK74" s="258">
        <v>573.51457075264375</v>
      </c>
      <c r="CL74" s="244"/>
    </row>
    <row r="75" spans="7:90" ht="14.1" customHeight="1">
      <c r="G75" s="19"/>
      <c r="H75" s="787"/>
      <c r="J75" s="736"/>
      <c r="K75" s="9" t="s">
        <v>379</v>
      </c>
      <c r="L75" s="171">
        <f t="shared" si="14"/>
        <v>0</v>
      </c>
      <c r="T75" s="20"/>
      <c r="AX75" s="173">
        <v>10</v>
      </c>
      <c r="AY75" s="4" t="s">
        <v>202</v>
      </c>
      <c r="BC75" s="174">
        <v>135</v>
      </c>
      <c r="BD75" s="267">
        <v>1524</v>
      </c>
      <c r="BE75" s="174">
        <v>18.402932796739258</v>
      </c>
      <c r="BF75" s="174">
        <v>100</v>
      </c>
      <c r="BG75" s="237">
        <v>10939.327897624376</v>
      </c>
      <c r="BH75" s="238">
        <v>4.5470949742223384E-2</v>
      </c>
      <c r="BI75" s="237">
        <v>281.43379900479027</v>
      </c>
      <c r="BJ75" s="243">
        <f t="shared" si="13"/>
        <v>214.73961896469413</v>
      </c>
      <c r="BQ75" s="161"/>
      <c r="BR75" s="161"/>
      <c r="BS75" s="161"/>
      <c r="BU75" s="15"/>
      <c r="BZ75" s="251"/>
      <c r="CA75" s="209" t="s">
        <v>338</v>
      </c>
      <c r="CB75" s="212"/>
      <c r="CC75" s="212"/>
      <c r="CD75" s="209"/>
      <c r="CE75" s="209">
        <v>135</v>
      </c>
      <c r="CF75" s="274">
        <v>1524</v>
      </c>
      <c r="CG75" s="161">
        <v>18.214893793120844</v>
      </c>
      <c r="CH75" s="276">
        <v>40</v>
      </c>
      <c r="CI75" s="257">
        <v>11798.25981759818</v>
      </c>
      <c r="CJ75" s="278">
        <v>5.9557227265662614E-2</v>
      </c>
      <c r="CK75" s="258">
        <v>395.34331558778518</v>
      </c>
      <c r="CL75" s="244"/>
    </row>
    <row r="76" spans="7:90" ht="14.1" customHeight="1">
      <c r="G76" s="19"/>
      <c r="H76" s="787"/>
      <c r="J76" s="736"/>
      <c r="K76" s="9" t="s">
        <v>380</v>
      </c>
      <c r="L76" s="171">
        <f t="shared" si="14"/>
        <v>0</v>
      </c>
      <c r="T76" s="20"/>
      <c r="AX76" s="173">
        <v>0</v>
      </c>
      <c r="AY76" s="4" t="s">
        <v>338</v>
      </c>
      <c r="BC76" s="174">
        <v>135</v>
      </c>
      <c r="BD76" s="267">
        <v>1524</v>
      </c>
      <c r="BE76" s="174">
        <v>18.500769512171026</v>
      </c>
      <c r="BF76" s="174">
        <v>100</v>
      </c>
      <c r="BG76" s="237">
        <v>10926.186003893283</v>
      </c>
      <c r="BH76" s="238">
        <v>4.5438422523012161E-2</v>
      </c>
      <c r="BI76" s="237">
        <v>281.28242449392025</v>
      </c>
      <c r="BJ76" s="243">
        <f t="shared" si="13"/>
        <v>214.50830939454852</v>
      </c>
      <c r="BQ76" s="161"/>
      <c r="BR76" s="161"/>
      <c r="BS76" s="161"/>
      <c r="BU76" s="15"/>
      <c r="BZ76" s="251"/>
      <c r="CA76" s="209" t="s">
        <v>202</v>
      </c>
      <c r="CB76" s="212"/>
      <c r="CC76" s="212"/>
      <c r="CD76" s="209"/>
      <c r="CE76" s="209">
        <v>135</v>
      </c>
      <c r="CF76" s="274">
        <v>1524</v>
      </c>
      <c r="CG76" s="161">
        <v>10.218480333859436</v>
      </c>
      <c r="CH76" s="276">
        <v>40</v>
      </c>
      <c r="CI76" s="257">
        <v>12520.578834641921</v>
      </c>
      <c r="CJ76" s="278">
        <v>6.2970688170654932E-2</v>
      </c>
      <c r="CK76" s="258">
        <v>415.21171221745476</v>
      </c>
      <c r="CL76" s="244"/>
    </row>
    <row r="77" spans="7:90" ht="14.1" customHeight="1">
      <c r="G77" s="19"/>
      <c r="H77" s="787"/>
      <c r="J77" s="736"/>
      <c r="K77" s="10" t="s">
        <v>381</v>
      </c>
      <c r="L77" s="171">
        <f t="shared" si="14"/>
        <v>0</v>
      </c>
      <c r="T77" s="20"/>
      <c r="AK77" s="4" t="s">
        <v>92</v>
      </c>
      <c r="AX77" s="173">
        <v>12</v>
      </c>
      <c r="AY77" s="4" t="s">
        <v>263</v>
      </c>
      <c r="BC77" s="174">
        <v>135</v>
      </c>
      <c r="BD77" s="267">
        <v>1524</v>
      </c>
      <c r="BE77" s="174">
        <v>21.278903622948025</v>
      </c>
      <c r="BF77" s="174">
        <v>100</v>
      </c>
      <c r="BG77" s="237">
        <v>10602.077641566417</v>
      </c>
      <c r="BH77" s="238">
        <v>4.4616579104201581E-2</v>
      </c>
      <c r="BI77" s="237">
        <v>277.40931658036249</v>
      </c>
      <c r="BJ77" s="243">
        <f t="shared" si="13"/>
        <v>208.78372129947485</v>
      </c>
      <c r="BQ77" s="161"/>
      <c r="BR77" s="161"/>
      <c r="BS77" s="161"/>
      <c r="BU77" s="15"/>
      <c r="BZ77" s="251"/>
      <c r="CA77" s="209" t="s">
        <v>221</v>
      </c>
      <c r="CB77" s="212"/>
      <c r="CC77" s="212"/>
      <c r="CD77" s="209"/>
      <c r="CE77" s="209">
        <v>135</v>
      </c>
      <c r="CF77" s="274">
        <v>1524</v>
      </c>
      <c r="CG77" s="161">
        <v>25.85134325094765</v>
      </c>
      <c r="CH77" s="276">
        <v>40</v>
      </c>
      <c r="CI77" s="257">
        <v>11506.556949706468</v>
      </c>
      <c r="CJ77" s="278">
        <v>5.7974996959525689E-2</v>
      </c>
      <c r="CK77" s="258">
        <v>385.77638164407745</v>
      </c>
      <c r="CL77" s="244"/>
    </row>
    <row r="78" spans="7:90" ht="14.1" customHeight="1">
      <c r="G78" s="19"/>
      <c r="H78" s="787"/>
      <c r="L78" s="247"/>
      <c r="T78" s="20"/>
      <c r="AX78" s="173">
        <v>12</v>
      </c>
      <c r="AY78" s="4" t="s">
        <v>262</v>
      </c>
      <c r="BC78" s="174">
        <v>135</v>
      </c>
      <c r="BD78" s="267">
        <v>1524</v>
      </c>
      <c r="BE78" s="174">
        <v>21.320345348840114</v>
      </c>
      <c r="BF78" s="174">
        <v>100</v>
      </c>
      <c r="BG78" s="237">
        <v>10597.863309931914</v>
      </c>
      <c r="BH78" s="238">
        <v>4.4605626063194369E-2</v>
      </c>
      <c r="BI78" s="237">
        <v>277.35705537500985</v>
      </c>
      <c r="BJ78" s="243">
        <f t="shared" si="13"/>
        <v>208.70901399988375</v>
      </c>
      <c r="BQ78" s="161"/>
      <c r="BR78" s="161"/>
      <c r="BS78" s="161"/>
      <c r="BU78" s="15"/>
      <c r="BZ78" s="251"/>
      <c r="CA78" s="209" t="s">
        <v>263</v>
      </c>
      <c r="CB78" s="212"/>
      <c r="CC78" s="212"/>
      <c r="CD78" s="209"/>
      <c r="CE78" s="209">
        <v>135</v>
      </c>
      <c r="CF78" s="274">
        <v>1524</v>
      </c>
      <c r="CG78" s="161">
        <v>19.742372443330911</v>
      </c>
      <c r="CH78" s="276">
        <v>40</v>
      </c>
      <c r="CI78" s="257">
        <v>11723.420656248487</v>
      </c>
      <c r="CJ78" s="278">
        <v>5.9165926055462205E-2</v>
      </c>
      <c r="CK78" s="258">
        <v>393.0000658908283</v>
      </c>
      <c r="CL78" s="244"/>
    </row>
    <row r="79" spans="7:90" ht="14.1" customHeight="1">
      <c r="G79" s="19"/>
      <c r="H79" s="787"/>
      <c r="J79" s="735" t="s">
        <v>639</v>
      </c>
      <c r="K79" s="8" t="s">
        <v>376</v>
      </c>
      <c r="L79" s="677">
        <v>0</v>
      </c>
      <c r="T79" s="20"/>
      <c r="AX79" s="173">
        <v>12</v>
      </c>
      <c r="AY79" s="4" t="s">
        <v>259</v>
      </c>
      <c r="BC79" s="174">
        <v>135</v>
      </c>
      <c r="BD79" s="267">
        <v>762</v>
      </c>
      <c r="BE79" s="174">
        <v>21.324677126887906</v>
      </c>
      <c r="BF79" s="174">
        <v>100</v>
      </c>
      <c r="BG79" s="237">
        <v>8590.6366585643864</v>
      </c>
      <c r="BH79" s="238">
        <v>4.1027123319761161E-2</v>
      </c>
      <c r="BI79" s="237">
        <v>256.64273967208652</v>
      </c>
      <c r="BJ79" s="243">
        <f t="shared" si="13"/>
        <v>173.72464752440413</v>
      </c>
      <c r="BQ79" s="161"/>
      <c r="BR79" s="161"/>
      <c r="BS79" s="161"/>
      <c r="BU79" s="15"/>
      <c r="BZ79" s="251"/>
      <c r="CA79" s="209" t="s">
        <v>259</v>
      </c>
      <c r="CB79" s="212"/>
      <c r="CC79" s="212"/>
      <c r="CD79" s="209"/>
      <c r="CE79" s="209">
        <v>135</v>
      </c>
      <c r="CF79" s="274">
        <v>762</v>
      </c>
      <c r="CG79" s="161">
        <v>19.862654443151911</v>
      </c>
      <c r="CH79" s="276">
        <v>40</v>
      </c>
      <c r="CI79" s="257">
        <v>9324.6324753081208</v>
      </c>
      <c r="CJ79" s="278">
        <v>5.3558126404809017E-2</v>
      </c>
      <c r="CK79" s="258">
        <v>358.66537592069267</v>
      </c>
      <c r="CL79" s="244"/>
    </row>
    <row r="80" spans="7:90" ht="14.1" customHeight="1">
      <c r="G80" s="19"/>
      <c r="H80" s="787"/>
      <c r="J80" s="736"/>
      <c r="K80" s="9" t="s">
        <v>377</v>
      </c>
      <c r="L80" s="678">
        <v>0</v>
      </c>
      <c r="T80" s="20"/>
      <c r="AX80" s="173">
        <v>7</v>
      </c>
      <c r="AY80" s="4" t="s">
        <v>286</v>
      </c>
      <c r="BC80" s="174">
        <v>135</v>
      </c>
      <c r="BD80" s="267">
        <v>1219.2</v>
      </c>
      <c r="BE80" s="174">
        <v>24.396333706702844</v>
      </c>
      <c r="BF80" s="174">
        <v>100</v>
      </c>
      <c r="BG80" s="237">
        <v>9503.7216682139915</v>
      </c>
      <c r="BH80" s="238">
        <v>4.2328185958045633E-2</v>
      </c>
      <c r="BI80" s="237">
        <v>264.78516931215461</v>
      </c>
      <c r="BJ80" s="243">
        <f t="shared" si="13"/>
        <v>189.45594929606008</v>
      </c>
      <c r="BQ80" s="161"/>
      <c r="BR80" s="161"/>
      <c r="BS80" s="161"/>
      <c r="BU80" s="15"/>
      <c r="BZ80" s="251"/>
      <c r="CA80" s="209" t="s">
        <v>262</v>
      </c>
      <c r="CB80" s="212"/>
      <c r="CC80" s="212"/>
      <c r="CD80" s="209"/>
      <c r="CE80" s="209">
        <v>135</v>
      </c>
      <c r="CF80" s="274">
        <v>1524</v>
      </c>
      <c r="CG80" s="161">
        <v>19.88194523791363</v>
      </c>
      <c r="CH80" s="276">
        <v>40</v>
      </c>
      <c r="CI80" s="257">
        <v>11717.112601674216</v>
      </c>
      <c r="CJ80" s="278">
        <v>5.9132521218268896E-2</v>
      </c>
      <c r="CK80" s="258">
        <v>392.79934887175756</v>
      </c>
      <c r="CL80" s="244"/>
    </row>
    <row r="81" spans="7:90" ht="14.1" customHeight="1">
      <c r="G81" s="19"/>
      <c r="H81" s="787"/>
      <c r="J81" s="736"/>
      <c r="K81" s="9" t="s">
        <v>378</v>
      </c>
      <c r="L81" s="682">
        <v>0</v>
      </c>
      <c r="T81" s="20"/>
      <c r="AX81" s="173">
        <v>7</v>
      </c>
      <c r="AY81" s="4" t="s">
        <v>285</v>
      </c>
      <c r="BC81" s="174">
        <v>135</v>
      </c>
      <c r="BD81" s="267">
        <v>1066.8</v>
      </c>
      <c r="BE81" s="174">
        <v>25.182943869907056</v>
      </c>
      <c r="BF81" s="174">
        <v>100</v>
      </c>
      <c r="BG81" s="237">
        <v>9061.8067954011312</v>
      </c>
      <c r="BH81" s="238">
        <v>4.1466963849443858E-2</v>
      </c>
      <c r="BI81" s="237">
        <v>259.86736669787035</v>
      </c>
      <c r="BJ81" s="243">
        <f t="shared" si="13"/>
        <v>181.70266618049084</v>
      </c>
      <c r="BQ81" s="161"/>
      <c r="BR81" s="161"/>
      <c r="BS81" s="161"/>
      <c r="BU81" s="15"/>
      <c r="BZ81" s="251"/>
      <c r="CA81" s="209" t="s">
        <v>286</v>
      </c>
      <c r="CB81" s="212"/>
      <c r="CC81" s="212"/>
      <c r="CD81" s="209"/>
      <c r="CE81" s="209">
        <v>135</v>
      </c>
      <c r="CF81" s="274">
        <v>1219.2</v>
      </c>
      <c r="CG81" s="161">
        <v>21.212497254859528</v>
      </c>
      <c r="CH81" s="276">
        <v>40</v>
      </c>
      <c r="CI81" s="257">
        <v>10665.670415136341</v>
      </c>
      <c r="CJ81" s="278">
        <v>5.6293489957516457E-2</v>
      </c>
      <c r="CK81" s="258">
        <v>375.29052583118585</v>
      </c>
      <c r="CL81" s="244"/>
    </row>
    <row r="82" spans="7:90" ht="14.1" customHeight="1">
      <c r="G82" s="19"/>
      <c r="H82" s="787"/>
      <c r="J82" s="736"/>
      <c r="K82" s="9" t="s">
        <v>379</v>
      </c>
      <c r="L82" s="682">
        <v>0</v>
      </c>
      <c r="T82" s="20"/>
      <c r="AX82" s="173">
        <v>15</v>
      </c>
      <c r="AY82" s="4" t="s">
        <v>221</v>
      </c>
      <c r="BC82" s="174">
        <v>135</v>
      </c>
      <c r="BD82" s="267">
        <v>1524</v>
      </c>
      <c r="BE82" s="174">
        <v>26.321772304193747</v>
      </c>
      <c r="BF82" s="174">
        <v>100</v>
      </c>
      <c r="BG82" s="237">
        <v>10183.801543079975</v>
      </c>
      <c r="BH82" s="238">
        <v>4.3490098718496732E-2</v>
      </c>
      <c r="BI82" s="237">
        <v>271.94159667149222</v>
      </c>
      <c r="BJ82" s="243">
        <f t="shared" si="13"/>
        <v>201.32885583086465</v>
      </c>
      <c r="BQ82" s="161"/>
      <c r="BR82" s="161"/>
      <c r="BS82" s="161"/>
      <c r="BU82" s="15"/>
      <c r="BZ82" s="251"/>
      <c r="CA82" s="209" t="s">
        <v>285</v>
      </c>
      <c r="CB82" s="212"/>
      <c r="CC82" s="212"/>
      <c r="CD82" s="209"/>
      <c r="CE82" s="209">
        <v>135</v>
      </c>
      <c r="CF82" s="274">
        <v>1066.8</v>
      </c>
      <c r="CG82" s="161">
        <v>20.870222649928021</v>
      </c>
      <c r="CH82" s="276">
        <v>40</v>
      </c>
      <c r="CI82" s="257">
        <v>10198.180596753364</v>
      </c>
      <c r="CJ82" s="278">
        <v>5.5284653070436798E-2</v>
      </c>
      <c r="CK82" s="258">
        <v>369.12498779705345</v>
      </c>
      <c r="CL82" s="244"/>
    </row>
    <row r="83" spans="7:90" ht="14.1" customHeight="1">
      <c r="G83" s="19"/>
      <c r="H83" s="787"/>
      <c r="J83" s="736"/>
      <c r="K83" s="9" t="s">
        <v>380</v>
      </c>
      <c r="L83" s="682">
        <v>0</v>
      </c>
      <c r="T83" s="20"/>
      <c r="AX83" s="173">
        <v>0</v>
      </c>
      <c r="AY83" s="4" t="s">
        <v>339</v>
      </c>
      <c r="BC83" s="174">
        <v>140</v>
      </c>
      <c r="BD83" s="267">
        <v>1219.2</v>
      </c>
      <c r="BE83" s="174">
        <v>18.702236576353531</v>
      </c>
      <c r="BF83" s="174">
        <v>100</v>
      </c>
      <c r="BG83" s="237">
        <v>9320.2105297563212</v>
      </c>
      <c r="BH83" s="238">
        <v>4.0510526269782535E-2</v>
      </c>
      <c r="BI83" s="237">
        <v>252.54245576609205</v>
      </c>
      <c r="BJ83" s="243">
        <f t="shared" si="13"/>
        <v>184.77927841594814</v>
      </c>
      <c r="BQ83" s="161"/>
      <c r="BR83" s="161"/>
      <c r="BS83" s="161"/>
      <c r="BU83" s="15"/>
      <c r="BZ83" s="251"/>
      <c r="CA83" s="209" t="s">
        <v>339</v>
      </c>
      <c r="CB83" s="212"/>
      <c r="CC83" s="212"/>
      <c r="CD83" s="209"/>
      <c r="CE83" s="209">
        <v>140</v>
      </c>
      <c r="CF83" s="274">
        <v>1219.2</v>
      </c>
      <c r="CG83" s="161">
        <v>18.866788209766007</v>
      </c>
      <c r="CH83" s="276">
        <v>40</v>
      </c>
      <c r="CI83" s="257">
        <v>9958.0254706761134</v>
      </c>
      <c r="CJ83" s="278">
        <v>5.2833022538362306E-2</v>
      </c>
      <c r="CK83" s="258">
        <v>352.86082522147603</v>
      </c>
      <c r="CL83" s="244"/>
    </row>
    <row r="84" spans="7:90" ht="14.1" customHeight="1">
      <c r="G84" s="19"/>
      <c r="H84" s="787"/>
      <c r="J84" s="736"/>
      <c r="K84" s="10" t="s">
        <v>381</v>
      </c>
      <c r="L84" s="682">
        <v>0</v>
      </c>
      <c r="T84" s="20"/>
      <c r="AX84" s="173">
        <v>9</v>
      </c>
      <c r="AY84" s="4" t="s">
        <v>201</v>
      </c>
      <c r="BC84" s="174">
        <v>140</v>
      </c>
      <c r="BD84" s="267">
        <v>1524</v>
      </c>
      <c r="BE84" s="174">
        <v>21.119283927043689</v>
      </c>
      <c r="BF84" s="174">
        <v>100</v>
      </c>
      <c r="BG84" s="237">
        <v>9855.5812640454333</v>
      </c>
      <c r="BH84" s="238">
        <v>4.1274371019709988E-2</v>
      </c>
      <c r="BI84" s="237">
        <v>257.50149140822145</v>
      </c>
      <c r="BJ84" s="243">
        <f t="shared" si="13"/>
        <v>194.02942108707262</v>
      </c>
      <c r="BQ84" s="161"/>
      <c r="BR84" s="161"/>
      <c r="BS84" s="161"/>
      <c r="BU84" s="15"/>
      <c r="BZ84" s="251"/>
      <c r="CA84" s="209" t="s">
        <v>201</v>
      </c>
      <c r="CB84" s="212"/>
      <c r="CC84" s="212"/>
      <c r="CD84" s="209"/>
      <c r="CE84" s="209">
        <v>140</v>
      </c>
      <c r="CF84" s="274">
        <v>1524</v>
      </c>
      <c r="CG84" s="161">
        <v>18.489406179676823</v>
      </c>
      <c r="CH84" s="276">
        <v>40</v>
      </c>
      <c r="CI84" s="257">
        <v>10913.645023368123</v>
      </c>
      <c r="CJ84" s="278">
        <v>5.5111707882648311E-2</v>
      </c>
      <c r="CK84" s="258">
        <v>366.76181699712902</v>
      </c>
      <c r="CL84" s="244"/>
    </row>
    <row r="85" spans="7:90" ht="14.1" customHeight="1">
      <c r="G85" s="19"/>
      <c r="H85" s="787"/>
      <c r="L85" s="247"/>
      <c r="T85" s="20"/>
      <c r="AX85" s="173">
        <v>12</v>
      </c>
      <c r="AY85" s="4" t="s">
        <v>261</v>
      </c>
      <c r="BC85" s="174">
        <v>140</v>
      </c>
      <c r="BD85" s="267">
        <v>1524</v>
      </c>
      <c r="BE85" s="174">
        <v>22.182190465376866</v>
      </c>
      <c r="BF85" s="174">
        <v>100</v>
      </c>
      <c r="BG85" s="237">
        <v>9751.454171869429</v>
      </c>
      <c r="BH85" s="238">
        <v>4.1005478874734561E-2</v>
      </c>
      <c r="BI85" s="237">
        <v>256.21551907977749</v>
      </c>
      <c r="BJ85" s="243">
        <f t="shared" si="13"/>
        <v>192.18432058480491</v>
      </c>
      <c r="BQ85" s="161"/>
      <c r="BR85" s="161"/>
      <c r="BS85" s="161"/>
      <c r="BU85" s="15"/>
      <c r="BZ85" s="251"/>
      <c r="CA85" s="209" t="s">
        <v>257</v>
      </c>
      <c r="CB85" s="212"/>
      <c r="CC85" s="212"/>
      <c r="CD85" s="209"/>
      <c r="CE85" s="209">
        <v>140</v>
      </c>
      <c r="CF85" s="274">
        <v>1066.8</v>
      </c>
      <c r="CG85" s="161">
        <v>21.587621679170528</v>
      </c>
      <c r="CH85" s="276">
        <v>40</v>
      </c>
      <c r="CI85" s="257">
        <v>9409.6372377196512</v>
      </c>
      <c r="CJ85" s="278">
        <v>5.1235917572209841E-2</v>
      </c>
      <c r="CK85" s="258">
        <v>343.10488900806138</v>
      </c>
      <c r="CL85" s="244"/>
    </row>
    <row r="86" spans="7:90" ht="14.1" customHeight="1">
      <c r="G86" s="19"/>
      <c r="H86" s="787"/>
      <c r="J86" s="735" t="s">
        <v>638</v>
      </c>
      <c r="K86" s="8" t="s">
        <v>376</v>
      </c>
      <c r="L86" s="677">
        <v>0</v>
      </c>
      <c r="T86" s="20"/>
      <c r="AX86" s="173">
        <v>12</v>
      </c>
      <c r="AY86" s="4" t="s">
        <v>257</v>
      </c>
      <c r="BC86" s="174">
        <v>140</v>
      </c>
      <c r="BD86" s="267">
        <v>1066.8</v>
      </c>
      <c r="BE86" s="174">
        <v>25.664678872963073</v>
      </c>
      <c r="BF86" s="174">
        <v>100</v>
      </c>
      <c r="BG86" s="237">
        <v>8357.8454806467089</v>
      </c>
      <c r="BH86" s="238">
        <v>3.8210417768108164E-2</v>
      </c>
      <c r="BI86" s="237">
        <v>240.68715586625825</v>
      </c>
      <c r="BJ86" s="243">
        <f t="shared" si="13"/>
        <v>167.73091795612874</v>
      </c>
      <c r="BQ86" s="161"/>
      <c r="BR86" s="161"/>
      <c r="BS86" s="161"/>
      <c r="BU86" s="15"/>
      <c r="BZ86" s="251"/>
      <c r="CA86" s="209" t="s">
        <v>260</v>
      </c>
      <c r="CB86" s="212"/>
      <c r="CC86" s="212"/>
      <c r="CD86" s="209"/>
      <c r="CE86" s="209">
        <v>140</v>
      </c>
      <c r="CF86" s="274">
        <v>1524</v>
      </c>
      <c r="CG86" s="161">
        <v>34.647780951671862</v>
      </c>
      <c r="CH86" s="276">
        <v>40</v>
      </c>
      <c r="CI86" s="257">
        <v>10456.004540062568</v>
      </c>
      <c r="CJ86" s="278">
        <v>5.2491221803513052E-2</v>
      </c>
      <c r="CK86" s="258">
        <v>350.70766578545437</v>
      </c>
      <c r="CL86" s="244"/>
    </row>
    <row r="87" spans="7:90" ht="14.1" customHeight="1">
      <c r="G87" s="19"/>
      <c r="H87" s="787"/>
      <c r="J87" s="736"/>
      <c r="K87" s="9" t="s">
        <v>377</v>
      </c>
      <c r="L87" s="678">
        <v>0</v>
      </c>
      <c r="T87" s="20"/>
      <c r="AX87" s="173">
        <v>12</v>
      </c>
      <c r="AY87" s="4" t="s">
        <v>260</v>
      </c>
      <c r="BC87" s="174">
        <v>140</v>
      </c>
      <c r="BD87" s="267">
        <v>1524</v>
      </c>
      <c r="BE87" s="174">
        <v>27.885418136872598</v>
      </c>
      <c r="BF87" s="174">
        <v>100</v>
      </c>
      <c r="BG87" s="237">
        <v>9324.5490789913583</v>
      </c>
      <c r="BH87" s="238">
        <v>3.9849771963496969E-2</v>
      </c>
      <c r="BI87" s="237">
        <v>250.56137533867107</v>
      </c>
      <c r="BJ87" s="243">
        <f t="shared" si="13"/>
        <v>184.56515009907869</v>
      </c>
      <c r="BQ87" s="161"/>
      <c r="BR87" s="161"/>
      <c r="BS87" s="161"/>
      <c r="BU87" s="15"/>
      <c r="BZ87" s="251"/>
      <c r="CA87" s="209" t="s">
        <v>261</v>
      </c>
      <c r="CB87" s="212"/>
      <c r="CC87" s="212"/>
      <c r="CD87" s="209"/>
      <c r="CE87" s="209">
        <v>140</v>
      </c>
      <c r="CF87" s="274">
        <v>1524</v>
      </c>
      <c r="CG87" s="161">
        <v>21.872689171879923</v>
      </c>
      <c r="CH87" s="276">
        <v>40</v>
      </c>
      <c r="CI87" s="257">
        <v>10766.965296182878</v>
      </c>
      <c r="CJ87" s="278">
        <v>5.4322523156684545E-2</v>
      </c>
      <c r="CK87" s="258">
        <v>362.00062564857546</v>
      </c>
      <c r="CL87" s="244"/>
    </row>
    <row r="88" spans="7:90" ht="14.1" customHeight="1">
      <c r="G88" s="19"/>
      <c r="H88" s="787"/>
      <c r="J88" s="736"/>
      <c r="K88" s="9" t="s">
        <v>378</v>
      </c>
      <c r="L88" s="682">
        <v>0</v>
      </c>
      <c r="T88" s="20"/>
      <c r="AX88" s="173">
        <v>6</v>
      </c>
      <c r="AY88" s="4" t="s">
        <v>288</v>
      </c>
      <c r="BC88" s="174">
        <v>140</v>
      </c>
      <c r="BD88" s="267">
        <v>3048</v>
      </c>
      <c r="BE88" s="174">
        <v>40.412276939143325</v>
      </c>
      <c r="BF88" s="174">
        <v>100</v>
      </c>
      <c r="BG88" s="237">
        <v>12817.349349493355</v>
      </c>
      <c r="BH88" s="238">
        <v>4.6882640617310886E-2</v>
      </c>
      <c r="BI88" s="237">
        <v>293.97457098032663</v>
      </c>
      <c r="BJ88" s="243">
        <f t="shared" si="13"/>
        <v>246.494054299618</v>
      </c>
      <c r="BQ88" s="161"/>
      <c r="BR88" s="161"/>
      <c r="BS88" s="161"/>
      <c r="BU88" s="15"/>
      <c r="BZ88" s="251"/>
      <c r="CA88" s="209" t="s">
        <v>288</v>
      </c>
      <c r="CB88" s="212"/>
      <c r="CC88" s="212"/>
      <c r="CD88" s="209"/>
      <c r="CE88" s="209">
        <v>140</v>
      </c>
      <c r="CF88" s="274">
        <v>3048</v>
      </c>
      <c r="CG88" s="161">
        <v>41.598273961339011</v>
      </c>
      <c r="CH88" s="276">
        <v>40</v>
      </c>
      <c r="CI88" s="257">
        <v>15910.789555363224</v>
      </c>
      <c r="CJ88" s="278">
        <v>6.7751577652345157E-2</v>
      </c>
      <c r="CK88" s="258">
        <v>447.22324479444694</v>
      </c>
      <c r="CL88" s="244"/>
    </row>
    <row r="89" spans="7:90" ht="14.1" customHeight="1">
      <c r="G89" s="19"/>
      <c r="H89" s="787"/>
      <c r="J89" s="736"/>
      <c r="K89" s="9" t="s">
        <v>379</v>
      </c>
      <c r="L89" s="682">
        <v>0</v>
      </c>
      <c r="T89" s="20"/>
      <c r="AX89" s="173">
        <v>9</v>
      </c>
      <c r="AY89" s="4" t="s">
        <v>200</v>
      </c>
      <c r="BC89" s="174">
        <v>145</v>
      </c>
      <c r="BD89" s="267">
        <v>1524</v>
      </c>
      <c r="BE89" s="174">
        <v>19.585154463578561</v>
      </c>
      <c r="BF89" s="174">
        <v>100</v>
      </c>
      <c r="BG89" s="237">
        <v>9398.9591866410265</v>
      </c>
      <c r="BH89" s="238">
        <v>3.8945862271409518E-2</v>
      </c>
      <c r="BI89" s="237">
        <v>243.03204198730029</v>
      </c>
      <c r="BJ89" s="243">
        <f t="shared" si="13"/>
        <v>184.67705630325179</v>
      </c>
      <c r="BQ89" s="161"/>
      <c r="BR89" s="161"/>
      <c r="BS89" s="161"/>
      <c r="BU89" s="15"/>
      <c r="BZ89" s="251"/>
      <c r="CA89" s="209" t="s">
        <v>340</v>
      </c>
      <c r="CB89" s="212"/>
      <c r="CC89" s="212"/>
      <c r="CD89" s="209"/>
      <c r="CE89" s="209">
        <v>145</v>
      </c>
      <c r="CF89" s="274">
        <v>1524</v>
      </c>
      <c r="CG89" s="161">
        <v>22.850518951802176</v>
      </c>
      <c r="CH89" s="276">
        <v>40</v>
      </c>
      <c r="CI89" s="257">
        <v>9997.8316300498354</v>
      </c>
      <c r="CJ89" s="278">
        <v>5.0662412251350222E-2</v>
      </c>
      <c r="CK89" s="258">
        <v>338.48918967268474</v>
      </c>
      <c r="CL89" s="244"/>
    </row>
    <row r="90" spans="7:90" ht="14.1" customHeight="1">
      <c r="G90" s="19"/>
      <c r="H90" s="787"/>
      <c r="J90" s="736"/>
      <c r="K90" s="9" t="s">
        <v>380</v>
      </c>
      <c r="L90" s="682">
        <v>0</v>
      </c>
      <c r="T90" s="20"/>
      <c r="AX90" s="173">
        <v>0</v>
      </c>
      <c r="AY90" s="4" t="s">
        <v>340</v>
      </c>
      <c r="BC90" s="174">
        <v>145</v>
      </c>
      <c r="BD90" s="267">
        <v>1524</v>
      </c>
      <c r="BE90" s="174">
        <v>21.6625143675579</v>
      </c>
      <c r="BF90" s="174">
        <v>100</v>
      </c>
      <c r="BG90" s="237">
        <v>9176.1074186440219</v>
      </c>
      <c r="BH90" s="238">
        <v>3.8385956857454683E-2</v>
      </c>
      <c r="BI90" s="237">
        <v>240.37865830126884</v>
      </c>
      <c r="BJ90" s="243">
        <f t="shared" si="13"/>
        <v>180.74231021453821</v>
      </c>
      <c r="BQ90" s="161"/>
      <c r="BR90" s="161"/>
      <c r="BS90" s="161"/>
      <c r="BU90" s="15"/>
      <c r="BZ90" s="251"/>
      <c r="CA90" s="209" t="s">
        <v>200</v>
      </c>
      <c r="CB90" s="212"/>
      <c r="CC90" s="212"/>
      <c r="CD90" s="209"/>
      <c r="CE90" s="209">
        <v>145</v>
      </c>
      <c r="CF90" s="274">
        <v>1524</v>
      </c>
      <c r="CG90" s="161">
        <v>19.236953516743075</v>
      </c>
      <c r="CH90" s="276">
        <v>40</v>
      </c>
      <c r="CI90" s="257">
        <v>10141.348516562741</v>
      </c>
      <c r="CJ90" s="278">
        <v>5.144271443251739E-2</v>
      </c>
      <c r="CK90" s="258">
        <v>343.2173069131731</v>
      </c>
      <c r="CL90" s="244"/>
    </row>
    <row r="91" spans="7:90" ht="14.1" customHeight="1">
      <c r="G91" s="19"/>
      <c r="H91" s="787"/>
      <c r="J91" s="736"/>
      <c r="K91" s="10" t="s">
        <v>381</v>
      </c>
      <c r="L91" s="682">
        <v>0</v>
      </c>
      <c r="T91" s="20"/>
      <c r="AX91" s="173">
        <v>10</v>
      </c>
      <c r="AY91" s="4" t="s">
        <v>199</v>
      </c>
      <c r="BC91" s="174">
        <v>145</v>
      </c>
      <c r="BD91" s="267">
        <v>1066.8</v>
      </c>
      <c r="BE91" s="174">
        <v>23.150662696360204</v>
      </c>
      <c r="BF91" s="174">
        <v>100</v>
      </c>
      <c r="BG91" s="237">
        <v>7974.4538158601863</v>
      </c>
      <c r="BH91" s="238">
        <v>3.6132930847086471E-2</v>
      </c>
      <c r="BI91" s="237">
        <v>227.85053409745504</v>
      </c>
      <c r="BJ91" s="243">
        <f t="shared" si="13"/>
        <v>159.78017845162552</v>
      </c>
      <c r="BQ91" s="161"/>
      <c r="BR91" s="161"/>
      <c r="BS91" s="161"/>
      <c r="BU91" s="15"/>
      <c r="BZ91" s="251"/>
      <c r="CA91" s="209" t="s">
        <v>199</v>
      </c>
      <c r="CB91" s="212"/>
      <c r="CC91" s="212"/>
      <c r="CD91" s="209"/>
      <c r="CE91" s="209">
        <v>145</v>
      </c>
      <c r="CF91" s="274">
        <v>1066.8</v>
      </c>
      <c r="CG91" s="161">
        <v>22.846998861248483</v>
      </c>
      <c r="CH91" s="276">
        <v>40</v>
      </c>
      <c r="CI91" s="257">
        <v>8732.8587900479433</v>
      </c>
      <c r="CJ91" s="278">
        <v>4.7777723390737714E-2</v>
      </c>
      <c r="CK91" s="258">
        <v>320.84740736924238</v>
      </c>
      <c r="CL91" s="244"/>
    </row>
    <row r="92" spans="7:90" ht="14.1" customHeight="1" thickBot="1">
      <c r="G92" s="140"/>
      <c r="H92" s="11"/>
      <c r="I92" s="11"/>
      <c r="J92" s="11"/>
      <c r="K92" s="11"/>
      <c r="L92" s="11"/>
      <c r="M92" s="11"/>
      <c r="N92" s="11"/>
      <c r="O92" s="11"/>
      <c r="P92" s="11"/>
      <c r="Q92" s="11"/>
      <c r="R92" s="11"/>
      <c r="S92" s="11"/>
      <c r="T92" s="144"/>
      <c r="AX92" s="173">
        <v>12</v>
      </c>
      <c r="AY92" s="4" t="s">
        <v>258</v>
      </c>
      <c r="BC92" s="174">
        <v>145</v>
      </c>
      <c r="BD92" s="267">
        <v>1524</v>
      </c>
      <c r="BE92" s="174">
        <v>32.502765051858319</v>
      </c>
      <c r="BF92" s="174">
        <v>100</v>
      </c>
      <c r="BG92" s="237">
        <v>8464.7605884884742</v>
      </c>
      <c r="BH92" s="238">
        <v>3.644090300380564E-2</v>
      </c>
      <c r="BI92" s="237">
        <v>230.77344838470225</v>
      </c>
      <c r="BJ92" s="243">
        <f t="shared" si="13"/>
        <v>168.02033456582859</v>
      </c>
      <c r="BQ92" s="161"/>
      <c r="BR92" s="161"/>
      <c r="BS92" s="161"/>
      <c r="BU92" s="15"/>
      <c r="BZ92" s="251"/>
      <c r="CA92" s="209" t="s">
        <v>220</v>
      </c>
      <c r="CB92" s="212"/>
      <c r="CC92" s="212"/>
      <c r="CD92" s="209"/>
      <c r="CE92" s="209">
        <v>145</v>
      </c>
      <c r="CF92" s="274">
        <v>1828.8000000000002</v>
      </c>
      <c r="CG92" s="161">
        <v>47.945569536788106</v>
      </c>
      <c r="CH92" s="276">
        <v>40</v>
      </c>
      <c r="CI92" s="257">
        <v>10443.830451398582</v>
      </c>
      <c r="CJ92" s="278">
        <v>5.0144205783681652E-2</v>
      </c>
      <c r="CK92" s="258">
        <v>335.27624102480087</v>
      </c>
      <c r="CL92" s="244"/>
    </row>
    <row r="93" spans="7:90" ht="14.1" customHeight="1">
      <c r="G93" s="141"/>
      <c r="H93" s="12"/>
      <c r="I93" s="12"/>
      <c r="J93" s="12"/>
      <c r="K93" s="12"/>
      <c r="L93" s="12"/>
      <c r="M93" s="12"/>
      <c r="S93" s="12"/>
      <c r="T93" s="148"/>
      <c r="AX93" s="173">
        <v>16</v>
      </c>
      <c r="AY93" s="4" t="s">
        <v>220</v>
      </c>
      <c r="BC93" s="174">
        <v>145</v>
      </c>
      <c r="BD93" s="267">
        <v>1828.8000000000002</v>
      </c>
      <c r="BE93" s="174">
        <v>33.712499999999999</v>
      </c>
      <c r="BF93" s="174">
        <v>100</v>
      </c>
      <c r="BG93" s="237">
        <v>9120.0029844252458</v>
      </c>
      <c r="BH93" s="238">
        <v>3.7680640882802673E-2</v>
      </c>
      <c r="BI93" s="237">
        <v>238.18768019087091</v>
      </c>
      <c r="BJ93" s="243">
        <f t="shared" si="13"/>
        <v>179.53382811218322</v>
      </c>
      <c r="BQ93" s="161"/>
      <c r="BR93" s="161"/>
      <c r="BS93" s="161"/>
      <c r="BU93" s="15"/>
      <c r="BZ93" s="251"/>
      <c r="CA93" s="209" t="s">
        <v>258</v>
      </c>
      <c r="CB93" s="212"/>
      <c r="CC93" s="212"/>
      <c r="CD93" s="209"/>
      <c r="CE93" s="209">
        <v>145</v>
      </c>
      <c r="CF93" s="274">
        <v>1524</v>
      </c>
      <c r="CG93" s="161">
        <v>26.027312323676551</v>
      </c>
      <c r="CH93" s="276">
        <v>40</v>
      </c>
      <c r="CI93" s="257">
        <v>9902.3679660916496</v>
      </c>
      <c r="CJ93" s="278">
        <v>5.0118910063356288E-2</v>
      </c>
      <c r="CK93" s="258">
        <v>335.15887659446514</v>
      </c>
      <c r="CL93" s="244"/>
    </row>
    <row r="94" spans="7:90" ht="14.1" customHeight="1">
      <c r="G94" s="19"/>
      <c r="H94" s="788" t="s">
        <v>33</v>
      </c>
      <c r="J94" s="735" t="s">
        <v>34</v>
      </c>
      <c r="K94" s="8" t="s">
        <v>376</v>
      </c>
      <c r="L94" s="171">
        <f t="shared" ref="L94:L99" si="15" xml:space="preserve"> (($S$44 * $S$42 * $S$40 * (L42 * 1 + L72) +L49) * 1000 / (L14 * 8760)) + L56 + 0</f>
        <v>99.516055135938558</v>
      </c>
      <c r="M94"/>
      <c r="N94" s="160"/>
      <c r="R94" s="160"/>
      <c r="T94" s="20"/>
      <c r="AX94" s="173">
        <v>5</v>
      </c>
      <c r="AY94" s="4" t="s">
        <v>289</v>
      </c>
      <c r="BC94" s="174">
        <v>150</v>
      </c>
      <c r="BD94" s="267">
        <v>2133.6</v>
      </c>
      <c r="BE94" s="174">
        <v>9.8729727665655904</v>
      </c>
      <c r="BF94" s="174">
        <v>100</v>
      </c>
      <c r="BG94" s="237">
        <v>13159.944845015505</v>
      </c>
      <c r="BH94" s="238">
        <v>4.4847350061260144E-2</v>
      </c>
      <c r="BI94" s="237">
        <v>267.09348499075458</v>
      </c>
      <c r="BJ94" s="243">
        <f t="shared" si="13"/>
        <v>248.12230358381035</v>
      </c>
      <c r="BQ94" s="161"/>
      <c r="BR94" s="161"/>
      <c r="BS94" s="161"/>
      <c r="BU94" s="15"/>
      <c r="BZ94" s="251"/>
      <c r="CA94" s="209" t="s">
        <v>222</v>
      </c>
      <c r="CB94" s="212"/>
      <c r="CC94" s="212"/>
      <c r="CD94" s="209"/>
      <c r="CE94" s="209">
        <v>150</v>
      </c>
      <c r="CF94" s="274">
        <v>3048</v>
      </c>
      <c r="CG94" s="161">
        <v>76.296793042516327</v>
      </c>
      <c r="CH94" s="276">
        <v>40</v>
      </c>
      <c r="CI94" s="257">
        <v>13414.123989231084</v>
      </c>
      <c r="CJ94" s="278">
        <v>5.655322609150986E-2</v>
      </c>
      <c r="CK94" s="258">
        <v>375.43198583131471</v>
      </c>
      <c r="CL94" s="244"/>
    </row>
    <row r="95" spans="7:90" ht="14.1" customHeight="1">
      <c r="G95" s="19"/>
      <c r="H95" s="788"/>
      <c r="J95" s="736"/>
      <c r="K95" s="9" t="s">
        <v>377</v>
      </c>
      <c r="L95" s="171">
        <f t="shared" si="15"/>
        <v>116.72605889258675</v>
      </c>
      <c r="M95"/>
      <c r="N95" s="160"/>
      <c r="T95" s="20"/>
      <c r="AX95" s="173">
        <v>25</v>
      </c>
      <c r="AY95" s="4" t="s">
        <v>297</v>
      </c>
      <c r="BC95" s="174">
        <v>150</v>
      </c>
      <c r="BD95" s="267">
        <v>762</v>
      </c>
      <c r="BE95" s="174">
        <v>12.174999999999997</v>
      </c>
      <c r="BF95" s="174">
        <v>100</v>
      </c>
      <c r="BG95" s="237">
        <v>8270.0197938237252</v>
      </c>
      <c r="BH95" s="238">
        <v>3.6663161281787496E-2</v>
      </c>
      <c r="BI95" s="237">
        <v>227.17442246583076</v>
      </c>
      <c r="BJ95" s="243">
        <f t="shared" si="13"/>
        <v>164.39993916157513</v>
      </c>
      <c r="BQ95" s="161"/>
      <c r="BR95" s="161"/>
      <c r="BS95" s="161"/>
      <c r="BU95" s="15"/>
      <c r="BZ95" s="251"/>
      <c r="CA95" s="209" t="s">
        <v>254</v>
      </c>
      <c r="CB95" s="212"/>
      <c r="CC95" s="212"/>
      <c r="CD95" s="209"/>
      <c r="CE95" s="209">
        <v>150</v>
      </c>
      <c r="CF95" s="274">
        <v>1524</v>
      </c>
      <c r="CG95" s="161">
        <v>31.706928978621601</v>
      </c>
      <c r="CH95" s="276">
        <v>40</v>
      </c>
      <c r="CI95" s="257">
        <v>9159.3259439171707</v>
      </c>
      <c r="CJ95" s="278">
        <v>4.6487542195900136E-2</v>
      </c>
      <c r="CK95" s="258">
        <v>311.90499396105247</v>
      </c>
      <c r="CL95" s="244"/>
    </row>
    <row r="96" spans="7:90" ht="14.1" customHeight="1">
      <c r="G96" s="19"/>
      <c r="H96" s="788"/>
      <c r="J96" s="736"/>
      <c r="K96" s="9" t="s">
        <v>378</v>
      </c>
      <c r="L96" s="171">
        <f t="shared" si="15"/>
        <v>113.69813425791811</v>
      </c>
      <c r="M96"/>
      <c r="N96" s="160"/>
      <c r="T96" s="20"/>
      <c r="AX96" s="173">
        <v>12</v>
      </c>
      <c r="AY96" s="4" t="s">
        <v>254</v>
      </c>
      <c r="BC96" s="174">
        <v>150</v>
      </c>
      <c r="BD96" s="267">
        <v>1524</v>
      </c>
      <c r="BE96" s="174">
        <v>32.960693660955286</v>
      </c>
      <c r="BF96" s="174">
        <v>100</v>
      </c>
      <c r="BG96" s="237">
        <v>7927.8092198007644</v>
      </c>
      <c r="BH96" s="238">
        <v>3.4139934122798248E-2</v>
      </c>
      <c r="BI96" s="237">
        <v>216.93754557972622</v>
      </c>
      <c r="BJ96" s="243">
        <f t="shared" si="13"/>
        <v>157.47675975279998</v>
      </c>
      <c r="BQ96" s="161"/>
      <c r="BR96" s="161"/>
      <c r="BS96" s="161"/>
      <c r="BU96" s="15"/>
      <c r="BZ96" s="251"/>
      <c r="CA96" s="209" t="s">
        <v>289</v>
      </c>
      <c r="CB96" s="212"/>
      <c r="CC96" s="212"/>
      <c r="CD96" s="209"/>
      <c r="CE96" s="209">
        <v>150</v>
      </c>
      <c r="CF96" s="274">
        <v>2133.6</v>
      </c>
      <c r="CG96" s="161">
        <v>4.5600091647731</v>
      </c>
      <c r="CH96" s="276">
        <v>40</v>
      </c>
      <c r="CI96" s="257">
        <v>14542.202237500709</v>
      </c>
      <c r="CJ96" s="278">
        <v>6.4652710409629832E-2</v>
      </c>
      <c r="CK96" s="258">
        <v>414.92942054849834</v>
      </c>
      <c r="CL96" s="244"/>
    </row>
    <row r="97" spans="4:90" ht="14.1" customHeight="1">
      <c r="G97" s="19"/>
      <c r="H97" s="788"/>
      <c r="J97" s="736"/>
      <c r="K97" s="9" t="s">
        <v>379</v>
      </c>
      <c r="L97" s="171">
        <f t="shared" si="15"/>
        <v>187.35813119971567</v>
      </c>
      <c r="M97"/>
      <c r="N97" s="160"/>
      <c r="T97" s="20"/>
      <c r="AX97" s="173">
        <v>7</v>
      </c>
      <c r="AY97" s="4" t="s">
        <v>282</v>
      </c>
      <c r="BC97" s="174">
        <v>150</v>
      </c>
      <c r="BD97" s="267">
        <v>1066.8</v>
      </c>
      <c r="BE97" s="174">
        <v>37.040563512799039</v>
      </c>
      <c r="BF97" s="174">
        <v>100</v>
      </c>
      <c r="BG97" s="237">
        <v>6865.929380026545</v>
      </c>
      <c r="BH97" s="238">
        <v>3.2003491691679521E-2</v>
      </c>
      <c r="BI97" s="237">
        <v>204.72310147780513</v>
      </c>
      <c r="BJ97" s="243">
        <f t="shared" si="13"/>
        <v>138.78957274893025</v>
      </c>
      <c r="BQ97" s="161"/>
      <c r="BR97" s="161"/>
      <c r="BS97" s="161"/>
      <c r="BU97" s="15"/>
      <c r="BZ97" s="251"/>
      <c r="CA97" s="209" t="s">
        <v>282</v>
      </c>
      <c r="CB97" s="212"/>
      <c r="CC97" s="212"/>
      <c r="CD97" s="209"/>
      <c r="CE97" s="209">
        <v>150</v>
      </c>
      <c r="CF97" s="274">
        <v>1066.8</v>
      </c>
      <c r="CG97" s="161">
        <v>36.524500961343122</v>
      </c>
      <c r="CH97" s="276">
        <v>40</v>
      </c>
      <c r="CI97" s="257">
        <v>7931.7183571325168</v>
      </c>
      <c r="CJ97" s="278">
        <v>4.3382321738819223E-2</v>
      </c>
      <c r="CK97" s="258">
        <v>292.68033377240215</v>
      </c>
      <c r="CL97" s="244"/>
    </row>
    <row r="98" spans="4:90" ht="14.1" customHeight="1">
      <c r="G98" s="19"/>
      <c r="H98" s="788"/>
      <c r="J98" s="736"/>
      <c r="K98" s="9" t="s">
        <v>380</v>
      </c>
      <c r="L98" s="171">
        <f t="shared" si="15"/>
        <v>113.69813425791811</v>
      </c>
      <c r="M98"/>
      <c r="T98" s="20"/>
      <c r="AX98" s="173">
        <v>7</v>
      </c>
      <c r="AY98" s="4" t="s">
        <v>284</v>
      </c>
      <c r="BC98" s="174">
        <v>150</v>
      </c>
      <c r="BD98" s="267">
        <v>1524</v>
      </c>
      <c r="BE98" s="174">
        <v>53.645700204889756</v>
      </c>
      <c r="BF98" s="174">
        <v>100</v>
      </c>
      <c r="BG98" s="237">
        <v>7371.3143447029342</v>
      </c>
      <c r="BH98" s="238">
        <v>3.236301276442427E-2</v>
      </c>
      <c r="BI98" s="237">
        <v>207.54487316418363</v>
      </c>
      <c r="BJ98" s="243">
        <f t="shared" si="13"/>
        <v>147.25591809001813</v>
      </c>
      <c r="BQ98" s="161"/>
      <c r="BR98" s="161"/>
      <c r="BS98" s="161"/>
      <c r="BU98" s="15"/>
      <c r="BZ98" s="251"/>
      <c r="CA98" s="209" t="s">
        <v>284</v>
      </c>
      <c r="CB98" s="212"/>
      <c r="CC98" s="212"/>
      <c r="CD98" s="209"/>
      <c r="CE98" s="209">
        <v>150</v>
      </c>
      <c r="CF98" s="274">
        <v>1524</v>
      </c>
      <c r="CG98" s="161">
        <v>40.480203606707825</v>
      </c>
      <c r="CH98" s="276">
        <v>40</v>
      </c>
      <c r="CI98" s="257">
        <v>9030.0875005171947</v>
      </c>
      <c r="CJ98" s="278">
        <v>4.5663311326599579E-2</v>
      </c>
      <c r="CK98" s="258">
        <v>306.71805945293039</v>
      </c>
      <c r="CL98" s="244"/>
    </row>
    <row r="99" spans="4:90" ht="14.1" customHeight="1">
      <c r="G99" s="19"/>
      <c r="H99" s="788"/>
      <c r="J99" s="736"/>
      <c r="K99" s="10" t="s">
        <v>381</v>
      </c>
      <c r="L99" s="171">
        <f t="shared" si="15"/>
        <v>187.35813119971567</v>
      </c>
      <c r="M99"/>
      <c r="T99" s="20"/>
      <c r="AX99" s="173">
        <v>7</v>
      </c>
      <c r="AY99" s="4" t="s">
        <v>283</v>
      </c>
      <c r="BC99" s="174">
        <v>150</v>
      </c>
      <c r="BD99" s="267">
        <v>1524</v>
      </c>
      <c r="BE99" s="174">
        <v>55.00708873068276</v>
      </c>
      <c r="BF99" s="174">
        <v>100</v>
      </c>
      <c r="BG99" s="237">
        <v>7348.7723732252362</v>
      </c>
      <c r="BH99" s="238">
        <v>3.2283503365449016E-2</v>
      </c>
      <c r="BI99" s="237">
        <v>207.10975260406869</v>
      </c>
      <c r="BJ99" s="243">
        <f t="shared" si="13"/>
        <v>146.83409593365329</v>
      </c>
      <c r="BQ99" s="161"/>
      <c r="BR99" s="161"/>
      <c r="BS99" s="161"/>
      <c r="BU99" s="15"/>
      <c r="BZ99" s="251"/>
      <c r="CA99" s="209" t="s">
        <v>283</v>
      </c>
      <c r="CB99" s="212"/>
      <c r="CC99" s="212"/>
      <c r="CD99" s="209"/>
      <c r="CE99" s="209">
        <v>150</v>
      </c>
      <c r="CF99" s="274">
        <v>1524</v>
      </c>
      <c r="CG99" s="161">
        <v>51.800478142893972</v>
      </c>
      <c r="CH99" s="276">
        <v>40</v>
      </c>
      <c r="CI99" s="257">
        <v>8922.4134659912543</v>
      </c>
      <c r="CJ99" s="278">
        <v>4.492678344129318E-2</v>
      </c>
      <c r="CK99" s="258">
        <v>302.01587439828461</v>
      </c>
      <c r="CL99" s="244"/>
    </row>
    <row r="100" spans="4:90" ht="14.1" customHeight="1">
      <c r="G100" s="19"/>
      <c r="H100" s="788"/>
      <c r="L100" s="247"/>
      <c r="M100"/>
      <c r="T100" s="20"/>
      <c r="AX100" s="173">
        <v>15</v>
      </c>
      <c r="AY100" s="4" t="s">
        <v>222</v>
      </c>
      <c r="BC100" s="174">
        <v>150</v>
      </c>
      <c r="BD100" s="267">
        <v>3048</v>
      </c>
      <c r="BE100" s="174">
        <v>68.451897817954986</v>
      </c>
      <c r="BF100" s="174">
        <v>100</v>
      </c>
      <c r="BG100" s="237">
        <v>10594.17609644732</v>
      </c>
      <c r="BH100" s="238">
        <v>3.9161761810339736E-2</v>
      </c>
      <c r="BI100" s="237">
        <v>248.92706534681605</v>
      </c>
      <c r="BJ100" s="243">
        <f t="shared" si="13"/>
        <v>204.58795042355513</v>
      </c>
      <c r="BQ100" s="161"/>
      <c r="BR100" s="161"/>
      <c r="BS100" s="161"/>
      <c r="BU100" s="15"/>
      <c r="BZ100" s="251"/>
      <c r="CA100" s="209" t="s">
        <v>297</v>
      </c>
      <c r="CB100" s="212"/>
      <c r="CC100" s="212"/>
      <c r="CD100" s="209"/>
      <c r="CE100" s="209">
        <v>150</v>
      </c>
      <c r="CF100" s="274">
        <v>762</v>
      </c>
      <c r="CG100" s="161">
        <v>20.870314086849859</v>
      </c>
      <c r="CH100" s="276">
        <v>40</v>
      </c>
      <c r="CI100" s="257">
        <v>7534.5985919355226</v>
      </c>
      <c r="CJ100" s="278">
        <v>4.3960835013764792E-2</v>
      </c>
      <c r="CK100" s="258">
        <v>296.74530054847622</v>
      </c>
      <c r="CL100" s="244"/>
    </row>
    <row r="101" spans="4:90" ht="14.1" customHeight="1">
      <c r="G101" s="19"/>
      <c r="H101" s="788"/>
      <c r="J101" s="735" t="s">
        <v>67</v>
      </c>
      <c r="K101" s="8" t="s">
        <v>376</v>
      </c>
      <c r="L101" s="171">
        <f t="shared" ref="L101:L106" si="16">(((L42*$S$44*(1-$S$36*$S$41))/(8760*L14*(1-$S$36))+L49/(8760*L14))*1000)+L56</f>
        <v>91.406292219510348</v>
      </c>
      <c r="M101" s="299" t="s">
        <v>674</v>
      </c>
      <c r="T101" s="20"/>
      <c r="AX101" s="173">
        <v>25</v>
      </c>
      <c r="AY101" s="4" t="s">
        <v>300</v>
      </c>
      <c r="BC101" s="174">
        <v>155</v>
      </c>
      <c r="BD101" s="267">
        <v>762</v>
      </c>
      <c r="BE101" s="174">
        <v>2.0776598657354635</v>
      </c>
      <c r="BF101" s="174">
        <v>100</v>
      </c>
      <c r="BG101" s="237">
        <v>24047.439994421165</v>
      </c>
      <c r="BH101" s="238">
        <v>6.7148035452409882E-2</v>
      </c>
      <c r="BI101" s="237">
        <v>356.41884254885036</v>
      </c>
      <c r="BJ101" s="243">
        <f t="shared" si="13"/>
        <v>434.59903490606303</v>
      </c>
      <c r="BQ101" s="161"/>
      <c r="BR101" s="161"/>
      <c r="BS101" s="161"/>
      <c r="BU101" s="15"/>
      <c r="BZ101" s="251"/>
      <c r="CA101" s="209" t="s">
        <v>220</v>
      </c>
      <c r="CB101" s="212"/>
      <c r="CC101" s="212"/>
      <c r="CD101" s="209"/>
      <c r="CE101" s="209">
        <v>150</v>
      </c>
      <c r="CF101" s="280">
        <v>2000</v>
      </c>
      <c r="CG101" s="161">
        <v>28.2</v>
      </c>
      <c r="CH101" s="276">
        <v>40</v>
      </c>
      <c r="CI101" s="257">
        <v>10569.066001215389</v>
      </c>
      <c r="CJ101" s="278">
        <v>5.0175714669039743E-2</v>
      </c>
      <c r="CK101" s="258">
        <v>334.74307427552742</v>
      </c>
      <c r="CL101" s="244"/>
    </row>
    <row r="102" spans="4:90" ht="14.1" customHeight="1">
      <c r="G102" s="19"/>
      <c r="H102" s="788"/>
      <c r="J102" s="736"/>
      <c r="K102" s="9" t="s">
        <v>377</v>
      </c>
      <c r="L102" s="171">
        <f t="shared" si="16"/>
        <v>107.14731501397257</v>
      </c>
      <c r="M102"/>
      <c r="T102" s="20"/>
      <c r="AG102" s="4" t="s">
        <v>92</v>
      </c>
      <c r="AX102" s="173">
        <v>0</v>
      </c>
      <c r="AY102" s="4" t="s">
        <v>341</v>
      </c>
      <c r="BC102" s="174">
        <v>155</v>
      </c>
      <c r="BD102" s="267">
        <v>1524</v>
      </c>
      <c r="BE102" s="174">
        <v>16.687494423905306</v>
      </c>
      <c r="BF102" s="174">
        <v>100</v>
      </c>
      <c r="BG102" s="237">
        <v>8831.8334083998507</v>
      </c>
      <c r="BH102" s="238">
        <v>3.5691088204852887E-2</v>
      </c>
      <c r="BI102" s="237">
        <v>222.06778921672947</v>
      </c>
      <c r="BJ102" s="243">
        <f t="shared" si="13"/>
        <v>172.63392661263893</v>
      </c>
      <c r="BQ102" s="161"/>
      <c r="BR102" s="161"/>
      <c r="BS102" s="161"/>
      <c r="BU102" s="15"/>
      <c r="BZ102" s="251"/>
      <c r="CA102" s="209" t="s">
        <v>249</v>
      </c>
      <c r="CB102" s="212"/>
      <c r="CC102" s="212"/>
      <c r="CD102" s="209"/>
      <c r="CE102" s="209">
        <v>150</v>
      </c>
      <c r="CF102" s="280">
        <v>1500</v>
      </c>
      <c r="CG102" s="161">
        <v>15.6</v>
      </c>
      <c r="CH102" s="276">
        <v>40</v>
      </c>
      <c r="CI102" s="257">
        <v>9657.6587711919547</v>
      </c>
      <c r="CJ102" s="278">
        <v>4.9430490025352325E-2</v>
      </c>
      <c r="CK102" s="258">
        <v>329.80380305020316</v>
      </c>
      <c r="CL102" s="244"/>
    </row>
    <row r="103" spans="4:90" ht="14.1" customHeight="1">
      <c r="G103" s="19"/>
      <c r="H103" s="788"/>
      <c r="J103" s="736"/>
      <c r="K103" s="9" t="s">
        <v>378</v>
      </c>
      <c r="L103" s="171">
        <f t="shared" si="16"/>
        <v>104.23493961311405</v>
      </c>
      <c r="M103"/>
      <c r="T103" s="20"/>
      <c r="AX103" s="173">
        <v>12</v>
      </c>
      <c r="AY103" s="4" t="s">
        <v>256</v>
      </c>
      <c r="BC103" s="174">
        <v>155</v>
      </c>
      <c r="BD103" s="267">
        <v>1676.4</v>
      </c>
      <c r="BE103" s="174">
        <v>27.768909475415661</v>
      </c>
      <c r="BF103" s="174">
        <v>100</v>
      </c>
      <c r="BG103" s="237">
        <v>8076.4845613893258</v>
      </c>
      <c r="BH103" s="238">
        <v>3.3597477109997595E-2</v>
      </c>
      <c r="BI103" s="237">
        <v>212.67423364560898</v>
      </c>
      <c r="BJ103" s="243">
        <f t="shared" si="13"/>
        <v>159.23995913025314</v>
      </c>
      <c r="BQ103" s="161"/>
      <c r="BR103" s="161"/>
      <c r="BS103" s="161"/>
      <c r="BU103" s="15"/>
      <c r="BZ103" s="251"/>
      <c r="CA103" s="209" t="s">
        <v>341</v>
      </c>
      <c r="CB103" s="212"/>
      <c r="CC103" s="212"/>
      <c r="CD103" s="209"/>
      <c r="CE103" s="209">
        <v>155</v>
      </c>
      <c r="CF103" s="274">
        <v>1524</v>
      </c>
      <c r="CG103" s="161">
        <v>12.590164314754423</v>
      </c>
      <c r="CH103" s="276">
        <v>40</v>
      </c>
      <c r="CI103" s="257">
        <v>9442.9106797078748</v>
      </c>
      <c r="CJ103" s="278">
        <v>4.8321954282724719E-2</v>
      </c>
      <c r="CK103" s="258">
        <v>321.89075562140778</v>
      </c>
      <c r="CL103" s="244"/>
    </row>
    <row r="104" spans="4:90" ht="14.1" customHeight="1">
      <c r="G104" s="19"/>
      <c r="H104" s="788"/>
      <c r="J104" s="736"/>
      <c r="K104" s="9" t="s">
        <v>379</v>
      </c>
      <c r="L104" s="171">
        <f t="shared" si="16"/>
        <v>171.03878977689155</v>
      </c>
      <c r="M104"/>
      <c r="T104" s="20"/>
      <c r="AX104" s="173">
        <v>12</v>
      </c>
      <c r="AY104" s="4" t="s">
        <v>249</v>
      </c>
      <c r="BC104" s="174">
        <v>155</v>
      </c>
      <c r="BD104" s="267">
        <v>762</v>
      </c>
      <c r="BE104" s="174">
        <v>44.865926482719246</v>
      </c>
      <c r="BF104" s="174">
        <v>100</v>
      </c>
      <c r="BG104" s="237">
        <v>5785.8081466979165</v>
      </c>
      <c r="BH104" s="238">
        <v>2.8726208443877046E-2</v>
      </c>
      <c r="BI104" s="237">
        <v>185.45955605901918</v>
      </c>
      <c r="BJ104" s="243">
        <f t="shared" si="13"/>
        <v>118.80434149278831</v>
      </c>
      <c r="BQ104" s="161"/>
      <c r="BR104" s="161"/>
      <c r="BS104" s="161"/>
      <c r="BU104" s="15"/>
      <c r="BZ104" s="251"/>
      <c r="CA104" s="209" t="s">
        <v>249</v>
      </c>
      <c r="CB104" s="212"/>
      <c r="CC104" s="212"/>
      <c r="CD104" s="209"/>
      <c r="CE104" s="209">
        <v>155</v>
      </c>
      <c r="CF104" s="274">
        <v>762</v>
      </c>
      <c r="CG104" s="161">
        <v>21.819999999999997</v>
      </c>
      <c r="CH104" s="276">
        <v>40</v>
      </c>
      <c r="CI104" s="257">
        <v>7086.3609616764743</v>
      </c>
      <c r="CJ104" s="278">
        <v>4.1598412795207054E-2</v>
      </c>
      <c r="CK104" s="258">
        <v>281.46719861403466</v>
      </c>
      <c r="CL104" s="244"/>
    </row>
    <row r="105" spans="4:90" ht="14.1" customHeight="1">
      <c r="G105" s="19"/>
      <c r="H105" s="788"/>
      <c r="J105" s="736"/>
      <c r="K105" s="9" t="s">
        <v>380</v>
      </c>
      <c r="L105" s="171">
        <f t="shared" si="16"/>
        <v>104.23493961311405</v>
      </c>
      <c r="M105"/>
      <c r="T105" s="20"/>
      <c r="AX105" s="173">
        <v>9</v>
      </c>
      <c r="AY105" s="4" t="s">
        <v>196</v>
      </c>
      <c r="BC105" s="174">
        <v>160</v>
      </c>
      <c r="BD105" s="267">
        <v>1066.8</v>
      </c>
      <c r="BE105" s="174">
        <v>36.663058179339409</v>
      </c>
      <c r="BF105" s="174">
        <v>100</v>
      </c>
      <c r="BG105" s="237">
        <v>6158.4458141049809</v>
      </c>
      <c r="BH105" s="238">
        <v>2.8776336678922321E-2</v>
      </c>
      <c r="BI105" s="237">
        <v>185.14223721391011</v>
      </c>
      <c r="BJ105" s="243">
        <f t="shared" si="13"/>
        <v>124.70448609882564</v>
      </c>
      <c r="BQ105" s="161"/>
      <c r="BR105" s="161"/>
      <c r="BS105" s="161"/>
      <c r="BU105" s="15"/>
      <c r="BZ105" s="251"/>
      <c r="CA105" s="209" t="s">
        <v>256</v>
      </c>
      <c r="CB105" s="212"/>
      <c r="CC105" s="212"/>
      <c r="CD105" s="209"/>
      <c r="CE105" s="209">
        <v>155</v>
      </c>
      <c r="CF105" s="274">
        <v>1676.4</v>
      </c>
      <c r="CG105" s="161">
        <v>23.25703122706247</v>
      </c>
      <c r="CH105" s="276">
        <v>40</v>
      </c>
      <c r="CI105" s="257">
        <v>9233.3916977923491</v>
      </c>
      <c r="CJ105" s="278">
        <v>4.6191076623705973E-2</v>
      </c>
      <c r="CK105" s="258">
        <v>309.33888960593549</v>
      </c>
      <c r="CL105" s="244"/>
    </row>
    <row r="106" spans="4:90" ht="14.1" customHeight="1">
      <c r="G106" s="19"/>
      <c r="H106" s="788"/>
      <c r="J106" s="736"/>
      <c r="K106" s="10" t="s">
        <v>381</v>
      </c>
      <c r="L106" s="171">
        <f t="shared" si="16"/>
        <v>171.03878977689155</v>
      </c>
      <c r="M106"/>
      <c r="T106" s="20"/>
      <c r="AX106" s="173">
        <v>12</v>
      </c>
      <c r="AY106" s="4" t="s">
        <v>248</v>
      </c>
      <c r="BC106" s="174">
        <v>160</v>
      </c>
      <c r="BD106" s="267">
        <v>1005.84</v>
      </c>
      <c r="BE106" s="174">
        <v>60.787500000000001</v>
      </c>
      <c r="BF106" s="174">
        <v>100</v>
      </c>
      <c r="BG106" s="237">
        <v>5628.8269358212465</v>
      </c>
      <c r="BH106" s="238">
        <v>2.7028124003135208E-2</v>
      </c>
      <c r="BI106" s="237">
        <v>175.42303652391644</v>
      </c>
      <c r="BJ106" s="243">
        <f t="shared" si="13"/>
        <v>114.86588170071991</v>
      </c>
      <c r="BQ106" s="161"/>
      <c r="BR106" s="161"/>
      <c r="BS106" s="161"/>
      <c r="BU106" s="15"/>
      <c r="BZ106" s="251"/>
      <c r="CA106" s="209" t="s">
        <v>300</v>
      </c>
      <c r="CB106" s="212"/>
      <c r="CC106" s="212"/>
      <c r="CD106" s="209"/>
      <c r="CE106" s="209">
        <v>155</v>
      </c>
      <c r="CF106" s="274">
        <v>762</v>
      </c>
      <c r="CG106" s="161">
        <v>1.1363484536784452</v>
      </c>
      <c r="CH106" s="276">
        <v>40</v>
      </c>
      <c r="CI106" s="257">
        <v>20387.115536135188</v>
      </c>
      <c r="CJ106" s="278">
        <v>8.7793126340425881E-2</v>
      </c>
      <c r="CK106" s="258">
        <v>549.78496582659272</v>
      </c>
      <c r="CL106" s="244"/>
    </row>
    <row r="107" spans="4:90" ht="14.1" customHeight="1">
      <c r="G107" s="21"/>
      <c r="H107" s="22"/>
      <c r="I107" s="22"/>
      <c r="J107" s="22"/>
      <c r="K107" s="22"/>
      <c r="L107" s="22"/>
      <c r="M107" s="22"/>
      <c r="N107" s="22"/>
      <c r="O107" s="22"/>
      <c r="P107" s="22"/>
      <c r="Q107" s="22"/>
      <c r="R107" s="22"/>
      <c r="S107" s="22"/>
      <c r="T107" s="23"/>
      <c r="AX107" s="173">
        <v>8</v>
      </c>
      <c r="AY107" s="4" t="s">
        <v>197</v>
      </c>
      <c r="BC107" s="174">
        <v>160</v>
      </c>
      <c r="BD107" s="267">
        <v>1524</v>
      </c>
      <c r="BE107" s="174">
        <v>125.93237738936999</v>
      </c>
      <c r="BF107" s="174">
        <v>100</v>
      </c>
      <c r="BG107" s="237">
        <v>6468.2567494894165</v>
      </c>
      <c r="BH107" s="238">
        <v>2.8585791374089918E-2</v>
      </c>
      <c r="BI107" s="237">
        <v>184.72660296755947</v>
      </c>
      <c r="BJ107" s="243">
        <f t="shared" si="13"/>
        <v>129.58797061208799</v>
      </c>
      <c r="BQ107" s="161"/>
      <c r="BR107" s="161"/>
      <c r="BS107" s="161"/>
      <c r="BU107" s="15"/>
      <c r="BZ107" s="251"/>
      <c r="CA107" s="209" t="s">
        <v>248</v>
      </c>
      <c r="CB107" s="212"/>
      <c r="CC107" s="212"/>
      <c r="CD107" s="209"/>
      <c r="CE107" s="209">
        <v>155</v>
      </c>
      <c r="CF107" s="280">
        <v>1500</v>
      </c>
      <c r="CG107" s="161">
        <v>34.199999999999996</v>
      </c>
      <c r="CH107" s="276">
        <v>40</v>
      </c>
      <c r="CI107" s="257">
        <v>8530.8539367353042</v>
      </c>
      <c r="CJ107" s="278">
        <v>4.3658915914741976E-2</v>
      </c>
      <c r="CK107" s="258">
        <v>293.70857091655853</v>
      </c>
      <c r="CL107" s="244"/>
    </row>
    <row r="108" spans="4:90" ht="14.1" customHeight="1">
      <c r="AX108" s="173">
        <v>12</v>
      </c>
      <c r="AY108" s="4" t="s">
        <v>253</v>
      </c>
      <c r="BC108" s="174">
        <v>165</v>
      </c>
      <c r="BD108" s="267">
        <v>1828.8000000000002</v>
      </c>
      <c r="BE108" s="174">
        <v>42.546608959443716</v>
      </c>
      <c r="BF108" s="174">
        <v>100</v>
      </c>
      <c r="BG108" s="237">
        <v>7009.7222515421463</v>
      </c>
      <c r="BH108" s="238">
        <v>2.9335150933202731E-2</v>
      </c>
      <c r="BI108" s="237">
        <v>188.25156111397644</v>
      </c>
      <c r="BJ108" s="243">
        <f t="shared" si="13"/>
        <v>138.73070549065767</v>
      </c>
      <c r="BQ108" s="161"/>
      <c r="BR108" s="161"/>
      <c r="BS108" s="161"/>
      <c r="BU108" s="15"/>
      <c r="BZ108" s="251"/>
      <c r="CA108" s="209" t="s">
        <v>478</v>
      </c>
      <c r="CB108" s="212"/>
      <c r="CC108" s="212"/>
      <c r="CD108" s="209"/>
      <c r="CE108" s="209">
        <v>155</v>
      </c>
      <c r="CF108" s="280">
        <v>1500</v>
      </c>
      <c r="CG108" s="161">
        <v>16</v>
      </c>
      <c r="CH108" s="276">
        <v>40</v>
      </c>
      <c r="CI108" s="257">
        <v>9102.5926784989806</v>
      </c>
      <c r="CJ108" s="278">
        <v>4.6846722083651905E-2</v>
      </c>
      <c r="CK108" s="258">
        <v>313.1958241590221</v>
      </c>
      <c r="CL108" s="244"/>
    </row>
    <row r="109" spans="4:90" ht="14.1" customHeight="1">
      <c r="H109" s="4" t="s">
        <v>938</v>
      </c>
      <c r="AF109"/>
      <c r="AX109" s="173">
        <v>10</v>
      </c>
      <c r="AY109" s="4" t="s">
        <v>194</v>
      </c>
      <c r="BC109" s="174">
        <v>165</v>
      </c>
      <c r="BD109" s="267">
        <v>1066.8</v>
      </c>
      <c r="BE109" s="174">
        <v>45.551000000000002</v>
      </c>
      <c r="BF109" s="174">
        <v>100</v>
      </c>
      <c r="BG109" s="237">
        <v>5652.2707630799732</v>
      </c>
      <c r="BH109" s="238">
        <v>2.6727574286641527E-2</v>
      </c>
      <c r="BI109" s="237">
        <v>173.13631098403687</v>
      </c>
      <c r="BJ109" s="243">
        <f t="shared" si="13"/>
        <v>114.91332148037593</v>
      </c>
      <c r="BQ109" s="161"/>
      <c r="BR109" s="161"/>
      <c r="BS109" s="161"/>
      <c r="BU109" s="15"/>
      <c r="BZ109" s="251"/>
      <c r="CA109" s="209" t="s">
        <v>451</v>
      </c>
      <c r="CB109" s="212"/>
      <c r="CC109" s="212"/>
      <c r="CD109" s="209"/>
      <c r="CE109" s="209">
        <v>160</v>
      </c>
      <c r="CF109" s="274">
        <v>1524</v>
      </c>
      <c r="CG109" s="161">
        <v>81.252072242016368</v>
      </c>
      <c r="CH109" s="276">
        <v>40</v>
      </c>
      <c r="CI109" s="257">
        <v>7892.8772686780203</v>
      </c>
      <c r="CJ109" s="278">
        <v>4.0075799001898144E-2</v>
      </c>
      <c r="CK109" s="258">
        <v>270.61738204131183</v>
      </c>
      <c r="CL109" s="244"/>
    </row>
    <row r="110" spans="4:90" ht="14.1" customHeight="1">
      <c r="Z110"/>
      <c r="AX110" s="173">
        <v>12</v>
      </c>
      <c r="AY110" s="4" t="s">
        <v>255</v>
      </c>
      <c r="BC110" s="174">
        <v>165</v>
      </c>
      <c r="BD110" s="267">
        <v>2438.4</v>
      </c>
      <c r="BE110" s="174">
        <v>50.095002669831132</v>
      </c>
      <c r="BF110" s="174">
        <v>100</v>
      </c>
      <c r="BG110" s="237">
        <v>7979.6824978145178</v>
      </c>
      <c r="BH110" s="238">
        <v>3.1129081230204993E-2</v>
      </c>
      <c r="BI110" s="237">
        <v>199.25384984527494</v>
      </c>
      <c r="BJ110" s="243">
        <f t="shared" si="13"/>
        <v>155.77802029005699</v>
      </c>
      <c r="BQ110" s="161"/>
      <c r="BR110" s="161"/>
      <c r="BS110" s="161"/>
      <c r="BU110" s="15"/>
      <c r="BZ110" s="251"/>
      <c r="CA110" s="209" t="s">
        <v>196</v>
      </c>
      <c r="CB110" s="212"/>
      <c r="CC110" s="212"/>
      <c r="CD110" s="209"/>
      <c r="CE110" s="209">
        <v>160</v>
      </c>
      <c r="CF110" s="274">
        <v>1066.8</v>
      </c>
      <c r="CG110" s="161">
        <v>32.149112744590411</v>
      </c>
      <c r="CH110" s="276">
        <v>40</v>
      </c>
      <c r="CI110" s="257">
        <v>7135.7715797601213</v>
      </c>
      <c r="CJ110" s="278">
        <v>3.9614309461973994E-2</v>
      </c>
      <c r="CK110" s="258">
        <v>268.21677438134344</v>
      </c>
      <c r="CL110" s="244"/>
    </row>
    <row r="111" spans="4:90" ht="14.1" customHeight="1">
      <c r="G111" s="16"/>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8"/>
      <c r="AX111" s="173">
        <v>10</v>
      </c>
      <c r="AY111" s="4" t="s">
        <v>203</v>
      </c>
      <c r="BC111" s="174">
        <v>170</v>
      </c>
      <c r="BD111" s="267">
        <v>1219.2</v>
      </c>
      <c r="BE111" s="174">
        <v>6.479000000000001</v>
      </c>
      <c r="BF111" s="174">
        <v>100</v>
      </c>
      <c r="BG111" s="237">
        <v>10946.397774683654</v>
      </c>
      <c r="BH111" s="238">
        <v>3.8923369486351014E-2</v>
      </c>
      <c r="BI111" s="237">
        <v>228.2798553186131</v>
      </c>
      <c r="BJ111" s="243">
        <f t="shared" si="13"/>
        <v>207.26111789643087</v>
      </c>
      <c r="BQ111" s="161"/>
      <c r="BR111" s="161"/>
      <c r="BS111" s="161"/>
      <c r="BU111" s="15"/>
      <c r="BZ111" s="251"/>
      <c r="CA111" s="209" t="s">
        <v>248</v>
      </c>
      <c r="CB111" s="212"/>
      <c r="CC111" s="212"/>
      <c r="CD111" s="209"/>
      <c r="CE111" s="209">
        <v>160</v>
      </c>
      <c r="CF111" s="274">
        <v>1005.84</v>
      </c>
      <c r="CG111" s="161">
        <v>43.812975058749885</v>
      </c>
      <c r="CH111" s="276">
        <v>40</v>
      </c>
      <c r="CI111" s="257">
        <v>6872.6904137103456</v>
      </c>
      <c r="CJ111" s="278">
        <v>3.8379456789624872E-2</v>
      </c>
      <c r="CK111" s="258">
        <v>260.3524017338404</v>
      </c>
      <c r="CL111" s="244"/>
    </row>
    <row r="112" spans="4:90" ht="14.1" customHeight="1">
      <c r="D112" s="426" t="s">
        <v>90</v>
      </c>
      <c r="G112" s="733" t="s">
        <v>18</v>
      </c>
      <c r="H112" s="733"/>
      <c r="I112" s="733"/>
      <c r="J112" s="733"/>
      <c r="K112" s="733"/>
      <c r="L112" s="733"/>
      <c r="M112" s="733"/>
      <c r="N112" s="733"/>
      <c r="O112" s="733"/>
      <c r="P112" s="733"/>
      <c r="Q112" s="733"/>
      <c r="R112" s="733"/>
      <c r="S112" s="733"/>
      <c r="T112" s="733"/>
      <c r="U112" s="423"/>
      <c r="V112" s="423"/>
      <c r="W112" s="423"/>
      <c r="X112" s="423"/>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207"/>
      <c r="AX112" s="173">
        <v>0</v>
      </c>
      <c r="AY112" s="4" t="s">
        <v>342</v>
      </c>
      <c r="BC112" s="174">
        <v>170</v>
      </c>
      <c r="BD112" s="267">
        <v>1524</v>
      </c>
      <c r="BE112" s="174">
        <v>32.55165280747039</v>
      </c>
      <c r="BF112" s="174">
        <v>100</v>
      </c>
      <c r="BG112" s="237">
        <v>6502.7247508186347</v>
      </c>
      <c r="BH112" s="238">
        <v>2.8048997686682151E-2</v>
      </c>
      <c r="BI112" s="237">
        <v>179.73331636723026</v>
      </c>
      <c r="BJ112" s="243">
        <f xml:space="preserve"> (($S$44 * $S$42 * $S$40 * (BG112 * 1 + $L$73) +BI112) * 1000 / ($L$15 * 8760)) + BH112 + 0</f>
        <v>129.42485287332855</v>
      </c>
      <c r="BQ112" s="161"/>
      <c r="BR112" s="161"/>
      <c r="BS112" s="161"/>
      <c r="BU112" s="15"/>
      <c r="BZ112" s="251"/>
      <c r="CA112" s="209" t="s">
        <v>194</v>
      </c>
      <c r="CB112" s="212"/>
      <c r="CC112" s="212"/>
      <c r="CD112" s="209"/>
      <c r="CE112" s="209">
        <v>165</v>
      </c>
      <c r="CF112" s="274">
        <v>1066.8</v>
      </c>
      <c r="CG112" s="161">
        <v>127.62183331347487</v>
      </c>
      <c r="CH112" s="276">
        <v>40</v>
      </c>
      <c r="CI112" s="257">
        <v>6541.6801555409038</v>
      </c>
      <c r="CJ112" s="278">
        <v>3.6137858641727978E-2</v>
      </c>
      <c r="CK112" s="258">
        <v>245.65853222550055</v>
      </c>
      <c r="CL112" s="244"/>
    </row>
    <row r="113" spans="7:90" ht="14.1" customHeight="1">
      <c r="G113" s="19"/>
      <c r="AV113" s="20"/>
      <c r="AX113" s="173">
        <v>7</v>
      </c>
      <c r="AY113" s="4" t="s">
        <v>281</v>
      </c>
      <c r="BC113" s="174">
        <v>170</v>
      </c>
      <c r="BD113" s="267">
        <v>1066.8</v>
      </c>
      <c r="BE113" s="174">
        <v>51.270531259190271</v>
      </c>
      <c r="BF113" s="174">
        <v>100</v>
      </c>
      <c r="BG113" s="237">
        <v>5294.1287625898758</v>
      </c>
      <c r="BH113" s="238">
        <v>2.5207836495300284E-2</v>
      </c>
      <c r="BI113" s="237">
        <v>164.0294096740501</v>
      </c>
      <c r="BJ113" s="243">
        <f t="shared" si="13"/>
        <v>107.89820302354457</v>
      </c>
      <c r="BQ113" s="161"/>
      <c r="BR113" s="161"/>
      <c r="BS113" s="161"/>
      <c r="BU113" s="15"/>
      <c r="BZ113" s="251"/>
      <c r="CA113" s="209" t="s">
        <v>253</v>
      </c>
      <c r="CB113" s="212"/>
      <c r="CC113" s="212"/>
      <c r="CD113" s="209"/>
      <c r="CE113" s="209">
        <v>165</v>
      </c>
      <c r="CF113" s="274">
        <v>1828.8000000000002</v>
      </c>
      <c r="CG113" s="161">
        <v>39.709378375745693</v>
      </c>
      <c r="CH113" s="276">
        <v>40</v>
      </c>
      <c r="CI113" s="257">
        <v>8361.757116790106</v>
      </c>
      <c r="CJ113" s="278">
        <v>4.1104331841327439E-2</v>
      </c>
      <c r="CK113" s="258">
        <v>276.76884755736648</v>
      </c>
      <c r="CL113" s="244"/>
    </row>
    <row r="114" spans="7:90" ht="14.1" customHeight="1">
      <c r="G114" s="19"/>
      <c r="L114" s="24">
        <f>Q14+1</f>
        <v>2014</v>
      </c>
      <c r="M114" s="24">
        <f t="shared" ref="M114:AU114" si="17">L114+1</f>
        <v>2015</v>
      </c>
      <c r="N114" s="24">
        <f>M114+1</f>
        <v>2016</v>
      </c>
      <c r="O114" s="24">
        <f>N114+1</f>
        <v>2017</v>
      </c>
      <c r="P114" s="24">
        <f t="shared" si="17"/>
        <v>2018</v>
      </c>
      <c r="Q114" s="24">
        <f t="shared" si="17"/>
        <v>2019</v>
      </c>
      <c r="R114" s="24">
        <f>Q114+1</f>
        <v>2020</v>
      </c>
      <c r="S114" s="24">
        <f t="shared" si="17"/>
        <v>2021</v>
      </c>
      <c r="T114" s="24">
        <f t="shared" si="17"/>
        <v>2022</v>
      </c>
      <c r="U114" s="24">
        <f>T114+1</f>
        <v>2023</v>
      </c>
      <c r="V114" s="24">
        <f>U114+1</f>
        <v>2024</v>
      </c>
      <c r="W114" s="24">
        <f>V114+1</f>
        <v>2025</v>
      </c>
      <c r="X114" s="24">
        <f t="shared" si="17"/>
        <v>2026</v>
      </c>
      <c r="Y114" s="24">
        <f t="shared" si="17"/>
        <v>2027</v>
      </c>
      <c r="Z114" s="24">
        <f>Y114+1</f>
        <v>2028</v>
      </c>
      <c r="AA114" s="24">
        <f t="shared" si="17"/>
        <v>2029</v>
      </c>
      <c r="AB114" s="24">
        <f t="shared" si="17"/>
        <v>2030</v>
      </c>
      <c r="AC114" s="24">
        <f t="shared" si="17"/>
        <v>2031</v>
      </c>
      <c r="AD114" s="24">
        <f t="shared" si="17"/>
        <v>2032</v>
      </c>
      <c r="AE114" s="24">
        <f t="shared" si="17"/>
        <v>2033</v>
      </c>
      <c r="AF114" s="24">
        <f t="shared" si="17"/>
        <v>2034</v>
      </c>
      <c r="AG114" s="24">
        <f t="shared" si="17"/>
        <v>2035</v>
      </c>
      <c r="AH114" s="24">
        <f>AG114+1</f>
        <v>2036</v>
      </c>
      <c r="AI114" s="24">
        <f>AH114+1</f>
        <v>2037</v>
      </c>
      <c r="AJ114" s="24">
        <f>AI114+1</f>
        <v>2038</v>
      </c>
      <c r="AK114" s="24">
        <f t="shared" si="17"/>
        <v>2039</v>
      </c>
      <c r="AL114" s="24">
        <f t="shared" si="17"/>
        <v>2040</v>
      </c>
      <c r="AM114" s="24">
        <f t="shared" si="17"/>
        <v>2041</v>
      </c>
      <c r="AN114" s="24">
        <f t="shared" si="17"/>
        <v>2042</v>
      </c>
      <c r="AO114" s="24">
        <f t="shared" si="17"/>
        <v>2043</v>
      </c>
      <c r="AP114" s="24">
        <f t="shared" si="17"/>
        <v>2044</v>
      </c>
      <c r="AQ114" s="24">
        <f t="shared" si="17"/>
        <v>2045</v>
      </c>
      <c r="AR114" s="24">
        <f t="shared" si="17"/>
        <v>2046</v>
      </c>
      <c r="AS114" s="24">
        <f t="shared" si="17"/>
        <v>2047</v>
      </c>
      <c r="AT114" s="24">
        <f t="shared" si="17"/>
        <v>2048</v>
      </c>
      <c r="AU114" s="24">
        <f t="shared" si="17"/>
        <v>2049</v>
      </c>
      <c r="AV114" s="168">
        <f>AU114+1</f>
        <v>2050</v>
      </c>
      <c r="AX114" s="173">
        <v>12</v>
      </c>
      <c r="AY114" s="4" t="s">
        <v>245</v>
      </c>
      <c r="BC114" s="174">
        <v>175</v>
      </c>
      <c r="BD114" s="267">
        <v>609.6</v>
      </c>
      <c r="BE114" s="174">
        <v>61.626137347000672</v>
      </c>
      <c r="BF114" s="174">
        <v>100</v>
      </c>
      <c r="BG114" s="237">
        <v>4383.2343334114867</v>
      </c>
      <c r="BH114" s="238">
        <v>2.2805771661526971E-2</v>
      </c>
      <c r="BI114" s="237">
        <v>149.76864271988589</v>
      </c>
      <c r="BJ114" s="243">
        <f t="shared" si="13"/>
        <v>91.327700192630459</v>
      </c>
      <c r="BQ114" s="161"/>
      <c r="BR114" s="161"/>
      <c r="BS114" s="161"/>
      <c r="BU114" s="15"/>
      <c r="BZ114" s="251"/>
      <c r="CA114" s="209" t="s">
        <v>452</v>
      </c>
      <c r="CB114" s="212"/>
      <c r="CC114" s="212"/>
      <c r="CD114" s="209"/>
      <c r="CE114" s="209">
        <v>165</v>
      </c>
      <c r="CF114" s="274">
        <v>1524</v>
      </c>
      <c r="CG114" s="161">
        <v>9.8430274816193339</v>
      </c>
      <c r="CH114" s="276">
        <v>40</v>
      </c>
      <c r="CI114" s="257">
        <v>8918.943391788147</v>
      </c>
      <c r="CJ114" s="278">
        <v>4.5896995066986766E-2</v>
      </c>
      <c r="CK114" s="258">
        <v>305.14957297441453</v>
      </c>
      <c r="CL114" s="244"/>
    </row>
    <row r="115" spans="7:90" ht="14.1" customHeight="1">
      <c r="G115" s="19"/>
      <c r="J115" s="15"/>
      <c r="AV115" s="20"/>
      <c r="AX115" s="173">
        <v>0</v>
      </c>
      <c r="AY115" s="4" t="s">
        <v>343</v>
      </c>
      <c r="BC115" s="174">
        <v>182</v>
      </c>
      <c r="BD115" s="267">
        <v>1524</v>
      </c>
      <c r="BE115" s="174">
        <v>122.40217023967303</v>
      </c>
      <c r="BF115" s="174">
        <v>100</v>
      </c>
      <c r="BG115" s="237">
        <v>5242.064428643881</v>
      </c>
      <c r="BH115" s="238">
        <v>2.3451309165790656E-2</v>
      </c>
      <c r="BI115" s="237">
        <v>153.05816330570636</v>
      </c>
      <c r="BJ115" s="243">
        <f t="shared" si="13"/>
        <v>105.50023669918522</v>
      </c>
      <c r="BQ115" s="161"/>
      <c r="BR115" s="161"/>
      <c r="BS115" s="161"/>
      <c r="BU115" s="15"/>
      <c r="BZ115" s="251"/>
      <c r="CA115" s="209" t="s">
        <v>255</v>
      </c>
      <c r="CB115" s="212"/>
      <c r="CC115" s="212"/>
      <c r="CD115" s="209"/>
      <c r="CE115" s="209">
        <v>165</v>
      </c>
      <c r="CF115" s="274">
        <v>2438.4</v>
      </c>
      <c r="CG115" s="161">
        <v>50.270845108210473</v>
      </c>
      <c r="CH115" s="276">
        <v>40</v>
      </c>
      <c r="CI115" s="257">
        <v>9772.4897534358297</v>
      </c>
      <c r="CJ115" s="278">
        <v>4.4215369621231897E-2</v>
      </c>
      <c r="CK115" s="258">
        <v>296.27068250722004</v>
      </c>
      <c r="CL115" s="244"/>
    </row>
    <row r="116" spans="7:90" ht="14.1" customHeight="1">
      <c r="G116" s="19"/>
      <c r="H116" s="738" t="s">
        <v>37</v>
      </c>
      <c r="J116" s="735" t="s">
        <v>39</v>
      </c>
      <c r="K116" s="8" t="s">
        <v>805</v>
      </c>
      <c r="L116" s="32">
        <v>0.9</v>
      </c>
      <c r="M116" s="32">
        <v>0.9</v>
      </c>
      <c r="N116" s="32">
        <v>0.9</v>
      </c>
      <c r="O116" s="32">
        <v>0.9</v>
      </c>
      <c r="P116" s="32">
        <v>0.9</v>
      </c>
      <c r="Q116" s="32">
        <v>0.9</v>
      </c>
      <c r="R116" s="32">
        <v>0.9</v>
      </c>
      <c r="S116" s="32">
        <v>0.9</v>
      </c>
      <c r="T116" s="32">
        <v>0.9</v>
      </c>
      <c r="U116" s="32">
        <v>0.9</v>
      </c>
      <c r="V116" s="32">
        <v>0.9</v>
      </c>
      <c r="W116" s="32">
        <v>0.9</v>
      </c>
      <c r="X116" s="32">
        <v>0.9</v>
      </c>
      <c r="Y116" s="32">
        <v>0.9</v>
      </c>
      <c r="Z116" s="32">
        <v>0.9</v>
      </c>
      <c r="AA116" s="32">
        <v>0.9</v>
      </c>
      <c r="AB116" s="32">
        <v>0.9</v>
      </c>
      <c r="AC116" s="32">
        <v>0.9</v>
      </c>
      <c r="AD116" s="32">
        <v>0.9</v>
      </c>
      <c r="AE116" s="32">
        <v>0.9</v>
      </c>
      <c r="AF116" s="32">
        <v>0.9</v>
      </c>
      <c r="AG116" s="32">
        <v>0.9</v>
      </c>
      <c r="AH116" s="32">
        <v>0.9</v>
      </c>
      <c r="AI116" s="32">
        <v>0.9</v>
      </c>
      <c r="AJ116" s="32">
        <v>0.9</v>
      </c>
      <c r="AK116" s="32">
        <v>0.9</v>
      </c>
      <c r="AL116" s="32">
        <v>0.9</v>
      </c>
      <c r="AM116" s="32">
        <v>0.9</v>
      </c>
      <c r="AN116" s="32">
        <v>0.9</v>
      </c>
      <c r="AO116" s="32">
        <v>0.9</v>
      </c>
      <c r="AP116" s="32">
        <v>0.9</v>
      </c>
      <c r="AQ116" s="32">
        <v>0.9</v>
      </c>
      <c r="AR116" s="32">
        <v>0.9</v>
      </c>
      <c r="AS116" s="32">
        <v>0.9</v>
      </c>
      <c r="AT116" s="32">
        <v>0.9</v>
      </c>
      <c r="AU116" s="32">
        <v>0.9</v>
      </c>
      <c r="AV116" s="600">
        <v>0.9</v>
      </c>
      <c r="AX116" s="173">
        <v>12</v>
      </c>
      <c r="AY116" s="4" t="s">
        <v>246</v>
      </c>
      <c r="BC116" s="174">
        <v>185</v>
      </c>
      <c r="BD116" s="267">
        <v>304.8</v>
      </c>
      <c r="BE116" s="174">
        <v>22.575000000000003</v>
      </c>
      <c r="BF116" s="174">
        <v>100</v>
      </c>
      <c r="BG116" s="237">
        <v>4600.8335155381446</v>
      </c>
      <c r="BH116" s="238">
        <v>2.3866342755009862E-2</v>
      </c>
      <c r="BI116" s="237">
        <v>154.59911962872658</v>
      </c>
      <c r="BJ116" s="243">
        <f t="shared" si="13"/>
        <v>95.489801064574777</v>
      </c>
      <c r="BQ116" s="161"/>
      <c r="BR116" s="161"/>
      <c r="BS116" s="161"/>
      <c r="BU116" s="15"/>
      <c r="BZ116" s="251"/>
      <c r="CA116" s="209" t="s">
        <v>245</v>
      </c>
      <c r="CB116" s="212"/>
      <c r="CC116" s="212"/>
      <c r="CD116" s="209"/>
      <c r="CE116" s="209">
        <v>165</v>
      </c>
      <c r="CF116" s="280">
        <v>1500</v>
      </c>
      <c r="CG116" s="161">
        <v>29.4</v>
      </c>
      <c r="CH116" s="276">
        <v>40</v>
      </c>
      <c r="CI116" s="257">
        <v>7761.7344370572018</v>
      </c>
      <c r="CJ116" s="278">
        <v>4.0308266886685339E-2</v>
      </c>
      <c r="CK116" s="258">
        <v>271.90925769930936</v>
      </c>
      <c r="CL116" s="244"/>
    </row>
    <row r="117" spans="7:90" ht="14.1" customHeight="1">
      <c r="G117" s="19"/>
      <c r="H117" s="738"/>
      <c r="J117" s="736"/>
      <c r="K117" s="9" t="s">
        <v>806</v>
      </c>
      <c r="L117" s="33">
        <v>0.9</v>
      </c>
      <c r="M117" s="33">
        <v>0.9</v>
      </c>
      <c r="N117" s="33">
        <v>0.9</v>
      </c>
      <c r="O117" s="33">
        <v>0.9</v>
      </c>
      <c r="P117" s="33">
        <v>0.9</v>
      </c>
      <c r="Q117" s="33">
        <v>0.9</v>
      </c>
      <c r="R117" s="33">
        <v>0.9</v>
      </c>
      <c r="S117" s="33">
        <v>0.9</v>
      </c>
      <c r="T117" s="33">
        <v>0.9</v>
      </c>
      <c r="U117" s="33">
        <v>0.9</v>
      </c>
      <c r="V117" s="33">
        <v>0.9</v>
      </c>
      <c r="W117" s="33">
        <v>0.9</v>
      </c>
      <c r="X117" s="33">
        <v>0.9</v>
      </c>
      <c r="Y117" s="33">
        <v>0.9</v>
      </c>
      <c r="Z117" s="33">
        <v>0.9</v>
      </c>
      <c r="AA117" s="33">
        <v>0.9</v>
      </c>
      <c r="AB117" s="33">
        <v>0.9</v>
      </c>
      <c r="AC117" s="33">
        <v>0.9</v>
      </c>
      <c r="AD117" s="33">
        <v>0.9</v>
      </c>
      <c r="AE117" s="33">
        <v>0.9</v>
      </c>
      <c r="AF117" s="33">
        <v>0.9</v>
      </c>
      <c r="AG117" s="33">
        <v>0.9</v>
      </c>
      <c r="AH117" s="33">
        <v>0.9</v>
      </c>
      <c r="AI117" s="33">
        <v>0.9</v>
      </c>
      <c r="AJ117" s="33">
        <v>0.9</v>
      </c>
      <c r="AK117" s="33">
        <v>0.9</v>
      </c>
      <c r="AL117" s="33">
        <v>0.9</v>
      </c>
      <c r="AM117" s="33">
        <v>0.9</v>
      </c>
      <c r="AN117" s="33">
        <v>0.9</v>
      </c>
      <c r="AO117" s="33">
        <v>0.9</v>
      </c>
      <c r="AP117" s="33">
        <v>0.9</v>
      </c>
      <c r="AQ117" s="33">
        <v>0.9</v>
      </c>
      <c r="AR117" s="33">
        <v>0.9</v>
      </c>
      <c r="AS117" s="33">
        <v>0.9</v>
      </c>
      <c r="AT117" s="33">
        <v>0.9</v>
      </c>
      <c r="AU117" s="33">
        <v>0.9</v>
      </c>
      <c r="AV117" s="601">
        <v>0.9</v>
      </c>
      <c r="AX117" s="173">
        <v>10</v>
      </c>
      <c r="AY117" s="4" t="s">
        <v>192</v>
      </c>
      <c r="BC117" s="174">
        <v>190</v>
      </c>
      <c r="BD117" s="267">
        <v>1524</v>
      </c>
      <c r="BE117" s="174">
        <v>66.280990465350214</v>
      </c>
      <c r="BF117" s="174">
        <v>100</v>
      </c>
      <c r="BG117" s="237">
        <v>4889.5945480325299</v>
      </c>
      <c r="BH117" s="238">
        <v>2.1977777124350492E-2</v>
      </c>
      <c r="BI117" s="237">
        <v>143.85109799837602</v>
      </c>
      <c r="BJ117" s="243">
        <f t="shared" si="13"/>
        <v>98.561369399787083</v>
      </c>
      <c r="BQ117" s="161"/>
      <c r="BR117" s="161"/>
      <c r="BS117" s="161"/>
      <c r="BU117" s="15"/>
      <c r="BZ117" s="251"/>
      <c r="CA117" s="209" t="s">
        <v>342</v>
      </c>
      <c r="CB117" s="212"/>
      <c r="CC117" s="212"/>
      <c r="CD117" s="209"/>
      <c r="CE117" s="209">
        <v>170</v>
      </c>
      <c r="CF117" s="274">
        <v>1524</v>
      </c>
      <c r="CG117" s="161">
        <v>25.633256117716289</v>
      </c>
      <c r="CH117" s="276">
        <v>40</v>
      </c>
      <c r="CI117" s="257">
        <v>7537.8118910191406</v>
      </c>
      <c r="CJ117" s="278">
        <v>3.931444976512731E-2</v>
      </c>
      <c r="CK117" s="258">
        <v>265.28522320455744</v>
      </c>
      <c r="CL117" s="244"/>
    </row>
    <row r="118" spans="7:90" ht="14.1" customHeight="1" thickBot="1">
      <c r="G118" s="19"/>
      <c r="H118" s="738"/>
      <c r="J118" s="736"/>
      <c r="K118" s="10" t="s">
        <v>807</v>
      </c>
      <c r="L118" s="67">
        <v>0.9</v>
      </c>
      <c r="M118" s="67">
        <v>0.9</v>
      </c>
      <c r="N118" s="67">
        <v>0.9</v>
      </c>
      <c r="O118" s="67">
        <v>0.9</v>
      </c>
      <c r="P118" s="67">
        <v>0.9</v>
      </c>
      <c r="Q118" s="67">
        <v>0.9</v>
      </c>
      <c r="R118" s="67">
        <v>0.9</v>
      </c>
      <c r="S118" s="67">
        <v>0.9</v>
      </c>
      <c r="T118" s="67">
        <v>0.9</v>
      </c>
      <c r="U118" s="67">
        <v>0.9</v>
      </c>
      <c r="V118" s="67">
        <v>0.9</v>
      </c>
      <c r="W118" s="67">
        <v>0.9</v>
      </c>
      <c r="X118" s="67">
        <v>0.9</v>
      </c>
      <c r="Y118" s="67">
        <v>0.9</v>
      </c>
      <c r="Z118" s="67">
        <v>0.9</v>
      </c>
      <c r="AA118" s="67">
        <v>0.9</v>
      </c>
      <c r="AB118" s="67">
        <v>0.9</v>
      </c>
      <c r="AC118" s="67">
        <v>0.9</v>
      </c>
      <c r="AD118" s="67">
        <v>0.9</v>
      </c>
      <c r="AE118" s="67">
        <v>0.9</v>
      </c>
      <c r="AF118" s="67">
        <v>0.9</v>
      </c>
      <c r="AG118" s="67">
        <v>0.9</v>
      </c>
      <c r="AH118" s="67">
        <v>0.9</v>
      </c>
      <c r="AI118" s="67">
        <v>0.9</v>
      </c>
      <c r="AJ118" s="67">
        <v>0.9</v>
      </c>
      <c r="AK118" s="67">
        <v>0.9</v>
      </c>
      <c r="AL118" s="67">
        <v>0.9</v>
      </c>
      <c r="AM118" s="67">
        <v>0.9</v>
      </c>
      <c r="AN118" s="67">
        <v>0.9</v>
      </c>
      <c r="AO118" s="67">
        <v>0.9</v>
      </c>
      <c r="AP118" s="67">
        <v>0.9</v>
      </c>
      <c r="AQ118" s="67">
        <v>0.9</v>
      </c>
      <c r="AR118" s="67">
        <v>0.9</v>
      </c>
      <c r="AS118" s="67">
        <v>0.9</v>
      </c>
      <c r="AT118" s="67">
        <v>0.9</v>
      </c>
      <c r="AU118" s="67">
        <v>0.9</v>
      </c>
      <c r="AV118" s="602">
        <v>0.9</v>
      </c>
      <c r="AX118" s="173">
        <v>12</v>
      </c>
      <c r="AY118" s="4" t="s">
        <v>243</v>
      </c>
      <c r="BC118" s="174">
        <v>190</v>
      </c>
      <c r="BD118" s="267">
        <v>1066.8</v>
      </c>
      <c r="BE118" s="174">
        <v>77.174999999999997</v>
      </c>
      <c r="BF118" s="174">
        <v>100</v>
      </c>
      <c r="BG118" s="237">
        <v>4347.3225329870156</v>
      </c>
      <c r="BH118" s="238">
        <v>2.1017762948481133E-2</v>
      </c>
      <c r="BI118" s="237">
        <v>138.29580999073173</v>
      </c>
      <c r="BJ118" s="243">
        <f t="shared" si="13"/>
        <v>89.115840062628735</v>
      </c>
      <c r="BQ118" s="161"/>
      <c r="BR118" s="161"/>
      <c r="BS118" s="161"/>
      <c r="BU118" s="15"/>
      <c r="BZ118" s="251"/>
      <c r="CA118" s="209" t="s">
        <v>203</v>
      </c>
      <c r="CB118" s="212"/>
      <c r="CC118" s="212"/>
      <c r="CD118" s="209"/>
      <c r="CE118" s="209">
        <v>170</v>
      </c>
      <c r="CF118" s="274">
        <v>1219.2</v>
      </c>
      <c r="CG118" s="161">
        <v>83.834423195367236</v>
      </c>
      <c r="CH118" s="276">
        <v>40</v>
      </c>
      <c r="CI118" s="257">
        <v>6517.4503929541024</v>
      </c>
      <c r="CJ118" s="278">
        <v>3.527757041483371E-2</v>
      </c>
      <c r="CK118" s="258">
        <v>239.85879004244526</v>
      </c>
      <c r="CL118" s="244"/>
    </row>
    <row r="119" spans="7:90" ht="14.1" customHeight="1" thickTop="1">
      <c r="G119" s="19"/>
      <c r="H119" s="738"/>
      <c r="J119" s="736"/>
      <c r="K119" s="8" t="s">
        <v>808</v>
      </c>
      <c r="L119" s="68">
        <v>0.8</v>
      </c>
      <c r="M119" s="68">
        <v>0.8</v>
      </c>
      <c r="N119" s="68">
        <v>0.8</v>
      </c>
      <c r="O119" s="68">
        <v>0.8</v>
      </c>
      <c r="P119" s="68">
        <v>0.8</v>
      </c>
      <c r="Q119" s="68">
        <v>0.8</v>
      </c>
      <c r="R119" s="68">
        <v>0.8</v>
      </c>
      <c r="S119" s="68">
        <v>0.8</v>
      </c>
      <c r="T119" s="68">
        <v>0.8</v>
      </c>
      <c r="U119" s="68">
        <v>0.8</v>
      </c>
      <c r="V119" s="68">
        <v>0.8</v>
      </c>
      <c r="W119" s="68">
        <v>0.8</v>
      </c>
      <c r="X119" s="68">
        <v>0.8</v>
      </c>
      <c r="Y119" s="68">
        <v>0.8</v>
      </c>
      <c r="Z119" s="68">
        <v>0.8</v>
      </c>
      <c r="AA119" s="68">
        <v>0.8</v>
      </c>
      <c r="AB119" s="68">
        <v>0.8</v>
      </c>
      <c r="AC119" s="68">
        <v>0.8</v>
      </c>
      <c r="AD119" s="68">
        <v>0.8</v>
      </c>
      <c r="AE119" s="68">
        <v>0.8</v>
      </c>
      <c r="AF119" s="68">
        <v>0.8</v>
      </c>
      <c r="AG119" s="68">
        <v>0.8</v>
      </c>
      <c r="AH119" s="68">
        <v>0.8</v>
      </c>
      <c r="AI119" s="68">
        <v>0.8</v>
      </c>
      <c r="AJ119" s="68">
        <v>0.8</v>
      </c>
      <c r="AK119" s="68">
        <v>0.8</v>
      </c>
      <c r="AL119" s="68">
        <v>0.8</v>
      </c>
      <c r="AM119" s="68">
        <v>0.8</v>
      </c>
      <c r="AN119" s="68">
        <v>0.8</v>
      </c>
      <c r="AO119" s="68">
        <v>0.8</v>
      </c>
      <c r="AP119" s="68">
        <v>0.8</v>
      </c>
      <c r="AQ119" s="68">
        <v>0.8</v>
      </c>
      <c r="AR119" s="68">
        <v>0.8</v>
      </c>
      <c r="AS119" s="68">
        <v>0.8</v>
      </c>
      <c r="AT119" s="68">
        <v>0.8</v>
      </c>
      <c r="AU119" s="68">
        <v>0.8</v>
      </c>
      <c r="AV119" s="603">
        <v>0.8</v>
      </c>
      <c r="AX119" s="173">
        <v>19</v>
      </c>
      <c r="AY119" s="175" t="s">
        <v>307</v>
      </c>
      <c r="AZ119" s="175"/>
      <c r="BA119" s="175"/>
      <c r="BB119" s="175"/>
      <c r="BC119" s="212">
        <v>106.74570814363416</v>
      </c>
      <c r="BD119" s="268">
        <v>1524.0000000000002</v>
      </c>
      <c r="BE119" s="213">
        <f t="shared" ref="BE119:BE136" si="18">IF(BC119&lt;140, 15, IF(BC119&lt;=190, 30, 40))</f>
        <v>15</v>
      </c>
      <c r="BF119" s="174">
        <v>100</v>
      </c>
      <c r="BG119" s="240">
        <v>22254.25431525696</v>
      </c>
      <c r="BH119" s="241">
        <v>0.10216840435304581</v>
      </c>
      <c r="BI119" s="240">
        <v>583.02171098725819</v>
      </c>
      <c r="BJ119" s="243">
        <f t="shared" si="13"/>
        <v>438.35895063984606</v>
      </c>
      <c r="BQ119" s="161"/>
      <c r="BR119" s="161"/>
      <c r="BS119" s="161"/>
      <c r="BU119" s="15"/>
      <c r="BZ119" s="251"/>
      <c r="CA119" s="209" t="s">
        <v>281</v>
      </c>
      <c r="CB119" s="212"/>
      <c r="CC119" s="212"/>
      <c r="CD119" s="209"/>
      <c r="CE119" s="209">
        <v>170</v>
      </c>
      <c r="CF119" s="274">
        <v>1066.8</v>
      </c>
      <c r="CG119" s="161">
        <v>37.268508554698975</v>
      </c>
      <c r="CH119" s="276">
        <v>40</v>
      </c>
      <c r="CI119" s="257">
        <v>6396.3013896682896</v>
      </c>
      <c r="CJ119" s="278">
        <v>3.5931140312741687E-2</v>
      </c>
      <c r="CK119" s="258">
        <v>244.3267754722059</v>
      </c>
      <c r="CL119" s="244"/>
    </row>
    <row r="120" spans="7:90" ht="14.1" customHeight="1">
      <c r="G120" s="19"/>
      <c r="H120" s="738"/>
      <c r="J120" s="736"/>
      <c r="K120" s="9" t="s">
        <v>809</v>
      </c>
      <c r="L120" s="33">
        <v>0.8</v>
      </c>
      <c r="M120" s="33">
        <v>0.8</v>
      </c>
      <c r="N120" s="33">
        <v>0.8</v>
      </c>
      <c r="O120" s="33">
        <v>0.8</v>
      </c>
      <c r="P120" s="33">
        <v>0.8</v>
      </c>
      <c r="Q120" s="33">
        <v>0.8</v>
      </c>
      <c r="R120" s="33">
        <v>0.8</v>
      </c>
      <c r="S120" s="33">
        <v>0.8</v>
      </c>
      <c r="T120" s="33">
        <v>0.8</v>
      </c>
      <c r="U120" s="33">
        <v>0.8</v>
      </c>
      <c r="V120" s="33">
        <v>0.8</v>
      </c>
      <c r="W120" s="33">
        <v>0.8</v>
      </c>
      <c r="X120" s="33">
        <v>0.8</v>
      </c>
      <c r="Y120" s="33">
        <v>0.8</v>
      </c>
      <c r="Z120" s="33">
        <v>0.8</v>
      </c>
      <c r="AA120" s="33">
        <v>0.8</v>
      </c>
      <c r="AB120" s="33">
        <v>0.8</v>
      </c>
      <c r="AC120" s="33">
        <v>0.8</v>
      </c>
      <c r="AD120" s="33">
        <v>0.8</v>
      </c>
      <c r="AE120" s="33">
        <v>0.8</v>
      </c>
      <c r="AF120" s="33">
        <v>0.8</v>
      </c>
      <c r="AG120" s="33">
        <v>0.8</v>
      </c>
      <c r="AH120" s="33">
        <v>0.8</v>
      </c>
      <c r="AI120" s="33">
        <v>0.8</v>
      </c>
      <c r="AJ120" s="33">
        <v>0.8</v>
      </c>
      <c r="AK120" s="33">
        <v>0.8</v>
      </c>
      <c r="AL120" s="33">
        <v>0.8</v>
      </c>
      <c r="AM120" s="33">
        <v>0.8</v>
      </c>
      <c r="AN120" s="33">
        <v>0.8</v>
      </c>
      <c r="AO120" s="33">
        <v>0.8</v>
      </c>
      <c r="AP120" s="33">
        <v>0.8</v>
      </c>
      <c r="AQ120" s="33">
        <v>0.8</v>
      </c>
      <c r="AR120" s="33">
        <v>0.8</v>
      </c>
      <c r="AS120" s="33">
        <v>0.8</v>
      </c>
      <c r="AT120" s="33">
        <v>0.8</v>
      </c>
      <c r="AU120" s="33">
        <v>0.8</v>
      </c>
      <c r="AV120" s="601">
        <v>0.8</v>
      </c>
      <c r="AX120" s="173">
        <v>1</v>
      </c>
      <c r="AY120" s="175" t="s">
        <v>388</v>
      </c>
      <c r="AZ120" s="175"/>
      <c r="BA120" s="175"/>
      <c r="BB120" s="175"/>
      <c r="BC120" s="212">
        <v>108.98401065835569</v>
      </c>
      <c r="BD120" s="268">
        <v>1514.9190937090373</v>
      </c>
      <c r="BE120" s="213">
        <f t="shared" si="18"/>
        <v>15</v>
      </c>
      <c r="BF120" s="174">
        <v>100</v>
      </c>
      <c r="BG120" s="240">
        <v>20519.875255462197</v>
      </c>
      <c r="BH120" s="241">
        <v>9.247030023375806E-2</v>
      </c>
      <c r="BI120" s="240">
        <v>535.63099555461247</v>
      </c>
      <c r="BJ120" s="243">
        <f t="shared" si="13"/>
        <v>403.91514007303425</v>
      </c>
      <c r="BQ120" s="161"/>
      <c r="BR120" s="161"/>
      <c r="BS120" s="161"/>
      <c r="BU120" s="15"/>
      <c r="BZ120" s="251"/>
      <c r="CA120" s="209" t="s">
        <v>473</v>
      </c>
      <c r="CB120" s="212"/>
      <c r="CC120" s="212"/>
      <c r="CD120" s="209"/>
      <c r="CE120" s="209">
        <v>170</v>
      </c>
      <c r="CF120" s="280">
        <v>2000</v>
      </c>
      <c r="CG120" s="161">
        <v>42</v>
      </c>
      <c r="CH120" s="276">
        <v>40</v>
      </c>
      <c r="CI120" s="257">
        <v>8335.0892149101073</v>
      </c>
      <c r="CJ120" s="278">
        <v>4.0222535338311591E-2</v>
      </c>
      <c r="CK120" s="258">
        <v>270.87603691451244</v>
      </c>
      <c r="CL120" s="244"/>
    </row>
    <row r="121" spans="7:90" ht="14.1" customHeight="1" thickBot="1">
      <c r="G121" s="19"/>
      <c r="H121" s="738"/>
      <c r="J121" s="736"/>
      <c r="K121" s="10" t="s">
        <v>810</v>
      </c>
      <c r="L121" s="67">
        <v>0.8</v>
      </c>
      <c r="M121" s="67">
        <v>0.8</v>
      </c>
      <c r="N121" s="67">
        <v>0.8</v>
      </c>
      <c r="O121" s="67">
        <v>0.8</v>
      </c>
      <c r="P121" s="67">
        <v>0.8</v>
      </c>
      <c r="Q121" s="67">
        <v>0.8</v>
      </c>
      <c r="R121" s="67">
        <v>0.8</v>
      </c>
      <c r="S121" s="67">
        <v>0.8</v>
      </c>
      <c r="T121" s="67">
        <v>0.8</v>
      </c>
      <c r="U121" s="67">
        <v>0.8</v>
      </c>
      <c r="V121" s="67">
        <v>0.8</v>
      </c>
      <c r="W121" s="67">
        <v>0.8</v>
      </c>
      <c r="X121" s="67">
        <v>0.8</v>
      </c>
      <c r="Y121" s="67">
        <v>0.8</v>
      </c>
      <c r="Z121" s="67">
        <v>0.8</v>
      </c>
      <c r="AA121" s="67">
        <v>0.8</v>
      </c>
      <c r="AB121" s="67">
        <v>0.8</v>
      </c>
      <c r="AC121" s="67">
        <v>0.8</v>
      </c>
      <c r="AD121" s="67">
        <v>0.8</v>
      </c>
      <c r="AE121" s="67">
        <v>0.8</v>
      </c>
      <c r="AF121" s="67">
        <v>0.8</v>
      </c>
      <c r="AG121" s="67">
        <v>0.8</v>
      </c>
      <c r="AH121" s="67">
        <v>0.8</v>
      </c>
      <c r="AI121" s="67">
        <v>0.8</v>
      </c>
      <c r="AJ121" s="67">
        <v>0.8</v>
      </c>
      <c r="AK121" s="67">
        <v>0.8</v>
      </c>
      <c r="AL121" s="67">
        <v>0.8</v>
      </c>
      <c r="AM121" s="67">
        <v>0.8</v>
      </c>
      <c r="AN121" s="67">
        <v>0.8</v>
      </c>
      <c r="AO121" s="67">
        <v>0.8</v>
      </c>
      <c r="AP121" s="67">
        <v>0.8</v>
      </c>
      <c r="AQ121" s="67">
        <v>0.8</v>
      </c>
      <c r="AR121" s="67">
        <v>0.8</v>
      </c>
      <c r="AS121" s="67">
        <v>0.8</v>
      </c>
      <c r="AT121" s="67">
        <v>0.8</v>
      </c>
      <c r="AU121" s="67">
        <v>0.8</v>
      </c>
      <c r="AV121" s="602">
        <v>0.8</v>
      </c>
      <c r="AX121" s="173">
        <v>16</v>
      </c>
      <c r="AY121" s="175" t="s">
        <v>306</v>
      </c>
      <c r="AZ121" s="175"/>
      <c r="BA121" s="175"/>
      <c r="BB121" s="175"/>
      <c r="BC121" s="212">
        <v>109.16971510294874</v>
      </c>
      <c r="BD121" s="268">
        <v>1633.5000586529525</v>
      </c>
      <c r="BE121" s="213">
        <f t="shared" si="18"/>
        <v>15</v>
      </c>
      <c r="BF121" s="174">
        <v>100</v>
      </c>
      <c r="BG121" s="240">
        <v>21067.597739364373</v>
      </c>
      <c r="BH121" s="241">
        <v>9.3442028117567577E-2</v>
      </c>
      <c r="BI121" s="240">
        <v>541.28870706100042</v>
      </c>
      <c r="BJ121" s="243">
        <f t="shared" si="13"/>
        <v>413.46225770232718</v>
      </c>
      <c r="BQ121" s="161"/>
      <c r="BR121" s="161"/>
      <c r="BS121" s="161"/>
      <c r="BU121" s="15"/>
      <c r="BZ121" s="251"/>
      <c r="CA121" s="209" t="s">
        <v>243</v>
      </c>
      <c r="CB121" s="212"/>
      <c r="CC121" s="212"/>
      <c r="CD121" s="209"/>
      <c r="CE121" s="209">
        <v>170</v>
      </c>
      <c r="CF121" s="280">
        <v>1500</v>
      </c>
      <c r="CG121" s="161">
        <v>45.5</v>
      </c>
      <c r="CH121" s="276">
        <v>40</v>
      </c>
      <c r="CI121" s="257">
        <v>7185.2527625333323</v>
      </c>
      <c r="CJ121" s="278">
        <v>3.730056260020978E-2</v>
      </c>
      <c r="CK121" s="258">
        <v>252.6279438408101</v>
      </c>
      <c r="CL121" s="244"/>
    </row>
    <row r="122" spans="7:90" ht="14.1" customHeight="1" thickTop="1">
      <c r="G122" s="19"/>
      <c r="H122" s="738"/>
      <c r="J122" s="736"/>
      <c r="K122" s="8" t="s">
        <v>811</v>
      </c>
      <c r="L122" s="32">
        <v>0.9</v>
      </c>
      <c r="M122" s="32">
        <v>0.9</v>
      </c>
      <c r="N122" s="32">
        <v>0.9</v>
      </c>
      <c r="O122" s="32">
        <v>0.9</v>
      </c>
      <c r="P122" s="32">
        <v>0.9</v>
      </c>
      <c r="Q122" s="32">
        <v>0.9</v>
      </c>
      <c r="R122" s="32">
        <v>0.9</v>
      </c>
      <c r="S122" s="32">
        <v>0.9</v>
      </c>
      <c r="T122" s="32">
        <v>0.9</v>
      </c>
      <c r="U122" s="32">
        <v>0.9</v>
      </c>
      <c r="V122" s="32">
        <v>0.9</v>
      </c>
      <c r="W122" s="32">
        <v>0.9</v>
      </c>
      <c r="X122" s="32">
        <v>0.9</v>
      </c>
      <c r="Y122" s="32">
        <v>0.9</v>
      </c>
      <c r="Z122" s="32">
        <v>0.9</v>
      </c>
      <c r="AA122" s="32">
        <v>0.9</v>
      </c>
      <c r="AB122" s="32">
        <v>0.9</v>
      </c>
      <c r="AC122" s="32">
        <v>0.9</v>
      </c>
      <c r="AD122" s="32">
        <v>0.9</v>
      </c>
      <c r="AE122" s="32">
        <v>0.9</v>
      </c>
      <c r="AF122" s="32">
        <v>0.9</v>
      </c>
      <c r="AG122" s="32">
        <v>0.9</v>
      </c>
      <c r="AH122" s="32">
        <v>0.9</v>
      </c>
      <c r="AI122" s="32">
        <v>0.9</v>
      </c>
      <c r="AJ122" s="32">
        <v>0.9</v>
      </c>
      <c r="AK122" s="32">
        <v>0.9</v>
      </c>
      <c r="AL122" s="32">
        <v>0.9</v>
      </c>
      <c r="AM122" s="32">
        <v>0.9</v>
      </c>
      <c r="AN122" s="32">
        <v>0.9</v>
      </c>
      <c r="AO122" s="32">
        <v>0.9</v>
      </c>
      <c r="AP122" s="32">
        <v>0.9</v>
      </c>
      <c r="AQ122" s="32">
        <v>0.9</v>
      </c>
      <c r="AR122" s="32">
        <v>0.9</v>
      </c>
      <c r="AS122" s="32">
        <v>0.9</v>
      </c>
      <c r="AT122" s="32">
        <v>0.9</v>
      </c>
      <c r="AU122" s="32">
        <v>0.9</v>
      </c>
      <c r="AV122" s="600">
        <v>0.9</v>
      </c>
      <c r="AX122" s="173">
        <v>4</v>
      </c>
      <c r="AY122" s="175" t="s">
        <v>303</v>
      </c>
      <c r="AZ122" s="175"/>
      <c r="BA122" s="175"/>
      <c r="BB122" s="175"/>
      <c r="BC122" s="212">
        <v>110</v>
      </c>
      <c r="BD122" s="268">
        <v>1524</v>
      </c>
      <c r="BE122" s="213">
        <f t="shared" si="18"/>
        <v>15</v>
      </c>
      <c r="BF122" s="174">
        <v>100</v>
      </c>
      <c r="BG122" s="240">
        <v>19890.364491634347</v>
      </c>
      <c r="BH122" s="241">
        <v>8.8827792260072966E-2</v>
      </c>
      <c r="BI122" s="240">
        <v>517.4475979300729</v>
      </c>
      <c r="BJ122" s="243">
        <f t="shared" si="13"/>
        <v>391.27309176867817</v>
      </c>
      <c r="BQ122" s="161"/>
      <c r="BR122" s="161"/>
      <c r="BS122" s="161"/>
      <c r="BU122" s="15"/>
      <c r="BZ122" s="251"/>
      <c r="CA122" s="209" t="s">
        <v>246</v>
      </c>
      <c r="CB122" s="212"/>
      <c r="CC122" s="212"/>
      <c r="CD122" s="209"/>
      <c r="CE122" s="209">
        <v>170</v>
      </c>
      <c r="CF122" s="280">
        <v>2000</v>
      </c>
      <c r="CG122" s="161">
        <v>25.198063118580635</v>
      </c>
      <c r="CH122" s="276">
        <v>40</v>
      </c>
      <c r="CI122" s="257">
        <v>8654.2161728704432</v>
      </c>
      <c r="CJ122" s="278">
        <v>4.2015727982088115E-2</v>
      </c>
      <c r="CK122" s="258">
        <v>281.87223814885476</v>
      </c>
      <c r="CL122" s="244"/>
    </row>
    <row r="123" spans="7:90" ht="14.1" customHeight="1">
      <c r="G123" s="19"/>
      <c r="H123" s="738"/>
      <c r="J123" s="736"/>
      <c r="K123" s="9" t="s">
        <v>812</v>
      </c>
      <c r="L123" s="33">
        <v>0.9</v>
      </c>
      <c r="M123" s="33">
        <v>0.9</v>
      </c>
      <c r="N123" s="33">
        <v>0.9</v>
      </c>
      <c r="O123" s="33">
        <v>0.9</v>
      </c>
      <c r="P123" s="33">
        <v>0.9</v>
      </c>
      <c r="Q123" s="33">
        <v>0.9</v>
      </c>
      <c r="R123" s="33">
        <v>0.9</v>
      </c>
      <c r="S123" s="33">
        <v>0.9</v>
      </c>
      <c r="T123" s="33">
        <v>0.9</v>
      </c>
      <c r="U123" s="33">
        <v>0.9</v>
      </c>
      <c r="V123" s="33">
        <v>0.9</v>
      </c>
      <c r="W123" s="33">
        <v>0.9</v>
      </c>
      <c r="X123" s="33">
        <v>0.9</v>
      </c>
      <c r="Y123" s="33">
        <v>0.9</v>
      </c>
      <c r="Z123" s="33">
        <v>0.9</v>
      </c>
      <c r="AA123" s="33">
        <v>0.9</v>
      </c>
      <c r="AB123" s="33">
        <v>0.9</v>
      </c>
      <c r="AC123" s="33">
        <v>0.9</v>
      </c>
      <c r="AD123" s="33">
        <v>0.9</v>
      </c>
      <c r="AE123" s="33">
        <v>0.9</v>
      </c>
      <c r="AF123" s="33">
        <v>0.9</v>
      </c>
      <c r="AG123" s="33">
        <v>0.9</v>
      </c>
      <c r="AH123" s="33">
        <v>0.9</v>
      </c>
      <c r="AI123" s="33">
        <v>0.9</v>
      </c>
      <c r="AJ123" s="33">
        <v>0.9</v>
      </c>
      <c r="AK123" s="33">
        <v>0.9</v>
      </c>
      <c r="AL123" s="33">
        <v>0.9</v>
      </c>
      <c r="AM123" s="33">
        <v>0.9</v>
      </c>
      <c r="AN123" s="33">
        <v>0.9</v>
      </c>
      <c r="AO123" s="33">
        <v>0.9</v>
      </c>
      <c r="AP123" s="33">
        <v>0.9</v>
      </c>
      <c r="AQ123" s="33">
        <v>0.9</v>
      </c>
      <c r="AR123" s="33">
        <v>0.9</v>
      </c>
      <c r="AS123" s="33">
        <v>0.9</v>
      </c>
      <c r="AT123" s="33">
        <v>0.9</v>
      </c>
      <c r="AU123" s="33">
        <v>0.9</v>
      </c>
      <c r="AV123" s="601">
        <v>0.9</v>
      </c>
      <c r="AX123" s="173">
        <v>10</v>
      </c>
      <c r="AY123" s="175" t="s">
        <v>305</v>
      </c>
      <c r="AZ123" s="175"/>
      <c r="BA123" s="175"/>
      <c r="BB123" s="175"/>
      <c r="BC123" s="212">
        <v>110.01162472087691</v>
      </c>
      <c r="BD123" s="268">
        <v>1524</v>
      </c>
      <c r="BE123" s="213">
        <f t="shared" si="18"/>
        <v>15</v>
      </c>
      <c r="BF123" s="174">
        <v>100</v>
      </c>
      <c r="BG123" s="240">
        <v>19882.866590020072</v>
      </c>
      <c r="BH123" s="241">
        <v>8.8786584486683875E-2</v>
      </c>
      <c r="BI123" s="240">
        <v>517.23964237802647</v>
      </c>
      <c r="BJ123" s="243">
        <f t="shared" si="13"/>
        <v>391.12374872488181</v>
      </c>
      <c r="BQ123" s="161"/>
      <c r="BR123" s="161"/>
      <c r="BS123" s="161"/>
      <c r="BU123" s="15"/>
      <c r="BZ123" s="251"/>
      <c r="CA123" s="209" t="s">
        <v>453</v>
      </c>
      <c r="CB123" s="212"/>
      <c r="CC123" s="212"/>
      <c r="CD123" s="209"/>
      <c r="CE123" s="209">
        <v>175</v>
      </c>
      <c r="CF123" s="274">
        <v>3048</v>
      </c>
      <c r="CG123" s="161">
        <v>10.293977125425565</v>
      </c>
      <c r="CH123" s="276">
        <v>40</v>
      </c>
      <c r="CI123" s="257">
        <v>12428.122754707423</v>
      </c>
      <c r="CJ123" s="278">
        <v>5.2760075999918873E-2</v>
      </c>
      <c r="CK123" s="258">
        <v>343.44048862851645</v>
      </c>
      <c r="CL123" s="244"/>
    </row>
    <row r="124" spans="7:90" ht="14.1" customHeight="1" thickBot="1">
      <c r="G124" s="19"/>
      <c r="H124" s="738"/>
      <c r="J124" s="736"/>
      <c r="K124" s="10" t="s">
        <v>813</v>
      </c>
      <c r="L124" s="67">
        <v>0.9</v>
      </c>
      <c r="M124" s="67">
        <v>0.9</v>
      </c>
      <c r="N124" s="67">
        <v>0.9</v>
      </c>
      <c r="O124" s="67">
        <v>0.9</v>
      </c>
      <c r="P124" s="67">
        <v>0.9</v>
      </c>
      <c r="Q124" s="67">
        <v>0.9</v>
      </c>
      <c r="R124" s="67">
        <v>0.9</v>
      </c>
      <c r="S124" s="67">
        <v>0.9</v>
      </c>
      <c r="T124" s="67">
        <v>0.9</v>
      </c>
      <c r="U124" s="67">
        <v>0.9</v>
      </c>
      <c r="V124" s="67">
        <v>0.9</v>
      </c>
      <c r="W124" s="67">
        <v>0.9</v>
      </c>
      <c r="X124" s="67">
        <v>0.9</v>
      </c>
      <c r="Y124" s="67">
        <v>0.9</v>
      </c>
      <c r="Z124" s="67">
        <v>0.9</v>
      </c>
      <c r="AA124" s="67">
        <v>0.9</v>
      </c>
      <c r="AB124" s="67">
        <v>0.9</v>
      </c>
      <c r="AC124" s="67">
        <v>0.9</v>
      </c>
      <c r="AD124" s="67">
        <v>0.9</v>
      </c>
      <c r="AE124" s="67">
        <v>0.9</v>
      </c>
      <c r="AF124" s="67">
        <v>0.9</v>
      </c>
      <c r="AG124" s="67">
        <v>0.9</v>
      </c>
      <c r="AH124" s="67">
        <v>0.9</v>
      </c>
      <c r="AI124" s="67">
        <v>0.9</v>
      </c>
      <c r="AJ124" s="67">
        <v>0.9</v>
      </c>
      <c r="AK124" s="67">
        <v>0.9</v>
      </c>
      <c r="AL124" s="67">
        <v>0.9</v>
      </c>
      <c r="AM124" s="67">
        <v>0.9</v>
      </c>
      <c r="AN124" s="67">
        <v>0.9</v>
      </c>
      <c r="AO124" s="67">
        <v>0.9</v>
      </c>
      <c r="AP124" s="67">
        <v>0.9</v>
      </c>
      <c r="AQ124" s="67">
        <v>0.9</v>
      </c>
      <c r="AR124" s="67">
        <v>0.9</v>
      </c>
      <c r="AS124" s="67">
        <v>0.9</v>
      </c>
      <c r="AT124" s="67">
        <v>0.9</v>
      </c>
      <c r="AU124" s="67">
        <v>0.9</v>
      </c>
      <c r="AV124" s="602">
        <v>0.9</v>
      </c>
      <c r="AX124" s="173">
        <v>22</v>
      </c>
      <c r="AY124" s="175" t="s">
        <v>308</v>
      </c>
      <c r="AZ124" s="175"/>
      <c r="BA124" s="175"/>
      <c r="BB124" s="175"/>
      <c r="BC124" s="212">
        <v>110.25176350619668</v>
      </c>
      <c r="BD124" s="268">
        <v>2186.781054443361</v>
      </c>
      <c r="BE124" s="213">
        <f t="shared" si="18"/>
        <v>15</v>
      </c>
      <c r="BF124" s="174">
        <v>100</v>
      </c>
      <c r="BG124" s="240">
        <v>23676.557544798656</v>
      </c>
      <c r="BH124" s="241">
        <v>9.7754061245473783E-2</v>
      </c>
      <c r="BI124" s="240">
        <v>566.76990152688472</v>
      </c>
      <c r="BJ124" s="243">
        <f t="shared" si="13"/>
        <v>458.72811861257986</v>
      </c>
      <c r="BQ124" s="161"/>
      <c r="BR124" s="161"/>
      <c r="BS124" s="161"/>
      <c r="BU124" s="15"/>
      <c r="BZ124" s="251"/>
      <c r="CA124" s="209" t="s">
        <v>245</v>
      </c>
      <c r="CB124" s="212"/>
      <c r="CC124" s="212"/>
      <c r="CD124" s="209"/>
      <c r="CE124" s="209">
        <v>175</v>
      </c>
      <c r="CF124" s="274">
        <v>609.6</v>
      </c>
      <c r="CG124" s="161">
        <v>50.01552310336799</v>
      </c>
      <c r="CH124" s="276">
        <v>40</v>
      </c>
      <c r="CI124" s="257">
        <v>5225.5367094394096</v>
      </c>
      <c r="CJ124" s="278">
        <v>3.2125586649491125E-2</v>
      </c>
      <c r="CK124" s="258">
        <v>220.15638330457745</v>
      </c>
      <c r="CL124" s="244"/>
    </row>
    <row r="125" spans="7:90" ht="14.1" customHeight="1" thickTop="1">
      <c r="G125" s="19"/>
      <c r="H125" s="738"/>
      <c r="J125" s="736"/>
      <c r="K125" s="8" t="s">
        <v>814</v>
      </c>
      <c r="L125" s="68">
        <v>0.8</v>
      </c>
      <c r="M125" s="68">
        <v>0.8</v>
      </c>
      <c r="N125" s="68">
        <v>0.8</v>
      </c>
      <c r="O125" s="68">
        <v>0.8</v>
      </c>
      <c r="P125" s="68">
        <v>0.8</v>
      </c>
      <c r="Q125" s="68">
        <v>0.8</v>
      </c>
      <c r="R125" s="68">
        <v>0.8</v>
      </c>
      <c r="S125" s="68">
        <v>0.8</v>
      </c>
      <c r="T125" s="68">
        <v>0.8</v>
      </c>
      <c r="U125" s="68">
        <v>0.8</v>
      </c>
      <c r="V125" s="68">
        <v>0.8</v>
      </c>
      <c r="W125" s="68">
        <v>0.8</v>
      </c>
      <c r="X125" s="68">
        <v>0.8</v>
      </c>
      <c r="Y125" s="68">
        <v>0.8</v>
      </c>
      <c r="Z125" s="68">
        <v>0.8</v>
      </c>
      <c r="AA125" s="68">
        <v>0.8</v>
      </c>
      <c r="AB125" s="68">
        <v>0.8</v>
      </c>
      <c r="AC125" s="68">
        <v>0.8</v>
      </c>
      <c r="AD125" s="68">
        <v>0.8</v>
      </c>
      <c r="AE125" s="68">
        <v>0.8</v>
      </c>
      <c r="AF125" s="68">
        <v>0.8</v>
      </c>
      <c r="AG125" s="68">
        <v>0.8</v>
      </c>
      <c r="AH125" s="68">
        <v>0.8</v>
      </c>
      <c r="AI125" s="68">
        <v>0.8</v>
      </c>
      <c r="AJ125" s="68">
        <v>0.8</v>
      </c>
      <c r="AK125" s="68">
        <v>0.8</v>
      </c>
      <c r="AL125" s="68">
        <v>0.8</v>
      </c>
      <c r="AM125" s="68">
        <v>0.8</v>
      </c>
      <c r="AN125" s="68">
        <v>0.8</v>
      </c>
      <c r="AO125" s="68">
        <v>0.8</v>
      </c>
      <c r="AP125" s="68">
        <v>0.8</v>
      </c>
      <c r="AQ125" s="68">
        <v>0.8</v>
      </c>
      <c r="AR125" s="68">
        <v>0.8</v>
      </c>
      <c r="AS125" s="68">
        <v>0.8</v>
      </c>
      <c r="AT125" s="68">
        <v>0.8</v>
      </c>
      <c r="AU125" s="68">
        <v>0.8</v>
      </c>
      <c r="AV125" s="603">
        <v>0.8</v>
      </c>
      <c r="AX125" s="173">
        <v>31</v>
      </c>
      <c r="AY125" s="175" t="s">
        <v>311</v>
      </c>
      <c r="AZ125" s="175"/>
      <c r="BA125" s="175"/>
      <c r="BB125" s="175"/>
      <c r="BC125" s="212">
        <v>111.24842764835252</v>
      </c>
      <c r="BD125" s="268">
        <v>953.38547466022806</v>
      </c>
      <c r="BE125" s="213">
        <f t="shared" si="18"/>
        <v>15</v>
      </c>
      <c r="BF125" s="174">
        <v>100</v>
      </c>
      <c r="BG125" s="240">
        <v>16426.364473158654</v>
      </c>
      <c r="BH125" s="241">
        <v>7.8150666790050644E-2</v>
      </c>
      <c r="BI125" s="240">
        <v>460.51172959525218</v>
      </c>
      <c r="BJ125" s="243">
        <f t="shared" si="13"/>
        <v>327.87044157417233</v>
      </c>
      <c r="BQ125" s="161"/>
      <c r="BR125" s="161"/>
      <c r="BS125" s="161"/>
      <c r="BU125" s="15"/>
      <c r="BZ125" s="251"/>
      <c r="CA125" s="209" t="s">
        <v>464</v>
      </c>
      <c r="CB125" s="212"/>
      <c r="CC125" s="212"/>
      <c r="CD125" s="209"/>
      <c r="CE125" s="209">
        <v>175</v>
      </c>
      <c r="CF125" s="280">
        <v>2000</v>
      </c>
      <c r="CG125" s="161">
        <v>33.599999999999994</v>
      </c>
      <c r="CH125" s="276">
        <v>40</v>
      </c>
      <c r="CI125" s="257">
        <v>8079.4275302320993</v>
      </c>
      <c r="CJ125" s="278">
        <v>3.9357316639334082E-2</v>
      </c>
      <c r="CK125" s="258">
        <v>265.06812915683287</v>
      </c>
      <c r="CL125" s="244"/>
    </row>
    <row r="126" spans="7:90" ht="14.1" customHeight="1">
      <c r="G126" s="19"/>
      <c r="H126" s="738"/>
      <c r="J126" s="736"/>
      <c r="K126" s="9" t="s">
        <v>815</v>
      </c>
      <c r="L126" s="33">
        <v>0.8</v>
      </c>
      <c r="M126" s="33">
        <v>0.8</v>
      </c>
      <c r="N126" s="33">
        <v>0.8</v>
      </c>
      <c r="O126" s="33">
        <v>0.8</v>
      </c>
      <c r="P126" s="33">
        <v>0.8</v>
      </c>
      <c r="Q126" s="33">
        <v>0.8</v>
      </c>
      <c r="R126" s="33">
        <v>0.8</v>
      </c>
      <c r="S126" s="33">
        <v>0.8</v>
      </c>
      <c r="T126" s="33">
        <v>0.8</v>
      </c>
      <c r="U126" s="33">
        <v>0.8</v>
      </c>
      <c r="V126" s="33">
        <v>0.8</v>
      </c>
      <c r="W126" s="33">
        <v>0.8</v>
      </c>
      <c r="X126" s="33">
        <v>0.8</v>
      </c>
      <c r="Y126" s="33">
        <v>0.8</v>
      </c>
      <c r="Z126" s="33">
        <v>0.8</v>
      </c>
      <c r="AA126" s="33">
        <v>0.8</v>
      </c>
      <c r="AB126" s="33">
        <v>0.8</v>
      </c>
      <c r="AC126" s="33">
        <v>0.8</v>
      </c>
      <c r="AD126" s="33">
        <v>0.8</v>
      </c>
      <c r="AE126" s="33">
        <v>0.8</v>
      </c>
      <c r="AF126" s="33">
        <v>0.8</v>
      </c>
      <c r="AG126" s="33">
        <v>0.8</v>
      </c>
      <c r="AH126" s="33">
        <v>0.8</v>
      </c>
      <c r="AI126" s="33">
        <v>0.8</v>
      </c>
      <c r="AJ126" s="33">
        <v>0.8</v>
      </c>
      <c r="AK126" s="33">
        <v>0.8</v>
      </c>
      <c r="AL126" s="33">
        <v>0.8</v>
      </c>
      <c r="AM126" s="33">
        <v>0.8</v>
      </c>
      <c r="AN126" s="33">
        <v>0.8</v>
      </c>
      <c r="AO126" s="33">
        <v>0.8</v>
      </c>
      <c r="AP126" s="33">
        <v>0.8</v>
      </c>
      <c r="AQ126" s="33">
        <v>0.8</v>
      </c>
      <c r="AR126" s="33">
        <v>0.8</v>
      </c>
      <c r="AS126" s="33">
        <v>0.8</v>
      </c>
      <c r="AT126" s="33">
        <v>0.8</v>
      </c>
      <c r="AU126" s="33">
        <v>0.8</v>
      </c>
      <c r="AV126" s="601">
        <v>0.8</v>
      </c>
      <c r="AX126" s="173">
        <v>7</v>
      </c>
      <c r="AY126" s="175" t="s">
        <v>304</v>
      </c>
      <c r="AZ126" s="175"/>
      <c r="BA126" s="175"/>
      <c r="BB126" s="175"/>
      <c r="BC126" s="212">
        <v>114.64668748217059</v>
      </c>
      <c r="BD126" s="268">
        <v>1417.6297496641628</v>
      </c>
      <c r="BE126" s="213">
        <f t="shared" si="18"/>
        <v>15</v>
      </c>
      <c r="BF126" s="174">
        <v>100</v>
      </c>
      <c r="BG126" s="240">
        <v>16831.29810590309</v>
      </c>
      <c r="BH126" s="241">
        <v>7.3905426954872178E-2</v>
      </c>
      <c r="BI126" s="240">
        <v>439.76034218528309</v>
      </c>
      <c r="BJ126" s="243">
        <f t="shared" si="13"/>
        <v>331.36574745376004</v>
      </c>
      <c r="BQ126" s="161"/>
      <c r="BR126" s="161"/>
      <c r="BS126" s="161"/>
      <c r="BU126" s="15"/>
      <c r="BZ126" s="251"/>
      <c r="CA126" s="161" t="s">
        <v>468</v>
      </c>
      <c r="CB126" s="174"/>
      <c r="CC126" s="174"/>
      <c r="CD126" s="161"/>
      <c r="CE126" s="161">
        <v>175</v>
      </c>
      <c r="CF126" s="281">
        <v>1500</v>
      </c>
      <c r="CG126" s="209">
        <v>24.666329095280776</v>
      </c>
      <c r="CH126" s="276">
        <v>40</v>
      </c>
      <c r="CI126" s="257">
        <v>7176.2172744861164</v>
      </c>
      <c r="CJ126" s="278">
        <v>3.7846180164451383E-2</v>
      </c>
      <c r="CK126" s="258">
        <v>255.74952707823098</v>
      </c>
      <c r="CL126" s="244"/>
    </row>
    <row r="127" spans="7:90" ht="14.1" customHeight="1" thickBot="1">
      <c r="G127" s="19"/>
      <c r="H127" s="738"/>
      <c r="J127" s="736"/>
      <c r="K127" s="10" t="s">
        <v>816</v>
      </c>
      <c r="L127" s="67">
        <v>0.8</v>
      </c>
      <c r="M127" s="67">
        <v>0.8</v>
      </c>
      <c r="N127" s="67">
        <v>0.8</v>
      </c>
      <c r="O127" s="67">
        <v>0.8</v>
      </c>
      <c r="P127" s="67">
        <v>0.8</v>
      </c>
      <c r="Q127" s="67">
        <v>0.8</v>
      </c>
      <c r="R127" s="67">
        <v>0.8</v>
      </c>
      <c r="S127" s="67">
        <v>0.8</v>
      </c>
      <c r="T127" s="67">
        <v>0.8</v>
      </c>
      <c r="U127" s="67">
        <v>0.8</v>
      </c>
      <c r="V127" s="67">
        <v>0.8</v>
      </c>
      <c r="W127" s="67">
        <v>0.8</v>
      </c>
      <c r="X127" s="67">
        <v>0.8</v>
      </c>
      <c r="Y127" s="67">
        <v>0.8</v>
      </c>
      <c r="Z127" s="67">
        <v>0.8</v>
      </c>
      <c r="AA127" s="67">
        <v>0.8</v>
      </c>
      <c r="AB127" s="67">
        <v>0.8</v>
      </c>
      <c r="AC127" s="67">
        <v>0.8</v>
      </c>
      <c r="AD127" s="67">
        <v>0.8</v>
      </c>
      <c r="AE127" s="67">
        <v>0.8</v>
      </c>
      <c r="AF127" s="67">
        <v>0.8</v>
      </c>
      <c r="AG127" s="67">
        <v>0.8</v>
      </c>
      <c r="AH127" s="67">
        <v>0.8</v>
      </c>
      <c r="AI127" s="67">
        <v>0.8</v>
      </c>
      <c r="AJ127" s="67">
        <v>0.8</v>
      </c>
      <c r="AK127" s="67">
        <v>0.8</v>
      </c>
      <c r="AL127" s="67">
        <v>0.8</v>
      </c>
      <c r="AM127" s="67">
        <v>0.8</v>
      </c>
      <c r="AN127" s="67">
        <v>0.8</v>
      </c>
      <c r="AO127" s="67">
        <v>0.8</v>
      </c>
      <c r="AP127" s="67">
        <v>0.8</v>
      </c>
      <c r="AQ127" s="67">
        <v>0.8</v>
      </c>
      <c r="AR127" s="67">
        <v>0.8</v>
      </c>
      <c r="AS127" s="67">
        <v>0.8</v>
      </c>
      <c r="AT127" s="67">
        <v>0.8</v>
      </c>
      <c r="AU127" s="67">
        <v>0.8</v>
      </c>
      <c r="AV127" s="602">
        <v>0.8</v>
      </c>
      <c r="AX127" s="173">
        <v>28</v>
      </c>
      <c r="AY127" s="175" t="s">
        <v>310</v>
      </c>
      <c r="AZ127" s="175"/>
      <c r="BA127" s="175"/>
      <c r="BB127" s="175"/>
      <c r="BC127" s="212">
        <v>114.7896131490301</v>
      </c>
      <c r="BD127" s="268">
        <v>1166.6126746000612</v>
      </c>
      <c r="BE127" s="213">
        <f t="shared" si="18"/>
        <v>15</v>
      </c>
      <c r="BF127" s="174">
        <v>100</v>
      </c>
      <c r="BG127" s="240">
        <v>15695.812903229626</v>
      </c>
      <c r="BH127" s="241">
        <v>7.1080096850832691E-2</v>
      </c>
      <c r="BI127" s="240">
        <v>424.24032983645066</v>
      </c>
      <c r="BJ127" s="243">
        <f t="shared" si="13"/>
        <v>311.03182487998367</v>
      </c>
      <c r="BQ127" s="161"/>
      <c r="BR127" s="161"/>
      <c r="BS127" s="161"/>
      <c r="BU127" s="15"/>
      <c r="BZ127" s="251"/>
      <c r="CA127" s="161" t="s">
        <v>469</v>
      </c>
      <c r="CB127" s="174"/>
      <c r="CC127" s="174"/>
      <c r="CD127" s="161"/>
      <c r="CE127" s="161">
        <v>175</v>
      </c>
      <c r="CF127" s="281">
        <v>2000</v>
      </c>
      <c r="CG127" s="209">
        <v>18.680803517233926</v>
      </c>
      <c r="CH127" s="276">
        <v>40</v>
      </c>
      <c r="CI127" s="257">
        <v>8535.505538035939</v>
      </c>
      <c r="CJ127" s="278">
        <v>4.1739495518791705E-2</v>
      </c>
      <c r="CK127" s="258">
        <v>279.39196443838307</v>
      </c>
      <c r="CL127" s="244"/>
    </row>
    <row r="128" spans="7:90" ht="14.1" customHeight="1" thickTop="1">
      <c r="G128" s="19"/>
      <c r="H128" s="738"/>
      <c r="J128" s="736"/>
      <c r="K128" s="8" t="s">
        <v>817</v>
      </c>
      <c r="L128" s="32">
        <v>0.9</v>
      </c>
      <c r="M128" s="32">
        <v>0.9</v>
      </c>
      <c r="N128" s="32">
        <v>0.9</v>
      </c>
      <c r="O128" s="32">
        <v>0.9</v>
      </c>
      <c r="P128" s="32">
        <v>0.9</v>
      </c>
      <c r="Q128" s="32">
        <v>0.9</v>
      </c>
      <c r="R128" s="32">
        <v>0.9</v>
      </c>
      <c r="S128" s="32">
        <v>0.9</v>
      </c>
      <c r="T128" s="32">
        <v>0.9</v>
      </c>
      <c r="U128" s="32">
        <v>0.9</v>
      </c>
      <c r="V128" s="32">
        <v>0.9</v>
      </c>
      <c r="W128" s="32">
        <v>0.9</v>
      </c>
      <c r="X128" s="32">
        <v>0.9</v>
      </c>
      <c r="Y128" s="32">
        <v>0.9</v>
      </c>
      <c r="Z128" s="32">
        <v>0.9</v>
      </c>
      <c r="AA128" s="32">
        <v>0.9</v>
      </c>
      <c r="AB128" s="32">
        <v>0.9</v>
      </c>
      <c r="AC128" s="32">
        <v>0.9</v>
      </c>
      <c r="AD128" s="32">
        <v>0.9</v>
      </c>
      <c r="AE128" s="32">
        <v>0.9</v>
      </c>
      <c r="AF128" s="32">
        <v>0.9</v>
      </c>
      <c r="AG128" s="32">
        <v>0.9</v>
      </c>
      <c r="AH128" s="32">
        <v>0.9</v>
      </c>
      <c r="AI128" s="32">
        <v>0.9</v>
      </c>
      <c r="AJ128" s="32">
        <v>0.9</v>
      </c>
      <c r="AK128" s="32">
        <v>0.9</v>
      </c>
      <c r="AL128" s="32">
        <v>0.9</v>
      </c>
      <c r="AM128" s="32">
        <v>0.9</v>
      </c>
      <c r="AN128" s="32">
        <v>0.9</v>
      </c>
      <c r="AO128" s="32">
        <v>0.9</v>
      </c>
      <c r="AP128" s="32">
        <v>0.9</v>
      </c>
      <c r="AQ128" s="32">
        <v>0.9</v>
      </c>
      <c r="AR128" s="32">
        <v>0.9</v>
      </c>
      <c r="AS128" s="32">
        <v>0.9</v>
      </c>
      <c r="AT128" s="32">
        <v>0.9</v>
      </c>
      <c r="AU128" s="32">
        <v>0.9</v>
      </c>
      <c r="AV128" s="600">
        <v>0.9</v>
      </c>
      <c r="AX128" s="173">
        <v>34</v>
      </c>
      <c r="AY128" s="175" t="s">
        <v>312</v>
      </c>
      <c r="AZ128" s="175"/>
      <c r="BA128" s="175"/>
      <c r="BB128" s="175"/>
      <c r="BC128" s="212">
        <v>115</v>
      </c>
      <c r="BD128" s="268">
        <v>1524</v>
      </c>
      <c r="BE128" s="213">
        <f t="shared" si="18"/>
        <v>15</v>
      </c>
      <c r="BF128" s="174">
        <v>100</v>
      </c>
      <c r="BG128" s="240">
        <v>17149.978967823175</v>
      </c>
      <c r="BH128" s="241">
        <v>7.4176237366837136E-2</v>
      </c>
      <c r="BI128" s="240">
        <v>441.4219215623778</v>
      </c>
      <c r="BJ128" s="243">
        <f t="shared" si="13"/>
        <v>336.68761762623956</v>
      </c>
      <c r="BQ128" s="161"/>
      <c r="BR128" s="161"/>
      <c r="BS128" s="161"/>
      <c r="BU128" s="15"/>
      <c r="BZ128" s="251"/>
      <c r="CA128" s="209" t="s">
        <v>241</v>
      </c>
      <c r="CB128" s="212"/>
      <c r="CC128" s="212"/>
      <c r="CD128" s="209"/>
      <c r="CE128" s="209">
        <v>175</v>
      </c>
      <c r="CF128" s="280">
        <v>2000</v>
      </c>
      <c r="CG128" s="161">
        <v>43.4</v>
      </c>
      <c r="CH128" s="276">
        <v>40</v>
      </c>
      <c r="CI128" s="257">
        <v>7943.1824295749857</v>
      </c>
      <c r="CJ128" s="278">
        <v>3.8540427966723467E-2</v>
      </c>
      <c r="CK128" s="258">
        <v>259.98800607572332</v>
      </c>
      <c r="CL128" s="244"/>
    </row>
    <row r="129" spans="7:90" ht="14.1" customHeight="1">
      <c r="G129" s="19"/>
      <c r="H129" s="738"/>
      <c r="J129" s="736"/>
      <c r="K129" s="9" t="s">
        <v>818</v>
      </c>
      <c r="L129" s="33">
        <v>0.9</v>
      </c>
      <c r="M129" s="33">
        <v>0.9</v>
      </c>
      <c r="N129" s="33">
        <v>0.9</v>
      </c>
      <c r="O129" s="33">
        <v>0.9</v>
      </c>
      <c r="P129" s="33">
        <v>0.9</v>
      </c>
      <c r="Q129" s="33">
        <v>0.9</v>
      </c>
      <c r="R129" s="33">
        <v>0.9</v>
      </c>
      <c r="S129" s="33">
        <v>0.9</v>
      </c>
      <c r="T129" s="33">
        <v>0.9</v>
      </c>
      <c r="U129" s="33">
        <v>0.9</v>
      </c>
      <c r="V129" s="33">
        <v>0.9</v>
      </c>
      <c r="W129" s="33">
        <v>0.9</v>
      </c>
      <c r="X129" s="33">
        <v>0.9</v>
      </c>
      <c r="Y129" s="33">
        <v>0.9</v>
      </c>
      <c r="Z129" s="33">
        <v>0.9</v>
      </c>
      <c r="AA129" s="33">
        <v>0.9</v>
      </c>
      <c r="AB129" s="33">
        <v>0.9</v>
      </c>
      <c r="AC129" s="33">
        <v>0.9</v>
      </c>
      <c r="AD129" s="33">
        <v>0.9</v>
      </c>
      <c r="AE129" s="33">
        <v>0.9</v>
      </c>
      <c r="AF129" s="33">
        <v>0.9</v>
      </c>
      <c r="AG129" s="33">
        <v>0.9</v>
      </c>
      <c r="AH129" s="33">
        <v>0.9</v>
      </c>
      <c r="AI129" s="33">
        <v>0.9</v>
      </c>
      <c r="AJ129" s="33">
        <v>0.9</v>
      </c>
      <c r="AK129" s="33">
        <v>0.9</v>
      </c>
      <c r="AL129" s="33">
        <v>0.9</v>
      </c>
      <c r="AM129" s="33">
        <v>0.9</v>
      </c>
      <c r="AN129" s="33">
        <v>0.9</v>
      </c>
      <c r="AO129" s="33">
        <v>0.9</v>
      </c>
      <c r="AP129" s="33">
        <v>0.9</v>
      </c>
      <c r="AQ129" s="33">
        <v>0.9</v>
      </c>
      <c r="AR129" s="33">
        <v>0.9</v>
      </c>
      <c r="AS129" s="33">
        <v>0.9</v>
      </c>
      <c r="AT129" s="33">
        <v>0.9</v>
      </c>
      <c r="AU129" s="33">
        <v>0.9</v>
      </c>
      <c r="AV129" s="601">
        <v>0.9</v>
      </c>
      <c r="AX129" s="173">
        <v>25</v>
      </c>
      <c r="AY129" s="175" t="s">
        <v>309</v>
      </c>
      <c r="AZ129" s="175"/>
      <c r="BA129" s="175"/>
      <c r="BB129" s="175"/>
      <c r="BC129" s="212">
        <v>118.61910831364366</v>
      </c>
      <c r="BD129" s="268">
        <v>1407.4488467378537</v>
      </c>
      <c r="BE129" s="213">
        <f t="shared" si="18"/>
        <v>15</v>
      </c>
      <c r="BF129" s="174">
        <v>100</v>
      </c>
      <c r="BG129" s="240">
        <v>15174.484496931347</v>
      </c>
      <c r="BH129" s="241">
        <v>6.5376636645892133E-2</v>
      </c>
      <c r="BI129" s="240">
        <v>393.74016828544558</v>
      </c>
      <c r="BJ129" s="243">
        <f t="shared" si="13"/>
        <v>298.3562186226477</v>
      </c>
      <c r="BQ129" s="161"/>
      <c r="BR129" s="161"/>
      <c r="BS129" s="161"/>
      <c r="BU129" s="15"/>
      <c r="BZ129" s="251"/>
      <c r="CA129" s="209" t="s">
        <v>247</v>
      </c>
      <c r="CB129" s="212"/>
      <c r="CC129" s="212"/>
      <c r="CD129" s="209"/>
      <c r="CE129" s="209">
        <v>175</v>
      </c>
      <c r="CF129" s="280">
        <v>1500</v>
      </c>
      <c r="CG129" s="161">
        <v>33.599999999999994</v>
      </c>
      <c r="CH129" s="276">
        <v>40</v>
      </c>
      <c r="CI129" s="257">
        <v>6992.7705098273364</v>
      </c>
      <c r="CJ129" s="278">
        <v>3.6744202360011947E-2</v>
      </c>
      <c r="CK129" s="258">
        <v>248.8808582810147</v>
      </c>
      <c r="CL129" s="244"/>
    </row>
    <row r="130" spans="7:90" ht="14.1" customHeight="1" thickBot="1">
      <c r="G130" s="19"/>
      <c r="H130" s="738"/>
      <c r="J130" s="736"/>
      <c r="K130" s="10" t="s">
        <v>819</v>
      </c>
      <c r="L130" s="67">
        <v>0.9</v>
      </c>
      <c r="M130" s="67">
        <v>0.9</v>
      </c>
      <c r="N130" s="67">
        <v>0.9</v>
      </c>
      <c r="O130" s="67">
        <v>0.9</v>
      </c>
      <c r="P130" s="67">
        <v>0.9</v>
      </c>
      <c r="Q130" s="67">
        <v>0.9</v>
      </c>
      <c r="R130" s="67">
        <v>0.9</v>
      </c>
      <c r="S130" s="67">
        <v>0.9</v>
      </c>
      <c r="T130" s="67">
        <v>0.9</v>
      </c>
      <c r="U130" s="67">
        <v>0.9</v>
      </c>
      <c r="V130" s="67">
        <v>0.9</v>
      </c>
      <c r="W130" s="67">
        <v>0.9</v>
      </c>
      <c r="X130" s="67">
        <v>0.9</v>
      </c>
      <c r="Y130" s="67">
        <v>0.9</v>
      </c>
      <c r="Z130" s="67">
        <v>0.9</v>
      </c>
      <c r="AA130" s="67">
        <v>0.9</v>
      </c>
      <c r="AB130" s="67">
        <v>0.9</v>
      </c>
      <c r="AC130" s="67">
        <v>0.9</v>
      </c>
      <c r="AD130" s="67">
        <v>0.9</v>
      </c>
      <c r="AE130" s="67">
        <v>0.9</v>
      </c>
      <c r="AF130" s="67">
        <v>0.9</v>
      </c>
      <c r="AG130" s="67">
        <v>0.9</v>
      </c>
      <c r="AH130" s="67">
        <v>0.9</v>
      </c>
      <c r="AI130" s="67">
        <v>0.9</v>
      </c>
      <c r="AJ130" s="67">
        <v>0.9</v>
      </c>
      <c r="AK130" s="67">
        <v>0.9</v>
      </c>
      <c r="AL130" s="67">
        <v>0.9</v>
      </c>
      <c r="AM130" s="67">
        <v>0.9</v>
      </c>
      <c r="AN130" s="67">
        <v>0.9</v>
      </c>
      <c r="AO130" s="67">
        <v>0.9</v>
      </c>
      <c r="AP130" s="67">
        <v>0.9</v>
      </c>
      <c r="AQ130" s="67">
        <v>0.9</v>
      </c>
      <c r="AR130" s="67">
        <v>0.9</v>
      </c>
      <c r="AS130" s="67">
        <v>0.9</v>
      </c>
      <c r="AT130" s="67">
        <v>0.9</v>
      </c>
      <c r="AU130" s="67">
        <v>0.9</v>
      </c>
      <c r="AV130" s="602">
        <v>0.9</v>
      </c>
      <c r="AX130" s="173">
        <v>37</v>
      </c>
      <c r="AY130" s="175" t="s">
        <v>313</v>
      </c>
      <c r="AZ130" s="175"/>
      <c r="BA130" s="175"/>
      <c r="BB130" s="175"/>
      <c r="BC130" s="212">
        <v>120.00000000000001</v>
      </c>
      <c r="BD130" s="268">
        <v>1524</v>
      </c>
      <c r="BE130" s="213">
        <f t="shared" si="18"/>
        <v>15</v>
      </c>
      <c r="BF130" s="174">
        <v>100</v>
      </c>
      <c r="BG130" s="240">
        <v>15153.408486457121</v>
      </c>
      <c r="BH130" s="241">
        <v>6.3954957515039088E-2</v>
      </c>
      <c r="BI130" s="240">
        <v>385.92971570226138</v>
      </c>
      <c r="BJ130" s="243">
        <f t="shared" si="13"/>
        <v>296.90402736917736</v>
      </c>
      <c r="BQ130" s="161"/>
      <c r="BR130" s="161"/>
      <c r="BS130" s="161"/>
      <c r="BU130" s="15"/>
      <c r="BZ130" s="251"/>
      <c r="CA130" s="209" t="s">
        <v>477</v>
      </c>
      <c r="CB130" s="212"/>
      <c r="CC130" s="212"/>
      <c r="CD130" s="209"/>
      <c r="CE130" s="209">
        <v>175</v>
      </c>
      <c r="CF130" s="280">
        <v>2000</v>
      </c>
      <c r="CG130" s="161">
        <v>37.099999999999994</v>
      </c>
      <c r="CH130" s="276">
        <v>40</v>
      </c>
      <c r="CI130" s="257">
        <v>8023.1211848276189</v>
      </c>
      <c r="CJ130" s="278">
        <v>3.9027570778150007E-2</v>
      </c>
      <c r="CK130" s="258">
        <v>263.02858023465859</v>
      </c>
      <c r="CL130" s="244"/>
    </row>
    <row r="131" spans="7:90" ht="14.1" customHeight="1" thickTop="1">
      <c r="G131" s="19"/>
      <c r="H131" s="738"/>
      <c r="J131" s="736"/>
      <c r="K131" s="8" t="s">
        <v>820</v>
      </c>
      <c r="L131" s="68">
        <v>0.8</v>
      </c>
      <c r="M131" s="68">
        <v>0.8</v>
      </c>
      <c r="N131" s="68">
        <v>0.8</v>
      </c>
      <c r="O131" s="68">
        <v>0.8</v>
      </c>
      <c r="P131" s="68">
        <v>0.8</v>
      </c>
      <c r="Q131" s="68">
        <v>0.8</v>
      </c>
      <c r="R131" s="68">
        <v>0.8</v>
      </c>
      <c r="S131" s="68">
        <v>0.8</v>
      </c>
      <c r="T131" s="68">
        <v>0.8</v>
      </c>
      <c r="U131" s="68">
        <v>0.8</v>
      </c>
      <c r="V131" s="68">
        <v>0.8</v>
      </c>
      <c r="W131" s="68">
        <v>0.8</v>
      </c>
      <c r="X131" s="68">
        <v>0.8</v>
      </c>
      <c r="Y131" s="68">
        <v>0.8</v>
      </c>
      <c r="Z131" s="68">
        <v>0.8</v>
      </c>
      <c r="AA131" s="68">
        <v>0.8</v>
      </c>
      <c r="AB131" s="68">
        <v>0.8</v>
      </c>
      <c r="AC131" s="68">
        <v>0.8</v>
      </c>
      <c r="AD131" s="68">
        <v>0.8</v>
      </c>
      <c r="AE131" s="68">
        <v>0.8</v>
      </c>
      <c r="AF131" s="68">
        <v>0.8</v>
      </c>
      <c r="AG131" s="68">
        <v>0.8</v>
      </c>
      <c r="AH131" s="68">
        <v>0.8</v>
      </c>
      <c r="AI131" s="68">
        <v>0.8</v>
      </c>
      <c r="AJ131" s="68">
        <v>0.8</v>
      </c>
      <c r="AK131" s="68">
        <v>0.8</v>
      </c>
      <c r="AL131" s="68">
        <v>0.8</v>
      </c>
      <c r="AM131" s="68">
        <v>0.8</v>
      </c>
      <c r="AN131" s="68">
        <v>0.8</v>
      </c>
      <c r="AO131" s="68">
        <v>0.8</v>
      </c>
      <c r="AP131" s="68">
        <v>0.8</v>
      </c>
      <c r="AQ131" s="68">
        <v>0.8</v>
      </c>
      <c r="AR131" s="68">
        <v>0.8</v>
      </c>
      <c r="AS131" s="68">
        <v>0.8</v>
      </c>
      <c r="AT131" s="68">
        <v>0.8</v>
      </c>
      <c r="AU131" s="68">
        <v>0.8</v>
      </c>
      <c r="AV131" s="603">
        <v>0.8</v>
      </c>
      <c r="AX131" s="173">
        <v>17</v>
      </c>
      <c r="AY131" s="175" t="s">
        <v>315</v>
      </c>
      <c r="AZ131" s="175"/>
      <c r="BA131" s="175"/>
      <c r="BB131" s="175"/>
      <c r="BC131" s="212">
        <v>147.70202086851714</v>
      </c>
      <c r="BD131" s="268">
        <v>2487.6607685792187</v>
      </c>
      <c r="BE131" s="213">
        <f t="shared" si="18"/>
        <v>30</v>
      </c>
      <c r="BF131" s="174">
        <v>100</v>
      </c>
      <c r="BG131" s="240">
        <v>10648.567192155104</v>
      </c>
      <c r="BH131" s="241">
        <v>4.0235409133882086E-2</v>
      </c>
      <c r="BI131" s="240">
        <v>252.30327381853428</v>
      </c>
      <c r="BJ131" s="243">
        <f t="shared" si="13"/>
        <v>205.93859015408904</v>
      </c>
      <c r="BQ131" s="161"/>
      <c r="BR131" s="161"/>
      <c r="BS131" s="161"/>
      <c r="BU131" s="15"/>
      <c r="BZ131" s="251"/>
      <c r="CA131" s="161" t="s">
        <v>460</v>
      </c>
      <c r="CB131" s="174"/>
      <c r="CC131" s="174"/>
      <c r="CD131" s="161"/>
      <c r="CE131" s="161">
        <v>180</v>
      </c>
      <c r="CF131" s="281">
        <v>2000</v>
      </c>
      <c r="CG131" s="161">
        <v>70</v>
      </c>
      <c r="CH131" s="276">
        <v>40</v>
      </c>
      <c r="CI131" s="257">
        <v>7455.1620058877852</v>
      </c>
      <c r="CJ131" s="278">
        <v>3.6170079843057874E-2</v>
      </c>
      <c r="CK131" s="258">
        <v>244.71175732216432</v>
      </c>
      <c r="CL131" s="244"/>
    </row>
    <row r="132" spans="7:90" ht="14.1" customHeight="1">
      <c r="G132" s="19"/>
      <c r="H132" s="738"/>
      <c r="J132" s="736"/>
      <c r="K132" s="9" t="s">
        <v>821</v>
      </c>
      <c r="L132" s="33">
        <v>0.8</v>
      </c>
      <c r="M132" s="33">
        <v>0.8</v>
      </c>
      <c r="N132" s="33">
        <v>0.8</v>
      </c>
      <c r="O132" s="33">
        <v>0.8</v>
      </c>
      <c r="P132" s="33">
        <v>0.8</v>
      </c>
      <c r="Q132" s="33">
        <v>0.8</v>
      </c>
      <c r="R132" s="33">
        <v>0.8</v>
      </c>
      <c r="S132" s="33">
        <v>0.8</v>
      </c>
      <c r="T132" s="33">
        <v>0.8</v>
      </c>
      <c r="U132" s="33">
        <v>0.8</v>
      </c>
      <c r="V132" s="33">
        <v>0.8</v>
      </c>
      <c r="W132" s="33">
        <v>0.8</v>
      </c>
      <c r="X132" s="33">
        <v>0.8</v>
      </c>
      <c r="Y132" s="33">
        <v>0.8</v>
      </c>
      <c r="Z132" s="33">
        <v>0.8</v>
      </c>
      <c r="AA132" s="33">
        <v>0.8</v>
      </c>
      <c r="AB132" s="33">
        <v>0.8</v>
      </c>
      <c r="AC132" s="33">
        <v>0.8</v>
      </c>
      <c r="AD132" s="33">
        <v>0.8</v>
      </c>
      <c r="AE132" s="33">
        <v>0.8</v>
      </c>
      <c r="AF132" s="33">
        <v>0.8</v>
      </c>
      <c r="AG132" s="33">
        <v>0.8</v>
      </c>
      <c r="AH132" s="33">
        <v>0.8</v>
      </c>
      <c r="AI132" s="33">
        <v>0.8</v>
      </c>
      <c r="AJ132" s="33">
        <v>0.8</v>
      </c>
      <c r="AK132" s="33">
        <v>0.8</v>
      </c>
      <c r="AL132" s="33">
        <v>0.8</v>
      </c>
      <c r="AM132" s="33">
        <v>0.8</v>
      </c>
      <c r="AN132" s="33">
        <v>0.8</v>
      </c>
      <c r="AO132" s="33">
        <v>0.8</v>
      </c>
      <c r="AP132" s="33">
        <v>0.8</v>
      </c>
      <c r="AQ132" s="33">
        <v>0.8</v>
      </c>
      <c r="AR132" s="33">
        <v>0.8</v>
      </c>
      <c r="AS132" s="33">
        <v>0.8</v>
      </c>
      <c r="AT132" s="33">
        <v>0.8</v>
      </c>
      <c r="AU132" s="33">
        <v>0.8</v>
      </c>
      <c r="AV132" s="601">
        <v>0.8</v>
      </c>
      <c r="AX132" s="173">
        <v>32</v>
      </c>
      <c r="AY132" s="175" t="s">
        <v>318</v>
      </c>
      <c r="AZ132" s="175"/>
      <c r="BA132" s="175"/>
      <c r="BB132" s="175"/>
      <c r="BC132" s="212">
        <v>150.30325476293299</v>
      </c>
      <c r="BD132" s="268">
        <v>762</v>
      </c>
      <c r="BE132" s="213">
        <f t="shared" si="18"/>
        <v>30</v>
      </c>
      <c r="BF132" s="174">
        <v>100</v>
      </c>
      <c r="BG132" s="240">
        <v>6525.389819276229</v>
      </c>
      <c r="BH132" s="241">
        <v>3.1775628212907539E-2</v>
      </c>
      <c r="BI132" s="240">
        <v>202.98313235461825</v>
      </c>
      <c r="BJ132" s="243">
        <f t="shared" si="13"/>
        <v>133.10780775109075</v>
      </c>
      <c r="BQ132" s="161"/>
      <c r="BR132" s="161"/>
      <c r="BS132" s="161"/>
      <c r="BU132" s="15"/>
      <c r="BZ132" s="251"/>
      <c r="CA132" s="209" t="s">
        <v>474</v>
      </c>
      <c r="CB132" s="212"/>
      <c r="CC132" s="212"/>
      <c r="CD132" s="209"/>
      <c r="CE132" s="209">
        <v>180</v>
      </c>
      <c r="CF132" s="280">
        <v>2000</v>
      </c>
      <c r="CG132" s="161">
        <v>24.5</v>
      </c>
      <c r="CH132" s="276">
        <v>40</v>
      </c>
      <c r="CI132" s="257">
        <v>7937.1566788917689</v>
      </c>
      <c r="CJ132" s="278">
        <v>3.9027425434989674E-2</v>
      </c>
      <c r="CK132" s="258">
        <v>262.43980530508702</v>
      </c>
      <c r="CL132" s="244"/>
    </row>
    <row r="133" spans="7:90" ht="14.1" customHeight="1" thickBot="1">
      <c r="G133" s="19"/>
      <c r="H133" s="738"/>
      <c r="J133" s="736"/>
      <c r="K133" s="10" t="s">
        <v>822</v>
      </c>
      <c r="L133" s="67">
        <v>0.8</v>
      </c>
      <c r="M133" s="67">
        <v>0.8</v>
      </c>
      <c r="N133" s="67">
        <v>0.8</v>
      </c>
      <c r="O133" s="67">
        <v>0.8</v>
      </c>
      <c r="P133" s="67">
        <v>0.8</v>
      </c>
      <c r="Q133" s="67">
        <v>0.8</v>
      </c>
      <c r="R133" s="67">
        <v>0.8</v>
      </c>
      <c r="S133" s="67">
        <v>0.8</v>
      </c>
      <c r="T133" s="67">
        <v>0.8</v>
      </c>
      <c r="U133" s="67">
        <v>0.8</v>
      </c>
      <c r="V133" s="67">
        <v>0.8</v>
      </c>
      <c r="W133" s="67">
        <v>0.8</v>
      </c>
      <c r="X133" s="67">
        <v>0.8</v>
      </c>
      <c r="Y133" s="67">
        <v>0.8</v>
      </c>
      <c r="Z133" s="67">
        <v>0.8</v>
      </c>
      <c r="AA133" s="67">
        <v>0.8</v>
      </c>
      <c r="AB133" s="67">
        <v>0.8</v>
      </c>
      <c r="AC133" s="67">
        <v>0.8</v>
      </c>
      <c r="AD133" s="67">
        <v>0.8</v>
      </c>
      <c r="AE133" s="67">
        <v>0.8</v>
      </c>
      <c r="AF133" s="67">
        <v>0.8</v>
      </c>
      <c r="AG133" s="67">
        <v>0.8</v>
      </c>
      <c r="AH133" s="67">
        <v>0.8</v>
      </c>
      <c r="AI133" s="67">
        <v>0.8</v>
      </c>
      <c r="AJ133" s="67">
        <v>0.8</v>
      </c>
      <c r="AK133" s="67">
        <v>0.8</v>
      </c>
      <c r="AL133" s="67">
        <v>0.8</v>
      </c>
      <c r="AM133" s="67">
        <v>0.8</v>
      </c>
      <c r="AN133" s="67">
        <v>0.8</v>
      </c>
      <c r="AO133" s="67">
        <v>0.8</v>
      </c>
      <c r="AP133" s="67">
        <v>0.8</v>
      </c>
      <c r="AQ133" s="67">
        <v>0.8</v>
      </c>
      <c r="AR133" s="67">
        <v>0.8</v>
      </c>
      <c r="AS133" s="67">
        <v>0.8</v>
      </c>
      <c r="AT133" s="67">
        <v>0.8</v>
      </c>
      <c r="AU133" s="67">
        <v>0.8</v>
      </c>
      <c r="AV133" s="602">
        <v>0.8</v>
      </c>
      <c r="AX133" s="173">
        <v>29</v>
      </c>
      <c r="AY133" s="175" t="s">
        <v>317</v>
      </c>
      <c r="AZ133" s="175"/>
      <c r="BA133" s="175"/>
      <c r="BB133" s="175"/>
      <c r="BC133" s="212">
        <v>151.11510413130929</v>
      </c>
      <c r="BD133" s="268">
        <v>1528.5876900467147</v>
      </c>
      <c r="BE133" s="213">
        <f t="shared" si="18"/>
        <v>30</v>
      </c>
      <c r="BF133" s="174">
        <v>100</v>
      </c>
      <c r="BG133" s="240">
        <v>7972.9777095922</v>
      </c>
      <c r="BH133" s="241">
        <v>3.4111670423613301E-2</v>
      </c>
      <c r="BI133" s="240">
        <v>216.36895677678189</v>
      </c>
      <c r="BJ133" s="243">
        <f t="shared" si="13"/>
        <v>158.11625322515312</v>
      </c>
      <c r="BQ133" s="161"/>
      <c r="BR133" s="161"/>
      <c r="BS133" s="161"/>
      <c r="BU133" s="15"/>
      <c r="BZ133" s="251"/>
      <c r="CA133" s="209" t="s">
        <v>476</v>
      </c>
      <c r="CB133" s="212"/>
      <c r="CC133" s="212"/>
      <c r="CD133" s="209"/>
      <c r="CE133" s="209">
        <v>180</v>
      </c>
      <c r="CF133" s="280">
        <v>2000</v>
      </c>
      <c r="CG133" s="161">
        <v>11.4</v>
      </c>
      <c r="CH133" s="276">
        <v>40</v>
      </c>
      <c r="CI133" s="257">
        <v>8797.7741297468838</v>
      </c>
      <c r="CJ133" s="278">
        <v>4.2969372058038566E-2</v>
      </c>
      <c r="CK133" s="258">
        <v>285.28749105531728</v>
      </c>
      <c r="CL133" s="244"/>
    </row>
    <row r="134" spans="7:90" ht="14.1" customHeight="1" thickTop="1">
      <c r="G134" s="19"/>
      <c r="H134" s="738"/>
      <c r="J134" s="15"/>
      <c r="AV134" s="20"/>
      <c r="AX134" s="173">
        <v>26</v>
      </c>
      <c r="AY134" s="175" t="s">
        <v>316</v>
      </c>
      <c r="AZ134" s="175"/>
      <c r="BA134" s="175"/>
      <c r="BB134" s="175"/>
      <c r="BC134" s="212">
        <v>164.39170070046112</v>
      </c>
      <c r="BD134" s="268">
        <v>1222.4564740904586</v>
      </c>
      <c r="BE134" s="213">
        <f t="shared" si="18"/>
        <v>30</v>
      </c>
      <c r="BF134" s="174">
        <v>100</v>
      </c>
      <c r="BG134" s="240">
        <v>6408.3113962411853</v>
      </c>
      <c r="BH134" s="241">
        <v>2.8830918065614004E-2</v>
      </c>
      <c r="BI134" s="240">
        <v>184.6415983651176</v>
      </c>
      <c r="BJ134" s="243">
        <f t="shared" si="13"/>
        <v>128.61966762599795</v>
      </c>
      <c r="BQ134" s="161"/>
      <c r="BR134" s="161"/>
      <c r="BS134" s="161"/>
      <c r="BU134" s="15"/>
      <c r="BZ134" s="251"/>
      <c r="CA134" s="209" t="s">
        <v>454</v>
      </c>
      <c r="CB134" s="212"/>
      <c r="CC134" s="212"/>
      <c r="CD134" s="209"/>
      <c r="CE134" s="209">
        <v>182</v>
      </c>
      <c r="CF134" s="274">
        <v>1524</v>
      </c>
      <c r="CG134" s="161">
        <v>79.696237236167249</v>
      </c>
      <c r="CH134" s="276">
        <v>40</v>
      </c>
      <c r="CI134" s="257">
        <v>6369.2550284810941</v>
      </c>
      <c r="CJ134" s="278">
        <v>3.3310708215701208E-2</v>
      </c>
      <c r="CK134" s="258">
        <v>226.64127483399261</v>
      </c>
      <c r="CL134" s="244"/>
    </row>
    <row r="135" spans="7:90" ht="14.1" customHeight="1">
      <c r="G135" s="19"/>
      <c r="H135" s="738"/>
      <c r="J135" s="735" t="s">
        <v>30</v>
      </c>
      <c r="K135" s="8" t="s">
        <v>805</v>
      </c>
      <c r="L135" s="38">
        <f>L116*8760</f>
        <v>7884</v>
      </c>
      <c r="M135" s="38">
        <f t="shared" ref="M135:AV142" si="19">M116*8760</f>
        <v>7884</v>
      </c>
      <c r="N135" s="38">
        <f t="shared" si="19"/>
        <v>7884</v>
      </c>
      <c r="O135" s="38">
        <f t="shared" si="19"/>
        <v>7884</v>
      </c>
      <c r="P135" s="38">
        <f t="shared" si="19"/>
        <v>7884</v>
      </c>
      <c r="Q135" s="38">
        <f t="shared" si="19"/>
        <v>7884</v>
      </c>
      <c r="R135" s="38">
        <f t="shared" si="19"/>
        <v>7884</v>
      </c>
      <c r="S135" s="38">
        <f t="shared" si="19"/>
        <v>7884</v>
      </c>
      <c r="T135" s="38">
        <f t="shared" si="19"/>
        <v>7884</v>
      </c>
      <c r="U135" s="38">
        <f t="shared" si="19"/>
        <v>7884</v>
      </c>
      <c r="V135" s="38">
        <f t="shared" si="19"/>
        <v>7884</v>
      </c>
      <c r="W135" s="38">
        <f t="shared" si="19"/>
        <v>7884</v>
      </c>
      <c r="X135" s="38">
        <f t="shared" si="19"/>
        <v>7884</v>
      </c>
      <c r="Y135" s="38">
        <f t="shared" si="19"/>
        <v>7884</v>
      </c>
      <c r="Z135" s="38">
        <f t="shared" si="19"/>
        <v>7884</v>
      </c>
      <c r="AA135" s="38">
        <f t="shared" si="19"/>
        <v>7884</v>
      </c>
      <c r="AB135" s="38">
        <f t="shared" si="19"/>
        <v>7884</v>
      </c>
      <c r="AC135" s="38">
        <f t="shared" si="19"/>
        <v>7884</v>
      </c>
      <c r="AD135" s="38">
        <f t="shared" si="19"/>
        <v>7884</v>
      </c>
      <c r="AE135" s="38">
        <f t="shared" si="19"/>
        <v>7884</v>
      </c>
      <c r="AF135" s="38">
        <f t="shared" si="19"/>
        <v>7884</v>
      </c>
      <c r="AG135" s="38">
        <f t="shared" si="19"/>
        <v>7884</v>
      </c>
      <c r="AH135" s="38">
        <f t="shared" si="19"/>
        <v>7884</v>
      </c>
      <c r="AI135" s="38">
        <f t="shared" si="19"/>
        <v>7884</v>
      </c>
      <c r="AJ135" s="38">
        <f t="shared" si="19"/>
        <v>7884</v>
      </c>
      <c r="AK135" s="38">
        <f t="shared" si="19"/>
        <v>7884</v>
      </c>
      <c r="AL135" s="38">
        <f t="shared" si="19"/>
        <v>7884</v>
      </c>
      <c r="AM135" s="38">
        <f t="shared" si="19"/>
        <v>7884</v>
      </c>
      <c r="AN135" s="38">
        <f t="shared" si="19"/>
        <v>7884</v>
      </c>
      <c r="AO135" s="38">
        <f t="shared" si="19"/>
        <v>7884</v>
      </c>
      <c r="AP135" s="38">
        <f t="shared" si="19"/>
        <v>7884</v>
      </c>
      <c r="AQ135" s="38">
        <f t="shared" si="19"/>
        <v>7884</v>
      </c>
      <c r="AR135" s="38">
        <f t="shared" si="19"/>
        <v>7884</v>
      </c>
      <c r="AS135" s="38">
        <f t="shared" si="19"/>
        <v>7884</v>
      </c>
      <c r="AT135" s="38">
        <f t="shared" si="19"/>
        <v>7884</v>
      </c>
      <c r="AU135" s="38">
        <f t="shared" si="19"/>
        <v>7884</v>
      </c>
      <c r="AV135" s="605">
        <f t="shared" si="19"/>
        <v>7884</v>
      </c>
      <c r="AX135" s="173">
        <v>8</v>
      </c>
      <c r="AY135" s="175" t="s">
        <v>314</v>
      </c>
      <c r="AZ135" s="175"/>
      <c r="BA135" s="175"/>
      <c r="BB135" s="175"/>
      <c r="BC135" s="212">
        <v>166.00338960433939</v>
      </c>
      <c r="BD135" s="268">
        <v>1328.9721877034201</v>
      </c>
      <c r="BE135" s="213">
        <f t="shared" si="18"/>
        <v>30</v>
      </c>
      <c r="BF135" s="174">
        <v>100</v>
      </c>
      <c r="BG135" s="240">
        <v>6502.4597228293505</v>
      </c>
      <c r="BH135" s="241">
        <v>2.8746761693199428E-2</v>
      </c>
      <c r="BI135" s="240">
        <v>183.97069679215173</v>
      </c>
      <c r="BJ135" s="243">
        <f xml:space="preserve"> (($S$44 * $S$42 * $S$40 * (BG135 * 1 + $L$73) +BI135) * 1000 / ($L$15 * 8760)) + BH135 + 0</f>
        <v>130.02597119166882</v>
      </c>
      <c r="BQ135" s="161"/>
      <c r="BR135" s="161"/>
      <c r="BS135" s="161"/>
      <c r="BU135" s="15"/>
      <c r="BZ135" s="251"/>
      <c r="CA135" s="209" t="s">
        <v>246</v>
      </c>
      <c r="CB135" s="212"/>
      <c r="CC135" s="212"/>
      <c r="CD135" s="209"/>
      <c r="CE135" s="209">
        <v>185</v>
      </c>
      <c r="CF135" s="274">
        <v>304.8</v>
      </c>
      <c r="CG135" s="161">
        <v>31.572457906263764</v>
      </c>
      <c r="CH135" s="276">
        <v>40</v>
      </c>
      <c r="CI135" s="257">
        <v>4517.9706619812723</v>
      </c>
      <c r="CJ135" s="278">
        <v>3.0166350301131586E-2</v>
      </c>
      <c r="CK135" s="258">
        <v>207.71586925804232</v>
      </c>
      <c r="CL135" s="244"/>
    </row>
    <row r="136" spans="7:90" ht="14.1" customHeight="1">
      <c r="G136" s="19"/>
      <c r="H136" s="738"/>
      <c r="J136" s="736"/>
      <c r="K136" s="9" t="s">
        <v>806</v>
      </c>
      <c r="L136" s="39">
        <f t="shared" ref="L136:AA152" si="20">L117*8760</f>
        <v>7884</v>
      </c>
      <c r="M136" s="39">
        <f t="shared" si="20"/>
        <v>7884</v>
      </c>
      <c r="N136" s="39">
        <f t="shared" si="20"/>
        <v>7884</v>
      </c>
      <c r="O136" s="39">
        <f t="shared" si="20"/>
        <v>7884</v>
      </c>
      <c r="P136" s="39">
        <f t="shared" si="20"/>
        <v>7884</v>
      </c>
      <c r="Q136" s="39">
        <f t="shared" si="20"/>
        <v>7884</v>
      </c>
      <c r="R136" s="39">
        <f t="shared" si="20"/>
        <v>7884</v>
      </c>
      <c r="S136" s="39">
        <f t="shared" si="20"/>
        <v>7884</v>
      </c>
      <c r="T136" s="39">
        <f t="shared" si="20"/>
        <v>7884</v>
      </c>
      <c r="U136" s="39">
        <f t="shared" si="20"/>
        <v>7884</v>
      </c>
      <c r="V136" s="39">
        <f t="shared" si="20"/>
        <v>7884</v>
      </c>
      <c r="W136" s="39">
        <f t="shared" si="20"/>
        <v>7884</v>
      </c>
      <c r="X136" s="39">
        <f t="shared" si="20"/>
        <v>7884</v>
      </c>
      <c r="Y136" s="39">
        <f t="shared" si="20"/>
        <v>7884</v>
      </c>
      <c r="Z136" s="39">
        <f t="shared" si="20"/>
        <v>7884</v>
      </c>
      <c r="AA136" s="39">
        <f t="shared" si="20"/>
        <v>7884</v>
      </c>
      <c r="AB136" s="39">
        <f t="shared" si="19"/>
        <v>7884</v>
      </c>
      <c r="AC136" s="39">
        <f t="shared" si="19"/>
        <v>7884</v>
      </c>
      <c r="AD136" s="39">
        <f t="shared" si="19"/>
        <v>7884</v>
      </c>
      <c r="AE136" s="39">
        <f t="shared" si="19"/>
        <v>7884</v>
      </c>
      <c r="AF136" s="39">
        <f t="shared" si="19"/>
        <v>7884</v>
      </c>
      <c r="AG136" s="39">
        <f t="shared" si="19"/>
        <v>7884</v>
      </c>
      <c r="AH136" s="39">
        <f t="shared" si="19"/>
        <v>7884</v>
      </c>
      <c r="AI136" s="39">
        <f t="shared" si="19"/>
        <v>7884</v>
      </c>
      <c r="AJ136" s="39">
        <f t="shared" si="19"/>
        <v>7884</v>
      </c>
      <c r="AK136" s="39">
        <f t="shared" si="19"/>
        <v>7884</v>
      </c>
      <c r="AL136" s="39">
        <f t="shared" si="19"/>
        <v>7884</v>
      </c>
      <c r="AM136" s="39">
        <f t="shared" si="19"/>
        <v>7884</v>
      </c>
      <c r="AN136" s="39">
        <f t="shared" si="19"/>
        <v>7884</v>
      </c>
      <c r="AO136" s="39">
        <f t="shared" si="19"/>
        <v>7884</v>
      </c>
      <c r="AP136" s="39">
        <f t="shared" si="19"/>
        <v>7884</v>
      </c>
      <c r="AQ136" s="39">
        <f t="shared" si="19"/>
        <v>7884</v>
      </c>
      <c r="AR136" s="39">
        <f t="shared" si="19"/>
        <v>7884</v>
      </c>
      <c r="AS136" s="39">
        <f t="shared" si="19"/>
        <v>7884</v>
      </c>
      <c r="AT136" s="39">
        <f t="shared" si="19"/>
        <v>7884</v>
      </c>
      <c r="AU136" s="39">
        <f t="shared" si="19"/>
        <v>7884</v>
      </c>
      <c r="AV136" s="606">
        <f t="shared" si="19"/>
        <v>7884</v>
      </c>
      <c r="AX136" s="173">
        <v>2</v>
      </c>
      <c r="AY136" s="175" t="s">
        <v>389</v>
      </c>
      <c r="AZ136" s="175"/>
      <c r="BA136" s="175"/>
      <c r="BB136" s="175"/>
      <c r="BC136" s="212">
        <v>170.54660543872322</v>
      </c>
      <c r="BD136" s="268">
        <v>1497.1118936778967</v>
      </c>
      <c r="BE136" s="213">
        <f t="shared" si="18"/>
        <v>30</v>
      </c>
      <c r="BF136" s="174">
        <v>100</v>
      </c>
      <c r="BG136" s="240">
        <v>6543.0663853481865</v>
      </c>
      <c r="BH136" s="241">
        <v>2.8167714870400398E-2</v>
      </c>
      <c r="BI136" s="240">
        <v>180.15052820880572</v>
      </c>
      <c r="BJ136" s="243">
        <f xml:space="preserve"> (($S$44 * $S$42 * $S$40 * (BG136 * 1 + $L$73) +BI136) * 1000 / ($L$15 * 8760)) + BH136 + 0</f>
        <v>130.12814952811419</v>
      </c>
      <c r="BQ136" s="161"/>
      <c r="BR136" s="161"/>
      <c r="BS136" s="161"/>
      <c r="BU136" s="15"/>
      <c r="BZ136" s="251"/>
      <c r="CA136" s="209" t="s">
        <v>250</v>
      </c>
      <c r="CB136" s="212"/>
      <c r="CC136" s="212"/>
      <c r="CD136" s="209"/>
      <c r="CE136" s="209">
        <v>185</v>
      </c>
      <c r="CF136" s="280">
        <v>1500</v>
      </c>
      <c r="CG136" s="161">
        <v>43.2</v>
      </c>
      <c r="CH136" s="276">
        <v>40</v>
      </c>
      <c r="CI136" s="257">
        <v>6266.3646726509487</v>
      </c>
      <c r="CJ136" s="278">
        <v>3.3263220033648351E-2</v>
      </c>
      <c r="CK136" s="258">
        <v>226.28381288245049</v>
      </c>
      <c r="CL136" s="244"/>
    </row>
    <row r="137" spans="7:90" ht="14.1" customHeight="1" thickBot="1">
      <c r="G137" s="19"/>
      <c r="H137" s="738"/>
      <c r="J137" s="736"/>
      <c r="K137" s="10" t="s">
        <v>807</v>
      </c>
      <c r="L137" s="65">
        <f t="shared" si="20"/>
        <v>7884</v>
      </c>
      <c r="M137" s="65">
        <f t="shared" si="19"/>
        <v>7884</v>
      </c>
      <c r="N137" s="65">
        <f t="shared" si="19"/>
        <v>7884</v>
      </c>
      <c r="O137" s="65">
        <f t="shared" si="19"/>
        <v>7884</v>
      </c>
      <c r="P137" s="65">
        <f t="shared" si="19"/>
        <v>7884</v>
      </c>
      <c r="Q137" s="65">
        <f t="shared" si="19"/>
        <v>7884</v>
      </c>
      <c r="R137" s="65">
        <f t="shared" si="19"/>
        <v>7884</v>
      </c>
      <c r="S137" s="65">
        <f t="shared" si="19"/>
        <v>7884</v>
      </c>
      <c r="T137" s="65">
        <f t="shared" si="19"/>
        <v>7884</v>
      </c>
      <c r="U137" s="65">
        <f t="shared" si="19"/>
        <v>7884</v>
      </c>
      <c r="V137" s="65">
        <f t="shared" si="19"/>
        <v>7884</v>
      </c>
      <c r="W137" s="65">
        <f t="shared" si="19"/>
        <v>7884</v>
      </c>
      <c r="X137" s="65">
        <f t="shared" si="19"/>
        <v>7884</v>
      </c>
      <c r="Y137" s="65">
        <f t="shared" si="19"/>
        <v>7884</v>
      </c>
      <c r="Z137" s="65">
        <f t="shared" si="19"/>
        <v>7884</v>
      </c>
      <c r="AA137" s="65">
        <f t="shared" si="19"/>
        <v>7884</v>
      </c>
      <c r="AB137" s="65">
        <f t="shared" si="19"/>
        <v>7884</v>
      </c>
      <c r="AC137" s="65">
        <f t="shared" si="19"/>
        <v>7884</v>
      </c>
      <c r="AD137" s="65">
        <f t="shared" si="19"/>
        <v>7884</v>
      </c>
      <c r="AE137" s="65">
        <f t="shared" si="19"/>
        <v>7884</v>
      </c>
      <c r="AF137" s="65">
        <f t="shared" si="19"/>
        <v>7884</v>
      </c>
      <c r="AG137" s="65">
        <f t="shared" si="19"/>
        <v>7884</v>
      </c>
      <c r="AH137" s="65">
        <f t="shared" si="19"/>
        <v>7884</v>
      </c>
      <c r="AI137" s="65">
        <f t="shared" si="19"/>
        <v>7884</v>
      </c>
      <c r="AJ137" s="65">
        <f t="shared" si="19"/>
        <v>7884</v>
      </c>
      <c r="AK137" s="65">
        <f t="shared" si="19"/>
        <v>7884</v>
      </c>
      <c r="AL137" s="65">
        <f t="shared" si="19"/>
        <v>7884</v>
      </c>
      <c r="AM137" s="65">
        <f t="shared" si="19"/>
        <v>7884</v>
      </c>
      <c r="AN137" s="65">
        <f t="shared" si="19"/>
        <v>7884</v>
      </c>
      <c r="AO137" s="65">
        <f t="shared" si="19"/>
        <v>7884</v>
      </c>
      <c r="AP137" s="65">
        <f t="shared" si="19"/>
        <v>7884</v>
      </c>
      <c r="AQ137" s="65">
        <f t="shared" si="19"/>
        <v>7884</v>
      </c>
      <c r="AR137" s="65">
        <f t="shared" si="19"/>
        <v>7884</v>
      </c>
      <c r="AS137" s="65">
        <f t="shared" si="19"/>
        <v>7884</v>
      </c>
      <c r="AT137" s="65">
        <f t="shared" si="19"/>
        <v>7884</v>
      </c>
      <c r="AU137" s="65">
        <f t="shared" si="19"/>
        <v>7884</v>
      </c>
      <c r="AV137" s="607">
        <f t="shared" si="19"/>
        <v>7884</v>
      </c>
      <c r="AX137" s="173"/>
      <c r="AY137" s="175"/>
      <c r="AZ137" s="175"/>
      <c r="BA137" s="175"/>
      <c r="BB137" s="175"/>
      <c r="BC137" s="212"/>
      <c r="BD137" s="268"/>
      <c r="BE137" s="213"/>
      <c r="BF137" s="174"/>
      <c r="BG137" s="240"/>
      <c r="BH137" s="241"/>
      <c r="BI137" s="240"/>
      <c r="BJ137" s="243"/>
      <c r="BQ137" s="161"/>
      <c r="BR137" s="161"/>
      <c r="BS137" s="161"/>
      <c r="BU137" s="15"/>
      <c r="BZ137" s="251"/>
      <c r="CA137" s="209" t="s">
        <v>252</v>
      </c>
      <c r="CB137" s="212"/>
      <c r="CC137" s="212"/>
      <c r="CD137" s="209"/>
      <c r="CE137" s="209">
        <v>185</v>
      </c>
      <c r="CF137" s="280">
        <v>2000</v>
      </c>
      <c r="CG137" s="161">
        <v>26.368493919322908</v>
      </c>
      <c r="CH137" s="276">
        <v>40</v>
      </c>
      <c r="CI137" s="257">
        <v>7538.0200614266578</v>
      </c>
      <c r="CJ137" s="278">
        <v>3.7278385985250372E-2</v>
      </c>
      <c r="CK137" s="258">
        <v>251.17646105813103</v>
      </c>
      <c r="CL137" s="244"/>
    </row>
    <row r="138" spans="7:90" ht="14.1" customHeight="1" thickTop="1">
      <c r="G138" s="19"/>
      <c r="H138" s="738"/>
      <c r="J138" s="736"/>
      <c r="K138" s="8" t="s">
        <v>808</v>
      </c>
      <c r="L138" s="38">
        <f t="shared" si="20"/>
        <v>7008</v>
      </c>
      <c r="M138" s="38">
        <f t="shared" si="19"/>
        <v>7008</v>
      </c>
      <c r="N138" s="38">
        <f t="shared" si="19"/>
        <v>7008</v>
      </c>
      <c r="O138" s="38">
        <f t="shared" si="19"/>
        <v>7008</v>
      </c>
      <c r="P138" s="38">
        <f t="shared" si="19"/>
        <v>7008</v>
      </c>
      <c r="Q138" s="38">
        <f t="shared" si="19"/>
        <v>7008</v>
      </c>
      <c r="R138" s="38">
        <f t="shared" si="19"/>
        <v>7008</v>
      </c>
      <c r="S138" s="38">
        <f t="shared" si="19"/>
        <v>7008</v>
      </c>
      <c r="T138" s="38">
        <f t="shared" si="19"/>
        <v>7008</v>
      </c>
      <c r="U138" s="38">
        <f t="shared" si="19"/>
        <v>7008</v>
      </c>
      <c r="V138" s="38">
        <f t="shared" si="19"/>
        <v>7008</v>
      </c>
      <c r="W138" s="38">
        <f t="shared" si="19"/>
        <v>7008</v>
      </c>
      <c r="X138" s="38">
        <f t="shared" si="19"/>
        <v>7008</v>
      </c>
      <c r="Y138" s="38">
        <f t="shared" si="19"/>
        <v>7008</v>
      </c>
      <c r="Z138" s="38">
        <f t="shared" si="19"/>
        <v>7008</v>
      </c>
      <c r="AA138" s="38">
        <f t="shared" si="19"/>
        <v>7008</v>
      </c>
      <c r="AB138" s="38">
        <f t="shared" si="19"/>
        <v>7008</v>
      </c>
      <c r="AC138" s="38">
        <f t="shared" si="19"/>
        <v>7008</v>
      </c>
      <c r="AD138" s="38">
        <f t="shared" si="19"/>
        <v>7008</v>
      </c>
      <c r="AE138" s="38">
        <f t="shared" si="19"/>
        <v>7008</v>
      </c>
      <c r="AF138" s="38">
        <f t="shared" si="19"/>
        <v>7008</v>
      </c>
      <c r="AG138" s="38">
        <f t="shared" si="19"/>
        <v>7008</v>
      </c>
      <c r="AH138" s="38">
        <f t="shared" si="19"/>
        <v>7008</v>
      </c>
      <c r="AI138" s="38">
        <f t="shared" si="19"/>
        <v>7008</v>
      </c>
      <c r="AJ138" s="38">
        <f t="shared" si="19"/>
        <v>7008</v>
      </c>
      <c r="AK138" s="38">
        <f t="shared" si="19"/>
        <v>7008</v>
      </c>
      <c r="AL138" s="38">
        <f t="shared" si="19"/>
        <v>7008</v>
      </c>
      <c r="AM138" s="38">
        <f t="shared" si="19"/>
        <v>7008</v>
      </c>
      <c r="AN138" s="38">
        <f t="shared" si="19"/>
        <v>7008</v>
      </c>
      <c r="AO138" s="38">
        <f t="shared" si="19"/>
        <v>7008</v>
      </c>
      <c r="AP138" s="38">
        <f t="shared" si="19"/>
        <v>7008</v>
      </c>
      <c r="AQ138" s="38">
        <f t="shared" si="19"/>
        <v>7008</v>
      </c>
      <c r="AR138" s="38">
        <f t="shared" si="19"/>
        <v>7008</v>
      </c>
      <c r="AS138" s="38">
        <f t="shared" si="19"/>
        <v>7008</v>
      </c>
      <c r="AT138" s="38">
        <f t="shared" si="19"/>
        <v>7008</v>
      </c>
      <c r="AU138" s="38">
        <f t="shared" si="19"/>
        <v>7008</v>
      </c>
      <c r="AV138" s="605">
        <f t="shared" si="19"/>
        <v>7008</v>
      </c>
      <c r="AX138" s="19"/>
      <c r="BB138" s="4" t="s">
        <v>479</v>
      </c>
      <c r="BC138" s="15"/>
      <c r="BD138" s="267"/>
      <c r="BE138" s="15"/>
      <c r="BF138" s="15"/>
      <c r="BG138" s="237" t="e">
        <f>_xlfn.PERCENTILE.INC(AZ6:AZ136,0.1)</f>
        <v>#NUM!</v>
      </c>
      <c r="BH138" s="238" t="e">
        <f>_xlfn.PERCENTILE.INC(BA6:BA136,0.1)</f>
        <v>#NUM!</v>
      </c>
      <c r="BI138" s="237" t="e">
        <f>_xlfn.PERCENTILE.INC(BB6:BB136,0.1)</f>
        <v>#NUM!</v>
      </c>
      <c r="BJ138" s="237">
        <f>_xlfn.PERCENTILE.INC(BC6:BC136,0.1)</f>
        <v>110</v>
      </c>
      <c r="BQ138" s="161"/>
      <c r="BR138" s="161"/>
      <c r="BS138" s="161"/>
      <c r="BU138" s="15"/>
      <c r="BZ138" s="251"/>
      <c r="CA138" s="209" t="s">
        <v>192</v>
      </c>
      <c r="CB138" s="212"/>
      <c r="CC138" s="212"/>
      <c r="CD138" s="209"/>
      <c r="CE138" s="209">
        <v>190</v>
      </c>
      <c r="CF138" s="274">
        <v>1524</v>
      </c>
      <c r="CG138" s="161">
        <v>46.618612952548631</v>
      </c>
      <c r="CH138" s="276">
        <v>40</v>
      </c>
      <c r="CI138" s="257">
        <v>5991.6091855975737</v>
      </c>
      <c r="CJ138" s="278">
        <v>3.1835432601787964E-2</v>
      </c>
      <c r="CK138" s="258">
        <v>216.88325088287098</v>
      </c>
      <c r="CL138" s="244"/>
    </row>
    <row r="139" spans="7:90" ht="14.1" customHeight="1">
      <c r="G139" s="19"/>
      <c r="H139" s="738"/>
      <c r="J139" s="736"/>
      <c r="K139" s="9" t="s">
        <v>809</v>
      </c>
      <c r="L139" s="39">
        <f t="shared" si="20"/>
        <v>7008</v>
      </c>
      <c r="M139" s="39">
        <f t="shared" si="19"/>
        <v>7008</v>
      </c>
      <c r="N139" s="39">
        <f t="shared" si="19"/>
        <v>7008</v>
      </c>
      <c r="O139" s="39">
        <f t="shared" si="19"/>
        <v>7008</v>
      </c>
      <c r="P139" s="39">
        <f t="shared" si="19"/>
        <v>7008</v>
      </c>
      <c r="Q139" s="39">
        <f t="shared" si="19"/>
        <v>7008</v>
      </c>
      <c r="R139" s="39">
        <f t="shared" si="19"/>
        <v>7008</v>
      </c>
      <c r="S139" s="39">
        <f t="shared" si="19"/>
        <v>7008</v>
      </c>
      <c r="T139" s="39">
        <f t="shared" si="19"/>
        <v>7008</v>
      </c>
      <c r="U139" s="39">
        <f t="shared" si="19"/>
        <v>7008</v>
      </c>
      <c r="V139" s="39">
        <f t="shared" si="19"/>
        <v>7008</v>
      </c>
      <c r="W139" s="39">
        <f t="shared" si="19"/>
        <v>7008</v>
      </c>
      <c r="X139" s="39">
        <f t="shared" si="19"/>
        <v>7008</v>
      </c>
      <c r="Y139" s="39">
        <f t="shared" si="19"/>
        <v>7008</v>
      </c>
      <c r="Z139" s="39">
        <f t="shared" si="19"/>
        <v>7008</v>
      </c>
      <c r="AA139" s="39">
        <f t="shared" si="19"/>
        <v>7008</v>
      </c>
      <c r="AB139" s="39">
        <f t="shared" si="19"/>
        <v>7008</v>
      </c>
      <c r="AC139" s="39">
        <f t="shared" si="19"/>
        <v>7008</v>
      </c>
      <c r="AD139" s="39">
        <f t="shared" si="19"/>
        <v>7008</v>
      </c>
      <c r="AE139" s="39">
        <f t="shared" si="19"/>
        <v>7008</v>
      </c>
      <c r="AF139" s="39">
        <f t="shared" si="19"/>
        <v>7008</v>
      </c>
      <c r="AG139" s="39">
        <f t="shared" si="19"/>
        <v>7008</v>
      </c>
      <c r="AH139" s="39">
        <f t="shared" si="19"/>
        <v>7008</v>
      </c>
      <c r="AI139" s="39">
        <f t="shared" si="19"/>
        <v>7008</v>
      </c>
      <c r="AJ139" s="39">
        <f t="shared" si="19"/>
        <v>7008</v>
      </c>
      <c r="AK139" s="39">
        <f t="shared" si="19"/>
        <v>7008</v>
      </c>
      <c r="AL139" s="39">
        <f t="shared" si="19"/>
        <v>7008</v>
      </c>
      <c r="AM139" s="39">
        <f t="shared" si="19"/>
        <v>7008</v>
      </c>
      <c r="AN139" s="39">
        <f t="shared" si="19"/>
        <v>7008</v>
      </c>
      <c r="AO139" s="39">
        <f t="shared" si="19"/>
        <v>7008</v>
      </c>
      <c r="AP139" s="39">
        <f t="shared" si="19"/>
        <v>7008</v>
      </c>
      <c r="AQ139" s="39">
        <f t="shared" si="19"/>
        <v>7008</v>
      </c>
      <c r="AR139" s="39">
        <f t="shared" si="19"/>
        <v>7008</v>
      </c>
      <c r="AS139" s="39">
        <f t="shared" si="19"/>
        <v>7008</v>
      </c>
      <c r="AT139" s="39">
        <f t="shared" si="19"/>
        <v>7008</v>
      </c>
      <c r="AU139" s="39">
        <f t="shared" si="19"/>
        <v>7008</v>
      </c>
      <c r="AV139" s="606">
        <f t="shared" si="19"/>
        <v>7008</v>
      </c>
      <c r="AX139" s="19"/>
      <c r="BB139" s="134" t="s">
        <v>403</v>
      </c>
      <c r="BC139" s="174" t="e">
        <f>MEDIAN(AT6:AT110)</f>
        <v>#NUM!</v>
      </c>
      <c r="BD139" s="267" t="e">
        <f t="shared" ref="BD139:BJ139" si="21">MEDIAN(AW6:AW136)</f>
        <v>#NUM!</v>
      </c>
      <c r="BE139" s="174">
        <f t="shared" si="21"/>
        <v>12</v>
      </c>
      <c r="BF139" s="174" t="e">
        <f t="shared" si="21"/>
        <v>#NUM!</v>
      </c>
      <c r="BG139" s="210" t="e">
        <f t="shared" si="21"/>
        <v>#NUM!</v>
      </c>
      <c r="BH139" s="211" t="e">
        <f t="shared" si="21"/>
        <v>#NUM!</v>
      </c>
      <c r="BI139" s="210" t="e">
        <f t="shared" si="21"/>
        <v>#NUM!</v>
      </c>
      <c r="BJ139" s="242">
        <f t="shared" si="21"/>
        <v>125</v>
      </c>
      <c r="BQ139" s="161"/>
      <c r="BR139" s="161"/>
      <c r="BS139" s="161"/>
      <c r="BU139" s="15"/>
      <c r="BZ139" s="251"/>
      <c r="CA139" s="209" t="s">
        <v>243</v>
      </c>
      <c r="CB139" s="212"/>
      <c r="CC139" s="212"/>
      <c r="CD139" s="209"/>
      <c r="CE139" s="209">
        <v>190</v>
      </c>
      <c r="CF139" s="274">
        <v>1066.8</v>
      </c>
      <c r="CG139" s="161">
        <v>51.268480135240992</v>
      </c>
      <c r="CH139" s="276">
        <v>40</v>
      </c>
      <c r="CI139" s="257">
        <v>5203.1923172739916</v>
      </c>
      <c r="CJ139" s="278">
        <v>2.9853657637541144E-2</v>
      </c>
      <c r="CK139" s="258">
        <v>204.50991316536567</v>
      </c>
      <c r="CL139" s="244"/>
    </row>
    <row r="140" spans="7:90" ht="14.1" customHeight="1" thickBot="1">
      <c r="G140" s="19"/>
      <c r="H140" s="738"/>
      <c r="J140" s="736"/>
      <c r="K140" s="10" t="s">
        <v>810</v>
      </c>
      <c r="L140" s="65">
        <f t="shared" si="20"/>
        <v>7008</v>
      </c>
      <c r="M140" s="65">
        <f t="shared" si="19"/>
        <v>7008</v>
      </c>
      <c r="N140" s="65">
        <f t="shared" si="19"/>
        <v>7008</v>
      </c>
      <c r="O140" s="65">
        <f t="shared" si="19"/>
        <v>7008</v>
      </c>
      <c r="P140" s="65">
        <f t="shared" si="19"/>
        <v>7008</v>
      </c>
      <c r="Q140" s="65">
        <f t="shared" si="19"/>
        <v>7008</v>
      </c>
      <c r="R140" s="65">
        <f t="shared" si="19"/>
        <v>7008</v>
      </c>
      <c r="S140" s="65">
        <f t="shared" si="19"/>
        <v>7008</v>
      </c>
      <c r="T140" s="65">
        <f t="shared" si="19"/>
        <v>7008</v>
      </c>
      <c r="U140" s="65">
        <f t="shared" si="19"/>
        <v>7008</v>
      </c>
      <c r="V140" s="65">
        <f t="shared" si="19"/>
        <v>7008</v>
      </c>
      <c r="W140" s="65">
        <f t="shared" si="19"/>
        <v>7008</v>
      </c>
      <c r="X140" s="65">
        <f t="shared" si="19"/>
        <v>7008</v>
      </c>
      <c r="Y140" s="65">
        <f t="shared" si="19"/>
        <v>7008</v>
      </c>
      <c r="Z140" s="65">
        <f t="shared" si="19"/>
        <v>7008</v>
      </c>
      <c r="AA140" s="65">
        <f t="shared" si="19"/>
        <v>7008</v>
      </c>
      <c r="AB140" s="65">
        <f t="shared" si="19"/>
        <v>7008</v>
      </c>
      <c r="AC140" s="65">
        <f t="shared" si="19"/>
        <v>7008</v>
      </c>
      <c r="AD140" s="65">
        <f t="shared" si="19"/>
        <v>7008</v>
      </c>
      <c r="AE140" s="65">
        <f t="shared" si="19"/>
        <v>7008</v>
      </c>
      <c r="AF140" s="65">
        <f t="shared" si="19"/>
        <v>7008</v>
      </c>
      <c r="AG140" s="65">
        <f t="shared" si="19"/>
        <v>7008</v>
      </c>
      <c r="AH140" s="65">
        <f t="shared" si="19"/>
        <v>7008</v>
      </c>
      <c r="AI140" s="65">
        <f t="shared" si="19"/>
        <v>7008</v>
      </c>
      <c r="AJ140" s="65">
        <f t="shared" si="19"/>
        <v>7008</v>
      </c>
      <c r="AK140" s="65">
        <f t="shared" si="19"/>
        <v>7008</v>
      </c>
      <c r="AL140" s="65">
        <f t="shared" si="19"/>
        <v>7008</v>
      </c>
      <c r="AM140" s="65">
        <f t="shared" si="19"/>
        <v>7008</v>
      </c>
      <c r="AN140" s="65">
        <f t="shared" si="19"/>
        <v>7008</v>
      </c>
      <c r="AO140" s="65">
        <f t="shared" si="19"/>
        <v>7008</v>
      </c>
      <c r="AP140" s="65">
        <f t="shared" si="19"/>
        <v>7008</v>
      </c>
      <c r="AQ140" s="65">
        <f t="shared" si="19"/>
        <v>7008</v>
      </c>
      <c r="AR140" s="65">
        <f t="shared" si="19"/>
        <v>7008</v>
      </c>
      <c r="AS140" s="65">
        <f t="shared" si="19"/>
        <v>7008</v>
      </c>
      <c r="AT140" s="65">
        <f t="shared" si="19"/>
        <v>7008</v>
      </c>
      <c r="AU140" s="65">
        <f t="shared" si="19"/>
        <v>7008</v>
      </c>
      <c r="AV140" s="607">
        <f t="shared" si="19"/>
        <v>7008</v>
      </c>
      <c r="AX140" s="19"/>
      <c r="BB140" s="134" t="s">
        <v>404</v>
      </c>
      <c r="BC140" s="174" t="e">
        <f>AVERAGE(AT6:AT110)</f>
        <v>#DIV/0!</v>
      </c>
      <c r="BD140" s="267" t="e">
        <f t="shared" ref="BD140:BJ140" si="22">AVERAGE(AW6:AW136)</f>
        <v>#DIV/0!</v>
      </c>
      <c r="BE140" s="174">
        <f t="shared" si="22"/>
        <v>12.038167938931299</v>
      </c>
      <c r="BF140" s="174" t="e">
        <f t="shared" si="22"/>
        <v>#DIV/0!</v>
      </c>
      <c r="BG140" s="210" t="e">
        <f t="shared" si="22"/>
        <v>#DIV/0!</v>
      </c>
      <c r="BH140" s="211" t="e">
        <f t="shared" si="22"/>
        <v>#DIV/0!</v>
      </c>
      <c r="BI140" s="210" t="e">
        <f t="shared" si="22"/>
        <v>#DIV/0!</v>
      </c>
      <c r="BJ140" s="242">
        <f t="shared" si="22"/>
        <v>130.66052468879002</v>
      </c>
      <c r="BQ140" s="161"/>
      <c r="BR140" s="161"/>
      <c r="BS140" s="161"/>
      <c r="BU140" s="15"/>
      <c r="BZ140" s="251"/>
      <c r="CA140" s="209" t="s">
        <v>475</v>
      </c>
      <c r="CB140" s="212"/>
      <c r="CC140" s="212"/>
      <c r="CD140" s="209"/>
      <c r="CE140" s="209">
        <v>190</v>
      </c>
      <c r="CF140" s="280">
        <v>2000</v>
      </c>
      <c r="CG140" s="161">
        <v>104</v>
      </c>
      <c r="CH140" s="276">
        <v>40</v>
      </c>
      <c r="CI140" s="257">
        <v>6784.3887272036709</v>
      </c>
      <c r="CJ140" s="278">
        <v>3.3323876584753089E-2</v>
      </c>
      <c r="CK140" s="258">
        <v>226.08505703798258</v>
      </c>
      <c r="CL140" s="244"/>
    </row>
    <row r="141" spans="7:90" ht="14.1" customHeight="1" thickTop="1">
      <c r="G141" s="19"/>
      <c r="H141" s="738"/>
      <c r="J141" s="736"/>
      <c r="K141" s="8" t="s">
        <v>811</v>
      </c>
      <c r="L141" s="38">
        <f t="shared" si="20"/>
        <v>7884</v>
      </c>
      <c r="M141" s="38">
        <f t="shared" si="19"/>
        <v>7884</v>
      </c>
      <c r="N141" s="38">
        <f t="shared" si="19"/>
        <v>7884</v>
      </c>
      <c r="O141" s="38">
        <f t="shared" si="19"/>
        <v>7884</v>
      </c>
      <c r="P141" s="38">
        <f t="shared" si="19"/>
        <v>7884</v>
      </c>
      <c r="Q141" s="38">
        <f t="shared" si="19"/>
        <v>7884</v>
      </c>
      <c r="R141" s="38">
        <f t="shared" si="19"/>
        <v>7884</v>
      </c>
      <c r="S141" s="38">
        <f t="shared" si="19"/>
        <v>7884</v>
      </c>
      <c r="T141" s="38">
        <f t="shared" si="19"/>
        <v>7884</v>
      </c>
      <c r="U141" s="38">
        <f t="shared" si="19"/>
        <v>7884</v>
      </c>
      <c r="V141" s="38">
        <f t="shared" si="19"/>
        <v>7884</v>
      </c>
      <c r="W141" s="38">
        <f t="shared" si="19"/>
        <v>7884</v>
      </c>
      <c r="X141" s="38">
        <f t="shared" si="19"/>
        <v>7884</v>
      </c>
      <c r="Y141" s="38">
        <f t="shared" si="19"/>
        <v>7884</v>
      </c>
      <c r="Z141" s="38">
        <f t="shared" si="19"/>
        <v>7884</v>
      </c>
      <c r="AA141" s="38">
        <f t="shared" si="19"/>
        <v>7884</v>
      </c>
      <c r="AB141" s="38">
        <f t="shared" si="19"/>
        <v>7884</v>
      </c>
      <c r="AC141" s="38">
        <f t="shared" si="19"/>
        <v>7884</v>
      </c>
      <c r="AD141" s="38">
        <f t="shared" si="19"/>
        <v>7884</v>
      </c>
      <c r="AE141" s="38">
        <f t="shared" si="19"/>
        <v>7884</v>
      </c>
      <c r="AF141" s="38">
        <f t="shared" si="19"/>
        <v>7884</v>
      </c>
      <c r="AG141" s="38">
        <f t="shared" si="19"/>
        <v>7884</v>
      </c>
      <c r="AH141" s="38">
        <f t="shared" si="19"/>
        <v>7884</v>
      </c>
      <c r="AI141" s="38">
        <f t="shared" si="19"/>
        <v>7884</v>
      </c>
      <c r="AJ141" s="38">
        <f t="shared" si="19"/>
        <v>7884</v>
      </c>
      <c r="AK141" s="38">
        <f t="shared" si="19"/>
        <v>7884</v>
      </c>
      <c r="AL141" s="38">
        <f t="shared" si="19"/>
        <v>7884</v>
      </c>
      <c r="AM141" s="38">
        <f t="shared" si="19"/>
        <v>7884</v>
      </c>
      <c r="AN141" s="38">
        <f t="shared" si="19"/>
        <v>7884</v>
      </c>
      <c r="AO141" s="38">
        <f t="shared" si="19"/>
        <v>7884</v>
      </c>
      <c r="AP141" s="38">
        <f t="shared" si="19"/>
        <v>7884</v>
      </c>
      <c r="AQ141" s="38">
        <f t="shared" si="19"/>
        <v>7884</v>
      </c>
      <c r="AR141" s="38">
        <f t="shared" si="19"/>
        <v>7884</v>
      </c>
      <c r="AS141" s="38">
        <f t="shared" si="19"/>
        <v>7884</v>
      </c>
      <c r="AT141" s="38">
        <f t="shared" si="19"/>
        <v>7884</v>
      </c>
      <c r="AU141" s="38">
        <f t="shared" si="19"/>
        <v>7884</v>
      </c>
      <c r="AV141" s="605">
        <f t="shared" si="19"/>
        <v>7884</v>
      </c>
      <c r="AX141" s="21"/>
      <c r="AY141" s="22"/>
      <c r="AZ141" s="22"/>
      <c r="BA141" s="22"/>
      <c r="BB141" s="22"/>
      <c r="BC141" s="172"/>
      <c r="BD141" s="271"/>
      <c r="BE141" s="172"/>
      <c r="BF141" s="172"/>
      <c r="BG141" s="172"/>
      <c r="BH141" s="172"/>
      <c r="BI141" s="172"/>
      <c r="BJ141" s="239"/>
      <c r="BQ141" s="161"/>
      <c r="BR141" s="161"/>
      <c r="BS141" s="161"/>
      <c r="BU141" s="15"/>
      <c r="BZ141" s="251"/>
      <c r="CA141" s="209"/>
      <c r="CB141" s="212"/>
      <c r="CC141" s="212"/>
      <c r="CD141" s="209"/>
      <c r="CE141" s="209"/>
      <c r="CF141" s="280"/>
      <c r="CG141" s="161"/>
      <c r="CH141" s="276"/>
      <c r="CI141" s="257"/>
      <c r="CJ141" s="278"/>
      <c r="CK141" s="258"/>
      <c r="CL141" s="244"/>
    </row>
    <row r="142" spans="7:90" ht="14.1" customHeight="1">
      <c r="G142" s="19"/>
      <c r="H142" s="738"/>
      <c r="J142" s="736"/>
      <c r="K142" s="9" t="s">
        <v>812</v>
      </c>
      <c r="L142" s="39">
        <f t="shared" si="20"/>
        <v>7884</v>
      </c>
      <c r="M142" s="39">
        <f t="shared" si="19"/>
        <v>7884</v>
      </c>
      <c r="N142" s="39">
        <f t="shared" si="19"/>
        <v>7884</v>
      </c>
      <c r="O142" s="39">
        <f t="shared" si="19"/>
        <v>7884</v>
      </c>
      <c r="P142" s="39">
        <f t="shared" si="19"/>
        <v>7884</v>
      </c>
      <c r="Q142" s="39">
        <f t="shared" si="19"/>
        <v>7884</v>
      </c>
      <c r="R142" s="39">
        <f t="shared" si="19"/>
        <v>7884</v>
      </c>
      <c r="S142" s="39">
        <f t="shared" si="19"/>
        <v>7884</v>
      </c>
      <c r="T142" s="39">
        <f t="shared" si="19"/>
        <v>7884</v>
      </c>
      <c r="U142" s="39">
        <f t="shared" si="19"/>
        <v>7884</v>
      </c>
      <c r="V142" s="39">
        <f t="shared" si="19"/>
        <v>7884</v>
      </c>
      <c r="W142" s="39">
        <f t="shared" si="19"/>
        <v>7884</v>
      </c>
      <c r="X142" s="39">
        <f t="shared" si="19"/>
        <v>7884</v>
      </c>
      <c r="Y142" s="39">
        <f t="shared" si="19"/>
        <v>7884</v>
      </c>
      <c r="Z142" s="39">
        <f t="shared" si="19"/>
        <v>7884</v>
      </c>
      <c r="AA142" s="39">
        <f t="shared" si="19"/>
        <v>7884</v>
      </c>
      <c r="AB142" s="39">
        <f t="shared" si="19"/>
        <v>7884</v>
      </c>
      <c r="AC142" s="39">
        <f t="shared" si="19"/>
        <v>7884</v>
      </c>
      <c r="AD142" s="39">
        <f t="shared" si="19"/>
        <v>7884</v>
      </c>
      <c r="AE142" s="39">
        <f t="shared" ref="M142:AV149" si="23">AE123*8760</f>
        <v>7884</v>
      </c>
      <c r="AF142" s="39">
        <f t="shared" si="23"/>
        <v>7884</v>
      </c>
      <c r="AG142" s="39">
        <f t="shared" si="23"/>
        <v>7884</v>
      </c>
      <c r="AH142" s="39">
        <f t="shared" si="23"/>
        <v>7884</v>
      </c>
      <c r="AI142" s="39">
        <f t="shared" si="23"/>
        <v>7884</v>
      </c>
      <c r="AJ142" s="39">
        <f t="shared" si="23"/>
        <v>7884</v>
      </c>
      <c r="AK142" s="39">
        <f t="shared" si="23"/>
        <v>7884</v>
      </c>
      <c r="AL142" s="39">
        <f t="shared" si="23"/>
        <v>7884</v>
      </c>
      <c r="AM142" s="39">
        <f t="shared" si="23"/>
        <v>7884</v>
      </c>
      <c r="AN142" s="39">
        <f t="shared" si="23"/>
        <v>7884</v>
      </c>
      <c r="AO142" s="39">
        <f t="shared" si="23"/>
        <v>7884</v>
      </c>
      <c r="AP142" s="39">
        <f t="shared" si="23"/>
        <v>7884</v>
      </c>
      <c r="AQ142" s="39">
        <f t="shared" si="23"/>
        <v>7884</v>
      </c>
      <c r="AR142" s="39">
        <f t="shared" si="23"/>
        <v>7884</v>
      </c>
      <c r="AS142" s="39">
        <f t="shared" si="23"/>
        <v>7884</v>
      </c>
      <c r="AT142" s="39">
        <f t="shared" si="23"/>
        <v>7884</v>
      </c>
      <c r="AU142" s="39">
        <f t="shared" si="23"/>
        <v>7884</v>
      </c>
      <c r="AV142" s="606">
        <f t="shared" si="23"/>
        <v>7884</v>
      </c>
      <c r="BC142" s="15"/>
      <c r="BD142" s="15"/>
      <c r="BE142" s="15"/>
      <c r="BF142" s="15"/>
      <c r="BH142" s="15"/>
      <c r="BI142" s="15"/>
      <c r="BJ142" s="15"/>
      <c r="BQ142" s="161"/>
      <c r="BR142" s="161"/>
      <c r="BS142" s="161"/>
      <c r="BU142" s="15"/>
      <c r="BZ142" s="251"/>
      <c r="CA142" s="254"/>
      <c r="CB142" s="252"/>
      <c r="CC142" s="252"/>
      <c r="CD142" s="282" t="s">
        <v>479</v>
      </c>
      <c r="CE142" s="282"/>
      <c r="CF142" s="283"/>
      <c r="CG142" s="282"/>
      <c r="CH142" s="282"/>
      <c r="CI142" s="259" t="e">
        <f>_xlfn.PERCENTILE.INC(CB6:CB140,0.1)</f>
        <v>#NUM!</v>
      </c>
      <c r="CJ142" s="284" t="e">
        <f>_xlfn.PERCENTILE.INC(CC6:CC140,0.1)</f>
        <v>#NUM!</v>
      </c>
      <c r="CK142" s="259" t="e">
        <f>_xlfn.PERCENTILE.INC(CD6:CD140,0.1)</f>
        <v>#NUM!</v>
      </c>
      <c r="CL142" s="259">
        <f>_xlfn.PERCENTILE.INC(CE6:CE140,0.1)</f>
        <v>110</v>
      </c>
    </row>
    <row r="143" spans="7:90" ht="14.1" customHeight="1" thickBot="1">
      <c r="G143" s="19"/>
      <c r="H143" s="738"/>
      <c r="J143" s="736"/>
      <c r="K143" s="10" t="s">
        <v>813</v>
      </c>
      <c r="L143" s="65">
        <f t="shared" si="20"/>
        <v>7884</v>
      </c>
      <c r="M143" s="65">
        <f t="shared" si="23"/>
        <v>7884</v>
      </c>
      <c r="N143" s="65">
        <f t="shared" si="23"/>
        <v>7884</v>
      </c>
      <c r="O143" s="65">
        <f t="shared" si="23"/>
        <v>7884</v>
      </c>
      <c r="P143" s="65">
        <f t="shared" si="23"/>
        <v>7884</v>
      </c>
      <c r="Q143" s="65">
        <f t="shared" si="23"/>
        <v>7884</v>
      </c>
      <c r="R143" s="65">
        <f t="shared" si="23"/>
        <v>7884</v>
      </c>
      <c r="S143" s="65">
        <f t="shared" si="23"/>
        <v>7884</v>
      </c>
      <c r="T143" s="65">
        <f t="shared" si="23"/>
        <v>7884</v>
      </c>
      <c r="U143" s="65">
        <f t="shared" si="23"/>
        <v>7884</v>
      </c>
      <c r="V143" s="65">
        <f t="shared" si="23"/>
        <v>7884</v>
      </c>
      <c r="W143" s="65">
        <f t="shared" si="23"/>
        <v>7884</v>
      </c>
      <c r="X143" s="65">
        <f t="shared" si="23"/>
        <v>7884</v>
      </c>
      <c r="Y143" s="65">
        <f t="shared" si="23"/>
        <v>7884</v>
      </c>
      <c r="Z143" s="65">
        <f t="shared" si="23"/>
        <v>7884</v>
      </c>
      <c r="AA143" s="65">
        <f t="shared" si="23"/>
        <v>7884</v>
      </c>
      <c r="AB143" s="65">
        <f t="shared" si="23"/>
        <v>7884</v>
      </c>
      <c r="AC143" s="65">
        <f t="shared" si="23"/>
        <v>7884</v>
      </c>
      <c r="AD143" s="65">
        <f t="shared" si="23"/>
        <v>7884</v>
      </c>
      <c r="AE143" s="65">
        <f t="shared" si="23"/>
        <v>7884</v>
      </c>
      <c r="AF143" s="65">
        <f t="shared" si="23"/>
        <v>7884</v>
      </c>
      <c r="AG143" s="65">
        <f t="shared" si="23"/>
        <v>7884</v>
      </c>
      <c r="AH143" s="65">
        <f t="shared" si="23"/>
        <v>7884</v>
      </c>
      <c r="AI143" s="65">
        <f t="shared" si="23"/>
        <v>7884</v>
      </c>
      <c r="AJ143" s="65">
        <f t="shared" si="23"/>
        <v>7884</v>
      </c>
      <c r="AK143" s="65">
        <f t="shared" si="23"/>
        <v>7884</v>
      </c>
      <c r="AL143" s="65">
        <f t="shared" si="23"/>
        <v>7884</v>
      </c>
      <c r="AM143" s="65">
        <f t="shared" si="23"/>
        <v>7884</v>
      </c>
      <c r="AN143" s="65">
        <f t="shared" si="23"/>
        <v>7884</v>
      </c>
      <c r="AO143" s="65">
        <f t="shared" si="23"/>
        <v>7884</v>
      </c>
      <c r="AP143" s="65">
        <f t="shared" si="23"/>
        <v>7884</v>
      </c>
      <c r="AQ143" s="65">
        <f t="shared" si="23"/>
        <v>7884</v>
      </c>
      <c r="AR143" s="65">
        <f t="shared" si="23"/>
        <v>7884</v>
      </c>
      <c r="AS143" s="65">
        <f t="shared" si="23"/>
        <v>7884</v>
      </c>
      <c r="AT143" s="65">
        <f t="shared" si="23"/>
        <v>7884</v>
      </c>
      <c r="AU143" s="65">
        <f t="shared" si="23"/>
        <v>7884</v>
      </c>
      <c r="AV143" s="607">
        <f t="shared" si="23"/>
        <v>7884</v>
      </c>
      <c r="BC143" s="4"/>
      <c r="BD143" s="4"/>
      <c r="BE143" s="4"/>
      <c r="BG143" s="4"/>
      <c r="BJ143" s="15"/>
      <c r="BQ143" s="161"/>
      <c r="BR143" s="161"/>
      <c r="BS143" s="161"/>
      <c r="BU143" s="15"/>
      <c r="BZ143" s="251"/>
      <c r="CA143" s="254"/>
      <c r="CB143" s="252"/>
      <c r="CC143" s="252"/>
      <c r="CD143" s="282" t="s">
        <v>403</v>
      </c>
      <c r="CE143" s="282" t="e">
        <f t="shared" ref="CE143:CL143" si="24">MEDIAN(BX6:BX140)</f>
        <v>#NUM!</v>
      </c>
      <c r="CF143" s="283" t="e">
        <f t="shared" si="24"/>
        <v>#NUM!</v>
      </c>
      <c r="CG143" s="282" t="e">
        <f t="shared" si="24"/>
        <v>#NUM!</v>
      </c>
      <c r="CH143" s="282" t="e">
        <f t="shared" si="24"/>
        <v>#NUM!</v>
      </c>
      <c r="CI143" s="259" t="e">
        <f t="shared" si="24"/>
        <v>#NUM!</v>
      </c>
      <c r="CJ143" s="284" t="e">
        <f t="shared" si="24"/>
        <v>#NUM!</v>
      </c>
      <c r="CK143" s="259" t="e">
        <f t="shared" si="24"/>
        <v>#NUM!</v>
      </c>
      <c r="CL143" s="244">
        <f t="shared" si="24"/>
        <v>130</v>
      </c>
    </row>
    <row r="144" spans="7:90" ht="14.1" customHeight="1" thickTop="1">
      <c r="G144" s="19"/>
      <c r="H144" s="738"/>
      <c r="J144" s="736"/>
      <c r="K144" s="8" t="s">
        <v>814</v>
      </c>
      <c r="L144" s="38">
        <f t="shared" si="20"/>
        <v>7008</v>
      </c>
      <c r="M144" s="38">
        <f t="shared" si="23"/>
        <v>7008</v>
      </c>
      <c r="N144" s="38">
        <f t="shared" si="23"/>
        <v>7008</v>
      </c>
      <c r="O144" s="38">
        <f t="shared" si="23"/>
        <v>7008</v>
      </c>
      <c r="P144" s="38">
        <f t="shared" si="23"/>
        <v>7008</v>
      </c>
      <c r="Q144" s="38">
        <f t="shared" si="23"/>
        <v>7008</v>
      </c>
      <c r="R144" s="38">
        <f t="shared" si="23"/>
        <v>7008</v>
      </c>
      <c r="S144" s="38">
        <f t="shared" si="23"/>
        <v>7008</v>
      </c>
      <c r="T144" s="38">
        <f t="shared" si="23"/>
        <v>7008</v>
      </c>
      <c r="U144" s="38">
        <f t="shared" si="23"/>
        <v>7008</v>
      </c>
      <c r="V144" s="38">
        <f t="shared" si="23"/>
        <v>7008</v>
      </c>
      <c r="W144" s="38">
        <f t="shared" si="23"/>
        <v>7008</v>
      </c>
      <c r="X144" s="38">
        <f t="shared" si="23"/>
        <v>7008</v>
      </c>
      <c r="Y144" s="38">
        <f t="shared" si="23"/>
        <v>7008</v>
      </c>
      <c r="Z144" s="38">
        <f t="shared" si="23"/>
        <v>7008</v>
      </c>
      <c r="AA144" s="38">
        <f t="shared" si="23"/>
        <v>7008</v>
      </c>
      <c r="AB144" s="38">
        <f t="shared" si="23"/>
        <v>7008</v>
      </c>
      <c r="AC144" s="38">
        <f t="shared" si="23"/>
        <v>7008</v>
      </c>
      <c r="AD144" s="38">
        <f t="shared" si="23"/>
        <v>7008</v>
      </c>
      <c r="AE144" s="38">
        <f t="shared" si="23"/>
        <v>7008</v>
      </c>
      <c r="AF144" s="38">
        <f t="shared" si="23"/>
        <v>7008</v>
      </c>
      <c r="AG144" s="38">
        <f t="shared" si="23"/>
        <v>7008</v>
      </c>
      <c r="AH144" s="38">
        <f t="shared" si="23"/>
        <v>7008</v>
      </c>
      <c r="AI144" s="38">
        <f t="shared" si="23"/>
        <v>7008</v>
      </c>
      <c r="AJ144" s="38">
        <f t="shared" si="23"/>
        <v>7008</v>
      </c>
      <c r="AK144" s="38">
        <f t="shared" si="23"/>
        <v>7008</v>
      </c>
      <c r="AL144" s="38">
        <f t="shared" si="23"/>
        <v>7008</v>
      </c>
      <c r="AM144" s="38">
        <f t="shared" si="23"/>
        <v>7008</v>
      </c>
      <c r="AN144" s="38">
        <f t="shared" si="23"/>
        <v>7008</v>
      </c>
      <c r="AO144" s="38">
        <f t="shared" si="23"/>
        <v>7008</v>
      </c>
      <c r="AP144" s="38">
        <f t="shared" si="23"/>
        <v>7008</v>
      </c>
      <c r="AQ144" s="38">
        <f t="shared" si="23"/>
        <v>7008</v>
      </c>
      <c r="AR144" s="38">
        <f t="shared" si="23"/>
        <v>7008</v>
      </c>
      <c r="AS144" s="38">
        <f t="shared" si="23"/>
        <v>7008</v>
      </c>
      <c r="AT144" s="38">
        <f t="shared" si="23"/>
        <v>7008</v>
      </c>
      <c r="AU144" s="38">
        <f t="shared" si="23"/>
        <v>7008</v>
      </c>
      <c r="AV144" s="605">
        <f t="shared" si="23"/>
        <v>7008</v>
      </c>
      <c r="BC144" s="4"/>
      <c r="BD144" s="4"/>
      <c r="BE144" s="4"/>
      <c r="BG144" s="4"/>
      <c r="BJ144" s="15"/>
      <c r="BQ144" s="161"/>
      <c r="BR144" s="161"/>
      <c r="BS144" s="161"/>
      <c r="BU144" s="15"/>
      <c r="BZ144" s="251"/>
      <c r="CA144" s="254"/>
      <c r="CB144" s="252"/>
      <c r="CC144" s="252"/>
      <c r="CD144" s="282" t="s">
        <v>404</v>
      </c>
      <c r="CE144" s="282" t="e">
        <f t="shared" ref="CE144:CL144" si="25">AVERAGE(BX6:BX140)</f>
        <v>#NUM!</v>
      </c>
      <c r="CF144" s="283" t="e">
        <f t="shared" si="25"/>
        <v>#DIV/0!</v>
      </c>
      <c r="CG144" s="282" t="e">
        <f t="shared" si="25"/>
        <v>#DIV/0!</v>
      </c>
      <c r="CH144" s="282" t="e">
        <f t="shared" si="25"/>
        <v>#DIV/0!</v>
      </c>
      <c r="CI144" s="259" t="e">
        <f t="shared" si="25"/>
        <v>#DIV/0!</v>
      </c>
      <c r="CJ144" s="284" t="e">
        <f t="shared" si="25"/>
        <v>#DIV/0!</v>
      </c>
      <c r="CK144" s="259" t="e">
        <f t="shared" si="25"/>
        <v>#DIV/0!</v>
      </c>
      <c r="CL144" s="244">
        <f t="shared" si="25"/>
        <v>137.71851851851852</v>
      </c>
    </row>
    <row r="145" spans="7:90" ht="14.1" customHeight="1">
      <c r="G145" s="19"/>
      <c r="H145" s="738"/>
      <c r="J145" s="736"/>
      <c r="K145" s="9" t="s">
        <v>815</v>
      </c>
      <c r="L145" s="39">
        <f t="shared" si="20"/>
        <v>7008</v>
      </c>
      <c r="M145" s="39">
        <f t="shared" si="23"/>
        <v>7008</v>
      </c>
      <c r="N145" s="39">
        <f t="shared" si="23"/>
        <v>7008</v>
      </c>
      <c r="O145" s="39">
        <f t="shared" si="23"/>
        <v>7008</v>
      </c>
      <c r="P145" s="39">
        <f t="shared" si="23"/>
        <v>7008</v>
      </c>
      <c r="Q145" s="39">
        <f t="shared" si="23"/>
        <v>7008</v>
      </c>
      <c r="R145" s="39">
        <f t="shared" si="23"/>
        <v>7008</v>
      </c>
      <c r="S145" s="39">
        <f t="shared" si="23"/>
        <v>7008</v>
      </c>
      <c r="T145" s="39">
        <f t="shared" si="23"/>
        <v>7008</v>
      </c>
      <c r="U145" s="39">
        <f t="shared" si="23"/>
        <v>7008</v>
      </c>
      <c r="V145" s="39">
        <f t="shared" si="23"/>
        <v>7008</v>
      </c>
      <c r="W145" s="39">
        <f t="shared" si="23"/>
        <v>7008</v>
      </c>
      <c r="X145" s="39">
        <f t="shared" si="23"/>
        <v>7008</v>
      </c>
      <c r="Y145" s="39">
        <f t="shared" si="23"/>
        <v>7008</v>
      </c>
      <c r="Z145" s="39">
        <f t="shared" si="23"/>
        <v>7008</v>
      </c>
      <c r="AA145" s="39">
        <f t="shared" si="23"/>
        <v>7008</v>
      </c>
      <c r="AB145" s="39">
        <f t="shared" si="23"/>
        <v>7008</v>
      </c>
      <c r="AC145" s="39">
        <f t="shared" si="23"/>
        <v>7008</v>
      </c>
      <c r="AD145" s="39">
        <f t="shared" si="23"/>
        <v>7008</v>
      </c>
      <c r="AE145" s="39">
        <f t="shared" si="23"/>
        <v>7008</v>
      </c>
      <c r="AF145" s="39">
        <f t="shared" si="23"/>
        <v>7008</v>
      </c>
      <c r="AG145" s="39">
        <f t="shared" si="23"/>
        <v>7008</v>
      </c>
      <c r="AH145" s="39">
        <f t="shared" si="23"/>
        <v>7008</v>
      </c>
      <c r="AI145" s="39">
        <f t="shared" si="23"/>
        <v>7008</v>
      </c>
      <c r="AJ145" s="39">
        <f t="shared" si="23"/>
        <v>7008</v>
      </c>
      <c r="AK145" s="39">
        <f t="shared" si="23"/>
        <v>7008</v>
      </c>
      <c r="AL145" s="39">
        <f t="shared" si="23"/>
        <v>7008</v>
      </c>
      <c r="AM145" s="39">
        <f t="shared" si="23"/>
        <v>7008</v>
      </c>
      <c r="AN145" s="39">
        <f t="shared" si="23"/>
        <v>7008</v>
      </c>
      <c r="AO145" s="39">
        <f t="shared" si="23"/>
        <v>7008</v>
      </c>
      <c r="AP145" s="39">
        <f t="shared" si="23"/>
        <v>7008</v>
      </c>
      <c r="AQ145" s="39">
        <f t="shared" si="23"/>
        <v>7008</v>
      </c>
      <c r="AR145" s="39">
        <f t="shared" si="23"/>
        <v>7008</v>
      </c>
      <c r="AS145" s="39">
        <f t="shared" si="23"/>
        <v>7008</v>
      </c>
      <c r="AT145" s="39">
        <f t="shared" si="23"/>
        <v>7008</v>
      </c>
      <c r="AU145" s="39">
        <f t="shared" si="23"/>
        <v>7008</v>
      </c>
      <c r="AV145" s="606">
        <f t="shared" si="23"/>
        <v>7008</v>
      </c>
      <c r="BC145" s="4"/>
      <c r="BD145" s="4"/>
      <c r="BE145" s="4"/>
      <c r="BG145" s="4"/>
      <c r="BJ145" s="15"/>
      <c r="BQ145" s="161"/>
      <c r="BR145" s="161"/>
      <c r="BS145" s="161"/>
      <c r="BU145" s="15"/>
      <c r="BZ145" s="253"/>
      <c r="CA145" s="260"/>
      <c r="CB145" s="260"/>
      <c r="CC145" s="260"/>
      <c r="CD145" s="285"/>
      <c r="CE145" s="285"/>
      <c r="CF145" s="286"/>
      <c r="CG145" s="285"/>
      <c r="CH145" s="285"/>
      <c r="CI145" s="287"/>
      <c r="CJ145" s="287"/>
      <c r="CK145" s="287"/>
      <c r="CL145" s="245"/>
    </row>
    <row r="146" spans="7:90" ht="14.1" customHeight="1" thickBot="1">
      <c r="G146" s="19"/>
      <c r="H146" s="738"/>
      <c r="J146" s="736"/>
      <c r="K146" s="10" t="s">
        <v>816</v>
      </c>
      <c r="L146" s="65">
        <f t="shared" si="20"/>
        <v>7008</v>
      </c>
      <c r="M146" s="65">
        <f t="shared" si="23"/>
        <v>7008</v>
      </c>
      <c r="N146" s="65">
        <f t="shared" si="23"/>
        <v>7008</v>
      </c>
      <c r="O146" s="65">
        <f t="shared" si="23"/>
        <v>7008</v>
      </c>
      <c r="P146" s="65">
        <f t="shared" si="23"/>
        <v>7008</v>
      </c>
      <c r="Q146" s="65">
        <f t="shared" si="23"/>
        <v>7008</v>
      </c>
      <c r="R146" s="65">
        <f t="shared" si="23"/>
        <v>7008</v>
      </c>
      <c r="S146" s="65">
        <f t="shared" si="23"/>
        <v>7008</v>
      </c>
      <c r="T146" s="65">
        <f t="shared" si="23"/>
        <v>7008</v>
      </c>
      <c r="U146" s="65">
        <f t="shared" si="23"/>
        <v>7008</v>
      </c>
      <c r="V146" s="65">
        <f t="shared" si="23"/>
        <v>7008</v>
      </c>
      <c r="W146" s="65">
        <f t="shared" si="23"/>
        <v>7008</v>
      </c>
      <c r="X146" s="65">
        <f t="shared" si="23"/>
        <v>7008</v>
      </c>
      <c r="Y146" s="65">
        <f t="shared" si="23"/>
        <v>7008</v>
      </c>
      <c r="Z146" s="65">
        <f t="shared" si="23"/>
        <v>7008</v>
      </c>
      <c r="AA146" s="65">
        <f t="shared" si="23"/>
        <v>7008</v>
      </c>
      <c r="AB146" s="65">
        <f t="shared" si="23"/>
        <v>7008</v>
      </c>
      <c r="AC146" s="65">
        <f t="shared" si="23"/>
        <v>7008</v>
      </c>
      <c r="AD146" s="65">
        <f t="shared" si="23"/>
        <v>7008</v>
      </c>
      <c r="AE146" s="65">
        <f t="shared" si="23"/>
        <v>7008</v>
      </c>
      <c r="AF146" s="65">
        <f t="shared" si="23"/>
        <v>7008</v>
      </c>
      <c r="AG146" s="65">
        <f t="shared" si="23"/>
        <v>7008</v>
      </c>
      <c r="AH146" s="65">
        <f t="shared" si="23"/>
        <v>7008</v>
      </c>
      <c r="AI146" s="65">
        <f t="shared" si="23"/>
        <v>7008</v>
      </c>
      <c r="AJ146" s="65">
        <f t="shared" si="23"/>
        <v>7008</v>
      </c>
      <c r="AK146" s="65">
        <f t="shared" si="23"/>
        <v>7008</v>
      </c>
      <c r="AL146" s="65">
        <f t="shared" si="23"/>
        <v>7008</v>
      </c>
      <c r="AM146" s="65">
        <f t="shared" si="23"/>
        <v>7008</v>
      </c>
      <c r="AN146" s="65">
        <f t="shared" si="23"/>
        <v>7008</v>
      </c>
      <c r="AO146" s="65">
        <f t="shared" si="23"/>
        <v>7008</v>
      </c>
      <c r="AP146" s="65">
        <f t="shared" si="23"/>
        <v>7008</v>
      </c>
      <c r="AQ146" s="65">
        <f t="shared" si="23"/>
        <v>7008</v>
      </c>
      <c r="AR146" s="65">
        <f t="shared" si="23"/>
        <v>7008</v>
      </c>
      <c r="AS146" s="65">
        <f t="shared" si="23"/>
        <v>7008</v>
      </c>
      <c r="AT146" s="65">
        <f t="shared" si="23"/>
        <v>7008</v>
      </c>
      <c r="AU146" s="65">
        <f t="shared" si="23"/>
        <v>7008</v>
      </c>
      <c r="AV146" s="607">
        <f t="shared" si="23"/>
        <v>7008</v>
      </c>
      <c r="BC146" s="4"/>
      <c r="BD146" s="4"/>
      <c r="BE146" s="4"/>
      <c r="BG146" s="4"/>
      <c r="BJ146" s="15"/>
      <c r="BQ146" s="161"/>
      <c r="BR146" s="161"/>
      <c r="BS146" s="161"/>
      <c r="BU146" s="15"/>
    </row>
    <row r="147" spans="7:90" ht="14.1" customHeight="1" thickTop="1">
      <c r="G147" s="19"/>
      <c r="H147" s="738"/>
      <c r="J147" s="736"/>
      <c r="K147" s="8" t="s">
        <v>817</v>
      </c>
      <c r="L147" s="38">
        <f t="shared" si="20"/>
        <v>7884</v>
      </c>
      <c r="M147" s="38">
        <f t="shared" si="23"/>
        <v>7884</v>
      </c>
      <c r="N147" s="38">
        <f t="shared" si="23"/>
        <v>7884</v>
      </c>
      <c r="O147" s="38">
        <f t="shared" si="23"/>
        <v>7884</v>
      </c>
      <c r="P147" s="38">
        <f t="shared" si="23"/>
        <v>7884</v>
      </c>
      <c r="Q147" s="38">
        <f t="shared" si="23"/>
        <v>7884</v>
      </c>
      <c r="R147" s="38">
        <f t="shared" si="23"/>
        <v>7884</v>
      </c>
      <c r="S147" s="38">
        <f t="shared" si="23"/>
        <v>7884</v>
      </c>
      <c r="T147" s="38">
        <f t="shared" si="23"/>
        <v>7884</v>
      </c>
      <c r="U147" s="38">
        <f t="shared" si="23"/>
        <v>7884</v>
      </c>
      <c r="V147" s="38">
        <f t="shared" si="23"/>
        <v>7884</v>
      </c>
      <c r="W147" s="38">
        <f t="shared" si="23"/>
        <v>7884</v>
      </c>
      <c r="X147" s="38">
        <f t="shared" si="23"/>
        <v>7884</v>
      </c>
      <c r="Y147" s="38">
        <f t="shared" si="23"/>
        <v>7884</v>
      </c>
      <c r="Z147" s="38">
        <f t="shared" si="23"/>
        <v>7884</v>
      </c>
      <c r="AA147" s="38">
        <f t="shared" si="23"/>
        <v>7884</v>
      </c>
      <c r="AB147" s="38">
        <f t="shared" si="23"/>
        <v>7884</v>
      </c>
      <c r="AC147" s="38">
        <f t="shared" si="23"/>
        <v>7884</v>
      </c>
      <c r="AD147" s="38">
        <f t="shared" si="23"/>
        <v>7884</v>
      </c>
      <c r="AE147" s="38">
        <f t="shared" si="23"/>
        <v>7884</v>
      </c>
      <c r="AF147" s="38">
        <f t="shared" si="23"/>
        <v>7884</v>
      </c>
      <c r="AG147" s="38">
        <f t="shared" si="23"/>
        <v>7884</v>
      </c>
      <c r="AH147" s="38">
        <f t="shared" si="23"/>
        <v>7884</v>
      </c>
      <c r="AI147" s="38">
        <f t="shared" si="23"/>
        <v>7884</v>
      </c>
      <c r="AJ147" s="38">
        <f t="shared" si="23"/>
        <v>7884</v>
      </c>
      <c r="AK147" s="38">
        <f t="shared" si="23"/>
        <v>7884</v>
      </c>
      <c r="AL147" s="38">
        <f t="shared" si="23"/>
        <v>7884</v>
      </c>
      <c r="AM147" s="38">
        <f t="shared" si="23"/>
        <v>7884</v>
      </c>
      <c r="AN147" s="38">
        <f t="shared" si="23"/>
        <v>7884</v>
      </c>
      <c r="AO147" s="38">
        <f t="shared" si="23"/>
        <v>7884</v>
      </c>
      <c r="AP147" s="38">
        <f t="shared" si="23"/>
        <v>7884</v>
      </c>
      <c r="AQ147" s="38">
        <f t="shared" si="23"/>
        <v>7884</v>
      </c>
      <c r="AR147" s="38">
        <f t="shared" si="23"/>
        <v>7884</v>
      </c>
      <c r="AS147" s="38">
        <f t="shared" si="23"/>
        <v>7884</v>
      </c>
      <c r="AT147" s="38">
        <f t="shared" si="23"/>
        <v>7884</v>
      </c>
      <c r="AU147" s="38">
        <f t="shared" si="23"/>
        <v>7884</v>
      </c>
      <c r="AV147" s="605">
        <f t="shared" si="23"/>
        <v>7884</v>
      </c>
      <c r="BC147" s="4"/>
      <c r="BD147" s="4"/>
      <c r="BE147" s="4"/>
      <c r="BG147" s="4"/>
      <c r="BJ147" s="15"/>
      <c r="BQ147" s="161"/>
      <c r="BR147" s="161"/>
      <c r="BS147" s="161"/>
      <c r="BU147" s="15"/>
    </row>
    <row r="148" spans="7:90" ht="14.1" customHeight="1">
      <c r="G148" s="19"/>
      <c r="H148" s="738"/>
      <c r="J148" s="736"/>
      <c r="K148" s="9" t="s">
        <v>818</v>
      </c>
      <c r="L148" s="39">
        <f t="shared" si="20"/>
        <v>7884</v>
      </c>
      <c r="M148" s="39">
        <f t="shared" si="23"/>
        <v>7884</v>
      </c>
      <c r="N148" s="39">
        <f t="shared" si="23"/>
        <v>7884</v>
      </c>
      <c r="O148" s="39">
        <f t="shared" si="23"/>
        <v>7884</v>
      </c>
      <c r="P148" s="39">
        <f t="shared" si="23"/>
        <v>7884</v>
      </c>
      <c r="Q148" s="39">
        <f t="shared" si="23"/>
        <v>7884</v>
      </c>
      <c r="R148" s="39">
        <f t="shared" si="23"/>
        <v>7884</v>
      </c>
      <c r="S148" s="39">
        <f t="shared" si="23"/>
        <v>7884</v>
      </c>
      <c r="T148" s="39">
        <f t="shared" si="23"/>
        <v>7884</v>
      </c>
      <c r="U148" s="39">
        <f t="shared" si="23"/>
        <v>7884</v>
      </c>
      <c r="V148" s="39">
        <f t="shared" si="23"/>
        <v>7884</v>
      </c>
      <c r="W148" s="39">
        <f t="shared" si="23"/>
        <v>7884</v>
      </c>
      <c r="X148" s="39">
        <f t="shared" si="23"/>
        <v>7884</v>
      </c>
      <c r="Y148" s="39">
        <f t="shared" si="23"/>
        <v>7884</v>
      </c>
      <c r="Z148" s="39">
        <f t="shared" si="23"/>
        <v>7884</v>
      </c>
      <c r="AA148" s="39">
        <f t="shared" si="23"/>
        <v>7884</v>
      </c>
      <c r="AB148" s="39">
        <f t="shared" si="23"/>
        <v>7884</v>
      </c>
      <c r="AC148" s="39">
        <f t="shared" si="23"/>
        <v>7884</v>
      </c>
      <c r="AD148" s="39">
        <f t="shared" si="23"/>
        <v>7884</v>
      </c>
      <c r="AE148" s="39">
        <f t="shared" si="23"/>
        <v>7884</v>
      </c>
      <c r="AF148" s="39">
        <f t="shared" si="23"/>
        <v>7884</v>
      </c>
      <c r="AG148" s="39">
        <f t="shared" si="23"/>
        <v>7884</v>
      </c>
      <c r="AH148" s="39">
        <f t="shared" si="23"/>
        <v>7884</v>
      </c>
      <c r="AI148" s="39">
        <f t="shared" si="23"/>
        <v>7884</v>
      </c>
      <c r="AJ148" s="39">
        <f t="shared" si="23"/>
        <v>7884</v>
      </c>
      <c r="AK148" s="39">
        <f t="shared" si="23"/>
        <v>7884</v>
      </c>
      <c r="AL148" s="39">
        <f t="shared" si="23"/>
        <v>7884</v>
      </c>
      <c r="AM148" s="39">
        <f t="shared" si="23"/>
        <v>7884</v>
      </c>
      <c r="AN148" s="39">
        <f t="shared" si="23"/>
        <v>7884</v>
      </c>
      <c r="AO148" s="39">
        <f t="shared" si="23"/>
        <v>7884</v>
      </c>
      <c r="AP148" s="39">
        <f t="shared" si="23"/>
        <v>7884</v>
      </c>
      <c r="AQ148" s="39">
        <f t="shared" si="23"/>
        <v>7884</v>
      </c>
      <c r="AR148" s="39">
        <f t="shared" si="23"/>
        <v>7884</v>
      </c>
      <c r="AS148" s="39">
        <f t="shared" si="23"/>
        <v>7884</v>
      </c>
      <c r="AT148" s="39">
        <f t="shared" si="23"/>
        <v>7884</v>
      </c>
      <c r="AU148" s="39">
        <f t="shared" si="23"/>
        <v>7884</v>
      </c>
      <c r="AV148" s="606">
        <f t="shared" si="23"/>
        <v>7884</v>
      </c>
      <c r="BC148" s="4"/>
      <c r="BD148" s="4"/>
      <c r="BE148" s="4"/>
      <c r="BG148" s="4"/>
      <c r="BJ148" s="15"/>
      <c r="BQ148" s="161"/>
      <c r="BR148" s="161"/>
      <c r="BS148" s="161"/>
      <c r="BU148" s="15"/>
    </row>
    <row r="149" spans="7:90" ht="14.1" customHeight="1" thickBot="1">
      <c r="G149" s="19"/>
      <c r="H149" s="738"/>
      <c r="J149" s="736"/>
      <c r="K149" s="10" t="s">
        <v>819</v>
      </c>
      <c r="L149" s="65">
        <f t="shared" si="20"/>
        <v>7884</v>
      </c>
      <c r="M149" s="65">
        <f t="shared" si="23"/>
        <v>7884</v>
      </c>
      <c r="N149" s="65">
        <f t="shared" si="23"/>
        <v>7884</v>
      </c>
      <c r="O149" s="65">
        <f t="shared" si="23"/>
        <v>7884</v>
      </c>
      <c r="P149" s="65">
        <f t="shared" si="23"/>
        <v>7884</v>
      </c>
      <c r="Q149" s="65">
        <f t="shared" si="23"/>
        <v>7884</v>
      </c>
      <c r="R149" s="65">
        <f t="shared" si="23"/>
        <v>7884</v>
      </c>
      <c r="S149" s="65">
        <f t="shared" si="23"/>
        <v>7884</v>
      </c>
      <c r="T149" s="65">
        <f t="shared" si="23"/>
        <v>7884</v>
      </c>
      <c r="U149" s="65">
        <f t="shared" si="23"/>
        <v>7884</v>
      </c>
      <c r="V149" s="65">
        <f t="shared" si="23"/>
        <v>7884</v>
      </c>
      <c r="W149" s="65">
        <f t="shared" si="23"/>
        <v>7884</v>
      </c>
      <c r="X149" s="65">
        <f t="shared" si="23"/>
        <v>7884</v>
      </c>
      <c r="Y149" s="65">
        <f t="shared" si="23"/>
        <v>7884</v>
      </c>
      <c r="Z149" s="65">
        <f t="shared" si="23"/>
        <v>7884</v>
      </c>
      <c r="AA149" s="65">
        <f t="shared" si="23"/>
        <v>7884</v>
      </c>
      <c r="AB149" s="65">
        <f t="shared" si="23"/>
        <v>7884</v>
      </c>
      <c r="AC149" s="65">
        <f t="shared" si="23"/>
        <v>7884</v>
      </c>
      <c r="AD149" s="65">
        <f t="shared" si="23"/>
        <v>7884</v>
      </c>
      <c r="AE149" s="65">
        <f t="shared" si="23"/>
        <v>7884</v>
      </c>
      <c r="AF149" s="65">
        <f t="shared" si="23"/>
        <v>7884</v>
      </c>
      <c r="AG149" s="65">
        <f t="shared" si="23"/>
        <v>7884</v>
      </c>
      <c r="AH149" s="65">
        <f t="shared" ref="M149:AV152" si="26">AH130*8760</f>
        <v>7884</v>
      </c>
      <c r="AI149" s="65">
        <f t="shared" si="26"/>
        <v>7884</v>
      </c>
      <c r="AJ149" s="65">
        <f t="shared" si="26"/>
        <v>7884</v>
      </c>
      <c r="AK149" s="65">
        <f t="shared" si="26"/>
        <v>7884</v>
      </c>
      <c r="AL149" s="65">
        <f t="shared" si="26"/>
        <v>7884</v>
      </c>
      <c r="AM149" s="65">
        <f t="shared" si="26"/>
        <v>7884</v>
      </c>
      <c r="AN149" s="65">
        <f t="shared" si="26"/>
        <v>7884</v>
      </c>
      <c r="AO149" s="65">
        <f t="shared" si="26"/>
        <v>7884</v>
      </c>
      <c r="AP149" s="65">
        <f t="shared" si="26"/>
        <v>7884</v>
      </c>
      <c r="AQ149" s="65">
        <f t="shared" si="26"/>
        <v>7884</v>
      </c>
      <c r="AR149" s="65">
        <f t="shared" si="26"/>
        <v>7884</v>
      </c>
      <c r="AS149" s="65">
        <f t="shared" si="26"/>
        <v>7884</v>
      </c>
      <c r="AT149" s="65">
        <f t="shared" si="26"/>
        <v>7884</v>
      </c>
      <c r="AU149" s="65">
        <f t="shared" si="26"/>
        <v>7884</v>
      </c>
      <c r="AV149" s="607">
        <f t="shared" si="26"/>
        <v>7884</v>
      </c>
      <c r="BC149" s="4"/>
      <c r="BD149" s="4"/>
      <c r="BE149" s="4"/>
      <c r="BG149" s="4"/>
      <c r="BJ149" s="15"/>
      <c r="BQ149" s="161"/>
      <c r="BR149" s="161"/>
      <c r="BS149" s="161"/>
      <c r="BU149" s="15"/>
    </row>
    <row r="150" spans="7:90" ht="14.1" customHeight="1" thickTop="1">
      <c r="G150" s="19"/>
      <c r="H150" s="738"/>
      <c r="J150" s="736"/>
      <c r="K150" s="8" t="s">
        <v>820</v>
      </c>
      <c r="L150" s="38">
        <f t="shared" si="20"/>
        <v>7008</v>
      </c>
      <c r="M150" s="38">
        <f t="shared" si="26"/>
        <v>7008</v>
      </c>
      <c r="N150" s="38">
        <f t="shared" si="26"/>
        <v>7008</v>
      </c>
      <c r="O150" s="38">
        <f t="shared" si="26"/>
        <v>7008</v>
      </c>
      <c r="P150" s="38">
        <f t="shared" si="26"/>
        <v>7008</v>
      </c>
      <c r="Q150" s="38">
        <f t="shared" si="26"/>
        <v>7008</v>
      </c>
      <c r="R150" s="38">
        <f t="shared" si="26"/>
        <v>7008</v>
      </c>
      <c r="S150" s="38">
        <f t="shared" si="26"/>
        <v>7008</v>
      </c>
      <c r="T150" s="38">
        <f t="shared" si="26"/>
        <v>7008</v>
      </c>
      <c r="U150" s="38">
        <f t="shared" si="26"/>
        <v>7008</v>
      </c>
      <c r="V150" s="38">
        <f t="shared" si="26"/>
        <v>7008</v>
      </c>
      <c r="W150" s="38">
        <f t="shared" si="26"/>
        <v>7008</v>
      </c>
      <c r="X150" s="38">
        <f t="shared" si="26"/>
        <v>7008</v>
      </c>
      <c r="Y150" s="38">
        <f t="shared" si="26"/>
        <v>7008</v>
      </c>
      <c r="Z150" s="38">
        <f t="shared" si="26"/>
        <v>7008</v>
      </c>
      <c r="AA150" s="38">
        <f t="shared" si="26"/>
        <v>7008</v>
      </c>
      <c r="AB150" s="38">
        <f t="shared" si="26"/>
        <v>7008</v>
      </c>
      <c r="AC150" s="38">
        <f t="shared" si="26"/>
        <v>7008</v>
      </c>
      <c r="AD150" s="38">
        <f t="shared" si="26"/>
        <v>7008</v>
      </c>
      <c r="AE150" s="38">
        <f t="shared" si="26"/>
        <v>7008</v>
      </c>
      <c r="AF150" s="38">
        <f t="shared" si="26"/>
        <v>7008</v>
      </c>
      <c r="AG150" s="38">
        <f t="shared" si="26"/>
        <v>7008</v>
      </c>
      <c r="AH150" s="38">
        <f t="shared" si="26"/>
        <v>7008</v>
      </c>
      <c r="AI150" s="38">
        <f t="shared" si="26"/>
        <v>7008</v>
      </c>
      <c r="AJ150" s="38">
        <f t="shared" si="26"/>
        <v>7008</v>
      </c>
      <c r="AK150" s="38">
        <f t="shared" si="26"/>
        <v>7008</v>
      </c>
      <c r="AL150" s="38">
        <f t="shared" si="26"/>
        <v>7008</v>
      </c>
      <c r="AM150" s="38">
        <f t="shared" si="26"/>
        <v>7008</v>
      </c>
      <c r="AN150" s="38">
        <f t="shared" si="26"/>
        <v>7008</v>
      </c>
      <c r="AO150" s="38">
        <f t="shared" si="26"/>
        <v>7008</v>
      </c>
      <c r="AP150" s="38">
        <f t="shared" si="26"/>
        <v>7008</v>
      </c>
      <c r="AQ150" s="38">
        <f t="shared" si="26"/>
        <v>7008</v>
      </c>
      <c r="AR150" s="38">
        <f t="shared" si="26"/>
        <v>7008</v>
      </c>
      <c r="AS150" s="38">
        <f t="shared" si="26"/>
        <v>7008</v>
      </c>
      <c r="AT150" s="38">
        <f t="shared" si="26"/>
        <v>7008</v>
      </c>
      <c r="AU150" s="38">
        <f t="shared" si="26"/>
        <v>7008</v>
      </c>
      <c r="AV150" s="605">
        <f t="shared" si="26"/>
        <v>7008</v>
      </c>
      <c r="BC150" s="4"/>
      <c r="BD150" s="4"/>
      <c r="BE150" s="4"/>
      <c r="BG150" s="4"/>
      <c r="BJ150" s="15"/>
      <c r="BQ150" s="161"/>
      <c r="BR150" s="161"/>
      <c r="BS150" s="161"/>
      <c r="BU150" s="15"/>
    </row>
    <row r="151" spans="7:90" ht="14.1" customHeight="1">
      <c r="G151" s="19"/>
      <c r="H151" s="738"/>
      <c r="J151" s="736"/>
      <c r="K151" s="9" t="s">
        <v>821</v>
      </c>
      <c r="L151" s="39">
        <f t="shared" si="20"/>
        <v>7008</v>
      </c>
      <c r="M151" s="39">
        <f t="shared" si="26"/>
        <v>7008</v>
      </c>
      <c r="N151" s="39">
        <f t="shared" si="26"/>
        <v>7008</v>
      </c>
      <c r="O151" s="39">
        <f t="shared" si="26"/>
        <v>7008</v>
      </c>
      <c r="P151" s="39">
        <f t="shared" si="26"/>
        <v>7008</v>
      </c>
      <c r="Q151" s="39">
        <f t="shared" si="26"/>
        <v>7008</v>
      </c>
      <c r="R151" s="39">
        <f t="shared" si="26"/>
        <v>7008</v>
      </c>
      <c r="S151" s="39">
        <f t="shared" si="26"/>
        <v>7008</v>
      </c>
      <c r="T151" s="39">
        <f t="shared" si="26"/>
        <v>7008</v>
      </c>
      <c r="U151" s="39">
        <f t="shared" si="26"/>
        <v>7008</v>
      </c>
      <c r="V151" s="39">
        <f t="shared" si="26"/>
        <v>7008</v>
      </c>
      <c r="W151" s="39">
        <f t="shared" si="26"/>
        <v>7008</v>
      </c>
      <c r="X151" s="39">
        <f t="shared" si="26"/>
        <v>7008</v>
      </c>
      <c r="Y151" s="39">
        <f t="shared" si="26"/>
        <v>7008</v>
      </c>
      <c r="Z151" s="39">
        <f t="shared" si="26"/>
        <v>7008</v>
      </c>
      <c r="AA151" s="39">
        <f t="shared" si="26"/>
        <v>7008</v>
      </c>
      <c r="AB151" s="39">
        <f t="shared" si="26"/>
        <v>7008</v>
      </c>
      <c r="AC151" s="39">
        <f t="shared" si="26"/>
        <v>7008</v>
      </c>
      <c r="AD151" s="39">
        <f t="shared" si="26"/>
        <v>7008</v>
      </c>
      <c r="AE151" s="39">
        <f t="shared" si="26"/>
        <v>7008</v>
      </c>
      <c r="AF151" s="39">
        <f t="shared" si="26"/>
        <v>7008</v>
      </c>
      <c r="AG151" s="39">
        <f t="shared" si="26"/>
        <v>7008</v>
      </c>
      <c r="AH151" s="39">
        <f t="shared" si="26"/>
        <v>7008</v>
      </c>
      <c r="AI151" s="39">
        <f t="shared" si="26"/>
        <v>7008</v>
      </c>
      <c r="AJ151" s="39">
        <f t="shared" si="26"/>
        <v>7008</v>
      </c>
      <c r="AK151" s="39">
        <f t="shared" si="26"/>
        <v>7008</v>
      </c>
      <c r="AL151" s="39">
        <f t="shared" si="26"/>
        <v>7008</v>
      </c>
      <c r="AM151" s="39">
        <f t="shared" si="26"/>
        <v>7008</v>
      </c>
      <c r="AN151" s="39">
        <f t="shared" si="26"/>
        <v>7008</v>
      </c>
      <c r="AO151" s="39">
        <f t="shared" si="26"/>
        <v>7008</v>
      </c>
      <c r="AP151" s="39">
        <f t="shared" si="26"/>
        <v>7008</v>
      </c>
      <c r="AQ151" s="39">
        <f t="shared" si="26"/>
        <v>7008</v>
      </c>
      <c r="AR151" s="39">
        <f t="shared" si="26"/>
        <v>7008</v>
      </c>
      <c r="AS151" s="39">
        <f t="shared" si="26"/>
        <v>7008</v>
      </c>
      <c r="AT151" s="39">
        <f t="shared" si="26"/>
        <v>7008</v>
      </c>
      <c r="AU151" s="39">
        <f t="shared" si="26"/>
        <v>7008</v>
      </c>
      <c r="AV151" s="606">
        <f t="shared" si="26"/>
        <v>7008</v>
      </c>
      <c r="BC151" s="4"/>
      <c r="BD151" s="4"/>
      <c r="BE151" s="4"/>
      <c r="BG151" s="4"/>
      <c r="BJ151" s="15"/>
      <c r="BQ151" s="161"/>
      <c r="BR151" s="161"/>
      <c r="BS151" s="161"/>
      <c r="BU151" s="15"/>
    </row>
    <row r="152" spans="7:90" ht="14.1" customHeight="1" thickBot="1">
      <c r="G152" s="19"/>
      <c r="H152" s="738"/>
      <c r="J152" s="736"/>
      <c r="K152" s="10" t="s">
        <v>822</v>
      </c>
      <c r="L152" s="65">
        <f t="shared" si="20"/>
        <v>7008</v>
      </c>
      <c r="M152" s="65">
        <f t="shared" si="26"/>
        <v>7008</v>
      </c>
      <c r="N152" s="65">
        <f t="shared" si="26"/>
        <v>7008</v>
      </c>
      <c r="O152" s="65">
        <f t="shared" si="26"/>
        <v>7008</v>
      </c>
      <c r="P152" s="65">
        <f t="shared" si="26"/>
        <v>7008</v>
      </c>
      <c r="Q152" s="65">
        <f t="shared" si="26"/>
        <v>7008</v>
      </c>
      <c r="R152" s="65">
        <f t="shared" si="26"/>
        <v>7008</v>
      </c>
      <c r="S152" s="65">
        <f t="shared" si="26"/>
        <v>7008</v>
      </c>
      <c r="T152" s="65">
        <f t="shared" si="26"/>
        <v>7008</v>
      </c>
      <c r="U152" s="65">
        <f t="shared" si="26"/>
        <v>7008</v>
      </c>
      <c r="V152" s="65">
        <f t="shared" si="26"/>
        <v>7008</v>
      </c>
      <c r="W152" s="65">
        <f t="shared" si="26"/>
        <v>7008</v>
      </c>
      <c r="X152" s="65">
        <f t="shared" si="26"/>
        <v>7008</v>
      </c>
      <c r="Y152" s="65">
        <f t="shared" si="26"/>
        <v>7008</v>
      </c>
      <c r="Z152" s="65">
        <f t="shared" si="26"/>
        <v>7008</v>
      </c>
      <c r="AA152" s="65">
        <f t="shared" si="26"/>
        <v>7008</v>
      </c>
      <c r="AB152" s="65">
        <f t="shared" si="26"/>
        <v>7008</v>
      </c>
      <c r="AC152" s="65">
        <f t="shared" si="26"/>
        <v>7008</v>
      </c>
      <c r="AD152" s="65">
        <f t="shared" si="26"/>
        <v>7008</v>
      </c>
      <c r="AE152" s="65">
        <f t="shared" si="26"/>
        <v>7008</v>
      </c>
      <c r="AF152" s="65">
        <f t="shared" si="26"/>
        <v>7008</v>
      </c>
      <c r="AG152" s="65">
        <f t="shared" si="26"/>
        <v>7008</v>
      </c>
      <c r="AH152" s="65">
        <f t="shared" si="26"/>
        <v>7008</v>
      </c>
      <c r="AI152" s="65">
        <f t="shared" si="26"/>
        <v>7008</v>
      </c>
      <c r="AJ152" s="65">
        <f t="shared" si="26"/>
        <v>7008</v>
      </c>
      <c r="AK152" s="65">
        <f t="shared" si="26"/>
        <v>7008</v>
      </c>
      <c r="AL152" s="65">
        <f t="shared" si="26"/>
        <v>7008</v>
      </c>
      <c r="AM152" s="65">
        <f t="shared" si="26"/>
        <v>7008</v>
      </c>
      <c r="AN152" s="65">
        <f t="shared" si="26"/>
        <v>7008</v>
      </c>
      <c r="AO152" s="65">
        <f t="shared" si="26"/>
        <v>7008</v>
      </c>
      <c r="AP152" s="65">
        <f t="shared" si="26"/>
        <v>7008</v>
      </c>
      <c r="AQ152" s="65">
        <f t="shared" si="26"/>
        <v>7008</v>
      </c>
      <c r="AR152" s="65">
        <f t="shared" si="26"/>
        <v>7008</v>
      </c>
      <c r="AS152" s="65">
        <f t="shared" si="26"/>
        <v>7008</v>
      </c>
      <c r="AT152" s="65">
        <f t="shared" si="26"/>
        <v>7008</v>
      </c>
      <c r="AU152" s="65">
        <f t="shared" si="26"/>
        <v>7008</v>
      </c>
      <c r="AV152" s="607">
        <f t="shared" si="26"/>
        <v>7008</v>
      </c>
      <c r="BC152" s="4"/>
      <c r="BD152" s="4"/>
      <c r="BE152" s="4"/>
      <c r="BG152" s="4"/>
      <c r="BJ152" s="15"/>
      <c r="BQ152" s="161"/>
      <c r="BR152" s="161"/>
      <c r="BS152" s="161"/>
      <c r="BU152" s="15"/>
    </row>
    <row r="153" spans="7:90" ht="14.1" customHeight="1" thickTop="1">
      <c r="G153" s="19"/>
      <c r="H153" s="738"/>
      <c r="J153" s="15"/>
      <c r="AV153" s="20"/>
      <c r="BC153" s="4"/>
      <c r="BD153" s="4"/>
      <c r="BE153" s="4"/>
      <c r="BG153" s="4"/>
      <c r="BJ153" s="15"/>
      <c r="BQ153" s="161"/>
      <c r="BR153" s="161"/>
      <c r="BS153" s="161"/>
      <c r="BU153" s="15"/>
    </row>
    <row r="154" spans="7:90" ht="14.1" customHeight="1">
      <c r="G154" s="19"/>
      <c r="H154" s="738"/>
      <c r="J154" s="735" t="s">
        <v>672</v>
      </c>
      <c r="K154" s="8" t="s">
        <v>805</v>
      </c>
      <c r="L154" s="123">
        <f xml:space="preserve"> $S$40*(L192+L272)</f>
        <v>6624.1604037906363</v>
      </c>
      <c r="M154" s="123">
        <f t="shared" ref="M154:AV161" si="27" xml:space="preserve"> $S$40*(M192+M272)</f>
        <v>6624.1604037906363</v>
      </c>
      <c r="N154" s="123">
        <f t="shared" si="27"/>
        <v>6624.1604037906363</v>
      </c>
      <c r="O154" s="123">
        <f t="shared" si="27"/>
        <v>6624.1604037906363</v>
      </c>
      <c r="P154" s="123">
        <f t="shared" si="27"/>
        <v>6624.1604037906363</v>
      </c>
      <c r="Q154" s="123">
        <f t="shared" si="27"/>
        <v>6624.1604037906363</v>
      </c>
      <c r="R154" s="123">
        <f t="shared" si="27"/>
        <v>6624.1604037906363</v>
      </c>
      <c r="S154" s="123">
        <f t="shared" si="27"/>
        <v>6624.1604037906363</v>
      </c>
      <c r="T154" s="123">
        <f t="shared" si="27"/>
        <v>6624.1604037906363</v>
      </c>
      <c r="U154" s="123">
        <f t="shared" si="27"/>
        <v>6624.1604037906363</v>
      </c>
      <c r="V154" s="123">
        <f t="shared" si="27"/>
        <v>6624.1604037906363</v>
      </c>
      <c r="W154" s="123">
        <f t="shared" si="27"/>
        <v>6624.1604037906363</v>
      </c>
      <c r="X154" s="123">
        <f t="shared" si="27"/>
        <v>6624.1604037906363</v>
      </c>
      <c r="Y154" s="123">
        <f t="shared" si="27"/>
        <v>6624.1604037906363</v>
      </c>
      <c r="Z154" s="123">
        <f t="shared" si="27"/>
        <v>6624.1604037906363</v>
      </c>
      <c r="AA154" s="123">
        <f t="shared" si="27"/>
        <v>6624.1604037906363</v>
      </c>
      <c r="AB154" s="123">
        <f t="shared" si="27"/>
        <v>6624.1604037906363</v>
      </c>
      <c r="AC154" s="123">
        <f t="shared" si="27"/>
        <v>6624.1604037906363</v>
      </c>
      <c r="AD154" s="123">
        <f t="shared" si="27"/>
        <v>6624.1604037906363</v>
      </c>
      <c r="AE154" s="123">
        <f t="shared" si="27"/>
        <v>6624.1604037906363</v>
      </c>
      <c r="AF154" s="123">
        <f t="shared" si="27"/>
        <v>6624.1604037906363</v>
      </c>
      <c r="AG154" s="123">
        <f t="shared" si="27"/>
        <v>6624.1604037906363</v>
      </c>
      <c r="AH154" s="123">
        <f t="shared" si="27"/>
        <v>6624.1604037906363</v>
      </c>
      <c r="AI154" s="123">
        <f t="shared" si="27"/>
        <v>6624.1604037906363</v>
      </c>
      <c r="AJ154" s="123">
        <f t="shared" si="27"/>
        <v>6624.1604037906363</v>
      </c>
      <c r="AK154" s="123">
        <f t="shared" si="27"/>
        <v>6624.1604037906363</v>
      </c>
      <c r="AL154" s="123">
        <f t="shared" si="27"/>
        <v>6624.1604037906363</v>
      </c>
      <c r="AM154" s="123">
        <f t="shared" si="27"/>
        <v>6624.1604037906363</v>
      </c>
      <c r="AN154" s="123">
        <f t="shared" si="27"/>
        <v>6624.1604037906363</v>
      </c>
      <c r="AO154" s="123">
        <f t="shared" si="27"/>
        <v>6624.1604037906363</v>
      </c>
      <c r="AP154" s="123">
        <f t="shared" si="27"/>
        <v>6624.1604037906363</v>
      </c>
      <c r="AQ154" s="123">
        <f t="shared" si="27"/>
        <v>6624.1604037906363</v>
      </c>
      <c r="AR154" s="123">
        <f t="shared" si="27"/>
        <v>6624.1604037906363</v>
      </c>
      <c r="AS154" s="123">
        <f t="shared" si="27"/>
        <v>6624.1604037906363</v>
      </c>
      <c r="AT154" s="123">
        <f t="shared" si="27"/>
        <v>6624.1604037906363</v>
      </c>
      <c r="AU154" s="123">
        <f t="shared" si="27"/>
        <v>6624.1604037906363</v>
      </c>
      <c r="AV154" s="612">
        <f t="shared" si="27"/>
        <v>6624.1604037906363</v>
      </c>
      <c r="BC154" s="4"/>
      <c r="BD154" s="4"/>
      <c r="BE154" s="4"/>
      <c r="BG154" s="4"/>
      <c r="BJ154" s="15"/>
      <c r="BQ154" s="161"/>
      <c r="BR154" s="161"/>
      <c r="BS154" s="161"/>
      <c r="BU154" s="15"/>
    </row>
    <row r="155" spans="7:90" ht="14.1" customHeight="1">
      <c r="G155" s="19"/>
      <c r="H155" s="738"/>
      <c r="J155" s="736"/>
      <c r="K155" s="9" t="s">
        <v>806</v>
      </c>
      <c r="L155" s="124">
        <f t="shared" ref="L155:AA171" si="28" xml:space="preserve"> $S$40*(L193+L273)</f>
        <v>6624.1604037906363</v>
      </c>
      <c r="M155" s="124">
        <f t="shared" si="28"/>
        <v>6624.1604037906363</v>
      </c>
      <c r="N155" s="124">
        <f t="shared" si="28"/>
        <v>6624.1604037906363</v>
      </c>
      <c r="O155" s="124">
        <f t="shared" si="28"/>
        <v>6624.1604037906363</v>
      </c>
      <c r="P155" s="124">
        <f t="shared" si="28"/>
        <v>6624.1604037906363</v>
      </c>
      <c r="Q155" s="124">
        <f t="shared" si="28"/>
        <v>6624.1604037906363</v>
      </c>
      <c r="R155" s="124">
        <f t="shared" si="28"/>
        <v>6624.1604037906363</v>
      </c>
      <c r="S155" s="124">
        <f t="shared" si="28"/>
        <v>6624.1604037906363</v>
      </c>
      <c r="T155" s="124">
        <f t="shared" si="28"/>
        <v>6624.1604037906363</v>
      </c>
      <c r="U155" s="124">
        <f t="shared" si="28"/>
        <v>6624.1604037906363</v>
      </c>
      <c r="V155" s="124">
        <f t="shared" si="28"/>
        <v>6624.1604037906363</v>
      </c>
      <c r="W155" s="124">
        <f t="shared" si="28"/>
        <v>6624.1604037906363</v>
      </c>
      <c r="X155" s="124">
        <f t="shared" si="28"/>
        <v>6624.1604037906363</v>
      </c>
      <c r="Y155" s="124">
        <f t="shared" si="28"/>
        <v>6624.1604037906363</v>
      </c>
      <c r="Z155" s="124">
        <f t="shared" si="28"/>
        <v>6624.1604037906363</v>
      </c>
      <c r="AA155" s="124">
        <f t="shared" si="28"/>
        <v>6624.1604037906363</v>
      </c>
      <c r="AB155" s="124">
        <f t="shared" si="27"/>
        <v>6624.1604037906363</v>
      </c>
      <c r="AC155" s="124">
        <f t="shared" si="27"/>
        <v>6624.1604037906363</v>
      </c>
      <c r="AD155" s="124">
        <f t="shared" si="27"/>
        <v>6624.1604037906363</v>
      </c>
      <c r="AE155" s="124">
        <f t="shared" si="27"/>
        <v>6624.1604037906363</v>
      </c>
      <c r="AF155" s="124">
        <f t="shared" si="27"/>
        <v>6624.1604037906363</v>
      </c>
      <c r="AG155" s="124">
        <f t="shared" si="27"/>
        <v>6624.1604037906363</v>
      </c>
      <c r="AH155" s="124">
        <f t="shared" si="27"/>
        <v>6624.1604037906363</v>
      </c>
      <c r="AI155" s="124">
        <f t="shared" si="27"/>
        <v>6624.1604037906363</v>
      </c>
      <c r="AJ155" s="124">
        <f t="shared" si="27"/>
        <v>6624.1604037906363</v>
      </c>
      <c r="AK155" s="124">
        <f t="shared" si="27"/>
        <v>6624.1604037906363</v>
      </c>
      <c r="AL155" s="124">
        <f t="shared" si="27"/>
        <v>6624.1604037906363</v>
      </c>
      <c r="AM155" s="124">
        <f t="shared" si="27"/>
        <v>6624.1604037906363</v>
      </c>
      <c r="AN155" s="124">
        <f t="shared" si="27"/>
        <v>6624.1604037906363</v>
      </c>
      <c r="AO155" s="124">
        <f t="shared" si="27"/>
        <v>6624.1604037906363</v>
      </c>
      <c r="AP155" s="124">
        <f t="shared" si="27"/>
        <v>6624.1604037906363</v>
      </c>
      <c r="AQ155" s="124">
        <f t="shared" si="27"/>
        <v>6624.1604037906363</v>
      </c>
      <c r="AR155" s="124">
        <f t="shared" si="27"/>
        <v>6624.1604037906363</v>
      </c>
      <c r="AS155" s="124">
        <f t="shared" si="27"/>
        <v>6624.1604037906363</v>
      </c>
      <c r="AT155" s="124">
        <f t="shared" si="27"/>
        <v>6624.1604037906363</v>
      </c>
      <c r="AU155" s="124">
        <f t="shared" si="27"/>
        <v>6624.1604037906363</v>
      </c>
      <c r="AV155" s="613">
        <f t="shared" si="27"/>
        <v>6624.1604037906363</v>
      </c>
      <c r="BC155" s="4"/>
      <c r="BD155" s="4"/>
      <c r="BE155" s="4"/>
      <c r="BG155" s="4"/>
      <c r="BJ155" s="15"/>
      <c r="BQ155" s="161"/>
      <c r="BR155" s="161"/>
      <c r="BS155" s="161"/>
      <c r="BU155" s="15"/>
    </row>
    <row r="156" spans="7:90" ht="14.1" customHeight="1" thickBot="1">
      <c r="G156" s="19"/>
      <c r="H156" s="738"/>
      <c r="J156" s="736"/>
      <c r="K156" s="10" t="s">
        <v>807</v>
      </c>
      <c r="L156" s="125">
        <f t="shared" si="28"/>
        <v>6624.1604037906363</v>
      </c>
      <c r="M156" s="125">
        <f t="shared" si="27"/>
        <v>6624.1604037906363</v>
      </c>
      <c r="N156" s="125">
        <f t="shared" si="27"/>
        <v>6624.1604037906363</v>
      </c>
      <c r="O156" s="125">
        <f t="shared" si="27"/>
        <v>6624.1604037906363</v>
      </c>
      <c r="P156" s="125">
        <f t="shared" si="27"/>
        <v>6624.1604037906363</v>
      </c>
      <c r="Q156" s="125">
        <f t="shared" si="27"/>
        <v>6624.1604037906363</v>
      </c>
      <c r="R156" s="125">
        <f t="shared" si="27"/>
        <v>6624.1604037906363</v>
      </c>
      <c r="S156" s="125">
        <f t="shared" si="27"/>
        <v>6624.1604037906363</v>
      </c>
      <c r="T156" s="125">
        <f t="shared" si="27"/>
        <v>6624.1604037906363</v>
      </c>
      <c r="U156" s="125">
        <f t="shared" si="27"/>
        <v>6624.1604037906363</v>
      </c>
      <c r="V156" s="125">
        <f t="shared" si="27"/>
        <v>6624.1604037906363</v>
      </c>
      <c r="W156" s="125">
        <f t="shared" si="27"/>
        <v>6624.1604037906363</v>
      </c>
      <c r="X156" s="125">
        <f t="shared" si="27"/>
        <v>6624.1604037906363</v>
      </c>
      <c r="Y156" s="125">
        <f t="shared" si="27"/>
        <v>6624.1604037906363</v>
      </c>
      <c r="Z156" s="125">
        <f t="shared" si="27"/>
        <v>6624.1604037906363</v>
      </c>
      <c r="AA156" s="125">
        <f t="shared" si="27"/>
        <v>6624.1604037906363</v>
      </c>
      <c r="AB156" s="125">
        <f t="shared" si="27"/>
        <v>6624.1604037906363</v>
      </c>
      <c r="AC156" s="125">
        <f t="shared" si="27"/>
        <v>6624.1604037906363</v>
      </c>
      <c r="AD156" s="125">
        <f t="shared" si="27"/>
        <v>6624.1604037906363</v>
      </c>
      <c r="AE156" s="125">
        <f t="shared" si="27"/>
        <v>6624.1604037906363</v>
      </c>
      <c r="AF156" s="125">
        <f t="shared" si="27"/>
        <v>6624.1604037906363</v>
      </c>
      <c r="AG156" s="125">
        <f t="shared" si="27"/>
        <v>6624.1604037906363</v>
      </c>
      <c r="AH156" s="125">
        <f t="shared" si="27"/>
        <v>6624.1604037906363</v>
      </c>
      <c r="AI156" s="125">
        <f t="shared" si="27"/>
        <v>6624.1604037906363</v>
      </c>
      <c r="AJ156" s="125">
        <f t="shared" si="27"/>
        <v>6624.1604037906363</v>
      </c>
      <c r="AK156" s="125">
        <f t="shared" si="27"/>
        <v>6624.1604037906363</v>
      </c>
      <c r="AL156" s="125">
        <f t="shared" si="27"/>
        <v>6624.1604037906363</v>
      </c>
      <c r="AM156" s="125">
        <f t="shared" si="27"/>
        <v>6624.1604037906363</v>
      </c>
      <c r="AN156" s="125">
        <f t="shared" si="27"/>
        <v>6624.1604037906363</v>
      </c>
      <c r="AO156" s="125">
        <f t="shared" si="27"/>
        <v>6624.1604037906363</v>
      </c>
      <c r="AP156" s="125">
        <f t="shared" si="27"/>
        <v>6624.1604037906363</v>
      </c>
      <c r="AQ156" s="125">
        <f t="shared" si="27"/>
        <v>6624.1604037906363</v>
      </c>
      <c r="AR156" s="125">
        <f t="shared" si="27"/>
        <v>6624.1604037906363</v>
      </c>
      <c r="AS156" s="125">
        <f t="shared" si="27"/>
        <v>6624.1604037906363</v>
      </c>
      <c r="AT156" s="125">
        <f t="shared" si="27"/>
        <v>6624.1604037906363</v>
      </c>
      <c r="AU156" s="125">
        <f t="shared" si="27"/>
        <v>6624.1604037906363</v>
      </c>
      <c r="AV156" s="614">
        <f t="shared" si="27"/>
        <v>6624.1604037906363</v>
      </c>
      <c r="BC156" s="4"/>
      <c r="BD156" s="4"/>
      <c r="BE156" s="4"/>
      <c r="BG156" s="4"/>
      <c r="BJ156" s="15"/>
      <c r="BQ156" s="161"/>
      <c r="BR156" s="161"/>
      <c r="BS156" s="161"/>
      <c r="BU156" s="15"/>
    </row>
    <row r="157" spans="7:90" ht="14.1" customHeight="1" thickTop="1">
      <c r="G157" s="19"/>
      <c r="H157" s="738"/>
      <c r="J157" s="736"/>
      <c r="K157" s="8" t="s">
        <v>808</v>
      </c>
      <c r="L157" s="123">
        <f t="shared" si="28"/>
        <v>6954.7051235392009</v>
      </c>
      <c r="M157" s="123">
        <f t="shared" si="27"/>
        <v>6954.7051235392009</v>
      </c>
      <c r="N157" s="123">
        <f t="shared" si="27"/>
        <v>6954.7051235392009</v>
      </c>
      <c r="O157" s="123">
        <f t="shared" si="27"/>
        <v>6954.7051235392009</v>
      </c>
      <c r="P157" s="123">
        <f t="shared" si="27"/>
        <v>6954.7051235392009</v>
      </c>
      <c r="Q157" s="123">
        <f t="shared" si="27"/>
        <v>6954.7051235392009</v>
      </c>
      <c r="R157" s="123">
        <f t="shared" si="27"/>
        <v>6954.7051235392009</v>
      </c>
      <c r="S157" s="123">
        <f t="shared" si="27"/>
        <v>6954.7051235392009</v>
      </c>
      <c r="T157" s="123">
        <f t="shared" si="27"/>
        <v>6954.7051235392009</v>
      </c>
      <c r="U157" s="123">
        <f t="shared" si="27"/>
        <v>6954.7051235392009</v>
      </c>
      <c r="V157" s="123">
        <f t="shared" si="27"/>
        <v>6954.7051235392009</v>
      </c>
      <c r="W157" s="123">
        <f t="shared" si="27"/>
        <v>6954.7051235392009</v>
      </c>
      <c r="X157" s="123">
        <f t="shared" si="27"/>
        <v>6954.7051235392009</v>
      </c>
      <c r="Y157" s="123">
        <f t="shared" si="27"/>
        <v>6954.7051235392009</v>
      </c>
      <c r="Z157" s="123">
        <f t="shared" si="27"/>
        <v>6954.7051235392009</v>
      </c>
      <c r="AA157" s="123">
        <f t="shared" si="27"/>
        <v>6954.7051235392009</v>
      </c>
      <c r="AB157" s="123">
        <f t="shared" si="27"/>
        <v>6954.7051235392009</v>
      </c>
      <c r="AC157" s="123">
        <f t="shared" si="27"/>
        <v>6954.7051235392009</v>
      </c>
      <c r="AD157" s="123">
        <f t="shared" si="27"/>
        <v>6954.7051235392009</v>
      </c>
      <c r="AE157" s="123">
        <f t="shared" si="27"/>
        <v>6954.7051235392009</v>
      </c>
      <c r="AF157" s="123">
        <f t="shared" si="27"/>
        <v>6954.7051235392009</v>
      </c>
      <c r="AG157" s="123">
        <f t="shared" si="27"/>
        <v>6954.7051235392009</v>
      </c>
      <c r="AH157" s="123">
        <f t="shared" si="27"/>
        <v>6954.7051235392009</v>
      </c>
      <c r="AI157" s="123">
        <f t="shared" si="27"/>
        <v>6954.7051235392009</v>
      </c>
      <c r="AJ157" s="123">
        <f t="shared" si="27"/>
        <v>6954.7051235392009</v>
      </c>
      <c r="AK157" s="123">
        <f t="shared" si="27"/>
        <v>6954.7051235392009</v>
      </c>
      <c r="AL157" s="123">
        <f t="shared" si="27"/>
        <v>6954.7051235392009</v>
      </c>
      <c r="AM157" s="123">
        <f t="shared" si="27"/>
        <v>6954.7051235392009</v>
      </c>
      <c r="AN157" s="123">
        <f t="shared" si="27"/>
        <v>6954.7051235392009</v>
      </c>
      <c r="AO157" s="123">
        <f t="shared" si="27"/>
        <v>6954.7051235392009</v>
      </c>
      <c r="AP157" s="123">
        <f t="shared" si="27"/>
        <v>6954.7051235392009</v>
      </c>
      <c r="AQ157" s="123">
        <f t="shared" si="27"/>
        <v>6954.7051235392009</v>
      </c>
      <c r="AR157" s="123">
        <f t="shared" si="27"/>
        <v>6954.7051235392009</v>
      </c>
      <c r="AS157" s="123">
        <f t="shared" si="27"/>
        <v>6954.7051235392009</v>
      </c>
      <c r="AT157" s="123">
        <f t="shared" si="27"/>
        <v>6954.7051235392009</v>
      </c>
      <c r="AU157" s="123">
        <f t="shared" si="27"/>
        <v>6954.7051235392009</v>
      </c>
      <c r="AV157" s="612">
        <f t="shared" si="27"/>
        <v>6954.7051235392009</v>
      </c>
      <c r="BC157" s="4"/>
      <c r="BD157" s="4"/>
      <c r="BE157" s="4"/>
      <c r="BG157" s="4"/>
      <c r="BJ157" s="15"/>
      <c r="BQ157" s="161"/>
      <c r="BR157" s="161"/>
      <c r="BS157" s="161"/>
      <c r="BU157" s="15"/>
    </row>
    <row r="158" spans="7:90" ht="14.1" customHeight="1">
      <c r="G158" s="19"/>
      <c r="H158" s="738"/>
      <c r="J158" s="736"/>
      <c r="K158" s="9" t="s">
        <v>809</v>
      </c>
      <c r="L158" s="124">
        <f t="shared" si="28"/>
        <v>6954.7051235392009</v>
      </c>
      <c r="M158" s="124">
        <f t="shared" si="27"/>
        <v>6954.7051235392009</v>
      </c>
      <c r="N158" s="124">
        <f t="shared" si="27"/>
        <v>6954.7051235392009</v>
      </c>
      <c r="O158" s="124">
        <f t="shared" si="27"/>
        <v>6954.7051235392009</v>
      </c>
      <c r="P158" s="124">
        <f t="shared" si="27"/>
        <v>6954.7051235392009</v>
      </c>
      <c r="Q158" s="124">
        <f t="shared" si="27"/>
        <v>6954.7051235392009</v>
      </c>
      <c r="R158" s="124">
        <f t="shared" si="27"/>
        <v>6954.7051235392009</v>
      </c>
      <c r="S158" s="124">
        <f t="shared" si="27"/>
        <v>6954.7051235392009</v>
      </c>
      <c r="T158" s="124">
        <f t="shared" si="27"/>
        <v>6954.7051235392009</v>
      </c>
      <c r="U158" s="124">
        <f t="shared" si="27"/>
        <v>6954.7051235392009</v>
      </c>
      <c r="V158" s="124">
        <f t="shared" si="27"/>
        <v>6954.7051235392009</v>
      </c>
      <c r="W158" s="124">
        <f t="shared" si="27"/>
        <v>6954.7051235392009</v>
      </c>
      <c r="X158" s="124">
        <f t="shared" si="27"/>
        <v>6954.7051235392009</v>
      </c>
      <c r="Y158" s="124">
        <f t="shared" si="27"/>
        <v>6954.7051235392009</v>
      </c>
      <c r="Z158" s="124">
        <f t="shared" si="27"/>
        <v>6954.7051235392009</v>
      </c>
      <c r="AA158" s="124">
        <f t="shared" si="27"/>
        <v>6954.7051235392009</v>
      </c>
      <c r="AB158" s="124">
        <f t="shared" si="27"/>
        <v>6954.7051235392009</v>
      </c>
      <c r="AC158" s="124">
        <f t="shared" si="27"/>
        <v>6954.7051235392009</v>
      </c>
      <c r="AD158" s="124">
        <f t="shared" si="27"/>
        <v>6954.7051235392009</v>
      </c>
      <c r="AE158" s="124">
        <f t="shared" si="27"/>
        <v>6954.7051235392009</v>
      </c>
      <c r="AF158" s="124">
        <f t="shared" si="27"/>
        <v>6954.7051235392009</v>
      </c>
      <c r="AG158" s="124">
        <f t="shared" si="27"/>
        <v>6954.7051235392009</v>
      </c>
      <c r="AH158" s="124">
        <f t="shared" si="27"/>
        <v>6954.7051235392009</v>
      </c>
      <c r="AI158" s="124">
        <f t="shared" si="27"/>
        <v>6954.7051235392009</v>
      </c>
      <c r="AJ158" s="124">
        <f t="shared" si="27"/>
        <v>6954.7051235392009</v>
      </c>
      <c r="AK158" s="124">
        <f t="shared" si="27"/>
        <v>6954.7051235392009</v>
      </c>
      <c r="AL158" s="124">
        <f t="shared" si="27"/>
        <v>6954.7051235392009</v>
      </c>
      <c r="AM158" s="124">
        <f t="shared" si="27"/>
        <v>6954.7051235392009</v>
      </c>
      <c r="AN158" s="124">
        <f t="shared" si="27"/>
        <v>6954.7051235392009</v>
      </c>
      <c r="AO158" s="124">
        <f t="shared" si="27"/>
        <v>6954.7051235392009</v>
      </c>
      <c r="AP158" s="124">
        <f t="shared" si="27"/>
        <v>6954.7051235392009</v>
      </c>
      <c r="AQ158" s="124">
        <f t="shared" si="27"/>
        <v>6954.7051235392009</v>
      </c>
      <c r="AR158" s="124">
        <f t="shared" si="27"/>
        <v>6954.7051235392009</v>
      </c>
      <c r="AS158" s="124">
        <f t="shared" si="27"/>
        <v>6954.7051235392009</v>
      </c>
      <c r="AT158" s="124">
        <f t="shared" si="27"/>
        <v>6954.7051235392009</v>
      </c>
      <c r="AU158" s="124">
        <f t="shared" si="27"/>
        <v>6954.7051235392009</v>
      </c>
      <c r="AV158" s="613">
        <f t="shared" si="27"/>
        <v>6954.7051235392009</v>
      </c>
      <c r="BC158" s="4"/>
      <c r="BD158" s="4"/>
      <c r="BE158" s="4"/>
      <c r="BG158" s="4"/>
      <c r="BJ158" s="15"/>
      <c r="BQ158" s="161"/>
      <c r="BR158" s="161"/>
      <c r="BS158" s="161"/>
      <c r="BU158" s="15"/>
    </row>
    <row r="159" spans="7:90" ht="14.1" customHeight="1" thickBot="1">
      <c r="G159" s="19"/>
      <c r="H159" s="738"/>
      <c r="J159" s="736"/>
      <c r="K159" s="10" t="s">
        <v>810</v>
      </c>
      <c r="L159" s="125">
        <f t="shared" si="28"/>
        <v>6954.7051235392009</v>
      </c>
      <c r="M159" s="125">
        <f t="shared" si="27"/>
        <v>6954.7051235392009</v>
      </c>
      <c r="N159" s="125">
        <f t="shared" si="27"/>
        <v>6954.7051235392009</v>
      </c>
      <c r="O159" s="125">
        <f t="shared" si="27"/>
        <v>6954.7051235392009</v>
      </c>
      <c r="P159" s="125">
        <f t="shared" si="27"/>
        <v>6954.7051235392009</v>
      </c>
      <c r="Q159" s="125">
        <f t="shared" si="27"/>
        <v>6954.7051235392009</v>
      </c>
      <c r="R159" s="125">
        <f t="shared" si="27"/>
        <v>6954.7051235392009</v>
      </c>
      <c r="S159" s="125">
        <f t="shared" si="27"/>
        <v>6954.7051235392009</v>
      </c>
      <c r="T159" s="125">
        <f t="shared" si="27"/>
        <v>6954.7051235392009</v>
      </c>
      <c r="U159" s="125">
        <f t="shared" si="27"/>
        <v>6954.7051235392009</v>
      </c>
      <c r="V159" s="125">
        <f t="shared" si="27"/>
        <v>6954.7051235392009</v>
      </c>
      <c r="W159" s="125">
        <f t="shared" si="27"/>
        <v>6954.7051235392009</v>
      </c>
      <c r="X159" s="125">
        <f t="shared" si="27"/>
        <v>6954.7051235392009</v>
      </c>
      <c r="Y159" s="125">
        <f t="shared" si="27"/>
        <v>6954.7051235392009</v>
      </c>
      <c r="Z159" s="125">
        <f t="shared" si="27"/>
        <v>6954.7051235392009</v>
      </c>
      <c r="AA159" s="125">
        <f t="shared" si="27"/>
        <v>6954.7051235392009</v>
      </c>
      <c r="AB159" s="125">
        <f t="shared" si="27"/>
        <v>6954.7051235392009</v>
      </c>
      <c r="AC159" s="125">
        <f t="shared" si="27"/>
        <v>6954.7051235392009</v>
      </c>
      <c r="AD159" s="125">
        <f t="shared" si="27"/>
        <v>6954.7051235392009</v>
      </c>
      <c r="AE159" s="125">
        <f t="shared" si="27"/>
        <v>6954.7051235392009</v>
      </c>
      <c r="AF159" s="125">
        <f t="shared" si="27"/>
        <v>6954.7051235392009</v>
      </c>
      <c r="AG159" s="125">
        <f t="shared" si="27"/>
        <v>6954.7051235392009</v>
      </c>
      <c r="AH159" s="125">
        <f t="shared" si="27"/>
        <v>6954.7051235392009</v>
      </c>
      <c r="AI159" s="125">
        <f t="shared" si="27"/>
        <v>6954.7051235392009</v>
      </c>
      <c r="AJ159" s="125">
        <f t="shared" si="27"/>
        <v>6954.7051235392009</v>
      </c>
      <c r="AK159" s="125">
        <f t="shared" si="27"/>
        <v>6954.7051235392009</v>
      </c>
      <c r="AL159" s="125">
        <f t="shared" si="27"/>
        <v>6954.7051235392009</v>
      </c>
      <c r="AM159" s="125">
        <f t="shared" si="27"/>
        <v>6954.7051235392009</v>
      </c>
      <c r="AN159" s="125">
        <f t="shared" si="27"/>
        <v>6954.7051235392009</v>
      </c>
      <c r="AO159" s="125">
        <f t="shared" si="27"/>
        <v>6954.7051235392009</v>
      </c>
      <c r="AP159" s="125">
        <f t="shared" si="27"/>
        <v>6954.7051235392009</v>
      </c>
      <c r="AQ159" s="125">
        <f t="shared" si="27"/>
        <v>6954.7051235392009</v>
      </c>
      <c r="AR159" s="125">
        <f t="shared" si="27"/>
        <v>6954.7051235392009</v>
      </c>
      <c r="AS159" s="125">
        <f t="shared" si="27"/>
        <v>6954.7051235392009</v>
      </c>
      <c r="AT159" s="125">
        <f t="shared" si="27"/>
        <v>6954.7051235392009</v>
      </c>
      <c r="AU159" s="125">
        <f t="shared" si="27"/>
        <v>6954.7051235392009</v>
      </c>
      <c r="AV159" s="614">
        <f t="shared" si="27"/>
        <v>6954.7051235392009</v>
      </c>
      <c r="BC159" s="4"/>
      <c r="BD159" s="4"/>
      <c r="BE159" s="4"/>
      <c r="BG159" s="4"/>
      <c r="BJ159" s="15"/>
      <c r="BQ159" s="161"/>
      <c r="BR159" s="161"/>
      <c r="BS159" s="161"/>
      <c r="BU159" s="15"/>
    </row>
    <row r="160" spans="7:90" ht="14.1" customHeight="1" thickTop="1">
      <c r="G160" s="19"/>
      <c r="H160" s="738"/>
      <c r="J160" s="736"/>
      <c r="K160" s="8" t="s">
        <v>811</v>
      </c>
      <c r="L160" s="123">
        <f t="shared" si="28"/>
        <v>7729.6611387356688</v>
      </c>
      <c r="M160" s="123">
        <f t="shared" si="27"/>
        <v>7729.6611387356688</v>
      </c>
      <c r="N160" s="123">
        <f t="shared" si="27"/>
        <v>7729.6611387356688</v>
      </c>
      <c r="O160" s="123">
        <f t="shared" si="27"/>
        <v>7729.6611387356688</v>
      </c>
      <c r="P160" s="123">
        <f t="shared" si="27"/>
        <v>7729.6611387356688</v>
      </c>
      <c r="Q160" s="123">
        <f t="shared" si="27"/>
        <v>7729.6611387356688</v>
      </c>
      <c r="R160" s="123">
        <f t="shared" si="27"/>
        <v>7729.6611387356688</v>
      </c>
      <c r="S160" s="123">
        <f t="shared" si="27"/>
        <v>7729.6611387356688</v>
      </c>
      <c r="T160" s="123">
        <f t="shared" si="27"/>
        <v>7729.6611387356688</v>
      </c>
      <c r="U160" s="123">
        <f t="shared" si="27"/>
        <v>7729.6611387356688</v>
      </c>
      <c r="V160" s="123">
        <f t="shared" si="27"/>
        <v>7729.6611387356688</v>
      </c>
      <c r="W160" s="123">
        <f t="shared" si="27"/>
        <v>7729.6611387356688</v>
      </c>
      <c r="X160" s="123">
        <f t="shared" si="27"/>
        <v>7729.6611387356688</v>
      </c>
      <c r="Y160" s="123">
        <f t="shared" si="27"/>
        <v>7729.6611387356688</v>
      </c>
      <c r="Z160" s="123">
        <f t="shared" si="27"/>
        <v>7729.6611387356688</v>
      </c>
      <c r="AA160" s="123">
        <f t="shared" si="27"/>
        <v>7729.6611387356688</v>
      </c>
      <c r="AB160" s="123">
        <f t="shared" si="27"/>
        <v>7729.6611387356688</v>
      </c>
      <c r="AC160" s="123">
        <f t="shared" si="27"/>
        <v>7729.6611387356688</v>
      </c>
      <c r="AD160" s="123">
        <f t="shared" si="27"/>
        <v>7729.6611387356688</v>
      </c>
      <c r="AE160" s="123">
        <f t="shared" si="27"/>
        <v>7729.6611387356688</v>
      </c>
      <c r="AF160" s="123">
        <f t="shared" si="27"/>
        <v>7729.6611387356688</v>
      </c>
      <c r="AG160" s="123">
        <f t="shared" si="27"/>
        <v>7729.6611387356688</v>
      </c>
      <c r="AH160" s="123">
        <f t="shared" si="27"/>
        <v>7729.6611387356688</v>
      </c>
      <c r="AI160" s="123">
        <f t="shared" si="27"/>
        <v>7729.6611387356688</v>
      </c>
      <c r="AJ160" s="123">
        <f t="shared" si="27"/>
        <v>7729.6611387356688</v>
      </c>
      <c r="AK160" s="123">
        <f t="shared" si="27"/>
        <v>7729.6611387356688</v>
      </c>
      <c r="AL160" s="123">
        <f t="shared" si="27"/>
        <v>7729.6611387356688</v>
      </c>
      <c r="AM160" s="123">
        <f t="shared" si="27"/>
        <v>7729.6611387356688</v>
      </c>
      <c r="AN160" s="123">
        <f t="shared" si="27"/>
        <v>7729.6611387356688</v>
      </c>
      <c r="AO160" s="123">
        <f t="shared" si="27"/>
        <v>7729.6611387356688</v>
      </c>
      <c r="AP160" s="123">
        <f t="shared" si="27"/>
        <v>7729.6611387356688</v>
      </c>
      <c r="AQ160" s="123">
        <f t="shared" si="27"/>
        <v>7729.6611387356688</v>
      </c>
      <c r="AR160" s="123">
        <f t="shared" si="27"/>
        <v>7729.6611387356688</v>
      </c>
      <c r="AS160" s="123">
        <f t="shared" si="27"/>
        <v>7729.6611387356688</v>
      </c>
      <c r="AT160" s="123">
        <f t="shared" si="27"/>
        <v>7729.6611387356688</v>
      </c>
      <c r="AU160" s="123">
        <f t="shared" si="27"/>
        <v>7729.6611387356688</v>
      </c>
      <c r="AV160" s="612">
        <f t="shared" si="27"/>
        <v>7729.6611387356688</v>
      </c>
      <c r="BC160" s="4"/>
      <c r="BD160" s="4"/>
      <c r="BE160" s="4"/>
      <c r="BG160" s="4"/>
      <c r="BJ160" s="15"/>
      <c r="BQ160" s="161"/>
      <c r="BR160" s="161"/>
      <c r="BS160" s="161"/>
      <c r="BU160" s="15"/>
    </row>
    <row r="161" spans="7:73" ht="14.1" customHeight="1">
      <c r="G161" s="19"/>
      <c r="H161" s="738"/>
      <c r="J161" s="736"/>
      <c r="K161" s="9" t="s">
        <v>812</v>
      </c>
      <c r="L161" s="124">
        <f t="shared" si="28"/>
        <v>7729.6611387356688</v>
      </c>
      <c r="M161" s="124">
        <f t="shared" si="27"/>
        <v>7729.6611387356688</v>
      </c>
      <c r="N161" s="124">
        <f t="shared" si="27"/>
        <v>7729.6611387356688</v>
      </c>
      <c r="O161" s="124">
        <f t="shared" si="27"/>
        <v>7729.6611387356688</v>
      </c>
      <c r="P161" s="124">
        <f t="shared" si="27"/>
        <v>7729.6611387356688</v>
      </c>
      <c r="Q161" s="124">
        <f t="shared" si="27"/>
        <v>7729.6611387356688</v>
      </c>
      <c r="R161" s="124">
        <f t="shared" si="27"/>
        <v>7729.6611387356688</v>
      </c>
      <c r="S161" s="124">
        <f t="shared" si="27"/>
        <v>7729.6611387356688</v>
      </c>
      <c r="T161" s="124">
        <f t="shared" si="27"/>
        <v>7729.6611387356688</v>
      </c>
      <c r="U161" s="124">
        <f t="shared" si="27"/>
        <v>7729.6611387356688</v>
      </c>
      <c r="V161" s="124">
        <f t="shared" si="27"/>
        <v>7729.6611387356688</v>
      </c>
      <c r="W161" s="124">
        <f t="shared" si="27"/>
        <v>7729.6611387356688</v>
      </c>
      <c r="X161" s="124">
        <f t="shared" si="27"/>
        <v>7729.6611387356688</v>
      </c>
      <c r="Y161" s="124">
        <f t="shared" si="27"/>
        <v>7729.6611387356688</v>
      </c>
      <c r="Z161" s="124">
        <f t="shared" si="27"/>
        <v>7729.6611387356688</v>
      </c>
      <c r="AA161" s="124">
        <f t="shared" si="27"/>
        <v>7729.6611387356688</v>
      </c>
      <c r="AB161" s="124">
        <f t="shared" si="27"/>
        <v>7729.6611387356688</v>
      </c>
      <c r="AC161" s="124">
        <f t="shared" si="27"/>
        <v>7729.6611387356688</v>
      </c>
      <c r="AD161" s="124">
        <f t="shared" si="27"/>
        <v>7729.6611387356688</v>
      </c>
      <c r="AE161" s="124">
        <f t="shared" ref="M161:AV168" si="29" xml:space="preserve"> $S$40*(AE199+AE279)</f>
        <v>7729.6611387356688</v>
      </c>
      <c r="AF161" s="124">
        <f t="shared" si="29"/>
        <v>7729.6611387356688</v>
      </c>
      <c r="AG161" s="124">
        <f t="shared" si="29"/>
        <v>7729.6611387356688</v>
      </c>
      <c r="AH161" s="124">
        <f t="shared" si="29"/>
        <v>7729.6611387356688</v>
      </c>
      <c r="AI161" s="124">
        <f t="shared" si="29"/>
        <v>7729.6611387356688</v>
      </c>
      <c r="AJ161" s="124">
        <f t="shared" si="29"/>
        <v>7729.6611387356688</v>
      </c>
      <c r="AK161" s="124">
        <f t="shared" si="29"/>
        <v>7729.6611387356688</v>
      </c>
      <c r="AL161" s="124">
        <f t="shared" si="29"/>
        <v>7729.6611387356688</v>
      </c>
      <c r="AM161" s="124">
        <f t="shared" si="29"/>
        <v>7729.6611387356688</v>
      </c>
      <c r="AN161" s="124">
        <f t="shared" si="29"/>
        <v>7729.6611387356688</v>
      </c>
      <c r="AO161" s="124">
        <f t="shared" si="29"/>
        <v>7729.6611387356688</v>
      </c>
      <c r="AP161" s="124">
        <f t="shared" si="29"/>
        <v>7729.6611387356688</v>
      </c>
      <c r="AQ161" s="124">
        <f t="shared" si="29"/>
        <v>7729.6611387356688</v>
      </c>
      <c r="AR161" s="124">
        <f t="shared" si="29"/>
        <v>7729.6611387356688</v>
      </c>
      <c r="AS161" s="124">
        <f t="shared" si="29"/>
        <v>7729.6611387356688</v>
      </c>
      <c r="AT161" s="124">
        <f t="shared" si="29"/>
        <v>7729.6611387356688</v>
      </c>
      <c r="AU161" s="124">
        <f t="shared" si="29"/>
        <v>7729.6611387356688</v>
      </c>
      <c r="AV161" s="613">
        <f t="shared" si="29"/>
        <v>7729.6611387356688</v>
      </c>
      <c r="BC161" s="4"/>
      <c r="BD161" s="4"/>
      <c r="BE161" s="4"/>
      <c r="BG161" s="4"/>
      <c r="BJ161" s="15"/>
      <c r="BQ161" s="161"/>
      <c r="BR161" s="161"/>
      <c r="BS161" s="161"/>
      <c r="BU161" s="15"/>
    </row>
    <row r="162" spans="7:73" ht="14.1" customHeight="1" thickBot="1">
      <c r="G162" s="19"/>
      <c r="H162" s="738"/>
      <c r="J162" s="736"/>
      <c r="K162" s="10" t="s">
        <v>813</v>
      </c>
      <c r="L162" s="125">
        <f t="shared" si="28"/>
        <v>7729.6611387356688</v>
      </c>
      <c r="M162" s="125">
        <f t="shared" si="29"/>
        <v>7729.6611387356688</v>
      </c>
      <c r="N162" s="125">
        <f t="shared" si="29"/>
        <v>7729.6611387356688</v>
      </c>
      <c r="O162" s="125">
        <f t="shared" si="29"/>
        <v>7729.6611387356688</v>
      </c>
      <c r="P162" s="125">
        <f t="shared" si="29"/>
        <v>7729.6611387356688</v>
      </c>
      <c r="Q162" s="125">
        <f t="shared" si="29"/>
        <v>7729.6611387356688</v>
      </c>
      <c r="R162" s="125">
        <f t="shared" si="29"/>
        <v>7729.6611387356688</v>
      </c>
      <c r="S162" s="125">
        <f t="shared" si="29"/>
        <v>7729.6611387356688</v>
      </c>
      <c r="T162" s="125">
        <f t="shared" si="29"/>
        <v>7729.6611387356688</v>
      </c>
      <c r="U162" s="125">
        <f t="shared" si="29"/>
        <v>7729.6611387356688</v>
      </c>
      <c r="V162" s="125">
        <f t="shared" si="29"/>
        <v>7729.6611387356688</v>
      </c>
      <c r="W162" s="125">
        <f t="shared" si="29"/>
        <v>7729.6611387356688</v>
      </c>
      <c r="X162" s="125">
        <f t="shared" si="29"/>
        <v>7729.6611387356688</v>
      </c>
      <c r="Y162" s="125">
        <f t="shared" si="29"/>
        <v>7729.6611387356688</v>
      </c>
      <c r="Z162" s="125">
        <f t="shared" si="29"/>
        <v>7729.6611387356688</v>
      </c>
      <c r="AA162" s="125">
        <f t="shared" si="29"/>
        <v>7729.6611387356688</v>
      </c>
      <c r="AB162" s="125">
        <f t="shared" si="29"/>
        <v>7729.6611387356688</v>
      </c>
      <c r="AC162" s="125">
        <f t="shared" si="29"/>
        <v>7729.6611387356688</v>
      </c>
      <c r="AD162" s="125">
        <f t="shared" si="29"/>
        <v>7729.6611387356688</v>
      </c>
      <c r="AE162" s="125">
        <f t="shared" si="29"/>
        <v>7729.6611387356688</v>
      </c>
      <c r="AF162" s="125">
        <f t="shared" si="29"/>
        <v>7729.6611387356688</v>
      </c>
      <c r="AG162" s="125">
        <f t="shared" si="29"/>
        <v>7729.6611387356688</v>
      </c>
      <c r="AH162" s="125">
        <f t="shared" si="29"/>
        <v>7729.6611387356688</v>
      </c>
      <c r="AI162" s="125">
        <f t="shared" si="29"/>
        <v>7729.6611387356688</v>
      </c>
      <c r="AJ162" s="125">
        <f t="shared" si="29"/>
        <v>7729.6611387356688</v>
      </c>
      <c r="AK162" s="125">
        <f t="shared" si="29"/>
        <v>7729.6611387356688</v>
      </c>
      <c r="AL162" s="125">
        <f t="shared" si="29"/>
        <v>7729.6611387356688</v>
      </c>
      <c r="AM162" s="125">
        <f t="shared" si="29"/>
        <v>7729.6611387356688</v>
      </c>
      <c r="AN162" s="125">
        <f t="shared" si="29"/>
        <v>7729.6611387356688</v>
      </c>
      <c r="AO162" s="125">
        <f t="shared" si="29"/>
        <v>7729.6611387356688</v>
      </c>
      <c r="AP162" s="125">
        <f t="shared" si="29"/>
        <v>7729.6611387356688</v>
      </c>
      <c r="AQ162" s="125">
        <f t="shared" si="29"/>
        <v>7729.6611387356688</v>
      </c>
      <c r="AR162" s="125">
        <f t="shared" si="29"/>
        <v>7729.6611387356688</v>
      </c>
      <c r="AS162" s="125">
        <f t="shared" si="29"/>
        <v>7729.6611387356688</v>
      </c>
      <c r="AT162" s="125">
        <f t="shared" si="29"/>
        <v>7729.6611387356688</v>
      </c>
      <c r="AU162" s="125">
        <f t="shared" si="29"/>
        <v>7729.6611387356688</v>
      </c>
      <c r="AV162" s="614">
        <f t="shared" si="29"/>
        <v>7729.6611387356688</v>
      </c>
      <c r="BC162" s="4"/>
      <c r="BD162" s="4"/>
      <c r="BE162" s="4"/>
      <c r="BG162" s="4"/>
      <c r="BJ162" s="15"/>
      <c r="BQ162" s="161"/>
      <c r="BR162" s="161"/>
      <c r="BS162" s="161"/>
      <c r="BU162" s="15"/>
    </row>
    <row r="163" spans="7:73" ht="14.1" customHeight="1" thickTop="1">
      <c r="G163" s="19"/>
      <c r="H163" s="738"/>
      <c r="J163" s="736"/>
      <c r="K163" s="8" t="s">
        <v>814</v>
      </c>
      <c r="L163" s="123">
        <f t="shared" si="28"/>
        <v>11848.756877140861</v>
      </c>
      <c r="M163" s="123">
        <f t="shared" si="29"/>
        <v>11848.756877140861</v>
      </c>
      <c r="N163" s="123">
        <f t="shared" si="29"/>
        <v>11848.756877140861</v>
      </c>
      <c r="O163" s="123">
        <f t="shared" si="29"/>
        <v>11848.756877140861</v>
      </c>
      <c r="P163" s="123">
        <f t="shared" si="29"/>
        <v>11848.756877140861</v>
      </c>
      <c r="Q163" s="123">
        <f t="shared" si="29"/>
        <v>11848.756877140861</v>
      </c>
      <c r="R163" s="123">
        <f t="shared" si="29"/>
        <v>11848.756877140861</v>
      </c>
      <c r="S163" s="123">
        <f t="shared" si="29"/>
        <v>11848.756877140861</v>
      </c>
      <c r="T163" s="123">
        <f t="shared" si="29"/>
        <v>11848.756877140861</v>
      </c>
      <c r="U163" s="123">
        <f t="shared" si="29"/>
        <v>11848.756877140861</v>
      </c>
      <c r="V163" s="123">
        <f t="shared" si="29"/>
        <v>11848.756877140861</v>
      </c>
      <c r="W163" s="123">
        <f t="shared" si="29"/>
        <v>11848.756877140861</v>
      </c>
      <c r="X163" s="123">
        <f t="shared" si="29"/>
        <v>11848.756877140861</v>
      </c>
      <c r="Y163" s="123">
        <f t="shared" si="29"/>
        <v>11848.756877140861</v>
      </c>
      <c r="Z163" s="123">
        <f t="shared" si="29"/>
        <v>11848.756877140861</v>
      </c>
      <c r="AA163" s="123">
        <f t="shared" si="29"/>
        <v>11848.756877140861</v>
      </c>
      <c r="AB163" s="123">
        <f t="shared" si="29"/>
        <v>11848.756877140861</v>
      </c>
      <c r="AC163" s="123">
        <f t="shared" si="29"/>
        <v>11848.756877140861</v>
      </c>
      <c r="AD163" s="123">
        <f t="shared" si="29"/>
        <v>11848.756877140861</v>
      </c>
      <c r="AE163" s="123">
        <f t="shared" si="29"/>
        <v>11848.756877140861</v>
      </c>
      <c r="AF163" s="123">
        <f t="shared" si="29"/>
        <v>11848.756877140861</v>
      </c>
      <c r="AG163" s="123">
        <f t="shared" si="29"/>
        <v>11848.756877140861</v>
      </c>
      <c r="AH163" s="123">
        <f t="shared" si="29"/>
        <v>11848.756877140861</v>
      </c>
      <c r="AI163" s="123">
        <f t="shared" si="29"/>
        <v>11848.756877140861</v>
      </c>
      <c r="AJ163" s="123">
        <f t="shared" si="29"/>
        <v>11848.756877140861</v>
      </c>
      <c r="AK163" s="123">
        <f t="shared" si="29"/>
        <v>11848.756877140861</v>
      </c>
      <c r="AL163" s="123">
        <f t="shared" si="29"/>
        <v>11848.756877140861</v>
      </c>
      <c r="AM163" s="123">
        <f t="shared" si="29"/>
        <v>11848.756877140861</v>
      </c>
      <c r="AN163" s="123">
        <f t="shared" si="29"/>
        <v>11848.756877140861</v>
      </c>
      <c r="AO163" s="123">
        <f t="shared" si="29"/>
        <v>11848.756877140861</v>
      </c>
      <c r="AP163" s="123">
        <f t="shared" si="29"/>
        <v>11848.756877140861</v>
      </c>
      <c r="AQ163" s="123">
        <f t="shared" si="29"/>
        <v>11848.756877140861</v>
      </c>
      <c r="AR163" s="123">
        <f t="shared" si="29"/>
        <v>11848.756877140861</v>
      </c>
      <c r="AS163" s="123">
        <f t="shared" si="29"/>
        <v>11848.756877140861</v>
      </c>
      <c r="AT163" s="123">
        <f t="shared" si="29"/>
        <v>11848.756877140861</v>
      </c>
      <c r="AU163" s="123">
        <f t="shared" si="29"/>
        <v>11848.756877140861</v>
      </c>
      <c r="AV163" s="612">
        <f t="shared" si="29"/>
        <v>11848.756877140861</v>
      </c>
      <c r="BC163" s="4"/>
      <c r="BD163" s="4"/>
      <c r="BE163" s="4"/>
      <c r="BG163" s="4"/>
      <c r="BJ163" s="15"/>
      <c r="BQ163" s="161"/>
      <c r="BR163" s="161"/>
      <c r="BS163" s="161"/>
      <c r="BU163" s="15"/>
    </row>
    <row r="164" spans="7:73" ht="14.1" customHeight="1">
      <c r="G164" s="19"/>
      <c r="H164" s="738"/>
      <c r="J164" s="736"/>
      <c r="K164" s="9" t="s">
        <v>815</v>
      </c>
      <c r="L164" s="124">
        <f t="shared" si="28"/>
        <v>11848.756877140861</v>
      </c>
      <c r="M164" s="124">
        <f t="shared" si="29"/>
        <v>11848.756877140861</v>
      </c>
      <c r="N164" s="124">
        <f t="shared" si="29"/>
        <v>11848.756877140861</v>
      </c>
      <c r="O164" s="124">
        <f t="shared" si="29"/>
        <v>11848.756877140861</v>
      </c>
      <c r="P164" s="124">
        <f t="shared" si="29"/>
        <v>11848.756877140861</v>
      </c>
      <c r="Q164" s="124">
        <f t="shared" si="29"/>
        <v>11848.756877140861</v>
      </c>
      <c r="R164" s="124">
        <f t="shared" si="29"/>
        <v>11848.756877140861</v>
      </c>
      <c r="S164" s="124">
        <f t="shared" si="29"/>
        <v>11848.756877140861</v>
      </c>
      <c r="T164" s="124">
        <f t="shared" si="29"/>
        <v>11848.756877140861</v>
      </c>
      <c r="U164" s="124">
        <f t="shared" si="29"/>
        <v>11848.756877140861</v>
      </c>
      <c r="V164" s="124">
        <f t="shared" si="29"/>
        <v>11848.756877140861</v>
      </c>
      <c r="W164" s="124">
        <f t="shared" si="29"/>
        <v>11848.756877140861</v>
      </c>
      <c r="X164" s="124">
        <f t="shared" si="29"/>
        <v>11848.756877140861</v>
      </c>
      <c r="Y164" s="124">
        <f t="shared" si="29"/>
        <v>11848.756877140861</v>
      </c>
      <c r="Z164" s="124">
        <f t="shared" si="29"/>
        <v>11848.756877140861</v>
      </c>
      <c r="AA164" s="124">
        <f t="shared" si="29"/>
        <v>11848.756877140861</v>
      </c>
      <c r="AB164" s="124">
        <f t="shared" si="29"/>
        <v>11848.756877140861</v>
      </c>
      <c r="AC164" s="124">
        <f t="shared" si="29"/>
        <v>11848.756877140861</v>
      </c>
      <c r="AD164" s="124">
        <f t="shared" si="29"/>
        <v>11848.756877140861</v>
      </c>
      <c r="AE164" s="124">
        <f t="shared" si="29"/>
        <v>11848.756877140861</v>
      </c>
      <c r="AF164" s="124">
        <f t="shared" si="29"/>
        <v>11848.756877140861</v>
      </c>
      <c r="AG164" s="124">
        <f t="shared" si="29"/>
        <v>11848.756877140861</v>
      </c>
      <c r="AH164" s="124">
        <f t="shared" si="29"/>
        <v>11848.756877140861</v>
      </c>
      <c r="AI164" s="124">
        <f t="shared" si="29"/>
        <v>11848.756877140861</v>
      </c>
      <c r="AJ164" s="124">
        <f t="shared" si="29"/>
        <v>11848.756877140861</v>
      </c>
      <c r="AK164" s="124">
        <f t="shared" si="29"/>
        <v>11848.756877140861</v>
      </c>
      <c r="AL164" s="124">
        <f t="shared" si="29"/>
        <v>11848.756877140861</v>
      </c>
      <c r="AM164" s="124">
        <f t="shared" si="29"/>
        <v>11848.756877140861</v>
      </c>
      <c r="AN164" s="124">
        <f t="shared" si="29"/>
        <v>11848.756877140861</v>
      </c>
      <c r="AO164" s="124">
        <f t="shared" si="29"/>
        <v>11848.756877140861</v>
      </c>
      <c r="AP164" s="124">
        <f t="shared" si="29"/>
        <v>11848.756877140861</v>
      </c>
      <c r="AQ164" s="124">
        <f t="shared" si="29"/>
        <v>11848.756877140861</v>
      </c>
      <c r="AR164" s="124">
        <f t="shared" si="29"/>
        <v>11848.756877140861</v>
      </c>
      <c r="AS164" s="124">
        <f t="shared" si="29"/>
        <v>11848.756877140861</v>
      </c>
      <c r="AT164" s="124">
        <f t="shared" si="29"/>
        <v>11848.756877140861</v>
      </c>
      <c r="AU164" s="124">
        <f t="shared" si="29"/>
        <v>11848.756877140861</v>
      </c>
      <c r="AV164" s="613">
        <f t="shared" si="29"/>
        <v>11848.756877140861</v>
      </c>
      <c r="BC164" s="4"/>
      <c r="BD164" s="4"/>
      <c r="BE164" s="4"/>
      <c r="BG164" s="4"/>
      <c r="BJ164" s="15"/>
      <c r="BQ164" s="161"/>
      <c r="BR164" s="161"/>
      <c r="BS164" s="161"/>
      <c r="BU164" s="15"/>
    </row>
    <row r="165" spans="7:73" ht="14.1" customHeight="1" thickBot="1">
      <c r="G165" s="19"/>
      <c r="H165" s="738"/>
      <c r="J165" s="736"/>
      <c r="K165" s="10" t="s">
        <v>816</v>
      </c>
      <c r="L165" s="125">
        <f t="shared" si="28"/>
        <v>11848.756877140861</v>
      </c>
      <c r="M165" s="125">
        <f t="shared" si="29"/>
        <v>11848.756877140861</v>
      </c>
      <c r="N165" s="125">
        <f t="shared" si="29"/>
        <v>11848.756877140861</v>
      </c>
      <c r="O165" s="125">
        <f t="shared" si="29"/>
        <v>11848.756877140861</v>
      </c>
      <c r="P165" s="125">
        <f t="shared" si="29"/>
        <v>11848.756877140861</v>
      </c>
      <c r="Q165" s="125">
        <f t="shared" si="29"/>
        <v>11848.756877140861</v>
      </c>
      <c r="R165" s="125">
        <f t="shared" si="29"/>
        <v>11848.756877140861</v>
      </c>
      <c r="S165" s="125">
        <f t="shared" si="29"/>
        <v>11848.756877140861</v>
      </c>
      <c r="T165" s="125">
        <f t="shared" si="29"/>
        <v>11848.756877140861</v>
      </c>
      <c r="U165" s="125">
        <f t="shared" si="29"/>
        <v>11848.756877140861</v>
      </c>
      <c r="V165" s="125">
        <f t="shared" si="29"/>
        <v>11848.756877140861</v>
      </c>
      <c r="W165" s="125">
        <f t="shared" si="29"/>
        <v>11848.756877140861</v>
      </c>
      <c r="X165" s="125">
        <f t="shared" si="29"/>
        <v>11848.756877140861</v>
      </c>
      <c r="Y165" s="125">
        <f t="shared" si="29"/>
        <v>11848.756877140861</v>
      </c>
      <c r="Z165" s="125">
        <f t="shared" si="29"/>
        <v>11848.756877140861</v>
      </c>
      <c r="AA165" s="125">
        <f t="shared" si="29"/>
        <v>11848.756877140861</v>
      </c>
      <c r="AB165" s="125">
        <f t="shared" si="29"/>
        <v>11848.756877140861</v>
      </c>
      <c r="AC165" s="125">
        <f t="shared" si="29"/>
        <v>11848.756877140861</v>
      </c>
      <c r="AD165" s="125">
        <f t="shared" si="29"/>
        <v>11848.756877140861</v>
      </c>
      <c r="AE165" s="125">
        <f t="shared" si="29"/>
        <v>11848.756877140861</v>
      </c>
      <c r="AF165" s="125">
        <f t="shared" si="29"/>
        <v>11848.756877140861</v>
      </c>
      <c r="AG165" s="125">
        <f t="shared" si="29"/>
        <v>11848.756877140861</v>
      </c>
      <c r="AH165" s="125">
        <f t="shared" si="29"/>
        <v>11848.756877140861</v>
      </c>
      <c r="AI165" s="125">
        <f t="shared" si="29"/>
        <v>11848.756877140861</v>
      </c>
      <c r="AJ165" s="125">
        <f t="shared" si="29"/>
        <v>11848.756877140861</v>
      </c>
      <c r="AK165" s="125">
        <f t="shared" si="29"/>
        <v>11848.756877140861</v>
      </c>
      <c r="AL165" s="125">
        <f t="shared" si="29"/>
        <v>11848.756877140861</v>
      </c>
      <c r="AM165" s="125">
        <f t="shared" si="29"/>
        <v>11848.756877140861</v>
      </c>
      <c r="AN165" s="125">
        <f t="shared" si="29"/>
        <v>11848.756877140861</v>
      </c>
      <c r="AO165" s="125">
        <f t="shared" si="29"/>
        <v>11848.756877140861</v>
      </c>
      <c r="AP165" s="125">
        <f t="shared" si="29"/>
        <v>11848.756877140861</v>
      </c>
      <c r="AQ165" s="125">
        <f t="shared" si="29"/>
        <v>11848.756877140861</v>
      </c>
      <c r="AR165" s="125">
        <f t="shared" si="29"/>
        <v>11848.756877140861</v>
      </c>
      <c r="AS165" s="125">
        <f t="shared" si="29"/>
        <v>11848.756877140861</v>
      </c>
      <c r="AT165" s="125">
        <f t="shared" si="29"/>
        <v>11848.756877140861</v>
      </c>
      <c r="AU165" s="125">
        <f t="shared" si="29"/>
        <v>11848.756877140861</v>
      </c>
      <c r="AV165" s="614">
        <f t="shared" si="29"/>
        <v>11848.756877140861</v>
      </c>
      <c r="BC165" s="4"/>
      <c r="BD165" s="4"/>
      <c r="BE165" s="4"/>
      <c r="BG165" s="4"/>
      <c r="BJ165" s="15"/>
      <c r="BQ165" s="161"/>
      <c r="BR165" s="161"/>
      <c r="BS165" s="161"/>
      <c r="BU165" s="15"/>
    </row>
    <row r="166" spans="7:73" ht="14.1" customHeight="1" thickTop="1">
      <c r="G166" s="19"/>
      <c r="H166" s="738"/>
      <c r="J166" s="736"/>
      <c r="K166" s="8" t="s">
        <v>817</v>
      </c>
      <c r="L166" s="123">
        <f t="shared" si="28"/>
        <v>7729.6611387356688</v>
      </c>
      <c r="M166" s="123">
        <f t="shared" si="29"/>
        <v>7729.6611387356688</v>
      </c>
      <c r="N166" s="123">
        <f t="shared" si="29"/>
        <v>7729.6611387356688</v>
      </c>
      <c r="O166" s="123">
        <f t="shared" si="29"/>
        <v>7729.6611387356688</v>
      </c>
      <c r="P166" s="123">
        <f t="shared" si="29"/>
        <v>7729.6611387356688</v>
      </c>
      <c r="Q166" s="123">
        <f t="shared" si="29"/>
        <v>7729.6611387356688</v>
      </c>
      <c r="R166" s="123">
        <f t="shared" si="29"/>
        <v>7729.6611387356688</v>
      </c>
      <c r="S166" s="123">
        <f t="shared" si="29"/>
        <v>7729.6611387356688</v>
      </c>
      <c r="T166" s="123">
        <f t="shared" si="29"/>
        <v>7729.6611387356688</v>
      </c>
      <c r="U166" s="123">
        <f t="shared" si="29"/>
        <v>7729.6611387356688</v>
      </c>
      <c r="V166" s="123">
        <f t="shared" si="29"/>
        <v>7729.6611387356688</v>
      </c>
      <c r="W166" s="123">
        <f t="shared" si="29"/>
        <v>7729.6611387356688</v>
      </c>
      <c r="X166" s="123">
        <f t="shared" si="29"/>
        <v>7729.6611387356688</v>
      </c>
      <c r="Y166" s="123">
        <f t="shared" si="29"/>
        <v>7729.6611387356688</v>
      </c>
      <c r="Z166" s="123">
        <f t="shared" si="29"/>
        <v>7729.6611387356688</v>
      </c>
      <c r="AA166" s="123">
        <f t="shared" si="29"/>
        <v>7729.6611387356688</v>
      </c>
      <c r="AB166" s="123">
        <f t="shared" si="29"/>
        <v>7729.6611387356688</v>
      </c>
      <c r="AC166" s="123">
        <f t="shared" si="29"/>
        <v>7729.6611387356688</v>
      </c>
      <c r="AD166" s="123">
        <f t="shared" si="29"/>
        <v>7729.6611387356688</v>
      </c>
      <c r="AE166" s="123">
        <f t="shared" si="29"/>
        <v>7729.6611387356688</v>
      </c>
      <c r="AF166" s="123">
        <f t="shared" si="29"/>
        <v>7729.6611387356688</v>
      </c>
      <c r="AG166" s="123">
        <f t="shared" si="29"/>
        <v>7729.6611387356688</v>
      </c>
      <c r="AH166" s="123">
        <f t="shared" si="29"/>
        <v>7729.6611387356688</v>
      </c>
      <c r="AI166" s="123">
        <f t="shared" si="29"/>
        <v>7729.6611387356688</v>
      </c>
      <c r="AJ166" s="123">
        <f t="shared" si="29"/>
        <v>7729.6611387356688</v>
      </c>
      <c r="AK166" s="123">
        <f t="shared" si="29"/>
        <v>7729.6611387356688</v>
      </c>
      <c r="AL166" s="123">
        <f t="shared" si="29"/>
        <v>7729.6611387356688</v>
      </c>
      <c r="AM166" s="123">
        <f t="shared" si="29"/>
        <v>7729.6611387356688</v>
      </c>
      <c r="AN166" s="123">
        <f t="shared" si="29"/>
        <v>7729.6611387356688</v>
      </c>
      <c r="AO166" s="123">
        <f t="shared" si="29"/>
        <v>7729.6611387356688</v>
      </c>
      <c r="AP166" s="123">
        <f t="shared" si="29"/>
        <v>7729.6611387356688</v>
      </c>
      <c r="AQ166" s="123">
        <f t="shared" si="29"/>
        <v>7729.6611387356688</v>
      </c>
      <c r="AR166" s="123">
        <f t="shared" si="29"/>
        <v>7729.6611387356688</v>
      </c>
      <c r="AS166" s="123">
        <f t="shared" si="29"/>
        <v>7729.6611387356688</v>
      </c>
      <c r="AT166" s="123">
        <f t="shared" si="29"/>
        <v>7729.6611387356688</v>
      </c>
      <c r="AU166" s="123">
        <f t="shared" si="29"/>
        <v>7729.6611387356688</v>
      </c>
      <c r="AV166" s="612">
        <f t="shared" si="29"/>
        <v>7729.6611387356688</v>
      </c>
      <c r="BC166" s="4"/>
      <c r="BD166" s="4"/>
      <c r="BE166" s="4"/>
      <c r="BG166" s="4"/>
      <c r="BJ166" s="15"/>
      <c r="BQ166" s="161"/>
      <c r="BR166" s="161"/>
      <c r="BS166" s="161"/>
      <c r="BU166" s="15"/>
    </row>
    <row r="167" spans="7:73" ht="14.1" customHeight="1">
      <c r="G167" s="19"/>
      <c r="H167" s="738"/>
      <c r="J167" s="736"/>
      <c r="K167" s="9" t="s">
        <v>818</v>
      </c>
      <c r="L167" s="124">
        <f t="shared" si="28"/>
        <v>7729.6611387356688</v>
      </c>
      <c r="M167" s="124">
        <f t="shared" si="29"/>
        <v>7729.6611387356688</v>
      </c>
      <c r="N167" s="124">
        <f t="shared" si="29"/>
        <v>7729.6611387356688</v>
      </c>
      <c r="O167" s="124">
        <f t="shared" si="29"/>
        <v>7729.6611387356688</v>
      </c>
      <c r="P167" s="124">
        <f t="shared" si="29"/>
        <v>7729.6611387356688</v>
      </c>
      <c r="Q167" s="124">
        <f t="shared" si="29"/>
        <v>7729.6611387356688</v>
      </c>
      <c r="R167" s="124">
        <f t="shared" si="29"/>
        <v>7729.6611387356688</v>
      </c>
      <c r="S167" s="124">
        <f t="shared" si="29"/>
        <v>7729.6611387356688</v>
      </c>
      <c r="T167" s="124">
        <f t="shared" si="29"/>
        <v>7729.6611387356688</v>
      </c>
      <c r="U167" s="124">
        <f t="shared" si="29"/>
        <v>7729.6611387356688</v>
      </c>
      <c r="V167" s="124">
        <f t="shared" si="29"/>
        <v>7729.6611387356688</v>
      </c>
      <c r="W167" s="124">
        <f t="shared" si="29"/>
        <v>7729.6611387356688</v>
      </c>
      <c r="X167" s="124">
        <f t="shared" si="29"/>
        <v>7729.6611387356688</v>
      </c>
      <c r="Y167" s="124">
        <f t="shared" si="29"/>
        <v>7729.6611387356688</v>
      </c>
      <c r="Z167" s="124">
        <f t="shared" si="29"/>
        <v>7729.6611387356688</v>
      </c>
      <c r="AA167" s="124">
        <f t="shared" si="29"/>
        <v>7729.6611387356688</v>
      </c>
      <c r="AB167" s="124">
        <f t="shared" si="29"/>
        <v>7729.6611387356688</v>
      </c>
      <c r="AC167" s="124">
        <f t="shared" si="29"/>
        <v>7729.6611387356688</v>
      </c>
      <c r="AD167" s="124">
        <f t="shared" si="29"/>
        <v>7729.6611387356688</v>
      </c>
      <c r="AE167" s="124">
        <f t="shared" si="29"/>
        <v>7729.6611387356688</v>
      </c>
      <c r="AF167" s="124">
        <f t="shared" si="29"/>
        <v>7729.6611387356688</v>
      </c>
      <c r="AG167" s="124">
        <f t="shared" si="29"/>
        <v>7729.6611387356688</v>
      </c>
      <c r="AH167" s="124">
        <f t="shared" si="29"/>
        <v>7729.6611387356688</v>
      </c>
      <c r="AI167" s="124">
        <f t="shared" si="29"/>
        <v>7729.6611387356688</v>
      </c>
      <c r="AJ167" s="124">
        <f t="shared" si="29"/>
        <v>7729.6611387356688</v>
      </c>
      <c r="AK167" s="124">
        <f t="shared" si="29"/>
        <v>7729.6611387356688</v>
      </c>
      <c r="AL167" s="124">
        <f t="shared" si="29"/>
        <v>7729.6611387356688</v>
      </c>
      <c r="AM167" s="124">
        <f t="shared" si="29"/>
        <v>7729.6611387356688</v>
      </c>
      <c r="AN167" s="124">
        <f t="shared" si="29"/>
        <v>7729.6611387356688</v>
      </c>
      <c r="AO167" s="124">
        <f t="shared" si="29"/>
        <v>7729.6611387356688</v>
      </c>
      <c r="AP167" s="124">
        <f t="shared" si="29"/>
        <v>7729.6611387356688</v>
      </c>
      <c r="AQ167" s="124">
        <f t="shared" si="29"/>
        <v>7729.6611387356688</v>
      </c>
      <c r="AR167" s="124">
        <f t="shared" si="29"/>
        <v>7729.6611387356688</v>
      </c>
      <c r="AS167" s="124">
        <f t="shared" si="29"/>
        <v>7729.6611387356688</v>
      </c>
      <c r="AT167" s="124">
        <f t="shared" si="29"/>
        <v>7729.6611387356688</v>
      </c>
      <c r="AU167" s="124">
        <f t="shared" si="29"/>
        <v>7729.6611387356688</v>
      </c>
      <c r="AV167" s="613">
        <f t="shared" si="29"/>
        <v>7729.6611387356688</v>
      </c>
      <c r="BC167" s="4"/>
      <c r="BD167" s="4"/>
      <c r="BE167" s="4"/>
      <c r="BG167" s="4"/>
      <c r="BJ167" s="15"/>
      <c r="BQ167" s="161"/>
      <c r="BR167" s="161"/>
      <c r="BS167" s="161"/>
      <c r="BU167" s="15"/>
    </row>
    <row r="168" spans="7:73" ht="14.1" customHeight="1" thickBot="1">
      <c r="G168" s="19"/>
      <c r="H168" s="738"/>
      <c r="J168" s="736"/>
      <c r="K168" s="10" t="s">
        <v>819</v>
      </c>
      <c r="L168" s="125">
        <f t="shared" si="28"/>
        <v>7729.6611387356688</v>
      </c>
      <c r="M168" s="125">
        <f t="shared" si="29"/>
        <v>7729.6611387356688</v>
      </c>
      <c r="N168" s="125">
        <f t="shared" si="29"/>
        <v>7729.6611387356688</v>
      </c>
      <c r="O168" s="125">
        <f t="shared" si="29"/>
        <v>7729.6611387356688</v>
      </c>
      <c r="P168" s="125">
        <f t="shared" si="29"/>
        <v>7729.6611387356688</v>
      </c>
      <c r="Q168" s="125">
        <f t="shared" si="29"/>
        <v>7729.6611387356688</v>
      </c>
      <c r="R168" s="125">
        <f t="shared" si="29"/>
        <v>7729.6611387356688</v>
      </c>
      <c r="S168" s="125">
        <f t="shared" si="29"/>
        <v>7729.6611387356688</v>
      </c>
      <c r="T168" s="125">
        <f t="shared" si="29"/>
        <v>7729.6611387356688</v>
      </c>
      <c r="U168" s="125">
        <f t="shared" si="29"/>
        <v>7729.6611387356688</v>
      </c>
      <c r="V168" s="125">
        <f t="shared" si="29"/>
        <v>7729.6611387356688</v>
      </c>
      <c r="W168" s="125">
        <f t="shared" si="29"/>
        <v>7729.6611387356688</v>
      </c>
      <c r="X168" s="125">
        <f t="shared" si="29"/>
        <v>7729.6611387356688</v>
      </c>
      <c r="Y168" s="125">
        <f t="shared" si="29"/>
        <v>7729.6611387356688</v>
      </c>
      <c r="Z168" s="125">
        <f t="shared" si="29"/>
        <v>7729.6611387356688</v>
      </c>
      <c r="AA168" s="125">
        <f t="shared" si="29"/>
        <v>7729.6611387356688</v>
      </c>
      <c r="AB168" s="125">
        <f t="shared" si="29"/>
        <v>7729.6611387356688</v>
      </c>
      <c r="AC168" s="125">
        <f t="shared" si="29"/>
        <v>7729.6611387356688</v>
      </c>
      <c r="AD168" s="125">
        <f t="shared" si="29"/>
        <v>7729.6611387356688</v>
      </c>
      <c r="AE168" s="125">
        <f t="shared" si="29"/>
        <v>7729.6611387356688</v>
      </c>
      <c r="AF168" s="125">
        <f t="shared" si="29"/>
        <v>7729.6611387356688</v>
      </c>
      <c r="AG168" s="125">
        <f t="shared" si="29"/>
        <v>7729.6611387356688</v>
      </c>
      <c r="AH168" s="125">
        <f t="shared" ref="M168:AV171" si="30" xml:space="preserve"> $S$40*(AH206+AH286)</f>
        <v>7729.6611387356688</v>
      </c>
      <c r="AI168" s="125">
        <f t="shared" si="30"/>
        <v>7729.6611387356688</v>
      </c>
      <c r="AJ168" s="125">
        <f t="shared" si="30"/>
        <v>7729.6611387356688</v>
      </c>
      <c r="AK168" s="125">
        <f t="shared" si="30"/>
        <v>7729.6611387356688</v>
      </c>
      <c r="AL168" s="125">
        <f t="shared" si="30"/>
        <v>7729.6611387356688</v>
      </c>
      <c r="AM168" s="125">
        <f t="shared" si="30"/>
        <v>7729.6611387356688</v>
      </c>
      <c r="AN168" s="125">
        <f t="shared" si="30"/>
        <v>7729.6611387356688</v>
      </c>
      <c r="AO168" s="125">
        <f t="shared" si="30"/>
        <v>7729.6611387356688</v>
      </c>
      <c r="AP168" s="125">
        <f t="shared" si="30"/>
        <v>7729.6611387356688</v>
      </c>
      <c r="AQ168" s="125">
        <f t="shared" si="30"/>
        <v>7729.6611387356688</v>
      </c>
      <c r="AR168" s="125">
        <f t="shared" si="30"/>
        <v>7729.6611387356688</v>
      </c>
      <c r="AS168" s="125">
        <f t="shared" si="30"/>
        <v>7729.6611387356688</v>
      </c>
      <c r="AT168" s="125">
        <f t="shared" si="30"/>
        <v>7729.6611387356688</v>
      </c>
      <c r="AU168" s="125">
        <f t="shared" si="30"/>
        <v>7729.6611387356688</v>
      </c>
      <c r="AV168" s="614">
        <f t="shared" si="30"/>
        <v>7729.6611387356688</v>
      </c>
      <c r="BC168" s="4"/>
      <c r="BD168" s="4"/>
      <c r="BE168" s="4"/>
      <c r="BG168" s="4"/>
      <c r="BJ168" s="15"/>
      <c r="BQ168" s="161"/>
      <c r="BR168" s="161"/>
      <c r="BS168" s="161"/>
      <c r="BU168" s="15"/>
    </row>
    <row r="169" spans="7:73" ht="14.1" customHeight="1" thickTop="1">
      <c r="G169" s="19"/>
      <c r="H169" s="738"/>
      <c r="J169" s="736"/>
      <c r="K169" s="8" t="s">
        <v>820</v>
      </c>
      <c r="L169" s="123">
        <f t="shared" si="28"/>
        <v>11848.756877140861</v>
      </c>
      <c r="M169" s="123">
        <f t="shared" si="30"/>
        <v>11848.756877140861</v>
      </c>
      <c r="N169" s="123">
        <f t="shared" si="30"/>
        <v>11848.756877140861</v>
      </c>
      <c r="O169" s="123">
        <f t="shared" si="30"/>
        <v>11848.756877140861</v>
      </c>
      <c r="P169" s="123">
        <f t="shared" si="30"/>
        <v>11848.756877140861</v>
      </c>
      <c r="Q169" s="123">
        <f t="shared" si="30"/>
        <v>11848.756877140861</v>
      </c>
      <c r="R169" s="123">
        <f t="shared" si="30"/>
        <v>11848.756877140861</v>
      </c>
      <c r="S169" s="123">
        <f t="shared" si="30"/>
        <v>11848.756877140861</v>
      </c>
      <c r="T169" s="123">
        <f t="shared" si="30"/>
        <v>11848.756877140861</v>
      </c>
      <c r="U169" s="123">
        <f t="shared" si="30"/>
        <v>11848.756877140861</v>
      </c>
      <c r="V169" s="123">
        <f t="shared" si="30"/>
        <v>11848.756877140861</v>
      </c>
      <c r="W169" s="123">
        <f t="shared" si="30"/>
        <v>11848.756877140861</v>
      </c>
      <c r="X169" s="123">
        <f t="shared" si="30"/>
        <v>11848.756877140861</v>
      </c>
      <c r="Y169" s="123">
        <f t="shared" si="30"/>
        <v>11848.756877140861</v>
      </c>
      <c r="Z169" s="123">
        <f t="shared" si="30"/>
        <v>11848.756877140861</v>
      </c>
      <c r="AA169" s="123">
        <f t="shared" si="30"/>
        <v>11848.756877140861</v>
      </c>
      <c r="AB169" s="123">
        <f t="shared" si="30"/>
        <v>11848.756877140861</v>
      </c>
      <c r="AC169" s="123">
        <f t="shared" si="30"/>
        <v>11848.756877140861</v>
      </c>
      <c r="AD169" s="123">
        <f t="shared" si="30"/>
        <v>11848.756877140861</v>
      </c>
      <c r="AE169" s="123">
        <f t="shared" si="30"/>
        <v>11848.756877140861</v>
      </c>
      <c r="AF169" s="123">
        <f t="shared" si="30"/>
        <v>11848.756877140861</v>
      </c>
      <c r="AG169" s="123">
        <f t="shared" si="30"/>
        <v>11848.756877140861</v>
      </c>
      <c r="AH169" s="123">
        <f t="shared" si="30"/>
        <v>11848.756877140861</v>
      </c>
      <c r="AI169" s="123">
        <f t="shared" si="30"/>
        <v>11848.756877140861</v>
      </c>
      <c r="AJ169" s="123">
        <f t="shared" si="30"/>
        <v>11848.756877140861</v>
      </c>
      <c r="AK169" s="123">
        <f t="shared" si="30"/>
        <v>11848.756877140861</v>
      </c>
      <c r="AL169" s="123">
        <f t="shared" si="30"/>
        <v>11848.756877140861</v>
      </c>
      <c r="AM169" s="123">
        <f t="shared" si="30"/>
        <v>11848.756877140861</v>
      </c>
      <c r="AN169" s="123">
        <f t="shared" si="30"/>
        <v>11848.756877140861</v>
      </c>
      <c r="AO169" s="123">
        <f t="shared" si="30"/>
        <v>11848.756877140861</v>
      </c>
      <c r="AP169" s="123">
        <f t="shared" si="30"/>
        <v>11848.756877140861</v>
      </c>
      <c r="AQ169" s="123">
        <f t="shared" si="30"/>
        <v>11848.756877140861</v>
      </c>
      <c r="AR169" s="123">
        <f t="shared" si="30"/>
        <v>11848.756877140861</v>
      </c>
      <c r="AS169" s="123">
        <f t="shared" si="30"/>
        <v>11848.756877140861</v>
      </c>
      <c r="AT169" s="123">
        <f t="shared" si="30"/>
        <v>11848.756877140861</v>
      </c>
      <c r="AU169" s="123">
        <f t="shared" si="30"/>
        <v>11848.756877140861</v>
      </c>
      <c r="AV169" s="612">
        <f t="shared" si="30"/>
        <v>11848.756877140861</v>
      </c>
      <c r="BC169" s="4"/>
      <c r="BD169" s="4"/>
      <c r="BE169" s="4"/>
      <c r="BG169" s="4"/>
      <c r="BJ169" s="15"/>
      <c r="BQ169" s="161"/>
      <c r="BR169" s="161"/>
      <c r="BS169" s="161"/>
      <c r="BU169" s="15"/>
    </row>
    <row r="170" spans="7:73" ht="14.1" customHeight="1">
      <c r="G170" s="19"/>
      <c r="H170" s="738"/>
      <c r="J170" s="736"/>
      <c r="K170" s="9" t="s">
        <v>821</v>
      </c>
      <c r="L170" s="124">
        <f t="shared" si="28"/>
        <v>11848.756877140861</v>
      </c>
      <c r="M170" s="124">
        <f t="shared" si="30"/>
        <v>11848.756877140861</v>
      </c>
      <c r="N170" s="124">
        <f t="shared" si="30"/>
        <v>11848.756877140861</v>
      </c>
      <c r="O170" s="124">
        <f t="shared" si="30"/>
        <v>11848.756877140861</v>
      </c>
      <c r="P170" s="124">
        <f t="shared" si="30"/>
        <v>11848.756877140861</v>
      </c>
      <c r="Q170" s="124">
        <f t="shared" si="30"/>
        <v>11848.756877140861</v>
      </c>
      <c r="R170" s="124">
        <f t="shared" si="30"/>
        <v>11848.756877140861</v>
      </c>
      <c r="S170" s="124">
        <f t="shared" si="30"/>
        <v>11848.756877140861</v>
      </c>
      <c r="T170" s="124">
        <f t="shared" si="30"/>
        <v>11848.756877140861</v>
      </c>
      <c r="U170" s="124">
        <f t="shared" si="30"/>
        <v>11848.756877140861</v>
      </c>
      <c r="V170" s="124">
        <f t="shared" si="30"/>
        <v>11848.756877140861</v>
      </c>
      <c r="W170" s="124">
        <f t="shared" si="30"/>
        <v>11848.756877140861</v>
      </c>
      <c r="X170" s="124">
        <f t="shared" si="30"/>
        <v>11848.756877140861</v>
      </c>
      <c r="Y170" s="124">
        <f t="shared" si="30"/>
        <v>11848.756877140861</v>
      </c>
      <c r="Z170" s="124">
        <f t="shared" si="30"/>
        <v>11848.756877140861</v>
      </c>
      <c r="AA170" s="124">
        <f t="shared" si="30"/>
        <v>11848.756877140861</v>
      </c>
      <c r="AB170" s="124">
        <f t="shared" si="30"/>
        <v>11848.756877140861</v>
      </c>
      <c r="AC170" s="124">
        <f t="shared" si="30"/>
        <v>11848.756877140861</v>
      </c>
      <c r="AD170" s="124">
        <f t="shared" si="30"/>
        <v>11848.756877140861</v>
      </c>
      <c r="AE170" s="124">
        <f t="shared" si="30"/>
        <v>11848.756877140861</v>
      </c>
      <c r="AF170" s="124">
        <f t="shared" si="30"/>
        <v>11848.756877140861</v>
      </c>
      <c r="AG170" s="124">
        <f t="shared" si="30"/>
        <v>11848.756877140861</v>
      </c>
      <c r="AH170" s="124">
        <f t="shared" si="30"/>
        <v>11848.756877140861</v>
      </c>
      <c r="AI170" s="124">
        <f t="shared" si="30"/>
        <v>11848.756877140861</v>
      </c>
      <c r="AJ170" s="124">
        <f t="shared" si="30"/>
        <v>11848.756877140861</v>
      </c>
      <c r="AK170" s="124">
        <f t="shared" si="30"/>
        <v>11848.756877140861</v>
      </c>
      <c r="AL170" s="124">
        <f t="shared" si="30"/>
        <v>11848.756877140861</v>
      </c>
      <c r="AM170" s="124">
        <f t="shared" si="30"/>
        <v>11848.756877140861</v>
      </c>
      <c r="AN170" s="124">
        <f t="shared" si="30"/>
        <v>11848.756877140861</v>
      </c>
      <c r="AO170" s="124">
        <f t="shared" si="30"/>
        <v>11848.756877140861</v>
      </c>
      <c r="AP170" s="124">
        <f t="shared" si="30"/>
        <v>11848.756877140861</v>
      </c>
      <c r="AQ170" s="124">
        <f t="shared" si="30"/>
        <v>11848.756877140861</v>
      </c>
      <c r="AR170" s="124">
        <f t="shared" si="30"/>
        <v>11848.756877140861</v>
      </c>
      <c r="AS170" s="124">
        <f t="shared" si="30"/>
        <v>11848.756877140861</v>
      </c>
      <c r="AT170" s="124">
        <f t="shared" si="30"/>
        <v>11848.756877140861</v>
      </c>
      <c r="AU170" s="124">
        <f t="shared" si="30"/>
        <v>11848.756877140861</v>
      </c>
      <c r="AV170" s="613">
        <f t="shared" si="30"/>
        <v>11848.756877140861</v>
      </c>
      <c r="BC170" s="4"/>
      <c r="BD170" s="4"/>
      <c r="BE170" s="4"/>
      <c r="BG170" s="4"/>
      <c r="BJ170" s="15"/>
      <c r="BQ170" s="161"/>
      <c r="BR170" s="161"/>
      <c r="BS170" s="161"/>
      <c r="BU170" s="15"/>
    </row>
    <row r="171" spans="7:73" ht="14.1" customHeight="1" thickBot="1">
      <c r="G171" s="19"/>
      <c r="H171" s="738"/>
      <c r="J171" s="736"/>
      <c r="K171" s="10" t="s">
        <v>822</v>
      </c>
      <c r="L171" s="125">
        <f t="shared" si="28"/>
        <v>11848.756877140861</v>
      </c>
      <c r="M171" s="125">
        <f t="shared" si="30"/>
        <v>11848.756877140861</v>
      </c>
      <c r="N171" s="125">
        <f t="shared" si="30"/>
        <v>11848.756877140861</v>
      </c>
      <c r="O171" s="125">
        <f t="shared" si="30"/>
        <v>11848.756877140861</v>
      </c>
      <c r="P171" s="125">
        <f t="shared" si="30"/>
        <v>11848.756877140861</v>
      </c>
      <c r="Q171" s="125">
        <f t="shared" si="30"/>
        <v>11848.756877140861</v>
      </c>
      <c r="R171" s="125">
        <f t="shared" si="30"/>
        <v>11848.756877140861</v>
      </c>
      <c r="S171" s="125">
        <f t="shared" si="30"/>
        <v>11848.756877140861</v>
      </c>
      <c r="T171" s="125">
        <f t="shared" si="30"/>
        <v>11848.756877140861</v>
      </c>
      <c r="U171" s="125">
        <f t="shared" si="30"/>
        <v>11848.756877140861</v>
      </c>
      <c r="V171" s="125">
        <f t="shared" si="30"/>
        <v>11848.756877140861</v>
      </c>
      <c r="W171" s="125">
        <f t="shared" si="30"/>
        <v>11848.756877140861</v>
      </c>
      <c r="X171" s="125">
        <f t="shared" si="30"/>
        <v>11848.756877140861</v>
      </c>
      <c r="Y171" s="125">
        <f t="shared" si="30"/>
        <v>11848.756877140861</v>
      </c>
      <c r="Z171" s="125">
        <f t="shared" si="30"/>
        <v>11848.756877140861</v>
      </c>
      <c r="AA171" s="125">
        <f t="shared" si="30"/>
        <v>11848.756877140861</v>
      </c>
      <c r="AB171" s="125">
        <f t="shared" si="30"/>
        <v>11848.756877140861</v>
      </c>
      <c r="AC171" s="125">
        <f t="shared" si="30"/>
        <v>11848.756877140861</v>
      </c>
      <c r="AD171" s="125">
        <f t="shared" si="30"/>
        <v>11848.756877140861</v>
      </c>
      <c r="AE171" s="125">
        <f t="shared" si="30"/>
        <v>11848.756877140861</v>
      </c>
      <c r="AF171" s="125">
        <f t="shared" si="30"/>
        <v>11848.756877140861</v>
      </c>
      <c r="AG171" s="125">
        <f t="shared" si="30"/>
        <v>11848.756877140861</v>
      </c>
      <c r="AH171" s="125">
        <f t="shared" si="30"/>
        <v>11848.756877140861</v>
      </c>
      <c r="AI171" s="125">
        <f t="shared" si="30"/>
        <v>11848.756877140861</v>
      </c>
      <c r="AJ171" s="125">
        <f t="shared" si="30"/>
        <v>11848.756877140861</v>
      </c>
      <c r="AK171" s="125">
        <f t="shared" si="30"/>
        <v>11848.756877140861</v>
      </c>
      <c r="AL171" s="125">
        <f t="shared" si="30"/>
        <v>11848.756877140861</v>
      </c>
      <c r="AM171" s="125">
        <f t="shared" si="30"/>
        <v>11848.756877140861</v>
      </c>
      <c r="AN171" s="125">
        <f t="shared" si="30"/>
        <v>11848.756877140861</v>
      </c>
      <c r="AO171" s="125">
        <f t="shared" si="30"/>
        <v>11848.756877140861</v>
      </c>
      <c r="AP171" s="125">
        <f t="shared" si="30"/>
        <v>11848.756877140861</v>
      </c>
      <c r="AQ171" s="125">
        <f t="shared" si="30"/>
        <v>11848.756877140861</v>
      </c>
      <c r="AR171" s="125">
        <f t="shared" si="30"/>
        <v>11848.756877140861</v>
      </c>
      <c r="AS171" s="125">
        <f t="shared" si="30"/>
        <v>11848.756877140861</v>
      </c>
      <c r="AT171" s="125">
        <f t="shared" si="30"/>
        <v>11848.756877140861</v>
      </c>
      <c r="AU171" s="125">
        <f t="shared" si="30"/>
        <v>11848.756877140861</v>
      </c>
      <c r="AV171" s="614">
        <f t="shared" si="30"/>
        <v>11848.756877140861</v>
      </c>
      <c r="BC171" s="4"/>
      <c r="BD171" s="4"/>
      <c r="BE171" s="4"/>
      <c r="BG171" s="4"/>
      <c r="BJ171" s="15"/>
      <c r="BQ171" s="161"/>
      <c r="BR171" s="161"/>
      <c r="BS171" s="161"/>
      <c r="BU171" s="15"/>
    </row>
    <row r="172" spans="7:73" ht="14.1" customHeight="1" thickTop="1">
      <c r="G172" s="19"/>
      <c r="H172" s="738"/>
      <c r="AV172" s="20"/>
      <c r="BC172" s="4"/>
      <c r="BD172" s="4"/>
      <c r="BE172" s="4"/>
      <c r="BG172" s="4"/>
      <c r="BJ172" s="15"/>
      <c r="BQ172" s="161"/>
      <c r="BR172" s="161"/>
      <c r="BS172" s="161"/>
      <c r="BU172" s="15"/>
    </row>
    <row r="173" spans="7:73" ht="14.1" customHeight="1">
      <c r="G173" s="19"/>
      <c r="H173" s="738"/>
      <c r="J173" s="735" t="s">
        <v>24</v>
      </c>
      <c r="K173" s="8" t="s">
        <v>805</v>
      </c>
      <c r="L173" s="123">
        <f>(L192+L272)*($S$40-1)</f>
        <v>632.16040379063634</v>
      </c>
      <c r="M173" s="123">
        <f t="shared" ref="M173:AV180" si="31">(M192+M272)*($S$40-1)</f>
        <v>632.16040379063634</v>
      </c>
      <c r="N173" s="123">
        <f t="shared" si="31"/>
        <v>632.16040379063634</v>
      </c>
      <c r="O173" s="123">
        <f t="shared" si="31"/>
        <v>632.16040379063634</v>
      </c>
      <c r="P173" s="123">
        <f t="shared" si="31"/>
        <v>632.16040379063634</v>
      </c>
      <c r="Q173" s="123">
        <f t="shared" si="31"/>
        <v>632.16040379063634</v>
      </c>
      <c r="R173" s="123">
        <f t="shared" si="31"/>
        <v>632.16040379063634</v>
      </c>
      <c r="S173" s="123">
        <f t="shared" si="31"/>
        <v>632.16040379063634</v>
      </c>
      <c r="T173" s="123">
        <f t="shared" si="31"/>
        <v>632.16040379063634</v>
      </c>
      <c r="U173" s="123">
        <f t="shared" si="31"/>
        <v>632.16040379063634</v>
      </c>
      <c r="V173" s="123">
        <f t="shared" si="31"/>
        <v>632.16040379063634</v>
      </c>
      <c r="W173" s="123">
        <f t="shared" si="31"/>
        <v>632.16040379063634</v>
      </c>
      <c r="X173" s="123">
        <f t="shared" si="31"/>
        <v>632.16040379063634</v>
      </c>
      <c r="Y173" s="123">
        <f t="shared" si="31"/>
        <v>632.16040379063634</v>
      </c>
      <c r="Z173" s="123">
        <f t="shared" si="31"/>
        <v>632.16040379063634</v>
      </c>
      <c r="AA173" s="123">
        <f t="shared" si="31"/>
        <v>632.16040379063634</v>
      </c>
      <c r="AB173" s="123">
        <f t="shared" si="31"/>
        <v>632.16040379063634</v>
      </c>
      <c r="AC173" s="123">
        <f t="shared" si="31"/>
        <v>632.16040379063634</v>
      </c>
      <c r="AD173" s="123">
        <f t="shared" si="31"/>
        <v>632.16040379063634</v>
      </c>
      <c r="AE173" s="123">
        <f t="shared" si="31"/>
        <v>632.16040379063634</v>
      </c>
      <c r="AF173" s="123">
        <f t="shared" si="31"/>
        <v>632.16040379063634</v>
      </c>
      <c r="AG173" s="123">
        <f t="shared" si="31"/>
        <v>632.16040379063634</v>
      </c>
      <c r="AH173" s="123">
        <f t="shared" si="31"/>
        <v>632.16040379063634</v>
      </c>
      <c r="AI173" s="123">
        <f t="shared" si="31"/>
        <v>632.16040379063634</v>
      </c>
      <c r="AJ173" s="123">
        <f t="shared" si="31"/>
        <v>632.16040379063634</v>
      </c>
      <c r="AK173" s="123">
        <f t="shared" si="31"/>
        <v>632.16040379063634</v>
      </c>
      <c r="AL173" s="123">
        <f t="shared" si="31"/>
        <v>632.16040379063634</v>
      </c>
      <c r="AM173" s="123">
        <f t="shared" si="31"/>
        <v>632.16040379063634</v>
      </c>
      <c r="AN173" s="123">
        <f t="shared" si="31"/>
        <v>632.16040379063634</v>
      </c>
      <c r="AO173" s="123">
        <f t="shared" si="31"/>
        <v>632.16040379063634</v>
      </c>
      <c r="AP173" s="123">
        <f t="shared" si="31"/>
        <v>632.16040379063634</v>
      </c>
      <c r="AQ173" s="123">
        <f t="shared" si="31"/>
        <v>632.16040379063634</v>
      </c>
      <c r="AR173" s="123">
        <f t="shared" si="31"/>
        <v>632.16040379063634</v>
      </c>
      <c r="AS173" s="123">
        <f t="shared" si="31"/>
        <v>632.16040379063634</v>
      </c>
      <c r="AT173" s="123">
        <f t="shared" si="31"/>
        <v>632.16040379063634</v>
      </c>
      <c r="AU173" s="123">
        <f t="shared" si="31"/>
        <v>632.16040379063634</v>
      </c>
      <c r="AV173" s="612">
        <f t="shared" si="31"/>
        <v>632.16040379063634</v>
      </c>
      <c r="BC173" s="4"/>
      <c r="BD173" s="4"/>
      <c r="BE173" s="4"/>
      <c r="BG173" s="4"/>
      <c r="BJ173" s="15"/>
      <c r="BQ173" s="161"/>
      <c r="BR173" s="161"/>
      <c r="BS173" s="161"/>
      <c r="BU173" s="15"/>
    </row>
    <row r="174" spans="7:73" ht="14.1" customHeight="1">
      <c r="G174" s="19"/>
      <c r="H174" s="738"/>
      <c r="J174" s="736"/>
      <c r="K174" s="9" t="s">
        <v>806</v>
      </c>
      <c r="L174" s="124">
        <f t="shared" ref="L174:AA190" si="32">(L193+L273)*($S$40-1)</f>
        <v>632.16040379063634</v>
      </c>
      <c r="M174" s="124">
        <f t="shared" si="32"/>
        <v>632.16040379063634</v>
      </c>
      <c r="N174" s="124">
        <f t="shared" si="32"/>
        <v>632.16040379063634</v>
      </c>
      <c r="O174" s="124">
        <f t="shared" si="32"/>
        <v>632.16040379063634</v>
      </c>
      <c r="P174" s="124">
        <f t="shared" si="32"/>
        <v>632.16040379063634</v>
      </c>
      <c r="Q174" s="124">
        <f t="shared" si="32"/>
        <v>632.16040379063634</v>
      </c>
      <c r="R174" s="124">
        <f t="shared" si="32"/>
        <v>632.16040379063634</v>
      </c>
      <c r="S174" s="124">
        <f t="shared" si="32"/>
        <v>632.16040379063634</v>
      </c>
      <c r="T174" s="124">
        <f t="shared" si="32"/>
        <v>632.16040379063634</v>
      </c>
      <c r="U174" s="124">
        <f t="shared" si="32"/>
        <v>632.16040379063634</v>
      </c>
      <c r="V174" s="124">
        <f t="shared" si="32"/>
        <v>632.16040379063634</v>
      </c>
      <c r="W174" s="124">
        <f t="shared" si="32"/>
        <v>632.16040379063634</v>
      </c>
      <c r="X174" s="124">
        <f t="shared" si="32"/>
        <v>632.16040379063634</v>
      </c>
      <c r="Y174" s="124">
        <f t="shared" si="32"/>
        <v>632.16040379063634</v>
      </c>
      <c r="Z174" s="124">
        <f t="shared" si="32"/>
        <v>632.16040379063634</v>
      </c>
      <c r="AA174" s="124">
        <f t="shared" si="32"/>
        <v>632.16040379063634</v>
      </c>
      <c r="AB174" s="124">
        <f t="shared" si="31"/>
        <v>632.16040379063634</v>
      </c>
      <c r="AC174" s="124">
        <f t="shared" si="31"/>
        <v>632.16040379063634</v>
      </c>
      <c r="AD174" s="124">
        <f t="shared" si="31"/>
        <v>632.16040379063634</v>
      </c>
      <c r="AE174" s="124">
        <f t="shared" si="31"/>
        <v>632.16040379063634</v>
      </c>
      <c r="AF174" s="124">
        <f t="shared" si="31"/>
        <v>632.16040379063634</v>
      </c>
      <c r="AG174" s="124">
        <f t="shared" si="31"/>
        <v>632.16040379063634</v>
      </c>
      <c r="AH174" s="124">
        <f t="shared" si="31"/>
        <v>632.16040379063634</v>
      </c>
      <c r="AI174" s="124">
        <f t="shared" si="31"/>
        <v>632.16040379063634</v>
      </c>
      <c r="AJ174" s="124">
        <f t="shared" si="31"/>
        <v>632.16040379063634</v>
      </c>
      <c r="AK174" s="124">
        <f t="shared" si="31"/>
        <v>632.16040379063634</v>
      </c>
      <c r="AL174" s="124">
        <f t="shared" si="31"/>
        <v>632.16040379063634</v>
      </c>
      <c r="AM174" s="124">
        <f t="shared" si="31"/>
        <v>632.16040379063634</v>
      </c>
      <c r="AN174" s="124">
        <f t="shared" si="31"/>
        <v>632.16040379063634</v>
      </c>
      <c r="AO174" s="124">
        <f t="shared" si="31"/>
        <v>632.16040379063634</v>
      </c>
      <c r="AP174" s="124">
        <f t="shared" si="31"/>
        <v>632.16040379063634</v>
      </c>
      <c r="AQ174" s="124">
        <f t="shared" si="31"/>
        <v>632.16040379063634</v>
      </c>
      <c r="AR174" s="124">
        <f t="shared" si="31"/>
        <v>632.16040379063634</v>
      </c>
      <c r="AS174" s="124">
        <f t="shared" si="31"/>
        <v>632.16040379063634</v>
      </c>
      <c r="AT174" s="124">
        <f t="shared" si="31"/>
        <v>632.16040379063634</v>
      </c>
      <c r="AU174" s="124">
        <f t="shared" si="31"/>
        <v>632.16040379063634</v>
      </c>
      <c r="AV174" s="613">
        <f t="shared" si="31"/>
        <v>632.16040379063634</v>
      </c>
      <c r="BC174" s="4"/>
      <c r="BD174" s="4"/>
      <c r="BE174" s="4"/>
      <c r="BG174" s="4"/>
      <c r="BJ174" s="15"/>
      <c r="BQ174" s="161"/>
      <c r="BR174" s="161"/>
      <c r="BS174" s="161"/>
      <c r="BU174" s="15"/>
    </row>
    <row r="175" spans="7:73" ht="14.1" customHeight="1" thickBot="1">
      <c r="G175" s="19"/>
      <c r="H175" s="738"/>
      <c r="J175" s="736"/>
      <c r="K175" s="10" t="s">
        <v>807</v>
      </c>
      <c r="L175" s="125">
        <f t="shared" si="32"/>
        <v>632.16040379063634</v>
      </c>
      <c r="M175" s="125">
        <f t="shared" si="31"/>
        <v>632.16040379063634</v>
      </c>
      <c r="N175" s="125">
        <f t="shared" si="31"/>
        <v>632.16040379063634</v>
      </c>
      <c r="O175" s="125">
        <f t="shared" si="31"/>
        <v>632.16040379063634</v>
      </c>
      <c r="P175" s="125">
        <f t="shared" si="31"/>
        <v>632.16040379063634</v>
      </c>
      <c r="Q175" s="125">
        <f t="shared" si="31"/>
        <v>632.16040379063634</v>
      </c>
      <c r="R175" s="125">
        <f t="shared" si="31"/>
        <v>632.16040379063634</v>
      </c>
      <c r="S175" s="125">
        <f t="shared" si="31"/>
        <v>632.16040379063634</v>
      </c>
      <c r="T175" s="125">
        <f t="shared" si="31"/>
        <v>632.16040379063634</v>
      </c>
      <c r="U175" s="125">
        <f t="shared" si="31"/>
        <v>632.16040379063634</v>
      </c>
      <c r="V175" s="125">
        <f t="shared" si="31"/>
        <v>632.16040379063634</v>
      </c>
      <c r="W175" s="125">
        <f t="shared" si="31"/>
        <v>632.16040379063634</v>
      </c>
      <c r="X175" s="125">
        <f t="shared" si="31"/>
        <v>632.16040379063634</v>
      </c>
      <c r="Y175" s="125">
        <f t="shared" si="31"/>
        <v>632.16040379063634</v>
      </c>
      <c r="Z175" s="125">
        <f t="shared" si="31"/>
        <v>632.16040379063634</v>
      </c>
      <c r="AA175" s="125">
        <f t="shared" si="31"/>
        <v>632.16040379063634</v>
      </c>
      <c r="AB175" s="125">
        <f t="shared" si="31"/>
        <v>632.16040379063634</v>
      </c>
      <c r="AC175" s="125">
        <f t="shared" si="31"/>
        <v>632.16040379063634</v>
      </c>
      <c r="AD175" s="125">
        <f t="shared" si="31"/>
        <v>632.16040379063634</v>
      </c>
      <c r="AE175" s="125">
        <f t="shared" si="31"/>
        <v>632.16040379063634</v>
      </c>
      <c r="AF175" s="125">
        <f t="shared" si="31"/>
        <v>632.16040379063634</v>
      </c>
      <c r="AG175" s="125">
        <f t="shared" si="31"/>
        <v>632.16040379063634</v>
      </c>
      <c r="AH175" s="125">
        <f t="shared" si="31"/>
        <v>632.16040379063634</v>
      </c>
      <c r="AI175" s="125">
        <f t="shared" si="31"/>
        <v>632.16040379063634</v>
      </c>
      <c r="AJ175" s="125">
        <f t="shared" si="31"/>
        <v>632.16040379063634</v>
      </c>
      <c r="AK175" s="125">
        <f t="shared" si="31"/>
        <v>632.16040379063634</v>
      </c>
      <c r="AL175" s="125">
        <f t="shared" si="31"/>
        <v>632.16040379063634</v>
      </c>
      <c r="AM175" s="125">
        <f t="shared" si="31"/>
        <v>632.16040379063634</v>
      </c>
      <c r="AN175" s="125">
        <f t="shared" si="31"/>
        <v>632.16040379063634</v>
      </c>
      <c r="AO175" s="125">
        <f t="shared" si="31"/>
        <v>632.16040379063634</v>
      </c>
      <c r="AP175" s="125">
        <f t="shared" si="31"/>
        <v>632.16040379063634</v>
      </c>
      <c r="AQ175" s="125">
        <f t="shared" si="31"/>
        <v>632.16040379063634</v>
      </c>
      <c r="AR175" s="125">
        <f t="shared" si="31"/>
        <v>632.16040379063634</v>
      </c>
      <c r="AS175" s="125">
        <f t="shared" si="31"/>
        <v>632.16040379063634</v>
      </c>
      <c r="AT175" s="125">
        <f t="shared" si="31"/>
        <v>632.16040379063634</v>
      </c>
      <c r="AU175" s="125">
        <f t="shared" si="31"/>
        <v>632.16040379063634</v>
      </c>
      <c r="AV175" s="614">
        <f t="shared" si="31"/>
        <v>632.16040379063634</v>
      </c>
      <c r="BC175" s="4"/>
      <c r="BD175" s="4"/>
      <c r="BE175" s="4"/>
      <c r="BG175" s="4"/>
      <c r="BJ175" s="15"/>
      <c r="BQ175" s="161"/>
      <c r="BR175" s="161"/>
      <c r="BS175" s="161"/>
      <c r="BU175" s="15"/>
    </row>
    <row r="176" spans="7:73" ht="14.1" customHeight="1" thickTop="1">
      <c r="G176" s="19"/>
      <c r="H176" s="738"/>
      <c r="J176" s="736"/>
      <c r="K176" s="8" t="s">
        <v>808</v>
      </c>
      <c r="L176" s="123">
        <f t="shared" si="32"/>
        <v>663.70512353920105</v>
      </c>
      <c r="M176" s="123">
        <f t="shared" si="31"/>
        <v>663.70512353920105</v>
      </c>
      <c r="N176" s="123">
        <f t="shared" si="31"/>
        <v>663.70512353920105</v>
      </c>
      <c r="O176" s="123">
        <f t="shared" si="31"/>
        <v>663.70512353920105</v>
      </c>
      <c r="P176" s="123">
        <f t="shared" si="31"/>
        <v>663.70512353920105</v>
      </c>
      <c r="Q176" s="123">
        <f t="shared" si="31"/>
        <v>663.70512353920105</v>
      </c>
      <c r="R176" s="123">
        <f t="shared" si="31"/>
        <v>663.70512353920105</v>
      </c>
      <c r="S176" s="123">
        <f t="shared" si="31"/>
        <v>663.70512353920105</v>
      </c>
      <c r="T176" s="123">
        <f t="shared" si="31"/>
        <v>663.70512353920105</v>
      </c>
      <c r="U176" s="123">
        <f t="shared" si="31"/>
        <v>663.70512353920105</v>
      </c>
      <c r="V176" s="123">
        <f t="shared" si="31"/>
        <v>663.70512353920105</v>
      </c>
      <c r="W176" s="123">
        <f t="shared" si="31"/>
        <v>663.70512353920105</v>
      </c>
      <c r="X176" s="123">
        <f t="shared" si="31"/>
        <v>663.70512353920105</v>
      </c>
      <c r="Y176" s="123">
        <f t="shared" si="31"/>
        <v>663.70512353920105</v>
      </c>
      <c r="Z176" s="123">
        <f t="shared" si="31"/>
        <v>663.70512353920105</v>
      </c>
      <c r="AA176" s="123">
        <f t="shared" si="31"/>
        <v>663.70512353920105</v>
      </c>
      <c r="AB176" s="123">
        <f t="shared" si="31"/>
        <v>663.70512353920105</v>
      </c>
      <c r="AC176" s="123">
        <f t="shared" si="31"/>
        <v>663.70512353920105</v>
      </c>
      <c r="AD176" s="123">
        <f t="shared" si="31"/>
        <v>663.70512353920105</v>
      </c>
      <c r="AE176" s="123">
        <f t="shared" si="31"/>
        <v>663.70512353920105</v>
      </c>
      <c r="AF176" s="123">
        <f t="shared" si="31"/>
        <v>663.70512353920105</v>
      </c>
      <c r="AG176" s="123">
        <f t="shared" si="31"/>
        <v>663.70512353920105</v>
      </c>
      <c r="AH176" s="123">
        <f t="shared" si="31"/>
        <v>663.70512353920105</v>
      </c>
      <c r="AI176" s="123">
        <f t="shared" si="31"/>
        <v>663.70512353920105</v>
      </c>
      <c r="AJ176" s="123">
        <f t="shared" si="31"/>
        <v>663.70512353920105</v>
      </c>
      <c r="AK176" s="123">
        <f t="shared" si="31"/>
        <v>663.70512353920105</v>
      </c>
      <c r="AL176" s="123">
        <f t="shared" si="31"/>
        <v>663.70512353920105</v>
      </c>
      <c r="AM176" s="123">
        <f t="shared" si="31"/>
        <v>663.70512353920105</v>
      </c>
      <c r="AN176" s="123">
        <f t="shared" si="31"/>
        <v>663.70512353920105</v>
      </c>
      <c r="AO176" s="123">
        <f t="shared" si="31"/>
        <v>663.70512353920105</v>
      </c>
      <c r="AP176" s="123">
        <f t="shared" si="31"/>
        <v>663.70512353920105</v>
      </c>
      <c r="AQ176" s="123">
        <f t="shared" si="31"/>
        <v>663.70512353920105</v>
      </c>
      <c r="AR176" s="123">
        <f t="shared" si="31"/>
        <v>663.70512353920105</v>
      </c>
      <c r="AS176" s="123">
        <f t="shared" si="31"/>
        <v>663.70512353920105</v>
      </c>
      <c r="AT176" s="123">
        <f t="shared" si="31"/>
        <v>663.70512353920105</v>
      </c>
      <c r="AU176" s="123">
        <f t="shared" si="31"/>
        <v>663.70512353920105</v>
      </c>
      <c r="AV176" s="612">
        <f t="shared" si="31"/>
        <v>663.70512353920105</v>
      </c>
      <c r="BC176" s="4"/>
      <c r="BD176" s="4"/>
      <c r="BE176" s="4"/>
      <c r="BG176" s="4"/>
      <c r="BJ176" s="15"/>
      <c r="BQ176" s="161"/>
      <c r="BR176" s="161"/>
      <c r="BS176" s="161"/>
      <c r="BU176" s="15"/>
    </row>
    <row r="177" spans="7:73" ht="14.1" customHeight="1">
      <c r="G177" s="19"/>
      <c r="H177" s="738"/>
      <c r="J177" s="736"/>
      <c r="K177" s="9" t="s">
        <v>809</v>
      </c>
      <c r="L177" s="124">
        <f t="shared" si="32"/>
        <v>663.70512353920105</v>
      </c>
      <c r="M177" s="124">
        <f t="shared" si="31"/>
        <v>663.70512353920105</v>
      </c>
      <c r="N177" s="124">
        <f t="shared" si="31"/>
        <v>663.70512353920105</v>
      </c>
      <c r="O177" s="124">
        <f t="shared" si="31"/>
        <v>663.70512353920105</v>
      </c>
      <c r="P177" s="124">
        <f t="shared" si="31"/>
        <v>663.70512353920105</v>
      </c>
      <c r="Q177" s="124">
        <f t="shared" si="31"/>
        <v>663.70512353920105</v>
      </c>
      <c r="R177" s="124">
        <f t="shared" si="31"/>
        <v>663.70512353920105</v>
      </c>
      <c r="S177" s="124">
        <f t="shared" si="31"/>
        <v>663.70512353920105</v>
      </c>
      <c r="T177" s="124">
        <f t="shared" si="31"/>
        <v>663.70512353920105</v>
      </c>
      <c r="U177" s="124">
        <f t="shared" si="31"/>
        <v>663.70512353920105</v>
      </c>
      <c r="V177" s="124">
        <f t="shared" si="31"/>
        <v>663.70512353920105</v>
      </c>
      <c r="W177" s="124">
        <f t="shared" si="31"/>
        <v>663.70512353920105</v>
      </c>
      <c r="X177" s="124">
        <f t="shared" si="31"/>
        <v>663.70512353920105</v>
      </c>
      <c r="Y177" s="124">
        <f t="shared" si="31"/>
        <v>663.70512353920105</v>
      </c>
      <c r="Z177" s="124">
        <f t="shared" si="31"/>
        <v>663.70512353920105</v>
      </c>
      <c r="AA177" s="124">
        <f t="shared" si="31"/>
        <v>663.70512353920105</v>
      </c>
      <c r="AB177" s="124">
        <f t="shared" si="31"/>
        <v>663.70512353920105</v>
      </c>
      <c r="AC177" s="124">
        <f t="shared" si="31"/>
        <v>663.70512353920105</v>
      </c>
      <c r="AD177" s="124">
        <f t="shared" si="31"/>
        <v>663.70512353920105</v>
      </c>
      <c r="AE177" s="124">
        <f t="shared" si="31"/>
        <v>663.70512353920105</v>
      </c>
      <c r="AF177" s="124">
        <f t="shared" si="31"/>
        <v>663.70512353920105</v>
      </c>
      <c r="AG177" s="124">
        <f t="shared" si="31"/>
        <v>663.70512353920105</v>
      </c>
      <c r="AH177" s="124">
        <f t="shared" si="31"/>
        <v>663.70512353920105</v>
      </c>
      <c r="AI177" s="124">
        <f t="shared" si="31"/>
        <v>663.70512353920105</v>
      </c>
      <c r="AJ177" s="124">
        <f t="shared" si="31"/>
        <v>663.70512353920105</v>
      </c>
      <c r="AK177" s="124">
        <f t="shared" si="31"/>
        <v>663.70512353920105</v>
      </c>
      <c r="AL177" s="124">
        <f t="shared" si="31"/>
        <v>663.70512353920105</v>
      </c>
      <c r="AM177" s="124">
        <f t="shared" si="31"/>
        <v>663.70512353920105</v>
      </c>
      <c r="AN177" s="124">
        <f t="shared" si="31"/>
        <v>663.70512353920105</v>
      </c>
      <c r="AO177" s="124">
        <f t="shared" si="31"/>
        <v>663.70512353920105</v>
      </c>
      <c r="AP177" s="124">
        <f t="shared" si="31"/>
        <v>663.70512353920105</v>
      </c>
      <c r="AQ177" s="124">
        <f t="shared" si="31"/>
        <v>663.70512353920105</v>
      </c>
      <c r="AR177" s="124">
        <f t="shared" si="31"/>
        <v>663.70512353920105</v>
      </c>
      <c r="AS177" s="124">
        <f t="shared" si="31"/>
        <v>663.70512353920105</v>
      </c>
      <c r="AT177" s="124">
        <f t="shared" si="31"/>
        <v>663.70512353920105</v>
      </c>
      <c r="AU177" s="124">
        <f t="shared" si="31"/>
        <v>663.70512353920105</v>
      </c>
      <c r="AV177" s="613">
        <f t="shared" si="31"/>
        <v>663.70512353920105</v>
      </c>
      <c r="BC177" s="4"/>
      <c r="BD177" s="4"/>
      <c r="BE177" s="4"/>
      <c r="BG177" s="4"/>
      <c r="BJ177" s="15"/>
      <c r="BQ177" s="161"/>
      <c r="BR177" s="161"/>
      <c r="BS177" s="161"/>
      <c r="BU177" s="15"/>
    </row>
    <row r="178" spans="7:73" ht="14.1" customHeight="1" thickBot="1">
      <c r="G178" s="19"/>
      <c r="H178" s="738"/>
      <c r="J178" s="736"/>
      <c r="K178" s="10" t="s">
        <v>810</v>
      </c>
      <c r="L178" s="125">
        <f t="shared" si="32"/>
        <v>663.70512353920105</v>
      </c>
      <c r="M178" s="125">
        <f t="shared" si="31"/>
        <v>663.70512353920105</v>
      </c>
      <c r="N178" s="125">
        <f t="shared" si="31"/>
        <v>663.70512353920105</v>
      </c>
      <c r="O178" s="125">
        <f t="shared" si="31"/>
        <v>663.70512353920105</v>
      </c>
      <c r="P178" s="125">
        <f t="shared" si="31"/>
        <v>663.70512353920105</v>
      </c>
      <c r="Q178" s="125">
        <f t="shared" si="31"/>
        <v>663.70512353920105</v>
      </c>
      <c r="R178" s="125">
        <f t="shared" si="31"/>
        <v>663.70512353920105</v>
      </c>
      <c r="S178" s="125">
        <f t="shared" si="31"/>
        <v>663.70512353920105</v>
      </c>
      <c r="T178" s="125">
        <f t="shared" si="31"/>
        <v>663.70512353920105</v>
      </c>
      <c r="U178" s="125">
        <f t="shared" si="31"/>
        <v>663.70512353920105</v>
      </c>
      <c r="V178" s="125">
        <f t="shared" si="31"/>
        <v>663.70512353920105</v>
      </c>
      <c r="W178" s="125">
        <f t="shared" si="31"/>
        <v>663.70512353920105</v>
      </c>
      <c r="X178" s="125">
        <f t="shared" si="31"/>
        <v>663.70512353920105</v>
      </c>
      <c r="Y178" s="125">
        <f t="shared" si="31"/>
        <v>663.70512353920105</v>
      </c>
      <c r="Z178" s="125">
        <f t="shared" si="31"/>
        <v>663.70512353920105</v>
      </c>
      <c r="AA178" s="125">
        <f t="shared" si="31"/>
        <v>663.70512353920105</v>
      </c>
      <c r="AB178" s="125">
        <f t="shared" si="31"/>
        <v>663.70512353920105</v>
      </c>
      <c r="AC178" s="125">
        <f t="shared" si="31"/>
        <v>663.70512353920105</v>
      </c>
      <c r="AD178" s="125">
        <f t="shared" si="31"/>
        <v>663.70512353920105</v>
      </c>
      <c r="AE178" s="125">
        <f t="shared" si="31"/>
        <v>663.70512353920105</v>
      </c>
      <c r="AF178" s="125">
        <f t="shared" si="31"/>
        <v>663.70512353920105</v>
      </c>
      <c r="AG178" s="125">
        <f t="shared" si="31"/>
        <v>663.70512353920105</v>
      </c>
      <c r="AH178" s="125">
        <f t="shared" si="31"/>
        <v>663.70512353920105</v>
      </c>
      <c r="AI178" s="125">
        <f t="shared" si="31"/>
        <v>663.70512353920105</v>
      </c>
      <c r="AJ178" s="125">
        <f t="shared" si="31"/>
        <v>663.70512353920105</v>
      </c>
      <c r="AK178" s="125">
        <f t="shared" si="31"/>
        <v>663.70512353920105</v>
      </c>
      <c r="AL178" s="125">
        <f t="shared" si="31"/>
        <v>663.70512353920105</v>
      </c>
      <c r="AM178" s="125">
        <f t="shared" si="31"/>
        <v>663.70512353920105</v>
      </c>
      <c r="AN178" s="125">
        <f t="shared" si="31"/>
        <v>663.70512353920105</v>
      </c>
      <c r="AO178" s="125">
        <f t="shared" si="31"/>
        <v>663.70512353920105</v>
      </c>
      <c r="AP178" s="125">
        <f t="shared" si="31"/>
        <v>663.70512353920105</v>
      </c>
      <c r="AQ178" s="125">
        <f t="shared" si="31"/>
        <v>663.70512353920105</v>
      </c>
      <c r="AR178" s="125">
        <f t="shared" si="31"/>
        <v>663.70512353920105</v>
      </c>
      <c r="AS178" s="125">
        <f t="shared" si="31"/>
        <v>663.70512353920105</v>
      </c>
      <c r="AT178" s="125">
        <f t="shared" si="31"/>
        <v>663.70512353920105</v>
      </c>
      <c r="AU178" s="125">
        <f t="shared" si="31"/>
        <v>663.70512353920105</v>
      </c>
      <c r="AV178" s="614">
        <f t="shared" si="31"/>
        <v>663.70512353920105</v>
      </c>
      <c r="BC178" s="4"/>
      <c r="BD178" s="4"/>
      <c r="BE178" s="4"/>
      <c r="BG178" s="4"/>
      <c r="BJ178" s="15"/>
      <c r="BQ178" s="161"/>
      <c r="BR178" s="161"/>
      <c r="BS178" s="161"/>
      <c r="BU178" s="15"/>
    </row>
    <row r="179" spans="7:73" ht="14.1" customHeight="1" thickTop="1">
      <c r="G179" s="19"/>
      <c r="H179" s="738"/>
      <c r="J179" s="736"/>
      <c r="K179" s="8" t="s">
        <v>811</v>
      </c>
      <c r="L179" s="123">
        <f t="shared" si="32"/>
        <v>737.66113873566906</v>
      </c>
      <c r="M179" s="123">
        <f t="shared" si="31"/>
        <v>737.66113873566906</v>
      </c>
      <c r="N179" s="123">
        <f t="shared" si="31"/>
        <v>737.66113873566906</v>
      </c>
      <c r="O179" s="123">
        <f t="shared" si="31"/>
        <v>737.66113873566906</v>
      </c>
      <c r="P179" s="123">
        <f t="shared" si="31"/>
        <v>737.66113873566906</v>
      </c>
      <c r="Q179" s="123">
        <f t="shared" si="31"/>
        <v>737.66113873566906</v>
      </c>
      <c r="R179" s="123">
        <f t="shared" si="31"/>
        <v>737.66113873566906</v>
      </c>
      <c r="S179" s="123">
        <f t="shared" si="31"/>
        <v>737.66113873566906</v>
      </c>
      <c r="T179" s="123">
        <f t="shared" si="31"/>
        <v>737.66113873566906</v>
      </c>
      <c r="U179" s="123">
        <f t="shared" si="31"/>
        <v>737.66113873566906</v>
      </c>
      <c r="V179" s="123">
        <f t="shared" si="31"/>
        <v>737.66113873566906</v>
      </c>
      <c r="W179" s="123">
        <f t="shared" si="31"/>
        <v>737.66113873566906</v>
      </c>
      <c r="X179" s="123">
        <f t="shared" si="31"/>
        <v>737.66113873566906</v>
      </c>
      <c r="Y179" s="123">
        <f t="shared" si="31"/>
        <v>737.66113873566906</v>
      </c>
      <c r="Z179" s="123">
        <f t="shared" si="31"/>
        <v>737.66113873566906</v>
      </c>
      <c r="AA179" s="123">
        <f t="shared" si="31"/>
        <v>737.66113873566906</v>
      </c>
      <c r="AB179" s="123">
        <f t="shared" si="31"/>
        <v>737.66113873566906</v>
      </c>
      <c r="AC179" s="123">
        <f t="shared" si="31"/>
        <v>737.66113873566906</v>
      </c>
      <c r="AD179" s="123">
        <f t="shared" si="31"/>
        <v>737.66113873566906</v>
      </c>
      <c r="AE179" s="123">
        <f t="shared" si="31"/>
        <v>737.66113873566906</v>
      </c>
      <c r="AF179" s="123">
        <f t="shared" si="31"/>
        <v>737.66113873566906</v>
      </c>
      <c r="AG179" s="123">
        <f t="shared" si="31"/>
        <v>737.66113873566906</v>
      </c>
      <c r="AH179" s="123">
        <f t="shared" si="31"/>
        <v>737.66113873566906</v>
      </c>
      <c r="AI179" s="123">
        <f t="shared" si="31"/>
        <v>737.66113873566906</v>
      </c>
      <c r="AJ179" s="123">
        <f t="shared" si="31"/>
        <v>737.66113873566906</v>
      </c>
      <c r="AK179" s="123">
        <f t="shared" si="31"/>
        <v>737.66113873566906</v>
      </c>
      <c r="AL179" s="123">
        <f t="shared" si="31"/>
        <v>737.66113873566906</v>
      </c>
      <c r="AM179" s="123">
        <f t="shared" si="31"/>
        <v>737.66113873566906</v>
      </c>
      <c r="AN179" s="123">
        <f t="shared" si="31"/>
        <v>737.66113873566906</v>
      </c>
      <c r="AO179" s="123">
        <f t="shared" si="31"/>
        <v>737.66113873566906</v>
      </c>
      <c r="AP179" s="123">
        <f t="shared" si="31"/>
        <v>737.66113873566906</v>
      </c>
      <c r="AQ179" s="123">
        <f t="shared" si="31"/>
        <v>737.66113873566906</v>
      </c>
      <c r="AR179" s="123">
        <f t="shared" si="31"/>
        <v>737.66113873566906</v>
      </c>
      <c r="AS179" s="123">
        <f t="shared" si="31"/>
        <v>737.66113873566906</v>
      </c>
      <c r="AT179" s="123">
        <f t="shared" si="31"/>
        <v>737.66113873566906</v>
      </c>
      <c r="AU179" s="123">
        <f t="shared" si="31"/>
        <v>737.66113873566906</v>
      </c>
      <c r="AV179" s="612">
        <f t="shared" si="31"/>
        <v>737.66113873566906</v>
      </c>
      <c r="BC179" s="4"/>
      <c r="BD179" s="4"/>
      <c r="BE179" s="4"/>
      <c r="BG179" s="4"/>
      <c r="BJ179" s="15"/>
      <c r="BQ179" s="161"/>
      <c r="BR179" s="161"/>
      <c r="BS179" s="161"/>
      <c r="BU179" s="15"/>
    </row>
    <row r="180" spans="7:73" ht="14.1" customHeight="1">
      <c r="G180" s="19"/>
      <c r="H180" s="738"/>
      <c r="J180" s="736"/>
      <c r="K180" s="9" t="s">
        <v>812</v>
      </c>
      <c r="L180" s="124">
        <f t="shared" si="32"/>
        <v>737.66113873566906</v>
      </c>
      <c r="M180" s="124">
        <f t="shared" si="31"/>
        <v>737.66113873566906</v>
      </c>
      <c r="N180" s="124">
        <f t="shared" si="31"/>
        <v>737.66113873566906</v>
      </c>
      <c r="O180" s="124">
        <f t="shared" si="31"/>
        <v>737.66113873566906</v>
      </c>
      <c r="P180" s="124">
        <f t="shared" si="31"/>
        <v>737.66113873566906</v>
      </c>
      <c r="Q180" s="124">
        <f t="shared" si="31"/>
        <v>737.66113873566906</v>
      </c>
      <c r="R180" s="124">
        <f t="shared" si="31"/>
        <v>737.66113873566906</v>
      </c>
      <c r="S180" s="124">
        <f t="shared" si="31"/>
        <v>737.66113873566906</v>
      </c>
      <c r="T180" s="124">
        <f t="shared" si="31"/>
        <v>737.66113873566906</v>
      </c>
      <c r="U180" s="124">
        <f t="shared" si="31"/>
        <v>737.66113873566906</v>
      </c>
      <c r="V180" s="124">
        <f t="shared" si="31"/>
        <v>737.66113873566906</v>
      </c>
      <c r="W180" s="124">
        <f t="shared" si="31"/>
        <v>737.66113873566906</v>
      </c>
      <c r="X180" s="124">
        <f t="shared" si="31"/>
        <v>737.66113873566906</v>
      </c>
      <c r="Y180" s="124">
        <f t="shared" si="31"/>
        <v>737.66113873566906</v>
      </c>
      <c r="Z180" s="124">
        <f t="shared" si="31"/>
        <v>737.66113873566906</v>
      </c>
      <c r="AA180" s="124">
        <f t="shared" si="31"/>
        <v>737.66113873566906</v>
      </c>
      <c r="AB180" s="124">
        <f t="shared" si="31"/>
        <v>737.66113873566906</v>
      </c>
      <c r="AC180" s="124">
        <f t="shared" si="31"/>
        <v>737.66113873566906</v>
      </c>
      <c r="AD180" s="124">
        <f t="shared" si="31"/>
        <v>737.66113873566906</v>
      </c>
      <c r="AE180" s="124">
        <f t="shared" ref="M180:AV187" si="33">(AE199+AE279)*($S$40-1)</f>
        <v>737.66113873566906</v>
      </c>
      <c r="AF180" s="124">
        <f t="shared" si="33"/>
        <v>737.66113873566906</v>
      </c>
      <c r="AG180" s="124">
        <f t="shared" si="33"/>
        <v>737.66113873566906</v>
      </c>
      <c r="AH180" s="124">
        <f t="shared" si="33"/>
        <v>737.66113873566906</v>
      </c>
      <c r="AI180" s="124">
        <f t="shared" si="33"/>
        <v>737.66113873566906</v>
      </c>
      <c r="AJ180" s="124">
        <f t="shared" si="33"/>
        <v>737.66113873566906</v>
      </c>
      <c r="AK180" s="124">
        <f t="shared" si="33"/>
        <v>737.66113873566906</v>
      </c>
      <c r="AL180" s="124">
        <f t="shared" si="33"/>
        <v>737.66113873566906</v>
      </c>
      <c r="AM180" s="124">
        <f t="shared" si="33"/>
        <v>737.66113873566906</v>
      </c>
      <c r="AN180" s="124">
        <f t="shared" si="33"/>
        <v>737.66113873566906</v>
      </c>
      <c r="AO180" s="124">
        <f t="shared" si="33"/>
        <v>737.66113873566906</v>
      </c>
      <c r="AP180" s="124">
        <f t="shared" si="33"/>
        <v>737.66113873566906</v>
      </c>
      <c r="AQ180" s="124">
        <f t="shared" si="33"/>
        <v>737.66113873566906</v>
      </c>
      <c r="AR180" s="124">
        <f t="shared" si="33"/>
        <v>737.66113873566906</v>
      </c>
      <c r="AS180" s="124">
        <f t="shared" si="33"/>
        <v>737.66113873566906</v>
      </c>
      <c r="AT180" s="124">
        <f t="shared" si="33"/>
        <v>737.66113873566906</v>
      </c>
      <c r="AU180" s="124">
        <f t="shared" si="33"/>
        <v>737.66113873566906</v>
      </c>
      <c r="AV180" s="613">
        <f t="shared" si="33"/>
        <v>737.66113873566906</v>
      </c>
      <c r="BC180" s="4"/>
      <c r="BD180" s="4"/>
      <c r="BE180" s="4"/>
      <c r="BG180" s="4"/>
      <c r="BJ180" s="15"/>
      <c r="BQ180" s="161"/>
      <c r="BR180" s="161"/>
      <c r="BS180" s="161"/>
      <c r="BU180" s="15"/>
    </row>
    <row r="181" spans="7:73" ht="14.1" customHeight="1" thickBot="1">
      <c r="G181" s="19"/>
      <c r="H181" s="738"/>
      <c r="J181" s="736"/>
      <c r="K181" s="10" t="s">
        <v>813</v>
      </c>
      <c r="L181" s="125">
        <f t="shared" si="32"/>
        <v>737.66113873566906</v>
      </c>
      <c r="M181" s="125">
        <f t="shared" si="33"/>
        <v>737.66113873566906</v>
      </c>
      <c r="N181" s="125">
        <f t="shared" si="33"/>
        <v>737.66113873566906</v>
      </c>
      <c r="O181" s="125">
        <f t="shared" si="33"/>
        <v>737.66113873566906</v>
      </c>
      <c r="P181" s="125">
        <f t="shared" si="33"/>
        <v>737.66113873566906</v>
      </c>
      <c r="Q181" s="125">
        <f t="shared" si="33"/>
        <v>737.66113873566906</v>
      </c>
      <c r="R181" s="125">
        <f t="shared" si="33"/>
        <v>737.66113873566906</v>
      </c>
      <c r="S181" s="125">
        <f t="shared" si="33"/>
        <v>737.66113873566906</v>
      </c>
      <c r="T181" s="125">
        <f t="shared" si="33"/>
        <v>737.66113873566906</v>
      </c>
      <c r="U181" s="125">
        <f t="shared" si="33"/>
        <v>737.66113873566906</v>
      </c>
      <c r="V181" s="125">
        <f t="shared" si="33"/>
        <v>737.66113873566906</v>
      </c>
      <c r="W181" s="125">
        <f t="shared" si="33"/>
        <v>737.66113873566906</v>
      </c>
      <c r="X181" s="125">
        <f t="shared" si="33"/>
        <v>737.66113873566906</v>
      </c>
      <c r="Y181" s="125">
        <f t="shared" si="33"/>
        <v>737.66113873566906</v>
      </c>
      <c r="Z181" s="125">
        <f t="shared" si="33"/>
        <v>737.66113873566906</v>
      </c>
      <c r="AA181" s="125">
        <f t="shared" si="33"/>
        <v>737.66113873566906</v>
      </c>
      <c r="AB181" s="125">
        <f t="shared" si="33"/>
        <v>737.66113873566906</v>
      </c>
      <c r="AC181" s="125">
        <f t="shared" si="33"/>
        <v>737.66113873566906</v>
      </c>
      <c r="AD181" s="125">
        <f t="shared" si="33"/>
        <v>737.66113873566906</v>
      </c>
      <c r="AE181" s="125">
        <f t="shared" si="33"/>
        <v>737.66113873566906</v>
      </c>
      <c r="AF181" s="125">
        <f t="shared" si="33"/>
        <v>737.66113873566906</v>
      </c>
      <c r="AG181" s="125">
        <f t="shared" si="33"/>
        <v>737.66113873566906</v>
      </c>
      <c r="AH181" s="125">
        <f t="shared" si="33"/>
        <v>737.66113873566906</v>
      </c>
      <c r="AI181" s="125">
        <f t="shared" si="33"/>
        <v>737.66113873566906</v>
      </c>
      <c r="AJ181" s="125">
        <f t="shared" si="33"/>
        <v>737.66113873566906</v>
      </c>
      <c r="AK181" s="125">
        <f t="shared" si="33"/>
        <v>737.66113873566906</v>
      </c>
      <c r="AL181" s="125">
        <f t="shared" si="33"/>
        <v>737.66113873566906</v>
      </c>
      <c r="AM181" s="125">
        <f t="shared" si="33"/>
        <v>737.66113873566906</v>
      </c>
      <c r="AN181" s="125">
        <f t="shared" si="33"/>
        <v>737.66113873566906</v>
      </c>
      <c r="AO181" s="125">
        <f t="shared" si="33"/>
        <v>737.66113873566906</v>
      </c>
      <c r="AP181" s="125">
        <f t="shared" si="33"/>
        <v>737.66113873566906</v>
      </c>
      <c r="AQ181" s="125">
        <f t="shared" si="33"/>
        <v>737.66113873566906</v>
      </c>
      <c r="AR181" s="125">
        <f t="shared" si="33"/>
        <v>737.66113873566906</v>
      </c>
      <c r="AS181" s="125">
        <f t="shared" si="33"/>
        <v>737.66113873566906</v>
      </c>
      <c r="AT181" s="125">
        <f t="shared" si="33"/>
        <v>737.66113873566906</v>
      </c>
      <c r="AU181" s="125">
        <f t="shared" si="33"/>
        <v>737.66113873566906</v>
      </c>
      <c r="AV181" s="614">
        <f t="shared" si="33"/>
        <v>737.66113873566906</v>
      </c>
      <c r="BC181" s="4"/>
      <c r="BD181" s="4"/>
      <c r="BE181" s="4"/>
      <c r="BG181" s="4"/>
      <c r="BJ181" s="15"/>
      <c r="BQ181" s="161"/>
      <c r="BR181" s="161"/>
      <c r="BS181" s="161"/>
      <c r="BU181" s="15"/>
    </row>
    <row r="182" spans="7:73" ht="14.1" customHeight="1" thickTop="1">
      <c r="G182" s="19"/>
      <c r="H182" s="738"/>
      <c r="J182" s="736"/>
      <c r="K182" s="8" t="s">
        <v>814</v>
      </c>
      <c r="L182" s="123">
        <f t="shared" si="32"/>
        <v>1130.7568771408612</v>
      </c>
      <c r="M182" s="123">
        <f t="shared" si="33"/>
        <v>1130.7568771408612</v>
      </c>
      <c r="N182" s="123">
        <f t="shared" si="33"/>
        <v>1130.7568771408612</v>
      </c>
      <c r="O182" s="123">
        <f t="shared" si="33"/>
        <v>1130.7568771408612</v>
      </c>
      <c r="P182" s="123">
        <f t="shared" si="33"/>
        <v>1130.7568771408612</v>
      </c>
      <c r="Q182" s="123">
        <f t="shared" si="33"/>
        <v>1130.7568771408612</v>
      </c>
      <c r="R182" s="123">
        <f t="shared" si="33"/>
        <v>1130.7568771408612</v>
      </c>
      <c r="S182" s="123">
        <f t="shared" si="33"/>
        <v>1130.7568771408612</v>
      </c>
      <c r="T182" s="123">
        <f t="shared" si="33"/>
        <v>1130.7568771408612</v>
      </c>
      <c r="U182" s="123">
        <f t="shared" si="33"/>
        <v>1130.7568771408612</v>
      </c>
      <c r="V182" s="123">
        <f t="shared" si="33"/>
        <v>1130.7568771408612</v>
      </c>
      <c r="W182" s="123">
        <f t="shared" si="33"/>
        <v>1130.7568771408612</v>
      </c>
      <c r="X182" s="123">
        <f t="shared" si="33"/>
        <v>1130.7568771408612</v>
      </c>
      <c r="Y182" s="123">
        <f t="shared" si="33"/>
        <v>1130.7568771408612</v>
      </c>
      <c r="Z182" s="123">
        <f t="shared" si="33"/>
        <v>1130.7568771408612</v>
      </c>
      <c r="AA182" s="123">
        <f t="shared" si="33"/>
        <v>1130.7568771408612</v>
      </c>
      <c r="AB182" s="123">
        <f t="shared" si="33"/>
        <v>1130.7568771408612</v>
      </c>
      <c r="AC182" s="123">
        <f t="shared" si="33"/>
        <v>1130.7568771408612</v>
      </c>
      <c r="AD182" s="123">
        <f t="shared" si="33"/>
        <v>1130.7568771408612</v>
      </c>
      <c r="AE182" s="123">
        <f t="shared" si="33"/>
        <v>1130.7568771408612</v>
      </c>
      <c r="AF182" s="123">
        <f t="shared" si="33"/>
        <v>1130.7568771408612</v>
      </c>
      <c r="AG182" s="123">
        <f t="shared" si="33"/>
        <v>1130.7568771408612</v>
      </c>
      <c r="AH182" s="123">
        <f t="shared" si="33"/>
        <v>1130.7568771408612</v>
      </c>
      <c r="AI182" s="123">
        <f t="shared" si="33"/>
        <v>1130.7568771408612</v>
      </c>
      <c r="AJ182" s="123">
        <f t="shared" si="33"/>
        <v>1130.7568771408612</v>
      </c>
      <c r="AK182" s="123">
        <f t="shared" si="33"/>
        <v>1130.7568771408612</v>
      </c>
      <c r="AL182" s="123">
        <f t="shared" si="33"/>
        <v>1130.7568771408612</v>
      </c>
      <c r="AM182" s="123">
        <f t="shared" si="33"/>
        <v>1130.7568771408612</v>
      </c>
      <c r="AN182" s="123">
        <f t="shared" si="33"/>
        <v>1130.7568771408612</v>
      </c>
      <c r="AO182" s="123">
        <f t="shared" si="33"/>
        <v>1130.7568771408612</v>
      </c>
      <c r="AP182" s="123">
        <f t="shared" si="33"/>
        <v>1130.7568771408612</v>
      </c>
      <c r="AQ182" s="123">
        <f t="shared" si="33"/>
        <v>1130.7568771408612</v>
      </c>
      <c r="AR182" s="123">
        <f t="shared" si="33"/>
        <v>1130.7568771408612</v>
      </c>
      <c r="AS182" s="123">
        <f t="shared" si="33"/>
        <v>1130.7568771408612</v>
      </c>
      <c r="AT182" s="123">
        <f t="shared" si="33"/>
        <v>1130.7568771408612</v>
      </c>
      <c r="AU182" s="123">
        <f t="shared" si="33"/>
        <v>1130.7568771408612</v>
      </c>
      <c r="AV182" s="612">
        <f t="shared" si="33"/>
        <v>1130.7568771408612</v>
      </c>
      <c r="BC182" s="4"/>
      <c r="BD182" s="4"/>
      <c r="BE182" s="4"/>
      <c r="BG182" s="4"/>
      <c r="BJ182" s="15"/>
      <c r="BQ182" s="161"/>
      <c r="BR182" s="161"/>
      <c r="BS182" s="161"/>
      <c r="BU182" s="15"/>
    </row>
    <row r="183" spans="7:73" ht="14.1" customHeight="1">
      <c r="G183" s="19"/>
      <c r="H183" s="738"/>
      <c r="J183" s="736"/>
      <c r="K183" s="9" t="s">
        <v>815</v>
      </c>
      <c r="L183" s="124">
        <f t="shared" si="32"/>
        <v>1130.7568771408612</v>
      </c>
      <c r="M183" s="124">
        <f t="shared" si="33"/>
        <v>1130.7568771408612</v>
      </c>
      <c r="N183" s="124">
        <f t="shared" si="33"/>
        <v>1130.7568771408612</v>
      </c>
      <c r="O183" s="124">
        <f t="shared" si="33"/>
        <v>1130.7568771408612</v>
      </c>
      <c r="P183" s="124">
        <f t="shared" si="33"/>
        <v>1130.7568771408612</v>
      </c>
      <c r="Q183" s="124">
        <f t="shared" si="33"/>
        <v>1130.7568771408612</v>
      </c>
      <c r="R183" s="124">
        <f t="shared" si="33"/>
        <v>1130.7568771408612</v>
      </c>
      <c r="S183" s="124">
        <f t="shared" si="33"/>
        <v>1130.7568771408612</v>
      </c>
      <c r="T183" s="124">
        <f t="shared" si="33"/>
        <v>1130.7568771408612</v>
      </c>
      <c r="U183" s="124">
        <f t="shared" si="33"/>
        <v>1130.7568771408612</v>
      </c>
      <c r="V183" s="124">
        <f t="shared" si="33"/>
        <v>1130.7568771408612</v>
      </c>
      <c r="W183" s="124">
        <f t="shared" si="33"/>
        <v>1130.7568771408612</v>
      </c>
      <c r="X183" s="124">
        <f t="shared" si="33"/>
        <v>1130.7568771408612</v>
      </c>
      <c r="Y183" s="124">
        <f t="shared" si="33"/>
        <v>1130.7568771408612</v>
      </c>
      <c r="Z183" s="124">
        <f t="shared" si="33"/>
        <v>1130.7568771408612</v>
      </c>
      <c r="AA183" s="124">
        <f t="shared" si="33"/>
        <v>1130.7568771408612</v>
      </c>
      <c r="AB183" s="124">
        <f t="shared" si="33"/>
        <v>1130.7568771408612</v>
      </c>
      <c r="AC183" s="124">
        <f t="shared" si="33"/>
        <v>1130.7568771408612</v>
      </c>
      <c r="AD183" s="124">
        <f t="shared" si="33"/>
        <v>1130.7568771408612</v>
      </c>
      <c r="AE183" s="124">
        <f t="shared" si="33"/>
        <v>1130.7568771408612</v>
      </c>
      <c r="AF183" s="124">
        <f t="shared" si="33"/>
        <v>1130.7568771408612</v>
      </c>
      <c r="AG183" s="124">
        <f t="shared" si="33"/>
        <v>1130.7568771408612</v>
      </c>
      <c r="AH183" s="124">
        <f t="shared" si="33"/>
        <v>1130.7568771408612</v>
      </c>
      <c r="AI183" s="124">
        <f t="shared" si="33"/>
        <v>1130.7568771408612</v>
      </c>
      <c r="AJ183" s="124">
        <f t="shared" si="33"/>
        <v>1130.7568771408612</v>
      </c>
      <c r="AK183" s="124">
        <f t="shared" si="33"/>
        <v>1130.7568771408612</v>
      </c>
      <c r="AL183" s="124">
        <f t="shared" si="33"/>
        <v>1130.7568771408612</v>
      </c>
      <c r="AM183" s="124">
        <f t="shared" si="33"/>
        <v>1130.7568771408612</v>
      </c>
      <c r="AN183" s="124">
        <f t="shared" si="33"/>
        <v>1130.7568771408612</v>
      </c>
      <c r="AO183" s="124">
        <f t="shared" si="33"/>
        <v>1130.7568771408612</v>
      </c>
      <c r="AP183" s="124">
        <f t="shared" si="33"/>
        <v>1130.7568771408612</v>
      </c>
      <c r="AQ183" s="124">
        <f t="shared" si="33"/>
        <v>1130.7568771408612</v>
      </c>
      <c r="AR183" s="124">
        <f t="shared" si="33"/>
        <v>1130.7568771408612</v>
      </c>
      <c r="AS183" s="124">
        <f t="shared" si="33"/>
        <v>1130.7568771408612</v>
      </c>
      <c r="AT183" s="124">
        <f t="shared" si="33"/>
        <v>1130.7568771408612</v>
      </c>
      <c r="AU183" s="124">
        <f t="shared" si="33"/>
        <v>1130.7568771408612</v>
      </c>
      <c r="AV183" s="613">
        <f t="shared" si="33"/>
        <v>1130.7568771408612</v>
      </c>
      <c r="BC183" s="4"/>
      <c r="BD183" s="4"/>
      <c r="BE183" s="4"/>
      <c r="BG183" s="4"/>
      <c r="BJ183" s="15"/>
      <c r="BQ183" s="161"/>
      <c r="BR183" s="161"/>
      <c r="BS183" s="161"/>
      <c r="BU183" s="15"/>
    </row>
    <row r="184" spans="7:73" ht="14.1" customHeight="1" thickBot="1">
      <c r="G184" s="19"/>
      <c r="H184" s="738"/>
      <c r="J184" s="736"/>
      <c r="K184" s="10" t="s">
        <v>816</v>
      </c>
      <c r="L184" s="125">
        <f t="shared" si="32"/>
        <v>1130.7568771408612</v>
      </c>
      <c r="M184" s="125">
        <f t="shared" si="33"/>
        <v>1130.7568771408612</v>
      </c>
      <c r="N184" s="125">
        <f t="shared" si="33"/>
        <v>1130.7568771408612</v>
      </c>
      <c r="O184" s="125">
        <f t="shared" si="33"/>
        <v>1130.7568771408612</v>
      </c>
      <c r="P184" s="125">
        <f t="shared" si="33"/>
        <v>1130.7568771408612</v>
      </c>
      <c r="Q184" s="125">
        <f t="shared" si="33"/>
        <v>1130.7568771408612</v>
      </c>
      <c r="R184" s="125">
        <f t="shared" si="33"/>
        <v>1130.7568771408612</v>
      </c>
      <c r="S184" s="125">
        <f t="shared" si="33"/>
        <v>1130.7568771408612</v>
      </c>
      <c r="T184" s="125">
        <f t="shared" si="33"/>
        <v>1130.7568771408612</v>
      </c>
      <c r="U184" s="125">
        <f t="shared" si="33"/>
        <v>1130.7568771408612</v>
      </c>
      <c r="V184" s="125">
        <f t="shared" si="33"/>
        <v>1130.7568771408612</v>
      </c>
      <c r="W184" s="125">
        <f t="shared" si="33"/>
        <v>1130.7568771408612</v>
      </c>
      <c r="X184" s="125">
        <f t="shared" si="33"/>
        <v>1130.7568771408612</v>
      </c>
      <c r="Y184" s="125">
        <f t="shared" si="33"/>
        <v>1130.7568771408612</v>
      </c>
      <c r="Z184" s="125">
        <f t="shared" si="33"/>
        <v>1130.7568771408612</v>
      </c>
      <c r="AA184" s="125">
        <f t="shared" si="33"/>
        <v>1130.7568771408612</v>
      </c>
      <c r="AB184" s="125">
        <f t="shared" si="33"/>
        <v>1130.7568771408612</v>
      </c>
      <c r="AC184" s="125">
        <f t="shared" si="33"/>
        <v>1130.7568771408612</v>
      </c>
      <c r="AD184" s="125">
        <f t="shared" si="33"/>
        <v>1130.7568771408612</v>
      </c>
      <c r="AE184" s="125">
        <f t="shared" si="33"/>
        <v>1130.7568771408612</v>
      </c>
      <c r="AF184" s="125">
        <f t="shared" si="33"/>
        <v>1130.7568771408612</v>
      </c>
      <c r="AG184" s="125">
        <f t="shared" si="33"/>
        <v>1130.7568771408612</v>
      </c>
      <c r="AH184" s="125">
        <f t="shared" si="33"/>
        <v>1130.7568771408612</v>
      </c>
      <c r="AI184" s="125">
        <f t="shared" si="33"/>
        <v>1130.7568771408612</v>
      </c>
      <c r="AJ184" s="125">
        <f t="shared" si="33"/>
        <v>1130.7568771408612</v>
      </c>
      <c r="AK184" s="125">
        <f t="shared" si="33"/>
        <v>1130.7568771408612</v>
      </c>
      <c r="AL184" s="125">
        <f t="shared" si="33"/>
        <v>1130.7568771408612</v>
      </c>
      <c r="AM184" s="125">
        <f t="shared" si="33"/>
        <v>1130.7568771408612</v>
      </c>
      <c r="AN184" s="125">
        <f t="shared" si="33"/>
        <v>1130.7568771408612</v>
      </c>
      <c r="AO184" s="125">
        <f t="shared" si="33"/>
        <v>1130.7568771408612</v>
      </c>
      <c r="AP184" s="125">
        <f t="shared" si="33"/>
        <v>1130.7568771408612</v>
      </c>
      <c r="AQ184" s="125">
        <f t="shared" si="33"/>
        <v>1130.7568771408612</v>
      </c>
      <c r="AR184" s="125">
        <f t="shared" si="33"/>
        <v>1130.7568771408612</v>
      </c>
      <c r="AS184" s="125">
        <f t="shared" si="33"/>
        <v>1130.7568771408612</v>
      </c>
      <c r="AT184" s="125">
        <f t="shared" si="33"/>
        <v>1130.7568771408612</v>
      </c>
      <c r="AU184" s="125">
        <f t="shared" si="33"/>
        <v>1130.7568771408612</v>
      </c>
      <c r="AV184" s="614">
        <f t="shared" si="33"/>
        <v>1130.7568771408612</v>
      </c>
      <c r="BC184" s="4"/>
      <c r="BD184" s="4"/>
      <c r="BE184" s="4"/>
      <c r="BG184" s="4"/>
      <c r="BJ184" s="15"/>
      <c r="BQ184" s="161"/>
      <c r="BR184" s="161"/>
      <c r="BS184" s="161"/>
      <c r="BU184" s="15"/>
    </row>
    <row r="185" spans="7:73" ht="14.1" customHeight="1" thickTop="1">
      <c r="G185" s="19"/>
      <c r="H185" s="738"/>
      <c r="J185" s="736"/>
      <c r="K185" s="8" t="s">
        <v>817</v>
      </c>
      <c r="L185" s="123">
        <f t="shared" si="32"/>
        <v>737.66113873566906</v>
      </c>
      <c r="M185" s="123">
        <f t="shared" si="33"/>
        <v>737.66113873566906</v>
      </c>
      <c r="N185" s="123">
        <f t="shared" si="33"/>
        <v>737.66113873566906</v>
      </c>
      <c r="O185" s="123">
        <f t="shared" si="33"/>
        <v>737.66113873566906</v>
      </c>
      <c r="P185" s="123">
        <f t="shared" si="33"/>
        <v>737.66113873566906</v>
      </c>
      <c r="Q185" s="123">
        <f t="shared" si="33"/>
        <v>737.66113873566906</v>
      </c>
      <c r="R185" s="123">
        <f t="shared" si="33"/>
        <v>737.66113873566906</v>
      </c>
      <c r="S185" s="123">
        <f t="shared" si="33"/>
        <v>737.66113873566906</v>
      </c>
      <c r="T185" s="123">
        <f t="shared" si="33"/>
        <v>737.66113873566906</v>
      </c>
      <c r="U185" s="123">
        <f t="shared" si="33"/>
        <v>737.66113873566906</v>
      </c>
      <c r="V185" s="123">
        <f t="shared" si="33"/>
        <v>737.66113873566906</v>
      </c>
      <c r="W185" s="123">
        <f t="shared" si="33"/>
        <v>737.66113873566906</v>
      </c>
      <c r="X185" s="123">
        <f t="shared" si="33"/>
        <v>737.66113873566906</v>
      </c>
      <c r="Y185" s="123">
        <f t="shared" si="33"/>
        <v>737.66113873566906</v>
      </c>
      <c r="Z185" s="123">
        <f t="shared" si="33"/>
        <v>737.66113873566906</v>
      </c>
      <c r="AA185" s="123">
        <f t="shared" si="33"/>
        <v>737.66113873566906</v>
      </c>
      <c r="AB185" s="123">
        <f t="shared" si="33"/>
        <v>737.66113873566906</v>
      </c>
      <c r="AC185" s="123">
        <f t="shared" si="33"/>
        <v>737.66113873566906</v>
      </c>
      <c r="AD185" s="123">
        <f t="shared" si="33"/>
        <v>737.66113873566906</v>
      </c>
      <c r="AE185" s="123">
        <f t="shared" si="33"/>
        <v>737.66113873566906</v>
      </c>
      <c r="AF185" s="123">
        <f t="shared" si="33"/>
        <v>737.66113873566906</v>
      </c>
      <c r="AG185" s="123">
        <f t="shared" si="33"/>
        <v>737.66113873566906</v>
      </c>
      <c r="AH185" s="123">
        <f t="shared" si="33"/>
        <v>737.66113873566906</v>
      </c>
      <c r="AI185" s="123">
        <f t="shared" si="33"/>
        <v>737.66113873566906</v>
      </c>
      <c r="AJ185" s="123">
        <f t="shared" si="33"/>
        <v>737.66113873566906</v>
      </c>
      <c r="AK185" s="123">
        <f t="shared" si="33"/>
        <v>737.66113873566906</v>
      </c>
      <c r="AL185" s="123">
        <f t="shared" si="33"/>
        <v>737.66113873566906</v>
      </c>
      <c r="AM185" s="123">
        <f t="shared" si="33"/>
        <v>737.66113873566906</v>
      </c>
      <c r="AN185" s="123">
        <f t="shared" si="33"/>
        <v>737.66113873566906</v>
      </c>
      <c r="AO185" s="123">
        <f t="shared" si="33"/>
        <v>737.66113873566906</v>
      </c>
      <c r="AP185" s="123">
        <f t="shared" si="33"/>
        <v>737.66113873566906</v>
      </c>
      <c r="AQ185" s="123">
        <f t="shared" si="33"/>
        <v>737.66113873566906</v>
      </c>
      <c r="AR185" s="123">
        <f t="shared" si="33"/>
        <v>737.66113873566906</v>
      </c>
      <c r="AS185" s="123">
        <f t="shared" si="33"/>
        <v>737.66113873566906</v>
      </c>
      <c r="AT185" s="123">
        <f t="shared" si="33"/>
        <v>737.66113873566906</v>
      </c>
      <c r="AU185" s="123">
        <f t="shared" si="33"/>
        <v>737.66113873566906</v>
      </c>
      <c r="AV185" s="612">
        <f t="shared" si="33"/>
        <v>737.66113873566906</v>
      </c>
      <c r="BC185" s="4"/>
      <c r="BD185" s="4"/>
      <c r="BE185" s="4"/>
      <c r="BG185" s="4"/>
      <c r="BJ185" s="15"/>
      <c r="BQ185" s="161"/>
      <c r="BR185" s="161"/>
      <c r="BS185" s="161"/>
      <c r="BU185" s="15"/>
    </row>
    <row r="186" spans="7:73" ht="14.1" customHeight="1">
      <c r="G186" s="19"/>
      <c r="H186" s="738"/>
      <c r="J186" s="736"/>
      <c r="K186" s="9" t="s">
        <v>818</v>
      </c>
      <c r="L186" s="124">
        <f t="shared" si="32"/>
        <v>737.66113873566906</v>
      </c>
      <c r="M186" s="124">
        <f t="shared" si="33"/>
        <v>737.66113873566906</v>
      </c>
      <c r="N186" s="124">
        <f t="shared" si="33"/>
        <v>737.66113873566906</v>
      </c>
      <c r="O186" s="124">
        <f t="shared" si="33"/>
        <v>737.66113873566906</v>
      </c>
      <c r="P186" s="124">
        <f t="shared" si="33"/>
        <v>737.66113873566906</v>
      </c>
      <c r="Q186" s="124">
        <f t="shared" si="33"/>
        <v>737.66113873566906</v>
      </c>
      <c r="R186" s="124">
        <f t="shared" si="33"/>
        <v>737.66113873566906</v>
      </c>
      <c r="S186" s="124">
        <f t="shared" si="33"/>
        <v>737.66113873566906</v>
      </c>
      <c r="T186" s="124">
        <f t="shared" si="33"/>
        <v>737.66113873566906</v>
      </c>
      <c r="U186" s="124">
        <f t="shared" si="33"/>
        <v>737.66113873566906</v>
      </c>
      <c r="V186" s="124">
        <f t="shared" si="33"/>
        <v>737.66113873566906</v>
      </c>
      <c r="W186" s="124">
        <f t="shared" si="33"/>
        <v>737.66113873566906</v>
      </c>
      <c r="X186" s="124">
        <f t="shared" si="33"/>
        <v>737.66113873566906</v>
      </c>
      <c r="Y186" s="124">
        <f t="shared" si="33"/>
        <v>737.66113873566906</v>
      </c>
      <c r="Z186" s="124">
        <f t="shared" si="33"/>
        <v>737.66113873566906</v>
      </c>
      <c r="AA186" s="124">
        <f t="shared" si="33"/>
        <v>737.66113873566906</v>
      </c>
      <c r="AB186" s="124">
        <f t="shared" si="33"/>
        <v>737.66113873566906</v>
      </c>
      <c r="AC186" s="124">
        <f t="shared" si="33"/>
        <v>737.66113873566906</v>
      </c>
      <c r="AD186" s="124">
        <f t="shared" si="33"/>
        <v>737.66113873566906</v>
      </c>
      <c r="AE186" s="124">
        <f t="shared" si="33"/>
        <v>737.66113873566906</v>
      </c>
      <c r="AF186" s="124">
        <f t="shared" si="33"/>
        <v>737.66113873566906</v>
      </c>
      <c r="AG186" s="124">
        <f t="shared" si="33"/>
        <v>737.66113873566906</v>
      </c>
      <c r="AH186" s="124">
        <f t="shared" si="33"/>
        <v>737.66113873566906</v>
      </c>
      <c r="AI186" s="124">
        <f t="shared" si="33"/>
        <v>737.66113873566906</v>
      </c>
      <c r="AJ186" s="124">
        <f t="shared" si="33"/>
        <v>737.66113873566906</v>
      </c>
      <c r="AK186" s="124">
        <f t="shared" si="33"/>
        <v>737.66113873566906</v>
      </c>
      <c r="AL186" s="124">
        <f t="shared" si="33"/>
        <v>737.66113873566906</v>
      </c>
      <c r="AM186" s="124">
        <f t="shared" si="33"/>
        <v>737.66113873566906</v>
      </c>
      <c r="AN186" s="124">
        <f t="shared" si="33"/>
        <v>737.66113873566906</v>
      </c>
      <c r="AO186" s="124">
        <f t="shared" si="33"/>
        <v>737.66113873566906</v>
      </c>
      <c r="AP186" s="124">
        <f t="shared" si="33"/>
        <v>737.66113873566906</v>
      </c>
      <c r="AQ186" s="124">
        <f t="shared" si="33"/>
        <v>737.66113873566906</v>
      </c>
      <c r="AR186" s="124">
        <f t="shared" si="33"/>
        <v>737.66113873566906</v>
      </c>
      <c r="AS186" s="124">
        <f t="shared" si="33"/>
        <v>737.66113873566906</v>
      </c>
      <c r="AT186" s="124">
        <f t="shared" si="33"/>
        <v>737.66113873566906</v>
      </c>
      <c r="AU186" s="124">
        <f t="shared" si="33"/>
        <v>737.66113873566906</v>
      </c>
      <c r="AV186" s="613">
        <f t="shared" si="33"/>
        <v>737.66113873566906</v>
      </c>
      <c r="BC186" s="4"/>
      <c r="BD186" s="4"/>
      <c r="BE186" s="4"/>
      <c r="BG186" s="4"/>
      <c r="BJ186" s="15"/>
      <c r="BQ186" s="161"/>
      <c r="BR186" s="161"/>
      <c r="BS186" s="161"/>
      <c r="BU186" s="15"/>
    </row>
    <row r="187" spans="7:73" ht="14.1" customHeight="1" thickBot="1">
      <c r="G187" s="19"/>
      <c r="H187" s="738"/>
      <c r="J187" s="736"/>
      <c r="K187" s="10" t="s">
        <v>819</v>
      </c>
      <c r="L187" s="125">
        <f t="shared" si="32"/>
        <v>737.66113873566906</v>
      </c>
      <c r="M187" s="125">
        <f t="shared" si="33"/>
        <v>737.66113873566906</v>
      </c>
      <c r="N187" s="125">
        <f t="shared" si="33"/>
        <v>737.66113873566906</v>
      </c>
      <c r="O187" s="125">
        <f t="shared" si="33"/>
        <v>737.66113873566906</v>
      </c>
      <c r="P187" s="125">
        <f t="shared" si="33"/>
        <v>737.66113873566906</v>
      </c>
      <c r="Q187" s="125">
        <f t="shared" si="33"/>
        <v>737.66113873566906</v>
      </c>
      <c r="R187" s="125">
        <f t="shared" si="33"/>
        <v>737.66113873566906</v>
      </c>
      <c r="S187" s="125">
        <f t="shared" si="33"/>
        <v>737.66113873566906</v>
      </c>
      <c r="T187" s="125">
        <f t="shared" si="33"/>
        <v>737.66113873566906</v>
      </c>
      <c r="U187" s="125">
        <f t="shared" si="33"/>
        <v>737.66113873566906</v>
      </c>
      <c r="V187" s="125">
        <f t="shared" si="33"/>
        <v>737.66113873566906</v>
      </c>
      <c r="W187" s="125">
        <f t="shared" si="33"/>
        <v>737.66113873566906</v>
      </c>
      <c r="X187" s="125">
        <f t="shared" si="33"/>
        <v>737.66113873566906</v>
      </c>
      <c r="Y187" s="125">
        <f t="shared" si="33"/>
        <v>737.66113873566906</v>
      </c>
      <c r="Z187" s="125">
        <f t="shared" si="33"/>
        <v>737.66113873566906</v>
      </c>
      <c r="AA187" s="125">
        <f t="shared" si="33"/>
        <v>737.66113873566906</v>
      </c>
      <c r="AB187" s="125">
        <f t="shared" si="33"/>
        <v>737.66113873566906</v>
      </c>
      <c r="AC187" s="125">
        <f t="shared" si="33"/>
        <v>737.66113873566906</v>
      </c>
      <c r="AD187" s="125">
        <f t="shared" si="33"/>
        <v>737.66113873566906</v>
      </c>
      <c r="AE187" s="125">
        <f t="shared" si="33"/>
        <v>737.66113873566906</v>
      </c>
      <c r="AF187" s="125">
        <f t="shared" si="33"/>
        <v>737.66113873566906</v>
      </c>
      <c r="AG187" s="125">
        <f t="shared" si="33"/>
        <v>737.66113873566906</v>
      </c>
      <c r="AH187" s="125">
        <f t="shared" ref="M187:AV190" si="34">(AH206+AH286)*($S$40-1)</f>
        <v>737.66113873566906</v>
      </c>
      <c r="AI187" s="125">
        <f t="shared" si="34"/>
        <v>737.66113873566906</v>
      </c>
      <c r="AJ187" s="125">
        <f t="shared" si="34"/>
        <v>737.66113873566906</v>
      </c>
      <c r="AK187" s="125">
        <f t="shared" si="34"/>
        <v>737.66113873566906</v>
      </c>
      <c r="AL187" s="125">
        <f t="shared" si="34"/>
        <v>737.66113873566906</v>
      </c>
      <c r="AM187" s="125">
        <f t="shared" si="34"/>
        <v>737.66113873566906</v>
      </c>
      <c r="AN187" s="125">
        <f t="shared" si="34"/>
        <v>737.66113873566906</v>
      </c>
      <c r="AO187" s="125">
        <f t="shared" si="34"/>
        <v>737.66113873566906</v>
      </c>
      <c r="AP187" s="125">
        <f t="shared" si="34"/>
        <v>737.66113873566906</v>
      </c>
      <c r="AQ187" s="125">
        <f t="shared" si="34"/>
        <v>737.66113873566906</v>
      </c>
      <c r="AR187" s="125">
        <f t="shared" si="34"/>
        <v>737.66113873566906</v>
      </c>
      <c r="AS187" s="125">
        <f t="shared" si="34"/>
        <v>737.66113873566906</v>
      </c>
      <c r="AT187" s="125">
        <f t="shared" si="34"/>
        <v>737.66113873566906</v>
      </c>
      <c r="AU187" s="125">
        <f t="shared" si="34"/>
        <v>737.66113873566906</v>
      </c>
      <c r="AV187" s="614">
        <f t="shared" si="34"/>
        <v>737.66113873566906</v>
      </c>
      <c r="BC187" s="4"/>
      <c r="BD187" s="4"/>
      <c r="BE187" s="4"/>
      <c r="BG187" s="4"/>
      <c r="BJ187" s="15"/>
      <c r="BQ187" s="161"/>
      <c r="BR187" s="161"/>
      <c r="BS187" s="161"/>
      <c r="BU187" s="15"/>
    </row>
    <row r="188" spans="7:73" ht="14.1" customHeight="1" thickTop="1">
      <c r="G188" s="19"/>
      <c r="H188" s="738"/>
      <c r="J188" s="736"/>
      <c r="K188" s="8" t="s">
        <v>820</v>
      </c>
      <c r="L188" s="123">
        <f t="shared" si="32"/>
        <v>1130.7568771408612</v>
      </c>
      <c r="M188" s="123">
        <f t="shared" si="34"/>
        <v>1130.7568771408612</v>
      </c>
      <c r="N188" s="123">
        <f t="shared" si="34"/>
        <v>1130.7568771408612</v>
      </c>
      <c r="O188" s="123">
        <f t="shared" si="34"/>
        <v>1130.7568771408612</v>
      </c>
      <c r="P188" s="123">
        <f t="shared" si="34"/>
        <v>1130.7568771408612</v>
      </c>
      <c r="Q188" s="123">
        <f t="shared" si="34"/>
        <v>1130.7568771408612</v>
      </c>
      <c r="R188" s="123">
        <f t="shared" si="34"/>
        <v>1130.7568771408612</v>
      </c>
      <c r="S188" s="123">
        <f t="shared" si="34"/>
        <v>1130.7568771408612</v>
      </c>
      <c r="T188" s="123">
        <f t="shared" si="34"/>
        <v>1130.7568771408612</v>
      </c>
      <c r="U188" s="123">
        <f t="shared" si="34"/>
        <v>1130.7568771408612</v>
      </c>
      <c r="V188" s="123">
        <f t="shared" si="34"/>
        <v>1130.7568771408612</v>
      </c>
      <c r="W188" s="123">
        <f t="shared" si="34"/>
        <v>1130.7568771408612</v>
      </c>
      <c r="X188" s="123">
        <f t="shared" si="34"/>
        <v>1130.7568771408612</v>
      </c>
      <c r="Y188" s="123">
        <f t="shared" si="34"/>
        <v>1130.7568771408612</v>
      </c>
      <c r="Z188" s="123">
        <f t="shared" si="34"/>
        <v>1130.7568771408612</v>
      </c>
      <c r="AA188" s="123">
        <f t="shared" si="34"/>
        <v>1130.7568771408612</v>
      </c>
      <c r="AB188" s="123">
        <f t="shared" si="34"/>
        <v>1130.7568771408612</v>
      </c>
      <c r="AC188" s="123">
        <f t="shared" si="34"/>
        <v>1130.7568771408612</v>
      </c>
      <c r="AD188" s="123">
        <f t="shared" si="34"/>
        <v>1130.7568771408612</v>
      </c>
      <c r="AE188" s="123">
        <f t="shared" si="34"/>
        <v>1130.7568771408612</v>
      </c>
      <c r="AF188" s="123">
        <f t="shared" si="34"/>
        <v>1130.7568771408612</v>
      </c>
      <c r="AG188" s="123">
        <f t="shared" si="34"/>
        <v>1130.7568771408612</v>
      </c>
      <c r="AH188" s="123">
        <f t="shared" si="34"/>
        <v>1130.7568771408612</v>
      </c>
      <c r="AI188" s="123">
        <f t="shared" si="34"/>
        <v>1130.7568771408612</v>
      </c>
      <c r="AJ188" s="123">
        <f t="shared" si="34"/>
        <v>1130.7568771408612</v>
      </c>
      <c r="AK188" s="123">
        <f t="shared" si="34"/>
        <v>1130.7568771408612</v>
      </c>
      <c r="AL188" s="123">
        <f t="shared" si="34"/>
        <v>1130.7568771408612</v>
      </c>
      <c r="AM188" s="123">
        <f t="shared" si="34"/>
        <v>1130.7568771408612</v>
      </c>
      <c r="AN188" s="123">
        <f t="shared" si="34"/>
        <v>1130.7568771408612</v>
      </c>
      <c r="AO188" s="123">
        <f t="shared" si="34"/>
        <v>1130.7568771408612</v>
      </c>
      <c r="AP188" s="123">
        <f t="shared" si="34"/>
        <v>1130.7568771408612</v>
      </c>
      <c r="AQ188" s="123">
        <f t="shared" si="34"/>
        <v>1130.7568771408612</v>
      </c>
      <c r="AR188" s="123">
        <f t="shared" si="34"/>
        <v>1130.7568771408612</v>
      </c>
      <c r="AS188" s="123">
        <f t="shared" si="34"/>
        <v>1130.7568771408612</v>
      </c>
      <c r="AT188" s="123">
        <f t="shared" si="34"/>
        <v>1130.7568771408612</v>
      </c>
      <c r="AU188" s="123">
        <f t="shared" si="34"/>
        <v>1130.7568771408612</v>
      </c>
      <c r="AV188" s="612">
        <f t="shared" si="34"/>
        <v>1130.7568771408612</v>
      </c>
      <c r="BC188" s="4"/>
      <c r="BD188" s="4"/>
      <c r="BE188" s="4"/>
      <c r="BG188" s="4"/>
      <c r="BJ188" s="15"/>
      <c r="BQ188" s="161"/>
      <c r="BR188" s="161"/>
      <c r="BS188" s="161"/>
      <c r="BU188" s="15"/>
    </row>
    <row r="189" spans="7:73" ht="14.1" customHeight="1">
      <c r="G189" s="19"/>
      <c r="H189" s="738"/>
      <c r="J189" s="736"/>
      <c r="K189" s="9" t="s">
        <v>821</v>
      </c>
      <c r="L189" s="124">
        <f t="shared" si="32"/>
        <v>1130.7568771408612</v>
      </c>
      <c r="M189" s="124">
        <f t="shared" si="34"/>
        <v>1130.7568771408612</v>
      </c>
      <c r="N189" s="124">
        <f t="shared" si="34"/>
        <v>1130.7568771408612</v>
      </c>
      <c r="O189" s="124">
        <f t="shared" si="34"/>
        <v>1130.7568771408612</v>
      </c>
      <c r="P189" s="124">
        <f t="shared" si="34"/>
        <v>1130.7568771408612</v>
      </c>
      <c r="Q189" s="124">
        <f t="shared" si="34"/>
        <v>1130.7568771408612</v>
      </c>
      <c r="R189" s="124">
        <f t="shared" si="34"/>
        <v>1130.7568771408612</v>
      </c>
      <c r="S189" s="124">
        <f t="shared" si="34"/>
        <v>1130.7568771408612</v>
      </c>
      <c r="T189" s="124">
        <f t="shared" si="34"/>
        <v>1130.7568771408612</v>
      </c>
      <c r="U189" s="124">
        <f t="shared" si="34"/>
        <v>1130.7568771408612</v>
      </c>
      <c r="V189" s="124">
        <f t="shared" si="34"/>
        <v>1130.7568771408612</v>
      </c>
      <c r="W189" s="124">
        <f t="shared" si="34"/>
        <v>1130.7568771408612</v>
      </c>
      <c r="X189" s="124">
        <f t="shared" si="34"/>
        <v>1130.7568771408612</v>
      </c>
      <c r="Y189" s="124">
        <f t="shared" si="34"/>
        <v>1130.7568771408612</v>
      </c>
      <c r="Z189" s="124">
        <f t="shared" si="34"/>
        <v>1130.7568771408612</v>
      </c>
      <c r="AA189" s="124">
        <f t="shared" si="34"/>
        <v>1130.7568771408612</v>
      </c>
      <c r="AB189" s="124">
        <f t="shared" si="34"/>
        <v>1130.7568771408612</v>
      </c>
      <c r="AC189" s="124">
        <f t="shared" si="34"/>
        <v>1130.7568771408612</v>
      </c>
      <c r="AD189" s="124">
        <f t="shared" si="34"/>
        <v>1130.7568771408612</v>
      </c>
      <c r="AE189" s="124">
        <f t="shared" si="34"/>
        <v>1130.7568771408612</v>
      </c>
      <c r="AF189" s="124">
        <f t="shared" si="34"/>
        <v>1130.7568771408612</v>
      </c>
      <c r="AG189" s="124">
        <f t="shared" si="34"/>
        <v>1130.7568771408612</v>
      </c>
      <c r="AH189" s="124">
        <f t="shared" si="34"/>
        <v>1130.7568771408612</v>
      </c>
      <c r="AI189" s="124">
        <f t="shared" si="34"/>
        <v>1130.7568771408612</v>
      </c>
      <c r="AJ189" s="124">
        <f t="shared" si="34"/>
        <v>1130.7568771408612</v>
      </c>
      <c r="AK189" s="124">
        <f t="shared" si="34"/>
        <v>1130.7568771408612</v>
      </c>
      <c r="AL189" s="124">
        <f t="shared" si="34"/>
        <v>1130.7568771408612</v>
      </c>
      <c r="AM189" s="124">
        <f t="shared" si="34"/>
        <v>1130.7568771408612</v>
      </c>
      <c r="AN189" s="124">
        <f t="shared" si="34"/>
        <v>1130.7568771408612</v>
      </c>
      <c r="AO189" s="124">
        <f t="shared" si="34"/>
        <v>1130.7568771408612</v>
      </c>
      <c r="AP189" s="124">
        <f t="shared" si="34"/>
        <v>1130.7568771408612</v>
      </c>
      <c r="AQ189" s="124">
        <f t="shared" si="34"/>
        <v>1130.7568771408612</v>
      </c>
      <c r="AR189" s="124">
        <f t="shared" si="34"/>
        <v>1130.7568771408612</v>
      </c>
      <c r="AS189" s="124">
        <f t="shared" si="34"/>
        <v>1130.7568771408612</v>
      </c>
      <c r="AT189" s="124">
        <f t="shared" si="34"/>
        <v>1130.7568771408612</v>
      </c>
      <c r="AU189" s="124">
        <f t="shared" si="34"/>
        <v>1130.7568771408612</v>
      </c>
      <c r="AV189" s="613">
        <f t="shared" si="34"/>
        <v>1130.7568771408612</v>
      </c>
      <c r="BC189" s="4"/>
      <c r="BD189" s="4"/>
      <c r="BE189" s="4"/>
      <c r="BG189" s="4"/>
      <c r="BJ189" s="15"/>
      <c r="BQ189" s="161"/>
      <c r="BR189" s="161"/>
      <c r="BS189" s="161"/>
      <c r="BU189" s="15"/>
    </row>
    <row r="190" spans="7:73" ht="14.1" customHeight="1" thickBot="1">
      <c r="G190" s="19"/>
      <c r="H190" s="738"/>
      <c r="J190" s="736"/>
      <c r="K190" s="10" t="s">
        <v>822</v>
      </c>
      <c r="L190" s="125">
        <f t="shared" si="32"/>
        <v>1130.7568771408612</v>
      </c>
      <c r="M190" s="125">
        <f t="shared" si="34"/>
        <v>1130.7568771408612</v>
      </c>
      <c r="N190" s="125">
        <f t="shared" si="34"/>
        <v>1130.7568771408612</v>
      </c>
      <c r="O190" s="125">
        <f t="shared" si="34"/>
        <v>1130.7568771408612</v>
      </c>
      <c r="P190" s="125">
        <f t="shared" si="34"/>
        <v>1130.7568771408612</v>
      </c>
      <c r="Q190" s="125">
        <f t="shared" si="34"/>
        <v>1130.7568771408612</v>
      </c>
      <c r="R190" s="125">
        <f t="shared" si="34"/>
        <v>1130.7568771408612</v>
      </c>
      <c r="S190" s="125">
        <f t="shared" si="34"/>
        <v>1130.7568771408612</v>
      </c>
      <c r="T190" s="125">
        <f t="shared" si="34"/>
        <v>1130.7568771408612</v>
      </c>
      <c r="U190" s="125">
        <f t="shared" si="34"/>
        <v>1130.7568771408612</v>
      </c>
      <c r="V190" s="125">
        <f t="shared" si="34"/>
        <v>1130.7568771408612</v>
      </c>
      <c r="W190" s="125">
        <f t="shared" si="34"/>
        <v>1130.7568771408612</v>
      </c>
      <c r="X190" s="125">
        <f t="shared" si="34"/>
        <v>1130.7568771408612</v>
      </c>
      <c r="Y190" s="125">
        <f t="shared" si="34"/>
        <v>1130.7568771408612</v>
      </c>
      <c r="Z190" s="125">
        <f t="shared" si="34"/>
        <v>1130.7568771408612</v>
      </c>
      <c r="AA190" s="125">
        <f t="shared" si="34"/>
        <v>1130.7568771408612</v>
      </c>
      <c r="AB190" s="125">
        <f t="shared" si="34"/>
        <v>1130.7568771408612</v>
      </c>
      <c r="AC190" s="125">
        <f t="shared" si="34"/>
        <v>1130.7568771408612</v>
      </c>
      <c r="AD190" s="125">
        <f t="shared" si="34"/>
        <v>1130.7568771408612</v>
      </c>
      <c r="AE190" s="125">
        <f t="shared" si="34"/>
        <v>1130.7568771408612</v>
      </c>
      <c r="AF190" s="125">
        <f t="shared" si="34"/>
        <v>1130.7568771408612</v>
      </c>
      <c r="AG190" s="125">
        <f t="shared" si="34"/>
        <v>1130.7568771408612</v>
      </c>
      <c r="AH190" s="125">
        <f t="shared" si="34"/>
        <v>1130.7568771408612</v>
      </c>
      <c r="AI190" s="125">
        <f t="shared" si="34"/>
        <v>1130.7568771408612</v>
      </c>
      <c r="AJ190" s="125">
        <f t="shared" si="34"/>
        <v>1130.7568771408612</v>
      </c>
      <c r="AK190" s="125">
        <f t="shared" si="34"/>
        <v>1130.7568771408612</v>
      </c>
      <c r="AL190" s="125">
        <f t="shared" si="34"/>
        <v>1130.7568771408612</v>
      </c>
      <c r="AM190" s="125">
        <f t="shared" si="34"/>
        <v>1130.7568771408612</v>
      </c>
      <c r="AN190" s="125">
        <f t="shared" si="34"/>
        <v>1130.7568771408612</v>
      </c>
      <c r="AO190" s="125">
        <f t="shared" si="34"/>
        <v>1130.7568771408612</v>
      </c>
      <c r="AP190" s="125">
        <f t="shared" si="34"/>
        <v>1130.7568771408612</v>
      </c>
      <c r="AQ190" s="125">
        <f t="shared" si="34"/>
        <v>1130.7568771408612</v>
      </c>
      <c r="AR190" s="125">
        <f t="shared" si="34"/>
        <v>1130.7568771408612</v>
      </c>
      <c r="AS190" s="125">
        <f t="shared" si="34"/>
        <v>1130.7568771408612</v>
      </c>
      <c r="AT190" s="125">
        <f t="shared" si="34"/>
        <v>1130.7568771408612</v>
      </c>
      <c r="AU190" s="125">
        <f t="shared" si="34"/>
        <v>1130.7568771408612</v>
      </c>
      <c r="AV190" s="614">
        <f t="shared" si="34"/>
        <v>1130.7568771408612</v>
      </c>
      <c r="BC190" s="4"/>
      <c r="BD190" s="4"/>
      <c r="BE190" s="4"/>
      <c r="BG190" s="4"/>
      <c r="BJ190" s="15"/>
      <c r="BQ190" s="161"/>
      <c r="BR190" s="161"/>
      <c r="BS190" s="161"/>
      <c r="BU190" s="15"/>
    </row>
    <row r="191" spans="7:73" ht="14.1" customHeight="1" thickTop="1">
      <c r="G191" s="19"/>
      <c r="H191" s="738"/>
      <c r="AV191" s="20"/>
      <c r="BC191" s="4"/>
      <c r="BD191" s="4"/>
      <c r="BE191" s="4"/>
      <c r="BG191" s="4"/>
      <c r="BJ191" s="15"/>
      <c r="BQ191" s="161"/>
      <c r="BR191" s="161"/>
      <c r="BS191" s="161"/>
      <c r="BU191" s="15"/>
    </row>
    <row r="192" spans="7:73" ht="14.1" customHeight="1">
      <c r="G192" s="19"/>
      <c r="H192" s="738"/>
      <c r="J192" s="735" t="s">
        <v>28</v>
      </c>
      <c r="K192" s="8" t="s">
        <v>805</v>
      </c>
      <c r="L192" s="35">
        <v>5992</v>
      </c>
      <c r="M192" s="35">
        <v>5992</v>
      </c>
      <c r="N192" s="35">
        <v>5992</v>
      </c>
      <c r="O192" s="35">
        <v>5992</v>
      </c>
      <c r="P192" s="35">
        <v>5992</v>
      </c>
      <c r="Q192" s="35">
        <v>5992</v>
      </c>
      <c r="R192" s="35">
        <v>5992</v>
      </c>
      <c r="S192" s="35">
        <v>5992</v>
      </c>
      <c r="T192" s="35">
        <v>5992</v>
      </c>
      <c r="U192" s="35">
        <v>5992</v>
      </c>
      <c r="V192" s="35">
        <v>5992</v>
      </c>
      <c r="W192" s="35">
        <v>5992</v>
      </c>
      <c r="X192" s="35">
        <v>5992</v>
      </c>
      <c r="Y192" s="35">
        <v>5992</v>
      </c>
      <c r="Z192" s="35">
        <v>5992</v>
      </c>
      <c r="AA192" s="35">
        <v>5992</v>
      </c>
      <c r="AB192" s="35">
        <v>5992</v>
      </c>
      <c r="AC192" s="35">
        <v>5992</v>
      </c>
      <c r="AD192" s="35">
        <v>5992</v>
      </c>
      <c r="AE192" s="35">
        <v>5992</v>
      </c>
      <c r="AF192" s="35">
        <v>5992</v>
      </c>
      <c r="AG192" s="35">
        <v>5992</v>
      </c>
      <c r="AH192" s="35">
        <v>5992</v>
      </c>
      <c r="AI192" s="35">
        <v>5992</v>
      </c>
      <c r="AJ192" s="35">
        <v>5992</v>
      </c>
      <c r="AK192" s="35">
        <v>5992</v>
      </c>
      <c r="AL192" s="35">
        <v>5992</v>
      </c>
      <c r="AM192" s="35">
        <v>5992</v>
      </c>
      <c r="AN192" s="35">
        <v>5992</v>
      </c>
      <c r="AO192" s="35">
        <v>5992</v>
      </c>
      <c r="AP192" s="35">
        <v>5992</v>
      </c>
      <c r="AQ192" s="35">
        <v>5992</v>
      </c>
      <c r="AR192" s="35">
        <v>5992</v>
      </c>
      <c r="AS192" s="35">
        <v>5992</v>
      </c>
      <c r="AT192" s="35">
        <v>5992</v>
      </c>
      <c r="AU192" s="35">
        <v>5992</v>
      </c>
      <c r="AV192" s="619">
        <v>5992</v>
      </c>
      <c r="BC192" s="4"/>
      <c r="BD192" s="4"/>
      <c r="BE192" s="4"/>
      <c r="BG192" s="4"/>
      <c r="BJ192" s="15"/>
      <c r="BQ192" s="161"/>
      <c r="BR192" s="161"/>
      <c r="BS192" s="161"/>
      <c r="BU192" s="15"/>
    </row>
    <row r="193" spans="7:73" ht="14.1" customHeight="1">
      <c r="G193" s="19"/>
      <c r="H193" s="738"/>
      <c r="J193" s="736"/>
      <c r="K193" s="9" t="s">
        <v>806</v>
      </c>
      <c r="L193" s="36">
        <v>5992</v>
      </c>
      <c r="M193" s="36">
        <v>5992</v>
      </c>
      <c r="N193" s="36">
        <v>5992</v>
      </c>
      <c r="O193" s="36">
        <v>5992</v>
      </c>
      <c r="P193" s="36">
        <v>5992</v>
      </c>
      <c r="Q193" s="36">
        <v>5992</v>
      </c>
      <c r="R193" s="36">
        <v>5992</v>
      </c>
      <c r="S193" s="36">
        <v>5992</v>
      </c>
      <c r="T193" s="36">
        <v>5992</v>
      </c>
      <c r="U193" s="36">
        <v>5992</v>
      </c>
      <c r="V193" s="36">
        <v>5992</v>
      </c>
      <c r="W193" s="36">
        <v>5992</v>
      </c>
      <c r="X193" s="36">
        <v>5992</v>
      </c>
      <c r="Y193" s="36">
        <v>5992</v>
      </c>
      <c r="Z193" s="36">
        <v>5992</v>
      </c>
      <c r="AA193" s="36">
        <v>5992</v>
      </c>
      <c r="AB193" s="36">
        <v>5992</v>
      </c>
      <c r="AC193" s="36">
        <v>5992</v>
      </c>
      <c r="AD193" s="36">
        <v>5992</v>
      </c>
      <c r="AE193" s="36">
        <v>5992</v>
      </c>
      <c r="AF193" s="36">
        <v>5992</v>
      </c>
      <c r="AG193" s="36">
        <v>5992</v>
      </c>
      <c r="AH193" s="36">
        <v>5992</v>
      </c>
      <c r="AI193" s="36">
        <v>5992</v>
      </c>
      <c r="AJ193" s="36">
        <v>5992</v>
      </c>
      <c r="AK193" s="36">
        <v>5992</v>
      </c>
      <c r="AL193" s="36">
        <v>5992</v>
      </c>
      <c r="AM193" s="36">
        <v>5992</v>
      </c>
      <c r="AN193" s="36">
        <v>5992</v>
      </c>
      <c r="AO193" s="36">
        <v>5992</v>
      </c>
      <c r="AP193" s="36">
        <v>5992</v>
      </c>
      <c r="AQ193" s="36">
        <v>5992</v>
      </c>
      <c r="AR193" s="36">
        <v>5992</v>
      </c>
      <c r="AS193" s="36">
        <v>5992</v>
      </c>
      <c r="AT193" s="36">
        <v>5992</v>
      </c>
      <c r="AU193" s="36">
        <v>5992</v>
      </c>
      <c r="AV193" s="620">
        <v>5992</v>
      </c>
      <c r="BC193" s="4"/>
      <c r="BD193" s="4"/>
      <c r="BE193" s="4"/>
      <c r="BG193" s="4"/>
      <c r="BJ193" s="15"/>
      <c r="BQ193" s="161"/>
      <c r="BR193" s="161"/>
      <c r="BS193" s="161"/>
      <c r="BU193" s="15"/>
    </row>
    <row r="194" spans="7:73" ht="14.1" customHeight="1" thickBot="1">
      <c r="G194" s="19"/>
      <c r="H194" s="738"/>
      <c r="J194" s="736"/>
      <c r="K194" s="10" t="s">
        <v>807</v>
      </c>
      <c r="L194" s="73">
        <v>5992</v>
      </c>
      <c r="M194" s="73">
        <v>5992</v>
      </c>
      <c r="N194" s="73">
        <v>5992</v>
      </c>
      <c r="O194" s="73">
        <v>5992</v>
      </c>
      <c r="P194" s="73">
        <v>5992</v>
      </c>
      <c r="Q194" s="73">
        <v>5992</v>
      </c>
      <c r="R194" s="73">
        <v>5992</v>
      </c>
      <c r="S194" s="73">
        <v>5992</v>
      </c>
      <c r="T194" s="73">
        <v>5992</v>
      </c>
      <c r="U194" s="73">
        <v>5992</v>
      </c>
      <c r="V194" s="73">
        <v>5992</v>
      </c>
      <c r="W194" s="73">
        <v>5992</v>
      </c>
      <c r="X194" s="73">
        <v>5992</v>
      </c>
      <c r="Y194" s="73">
        <v>5992</v>
      </c>
      <c r="Z194" s="73">
        <v>5992</v>
      </c>
      <c r="AA194" s="73">
        <v>5992</v>
      </c>
      <c r="AB194" s="73">
        <v>5992</v>
      </c>
      <c r="AC194" s="73">
        <v>5992</v>
      </c>
      <c r="AD194" s="73">
        <v>5992</v>
      </c>
      <c r="AE194" s="73">
        <v>5992</v>
      </c>
      <c r="AF194" s="73">
        <v>5992</v>
      </c>
      <c r="AG194" s="73">
        <v>5992</v>
      </c>
      <c r="AH194" s="73">
        <v>5992</v>
      </c>
      <c r="AI194" s="73">
        <v>5992</v>
      </c>
      <c r="AJ194" s="73">
        <v>5992</v>
      </c>
      <c r="AK194" s="73">
        <v>5992</v>
      </c>
      <c r="AL194" s="73">
        <v>5992</v>
      </c>
      <c r="AM194" s="73">
        <v>5992</v>
      </c>
      <c r="AN194" s="73">
        <v>5992</v>
      </c>
      <c r="AO194" s="73">
        <v>5992</v>
      </c>
      <c r="AP194" s="73">
        <v>5992</v>
      </c>
      <c r="AQ194" s="73">
        <v>5992</v>
      </c>
      <c r="AR194" s="73">
        <v>5992</v>
      </c>
      <c r="AS194" s="73">
        <v>5992</v>
      </c>
      <c r="AT194" s="73">
        <v>5992</v>
      </c>
      <c r="AU194" s="73">
        <v>5992</v>
      </c>
      <c r="AV194" s="621">
        <v>5992</v>
      </c>
      <c r="BC194" s="4"/>
      <c r="BD194" s="4"/>
      <c r="BE194" s="4"/>
      <c r="BG194" s="4"/>
      <c r="BJ194" s="15"/>
      <c r="BQ194" s="161"/>
      <c r="BR194" s="161"/>
      <c r="BS194" s="161"/>
      <c r="BU194" s="15"/>
    </row>
    <row r="195" spans="7:73" ht="14.1" customHeight="1" thickTop="1">
      <c r="G195" s="19"/>
      <c r="H195" s="738"/>
      <c r="J195" s="736"/>
      <c r="K195" s="8" t="s">
        <v>808</v>
      </c>
      <c r="L195" s="74">
        <v>6291</v>
      </c>
      <c r="M195" s="74">
        <v>6291</v>
      </c>
      <c r="N195" s="74">
        <v>6291</v>
      </c>
      <c r="O195" s="74">
        <v>6291</v>
      </c>
      <c r="P195" s="74">
        <v>6291</v>
      </c>
      <c r="Q195" s="74">
        <v>6291</v>
      </c>
      <c r="R195" s="74">
        <v>6291</v>
      </c>
      <c r="S195" s="74">
        <v>6291</v>
      </c>
      <c r="T195" s="74">
        <v>6291</v>
      </c>
      <c r="U195" s="74">
        <v>6291</v>
      </c>
      <c r="V195" s="74">
        <v>6291</v>
      </c>
      <c r="W195" s="74">
        <v>6291</v>
      </c>
      <c r="X195" s="74">
        <v>6291</v>
      </c>
      <c r="Y195" s="74">
        <v>6291</v>
      </c>
      <c r="Z195" s="74">
        <v>6291</v>
      </c>
      <c r="AA195" s="74">
        <v>6291</v>
      </c>
      <c r="AB195" s="74">
        <v>6291</v>
      </c>
      <c r="AC195" s="74">
        <v>6291</v>
      </c>
      <c r="AD195" s="74">
        <v>6291</v>
      </c>
      <c r="AE195" s="74">
        <v>6291</v>
      </c>
      <c r="AF195" s="74">
        <v>6291</v>
      </c>
      <c r="AG195" s="74">
        <v>6291</v>
      </c>
      <c r="AH195" s="74">
        <v>6291</v>
      </c>
      <c r="AI195" s="74">
        <v>6291</v>
      </c>
      <c r="AJ195" s="74">
        <v>6291</v>
      </c>
      <c r="AK195" s="74">
        <v>6291</v>
      </c>
      <c r="AL195" s="74">
        <v>6291</v>
      </c>
      <c r="AM195" s="74">
        <v>6291</v>
      </c>
      <c r="AN195" s="74">
        <v>6291</v>
      </c>
      <c r="AO195" s="74">
        <v>6291</v>
      </c>
      <c r="AP195" s="74">
        <v>6291</v>
      </c>
      <c r="AQ195" s="74">
        <v>6291</v>
      </c>
      <c r="AR195" s="74">
        <v>6291</v>
      </c>
      <c r="AS195" s="74">
        <v>6291</v>
      </c>
      <c r="AT195" s="74">
        <v>6291</v>
      </c>
      <c r="AU195" s="74">
        <v>6291</v>
      </c>
      <c r="AV195" s="622">
        <v>6291</v>
      </c>
      <c r="BC195" s="4"/>
      <c r="BD195" s="4"/>
      <c r="BE195" s="4"/>
      <c r="BG195" s="4"/>
      <c r="BJ195" s="15"/>
      <c r="BQ195" s="161"/>
      <c r="BR195" s="161"/>
      <c r="BS195" s="161"/>
      <c r="BU195" s="15"/>
    </row>
    <row r="196" spans="7:73" ht="14.1" customHeight="1">
      <c r="G196" s="19"/>
      <c r="H196" s="738"/>
      <c r="J196" s="736"/>
      <c r="K196" s="9" t="s">
        <v>809</v>
      </c>
      <c r="L196" s="36">
        <v>6291</v>
      </c>
      <c r="M196" s="36">
        <v>6291</v>
      </c>
      <c r="N196" s="36">
        <v>6291</v>
      </c>
      <c r="O196" s="36">
        <v>6291</v>
      </c>
      <c r="P196" s="36">
        <v>6291</v>
      </c>
      <c r="Q196" s="36">
        <v>6291</v>
      </c>
      <c r="R196" s="36">
        <v>6291</v>
      </c>
      <c r="S196" s="36">
        <v>6291</v>
      </c>
      <c r="T196" s="36">
        <v>6291</v>
      </c>
      <c r="U196" s="36">
        <v>6291</v>
      </c>
      <c r="V196" s="36">
        <v>6291</v>
      </c>
      <c r="W196" s="36">
        <v>6291</v>
      </c>
      <c r="X196" s="36">
        <v>6291</v>
      </c>
      <c r="Y196" s="36">
        <v>6291</v>
      </c>
      <c r="Z196" s="36">
        <v>6291</v>
      </c>
      <c r="AA196" s="36">
        <v>6291</v>
      </c>
      <c r="AB196" s="36">
        <v>6291</v>
      </c>
      <c r="AC196" s="36">
        <v>6291</v>
      </c>
      <c r="AD196" s="36">
        <v>6291</v>
      </c>
      <c r="AE196" s="36">
        <v>6291</v>
      </c>
      <c r="AF196" s="36">
        <v>6291</v>
      </c>
      <c r="AG196" s="36">
        <v>6291</v>
      </c>
      <c r="AH196" s="36">
        <v>6291</v>
      </c>
      <c r="AI196" s="36">
        <v>6291</v>
      </c>
      <c r="AJ196" s="36">
        <v>6291</v>
      </c>
      <c r="AK196" s="36">
        <v>6291</v>
      </c>
      <c r="AL196" s="36">
        <v>6291</v>
      </c>
      <c r="AM196" s="36">
        <v>6291</v>
      </c>
      <c r="AN196" s="36">
        <v>6291</v>
      </c>
      <c r="AO196" s="36">
        <v>6291</v>
      </c>
      <c r="AP196" s="36">
        <v>6291</v>
      </c>
      <c r="AQ196" s="36">
        <v>6291</v>
      </c>
      <c r="AR196" s="36">
        <v>6291</v>
      </c>
      <c r="AS196" s="36">
        <v>6291</v>
      </c>
      <c r="AT196" s="36">
        <v>6291</v>
      </c>
      <c r="AU196" s="36">
        <v>6291</v>
      </c>
      <c r="AV196" s="620">
        <v>6291</v>
      </c>
      <c r="BC196" s="4"/>
      <c r="BD196" s="4"/>
      <c r="BE196" s="4"/>
      <c r="BG196" s="4"/>
      <c r="BQ196" s="161"/>
      <c r="BR196" s="161"/>
      <c r="BS196" s="161"/>
      <c r="BU196" s="15"/>
    </row>
    <row r="197" spans="7:73" ht="14.1" customHeight="1" thickBot="1">
      <c r="G197" s="19"/>
      <c r="H197" s="738"/>
      <c r="J197" s="736"/>
      <c r="K197" s="10" t="s">
        <v>810</v>
      </c>
      <c r="L197" s="73">
        <v>6291</v>
      </c>
      <c r="M197" s="73">
        <v>6291</v>
      </c>
      <c r="N197" s="73">
        <v>6291</v>
      </c>
      <c r="O197" s="73">
        <v>6291</v>
      </c>
      <c r="P197" s="73">
        <v>6291</v>
      </c>
      <c r="Q197" s="73">
        <v>6291</v>
      </c>
      <c r="R197" s="73">
        <v>6291</v>
      </c>
      <c r="S197" s="73">
        <v>6291</v>
      </c>
      <c r="T197" s="73">
        <v>6291</v>
      </c>
      <c r="U197" s="73">
        <v>6291</v>
      </c>
      <c r="V197" s="73">
        <v>6291</v>
      </c>
      <c r="W197" s="73">
        <v>6291</v>
      </c>
      <c r="X197" s="73">
        <v>6291</v>
      </c>
      <c r="Y197" s="73">
        <v>6291</v>
      </c>
      <c r="Z197" s="73">
        <v>6291</v>
      </c>
      <c r="AA197" s="73">
        <v>6291</v>
      </c>
      <c r="AB197" s="73">
        <v>6291</v>
      </c>
      <c r="AC197" s="73">
        <v>6291</v>
      </c>
      <c r="AD197" s="73">
        <v>6291</v>
      </c>
      <c r="AE197" s="73">
        <v>6291</v>
      </c>
      <c r="AF197" s="73">
        <v>6291</v>
      </c>
      <c r="AG197" s="73">
        <v>6291</v>
      </c>
      <c r="AH197" s="73">
        <v>6291</v>
      </c>
      <c r="AI197" s="73">
        <v>6291</v>
      </c>
      <c r="AJ197" s="73">
        <v>6291</v>
      </c>
      <c r="AK197" s="73">
        <v>6291</v>
      </c>
      <c r="AL197" s="73">
        <v>6291</v>
      </c>
      <c r="AM197" s="73">
        <v>6291</v>
      </c>
      <c r="AN197" s="73">
        <v>6291</v>
      </c>
      <c r="AO197" s="73">
        <v>6291</v>
      </c>
      <c r="AP197" s="73">
        <v>6291</v>
      </c>
      <c r="AQ197" s="73">
        <v>6291</v>
      </c>
      <c r="AR197" s="73">
        <v>6291</v>
      </c>
      <c r="AS197" s="73">
        <v>6291</v>
      </c>
      <c r="AT197" s="73">
        <v>6291</v>
      </c>
      <c r="AU197" s="73">
        <v>6291</v>
      </c>
      <c r="AV197" s="621">
        <v>6291</v>
      </c>
      <c r="BC197" s="4"/>
      <c r="BD197" s="4"/>
      <c r="BE197" s="4"/>
      <c r="BG197" s="4"/>
      <c r="BQ197" s="161"/>
      <c r="BR197" s="161"/>
      <c r="BS197" s="161"/>
      <c r="BU197" s="15"/>
    </row>
    <row r="198" spans="7:73" ht="14.1" customHeight="1" thickTop="1">
      <c r="G198" s="19"/>
      <c r="H198" s="738"/>
      <c r="J198" s="736"/>
      <c r="K198" s="8" t="s">
        <v>811</v>
      </c>
      <c r="L198" s="35">
        <v>6992</v>
      </c>
      <c r="M198" s="35">
        <v>6992</v>
      </c>
      <c r="N198" s="35">
        <v>6992</v>
      </c>
      <c r="O198" s="35">
        <v>6992</v>
      </c>
      <c r="P198" s="35">
        <v>6992</v>
      </c>
      <c r="Q198" s="35">
        <v>6992</v>
      </c>
      <c r="R198" s="35">
        <v>6992</v>
      </c>
      <c r="S198" s="35">
        <v>6992</v>
      </c>
      <c r="T198" s="35">
        <v>6992</v>
      </c>
      <c r="U198" s="35">
        <v>6992</v>
      </c>
      <c r="V198" s="35">
        <v>6992</v>
      </c>
      <c r="W198" s="35">
        <v>6992</v>
      </c>
      <c r="X198" s="35">
        <v>6992</v>
      </c>
      <c r="Y198" s="35">
        <v>6992</v>
      </c>
      <c r="Z198" s="35">
        <v>6992</v>
      </c>
      <c r="AA198" s="35">
        <v>6992</v>
      </c>
      <c r="AB198" s="35">
        <v>6992</v>
      </c>
      <c r="AC198" s="35">
        <v>6992</v>
      </c>
      <c r="AD198" s="35">
        <v>6992</v>
      </c>
      <c r="AE198" s="35">
        <v>6992</v>
      </c>
      <c r="AF198" s="35">
        <v>6992</v>
      </c>
      <c r="AG198" s="35">
        <v>6992</v>
      </c>
      <c r="AH198" s="35">
        <v>6992</v>
      </c>
      <c r="AI198" s="35">
        <v>6992</v>
      </c>
      <c r="AJ198" s="35">
        <v>6992</v>
      </c>
      <c r="AK198" s="35">
        <v>6992</v>
      </c>
      <c r="AL198" s="35">
        <v>6992</v>
      </c>
      <c r="AM198" s="35">
        <v>6992</v>
      </c>
      <c r="AN198" s="35">
        <v>6992</v>
      </c>
      <c r="AO198" s="35">
        <v>6992</v>
      </c>
      <c r="AP198" s="35">
        <v>6992</v>
      </c>
      <c r="AQ198" s="35">
        <v>6992</v>
      </c>
      <c r="AR198" s="35">
        <v>6992</v>
      </c>
      <c r="AS198" s="35">
        <v>6992</v>
      </c>
      <c r="AT198" s="35">
        <v>6992</v>
      </c>
      <c r="AU198" s="35">
        <v>6992</v>
      </c>
      <c r="AV198" s="619">
        <v>6992</v>
      </c>
      <c r="BC198" s="4"/>
      <c r="BD198" s="4"/>
      <c r="BE198" s="4"/>
      <c r="BG198" s="4"/>
      <c r="BQ198" s="161"/>
      <c r="BR198" s="161"/>
      <c r="BS198" s="161"/>
      <c r="BU198" s="15"/>
    </row>
    <row r="199" spans="7:73" ht="14.1" customHeight="1">
      <c r="G199" s="19"/>
      <c r="H199" s="738"/>
      <c r="J199" s="736"/>
      <c r="K199" s="9" t="s">
        <v>812</v>
      </c>
      <c r="L199" s="36">
        <v>6992</v>
      </c>
      <c r="M199" s="36">
        <v>6992</v>
      </c>
      <c r="N199" s="36">
        <v>6992</v>
      </c>
      <c r="O199" s="36">
        <v>6992</v>
      </c>
      <c r="P199" s="36">
        <v>6992</v>
      </c>
      <c r="Q199" s="36">
        <v>6992</v>
      </c>
      <c r="R199" s="36">
        <v>6992</v>
      </c>
      <c r="S199" s="36">
        <v>6992</v>
      </c>
      <c r="T199" s="36">
        <v>6992</v>
      </c>
      <c r="U199" s="36">
        <v>6992</v>
      </c>
      <c r="V199" s="36">
        <v>6992</v>
      </c>
      <c r="W199" s="36">
        <v>6992</v>
      </c>
      <c r="X199" s="36">
        <v>6992</v>
      </c>
      <c r="Y199" s="36">
        <v>6992</v>
      </c>
      <c r="Z199" s="36">
        <v>6992</v>
      </c>
      <c r="AA199" s="36">
        <v>6992</v>
      </c>
      <c r="AB199" s="36">
        <v>6992</v>
      </c>
      <c r="AC199" s="36">
        <v>6992</v>
      </c>
      <c r="AD199" s="36">
        <v>6992</v>
      </c>
      <c r="AE199" s="36">
        <v>6992</v>
      </c>
      <c r="AF199" s="36">
        <v>6992</v>
      </c>
      <c r="AG199" s="36">
        <v>6992</v>
      </c>
      <c r="AH199" s="36">
        <v>6992</v>
      </c>
      <c r="AI199" s="36">
        <v>6992</v>
      </c>
      <c r="AJ199" s="36">
        <v>6992</v>
      </c>
      <c r="AK199" s="36">
        <v>6992</v>
      </c>
      <c r="AL199" s="36">
        <v>6992</v>
      </c>
      <c r="AM199" s="36">
        <v>6992</v>
      </c>
      <c r="AN199" s="36">
        <v>6992</v>
      </c>
      <c r="AO199" s="36">
        <v>6992</v>
      </c>
      <c r="AP199" s="36">
        <v>6992</v>
      </c>
      <c r="AQ199" s="36">
        <v>6992</v>
      </c>
      <c r="AR199" s="36">
        <v>6992</v>
      </c>
      <c r="AS199" s="36">
        <v>6992</v>
      </c>
      <c r="AT199" s="36">
        <v>6992</v>
      </c>
      <c r="AU199" s="36">
        <v>6992</v>
      </c>
      <c r="AV199" s="620">
        <v>6992</v>
      </c>
      <c r="BC199" s="4"/>
      <c r="BD199" s="4"/>
      <c r="BE199" s="4"/>
      <c r="BG199" s="4"/>
      <c r="BQ199" s="161"/>
      <c r="BR199" s="161"/>
      <c r="BS199" s="161"/>
      <c r="BU199" s="15"/>
    </row>
    <row r="200" spans="7:73" ht="14.1" customHeight="1" thickBot="1">
      <c r="G200" s="19"/>
      <c r="H200" s="738"/>
      <c r="J200" s="736"/>
      <c r="K200" s="10" t="s">
        <v>813</v>
      </c>
      <c r="L200" s="73">
        <v>6992</v>
      </c>
      <c r="M200" s="73">
        <v>6992</v>
      </c>
      <c r="N200" s="73">
        <v>6992</v>
      </c>
      <c r="O200" s="73">
        <v>6992</v>
      </c>
      <c r="P200" s="73">
        <v>6992</v>
      </c>
      <c r="Q200" s="73">
        <v>6992</v>
      </c>
      <c r="R200" s="73">
        <v>6992</v>
      </c>
      <c r="S200" s="73">
        <v>6992</v>
      </c>
      <c r="T200" s="73">
        <v>6992</v>
      </c>
      <c r="U200" s="73">
        <v>6992</v>
      </c>
      <c r="V200" s="73">
        <v>6992</v>
      </c>
      <c r="W200" s="73">
        <v>6992</v>
      </c>
      <c r="X200" s="73">
        <v>6992</v>
      </c>
      <c r="Y200" s="73">
        <v>6992</v>
      </c>
      <c r="Z200" s="73">
        <v>6992</v>
      </c>
      <c r="AA200" s="73">
        <v>6992</v>
      </c>
      <c r="AB200" s="73">
        <v>6992</v>
      </c>
      <c r="AC200" s="73">
        <v>6992</v>
      </c>
      <c r="AD200" s="73">
        <v>6992</v>
      </c>
      <c r="AE200" s="73">
        <v>6992</v>
      </c>
      <c r="AF200" s="73">
        <v>6992</v>
      </c>
      <c r="AG200" s="73">
        <v>6992</v>
      </c>
      <c r="AH200" s="73">
        <v>6992</v>
      </c>
      <c r="AI200" s="73">
        <v>6992</v>
      </c>
      <c r="AJ200" s="73">
        <v>6992</v>
      </c>
      <c r="AK200" s="73">
        <v>6992</v>
      </c>
      <c r="AL200" s="73">
        <v>6992</v>
      </c>
      <c r="AM200" s="73">
        <v>6992</v>
      </c>
      <c r="AN200" s="73">
        <v>6992</v>
      </c>
      <c r="AO200" s="73">
        <v>6992</v>
      </c>
      <c r="AP200" s="73">
        <v>6992</v>
      </c>
      <c r="AQ200" s="73">
        <v>6992</v>
      </c>
      <c r="AR200" s="73">
        <v>6992</v>
      </c>
      <c r="AS200" s="73">
        <v>6992</v>
      </c>
      <c r="AT200" s="73">
        <v>6992</v>
      </c>
      <c r="AU200" s="73">
        <v>6992</v>
      </c>
      <c r="AV200" s="621">
        <v>6992</v>
      </c>
      <c r="BC200" s="4"/>
      <c r="BD200" s="4"/>
      <c r="BE200" s="4"/>
      <c r="BG200" s="4"/>
      <c r="BQ200" s="161"/>
      <c r="BR200" s="161"/>
      <c r="BS200" s="161"/>
      <c r="BU200" s="15"/>
    </row>
    <row r="201" spans="7:73" ht="14.1" customHeight="1" thickTop="1">
      <c r="G201" s="19"/>
      <c r="H201" s="738"/>
      <c r="J201" s="736"/>
      <c r="K201" s="8" t="s">
        <v>814</v>
      </c>
      <c r="L201" s="74">
        <v>10718</v>
      </c>
      <c r="M201" s="74">
        <v>10718</v>
      </c>
      <c r="N201" s="74">
        <v>10718</v>
      </c>
      <c r="O201" s="74">
        <v>10718</v>
      </c>
      <c r="P201" s="74">
        <v>10718</v>
      </c>
      <c r="Q201" s="74">
        <v>10718</v>
      </c>
      <c r="R201" s="74">
        <v>10718</v>
      </c>
      <c r="S201" s="74">
        <v>10718</v>
      </c>
      <c r="T201" s="74">
        <v>10718</v>
      </c>
      <c r="U201" s="74">
        <v>10718</v>
      </c>
      <c r="V201" s="74">
        <v>10718</v>
      </c>
      <c r="W201" s="74">
        <v>10718</v>
      </c>
      <c r="X201" s="74">
        <v>10718</v>
      </c>
      <c r="Y201" s="74">
        <v>10718</v>
      </c>
      <c r="Z201" s="74">
        <v>10718</v>
      </c>
      <c r="AA201" s="74">
        <v>10718</v>
      </c>
      <c r="AB201" s="74">
        <v>10718</v>
      </c>
      <c r="AC201" s="74">
        <v>10718</v>
      </c>
      <c r="AD201" s="74">
        <v>10718</v>
      </c>
      <c r="AE201" s="74">
        <v>10718</v>
      </c>
      <c r="AF201" s="74">
        <v>10718</v>
      </c>
      <c r="AG201" s="74">
        <v>10718</v>
      </c>
      <c r="AH201" s="74">
        <v>10718</v>
      </c>
      <c r="AI201" s="74">
        <v>10718</v>
      </c>
      <c r="AJ201" s="74">
        <v>10718</v>
      </c>
      <c r="AK201" s="74">
        <v>10718</v>
      </c>
      <c r="AL201" s="74">
        <v>10718</v>
      </c>
      <c r="AM201" s="74">
        <v>10718</v>
      </c>
      <c r="AN201" s="74">
        <v>10718</v>
      </c>
      <c r="AO201" s="74">
        <v>10718</v>
      </c>
      <c r="AP201" s="74">
        <v>10718</v>
      </c>
      <c r="AQ201" s="74">
        <v>10718</v>
      </c>
      <c r="AR201" s="74">
        <v>10718</v>
      </c>
      <c r="AS201" s="74">
        <v>10718</v>
      </c>
      <c r="AT201" s="74">
        <v>10718</v>
      </c>
      <c r="AU201" s="74">
        <v>10718</v>
      </c>
      <c r="AV201" s="622">
        <v>10718</v>
      </c>
      <c r="BC201" s="4"/>
      <c r="BD201" s="4"/>
      <c r="BE201" s="4"/>
      <c r="BG201" s="4"/>
      <c r="BQ201" s="161"/>
      <c r="BR201" s="161"/>
      <c r="BS201" s="161"/>
      <c r="BU201" s="15"/>
    </row>
    <row r="202" spans="7:73" ht="14.1" customHeight="1">
      <c r="G202" s="19"/>
      <c r="H202" s="738"/>
      <c r="J202" s="736"/>
      <c r="K202" s="9" t="s">
        <v>815</v>
      </c>
      <c r="L202" s="36">
        <v>10718</v>
      </c>
      <c r="M202" s="36">
        <v>10718</v>
      </c>
      <c r="N202" s="36">
        <v>10718</v>
      </c>
      <c r="O202" s="36">
        <v>10718</v>
      </c>
      <c r="P202" s="36">
        <v>10718</v>
      </c>
      <c r="Q202" s="36">
        <v>10718</v>
      </c>
      <c r="R202" s="36">
        <v>10718</v>
      </c>
      <c r="S202" s="36">
        <v>10718</v>
      </c>
      <c r="T202" s="36">
        <v>10718</v>
      </c>
      <c r="U202" s="36">
        <v>10718</v>
      </c>
      <c r="V202" s="36">
        <v>10718</v>
      </c>
      <c r="W202" s="36">
        <v>10718</v>
      </c>
      <c r="X202" s="36">
        <v>10718</v>
      </c>
      <c r="Y202" s="36">
        <v>10718</v>
      </c>
      <c r="Z202" s="36">
        <v>10718</v>
      </c>
      <c r="AA202" s="36">
        <v>10718</v>
      </c>
      <c r="AB202" s="36">
        <v>10718</v>
      </c>
      <c r="AC202" s="36">
        <v>10718</v>
      </c>
      <c r="AD202" s="36">
        <v>10718</v>
      </c>
      <c r="AE202" s="36">
        <v>10718</v>
      </c>
      <c r="AF202" s="36">
        <v>10718</v>
      </c>
      <c r="AG202" s="36">
        <v>10718</v>
      </c>
      <c r="AH202" s="36">
        <v>10718</v>
      </c>
      <c r="AI202" s="36">
        <v>10718</v>
      </c>
      <c r="AJ202" s="36">
        <v>10718</v>
      </c>
      <c r="AK202" s="36">
        <v>10718</v>
      </c>
      <c r="AL202" s="36">
        <v>10718</v>
      </c>
      <c r="AM202" s="36">
        <v>10718</v>
      </c>
      <c r="AN202" s="36">
        <v>10718</v>
      </c>
      <c r="AO202" s="36">
        <v>10718</v>
      </c>
      <c r="AP202" s="36">
        <v>10718</v>
      </c>
      <c r="AQ202" s="36">
        <v>10718</v>
      </c>
      <c r="AR202" s="36">
        <v>10718</v>
      </c>
      <c r="AS202" s="36">
        <v>10718</v>
      </c>
      <c r="AT202" s="36">
        <v>10718</v>
      </c>
      <c r="AU202" s="36">
        <v>10718</v>
      </c>
      <c r="AV202" s="620">
        <v>10718</v>
      </c>
      <c r="BC202" s="4"/>
      <c r="BD202" s="4"/>
      <c r="BE202" s="4"/>
      <c r="BG202" s="4"/>
      <c r="BQ202" s="161"/>
      <c r="BR202" s="161"/>
      <c r="BS202" s="161"/>
      <c r="BU202" s="15"/>
    </row>
    <row r="203" spans="7:73" ht="14.1" customHeight="1" thickBot="1">
      <c r="G203" s="19"/>
      <c r="H203" s="738"/>
      <c r="J203" s="736"/>
      <c r="K203" s="10" t="s">
        <v>816</v>
      </c>
      <c r="L203" s="73">
        <v>10718</v>
      </c>
      <c r="M203" s="73">
        <v>10718</v>
      </c>
      <c r="N203" s="73">
        <v>10718</v>
      </c>
      <c r="O203" s="73">
        <v>10718</v>
      </c>
      <c r="P203" s="73">
        <v>10718</v>
      </c>
      <c r="Q203" s="73">
        <v>10718</v>
      </c>
      <c r="R203" s="73">
        <v>10718</v>
      </c>
      <c r="S203" s="73">
        <v>10718</v>
      </c>
      <c r="T203" s="73">
        <v>10718</v>
      </c>
      <c r="U203" s="73">
        <v>10718</v>
      </c>
      <c r="V203" s="73">
        <v>10718</v>
      </c>
      <c r="W203" s="73">
        <v>10718</v>
      </c>
      <c r="X203" s="73">
        <v>10718</v>
      </c>
      <c r="Y203" s="73">
        <v>10718</v>
      </c>
      <c r="Z203" s="73">
        <v>10718</v>
      </c>
      <c r="AA203" s="73">
        <v>10718</v>
      </c>
      <c r="AB203" s="73">
        <v>10718</v>
      </c>
      <c r="AC203" s="73">
        <v>10718</v>
      </c>
      <c r="AD203" s="73">
        <v>10718</v>
      </c>
      <c r="AE203" s="73">
        <v>10718</v>
      </c>
      <c r="AF203" s="73">
        <v>10718</v>
      </c>
      <c r="AG203" s="73">
        <v>10718</v>
      </c>
      <c r="AH203" s="73">
        <v>10718</v>
      </c>
      <c r="AI203" s="73">
        <v>10718</v>
      </c>
      <c r="AJ203" s="73">
        <v>10718</v>
      </c>
      <c r="AK203" s="73">
        <v>10718</v>
      </c>
      <c r="AL203" s="73">
        <v>10718</v>
      </c>
      <c r="AM203" s="73">
        <v>10718</v>
      </c>
      <c r="AN203" s="73">
        <v>10718</v>
      </c>
      <c r="AO203" s="73">
        <v>10718</v>
      </c>
      <c r="AP203" s="73">
        <v>10718</v>
      </c>
      <c r="AQ203" s="73">
        <v>10718</v>
      </c>
      <c r="AR203" s="73">
        <v>10718</v>
      </c>
      <c r="AS203" s="73">
        <v>10718</v>
      </c>
      <c r="AT203" s="73">
        <v>10718</v>
      </c>
      <c r="AU203" s="73">
        <v>10718</v>
      </c>
      <c r="AV203" s="621">
        <v>10718</v>
      </c>
      <c r="BC203" s="4"/>
      <c r="BD203" s="4"/>
      <c r="BE203" s="4"/>
      <c r="BG203" s="4"/>
      <c r="BQ203" s="161"/>
      <c r="BR203" s="161"/>
      <c r="BS203" s="161"/>
      <c r="BU203" s="15"/>
    </row>
    <row r="204" spans="7:73" ht="14.1" customHeight="1" thickTop="1">
      <c r="G204" s="19"/>
      <c r="H204" s="738"/>
      <c r="J204" s="736"/>
      <c r="K204" s="8" t="s">
        <v>817</v>
      </c>
      <c r="L204" s="35">
        <v>6992</v>
      </c>
      <c r="M204" s="35">
        <v>6992</v>
      </c>
      <c r="N204" s="35">
        <v>6992</v>
      </c>
      <c r="O204" s="35">
        <v>6992</v>
      </c>
      <c r="P204" s="35">
        <v>6992</v>
      </c>
      <c r="Q204" s="35">
        <v>6992</v>
      </c>
      <c r="R204" s="35">
        <v>6992</v>
      </c>
      <c r="S204" s="35">
        <v>6992</v>
      </c>
      <c r="T204" s="35">
        <v>6992</v>
      </c>
      <c r="U204" s="35">
        <v>6992</v>
      </c>
      <c r="V204" s="35">
        <v>6992</v>
      </c>
      <c r="W204" s="35">
        <v>6992</v>
      </c>
      <c r="X204" s="35">
        <v>6992</v>
      </c>
      <c r="Y204" s="35">
        <v>6992</v>
      </c>
      <c r="Z204" s="35">
        <v>6992</v>
      </c>
      <c r="AA204" s="35">
        <v>6992</v>
      </c>
      <c r="AB204" s="35">
        <v>6992</v>
      </c>
      <c r="AC204" s="35">
        <v>6992</v>
      </c>
      <c r="AD204" s="35">
        <v>6992</v>
      </c>
      <c r="AE204" s="35">
        <v>6992</v>
      </c>
      <c r="AF204" s="35">
        <v>6992</v>
      </c>
      <c r="AG204" s="35">
        <v>6992</v>
      </c>
      <c r="AH204" s="35">
        <v>6992</v>
      </c>
      <c r="AI204" s="35">
        <v>6992</v>
      </c>
      <c r="AJ204" s="35">
        <v>6992</v>
      </c>
      <c r="AK204" s="35">
        <v>6992</v>
      </c>
      <c r="AL204" s="35">
        <v>6992</v>
      </c>
      <c r="AM204" s="35">
        <v>6992</v>
      </c>
      <c r="AN204" s="35">
        <v>6992</v>
      </c>
      <c r="AO204" s="35">
        <v>6992</v>
      </c>
      <c r="AP204" s="35">
        <v>6992</v>
      </c>
      <c r="AQ204" s="35">
        <v>6992</v>
      </c>
      <c r="AR204" s="35">
        <v>6992</v>
      </c>
      <c r="AS204" s="35">
        <v>6992</v>
      </c>
      <c r="AT204" s="35">
        <v>6992</v>
      </c>
      <c r="AU204" s="35">
        <v>6992</v>
      </c>
      <c r="AV204" s="619">
        <v>6992</v>
      </c>
      <c r="BC204" s="4"/>
      <c r="BD204" s="4"/>
      <c r="BE204" s="4"/>
      <c r="BG204" s="4"/>
      <c r="BQ204" s="161"/>
      <c r="BR204" s="161"/>
      <c r="BS204" s="161"/>
      <c r="BU204" s="15"/>
    </row>
    <row r="205" spans="7:73" ht="14.1" customHeight="1">
      <c r="G205" s="19"/>
      <c r="H205" s="738"/>
      <c r="J205" s="736"/>
      <c r="K205" s="9" t="s">
        <v>818</v>
      </c>
      <c r="L205" s="36">
        <v>6992</v>
      </c>
      <c r="M205" s="36">
        <v>6992</v>
      </c>
      <c r="N205" s="36">
        <v>6992</v>
      </c>
      <c r="O205" s="36">
        <v>6992</v>
      </c>
      <c r="P205" s="36">
        <v>6992</v>
      </c>
      <c r="Q205" s="36">
        <v>6992</v>
      </c>
      <c r="R205" s="36">
        <v>6992</v>
      </c>
      <c r="S205" s="36">
        <v>6992</v>
      </c>
      <c r="T205" s="36">
        <v>6992</v>
      </c>
      <c r="U205" s="36">
        <v>6992</v>
      </c>
      <c r="V205" s="36">
        <v>6992</v>
      </c>
      <c r="W205" s="36">
        <v>6992</v>
      </c>
      <c r="X205" s="36">
        <v>6992</v>
      </c>
      <c r="Y205" s="36">
        <v>6992</v>
      </c>
      <c r="Z205" s="36">
        <v>6992</v>
      </c>
      <c r="AA205" s="36">
        <v>6992</v>
      </c>
      <c r="AB205" s="36">
        <v>6992</v>
      </c>
      <c r="AC205" s="36">
        <v>6992</v>
      </c>
      <c r="AD205" s="36">
        <v>6992</v>
      </c>
      <c r="AE205" s="36">
        <v>6992</v>
      </c>
      <c r="AF205" s="36">
        <v>6992</v>
      </c>
      <c r="AG205" s="36">
        <v>6992</v>
      </c>
      <c r="AH205" s="36">
        <v>6992</v>
      </c>
      <c r="AI205" s="36">
        <v>6992</v>
      </c>
      <c r="AJ205" s="36">
        <v>6992</v>
      </c>
      <c r="AK205" s="36">
        <v>6992</v>
      </c>
      <c r="AL205" s="36">
        <v>6992</v>
      </c>
      <c r="AM205" s="36">
        <v>6992</v>
      </c>
      <c r="AN205" s="36">
        <v>6992</v>
      </c>
      <c r="AO205" s="36">
        <v>6992</v>
      </c>
      <c r="AP205" s="36">
        <v>6992</v>
      </c>
      <c r="AQ205" s="36">
        <v>6992</v>
      </c>
      <c r="AR205" s="36">
        <v>6992</v>
      </c>
      <c r="AS205" s="36">
        <v>6992</v>
      </c>
      <c r="AT205" s="36">
        <v>6992</v>
      </c>
      <c r="AU205" s="36">
        <v>6992</v>
      </c>
      <c r="AV205" s="620">
        <v>6992</v>
      </c>
      <c r="BC205" s="4"/>
      <c r="BD205" s="4"/>
      <c r="BE205" s="4"/>
      <c r="BG205" s="4"/>
      <c r="BQ205" s="161"/>
      <c r="BR205" s="161"/>
      <c r="BS205" s="161"/>
      <c r="BU205" s="15"/>
    </row>
    <row r="206" spans="7:73" ht="14.1" customHeight="1" thickBot="1">
      <c r="G206" s="19"/>
      <c r="H206" s="738"/>
      <c r="J206" s="736"/>
      <c r="K206" s="10" t="s">
        <v>819</v>
      </c>
      <c r="L206" s="73">
        <v>6992</v>
      </c>
      <c r="M206" s="73">
        <v>6992</v>
      </c>
      <c r="N206" s="73">
        <v>6992</v>
      </c>
      <c r="O206" s="73">
        <v>6992</v>
      </c>
      <c r="P206" s="73">
        <v>6992</v>
      </c>
      <c r="Q206" s="73">
        <v>6992</v>
      </c>
      <c r="R206" s="73">
        <v>6992</v>
      </c>
      <c r="S206" s="73">
        <v>6992</v>
      </c>
      <c r="T206" s="73">
        <v>6992</v>
      </c>
      <c r="U206" s="73">
        <v>6992</v>
      </c>
      <c r="V206" s="73">
        <v>6992</v>
      </c>
      <c r="W206" s="73">
        <v>6992</v>
      </c>
      <c r="X206" s="73">
        <v>6992</v>
      </c>
      <c r="Y206" s="73">
        <v>6992</v>
      </c>
      <c r="Z206" s="73">
        <v>6992</v>
      </c>
      <c r="AA206" s="73">
        <v>6992</v>
      </c>
      <c r="AB206" s="73">
        <v>6992</v>
      </c>
      <c r="AC206" s="73">
        <v>6992</v>
      </c>
      <c r="AD206" s="73">
        <v>6992</v>
      </c>
      <c r="AE206" s="73">
        <v>6992</v>
      </c>
      <c r="AF206" s="73">
        <v>6992</v>
      </c>
      <c r="AG206" s="73">
        <v>6992</v>
      </c>
      <c r="AH206" s="73">
        <v>6992</v>
      </c>
      <c r="AI206" s="73">
        <v>6992</v>
      </c>
      <c r="AJ206" s="73">
        <v>6992</v>
      </c>
      <c r="AK206" s="73">
        <v>6992</v>
      </c>
      <c r="AL206" s="73">
        <v>6992</v>
      </c>
      <c r="AM206" s="73">
        <v>6992</v>
      </c>
      <c r="AN206" s="73">
        <v>6992</v>
      </c>
      <c r="AO206" s="73">
        <v>6992</v>
      </c>
      <c r="AP206" s="73">
        <v>6992</v>
      </c>
      <c r="AQ206" s="73">
        <v>6992</v>
      </c>
      <c r="AR206" s="73">
        <v>6992</v>
      </c>
      <c r="AS206" s="73">
        <v>6992</v>
      </c>
      <c r="AT206" s="73">
        <v>6992</v>
      </c>
      <c r="AU206" s="73">
        <v>6992</v>
      </c>
      <c r="AV206" s="621">
        <v>6992</v>
      </c>
      <c r="BC206" s="4"/>
      <c r="BD206" s="4"/>
      <c r="BE206" s="4"/>
      <c r="BG206" s="4"/>
      <c r="BQ206" s="161"/>
      <c r="BR206" s="161"/>
      <c r="BS206" s="161"/>
      <c r="BU206" s="15"/>
    </row>
    <row r="207" spans="7:73" ht="14.1" customHeight="1" thickTop="1">
      <c r="G207" s="19"/>
      <c r="H207" s="738"/>
      <c r="J207" s="736"/>
      <c r="K207" s="8" t="s">
        <v>820</v>
      </c>
      <c r="L207" s="74">
        <v>10718</v>
      </c>
      <c r="M207" s="74">
        <v>10718</v>
      </c>
      <c r="N207" s="74">
        <v>10718</v>
      </c>
      <c r="O207" s="74">
        <v>10718</v>
      </c>
      <c r="P207" s="74">
        <v>10718</v>
      </c>
      <c r="Q207" s="74">
        <v>10718</v>
      </c>
      <c r="R207" s="74">
        <v>10718</v>
      </c>
      <c r="S207" s="74">
        <v>10718</v>
      </c>
      <c r="T207" s="74">
        <v>10718</v>
      </c>
      <c r="U207" s="74">
        <v>10718</v>
      </c>
      <c r="V207" s="74">
        <v>10718</v>
      </c>
      <c r="W207" s="74">
        <v>10718</v>
      </c>
      <c r="X207" s="74">
        <v>10718</v>
      </c>
      <c r="Y207" s="74">
        <v>10718</v>
      </c>
      <c r="Z207" s="74">
        <v>10718</v>
      </c>
      <c r="AA207" s="74">
        <v>10718</v>
      </c>
      <c r="AB207" s="74">
        <v>10718</v>
      </c>
      <c r="AC207" s="74">
        <v>10718</v>
      </c>
      <c r="AD207" s="74">
        <v>10718</v>
      </c>
      <c r="AE207" s="74">
        <v>10718</v>
      </c>
      <c r="AF207" s="74">
        <v>10718</v>
      </c>
      <c r="AG207" s="74">
        <v>10718</v>
      </c>
      <c r="AH207" s="74">
        <v>10718</v>
      </c>
      <c r="AI207" s="74">
        <v>10718</v>
      </c>
      <c r="AJ207" s="74">
        <v>10718</v>
      </c>
      <c r="AK207" s="74">
        <v>10718</v>
      </c>
      <c r="AL207" s="74">
        <v>10718</v>
      </c>
      <c r="AM207" s="74">
        <v>10718</v>
      </c>
      <c r="AN207" s="74">
        <v>10718</v>
      </c>
      <c r="AO207" s="74">
        <v>10718</v>
      </c>
      <c r="AP207" s="74">
        <v>10718</v>
      </c>
      <c r="AQ207" s="74">
        <v>10718</v>
      </c>
      <c r="AR207" s="74">
        <v>10718</v>
      </c>
      <c r="AS207" s="74">
        <v>10718</v>
      </c>
      <c r="AT207" s="74">
        <v>10718</v>
      </c>
      <c r="AU207" s="74">
        <v>10718</v>
      </c>
      <c r="AV207" s="622">
        <v>10718</v>
      </c>
      <c r="BC207" s="4"/>
      <c r="BD207" s="4"/>
      <c r="BE207" s="4"/>
      <c r="BG207" s="4"/>
      <c r="BP207" s="161"/>
      <c r="BQ207" s="161"/>
      <c r="BR207" s="161"/>
      <c r="BT207" s="15"/>
    </row>
    <row r="208" spans="7:73" ht="14.1" customHeight="1">
      <c r="G208" s="19"/>
      <c r="H208" s="738"/>
      <c r="J208" s="736"/>
      <c r="K208" s="9" t="s">
        <v>821</v>
      </c>
      <c r="L208" s="36">
        <v>10718</v>
      </c>
      <c r="M208" s="36">
        <v>10718</v>
      </c>
      <c r="N208" s="36">
        <v>10718</v>
      </c>
      <c r="O208" s="36">
        <v>10718</v>
      </c>
      <c r="P208" s="36">
        <v>10718</v>
      </c>
      <c r="Q208" s="36">
        <v>10718</v>
      </c>
      <c r="R208" s="36">
        <v>10718</v>
      </c>
      <c r="S208" s="36">
        <v>10718</v>
      </c>
      <c r="T208" s="36">
        <v>10718</v>
      </c>
      <c r="U208" s="36">
        <v>10718</v>
      </c>
      <c r="V208" s="36">
        <v>10718</v>
      </c>
      <c r="W208" s="36">
        <v>10718</v>
      </c>
      <c r="X208" s="36">
        <v>10718</v>
      </c>
      <c r="Y208" s="36">
        <v>10718</v>
      </c>
      <c r="Z208" s="36">
        <v>10718</v>
      </c>
      <c r="AA208" s="36">
        <v>10718</v>
      </c>
      <c r="AB208" s="36">
        <v>10718</v>
      </c>
      <c r="AC208" s="36">
        <v>10718</v>
      </c>
      <c r="AD208" s="36">
        <v>10718</v>
      </c>
      <c r="AE208" s="36">
        <v>10718</v>
      </c>
      <c r="AF208" s="36">
        <v>10718</v>
      </c>
      <c r="AG208" s="36">
        <v>10718</v>
      </c>
      <c r="AH208" s="36">
        <v>10718</v>
      </c>
      <c r="AI208" s="36">
        <v>10718</v>
      </c>
      <c r="AJ208" s="36">
        <v>10718</v>
      </c>
      <c r="AK208" s="36">
        <v>10718</v>
      </c>
      <c r="AL208" s="36">
        <v>10718</v>
      </c>
      <c r="AM208" s="36">
        <v>10718</v>
      </c>
      <c r="AN208" s="36">
        <v>10718</v>
      </c>
      <c r="AO208" s="36">
        <v>10718</v>
      </c>
      <c r="AP208" s="36">
        <v>10718</v>
      </c>
      <c r="AQ208" s="36">
        <v>10718</v>
      </c>
      <c r="AR208" s="36">
        <v>10718</v>
      </c>
      <c r="AS208" s="36">
        <v>10718</v>
      </c>
      <c r="AT208" s="36">
        <v>10718</v>
      </c>
      <c r="AU208" s="36">
        <v>10718</v>
      </c>
      <c r="AV208" s="620">
        <v>10718</v>
      </c>
    </row>
    <row r="209" spans="7:106" ht="14.1" customHeight="1" thickBot="1">
      <c r="G209" s="19"/>
      <c r="H209" s="738"/>
      <c r="J209" s="736"/>
      <c r="K209" s="10" t="s">
        <v>822</v>
      </c>
      <c r="L209" s="73">
        <v>10718</v>
      </c>
      <c r="M209" s="73">
        <v>10718</v>
      </c>
      <c r="N209" s="73">
        <v>10718</v>
      </c>
      <c r="O209" s="73">
        <v>10718</v>
      </c>
      <c r="P209" s="73">
        <v>10718</v>
      </c>
      <c r="Q209" s="73">
        <v>10718</v>
      </c>
      <c r="R209" s="73">
        <v>10718</v>
      </c>
      <c r="S209" s="73">
        <v>10718</v>
      </c>
      <c r="T209" s="73">
        <v>10718</v>
      </c>
      <c r="U209" s="73">
        <v>10718</v>
      </c>
      <c r="V209" s="73">
        <v>10718</v>
      </c>
      <c r="W209" s="73">
        <v>10718</v>
      </c>
      <c r="X209" s="73">
        <v>10718</v>
      </c>
      <c r="Y209" s="73">
        <v>10718</v>
      </c>
      <c r="Z209" s="73">
        <v>10718</v>
      </c>
      <c r="AA209" s="73">
        <v>10718</v>
      </c>
      <c r="AB209" s="73">
        <v>10718</v>
      </c>
      <c r="AC209" s="73">
        <v>10718</v>
      </c>
      <c r="AD209" s="73">
        <v>10718</v>
      </c>
      <c r="AE209" s="73">
        <v>10718</v>
      </c>
      <c r="AF209" s="73">
        <v>10718</v>
      </c>
      <c r="AG209" s="73">
        <v>10718</v>
      </c>
      <c r="AH209" s="73">
        <v>10718</v>
      </c>
      <c r="AI209" s="73">
        <v>10718</v>
      </c>
      <c r="AJ209" s="73">
        <v>10718</v>
      </c>
      <c r="AK209" s="73">
        <v>10718</v>
      </c>
      <c r="AL209" s="73">
        <v>10718</v>
      </c>
      <c r="AM209" s="73">
        <v>10718</v>
      </c>
      <c r="AN209" s="73">
        <v>10718</v>
      </c>
      <c r="AO209" s="73">
        <v>10718</v>
      </c>
      <c r="AP209" s="73">
        <v>10718</v>
      </c>
      <c r="AQ209" s="73">
        <v>10718</v>
      </c>
      <c r="AR209" s="73">
        <v>10718</v>
      </c>
      <c r="AS209" s="73">
        <v>10718</v>
      </c>
      <c r="AT209" s="73">
        <v>10718</v>
      </c>
      <c r="AU209" s="73">
        <v>10718</v>
      </c>
      <c r="AV209" s="621">
        <v>10718</v>
      </c>
    </row>
    <row r="210" spans="7:106" ht="14.1" customHeight="1" thickTop="1">
      <c r="G210" s="19"/>
      <c r="H210" s="738"/>
      <c r="AV210" s="20"/>
    </row>
    <row r="211" spans="7:106" ht="14.1" customHeight="1">
      <c r="G211" s="19"/>
      <c r="H211" s="738"/>
      <c r="J211" s="735" t="s">
        <v>624</v>
      </c>
      <c r="K211" s="8" t="s">
        <v>805</v>
      </c>
      <c r="L211" s="35">
        <v>114.61</v>
      </c>
      <c r="M211" s="35">
        <v>114.61</v>
      </c>
      <c r="N211" s="35">
        <v>114.61</v>
      </c>
      <c r="O211" s="35">
        <v>114.61</v>
      </c>
      <c r="P211" s="35">
        <v>114.61</v>
      </c>
      <c r="Q211" s="35">
        <v>114.61</v>
      </c>
      <c r="R211" s="35">
        <v>114.61</v>
      </c>
      <c r="S211" s="35">
        <v>114.61</v>
      </c>
      <c r="T211" s="35">
        <v>114.61</v>
      </c>
      <c r="U211" s="35">
        <v>114.61</v>
      </c>
      <c r="V211" s="35">
        <v>114.61</v>
      </c>
      <c r="W211" s="35">
        <v>114.61</v>
      </c>
      <c r="X211" s="35">
        <v>114.61</v>
      </c>
      <c r="Y211" s="35">
        <v>114.61</v>
      </c>
      <c r="Z211" s="35">
        <v>114.61</v>
      </c>
      <c r="AA211" s="35">
        <v>114.61</v>
      </c>
      <c r="AB211" s="35">
        <v>114.61</v>
      </c>
      <c r="AC211" s="35">
        <v>114.61</v>
      </c>
      <c r="AD211" s="35">
        <v>114.61</v>
      </c>
      <c r="AE211" s="35">
        <v>114.61</v>
      </c>
      <c r="AF211" s="35">
        <v>114.61</v>
      </c>
      <c r="AG211" s="35">
        <v>114.61</v>
      </c>
      <c r="AH211" s="35">
        <v>114.61</v>
      </c>
      <c r="AI211" s="35">
        <v>114.61</v>
      </c>
      <c r="AJ211" s="35">
        <v>114.61</v>
      </c>
      <c r="AK211" s="35">
        <v>114.61</v>
      </c>
      <c r="AL211" s="35">
        <v>114.61</v>
      </c>
      <c r="AM211" s="35">
        <v>114.61</v>
      </c>
      <c r="AN211" s="35">
        <v>114.61</v>
      </c>
      <c r="AO211" s="35">
        <v>114.61</v>
      </c>
      <c r="AP211" s="35">
        <v>114.61</v>
      </c>
      <c r="AQ211" s="35">
        <v>114.61</v>
      </c>
      <c r="AR211" s="35">
        <v>114.61</v>
      </c>
      <c r="AS211" s="35">
        <v>114.61</v>
      </c>
      <c r="AT211" s="35">
        <v>114.61</v>
      </c>
      <c r="AU211" s="35">
        <v>114.61</v>
      </c>
      <c r="AV211" s="619">
        <v>114.61</v>
      </c>
    </row>
    <row r="212" spans="7:106" ht="14.1" customHeight="1">
      <c r="G212" s="19"/>
      <c r="H212" s="738"/>
      <c r="J212" s="736"/>
      <c r="K212" s="9" t="s">
        <v>806</v>
      </c>
      <c r="L212" s="36">
        <v>114.61</v>
      </c>
      <c r="M212" s="36">
        <v>114.61</v>
      </c>
      <c r="N212" s="36">
        <v>114.61</v>
      </c>
      <c r="O212" s="36">
        <v>114.61</v>
      </c>
      <c r="P212" s="36">
        <v>114.61</v>
      </c>
      <c r="Q212" s="36">
        <v>114.61</v>
      </c>
      <c r="R212" s="36">
        <v>114.61</v>
      </c>
      <c r="S212" s="36">
        <v>114.61</v>
      </c>
      <c r="T212" s="36">
        <v>114.61</v>
      </c>
      <c r="U212" s="36">
        <v>114.61</v>
      </c>
      <c r="V212" s="36">
        <v>114.61</v>
      </c>
      <c r="W212" s="36">
        <v>114.61</v>
      </c>
      <c r="X212" s="36">
        <v>114.61</v>
      </c>
      <c r="Y212" s="36">
        <v>114.61</v>
      </c>
      <c r="Z212" s="36">
        <v>114.61</v>
      </c>
      <c r="AA212" s="36">
        <v>114.61</v>
      </c>
      <c r="AB212" s="36">
        <v>114.61</v>
      </c>
      <c r="AC212" s="36">
        <v>114.61</v>
      </c>
      <c r="AD212" s="36">
        <v>114.61</v>
      </c>
      <c r="AE212" s="36">
        <v>114.61</v>
      </c>
      <c r="AF212" s="36">
        <v>114.61</v>
      </c>
      <c r="AG212" s="36">
        <v>114.61</v>
      </c>
      <c r="AH212" s="36">
        <v>114.61</v>
      </c>
      <c r="AI212" s="36">
        <v>114.61</v>
      </c>
      <c r="AJ212" s="36">
        <v>114.61</v>
      </c>
      <c r="AK212" s="36">
        <v>114.61</v>
      </c>
      <c r="AL212" s="36">
        <v>114.61</v>
      </c>
      <c r="AM212" s="36">
        <v>114.61</v>
      </c>
      <c r="AN212" s="36">
        <v>114.61</v>
      </c>
      <c r="AO212" s="36">
        <v>114.61</v>
      </c>
      <c r="AP212" s="36">
        <v>114.61</v>
      </c>
      <c r="AQ212" s="36">
        <v>114.61</v>
      </c>
      <c r="AR212" s="36">
        <v>114.61</v>
      </c>
      <c r="AS212" s="36">
        <v>114.61</v>
      </c>
      <c r="AT212" s="36">
        <v>114.61</v>
      </c>
      <c r="AU212" s="36">
        <v>114.61</v>
      </c>
      <c r="AV212" s="620">
        <v>114.61</v>
      </c>
    </row>
    <row r="213" spans="7:106" ht="14.1" customHeight="1" thickBot="1">
      <c r="G213" s="19"/>
      <c r="H213" s="738"/>
      <c r="J213" s="736"/>
      <c r="K213" s="10" t="s">
        <v>807</v>
      </c>
      <c r="L213" s="73">
        <v>114.61</v>
      </c>
      <c r="M213" s="73">
        <v>114.61</v>
      </c>
      <c r="N213" s="73">
        <v>114.61</v>
      </c>
      <c r="O213" s="73">
        <v>114.61</v>
      </c>
      <c r="P213" s="73">
        <v>114.61</v>
      </c>
      <c r="Q213" s="73">
        <v>114.61</v>
      </c>
      <c r="R213" s="73">
        <v>114.61</v>
      </c>
      <c r="S213" s="73">
        <v>114.61</v>
      </c>
      <c r="T213" s="73">
        <v>114.61</v>
      </c>
      <c r="U213" s="73">
        <v>114.61</v>
      </c>
      <c r="V213" s="73">
        <v>114.61</v>
      </c>
      <c r="W213" s="73">
        <v>114.61</v>
      </c>
      <c r="X213" s="73">
        <v>114.61</v>
      </c>
      <c r="Y213" s="73">
        <v>114.61</v>
      </c>
      <c r="Z213" s="73">
        <v>114.61</v>
      </c>
      <c r="AA213" s="73">
        <v>114.61</v>
      </c>
      <c r="AB213" s="73">
        <v>114.61</v>
      </c>
      <c r="AC213" s="73">
        <v>114.61</v>
      </c>
      <c r="AD213" s="73">
        <v>114.61</v>
      </c>
      <c r="AE213" s="73">
        <v>114.61</v>
      </c>
      <c r="AF213" s="73">
        <v>114.61</v>
      </c>
      <c r="AG213" s="73">
        <v>114.61</v>
      </c>
      <c r="AH213" s="73">
        <v>114.61</v>
      </c>
      <c r="AI213" s="73">
        <v>114.61</v>
      </c>
      <c r="AJ213" s="73">
        <v>114.61</v>
      </c>
      <c r="AK213" s="73">
        <v>114.61</v>
      </c>
      <c r="AL213" s="73">
        <v>114.61</v>
      </c>
      <c r="AM213" s="73">
        <v>114.61</v>
      </c>
      <c r="AN213" s="73">
        <v>114.61</v>
      </c>
      <c r="AO213" s="73">
        <v>114.61</v>
      </c>
      <c r="AP213" s="73">
        <v>114.61</v>
      </c>
      <c r="AQ213" s="73">
        <v>114.61</v>
      </c>
      <c r="AR213" s="73">
        <v>114.61</v>
      </c>
      <c r="AS213" s="73">
        <v>114.61</v>
      </c>
      <c r="AT213" s="73">
        <v>114.61</v>
      </c>
      <c r="AU213" s="73">
        <v>114.61</v>
      </c>
      <c r="AV213" s="621">
        <v>114.61</v>
      </c>
    </row>
    <row r="214" spans="7:106" ht="14.1" customHeight="1" thickTop="1">
      <c r="G214" s="19"/>
      <c r="H214" s="738"/>
      <c r="J214" s="736"/>
      <c r="K214" s="8" t="s">
        <v>808</v>
      </c>
      <c r="L214" s="74">
        <v>114.61</v>
      </c>
      <c r="M214" s="74">
        <v>114.61</v>
      </c>
      <c r="N214" s="74">
        <v>114.61</v>
      </c>
      <c r="O214" s="74">
        <v>114.61</v>
      </c>
      <c r="P214" s="74">
        <v>114.61</v>
      </c>
      <c r="Q214" s="74">
        <v>114.61</v>
      </c>
      <c r="R214" s="74">
        <v>114.61</v>
      </c>
      <c r="S214" s="74">
        <v>114.61</v>
      </c>
      <c r="T214" s="74">
        <v>114.61</v>
      </c>
      <c r="U214" s="74">
        <v>114.61</v>
      </c>
      <c r="V214" s="74">
        <v>114.61</v>
      </c>
      <c r="W214" s="74">
        <v>114.61</v>
      </c>
      <c r="X214" s="74">
        <v>114.61</v>
      </c>
      <c r="Y214" s="74">
        <v>114.61</v>
      </c>
      <c r="Z214" s="74">
        <v>114.61</v>
      </c>
      <c r="AA214" s="74">
        <v>114.61</v>
      </c>
      <c r="AB214" s="74">
        <v>114.61</v>
      </c>
      <c r="AC214" s="74">
        <v>114.61</v>
      </c>
      <c r="AD214" s="74">
        <v>114.61</v>
      </c>
      <c r="AE214" s="74">
        <v>114.61</v>
      </c>
      <c r="AF214" s="74">
        <v>114.61</v>
      </c>
      <c r="AG214" s="74">
        <v>114.61</v>
      </c>
      <c r="AH214" s="74">
        <v>114.61</v>
      </c>
      <c r="AI214" s="74">
        <v>114.61</v>
      </c>
      <c r="AJ214" s="74">
        <v>114.61</v>
      </c>
      <c r="AK214" s="74">
        <v>114.61</v>
      </c>
      <c r="AL214" s="74">
        <v>114.61</v>
      </c>
      <c r="AM214" s="74">
        <v>114.61</v>
      </c>
      <c r="AN214" s="74">
        <v>114.61</v>
      </c>
      <c r="AO214" s="74">
        <v>114.61</v>
      </c>
      <c r="AP214" s="74">
        <v>114.61</v>
      </c>
      <c r="AQ214" s="74">
        <v>114.61</v>
      </c>
      <c r="AR214" s="74">
        <v>114.61</v>
      </c>
      <c r="AS214" s="74">
        <v>114.61</v>
      </c>
      <c r="AT214" s="74">
        <v>114.61</v>
      </c>
      <c r="AU214" s="74">
        <v>114.61</v>
      </c>
      <c r="AV214" s="622">
        <v>114.61</v>
      </c>
    </row>
    <row r="215" spans="7:106" ht="14.1" customHeight="1">
      <c r="G215" s="19"/>
      <c r="H215" s="738"/>
      <c r="J215" s="736"/>
      <c r="K215" s="9" t="s">
        <v>809</v>
      </c>
      <c r="L215" s="36">
        <v>114.61</v>
      </c>
      <c r="M215" s="36">
        <v>114.61</v>
      </c>
      <c r="N215" s="36">
        <v>114.61</v>
      </c>
      <c r="O215" s="36">
        <v>114.61</v>
      </c>
      <c r="P215" s="36">
        <v>114.61</v>
      </c>
      <c r="Q215" s="36">
        <v>114.61</v>
      </c>
      <c r="R215" s="36">
        <v>114.61</v>
      </c>
      <c r="S215" s="36">
        <v>114.61</v>
      </c>
      <c r="T215" s="36">
        <v>114.61</v>
      </c>
      <c r="U215" s="36">
        <v>114.61</v>
      </c>
      <c r="V215" s="36">
        <v>114.61</v>
      </c>
      <c r="W215" s="36">
        <v>114.61</v>
      </c>
      <c r="X215" s="36">
        <v>114.61</v>
      </c>
      <c r="Y215" s="36">
        <v>114.61</v>
      </c>
      <c r="Z215" s="36">
        <v>114.61</v>
      </c>
      <c r="AA215" s="36">
        <v>114.61</v>
      </c>
      <c r="AB215" s="36">
        <v>114.61</v>
      </c>
      <c r="AC215" s="36">
        <v>114.61</v>
      </c>
      <c r="AD215" s="36">
        <v>114.61</v>
      </c>
      <c r="AE215" s="36">
        <v>114.61</v>
      </c>
      <c r="AF215" s="36">
        <v>114.61</v>
      </c>
      <c r="AG215" s="36">
        <v>114.61</v>
      </c>
      <c r="AH215" s="36">
        <v>114.61</v>
      </c>
      <c r="AI215" s="36">
        <v>114.61</v>
      </c>
      <c r="AJ215" s="36">
        <v>114.61</v>
      </c>
      <c r="AK215" s="36">
        <v>114.61</v>
      </c>
      <c r="AL215" s="36">
        <v>114.61</v>
      </c>
      <c r="AM215" s="36">
        <v>114.61</v>
      </c>
      <c r="AN215" s="36">
        <v>114.61</v>
      </c>
      <c r="AO215" s="36">
        <v>114.61</v>
      </c>
      <c r="AP215" s="36">
        <v>114.61</v>
      </c>
      <c r="AQ215" s="36">
        <v>114.61</v>
      </c>
      <c r="AR215" s="36">
        <v>114.61</v>
      </c>
      <c r="AS215" s="36">
        <v>114.61</v>
      </c>
      <c r="AT215" s="36">
        <v>114.61</v>
      </c>
      <c r="AU215" s="36">
        <v>114.61</v>
      </c>
      <c r="AV215" s="620">
        <v>114.61</v>
      </c>
    </row>
    <row r="216" spans="7:106" ht="14.1" customHeight="1" thickBot="1">
      <c r="G216" s="19"/>
      <c r="H216" s="738"/>
      <c r="J216" s="736"/>
      <c r="K216" s="10" t="s">
        <v>810</v>
      </c>
      <c r="L216" s="73">
        <v>114.61</v>
      </c>
      <c r="M216" s="73">
        <v>114.61</v>
      </c>
      <c r="N216" s="73">
        <v>114.61</v>
      </c>
      <c r="O216" s="73">
        <v>114.61</v>
      </c>
      <c r="P216" s="73">
        <v>114.61</v>
      </c>
      <c r="Q216" s="73">
        <v>114.61</v>
      </c>
      <c r="R216" s="73">
        <v>114.61</v>
      </c>
      <c r="S216" s="73">
        <v>114.61</v>
      </c>
      <c r="T216" s="73">
        <v>114.61</v>
      </c>
      <c r="U216" s="73">
        <v>114.61</v>
      </c>
      <c r="V216" s="73">
        <v>114.61</v>
      </c>
      <c r="W216" s="73">
        <v>114.61</v>
      </c>
      <c r="X216" s="73">
        <v>114.61</v>
      </c>
      <c r="Y216" s="73">
        <v>114.61</v>
      </c>
      <c r="Z216" s="73">
        <v>114.61</v>
      </c>
      <c r="AA216" s="73">
        <v>114.61</v>
      </c>
      <c r="AB216" s="73">
        <v>114.61</v>
      </c>
      <c r="AC216" s="73">
        <v>114.61</v>
      </c>
      <c r="AD216" s="73">
        <v>114.61</v>
      </c>
      <c r="AE216" s="73">
        <v>114.61</v>
      </c>
      <c r="AF216" s="73">
        <v>114.61</v>
      </c>
      <c r="AG216" s="73">
        <v>114.61</v>
      </c>
      <c r="AH216" s="73">
        <v>114.61</v>
      </c>
      <c r="AI216" s="73">
        <v>114.61</v>
      </c>
      <c r="AJ216" s="73">
        <v>114.61</v>
      </c>
      <c r="AK216" s="73">
        <v>114.61</v>
      </c>
      <c r="AL216" s="73">
        <v>114.61</v>
      </c>
      <c r="AM216" s="73">
        <v>114.61</v>
      </c>
      <c r="AN216" s="73">
        <v>114.61</v>
      </c>
      <c r="AO216" s="73">
        <v>114.61</v>
      </c>
      <c r="AP216" s="73">
        <v>114.61</v>
      </c>
      <c r="AQ216" s="73">
        <v>114.61</v>
      </c>
      <c r="AR216" s="73">
        <v>114.61</v>
      </c>
      <c r="AS216" s="73">
        <v>114.61</v>
      </c>
      <c r="AT216" s="73">
        <v>114.61</v>
      </c>
      <c r="AU216" s="73">
        <v>114.61</v>
      </c>
      <c r="AV216" s="621">
        <v>114.61</v>
      </c>
    </row>
    <row r="217" spans="7:106" ht="14.1" customHeight="1" thickTop="1">
      <c r="G217" s="19"/>
      <c r="H217" s="738"/>
      <c r="J217" s="736"/>
      <c r="K217" s="8" t="s">
        <v>811</v>
      </c>
      <c r="L217" s="35">
        <v>114.61</v>
      </c>
      <c r="M217" s="35">
        <v>114.61</v>
      </c>
      <c r="N217" s="35">
        <v>114.61</v>
      </c>
      <c r="O217" s="35">
        <v>114.61</v>
      </c>
      <c r="P217" s="35">
        <v>114.61</v>
      </c>
      <c r="Q217" s="35">
        <v>114.61</v>
      </c>
      <c r="R217" s="35">
        <v>114.61</v>
      </c>
      <c r="S217" s="35">
        <v>114.61</v>
      </c>
      <c r="T217" s="35">
        <v>114.61</v>
      </c>
      <c r="U217" s="35">
        <v>114.61</v>
      </c>
      <c r="V217" s="35">
        <v>114.61</v>
      </c>
      <c r="W217" s="35">
        <v>114.61</v>
      </c>
      <c r="X217" s="35">
        <v>114.61</v>
      </c>
      <c r="Y217" s="35">
        <v>114.61</v>
      </c>
      <c r="Z217" s="35">
        <v>114.61</v>
      </c>
      <c r="AA217" s="35">
        <v>114.61</v>
      </c>
      <c r="AB217" s="35">
        <v>114.61</v>
      </c>
      <c r="AC217" s="35">
        <v>114.61</v>
      </c>
      <c r="AD217" s="35">
        <v>114.61</v>
      </c>
      <c r="AE217" s="35">
        <v>114.61</v>
      </c>
      <c r="AF217" s="35">
        <v>114.61</v>
      </c>
      <c r="AG217" s="35">
        <v>114.61</v>
      </c>
      <c r="AH217" s="35">
        <v>114.61</v>
      </c>
      <c r="AI217" s="35">
        <v>114.61</v>
      </c>
      <c r="AJ217" s="35">
        <v>114.61</v>
      </c>
      <c r="AK217" s="35">
        <v>114.61</v>
      </c>
      <c r="AL217" s="35">
        <v>114.61</v>
      </c>
      <c r="AM217" s="35">
        <v>114.61</v>
      </c>
      <c r="AN217" s="35">
        <v>114.61</v>
      </c>
      <c r="AO217" s="35">
        <v>114.61</v>
      </c>
      <c r="AP217" s="35">
        <v>114.61</v>
      </c>
      <c r="AQ217" s="35">
        <v>114.61</v>
      </c>
      <c r="AR217" s="35">
        <v>114.61</v>
      </c>
      <c r="AS217" s="35">
        <v>114.61</v>
      </c>
      <c r="AT217" s="35">
        <v>114.61</v>
      </c>
      <c r="AU217" s="35">
        <v>114.61</v>
      </c>
      <c r="AV217" s="619">
        <v>114.61</v>
      </c>
    </row>
    <row r="218" spans="7:106" ht="14.1" customHeight="1">
      <c r="G218" s="19"/>
      <c r="H218" s="738"/>
      <c r="J218" s="736"/>
      <c r="K218" s="9" t="s">
        <v>812</v>
      </c>
      <c r="L218" s="36">
        <v>114.61</v>
      </c>
      <c r="M218" s="36">
        <v>114.61</v>
      </c>
      <c r="N218" s="36">
        <v>114.61</v>
      </c>
      <c r="O218" s="36">
        <v>114.61</v>
      </c>
      <c r="P218" s="36">
        <v>114.61</v>
      </c>
      <c r="Q218" s="36">
        <v>114.61</v>
      </c>
      <c r="R218" s="36">
        <v>114.61</v>
      </c>
      <c r="S218" s="36">
        <v>114.61</v>
      </c>
      <c r="T218" s="36">
        <v>114.61</v>
      </c>
      <c r="U218" s="36">
        <v>114.61</v>
      </c>
      <c r="V218" s="36">
        <v>114.61</v>
      </c>
      <c r="W218" s="36">
        <v>114.61</v>
      </c>
      <c r="X218" s="36">
        <v>114.61</v>
      </c>
      <c r="Y218" s="36">
        <v>114.61</v>
      </c>
      <c r="Z218" s="36">
        <v>114.61</v>
      </c>
      <c r="AA218" s="36">
        <v>114.61</v>
      </c>
      <c r="AB218" s="36">
        <v>114.61</v>
      </c>
      <c r="AC218" s="36">
        <v>114.61</v>
      </c>
      <c r="AD218" s="36">
        <v>114.61</v>
      </c>
      <c r="AE218" s="36">
        <v>114.61</v>
      </c>
      <c r="AF218" s="36">
        <v>114.61</v>
      </c>
      <c r="AG218" s="36">
        <v>114.61</v>
      </c>
      <c r="AH218" s="36">
        <v>114.61</v>
      </c>
      <c r="AI218" s="36">
        <v>114.61</v>
      </c>
      <c r="AJ218" s="36">
        <v>114.61</v>
      </c>
      <c r="AK218" s="36">
        <v>114.61</v>
      </c>
      <c r="AL218" s="36">
        <v>114.61</v>
      </c>
      <c r="AM218" s="36">
        <v>114.61</v>
      </c>
      <c r="AN218" s="36">
        <v>114.61</v>
      </c>
      <c r="AO218" s="36">
        <v>114.61</v>
      </c>
      <c r="AP218" s="36">
        <v>114.61</v>
      </c>
      <c r="AQ218" s="36">
        <v>114.61</v>
      </c>
      <c r="AR218" s="36">
        <v>114.61</v>
      </c>
      <c r="AS218" s="36">
        <v>114.61</v>
      </c>
      <c r="AT218" s="36">
        <v>114.61</v>
      </c>
      <c r="AU218" s="36">
        <v>114.61</v>
      </c>
      <c r="AV218" s="620">
        <v>114.61</v>
      </c>
    </row>
    <row r="219" spans="7:106" ht="14.1" customHeight="1" thickBot="1">
      <c r="G219" s="19"/>
      <c r="H219" s="738"/>
      <c r="J219" s="736"/>
      <c r="K219" s="10" t="s">
        <v>813</v>
      </c>
      <c r="L219" s="73">
        <v>114.61</v>
      </c>
      <c r="M219" s="73">
        <v>114.61</v>
      </c>
      <c r="N219" s="73">
        <v>114.61</v>
      </c>
      <c r="O219" s="73">
        <v>114.61</v>
      </c>
      <c r="P219" s="73">
        <v>114.61</v>
      </c>
      <c r="Q219" s="73">
        <v>114.61</v>
      </c>
      <c r="R219" s="73">
        <v>114.61</v>
      </c>
      <c r="S219" s="73">
        <v>114.61</v>
      </c>
      <c r="T219" s="73">
        <v>114.61</v>
      </c>
      <c r="U219" s="73">
        <v>114.61</v>
      </c>
      <c r="V219" s="73">
        <v>114.61</v>
      </c>
      <c r="W219" s="73">
        <v>114.61</v>
      </c>
      <c r="X219" s="73">
        <v>114.61</v>
      </c>
      <c r="Y219" s="73">
        <v>114.61</v>
      </c>
      <c r="Z219" s="73">
        <v>114.61</v>
      </c>
      <c r="AA219" s="73">
        <v>114.61</v>
      </c>
      <c r="AB219" s="73">
        <v>114.61</v>
      </c>
      <c r="AC219" s="73">
        <v>114.61</v>
      </c>
      <c r="AD219" s="73">
        <v>114.61</v>
      </c>
      <c r="AE219" s="73">
        <v>114.61</v>
      </c>
      <c r="AF219" s="73">
        <v>114.61</v>
      </c>
      <c r="AG219" s="73">
        <v>114.61</v>
      </c>
      <c r="AH219" s="73">
        <v>114.61</v>
      </c>
      <c r="AI219" s="73">
        <v>114.61</v>
      </c>
      <c r="AJ219" s="73">
        <v>114.61</v>
      </c>
      <c r="AK219" s="73">
        <v>114.61</v>
      </c>
      <c r="AL219" s="73">
        <v>114.61</v>
      </c>
      <c r="AM219" s="73">
        <v>114.61</v>
      </c>
      <c r="AN219" s="73">
        <v>114.61</v>
      </c>
      <c r="AO219" s="73">
        <v>114.61</v>
      </c>
      <c r="AP219" s="73">
        <v>114.61</v>
      </c>
      <c r="AQ219" s="73">
        <v>114.61</v>
      </c>
      <c r="AR219" s="73">
        <v>114.61</v>
      </c>
      <c r="AS219" s="73">
        <v>114.61</v>
      </c>
      <c r="AT219" s="73">
        <v>114.61</v>
      </c>
      <c r="AU219" s="73">
        <v>114.61</v>
      </c>
      <c r="AV219" s="621">
        <v>114.61</v>
      </c>
      <c r="DA219" s="71"/>
      <c r="DB219" s="71"/>
    </row>
    <row r="220" spans="7:106" ht="14.1" customHeight="1" thickTop="1" thickBot="1">
      <c r="G220" s="19"/>
      <c r="H220" s="738"/>
      <c r="J220" s="736"/>
      <c r="K220" s="8" t="s">
        <v>814</v>
      </c>
      <c r="L220" s="74">
        <v>114.61</v>
      </c>
      <c r="M220" s="74">
        <v>114.61</v>
      </c>
      <c r="N220" s="74">
        <v>114.61</v>
      </c>
      <c r="O220" s="74">
        <v>114.61</v>
      </c>
      <c r="P220" s="74">
        <v>114.61</v>
      </c>
      <c r="Q220" s="74">
        <v>114.61</v>
      </c>
      <c r="R220" s="74">
        <v>114.61</v>
      </c>
      <c r="S220" s="74">
        <v>114.61</v>
      </c>
      <c r="T220" s="74">
        <v>114.61</v>
      </c>
      <c r="U220" s="74">
        <v>114.61</v>
      </c>
      <c r="V220" s="74">
        <v>114.61</v>
      </c>
      <c r="W220" s="74">
        <v>114.61</v>
      </c>
      <c r="X220" s="74">
        <v>114.61</v>
      </c>
      <c r="Y220" s="74">
        <v>114.61</v>
      </c>
      <c r="Z220" s="74">
        <v>114.61</v>
      </c>
      <c r="AA220" s="74">
        <v>114.61</v>
      </c>
      <c r="AB220" s="74">
        <v>114.61</v>
      </c>
      <c r="AC220" s="74">
        <v>114.61</v>
      </c>
      <c r="AD220" s="74">
        <v>114.61</v>
      </c>
      <c r="AE220" s="74">
        <v>114.61</v>
      </c>
      <c r="AF220" s="74">
        <v>114.61</v>
      </c>
      <c r="AG220" s="74">
        <v>114.61</v>
      </c>
      <c r="AH220" s="74">
        <v>114.61</v>
      </c>
      <c r="AI220" s="74">
        <v>114.61</v>
      </c>
      <c r="AJ220" s="74">
        <v>114.61</v>
      </c>
      <c r="AK220" s="74">
        <v>114.61</v>
      </c>
      <c r="AL220" s="74">
        <v>114.61</v>
      </c>
      <c r="AM220" s="74">
        <v>114.61</v>
      </c>
      <c r="AN220" s="74">
        <v>114.61</v>
      </c>
      <c r="AO220" s="74">
        <v>114.61</v>
      </c>
      <c r="AP220" s="74">
        <v>114.61</v>
      </c>
      <c r="AQ220" s="74">
        <v>114.61</v>
      </c>
      <c r="AR220" s="74">
        <v>114.61</v>
      </c>
      <c r="AS220" s="74">
        <v>114.61</v>
      </c>
      <c r="AT220" s="74">
        <v>114.61</v>
      </c>
      <c r="AU220" s="74">
        <v>114.61</v>
      </c>
      <c r="AV220" s="622">
        <v>114.61</v>
      </c>
      <c r="CM220" s="71"/>
      <c r="CZ220" s="71"/>
    </row>
    <row r="221" spans="7:106" ht="14.1" customHeight="1" thickTop="1" thickBot="1">
      <c r="G221" s="19"/>
      <c r="H221" s="738"/>
      <c r="J221" s="736"/>
      <c r="K221" s="9" t="s">
        <v>815</v>
      </c>
      <c r="L221" s="36">
        <v>114.61</v>
      </c>
      <c r="M221" s="36">
        <v>114.61</v>
      </c>
      <c r="N221" s="36">
        <v>114.61</v>
      </c>
      <c r="O221" s="36">
        <v>114.61</v>
      </c>
      <c r="P221" s="36">
        <v>114.61</v>
      </c>
      <c r="Q221" s="36">
        <v>114.61</v>
      </c>
      <c r="R221" s="36">
        <v>114.61</v>
      </c>
      <c r="S221" s="36">
        <v>114.61</v>
      </c>
      <c r="T221" s="36">
        <v>114.61</v>
      </c>
      <c r="U221" s="36">
        <v>114.61</v>
      </c>
      <c r="V221" s="36">
        <v>114.61</v>
      </c>
      <c r="W221" s="36">
        <v>114.61</v>
      </c>
      <c r="X221" s="36">
        <v>114.61</v>
      </c>
      <c r="Y221" s="36">
        <v>114.61</v>
      </c>
      <c r="Z221" s="36">
        <v>114.61</v>
      </c>
      <c r="AA221" s="36">
        <v>114.61</v>
      </c>
      <c r="AB221" s="36">
        <v>114.61</v>
      </c>
      <c r="AC221" s="36">
        <v>114.61</v>
      </c>
      <c r="AD221" s="36">
        <v>114.61</v>
      </c>
      <c r="AE221" s="36">
        <v>114.61</v>
      </c>
      <c r="AF221" s="36">
        <v>114.61</v>
      </c>
      <c r="AG221" s="36">
        <v>114.61</v>
      </c>
      <c r="AH221" s="36">
        <v>114.61</v>
      </c>
      <c r="AI221" s="36">
        <v>114.61</v>
      </c>
      <c r="AJ221" s="36">
        <v>114.61</v>
      </c>
      <c r="AK221" s="36">
        <v>114.61</v>
      </c>
      <c r="AL221" s="36">
        <v>114.61</v>
      </c>
      <c r="AM221" s="36">
        <v>114.61</v>
      </c>
      <c r="AN221" s="36">
        <v>114.61</v>
      </c>
      <c r="AO221" s="36">
        <v>114.61</v>
      </c>
      <c r="AP221" s="36">
        <v>114.61</v>
      </c>
      <c r="AQ221" s="36">
        <v>114.61</v>
      </c>
      <c r="AR221" s="36">
        <v>114.61</v>
      </c>
      <c r="AS221" s="36">
        <v>114.61</v>
      </c>
      <c r="AT221" s="36">
        <v>114.61</v>
      </c>
      <c r="AU221" s="36">
        <v>114.61</v>
      </c>
      <c r="AV221" s="620">
        <v>114.61</v>
      </c>
      <c r="CN221" s="71"/>
      <c r="CO221" s="71"/>
      <c r="CP221" s="71"/>
      <c r="CQ221" s="71"/>
      <c r="CR221" s="71"/>
      <c r="CS221" s="71"/>
      <c r="CT221" s="71"/>
      <c r="CU221" s="71"/>
      <c r="CV221" s="71"/>
      <c r="CW221" s="71"/>
      <c r="CX221" s="71"/>
      <c r="CY221" s="71"/>
    </row>
    <row r="222" spans="7:106" ht="14.1" customHeight="1" thickTop="1" thickBot="1">
      <c r="G222" s="19"/>
      <c r="H222" s="738"/>
      <c r="J222" s="736"/>
      <c r="K222" s="10" t="s">
        <v>816</v>
      </c>
      <c r="L222" s="73">
        <v>114.61</v>
      </c>
      <c r="M222" s="73">
        <v>114.61</v>
      </c>
      <c r="N222" s="73">
        <v>114.61</v>
      </c>
      <c r="O222" s="73">
        <v>114.61</v>
      </c>
      <c r="P222" s="73">
        <v>114.61</v>
      </c>
      <c r="Q222" s="73">
        <v>114.61</v>
      </c>
      <c r="R222" s="73">
        <v>114.61</v>
      </c>
      <c r="S222" s="73">
        <v>114.61</v>
      </c>
      <c r="T222" s="73">
        <v>114.61</v>
      </c>
      <c r="U222" s="73">
        <v>114.61</v>
      </c>
      <c r="V222" s="73">
        <v>114.61</v>
      </c>
      <c r="W222" s="73">
        <v>114.61</v>
      </c>
      <c r="X222" s="73">
        <v>114.61</v>
      </c>
      <c r="Y222" s="73">
        <v>114.61</v>
      </c>
      <c r="Z222" s="73">
        <v>114.61</v>
      </c>
      <c r="AA222" s="73">
        <v>114.61</v>
      </c>
      <c r="AB222" s="73">
        <v>114.61</v>
      </c>
      <c r="AC222" s="73">
        <v>114.61</v>
      </c>
      <c r="AD222" s="73">
        <v>114.61</v>
      </c>
      <c r="AE222" s="73">
        <v>114.61</v>
      </c>
      <c r="AF222" s="73">
        <v>114.61</v>
      </c>
      <c r="AG222" s="73">
        <v>114.61</v>
      </c>
      <c r="AH222" s="73">
        <v>114.61</v>
      </c>
      <c r="AI222" s="73">
        <v>114.61</v>
      </c>
      <c r="AJ222" s="73">
        <v>114.61</v>
      </c>
      <c r="AK222" s="73">
        <v>114.61</v>
      </c>
      <c r="AL222" s="73">
        <v>114.61</v>
      </c>
      <c r="AM222" s="73">
        <v>114.61</v>
      </c>
      <c r="AN222" s="73">
        <v>114.61</v>
      </c>
      <c r="AO222" s="73">
        <v>114.61</v>
      </c>
      <c r="AP222" s="73">
        <v>114.61</v>
      </c>
      <c r="AQ222" s="73">
        <v>114.61</v>
      </c>
      <c r="AR222" s="73">
        <v>114.61</v>
      </c>
      <c r="AS222" s="73">
        <v>114.61</v>
      </c>
      <c r="AT222" s="73">
        <v>114.61</v>
      </c>
      <c r="AU222" s="73">
        <v>114.61</v>
      </c>
      <c r="AV222" s="621">
        <v>114.61</v>
      </c>
    </row>
    <row r="223" spans="7:106" ht="14.1" customHeight="1" thickTop="1">
      <c r="G223" s="19"/>
      <c r="H223" s="738"/>
      <c r="J223" s="736"/>
      <c r="K223" s="8" t="s">
        <v>817</v>
      </c>
      <c r="L223" s="35">
        <v>114.61</v>
      </c>
      <c r="M223" s="35">
        <v>114.61</v>
      </c>
      <c r="N223" s="35">
        <v>114.61</v>
      </c>
      <c r="O223" s="35">
        <v>114.61</v>
      </c>
      <c r="P223" s="35">
        <v>114.61</v>
      </c>
      <c r="Q223" s="35">
        <v>114.61</v>
      </c>
      <c r="R223" s="35">
        <v>114.61</v>
      </c>
      <c r="S223" s="35">
        <v>114.61</v>
      </c>
      <c r="T223" s="35">
        <v>114.61</v>
      </c>
      <c r="U223" s="35">
        <v>114.61</v>
      </c>
      <c r="V223" s="35">
        <v>114.61</v>
      </c>
      <c r="W223" s="35">
        <v>114.61</v>
      </c>
      <c r="X223" s="35">
        <v>114.61</v>
      </c>
      <c r="Y223" s="35">
        <v>114.61</v>
      </c>
      <c r="Z223" s="35">
        <v>114.61</v>
      </c>
      <c r="AA223" s="35">
        <v>114.61</v>
      </c>
      <c r="AB223" s="35">
        <v>114.61</v>
      </c>
      <c r="AC223" s="35">
        <v>114.61</v>
      </c>
      <c r="AD223" s="35">
        <v>114.61</v>
      </c>
      <c r="AE223" s="35">
        <v>114.61</v>
      </c>
      <c r="AF223" s="35">
        <v>114.61</v>
      </c>
      <c r="AG223" s="35">
        <v>114.61</v>
      </c>
      <c r="AH223" s="35">
        <v>114.61</v>
      </c>
      <c r="AI223" s="35">
        <v>114.61</v>
      </c>
      <c r="AJ223" s="35">
        <v>114.61</v>
      </c>
      <c r="AK223" s="35">
        <v>114.61</v>
      </c>
      <c r="AL223" s="35">
        <v>114.61</v>
      </c>
      <c r="AM223" s="35">
        <v>114.61</v>
      </c>
      <c r="AN223" s="35">
        <v>114.61</v>
      </c>
      <c r="AO223" s="35">
        <v>114.61</v>
      </c>
      <c r="AP223" s="35">
        <v>114.61</v>
      </c>
      <c r="AQ223" s="35">
        <v>114.61</v>
      </c>
      <c r="AR223" s="35">
        <v>114.61</v>
      </c>
      <c r="AS223" s="35">
        <v>114.61</v>
      </c>
      <c r="AT223" s="35">
        <v>114.61</v>
      </c>
      <c r="AU223" s="35">
        <v>114.61</v>
      </c>
      <c r="AV223" s="619">
        <v>114.61</v>
      </c>
    </row>
    <row r="224" spans="7:106" ht="14.1" customHeight="1">
      <c r="G224" s="19"/>
      <c r="H224" s="738"/>
      <c r="J224" s="736"/>
      <c r="K224" s="9" t="s">
        <v>818</v>
      </c>
      <c r="L224" s="36">
        <v>114.61</v>
      </c>
      <c r="M224" s="36">
        <v>114.61</v>
      </c>
      <c r="N224" s="36">
        <v>114.61</v>
      </c>
      <c r="O224" s="36">
        <v>114.61</v>
      </c>
      <c r="P224" s="36">
        <v>114.61</v>
      </c>
      <c r="Q224" s="36">
        <v>114.61</v>
      </c>
      <c r="R224" s="36">
        <v>114.61</v>
      </c>
      <c r="S224" s="36">
        <v>114.61</v>
      </c>
      <c r="T224" s="36">
        <v>114.61</v>
      </c>
      <c r="U224" s="36">
        <v>114.61</v>
      </c>
      <c r="V224" s="36">
        <v>114.61</v>
      </c>
      <c r="W224" s="36">
        <v>114.61</v>
      </c>
      <c r="X224" s="36">
        <v>114.61</v>
      </c>
      <c r="Y224" s="36">
        <v>114.61</v>
      </c>
      <c r="Z224" s="36">
        <v>114.61</v>
      </c>
      <c r="AA224" s="36">
        <v>114.61</v>
      </c>
      <c r="AB224" s="36">
        <v>114.61</v>
      </c>
      <c r="AC224" s="36">
        <v>114.61</v>
      </c>
      <c r="AD224" s="36">
        <v>114.61</v>
      </c>
      <c r="AE224" s="36">
        <v>114.61</v>
      </c>
      <c r="AF224" s="36">
        <v>114.61</v>
      </c>
      <c r="AG224" s="36">
        <v>114.61</v>
      </c>
      <c r="AH224" s="36">
        <v>114.61</v>
      </c>
      <c r="AI224" s="36">
        <v>114.61</v>
      </c>
      <c r="AJ224" s="36">
        <v>114.61</v>
      </c>
      <c r="AK224" s="36">
        <v>114.61</v>
      </c>
      <c r="AL224" s="36">
        <v>114.61</v>
      </c>
      <c r="AM224" s="36">
        <v>114.61</v>
      </c>
      <c r="AN224" s="36">
        <v>114.61</v>
      </c>
      <c r="AO224" s="36">
        <v>114.61</v>
      </c>
      <c r="AP224" s="36">
        <v>114.61</v>
      </c>
      <c r="AQ224" s="36">
        <v>114.61</v>
      </c>
      <c r="AR224" s="36">
        <v>114.61</v>
      </c>
      <c r="AS224" s="36">
        <v>114.61</v>
      </c>
      <c r="AT224" s="36">
        <v>114.61</v>
      </c>
      <c r="AU224" s="36">
        <v>114.61</v>
      </c>
      <c r="AV224" s="620">
        <v>114.61</v>
      </c>
    </row>
    <row r="225" spans="1:106" s="71" customFormat="1" ht="14.1" customHeight="1" thickBot="1">
      <c r="A225" s="4"/>
      <c r="B225" s="4"/>
      <c r="C225" s="4"/>
      <c r="D225" s="4"/>
      <c r="E225" s="4"/>
      <c r="F225" s="4"/>
      <c r="G225" s="19"/>
      <c r="H225" s="738"/>
      <c r="I225" s="4"/>
      <c r="J225" s="736"/>
      <c r="K225" s="10" t="s">
        <v>819</v>
      </c>
      <c r="L225" s="73">
        <v>114.61</v>
      </c>
      <c r="M225" s="73">
        <v>114.61</v>
      </c>
      <c r="N225" s="73">
        <v>114.61</v>
      </c>
      <c r="O225" s="73">
        <v>114.61</v>
      </c>
      <c r="P225" s="73">
        <v>114.61</v>
      </c>
      <c r="Q225" s="73">
        <v>114.61</v>
      </c>
      <c r="R225" s="73">
        <v>114.61</v>
      </c>
      <c r="S225" s="73">
        <v>114.61</v>
      </c>
      <c r="T225" s="73">
        <v>114.61</v>
      </c>
      <c r="U225" s="73">
        <v>114.61</v>
      </c>
      <c r="V225" s="73">
        <v>114.61</v>
      </c>
      <c r="W225" s="73">
        <v>114.61</v>
      </c>
      <c r="X225" s="73">
        <v>114.61</v>
      </c>
      <c r="Y225" s="73">
        <v>114.61</v>
      </c>
      <c r="Z225" s="73">
        <v>114.61</v>
      </c>
      <c r="AA225" s="73">
        <v>114.61</v>
      </c>
      <c r="AB225" s="73">
        <v>114.61</v>
      </c>
      <c r="AC225" s="73">
        <v>114.61</v>
      </c>
      <c r="AD225" s="73">
        <v>114.61</v>
      </c>
      <c r="AE225" s="73">
        <v>114.61</v>
      </c>
      <c r="AF225" s="73">
        <v>114.61</v>
      </c>
      <c r="AG225" s="73">
        <v>114.61</v>
      </c>
      <c r="AH225" s="73">
        <v>114.61</v>
      </c>
      <c r="AI225" s="73">
        <v>114.61</v>
      </c>
      <c r="AJ225" s="73">
        <v>114.61</v>
      </c>
      <c r="AK225" s="73">
        <v>114.61</v>
      </c>
      <c r="AL225" s="73">
        <v>114.61</v>
      </c>
      <c r="AM225" s="73">
        <v>114.61</v>
      </c>
      <c r="AN225" s="73">
        <v>114.61</v>
      </c>
      <c r="AO225" s="73">
        <v>114.61</v>
      </c>
      <c r="AP225" s="73">
        <v>114.61</v>
      </c>
      <c r="AQ225" s="73">
        <v>114.61</v>
      </c>
      <c r="AR225" s="73">
        <v>114.61</v>
      </c>
      <c r="AS225" s="73">
        <v>114.61</v>
      </c>
      <c r="AT225" s="73">
        <v>114.61</v>
      </c>
      <c r="AU225" s="73">
        <v>114.61</v>
      </c>
      <c r="AV225" s="621">
        <v>114.61</v>
      </c>
      <c r="AW225" s="4"/>
      <c r="AX225" s="4"/>
      <c r="AY225" s="4"/>
      <c r="AZ225" s="4"/>
      <c r="BA225" s="4"/>
      <c r="BB225" s="4"/>
      <c r="BC225" s="161"/>
      <c r="BD225" s="161"/>
      <c r="BE225" s="161"/>
      <c r="BF225" s="4"/>
      <c r="BG225" s="15"/>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c r="DA225" s="4"/>
      <c r="DB225" s="4"/>
    </row>
    <row r="226" spans="1:106" ht="14.1" customHeight="1" thickTop="1">
      <c r="G226" s="19"/>
      <c r="H226" s="738"/>
      <c r="J226" s="736"/>
      <c r="K226" s="8" t="s">
        <v>820</v>
      </c>
      <c r="L226" s="74">
        <v>114.61</v>
      </c>
      <c r="M226" s="74">
        <v>114.61</v>
      </c>
      <c r="N226" s="74">
        <v>114.61</v>
      </c>
      <c r="O226" s="74">
        <v>114.61</v>
      </c>
      <c r="P226" s="74">
        <v>114.61</v>
      </c>
      <c r="Q226" s="74">
        <v>114.61</v>
      </c>
      <c r="R226" s="74">
        <v>114.61</v>
      </c>
      <c r="S226" s="74">
        <v>114.61</v>
      </c>
      <c r="T226" s="74">
        <v>114.61</v>
      </c>
      <c r="U226" s="74">
        <v>114.61</v>
      </c>
      <c r="V226" s="74">
        <v>114.61</v>
      </c>
      <c r="W226" s="74">
        <v>114.61</v>
      </c>
      <c r="X226" s="74">
        <v>114.61</v>
      </c>
      <c r="Y226" s="74">
        <v>114.61</v>
      </c>
      <c r="Z226" s="74">
        <v>114.61</v>
      </c>
      <c r="AA226" s="74">
        <v>114.61</v>
      </c>
      <c r="AB226" s="74">
        <v>114.61</v>
      </c>
      <c r="AC226" s="74">
        <v>114.61</v>
      </c>
      <c r="AD226" s="74">
        <v>114.61</v>
      </c>
      <c r="AE226" s="74">
        <v>114.61</v>
      </c>
      <c r="AF226" s="74">
        <v>114.61</v>
      </c>
      <c r="AG226" s="74">
        <v>114.61</v>
      </c>
      <c r="AH226" s="74">
        <v>114.61</v>
      </c>
      <c r="AI226" s="74">
        <v>114.61</v>
      </c>
      <c r="AJ226" s="74">
        <v>114.61</v>
      </c>
      <c r="AK226" s="74">
        <v>114.61</v>
      </c>
      <c r="AL226" s="74">
        <v>114.61</v>
      </c>
      <c r="AM226" s="74">
        <v>114.61</v>
      </c>
      <c r="AN226" s="74">
        <v>114.61</v>
      </c>
      <c r="AO226" s="74">
        <v>114.61</v>
      </c>
      <c r="AP226" s="74">
        <v>114.61</v>
      </c>
      <c r="AQ226" s="74">
        <v>114.61</v>
      </c>
      <c r="AR226" s="74">
        <v>114.61</v>
      </c>
      <c r="AS226" s="74">
        <v>114.61</v>
      </c>
      <c r="AT226" s="74">
        <v>114.61</v>
      </c>
      <c r="AU226" s="74">
        <v>114.61</v>
      </c>
      <c r="AV226" s="622">
        <v>114.61</v>
      </c>
    </row>
    <row r="227" spans="1:106" ht="14.1" customHeight="1">
      <c r="G227" s="19"/>
      <c r="H227" s="738"/>
      <c r="J227" s="736"/>
      <c r="K227" s="9" t="s">
        <v>821</v>
      </c>
      <c r="L227" s="36">
        <v>114.61</v>
      </c>
      <c r="M227" s="36">
        <v>114.61</v>
      </c>
      <c r="N227" s="36">
        <v>114.61</v>
      </c>
      <c r="O227" s="36">
        <v>114.61</v>
      </c>
      <c r="P227" s="36">
        <v>114.61</v>
      </c>
      <c r="Q227" s="36">
        <v>114.61</v>
      </c>
      <c r="R227" s="36">
        <v>114.61</v>
      </c>
      <c r="S227" s="36">
        <v>114.61</v>
      </c>
      <c r="T227" s="36">
        <v>114.61</v>
      </c>
      <c r="U227" s="36">
        <v>114.61</v>
      </c>
      <c r="V227" s="36">
        <v>114.61</v>
      </c>
      <c r="W227" s="36">
        <v>114.61</v>
      </c>
      <c r="X227" s="36">
        <v>114.61</v>
      </c>
      <c r="Y227" s="36">
        <v>114.61</v>
      </c>
      <c r="Z227" s="36">
        <v>114.61</v>
      </c>
      <c r="AA227" s="36">
        <v>114.61</v>
      </c>
      <c r="AB227" s="36">
        <v>114.61</v>
      </c>
      <c r="AC227" s="36">
        <v>114.61</v>
      </c>
      <c r="AD227" s="36">
        <v>114.61</v>
      </c>
      <c r="AE227" s="36">
        <v>114.61</v>
      </c>
      <c r="AF227" s="36">
        <v>114.61</v>
      </c>
      <c r="AG227" s="36">
        <v>114.61</v>
      </c>
      <c r="AH227" s="36">
        <v>114.61</v>
      </c>
      <c r="AI227" s="36">
        <v>114.61</v>
      </c>
      <c r="AJ227" s="36">
        <v>114.61</v>
      </c>
      <c r="AK227" s="36">
        <v>114.61</v>
      </c>
      <c r="AL227" s="36">
        <v>114.61</v>
      </c>
      <c r="AM227" s="36">
        <v>114.61</v>
      </c>
      <c r="AN227" s="36">
        <v>114.61</v>
      </c>
      <c r="AO227" s="36">
        <v>114.61</v>
      </c>
      <c r="AP227" s="36">
        <v>114.61</v>
      </c>
      <c r="AQ227" s="36">
        <v>114.61</v>
      </c>
      <c r="AR227" s="36">
        <v>114.61</v>
      </c>
      <c r="AS227" s="36">
        <v>114.61</v>
      </c>
      <c r="AT227" s="36">
        <v>114.61</v>
      </c>
      <c r="AU227" s="36">
        <v>114.61</v>
      </c>
      <c r="AV227" s="620">
        <v>114.61</v>
      </c>
    </row>
    <row r="228" spans="1:106" ht="14.1" customHeight="1" thickBot="1">
      <c r="G228" s="19"/>
      <c r="H228" s="738"/>
      <c r="J228" s="736"/>
      <c r="K228" s="10" t="s">
        <v>822</v>
      </c>
      <c r="L228" s="73">
        <v>114.61</v>
      </c>
      <c r="M228" s="73">
        <v>114.61</v>
      </c>
      <c r="N228" s="73">
        <v>114.61</v>
      </c>
      <c r="O228" s="73">
        <v>114.61</v>
      </c>
      <c r="P228" s="73">
        <v>114.61</v>
      </c>
      <c r="Q228" s="73">
        <v>114.61</v>
      </c>
      <c r="R228" s="73">
        <v>114.61</v>
      </c>
      <c r="S228" s="73">
        <v>114.61</v>
      </c>
      <c r="T228" s="73">
        <v>114.61</v>
      </c>
      <c r="U228" s="73">
        <v>114.61</v>
      </c>
      <c r="V228" s="73">
        <v>114.61</v>
      </c>
      <c r="W228" s="73">
        <v>114.61</v>
      </c>
      <c r="X228" s="73">
        <v>114.61</v>
      </c>
      <c r="Y228" s="73">
        <v>114.61</v>
      </c>
      <c r="Z228" s="73">
        <v>114.61</v>
      </c>
      <c r="AA228" s="73">
        <v>114.61</v>
      </c>
      <c r="AB228" s="73">
        <v>114.61</v>
      </c>
      <c r="AC228" s="73">
        <v>114.61</v>
      </c>
      <c r="AD228" s="73">
        <v>114.61</v>
      </c>
      <c r="AE228" s="73">
        <v>114.61</v>
      </c>
      <c r="AF228" s="73">
        <v>114.61</v>
      </c>
      <c r="AG228" s="73">
        <v>114.61</v>
      </c>
      <c r="AH228" s="73">
        <v>114.61</v>
      </c>
      <c r="AI228" s="73">
        <v>114.61</v>
      </c>
      <c r="AJ228" s="73">
        <v>114.61</v>
      </c>
      <c r="AK228" s="73">
        <v>114.61</v>
      </c>
      <c r="AL228" s="73">
        <v>114.61</v>
      </c>
      <c r="AM228" s="73">
        <v>114.61</v>
      </c>
      <c r="AN228" s="73">
        <v>114.61</v>
      </c>
      <c r="AO228" s="73">
        <v>114.61</v>
      </c>
      <c r="AP228" s="73">
        <v>114.61</v>
      </c>
      <c r="AQ228" s="73">
        <v>114.61</v>
      </c>
      <c r="AR228" s="73">
        <v>114.61</v>
      </c>
      <c r="AS228" s="73">
        <v>114.61</v>
      </c>
      <c r="AT228" s="73">
        <v>114.61</v>
      </c>
      <c r="AU228" s="73">
        <v>114.61</v>
      </c>
      <c r="AV228" s="621">
        <v>114.61</v>
      </c>
    </row>
    <row r="229" spans="1:106" ht="14.1" customHeight="1" thickTop="1">
      <c r="G229" s="19"/>
      <c r="H229" s="738"/>
      <c r="AV229" s="20"/>
    </row>
    <row r="230" spans="1:106" ht="14.1" customHeight="1">
      <c r="G230" s="19"/>
      <c r="H230" s="738"/>
      <c r="J230" s="735" t="s">
        <v>543</v>
      </c>
      <c r="K230" s="8" t="s">
        <v>805</v>
      </c>
      <c r="L230" s="35">
        <v>0</v>
      </c>
      <c r="M230" s="35">
        <v>0</v>
      </c>
      <c r="N230" s="35">
        <v>0</v>
      </c>
      <c r="O230" s="35">
        <v>0</v>
      </c>
      <c r="P230" s="35">
        <v>0</v>
      </c>
      <c r="Q230" s="35">
        <v>0</v>
      </c>
      <c r="R230" s="35">
        <v>0</v>
      </c>
      <c r="S230" s="35">
        <v>0</v>
      </c>
      <c r="T230" s="35">
        <v>0</v>
      </c>
      <c r="U230" s="35">
        <v>0</v>
      </c>
      <c r="V230" s="35">
        <v>0</v>
      </c>
      <c r="W230" s="35">
        <v>0</v>
      </c>
      <c r="X230" s="35">
        <v>0</v>
      </c>
      <c r="Y230" s="35">
        <v>0</v>
      </c>
      <c r="Z230" s="35">
        <v>0</v>
      </c>
      <c r="AA230" s="35">
        <v>0</v>
      </c>
      <c r="AB230" s="35">
        <v>0</v>
      </c>
      <c r="AC230" s="35">
        <v>0</v>
      </c>
      <c r="AD230" s="35">
        <v>0</v>
      </c>
      <c r="AE230" s="35">
        <v>0</v>
      </c>
      <c r="AF230" s="35">
        <v>0</v>
      </c>
      <c r="AG230" s="35">
        <v>0</v>
      </c>
      <c r="AH230" s="35">
        <v>0</v>
      </c>
      <c r="AI230" s="35">
        <v>0</v>
      </c>
      <c r="AJ230" s="35">
        <v>0</v>
      </c>
      <c r="AK230" s="35">
        <v>0</v>
      </c>
      <c r="AL230" s="35">
        <v>0</v>
      </c>
      <c r="AM230" s="35">
        <v>0</v>
      </c>
      <c r="AN230" s="35">
        <v>0</v>
      </c>
      <c r="AO230" s="35">
        <v>0</v>
      </c>
      <c r="AP230" s="35">
        <v>0</v>
      </c>
      <c r="AQ230" s="35">
        <v>0</v>
      </c>
      <c r="AR230" s="35">
        <v>0</v>
      </c>
      <c r="AS230" s="35">
        <v>0</v>
      </c>
      <c r="AT230" s="35">
        <v>0</v>
      </c>
      <c r="AU230" s="35">
        <v>0</v>
      </c>
      <c r="AV230" s="619">
        <v>0</v>
      </c>
    </row>
    <row r="231" spans="1:106" ht="14.1" customHeight="1">
      <c r="G231" s="19"/>
      <c r="H231" s="738"/>
      <c r="J231" s="736"/>
      <c r="K231" s="9" t="s">
        <v>806</v>
      </c>
      <c r="L231" s="36">
        <v>0</v>
      </c>
      <c r="M231" s="36">
        <v>0</v>
      </c>
      <c r="N231" s="36">
        <v>0</v>
      </c>
      <c r="O231" s="36">
        <v>0</v>
      </c>
      <c r="P231" s="36">
        <v>0</v>
      </c>
      <c r="Q231" s="36">
        <v>0</v>
      </c>
      <c r="R231" s="36">
        <v>0</v>
      </c>
      <c r="S231" s="36">
        <v>0</v>
      </c>
      <c r="T231" s="36">
        <v>0</v>
      </c>
      <c r="U231" s="36">
        <v>0</v>
      </c>
      <c r="V231" s="36">
        <v>0</v>
      </c>
      <c r="W231" s="36">
        <v>0</v>
      </c>
      <c r="X231" s="36">
        <v>0</v>
      </c>
      <c r="Y231" s="36">
        <v>0</v>
      </c>
      <c r="Z231" s="36">
        <v>0</v>
      </c>
      <c r="AA231" s="36">
        <v>0</v>
      </c>
      <c r="AB231" s="36">
        <v>0</v>
      </c>
      <c r="AC231" s="36">
        <v>0</v>
      </c>
      <c r="AD231" s="36">
        <v>0</v>
      </c>
      <c r="AE231" s="36">
        <v>0</v>
      </c>
      <c r="AF231" s="36">
        <v>0</v>
      </c>
      <c r="AG231" s="36">
        <v>0</v>
      </c>
      <c r="AH231" s="36">
        <v>0</v>
      </c>
      <c r="AI231" s="36">
        <v>0</v>
      </c>
      <c r="AJ231" s="36">
        <v>0</v>
      </c>
      <c r="AK231" s="36">
        <v>0</v>
      </c>
      <c r="AL231" s="36">
        <v>0</v>
      </c>
      <c r="AM231" s="36">
        <v>0</v>
      </c>
      <c r="AN231" s="36">
        <v>0</v>
      </c>
      <c r="AO231" s="36">
        <v>0</v>
      </c>
      <c r="AP231" s="36">
        <v>0</v>
      </c>
      <c r="AQ231" s="36">
        <v>0</v>
      </c>
      <c r="AR231" s="36">
        <v>0</v>
      </c>
      <c r="AS231" s="36">
        <v>0</v>
      </c>
      <c r="AT231" s="36">
        <v>0</v>
      </c>
      <c r="AU231" s="36">
        <v>0</v>
      </c>
      <c r="AV231" s="620">
        <v>0</v>
      </c>
    </row>
    <row r="232" spans="1:106" ht="14.1" customHeight="1" thickBot="1">
      <c r="G232" s="19"/>
      <c r="H232" s="738"/>
      <c r="J232" s="736"/>
      <c r="K232" s="10" t="s">
        <v>807</v>
      </c>
      <c r="L232" s="73">
        <v>0</v>
      </c>
      <c r="M232" s="73">
        <v>0</v>
      </c>
      <c r="N232" s="73">
        <v>0</v>
      </c>
      <c r="O232" s="73">
        <v>0</v>
      </c>
      <c r="P232" s="73">
        <v>0</v>
      </c>
      <c r="Q232" s="73">
        <v>0</v>
      </c>
      <c r="R232" s="73">
        <v>0</v>
      </c>
      <c r="S232" s="73">
        <v>0</v>
      </c>
      <c r="T232" s="73">
        <v>0</v>
      </c>
      <c r="U232" s="73">
        <v>0</v>
      </c>
      <c r="V232" s="73">
        <v>0</v>
      </c>
      <c r="W232" s="73">
        <v>0</v>
      </c>
      <c r="X232" s="73">
        <v>0</v>
      </c>
      <c r="Y232" s="73">
        <v>0</v>
      </c>
      <c r="Z232" s="73">
        <v>0</v>
      </c>
      <c r="AA232" s="73">
        <v>0</v>
      </c>
      <c r="AB232" s="73">
        <v>0</v>
      </c>
      <c r="AC232" s="73">
        <v>0</v>
      </c>
      <c r="AD232" s="73">
        <v>0</v>
      </c>
      <c r="AE232" s="73">
        <v>0</v>
      </c>
      <c r="AF232" s="73">
        <v>0</v>
      </c>
      <c r="AG232" s="73">
        <v>0</v>
      </c>
      <c r="AH232" s="73">
        <v>0</v>
      </c>
      <c r="AI232" s="73">
        <v>0</v>
      </c>
      <c r="AJ232" s="73">
        <v>0</v>
      </c>
      <c r="AK232" s="73">
        <v>0</v>
      </c>
      <c r="AL232" s="73">
        <v>0</v>
      </c>
      <c r="AM232" s="73">
        <v>0</v>
      </c>
      <c r="AN232" s="73">
        <v>0</v>
      </c>
      <c r="AO232" s="73">
        <v>0</v>
      </c>
      <c r="AP232" s="73">
        <v>0</v>
      </c>
      <c r="AQ232" s="73">
        <v>0</v>
      </c>
      <c r="AR232" s="73">
        <v>0</v>
      </c>
      <c r="AS232" s="73">
        <v>0</v>
      </c>
      <c r="AT232" s="73">
        <v>0</v>
      </c>
      <c r="AU232" s="73">
        <v>0</v>
      </c>
      <c r="AV232" s="621">
        <v>0</v>
      </c>
    </row>
    <row r="233" spans="1:106" ht="14.1" customHeight="1" thickTop="1">
      <c r="G233" s="19"/>
      <c r="H233" s="738"/>
      <c r="J233" s="736"/>
      <c r="K233" s="8" t="s">
        <v>808</v>
      </c>
      <c r="L233" s="74">
        <v>0</v>
      </c>
      <c r="M233" s="74">
        <v>0</v>
      </c>
      <c r="N233" s="74">
        <v>0</v>
      </c>
      <c r="O233" s="74">
        <v>0</v>
      </c>
      <c r="P233" s="74">
        <v>0</v>
      </c>
      <c r="Q233" s="74">
        <v>0</v>
      </c>
      <c r="R233" s="74">
        <v>0</v>
      </c>
      <c r="S233" s="74">
        <v>0</v>
      </c>
      <c r="T233" s="74">
        <v>0</v>
      </c>
      <c r="U233" s="74">
        <v>0</v>
      </c>
      <c r="V233" s="74">
        <v>0</v>
      </c>
      <c r="W233" s="74">
        <v>0</v>
      </c>
      <c r="X233" s="74">
        <v>0</v>
      </c>
      <c r="Y233" s="74">
        <v>0</v>
      </c>
      <c r="Z233" s="74">
        <v>0</v>
      </c>
      <c r="AA233" s="74">
        <v>0</v>
      </c>
      <c r="AB233" s="74">
        <v>0</v>
      </c>
      <c r="AC233" s="74">
        <v>0</v>
      </c>
      <c r="AD233" s="74">
        <v>0</v>
      </c>
      <c r="AE233" s="74">
        <v>0</v>
      </c>
      <c r="AF233" s="74">
        <v>0</v>
      </c>
      <c r="AG233" s="74">
        <v>0</v>
      </c>
      <c r="AH233" s="74">
        <v>0</v>
      </c>
      <c r="AI233" s="74">
        <v>0</v>
      </c>
      <c r="AJ233" s="74">
        <v>0</v>
      </c>
      <c r="AK233" s="74">
        <v>0</v>
      </c>
      <c r="AL233" s="74">
        <v>0</v>
      </c>
      <c r="AM233" s="74">
        <v>0</v>
      </c>
      <c r="AN233" s="74">
        <v>0</v>
      </c>
      <c r="AO233" s="74">
        <v>0</v>
      </c>
      <c r="AP233" s="74">
        <v>0</v>
      </c>
      <c r="AQ233" s="74">
        <v>0</v>
      </c>
      <c r="AR233" s="74">
        <v>0</v>
      </c>
      <c r="AS233" s="74">
        <v>0</v>
      </c>
      <c r="AT233" s="74">
        <v>0</v>
      </c>
      <c r="AU233" s="74">
        <v>0</v>
      </c>
      <c r="AV233" s="622">
        <v>0</v>
      </c>
    </row>
    <row r="234" spans="1:106" ht="14.1" customHeight="1">
      <c r="G234" s="19"/>
      <c r="H234" s="738"/>
      <c r="J234" s="736"/>
      <c r="K234" s="9" t="s">
        <v>809</v>
      </c>
      <c r="L234" s="36">
        <v>0</v>
      </c>
      <c r="M234" s="36">
        <v>0</v>
      </c>
      <c r="N234" s="36">
        <v>0</v>
      </c>
      <c r="O234" s="36">
        <v>0</v>
      </c>
      <c r="P234" s="36">
        <v>0</v>
      </c>
      <c r="Q234" s="36">
        <v>0</v>
      </c>
      <c r="R234" s="36">
        <v>0</v>
      </c>
      <c r="S234" s="36">
        <v>0</v>
      </c>
      <c r="T234" s="36">
        <v>0</v>
      </c>
      <c r="U234" s="36">
        <v>0</v>
      </c>
      <c r="V234" s="36">
        <v>0</v>
      </c>
      <c r="W234" s="36">
        <v>0</v>
      </c>
      <c r="X234" s="36">
        <v>0</v>
      </c>
      <c r="Y234" s="36">
        <v>0</v>
      </c>
      <c r="Z234" s="36">
        <v>0</v>
      </c>
      <c r="AA234" s="36">
        <v>0</v>
      </c>
      <c r="AB234" s="36">
        <v>0</v>
      </c>
      <c r="AC234" s="36">
        <v>0</v>
      </c>
      <c r="AD234" s="36">
        <v>0</v>
      </c>
      <c r="AE234" s="36">
        <v>0</v>
      </c>
      <c r="AF234" s="36">
        <v>0</v>
      </c>
      <c r="AG234" s="36">
        <v>0</v>
      </c>
      <c r="AH234" s="36">
        <v>0</v>
      </c>
      <c r="AI234" s="36">
        <v>0</v>
      </c>
      <c r="AJ234" s="36">
        <v>0</v>
      </c>
      <c r="AK234" s="36">
        <v>0</v>
      </c>
      <c r="AL234" s="36">
        <v>0</v>
      </c>
      <c r="AM234" s="36">
        <v>0</v>
      </c>
      <c r="AN234" s="36">
        <v>0</v>
      </c>
      <c r="AO234" s="36">
        <v>0</v>
      </c>
      <c r="AP234" s="36">
        <v>0</v>
      </c>
      <c r="AQ234" s="36">
        <v>0</v>
      </c>
      <c r="AR234" s="36">
        <v>0</v>
      </c>
      <c r="AS234" s="36">
        <v>0</v>
      </c>
      <c r="AT234" s="36">
        <v>0</v>
      </c>
      <c r="AU234" s="36">
        <v>0</v>
      </c>
      <c r="AV234" s="620">
        <v>0</v>
      </c>
    </row>
    <row r="235" spans="1:106" ht="14.1" customHeight="1" thickBot="1">
      <c r="G235" s="19"/>
      <c r="H235" s="738"/>
      <c r="J235" s="736"/>
      <c r="K235" s="10" t="s">
        <v>810</v>
      </c>
      <c r="L235" s="73">
        <v>0</v>
      </c>
      <c r="M235" s="73">
        <v>0</v>
      </c>
      <c r="N235" s="73">
        <v>0</v>
      </c>
      <c r="O235" s="73">
        <v>0</v>
      </c>
      <c r="P235" s="73">
        <v>0</v>
      </c>
      <c r="Q235" s="73">
        <v>0</v>
      </c>
      <c r="R235" s="73">
        <v>0</v>
      </c>
      <c r="S235" s="73">
        <v>0</v>
      </c>
      <c r="T235" s="73">
        <v>0</v>
      </c>
      <c r="U235" s="73">
        <v>0</v>
      </c>
      <c r="V235" s="73">
        <v>0</v>
      </c>
      <c r="W235" s="73">
        <v>0</v>
      </c>
      <c r="X235" s="73">
        <v>0</v>
      </c>
      <c r="Y235" s="73">
        <v>0</v>
      </c>
      <c r="Z235" s="73">
        <v>0</v>
      </c>
      <c r="AA235" s="73">
        <v>0</v>
      </c>
      <c r="AB235" s="73">
        <v>0</v>
      </c>
      <c r="AC235" s="73">
        <v>0</v>
      </c>
      <c r="AD235" s="73">
        <v>0</v>
      </c>
      <c r="AE235" s="73">
        <v>0</v>
      </c>
      <c r="AF235" s="73">
        <v>0</v>
      </c>
      <c r="AG235" s="73">
        <v>0</v>
      </c>
      <c r="AH235" s="73">
        <v>0</v>
      </c>
      <c r="AI235" s="73">
        <v>0</v>
      </c>
      <c r="AJ235" s="73">
        <v>0</v>
      </c>
      <c r="AK235" s="73">
        <v>0</v>
      </c>
      <c r="AL235" s="73">
        <v>0</v>
      </c>
      <c r="AM235" s="73">
        <v>0</v>
      </c>
      <c r="AN235" s="73">
        <v>0</v>
      </c>
      <c r="AO235" s="73">
        <v>0</v>
      </c>
      <c r="AP235" s="73">
        <v>0</v>
      </c>
      <c r="AQ235" s="73">
        <v>0</v>
      </c>
      <c r="AR235" s="73">
        <v>0</v>
      </c>
      <c r="AS235" s="73">
        <v>0</v>
      </c>
      <c r="AT235" s="73">
        <v>0</v>
      </c>
      <c r="AU235" s="73">
        <v>0</v>
      </c>
      <c r="AV235" s="621">
        <v>0</v>
      </c>
    </row>
    <row r="236" spans="1:106" ht="14.1" customHeight="1" thickTop="1">
      <c r="G236" s="19"/>
      <c r="H236" s="738"/>
      <c r="J236" s="736"/>
      <c r="K236" s="8" t="s">
        <v>811</v>
      </c>
      <c r="L236" s="35">
        <v>0</v>
      </c>
      <c r="M236" s="35">
        <v>0</v>
      </c>
      <c r="N236" s="35">
        <v>0</v>
      </c>
      <c r="O236" s="35">
        <v>0</v>
      </c>
      <c r="P236" s="35">
        <v>0</v>
      </c>
      <c r="Q236" s="35">
        <v>0</v>
      </c>
      <c r="R236" s="35">
        <v>0</v>
      </c>
      <c r="S236" s="35">
        <v>0</v>
      </c>
      <c r="T236" s="35">
        <v>0</v>
      </c>
      <c r="U236" s="35">
        <v>0</v>
      </c>
      <c r="V236" s="35">
        <v>0</v>
      </c>
      <c r="W236" s="35">
        <v>0</v>
      </c>
      <c r="X236" s="35">
        <v>0</v>
      </c>
      <c r="Y236" s="35">
        <v>0</v>
      </c>
      <c r="Z236" s="35">
        <v>0</v>
      </c>
      <c r="AA236" s="35">
        <v>0</v>
      </c>
      <c r="AB236" s="35">
        <v>0</v>
      </c>
      <c r="AC236" s="35">
        <v>0</v>
      </c>
      <c r="AD236" s="35">
        <v>0</v>
      </c>
      <c r="AE236" s="35">
        <v>0</v>
      </c>
      <c r="AF236" s="35">
        <v>0</v>
      </c>
      <c r="AG236" s="35">
        <v>0</v>
      </c>
      <c r="AH236" s="35">
        <v>0</v>
      </c>
      <c r="AI236" s="35">
        <v>0</v>
      </c>
      <c r="AJ236" s="35">
        <v>0</v>
      </c>
      <c r="AK236" s="35">
        <v>0</v>
      </c>
      <c r="AL236" s="35">
        <v>0</v>
      </c>
      <c r="AM236" s="35">
        <v>0</v>
      </c>
      <c r="AN236" s="35">
        <v>0</v>
      </c>
      <c r="AO236" s="35">
        <v>0</v>
      </c>
      <c r="AP236" s="35">
        <v>0</v>
      </c>
      <c r="AQ236" s="35">
        <v>0</v>
      </c>
      <c r="AR236" s="35">
        <v>0</v>
      </c>
      <c r="AS236" s="35">
        <v>0</v>
      </c>
      <c r="AT236" s="35">
        <v>0</v>
      </c>
      <c r="AU236" s="35">
        <v>0</v>
      </c>
      <c r="AV236" s="619">
        <v>0</v>
      </c>
    </row>
    <row r="237" spans="1:106" ht="14.1" customHeight="1">
      <c r="G237" s="19"/>
      <c r="H237" s="738"/>
      <c r="J237" s="736"/>
      <c r="K237" s="9" t="s">
        <v>812</v>
      </c>
      <c r="L237" s="36">
        <v>0</v>
      </c>
      <c r="M237" s="36">
        <v>0</v>
      </c>
      <c r="N237" s="36">
        <v>0</v>
      </c>
      <c r="O237" s="36">
        <v>0</v>
      </c>
      <c r="P237" s="36">
        <v>0</v>
      </c>
      <c r="Q237" s="36">
        <v>0</v>
      </c>
      <c r="R237" s="36">
        <v>0</v>
      </c>
      <c r="S237" s="36">
        <v>0</v>
      </c>
      <c r="T237" s="36">
        <v>0</v>
      </c>
      <c r="U237" s="36">
        <v>0</v>
      </c>
      <c r="V237" s="36">
        <v>0</v>
      </c>
      <c r="W237" s="36">
        <v>0</v>
      </c>
      <c r="X237" s="36">
        <v>0</v>
      </c>
      <c r="Y237" s="36">
        <v>0</v>
      </c>
      <c r="Z237" s="36">
        <v>0</v>
      </c>
      <c r="AA237" s="36">
        <v>0</v>
      </c>
      <c r="AB237" s="36">
        <v>0</v>
      </c>
      <c r="AC237" s="36">
        <v>0</v>
      </c>
      <c r="AD237" s="36">
        <v>0</v>
      </c>
      <c r="AE237" s="36">
        <v>0</v>
      </c>
      <c r="AF237" s="36">
        <v>0</v>
      </c>
      <c r="AG237" s="36">
        <v>0</v>
      </c>
      <c r="AH237" s="36">
        <v>0</v>
      </c>
      <c r="AI237" s="36">
        <v>0</v>
      </c>
      <c r="AJ237" s="36">
        <v>0</v>
      </c>
      <c r="AK237" s="36">
        <v>0</v>
      </c>
      <c r="AL237" s="36">
        <v>0</v>
      </c>
      <c r="AM237" s="36">
        <v>0</v>
      </c>
      <c r="AN237" s="36">
        <v>0</v>
      </c>
      <c r="AO237" s="36">
        <v>0</v>
      </c>
      <c r="AP237" s="36">
        <v>0</v>
      </c>
      <c r="AQ237" s="36">
        <v>0</v>
      </c>
      <c r="AR237" s="36">
        <v>0</v>
      </c>
      <c r="AS237" s="36">
        <v>0</v>
      </c>
      <c r="AT237" s="36">
        <v>0</v>
      </c>
      <c r="AU237" s="36">
        <v>0</v>
      </c>
      <c r="AV237" s="620">
        <v>0</v>
      </c>
    </row>
    <row r="238" spans="1:106" ht="14.1" customHeight="1" thickBot="1">
      <c r="G238" s="19"/>
      <c r="H238" s="738"/>
      <c r="J238" s="736"/>
      <c r="K238" s="10" t="s">
        <v>813</v>
      </c>
      <c r="L238" s="73">
        <v>0</v>
      </c>
      <c r="M238" s="73">
        <v>0</v>
      </c>
      <c r="N238" s="73">
        <v>0</v>
      </c>
      <c r="O238" s="73">
        <v>0</v>
      </c>
      <c r="P238" s="73">
        <v>0</v>
      </c>
      <c r="Q238" s="73">
        <v>0</v>
      </c>
      <c r="R238" s="73">
        <v>0</v>
      </c>
      <c r="S238" s="73">
        <v>0</v>
      </c>
      <c r="T238" s="73">
        <v>0</v>
      </c>
      <c r="U238" s="73">
        <v>0</v>
      </c>
      <c r="V238" s="73">
        <v>0</v>
      </c>
      <c r="W238" s="73">
        <v>0</v>
      </c>
      <c r="X238" s="73">
        <v>0</v>
      </c>
      <c r="Y238" s="73">
        <v>0</v>
      </c>
      <c r="Z238" s="73">
        <v>0</v>
      </c>
      <c r="AA238" s="73">
        <v>0</v>
      </c>
      <c r="AB238" s="73">
        <v>0</v>
      </c>
      <c r="AC238" s="73">
        <v>0</v>
      </c>
      <c r="AD238" s="73">
        <v>0</v>
      </c>
      <c r="AE238" s="73">
        <v>0</v>
      </c>
      <c r="AF238" s="73">
        <v>0</v>
      </c>
      <c r="AG238" s="73">
        <v>0</v>
      </c>
      <c r="AH238" s="73">
        <v>0</v>
      </c>
      <c r="AI238" s="73">
        <v>0</v>
      </c>
      <c r="AJ238" s="73">
        <v>0</v>
      </c>
      <c r="AK238" s="73">
        <v>0</v>
      </c>
      <c r="AL238" s="73">
        <v>0</v>
      </c>
      <c r="AM238" s="73">
        <v>0</v>
      </c>
      <c r="AN238" s="73">
        <v>0</v>
      </c>
      <c r="AO238" s="73">
        <v>0</v>
      </c>
      <c r="AP238" s="73">
        <v>0</v>
      </c>
      <c r="AQ238" s="73">
        <v>0</v>
      </c>
      <c r="AR238" s="73">
        <v>0</v>
      </c>
      <c r="AS238" s="73">
        <v>0</v>
      </c>
      <c r="AT238" s="73">
        <v>0</v>
      </c>
      <c r="AU238" s="73">
        <v>0</v>
      </c>
      <c r="AV238" s="621">
        <v>0</v>
      </c>
    </row>
    <row r="239" spans="1:106" ht="14.1" customHeight="1" thickTop="1">
      <c r="G239" s="19"/>
      <c r="H239" s="738"/>
      <c r="J239" s="736"/>
      <c r="K239" s="8" t="s">
        <v>814</v>
      </c>
      <c r="L239" s="74">
        <v>0</v>
      </c>
      <c r="M239" s="74">
        <v>0</v>
      </c>
      <c r="N239" s="74">
        <v>0</v>
      </c>
      <c r="O239" s="74">
        <v>0</v>
      </c>
      <c r="P239" s="74">
        <v>0</v>
      </c>
      <c r="Q239" s="74">
        <v>0</v>
      </c>
      <c r="R239" s="74">
        <v>0</v>
      </c>
      <c r="S239" s="74">
        <v>0</v>
      </c>
      <c r="T239" s="74">
        <v>0</v>
      </c>
      <c r="U239" s="74">
        <v>0</v>
      </c>
      <c r="V239" s="74">
        <v>0</v>
      </c>
      <c r="W239" s="74">
        <v>0</v>
      </c>
      <c r="X239" s="74">
        <v>0</v>
      </c>
      <c r="Y239" s="74">
        <v>0</v>
      </c>
      <c r="Z239" s="74">
        <v>0</v>
      </c>
      <c r="AA239" s="74">
        <v>0</v>
      </c>
      <c r="AB239" s="74">
        <v>0</v>
      </c>
      <c r="AC239" s="74">
        <v>0</v>
      </c>
      <c r="AD239" s="74">
        <v>0</v>
      </c>
      <c r="AE239" s="74">
        <v>0</v>
      </c>
      <c r="AF239" s="74">
        <v>0</v>
      </c>
      <c r="AG239" s="74">
        <v>0</v>
      </c>
      <c r="AH239" s="74">
        <v>0</v>
      </c>
      <c r="AI239" s="74">
        <v>0</v>
      </c>
      <c r="AJ239" s="74">
        <v>0</v>
      </c>
      <c r="AK239" s="74">
        <v>0</v>
      </c>
      <c r="AL239" s="74">
        <v>0</v>
      </c>
      <c r="AM239" s="74">
        <v>0</v>
      </c>
      <c r="AN239" s="74">
        <v>0</v>
      </c>
      <c r="AO239" s="74">
        <v>0</v>
      </c>
      <c r="AP239" s="74">
        <v>0</v>
      </c>
      <c r="AQ239" s="74">
        <v>0</v>
      </c>
      <c r="AR239" s="74">
        <v>0</v>
      </c>
      <c r="AS239" s="74">
        <v>0</v>
      </c>
      <c r="AT239" s="74">
        <v>0</v>
      </c>
      <c r="AU239" s="74">
        <v>0</v>
      </c>
      <c r="AV239" s="622">
        <v>0</v>
      </c>
    </row>
    <row r="240" spans="1:106" ht="14.1" customHeight="1">
      <c r="G240" s="19"/>
      <c r="H240" s="738"/>
      <c r="J240" s="736"/>
      <c r="K240" s="9" t="s">
        <v>815</v>
      </c>
      <c r="L240" s="36">
        <v>0</v>
      </c>
      <c r="M240" s="36">
        <v>0</v>
      </c>
      <c r="N240" s="36">
        <v>0</v>
      </c>
      <c r="O240" s="36">
        <v>0</v>
      </c>
      <c r="P240" s="36">
        <v>0</v>
      </c>
      <c r="Q240" s="36">
        <v>0</v>
      </c>
      <c r="R240" s="36">
        <v>0</v>
      </c>
      <c r="S240" s="36">
        <v>0</v>
      </c>
      <c r="T240" s="36">
        <v>0</v>
      </c>
      <c r="U240" s="36">
        <v>0</v>
      </c>
      <c r="V240" s="36">
        <v>0</v>
      </c>
      <c r="W240" s="36">
        <v>0</v>
      </c>
      <c r="X240" s="36">
        <v>0</v>
      </c>
      <c r="Y240" s="36">
        <v>0</v>
      </c>
      <c r="Z240" s="36">
        <v>0</v>
      </c>
      <c r="AA240" s="36">
        <v>0</v>
      </c>
      <c r="AB240" s="36">
        <v>0</v>
      </c>
      <c r="AC240" s="36">
        <v>0</v>
      </c>
      <c r="AD240" s="36">
        <v>0</v>
      </c>
      <c r="AE240" s="36">
        <v>0</v>
      </c>
      <c r="AF240" s="36">
        <v>0</v>
      </c>
      <c r="AG240" s="36">
        <v>0</v>
      </c>
      <c r="AH240" s="36">
        <v>0</v>
      </c>
      <c r="AI240" s="36">
        <v>0</v>
      </c>
      <c r="AJ240" s="36">
        <v>0</v>
      </c>
      <c r="AK240" s="36">
        <v>0</v>
      </c>
      <c r="AL240" s="36">
        <v>0</v>
      </c>
      <c r="AM240" s="36">
        <v>0</v>
      </c>
      <c r="AN240" s="36">
        <v>0</v>
      </c>
      <c r="AO240" s="36">
        <v>0</v>
      </c>
      <c r="AP240" s="36">
        <v>0</v>
      </c>
      <c r="AQ240" s="36">
        <v>0</v>
      </c>
      <c r="AR240" s="36">
        <v>0</v>
      </c>
      <c r="AS240" s="36">
        <v>0</v>
      </c>
      <c r="AT240" s="36">
        <v>0</v>
      </c>
      <c r="AU240" s="36">
        <v>0</v>
      </c>
      <c r="AV240" s="620">
        <v>0</v>
      </c>
    </row>
    <row r="241" spans="7:48" ht="14.1" customHeight="1" thickBot="1">
      <c r="G241" s="19"/>
      <c r="H241" s="738"/>
      <c r="J241" s="736"/>
      <c r="K241" s="10" t="s">
        <v>816</v>
      </c>
      <c r="L241" s="73">
        <v>0</v>
      </c>
      <c r="M241" s="73">
        <v>0</v>
      </c>
      <c r="N241" s="73">
        <v>0</v>
      </c>
      <c r="O241" s="73">
        <v>0</v>
      </c>
      <c r="P241" s="73">
        <v>0</v>
      </c>
      <c r="Q241" s="73">
        <v>0</v>
      </c>
      <c r="R241" s="73">
        <v>0</v>
      </c>
      <c r="S241" s="73">
        <v>0</v>
      </c>
      <c r="T241" s="73">
        <v>0</v>
      </c>
      <c r="U241" s="73">
        <v>0</v>
      </c>
      <c r="V241" s="73">
        <v>0</v>
      </c>
      <c r="W241" s="73">
        <v>0</v>
      </c>
      <c r="X241" s="73">
        <v>0</v>
      </c>
      <c r="Y241" s="73">
        <v>0</v>
      </c>
      <c r="Z241" s="73">
        <v>0</v>
      </c>
      <c r="AA241" s="73">
        <v>0</v>
      </c>
      <c r="AB241" s="73">
        <v>0</v>
      </c>
      <c r="AC241" s="73">
        <v>0</v>
      </c>
      <c r="AD241" s="73">
        <v>0</v>
      </c>
      <c r="AE241" s="73">
        <v>0</v>
      </c>
      <c r="AF241" s="73">
        <v>0</v>
      </c>
      <c r="AG241" s="73">
        <v>0</v>
      </c>
      <c r="AH241" s="73">
        <v>0</v>
      </c>
      <c r="AI241" s="73">
        <v>0</v>
      </c>
      <c r="AJ241" s="73">
        <v>0</v>
      </c>
      <c r="AK241" s="73">
        <v>0</v>
      </c>
      <c r="AL241" s="73">
        <v>0</v>
      </c>
      <c r="AM241" s="73">
        <v>0</v>
      </c>
      <c r="AN241" s="73">
        <v>0</v>
      </c>
      <c r="AO241" s="73">
        <v>0</v>
      </c>
      <c r="AP241" s="73">
        <v>0</v>
      </c>
      <c r="AQ241" s="73">
        <v>0</v>
      </c>
      <c r="AR241" s="73">
        <v>0</v>
      </c>
      <c r="AS241" s="73">
        <v>0</v>
      </c>
      <c r="AT241" s="73">
        <v>0</v>
      </c>
      <c r="AU241" s="73">
        <v>0</v>
      </c>
      <c r="AV241" s="621">
        <v>0</v>
      </c>
    </row>
    <row r="242" spans="7:48" ht="14.1" customHeight="1" thickTop="1">
      <c r="G242" s="19"/>
      <c r="H242" s="738"/>
      <c r="J242" s="736"/>
      <c r="K242" s="8" t="s">
        <v>817</v>
      </c>
      <c r="L242" s="35">
        <v>0</v>
      </c>
      <c r="M242" s="35">
        <v>0</v>
      </c>
      <c r="N242" s="35">
        <v>0</v>
      </c>
      <c r="O242" s="35">
        <v>0</v>
      </c>
      <c r="P242" s="35">
        <v>0</v>
      </c>
      <c r="Q242" s="35">
        <v>0</v>
      </c>
      <c r="R242" s="35">
        <v>0</v>
      </c>
      <c r="S242" s="35">
        <v>0</v>
      </c>
      <c r="T242" s="35">
        <v>0</v>
      </c>
      <c r="U242" s="35">
        <v>0</v>
      </c>
      <c r="V242" s="35">
        <v>0</v>
      </c>
      <c r="W242" s="35">
        <v>0</v>
      </c>
      <c r="X242" s="35">
        <v>0</v>
      </c>
      <c r="Y242" s="35">
        <v>0</v>
      </c>
      <c r="Z242" s="35">
        <v>0</v>
      </c>
      <c r="AA242" s="35">
        <v>0</v>
      </c>
      <c r="AB242" s="35">
        <v>0</v>
      </c>
      <c r="AC242" s="35">
        <v>0</v>
      </c>
      <c r="AD242" s="35">
        <v>0</v>
      </c>
      <c r="AE242" s="35">
        <v>0</v>
      </c>
      <c r="AF242" s="35">
        <v>0</v>
      </c>
      <c r="AG242" s="35">
        <v>0</v>
      </c>
      <c r="AH242" s="35">
        <v>0</v>
      </c>
      <c r="AI242" s="35">
        <v>0</v>
      </c>
      <c r="AJ242" s="35">
        <v>0</v>
      </c>
      <c r="AK242" s="35">
        <v>0</v>
      </c>
      <c r="AL242" s="35">
        <v>0</v>
      </c>
      <c r="AM242" s="35">
        <v>0</v>
      </c>
      <c r="AN242" s="35">
        <v>0</v>
      </c>
      <c r="AO242" s="35">
        <v>0</v>
      </c>
      <c r="AP242" s="35">
        <v>0</v>
      </c>
      <c r="AQ242" s="35">
        <v>0</v>
      </c>
      <c r="AR242" s="35">
        <v>0</v>
      </c>
      <c r="AS242" s="35">
        <v>0</v>
      </c>
      <c r="AT242" s="35">
        <v>0</v>
      </c>
      <c r="AU242" s="35">
        <v>0</v>
      </c>
      <c r="AV242" s="619">
        <v>0</v>
      </c>
    </row>
    <row r="243" spans="7:48" ht="14.1" customHeight="1">
      <c r="G243" s="19"/>
      <c r="H243" s="738"/>
      <c r="J243" s="736"/>
      <c r="K243" s="9" t="s">
        <v>818</v>
      </c>
      <c r="L243" s="36">
        <v>0</v>
      </c>
      <c r="M243" s="36">
        <v>0</v>
      </c>
      <c r="N243" s="36">
        <v>0</v>
      </c>
      <c r="O243" s="36">
        <v>0</v>
      </c>
      <c r="P243" s="36">
        <v>0</v>
      </c>
      <c r="Q243" s="36">
        <v>0</v>
      </c>
      <c r="R243" s="36">
        <v>0</v>
      </c>
      <c r="S243" s="36">
        <v>0</v>
      </c>
      <c r="T243" s="36">
        <v>0</v>
      </c>
      <c r="U243" s="36">
        <v>0</v>
      </c>
      <c r="V243" s="36">
        <v>0</v>
      </c>
      <c r="W243" s="36">
        <v>0</v>
      </c>
      <c r="X243" s="36">
        <v>0</v>
      </c>
      <c r="Y243" s="36">
        <v>0</v>
      </c>
      <c r="Z243" s="36">
        <v>0</v>
      </c>
      <c r="AA243" s="36">
        <v>0</v>
      </c>
      <c r="AB243" s="36">
        <v>0</v>
      </c>
      <c r="AC243" s="36">
        <v>0</v>
      </c>
      <c r="AD243" s="36">
        <v>0</v>
      </c>
      <c r="AE243" s="36">
        <v>0</v>
      </c>
      <c r="AF243" s="36">
        <v>0</v>
      </c>
      <c r="AG243" s="36">
        <v>0</v>
      </c>
      <c r="AH243" s="36">
        <v>0</v>
      </c>
      <c r="AI243" s="36">
        <v>0</v>
      </c>
      <c r="AJ243" s="36">
        <v>0</v>
      </c>
      <c r="AK243" s="36">
        <v>0</v>
      </c>
      <c r="AL243" s="36">
        <v>0</v>
      </c>
      <c r="AM243" s="36">
        <v>0</v>
      </c>
      <c r="AN243" s="36">
        <v>0</v>
      </c>
      <c r="AO243" s="36">
        <v>0</v>
      </c>
      <c r="AP243" s="36">
        <v>0</v>
      </c>
      <c r="AQ243" s="36">
        <v>0</v>
      </c>
      <c r="AR243" s="36">
        <v>0</v>
      </c>
      <c r="AS243" s="36">
        <v>0</v>
      </c>
      <c r="AT243" s="36">
        <v>0</v>
      </c>
      <c r="AU243" s="36">
        <v>0</v>
      </c>
      <c r="AV243" s="620">
        <v>0</v>
      </c>
    </row>
    <row r="244" spans="7:48" ht="14.1" customHeight="1" thickBot="1">
      <c r="G244" s="19"/>
      <c r="H244" s="738"/>
      <c r="J244" s="736"/>
      <c r="K244" s="10" t="s">
        <v>819</v>
      </c>
      <c r="L244" s="73">
        <v>0</v>
      </c>
      <c r="M244" s="73">
        <v>0</v>
      </c>
      <c r="N244" s="73">
        <v>0</v>
      </c>
      <c r="O244" s="73">
        <v>0</v>
      </c>
      <c r="P244" s="73">
        <v>0</v>
      </c>
      <c r="Q244" s="73">
        <v>0</v>
      </c>
      <c r="R244" s="73">
        <v>0</v>
      </c>
      <c r="S244" s="73">
        <v>0</v>
      </c>
      <c r="T244" s="73">
        <v>0</v>
      </c>
      <c r="U244" s="73">
        <v>0</v>
      </c>
      <c r="V244" s="73">
        <v>0</v>
      </c>
      <c r="W244" s="73">
        <v>0</v>
      </c>
      <c r="X244" s="73">
        <v>0</v>
      </c>
      <c r="Y244" s="73">
        <v>0</v>
      </c>
      <c r="Z244" s="73">
        <v>0</v>
      </c>
      <c r="AA244" s="73">
        <v>0</v>
      </c>
      <c r="AB244" s="73">
        <v>0</v>
      </c>
      <c r="AC244" s="73">
        <v>0</v>
      </c>
      <c r="AD244" s="73">
        <v>0</v>
      </c>
      <c r="AE244" s="73">
        <v>0</v>
      </c>
      <c r="AF244" s="73">
        <v>0</v>
      </c>
      <c r="AG244" s="73">
        <v>0</v>
      </c>
      <c r="AH244" s="73">
        <v>0</v>
      </c>
      <c r="AI244" s="73">
        <v>0</v>
      </c>
      <c r="AJ244" s="73">
        <v>0</v>
      </c>
      <c r="AK244" s="73">
        <v>0</v>
      </c>
      <c r="AL244" s="73">
        <v>0</v>
      </c>
      <c r="AM244" s="73">
        <v>0</v>
      </c>
      <c r="AN244" s="73">
        <v>0</v>
      </c>
      <c r="AO244" s="73">
        <v>0</v>
      </c>
      <c r="AP244" s="73">
        <v>0</v>
      </c>
      <c r="AQ244" s="73">
        <v>0</v>
      </c>
      <c r="AR244" s="73">
        <v>0</v>
      </c>
      <c r="AS244" s="73">
        <v>0</v>
      </c>
      <c r="AT244" s="73">
        <v>0</v>
      </c>
      <c r="AU244" s="73">
        <v>0</v>
      </c>
      <c r="AV244" s="621">
        <v>0</v>
      </c>
    </row>
    <row r="245" spans="7:48" ht="14.1" customHeight="1" thickTop="1">
      <c r="G245" s="19"/>
      <c r="H245" s="738"/>
      <c r="J245" s="736"/>
      <c r="K245" s="8" t="s">
        <v>820</v>
      </c>
      <c r="L245" s="74">
        <v>0</v>
      </c>
      <c r="M245" s="74">
        <v>0</v>
      </c>
      <c r="N245" s="74">
        <v>0</v>
      </c>
      <c r="O245" s="74">
        <v>0</v>
      </c>
      <c r="P245" s="74">
        <v>0</v>
      </c>
      <c r="Q245" s="74">
        <v>0</v>
      </c>
      <c r="R245" s="74">
        <v>0</v>
      </c>
      <c r="S245" s="74">
        <v>0</v>
      </c>
      <c r="T245" s="74">
        <v>0</v>
      </c>
      <c r="U245" s="74">
        <v>0</v>
      </c>
      <c r="V245" s="74">
        <v>0</v>
      </c>
      <c r="W245" s="74">
        <v>0</v>
      </c>
      <c r="X245" s="74">
        <v>0</v>
      </c>
      <c r="Y245" s="74">
        <v>0</v>
      </c>
      <c r="Z245" s="74">
        <v>0</v>
      </c>
      <c r="AA245" s="74">
        <v>0</v>
      </c>
      <c r="AB245" s="74">
        <v>0</v>
      </c>
      <c r="AC245" s="74">
        <v>0</v>
      </c>
      <c r="AD245" s="74">
        <v>0</v>
      </c>
      <c r="AE245" s="74">
        <v>0</v>
      </c>
      <c r="AF245" s="74">
        <v>0</v>
      </c>
      <c r="AG245" s="74">
        <v>0</v>
      </c>
      <c r="AH245" s="74">
        <v>0</v>
      </c>
      <c r="AI245" s="74">
        <v>0</v>
      </c>
      <c r="AJ245" s="74">
        <v>0</v>
      </c>
      <c r="AK245" s="74">
        <v>0</v>
      </c>
      <c r="AL245" s="74">
        <v>0</v>
      </c>
      <c r="AM245" s="74">
        <v>0</v>
      </c>
      <c r="AN245" s="74">
        <v>0</v>
      </c>
      <c r="AO245" s="74">
        <v>0</v>
      </c>
      <c r="AP245" s="74">
        <v>0</v>
      </c>
      <c r="AQ245" s="74">
        <v>0</v>
      </c>
      <c r="AR245" s="74">
        <v>0</v>
      </c>
      <c r="AS245" s="74">
        <v>0</v>
      </c>
      <c r="AT245" s="74">
        <v>0</v>
      </c>
      <c r="AU245" s="74">
        <v>0</v>
      </c>
      <c r="AV245" s="622">
        <v>0</v>
      </c>
    </row>
    <row r="246" spans="7:48" ht="14.1" customHeight="1">
      <c r="G246" s="19"/>
      <c r="H246" s="738"/>
      <c r="J246" s="736"/>
      <c r="K246" s="9" t="s">
        <v>821</v>
      </c>
      <c r="L246" s="36">
        <v>0</v>
      </c>
      <c r="M246" s="36">
        <v>0</v>
      </c>
      <c r="N246" s="36">
        <v>0</v>
      </c>
      <c r="O246" s="36">
        <v>0</v>
      </c>
      <c r="P246" s="36">
        <v>0</v>
      </c>
      <c r="Q246" s="36">
        <v>0</v>
      </c>
      <c r="R246" s="36">
        <v>0</v>
      </c>
      <c r="S246" s="36">
        <v>0</v>
      </c>
      <c r="T246" s="36">
        <v>0</v>
      </c>
      <c r="U246" s="36">
        <v>0</v>
      </c>
      <c r="V246" s="36">
        <v>0</v>
      </c>
      <c r="W246" s="36">
        <v>0</v>
      </c>
      <c r="X246" s="36">
        <v>0</v>
      </c>
      <c r="Y246" s="36">
        <v>0</v>
      </c>
      <c r="Z246" s="36">
        <v>0</v>
      </c>
      <c r="AA246" s="36">
        <v>0</v>
      </c>
      <c r="AB246" s="36">
        <v>0</v>
      </c>
      <c r="AC246" s="36">
        <v>0</v>
      </c>
      <c r="AD246" s="36">
        <v>0</v>
      </c>
      <c r="AE246" s="36">
        <v>0</v>
      </c>
      <c r="AF246" s="36">
        <v>0</v>
      </c>
      <c r="AG246" s="36">
        <v>0</v>
      </c>
      <c r="AH246" s="36">
        <v>0</v>
      </c>
      <c r="AI246" s="36">
        <v>0</v>
      </c>
      <c r="AJ246" s="36">
        <v>0</v>
      </c>
      <c r="AK246" s="36">
        <v>0</v>
      </c>
      <c r="AL246" s="36">
        <v>0</v>
      </c>
      <c r="AM246" s="36">
        <v>0</v>
      </c>
      <c r="AN246" s="36">
        <v>0</v>
      </c>
      <c r="AO246" s="36">
        <v>0</v>
      </c>
      <c r="AP246" s="36">
        <v>0</v>
      </c>
      <c r="AQ246" s="36">
        <v>0</v>
      </c>
      <c r="AR246" s="36">
        <v>0</v>
      </c>
      <c r="AS246" s="36">
        <v>0</v>
      </c>
      <c r="AT246" s="36">
        <v>0</v>
      </c>
      <c r="AU246" s="36">
        <v>0</v>
      </c>
      <c r="AV246" s="620">
        <v>0</v>
      </c>
    </row>
    <row r="247" spans="7:48" ht="14.1" customHeight="1" thickBot="1">
      <c r="G247" s="19"/>
      <c r="H247" s="738"/>
      <c r="J247" s="736"/>
      <c r="K247" s="10" t="s">
        <v>822</v>
      </c>
      <c r="L247" s="73">
        <v>0</v>
      </c>
      <c r="M247" s="73">
        <v>0</v>
      </c>
      <c r="N247" s="73">
        <v>0</v>
      </c>
      <c r="O247" s="73">
        <v>0</v>
      </c>
      <c r="P247" s="73">
        <v>0</v>
      </c>
      <c r="Q247" s="73">
        <v>0</v>
      </c>
      <c r="R247" s="73">
        <v>0</v>
      </c>
      <c r="S247" s="73">
        <v>0</v>
      </c>
      <c r="T247" s="73">
        <v>0</v>
      </c>
      <c r="U247" s="73">
        <v>0</v>
      </c>
      <c r="V247" s="73">
        <v>0</v>
      </c>
      <c r="W247" s="73">
        <v>0</v>
      </c>
      <c r="X247" s="73">
        <v>0</v>
      </c>
      <c r="Y247" s="73">
        <v>0</v>
      </c>
      <c r="Z247" s="73">
        <v>0</v>
      </c>
      <c r="AA247" s="73">
        <v>0</v>
      </c>
      <c r="AB247" s="73">
        <v>0</v>
      </c>
      <c r="AC247" s="73">
        <v>0</v>
      </c>
      <c r="AD247" s="73">
        <v>0</v>
      </c>
      <c r="AE247" s="73">
        <v>0</v>
      </c>
      <c r="AF247" s="73">
        <v>0</v>
      </c>
      <c r="AG247" s="73">
        <v>0</v>
      </c>
      <c r="AH247" s="73">
        <v>0</v>
      </c>
      <c r="AI247" s="73">
        <v>0</v>
      </c>
      <c r="AJ247" s="73">
        <v>0</v>
      </c>
      <c r="AK247" s="73">
        <v>0</v>
      </c>
      <c r="AL247" s="73">
        <v>0</v>
      </c>
      <c r="AM247" s="73">
        <v>0</v>
      </c>
      <c r="AN247" s="73">
        <v>0</v>
      </c>
      <c r="AO247" s="73">
        <v>0</v>
      </c>
      <c r="AP247" s="73">
        <v>0</v>
      </c>
      <c r="AQ247" s="73">
        <v>0</v>
      </c>
      <c r="AR247" s="73">
        <v>0</v>
      </c>
      <c r="AS247" s="73">
        <v>0</v>
      </c>
      <c r="AT247" s="73">
        <v>0</v>
      </c>
      <c r="AU247" s="73">
        <v>0</v>
      </c>
      <c r="AV247" s="621">
        <v>0</v>
      </c>
    </row>
    <row r="248" spans="7:48" ht="14.1" customHeight="1" thickTop="1" thickBot="1">
      <c r="G248" s="19"/>
      <c r="H248" s="11"/>
      <c r="I248" s="11"/>
      <c r="J248" s="11"/>
      <c r="K248" s="11"/>
      <c r="L248" s="11"/>
      <c r="M248" s="11"/>
      <c r="N248" s="11"/>
      <c r="O248" s="11"/>
      <c r="P248" s="11"/>
      <c r="Q248" s="11"/>
      <c r="R248" s="11"/>
      <c r="S248" s="11"/>
      <c r="T248" s="11"/>
      <c r="U248" s="11"/>
      <c r="V248" s="11"/>
      <c r="W248" s="11"/>
      <c r="X248" s="11"/>
      <c r="Y248" s="11"/>
      <c r="Z248" s="11"/>
      <c r="AA248" s="11"/>
      <c r="AB248" s="11"/>
      <c r="AC248" s="11"/>
      <c r="AD248" s="11"/>
      <c r="AE248" s="11"/>
      <c r="AF248" s="11"/>
      <c r="AG248" s="11"/>
      <c r="AH248" s="11"/>
      <c r="AI248" s="11"/>
      <c r="AJ248" s="11"/>
      <c r="AK248" s="11"/>
      <c r="AL248" s="11"/>
      <c r="AM248" s="11"/>
      <c r="AN248" s="11"/>
      <c r="AO248" s="11"/>
      <c r="AP248" s="11"/>
      <c r="AQ248" s="11"/>
      <c r="AR248" s="11"/>
      <c r="AS248" s="11"/>
      <c r="AT248" s="11"/>
      <c r="AU248" s="11"/>
      <c r="AV248" s="144"/>
    </row>
    <row r="249" spans="7:48" ht="14.1" customHeight="1">
      <c r="G249" s="19"/>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48"/>
    </row>
    <row r="250" spans="7:48" ht="14.1" customHeight="1">
      <c r="G250" s="19"/>
      <c r="L250" s="24">
        <f t="shared" ref="L250:AV250" si="35">L114</f>
        <v>2014</v>
      </c>
      <c r="M250" s="24">
        <f t="shared" si="35"/>
        <v>2015</v>
      </c>
      <c r="N250" s="24">
        <f t="shared" si="35"/>
        <v>2016</v>
      </c>
      <c r="O250" s="24">
        <f t="shared" si="35"/>
        <v>2017</v>
      </c>
      <c r="P250" s="24">
        <f t="shared" si="35"/>
        <v>2018</v>
      </c>
      <c r="Q250" s="24">
        <f t="shared" si="35"/>
        <v>2019</v>
      </c>
      <c r="R250" s="24">
        <f t="shared" si="35"/>
        <v>2020</v>
      </c>
      <c r="S250" s="24">
        <f t="shared" si="35"/>
        <v>2021</v>
      </c>
      <c r="T250" s="24">
        <f t="shared" si="35"/>
        <v>2022</v>
      </c>
      <c r="U250" s="24">
        <f t="shared" si="35"/>
        <v>2023</v>
      </c>
      <c r="V250" s="24">
        <f t="shared" si="35"/>
        <v>2024</v>
      </c>
      <c r="W250" s="24">
        <f t="shared" si="35"/>
        <v>2025</v>
      </c>
      <c r="X250" s="24">
        <f t="shared" si="35"/>
        <v>2026</v>
      </c>
      <c r="Y250" s="24">
        <f t="shared" si="35"/>
        <v>2027</v>
      </c>
      <c r="Z250" s="24">
        <f t="shared" si="35"/>
        <v>2028</v>
      </c>
      <c r="AA250" s="24">
        <f t="shared" si="35"/>
        <v>2029</v>
      </c>
      <c r="AB250" s="24">
        <f t="shared" si="35"/>
        <v>2030</v>
      </c>
      <c r="AC250" s="24">
        <f t="shared" si="35"/>
        <v>2031</v>
      </c>
      <c r="AD250" s="24">
        <f t="shared" si="35"/>
        <v>2032</v>
      </c>
      <c r="AE250" s="24">
        <f t="shared" si="35"/>
        <v>2033</v>
      </c>
      <c r="AF250" s="24">
        <f t="shared" si="35"/>
        <v>2034</v>
      </c>
      <c r="AG250" s="24">
        <f t="shared" si="35"/>
        <v>2035</v>
      </c>
      <c r="AH250" s="24">
        <f t="shared" si="35"/>
        <v>2036</v>
      </c>
      <c r="AI250" s="24">
        <f t="shared" si="35"/>
        <v>2037</v>
      </c>
      <c r="AJ250" s="24">
        <f t="shared" si="35"/>
        <v>2038</v>
      </c>
      <c r="AK250" s="24">
        <f t="shared" si="35"/>
        <v>2039</v>
      </c>
      <c r="AL250" s="24">
        <f t="shared" si="35"/>
        <v>2040</v>
      </c>
      <c r="AM250" s="24">
        <f t="shared" si="35"/>
        <v>2041</v>
      </c>
      <c r="AN250" s="24">
        <f t="shared" si="35"/>
        <v>2042</v>
      </c>
      <c r="AO250" s="24">
        <f t="shared" si="35"/>
        <v>2043</v>
      </c>
      <c r="AP250" s="24">
        <f t="shared" si="35"/>
        <v>2044</v>
      </c>
      <c r="AQ250" s="24">
        <f t="shared" si="35"/>
        <v>2045</v>
      </c>
      <c r="AR250" s="24">
        <f t="shared" si="35"/>
        <v>2046</v>
      </c>
      <c r="AS250" s="24">
        <f t="shared" si="35"/>
        <v>2047</v>
      </c>
      <c r="AT250" s="24">
        <f t="shared" si="35"/>
        <v>2048</v>
      </c>
      <c r="AU250" s="24">
        <f t="shared" si="35"/>
        <v>2049</v>
      </c>
      <c r="AV250" s="168">
        <f t="shared" si="35"/>
        <v>2050</v>
      </c>
    </row>
    <row r="251" spans="7:48" ht="14.1" customHeight="1">
      <c r="G251" s="19"/>
      <c r="H251" s="739" t="s">
        <v>32</v>
      </c>
      <c r="J251" s="735" t="s">
        <v>43</v>
      </c>
      <c r="K251" s="8" t="s">
        <v>805</v>
      </c>
      <c r="L251" s="56">
        <f t="shared" ref="L251:L268" si="36">$S$37</f>
        <v>8.8999999999999996E-2</v>
      </c>
      <c r="M251" s="56">
        <f t="shared" ref="M251:AV258" si="37">$S$37</f>
        <v>8.8999999999999996E-2</v>
      </c>
      <c r="N251" s="56">
        <f t="shared" si="37"/>
        <v>8.8999999999999996E-2</v>
      </c>
      <c r="O251" s="56">
        <f t="shared" si="37"/>
        <v>8.8999999999999996E-2</v>
      </c>
      <c r="P251" s="56">
        <f t="shared" si="37"/>
        <v>8.8999999999999996E-2</v>
      </c>
      <c r="Q251" s="56">
        <f t="shared" si="37"/>
        <v>8.8999999999999996E-2</v>
      </c>
      <c r="R251" s="56">
        <f t="shared" si="37"/>
        <v>8.8999999999999996E-2</v>
      </c>
      <c r="S251" s="56">
        <f t="shared" si="37"/>
        <v>8.8999999999999996E-2</v>
      </c>
      <c r="T251" s="56">
        <f t="shared" si="37"/>
        <v>8.8999999999999996E-2</v>
      </c>
      <c r="U251" s="56">
        <f t="shared" si="37"/>
        <v>8.8999999999999996E-2</v>
      </c>
      <c r="V251" s="56">
        <f t="shared" si="37"/>
        <v>8.8999999999999996E-2</v>
      </c>
      <c r="W251" s="56">
        <f t="shared" si="37"/>
        <v>8.8999999999999996E-2</v>
      </c>
      <c r="X251" s="56">
        <f t="shared" si="37"/>
        <v>8.8999999999999996E-2</v>
      </c>
      <c r="Y251" s="56">
        <f t="shared" si="37"/>
        <v>8.8999999999999996E-2</v>
      </c>
      <c r="Z251" s="56">
        <f t="shared" si="37"/>
        <v>8.8999999999999996E-2</v>
      </c>
      <c r="AA251" s="56">
        <f t="shared" si="37"/>
        <v>8.8999999999999996E-2</v>
      </c>
      <c r="AB251" s="56">
        <f t="shared" si="37"/>
        <v>8.8999999999999996E-2</v>
      </c>
      <c r="AC251" s="56">
        <f t="shared" si="37"/>
        <v>8.8999999999999996E-2</v>
      </c>
      <c r="AD251" s="56">
        <f t="shared" si="37"/>
        <v>8.8999999999999996E-2</v>
      </c>
      <c r="AE251" s="56">
        <f t="shared" si="37"/>
        <v>8.8999999999999996E-2</v>
      </c>
      <c r="AF251" s="56">
        <f t="shared" si="37"/>
        <v>8.8999999999999996E-2</v>
      </c>
      <c r="AG251" s="56">
        <f t="shared" si="37"/>
        <v>8.8999999999999996E-2</v>
      </c>
      <c r="AH251" s="56">
        <f t="shared" si="37"/>
        <v>8.8999999999999996E-2</v>
      </c>
      <c r="AI251" s="56">
        <f t="shared" si="37"/>
        <v>8.8999999999999996E-2</v>
      </c>
      <c r="AJ251" s="56">
        <f t="shared" si="37"/>
        <v>8.8999999999999996E-2</v>
      </c>
      <c r="AK251" s="56">
        <f t="shared" si="37"/>
        <v>8.8999999999999996E-2</v>
      </c>
      <c r="AL251" s="56">
        <f t="shared" si="37"/>
        <v>8.8999999999999996E-2</v>
      </c>
      <c r="AM251" s="56">
        <f t="shared" si="37"/>
        <v>8.8999999999999996E-2</v>
      </c>
      <c r="AN251" s="56">
        <f t="shared" si="37"/>
        <v>8.8999999999999996E-2</v>
      </c>
      <c r="AO251" s="56">
        <f t="shared" si="37"/>
        <v>8.8999999999999996E-2</v>
      </c>
      <c r="AP251" s="56">
        <f t="shared" si="37"/>
        <v>8.8999999999999996E-2</v>
      </c>
      <c r="AQ251" s="56">
        <f t="shared" si="37"/>
        <v>8.8999999999999996E-2</v>
      </c>
      <c r="AR251" s="56">
        <f t="shared" si="37"/>
        <v>8.8999999999999996E-2</v>
      </c>
      <c r="AS251" s="56">
        <f t="shared" si="37"/>
        <v>8.8999999999999996E-2</v>
      </c>
      <c r="AT251" s="56">
        <f t="shared" si="37"/>
        <v>8.8999999999999996E-2</v>
      </c>
      <c r="AU251" s="56">
        <f t="shared" si="37"/>
        <v>8.8999999999999996E-2</v>
      </c>
      <c r="AV251" s="625">
        <f t="shared" si="37"/>
        <v>8.8999999999999996E-2</v>
      </c>
    </row>
    <row r="252" spans="7:48" ht="14.1" customHeight="1">
      <c r="G252" s="19"/>
      <c r="H252" s="739"/>
      <c r="J252" s="736"/>
      <c r="K252" s="9" t="s">
        <v>806</v>
      </c>
      <c r="L252" s="57">
        <f t="shared" si="36"/>
        <v>8.8999999999999996E-2</v>
      </c>
      <c r="M252" s="57">
        <f t="shared" si="37"/>
        <v>8.8999999999999996E-2</v>
      </c>
      <c r="N252" s="57">
        <f t="shared" si="37"/>
        <v>8.8999999999999996E-2</v>
      </c>
      <c r="O252" s="57">
        <f t="shared" si="37"/>
        <v>8.8999999999999996E-2</v>
      </c>
      <c r="P252" s="57">
        <f t="shared" si="37"/>
        <v>8.8999999999999996E-2</v>
      </c>
      <c r="Q252" s="57">
        <f t="shared" si="37"/>
        <v>8.8999999999999996E-2</v>
      </c>
      <c r="R252" s="57">
        <f t="shared" si="37"/>
        <v>8.8999999999999996E-2</v>
      </c>
      <c r="S252" s="57">
        <f t="shared" si="37"/>
        <v>8.8999999999999996E-2</v>
      </c>
      <c r="T252" s="57">
        <f t="shared" si="37"/>
        <v>8.8999999999999996E-2</v>
      </c>
      <c r="U252" s="57">
        <f t="shared" si="37"/>
        <v>8.8999999999999996E-2</v>
      </c>
      <c r="V252" s="57">
        <f t="shared" si="37"/>
        <v>8.8999999999999996E-2</v>
      </c>
      <c r="W252" s="57">
        <f t="shared" si="37"/>
        <v>8.8999999999999996E-2</v>
      </c>
      <c r="X252" s="57">
        <f t="shared" si="37"/>
        <v>8.8999999999999996E-2</v>
      </c>
      <c r="Y252" s="57">
        <f t="shared" si="37"/>
        <v>8.8999999999999996E-2</v>
      </c>
      <c r="Z252" s="57">
        <f t="shared" si="37"/>
        <v>8.8999999999999996E-2</v>
      </c>
      <c r="AA252" s="57">
        <f t="shared" si="37"/>
        <v>8.8999999999999996E-2</v>
      </c>
      <c r="AB252" s="57">
        <f t="shared" si="37"/>
        <v>8.8999999999999996E-2</v>
      </c>
      <c r="AC252" s="57">
        <f t="shared" si="37"/>
        <v>8.8999999999999996E-2</v>
      </c>
      <c r="AD252" s="57">
        <f t="shared" si="37"/>
        <v>8.8999999999999996E-2</v>
      </c>
      <c r="AE252" s="57">
        <f t="shared" si="37"/>
        <v>8.8999999999999996E-2</v>
      </c>
      <c r="AF252" s="57">
        <f t="shared" si="37"/>
        <v>8.8999999999999996E-2</v>
      </c>
      <c r="AG252" s="57">
        <f t="shared" si="37"/>
        <v>8.8999999999999996E-2</v>
      </c>
      <c r="AH252" s="57">
        <f t="shared" si="37"/>
        <v>8.8999999999999996E-2</v>
      </c>
      <c r="AI252" s="57">
        <f t="shared" si="37"/>
        <v>8.8999999999999996E-2</v>
      </c>
      <c r="AJ252" s="57">
        <f t="shared" si="37"/>
        <v>8.8999999999999996E-2</v>
      </c>
      <c r="AK252" s="57">
        <f t="shared" si="37"/>
        <v>8.8999999999999996E-2</v>
      </c>
      <c r="AL252" s="57">
        <f t="shared" si="37"/>
        <v>8.8999999999999996E-2</v>
      </c>
      <c r="AM252" s="57">
        <f t="shared" si="37"/>
        <v>8.8999999999999996E-2</v>
      </c>
      <c r="AN252" s="57">
        <f t="shared" si="37"/>
        <v>8.8999999999999996E-2</v>
      </c>
      <c r="AO252" s="57">
        <f t="shared" si="37"/>
        <v>8.8999999999999996E-2</v>
      </c>
      <c r="AP252" s="57">
        <f t="shared" si="37"/>
        <v>8.8999999999999996E-2</v>
      </c>
      <c r="AQ252" s="57">
        <f t="shared" si="37"/>
        <v>8.8999999999999996E-2</v>
      </c>
      <c r="AR252" s="57">
        <f t="shared" si="37"/>
        <v>8.8999999999999996E-2</v>
      </c>
      <c r="AS252" s="57">
        <f t="shared" si="37"/>
        <v>8.8999999999999996E-2</v>
      </c>
      <c r="AT252" s="57">
        <f t="shared" si="37"/>
        <v>8.8999999999999996E-2</v>
      </c>
      <c r="AU252" s="57">
        <f t="shared" si="37"/>
        <v>8.8999999999999996E-2</v>
      </c>
      <c r="AV252" s="626">
        <f t="shared" si="37"/>
        <v>8.8999999999999996E-2</v>
      </c>
    </row>
    <row r="253" spans="7:48" ht="14.1" customHeight="1" thickBot="1">
      <c r="G253" s="19"/>
      <c r="H253" s="739"/>
      <c r="J253" s="736"/>
      <c r="K253" s="10" t="s">
        <v>807</v>
      </c>
      <c r="L253" s="75">
        <f t="shared" si="36"/>
        <v>8.8999999999999996E-2</v>
      </c>
      <c r="M253" s="75">
        <f t="shared" ref="M253:AA253" si="38">$S$37</f>
        <v>8.8999999999999996E-2</v>
      </c>
      <c r="N253" s="75">
        <f t="shared" si="38"/>
        <v>8.8999999999999996E-2</v>
      </c>
      <c r="O253" s="75">
        <f t="shared" si="38"/>
        <v>8.8999999999999996E-2</v>
      </c>
      <c r="P253" s="75">
        <f t="shared" si="38"/>
        <v>8.8999999999999996E-2</v>
      </c>
      <c r="Q253" s="75">
        <f t="shared" si="38"/>
        <v>8.8999999999999996E-2</v>
      </c>
      <c r="R253" s="75">
        <f t="shared" si="38"/>
        <v>8.8999999999999996E-2</v>
      </c>
      <c r="S253" s="75">
        <f t="shared" si="38"/>
        <v>8.8999999999999996E-2</v>
      </c>
      <c r="T253" s="75">
        <f t="shared" si="38"/>
        <v>8.8999999999999996E-2</v>
      </c>
      <c r="U253" s="75">
        <f t="shared" si="38"/>
        <v>8.8999999999999996E-2</v>
      </c>
      <c r="V253" s="75">
        <f t="shared" si="38"/>
        <v>8.8999999999999996E-2</v>
      </c>
      <c r="W253" s="75">
        <f t="shared" si="38"/>
        <v>8.8999999999999996E-2</v>
      </c>
      <c r="X253" s="75">
        <f t="shared" si="38"/>
        <v>8.8999999999999996E-2</v>
      </c>
      <c r="Y253" s="75">
        <f t="shared" si="38"/>
        <v>8.8999999999999996E-2</v>
      </c>
      <c r="Z253" s="75">
        <f t="shared" si="38"/>
        <v>8.8999999999999996E-2</v>
      </c>
      <c r="AA253" s="75">
        <f t="shared" si="38"/>
        <v>8.8999999999999996E-2</v>
      </c>
      <c r="AB253" s="75">
        <f t="shared" si="37"/>
        <v>8.8999999999999996E-2</v>
      </c>
      <c r="AC253" s="75">
        <f t="shared" si="37"/>
        <v>8.8999999999999996E-2</v>
      </c>
      <c r="AD253" s="75">
        <f t="shared" si="37"/>
        <v>8.8999999999999996E-2</v>
      </c>
      <c r="AE253" s="75">
        <f t="shared" si="37"/>
        <v>8.8999999999999996E-2</v>
      </c>
      <c r="AF253" s="75">
        <f t="shared" si="37"/>
        <v>8.8999999999999996E-2</v>
      </c>
      <c r="AG253" s="75">
        <f t="shared" si="37"/>
        <v>8.8999999999999996E-2</v>
      </c>
      <c r="AH253" s="75">
        <f t="shared" si="37"/>
        <v>8.8999999999999996E-2</v>
      </c>
      <c r="AI253" s="75">
        <f t="shared" si="37"/>
        <v>8.8999999999999996E-2</v>
      </c>
      <c r="AJ253" s="75">
        <f t="shared" si="37"/>
        <v>8.8999999999999996E-2</v>
      </c>
      <c r="AK253" s="75">
        <f t="shared" si="37"/>
        <v>8.8999999999999996E-2</v>
      </c>
      <c r="AL253" s="75">
        <f t="shared" si="37"/>
        <v>8.8999999999999996E-2</v>
      </c>
      <c r="AM253" s="75">
        <f t="shared" si="37"/>
        <v>8.8999999999999996E-2</v>
      </c>
      <c r="AN253" s="75">
        <f t="shared" si="37"/>
        <v>8.8999999999999996E-2</v>
      </c>
      <c r="AO253" s="75">
        <f t="shared" si="37"/>
        <v>8.8999999999999996E-2</v>
      </c>
      <c r="AP253" s="75">
        <f t="shared" si="37"/>
        <v>8.8999999999999996E-2</v>
      </c>
      <c r="AQ253" s="75">
        <f t="shared" si="37"/>
        <v>8.8999999999999996E-2</v>
      </c>
      <c r="AR253" s="75">
        <f t="shared" si="37"/>
        <v>8.8999999999999996E-2</v>
      </c>
      <c r="AS253" s="75">
        <f t="shared" si="37"/>
        <v>8.8999999999999996E-2</v>
      </c>
      <c r="AT253" s="75">
        <f t="shared" si="37"/>
        <v>8.8999999999999996E-2</v>
      </c>
      <c r="AU253" s="75">
        <f t="shared" si="37"/>
        <v>8.8999999999999996E-2</v>
      </c>
      <c r="AV253" s="627">
        <f t="shared" si="37"/>
        <v>8.8999999999999996E-2</v>
      </c>
    </row>
    <row r="254" spans="7:48" ht="14.1" customHeight="1" thickTop="1">
      <c r="G254" s="19"/>
      <c r="H254" s="739"/>
      <c r="J254" s="736"/>
      <c r="K254" s="8" t="s">
        <v>808</v>
      </c>
      <c r="L254" s="56">
        <f t="shared" si="36"/>
        <v>8.8999999999999996E-2</v>
      </c>
      <c r="M254" s="56">
        <f t="shared" si="37"/>
        <v>8.8999999999999996E-2</v>
      </c>
      <c r="N254" s="56">
        <f t="shared" si="37"/>
        <v>8.8999999999999996E-2</v>
      </c>
      <c r="O254" s="56">
        <f t="shared" si="37"/>
        <v>8.8999999999999996E-2</v>
      </c>
      <c r="P254" s="56">
        <f t="shared" si="37"/>
        <v>8.8999999999999996E-2</v>
      </c>
      <c r="Q254" s="56">
        <f t="shared" si="37"/>
        <v>8.8999999999999996E-2</v>
      </c>
      <c r="R254" s="56">
        <f t="shared" si="37"/>
        <v>8.8999999999999996E-2</v>
      </c>
      <c r="S254" s="56">
        <f t="shared" si="37"/>
        <v>8.8999999999999996E-2</v>
      </c>
      <c r="T254" s="56">
        <f t="shared" si="37"/>
        <v>8.8999999999999996E-2</v>
      </c>
      <c r="U254" s="56">
        <f t="shared" si="37"/>
        <v>8.8999999999999996E-2</v>
      </c>
      <c r="V254" s="56">
        <f t="shared" si="37"/>
        <v>8.8999999999999996E-2</v>
      </c>
      <c r="W254" s="56">
        <f t="shared" si="37"/>
        <v>8.8999999999999996E-2</v>
      </c>
      <c r="X254" s="56">
        <f t="shared" si="37"/>
        <v>8.8999999999999996E-2</v>
      </c>
      <c r="Y254" s="56">
        <f t="shared" si="37"/>
        <v>8.8999999999999996E-2</v>
      </c>
      <c r="Z254" s="56">
        <f t="shared" si="37"/>
        <v>8.8999999999999996E-2</v>
      </c>
      <c r="AA254" s="56">
        <f t="shared" si="37"/>
        <v>8.8999999999999996E-2</v>
      </c>
      <c r="AB254" s="56">
        <f t="shared" si="37"/>
        <v>8.8999999999999996E-2</v>
      </c>
      <c r="AC254" s="56">
        <f t="shared" si="37"/>
        <v>8.8999999999999996E-2</v>
      </c>
      <c r="AD254" s="56">
        <f t="shared" si="37"/>
        <v>8.8999999999999996E-2</v>
      </c>
      <c r="AE254" s="56">
        <f t="shared" si="37"/>
        <v>8.8999999999999996E-2</v>
      </c>
      <c r="AF254" s="56">
        <f t="shared" si="37"/>
        <v>8.8999999999999996E-2</v>
      </c>
      <c r="AG254" s="56">
        <f t="shared" si="37"/>
        <v>8.8999999999999996E-2</v>
      </c>
      <c r="AH254" s="56">
        <f t="shared" si="37"/>
        <v>8.8999999999999996E-2</v>
      </c>
      <c r="AI254" s="56">
        <f t="shared" si="37"/>
        <v>8.8999999999999996E-2</v>
      </c>
      <c r="AJ254" s="56">
        <f t="shared" si="37"/>
        <v>8.8999999999999996E-2</v>
      </c>
      <c r="AK254" s="56">
        <f t="shared" si="37"/>
        <v>8.8999999999999996E-2</v>
      </c>
      <c r="AL254" s="56">
        <f t="shared" si="37"/>
        <v>8.8999999999999996E-2</v>
      </c>
      <c r="AM254" s="56">
        <f t="shared" si="37"/>
        <v>8.8999999999999996E-2</v>
      </c>
      <c r="AN254" s="56">
        <f t="shared" si="37"/>
        <v>8.8999999999999996E-2</v>
      </c>
      <c r="AO254" s="56">
        <f t="shared" si="37"/>
        <v>8.8999999999999996E-2</v>
      </c>
      <c r="AP254" s="56">
        <f t="shared" si="37"/>
        <v>8.8999999999999996E-2</v>
      </c>
      <c r="AQ254" s="56">
        <f t="shared" si="37"/>
        <v>8.8999999999999996E-2</v>
      </c>
      <c r="AR254" s="56">
        <f t="shared" si="37"/>
        <v>8.8999999999999996E-2</v>
      </c>
      <c r="AS254" s="56">
        <f t="shared" si="37"/>
        <v>8.8999999999999996E-2</v>
      </c>
      <c r="AT254" s="56">
        <f t="shared" si="37"/>
        <v>8.8999999999999996E-2</v>
      </c>
      <c r="AU254" s="56">
        <f t="shared" si="37"/>
        <v>8.8999999999999996E-2</v>
      </c>
      <c r="AV254" s="625">
        <f t="shared" si="37"/>
        <v>8.8999999999999996E-2</v>
      </c>
    </row>
    <row r="255" spans="7:48" ht="14.1" customHeight="1">
      <c r="G255" s="19"/>
      <c r="H255" s="739"/>
      <c r="J255" s="736"/>
      <c r="K255" s="9" t="s">
        <v>809</v>
      </c>
      <c r="L255" s="57">
        <f t="shared" si="36"/>
        <v>8.8999999999999996E-2</v>
      </c>
      <c r="M255" s="57">
        <f t="shared" si="37"/>
        <v>8.8999999999999996E-2</v>
      </c>
      <c r="N255" s="57">
        <f t="shared" si="37"/>
        <v>8.8999999999999996E-2</v>
      </c>
      <c r="O255" s="57">
        <f t="shared" si="37"/>
        <v>8.8999999999999996E-2</v>
      </c>
      <c r="P255" s="57">
        <f t="shared" si="37"/>
        <v>8.8999999999999996E-2</v>
      </c>
      <c r="Q255" s="57">
        <f t="shared" si="37"/>
        <v>8.8999999999999996E-2</v>
      </c>
      <c r="R255" s="57">
        <f t="shared" si="37"/>
        <v>8.8999999999999996E-2</v>
      </c>
      <c r="S255" s="57">
        <f t="shared" si="37"/>
        <v>8.8999999999999996E-2</v>
      </c>
      <c r="T255" s="57">
        <f t="shared" si="37"/>
        <v>8.8999999999999996E-2</v>
      </c>
      <c r="U255" s="57">
        <f t="shared" si="37"/>
        <v>8.8999999999999996E-2</v>
      </c>
      <c r="V255" s="57">
        <f t="shared" si="37"/>
        <v>8.8999999999999996E-2</v>
      </c>
      <c r="W255" s="57">
        <f t="shared" si="37"/>
        <v>8.8999999999999996E-2</v>
      </c>
      <c r="X255" s="57">
        <f t="shared" si="37"/>
        <v>8.8999999999999996E-2</v>
      </c>
      <c r="Y255" s="57">
        <f t="shared" si="37"/>
        <v>8.8999999999999996E-2</v>
      </c>
      <c r="Z255" s="57">
        <f t="shared" si="37"/>
        <v>8.8999999999999996E-2</v>
      </c>
      <c r="AA255" s="57">
        <f t="shared" si="37"/>
        <v>8.8999999999999996E-2</v>
      </c>
      <c r="AB255" s="57">
        <f t="shared" si="37"/>
        <v>8.8999999999999996E-2</v>
      </c>
      <c r="AC255" s="57">
        <f t="shared" si="37"/>
        <v>8.8999999999999996E-2</v>
      </c>
      <c r="AD255" s="57">
        <f t="shared" si="37"/>
        <v>8.8999999999999996E-2</v>
      </c>
      <c r="AE255" s="57">
        <f t="shared" si="37"/>
        <v>8.8999999999999996E-2</v>
      </c>
      <c r="AF255" s="57">
        <f t="shared" si="37"/>
        <v>8.8999999999999996E-2</v>
      </c>
      <c r="AG255" s="57">
        <f t="shared" si="37"/>
        <v>8.8999999999999996E-2</v>
      </c>
      <c r="AH255" s="57">
        <f t="shared" si="37"/>
        <v>8.8999999999999996E-2</v>
      </c>
      <c r="AI255" s="57">
        <f t="shared" si="37"/>
        <v>8.8999999999999996E-2</v>
      </c>
      <c r="AJ255" s="57">
        <f t="shared" si="37"/>
        <v>8.8999999999999996E-2</v>
      </c>
      <c r="AK255" s="57">
        <f t="shared" si="37"/>
        <v>8.8999999999999996E-2</v>
      </c>
      <c r="AL255" s="57">
        <f t="shared" si="37"/>
        <v>8.8999999999999996E-2</v>
      </c>
      <c r="AM255" s="57">
        <f t="shared" si="37"/>
        <v>8.8999999999999996E-2</v>
      </c>
      <c r="AN255" s="57">
        <f t="shared" si="37"/>
        <v>8.8999999999999996E-2</v>
      </c>
      <c r="AO255" s="57">
        <f t="shared" si="37"/>
        <v>8.8999999999999996E-2</v>
      </c>
      <c r="AP255" s="57">
        <f t="shared" si="37"/>
        <v>8.8999999999999996E-2</v>
      </c>
      <c r="AQ255" s="57">
        <f t="shared" si="37"/>
        <v>8.8999999999999996E-2</v>
      </c>
      <c r="AR255" s="57">
        <f t="shared" si="37"/>
        <v>8.8999999999999996E-2</v>
      </c>
      <c r="AS255" s="57">
        <f t="shared" si="37"/>
        <v>8.8999999999999996E-2</v>
      </c>
      <c r="AT255" s="57">
        <f t="shared" si="37"/>
        <v>8.8999999999999996E-2</v>
      </c>
      <c r="AU255" s="57">
        <f t="shared" si="37"/>
        <v>8.8999999999999996E-2</v>
      </c>
      <c r="AV255" s="626">
        <f t="shared" si="37"/>
        <v>8.8999999999999996E-2</v>
      </c>
    </row>
    <row r="256" spans="7:48" ht="14.1" customHeight="1" thickBot="1">
      <c r="G256" s="19"/>
      <c r="H256" s="739"/>
      <c r="J256" s="736"/>
      <c r="K256" s="10" t="s">
        <v>810</v>
      </c>
      <c r="L256" s="75">
        <f t="shared" si="36"/>
        <v>8.8999999999999996E-2</v>
      </c>
      <c r="M256" s="75">
        <f t="shared" si="37"/>
        <v>8.8999999999999996E-2</v>
      </c>
      <c r="N256" s="75">
        <f t="shared" si="37"/>
        <v>8.8999999999999996E-2</v>
      </c>
      <c r="O256" s="75">
        <f t="shared" si="37"/>
        <v>8.8999999999999996E-2</v>
      </c>
      <c r="P256" s="75">
        <f t="shared" si="37"/>
        <v>8.8999999999999996E-2</v>
      </c>
      <c r="Q256" s="75">
        <f t="shared" si="37"/>
        <v>8.8999999999999996E-2</v>
      </c>
      <c r="R256" s="75">
        <f t="shared" si="37"/>
        <v>8.8999999999999996E-2</v>
      </c>
      <c r="S256" s="75">
        <f t="shared" si="37"/>
        <v>8.8999999999999996E-2</v>
      </c>
      <c r="T256" s="75">
        <f t="shared" si="37"/>
        <v>8.8999999999999996E-2</v>
      </c>
      <c r="U256" s="75">
        <f t="shared" si="37"/>
        <v>8.8999999999999996E-2</v>
      </c>
      <c r="V256" s="75">
        <f t="shared" si="37"/>
        <v>8.8999999999999996E-2</v>
      </c>
      <c r="W256" s="75">
        <f t="shared" si="37"/>
        <v>8.8999999999999996E-2</v>
      </c>
      <c r="X256" s="75">
        <f t="shared" si="37"/>
        <v>8.8999999999999996E-2</v>
      </c>
      <c r="Y256" s="75">
        <f t="shared" si="37"/>
        <v>8.8999999999999996E-2</v>
      </c>
      <c r="Z256" s="75">
        <f t="shared" si="37"/>
        <v>8.8999999999999996E-2</v>
      </c>
      <c r="AA256" s="75">
        <f t="shared" si="37"/>
        <v>8.8999999999999996E-2</v>
      </c>
      <c r="AB256" s="75">
        <f t="shared" si="37"/>
        <v>8.8999999999999996E-2</v>
      </c>
      <c r="AC256" s="75">
        <f t="shared" si="37"/>
        <v>8.8999999999999996E-2</v>
      </c>
      <c r="AD256" s="75">
        <f t="shared" si="37"/>
        <v>8.8999999999999996E-2</v>
      </c>
      <c r="AE256" s="75">
        <f t="shared" si="37"/>
        <v>8.8999999999999996E-2</v>
      </c>
      <c r="AF256" s="75">
        <f t="shared" si="37"/>
        <v>8.8999999999999996E-2</v>
      </c>
      <c r="AG256" s="75">
        <f t="shared" si="37"/>
        <v>8.8999999999999996E-2</v>
      </c>
      <c r="AH256" s="75">
        <f t="shared" si="37"/>
        <v>8.8999999999999996E-2</v>
      </c>
      <c r="AI256" s="75">
        <f t="shared" si="37"/>
        <v>8.8999999999999996E-2</v>
      </c>
      <c r="AJ256" s="75">
        <f t="shared" si="37"/>
        <v>8.8999999999999996E-2</v>
      </c>
      <c r="AK256" s="75">
        <f t="shared" si="37"/>
        <v>8.8999999999999996E-2</v>
      </c>
      <c r="AL256" s="75">
        <f t="shared" si="37"/>
        <v>8.8999999999999996E-2</v>
      </c>
      <c r="AM256" s="75">
        <f t="shared" si="37"/>
        <v>8.8999999999999996E-2</v>
      </c>
      <c r="AN256" s="75">
        <f t="shared" si="37"/>
        <v>8.8999999999999996E-2</v>
      </c>
      <c r="AO256" s="75">
        <f t="shared" si="37"/>
        <v>8.8999999999999996E-2</v>
      </c>
      <c r="AP256" s="75">
        <f t="shared" si="37"/>
        <v>8.8999999999999996E-2</v>
      </c>
      <c r="AQ256" s="75">
        <f t="shared" si="37"/>
        <v>8.8999999999999996E-2</v>
      </c>
      <c r="AR256" s="75">
        <f t="shared" si="37"/>
        <v>8.8999999999999996E-2</v>
      </c>
      <c r="AS256" s="75">
        <f t="shared" si="37"/>
        <v>8.8999999999999996E-2</v>
      </c>
      <c r="AT256" s="75">
        <f t="shared" si="37"/>
        <v>8.8999999999999996E-2</v>
      </c>
      <c r="AU256" s="75">
        <f t="shared" si="37"/>
        <v>8.8999999999999996E-2</v>
      </c>
      <c r="AV256" s="627">
        <f t="shared" si="37"/>
        <v>8.8999999999999996E-2</v>
      </c>
    </row>
    <row r="257" spans="7:48" ht="14.1" customHeight="1" thickTop="1">
      <c r="G257" s="19"/>
      <c r="H257" s="739"/>
      <c r="J257" s="736"/>
      <c r="K257" s="8" t="s">
        <v>811</v>
      </c>
      <c r="L257" s="56">
        <f t="shared" si="36"/>
        <v>8.8999999999999996E-2</v>
      </c>
      <c r="M257" s="56">
        <f t="shared" si="37"/>
        <v>8.8999999999999996E-2</v>
      </c>
      <c r="N257" s="56">
        <f t="shared" si="37"/>
        <v>8.8999999999999996E-2</v>
      </c>
      <c r="O257" s="56">
        <f t="shared" si="37"/>
        <v>8.8999999999999996E-2</v>
      </c>
      <c r="P257" s="56">
        <f t="shared" si="37"/>
        <v>8.8999999999999996E-2</v>
      </c>
      <c r="Q257" s="56">
        <f t="shared" si="37"/>
        <v>8.8999999999999996E-2</v>
      </c>
      <c r="R257" s="56">
        <f t="shared" si="37"/>
        <v>8.8999999999999996E-2</v>
      </c>
      <c r="S257" s="56">
        <f t="shared" si="37"/>
        <v>8.8999999999999996E-2</v>
      </c>
      <c r="T257" s="56">
        <f t="shared" si="37"/>
        <v>8.8999999999999996E-2</v>
      </c>
      <c r="U257" s="56">
        <f t="shared" si="37"/>
        <v>8.8999999999999996E-2</v>
      </c>
      <c r="V257" s="56">
        <f t="shared" si="37"/>
        <v>8.8999999999999996E-2</v>
      </c>
      <c r="W257" s="56">
        <f t="shared" si="37"/>
        <v>8.8999999999999996E-2</v>
      </c>
      <c r="X257" s="56">
        <f t="shared" si="37"/>
        <v>8.8999999999999996E-2</v>
      </c>
      <c r="Y257" s="56">
        <f t="shared" si="37"/>
        <v>8.8999999999999996E-2</v>
      </c>
      <c r="Z257" s="56">
        <f t="shared" si="37"/>
        <v>8.8999999999999996E-2</v>
      </c>
      <c r="AA257" s="56">
        <f t="shared" si="37"/>
        <v>8.8999999999999996E-2</v>
      </c>
      <c r="AB257" s="56">
        <f t="shared" si="37"/>
        <v>8.8999999999999996E-2</v>
      </c>
      <c r="AC257" s="56">
        <f t="shared" si="37"/>
        <v>8.8999999999999996E-2</v>
      </c>
      <c r="AD257" s="56">
        <f t="shared" si="37"/>
        <v>8.8999999999999996E-2</v>
      </c>
      <c r="AE257" s="56">
        <f t="shared" si="37"/>
        <v>8.8999999999999996E-2</v>
      </c>
      <c r="AF257" s="56">
        <f t="shared" si="37"/>
        <v>8.8999999999999996E-2</v>
      </c>
      <c r="AG257" s="56">
        <f t="shared" si="37"/>
        <v>8.8999999999999996E-2</v>
      </c>
      <c r="AH257" s="56">
        <f t="shared" si="37"/>
        <v>8.8999999999999996E-2</v>
      </c>
      <c r="AI257" s="56">
        <f t="shared" si="37"/>
        <v>8.8999999999999996E-2</v>
      </c>
      <c r="AJ257" s="56">
        <f t="shared" si="37"/>
        <v>8.8999999999999996E-2</v>
      </c>
      <c r="AK257" s="56">
        <f t="shared" si="37"/>
        <v>8.8999999999999996E-2</v>
      </c>
      <c r="AL257" s="56">
        <f t="shared" si="37"/>
        <v>8.8999999999999996E-2</v>
      </c>
      <c r="AM257" s="56">
        <f t="shared" si="37"/>
        <v>8.8999999999999996E-2</v>
      </c>
      <c r="AN257" s="56">
        <f t="shared" si="37"/>
        <v>8.8999999999999996E-2</v>
      </c>
      <c r="AO257" s="56">
        <f t="shared" si="37"/>
        <v>8.8999999999999996E-2</v>
      </c>
      <c r="AP257" s="56">
        <f t="shared" si="37"/>
        <v>8.8999999999999996E-2</v>
      </c>
      <c r="AQ257" s="56">
        <f t="shared" si="37"/>
        <v>8.8999999999999996E-2</v>
      </c>
      <c r="AR257" s="56">
        <f t="shared" si="37"/>
        <v>8.8999999999999996E-2</v>
      </c>
      <c r="AS257" s="56">
        <f t="shared" si="37"/>
        <v>8.8999999999999996E-2</v>
      </c>
      <c r="AT257" s="56">
        <f t="shared" si="37"/>
        <v>8.8999999999999996E-2</v>
      </c>
      <c r="AU257" s="56">
        <f t="shared" si="37"/>
        <v>8.8999999999999996E-2</v>
      </c>
      <c r="AV257" s="625">
        <f t="shared" si="37"/>
        <v>8.8999999999999996E-2</v>
      </c>
    </row>
    <row r="258" spans="7:48" ht="14.1" customHeight="1">
      <c r="G258" s="19"/>
      <c r="H258" s="739"/>
      <c r="J258" s="736"/>
      <c r="K258" s="9" t="s">
        <v>812</v>
      </c>
      <c r="L258" s="57">
        <f t="shared" si="36"/>
        <v>8.8999999999999996E-2</v>
      </c>
      <c r="M258" s="57">
        <f t="shared" si="37"/>
        <v>8.8999999999999996E-2</v>
      </c>
      <c r="N258" s="57">
        <f t="shared" si="37"/>
        <v>8.8999999999999996E-2</v>
      </c>
      <c r="O258" s="57">
        <f t="shared" si="37"/>
        <v>8.8999999999999996E-2</v>
      </c>
      <c r="P258" s="57">
        <f t="shared" si="37"/>
        <v>8.8999999999999996E-2</v>
      </c>
      <c r="Q258" s="57">
        <f t="shared" si="37"/>
        <v>8.8999999999999996E-2</v>
      </c>
      <c r="R258" s="57">
        <f t="shared" si="37"/>
        <v>8.8999999999999996E-2</v>
      </c>
      <c r="S258" s="57">
        <f t="shared" si="37"/>
        <v>8.8999999999999996E-2</v>
      </c>
      <c r="T258" s="57">
        <f t="shared" si="37"/>
        <v>8.8999999999999996E-2</v>
      </c>
      <c r="U258" s="57">
        <f t="shared" si="37"/>
        <v>8.8999999999999996E-2</v>
      </c>
      <c r="V258" s="57">
        <f t="shared" si="37"/>
        <v>8.8999999999999996E-2</v>
      </c>
      <c r="W258" s="57">
        <f t="shared" si="37"/>
        <v>8.8999999999999996E-2</v>
      </c>
      <c r="X258" s="57">
        <f t="shared" si="37"/>
        <v>8.8999999999999996E-2</v>
      </c>
      <c r="Y258" s="57">
        <f t="shared" si="37"/>
        <v>8.8999999999999996E-2</v>
      </c>
      <c r="Z258" s="57">
        <f t="shared" si="37"/>
        <v>8.8999999999999996E-2</v>
      </c>
      <c r="AA258" s="57">
        <f t="shared" si="37"/>
        <v>8.8999999999999996E-2</v>
      </c>
      <c r="AB258" s="57">
        <f t="shared" si="37"/>
        <v>8.8999999999999996E-2</v>
      </c>
      <c r="AC258" s="57">
        <f t="shared" si="37"/>
        <v>8.8999999999999996E-2</v>
      </c>
      <c r="AD258" s="57">
        <f t="shared" si="37"/>
        <v>8.8999999999999996E-2</v>
      </c>
      <c r="AE258" s="57">
        <f t="shared" ref="M258:AV265" si="39">$S$37</f>
        <v>8.8999999999999996E-2</v>
      </c>
      <c r="AF258" s="57">
        <f t="shared" si="39"/>
        <v>8.8999999999999996E-2</v>
      </c>
      <c r="AG258" s="57">
        <f t="shared" si="39"/>
        <v>8.8999999999999996E-2</v>
      </c>
      <c r="AH258" s="57">
        <f t="shared" si="39"/>
        <v>8.8999999999999996E-2</v>
      </c>
      <c r="AI258" s="57">
        <f t="shared" si="39"/>
        <v>8.8999999999999996E-2</v>
      </c>
      <c r="AJ258" s="57">
        <f t="shared" si="39"/>
        <v>8.8999999999999996E-2</v>
      </c>
      <c r="AK258" s="57">
        <f t="shared" si="39"/>
        <v>8.8999999999999996E-2</v>
      </c>
      <c r="AL258" s="57">
        <f t="shared" si="39"/>
        <v>8.8999999999999996E-2</v>
      </c>
      <c r="AM258" s="57">
        <f t="shared" si="39"/>
        <v>8.8999999999999996E-2</v>
      </c>
      <c r="AN258" s="57">
        <f t="shared" si="39"/>
        <v>8.8999999999999996E-2</v>
      </c>
      <c r="AO258" s="57">
        <f t="shared" si="39"/>
        <v>8.8999999999999996E-2</v>
      </c>
      <c r="AP258" s="57">
        <f t="shared" si="39"/>
        <v>8.8999999999999996E-2</v>
      </c>
      <c r="AQ258" s="57">
        <f t="shared" si="39"/>
        <v>8.8999999999999996E-2</v>
      </c>
      <c r="AR258" s="57">
        <f t="shared" si="39"/>
        <v>8.8999999999999996E-2</v>
      </c>
      <c r="AS258" s="57">
        <f t="shared" si="39"/>
        <v>8.8999999999999996E-2</v>
      </c>
      <c r="AT258" s="57">
        <f t="shared" si="39"/>
        <v>8.8999999999999996E-2</v>
      </c>
      <c r="AU258" s="57">
        <f t="shared" si="39"/>
        <v>8.8999999999999996E-2</v>
      </c>
      <c r="AV258" s="626">
        <f t="shared" si="39"/>
        <v>8.8999999999999996E-2</v>
      </c>
    </row>
    <row r="259" spans="7:48" ht="14.1" customHeight="1" thickBot="1">
      <c r="G259" s="19"/>
      <c r="H259" s="739"/>
      <c r="J259" s="736"/>
      <c r="K259" s="10" t="s">
        <v>813</v>
      </c>
      <c r="L259" s="75">
        <f t="shared" si="36"/>
        <v>8.8999999999999996E-2</v>
      </c>
      <c r="M259" s="75">
        <f t="shared" si="39"/>
        <v>8.8999999999999996E-2</v>
      </c>
      <c r="N259" s="75">
        <f t="shared" si="39"/>
        <v>8.8999999999999996E-2</v>
      </c>
      <c r="O259" s="75">
        <f t="shared" si="39"/>
        <v>8.8999999999999996E-2</v>
      </c>
      <c r="P259" s="75">
        <f t="shared" si="39"/>
        <v>8.8999999999999996E-2</v>
      </c>
      <c r="Q259" s="75">
        <f t="shared" si="39"/>
        <v>8.8999999999999996E-2</v>
      </c>
      <c r="R259" s="75">
        <f t="shared" si="39"/>
        <v>8.8999999999999996E-2</v>
      </c>
      <c r="S259" s="75">
        <f t="shared" si="39"/>
        <v>8.8999999999999996E-2</v>
      </c>
      <c r="T259" s="75">
        <f t="shared" si="39"/>
        <v>8.8999999999999996E-2</v>
      </c>
      <c r="U259" s="75">
        <f t="shared" si="39"/>
        <v>8.8999999999999996E-2</v>
      </c>
      <c r="V259" s="75">
        <f t="shared" si="39"/>
        <v>8.8999999999999996E-2</v>
      </c>
      <c r="W259" s="75">
        <f t="shared" si="39"/>
        <v>8.8999999999999996E-2</v>
      </c>
      <c r="X259" s="75">
        <f t="shared" si="39"/>
        <v>8.8999999999999996E-2</v>
      </c>
      <c r="Y259" s="75">
        <f t="shared" si="39"/>
        <v>8.8999999999999996E-2</v>
      </c>
      <c r="Z259" s="75">
        <f t="shared" si="39"/>
        <v>8.8999999999999996E-2</v>
      </c>
      <c r="AA259" s="75">
        <f t="shared" si="39"/>
        <v>8.8999999999999996E-2</v>
      </c>
      <c r="AB259" s="75">
        <f t="shared" si="39"/>
        <v>8.8999999999999996E-2</v>
      </c>
      <c r="AC259" s="75">
        <f t="shared" si="39"/>
        <v>8.8999999999999996E-2</v>
      </c>
      <c r="AD259" s="75">
        <f t="shared" si="39"/>
        <v>8.8999999999999996E-2</v>
      </c>
      <c r="AE259" s="75">
        <f t="shared" si="39"/>
        <v>8.8999999999999996E-2</v>
      </c>
      <c r="AF259" s="75">
        <f t="shared" si="39"/>
        <v>8.8999999999999996E-2</v>
      </c>
      <c r="AG259" s="75">
        <f t="shared" si="39"/>
        <v>8.8999999999999996E-2</v>
      </c>
      <c r="AH259" s="75">
        <f t="shared" si="39"/>
        <v>8.8999999999999996E-2</v>
      </c>
      <c r="AI259" s="75">
        <f t="shared" si="39"/>
        <v>8.8999999999999996E-2</v>
      </c>
      <c r="AJ259" s="75">
        <f t="shared" si="39"/>
        <v>8.8999999999999996E-2</v>
      </c>
      <c r="AK259" s="75">
        <f t="shared" si="39"/>
        <v>8.8999999999999996E-2</v>
      </c>
      <c r="AL259" s="75">
        <f t="shared" si="39"/>
        <v>8.8999999999999996E-2</v>
      </c>
      <c r="AM259" s="75">
        <f t="shared" si="39"/>
        <v>8.8999999999999996E-2</v>
      </c>
      <c r="AN259" s="75">
        <f t="shared" si="39"/>
        <v>8.8999999999999996E-2</v>
      </c>
      <c r="AO259" s="75">
        <f t="shared" si="39"/>
        <v>8.8999999999999996E-2</v>
      </c>
      <c r="AP259" s="75">
        <f t="shared" si="39"/>
        <v>8.8999999999999996E-2</v>
      </c>
      <c r="AQ259" s="75">
        <f t="shared" si="39"/>
        <v>8.8999999999999996E-2</v>
      </c>
      <c r="AR259" s="75">
        <f t="shared" si="39"/>
        <v>8.8999999999999996E-2</v>
      </c>
      <c r="AS259" s="75">
        <f t="shared" si="39"/>
        <v>8.8999999999999996E-2</v>
      </c>
      <c r="AT259" s="75">
        <f t="shared" si="39"/>
        <v>8.8999999999999996E-2</v>
      </c>
      <c r="AU259" s="75">
        <f t="shared" si="39"/>
        <v>8.8999999999999996E-2</v>
      </c>
      <c r="AV259" s="627">
        <f t="shared" si="39"/>
        <v>8.8999999999999996E-2</v>
      </c>
    </row>
    <row r="260" spans="7:48" ht="14.1" customHeight="1" thickTop="1">
      <c r="G260" s="19"/>
      <c r="H260" s="739"/>
      <c r="J260" s="736"/>
      <c r="K260" s="8" t="s">
        <v>814</v>
      </c>
      <c r="L260" s="56">
        <f t="shared" si="36"/>
        <v>8.8999999999999996E-2</v>
      </c>
      <c r="M260" s="56">
        <f t="shared" si="39"/>
        <v>8.8999999999999996E-2</v>
      </c>
      <c r="N260" s="56">
        <f t="shared" si="39"/>
        <v>8.8999999999999996E-2</v>
      </c>
      <c r="O260" s="56">
        <f t="shared" si="39"/>
        <v>8.8999999999999996E-2</v>
      </c>
      <c r="P260" s="56">
        <f t="shared" si="39"/>
        <v>8.8999999999999996E-2</v>
      </c>
      <c r="Q260" s="56">
        <f t="shared" si="39"/>
        <v>8.8999999999999996E-2</v>
      </c>
      <c r="R260" s="56">
        <f t="shared" si="39"/>
        <v>8.8999999999999996E-2</v>
      </c>
      <c r="S260" s="56">
        <f t="shared" si="39"/>
        <v>8.8999999999999996E-2</v>
      </c>
      <c r="T260" s="56">
        <f t="shared" si="39"/>
        <v>8.8999999999999996E-2</v>
      </c>
      <c r="U260" s="56">
        <f t="shared" si="39"/>
        <v>8.8999999999999996E-2</v>
      </c>
      <c r="V260" s="56">
        <f t="shared" si="39"/>
        <v>8.8999999999999996E-2</v>
      </c>
      <c r="W260" s="56">
        <f t="shared" si="39"/>
        <v>8.8999999999999996E-2</v>
      </c>
      <c r="X260" s="56">
        <f t="shared" si="39"/>
        <v>8.8999999999999996E-2</v>
      </c>
      <c r="Y260" s="56">
        <f t="shared" si="39"/>
        <v>8.8999999999999996E-2</v>
      </c>
      <c r="Z260" s="56">
        <f t="shared" si="39"/>
        <v>8.8999999999999996E-2</v>
      </c>
      <c r="AA260" s="56">
        <f t="shared" si="39"/>
        <v>8.8999999999999996E-2</v>
      </c>
      <c r="AB260" s="56">
        <f t="shared" si="39"/>
        <v>8.8999999999999996E-2</v>
      </c>
      <c r="AC260" s="56">
        <f t="shared" si="39"/>
        <v>8.8999999999999996E-2</v>
      </c>
      <c r="AD260" s="56">
        <f t="shared" si="39"/>
        <v>8.8999999999999996E-2</v>
      </c>
      <c r="AE260" s="56">
        <f t="shared" si="39"/>
        <v>8.8999999999999996E-2</v>
      </c>
      <c r="AF260" s="56">
        <f t="shared" si="39"/>
        <v>8.8999999999999996E-2</v>
      </c>
      <c r="AG260" s="56">
        <f t="shared" si="39"/>
        <v>8.8999999999999996E-2</v>
      </c>
      <c r="AH260" s="56">
        <f t="shared" si="39"/>
        <v>8.8999999999999996E-2</v>
      </c>
      <c r="AI260" s="56">
        <f t="shared" si="39"/>
        <v>8.8999999999999996E-2</v>
      </c>
      <c r="AJ260" s="56">
        <f t="shared" si="39"/>
        <v>8.8999999999999996E-2</v>
      </c>
      <c r="AK260" s="56">
        <f t="shared" si="39"/>
        <v>8.8999999999999996E-2</v>
      </c>
      <c r="AL260" s="56">
        <f t="shared" si="39"/>
        <v>8.8999999999999996E-2</v>
      </c>
      <c r="AM260" s="56">
        <f t="shared" si="39"/>
        <v>8.8999999999999996E-2</v>
      </c>
      <c r="AN260" s="56">
        <f t="shared" si="39"/>
        <v>8.8999999999999996E-2</v>
      </c>
      <c r="AO260" s="56">
        <f t="shared" si="39"/>
        <v>8.8999999999999996E-2</v>
      </c>
      <c r="AP260" s="56">
        <f t="shared" si="39"/>
        <v>8.8999999999999996E-2</v>
      </c>
      <c r="AQ260" s="56">
        <f t="shared" si="39"/>
        <v>8.8999999999999996E-2</v>
      </c>
      <c r="AR260" s="56">
        <f t="shared" si="39"/>
        <v>8.8999999999999996E-2</v>
      </c>
      <c r="AS260" s="56">
        <f t="shared" si="39"/>
        <v>8.8999999999999996E-2</v>
      </c>
      <c r="AT260" s="56">
        <f t="shared" si="39"/>
        <v>8.8999999999999996E-2</v>
      </c>
      <c r="AU260" s="56">
        <f t="shared" si="39"/>
        <v>8.8999999999999996E-2</v>
      </c>
      <c r="AV260" s="625">
        <f t="shared" si="39"/>
        <v>8.8999999999999996E-2</v>
      </c>
    </row>
    <row r="261" spans="7:48" ht="14.1" customHeight="1">
      <c r="G261" s="19"/>
      <c r="H261" s="739"/>
      <c r="J261" s="736"/>
      <c r="K261" s="9" t="s">
        <v>815</v>
      </c>
      <c r="L261" s="57">
        <f t="shared" si="36"/>
        <v>8.8999999999999996E-2</v>
      </c>
      <c r="M261" s="57">
        <f t="shared" si="39"/>
        <v>8.8999999999999996E-2</v>
      </c>
      <c r="N261" s="57">
        <f t="shared" si="39"/>
        <v>8.8999999999999996E-2</v>
      </c>
      <c r="O261" s="57">
        <f t="shared" si="39"/>
        <v>8.8999999999999996E-2</v>
      </c>
      <c r="P261" s="57">
        <f t="shared" si="39"/>
        <v>8.8999999999999996E-2</v>
      </c>
      <c r="Q261" s="57">
        <f t="shared" si="39"/>
        <v>8.8999999999999996E-2</v>
      </c>
      <c r="R261" s="57">
        <f t="shared" si="39"/>
        <v>8.8999999999999996E-2</v>
      </c>
      <c r="S261" s="57">
        <f t="shared" si="39"/>
        <v>8.8999999999999996E-2</v>
      </c>
      <c r="T261" s="57">
        <f t="shared" si="39"/>
        <v>8.8999999999999996E-2</v>
      </c>
      <c r="U261" s="57">
        <f t="shared" si="39"/>
        <v>8.8999999999999996E-2</v>
      </c>
      <c r="V261" s="57">
        <f t="shared" si="39"/>
        <v>8.8999999999999996E-2</v>
      </c>
      <c r="W261" s="57">
        <f t="shared" si="39"/>
        <v>8.8999999999999996E-2</v>
      </c>
      <c r="X261" s="57">
        <f t="shared" si="39"/>
        <v>8.8999999999999996E-2</v>
      </c>
      <c r="Y261" s="57">
        <f t="shared" si="39"/>
        <v>8.8999999999999996E-2</v>
      </c>
      <c r="Z261" s="57">
        <f t="shared" si="39"/>
        <v>8.8999999999999996E-2</v>
      </c>
      <c r="AA261" s="57">
        <f t="shared" si="39"/>
        <v>8.8999999999999996E-2</v>
      </c>
      <c r="AB261" s="57">
        <f t="shared" si="39"/>
        <v>8.8999999999999996E-2</v>
      </c>
      <c r="AC261" s="57">
        <f t="shared" si="39"/>
        <v>8.8999999999999996E-2</v>
      </c>
      <c r="AD261" s="57">
        <f t="shared" si="39"/>
        <v>8.8999999999999996E-2</v>
      </c>
      <c r="AE261" s="57">
        <f t="shared" si="39"/>
        <v>8.8999999999999996E-2</v>
      </c>
      <c r="AF261" s="57">
        <f t="shared" si="39"/>
        <v>8.8999999999999996E-2</v>
      </c>
      <c r="AG261" s="57">
        <f t="shared" si="39"/>
        <v>8.8999999999999996E-2</v>
      </c>
      <c r="AH261" s="57">
        <f t="shared" si="39"/>
        <v>8.8999999999999996E-2</v>
      </c>
      <c r="AI261" s="57">
        <f t="shared" si="39"/>
        <v>8.8999999999999996E-2</v>
      </c>
      <c r="AJ261" s="57">
        <f t="shared" si="39"/>
        <v>8.8999999999999996E-2</v>
      </c>
      <c r="AK261" s="57">
        <f t="shared" si="39"/>
        <v>8.8999999999999996E-2</v>
      </c>
      <c r="AL261" s="57">
        <f t="shared" si="39"/>
        <v>8.8999999999999996E-2</v>
      </c>
      <c r="AM261" s="57">
        <f t="shared" si="39"/>
        <v>8.8999999999999996E-2</v>
      </c>
      <c r="AN261" s="57">
        <f t="shared" si="39"/>
        <v>8.8999999999999996E-2</v>
      </c>
      <c r="AO261" s="57">
        <f t="shared" si="39"/>
        <v>8.8999999999999996E-2</v>
      </c>
      <c r="AP261" s="57">
        <f t="shared" si="39"/>
        <v>8.8999999999999996E-2</v>
      </c>
      <c r="AQ261" s="57">
        <f t="shared" si="39"/>
        <v>8.8999999999999996E-2</v>
      </c>
      <c r="AR261" s="57">
        <f t="shared" si="39"/>
        <v>8.8999999999999996E-2</v>
      </c>
      <c r="AS261" s="57">
        <f t="shared" si="39"/>
        <v>8.8999999999999996E-2</v>
      </c>
      <c r="AT261" s="57">
        <f t="shared" si="39"/>
        <v>8.8999999999999996E-2</v>
      </c>
      <c r="AU261" s="57">
        <f t="shared" si="39"/>
        <v>8.8999999999999996E-2</v>
      </c>
      <c r="AV261" s="626">
        <f t="shared" si="39"/>
        <v>8.8999999999999996E-2</v>
      </c>
    </row>
    <row r="262" spans="7:48" ht="14.1" customHeight="1" thickBot="1">
      <c r="G262" s="19"/>
      <c r="H262" s="739"/>
      <c r="J262" s="736"/>
      <c r="K262" s="10" t="s">
        <v>816</v>
      </c>
      <c r="L262" s="75">
        <f t="shared" si="36"/>
        <v>8.8999999999999996E-2</v>
      </c>
      <c r="M262" s="75">
        <f t="shared" si="39"/>
        <v>8.8999999999999996E-2</v>
      </c>
      <c r="N262" s="75">
        <f t="shared" si="39"/>
        <v>8.8999999999999996E-2</v>
      </c>
      <c r="O262" s="75">
        <f t="shared" si="39"/>
        <v>8.8999999999999996E-2</v>
      </c>
      <c r="P262" s="75">
        <f t="shared" si="39"/>
        <v>8.8999999999999996E-2</v>
      </c>
      <c r="Q262" s="75">
        <f t="shared" si="39"/>
        <v>8.8999999999999996E-2</v>
      </c>
      <c r="R262" s="75">
        <f t="shared" si="39"/>
        <v>8.8999999999999996E-2</v>
      </c>
      <c r="S262" s="75">
        <f t="shared" si="39"/>
        <v>8.8999999999999996E-2</v>
      </c>
      <c r="T262" s="75">
        <f t="shared" si="39"/>
        <v>8.8999999999999996E-2</v>
      </c>
      <c r="U262" s="75">
        <f t="shared" si="39"/>
        <v>8.8999999999999996E-2</v>
      </c>
      <c r="V262" s="75">
        <f t="shared" si="39"/>
        <v>8.8999999999999996E-2</v>
      </c>
      <c r="W262" s="75">
        <f t="shared" si="39"/>
        <v>8.8999999999999996E-2</v>
      </c>
      <c r="X262" s="75">
        <f t="shared" si="39"/>
        <v>8.8999999999999996E-2</v>
      </c>
      <c r="Y262" s="75">
        <f t="shared" si="39"/>
        <v>8.8999999999999996E-2</v>
      </c>
      <c r="Z262" s="75">
        <f t="shared" si="39"/>
        <v>8.8999999999999996E-2</v>
      </c>
      <c r="AA262" s="75">
        <f t="shared" si="39"/>
        <v>8.8999999999999996E-2</v>
      </c>
      <c r="AB262" s="75">
        <f t="shared" si="39"/>
        <v>8.8999999999999996E-2</v>
      </c>
      <c r="AC262" s="75">
        <f t="shared" si="39"/>
        <v>8.8999999999999996E-2</v>
      </c>
      <c r="AD262" s="75">
        <f t="shared" si="39"/>
        <v>8.8999999999999996E-2</v>
      </c>
      <c r="AE262" s="75">
        <f t="shared" si="39"/>
        <v>8.8999999999999996E-2</v>
      </c>
      <c r="AF262" s="75">
        <f t="shared" si="39"/>
        <v>8.8999999999999996E-2</v>
      </c>
      <c r="AG262" s="75">
        <f t="shared" si="39"/>
        <v>8.8999999999999996E-2</v>
      </c>
      <c r="AH262" s="75">
        <f t="shared" si="39"/>
        <v>8.8999999999999996E-2</v>
      </c>
      <c r="AI262" s="75">
        <f t="shared" si="39"/>
        <v>8.8999999999999996E-2</v>
      </c>
      <c r="AJ262" s="75">
        <f t="shared" si="39"/>
        <v>8.8999999999999996E-2</v>
      </c>
      <c r="AK262" s="75">
        <f t="shared" si="39"/>
        <v>8.8999999999999996E-2</v>
      </c>
      <c r="AL262" s="75">
        <f t="shared" si="39"/>
        <v>8.8999999999999996E-2</v>
      </c>
      <c r="AM262" s="75">
        <f t="shared" si="39"/>
        <v>8.8999999999999996E-2</v>
      </c>
      <c r="AN262" s="75">
        <f t="shared" si="39"/>
        <v>8.8999999999999996E-2</v>
      </c>
      <c r="AO262" s="75">
        <f t="shared" si="39"/>
        <v>8.8999999999999996E-2</v>
      </c>
      <c r="AP262" s="75">
        <f t="shared" si="39"/>
        <v>8.8999999999999996E-2</v>
      </c>
      <c r="AQ262" s="75">
        <f t="shared" si="39"/>
        <v>8.8999999999999996E-2</v>
      </c>
      <c r="AR262" s="75">
        <f t="shared" si="39"/>
        <v>8.8999999999999996E-2</v>
      </c>
      <c r="AS262" s="75">
        <f t="shared" si="39"/>
        <v>8.8999999999999996E-2</v>
      </c>
      <c r="AT262" s="75">
        <f t="shared" si="39"/>
        <v>8.8999999999999996E-2</v>
      </c>
      <c r="AU262" s="75">
        <f t="shared" si="39"/>
        <v>8.8999999999999996E-2</v>
      </c>
      <c r="AV262" s="627">
        <f t="shared" si="39"/>
        <v>8.8999999999999996E-2</v>
      </c>
    </row>
    <row r="263" spans="7:48" ht="14.1" customHeight="1" thickTop="1">
      <c r="G263" s="19"/>
      <c r="H263" s="739"/>
      <c r="J263" s="736"/>
      <c r="K263" s="8" t="s">
        <v>817</v>
      </c>
      <c r="L263" s="56">
        <f t="shared" si="36"/>
        <v>8.8999999999999996E-2</v>
      </c>
      <c r="M263" s="56">
        <f t="shared" si="39"/>
        <v>8.8999999999999996E-2</v>
      </c>
      <c r="N263" s="56">
        <f t="shared" si="39"/>
        <v>8.8999999999999996E-2</v>
      </c>
      <c r="O263" s="56">
        <f t="shared" si="39"/>
        <v>8.8999999999999996E-2</v>
      </c>
      <c r="P263" s="56">
        <f t="shared" si="39"/>
        <v>8.8999999999999996E-2</v>
      </c>
      <c r="Q263" s="56">
        <f t="shared" si="39"/>
        <v>8.8999999999999996E-2</v>
      </c>
      <c r="R263" s="56">
        <f t="shared" si="39"/>
        <v>8.8999999999999996E-2</v>
      </c>
      <c r="S263" s="56">
        <f t="shared" si="39"/>
        <v>8.8999999999999996E-2</v>
      </c>
      <c r="T263" s="56">
        <f t="shared" si="39"/>
        <v>8.8999999999999996E-2</v>
      </c>
      <c r="U263" s="56">
        <f t="shared" si="39"/>
        <v>8.8999999999999996E-2</v>
      </c>
      <c r="V263" s="56">
        <f t="shared" si="39"/>
        <v>8.8999999999999996E-2</v>
      </c>
      <c r="W263" s="56">
        <f t="shared" si="39"/>
        <v>8.8999999999999996E-2</v>
      </c>
      <c r="X263" s="56">
        <f t="shared" si="39"/>
        <v>8.8999999999999996E-2</v>
      </c>
      <c r="Y263" s="56">
        <f t="shared" si="39"/>
        <v>8.8999999999999996E-2</v>
      </c>
      <c r="Z263" s="56">
        <f t="shared" si="39"/>
        <v>8.8999999999999996E-2</v>
      </c>
      <c r="AA263" s="56">
        <f t="shared" si="39"/>
        <v>8.8999999999999996E-2</v>
      </c>
      <c r="AB263" s="56">
        <f t="shared" si="39"/>
        <v>8.8999999999999996E-2</v>
      </c>
      <c r="AC263" s="56">
        <f t="shared" si="39"/>
        <v>8.8999999999999996E-2</v>
      </c>
      <c r="AD263" s="56">
        <f t="shared" si="39"/>
        <v>8.8999999999999996E-2</v>
      </c>
      <c r="AE263" s="56">
        <f t="shared" si="39"/>
        <v>8.8999999999999996E-2</v>
      </c>
      <c r="AF263" s="56">
        <f t="shared" si="39"/>
        <v>8.8999999999999996E-2</v>
      </c>
      <c r="AG263" s="56">
        <f t="shared" si="39"/>
        <v>8.8999999999999996E-2</v>
      </c>
      <c r="AH263" s="56">
        <f t="shared" si="39"/>
        <v>8.8999999999999996E-2</v>
      </c>
      <c r="AI263" s="56">
        <f t="shared" si="39"/>
        <v>8.8999999999999996E-2</v>
      </c>
      <c r="AJ263" s="56">
        <f t="shared" si="39"/>
        <v>8.8999999999999996E-2</v>
      </c>
      <c r="AK263" s="56">
        <f t="shared" si="39"/>
        <v>8.8999999999999996E-2</v>
      </c>
      <c r="AL263" s="56">
        <f t="shared" si="39"/>
        <v>8.8999999999999996E-2</v>
      </c>
      <c r="AM263" s="56">
        <f t="shared" si="39"/>
        <v>8.8999999999999996E-2</v>
      </c>
      <c r="AN263" s="56">
        <f t="shared" si="39"/>
        <v>8.8999999999999996E-2</v>
      </c>
      <c r="AO263" s="56">
        <f t="shared" si="39"/>
        <v>8.8999999999999996E-2</v>
      </c>
      <c r="AP263" s="56">
        <f t="shared" si="39"/>
        <v>8.8999999999999996E-2</v>
      </c>
      <c r="AQ263" s="56">
        <f t="shared" si="39"/>
        <v>8.8999999999999996E-2</v>
      </c>
      <c r="AR263" s="56">
        <f t="shared" si="39"/>
        <v>8.8999999999999996E-2</v>
      </c>
      <c r="AS263" s="56">
        <f t="shared" si="39"/>
        <v>8.8999999999999996E-2</v>
      </c>
      <c r="AT263" s="56">
        <f t="shared" si="39"/>
        <v>8.8999999999999996E-2</v>
      </c>
      <c r="AU263" s="56">
        <f t="shared" si="39"/>
        <v>8.8999999999999996E-2</v>
      </c>
      <c r="AV263" s="625">
        <f t="shared" si="39"/>
        <v>8.8999999999999996E-2</v>
      </c>
    </row>
    <row r="264" spans="7:48" ht="14.1" customHeight="1">
      <c r="G264" s="19"/>
      <c r="H264" s="739"/>
      <c r="J264" s="736"/>
      <c r="K264" s="9" t="s">
        <v>818</v>
      </c>
      <c r="L264" s="57">
        <f t="shared" si="36"/>
        <v>8.8999999999999996E-2</v>
      </c>
      <c r="M264" s="57">
        <f t="shared" si="39"/>
        <v>8.8999999999999996E-2</v>
      </c>
      <c r="N264" s="57">
        <f t="shared" si="39"/>
        <v>8.8999999999999996E-2</v>
      </c>
      <c r="O264" s="57">
        <f t="shared" si="39"/>
        <v>8.8999999999999996E-2</v>
      </c>
      <c r="P264" s="57">
        <f t="shared" si="39"/>
        <v>8.8999999999999996E-2</v>
      </c>
      <c r="Q264" s="57">
        <f t="shared" si="39"/>
        <v>8.8999999999999996E-2</v>
      </c>
      <c r="R264" s="57">
        <f t="shared" si="39"/>
        <v>8.8999999999999996E-2</v>
      </c>
      <c r="S264" s="57">
        <f t="shared" si="39"/>
        <v>8.8999999999999996E-2</v>
      </c>
      <c r="T264" s="57">
        <f t="shared" si="39"/>
        <v>8.8999999999999996E-2</v>
      </c>
      <c r="U264" s="57">
        <f t="shared" si="39"/>
        <v>8.8999999999999996E-2</v>
      </c>
      <c r="V264" s="57">
        <f t="shared" si="39"/>
        <v>8.8999999999999996E-2</v>
      </c>
      <c r="W264" s="57">
        <f t="shared" si="39"/>
        <v>8.8999999999999996E-2</v>
      </c>
      <c r="X264" s="57">
        <f t="shared" si="39"/>
        <v>8.8999999999999996E-2</v>
      </c>
      <c r="Y264" s="57">
        <f t="shared" si="39"/>
        <v>8.8999999999999996E-2</v>
      </c>
      <c r="Z264" s="57">
        <f t="shared" si="39"/>
        <v>8.8999999999999996E-2</v>
      </c>
      <c r="AA264" s="57">
        <f t="shared" si="39"/>
        <v>8.8999999999999996E-2</v>
      </c>
      <c r="AB264" s="57">
        <f t="shared" si="39"/>
        <v>8.8999999999999996E-2</v>
      </c>
      <c r="AC264" s="57">
        <f t="shared" si="39"/>
        <v>8.8999999999999996E-2</v>
      </c>
      <c r="AD264" s="57">
        <f t="shared" si="39"/>
        <v>8.8999999999999996E-2</v>
      </c>
      <c r="AE264" s="57">
        <f t="shared" si="39"/>
        <v>8.8999999999999996E-2</v>
      </c>
      <c r="AF264" s="57">
        <f t="shared" si="39"/>
        <v>8.8999999999999996E-2</v>
      </c>
      <c r="AG264" s="57">
        <f t="shared" si="39"/>
        <v>8.8999999999999996E-2</v>
      </c>
      <c r="AH264" s="57">
        <f t="shared" si="39"/>
        <v>8.8999999999999996E-2</v>
      </c>
      <c r="AI264" s="57">
        <f t="shared" si="39"/>
        <v>8.8999999999999996E-2</v>
      </c>
      <c r="AJ264" s="57">
        <f t="shared" si="39"/>
        <v>8.8999999999999996E-2</v>
      </c>
      <c r="AK264" s="57">
        <f t="shared" si="39"/>
        <v>8.8999999999999996E-2</v>
      </c>
      <c r="AL264" s="57">
        <f t="shared" si="39"/>
        <v>8.8999999999999996E-2</v>
      </c>
      <c r="AM264" s="57">
        <f t="shared" si="39"/>
        <v>8.8999999999999996E-2</v>
      </c>
      <c r="AN264" s="57">
        <f t="shared" si="39"/>
        <v>8.8999999999999996E-2</v>
      </c>
      <c r="AO264" s="57">
        <f t="shared" si="39"/>
        <v>8.8999999999999996E-2</v>
      </c>
      <c r="AP264" s="57">
        <f t="shared" si="39"/>
        <v>8.8999999999999996E-2</v>
      </c>
      <c r="AQ264" s="57">
        <f t="shared" si="39"/>
        <v>8.8999999999999996E-2</v>
      </c>
      <c r="AR264" s="57">
        <f t="shared" si="39"/>
        <v>8.8999999999999996E-2</v>
      </c>
      <c r="AS264" s="57">
        <f t="shared" si="39"/>
        <v>8.8999999999999996E-2</v>
      </c>
      <c r="AT264" s="57">
        <f t="shared" si="39"/>
        <v>8.8999999999999996E-2</v>
      </c>
      <c r="AU264" s="57">
        <f t="shared" si="39"/>
        <v>8.8999999999999996E-2</v>
      </c>
      <c r="AV264" s="626">
        <f t="shared" si="39"/>
        <v>8.8999999999999996E-2</v>
      </c>
    </row>
    <row r="265" spans="7:48" ht="14.1" customHeight="1" thickBot="1">
      <c r="G265" s="19"/>
      <c r="H265" s="739"/>
      <c r="J265" s="736"/>
      <c r="K265" s="10" t="s">
        <v>819</v>
      </c>
      <c r="L265" s="75">
        <f t="shared" si="36"/>
        <v>8.8999999999999996E-2</v>
      </c>
      <c r="M265" s="75">
        <f t="shared" si="39"/>
        <v>8.8999999999999996E-2</v>
      </c>
      <c r="N265" s="75">
        <f t="shared" si="39"/>
        <v>8.8999999999999996E-2</v>
      </c>
      <c r="O265" s="75">
        <f t="shared" si="39"/>
        <v>8.8999999999999996E-2</v>
      </c>
      <c r="P265" s="75">
        <f t="shared" si="39"/>
        <v>8.8999999999999996E-2</v>
      </c>
      <c r="Q265" s="75">
        <f t="shared" si="39"/>
        <v>8.8999999999999996E-2</v>
      </c>
      <c r="R265" s="75">
        <f t="shared" si="39"/>
        <v>8.8999999999999996E-2</v>
      </c>
      <c r="S265" s="75">
        <f t="shared" si="39"/>
        <v>8.8999999999999996E-2</v>
      </c>
      <c r="T265" s="75">
        <f t="shared" si="39"/>
        <v>8.8999999999999996E-2</v>
      </c>
      <c r="U265" s="75">
        <f t="shared" si="39"/>
        <v>8.8999999999999996E-2</v>
      </c>
      <c r="V265" s="75">
        <f t="shared" si="39"/>
        <v>8.8999999999999996E-2</v>
      </c>
      <c r="W265" s="75">
        <f t="shared" si="39"/>
        <v>8.8999999999999996E-2</v>
      </c>
      <c r="X265" s="75">
        <f t="shared" si="39"/>
        <v>8.8999999999999996E-2</v>
      </c>
      <c r="Y265" s="75">
        <f t="shared" si="39"/>
        <v>8.8999999999999996E-2</v>
      </c>
      <c r="Z265" s="75">
        <f t="shared" si="39"/>
        <v>8.8999999999999996E-2</v>
      </c>
      <c r="AA265" s="75">
        <f t="shared" si="39"/>
        <v>8.8999999999999996E-2</v>
      </c>
      <c r="AB265" s="75">
        <f t="shared" si="39"/>
        <v>8.8999999999999996E-2</v>
      </c>
      <c r="AC265" s="75">
        <f t="shared" si="39"/>
        <v>8.8999999999999996E-2</v>
      </c>
      <c r="AD265" s="75">
        <f t="shared" si="39"/>
        <v>8.8999999999999996E-2</v>
      </c>
      <c r="AE265" s="75">
        <f t="shared" si="39"/>
        <v>8.8999999999999996E-2</v>
      </c>
      <c r="AF265" s="75">
        <f t="shared" si="39"/>
        <v>8.8999999999999996E-2</v>
      </c>
      <c r="AG265" s="75">
        <f t="shared" si="39"/>
        <v>8.8999999999999996E-2</v>
      </c>
      <c r="AH265" s="75">
        <f t="shared" ref="M265:AV268" si="40">$S$37</f>
        <v>8.8999999999999996E-2</v>
      </c>
      <c r="AI265" s="75">
        <f t="shared" si="40"/>
        <v>8.8999999999999996E-2</v>
      </c>
      <c r="AJ265" s="75">
        <f t="shared" si="40"/>
        <v>8.8999999999999996E-2</v>
      </c>
      <c r="AK265" s="75">
        <f t="shared" si="40"/>
        <v>8.8999999999999996E-2</v>
      </c>
      <c r="AL265" s="75">
        <f t="shared" si="40"/>
        <v>8.8999999999999996E-2</v>
      </c>
      <c r="AM265" s="75">
        <f t="shared" si="40"/>
        <v>8.8999999999999996E-2</v>
      </c>
      <c r="AN265" s="75">
        <f t="shared" si="40"/>
        <v>8.8999999999999996E-2</v>
      </c>
      <c r="AO265" s="75">
        <f t="shared" si="40"/>
        <v>8.8999999999999996E-2</v>
      </c>
      <c r="AP265" s="75">
        <f t="shared" si="40"/>
        <v>8.8999999999999996E-2</v>
      </c>
      <c r="AQ265" s="75">
        <f t="shared" si="40"/>
        <v>8.8999999999999996E-2</v>
      </c>
      <c r="AR265" s="75">
        <f t="shared" si="40"/>
        <v>8.8999999999999996E-2</v>
      </c>
      <c r="AS265" s="75">
        <f t="shared" si="40"/>
        <v>8.8999999999999996E-2</v>
      </c>
      <c r="AT265" s="75">
        <f t="shared" si="40"/>
        <v>8.8999999999999996E-2</v>
      </c>
      <c r="AU265" s="75">
        <f t="shared" si="40"/>
        <v>8.8999999999999996E-2</v>
      </c>
      <c r="AV265" s="627">
        <f t="shared" si="40"/>
        <v>8.8999999999999996E-2</v>
      </c>
    </row>
    <row r="266" spans="7:48" ht="14.1" customHeight="1" thickTop="1">
      <c r="G266" s="19"/>
      <c r="H266" s="739"/>
      <c r="J266" s="736"/>
      <c r="K266" s="8" t="s">
        <v>820</v>
      </c>
      <c r="L266" s="56">
        <f t="shared" si="36"/>
        <v>8.8999999999999996E-2</v>
      </c>
      <c r="M266" s="56">
        <f t="shared" si="40"/>
        <v>8.8999999999999996E-2</v>
      </c>
      <c r="N266" s="56">
        <f t="shared" si="40"/>
        <v>8.8999999999999996E-2</v>
      </c>
      <c r="O266" s="56">
        <f t="shared" si="40"/>
        <v>8.8999999999999996E-2</v>
      </c>
      <c r="P266" s="56">
        <f t="shared" si="40"/>
        <v>8.8999999999999996E-2</v>
      </c>
      <c r="Q266" s="56">
        <f t="shared" si="40"/>
        <v>8.8999999999999996E-2</v>
      </c>
      <c r="R266" s="56">
        <f t="shared" si="40"/>
        <v>8.8999999999999996E-2</v>
      </c>
      <c r="S266" s="56">
        <f t="shared" si="40"/>
        <v>8.8999999999999996E-2</v>
      </c>
      <c r="T266" s="56">
        <f t="shared" si="40"/>
        <v>8.8999999999999996E-2</v>
      </c>
      <c r="U266" s="56">
        <f t="shared" si="40"/>
        <v>8.8999999999999996E-2</v>
      </c>
      <c r="V266" s="56">
        <f t="shared" si="40"/>
        <v>8.8999999999999996E-2</v>
      </c>
      <c r="W266" s="56">
        <f t="shared" si="40"/>
        <v>8.8999999999999996E-2</v>
      </c>
      <c r="X266" s="56">
        <f t="shared" si="40"/>
        <v>8.8999999999999996E-2</v>
      </c>
      <c r="Y266" s="56">
        <f t="shared" si="40"/>
        <v>8.8999999999999996E-2</v>
      </c>
      <c r="Z266" s="56">
        <f t="shared" si="40"/>
        <v>8.8999999999999996E-2</v>
      </c>
      <c r="AA266" s="56">
        <f t="shared" si="40"/>
        <v>8.8999999999999996E-2</v>
      </c>
      <c r="AB266" s="56">
        <f t="shared" si="40"/>
        <v>8.8999999999999996E-2</v>
      </c>
      <c r="AC266" s="56">
        <f t="shared" si="40"/>
        <v>8.8999999999999996E-2</v>
      </c>
      <c r="AD266" s="56">
        <f t="shared" si="40"/>
        <v>8.8999999999999996E-2</v>
      </c>
      <c r="AE266" s="56">
        <f t="shared" si="40"/>
        <v>8.8999999999999996E-2</v>
      </c>
      <c r="AF266" s="56">
        <f t="shared" si="40"/>
        <v>8.8999999999999996E-2</v>
      </c>
      <c r="AG266" s="56">
        <f t="shared" si="40"/>
        <v>8.8999999999999996E-2</v>
      </c>
      <c r="AH266" s="56">
        <f t="shared" si="40"/>
        <v>8.8999999999999996E-2</v>
      </c>
      <c r="AI266" s="56">
        <f t="shared" si="40"/>
        <v>8.8999999999999996E-2</v>
      </c>
      <c r="AJ266" s="56">
        <f t="shared" si="40"/>
        <v>8.8999999999999996E-2</v>
      </c>
      <c r="AK266" s="56">
        <f t="shared" si="40"/>
        <v>8.8999999999999996E-2</v>
      </c>
      <c r="AL266" s="56">
        <f t="shared" si="40"/>
        <v>8.8999999999999996E-2</v>
      </c>
      <c r="AM266" s="56">
        <f t="shared" si="40"/>
        <v>8.8999999999999996E-2</v>
      </c>
      <c r="AN266" s="56">
        <f t="shared" si="40"/>
        <v>8.8999999999999996E-2</v>
      </c>
      <c r="AO266" s="56">
        <f t="shared" si="40"/>
        <v>8.8999999999999996E-2</v>
      </c>
      <c r="AP266" s="56">
        <f t="shared" si="40"/>
        <v>8.8999999999999996E-2</v>
      </c>
      <c r="AQ266" s="56">
        <f t="shared" si="40"/>
        <v>8.8999999999999996E-2</v>
      </c>
      <c r="AR266" s="56">
        <f t="shared" si="40"/>
        <v>8.8999999999999996E-2</v>
      </c>
      <c r="AS266" s="56">
        <f t="shared" si="40"/>
        <v>8.8999999999999996E-2</v>
      </c>
      <c r="AT266" s="56">
        <f t="shared" si="40"/>
        <v>8.8999999999999996E-2</v>
      </c>
      <c r="AU266" s="56">
        <f t="shared" si="40"/>
        <v>8.8999999999999996E-2</v>
      </c>
      <c r="AV266" s="625">
        <f t="shared" si="40"/>
        <v>8.8999999999999996E-2</v>
      </c>
    </row>
    <row r="267" spans="7:48" ht="14.1" customHeight="1">
      <c r="G267" s="19"/>
      <c r="H267" s="739"/>
      <c r="J267" s="736"/>
      <c r="K267" s="9" t="s">
        <v>821</v>
      </c>
      <c r="L267" s="57">
        <f t="shared" si="36"/>
        <v>8.8999999999999996E-2</v>
      </c>
      <c r="M267" s="57">
        <f t="shared" si="40"/>
        <v>8.8999999999999996E-2</v>
      </c>
      <c r="N267" s="57">
        <f t="shared" si="40"/>
        <v>8.8999999999999996E-2</v>
      </c>
      <c r="O267" s="57">
        <f t="shared" si="40"/>
        <v>8.8999999999999996E-2</v>
      </c>
      <c r="P267" s="57">
        <f t="shared" si="40"/>
        <v>8.8999999999999996E-2</v>
      </c>
      <c r="Q267" s="57">
        <f t="shared" si="40"/>
        <v>8.8999999999999996E-2</v>
      </c>
      <c r="R267" s="57">
        <f t="shared" si="40"/>
        <v>8.8999999999999996E-2</v>
      </c>
      <c r="S267" s="57">
        <f t="shared" si="40"/>
        <v>8.8999999999999996E-2</v>
      </c>
      <c r="T267" s="57">
        <f t="shared" si="40"/>
        <v>8.8999999999999996E-2</v>
      </c>
      <c r="U267" s="57">
        <f t="shared" si="40"/>
        <v>8.8999999999999996E-2</v>
      </c>
      <c r="V267" s="57">
        <f t="shared" si="40"/>
        <v>8.8999999999999996E-2</v>
      </c>
      <c r="W267" s="57">
        <f t="shared" si="40"/>
        <v>8.8999999999999996E-2</v>
      </c>
      <c r="X267" s="57">
        <f t="shared" si="40"/>
        <v>8.8999999999999996E-2</v>
      </c>
      <c r="Y267" s="57">
        <f t="shared" si="40"/>
        <v>8.8999999999999996E-2</v>
      </c>
      <c r="Z267" s="57">
        <f t="shared" si="40"/>
        <v>8.8999999999999996E-2</v>
      </c>
      <c r="AA267" s="57">
        <f t="shared" si="40"/>
        <v>8.8999999999999996E-2</v>
      </c>
      <c r="AB267" s="57">
        <f t="shared" si="40"/>
        <v>8.8999999999999996E-2</v>
      </c>
      <c r="AC267" s="57">
        <f t="shared" si="40"/>
        <v>8.8999999999999996E-2</v>
      </c>
      <c r="AD267" s="57">
        <f t="shared" si="40"/>
        <v>8.8999999999999996E-2</v>
      </c>
      <c r="AE267" s="57">
        <f t="shared" si="40"/>
        <v>8.8999999999999996E-2</v>
      </c>
      <c r="AF267" s="57">
        <f t="shared" si="40"/>
        <v>8.8999999999999996E-2</v>
      </c>
      <c r="AG267" s="57">
        <f t="shared" si="40"/>
        <v>8.8999999999999996E-2</v>
      </c>
      <c r="AH267" s="57">
        <f t="shared" si="40"/>
        <v>8.8999999999999996E-2</v>
      </c>
      <c r="AI267" s="57">
        <f t="shared" si="40"/>
        <v>8.8999999999999996E-2</v>
      </c>
      <c r="AJ267" s="57">
        <f t="shared" si="40"/>
        <v>8.8999999999999996E-2</v>
      </c>
      <c r="AK267" s="57">
        <f t="shared" si="40"/>
        <v>8.8999999999999996E-2</v>
      </c>
      <c r="AL267" s="57">
        <f t="shared" si="40"/>
        <v>8.8999999999999996E-2</v>
      </c>
      <c r="AM267" s="57">
        <f t="shared" si="40"/>
        <v>8.8999999999999996E-2</v>
      </c>
      <c r="AN267" s="57">
        <f t="shared" si="40"/>
        <v>8.8999999999999996E-2</v>
      </c>
      <c r="AO267" s="57">
        <f t="shared" si="40"/>
        <v>8.8999999999999996E-2</v>
      </c>
      <c r="AP267" s="57">
        <f t="shared" si="40"/>
        <v>8.8999999999999996E-2</v>
      </c>
      <c r="AQ267" s="57">
        <f t="shared" si="40"/>
        <v>8.8999999999999996E-2</v>
      </c>
      <c r="AR267" s="57">
        <f t="shared" si="40"/>
        <v>8.8999999999999996E-2</v>
      </c>
      <c r="AS267" s="57">
        <f t="shared" si="40"/>
        <v>8.8999999999999996E-2</v>
      </c>
      <c r="AT267" s="57">
        <f t="shared" si="40"/>
        <v>8.8999999999999996E-2</v>
      </c>
      <c r="AU267" s="57">
        <f t="shared" si="40"/>
        <v>8.8999999999999996E-2</v>
      </c>
      <c r="AV267" s="626">
        <f t="shared" si="40"/>
        <v>8.8999999999999996E-2</v>
      </c>
    </row>
    <row r="268" spans="7:48" ht="14.1" customHeight="1" thickBot="1">
      <c r="G268" s="19"/>
      <c r="H268" s="739"/>
      <c r="J268" s="736"/>
      <c r="K268" s="10" t="s">
        <v>822</v>
      </c>
      <c r="L268" s="75">
        <f t="shared" si="36"/>
        <v>8.8999999999999996E-2</v>
      </c>
      <c r="M268" s="75">
        <f t="shared" si="40"/>
        <v>8.8999999999999996E-2</v>
      </c>
      <c r="N268" s="75">
        <f t="shared" si="40"/>
        <v>8.8999999999999996E-2</v>
      </c>
      <c r="O268" s="75">
        <f t="shared" si="40"/>
        <v>8.8999999999999996E-2</v>
      </c>
      <c r="P268" s="75">
        <f t="shared" si="40"/>
        <v>8.8999999999999996E-2</v>
      </c>
      <c r="Q268" s="75">
        <f t="shared" si="40"/>
        <v>8.8999999999999996E-2</v>
      </c>
      <c r="R268" s="75">
        <f t="shared" si="40"/>
        <v>8.8999999999999996E-2</v>
      </c>
      <c r="S268" s="75">
        <f t="shared" si="40"/>
        <v>8.8999999999999996E-2</v>
      </c>
      <c r="T268" s="75">
        <f t="shared" si="40"/>
        <v>8.8999999999999996E-2</v>
      </c>
      <c r="U268" s="75">
        <f t="shared" si="40"/>
        <v>8.8999999999999996E-2</v>
      </c>
      <c r="V268" s="75">
        <f t="shared" si="40"/>
        <v>8.8999999999999996E-2</v>
      </c>
      <c r="W268" s="75">
        <f t="shared" si="40"/>
        <v>8.8999999999999996E-2</v>
      </c>
      <c r="X268" s="75">
        <f t="shared" si="40"/>
        <v>8.8999999999999996E-2</v>
      </c>
      <c r="Y268" s="75">
        <f t="shared" si="40"/>
        <v>8.8999999999999996E-2</v>
      </c>
      <c r="Z268" s="75">
        <f t="shared" si="40"/>
        <v>8.8999999999999996E-2</v>
      </c>
      <c r="AA268" s="75">
        <f t="shared" si="40"/>
        <v>8.8999999999999996E-2</v>
      </c>
      <c r="AB268" s="75">
        <f t="shared" si="40"/>
        <v>8.8999999999999996E-2</v>
      </c>
      <c r="AC268" s="75">
        <f t="shared" si="40"/>
        <v>8.8999999999999996E-2</v>
      </c>
      <c r="AD268" s="75">
        <f t="shared" si="40"/>
        <v>8.8999999999999996E-2</v>
      </c>
      <c r="AE268" s="75">
        <f t="shared" si="40"/>
        <v>8.8999999999999996E-2</v>
      </c>
      <c r="AF268" s="75">
        <f t="shared" si="40"/>
        <v>8.8999999999999996E-2</v>
      </c>
      <c r="AG268" s="75">
        <f t="shared" si="40"/>
        <v>8.8999999999999996E-2</v>
      </c>
      <c r="AH268" s="75">
        <f t="shared" si="40"/>
        <v>8.8999999999999996E-2</v>
      </c>
      <c r="AI268" s="75">
        <f t="shared" si="40"/>
        <v>8.8999999999999996E-2</v>
      </c>
      <c r="AJ268" s="75">
        <f t="shared" si="40"/>
        <v>8.8999999999999996E-2</v>
      </c>
      <c r="AK268" s="75">
        <f t="shared" si="40"/>
        <v>8.8999999999999996E-2</v>
      </c>
      <c r="AL268" s="75">
        <f t="shared" si="40"/>
        <v>8.8999999999999996E-2</v>
      </c>
      <c r="AM268" s="75">
        <f t="shared" si="40"/>
        <v>8.8999999999999996E-2</v>
      </c>
      <c r="AN268" s="75">
        <f t="shared" si="40"/>
        <v>8.8999999999999996E-2</v>
      </c>
      <c r="AO268" s="75">
        <f t="shared" si="40"/>
        <v>8.8999999999999996E-2</v>
      </c>
      <c r="AP268" s="75">
        <f t="shared" si="40"/>
        <v>8.8999999999999996E-2</v>
      </c>
      <c r="AQ268" s="75">
        <f t="shared" si="40"/>
        <v>8.8999999999999996E-2</v>
      </c>
      <c r="AR268" s="75">
        <f t="shared" si="40"/>
        <v>8.8999999999999996E-2</v>
      </c>
      <c r="AS268" s="75">
        <f t="shared" si="40"/>
        <v>8.8999999999999996E-2</v>
      </c>
      <c r="AT268" s="75">
        <f t="shared" si="40"/>
        <v>8.8999999999999996E-2</v>
      </c>
      <c r="AU268" s="75">
        <f t="shared" si="40"/>
        <v>8.8999999999999996E-2</v>
      </c>
      <c r="AV268" s="627">
        <f t="shared" si="40"/>
        <v>8.8999999999999996E-2</v>
      </c>
    </row>
    <row r="269" spans="7:48" ht="14.1" customHeight="1" thickTop="1" thickBot="1">
      <c r="G269" s="19"/>
      <c r="H269" s="11"/>
      <c r="I269" s="11"/>
      <c r="J269" s="11"/>
      <c r="K269" s="11"/>
      <c r="L269" s="11"/>
      <c r="M269" s="11"/>
      <c r="N269" s="11"/>
      <c r="O269" s="11"/>
      <c r="P269" s="11"/>
      <c r="Q269" s="11"/>
      <c r="R269" s="11"/>
      <c r="S269" s="11"/>
      <c r="T269" s="11"/>
      <c r="U269" s="11"/>
      <c r="V269" s="11"/>
      <c r="W269" s="11"/>
      <c r="X269" s="11"/>
      <c r="Y269" s="11"/>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144"/>
    </row>
    <row r="270" spans="7:48" ht="14.1" customHeight="1">
      <c r="G270" s="19"/>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48"/>
    </row>
    <row r="271" spans="7:48" ht="14.1" customHeight="1">
      <c r="G271" s="19"/>
      <c r="L271" s="24">
        <f t="shared" ref="L271:AV271" si="41">L250</f>
        <v>2014</v>
      </c>
      <c r="M271" s="24">
        <f t="shared" si="41"/>
        <v>2015</v>
      </c>
      <c r="N271" s="24">
        <f t="shared" si="41"/>
        <v>2016</v>
      </c>
      <c r="O271" s="24">
        <f t="shared" si="41"/>
        <v>2017</v>
      </c>
      <c r="P271" s="24">
        <f t="shared" si="41"/>
        <v>2018</v>
      </c>
      <c r="Q271" s="24">
        <f t="shared" si="41"/>
        <v>2019</v>
      </c>
      <c r="R271" s="24">
        <f t="shared" si="41"/>
        <v>2020</v>
      </c>
      <c r="S271" s="24">
        <f t="shared" si="41"/>
        <v>2021</v>
      </c>
      <c r="T271" s="24">
        <f t="shared" si="41"/>
        <v>2022</v>
      </c>
      <c r="U271" s="24">
        <f t="shared" si="41"/>
        <v>2023</v>
      </c>
      <c r="V271" s="24">
        <f t="shared" si="41"/>
        <v>2024</v>
      </c>
      <c r="W271" s="24">
        <f t="shared" si="41"/>
        <v>2025</v>
      </c>
      <c r="X271" s="24">
        <f t="shared" si="41"/>
        <v>2026</v>
      </c>
      <c r="Y271" s="24">
        <f t="shared" si="41"/>
        <v>2027</v>
      </c>
      <c r="Z271" s="24">
        <f t="shared" si="41"/>
        <v>2028</v>
      </c>
      <c r="AA271" s="24">
        <f t="shared" si="41"/>
        <v>2029</v>
      </c>
      <c r="AB271" s="24">
        <f t="shared" si="41"/>
        <v>2030</v>
      </c>
      <c r="AC271" s="24">
        <f t="shared" si="41"/>
        <v>2031</v>
      </c>
      <c r="AD271" s="24">
        <f t="shared" si="41"/>
        <v>2032</v>
      </c>
      <c r="AE271" s="24">
        <f t="shared" si="41"/>
        <v>2033</v>
      </c>
      <c r="AF271" s="24">
        <f t="shared" si="41"/>
        <v>2034</v>
      </c>
      <c r="AG271" s="24">
        <f t="shared" si="41"/>
        <v>2035</v>
      </c>
      <c r="AH271" s="24">
        <f t="shared" si="41"/>
        <v>2036</v>
      </c>
      <c r="AI271" s="24">
        <f t="shared" si="41"/>
        <v>2037</v>
      </c>
      <c r="AJ271" s="24">
        <f t="shared" si="41"/>
        <v>2038</v>
      </c>
      <c r="AK271" s="24">
        <f t="shared" si="41"/>
        <v>2039</v>
      </c>
      <c r="AL271" s="24">
        <f t="shared" si="41"/>
        <v>2040</v>
      </c>
      <c r="AM271" s="24">
        <f t="shared" si="41"/>
        <v>2041</v>
      </c>
      <c r="AN271" s="24">
        <f t="shared" si="41"/>
        <v>2042</v>
      </c>
      <c r="AO271" s="24">
        <f t="shared" si="41"/>
        <v>2043</v>
      </c>
      <c r="AP271" s="24">
        <f t="shared" si="41"/>
        <v>2044</v>
      </c>
      <c r="AQ271" s="24">
        <f t="shared" si="41"/>
        <v>2045</v>
      </c>
      <c r="AR271" s="24">
        <f t="shared" si="41"/>
        <v>2046</v>
      </c>
      <c r="AS271" s="24">
        <f t="shared" si="41"/>
        <v>2047</v>
      </c>
      <c r="AT271" s="24">
        <f t="shared" si="41"/>
        <v>2048</v>
      </c>
      <c r="AU271" s="24">
        <f t="shared" si="41"/>
        <v>2049</v>
      </c>
      <c r="AV271" s="168">
        <f t="shared" si="41"/>
        <v>2050</v>
      </c>
    </row>
    <row r="272" spans="7:48" ht="14.1" customHeight="1">
      <c r="G272" s="19"/>
      <c r="H272" s="787" t="s">
        <v>27</v>
      </c>
      <c r="J272" s="735" t="s">
        <v>640</v>
      </c>
      <c r="K272" s="8" t="s">
        <v>805</v>
      </c>
      <c r="L272" s="35">
        <v>0</v>
      </c>
      <c r="M272" s="35">
        <v>0</v>
      </c>
      <c r="N272" s="35">
        <v>0</v>
      </c>
      <c r="O272" s="35">
        <v>0</v>
      </c>
      <c r="P272" s="35">
        <v>0</v>
      </c>
      <c r="Q272" s="35">
        <v>0</v>
      </c>
      <c r="R272" s="35">
        <v>0</v>
      </c>
      <c r="S272" s="35">
        <v>0</v>
      </c>
      <c r="T272" s="35">
        <v>0</v>
      </c>
      <c r="U272" s="35">
        <v>0</v>
      </c>
      <c r="V272" s="35">
        <v>0</v>
      </c>
      <c r="W272" s="35">
        <v>0</v>
      </c>
      <c r="X272" s="35">
        <v>0</v>
      </c>
      <c r="Y272" s="35">
        <v>0</v>
      </c>
      <c r="Z272" s="35">
        <v>0</v>
      </c>
      <c r="AA272" s="35">
        <v>0</v>
      </c>
      <c r="AB272" s="35">
        <v>0</v>
      </c>
      <c r="AC272" s="35">
        <v>0</v>
      </c>
      <c r="AD272" s="35">
        <v>0</v>
      </c>
      <c r="AE272" s="35">
        <v>0</v>
      </c>
      <c r="AF272" s="35">
        <v>0</v>
      </c>
      <c r="AG272" s="35">
        <v>0</v>
      </c>
      <c r="AH272" s="35">
        <v>0</v>
      </c>
      <c r="AI272" s="35">
        <v>0</v>
      </c>
      <c r="AJ272" s="35">
        <v>0</v>
      </c>
      <c r="AK272" s="35">
        <v>0</v>
      </c>
      <c r="AL272" s="35">
        <v>0</v>
      </c>
      <c r="AM272" s="35">
        <v>0</v>
      </c>
      <c r="AN272" s="35">
        <v>0</v>
      </c>
      <c r="AO272" s="35">
        <v>0</v>
      </c>
      <c r="AP272" s="35">
        <v>0</v>
      </c>
      <c r="AQ272" s="35">
        <v>0</v>
      </c>
      <c r="AR272" s="35">
        <v>0</v>
      </c>
      <c r="AS272" s="35">
        <v>0</v>
      </c>
      <c r="AT272" s="35">
        <v>0</v>
      </c>
      <c r="AU272" s="35">
        <v>0</v>
      </c>
      <c r="AV272" s="619">
        <v>0</v>
      </c>
    </row>
    <row r="273" spans="7:48" ht="14.1" customHeight="1">
      <c r="G273" s="19"/>
      <c r="H273" s="787"/>
      <c r="J273" s="736"/>
      <c r="K273" s="9" t="s">
        <v>806</v>
      </c>
      <c r="L273" s="36">
        <v>0</v>
      </c>
      <c r="M273" s="36">
        <v>0</v>
      </c>
      <c r="N273" s="36">
        <v>0</v>
      </c>
      <c r="O273" s="36">
        <v>0</v>
      </c>
      <c r="P273" s="36">
        <v>0</v>
      </c>
      <c r="Q273" s="36">
        <v>0</v>
      </c>
      <c r="R273" s="36">
        <v>0</v>
      </c>
      <c r="S273" s="36">
        <v>0</v>
      </c>
      <c r="T273" s="36">
        <v>0</v>
      </c>
      <c r="U273" s="36">
        <v>0</v>
      </c>
      <c r="V273" s="36">
        <v>0</v>
      </c>
      <c r="W273" s="36">
        <v>0</v>
      </c>
      <c r="X273" s="36">
        <v>0</v>
      </c>
      <c r="Y273" s="36">
        <v>0</v>
      </c>
      <c r="Z273" s="36">
        <v>0</v>
      </c>
      <c r="AA273" s="36">
        <v>0</v>
      </c>
      <c r="AB273" s="36">
        <v>0</v>
      </c>
      <c r="AC273" s="36">
        <v>0</v>
      </c>
      <c r="AD273" s="36">
        <v>0</v>
      </c>
      <c r="AE273" s="36">
        <v>0</v>
      </c>
      <c r="AF273" s="36">
        <v>0</v>
      </c>
      <c r="AG273" s="36">
        <v>0</v>
      </c>
      <c r="AH273" s="36">
        <v>0</v>
      </c>
      <c r="AI273" s="36">
        <v>0</v>
      </c>
      <c r="AJ273" s="36">
        <v>0</v>
      </c>
      <c r="AK273" s="36">
        <v>0</v>
      </c>
      <c r="AL273" s="36">
        <v>0</v>
      </c>
      <c r="AM273" s="36">
        <v>0</v>
      </c>
      <c r="AN273" s="36">
        <v>0</v>
      </c>
      <c r="AO273" s="36">
        <v>0</v>
      </c>
      <c r="AP273" s="36">
        <v>0</v>
      </c>
      <c r="AQ273" s="36">
        <v>0</v>
      </c>
      <c r="AR273" s="36">
        <v>0</v>
      </c>
      <c r="AS273" s="36">
        <v>0</v>
      </c>
      <c r="AT273" s="36">
        <v>0</v>
      </c>
      <c r="AU273" s="36">
        <v>0</v>
      </c>
      <c r="AV273" s="620">
        <v>0</v>
      </c>
    </row>
    <row r="274" spans="7:48" ht="14.1" customHeight="1" thickBot="1">
      <c r="G274" s="19"/>
      <c r="H274" s="787"/>
      <c r="J274" s="736"/>
      <c r="K274" s="10" t="s">
        <v>807</v>
      </c>
      <c r="L274" s="73">
        <v>0</v>
      </c>
      <c r="M274" s="73">
        <v>0</v>
      </c>
      <c r="N274" s="73">
        <v>0</v>
      </c>
      <c r="O274" s="73">
        <v>0</v>
      </c>
      <c r="P274" s="73">
        <v>0</v>
      </c>
      <c r="Q274" s="73">
        <v>0</v>
      </c>
      <c r="R274" s="73">
        <v>0</v>
      </c>
      <c r="S274" s="73">
        <v>0</v>
      </c>
      <c r="T274" s="73">
        <v>0</v>
      </c>
      <c r="U274" s="73">
        <v>0</v>
      </c>
      <c r="V274" s="73">
        <v>0</v>
      </c>
      <c r="W274" s="73">
        <v>0</v>
      </c>
      <c r="X274" s="73">
        <v>0</v>
      </c>
      <c r="Y274" s="73">
        <v>0</v>
      </c>
      <c r="Z274" s="73">
        <v>0</v>
      </c>
      <c r="AA274" s="73">
        <v>0</v>
      </c>
      <c r="AB274" s="73">
        <v>0</v>
      </c>
      <c r="AC274" s="73">
        <v>0</v>
      </c>
      <c r="AD274" s="73">
        <v>0</v>
      </c>
      <c r="AE274" s="73">
        <v>0</v>
      </c>
      <c r="AF274" s="73">
        <v>0</v>
      </c>
      <c r="AG274" s="73">
        <v>0</v>
      </c>
      <c r="AH274" s="73">
        <v>0</v>
      </c>
      <c r="AI274" s="73">
        <v>0</v>
      </c>
      <c r="AJ274" s="73">
        <v>0</v>
      </c>
      <c r="AK274" s="73">
        <v>0</v>
      </c>
      <c r="AL274" s="73">
        <v>0</v>
      </c>
      <c r="AM274" s="73">
        <v>0</v>
      </c>
      <c r="AN274" s="73">
        <v>0</v>
      </c>
      <c r="AO274" s="73">
        <v>0</v>
      </c>
      <c r="AP274" s="73">
        <v>0</v>
      </c>
      <c r="AQ274" s="73">
        <v>0</v>
      </c>
      <c r="AR274" s="73">
        <v>0</v>
      </c>
      <c r="AS274" s="73">
        <v>0</v>
      </c>
      <c r="AT274" s="73">
        <v>0</v>
      </c>
      <c r="AU274" s="73">
        <v>0</v>
      </c>
      <c r="AV274" s="621">
        <v>0</v>
      </c>
    </row>
    <row r="275" spans="7:48" ht="14.1" customHeight="1" thickTop="1">
      <c r="G275" s="19"/>
      <c r="H275" s="787"/>
      <c r="J275" s="736"/>
      <c r="K275" s="8" t="s">
        <v>808</v>
      </c>
      <c r="L275" s="74">
        <v>0</v>
      </c>
      <c r="M275" s="74">
        <v>0</v>
      </c>
      <c r="N275" s="74">
        <v>0</v>
      </c>
      <c r="O275" s="74">
        <v>0</v>
      </c>
      <c r="P275" s="74">
        <v>0</v>
      </c>
      <c r="Q275" s="74">
        <v>0</v>
      </c>
      <c r="R275" s="74">
        <v>0</v>
      </c>
      <c r="S275" s="74">
        <v>0</v>
      </c>
      <c r="T275" s="74">
        <v>0</v>
      </c>
      <c r="U275" s="74">
        <v>0</v>
      </c>
      <c r="V275" s="74">
        <v>0</v>
      </c>
      <c r="W275" s="74">
        <v>0</v>
      </c>
      <c r="X275" s="74">
        <v>0</v>
      </c>
      <c r="Y275" s="74">
        <v>0</v>
      </c>
      <c r="Z275" s="74">
        <v>0</v>
      </c>
      <c r="AA275" s="74">
        <v>0</v>
      </c>
      <c r="AB275" s="74">
        <v>0</v>
      </c>
      <c r="AC275" s="74">
        <v>0</v>
      </c>
      <c r="AD275" s="74">
        <v>0</v>
      </c>
      <c r="AE275" s="74">
        <v>0</v>
      </c>
      <c r="AF275" s="74">
        <v>0</v>
      </c>
      <c r="AG275" s="74">
        <v>0</v>
      </c>
      <c r="AH275" s="74">
        <v>0</v>
      </c>
      <c r="AI275" s="74">
        <v>0</v>
      </c>
      <c r="AJ275" s="74">
        <v>0</v>
      </c>
      <c r="AK275" s="74">
        <v>0</v>
      </c>
      <c r="AL275" s="74">
        <v>0</v>
      </c>
      <c r="AM275" s="74">
        <v>0</v>
      </c>
      <c r="AN275" s="74">
        <v>0</v>
      </c>
      <c r="AO275" s="74">
        <v>0</v>
      </c>
      <c r="AP275" s="74">
        <v>0</v>
      </c>
      <c r="AQ275" s="74">
        <v>0</v>
      </c>
      <c r="AR275" s="74">
        <v>0</v>
      </c>
      <c r="AS275" s="74">
        <v>0</v>
      </c>
      <c r="AT275" s="74">
        <v>0</v>
      </c>
      <c r="AU275" s="74">
        <v>0</v>
      </c>
      <c r="AV275" s="622">
        <v>0</v>
      </c>
    </row>
    <row r="276" spans="7:48" ht="14.1" customHeight="1">
      <c r="G276" s="19"/>
      <c r="H276" s="787"/>
      <c r="J276" s="736"/>
      <c r="K276" s="9" t="s">
        <v>809</v>
      </c>
      <c r="L276" s="36">
        <v>0</v>
      </c>
      <c r="M276" s="36">
        <v>0</v>
      </c>
      <c r="N276" s="36">
        <v>0</v>
      </c>
      <c r="O276" s="36">
        <v>0</v>
      </c>
      <c r="P276" s="36">
        <v>0</v>
      </c>
      <c r="Q276" s="36">
        <v>0</v>
      </c>
      <c r="R276" s="36">
        <v>0</v>
      </c>
      <c r="S276" s="36">
        <v>0</v>
      </c>
      <c r="T276" s="36">
        <v>0</v>
      </c>
      <c r="U276" s="36">
        <v>0</v>
      </c>
      <c r="V276" s="36">
        <v>0</v>
      </c>
      <c r="W276" s="36">
        <v>0</v>
      </c>
      <c r="X276" s="36">
        <v>0</v>
      </c>
      <c r="Y276" s="36">
        <v>0</v>
      </c>
      <c r="Z276" s="36">
        <v>0</v>
      </c>
      <c r="AA276" s="36">
        <v>0</v>
      </c>
      <c r="AB276" s="36">
        <v>0</v>
      </c>
      <c r="AC276" s="36">
        <v>0</v>
      </c>
      <c r="AD276" s="36">
        <v>0</v>
      </c>
      <c r="AE276" s="36">
        <v>0</v>
      </c>
      <c r="AF276" s="36">
        <v>0</v>
      </c>
      <c r="AG276" s="36">
        <v>0</v>
      </c>
      <c r="AH276" s="36">
        <v>0</v>
      </c>
      <c r="AI276" s="36">
        <v>0</v>
      </c>
      <c r="AJ276" s="36">
        <v>0</v>
      </c>
      <c r="AK276" s="36">
        <v>0</v>
      </c>
      <c r="AL276" s="36">
        <v>0</v>
      </c>
      <c r="AM276" s="36">
        <v>0</v>
      </c>
      <c r="AN276" s="36">
        <v>0</v>
      </c>
      <c r="AO276" s="36">
        <v>0</v>
      </c>
      <c r="AP276" s="36">
        <v>0</v>
      </c>
      <c r="AQ276" s="36">
        <v>0</v>
      </c>
      <c r="AR276" s="36">
        <v>0</v>
      </c>
      <c r="AS276" s="36">
        <v>0</v>
      </c>
      <c r="AT276" s="36">
        <v>0</v>
      </c>
      <c r="AU276" s="36">
        <v>0</v>
      </c>
      <c r="AV276" s="620">
        <v>0</v>
      </c>
    </row>
    <row r="277" spans="7:48" ht="14.1" customHeight="1" thickBot="1">
      <c r="G277" s="19"/>
      <c r="H277" s="787"/>
      <c r="J277" s="736"/>
      <c r="K277" s="10" t="s">
        <v>810</v>
      </c>
      <c r="L277" s="73">
        <v>0</v>
      </c>
      <c r="M277" s="73">
        <v>0</v>
      </c>
      <c r="N277" s="73">
        <v>0</v>
      </c>
      <c r="O277" s="73">
        <v>0</v>
      </c>
      <c r="P277" s="73">
        <v>0</v>
      </c>
      <c r="Q277" s="73">
        <v>0</v>
      </c>
      <c r="R277" s="73">
        <v>0</v>
      </c>
      <c r="S277" s="73">
        <v>0</v>
      </c>
      <c r="T277" s="73">
        <v>0</v>
      </c>
      <c r="U277" s="73">
        <v>0</v>
      </c>
      <c r="V277" s="73">
        <v>0</v>
      </c>
      <c r="W277" s="73">
        <v>0</v>
      </c>
      <c r="X277" s="73">
        <v>0</v>
      </c>
      <c r="Y277" s="73">
        <v>0</v>
      </c>
      <c r="Z277" s="73">
        <v>0</v>
      </c>
      <c r="AA277" s="73">
        <v>0</v>
      </c>
      <c r="AB277" s="73">
        <v>0</v>
      </c>
      <c r="AC277" s="73">
        <v>0</v>
      </c>
      <c r="AD277" s="73">
        <v>0</v>
      </c>
      <c r="AE277" s="73">
        <v>0</v>
      </c>
      <c r="AF277" s="73">
        <v>0</v>
      </c>
      <c r="AG277" s="73">
        <v>0</v>
      </c>
      <c r="AH277" s="73">
        <v>0</v>
      </c>
      <c r="AI277" s="73">
        <v>0</v>
      </c>
      <c r="AJ277" s="73">
        <v>0</v>
      </c>
      <c r="AK277" s="73">
        <v>0</v>
      </c>
      <c r="AL277" s="73">
        <v>0</v>
      </c>
      <c r="AM277" s="73">
        <v>0</v>
      </c>
      <c r="AN277" s="73">
        <v>0</v>
      </c>
      <c r="AO277" s="73">
        <v>0</v>
      </c>
      <c r="AP277" s="73">
        <v>0</v>
      </c>
      <c r="AQ277" s="73">
        <v>0</v>
      </c>
      <c r="AR277" s="73">
        <v>0</v>
      </c>
      <c r="AS277" s="73">
        <v>0</v>
      </c>
      <c r="AT277" s="73">
        <v>0</v>
      </c>
      <c r="AU277" s="73">
        <v>0</v>
      </c>
      <c r="AV277" s="621">
        <v>0</v>
      </c>
    </row>
    <row r="278" spans="7:48" ht="14.1" customHeight="1" thickTop="1">
      <c r="G278" s="19"/>
      <c r="H278" s="787"/>
      <c r="J278" s="736"/>
      <c r="K278" s="8" t="s">
        <v>811</v>
      </c>
      <c r="L278" s="35">
        <v>0</v>
      </c>
      <c r="M278" s="35">
        <v>0</v>
      </c>
      <c r="N278" s="35">
        <v>0</v>
      </c>
      <c r="O278" s="35">
        <v>0</v>
      </c>
      <c r="P278" s="35">
        <v>0</v>
      </c>
      <c r="Q278" s="35">
        <v>0</v>
      </c>
      <c r="R278" s="35">
        <v>0</v>
      </c>
      <c r="S278" s="35">
        <v>0</v>
      </c>
      <c r="T278" s="35">
        <v>0</v>
      </c>
      <c r="U278" s="35">
        <v>0</v>
      </c>
      <c r="V278" s="35">
        <v>0</v>
      </c>
      <c r="W278" s="35">
        <v>0</v>
      </c>
      <c r="X278" s="35">
        <v>0</v>
      </c>
      <c r="Y278" s="35">
        <v>0</v>
      </c>
      <c r="Z278" s="35">
        <v>0</v>
      </c>
      <c r="AA278" s="35">
        <v>0</v>
      </c>
      <c r="AB278" s="35">
        <v>0</v>
      </c>
      <c r="AC278" s="35">
        <v>0</v>
      </c>
      <c r="AD278" s="35">
        <v>0</v>
      </c>
      <c r="AE278" s="35">
        <v>0</v>
      </c>
      <c r="AF278" s="35">
        <v>0</v>
      </c>
      <c r="AG278" s="35">
        <v>0</v>
      </c>
      <c r="AH278" s="35">
        <v>0</v>
      </c>
      <c r="AI278" s="35">
        <v>0</v>
      </c>
      <c r="AJ278" s="35">
        <v>0</v>
      </c>
      <c r="AK278" s="35">
        <v>0</v>
      </c>
      <c r="AL278" s="35">
        <v>0</v>
      </c>
      <c r="AM278" s="35">
        <v>0</v>
      </c>
      <c r="AN278" s="35">
        <v>0</v>
      </c>
      <c r="AO278" s="35">
        <v>0</v>
      </c>
      <c r="AP278" s="35">
        <v>0</v>
      </c>
      <c r="AQ278" s="35">
        <v>0</v>
      </c>
      <c r="AR278" s="35">
        <v>0</v>
      </c>
      <c r="AS278" s="35">
        <v>0</v>
      </c>
      <c r="AT278" s="35">
        <v>0</v>
      </c>
      <c r="AU278" s="35">
        <v>0</v>
      </c>
      <c r="AV278" s="619">
        <v>0</v>
      </c>
    </row>
    <row r="279" spans="7:48" ht="14.1" customHeight="1">
      <c r="G279" s="19"/>
      <c r="H279" s="787"/>
      <c r="J279" s="736"/>
      <c r="K279" s="9" t="s">
        <v>812</v>
      </c>
      <c r="L279" s="36">
        <v>0</v>
      </c>
      <c r="M279" s="36">
        <v>0</v>
      </c>
      <c r="N279" s="36">
        <v>0</v>
      </c>
      <c r="O279" s="36">
        <v>0</v>
      </c>
      <c r="P279" s="36">
        <v>0</v>
      </c>
      <c r="Q279" s="36">
        <v>0</v>
      </c>
      <c r="R279" s="36">
        <v>0</v>
      </c>
      <c r="S279" s="36">
        <v>0</v>
      </c>
      <c r="T279" s="36">
        <v>0</v>
      </c>
      <c r="U279" s="36">
        <v>0</v>
      </c>
      <c r="V279" s="36">
        <v>0</v>
      </c>
      <c r="W279" s="36">
        <v>0</v>
      </c>
      <c r="X279" s="36">
        <v>0</v>
      </c>
      <c r="Y279" s="36">
        <v>0</v>
      </c>
      <c r="Z279" s="36">
        <v>0</v>
      </c>
      <c r="AA279" s="36">
        <v>0</v>
      </c>
      <c r="AB279" s="36">
        <v>0</v>
      </c>
      <c r="AC279" s="36">
        <v>0</v>
      </c>
      <c r="AD279" s="36">
        <v>0</v>
      </c>
      <c r="AE279" s="36">
        <v>0</v>
      </c>
      <c r="AF279" s="36">
        <v>0</v>
      </c>
      <c r="AG279" s="36">
        <v>0</v>
      </c>
      <c r="AH279" s="36">
        <v>0</v>
      </c>
      <c r="AI279" s="36">
        <v>0</v>
      </c>
      <c r="AJ279" s="36">
        <v>0</v>
      </c>
      <c r="AK279" s="36">
        <v>0</v>
      </c>
      <c r="AL279" s="36">
        <v>0</v>
      </c>
      <c r="AM279" s="36">
        <v>0</v>
      </c>
      <c r="AN279" s="36">
        <v>0</v>
      </c>
      <c r="AO279" s="36">
        <v>0</v>
      </c>
      <c r="AP279" s="36">
        <v>0</v>
      </c>
      <c r="AQ279" s="36">
        <v>0</v>
      </c>
      <c r="AR279" s="36">
        <v>0</v>
      </c>
      <c r="AS279" s="36">
        <v>0</v>
      </c>
      <c r="AT279" s="36">
        <v>0</v>
      </c>
      <c r="AU279" s="36">
        <v>0</v>
      </c>
      <c r="AV279" s="620">
        <v>0</v>
      </c>
    </row>
    <row r="280" spans="7:48" ht="14.1" customHeight="1" thickBot="1">
      <c r="G280" s="19"/>
      <c r="H280" s="787"/>
      <c r="J280" s="736"/>
      <c r="K280" s="10" t="s">
        <v>813</v>
      </c>
      <c r="L280" s="73">
        <v>0</v>
      </c>
      <c r="M280" s="73">
        <v>0</v>
      </c>
      <c r="N280" s="73">
        <v>0</v>
      </c>
      <c r="O280" s="73">
        <v>0</v>
      </c>
      <c r="P280" s="73">
        <v>0</v>
      </c>
      <c r="Q280" s="73">
        <v>0</v>
      </c>
      <c r="R280" s="73">
        <v>0</v>
      </c>
      <c r="S280" s="73">
        <v>0</v>
      </c>
      <c r="T280" s="73">
        <v>0</v>
      </c>
      <c r="U280" s="73">
        <v>0</v>
      </c>
      <c r="V280" s="73">
        <v>0</v>
      </c>
      <c r="W280" s="73">
        <v>0</v>
      </c>
      <c r="X280" s="73">
        <v>0</v>
      </c>
      <c r="Y280" s="73">
        <v>0</v>
      </c>
      <c r="Z280" s="73">
        <v>0</v>
      </c>
      <c r="AA280" s="73">
        <v>0</v>
      </c>
      <c r="AB280" s="73">
        <v>0</v>
      </c>
      <c r="AC280" s="73">
        <v>0</v>
      </c>
      <c r="AD280" s="73">
        <v>0</v>
      </c>
      <c r="AE280" s="73">
        <v>0</v>
      </c>
      <c r="AF280" s="73">
        <v>0</v>
      </c>
      <c r="AG280" s="73">
        <v>0</v>
      </c>
      <c r="AH280" s="73">
        <v>0</v>
      </c>
      <c r="AI280" s="73">
        <v>0</v>
      </c>
      <c r="AJ280" s="73">
        <v>0</v>
      </c>
      <c r="AK280" s="73">
        <v>0</v>
      </c>
      <c r="AL280" s="73">
        <v>0</v>
      </c>
      <c r="AM280" s="73">
        <v>0</v>
      </c>
      <c r="AN280" s="73">
        <v>0</v>
      </c>
      <c r="AO280" s="73">
        <v>0</v>
      </c>
      <c r="AP280" s="73">
        <v>0</v>
      </c>
      <c r="AQ280" s="73">
        <v>0</v>
      </c>
      <c r="AR280" s="73">
        <v>0</v>
      </c>
      <c r="AS280" s="73">
        <v>0</v>
      </c>
      <c r="AT280" s="73">
        <v>0</v>
      </c>
      <c r="AU280" s="73">
        <v>0</v>
      </c>
      <c r="AV280" s="621">
        <v>0</v>
      </c>
    </row>
    <row r="281" spans="7:48" ht="14.1" customHeight="1" thickTop="1">
      <c r="G281" s="19"/>
      <c r="H281" s="787"/>
      <c r="J281" s="736"/>
      <c r="K281" s="8" t="s">
        <v>814</v>
      </c>
      <c r="L281" s="74">
        <v>0</v>
      </c>
      <c r="M281" s="74">
        <v>0</v>
      </c>
      <c r="N281" s="74">
        <v>0</v>
      </c>
      <c r="O281" s="74">
        <v>0</v>
      </c>
      <c r="P281" s="74">
        <v>0</v>
      </c>
      <c r="Q281" s="74">
        <v>0</v>
      </c>
      <c r="R281" s="74">
        <v>0</v>
      </c>
      <c r="S281" s="74">
        <v>0</v>
      </c>
      <c r="T281" s="74">
        <v>0</v>
      </c>
      <c r="U281" s="74">
        <v>0</v>
      </c>
      <c r="V281" s="74">
        <v>0</v>
      </c>
      <c r="W281" s="74">
        <v>0</v>
      </c>
      <c r="X281" s="74">
        <v>0</v>
      </c>
      <c r="Y281" s="74">
        <v>0</v>
      </c>
      <c r="Z281" s="74">
        <v>0</v>
      </c>
      <c r="AA281" s="74">
        <v>0</v>
      </c>
      <c r="AB281" s="74">
        <v>0</v>
      </c>
      <c r="AC281" s="74">
        <v>0</v>
      </c>
      <c r="AD281" s="74">
        <v>0</v>
      </c>
      <c r="AE281" s="74">
        <v>0</v>
      </c>
      <c r="AF281" s="74">
        <v>0</v>
      </c>
      <c r="AG281" s="74">
        <v>0</v>
      </c>
      <c r="AH281" s="74">
        <v>0</v>
      </c>
      <c r="AI281" s="74">
        <v>0</v>
      </c>
      <c r="AJ281" s="74">
        <v>0</v>
      </c>
      <c r="AK281" s="74">
        <v>0</v>
      </c>
      <c r="AL281" s="74">
        <v>0</v>
      </c>
      <c r="AM281" s="74">
        <v>0</v>
      </c>
      <c r="AN281" s="74">
        <v>0</v>
      </c>
      <c r="AO281" s="74">
        <v>0</v>
      </c>
      <c r="AP281" s="74">
        <v>0</v>
      </c>
      <c r="AQ281" s="74">
        <v>0</v>
      </c>
      <c r="AR281" s="74">
        <v>0</v>
      </c>
      <c r="AS281" s="74">
        <v>0</v>
      </c>
      <c r="AT281" s="74">
        <v>0</v>
      </c>
      <c r="AU281" s="74">
        <v>0</v>
      </c>
      <c r="AV281" s="622">
        <v>0</v>
      </c>
    </row>
    <row r="282" spans="7:48" ht="14.1" customHeight="1">
      <c r="G282" s="19"/>
      <c r="H282" s="787"/>
      <c r="J282" s="736"/>
      <c r="K282" s="9" t="s">
        <v>815</v>
      </c>
      <c r="L282" s="36">
        <v>0</v>
      </c>
      <c r="M282" s="36">
        <v>0</v>
      </c>
      <c r="N282" s="36">
        <v>0</v>
      </c>
      <c r="O282" s="36">
        <v>0</v>
      </c>
      <c r="P282" s="36">
        <v>0</v>
      </c>
      <c r="Q282" s="36">
        <v>0</v>
      </c>
      <c r="R282" s="36">
        <v>0</v>
      </c>
      <c r="S282" s="36">
        <v>0</v>
      </c>
      <c r="T282" s="36">
        <v>0</v>
      </c>
      <c r="U282" s="36">
        <v>0</v>
      </c>
      <c r="V282" s="36">
        <v>0</v>
      </c>
      <c r="W282" s="36">
        <v>0</v>
      </c>
      <c r="X282" s="36">
        <v>0</v>
      </c>
      <c r="Y282" s="36">
        <v>0</v>
      </c>
      <c r="Z282" s="36">
        <v>0</v>
      </c>
      <c r="AA282" s="36">
        <v>0</v>
      </c>
      <c r="AB282" s="36">
        <v>0</v>
      </c>
      <c r="AC282" s="36">
        <v>0</v>
      </c>
      <c r="AD282" s="36">
        <v>0</v>
      </c>
      <c r="AE282" s="36">
        <v>0</v>
      </c>
      <c r="AF282" s="36">
        <v>0</v>
      </c>
      <c r="AG282" s="36">
        <v>0</v>
      </c>
      <c r="AH282" s="36">
        <v>0</v>
      </c>
      <c r="AI282" s="36">
        <v>0</v>
      </c>
      <c r="AJ282" s="36">
        <v>0</v>
      </c>
      <c r="AK282" s="36">
        <v>0</v>
      </c>
      <c r="AL282" s="36">
        <v>0</v>
      </c>
      <c r="AM282" s="36">
        <v>0</v>
      </c>
      <c r="AN282" s="36">
        <v>0</v>
      </c>
      <c r="AO282" s="36">
        <v>0</v>
      </c>
      <c r="AP282" s="36">
        <v>0</v>
      </c>
      <c r="AQ282" s="36">
        <v>0</v>
      </c>
      <c r="AR282" s="36">
        <v>0</v>
      </c>
      <c r="AS282" s="36">
        <v>0</v>
      </c>
      <c r="AT282" s="36">
        <v>0</v>
      </c>
      <c r="AU282" s="36">
        <v>0</v>
      </c>
      <c r="AV282" s="620">
        <v>0</v>
      </c>
    </row>
    <row r="283" spans="7:48" ht="14.1" customHeight="1" thickBot="1">
      <c r="G283" s="19"/>
      <c r="H283" s="787"/>
      <c r="J283" s="736"/>
      <c r="K283" s="10" t="s">
        <v>816</v>
      </c>
      <c r="L283" s="73">
        <v>0</v>
      </c>
      <c r="M283" s="73">
        <v>0</v>
      </c>
      <c r="N283" s="73">
        <v>0</v>
      </c>
      <c r="O283" s="73">
        <v>0</v>
      </c>
      <c r="P283" s="73">
        <v>0</v>
      </c>
      <c r="Q283" s="73">
        <v>0</v>
      </c>
      <c r="R283" s="73">
        <v>0</v>
      </c>
      <c r="S283" s="73">
        <v>0</v>
      </c>
      <c r="T283" s="73">
        <v>0</v>
      </c>
      <c r="U283" s="73">
        <v>0</v>
      </c>
      <c r="V283" s="73">
        <v>0</v>
      </c>
      <c r="W283" s="73">
        <v>0</v>
      </c>
      <c r="X283" s="73">
        <v>0</v>
      </c>
      <c r="Y283" s="73">
        <v>0</v>
      </c>
      <c r="Z283" s="73">
        <v>0</v>
      </c>
      <c r="AA283" s="73">
        <v>0</v>
      </c>
      <c r="AB283" s="73">
        <v>0</v>
      </c>
      <c r="AC283" s="73">
        <v>0</v>
      </c>
      <c r="AD283" s="73">
        <v>0</v>
      </c>
      <c r="AE283" s="73">
        <v>0</v>
      </c>
      <c r="AF283" s="73">
        <v>0</v>
      </c>
      <c r="AG283" s="73">
        <v>0</v>
      </c>
      <c r="AH283" s="73">
        <v>0</v>
      </c>
      <c r="AI283" s="73">
        <v>0</v>
      </c>
      <c r="AJ283" s="73">
        <v>0</v>
      </c>
      <c r="AK283" s="73">
        <v>0</v>
      </c>
      <c r="AL283" s="73">
        <v>0</v>
      </c>
      <c r="AM283" s="73">
        <v>0</v>
      </c>
      <c r="AN283" s="73">
        <v>0</v>
      </c>
      <c r="AO283" s="73">
        <v>0</v>
      </c>
      <c r="AP283" s="73">
        <v>0</v>
      </c>
      <c r="AQ283" s="73">
        <v>0</v>
      </c>
      <c r="AR283" s="73">
        <v>0</v>
      </c>
      <c r="AS283" s="73">
        <v>0</v>
      </c>
      <c r="AT283" s="73">
        <v>0</v>
      </c>
      <c r="AU283" s="73">
        <v>0</v>
      </c>
      <c r="AV283" s="621">
        <v>0</v>
      </c>
    </row>
    <row r="284" spans="7:48" ht="14.1" customHeight="1" thickTop="1">
      <c r="G284" s="19"/>
      <c r="H284" s="787"/>
      <c r="J284" s="736"/>
      <c r="K284" s="8" t="s">
        <v>817</v>
      </c>
      <c r="L284" s="35">
        <v>0</v>
      </c>
      <c r="M284" s="35">
        <v>0</v>
      </c>
      <c r="N284" s="35">
        <v>0</v>
      </c>
      <c r="O284" s="35">
        <v>0</v>
      </c>
      <c r="P284" s="35">
        <v>0</v>
      </c>
      <c r="Q284" s="35">
        <v>0</v>
      </c>
      <c r="R284" s="35">
        <v>0</v>
      </c>
      <c r="S284" s="35">
        <v>0</v>
      </c>
      <c r="T284" s="35">
        <v>0</v>
      </c>
      <c r="U284" s="35">
        <v>0</v>
      </c>
      <c r="V284" s="35">
        <v>0</v>
      </c>
      <c r="W284" s="35">
        <v>0</v>
      </c>
      <c r="X284" s="35">
        <v>0</v>
      </c>
      <c r="Y284" s="35">
        <v>0</v>
      </c>
      <c r="Z284" s="35">
        <v>0</v>
      </c>
      <c r="AA284" s="35">
        <v>0</v>
      </c>
      <c r="AB284" s="35">
        <v>0</v>
      </c>
      <c r="AC284" s="35">
        <v>0</v>
      </c>
      <c r="AD284" s="35">
        <v>0</v>
      </c>
      <c r="AE284" s="35">
        <v>0</v>
      </c>
      <c r="AF284" s="35">
        <v>0</v>
      </c>
      <c r="AG284" s="35">
        <v>0</v>
      </c>
      <c r="AH284" s="35">
        <v>0</v>
      </c>
      <c r="AI284" s="35">
        <v>0</v>
      </c>
      <c r="AJ284" s="35">
        <v>0</v>
      </c>
      <c r="AK284" s="35">
        <v>0</v>
      </c>
      <c r="AL284" s="35">
        <v>0</v>
      </c>
      <c r="AM284" s="35">
        <v>0</v>
      </c>
      <c r="AN284" s="35">
        <v>0</v>
      </c>
      <c r="AO284" s="35">
        <v>0</v>
      </c>
      <c r="AP284" s="35">
        <v>0</v>
      </c>
      <c r="AQ284" s="35">
        <v>0</v>
      </c>
      <c r="AR284" s="35">
        <v>0</v>
      </c>
      <c r="AS284" s="35">
        <v>0</v>
      </c>
      <c r="AT284" s="35">
        <v>0</v>
      </c>
      <c r="AU284" s="35">
        <v>0</v>
      </c>
      <c r="AV284" s="619">
        <v>0</v>
      </c>
    </row>
    <row r="285" spans="7:48" ht="14.1" customHeight="1">
      <c r="G285" s="19"/>
      <c r="H285" s="787"/>
      <c r="J285" s="736"/>
      <c r="K285" s="9" t="s">
        <v>818</v>
      </c>
      <c r="L285" s="36">
        <v>0</v>
      </c>
      <c r="M285" s="36">
        <v>0</v>
      </c>
      <c r="N285" s="36">
        <v>0</v>
      </c>
      <c r="O285" s="36">
        <v>0</v>
      </c>
      <c r="P285" s="36">
        <v>0</v>
      </c>
      <c r="Q285" s="36">
        <v>0</v>
      </c>
      <c r="R285" s="36">
        <v>0</v>
      </c>
      <c r="S285" s="36">
        <v>0</v>
      </c>
      <c r="T285" s="36">
        <v>0</v>
      </c>
      <c r="U285" s="36">
        <v>0</v>
      </c>
      <c r="V285" s="36">
        <v>0</v>
      </c>
      <c r="W285" s="36">
        <v>0</v>
      </c>
      <c r="X285" s="36">
        <v>0</v>
      </c>
      <c r="Y285" s="36">
        <v>0</v>
      </c>
      <c r="Z285" s="36">
        <v>0</v>
      </c>
      <c r="AA285" s="36">
        <v>0</v>
      </c>
      <c r="AB285" s="36">
        <v>0</v>
      </c>
      <c r="AC285" s="36">
        <v>0</v>
      </c>
      <c r="AD285" s="36">
        <v>0</v>
      </c>
      <c r="AE285" s="36">
        <v>0</v>
      </c>
      <c r="AF285" s="36">
        <v>0</v>
      </c>
      <c r="AG285" s="36">
        <v>0</v>
      </c>
      <c r="AH285" s="36">
        <v>0</v>
      </c>
      <c r="AI285" s="36">
        <v>0</v>
      </c>
      <c r="AJ285" s="36">
        <v>0</v>
      </c>
      <c r="AK285" s="36">
        <v>0</v>
      </c>
      <c r="AL285" s="36">
        <v>0</v>
      </c>
      <c r="AM285" s="36">
        <v>0</v>
      </c>
      <c r="AN285" s="36">
        <v>0</v>
      </c>
      <c r="AO285" s="36">
        <v>0</v>
      </c>
      <c r="AP285" s="36">
        <v>0</v>
      </c>
      <c r="AQ285" s="36">
        <v>0</v>
      </c>
      <c r="AR285" s="36">
        <v>0</v>
      </c>
      <c r="AS285" s="36">
        <v>0</v>
      </c>
      <c r="AT285" s="36">
        <v>0</v>
      </c>
      <c r="AU285" s="36">
        <v>0</v>
      </c>
      <c r="AV285" s="620">
        <v>0</v>
      </c>
    </row>
    <row r="286" spans="7:48" ht="14.1" customHeight="1" thickBot="1">
      <c r="G286" s="19"/>
      <c r="H286" s="787"/>
      <c r="J286" s="736"/>
      <c r="K286" s="10" t="s">
        <v>819</v>
      </c>
      <c r="L286" s="73">
        <v>0</v>
      </c>
      <c r="M286" s="73">
        <v>0</v>
      </c>
      <c r="N286" s="73">
        <v>0</v>
      </c>
      <c r="O286" s="73">
        <v>0</v>
      </c>
      <c r="P286" s="73">
        <v>0</v>
      </c>
      <c r="Q286" s="73">
        <v>0</v>
      </c>
      <c r="R286" s="73">
        <v>0</v>
      </c>
      <c r="S286" s="73">
        <v>0</v>
      </c>
      <c r="T286" s="73">
        <v>0</v>
      </c>
      <c r="U286" s="73">
        <v>0</v>
      </c>
      <c r="V286" s="73">
        <v>0</v>
      </c>
      <c r="W286" s="73">
        <v>0</v>
      </c>
      <c r="X286" s="73">
        <v>0</v>
      </c>
      <c r="Y286" s="73">
        <v>0</v>
      </c>
      <c r="Z286" s="73">
        <v>0</v>
      </c>
      <c r="AA286" s="73">
        <v>0</v>
      </c>
      <c r="AB286" s="73">
        <v>0</v>
      </c>
      <c r="AC286" s="73">
        <v>0</v>
      </c>
      <c r="AD286" s="73">
        <v>0</v>
      </c>
      <c r="AE286" s="73">
        <v>0</v>
      </c>
      <c r="AF286" s="73">
        <v>0</v>
      </c>
      <c r="AG286" s="73">
        <v>0</v>
      </c>
      <c r="AH286" s="73">
        <v>0</v>
      </c>
      <c r="AI286" s="73">
        <v>0</v>
      </c>
      <c r="AJ286" s="73">
        <v>0</v>
      </c>
      <c r="AK286" s="73">
        <v>0</v>
      </c>
      <c r="AL286" s="73">
        <v>0</v>
      </c>
      <c r="AM286" s="73">
        <v>0</v>
      </c>
      <c r="AN286" s="73">
        <v>0</v>
      </c>
      <c r="AO286" s="73">
        <v>0</v>
      </c>
      <c r="AP286" s="73">
        <v>0</v>
      </c>
      <c r="AQ286" s="73">
        <v>0</v>
      </c>
      <c r="AR286" s="73">
        <v>0</v>
      </c>
      <c r="AS286" s="73">
        <v>0</v>
      </c>
      <c r="AT286" s="73">
        <v>0</v>
      </c>
      <c r="AU286" s="73">
        <v>0</v>
      </c>
      <c r="AV286" s="621">
        <v>0</v>
      </c>
    </row>
    <row r="287" spans="7:48" ht="14.1" customHeight="1" thickTop="1">
      <c r="G287" s="19"/>
      <c r="H287" s="787"/>
      <c r="J287" s="736"/>
      <c r="K287" s="8" t="s">
        <v>820</v>
      </c>
      <c r="L287" s="74">
        <v>0</v>
      </c>
      <c r="M287" s="74">
        <v>0</v>
      </c>
      <c r="N287" s="74">
        <v>0</v>
      </c>
      <c r="O287" s="74">
        <v>0</v>
      </c>
      <c r="P287" s="74">
        <v>0</v>
      </c>
      <c r="Q287" s="74">
        <v>0</v>
      </c>
      <c r="R287" s="74">
        <v>0</v>
      </c>
      <c r="S287" s="74">
        <v>0</v>
      </c>
      <c r="T287" s="74">
        <v>0</v>
      </c>
      <c r="U287" s="74">
        <v>0</v>
      </c>
      <c r="V287" s="74">
        <v>0</v>
      </c>
      <c r="W287" s="74">
        <v>0</v>
      </c>
      <c r="X287" s="74">
        <v>0</v>
      </c>
      <c r="Y287" s="74">
        <v>0</v>
      </c>
      <c r="Z287" s="74">
        <v>0</v>
      </c>
      <c r="AA287" s="74">
        <v>0</v>
      </c>
      <c r="AB287" s="74">
        <v>0</v>
      </c>
      <c r="AC287" s="74">
        <v>0</v>
      </c>
      <c r="AD287" s="74">
        <v>0</v>
      </c>
      <c r="AE287" s="74">
        <v>0</v>
      </c>
      <c r="AF287" s="74">
        <v>0</v>
      </c>
      <c r="AG287" s="74">
        <v>0</v>
      </c>
      <c r="AH287" s="74">
        <v>0</v>
      </c>
      <c r="AI287" s="74">
        <v>0</v>
      </c>
      <c r="AJ287" s="74">
        <v>0</v>
      </c>
      <c r="AK287" s="74">
        <v>0</v>
      </c>
      <c r="AL287" s="74">
        <v>0</v>
      </c>
      <c r="AM287" s="74">
        <v>0</v>
      </c>
      <c r="AN287" s="74">
        <v>0</v>
      </c>
      <c r="AO287" s="74">
        <v>0</v>
      </c>
      <c r="AP287" s="74">
        <v>0</v>
      </c>
      <c r="AQ287" s="74">
        <v>0</v>
      </c>
      <c r="AR287" s="74">
        <v>0</v>
      </c>
      <c r="AS287" s="74">
        <v>0</v>
      </c>
      <c r="AT287" s="74">
        <v>0</v>
      </c>
      <c r="AU287" s="74">
        <v>0</v>
      </c>
      <c r="AV287" s="622">
        <v>0</v>
      </c>
    </row>
    <row r="288" spans="7:48" ht="14.1" customHeight="1">
      <c r="G288" s="19"/>
      <c r="H288" s="787"/>
      <c r="J288" s="736"/>
      <c r="K288" s="9" t="s">
        <v>821</v>
      </c>
      <c r="L288" s="36">
        <v>0</v>
      </c>
      <c r="M288" s="36">
        <v>0</v>
      </c>
      <c r="N288" s="36">
        <v>0</v>
      </c>
      <c r="O288" s="36">
        <v>0</v>
      </c>
      <c r="P288" s="36">
        <v>0</v>
      </c>
      <c r="Q288" s="36">
        <v>0</v>
      </c>
      <c r="R288" s="36">
        <v>0</v>
      </c>
      <c r="S288" s="36">
        <v>0</v>
      </c>
      <c r="T288" s="36">
        <v>0</v>
      </c>
      <c r="U288" s="36">
        <v>0</v>
      </c>
      <c r="V288" s="36">
        <v>0</v>
      </c>
      <c r="W288" s="36">
        <v>0</v>
      </c>
      <c r="X288" s="36">
        <v>0</v>
      </c>
      <c r="Y288" s="36">
        <v>0</v>
      </c>
      <c r="Z288" s="36">
        <v>0</v>
      </c>
      <c r="AA288" s="36">
        <v>0</v>
      </c>
      <c r="AB288" s="36">
        <v>0</v>
      </c>
      <c r="AC288" s="36">
        <v>0</v>
      </c>
      <c r="AD288" s="36">
        <v>0</v>
      </c>
      <c r="AE288" s="36">
        <v>0</v>
      </c>
      <c r="AF288" s="36">
        <v>0</v>
      </c>
      <c r="AG288" s="36">
        <v>0</v>
      </c>
      <c r="AH288" s="36">
        <v>0</v>
      </c>
      <c r="AI288" s="36">
        <v>0</v>
      </c>
      <c r="AJ288" s="36">
        <v>0</v>
      </c>
      <c r="AK288" s="36">
        <v>0</v>
      </c>
      <c r="AL288" s="36">
        <v>0</v>
      </c>
      <c r="AM288" s="36">
        <v>0</v>
      </c>
      <c r="AN288" s="36">
        <v>0</v>
      </c>
      <c r="AO288" s="36">
        <v>0</v>
      </c>
      <c r="AP288" s="36">
        <v>0</v>
      </c>
      <c r="AQ288" s="36">
        <v>0</v>
      </c>
      <c r="AR288" s="36">
        <v>0</v>
      </c>
      <c r="AS288" s="36">
        <v>0</v>
      </c>
      <c r="AT288" s="36">
        <v>0</v>
      </c>
      <c r="AU288" s="36">
        <v>0</v>
      </c>
      <c r="AV288" s="620">
        <v>0</v>
      </c>
    </row>
    <row r="289" spans="7:48" ht="14.1" customHeight="1" thickBot="1">
      <c r="G289" s="19"/>
      <c r="H289" s="787"/>
      <c r="J289" s="736"/>
      <c r="K289" s="10" t="s">
        <v>822</v>
      </c>
      <c r="L289" s="73">
        <v>0</v>
      </c>
      <c r="M289" s="73">
        <v>0</v>
      </c>
      <c r="N289" s="73">
        <v>0</v>
      </c>
      <c r="O289" s="73">
        <v>0</v>
      </c>
      <c r="P289" s="73">
        <v>0</v>
      </c>
      <c r="Q289" s="73">
        <v>0</v>
      </c>
      <c r="R289" s="73">
        <v>0</v>
      </c>
      <c r="S289" s="73">
        <v>0</v>
      </c>
      <c r="T289" s="73">
        <v>0</v>
      </c>
      <c r="U289" s="73">
        <v>0</v>
      </c>
      <c r="V289" s="73">
        <v>0</v>
      </c>
      <c r="W289" s="73">
        <v>0</v>
      </c>
      <c r="X289" s="73">
        <v>0</v>
      </c>
      <c r="Y289" s="73">
        <v>0</v>
      </c>
      <c r="Z289" s="73">
        <v>0</v>
      </c>
      <c r="AA289" s="73">
        <v>0</v>
      </c>
      <c r="AB289" s="73">
        <v>0</v>
      </c>
      <c r="AC289" s="73">
        <v>0</v>
      </c>
      <c r="AD289" s="73">
        <v>0</v>
      </c>
      <c r="AE289" s="73">
        <v>0</v>
      </c>
      <c r="AF289" s="73">
        <v>0</v>
      </c>
      <c r="AG289" s="73">
        <v>0</v>
      </c>
      <c r="AH289" s="73">
        <v>0</v>
      </c>
      <c r="AI289" s="73">
        <v>0</v>
      </c>
      <c r="AJ289" s="73">
        <v>0</v>
      </c>
      <c r="AK289" s="73">
        <v>0</v>
      </c>
      <c r="AL289" s="73">
        <v>0</v>
      </c>
      <c r="AM289" s="73">
        <v>0</v>
      </c>
      <c r="AN289" s="73">
        <v>0</v>
      </c>
      <c r="AO289" s="73">
        <v>0</v>
      </c>
      <c r="AP289" s="73">
        <v>0</v>
      </c>
      <c r="AQ289" s="73">
        <v>0</v>
      </c>
      <c r="AR289" s="73">
        <v>0</v>
      </c>
      <c r="AS289" s="73">
        <v>0</v>
      </c>
      <c r="AT289" s="73">
        <v>0</v>
      </c>
      <c r="AU289" s="73">
        <v>0</v>
      </c>
      <c r="AV289" s="621">
        <v>0</v>
      </c>
    </row>
    <row r="290" spans="7:48" ht="14.1" customHeight="1" thickTop="1" thickBot="1">
      <c r="G290" s="19"/>
      <c r="H290" s="11"/>
      <c r="I290" s="11"/>
      <c r="J290" s="11"/>
      <c r="K290" s="11"/>
      <c r="L290" s="11"/>
      <c r="M290" s="11"/>
      <c r="N290" s="11"/>
      <c r="O290" s="11"/>
      <c r="P290" s="11"/>
      <c r="Q290" s="11"/>
      <c r="R290" s="11"/>
      <c r="S290" s="11"/>
      <c r="T290" s="11"/>
      <c r="U290" s="11"/>
      <c r="V290" s="11"/>
      <c r="W290" s="11"/>
      <c r="X290" s="11"/>
      <c r="Y290" s="11"/>
      <c r="Z290" s="11"/>
      <c r="AA290" s="11"/>
      <c r="AB290" s="11"/>
      <c r="AC290" s="11"/>
      <c r="AD290" s="11"/>
      <c r="AE290" s="11"/>
      <c r="AF290" s="11"/>
      <c r="AG290" s="11"/>
      <c r="AH290" s="11"/>
      <c r="AI290" s="11"/>
      <c r="AJ290" s="11"/>
      <c r="AK290" s="11"/>
      <c r="AL290" s="11"/>
      <c r="AM290" s="11"/>
      <c r="AN290" s="11"/>
      <c r="AO290" s="11"/>
      <c r="AP290" s="11"/>
      <c r="AQ290" s="11"/>
      <c r="AR290" s="11"/>
      <c r="AS290" s="11"/>
      <c r="AT290" s="11"/>
      <c r="AU290" s="11"/>
      <c r="AV290" s="144"/>
    </row>
    <row r="291" spans="7:48" ht="14.1" customHeight="1">
      <c r="G291" s="19"/>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48"/>
    </row>
    <row r="292" spans="7:48" ht="14.1" customHeight="1">
      <c r="G292" s="19"/>
      <c r="L292" s="24">
        <f t="shared" ref="L292:AV292" si="42">L271</f>
        <v>2014</v>
      </c>
      <c r="M292" s="24">
        <f t="shared" si="42"/>
        <v>2015</v>
      </c>
      <c r="N292" s="24">
        <f t="shared" si="42"/>
        <v>2016</v>
      </c>
      <c r="O292" s="24">
        <f t="shared" si="42"/>
        <v>2017</v>
      </c>
      <c r="P292" s="24">
        <f t="shared" si="42"/>
        <v>2018</v>
      </c>
      <c r="Q292" s="24">
        <f t="shared" si="42"/>
        <v>2019</v>
      </c>
      <c r="R292" s="24">
        <f t="shared" si="42"/>
        <v>2020</v>
      </c>
      <c r="S292" s="24">
        <f t="shared" si="42"/>
        <v>2021</v>
      </c>
      <c r="T292" s="24">
        <f t="shared" si="42"/>
        <v>2022</v>
      </c>
      <c r="U292" s="24">
        <f t="shared" si="42"/>
        <v>2023</v>
      </c>
      <c r="V292" s="24">
        <f t="shared" si="42"/>
        <v>2024</v>
      </c>
      <c r="W292" s="24">
        <f t="shared" si="42"/>
        <v>2025</v>
      </c>
      <c r="X292" s="24">
        <f t="shared" si="42"/>
        <v>2026</v>
      </c>
      <c r="Y292" s="24">
        <f t="shared" si="42"/>
        <v>2027</v>
      </c>
      <c r="Z292" s="24">
        <f t="shared" si="42"/>
        <v>2028</v>
      </c>
      <c r="AA292" s="24">
        <f t="shared" si="42"/>
        <v>2029</v>
      </c>
      <c r="AB292" s="24">
        <f t="shared" si="42"/>
        <v>2030</v>
      </c>
      <c r="AC292" s="24">
        <f t="shared" si="42"/>
        <v>2031</v>
      </c>
      <c r="AD292" s="24">
        <f t="shared" si="42"/>
        <v>2032</v>
      </c>
      <c r="AE292" s="24">
        <f t="shared" si="42"/>
        <v>2033</v>
      </c>
      <c r="AF292" s="24">
        <f t="shared" si="42"/>
        <v>2034</v>
      </c>
      <c r="AG292" s="24">
        <f t="shared" si="42"/>
        <v>2035</v>
      </c>
      <c r="AH292" s="24">
        <f t="shared" si="42"/>
        <v>2036</v>
      </c>
      <c r="AI292" s="24">
        <f t="shared" si="42"/>
        <v>2037</v>
      </c>
      <c r="AJ292" s="24">
        <f t="shared" si="42"/>
        <v>2038</v>
      </c>
      <c r="AK292" s="24">
        <f t="shared" si="42"/>
        <v>2039</v>
      </c>
      <c r="AL292" s="24">
        <f t="shared" si="42"/>
        <v>2040</v>
      </c>
      <c r="AM292" s="24">
        <f t="shared" si="42"/>
        <v>2041</v>
      </c>
      <c r="AN292" s="24">
        <f t="shared" si="42"/>
        <v>2042</v>
      </c>
      <c r="AO292" s="24">
        <f t="shared" si="42"/>
        <v>2043</v>
      </c>
      <c r="AP292" s="24">
        <f t="shared" si="42"/>
        <v>2044</v>
      </c>
      <c r="AQ292" s="24">
        <f t="shared" si="42"/>
        <v>2045</v>
      </c>
      <c r="AR292" s="24">
        <f t="shared" si="42"/>
        <v>2046</v>
      </c>
      <c r="AS292" s="24">
        <f t="shared" si="42"/>
        <v>2047</v>
      </c>
      <c r="AT292" s="24">
        <f t="shared" si="42"/>
        <v>2048</v>
      </c>
      <c r="AU292" s="24">
        <f t="shared" si="42"/>
        <v>2049</v>
      </c>
      <c r="AV292" s="168">
        <f t="shared" si="42"/>
        <v>2050</v>
      </c>
    </row>
    <row r="293" spans="7:48" ht="14.1" customHeight="1">
      <c r="G293" s="19"/>
      <c r="H293" s="788" t="s">
        <v>33</v>
      </c>
      <c r="J293" s="735" t="s">
        <v>34</v>
      </c>
      <c r="K293" s="8" t="s">
        <v>805</v>
      </c>
      <c r="L293" s="123">
        <f xml:space="preserve"> (($S$44 * $S$42 * $S$40 * (L192 * 1 + L272) +L211) * 1000 / (L116 * 8760)) + L230 + 0</f>
        <v>99.516055135938558</v>
      </c>
      <c r="M293" s="123">
        <f t="shared" ref="M293:AV293" si="43" xml:space="preserve"> (($S$44 * $S$42 * $S$40 * (M192 * 1 + M272) +M211) * 1000 / (M116 * 8760)) + M230 + 0</f>
        <v>99.516055135938558</v>
      </c>
      <c r="N293" s="123">
        <f t="shared" si="43"/>
        <v>99.516055135938558</v>
      </c>
      <c r="O293" s="123">
        <f t="shared" si="43"/>
        <v>99.516055135938558</v>
      </c>
      <c r="P293" s="123">
        <f t="shared" si="43"/>
        <v>99.516055135938558</v>
      </c>
      <c r="Q293" s="123">
        <f t="shared" si="43"/>
        <v>99.516055135938558</v>
      </c>
      <c r="R293" s="123">
        <f t="shared" si="43"/>
        <v>99.516055135938558</v>
      </c>
      <c r="S293" s="123">
        <f t="shared" si="43"/>
        <v>99.516055135938558</v>
      </c>
      <c r="T293" s="123">
        <f t="shared" si="43"/>
        <v>99.516055135938558</v>
      </c>
      <c r="U293" s="123">
        <f t="shared" si="43"/>
        <v>99.516055135938558</v>
      </c>
      <c r="V293" s="123">
        <f t="shared" si="43"/>
        <v>99.516055135938558</v>
      </c>
      <c r="W293" s="123">
        <f t="shared" si="43"/>
        <v>99.516055135938558</v>
      </c>
      <c r="X293" s="123">
        <f t="shared" si="43"/>
        <v>99.516055135938558</v>
      </c>
      <c r="Y293" s="123">
        <f t="shared" si="43"/>
        <v>99.516055135938558</v>
      </c>
      <c r="Z293" s="123">
        <f t="shared" si="43"/>
        <v>99.516055135938558</v>
      </c>
      <c r="AA293" s="123">
        <f t="shared" si="43"/>
        <v>99.516055135938558</v>
      </c>
      <c r="AB293" s="123">
        <f t="shared" si="43"/>
        <v>99.516055135938558</v>
      </c>
      <c r="AC293" s="123">
        <f t="shared" si="43"/>
        <v>99.516055135938558</v>
      </c>
      <c r="AD293" s="123">
        <f t="shared" si="43"/>
        <v>99.516055135938558</v>
      </c>
      <c r="AE293" s="123">
        <f t="shared" si="43"/>
        <v>99.516055135938558</v>
      </c>
      <c r="AF293" s="123">
        <f t="shared" si="43"/>
        <v>99.516055135938558</v>
      </c>
      <c r="AG293" s="123">
        <f t="shared" si="43"/>
        <v>99.516055135938558</v>
      </c>
      <c r="AH293" s="123">
        <f t="shared" si="43"/>
        <v>99.516055135938558</v>
      </c>
      <c r="AI293" s="123">
        <f t="shared" si="43"/>
        <v>99.516055135938558</v>
      </c>
      <c r="AJ293" s="123">
        <f t="shared" si="43"/>
        <v>99.516055135938558</v>
      </c>
      <c r="AK293" s="123">
        <f t="shared" si="43"/>
        <v>99.516055135938558</v>
      </c>
      <c r="AL293" s="123">
        <f t="shared" si="43"/>
        <v>99.516055135938558</v>
      </c>
      <c r="AM293" s="123">
        <f t="shared" si="43"/>
        <v>99.516055135938558</v>
      </c>
      <c r="AN293" s="123">
        <f t="shared" si="43"/>
        <v>99.516055135938558</v>
      </c>
      <c r="AO293" s="123">
        <f t="shared" si="43"/>
        <v>99.516055135938558</v>
      </c>
      <c r="AP293" s="123">
        <f t="shared" si="43"/>
        <v>99.516055135938558</v>
      </c>
      <c r="AQ293" s="123">
        <f t="shared" si="43"/>
        <v>99.516055135938558</v>
      </c>
      <c r="AR293" s="123">
        <f t="shared" si="43"/>
        <v>99.516055135938558</v>
      </c>
      <c r="AS293" s="123">
        <f t="shared" si="43"/>
        <v>99.516055135938558</v>
      </c>
      <c r="AT293" s="123">
        <f t="shared" si="43"/>
        <v>99.516055135938558</v>
      </c>
      <c r="AU293" s="123">
        <f t="shared" si="43"/>
        <v>99.516055135938558</v>
      </c>
      <c r="AV293" s="612">
        <f t="shared" si="43"/>
        <v>99.516055135938558</v>
      </c>
    </row>
    <row r="294" spans="7:48" ht="14.1" customHeight="1">
      <c r="G294" s="19"/>
      <c r="H294" s="788"/>
      <c r="J294" s="736"/>
      <c r="K294" s="9" t="s">
        <v>806</v>
      </c>
      <c r="L294" s="124">
        <f t="shared" ref="L294:L310" si="44" xml:space="preserve"> (($S$44 * $S$42 * $S$40 * (L193 * 1 + L273) +L212) * 1000 / (L117 * 8760)) + L231 + 0</f>
        <v>99.516055135938558</v>
      </c>
      <c r="M294" s="124">
        <f t="shared" ref="M294:AV301" si="45" xml:space="preserve"> (($S$44 * $S$42 * $S$40 * (M193 * 1 + M273) +M212) * 1000 / (M117 * 8760)) + M231 + 0</f>
        <v>99.516055135938558</v>
      </c>
      <c r="N294" s="124">
        <f t="shared" si="45"/>
        <v>99.516055135938558</v>
      </c>
      <c r="O294" s="124">
        <f t="shared" si="45"/>
        <v>99.516055135938558</v>
      </c>
      <c r="P294" s="124">
        <f t="shared" si="45"/>
        <v>99.516055135938558</v>
      </c>
      <c r="Q294" s="124">
        <f t="shared" si="45"/>
        <v>99.516055135938558</v>
      </c>
      <c r="R294" s="124">
        <f t="shared" si="45"/>
        <v>99.516055135938558</v>
      </c>
      <c r="S294" s="124">
        <f t="shared" si="45"/>
        <v>99.516055135938558</v>
      </c>
      <c r="T294" s="124">
        <f t="shared" si="45"/>
        <v>99.516055135938558</v>
      </c>
      <c r="U294" s="124">
        <f t="shared" si="45"/>
        <v>99.516055135938558</v>
      </c>
      <c r="V294" s="124">
        <f t="shared" si="45"/>
        <v>99.516055135938558</v>
      </c>
      <c r="W294" s="124">
        <f t="shared" si="45"/>
        <v>99.516055135938558</v>
      </c>
      <c r="X294" s="124">
        <f t="shared" si="45"/>
        <v>99.516055135938558</v>
      </c>
      <c r="Y294" s="124">
        <f t="shared" si="45"/>
        <v>99.516055135938558</v>
      </c>
      <c r="Z294" s="124">
        <f t="shared" si="45"/>
        <v>99.516055135938558</v>
      </c>
      <c r="AA294" s="124">
        <f t="shared" si="45"/>
        <v>99.516055135938558</v>
      </c>
      <c r="AB294" s="124">
        <f t="shared" si="45"/>
        <v>99.516055135938558</v>
      </c>
      <c r="AC294" s="124">
        <f t="shared" si="45"/>
        <v>99.516055135938558</v>
      </c>
      <c r="AD294" s="124">
        <f t="shared" si="45"/>
        <v>99.516055135938558</v>
      </c>
      <c r="AE294" s="124">
        <f t="shared" si="45"/>
        <v>99.516055135938558</v>
      </c>
      <c r="AF294" s="124">
        <f t="shared" si="45"/>
        <v>99.516055135938558</v>
      </c>
      <c r="AG294" s="124">
        <f t="shared" si="45"/>
        <v>99.516055135938558</v>
      </c>
      <c r="AH294" s="124">
        <f t="shared" si="45"/>
        <v>99.516055135938558</v>
      </c>
      <c r="AI294" s="124">
        <f t="shared" si="45"/>
        <v>99.516055135938558</v>
      </c>
      <c r="AJ294" s="124">
        <f t="shared" si="45"/>
        <v>99.516055135938558</v>
      </c>
      <c r="AK294" s="124">
        <f t="shared" si="45"/>
        <v>99.516055135938558</v>
      </c>
      <c r="AL294" s="124">
        <f t="shared" si="45"/>
        <v>99.516055135938558</v>
      </c>
      <c r="AM294" s="124">
        <f t="shared" si="45"/>
        <v>99.516055135938558</v>
      </c>
      <c r="AN294" s="124">
        <f t="shared" si="45"/>
        <v>99.516055135938558</v>
      </c>
      <c r="AO294" s="124">
        <f t="shared" si="45"/>
        <v>99.516055135938558</v>
      </c>
      <c r="AP294" s="124">
        <f t="shared" si="45"/>
        <v>99.516055135938558</v>
      </c>
      <c r="AQ294" s="124">
        <f t="shared" si="45"/>
        <v>99.516055135938558</v>
      </c>
      <c r="AR294" s="124">
        <f t="shared" si="45"/>
        <v>99.516055135938558</v>
      </c>
      <c r="AS294" s="124">
        <f t="shared" si="45"/>
        <v>99.516055135938558</v>
      </c>
      <c r="AT294" s="124">
        <f t="shared" si="45"/>
        <v>99.516055135938558</v>
      </c>
      <c r="AU294" s="124">
        <f t="shared" si="45"/>
        <v>99.516055135938558</v>
      </c>
      <c r="AV294" s="613">
        <f t="shared" si="45"/>
        <v>99.516055135938558</v>
      </c>
    </row>
    <row r="295" spans="7:48" ht="14.1" customHeight="1" thickBot="1">
      <c r="G295" s="19"/>
      <c r="H295" s="788"/>
      <c r="J295" s="736"/>
      <c r="K295" s="10" t="s">
        <v>807</v>
      </c>
      <c r="L295" s="125">
        <f t="shared" si="44"/>
        <v>99.516055135938558</v>
      </c>
      <c r="M295" s="125">
        <f t="shared" ref="M295:AA295" si="46" xml:space="preserve"> (($S$44 * $S$42 * $S$40 * (M194 * 1 + M274) +M213) * 1000 / (M118 * 8760)) + M232 + 0</f>
        <v>99.516055135938558</v>
      </c>
      <c r="N295" s="125">
        <f t="shared" si="46"/>
        <v>99.516055135938558</v>
      </c>
      <c r="O295" s="125">
        <f t="shared" si="46"/>
        <v>99.516055135938558</v>
      </c>
      <c r="P295" s="125">
        <f t="shared" si="46"/>
        <v>99.516055135938558</v>
      </c>
      <c r="Q295" s="125">
        <f t="shared" si="46"/>
        <v>99.516055135938558</v>
      </c>
      <c r="R295" s="125">
        <f t="shared" si="46"/>
        <v>99.516055135938558</v>
      </c>
      <c r="S295" s="125">
        <f t="shared" si="46"/>
        <v>99.516055135938558</v>
      </c>
      <c r="T295" s="125">
        <f t="shared" si="46"/>
        <v>99.516055135938558</v>
      </c>
      <c r="U295" s="125">
        <f t="shared" si="46"/>
        <v>99.516055135938558</v>
      </c>
      <c r="V295" s="125">
        <f t="shared" si="46"/>
        <v>99.516055135938558</v>
      </c>
      <c r="W295" s="125">
        <f t="shared" si="46"/>
        <v>99.516055135938558</v>
      </c>
      <c r="X295" s="125">
        <f t="shared" si="46"/>
        <v>99.516055135938558</v>
      </c>
      <c r="Y295" s="125">
        <f t="shared" si="46"/>
        <v>99.516055135938558</v>
      </c>
      <c r="Z295" s="125">
        <f t="shared" si="46"/>
        <v>99.516055135938558</v>
      </c>
      <c r="AA295" s="125">
        <f t="shared" si="46"/>
        <v>99.516055135938558</v>
      </c>
      <c r="AB295" s="125">
        <f t="shared" si="45"/>
        <v>99.516055135938558</v>
      </c>
      <c r="AC295" s="125">
        <f t="shared" si="45"/>
        <v>99.516055135938558</v>
      </c>
      <c r="AD295" s="125">
        <f t="shared" si="45"/>
        <v>99.516055135938558</v>
      </c>
      <c r="AE295" s="125">
        <f t="shared" si="45"/>
        <v>99.516055135938558</v>
      </c>
      <c r="AF295" s="125">
        <f t="shared" si="45"/>
        <v>99.516055135938558</v>
      </c>
      <c r="AG295" s="125">
        <f t="shared" si="45"/>
        <v>99.516055135938558</v>
      </c>
      <c r="AH295" s="125">
        <f t="shared" si="45"/>
        <v>99.516055135938558</v>
      </c>
      <c r="AI295" s="125">
        <f t="shared" si="45"/>
        <v>99.516055135938558</v>
      </c>
      <c r="AJ295" s="125">
        <f t="shared" si="45"/>
        <v>99.516055135938558</v>
      </c>
      <c r="AK295" s="125">
        <f t="shared" si="45"/>
        <v>99.516055135938558</v>
      </c>
      <c r="AL295" s="125">
        <f t="shared" si="45"/>
        <v>99.516055135938558</v>
      </c>
      <c r="AM295" s="125">
        <f t="shared" si="45"/>
        <v>99.516055135938558</v>
      </c>
      <c r="AN295" s="125">
        <f t="shared" si="45"/>
        <v>99.516055135938558</v>
      </c>
      <c r="AO295" s="125">
        <f t="shared" si="45"/>
        <v>99.516055135938558</v>
      </c>
      <c r="AP295" s="125">
        <f t="shared" si="45"/>
        <v>99.516055135938558</v>
      </c>
      <c r="AQ295" s="125">
        <f t="shared" si="45"/>
        <v>99.516055135938558</v>
      </c>
      <c r="AR295" s="125">
        <f t="shared" si="45"/>
        <v>99.516055135938558</v>
      </c>
      <c r="AS295" s="125">
        <f t="shared" si="45"/>
        <v>99.516055135938558</v>
      </c>
      <c r="AT295" s="125">
        <f t="shared" si="45"/>
        <v>99.516055135938558</v>
      </c>
      <c r="AU295" s="125">
        <f t="shared" si="45"/>
        <v>99.516055135938558</v>
      </c>
      <c r="AV295" s="614">
        <f t="shared" si="45"/>
        <v>99.516055135938558</v>
      </c>
    </row>
    <row r="296" spans="7:48" ht="14.1" customHeight="1" thickTop="1">
      <c r="G296" s="19"/>
      <c r="H296" s="788"/>
      <c r="J296" s="736"/>
      <c r="K296" s="8" t="s">
        <v>808</v>
      </c>
      <c r="L296" s="123">
        <f t="shared" si="44"/>
        <v>116.72605889258675</v>
      </c>
      <c r="M296" s="123">
        <f t="shared" si="45"/>
        <v>116.72605889258675</v>
      </c>
      <c r="N296" s="123">
        <f t="shared" si="45"/>
        <v>116.72605889258675</v>
      </c>
      <c r="O296" s="123">
        <f t="shared" si="45"/>
        <v>116.72605889258675</v>
      </c>
      <c r="P296" s="123">
        <f t="shared" si="45"/>
        <v>116.72605889258675</v>
      </c>
      <c r="Q296" s="123">
        <f t="shared" si="45"/>
        <v>116.72605889258675</v>
      </c>
      <c r="R296" s="123">
        <f t="shared" si="45"/>
        <v>116.72605889258675</v>
      </c>
      <c r="S296" s="123">
        <f t="shared" si="45"/>
        <v>116.72605889258675</v>
      </c>
      <c r="T296" s="123">
        <f t="shared" si="45"/>
        <v>116.72605889258675</v>
      </c>
      <c r="U296" s="123">
        <f t="shared" si="45"/>
        <v>116.72605889258675</v>
      </c>
      <c r="V296" s="123">
        <f t="shared" si="45"/>
        <v>116.72605889258675</v>
      </c>
      <c r="W296" s="123">
        <f t="shared" si="45"/>
        <v>116.72605889258675</v>
      </c>
      <c r="X296" s="123">
        <f t="shared" si="45"/>
        <v>116.72605889258675</v>
      </c>
      <c r="Y296" s="123">
        <f t="shared" si="45"/>
        <v>116.72605889258675</v>
      </c>
      <c r="Z296" s="123">
        <f t="shared" si="45"/>
        <v>116.72605889258675</v>
      </c>
      <c r="AA296" s="123">
        <f t="shared" si="45"/>
        <v>116.72605889258675</v>
      </c>
      <c r="AB296" s="123">
        <f t="shared" si="45"/>
        <v>116.72605889258675</v>
      </c>
      <c r="AC296" s="123">
        <f t="shared" si="45"/>
        <v>116.72605889258675</v>
      </c>
      <c r="AD296" s="123">
        <f t="shared" si="45"/>
        <v>116.72605889258675</v>
      </c>
      <c r="AE296" s="123">
        <f t="shared" si="45"/>
        <v>116.72605889258675</v>
      </c>
      <c r="AF296" s="123">
        <f t="shared" si="45"/>
        <v>116.72605889258675</v>
      </c>
      <c r="AG296" s="123">
        <f t="shared" si="45"/>
        <v>116.72605889258675</v>
      </c>
      <c r="AH296" s="123">
        <f t="shared" si="45"/>
        <v>116.72605889258675</v>
      </c>
      <c r="AI296" s="123">
        <f t="shared" si="45"/>
        <v>116.72605889258675</v>
      </c>
      <c r="AJ296" s="123">
        <f t="shared" si="45"/>
        <v>116.72605889258675</v>
      </c>
      <c r="AK296" s="123">
        <f t="shared" si="45"/>
        <v>116.72605889258675</v>
      </c>
      <c r="AL296" s="123">
        <f t="shared" si="45"/>
        <v>116.72605889258675</v>
      </c>
      <c r="AM296" s="123">
        <f t="shared" si="45"/>
        <v>116.72605889258675</v>
      </c>
      <c r="AN296" s="123">
        <f t="shared" si="45"/>
        <v>116.72605889258675</v>
      </c>
      <c r="AO296" s="123">
        <f t="shared" si="45"/>
        <v>116.72605889258675</v>
      </c>
      <c r="AP296" s="123">
        <f t="shared" si="45"/>
        <v>116.72605889258675</v>
      </c>
      <c r="AQ296" s="123">
        <f t="shared" si="45"/>
        <v>116.72605889258675</v>
      </c>
      <c r="AR296" s="123">
        <f t="shared" si="45"/>
        <v>116.72605889258675</v>
      </c>
      <c r="AS296" s="123">
        <f t="shared" si="45"/>
        <v>116.72605889258675</v>
      </c>
      <c r="AT296" s="123">
        <f t="shared" si="45"/>
        <v>116.72605889258675</v>
      </c>
      <c r="AU296" s="123">
        <f t="shared" si="45"/>
        <v>116.72605889258675</v>
      </c>
      <c r="AV296" s="612">
        <f t="shared" si="45"/>
        <v>116.72605889258675</v>
      </c>
    </row>
    <row r="297" spans="7:48" ht="14.1" customHeight="1">
      <c r="G297" s="19"/>
      <c r="H297" s="788"/>
      <c r="J297" s="736"/>
      <c r="K297" s="9" t="s">
        <v>809</v>
      </c>
      <c r="L297" s="124">
        <f t="shared" si="44"/>
        <v>116.72605889258675</v>
      </c>
      <c r="M297" s="124">
        <f t="shared" si="45"/>
        <v>116.72605889258675</v>
      </c>
      <c r="N297" s="124">
        <f t="shared" si="45"/>
        <v>116.72605889258675</v>
      </c>
      <c r="O297" s="124">
        <f t="shared" si="45"/>
        <v>116.72605889258675</v>
      </c>
      <c r="P297" s="124">
        <f t="shared" si="45"/>
        <v>116.72605889258675</v>
      </c>
      <c r="Q297" s="124">
        <f t="shared" si="45"/>
        <v>116.72605889258675</v>
      </c>
      <c r="R297" s="124">
        <f t="shared" si="45"/>
        <v>116.72605889258675</v>
      </c>
      <c r="S297" s="124">
        <f t="shared" si="45"/>
        <v>116.72605889258675</v>
      </c>
      <c r="T297" s="124">
        <f t="shared" si="45"/>
        <v>116.72605889258675</v>
      </c>
      <c r="U297" s="124">
        <f t="shared" si="45"/>
        <v>116.72605889258675</v>
      </c>
      <c r="V297" s="124">
        <f t="shared" si="45"/>
        <v>116.72605889258675</v>
      </c>
      <c r="W297" s="124">
        <f t="shared" si="45"/>
        <v>116.72605889258675</v>
      </c>
      <c r="X297" s="124">
        <f t="shared" si="45"/>
        <v>116.72605889258675</v>
      </c>
      <c r="Y297" s="124">
        <f t="shared" si="45"/>
        <v>116.72605889258675</v>
      </c>
      <c r="Z297" s="124">
        <f t="shared" si="45"/>
        <v>116.72605889258675</v>
      </c>
      <c r="AA297" s="124">
        <f t="shared" si="45"/>
        <v>116.72605889258675</v>
      </c>
      <c r="AB297" s="124">
        <f t="shared" si="45"/>
        <v>116.72605889258675</v>
      </c>
      <c r="AC297" s="124">
        <f t="shared" si="45"/>
        <v>116.72605889258675</v>
      </c>
      <c r="AD297" s="124">
        <f t="shared" si="45"/>
        <v>116.72605889258675</v>
      </c>
      <c r="AE297" s="124">
        <f t="shared" si="45"/>
        <v>116.72605889258675</v>
      </c>
      <c r="AF297" s="124">
        <f t="shared" si="45"/>
        <v>116.72605889258675</v>
      </c>
      <c r="AG297" s="124">
        <f t="shared" si="45"/>
        <v>116.72605889258675</v>
      </c>
      <c r="AH297" s="124">
        <f t="shared" si="45"/>
        <v>116.72605889258675</v>
      </c>
      <c r="AI297" s="124">
        <f t="shared" si="45"/>
        <v>116.72605889258675</v>
      </c>
      <c r="AJ297" s="124">
        <f t="shared" si="45"/>
        <v>116.72605889258675</v>
      </c>
      <c r="AK297" s="124">
        <f t="shared" si="45"/>
        <v>116.72605889258675</v>
      </c>
      <c r="AL297" s="124">
        <f t="shared" si="45"/>
        <v>116.72605889258675</v>
      </c>
      <c r="AM297" s="124">
        <f t="shared" si="45"/>
        <v>116.72605889258675</v>
      </c>
      <c r="AN297" s="124">
        <f t="shared" si="45"/>
        <v>116.72605889258675</v>
      </c>
      <c r="AO297" s="124">
        <f t="shared" si="45"/>
        <v>116.72605889258675</v>
      </c>
      <c r="AP297" s="124">
        <f t="shared" si="45"/>
        <v>116.72605889258675</v>
      </c>
      <c r="AQ297" s="124">
        <f t="shared" si="45"/>
        <v>116.72605889258675</v>
      </c>
      <c r="AR297" s="124">
        <f t="shared" si="45"/>
        <v>116.72605889258675</v>
      </c>
      <c r="AS297" s="124">
        <f t="shared" si="45"/>
        <v>116.72605889258675</v>
      </c>
      <c r="AT297" s="124">
        <f t="shared" si="45"/>
        <v>116.72605889258675</v>
      </c>
      <c r="AU297" s="124">
        <f t="shared" si="45"/>
        <v>116.72605889258675</v>
      </c>
      <c r="AV297" s="613">
        <f t="shared" si="45"/>
        <v>116.72605889258675</v>
      </c>
    </row>
    <row r="298" spans="7:48" ht="14.1" customHeight="1" thickBot="1">
      <c r="G298" s="19"/>
      <c r="H298" s="788"/>
      <c r="J298" s="736"/>
      <c r="K298" s="10" t="s">
        <v>810</v>
      </c>
      <c r="L298" s="125">
        <f t="shared" si="44"/>
        <v>116.72605889258675</v>
      </c>
      <c r="M298" s="125">
        <f t="shared" si="45"/>
        <v>116.72605889258675</v>
      </c>
      <c r="N298" s="125">
        <f t="shared" si="45"/>
        <v>116.72605889258675</v>
      </c>
      <c r="O298" s="125">
        <f t="shared" si="45"/>
        <v>116.72605889258675</v>
      </c>
      <c r="P298" s="125">
        <f t="shared" si="45"/>
        <v>116.72605889258675</v>
      </c>
      <c r="Q298" s="125">
        <f t="shared" si="45"/>
        <v>116.72605889258675</v>
      </c>
      <c r="R298" s="125">
        <f t="shared" si="45"/>
        <v>116.72605889258675</v>
      </c>
      <c r="S298" s="125">
        <f t="shared" si="45"/>
        <v>116.72605889258675</v>
      </c>
      <c r="T298" s="125">
        <f t="shared" si="45"/>
        <v>116.72605889258675</v>
      </c>
      <c r="U298" s="125">
        <f t="shared" si="45"/>
        <v>116.72605889258675</v>
      </c>
      <c r="V298" s="125">
        <f t="shared" si="45"/>
        <v>116.72605889258675</v>
      </c>
      <c r="W298" s="125">
        <f t="shared" si="45"/>
        <v>116.72605889258675</v>
      </c>
      <c r="X298" s="125">
        <f t="shared" si="45"/>
        <v>116.72605889258675</v>
      </c>
      <c r="Y298" s="125">
        <f t="shared" si="45"/>
        <v>116.72605889258675</v>
      </c>
      <c r="Z298" s="125">
        <f t="shared" si="45"/>
        <v>116.72605889258675</v>
      </c>
      <c r="AA298" s="125">
        <f t="shared" si="45"/>
        <v>116.72605889258675</v>
      </c>
      <c r="AB298" s="125">
        <f t="shared" si="45"/>
        <v>116.72605889258675</v>
      </c>
      <c r="AC298" s="125">
        <f t="shared" si="45"/>
        <v>116.72605889258675</v>
      </c>
      <c r="AD298" s="125">
        <f t="shared" si="45"/>
        <v>116.72605889258675</v>
      </c>
      <c r="AE298" s="125">
        <f t="shared" si="45"/>
        <v>116.72605889258675</v>
      </c>
      <c r="AF298" s="125">
        <f t="shared" si="45"/>
        <v>116.72605889258675</v>
      </c>
      <c r="AG298" s="125">
        <f t="shared" si="45"/>
        <v>116.72605889258675</v>
      </c>
      <c r="AH298" s="125">
        <f t="shared" si="45"/>
        <v>116.72605889258675</v>
      </c>
      <c r="AI298" s="125">
        <f t="shared" si="45"/>
        <v>116.72605889258675</v>
      </c>
      <c r="AJ298" s="125">
        <f t="shared" si="45"/>
        <v>116.72605889258675</v>
      </c>
      <c r="AK298" s="125">
        <f t="shared" si="45"/>
        <v>116.72605889258675</v>
      </c>
      <c r="AL298" s="125">
        <f t="shared" si="45"/>
        <v>116.72605889258675</v>
      </c>
      <c r="AM298" s="125">
        <f t="shared" si="45"/>
        <v>116.72605889258675</v>
      </c>
      <c r="AN298" s="125">
        <f t="shared" si="45"/>
        <v>116.72605889258675</v>
      </c>
      <c r="AO298" s="125">
        <f t="shared" si="45"/>
        <v>116.72605889258675</v>
      </c>
      <c r="AP298" s="125">
        <f t="shared" si="45"/>
        <v>116.72605889258675</v>
      </c>
      <c r="AQ298" s="125">
        <f t="shared" si="45"/>
        <v>116.72605889258675</v>
      </c>
      <c r="AR298" s="125">
        <f t="shared" si="45"/>
        <v>116.72605889258675</v>
      </c>
      <c r="AS298" s="125">
        <f t="shared" si="45"/>
        <v>116.72605889258675</v>
      </c>
      <c r="AT298" s="125">
        <f t="shared" si="45"/>
        <v>116.72605889258675</v>
      </c>
      <c r="AU298" s="125">
        <f t="shared" si="45"/>
        <v>116.72605889258675</v>
      </c>
      <c r="AV298" s="614">
        <f t="shared" si="45"/>
        <v>116.72605889258675</v>
      </c>
    </row>
    <row r="299" spans="7:48" ht="14.1" customHeight="1" thickTop="1">
      <c r="G299" s="19"/>
      <c r="H299" s="788"/>
      <c r="J299" s="736"/>
      <c r="K299" s="8" t="s">
        <v>811</v>
      </c>
      <c r="L299" s="123">
        <f t="shared" si="44"/>
        <v>113.69813425791811</v>
      </c>
      <c r="M299" s="123">
        <f t="shared" si="45"/>
        <v>113.69813425791811</v>
      </c>
      <c r="N299" s="123">
        <f t="shared" si="45"/>
        <v>113.69813425791811</v>
      </c>
      <c r="O299" s="123">
        <f t="shared" si="45"/>
        <v>113.69813425791811</v>
      </c>
      <c r="P299" s="123">
        <f t="shared" si="45"/>
        <v>113.69813425791811</v>
      </c>
      <c r="Q299" s="123">
        <f t="shared" si="45"/>
        <v>113.69813425791811</v>
      </c>
      <c r="R299" s="123">
        <f t="shared" si="45"/>
        <v>113.69813425791811</v>
      </c>
      <c r="S299" s="123">
        <f t="shared" si="45"/>
        <v>113.69813425791811</v>
      </c>
      <c r="T299" s="123">
        <f t="shared" si="45"/>
        <v>113.69813425791811</v>
      </c>
      <c r="U299" s="123">
        <f t="shared" si="45"/>
        <v>113.69813425791811</v>
      </c>
      <c r="V299" s="123">
        <f t="shared" si="45"/>
        <v>113.69813425791811</v>
      </c>
      <c r="W299" s="123">
        <f t="shared" si="45"/>
        <v>113.69813425791811</v>
      </c>
      <c r="X299" s="123">
        <f t="shared" si="45"/>
        <v>113.69813425791811</v>
      </c>
      <c r="Y299" s="123">
        <f t="shared" si="45"/>
        <v>113.69813425791811</v>
      </c>
      <c r="Z299" s="123">
        <f t="shared" si="45"/>
        <v>113.69813425791811</v>
      </c>
      <c r="AA299" s="123">
        <f t="shared" si="45"/>
        <v>113.69813425791811</v>
      </c>
      <c r="AB299" s="123">
        <f t="shared" si="45"/>
        <v>113.69813425791811</v>
      </c>
      <c r="AC299" s="123">
        <f t="shared" si="45"/>
        <v>113.69813425791811</v>
      </c>
      <c r="AD299" s="123">
        <f t="shared" si="45"/>
        <v>113.69813425791811</v>
      </c>
      <c r="AE299" s="123">
        <f t="shared" si="45"/>
        <v>113.69813425791811</v>
      </c>
      <c r="AF299" s="123">
        <f t="shared" si="45"/>
        <v>113.69813425791811</v>
      </c>
      <c r="AG299" s="123">
        <f t="shared" si="45"/>
        <v>113.69813425791811</v>
      </c>
      <c r="AH299" s="123">
        <f t="shared" si="45"/>
        <v>113.69813425791811</v>
      </c>
      <c r="AI299" s="123">
        <f t="shared" si="45"/>
        <v>113.69813425791811</v>
      </c>
      <c r="AJ299" s="123">
        <f t="shared" si="45"/>
        <v>113.69813425791811</v>
      </c>
      <c r="AK299" s="123">
        <f t="shared" si="45"/>
        <v>113.69813425791811</v>
      </c>
      <c r="AL299" s="123">
        <f t="shared" si="45"/>
        <v>113.69813425791811</v>
      </c>
      <c r="AM299" s="123">
        <f t="shared" si="45"/>
        <v>113.69813425791811</v>
      </c>
      <c r="AN299" s="123">
        <f t="shared" si="45"/>
        <v>113.69813425791811</v>
      </c>
      <c r="AO299" s="123">
        <f t="shared" si="45"/>
        <v>113.69813425791811</v>
      </c>
      <c r="AP299" s="123">
        <f t="shared" si="45"/>
        <v>113.69813425791811</v>
      </c>
      <c r="AQ299" s="123">
        <f t="shared" si="45"/>
        <v>113.69813425791811</v>
      </c>
      <c r="AR299" s="123">
        <f t="shared" si="45"/>
        <v>113.69813425791811</v>
      </c>
      <c r="AS299" s="123">
        <f t="shared" si="45"/>
        <v>113.69813425791811</v>
      </c>
      <c r="AT299" s="123">
        <f t="shared" si="45"/>
        <v>113.69813425791811</v>
      </c>
      <c r="AU299" s="123">
        <f t="shared" si="45"/>
        <v>113.69813425791811</v>
      </c>
      <c r="AV299" s="612">
        <f t="shared" si="45"/>
        <v>113.69813425791811</v>
      </c>
    </row>
    <row r="300" spans="7:48" ht="14.1" customHeight="1">
      <c r="G300" s="19"/>
      <c r="H300" s="788"/>
      <c r="J300" s="736"/>
      <c r="K300" s="9" t="s">
        <v>812</v>
      </c>
      <c r="L300" s="124">
        <f t="shared" si="44"/>
        <v>113.69813425791811</v>
      </c>
      <c r="M300" s="124">
        <f t="shared" si="45"/>
        <v>113.69813425791811</v>
      </c>
      <c r="N300" s="124">
        <f t="shared" si="45"/>
        <v>113.69813425791811</v>
      </c>
      <c r="O300" s="124">
        <f t="shared" si="45"/>
        <v>113.69813425791811</v>
      </c>
      <c r="P300" s="124">
        <f t="shared" si="45"/>
        <v>113.69813425791811</v>
      </c>
      <c r="Q300" s="124">
        <f t="shared" si="45"/>
        <v>113.69813425791811</v>
      </c>
      <c r="R300" s="124">
        <f t="shared" si="45"/>
        <v>113.69813425791811</v>
      </c>
      <c r="S300" s="124">
        <f t="shared" si="45"/>
        <v>113.69813425791811</v>
      </c>
      <c r="T300" s="124">
        <f t="shared" si="45"/>
        <v>113.69813425791811</v>
      </c>
      <c r="U300" s="124">
        <f t="shared" si="45"/>
        <v>113.69813425791811</v>
      </c>
      <c r="V300" s="124">
        <f t="shared" si="45"/>
        <v>113.69813425791811</v>
      </c>
      <c r="W300" s="124">
        <f t="shared" si="45"/>
        <v>113.69813425791811</v>
      </c>
      <c r="X300" s="124">
        <f t="shared" si="45"/>
        <v>113.69813425791811</v>
      </c>
      <c r="Y300" s="124">
        <f t="shared" si="45"/>
        <v>113.69813425791811</v>
      </c>
      <c r="Z300" s="124">
        <f t="shared" si="45"/>
        <v>113.69813425791811</v>
      </c>
      <c r="AA300" s="124">
        <f t="shared" si="45"/>
        <v>113.69813425791811</v>
      </c>
      <c r="AB300" s="124">
        <f t="shared" si="45"/>
        <v>113.69813425791811</v>
      </c>
      <c r="AC300" s="124">
        <f t="shared" si="45"/>
        <v>113.69813425791811</v>
      </c>
      <c r="AD300" s="124">
        <f t="shared" si="45"/>
        <v>113.69813425791811</v>
      </c>
      <c r="AE300" s="124">
        <f t="shared" si="45"/>
        <v>113.69813425791811</v>
      </c>
      <c r="AF300" s="124">
        <f t="shared" si="45"/>
        <v>113.69813425791811</v>
      </c>
      <c r="AG300" s="124">
        <f t="shared" si="45"/>
        <v>113.69813425791811</v>
      </c>
      <c r="AH300" s="124">
        <f t="shared" si="45"/>
        <v>113.69813425791811</v>
      </c>
      <c r="AI300" s="124">
        <f t="shared" si="45"/>
        <v>113.69813425791811</v>
      </c>
      <c r="AJ300" s="124">
        <f t="shared" si="45"/>
        <v>113.69813425791811</v>
      </c>
      <c r="AK300" s="124">
        <f t="shared" si="45"/>
        <v>113.69813425791811</v>
      </c>
      <c r="AL300" s="124">
        <f t="shared" si="45"/>
        <v>113.69813425791811</v>
      </c>
      <c r="AM300" s="124">
        <f t="shared" si="45"/>
        <v>113.69813425791811</v>
      </c>
      <c r="AN300" s="124">
        <f t="shared" si="45"/>
        <v>113.69813425791811</v>
      </c>
      <c r="AO300" s="124">
        <f t="shared" si="45"/>
        <v>113.69813425791811</v>
      </c>
      <c r="AP300" s="124">
        <f t="shared" si="45"/>
        <v>113.69813425791811</v>
      </c>
      <c r="AQ300" s="124">
        <f t="shared" si="45"/>
        <v>113.69813425791811</v>
      </c>
      <c r="AR300" s="124">
        <f t="shared" si="45"/>
        <v>113.69813425791811</v>
      </c>
      <c r="AS300" s="124">
        <f t="shared" si="45"/>
        <v>113.69813425791811</v>
      </c>
      <c r="AT300" s="124">
        <f t="shared" si="45"/>
        <v>113.69813425791811</v>
      </c>
      <c r="AU300" s="124">
        <f t="shared" si="45"/>
        <v>113.69813425791811</v>
      </c>
      <c r="AV300" s="613">
        <f t="shared" si="45"/>
        <v>113.69813425791811</v>
      </c>
    </row>
    <row r="301" spans="7:48" ht="14.1" customHeight="1" thickBot="1">
      <c r="G301" s="19"/>
      <c r="H301" s="788"/>
      <c r="J301" s="736"/>
      <c r="K301" s="10" t="s">
        <v>813</v>
      </c>
      <c r="L301" s="125">
        <f t="shared" si="44"/>
        <v>113.69813425791811</v>
      </c>
      <c r="M301" s="125">
        <f t="shared" si="45"/>
        <v>113.69813425791811</v>
      </c>
      <c r="N301" s="125">
        <f t="shared" si="45"/>
        <v>113.69813425791811</v>
      </c>
      <c r="O301" s="125">
        <f t="shared" si="45"/>
        <v>113.69813425791811</v>
      </c>
      <c r="P301" s="125">
        <f t="shared" si="45"/>
        <v>113.69813425791811</v>
      </c>
      <c r="Q301" s="125">
        <f t="shared" si="45"/>
        <v>113.69813425791811</v>
      </c>
      <c r="R301" s="125">
        <f t="shared" si="45"/>
        <v>113.69813425791811</v>
      </c>
      <c r="S301" s="125">
        <f t="shared" si="45"/>
        <v>113.69813425791811</v>
      </c>
      <c r="T301" s="125">
        <f t="shared" si="45"/>
        <v>113.69813425791811</v>
      </c>
      <c r="U301" s="125">
        <f t="shared" si="45"/>
        <v>113.69813425791811</v>
      </c>
      <c r="V301" s="125">
        <f t="shared" si="45"/>
        <v>113.69813425791811</v>
      </c>
      <c r="W301" s="125">
        <f t="shared" si="45"/>
        <v>113.69813425791811</v>
      </c>
      <c r="X301" s="125">
        <f t="shared" si="45"/>
        <v>113.69813425791811</v>
      </c>
      <c r="Y301" s="125">
        <f t="shared" si="45"/>
        <v>113.69813425791811</v>
      </c>
      <c r="Z301" s="125">
        <f t="shared" si="45"/>
        <v>113.69813425791811</v>
      </c>
      <c r="AA301" s="125">
        <f t="shared" si="45"/>
        <v>113.69813425791811</v>
      </c>
      <c r="AB301" s="125">
        <f t="shared" si="45"/>
        <v>113.69813425791811</v>
      </c>
      <c r="AC301" s="125">
        <f t="shared" si="45"/>
        <v>113.69813425791811</v>
      </c>
      <c r="AD301" s="125">
        <f t="shared" si="45"/>
        <v>113.69813425791811</v>
      </c>
      <c r="AE301" s="125">
        <f t="shared" ref="M301:AV308" si="47" xml:space="preserve"> (($S$44 * $S$42 * $S$40 * (AE200 * 1 + AE280) +AE219) * 1000 / (AE124 * 8760)) + AE238 + 0</f>
        <v>113.69813425791811</v>
      </c>
      <c r="AF301" s="125">
        <f t="shared" si="47"/>
        <v>113.69813425791811</v>
      </c>
      <c r="AG301" s="125">
        <f t="shared" si="47"/>
        <v>113.69813425791811</v>
      </c>
      <c r="AH301" s="125">
        <f t="shared" si="47"/>
        <v>113.69813425791811</v>
      </c>
      <c r="AI301" s="125">
        <f t="shared" si="47"/>
        <v>113.69813425791811</v>
      </c>
      <c r="AJ301" s="125">
        <f t="shared" si="47"/>
        <v>113.69813425791811</v>
      </c>
      <c r="AK301" s="125">
        <f t="shared" si="47"/>
        <v>113.69813425791811</v>
      </c>
      <c r="AL301" s="125">
        <f t="shared" si="47"/>
        <v>113.69813425791811</v>
      </c>
      <c r="AM301" s="125">
        <f t="shared" si="47"/>
        <v>113.69813425791811</v>
      </c>
      <c r="AN301" s="125">
        <f t="shared" si="47"/>
        <v>113.69813425791811</v>
      </c>
      <c r="AO301" s="125">
        <f t="shared" si="47"/>
        <v>113.69813425791811</v>
      </c>
      <c r="AP301" s="125">
        <f t="shared" si="47"/>
        <v>113.69813425791811</v>
      </c>
      <c r="AQ301" s="125">
        <f t="shared" si="47"/>
        <v>113.69813425791811</v>
      </c>
      <c r="AR301" s="125">
        <f t="shared" si="47"/>
        <v>113.69813425791811</v>
      </c>
      <c r="AS301" s="125">
        <f t="shared" si="47"/>
        <v>113.69813425791811</v>
      </c>
      <c r="AT301" s="125">
        <f t="shared" si="47"/>
        <v>113.69813425791811</v>
      </c>
      <c r="AU301" s="125">
        <f t="shared" si="47"/>
        <v>113.69813425791811</v>
      </c>
      <c r="AV301" s="614">
        <f t="shared" si="47"/>
        <v>113.69813425791811</v>
      </c>
    </row>
    <row r="302" spans="7:48" ht="14.1" customHeight="1" thickTop="1">
      <c r="G302" s="19"/>
      <c r="H302" s="788"/>
      <c r="J302" s="736"/>
      <c r="K302" s="8" t="s">
        <v>814</v>
      </c>
      <c r="L302" s="123">
        <f t="shared" si="44"/>
        <v>187.35813119971567</v>
      </c>
      <c r="M302" s="123">
        <f t="shared" si="47"/>
        <v>187.35813119971567</v>
      </c>
      <c r="N302" s="123">
        <f t="shared" si="47"/>
        <v>187.35813119971567</v>
      </c>
      <c r="O302" s="123">
        <f t="shared" si="47"/>
        <v>187.35813119971567</v>
      </c>
      <c r="P302" s="123">
        <f t="shared" si="47"/>
        <v>187.35813119971567</v>
      </c>
      <c r="Q302" s="123">
        <f t="shared" si="47"/>
        <v>187.35813119971567</v>
      </c>
      <c r="R302" s="123">
        <f t="shared" si="47"/>
        <v>187.35813119971567</v>
      </c>
      <c r="S302" s="123">
        <f t="shared" si="47"/>
        <v>187.35813119971567</v>
      </c>
      <c r="T302" s="123">
        <f t="shared" si="47"/>
        <v>187.35813119971567</v>
      </c>
      <c r="U302" s="123">
        <f t="shared" si="47"/>
        <v>187.35813119971567</v>
      </c>
      <c r="V302" s="123">
        <f t="shared" si="47"/>
        <v>187.35813119971567</v>
      </c>
      <c r="W302" s="123">
        <f t="shared" si="47"/>
        <v>187.35813119971567</v>
      </c>
      <c r="X302" s="123">
        <f t="shared" si="47"/>
        <v>187.35813119971567</v>
      </c>
      <c r="Y302" s="123">
        <f t="shared" si="47"/>
        <v>187.35813119971567</v>
      </c>
      <c r="Z302" s="123">
        <f t="shared" si="47"/>
        <v>187.35813119971567</v>
      </c>
      <c r="AA302" s="123">
        <f t="shared" si="47"/>
        <v>187.35813119971567</v>
      </c>
      <c r="AB302" s="123">
        <f t="shared" si="47"/>
        <v>187.35813119971567</v>
      </c>
      <c r="AC302" s="123">
        <f t="shared" si="47"/>
        <v>187.35813119971567</v>
      </c>
      <c r="AD302" s="123">
        <f t="shared" si="47"/>
        <v>187.35813119971567</v>
      </c>
      <c r="AE302" s="123">
        <f t="shared" si="47"/>
        <v>187.35813119971567</v>
      </c>
      <c r="AF302" s="123">
        <f t="shared" si="47"/>
        <v>187.35813119971567</v>
      </c>
      <c r="AG302" s="123">
        <f t="shared" si="47"/>
        <v>187.35813119971567</v>
      </c>
      <c r="AH302" s="123">
        <f t="shared" si="47"/>
        <v>187.35813119971567</v>
      </c>
      <c r="AI302" s="123">
        <f t="shared" si="47"/>
        <v>187.35813119971567</v>
      </c>
      <c r="AJ302" s="123">
        <f t="shared" si="47"/>
        <v>187.35813119971567</v>
      </c>
      <c r="AK302" s="123">
        <f t="shared" si="47"/>
        <v>187.35813119971567</v>
      </c>
      <c r="AL302" s="123">
        <f t="shared" si="47"/>
        <v>187.35813119971567</v>
      </c>
      <c r="AM302" s="123">
        <f t="shared" si="47"/>
        <v>187.35813119971567</v>
      </c>
      <c r="AN302" s="123">
        <f t="shared" si="47"/>
        <v>187.35813119971567</v>
      </c>
      <c r="AO302" s="123">
        <f t="shared" si="47"/>
        <v>187.35813119971567</v>
      </c>
      <c r="AP302" s="123">
        <f t="shared" si="47"/>
        <v>187.35813119971567</v>
      </c>
      <c r="AQ302" s="123">
        <f t="shared" si="47"/>
        <v>187.35813119971567</v>
      </c>
      <c r="AR302" s="123">
        <f t="shared" si="47"/>
        <v>187.35813119971567</v>
      </c>
      <c r="AS302" s="123">
        <f t="shared" si="47"/>
        <v>187.35813119971567</v>
      </c>
      <c r="AT302" s="123">
        <f t="shared" si="47"/>
        <v>187.35813119971567</v>
      </c>
      <c r="AU302" s="123">
        <f t="shared" si="47"/>
        <v>187.35813119971567</v>
      </c>
      <c r="AV302" s="612">
        <f t="shared" si="47"/>
        <v>187.35813119971567</v>
      </c>
    </row>
    <row r="303" spans="7:48" ht="14.1" customHeight="1">
      <c r="G303" s="19"/>
      <c r="H303" s="788"/>
      <c r="J303" s="736"/>
      <c r="K303" s="9" t="s">
        <v>815</v>
      </c>
      <c r="L303" s="124">
        <f t="shared" si="44"/>
        <v>187.35813119971567</v>
      </c>
      <c r="M303" s="124">
        <f t="shared" si="47"/>
        <v>187.35813119971567</v>
      </c>
      <c r="N303" s="124">
        <f t="shared" si="47"/>
        <v>187.35813119971567</v>
      </c>
      <c r="O303" s="124">
        <f t="shared" si="47"/>
        <v>187.35813119971567</v>
      </c>
      <c r="P303" s="124">
        <f t="shared" si="47"/>
        <v>187.35813119971567</v>
      </c>
      <c r="Q303" s="124">
        <f t="shared" si="47"/>
        <v>187.35813119971567</v>
      </c>
      <c r="R303" s="124">
        <f t="shared" si="47"/>
        <v>187.35813119971567</v>
      </c>
      <c r="S303" s="124">
        <f t="shared" si="47"/>
        <v>187.35813119971567</v>
      </c>
      <c r="T303" s="124">
        <f t="shared" si="47"/>
        <v>187.35813119971567</v>
      </c>
      <c r="U303" s="124">
        <f t="shared" si="47"/>
        <v>187.35813119971567</v>
      </c>
      <c r="V303" s="124">
        <f t="shared" si="47"/>
        <v>187.35813119971567</v>
      </c>
      <c r="W303" s="124">
        <f t="shared" si="47"/>
        <v>187.35813119971567</v>
      </c>
      <c r="X303" s="124">
        <f t="shared" si="47"/>
        <v>187.35813119971567</v>
      </c>
      <c r="Y303" s="124">
        <f t="shared" si="47"/>
        <v>187.35813119971567</v>
      </c>
      <c r="Z303" s="124">
        <f t="shared" si="47"/>
        <v>187.35813119971567</v>
      </c>
      <c r="AA303" s="124">
        <f t="shared" si="47"/>
        <v>187.35813119971567</v>
      </c>
      <c r="AB303" s="124">
        <f t="shared" si="47"/>
        <v>187.35813119971567</v>
      </c>
      <c r="AC303" s="124">
        <f t="shared" si="47"/>
        <v>187.35813119971567</v>
      </c>
      <c r="AD303" s="124">
        <f t="shared" si="47"/>
        <v>187.35813119971567</v>
      </c>
      <c r="AE303" s="124">
        <f t="shared" si="47"/>
        <v>187.35813119971567</v>
      </c>
      <c r="AF303" s="124">
        <f t="shared" si="47"/>
        <v>187.35813119971567</v>
      </c>
      <c r="AG303" s="124">
        <f t="shared" si="47"/>
        <v>187.35813119971567</v>
      </c>
      <c r="AH303" s="124">
        <f t="shared" si="47"/>
        <v>187.35813119971567</v>
      </c>
      <c r="AI303" s="124">
        <f t="shared" si="47"/>
        <v>187.35813119971567</v>
      </c>
      <c r="AJ303" s="124">
        <f t="shared" si="47"/>
        <v>187.35813119971567</v>
      </c>
      <c r="AK303" s="124">
        <f t="shared" si="47"/>
        <v>187.35813119971567</v>
      </c>
      <c r="AL303" s="124">
        <f t="shared" si="47"/>
        <v>187.35813119971567</v>
      </c>
      <c r="AM303" s="124">
        <f t="shared" si="47"/>
        <v>187.35813119971567</v>
      </c>
      <c r="AN303" s="124">
        <f t="shared" si="47"/>
        <v>187.35813119971567</v>
      </c>
      <c r="AO303" s="124">
        <f t="shared" si="47"/>
        <v>187.35813119971567</v>
      </c>
      <c r="AP303" s="124">
        <f t="shared" si="47"/>
        <v>187.35813119971567</v>
      </c>
      <c r="AQ303" s="124">
        <f t="shared" si="47"/>
        <v>187.35813119971567</v>
      </c>
      <c r="AR303" s="124">
        <f t="shared" si="47"/>
        <v>187.35813119971567</v>
      </c>
      <c r="AS303" s="124">
        <f t="shared" si="47"/>
        <v>187.35813119971567</v>
      </c>
      <c r="AT303" s="124">
        <f t="shared" si="47"/>
        <v>187.35813119971567</v>
      </c>
      <c r="AU303" s="124">
        <f t="shared" si="47"/>
        <v>187.35813119971567</v>
      </c>
      <c r="AV303" s="613">
        <f t="shared" si="47"/>
        <v>187.35813119971567</v>
      </c>
    </row>
    <row r="304" spans="7:48" ht="14.1" customHeight="1" thickBot="1">
      <c r="G304" s="19"/>
      <c r="H304" s="788"/>
      <c r="J304" s="736"/>
      <c r="K304" s="10" t="s">
        <v>816</v>
      </c>
      <c r="L304" s="125">
        <f t="shared" si="44"/>
        <v>187.35813119971567</v>
      </c>
      <c r="M304" s="125">
        <f t="shared" si="47"/>
        <v>187.35813119971567</v>
      </c>
      <c r="N304" s="125">
        <f t="shared" si="47"/>
        <v>187.35813119971567</v>
      </c>
      <c r="O304" s="125">
        <f t="shared" si="47"/>
        <v>187.35813119971567</v>
      </c>
      <c r="P304" s="125">
        <f t="shared" si="47"/>
        <v>187.35813119971567</v>
      </c>
      <c r="Q304" s="125">
        <f t="shared" si="47"/>
        <v>187.35813119971567</v>
      </c>
      <c r="R304" s="125">
        <f t="shared" si="47"/>
        <v>187.35813119971567</v>
      </c>
      <c r="S304" s="125">
        <f t="shared" si="47"/>
        <v>187.35813119971567</v>
      </c>
      <c r="T304" s="125">
        <f t="shared" si="47"/>
        <v>187.35813119971567</v>
      </c>
      <c r="U304" s="125">
        <f t="shared" si="47"/>
        <v>187.35813119971567</v>
      </c>
      <c r="V304" s="125">
        <f t="shared" si="47"/>
        <v>187.35813119971567</v>
      </c>
      <c r="W304" s="125">
        <f t="shared" si="47"/>
        <v>187.35813119971567</v>
      </c>
      <c r="X304" s="125">
        <f t="shared" si="47"/>
        <v>187.35813119971567</v>
      </c>
      <c r="Y304" s="125">
        <f t="shared" si="47"/>
        <v>187.35813119971567</v>
      </c>
      <c r="Z304" s="125">
        <f t="shared" si="47"/>
        <v>187.35813119971567</v>
      </c>
      <c r="AA304" s="125">
        <f t="shared" si="47"/>
        <v>187.35813119971567</v>
      </c>
      <c r="AB304" s="125">
        <f t="shared" si="47"/>
        <v>187.35813119971567</v>
      </c>
      <c r="AC304" s="125">
        <f t="shared" si="47"/>
        <v>187.35813119971567</v>
      </c>
      <c r="AD304" s="125">
        <f t="shared" si="47"/>
        <v>187.35813119971567</v>
      </c>
      <c r="AE304" s="125">
        <f t="shared" si="47"/>
        <v>187.35813119971567</v>
      </c>
      <c r="AF304" s="125">
        <f t="shared" si="47"/>
        <v>187.35813119971567</v>
      </c>
      <c r="AG304" s="125">
        <f t="shared" si="47"/>
        <v>187.35813119971567</v>
      </c>
      <c r="AH304" s="125">
        <f t="shared" si="47"/>
        <v>187.35813119971567</v>
      </c>
      <c r="AI304" s="125">
        <f t="shared" si="47"/>
        <v>187.35813119971567</v>
      </c>
      <c r="AJ304" s="125">
        <f t="shared" si="47"/>
        <v>187.35813119971567</v>
      </c>
      <c r="AK304" s="125">
        <f t="shared" si="47"/>
        <v>187.35813119971567</v>
      </c>
      <c r="AL304" s="125">
        <f t="shared" si="47"/>
        <v>187.35813119971567</v>
      </c>
      <c r="AM304" s="125">
        <f t="shared" si="47"/>
        <v>187.35813119971567</v>
      </c>
      <c r="AN304" s="125">
        <f t="shared" si="47"/>
        <v>187.35813119971567</v>
      </c>
      <c r="AO304" s="125">
        <f t="shared" si="47"/>
        <v>187.35813119971567</v>
      </c>
      <c r="AP304" s="125">
        <f t="shared" si="47"/>
        <v>187.35813119971567</v>
      </c>
      <c r="AQ304" s="125">
        <f t="shared" si="47"/>
        <v>187.35813119971567</v>
      </c>
      <c r="AR304" s="125">
        <f t="shared" si="47"/>
        <v>187.35813119971567</v>
      </c>
      <c r="AS304" s="125">
        <f t="shared" si="47"/>
        <v>187.35813119971567</v>
      </c>
      <c r="AT304" s="125">
        <f t="shared" si="47"/>
        <v>187.35813119971567</v>
      </c>
      <c r="AU304" s="125">
        <f t="shared" si="47"/>
        <v>187.35813119971567</v>
      </c>
      <c r="AV304" s="614">
        <f t="shared" si="47"/>
        <v>187.35813119971567</v>
      </c>
    </row>
    <row r="305" spans="5:48" ht="14.1" customHeight="1" thickTop="1">
      <c r="G305" s="19"/>
      <c r="H305" s="788"/>
      <c r="J305" s="736"/>
      <c r="K305" s="8" t="s">
        <v>817</v>
      </c>
      <c r="L305" s="123">
        <f t="shared" si="44"/>
        <v>113.69813425791811</v>
      </c>
      <c r="M305" s="123">
        <f t="shared" si="47"/>
        <v>113.69813425791811</v>
      </c>
      <c r="N305" s="123">
        <f t="shared" si="47"/>
        <v>113.69813425791811</v>
      </c>
      <c r="O305" s="123">
        <f t="shared" si="47"/>
        <v>113.69813425791811</v>
      </c>
      <c r="P305" s="123">
        <f t="shared" si="47"/>
        <v>113.69813425791811</v>
      </c>
      <c r="Q305" s="123">
        <f t="shared" si="47"/>
        <v>113.69813425791811</v>
      </c>
      <c r="R305" s="123">
        <f t="shared" si="47"/>
        <v>113.69813425791811</v>
      </c>
      <c r="S305" s="123">
        <f t="shared" si="47"/>
        <v>113.69813425791811</v>
      </c>
      <c r="T305" s="123">
        <f t="shared" si="47"/>
        <v>113.69813425791811</v>
      </c>
      <c r="U305" s="123">
        <f t="shared" si="47"/>
        <v>113.69813425791811</v>
      </c>
      <c r="V305" s="123">
        <f t="shared" si="47"/>
        <v>113.69813425791811</v>
      </c>
      <c r="W305" s="123">
        <f t="shared" si="47"/>
        <v>113.69813425791811</v>
      </c>
      <c r="X305" s="123">
        <f t="shared" si="47"/>
        <v>113.69813425791811</v>
      </c>
      <c r="Y305" s="123">
        <f t="shared" si="47"/>
        <v>113.69813425791811</v>
      </c>
      <c r="Z305" s="123">
        <f t="shared" si="47"/>
        <v>113.69813425791811</v>
      </c>
      <c r="AA305" s="123">
        <f t="shared" si="47"/>
        <v>113.69813425791811</v>
      </c>
      <c r="AB305" s="123">
        <f t="shared" si="47"/>
        <v>113.69813425791811</v>
      </c>
      <c r="AC305" s="123">
        <f t="shared" si="47"/>
        <v>113.69813425791811</v>
      </c>
      <c r="AD305" s="123">
        <f t="shared" si="47"/>
        <v>113.69813425791811</v>
      </c>
      <c r="AE305" s="123">
        <f t="shared" si="47"/>
        <v>113.69813425791811</v>
      </c>
      <c r="AF305" s="123">
        <f t="shared" si="47"/>
        <v>113.69813425791811</v>
      </c>
      <c r="AG305" s="123">
        <f t="shared" si="47"/>
        <v>113.69813425791811</v>
      </c>
      <c r="AH305" s="123">
        <f t="shared" si="47"/>
        <v>113.69813425791811</v>
      </c>
      <c r="AI305" s="123">
        <f t="shared" si="47"/>
        <v>113.69813425791811</v>
      </c>
      <c r="AJ305" s="123">
        <f t="shared" si="47"/>
        <v>113.69813425791811</v>
      </c>
      <c r="AK305" s="123">
        <f t="shared" si="47"/>
        <v>113.69813425791811</v>
      </c>
      <c r="AL305" s="123">
        <f t="shared" si="47"/>
        <v>113.69813425791811</v>
      </c>
      <c r="AM305" s="123">
        <f t="shared" si="47"/>
        <v>113.69813425791811</v>
      </c>
      <c r="AN305" s="123">
        <f t="shared" si="47"/>
        <v>113.69813425791811</v>
      </c>
      <c r="AO305" s="123">
        <f t="shared" si="47"/>
        <v>113.69813425791811</v>
      </c>
      <c r="AP305" s="123">
        <f t="shared" si="47"/>
        <v>113.69813425791811</v>
      </c>
      <c r="AQ305" s="123">
        <f t="shared" si="47"/>
        <v>113.69813425791811</v>
      </c>
      <c r="AR305" s="123">
        <f t="shared" si="47"/>
        <v>113.69813425791811</v>
      </c>
      <c r="AS305" s="123">
        <f t="shared" si="47"/>
        <v>113.69813425791811</v>
      </c>
      <c r="AT305" s="123">
        <f t="shared" si="47"/>
        <v>113.69813425791811</v>
      </c>
      <c r="AU305" s="123">
        <f t="shared" si="47"/>
        <v>113.69813425791811</v>
      </c>
      <c r="AV305" s="612">
        <f t="shared" si="47"/>
        <v>113.69813425791811</v>
      </c>
    </row>
    <row r="306" spans="5:48" ht="14.1" customHeight="1">
      <c r="G306" s="19"/>
      <c r="H306" s="788"/>
      <c r="J306" s="736"/>
      <c r="K306" s="9" t="s">
        <v>818</v>
      </c>
      <c r="L306" s="124">
        <f t="shared" si="44"/>
        <v>113.69813425791811</v>
      </c>
      <c r="M306" s="124">
        <f t="shared" si="47"/>
        <v>113.69813425791811</v>
      </c>
      <c r="N306" s="124">
        <f t="shared" si="47"/>
        <v>113.69813425791811</v>
      </c>
      <c r="O306" s="124">
        <f t="shared" si="47"/>
        <v>113.69813425791811</v>
      </c>
      <c r="P306" s="124">
        <f t="shared" si="47"/>
        <v>113.69813425791811</v>
      </c>
      <c r="Q306" s="124">
        <f t="shared" si="47"/>
        <v>113.69813425791811</v>
      </c>
      <c r="R306" s="124">
        <f t="shared" si="47"/>
        <v>113.69813425791811</v>
      </c>
      <c r="S306" s="124">
        <f t="shared" si="47"/>
        <v>113.69813425791811</v>
      </c>
      <c r="T306" s="124">
        <f t="shared" si="47"/>
        <v>113.69813425791811</v>
      </c>
      <c r="U306" s="124">
        <f t="shared" si="47"/>
        <v>113.69813425791811</v>
      </c>
      <c r="V306" s="124">
        <f t="shared" si="47"/>
        <v>113.69813425791811</v>
      </c>
      <c r="W306" s="124">
        <f t="shared" si="47"/>
        <v>113.69813425791811</v>
      </c>
      <c r="X306" s="124">
        <f t="shared" si="47"/>
        <v>113.69813425791811</v>
      </c>
      <c r="Y306" s="124">
        <f t="shared" si="47"/>
        <v>113.69813425791811</v>
      </c>
      <c r="Z306" s="124">
        <f t="shared" si="47"/>
        <v>113.69813425791811</v>
      </c>
      <c r="AA306" s="124">
        <f t="shared" si="47"/>
        <v>113.69813425791811</v>
      </c>
      <c r="AB306" s="124">
        <f t="shared" si="47"/>
        <v>113.69813425791811</v>
      </c>
      <c r="AC306" s="124">
        <f t="shared" si="47"/>
        <v>113.69813425791811</v>
      </c>
      <c r="AD306" s="124">
        <f t="shared" si="47"/>
        <v>113.69813425791811</v>
      </c>
      <c r="AE306" s="124">
        <f t="shared" si="47"/>
        <v>113.69813425791811</v>
      </c>
      <c r="AF306" s="124">
        <f t="shared" si="47"/>
        <v>113.69813425791811</v>
      </c>
      <c r="AG306" s="124">
        <f t="shared" si="47"/>
        <v>113.69813425791811</v>
      </c>
      <c r="AH306" s="124">
        <f t="shared" si="47"/>
        <v>113.69813425791811</v>
      </c>
      <c r="AI306" s="124">
        <f t="shared" si="47"/>
        <v>113.69813425791811</v>
      </c>
      <c r="AJ306" s="124">
        <f t="shared" si="47"/>
        <v>113.69813425791811</v>
      </c>
      <c r="AK306" s="124">
        <f t="shared" si="47"/>
        <v>113.69813425791811</v>
      </c>
      <c r="AL306" s="124">
        <f t="shared" si="47"/>
        <v>113.69813425791811</v>
      </c>
      <c r="AM306" s="124">
        <f t="shared" si="47"/>
        <v>113.69813425791811</v>
      </c>
      <c r="AN306" s="124">
        <f t="shared" si="47"/>
        <v>113.69813425791811</v>
      </c>
      <c r="AO306" s="124">
        <f t="shared" si="47"/>
        <v>113.69813425791811</v>
      </c>
      <c r="AP306" s="124">
        <f t="shared" si="47"/>
        <v>113.69813425791811</v>
      </c>
      <c r="AQ306" s="124">
        <f t="shared" si="47"/>
        <v>113.69813425791811</v>
      </c>
      <c r="AR306" s="124">
        <f t="shared" si="47"/>
        <v>113.69813425791811</v>
      </c>
      <c r="AS306" s="124">
        <f t="shared" si="47"/>
        <v>113.69813425791811</v>
      </c>
      <c r="AT306" s="124">
        <f t="shared" si="47"/>
        <v>113.69813425791811</v>
      </c>
      <c r="AU306" s="124">
        <f t="shared" si="47"/>
        <v>113.69813425791811</v>
      </c>
      <c r="AV306" s="613">
        <f t="shared" si="47"/>
        <v>113.69813425791811</v>
      </c>
    </row>
    <row r="307" spans="5:48" ht="14.1" customHeight="1" thickBot="1">
      <c r="G307" s="19"/>
      <c r="H307" s="788"/>
      <c r="J307" s="736"/>
      <c r="K307" s="10" t="s">
        <v>819</v>
      </c>
      <c r="L307" s="125">
        <f t="shared" si="44"/>
        <v>113.69813425791811</v>
      </c>
      <c r="M307" s="125">
        <f t="shared" si="47"/>
        <v>113.69813425791811</v>
      </c>
      <c r="N307" s="125">
        <f t="shared" si="47"/>
        <v>113.69813425791811</v>
      </c>
      <c r="O307" s="125">
        <f t="shared" si="47"/>
        <v>113.69813425791811</v>
      </c>
      <c r="P307" s="125">
        <f t="shared" si="47"/>
        <v>113.69813425791811</v>
      </c>
      <c r="Q307" s="125">
        <f t="shared" si="47"/>
        <v>113.69813425791811</v>
      </c>
      <c r="R307" s="125">
        <f t="shared" si="47"/>
        <v>113.69813425791811</v>
      </c>
      <c r="S307" s="125">
        <f t="shared" si="47"/>
        <v>113.69813425791811</v>
      </c>
      <c r="T307" s="125">
        <f t="shared" si="47"/>
        <v>113.69813425791811</v>
      </c>
      <c r="U307" s="125">
        <f t="shared" si="47"/>
        <v>113.69813425791811</v>
      </c>
      <c r="V307" s="125">
        <f t="shared" si="47"/>
        <v>113.69813425791811</v>
      </c>
      <c r="W307" s="125">
        <f t="shared" si="47"/>
        <v>113.69813425791811</v>
      </c>
      <c r="X307" s="125">
        <f t="shared" si="47"/>
        <v>113.69813425791811</v>
      </c>
      <c r="Y307" s="125">
        <f t="shared" si="47"/>
        <v>113.69813425791811</v>
      </c>
      <c r="Z307" s="125">
        <f t="shared" si="47"/>
        <v>113.69813425791811</v>
      </c>
      <c r="AA307" s="125">
        <f t="shared" si="47"/>
        <v>113.69813425791811</v>
      </c>
      <c r="AB307" s="125">
        <f t="shared" si="47"/>
        <v>113.69813425791811</v>
      </c>
      <c r="AC307" s="125">
        <f t="shared" si="47"/>
        <v>113.69813425791811</v>
      </c>
      <c r="AD307" s="125">
        <f t="shared" si="47"/>
        <v>113.69813425791811</v>
      </c>
      <c r="AE307" s="125">
        <f t="shared" si="47"/>
        <v>113.69813425791811</v>
      </c>
      <c r="AF307" s="125">
        <f t="shared" si="47"/>
        <v>113.69813425791811</v>
      </c>
      <c r="AG307" s="125">
        <f t="shared" si="47"/>
        <v>113.69813425791811</v>
      </c>
      <c r="AH307" s="125">
        <f t="shared" si="47"/>
        <v>113.69813425791811</v>
      </c>
      <c r="AI307" s="125">
        <f t="shared" si="47"/>
        <v>113.69813425791811</v>
      </c>
      <c r="AJ307" s="125">
        <f t="shared" si="47"/>
        <v>113.69813425791811</v>
      </c>
      <c r="AK307" s="125">
        <f t="shared" si="47"/>
        <v>113.69813425791811</v>
      </c>
      <c r="AL307" s="125">
        <f t="shared" si="47"/>
        <v>113.69813425791811</v>
      </c>
      <c r="AM307" s="125">
        <f t="shared" si="47"/>
        <v>113.69813425791811</v>
      </c>
      <c r="AN307" s="125">
        <f t="shared" si="47"/>
        <v>113.69813425791811</v>
      </c>
      <c r="AO307" s="125">
        <f t="shared" si="47"/>
        <v>113.69813425791811</v>
      </c>
      <c r="AP307" s="125">
        <f t="shared" si="47"/>
        <v>113.69813425791811</v>
      </c>
      <c r="AQ307" s="125">
        <f t="shared" si="47"/>
        <v>113.69813425791811</v>
      </c>
      <c r="AR307" s="125">
        <f t="shared" si="47"/>
        <v>113.69813425791811</v>
      </c>
      <c r="AS307" s="125">
        <f t="shared" si="47"/>
        <v>113.69813425791811</v>
      </c>
      <c r="AT307" s="125">
        <f t="shared" si="47"/>
        <v>113.69813425791811</v>
      </c>
      <c r="AU307" s="125">
        <f t="shared" si="47"/>
        <v>113.69813425791811</v>
      </c>
      <c r="AV307" s="614">
        <f t="shared" si="47"/>
        <v>113.69813425791811</v>
      </c>
    </row>
    <row r="308" spans="5:48" ht="14.1" customHeight="1" thickTop="1">
      <c r="G308" s="19"/>
      <c r="H308" s="788"/>
      <c r="J308" s="736"/>
      <c r="K308" s="8" t="s">
        <v>820</v>
      </c>
      <c r="L308" s="123">
        <f t="shared" si="44"/>
        <v>187.35813119971567</v>
      </c>
      <c r="M308" s="123">
        <f t="shared" si="47"/>
        <v>187.35813119971567</v>
      </c>
      <c r="N308" s="123">
        <f t="shared" si="47"/>
        <v>187.35813119971567</v>
      </c>
      <c r="O308" s="123">
        <f t="shared" si="47"/>
        <v>187.35813119971567</v>
      </c>
      <c r="P308" s="123">
        <f t="shared" si="47"/>
        <v>187.35813119971567</v>
      </c>
      <c r="Q308" s="123">
        <f t="shared" si="47"/>
        <v>187.35813119971567</v>
      </c>
      <c r="R308" s="123">
        <f t="shared" si="47"/>
        <v>187.35813119971567</v>
      </c>
      <c r="S308" s="123">
        <f t="shared" si="47"/>
        <v>187.35813119971567</v>
      </c>
      <c r="T308" s="123">
        <f t="shared" si="47"/>
        <v>187.35813119971567</v>
      </c>
      <c r="U308" s="123">
        <f t="shared" si="47"/>
        <v>187.35813119971567</v>
      </c>
      <c r="V308" s="123">
        <f t="shared" si="47"/>
        <v>187.35813119971567</v>
      </c>
      <c r="W308" s="123">
        <f t="shared" si="47"/>
        <v>187.35813119971567</v>
      </c>
      <c r="X308" s="123">
        <f t="shared" si="47"/>
        <v>187.35813119971567</v>
      </c>
      <c r="Y308" s="123">
        <f t="shared" si="47"/>
        <v>187.35813119971567</v>
      </c>
      <c r="Z308" s="123">
        <f t="shared" si="47"/>
        <v>187.35813119971567</v>
      </c>
      <c r="AA308" s="123">
        <f t="shared" si="47"/>
        <v>187.35813119971567</v>
      </c>
      <c r="AB308" s="123">
        <f t="shared" si="47"/>
        <v>187.35813119971567</v>
      </c>
      <c r="AC308" s="123">
        <f t="shared" si="47"/>
        <v>187.35813119971567</v>
      </c>
      <c r="AD308" s="123">
        <f t="shared" si="47"/>
        <v>187.35813119971567</v>
      </c>
      <c r="AE308" s="123">
        <f t="shared" si="47"/>
        <v>187.35813119971567</v>
      </c>
      <c r="AF308" s="123">
        <f t="shared" si="47"/>
        <v>187.35813119971567</v>
      </c>
      <c r="AG308" s="123">
        <f t="shared" si="47"/>
        <v>187.35813119971567</v>
      </c>
      <c r="AH308" s="123">
        <f t="shared" ref="M308:AV310" si="48" xml:space="preserve"> (($S$44 * $S$42 * $S$40 * (AH207 * 1 + AH287) +AH226) * 1000 / (AH131 * 8760)) + AH245 + 0</f>
        <v>187.35813119971567</v>
      </c>
      <c r="AI308" s="123">
        <f t="shared" si="48"/>
        <v>187.35813119971567</v>
      </c>
      <c r="AJ308" s="123">
        <f t="shared" si="48"/>
        <v>187.35813119971567</v>
      </c>
      <c r="AK308" s="123">
        <f t="shared" si="48"/>
        <v>187.35813119971567</v>
      </c>
      <c r="AL308" s="123">
        <f t="shared" si="48"/>
        <v>187.35813119971567</v>
      </c>
      <c r="AM308" s="123">
        <f t="shared" si="48"/>
        <v>187.35813119971567</v>
      </c>
      <c r="AN308" s="123">
        <f t="shared" si="48"/>
        <v>187.35813119971567</v>
      </c>
      <c r="AO308" s="123">
        <f t="shared" si="48"/>
        <v>187.35813119971567</v>
      </c>
      <c r="AP308" s="123">
        <f t="shared" si="48"/>
        <v>187.35813119971567</v>
      </c>
      <c r="AQ308" s="123">
        <f t="shared" si="48"/>
        <v>187.35813119971567</v>
      </c>
      <c r="AR308" s="123">
        <f t="shared" si="48"/>
        <v>187.35813119971567</v>
      </c>
      <c r="AS308" s="123">
        <f t="shared" si="48"/>
        <v>187.35813119971567</v>
      </c>
      <c r="AT308" s="123">
        <f t="shared" si="48"/>
        <v>187.35813119971567</v>
      </c>
      <c r="AU308" s="123">
        <f t="shared" si="48"/>
        <v>187.35813119971567</v>
      </c>
      <c r="AV308" s="612">
        <f t="shared" si="48"/>
        <v>187.35813119971567</v>
      </c>
    </row>
    <row r="309" spans="5:48" ht="14.1" customHeight="1">
      <c r="G309" s="19"/>
      <c r="H309" s="788"/>
      <c r="J309" s="736"/>
      <c r="K309" s="9" t="s">
        <v>821</v>
      </c>
      <c r="L309" s="124">
        <f t="shared" si="44"/>
        <v>187.35813119971567</v>
      </c>
      <c r="M309" s="124">
        <f t="shared" si="48"/>
        <v>187.35813119971567</v>
      </c>
      <c r="N309" s="124">
        <f t="shared" si="48"/>
        <v>187.35813119971567</v>
      </c>
      <c r="O309" s="124">
        <f t="shared" si="48"/>
        <v>187.35813119971567</v>
      </c>
      <c r="P309" s="124">
        <f t="shared" si="48"/>
        <v>187.35813119971567</v>
      </c>
      <c r="Q309" s="124">
        <f t="shared" si="48"/>
        <v>187.35813119971567</v>
      </c>
      <c r="R309" s="124">
        <f t="shared" si="48"/>
        <v>187.35813119971567</v>
      </c>
      <c r="S309" s="124">
        <f t="shared" si="48"/>
        <v>187.35813119971567</v>
      </c>
      <c r="T309" s="124">
        <f t="shared" si="48"/>
        <v>187.35813119971567</v>
      </c>
      <c r="U309" s="124">
        <f t="shared" si="48"/>
        <v>187.35813119971567</v>
      </c>
      <c r="V309" s="124">
        <f t="shared" si="48"/>
        <v>187.35813119971567</v>
      </c>
      <c r="W309" s="124">
        <f t="shared" si="48"/>
        <v>187.35813119971567</v>
      </c>
      <c r="X309" s="124">
        <f t="shared" si="48"/>
        <v>187.35813119971567</v>
      </c>
      <c r="Y309" s="124">
        <f t="shared" si="48"/>
        <v>187.35813119971567</v>
      </c>
      <c r="Z309" s="124">
        <f t="shared" si="48"/>
        <v>187.35813119971567</v>
      </c>
      <c r="AA309" s="124">
        <f t="shared" si="48"/>
        <v>187.35813119971567</v>
      </c>
      <c r="AB309" s="124">
        <f t="shared" si="48"/>
        <v>187.35813119971567</v>
      </c>
      <c r="AC309" s="124">
        <f t="shared" si="48"/>
        <v>187.35813119971567</v>
      </c>
      <c r="AD309" s="124">
        <f t="shared" si="48"/>
        <v>187.35813119971567</v>
      </c>
      <c r="AE309" s="124">
        <f t="shared" si="48"/>
        <v>187.35813119971567</v>
      </c>
      <c r="AF309" s="124">
        <f t="shared" si="48"/>
        <v>187.35813119971567</v>
      </c>
      <c r="AG309" s="124">
        <f t="shared" si="48"/>
        <v>187.35813119971567</v>
      </c>
      <c r="AH309" s="124">
        <f t="shared" si="48"/>
        <v>187.35813119971567</v>
      </c>
      <c r="AI309" s="124">
        <f t="shared" si="48"/>
        <v>187.35813119971567</v>
      </c>
      <c r="AJ309" s="124">
        <f t="shared" si="48"/>
        <v>187.35813119971567</v>
      </c>
      <c r="AK309" s="124">
        <f t="shared" si="48"/>
        <v>187.35813119971567</v>
      </c>
      <c r="AL309" s="124">
        <f t="shared" si="48"/>
        <v>187.35813119971567</v>
      </c>
      <c r="AM309" s="124">
        <f t="shared" si="48"/>
        <v>187.35813119971567</v>
      </c>
      <c r="AN309" s="124">
        <f t="shared" si="48"/>
        <v>187.35813119971567</v>
      </c>
      <c r="AO309" s="124">
        <f t="shared" si="48"/>
        <v>187.35813119971567</v>
      </c>
      <c r="AP309" s="124">
        <f t="shared" si="48"/>
        <v>187.35813119971567</v>
      </c>
      <c r="AQ309" s="124">
        <f t="shared" si="48"/>
        <v>187.35813119971567</v>
      </c>
      <c r="AR309" s="124">
        <f t="shared" si="48"/>
        <v>187.35813119971567</v>
      </c>
      <c r="AS309" s="124">
        <f t="shared" si="48"/>
        <v>187.35813119971567</v>
      </c>
      <c r="AT309" s="124">
        <f t="shared" si="48"/>
        <v>187.35813119971567</v>
      </c>
      <c r="AU309" s="124">
        <f t="shared" si="48"/>
        <v>187.35813119971567</v>
      </c>
      <c r="AV309" s="613">
        <f t="shared" si="48"/>
        <v>187.35813119971567</v>
      </c>
    </row>
    <row r="310" spans="5:48" ht="14.1" customHeight="1" thickBot="1">
      <c r="G310" s="19"/>
      <c r="H310" s="788"/>
      <c r="J310" s="736"/>
      <c r="K310" s="10" t="s">
        <v>822</v>
      </c>
      <c r="L310" s="125">
        <f t="shared" si="44"/>
        <v>187.35813119971567</v>
      </c>
      <c r="M310" s="125">
        <f t="shared" si="48"/>
        <v>187.35813119971567</v>
      </c>
      <c r="N310" s="125">
        <f t="shared" si="48"/>
        <v>187.35813119971567</v>
      </c>
      <c r="O310" s="125">
        <f t="shared" si="48"/>
        <v>187.35813119971567</v>
      </c>
      <c r="P310" s="125">
        <f t="shared" si="48"/>
        <v>187.35813119971567</v>
      </c>
      <c r="Q310" s="125">
        <f t="shared" si="48"/>
        <v>187.35813119971567</v>
      </c>
      <c r="R310" s="125">
        <f t="shared" si="48"/>
        <v>187.35813119971567</v>
      </c>
      <c r="S310" s="125">
        <f t="shared" si="48"/>
        <v>187.35813119971567</v>
      </c>
      <c r="T310" s="125">
        <f t="shared" si="48"/>
        <v>187.35813119971567</v>
      </c>
      <c r="U310" s="125">
        <f t="shared" si="48"/>
        <v>187.35813119971567</v>
      </c>
      <c r="V310" s="125">
        <f t="shared" si="48"/>
        <v>187.35813119971567</v>
      </c>
      <c r="W310" s="125">
        <f t="shared" si="48"/>
        <v>187.35813119971567</v>
      </c>
      <c r="X310" s="125">
        <f t="shared" si="48"/>
        <v>187.35813119971567</v>
      </c>
      <c r="Y310" s="125">
        <f t="shared" si="48"/>
        <v>187.35813119971567</v>
      </c>
      <c r="Z310" s="125">
        <f t="shared" si="48"/>
        <v>187.35813119971567</v>
      </c>
      <c r="AA310" s="125">
        <f t="shared" si="48"/>
        <v>187.35813119971567</v>
      </c>
      <c r="AB310" s="125">
        <f t="shared" si="48"/>
        <v>187.35813119971567</v>
      </c>
      <c r="AC310" s="125">
        <f t="shared" si="48"/>
        <v>187.35813119971567</v>
      </c>
      <c r="AD310" s="125">
        <f t="shared" si="48"/>
        <v>187.35813119971567</v>
      </c>
      <c r="AE310" s="125">
        <f t="shared" si="48"/>
        <v>187.35813119971567</v>
      </c>
      <c r="AF310" s="125">
        <f t="shared" si="48"/>
        <v>187.35813119971567</v>
      </c>
      <c r="AG310" s="125">
        <f t="shared" si="48"/>
        <v>187.35813119971567</v>
      </c>
      <c r="AH310" s="125">
        <f t="shared" si="48"/>
        <v>187.35813119971567</v>
      </c>
      <c r="AI310" s="125">
        <f t="shared" si="48"/>
        <v>187.35813119971567</v>
      </c>
      <c r="AJ310" s="125">
        <f t="shared" si="48"/>
        <v>187.35813119971567</v>
      </c>
      <c r="AK310" s="125">
        <f t="shared" si="48"/>
        <v>187.35813119971567</v>
      </c>
      <c r="AL310" s="125">
        <f t="shared" si="48"/>
        <v>187.35813119971567</v>
      </c>
      <c r="AM310" s="125">
        <f t="shared" si="48"/>
        <v>187.35813119971567</v>
      </c>
      <c r="AN310" s="125">
        <f t="shared" si="48"/>
        <v>187.35813119971567</v>
      </c>
      <c r="AO310" s="125">
        <f t="shared" si="48"/>
        <v>187.35813119971567</v>
      </c>
      <c r="AP310" s="125">
        <f t="shared" si="48"/>
        <v>187.35813119971567</v>
      </c>
      <c r="AQ310" s="125">
        <f t="shared" si="48"/>
        <v>187.35813119971567</v>
      </c>
      <c r="AR310" s="125">
        <f t="shared" si="48"/>
        <v>187.35813119971567</v>
      </c>
      <c r="AS310" s="125">
        <f t="shared" si="48"/>
        <v>187.35813119971567</v>
      </c>
      <c r="AT310" s="125">
        <f t="shared" si="48"/>
        <v>187.35813119971567</v>
      </c>
      <c r="AU310" s="125">
        <f t="shared" si="48"/>
        <v>187.35813119971567</v>
      </c>
      <c r="AV310" s="614">
        <f xml:space="preserve"> (($S$44 * $S$42 * $S$40 * (AV209 * 1 + AV289) +AV228) * 1000 / (AV133 * 8760)) + AV247 + 0</f>
        <v>187.35813119971567</v>
      </c>
    </row>
    <row r="311" spans="5:48" ht="14.1" customHeight="1" thickTop="1">
      <c r="G311" s="21"/>
      <c r="H311" s="22"/>
      <c r="I311" s="22"/>
      <c r="J311" s="22"/>
      <c r="K311" s="2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2"/>
      <c r="AI311" s="22"/>
      <c r="AJ311" s="22"/>
      <c r="AK311" s="22"/>
      <c r="AL311" s="22"/>
      <c r="AM311" s="22"/>
      <c r="AN311" s="22"/>
      <c r="AO311" s="22"/>
      <c r="AP311" s="22"/>
      <c r="AQ311" s="22"/>
      <c r="AR311" s="22"/>
      <c r="AS311" s="22"/>
      <c r="AT311" s="22"/>
      <c r="AU311" s="22"/>
      <c r="AV311" s="23"/>
    </row>
    <row r="317" spans="5:48" ht="14.1" customHeight="1">
      <c r="E317" s="426" t="s">
        <v>90</v>
      </c>
      <c r="G317" s="793" t="s">
        <v>865</v>
      </c>
      <c r="H317" s="794"/>
      <c r="I317" s="794"/>
      <c r="J317" s="794"/>
      <c r="K317" s="794"/>
      <c r="L317" s="794"/>
      <c r="M317" s="794"/>
      <c r="N317" s="794"/>
      <c r="O317" s="794"/>
      <c r="P317" s="794"/>
      <c r="Q317" s="794"/>
      <c r="R317" s="794"/>
      <c r="S317" s="794"/>
      <c r="T317" s="794"/>
      <c r="U317" s="525"/>
      <c r="V317" s="525"/>
      <c r="W317" s="525"/>
      <c r="X317" s="525"/>
      <c r="Y317" s="525"/>
      <c r="Z317" s="525"/>
      <c r="AA317" s="525"/>
      <c r="AB317" s="525"/>
      <c r="AC317" s="525"/>
      <c r="AD317" s="525"/>
      <c r="AE317" s="525"/>
      <c r="AF317" s="525"/>
      <c r="AG317" s="525"/>
      <c r="AH317" s="531"/>
      <c r="AI317" s="531"/>
      <c r="AJ317" s="531"/>
      <c r="AK317" s="531"/>
      <c r="AL317" s="531"/>
      <c r="AM317" s="531"/>
      <c r="AN317" s="531"/>
      <c r="AO317" s="531"/>
      <c r="AP317" s="531"/>
      <c r="AQ317" s="531"/>
      <c r="AR317" s="531"/>
      <c r="AS317" s="531"/>
      <c r="AT317" s="531"/>
      <c r="AU317" s="531"/>
      <c r="AV317" s="531"/>
    </row>
    <row r="526" spans="3:59" ht="14.1" customHeight="1">
      <c r="C526" s="426" t="s">
        <v>90</v>
      </c>
      <c r="G526" s="733" t="s">
        <v>864</v>
      </c>
      <c r="H526" s="733"/>
      <c r="I526" s="733"/>
      <c r="J526" s="733"/>
      <c r="K526" s="733"/>
      <c r="L526" s="733"/>
      <c r="M526" s="733"/>
      <c r="N526" s="733"/>
      <c r="O526" s="733"/>
      <c r="P526" s="733"/>
      <c r="Q526" s="733"/>
      <c r="R526" s="733"/>
      <c r="S526" s="733"/>
      <c r="T526" s="733"/>
      <c r="U526" s="14"/>
      <c r="V526" s="14"/>
      <c r="W526" s="14"/>
      <c r="X526" s="14"/>
      <c r="Y526" s="14"/>
      <c r="Z526" s="531"/>
      <c r="AA526" s="531"/>
      <c r="AZ526" s="161"/>
      <c r="BA526" s="161"/>
      <c r="BB526" s="161"/>
      <c r="BC526" s="4"/>
      <c r="BD526" s="15"/>
      <c r="BE526" s="4"/>
      <c r="BG526" s="4"/>
    </row>
    <row r="527" spans="3:59" ht="14.1" customHeight="1">
      <c r="AY527" s="161"/>
      <c r="AZ527" s="161"/>
      <c r="BA527" s="161"/>
      <c r="BC527" s="15"/>
      <c r="BD527" s="4"/>
      <c r="BE527" s="4"/>
      <c r="BG527" s="4"/>
    </row>
    <row r="528" spans="3:59" ht="14.1" customHeight="1">
      <c r="H528" s="796" t="s">
        <v>326</v>
      </c>
      <c r="I528" s="796"/>
      <c r="J528" s="796"/>
      <c r="K528" s="796"/>
      <c r="L528" s="796"/>
      <c r="M528" s="593"/>
      <c r="N528" s="593"/>
      <c r="O528" s="593"/>
      <c r="P528" s="593"/>
      <c r="Q528" s="593"/>
      <c r="R528" s="593"/>
      <c r="S528" s="593"/>
      <c r="T528" s="593"/>
      <c r="U528" s="593"/>
      <c r="V528" s="593"/>
      <c r="W528" s="593"/>
      <c r="X528" s="593"/>
      <c r="Y528" s="593"/>
      <c r="Z528" s="593"/>
      <c r="AY528" s="161"/>
      <c r="AZ528" s="161"/>
      <c r="BA528" s="161"/>
      <c r="BC528" s="15"/>
      <c r="BD528" s="4"/>
      <c r="BE528" s="4"/>
      <c r="BG528" s="4"/>
    </row>
    <row r="529" spans="8:59" ht="14.1" customHeight="1">
      <c r="H529" s="726" t="s">
        <v>31</v>
      </c>
      <c r="I529" s="727"/>
      <c r="J529" s="727"/>
      <c r="K529" s="728"/>
      <c r="L529" s="726" t="s">
        <v>895</v>
      </c>
      <c r="M529" s="727"/>
      <c r="N529" s="727"/>
      <c r="O529" s="727"/>
      <c r="P529" s="727"/>
      <c r="Q529" s="727"/>
      <c r="R529" s="727"/>
      <c r="S529" s="727"/>
      <c r="T529" s="727"/>
      <c r="U529" s="727"/>
      <c r="V529" s="727"/>
      <c r="W529" s="727"/>
      <c r="X529" s="727"/>
      <c r="Y529" s="727"/>
      <c r="Z529" s="727"/>
      <c r="AA529" s="728"/>
      <c r="AZ529" s="161"/>
      <c r="BA529" s="161"/>
      <c r="BB529" s="161"/>
      <c r="BC529" s="4"/>
      <c r="BD529" s="15"/>
      <c r="BE529" s="4"/>
      <c r="BG529" s="4"/>
    </row>
    <row r="530" spans="8:59" ht="14.1" customHeight="1">
      <c r="H530" s="726" t="s">
        <v>39</v>
      </c>
      <c r="I530" s="727"/>
      <c r="J530" s="727"/>
      <c r="K530" s="728"/>
      <c r="L530" s="726" t="s">
        <v>901</v>
      </c>
      <c r="M530" s="727"/>
      <c r="N530" s="727"/>
      <c r="O530" s="727"/>
      <c r="P530" s="727"/>
      <c r="Q530" s="727"/>
      <c r="R530" s="727"/>
      <c r="S530" s="727"/>
      <c r="T530" s="727"/>
      <c r="U530" s="727"/>
      <c r="V530" s="727"/>
      <c r="W530" s="727"/>
      <c r="X530" s="727"/>
      <c r="Y530" s="727"/>
      <c r="Z530" s="727"/>
      <c r="AA530" s="728"/>
      <c r="BA530" s="161"/>
      <c r="BB530" s="161"/>
      <c r="BD530" s="4"/>
      <c r="BE530" s="15"/>
      <c r="BG530" s="4"/>
    </row>
    <row r="531" spans="8:59" ht="14.1" customHeight="1">
      <c r="H531" s="726" t="s">
        <v>28</v>
      </c>
      <c r="I531" s="727"/>
      <c r="J531" s="727"/>
      <c r="K531" s="728"/>
      <c r="L531" s="832" t="s">
        <v>900</v>
      </c>
      <c r="M531" s="833"/>
      <c r="N531" s="833"/>
      <c r="O531" s="833"/>
      <c r="P531" s="833"/>
      <c r="Q531" s="833"/>
      <c r="R531" s="833"/>
      <c r="S531" s="833"/>
      <c r="T531" s="833"/>
      <c r="U531" s="833"/>
      <c r="V531" s="833"/>
      <c r="W531" s="833"/>
      <c r="X531" s="833"/>
      <c r="Y531" s="833"/>
      <c r="Z531" s="833"/>
      <c r="AA531" s="834"/>
      <c r="BA531" s="161"/>
      <c r="BB531" s="161"/>
      <c r="BD531" s="4"/>
      <c r="BE531" s="15"/>
      <c r="BG531" s="4"/>
    </row>
    <row r="532" spans="8:59" ht="14.1" customHeight="1">
      <c r="H532" s="726" t="s">
        <v>868</v>
      </c>
      <c r="I532" s="727"/>
      <c r="J532" s="727"/>
      <c r="K532" s="728"/>
      <c r="L532" s="726" t="s">
        <v>899</v>
      </c>
      <c r="M532" s="727"/>
      <c r="N532" s="727"/>
      <c r="O532" s="727"/>
      <c r="P532" s="727"/>
      <c r="Q532" s="727"/>
      <c r="R532" s="727"/>
      <c r="S532" s="727"/>
      <c r="T532" s="727"/>
      <c r="U532" s="727"/>
      <c r="V532" s="727"/>
      <c r="W532" s="727"/>
      <c r="X532" s="727"/>
      <c r="Y532" s="727"/>
      <c r="Z532" s="727"/>
      <c r="AA532" s="728"/>
      <c r="BA532" s="161"/>
      <c r="BB532" s="161"/>
      <c r="BD532" s="4"/>
      <c r="BE532" s="15"/>
      <c r="BG532" s="4"/>
    </row>
    <row r="533" spans="8:59" ht="14.1" customHeight="1">
      <c r="H533" s="726" t="s">
        <v>133</v>
      </c>
      <c r="I533" s="727"/>
      <c r="J533" s="727"/>
      <c r="K533" s="728"/>
      <c r="L533" s="726" t="s">
        <v>867</v>
      </c>
      <c r="M533" s="727"/>
      <c r="N533" s="727"/>
      <c r="O533" s="727"/>
      <c r="P533" s="727"/>
      <c r="Q533" s="727"/>
      <c r="R533" s="727"/>
      <c r="S533" s="727"/>
      <c r="T533" s="727"/>
      <c r="U533" s="727"/>
      <c r="V533" s="727"/>
      <c r="W533" s="727"/>
      <c r="X533" s="727"/>
      <c r="Y533" s="727"/>
      <c r="Z533" s="727"/>
      <c r="AA533" s="728"/>
      <c r="BA533" s="161"/>
      <c r="BB533" s="161"/>
      <c r="BD533" s="4"/>
      <c r="BE533" s="15"/>
      <c r="BG533" s="4"/>
    </row>
    <row r="534" spans="8:59" ht="14.1" customHeight="1">
      <c r="H534" s="726" t="s">
        <v>25</v>
      </c>
      <c r="I534" s="727"/>
      <c r="J534" s="727"/>
      <c r="K534" s="728"/>
      <c r="L534" s="726" t="s">
        <v>867</v>
      </c>
      <c r="M534" s="727"/>
      <c r="N534" s="727"/>
      <c r="O534" s="727"/>
      <c r="P534" s="727"/>
      <c r="Q534" s="727"/>
      <c r="R534" s="727"/>
      <c r="S534" s="727"/>
      <c r="T534" s="727"/>
      <c r="U534" s="727"/>
      <c r="V534" s="727"/>
      <c r="W534" s="727"/>
      <c r="X534" s="727"/>
      <c r="Y534" s="727"/>
      <c r="Z534" s="727"/>
      <c r="AA534" s="728"/>
      <c r="BA534" s="161"/>
      <c r="BB534" s="161"/>
      <c r="BD534" s="4"/>
      <c r="BE534" s="15"/>
      <c r="BG534" s="4"/>
    </row>
    <row r="535" spans="8:59" ht="14.1" customHeight="1">
      <c r="H535" s="726" t="s">
        <v>26</v>
      </c>
      <c r="I535" s="727"/>
      <c r="J535" s="727"/>
      <c r="K535" s="728"/>
      <c r="L535" s="726" t="s">
        <v>867</v>
      </c>
      <c r="M535" s="727"/>
      <c r="N535" s="727"/>
      <c r="O535" s="727"/>
      <c r="P535" s="727"/>
      <c r="Q535" s="727"/>
      <c r="R535" s="727"/>
      <c r="S535" s="727"/>
      <c r="T535" s="727"/>
      <c r="U535" s="727"/>
      <c r="V535" s="727"/>
      <c r="W535" s="727"/>
      <c r="X535" s="727"/>
      <c r="Y535" s="727"/>
      <c r="Z535" s="727"/>
      <c r="AA535" s="728"/>
      <c r="BA535" s="161"/>
      <c r="BB535" s="161"/>
      <c r="BD535" s="4"/>
      <c r="BE535" s="15"/>
      <c r="BG535" s="4"/>
    </row>
    <row r="536" spans="8:59" ht="14.1" customHeight="1">
      <c r="H536" s="740"/>
      <c r="I536" s="740"/>
      <c r="J536" s="740"/>
      <c r="K536" s="740"/>
      <c r="L536" s="740"/>
      <c r="M536" s="740"/>
      <c r="N536" s="740"/>
      <c r="O536" s="740"/>
      <c r="P536" s="740"/>
      <c r="Q536" s="740"/>
      <c r="R536" s="740"/>
      <c r="S536" s="740"/>
      <c r="T536" s="740"/>
      <c r="U536" s="740"/>
      <c r="V536" s="740"/>
      <c r="W536" s="740"/>
      <c r="X536" s="740"/>
      <c r="Y536" s="740"/>
      <c r="Z536" s="740"/>
      <c r="AA536" s="740"/>
      <c r="BA536" s="161"/>
      <c r="BB536" s="161"/>
      <c r="BD536" s="4"/>
      <c r="BE536" s="15"/>
      <c r="BG536" s="4"/>
    </row>
    <row r="537" spans="8:59" ht="14.1" customHeight="1">
      <c r="H537" s="729" t="s">
        <v>327</v>
      </c>
      <c r="I537" s="729"/>
      <c r="J537" s="729"/>
      <c r="K537" s="729"/>
      <c r="L537" s="741"/>
      <c r="M537" s="741"/>
      <c r="N537" s="741"/>
      <c r="O537" s="741"/>
      <c r="P537" s="741"/>
      <c r="Q537" s="741"/>
      <c r="R537" s="741"/>
      <c r="S537" s="741"/>
      <c r="T537" s="741"/>
      <c r="U537" s="741"/>
      <c r="V537" s="741"/>
      <c r="W537" s="741"/>
      <c r="X537" s="741"/>
      <c r="Y537" s="741"/>
      <c r="Z537" s="741"/>
      <c r="AA537" s="741"/>
      <c r="BA537" s="161"/>
      <c r="BB537" s="161"/>
      <c r="BD537" s="4"/>
      <c r="BE537" s="15"/>
      <c r="BG537" s="4"/>
    </row>
    <row r="538" spans="8:59" ht="14.1" customHeight="1">
      <c r="H538" s="726" t="s">
        <v>39</v>
      </c>
      <c r="I538" s="727"/>
      <c r="J538" s="727"/>
      <c r="K538" s="728"/>
      <c r="L538" s="726" t="s">
        <v>901</v>
      </c>
      <c r="M538" s="727"/>
      <c r="N538" s="727"/>
      <c r="O538" s="727"/>
      <c r="P538" s="727"/>
      <c r="Q538" s="727"/>
      <c r="R538" s="727"/>
      <c r="S538" s="727"/>
      <c r="T538" s="727"/>
      <c r="U538" s="727"/>
      <c r="V538" s="727"/>
      <c r="W538" s="727"/>
      <c r="X538" s="727"/>
      <c r="Y538" s="727"/>
      <c r="Z538" s="727"/>
      <c r="AA538" s="728"/>
      <c r="BA538" s="161"/>
      <c r="BB538" s="161"/>
      <c r="BD538" s="4"/>
      <c r="BE538" s="15"/>
      <c r="BG538" s="4"/>
    </row>
    <row r="539" spans="8:59" ht="14.1" customHeight="1">
      <c r="H539" s="726" t="s">
        <v>28</v>
      </c>
      <c r="I539" s="727"/>
      <c r="J539" s="727"/>
      <c r="K539" s="728"/>
      <c r="L539" s="832" t="s">
        <v>900</v>
      </c>
      <c r="M539" s="833"/>
      <c r="N539" s="833"/>
      <c r="O539" s="833"/>
      <c r="P539" s="833"/>
      <c r="Q539" s="833"/>
      <c r="R539" s="833"/>
      <c r="S539" s="833"/>
      <c r="T539" s="833"/>
      <c r="U539" s="833"/>
      <c r="V539" s="833"/>
      <c r="W539" s="833"/>
      <c r="X539" s="833"/>
      <c r="Y539" s="833"/>
      <c r="Z539" s="833"/>
      <c r="AA539" s="834"/>
      <c r="BA539" s="161"/>
      <c r="BB539" s="161"/>
      <c r="BD539" s="4"/>
      <c r="BE539" s="15"/>
      <c r="BG539" s="4"/>
    </row>
    <row r="540" spans="8:59" ht="14.1" customHeight="1">
      <c r="H540" s="726" t="s">
        <v>868</v>
      </c>
      <c r="I540" s="727"/>
      <c r="J540" s="727"/>
      <c r="K540" s="728"/>
      <c r="L540" s="726" t="s">
        <v>899</v>
      </c>
      <c r="M540" s="727"/>
      <c r="N540" s="727"/>
      <c r="O540" s="727"/>
      <c r="P540" s="727"/>
      <c r="Q540" s="727"/>
      <c r="R540" s="727"/>
      <c r="S540" s="727"/>
      <c r="T540" s="727"/>
      <c r="U540" s="727"/>
      <c r="V540" s="727"/>
      <c r="W540" s="727"/>
      <c r="X540" s="727"/>
      <c r="Y540" s="727"/>
      <c r="Z540" s="727"/>
      <c r="AA540" s="728"/>
      <c r="BA540" s="161"/>
      <c r="BB540" s="161"/>
      <c r="BD540" s="4"/>
      <c r="BE540" s="15"/>
      <c r="BG540" s="4"/>
    </row>
    <row r="541" spans="8:59" ht="14.1" customHeight="1">
      <c r="H541" s="726" t="s">
        <v>133</v>
      </c>
      <c r="I541" s="727"/>
      <c r="J541" s="727"/>
      <c r="K541" s="728"/>
      <c r="L541" s="726" t="s">
        <v>867</v>
      </c>
      <c r="M541" s="727"/>
      <c r="N541" s="727"/>
      <c r="O541" s="727"/>
      <c r="P541" s="727"/>
      <c r="Q541" s="727"/>
      <c r="R541" s="727"/>
      <c r="S541" s="727"/>
      <c r="T541" s="727"/>
      <c r="U541" s="727"/>
      <c r="V541" s="727"/>
      <c r="W541" s="727"/>
      <c r="X541" s="727"/>
      <c r="Y541" s="727"/>
      <c r="Z541" s="727"/>
      <c r="AA541" s="728"/>
      <c r="BA541" s="161"/>
      <c r="BB541" s="161"/>
      <c r="BD541" s="4"/>
      <c r="BE541" s="15"/>
      <c r="BG541" s="4"/>
    </row>
    <row r="542" spans="8:59" ht="14.1" customHeight="1">
      <c r="H542" s="726" t="s">
        <v>883</v>
      </c>
      <c r="I542" s="727"/>
      <c r="J542" s="727"/>
      <c r="K542" s="728"/>
      <c r="L542" s="726" t="s">
        <v>867</v>
      </c>
      <c r="M542" s="727"/>
      <c r="N542" s="727"/>
      <c r="O542" s="727"/>
      <c r="P542" s="727"/>
      <c r="Q542" s="727"/>
      <c r="R542" s="727"/>
      <c r="S542" s="727"/>
      <c r="T542" s="727"/>
      <c r="U542" s="727"/>
      <c r="V542" s="727"/>
      <c r="W542" s="727"/>
      <c r="X542" s="727"/>
      <c r="Y542" s="727"/>
      <c r="Z542" s="727"/>
      <c r="AA542" s="728"/>
      <c r="BA542" s="161"/>
      <c r="BB542" s="161"/>
      <c r="BD542" s="4"/>
      <c r="BE542" s="15"/>
      <c r="BG542" s="4"/>
    </row>
    <row r="553" spans="13:13" ht="14.1" customHeight="1">
      <c r="M553" s="691"/>
    </row>
    <row r="620" s="4" customFormat="1" ht="14.1" customHeight="1"/>
    <row r="621" s="4" customFormat="1" ht="14.1" customHeight="1"/>
    <row r="622" s="4" customFormat="1" ht="14.1" customHeight="1"/>
    <row r="623" s="4" customFormat="1" ht="14.1" customHeight="1"/>
    <row r="624" s="4" customFormat="1" ht="14.1" customHeight="1"/>
    <row r="625" s="4" customFormat="1" ht="14.1" customHeight="1"/>
    <row r="626" s="4" customFormat="1" ht="14.1" customHeight="1"/>
    <row r="627" s="4" customFormat="1" ht="14.1" customHeight="1"/>
    <row r="628" s="4" customFormat="1" ht="14.1" customHeight="1"/>
    <row r="629" s="4" customFormat="1" ht="14.1" customHeight="1"/>
    <row r="630" s="4" customFormat="1" ht="14.1" customHeight="1"/>
    <row r="631" s="4" customFormat="1" ht="27" customHeight="1"/>
    <row r="632" s="4" customFormat="1" ht="14.1" customHeight="1"/>
    <row r="633" s="4" customFormat="1" ht="14.1" customHeight="1"/>
    <row r="634" s="4" customFormat="1" ht="14.1" customHeight="1"/>
    <row r="635" s="4" customFormat="1" ht="14.1" customHeight="1"/>
    <row r="636" s="4" customFormat="1" ht="14.1" customHeight="1"/>
    <row r="637" s="4" customFormat="1" ht="14.1" customHeight="1"/>
    <row r="638" s="4" customFormat="1" ht="14.1" customHeight="1"/>
    <row r="639" s="4" customFormat="1" ht="14.1" customHeight="1"/>
    <row r="640" s="4" customFormat="1" ht="14.1" customHeight="1"/>
    <row r="641" s="4" customFormat="1" ht="14.1" customHeight="1"/>
    <row r="642" s="4" customFormat="1" ht="14.1" customHeight="1"/>
    <row r="643" s="4" customFormat="1" ht="14.1" customHeight="1"/>
    <row r="644" s="4" customFormat="1" ht="14.1" customHeight="1"/>
    <row r="645" s="4" customFormat="1" ht="14.1" customHeight="1"/>
    <row r="646" s="4" customFormat="1" ht="14.1" customHeight="1"/>
    <row r="647" s="4" customFormat="1" ht="14.1" customHeight="1"/>
    <row r="648" s="4" customFormat="1" ht="14.1" customHeight="1"/>
  </sheetData>
  <mergeCells count="96">
    <mergeCell ref="O24:Q24"/>
    <mergeCell ref="O25:Q25"/>
    <mergeCell ref="H14:H61"/>
    <mergeCell ref="J14:J19"/>
    <mergeCell ref="O14:P14"/>
    <mergeCell ref="J21:J26"/>
    <mergeCell ref="O27:S27"/>
    <mergeCell ref="O28:R28"/>
    <mergeCell ref="O16:T16"/>
    <mergeCell ref="Q14:T14"/>
    <mergeCell ref="O20:Q20"/>
    <mergeCell ref="O21:Q21"/>
    <mergeCell ref="O22:Q22"/>
    <mergeCell ref="O23:Q23"/>
    <mergeCell ref="O29:R29"/>
    <mergeCell ref="J28:J33"/>
    <mergeCell ref="O30:R30"/>
    <mergeCell ref="O31:R31"/>
    <mergeCell ref="O32:R32"/>
    <mergeCell ref="O33:R33"/>
    <mergeCell ref="O34:R34"/>
    <mergeCell ref="J49:J54"/>
    <mergeCell ref="O35:R35"/>
    <mergeCell ref="O36:R36"/>
    <mergeCell ref="O37:R37"/>
    <mergeCell ref="J35:J40"/>
    <mergeCell ref="O38:R38"/>
    <mergeCell ref="O39:R39"/>
    <mergeCell ref="O40:R40"/>
    <mergeCell ref="A1:H1"/>
    <mergeCell ref="H12:T12"/>
    <mergeCell ref="H94:H106"/>
    <mergeCell ref="J94:J99"/>
    <mergeCell ref="J101:J106"/>
    <mergeCell ref="J56:J61"/>
    <mergeCell ref="H64:H69"/>
    <mergeCell ref="J64:J69"/>
    <mergeCell ref="O41:R41"/>
    <mergeCell ref="H72:H91"/>
    <mergeCell ref="J72:J77"/>
    <mergeCell ref="J79:J84"/>
    <mergeCell ref="J86:J91"/>
    <mergeCell ref="O43:R43"/>
    <mergeCell ref="O60:R60"/>
    <mergeCell ref="O61:R61"/>
    <mergeCell ref="H541:K541"/>
    <mergeCell ref="H542:K542"/>
    <mergeCell ref="L541:AA541"/>
    <mergeCell ref="L542:AA542"/>
    <mergeCell ref="J116:J133"/>
    <mergeCell ref="J135:J152"/>
    <mergeCell ref="J154:J171"/>
    <mergeCell ref="J173:J190"/>
    <mergeCell ref="H251:H268"/>
    <mergeCell ref="J251:J268"/>
    <mergeCell ref="H272:H289"/>
    <mergeCell ref="J272:J289"/>
    <mergeCell ref="J192:J209"/>
    <mergeCell ref="J211:J228"/>
    <mergeCell ref="J230:J247"/>
    <mergeCell ref="L539:AA539"/>
    <mergeCell ref="L540:AA540"/>
    <mergeCell ref="G10:T10"/>
    <mergeCell ref="H528:L528"/>
    <mergeCell ref="H293:H310"/>
    <mergeCell ref="G112:T112"/>
    <mergeCell ref="G317:T317"/>
    <mergeCell ref="G526:T526"/>
    <mergeCell ref="J293:J310"/>
    <mergeCell ref="H116:H247"/>
    <mergeCell ref="H539:K539"/>
    <mergeCell ref="H540:K540"/>
    <mergeCell ref="O42:R42"/>
    <mergeCell ref="J42:J47"/>
    <mergeCell ref="O44:R44"/>
    <mergeCell ref="O46:P46"/>
    <mergeCell ref="L534:AA534"/>
    <mergeCell ref="L535:AA535"/>
    <mergeCell ref="L536:AA536"/>
    <mergeCell ref="L537:AA537"/>
    <mergeCell ref="L538:AA538"/>
    <mergeCell ref="L529:AA529"/>
    <mergeCell ref="L530:AA530"/>
    <mergeCell ref="L531:AA531"/>
    <mergeCell ref="L532:AA532"/>
    <mergeCell ref="L533:AA533"/>
    <mergeCell ref="H529:K529"/>
    <mergeCell ref="H530:K530"/>
    <mergeCell ref="H531:K531"/>
    <mergeCell ref="H532:K532"/>
    <mergeCell ref="H533:K533"/>
    <mergeCell ref="H534:K534"/>
    <mergeCell ref="H535:K535"/>
    <mergeCell ref="H536:K536"/>
    <mergeCell ref="H537:K537"/>
    <mergeCell ref="H538:K538"/>
  </mergeCells>
  <dataValidations count="2">
    <dataValidation type="list" allowBlank="1" showInputMessage="1" showErrorMessage="1" sqref="CF9:CF36 CI9:CI44 CK9:CK36 CA9:CD44 BR27:BR49 BM27:BP49" xr:uid="{00000000-0002-0000-0600-000000000000}">
      <formula1>"30,60"</formula1>
    </dataValidation>
    <dataValidation type="whole" allowBlank="1" showInputMessage="1" showErrorMessage="1" sqref="CF6:CF8 CI6:CI8 CK6:CK8 BR24:BR26 BM24:BP26 CA6:CD8" xr:uid="{00000000-0002-0000-0600-000001000000}">
      <formula1>0</formula1>
      <formula2>6</formula2>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0]!CurrentCostsJump">
                <anchor moveWithCells="1" sizeWithCells="1">
                  <from>
                    <xdr:col>9</xdr:col>
                    <xdr:colOff>771525</xdr:colOff>
                    <xdr:row>2</xdr:row>
                    <xdr:rowOff>85725</xdr:rowOff>
                  </from>
                  <to>
                    <xdr:col>11</xdr:col>
                    <xdr:colOff>381000</xdr:colOff>
                    <xdr:row>4</xdr:row>
                    <xdr:rowOff>85725</xdr:rowOff>
                  </to>
                </anchor>
              </controlPr>
            </control>
          </mc:Choice>
        </mc:AlternateContent>
        <mc:AlternateContent xmlns:mc="http://schemas.openxmlformats.org/markup-compatibility/2006">
          <mc:Choice Requires="x14">
            <control shapeId="78854" r:id="rId4" name="Button 6">
              <controlPr defaultSize="0" print="0" autoFill="0" autoPict="0" macro="[0]!CurrentCostsJump">
                <anchor moveWithCells="1" sizeWithCells="1">
                  <from>
                    <xdr:col>9</xdr:col>
                    <xdr:colOff>790575</xdr:colOff>
                    <xdr:row>2</xdr:row>
                    <xdr:rowOff>104775</xdr:rowOff>
                  </from>
                  <to>
                    <xdr:col>11</xdr:col>
                    <xdr:colOff>390525</xdr:colOff>
                    <xdr:row>4</xdr:row>
                    <xdr:rowOff>104775</xdr:rowOff>
                  </to>
                </anchor>
              </controlPr>
            </control>
          </mc:Choice>
        </mc:AlternateContent>
        <mc:AlternateContent xmlns:mc="http://schemas.openxmlformats.org/markup-compatibility/2006">
          <mc:Choice Requires="x14">
            <control shapeId="78855" r:id="rId5" name="Button 7">
              <controlPr defaultSize="0" print="0" autoFill="0" autoPict="0" macro="[0]!HistoricTrendsJump">
                <anchor moveWithCells="1" sizeWithCells="1">
                  <from>
                    <xdr:col>16</xdr:col>
                    <xdr:colOff>561975</xdr:colOff>
                    <xdr:row>2</xdr:row>
                    <xdr:rowOff>104775</xdr:rowOff>
                  </from>
                  <to>
                    <xdr:col>18</xdr:col>
                    <xdr:colOff>619125</xdr:colOff>
                    <xdr:row>4</xdr:row>
                    <xdr:rowOff>104775</xdr:rowOff>
                  </to>
                </anchor>
              </controlPr>
            </control>
          </mc:Choice>
        </mc:AlternateContent>
        <mc:AlternateContent xmlns:mc="http://schemas.openxmlformats.org/markup-compatibility/2006">
          <mc:Choice Requires="x14">
            <control shapeId="78857" r:id="rId6" name="Button 9">
              <controlPr defaultSize="0" print="0" autoFill="0" autoPict="0" macro="[0]!FutureProjectionsJump">
                <anchor moveWithCells="1" sizeWithCells="1">
                  <from>
                    <xdr:col>11</xdr:col>
                    <xdr:colOff>714375</xdr:colOff>
                    <xdr:row>2</xdr:row>
                    <xdr:rowOff>104775</xdr:rowOff>
                  </from>
                  <to>
                    <xdr:col>14</xdr:col>
                    <xdr:colOff>0</xdr:colOff>
                    <xdr:row>4</xdr:row>
                    <xdr:rowOff>104775</xdr:rowOff>
                  </to>
                </anchor>
              </controlPr>
            </control>
          </mc:Choice>
        </mc:AlternateContent>
        <mc:AlternateContent xmlns:mc="http://schemas.openxmlformats.org/markup-compatibility/2006">
          <mc:Choice Requires="x14">
            <control shapeId="78858" r:id="rId7" name="Button 10">
              <controlPr defaultSize="0" print="0" autoFill="0" autoPict="0" macro="[0]!GraphicsJump">
                <anchor moveWithCells="1" sizeWithCells="1">
                  <from>
                    <xdr:col>14</xdr:col>
                    <xdr:colOff>219075</xdr:colOff>
                    <xdr:row>2</xdr:row>
                    <xdr:rowOff>104775</xdr:rowOff>
                  </from>
                  <to>
                    <xdr:col>16</xdr:col>
                    <xdr:colOff>295275</xdr:colOff>
                    <xdr:row>4</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0"/>
  <dimension ref="A1:CL858"/>
  <sheetViews>
    <sheetView showGridLines="0" zoomScale="85" zoomScaleNormal="85"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4.1" customHeight="1"/>
  <cols>
    <col min="1" max="1" width="9.140625" style="4"/>
    <col min="2" max="7" width="1.7109375" style="4" customWidth="1"/>
    <col min="8" max="8" width="5.7109375" style="4" customWidth="1"/>
    <col min="9" max="9" width="1.7109375" style="4" customWidth="1"/>
    <col min="10" max="10" width="19" style="4" customWidth="1"/>
    <col min="11" max="11" width="33.85546875" style="4" customWidth="1"/>
    <col min="12" max="49" width="11.28515625" style="4" customWidth="1"/>
    <col min="50" max="50" width="5.85546875" style="4" customWidth="1"/>
    <col min="51" max="59" width="11.28515625" style="4" customWidth="1"/>
    <col min="60" max="60" width="5.28515625" customWidth="1"/>
    <col min="61" max="67" width="11.28515625" style="4" customWidth="1"/>
    <col min="68" max="68" width="11.28515625" customWidth="1"/>
    <col min="69" max="85" width="11.28515625" style="4" customWidth="1"/>
    <col min="86" max="86" width="11.28515625" customWidth="1"/>
    <col min="87" max="91" width="11.28515625" style="4" customWidth="1"/>
    <col min="92" max="94" width="9.140625" style="4"/>
    <col min="95" max="95" width="9.7109375" style="4" bestFit="1" customWidth="1"/>
    <col min="96" max="98" width="9.28515625" style="4" bestFit="1" customWidth="1"/>
    <col min="99" max="16384" width="9.140625" style="4"/>
  </cols>
  <sheetData>
    <row r="1" spans="1:90" ht="18">
      <c r="A1" s="768" t="s">
        <v>480</v>
      </c>
      <c r="B1" s="768"/>
      <c r="C1" s="768"/>
      <c r="D1" s="768"/>
      <c r="E1" s="768"/>
      <c r="F1" s="768"/>
      <c r="G1" s="768"/>
      <c r="H1" s="768"/>
      <c r="I1" s="185"/>
      <c r="J1" s="185"/>
      <c r="AM1" s="161"/>
      <c r="AN1" s="161"/>
      <c r="AO1" s="15"/>
      <c r="BG1" s="247"/>
      <c r="BP1" s="4"/>
      <c r="CH1" s="4"/>
    </row>
    <row r="2" spans="1:90" ht="14.1" customHeight="1">
      <c r="A2"/>
      <c r="B2"/>
      <c r="C2"/>
      <c r="D2"/>
      <c r="E2"/>
      <c r="F2" s="6"/>
      <c r="G2" s="6"/>
      <c r="H2" s="6"/>
      <c r="I2" s="6"/>
      <c r="J2" s="6"/>
      <c r="K2" s="6"/>
      <c r="L2" s="6"/>
      <c r="M2" s="6"/>
      <c r="N2" s="6"/>
      <c r="O2" s="6"/>
      <c r="P2" s="6"/>
      <c r="Q2" s="6"/>
      <c r="R2" s="6"/>
      <c r="S2" s="6"/>
      <c r="T2" s="6"/>
      <c r="U2" s="6"/>
      <c r="V2" s="2"/>
      <c r="W2" s="2"/>
      <c r="X2" s="2"/>
      <c r="Y2" s="2"/>
      <c r="Z2" s="2"/>
      <c r="AA2" s="2"/>
      <c r="AB2" s="2"/>
      <c r="AC2" s="2"/>
      <c r="AD2" s="2"/>
      <c r="AE2" s="298"/>
      <c r="AF2" s="839" t="s">
        <v>748</v>
      </c>
      <c r="AG2" s="840"/>
      <c r="AH2" s="840"/>
      <c r="AI2" s="840"/>
      <c r="AJ2" s="840"/>
      <c r="AK2" s="840"/>
      <c r="AL2" s="840"/>
      <c r="AM2" s="840"/>
      <c r="AN2" s="840"/>
      <c r="AO2" s="840"/>
      <c r="AP2" s="840"/>
      <c r="AQ2" s="840"/>
      <c r="AR2" s="840"/>
      <c r="AS2" s="840"/>
      <c r="AT2" s="840"/>
      <c r="AU2" s="840"/>
      <c r="AV2" s="840"/>
      <c r="AW2" s="842"/>
      <c r="AX2" s="532"/>
      <c r="AY2" s="839" t="s">
        <v>749</v>
      </c>
      <c r="AZ2" s="840"/>
      <c r="BA2" s="840"/>
      <c r="BB2" s="840"/>
      <c r="BC2" s="840"/>
      <c r="BD2" s="840"/>
      <c r="BE2" s="840"/>
      <c r="BF2" s="840"/>
      <c r="BG2" s="841"/>
      <c r="BI2" s="839" t="s">
        <v>866</v>
      </c>
      <c r="BJ2" s="840"/>
      <c r="BK2" s="840"/>
      <c r="BL2" s="840"/>
      <c r="BM2" s="840"/>
      <c r="BN2" s="840"/>
      <c r="BO2" s="840"/>
      <c r="BP2" s="840"/>
      <c r="BQ2" s="840"/>
      <c r="BR2" s="840"/>
      <c r="BS2" s="840"/>
      <c r="BT2" s="840"/>
      <c r="BU2" s="840"/>
      <c r="BV2" s="840"/>
      <c r="BW2" s="840"/>
      <c r="BX2" s="840"/>
      <c r="BY2" s="840"/>
      <c r="BZ2" s="842"/>
      <c r="CA2" s="564"/>
      <c r="CB2" s="839" t="s">
        <v>750</v>
      </c>
      <c r="CC2" s="840"/>
      <c r="CD2" s="840"/>
      <c r="CE2" s="840"/>
      <c r="CF2" s="840"/>
      <c r="CG2" s="840"/>
      <c r="CH2" s="840"/>
      <c r="CI2" s="840"/>
      <c r="CJ2" s="842"/>
      <c r="CK2"/>
    </row>
    <row r="3" spans="1:90" ht="14.1" customHeight="1">
      <c r="A3"/>
      <c r="B3"/>
      <c r="C3"/>
      <c r="D3"/>
      <c r="E3"/>
      <c r="T3" s="50" t="s">
        <v>29</v>
      </c>
      <c r="V3"/>
      <c r="W3"/>
      <c r="X3"/>
      <c r="Y3"/>
      <c r="Z3"/>
      <c r="AA3"/>
      <c r="AB3"/>
      <c r="AC3"/>
      <c r="AD3"/>
      <c r="AE3"/>
      <c r="AF3" s="332"/>
      <c r="AG3" s="233"/>
      <c r="AH3" s="440"/>
      <c r="AI3" s="219"/>
      <c r="AJ3" s="219"/>
      <c r="AK3" s="220"/>
      <c r="AL3" s="220"/>
      <c r="AM3" s="220"/>
      <c r="AN3" s="219"/>
      <c r="AO3" s="219"/>
      <c r="AP3" s="219"/>
      <c r="AQ3" s="219"/>
      <c r="AR3" s="218"/>
      <c r="AS3" s="218"/>
      <c r="AT3" s="218"/>
      <c r="AU3" s="218"/>
      <c r="AV3" s="218"/>
      <c r="AW3" s="224"/>
      <c r="AX3" s="175"/>
      <c r="AY3" s="447" t="s">
        <v>643</v>
      </c>
      <c r="AZ3" s="452" t="s">
        <v>745</v>
      </c>
      <c r="BA3" s="449"/>
      <c r="BB3" s="445"/>
      <c r="BC3" s="445" t="s">
        <v>736</v>
      </c>
      <c r="BD3" s="493" t="s">
        <v>798</v>
      </c>
      <c r="BE3" s="446" t="s">
        <v>61</v>
      </c>
      <c r="BF3" s="446" t="s">
        <v>68</v>
      </c>
      <c r="BG3" s="538" t="s">
        <v>33</v>
      </c>
      <c r="BI3" s="348"/>
      <c r="BJ3" s="843"/>
      <c r="BK3" s="844"/>
      <c r="BL3" s="844"/>
      <c r="BM3" s="844"/>
      <c r="BN3" s="844"/>
      <c r="BO3" s="844"/>
      <c r="BP3" s="844"/>
      <c r="BQ3" s="844"/>
      <c r="BR3" s="844"/>
      <c r="BS3" s="844"/>
      <c r="BT3" s="844"/>
      <c r="BU3" s="844"/>
      <c r="BV3" s="844"/>
      <c r="BW3" s="844"/>
      <c r="BX3" s="844"/>
      <c r="BY3" s="844"/>
      <c r="BZ3" s="845"/>
      <c r="CA3" s="532"/>
      <c r="CB3" s="565" t="s">
        <v>643</v>
      </c>
      <c r="CC3" s="452" t="s">
        <v>745</v>
      </c>
      <c r="CD3" s="449"/>
      <c r="CE3" s="445"/>
      <c r="CF3" s="467" t="s">
        <v>736</v>
      </c>
      <c r="CG3" s="493" t="s">
        <v>798</v>
      </c>
      <c r="CH3" s="446" t="s">
        <v>61</v>
      </c>
      <c r="CI3" s="446" t="s">
        <v>68</v>
      </c>
      <c r="CJ3" s="446" t="s">
        <v>33</v>
      </c>
      <c r="CK3"/>
    </row>
    <row r="4" spans="1:90" ht="14.1" customHeight="1">
      <c r="J4" s="3" t="s">
        <v>16</v>
      </c>
      <c r="T4" s="51" t="s">
        <v>35</v>
      </c>
      <c r="V4"/>
      <c r="W4"/>
      <c r="X4"/>
      <c r="Y4"/>
      <c r="Z4"/>
      <c r="AA4"/>
      <c r="AB4"/>
      <c r="AC4"/>
      <c r="AD4"/>
      <c r="AE4"/>
      <c r="AF4" s="333" t="s">
        <v>643</v>
      </c>
      <c r="AG4" s="846" t="s">
        <v>652</v>
      </c>
      <c r="AH4" s="847"/>
      <c r="AI4" s="847"/>
      <c r="AJ4" s="847"/>
      <c r="AK4" s="847"/>
      <c r="AL4" s="847"/>
      <c r="AM4" s="848"/>
      <c r="AN4" s="849" t="s">
        <v>653</v>
      </c>
      <c r="AO4" s="849"/>
      <c r="AP4" s="849"/>
      <c r="AQ4" s="849"/>
      <c r="AR4" s="849"/>
      <c r="AS4" s="850" t="s">
        <v>654</v>
      </c>
      <c r="AT4" s="847"/>
      <c r="AU4" s="847"/>
      <c r="AV4" s="847"/>
      <c r="AW4" s="848"/>
      <c r="AX4" s="533"/>
      <c r="AY4" s="448" t="s">
        <v>644</v>
      </c>
      <c r="AZ4" s="443" t="s">
        <v>746</v>
      </c>
      <c r="BA4" s="450" t="s">
        <v>383</v>
      </c>
      <c r="BB4" s="441" t="s">
        <v>678</v>
      </c>
      <c r="BC4" s="441" t="s">
        <v>42</v>
      </c>
      <c r="BD4" s="468" t="s">
        <v>799</v>
      </c>
      <c r="BE4" s="441" t="s">
        <v>68</v>
      </c>
      <c r="BF4" s="441" t="s">
        <v>42</v>
      </c>
      <c r="BG4" s="539" t="s">
        <v>747</v>
      </c>
      <c r="BI4" s="333" t="s">
        <v>643</v>
      </c>
      <c r="BJ4" s="846" t="s">
        <v>659</v>
      </c>
      <c r="BK4" s="847"/>
      <c r="BL4" s="847"/>
      <c r="BM4" s="847"/>
      <c r="BN4" s="847"/>
      <c r="BO4" s="847"/>
      <c r="BP4" s="848"/>
      <c r="BQ4" s="849" t="s">
        <v>653</v>
      </c>
      <c r="BR4" s="849"/>
      <c r="BS4" s="849"/>
      <c r="BT4" s="849"/>
      <c r="BU4" s="849"/>
      <c r="BV4" s="850" t="s">
        <v>654</v>
      </c>
      <c r="BW4" s="847"/>
      <c r="BX4" s="847"/>
      <c r="BY4" s="847"/>
      <c r="BZ4" s="848"/>
      <c r="CA4" s="562"/>
      <c r="CB4" s="443" t="s">
        <v>644</v>
      </c>
      <c r="CC4" s="443" t="s">
        <v>746</v>
      </c>
      <c r="CD4" s="450" t="s">
        <v>383</v>
      </c>
      <c r="CE4" s="441" t="s">
        <v>678</v>
      </c>
      <c r="CF4" s="468" t="s">
        <v>42</v>
      </c>
      <c r="CG4" s="468" t="s">
        <v>799</v>
      </c>
      <c r="CH4" s="441" t="s">
        <v>68</v>
      </c>
      <c r="CI4" s="441" t="s">
        <v>42</v>
      </c>
      <c r="CJ4" s="441" t="s">
        <v>747</v>
      </c>
      <c r="CK4"/>
      <c r="CL4" s="369"/>
    </row>
    <row r="5" spans="1:90" ht="14.1" customHeight="1">
      <c r="V5"/>
      <c r="W5"/>
      <c r="X5"/>
      <c r="Y5"/>
      <c r="Z5"/>
      <c r="AA5"/>
      <c r="AB5"/>
      <c r="AC5"/>
      <c r="AD5"/>
      <c r="AE5"/>
      <c r="AF5" s="340" t="s">
        <v>644</v>
      </c>
      <c r="AG5" s="341" t="s">
        <v>645</v>
      </c>
      <c r="AH5" s="342" t="s">
        <v>646</v>
      </c>
      <c r="AI5" s="342" t="s">
        <v>647</v>
      </c>
      <c r="AJ5" s="342" t="s">
        <v>648</v>
      </c>
      <c r="AK5" s="342" t="s">
        <v>649</v>
      </c>
      <c r="AL5" s="342" t="s">
        <v>650</v>
      </c>
      <c r="AM5" s="343" t="s">
        <v>651</v>
      </c>
      <c r="AN5" s="342" t="s">
        <v>647</v>
      </c>
      <c r="AO5" s="342" t="s">
        <v>648</v>
      </c>
      <c r="AP5" s="342" t="s">
        <v>649</v>
      </c>
      <c r="AQ5" s="342" t="s">
        <v>650</v>
      </c>
      <c r="AR5" s="342" t="s">
        <v>651</v>
      </c>
      <c r="AS5" s="344" t="s">
        <v>61</v>
      </c>
      <c r="AT5" s="342" t="s">
        <v>655</v>
      </c>
      <c r="AU5" s="342" t="s">
        <v>656</v>
      </c>
      <c r="AV5" s="342" t="s">
        <v>657</v>
      </c>
      <c r="AW5" s="343" t="s">
        <v>658</v>
      </c>
      <c r="AX5" s="534"/>
      <c r="AY5" s="448"/>
      <c r="AZ5" s="444"/>
      <c r="BA5" s="451">
        <f>SUM(BA6:BA675)</f>
        <v>12061.233404238257</v>
      </c>
      <c r="BB5" s="444" t="s">
        <v>387</v>
      </c>
      <c r="BC5" s="444" t="s">
        <v>738</v>
      </c>
      <c r="BD5" s="469" t="s">
        <v>800</v>
      </c>
      <c r="BE5" s="444" t="s">
        <v>737</v>
      </c>
      <c r="BF5" s="444" t="s">
        <v>739</v>
      </c>
      <c r="BG5" s="540"/>
      <c r="BI5" s="334" t="s">
        <v>644</v>
      </c>
      <c r="BJ5" s="329" t="s">
        <v>660</v>
      </c>
      <c r="BK5" s="330" t="s">
        <v>661</v>
      </c>
      <c r="BL5" s="330" t="s">
        <v>647</v>
      </c>
      <c r="BM5" s="330" t="s">
        <v>648</v>
      </c>
      <c r="BN5" s="330" t="s">
        <v>649</v>
      </c>
      <c r="BO5" s="330" t="s">
        <v>650</v>
      </c>
      <c r="BP5" s="331" t="s">
        <v>651</v>
      </c>
      <c r="BQ5" s="330" t="s">
        <v>647</v>
      </c>
      <c r="BR5" s="330" t="s">
        <v>648</v>
      </c>
      <c r="BS5" s="330" t="s">
        <v>649</v>
      </c>
      <c r="BT5" s="330" t="s">
        <v>650</v>
      </c>
      <c r="BU5" s="330" t="s">
        <v>651</v>
      </c>
      <c r="BV5" s="344" t="s">
        <v>61</v>
      </c>
      <c r="BW5" s="342" t="s">
        <v>655</v>
      </c>
      <c r="BX5" s="342" t="s">
        <v>656</v>
      </c>
      <c r="BY5" s="342" t="s">
        <v>657</v>
      </c>
      <c r="BZ5" s="343" t="s">
        <v>658</v>
      </c>
      <c r="CA5" s="563"/>
      <c r="CB5" s="443"/>
      <c r="CC5" s="443"/>
      <c r="CD5" s="567">
        <f>SUM(CD6:CD675)</f>
        <v>36632.899369999956</v>
      </c>
      <c r="CE5" s="443" t="s">
        <v>387</v>
      </c>
      <c r="CF5" s="568" t="s">
        <v>738</v>
      </c>
      <c r="CG5" s="568" t="s">
        <v>800</v>
      </c>
      <c r="CH5" s="443" t="s">
        <v>737</v>
      </c>
      <c r="CI5" s="443" t="s">
        <v>739</v>
      </c>
      <c r="CJ5" s="443"/>
      <c r="CK5"/>
    </row>
    <row r="6" spans="1:90" ht="14.1" customHeight="1">
      <c r="V6"/>
      <c r="W6"/>
      <c r="X6"/>
      <c r="Y6"/>
      <c r="Z6"/>
      <c r="AA6"/>
      <c r="AB6"/>
      <c r="AC6"/>
      <c r="AD6"/>
      <c r="AE6"/>
      <c r="AF6" s="335">
        <v>1</v>
      </c>
      <c r="AG6" s="337">
        <v>90</v>
      </c>
      <c r="AH6" s="323">
        <f>SUM(AI6:AM6)</f>
        <v>61.737263244999873</v>
      </c>
      <c r="AI6" s="323">
        <v>26.266816510000002</v>
      </c>
      <c r="AJ6" s="323">
        <v>12.0171141999999</v>
      </c>
      <c r="AK6" s="323">
        <v>9.7683567979999903</v>
      </c>
      <c r="AL6" s="323">
        <v>7.4421335689999903</v>
      </c>
      <c r="AM6" s="324">
        <v>6.2428421679999904</v>
      </c>
      <c r="AN6" s="323">
        <v>1911.5536993701501</v>
      </c>
      <c r="AO6" s="323">
        <v>2235.5853778690398</v>
      </c>
      <c r="AP6" s="323">
        <v>2665.8902285089698</v>
      </c>
      <c r="AQ6" s="323">
        <v>3218.4929705187101</v>
      </c>
      <c r="AR6" s="324">
        <v>5893.8153111751399</v>
      </c>
      <c r="AS6" s="322">
        <v>0.71361850400965132</v>
      </c>
      <c r="AT6" s="323">
        <v>0.83038612350233321</v>
      </c>
      <c r="AU6" s="323">
        <v>0.60523015854995688</v>
      </c>
      <c r="AV6" s="323">
        <v>0.41053279979583912</v>
      </c>
      <c r="AW6" s="324">
        <v>0.86126380752292753</v>
      </c>
      <c r="AX6" s="535"/>
      <c r="AY6" s="536">
        <v>93</v>
      </c>
      <c r="AZ6" s="537" t="s">
        <v>647</v>
      </c>
      <c r="BA6" s="453">
        <v>496.04978319999901</v>
      </c>
      <c r="BB6" s="453">
        <v>1066.7140463779599</v>
      </c>
      <c r="BC6" s="453"/>
      <c r="BD6" s="541"/>
      <c r="BE6" s="453">
        <v>0.62925738662539121</v>
      </c>
      <c r="BF6" s="541"/>
      <c r="BG6" s="542">
        <f t="shared" ref="BG6:BG69" si="0" xml:space="preserve"> (($S$48 * $S$46 * $S$44 * (BB6 * 1 + $L$104) +$L$69) * 1000 / (BE6 * 8760)) + $L$80 + 0</f>
        <v>29.544689404467881</v>
      </c>
      <c r="BI6" s="335">
        <v>1</v>
      </c>
      <c r="BJ6" s="349">
        <v>427</v>
      </c>
      <c r="BK6" s="350">
        <v>1041.2470949999999</v>
      </c>
      <c r="BL6" s="350">
        <v>210.15883600000001</v>
      </c>
      <c r="BM6" s="350">
        <v>209.05131399999999</v>
      </c>
      <c r="BN6" s="350">
        <v>207.99609000000001</v>
      </c>
      <c r="BO6" s="350">
        <v>207.61387699999901</v>
      </c>
      <c r="BP6" s="351">
        <v>207.38002999999901</v>
      </c>
      <c r="BQ6" s="350">
        <v>6111.6617167967897</v>
      </c>
      <c r="BR6" s="350">
        <v>6774.7918574537698</v>
      </c>
      <c r="BS6" s="350">
        <v>7360.5212541227102</v>
      </c>
      <c r="BT6" s="350">
        <v>7841.7954731972804</v>
      </c>
      <c r="BU6" s="350">
        <v>8501.5505944141605</v>
      </c>
      <c r="BV6" s="352">
        <v>0.67407538773467301</v>
      </c>
      <c r="BW6" s="350">
        <v>0.82266488816223504</v>
      </c>
      <c r="BX6" s="350">
        <v>0.62095140677721306</v>
      </c>
      <c r="BY6" s="350">
        <v>0.37983592225072998</v>
      </c>
      <c r="BZ6" s="351">
        <v>0.75671926529113598</v>
      </c>
      <c r="CA6" s="535"/>
      <c r="CB6" s="439">
        <v>54</v>
      </c>
      <c r="CC6" s="537" t="s">
        <v>647</v>
      </c>
      <c r="CD6" s="541">
        <v>175.585588999999</v>
      </c>
      <c r="CE6" s="453">
        <v>3317.16228165645</v>
      </c>
      <c r="CF6" s="541"/>
      <c r="CG6" s="453"/>
      <c r="CH6" s="453">
        <v>0.68862194088625095</v>
      </c>
      <c r="CI6" s="541"/>
      <c r="CJ6" s="453">
        <f t="shared" ref="CJ6:CJ69" si="1" xml:space="preserve"> (($S$48 * $S$46 * $S$44 * (CE6 * 1 + $L$104) +$L$69) * 1000 / (CH6 * 8760)) + $L$80 + 0</f>
        <v>73.737377543739314</v>
      </c>
      <c r="CK6"/>
    </row>
    <row r="7" spans="1:90" ht="14.1" customHeight="1">
      <c r="V7"/>
      <c r="W7"/>
      <c r="X7"/>
      <c r="Y7"/>
      <c r="Z7"/>
      <c r="AA7"/>
      <c r="AB7"/>
      <c r="AC7"/>
      <c r="AD7"/>
      <c r="AE7"/>
      <c r="AF7" s="335">
        <v>2</v>
      </c>
      <c r="AG7" s="338">
        <v>47</v>
      </c>
      <c r="AH7" s="320">
        <f t="shared" ref="AH7:AH70" si="2">SUM(AI7:AM7)</f>
        <v>13.31929781699999</v>
      </c>
      <c r="AI7" s="320">
        <v>6.3156798810000003</v>
      </c>
      <c r="AJ7" s="320">
        <v>2.4483641440000001</v>
      </c>
      <c r="AK7" s="320">
        <v>1.5309949869999999</v>
      </c>
      <c r="AL7" s="320">
        <v>1.611746246</v>
      </c>
      <c r="AM7" s="321">
        <v>1.4125125589999901</v>
      </c>
      <c r="AN7" s="320">
        <v>2544.1672016982602</v>
      </c>
      <c r="AO7" s="320">
        <v>3080.5937560489901</v>
      </c>
      <c r="AP7" s="320">
        <v>4478.1511838714196</v>
      </c>
      <c r="AQ7" s="320">
        <v>5327.48873366322</v>
      </c>
      <c r="AR7" s="321">
        <v>7296.6635851932897</v>
      </c>
      <c r="AS7" s="325">
        <v>0.6626206134937791</v>
      </c>
      <c r="AT7" s="320">
        <v>0.85987978764123019</v>
      </c>
      <c r="AU7" s="320">
        <v>0.50462836819253565</v>
      </c>
      <c r="AV7" s="320">
        <v>0.28509159024838093</v>
      </c>
      <c r="AW7" s="321">
        <v>0.82442714145839557</v>
      </c>
      <c r="AX7" s="535"/>
      <c r="AY7" s="335">
        <v>93</v>
      </c>
      <c r="AZ7" s="334" t="s">
        <v>648</v>
      </c>
      <c r="BA7" s="454">
        <v>494.51464900000002</v>
      </c>
      <c r="BB7" s="454">
        <v>1067.3666175626399</v>
      </c>
      <c r="BC7" s="454"/>
      <c r="BD7" s="543"/>
      <c r="BE7" s="454">
        <v>0.62925738662539121</v>
      </c>
      <c r="BF7" s="543"/>
      <c r="BG7" s="544">
        <f t="shared" si="0"/>
        <v>29.559447724434555</v>
      </c>
      <c r="BI7" s="335">
        <v>2</v>
      </c>
      <c r="BJ7" s="353">
        <v>388</v>
      </c>
      <c r="BK7" s="345">
        <v>1377.5290460000001</v>
      </c>
      <c r="BL7" s="345">
        <v>278.42215900000002</v>
      </c>
      <c r="BM7" s="345">
        <v>279.61421599999898</v>
      </c>
      <c r="BN7" s="345">
        <v>272.05586699999998</v>
      </c>
      <c r="BO7" s="345">
        <v>276.00436399999899</v>
      </c>
      <c r="BP7" s="346">
        <v>275.24951299999901</v>
      </c>
      <c r="BQ7" s="345">
        <v>4406.9406273772001</v>
      </c>
      <c r="BR7" s="345">
        <v>5813.5158863193101</v>
      </c>
      <c r="BS7" s="345">
        <v>6373.8421372375396</v>
      </c>
      <c r="BT7" s="345">
        <v>7275.0608454970998</v>
      </c>
      <c r="BU7" s="345">
        <v>8161.3401321822303</v>
      </c>
      <c r="BV7" s="347">
        <v>0.67510458810169105</v>
      </c>
      <c r="BW7" s="345">
        <v>0.84991001712042902</v>
      </c>
      <c r="BX7" s="345">
        <v>0.64010371451902304</v>
      </c>
      <c r="BY7" s="345">
        <v>0.39102404282234798</v>
      </c>
      <c r="BZ7" s="346">
        <v>0.71772262874197301</v>
      </c>
      <c r="CA7" s="535"/>
      <c r="CB7" s="438">
        <v>54</v>
      </c>
      <c r="CC7" s="334" t="s">
        <v>648</v>
      </c>
      <c r="CD7" s="543">
        <v>174.28815499999899</v>
      </c>
      <c r="CE7" s="454">
        <v>3320.51539003892</v>
      </c>
      <c r="CF7" s="543"/>
      <c r="CG7" s="454"/>
      <c r="CH7" s="454">
        <v>0.68862194088625095</v>
      </c>
      <c r="CI7" s="543"/>
      <c r="CJ7" s="454">
        <f t="shared" si="1"/>
        <v>73.806672892744487</v>
      </c>
      <c r="CK7"/>
    </row>
    <row r="8" spans="1:90" s="208" customFormat="1" ht="14.1" customHeight="1">
      <c r="A8" s="4"/>
      <c r="B8" s="4"/>
      <c r="C8" s="4"/>
      <c r="D8" s="4"/>
      <c r="E8" s="4"/>
      <c r="F8" s="4"/>
      <c r="G8" s="4"/>
      <c r="H8" s="4"/>
      <c r="I8" s="4"/>
      <c r="J8" s="4"/>
      <c r="K8" s="4"/>
      <c r="L8" s="4"/>
      <c r="M8" s="4"/>
      <c r="N8" s="4"/>
      <c r="O8" s="4"/>
      <c r="P8" s="4"/>
      <c r="Q8" s="4"/>
      <c r="R8" s="4"/>
      <c r="S8" s="4"/>
      <c r="T8" s="4"/>
      <c r="U8" s="4"/>
      <c r="V8"/>
      <c r="W8"/>
      <c r="X8"/>
      <c r="Y8"/>
      <c r="Z8"/>
      <c r="AA8"/>
      <c r="AB8"/>
      <c r="AC8"/>
      <c r="AD8"/>
      <c r="AE8"/>
      <c r="AF8" s="335">
        <v>3</v>
      </c>
      <c r="AG8" s="338">
        <v>43</v>
      </c>
      <c r="AH8" s="320">
        <f t="shared" si="2"/>
        <v>8.5427143139999977</v>
      </c>
      <c r="AI8" s="320">
        <v>4.997111469</v>
      </c>
      <c r="AJ8" s="320">
        <v>0.88655146200000001</v>
      </c>
      <c r="AK8" s="320">
        <v>0.940079953999999</v>
      </c>
      <c r="AL8" s="320">
        <v>0.87298894599999899</v>
      </c>
      <c r="AM8" s="321">
        <v>0.84598248300000001</v>
      </c>
      <c r="AN8" s="320">
        <v>2667.0832398566699</v>
      </c>
      <c r="AO8" s="320">
        <v>4361.9758194162396</v>
      </c>
      <c r="AP8" s="320">
        <v>4645.0006249759799</v>
      </c>
      <c r="AQ8" s="320">
        <v>6043.4071582034203</v>
      </c>
      <c r="AR8" s="321">
        <v>8147.7742781054703</v>
      </c>
      <c r="AS8" s="325">
        <v>0.70177457355384665</v>
      </c>
      <c r="AT8" s="320">
        <v>0.84478533501717412</v>
      </c>
      <c r="AU8" s="320">
        <v>0.79473575932198537</v>
      </c>
      <c r="AV8" s="320">
        <v>0.47088648246280013</v>
      </c>
      <c r="AW8" s="321">
        <v>0.638230899498749</v>
      </c>
      <c r="AX8" s="535"/>
      <c r="AY8" s="335">
        <v>81</v>
      </c>
      <c r="AZ8" s="334" t="s">
        <v>647</v>
      </c>
      <c r="BA8" s="454">
        <v>299.28002639999897</v>
      </c>
      <c r="BB8" s="454">
        <v>1178.66299572452</v>
      </c>
      <c r="BC8" s="454"/>
      <c r="BD8" s="543"/>
      <c r="BE8" s="454">
        <v>0.68321382056820201</v>
      </c>
      <c r="BF8" s="543"/>
      <c r="BG8" s="544">
        <f t="shared" si="0"/>
        <v>29.755705792112146</v>
      </c>
      <c r="BH8"/>
      <c r="BI8" s="335">
        <v>3</v>
      </c>
      <c r="BJ8" s="353">
        <v>141</v>
      </c>
      <c r="BK8" s="345">
        <v>903.04620100000102</v>
      </c>
      <c r="BL8" s="345">
        <v>356.96346199999903</v>
      </c>
      <c r="BM8" s="345">
        <v>139.77682999999899</v>
      </c>
      <c r="BN8" s="345">
        <v>140.43807000000001</v>
      </c>
      <c r="BO8" s="345">
        <v>133.54259999999999</v>
      </c>
      <c r="BP8" s="346">
        <v>133.251239999999</v>
      </c>
      <c r="BQ8" s="345">
        <v>3675.6031097694099</v>
      </c>
      <c r="BR8" s="345">
        <v>4528.6330502367</v>
      </c>
      <c r="BS8" s="345">
        <v>5546.5866326278701</v>
      </c>
      <c r="BT8" s="345">
        <v>6649.1108591526399</v>
      </c>
      <c r="BU8" s="345">
        <v>7956.3930487467996</v>
      </c>
      <c r="BV8" s="347">
        <v>0.69059451392636795</v>
      </c>
      <c r="BW8" s="345">
        <v>0.87755070151042802</v>
      </c>
      <c r="BX8" s="345">
        <v>0.75428284060964601</v>
      </c>
      <c r="BY8" s="345">
        <v>0.42594596570880999</v>
      </c>
      <c r="BZ8" s="346">
        <v>0.63785466580517303</v>
      </c>
      <c r="CA8" s="535"/>
      <c r="CB8" s="438">
        <v>72</v>
      </c>
      <c r="CC8" s="334" t="s">
        <v>647</v>
      </c>
      <c r="CD8" s="543">
        <v>363.00981699999898</v>
      </c>
      <c r="CE8" s="454">
        <v>3302.1466639483501</v>
      </c>
      <c r="CF8" s="543"/>
      <c r="CG8" s="454"/>
      <c r="CH8" s="454">
        <v>0.67133731595394897</v>
      </c>
      <c r="CI8" s="543"/>
      <c r="CJ8" s="454">
        <f t="shared" si="1"/>
        <v>75.248300656003295</v>
      </c>
      <c r="CK8"/>
    </row>
    <row r="9" spans="1:90" ht="14.1" customHeight="1">
      <c r="G9" s="16"/>
      <c r="H9" s="17"/>
      <c r="I9" s="17"/>
      <c r="J9" s="17"/>
      <c r="K9" s="17"/>
      <c r="L9" s="17"/>
      <c r="M9" s="17"/>
      <c r="N9" s="17"/>
      <c r="O9" s="17"/>
      <c r="P9" s="17"/>
      <c r="Q9" s="17"/>
      <c r="R9" s="17"/>
      <c r="S9" s="17"/>
      <c r="T9" s="17"/>
      <c r="U9" s="17"/>
      <c r="V9" s="17"/>
      <c r="W9" s="17"/>
      <c r="X9" s="17"/>
      <c r="Y9" s="17"/>
      <c r="Z9" s="17"/>
      <c r="AA9" s="17"/>
      <c r="AB9" s="17"/>
      <c r="AC9" s="17"/>
      <c r="AD9" s="18"/>
      <c r="AE9"/>
      <c r="AF9" s="335">
        <v>4</v>
      </c>
      <c r="AG9" s="338">
        <v>9</v>
      </c>
      <c r="AH9" s="320">
        <f t="shared" si="2"/>
        <v>1.2685455499999987</v>
      </c>
      <c r="AI9" s="320">
        <v>0.90649890899999896</v>
      </c>
      <c r="AJ9" s="320">
        <v>0.13233230900000001</v>
      </c>
      <c r="AK9" s="320">
        <v>9.6053082999999997E-2</v>
      </c>
      <c r="AL9" s="320">
        <v>7.3809676999999893E-2</v>
      </c>
      <c r="AM9" s="321">
        <v>5.9851571999999999E-2</v>
      </c>
      <c r="AN9" s="320">
        <v>3769.3259029357</v>
      </c>
      <c r="AO9" s="320">
        <v>5592.7800969657101</v>
      </c>
      <c r="AP9" s="320">
        <v>6834.2211595198796</v>
      </c>
      <c r="AQ9" s="320">
        <v>7912.3531290118899</v>
      </c>
      <c r="AR9" s="321">
        <v>9775.4958724384305</v>
      </c>
      <c r="AS9" s="325">
        <v>0.79016725183002545</v>
      </c>
      <c r="AT9" s="320">
        <v>0.84281021570319758</v>
      </c>
      <c r="AU9" s="320">
        <v>0.86643552523699496</v>
      </c>
      <c r="AV9" s="320">
        <v>0.59988018522250319</v>
      </c>
      <c r="AW9" s="321">
        <v>0.78806443008568561</v>
      </c>
      <c r="AX9" s="535"/>
      <c r="AY9" s="335">
        <v>108</v>
      </c>
      <c r="AZ9" s="334" t="s">
        <v>647</v>
      </c>
      <c r="BA9" s="454">
        <v>395.24353710000003</v>
      </c>
      <c r="BB9" s="454">
        <v>1115.63788526555</v>
      </c>
      <c r="BC9" s="454"/>
      <c r="BD9" s="543"/>
      <c r="BE9" s="454">
        <v>0.60859662266687031</v>
      </c>
      <c r="BF9" s="543"/>
      <c r="BG9" s="544">
        <f t="shared" si="0"/>
        <v>31.600364052794916</v>
      </c>
      <c r="BI9" s="335">
        <v>4</v>
      </c>
      <c r="BJ9" s="353">
        <v>1</v>
      </c>
      <c r="BK9" s="345">
        <v>36.630212</v>
      </c>
      <c r="BL9" s="345">
        <v>36.630212</v>
      </c>
      <c r="BM9" s="345">
        <v>0</v>
      </c>
      <c r="BN9" s="345">
        <v>0</v>
      </c>
      <c r="BO9" s="345">
        <v>0</v>
      </c>
      <c r="BP9" s="346">
        <v>0</v>
      </c>
      <c r="BQ9" s="345">
        <v>4481.5037455617503</v>
      </c>
      <c r="BR9" s="345">
        <v>500000</v>
      </c>
      <c r="BS9" s="345">
        <v>500000</v>
      </c>
      <c r="BT9" s="345">
        <v>500000</v>
      </c>
      <c r="BU9" s="345">
        <v>500000</v>
      </c>
      <c r="BV9" s="347">
        <v>0.77785264026886403</v>
      </c>
      <c r="BW9" s="345">
        <v>0.90092552418235705</v>
      </c>
      <c r="BX9" s="345">
        <v>0.85420759810997005</v>
      </c>
      <c r="BY9" s="345">
        <v>0.551711413825001</v>
      </c>
      <c r="BZ9" s="346">
        <v>0.74561261129277101</v>
      </c>
      <c r="CA9" s="535"/>
      <c r="CB9" s="438">
        <v>72</v>
      </c>
      <c r="CC9" s="334" t="s">
        <v>648</v>
      </c>
      <c r="CD9" s="543">
        <v>275.53483399999902</v>
      </c>
      <c r="CE9" s="454">
        <v>3429.3130466756302</v>
      </c>
      <c r="CF9" s="543"/>
      <c r="CG9" s="454"/>
      <c r="CH9" s="454">
        <v>0.67133731595394897</v>
      </c>
      <c r="CI9" s="543"/>
      <c r="CJ9" s="454">
        <f t="shared" si="1"/>
        <v>77.943984036606679</v>
      </c>
      <c r="CK9"/>
    </row>
    <row r="10" spans="1:90" ht="14.1" customHeight="1">
      <c r="B10" s="426" t="s">
        <v>90</v>
      </c>
      <c r="G10" s="733" t="s">
        <v>17</v>
      </c>
      <c r="H10" s="733"/>
      <c r="I10" s="733"/>
      <c r="J10" s="733"/>
      <c r="K10" s="733"/>
      <c r="L10" s="733"/>
      <c r="M10" s="733"/>
      <c r="N10" s="733"/>
      <c r="O10" s="733"/>
      <c r="P10" s="733"/>
      <c r="Q10" s="733"/>
      <c r="R10" s="733"/>
      <c r="S10" s="733"/>
      <c r="T10" s="733"/>
      <c r="U10" s="531"/>
      <c r="V10" s="594"/>
      <c r="W10" s="594"/>
      <c r="X10" s="594"/>
      <c r="Y10" s="594"/>
      <c r="Z10" s="594"/>
      <c r="AA10" s="594"/>
      <c r="AB10" s="594"/>
      <c r="AC10" s="594"/>
      <c r="AD10" s="594"/>
      <c r="AE10"/>
      <c r="AF10" s="335">
        <v>5</v>
      </c>
      <c r="AG10" s="338">
        <v>198</v>
      </c>
      <c r="AH10" s="320">
        <f t="shared" si="2"/>
        <v>56.888257177999982</v>
      </c>
      <c r="AI10" s="320">
        <v>13.1126623</v>
      </c>
      <c r="AJ10" s="320">
        <v>14.772061146</v>
      </c>
      <c r="AK10" s="320">
        <v>10.203515228000001</v>
      </c>
      <c r="AL10" s="320">
        <v>9.4051998579999907</v>
      </c>
      <c r="AM10" s="321">
        <v>9.3948186459999903</v>
      </c>
      <c r="AN10" s="320">
        <v>2196.7986627934401</v>
      </c>
      <c r="AO10" s="320">
        <v>2445.23758877814</v>
      </c>
      <c r="AP10" s="320">
        <v>2855.3513188823599</v>
      </c>
      <c r="AQ10" s="320">
        <v>3982.1274928223002</v>
      </c>
      <c r="AR10" s="321">
        <v>6526.1338827947702</v>
      </c>
      <c r="AS10" s="325">
        <v>0.65656005190479561</v>
      </c>
      <c r="AT10" s="320">
        <v>0.79699338045337131</v>
      </c>
      <c r="AU10" s="320">
        <v>0.40838059151765854</v>
      </c>
      <c r="AV10" s="320">
        <v>0.4403059147225647</v>
      </c>
      <c r="AW10" s="321">
        <v>0.84909486167141479</v>
      </c>
      <c r="AX10" s="535"/>
      <c r="AY10" s="335">
        <v>108</v>
      </c>
      <c r="AZ10" s="334" t="s">
        <v>648</v>
      </c>
      <c r="BA10" s="454">
        <v>318.90130329999897</v>
      </c>
      <c r="BB10" s="454">
        <v>1163.96005450436</v>
      </c>
      <c r="BC10" s="454"/>
      <c r="BD10" s="543"/>
      <c r="BE10" s="454">
        <v>0.60859662266687031</v>
      </c>
      <c r="BF10" s="543"/>
      <c r="BG10" s="544">
        <f t="shared" si="0"/>
        <v>32.730301066613286</v>
      </c>
      <c r="BI10" s="335">
        <v>5</v>
      </c>
      <c r="BJ10" s="353">
        <v>429</v>
      </c>
      <c r="BK10" s="345">
        <v>1905.6719350000001</v>
      </c>
      <c r="BL10" s="345">
        <v>392.28199399999897</v>
      </c>
      <c r="BM10" s="345">
        <v>388.11777000000001</v>
      </c>
      <c r="BN10" s="345">
        <v>374.06126799999998</v>
      </c>
      <c r="BO10" s="345">
        <v>380.87177600000001</v>
      </c>
      <c r="BP10" s="346">
        <v>377.023371</v>
      </c>
      <c r="BQ10" s="345">
        <v>4366.3621336745</v>
      </c>
      <c r="BR10" s="345">
        <v>5452.5537615109397</v>
      </c>
      <c r="BS10" s="345">
        <v>6068.9261516834003</v>
      </c>
      <c r="BT10" s="345">
        <v>6818.40048759602</v>
      </c>
      <c r="BU10" s="345">
        <v>7997.6075833902796</v>
      </c>
      <c r="BV10" s="347">
        <v>0.69665627591345403</v>
      </c>
      <c r="BW10" s="345">
        <v>0.829387385001358</v>
      </c>
      <c r="BX10" s="345">
        <v>0.508949983320507</v>
      </c>
      <c r="BY10" s="345">
        <v>0.49686920592248401</v>
      </c>
      <c r="BZ10" s="346">
        <v>0.84688686291233095</v>
      </c>
      <c r="CA10" s="535"/>
      <c r="CB10" s="438">
        <v>72</v>
      </c>
      <c r="CC10" s="334" t="s">
        <v>649</v>
      </c>
      <c r="CD10" s="543">
        <v>252.73692700000001</v>
      </c>
      <c r="CE10" s="454">
        <v>3470.7211170894898</v>
      </c>
      <c r="CF10" s="543"/>
      <c r="CG10" s="454"/>
      <c r="CH10" s="454">
        <v>0.67133731595394897</v>
      </c>
      <c r="CI10" s="543"/>
      <c r="CJ10" s="454">
        <f t="shared" si="1"/>
        <v>78.821755699553805</v>
      </c>
      <c r="CK10"/>
    </row>
    <row r="11" spans="1:90" ht="14.1" customHeight="1">
      <c r="G11" s="19"/>
      <c r="H11" s="183"/>
      <c r="I11" s="184"/>
      <c r="J11" s="183"/>
      <c r="K11" s="184"/>
      <c r="L11" s="184"/>
      <c r="M11" s="184"/>
      <c r="N11" s="184"/>
      <c r="O11" s="184"/>
      <c r="P11" s="184"/>
      <c r="Q11" s="184"/>
      <c r="R11" s="184"/>
      <c r="S11" s="184"/>
      <c r="V11"/>
      <c r="W11"/>
      <c r="X11"/>
      <c r="Y11"/>
      <c r="Z11"/>
      <c r="AA11"/>
      <c r="AB11"/>
      <c r="AC11"/>
      <c r="AD11" s="20"/>
      <c r="AE11"/>
      <c r="AF11" s="335">
        <v>6</v>
      </c>
      <c r="AG11" s="338">
        <v>67</v>
      </c>
      <c r="AH11" s="320">
        <f t="shared" si="2"/>
        <v>49.174233430999884</v>
      </c>
      <c r="AI11" s="320">
        <v>20.3644536299999</v>
      </c>
      <c r="AJ11" s="320">
        <v>11.472094370000001</v>
      </c>
      <c r="AK11" s="320">
        <v>6.9383370360000001</v>
      </c>
      <c r="AL11" s="320">
        <v>5.39063140599999</v>
      </c>
      <c r="AM11" s="321">
        <v>5.0087169889999901</v>
      </c>
      <c r="AN11" s="320">
        <v>2011.36498163799</v>
      </c>
      <c r="AO11" s="320">
        <v>2256.5052309126299</v>
      </c>
      <c r="AP11" s="320">
        <v>2496.46576446571</v>
      </c>
      <c r="AQ11" s="320">
        <v>3525.1808636081701</v>
      </c>
      <c r="AR11" s="321">
        <v>5813.3207702228301</v>
      </c>
      <c r="AS11" s="325">
        <v>0.68320109625559622</v>
      </c>
      <c r="AT11" s="320">
        <v>0.8523426341367385</v>
      </c>
      <c r="AU11" s="320">
        <v>0.57534843927732893</v>
      </c>
      <c r="AV11" s="320">
        <v>0.44128444594565058</v>
      </c>
      <c r="AW11" s="321">
        <v>0.75918733278928707</v>
      </c>
      <c r="AX11" s="535"/>
      <c r="AY11" s="335">
        <v>72</v>
      </c>
      <c r="AZ11" s="334" t="s">
        <v>647</v>
      </c>
      <c r="BA11" s="454">
        <v>146.493804799999</v>
      </c>
      <c r="BB11" s="454">
        <v>1357.74059885974</v>
      </c>
      <c r="BC11" s="454"/>
      <c r="BD11" s="543"/>
      <c r="BE11" s="454">
        <v>0.68512294084075742</v>
      </c>
      <c r="BF11" s="543"/>
      <c r="BG11" s="544">
        <f t="shared" si="0"/>
        <v>33.400005046803187</v>
      </c>
      <c r="BI11" s="335">
        <v>6</v>
      </c>
      <c r="BJ11" s="353">
        <v>247</v>
      </c>
      <c r="BK11" s="345">
        <v>747.77945599999998</v>
      </c>
      <c r="BL11" s="345">
        <v>154.12356</v>
      </c>
      <c r="BM11" s="345">
        <v>144.87570700000001</v>
      </c>
      <c r="BN11" s="345">
        <v>146.48025000000001</v>
      </c>
      <c r="BO11" s="345">
        <v>143.87950199999901</v>
      </c>
      <c r="BP11" s="346">
        <v>143.354782999999</v>
      </c>
      <c r="BQ11" s="345">
        <v>5714.2637332527902</v>
      </c>
      <c r="BR11" s="345">
        <v>6188.5116848470198</v>
      </c>
      <c r="BS11" s="345">
        <v>6748.2292633668003</v>
      </c>
      <c r="BT11" s="345">
        <v>7372.2568309562903</v>
      </c>
      <c r="BU11" s="345">
        <v>8245.5275775351001</v>
      </c>
      <c r="BV11" s="347">
        <v>0.59049794595862704</v>
      </c>
      <c r="BW11" s="345">
        <v>0.82045207452019897</v>
      </c>
      <c r="BX11" s="345">
        <v>0.337488093869872</v>
      </c>
      <c r="BY11" s="345">
        <v>0.241499936144698</v>
      </c>
      <c r="BZ11" s="346">
        <v>0.79012000060029897</v>
      </c>
      <c r="CA11" s="535"/>
      <c r="CB11" s="438">
        <v>3</v>
      </c>
      <c r="CC11" s="334" t="s">
        <v>647</v>
      </c>
      <c r="CD11" s="543">
        <v>356.96346199999903</v>
      </c>
      <c r="CE11" s="454">
        <v>3675.6031097694099</v>
      </c>
      <c r="CF11" s="543"/>
      <c r="CG11" s="454"/>
      <c r="CH11" s="454">
        <v>0.69059451392636795</v>
      </c>
      <c r="CI11" s="543"/>
      <c r="CJ11" s="454">
        <f t="shared" si="1"/>
        <v>80.920822939796935</v>
      </c>
      <c r="CK11"/>
    </row>
    <row r="12" spans="1:90" ht="14.1" customHeight="1">
      <c r="G12" s="19"/>
      <c r="H12" s="838" t="s">
        <v>937</v>
      </c>
      <c r="I12" s="838"/>
      <c r="J12" s="838"/>
      <c r="K12" s="838"/>
      <c r="L12" s="838"/>
      <c r="M12" s="838"/>
      <c r="N12" s="838"/>
      <c r="O12" s="838"/>
      <c r="P12" s="838"/>
      <c r="Q12" s="838"/>
      <c r="R12" s="838"/>
      <c r="S12" s="838"/>
      <c r="T12" s="838"/>
      <c r="V12"/>
      <c r="W12"/>
      <c r="X12"/>
      <c r="Y12"/>
      <c r="Z12"/>
      <c r="AA12"/>
      <c r="AB12"/>
      <c r="AC12"/>
      <c r="AD12" s="20"/>
      <c r="AE12"/>
      <c r="AF12" s="335">
        <v>7</v>
      </c>
      <c r="AG12" s="338">
        <v>72</v>
      </c>
      <c r="AH12" s="320">
        <f t="shared" si="2"/>
        <v>9.5243511189999808</v>
      </c>
      <c r="AI12" s="320">
        <v>2.5168576659999902</v>
      </c>
      <c r="AJ12" s="320">
        <v>1.9427933230000001</v>
      </c>
      <c r="AK12" s="320">
        <v>1.679081517</v>
      </c>
      <c r="AL12" s="320">
        <v>1.705167028</v>
      </c>
      <c r="AM12" s="321">
        <v>1.6804515849999899</v>
      </c>
      <c r="AN12" s="320">
        <v>3829.21747302517</v>
      </c>
      <c r="AO12" s="320">
        <v>4034.1172524464901</v>
      </c>
      <c r="AP12" s="320">
        <v>4550.5106873853601</v>
      </c>
      <c r="AQ12" s="320">
        <v>5670.5181745079099</v>
      </c>
      <c r="AR12" s="321">
        <v>8098.2681048643999</v>
      </c>
      <c r="AS12" s="325">
        <v>0.66931683942298936</v>
      </c>
      <c r="AT12" s="320">
        <v>0.8478045741397342</v>
      </c>
      <c r="AU12" s="320">
        <v>0.66176919940654566</v>
      </c>
      <c r="AV12" s="320">
        <v>0.50533042800825345</v>
      </c>
      <c r="AW12" s="321">
        <v>0.62162247969196704</v>
      </c>
      <c r="AX12" s="535"/>
      <c r="AY12" s="335">
        <v>81</v>
      </c>
      <c r="AZ12" s="334" t="s">
        <v>648</v>
      </c>
      <c r="BA12" s="454">
        <v>147.25781939999899</v>
      </c>
      <c r="BB12" s="454">
        <v>1356.3409399335201</v>
      </c>
      <c r="BC12" s="454"/>
      <c r="BD12" s="543"/>
      <c r="BE12" s="454">
        <v>0.68321382056820201</v>
      </c>
      <c r="BF12" s="543"/>
      <c r="BG12" s="544">
        <f t="shared" si="0"/>
        <v>33.456664407646585</v>
      </c>
      <c r="BI12" s="335">
        <v>7</v>
      </c>
      <c r="BJ12" s="353">
        <v>3</v>
      </c>
      <c r="BK12" s="345">
        <v>99.875691000000003</v>
      </c>
      <c r="BL12" s="345">
        <v>47.645864000000003</v>
      </c>
      <c r="BM12" s="345">
        <v>38.505706000000004</v>
      </c>
      <c r="BN12" s="345">
        <v>13.724121</v>
      </c>
      <c r="BO12" s="345">
        <v>0</v>
      </c>
      <c r="BP12" s="346">
        <v>0</v>
      </c>
      <c r="BQ12" s="345">
        <v>4314.35195008145</v>
      </c>
      <c r="BR12" s="345">
        <v>4448.9283830224904</v>
      </c>
      <c r="BS12" s="345">
        <v>5214.4003580511799</v>
      </c>
      <c r="BT12" s="345">
        <v>500000</v>
      </c>
      <c r="BU12" s="345">
        <v>500000</v>
      </c>
      <c r="BV12" s="347">
        <v>0.73020110087941503</v>
      </c>
      <c r="BW12" s="345">
        <v>0.87468615424553897</v>
      </c>
      <c r="BX12" s="345">
        <v>0.94257223109119603</v>
      </c>
      <c r="BY12" s="345">
        <v>0.631007609864501</v>
      </c>
      <c r="BZ12" s="346">
        <v>0.51102989011137601</v>
      </c>
      <c r="CA12" s="535"/>
      <c r="CB12" s="438">
        <v>41</v>
      </c>
      <c r="CC12" s="334" t="s">
        <v>647</v>
      </c>
      <c r="CD12" s="543">
        <v>93.730265000000003</v>
      </c>
      <c r="CE12" s="454">
        <v>3928.9776697665502</v>
      </c>
      <c r="CF12" s="543"/>
      <c r="CG12" s="454"/>
      <c r="CH12" s="454">
        <v>0.71914556237512195</v>
      </c>
      <c r="CI12" s="543"/>
      <c r="CJ12" s="454">
        <f t="shared" si="1"/>
        <v>82.828944833474452</v>
      </c>
      <c r="CK12"/>
    </row>
    <row r="13" spans="1:90" ht="14.1" customHeight="1" thickBot="1">
      <c r="G13" s="19"/>
      <c r="V13"/>
      <c r="W13"/>
      <c r="X13"/>
      <c r="Y13"/>
      <c r="Z13"/>
      <c r="AA13"/>
      <c r="AB13"/>
      <c r="AC13"/>
      <c r="AD13" s="20"/>
      <c r="AE13"/>
      <c r="AF13" s="335">
        <v>8</v>
      </c>
      <c r="AG13" s="338">
        <v>38</v>
      </c>
      <c r="AH13" s="320">
        <f t="shared" si="2"/>
        <v>5.7990131069999986</v>
      </c>
      <c r="AI13" s="320">
        <v>2.6896291620000001</v>
      </c>
      <c r="AJ13" s="320">
        <v>0.95309464300000002</v>
      </c>
      <c r="AK13" s="320">
        <v>0.82331094199999899</v>
      </c>
      <c r="AL13" s="320">
        <v>0.72481918199999895</v>
      </c>
      <c r="AM13" s="321">
        <v>0.60815917799999997</v>
      </c>
      <c r="AN13" s="320">
        <v>3022.5482824186902</v>
      </c>
      <c r="AO13" s="320">
        <v>3731.03904697805</v>
      </c>
      <c r="AP13" s="320">
        <v>5339.0255428056698</v>
      </c>
      <c r="AQ13" s="320">
        <v>6018.9175162684896</v>
      </c>
      <c r="AR13" s="321">
        <v>8853.0135065172399</v>
      </c>
      <c r="AS13" s="325">
        <v>0.75794656089785339</v>
      </c>
      <c r="AT13" s="320">
        <v>0.89959186382743683</v>
      </c>
      <c r="AU13" s="320">
        <v>0.68212864429391473</v>
      </c>
      <c r="AV13" s="320">
        <v>0.59636236924986208</v>
      </c>
      <c r="AW13" s="321">
        <v>0.78961700320907102</v>
      </c>
      <c r="AX13" s="535"/>
      <c r="AY13" s="335">
        <v>90</v>
      </c>
      <c r="AZ13" s="334" t="s">
        <v>647</v>
      </c>
      <c r="BA13" s="454">
        <v>241.7081373</v>
      </c>
      <c r="BB13" s="454">
        <v>1229.53621218324</v>
      </c>
      <c r="BC13" s="454"/>
      <c r="BD13" s="543"/>
      <c r="BE13" s="454">
        <v>0.58741100605384744</v>
      </c>
      <c r="BF13" s="543"/>
      <c r="BG13" s="544">
        <f t="shared" si="0"/>
        <v>35.40243478166969</v>
      </c>
      <c r="BI13" s="335">
        <v>8</v>
      </c>
      <c r="BJ13" s="353">
        <v>50</v>
      </c>
      <c r="BK13" s="345">
        <v>93.253384999999994</v>
      </c>
      <c r="BL13" s="345">
        <v>19.994315</v>
      </c>
      <c r="BM13" s="345">
        <v>15.398914999999899</v>
      </c>
      <c r="BN13" s="345">
        <v>14.55897</v>
      </c>
      <c r="BO13" s="345">
        <v>14.5625</v>
      </c>
      <c r="BP13" s="346">
        <v>12.711874</v>
      </c>
      <c r="BQ13" s="345">
        <v>5911.5784001828497</v>
      </c>
      <c r="BR13" s="345">
        <v>7281.9443425008503</v>
      </c>
      <c r="BS13" s="345">
        <v>7971.5764337696201</v>
      </c>
      <c r="BT13" s="345">
        <v>8300.8111112707902</v>
      </c>
      <c r="BU13" s="345">
        <v>8591.6569648267196</v>
      </c>
      <c r="BV13" s="347">
        <v>0.71994969535013398</v>
      </c>
      <c r="BW13" s="345">
        <v>0.87841779323610003</v>
      </c>
      <c r="BX13" s="345">
        <v>0.54524713730852503</v>
      </c>
      <c r="BY13" s="345">
        <v>0.53915294379573098</v>
      </c>
      <c r="BZ13" s="346">
        <v>0.83008164221435299</v>
      </c>
      <c r="CA13" s="535"/>
      <c r="CB13" s="438">
        <v>41</v>
      </c>
      <c r="CC13" s="334" t="s">
        <v>648</v>
      </c>
      <c r="CD13" s="543">
        <v>93.136566000000002</v>
      </c>
      <c r="CE13" s="454">
        <v>3932.3278590782902</v>
      </c>
      <c r="CF13" s="543"/>
      <c r="CG13" s="454"/>
      <c r="CH13" s="454">
        <v>0.71914556237512195</v>
      </c>
      <c r="CI13" s="543"/>
      <c r="CJ13" s="454">
        <f t="shared" si="1"/>
        <v>82.895241225665842</v>
      </c>
      <c r="CK13"/>
    </row>
    <row r="14" spans="1:90" ht="14.1" customHeight="1" thickBot="1">
      <c r="A14"/>
      <c r="G14" s="19"/>
      <c r="H14" s="778" t="s">
        <v>37</v>
      </c>
      <c r="J14" s="735" t="s">
        <v>39</v>
      </c>
      <c r="K14" s="8" t="s">
        <v>781</v>
      </c>
      <c r="L14" s="25">
        <v>0.65103313838999499</v>
      </c>
      <c r="O14" s="771" t="s">
        <v>36</v>
      </c>
      <c r="P14" s="771"/>
      <c r="Q14" s="772">
        <v>2013</v>
      </c>
      <c r="R14" s="773"/>
      <c r="S14" s="773"/>
      <c r="T14" s="774"/>
      <c r="V14"/>
      <c r="W14"/>
      <c r="X14"/>
      <c r="Y14"/>
      <c r="Z14"/>
      <c r="AA14"/>
      <c r="AB14"/>
      <c r="AC14"/>
      <c r="AD14" s="20"/>
      <c r="AE14"/>
      <c r="AF14" s="335">
        <v>9</v>
      </c>
      <c r="AG14" s="338">
        <v>220</v>
      </c>
      <c r="AH14" s="320">
        <f t="shared" si="2"/>
        <v>134.38902446799977</v>
      </c>
      <c r="AI14" s="320">
        <v>35.182567820000003</v>
      </c>
      <c r="AJ14" s="320">
        <v>25.32436512</v>
      </c>
      <c r="AK14" s="320">
        <v>27.137254317</v>
      </c>
      <c r="AL14" s="320">
        <v>23.887889571999899</v>
      </c>
      <c r="AM14" s="321">
        <v>22.856947638999898</v>
      </c>
      <c r="AN14" s="320">
        <v>1803.1821853634899</v>
      </c>
      <c r="AO14" s="320">
        <v>2362.6816465643701</v>
      </c>
      <c r="AP14" s="320">
        <v>2718.5351838541001</v>
      </c>
      <c r="AQ14" s="320">
        <v>3341.7011020350701</v>
      </c>
      <c r="AR14" s="321">
        <v>5376.29643879173</v>
      </c>
      <c r="AS14" s="325">
        <v>0.6428808404293177</v>
      </c>
      <c r="AT14" s="320">
        <v>0.8437446591671306</v>
      </c>
      <c r="AU14" s="320">
        <v>0.59313132203853747</v>
      </c>
      <c r="AV14" s="320">
        <v>0.44891094446821633</v>
      </c>
      <c r="AW14" s="321">
        <v>0.62562794521041076</v>
      </c>
      <c r="AX14" s="535"/>
      <c r="AY14" s="335">
        <v>90</v>
      </c>
      <c r="AZ14" s="334" t="s">
        <v>648</v>
      </c>
      <c r="BA14" s="454">
        <v>228.34313309999899</v>
      </c>
      <c r="BB14" s="454">
        <v>1243.4545515459699</v>
      </c>
      <c r="BC14" s="454"/>
      <c r="BD14" s="543"/>
      <c r="BE14" s="454">
        <v>0.58741100605384744</v>
      </c>
      <c r="BF14" s="543"/>
      <c r="BG14" s="544">
        <f t="shared" si="0"/>
        <v>35.739630998301195</v>
      </c>
      <c r="BI14" s="335">
        <v>9</v>
      </c>
      <c r="BJ14" s="353">
        <v>410</v>
      </c>
      <c r="BK14" s="345">
        <v>1058.355395</v>
      </c>
      <c r="BL14" s="345">
        <v>189.81937099999899</v>
      </c>
      <c r="BM14" s="345">
        <v>179.17764399999899</v>
      </c>
      <c r="BN14" s="345">
        <v>176.69509599999901</v>
      </c>
      <c r="BO14" s="345">
        <v>180.105188999999</v>
      </c>
      <c r="BP14" s="346">
        <v>178.12957499999999</v>
      </c>
      <c r="BQ14" s="345">
        <v>5677.2989445796302</v>
      </c>
      <c r="BR14" s="345">
        <v>6176.6614613932998</v>
      </c>
      <c r="BS14" s="345">
        <v>6862.2454415885904</v>
      </c>
      <c r="BT14" s="345">
        <v>7358.5008899669101</v>
      </c>
      <c r="BU14" s="345">
        <v>8089.3995906240298</v>
      </c>
      <c r="BV14" s="347">
        <v>0.65714858337162696</v>
      </c>
      <c r="BW14" s="345">
        <v>0.85396120854843205</v>
      </c>
      <c r="BX14" s="345">
        <v>0.61835412361562603</v>
      </c>
      <c r="BY14" s="345">
        <v>0.43524159195765799</v>
      </c>
      <c r="BZ14" s="346">
        <v>0.65251838837554099</v>
      </c>
      <c r="CA14" s="535"/>
      <c r="CB14" s="438">
        <v>45</v>
      </c>
      <c r="CC14" s="334" t="s">
        <v>647</v>
      </c>
      <c r="CD14" s="543">
        <v>65.209909999999894</v>
      </c>
      <c r="CE14" s="454">
        <v>3816.4636966132998</v>
      </c>
      <c r="CF14" s="543"/>
      <c r="CG14" s="454"/>
      <c r="CH14" s="454">
        <v>0.69012917240272798</v>
      </c>
      <c r="CI14" s="543"/>
      <c r="CJ14" s="454">
        <f t="shared" si="1"/>
        <v>83.878240280380666</v>
      </c>
      <c r="CK14"/>
    </row>
    <row r="15" spans="1:90" ht="14.1" customHeight="1" thickBot="1">
      <c r="G15" s="19"/>
      <c r="H15" s="778"/>
      <c r="J15" s="736"/>
      <c r="K15" s="9" t="s">
        <v>782</v>
      </c>
      <c r="L15" s="26">
        <v>0.63911594896057733</v>
      </c>
      <c r="T15" s="583"/>
      <c r="U15"/>
      <c r="V15"/>
      <c r="W15"/>
      <c r="X15"/>
      <c r="Y15"/>
      <c r="Z15"/>
      <c r="AA15"/>
      <c r="AB15"/>
      <c r="AC15"/>
      <c r="AD15" s="20"/>
      <c r="AE15"/>
      <c r="AF15" s="335">
        <v>10</v>
      </c>
      <c r="AG15" s="338">
        <v>61</v>
      </c>
      <c r="AH15" s="320">
        <f t="shared" si="2"/>
        <v>67.633593543999865</v>
      </c>
      <c r="AI15" s="320">
        <v>54.259713519999899</v>
      </c>
      <c r="AJ15" s="320">
        <v>3.9297120890000001</v>
      </c>
      <c r="AK15" s="320">
        <v>3.1248048749999899</v>
      </c>
      <c r="AL15" s="320">
        <v>3.2500534299999901</v>
      </c>
      <c r="AM15" s="321">
        <v>3.06930962999999</v>
      </c>
      <c r="AN15" s="320">
        <v>1653.9788198277299</v>
      </c>
      <c r="AO15" s="320">
        <v>3445.4431489010299</v>
      </c>
      <c r="AP15" s="320">
        <v>3885.0480672572198</v>
      </c>
      <c r="AQ15" s="320">
        <v>4298.0172477176402</v>
      </c>
      <c r="AR15" s="321">
        <v>6714.9536865984001</v>
      </c>
      <c r="AS15" s="325">
        <v>0.70305491623649685</v>
      </c>
      <c r="AT15" s="320">
        <v>0.85945740830660122</v>
      </c>
      <c r="AU15" s="320">
        <v>0.79883605950454606</v>
      </c>
      <c r="AV15" s="320">
        <v>0.61236130823233625</v>
      </c>
      <c r="AW15" s="321">
        <v>0.55581782728552886</v>
      </c>
      <c r="AX15" s="535"/>
      <c r="AY15" s="335">
        <v>71</v>
      </c>
      <c r="AZ15" s="334" t="s">
        <v>647</v>
      </c>
      <c r="BA15" s="454">
        <v>94.922687139999894</v>
      </c>
      <c r="BB15" s="454">
        <v>1479.8499349671599</v>
      </c>
      <c r="BC15" s="454"/>
      <c r="BD15" s="543"/>
      <c r="BE15" s="454">
        <v>0.68364214902193954</v>
      </c>
      <c r="BF15" s="543"/>
      <c r="BG15" s="544">
        <f t="shared" si="0"/>
        <v>36.008417681237546</v>
      </c>
      <c r="BI15" s="335">
        <v>10</v>
      </c>
      <c r="BJ15" s="353">
        <v>40</v>
      </c>
      <c r="BK15" s="345">
        <v>161.27505300000001</v>
      </c>
      <c r="BL15" s="345">
        <v>35.938232999999997</v>
      </c>
      <c r="BM15" s="345">
        <v>41.722023999999898</v>
      </c>
      <c r="BN15" s="345">
        <v>28.838251999999901</v>
      </c>
      <c r="BO15" s="345">
        <v>29.17306</v>
      </c>
      <c r="BP15" s="346">
        <v>25.603484000000002</v>
      </c>
      <c r="BQ15" s="345">
        <v>4964.5265180004699</v>
      </c>
      <c r="BR15" s="345">
        <v>5175.0331160033902</v>
      </c>
      <c r="BS15" s="345">
        <v>6000.53260615627</v>
      </c>
      <c r="BT15" s="345">
        <v>6831.7563431282897</v>
      </c>
      <c r="BU15" s="345">
        <v>7349.4713076332</v>
      </c>
      <c r="BV15" s="347">
        <v>0.71758536849510801</v>
      </c>
      <c r="BW15" s="345">
        <v>0.87858846354588205</v>
      </c>
      <c r="BX15" s="345">
        <v>0.84315099022985596</v>
      </c>
      <c r="BY15" s="345">
        <v>0.61552283562743304</v>
      </c>
      <c r="BZ15" s="346">
        <v>0.55443551780292999</v>
      </c>
      <c r="CA15" s="535"/>
      <c r="CB15" s="438">
        <v>122</v>
      </c>
      <c r="CC15" s="334" t="s">
        <v>647</v>
      </c>
      <c r="CD15" s="543">
        <v>300.13076699999903</v>
      </c>
      <c r="CE15" s="454">
        <v>3462.22394004649</v>
      </c>
      <c r="CF15" s="543"/>
      <c r="CG15" s="454"/>
      <c r="CH15" s="454">
        <v>0.62210964185539697</v>
      </c>
      <c r="CI15" s="543"/>
      <c r="CJ15" s="454">
        <f t="shared" si="1"/>
        <v>84.651701338604127</v>
      </c>
      <c r="CK15"/>
    </row>
    <row r="16" spans="1:90" ht="14.1" customHeight="1" thickBot="1">
      <c r="G16" s="19"/>
      <c r="H16" s="778"/>
      <c r="J16" s="736"/>
      <c r="K16" s="9" t="s">
        <v>783</v>
      </c>
      <c r="L16" s="95">
        <v>0.62172119363624345</v>
      </c>
      <c r="O16" s="775" t="s">
        <v>4</v>
      </c>
      <c r="P16" s="776"/>
      <c r="Q16" s="776"/>
      <c r="R16" s="776"/>
      <c r="S16" s="776"/>
      <c r="T16" s="777"/>
      <c r="U16"/>
      <c r="V16"/>
      <c r="W16"/>
      <c r="X16"/>
      <c r="Y16"/>
      <c r="Z16"/>
      <c r="AA16"/>
      <c r="AB16"/>
      <c r="AC16"/>
      <c r="AD16" s="20"/>
      <c r="AE16"/>
      <c r="AF16" s="335">
        <v>11</v>
      </c>
      <c r="AG16" s="338">
        <v>11</v>
      </c>
      <c r="AH16" s="320">
        <f t="shared" si="2"/>
        <v>1.6803698809999978</v>
      </c>
      <c r="AI16" s="320">
        <v>0.44968929800000002</v>
      </c>
      <c r="AJ16" s="320">
        <v>0.53895896499999896</v>
      </c>
      <c r="AK16" s="320">
        <v>0.22894088300000001</v>
      </c>
      <c r="AL16" s="320">
        <v>0.26708848899999899</v>
      </c>
      <c r="AM16" s="321">
        <v>0.19569224599999999</v>
      </c>
      <c r="AN16" s="320">
        <v>4349.3992776323203</v>
      </c>
      <c r="AO16" s="320">
        <v>4823.3413401017997</v>
      </c>
      <c r="AP16" s="320">
        <v>4995.4719208035403</v>
      </c>
      <c r="AQ16" s="320">
        <v>5543.6078976972203</v>
      </c>
      <c r="AR16" s="321">
        <v>8845.1599531853699</v>
      </c>
      <c r="AS16" s="325">
        <v>0.49362838373560602</v>
      </c>
      <c r="AT16" s="320">
        <v>0.72289254371927969</v>
      </c>
      <c r="AU16" s="320">
        <v>0.24579813233020914</v>
      </c>
      <c r="AV16" s="320">
        <v>0.21278524994065773</v>
      </c>
      <c r="AW16" s="321">
        <v>0.65062412958020477</v>
      </c>
      <c r="AX16" s="535"/>
      <c r="AY16" s="335">
        <v>81</v>
      </c>
      <c r="AZ16" s="334" t="s">
        <v>649</v>
      </c>
      <c r="BA16" s="454">
        <v>185.31699272999899</v>
      </c>
      <c r="BB16" s="454">
        <v>1486.9622142666501</v>
      </c>
      <c r="BC16" s="454"/>
      <c r="BD16" s="543"/>
      <c r="BE16" s="454">
        <v>0.68321382056820201</v>
      </c>
      <c r="BF16" s="543"/>
      <c r="BG16" s="544">
        <f t="shared" si="0"/>
        <v>36.177451913194496</v>
      </c>
      <c r="BI16" s="335">
        <v>11</v>
      </c>
      <c r="BJ16" s="353">
        <v>0</v>
      </c>
      <c r="BK16" s="345">
        <v>0</v>
      </c>
      <c r="BL16" s="345">
        <v>0</v>
      </c>
      <c r="BM16" s="345">
        <v>0</v>
      </c>
      <c r="BN16" s="345">
        <v>0</v>
      </c>
      <c r="BO16" s="345">
        <v>0</v>
      </c>
      <c r="BP16" s="346">
        <v>0</v>
      </c>
      <c r="BQ16" s="345">
        <v>0</v>
      </c>
      <c r="BR16" s="345">
        <v>0</v>
      </c>
      <c r="BS16" s="345">
        <v>0</v>
      </c>
      <c r="BT16" s="345">
        <v>0</v>
      </c>
      <c r="BU16" s="345">
        <v>0</v>
      </c>
      <c r="BV16" s="347">
        <v>0</v>
      </c>
      <c r="BW16" s="345">
        <v>0</v>
      </c>
      <c r="BX16" s="345">
        <v>0</v>
      </c>
      <c r="BY16" s="345">
        <v>0</v>
      </c>
      <c r="BZ16" s="346">
        <v>0</v>
      </c>
      <c r="CA16" s="535"/>
      <c r="CB16" s="438">
        <v>54</v>
      </c>
      <c r="CC16" s="334" t="s">
        <v>649</v>
      </c>
      <c r="CD16" s="543">
        <v>148.37455499999999</v>
      </c>
      <c r="CE16" s="454">
        <v>3902.40909161742</v>
      </c>
      <c r="CF16" s="543"/>
      <c r="CG16" s="454"/>
      <c r="CH16" s="454">
        <v>0.68862194088625095</v>
      </c>
      <c r="CI16" s="543"/>
      <c r="CJ16" s="454">
        <f t="shared" si="1"/>
        <v>85.832090068520202</v>
      </c>
      <c r="CK16"/>
    </row>
    <row r="17" spans="7:89" ht="14.1" customHeight="1">
      <c r="G17" s="19"/>
      <c r="H17" s="778"/>
      <c r="J17" s="736"/>
      <c r="K17" s="9" t="s">
        <v>784</v>
      </c>
      <c r="L17" s="95">
        <v>0.60533676473420561</v>
      </c>
      <c r="O17" s="100" t="s">
        <v>870</v>
      </c>
      <c r="P17" s="24"/>
      <c r="Q17" s="24"/>
      <c r="R17" s="178"/>
      <c r="S17" s="24" t="s">
        <v>373</v>
      </c>
      <c r="T17" s="178" t="s">
        <v>373</v>
      </c>
      <c r="U17"/>
      <c r="V17"/>
      <c r="W17"/>
      <c r="X17"/>
      <c r="Y17"/>
      <c r="Z17"/>
      <c r="AA17"/>
      <c r="AB17"/>
      <c r="AC17"/>
      <c r="AD17" s="20"/>
      <c r="AE17"/>
      <c r="AF17" s="335">
        <v>12</v>
      </c>
      <c r="AG17" s="338">
        <v>70</v>
      </c>
      <c r="AH17" s="320">
        <f t="shared" si="2"/>
        <v>13.816940210999981</v>
      </c>
      <c r="AI17" s="320">
        <v>4.4248240189999999</v>
      </c>
      <c r="AJ17" s="320">
        <v>3.1662494080000001</v>
      </c>
      <c r="AK17" s="320">
        <v>2.0969224739999901</v>
      </c>
      <c r="AL17" s="320">
        <v>2.1009916980000001</v>
      </c>
      <c r="AM17" s="321">
        <v>2.0279526119999902</v>
      </c>
      <c r="AN17" s="320">
        <v>3144.2906714986898</v>
      </c>
      <c r="AO17" s="320">
        <v>3650.45337063738</v>
      </c>
      <c r="AP17" s="320">
        <v>4370.8128693797398</v>
      </c>
      <c r="AQ17" s="320">
        <v>5311.7654789538401</v>
      </c>
      <c r="AR17" s="321">
        <v>8180.7838704496098</v>
      </c>
      <c r="AS17" s="325">
        <v>0.62860880690574084</v>
      </c>
      <c r="AT17" s="320">
        <v>0.81443409390848975</v>
      </c>
      <c r="AU17" s="320">
        <v>0.69327525500228504</v>
      </c>
      <c r="AV17" s="320">
        <v>0.46925548948230211</v>
      </c>
      <c r="AW17" s="321">
        <v>0.51756962982745958</v>
      </c>
      <c r="AX17" s="535"/>
      <c r="AY17" s="335">
        <v>89</v>
      </c>
      <c r="AZ17" s="334" t="s">
        <v>647</v>
      </c>
      <c r="BA17" s="454">
        <v>237.559580199999</v>
      </c>
      <c r="BB17" s="454">
        <v>1233.75549613168</v>
      </c>
      <c r="BC17" s="454"/>
      <c r="BD17" s="543"/>
      <c r="BE17" s="454">
        <v>0.56659733037914373</v>
      </c>
      <c r="BF17" s="543"/>
      <c r="BG17" s="544">
        <f t="shared" si="0"/>
        <v>36.710084615875488</v>
      </c>
      <c r="BI17" s="335">
        <v>12</v>
      </c>
      <c r="BJ17" s="353">
        <v>44</v>
      </c>
      <c r="BK17" s="345">
        <v>57.102431000000003</v>
      </c>
      <c r="BL17" s="345">
        <v>13.423290999999899</v>
      </c>
      <c r="BM17" s="345">
        <v>11.944504</v>
      </c>
      <c r="BN17" s="345">
        <v>11.7768029999999</v>
      </c>
      <c r="BO17" s="345">
        <v>11.810297</v>
      </c>
      <c r="BP17" s="346">
        <v>10.059778999999899</v>
      </c>
      <c r="BQ17" s="345">
        <v>6334.0560950180197</v>
      </c>
      <c r="BR17" s="345">
        <v>7281.1776815572703</v>
      </c>
      <c r="BS17" s="345">
        <v>7711.5884872522302</v>
      </c>
      <c r="BT17" s="345">
        <v>8059.3970962558296</v>
      </c>
      <c r="BU17" s="345">
        <v>8327.9120638835502</v>
      </c>
      <c r="BV17" s="347">
        <v>0.63995508666013901</v>
      </c>
      <c r="BW17" s="345">
        <v>0.84706263180028796</v>
      </c>
      <c r="BX17" s="345">
        <v>0.77531245787199699</v>
      </c>
      <c r="BY17" s="345">
        <v>0.48415583701925702</v>
      </c>
      <c r="BZ17" s="346">
        <v>0.45986589843040199</v>
      </c>
      <c r="CA17" s="535"/>
      <c r="CB17" s="438">
        <v>53</v>
      </c>
      <c r="CC17" s="334" t="s">
        <v>647</v>
      </c>
      <c r="CD17" s="543">
        <v>380.82245499999999</v>
      </c>
      <c r="CE17" s="454">
        <v>3978.6226644368298</v>
      </c>
      <c r="CF17" s="543"/>
      <c r="CG17" s="454"/>
      <c r="CH17" s="454">
        <v>0.69417248082473304</v>
      </c>
      <c r="CI17" s="543"/>
      <c r="CJ17" s="454">
        <f t="shared" si="1"/>
        <v>86.729729641870492</v>
      </c>
      <c r="CK17"/>
    </row>
    <row r="18" spans="7:89" ht="14.1" customHeight="1">
      <c r="G18" s="19"/>
      <c r="H18" s="778"/>
      <c r="J18" s="736"/>
      <c r="K18" s="9" t="s">
        <v>785</v>
      </c>
      <c r="L18" s="95">
        <v>0.58226122468734443</v>
      </c>
      <c r="O18" s="100" t="s">
        <v>871</v>
      </c>
      <c r="P18" s="24"/>
      <c r="Q18" s="24"/>
      <c r="R18" s="178"/>
      <c r="S18" s="24" t="s">
        <v>68</v>
      </c>
      <c r="T18" s="178" t="s">
        <v>370</v>
      </c>
      <c r="U18"/>
      <c r="V18"/>
      <c r="W18"/>
      <c r="X18"/>
      <c r="Y18"/>
      <c r="Z18"/>
      <c r="AA18"/>
      <c r="AB18"/>
      <c r="AC18"/>
      <c r="AD18" s="20"/>
      <c r="AE18"/>
      <c r="AF18" s="335">
        <v>13</v>
      </c>
      <c r="AG18" s="338">
        <v>9</v>
      </c>
      <c r="AH18" s="320">
        <f t="shared" si="2"/>
        <v>2.5694524349999996</v>
      </c>
      <c r="AI18" s="320">
        <v>2.2910574430000001</v>
      </c>
      <c r="AJ18" s="320">
        <v>8.6028103999999897E-2</v>
      </c>
      <c r="AK18" s="320">
        <v>6.7639386999999898E-2</v>
      </c>
      <c r="AL18" s="320">
        <v>6.63083589999999E-2</v>
      </c>
      <c r="AM18" s="321">
        <v>5.8419142E-2</v>
      </c>
      <c r="AN18" s="320">
        <v>3122.2985170064198</v>
      </c>
      <c r="AO18" s="320">
        <v>7027.7713911724504</v>
      </c>
      <c r="AP18" s="320">
        <v>8067.9900872645503</v>
      </c>
      <c r="AQ18" s="320">
        <v>9657.9331154567408</v>
      </c>
      <c r="AR18" s="321">
        <v>13197.208485904801</v>
      </c>
      <c r="AS18" s="325">
        <v>0.8429558508952627</v>
      </c>
      <c r="AT18" s="320">
        <v>0.83249010624713971</v>
      </c>
      <c r="AU18" s="320">
        <v>0.80372528389699738</v>
      </c>
      <c r="AV18" s="320">
        <v>0.84380433015840095</v>
      </c>
      <c r="AW18" s="321">
        <v>0.88062439802425097</v>
      </c>
      <c r="AX18" s="535"/>
      <c r="AY18" s="335">
        <v>77</v>
      </c>
      <c r="AZ18" s="334" t="s">
        <v>647</v>
      </c>
      <c r="BA18" s="454">
        <v>68.753152349999894</v>
      </c>
      <c r="BB18" s="454">
        <v>1577.84622000173</v>
      </c>
      <c r="BC18" s="454"/>
      <c r="BD18" s="543"/>
      <c r="BE18" s="454">
        <v>0.70933210430321458</v>
      </c>
      <c r="BF18" s="543"/>
      <c r="BG18" s="544">
        <f t="shared" si="0"/>
        <v>36.7677836741126</v>
      </c>
      <c r="BI18" s="335">
        <v>13</v>
      </c>
      <c r="BJ18" s="353">
        <v>1</v>
      </c>
      <c r="BK18" s="345">
        <v>16.577736000000002</v>
      </c>
      <c r="BL18" s="345">
        <v>16.577736000000002</v>
      </c>
      <c r="BM18" s="345">
        <v>0</v>
      </c>
      <c r="BN18" s="345">
        <v>0</v>
      </c>
      <c r="BO18" s="345">
        <v>0</v>
      </c>
      <c r="BP18" s="346">
        <v>0</v>
      </c>
      <c r="BQ18" s="345">
        <v>5466.0458556701997</v>
      </c>
      <c r="BR18" s="345">
        <v>500000</v>
      </c>
      <c r="BS18" s="345">
        <v>500000</v>
      </c>
      <c r="BT18" s="345">
        <v>500000</v>
      </c>
      <c r="BU18" s="345">
        <v>500000</v>
      </c>
      <c r="BV18" s="347">
        <v>0.72363024281124</v>
      </c>
      <c r="BW18" s="345">
        <v>0.89309757503105802</v>
      </c>
      <c r="BX18" s="345">
        <v>0.85156861745152501</v>
      </c>
      <c r="BY18" s="345">
        <v>0.64481347707630998</v>
      </c>
      <c r="BZ18" s="346">
        <v>0.540414685818008</v>
      </c>
      <c r="CA18" s="535"/>
      <c r="CB18" s="438">
        <v>4</v>
      </c>
      <c r="CC18" s="334" t="s">
        <v>647</v>
      </c>
      <c r="CD18" s="543">
        <v>36.630212</v>
      </c>
      <c r="CE18" s="454">
        <v>4481.5037455617503</v>
      </c>
      <c r="CF18" s="543"/>
      <c r="CG18" s="454"/>
      <c r="CH18" s="454">
        <v>0.77785264026886403</v>
      </c>
      <c r="CI18" s="543"/>
      <c r="CJ18" s="454">
        <f t="shared" si="1"/>
        <v>86.889238690124955</v>
      </c>
      <c r="CK18"/>
    </row>
    <row r="19" spans="7:89" ht="14.1" customHeight="1">
      <c r="G19" s="19"/>
      <c r="H19" s="778"/>
      <c r="J19" s="736"/>
      <c r="K19" s="9" t="s">
        <v>740</v>
      </c>
      <c r="L19" s="95">
        <v>0.6756528495520755</v>
      </c>
      <c r="O19" s="676" t="s">
        <v>872</v>
      </c>
      <c r="P19" s="24"/>
      <c r="R19" s="99"/>
      <c r="S19" s="24" t="s">
        <v>372</v>
      </c>
      <c r="T19" s="178" t="s">
        <v>371</v>
      </c>
      <c r="U19"/>
      <c r="V19"/>
      <c r="W19"/>
      <c r="X19"/>
      <c r="Y19"/>
      <c r="Z19"/>
      <c r="AA19"/>
      <c r="AB19"/>
      <c r="AC19"/>
      <c r="AD19" s="20"/>
      <c r="AE19"/>
      <c r="AF19" s="335">
        <v>14</v>
      </c>
      <c r="AG19" s="338">
        <v>7</v>
      </c>
      <c r="AH19" s="320">
        <f t="shared" si="2"/>
        <v>0.3884429839999986</v>
      </c>
      <c r="AI19" s="320">
        <v>8.20550629999999E-2</v>
      </c>
      <c r="AJ19" s="320">
        <v>8.1959572999999897E-2</v>
      </c>
      <c r="AK19" s="320">
        <v>0.120683394999999</v>
      </c>
      <c r="AL19" s="320">
        <v>5.4116673999999899E-2</v>
      </c>
      <c r="AM19" s="321">
        <v>4.96282789999999E-2</v>
      </c>
      <c r="AN19" s="320">
        <v>6173.8892451945303</v>
      </c>
      <c r="AO19" s="320">
        <v>6175.3790753840303</v>
      </c>
      <c r="AP19" s="320">
        <v>6572.7988299445697</v>
      </c>
      <c r="AQ19" s="320">
        <v>7739.6464151801802</v>
      </c>
      <c r="AR19" s="321">
        <v>10304.9229451262</v>
      </c>
      <c r="AS19" s="325">
        <v>0.6800460001721782</v>
      </c>
      <c r="AT19" s="320">
        <v>0.92021644743810471</v>
      </c>
      <c r="AU19" s="320">
        <v>0.7091831678738939</v>
      </c>
      <c r="AV19" s="320">
        <v>0.42049849054800215</v>
      </c>
      <c r="AW19" s="321">
        <v>0.60551193212016852</v>
      </c>
      <c r="AX19" s="535"/>
      <c r="AY19" s="335">
        <v>34</v>
      </c>
      <c r="AZ19" s="334" t="s">
        <v>647</v>
      </c>
      <c r="BA19" s="454">
        <v>78.864013869999894</v>
      </c>
      <c r="BB19" s="454">
        <v>1535.3739661503901</v>
      </c>
      <c r="BC19" s="454"/>
      <c r="BD19" s="543"/>
      <c r="BE19" s="454">
        <v>0.67646875382536364</v>
      </c>
      <c r="BF19" s="543"/>
      <c r="BG19" s="544">
        <f t="shared" si="0"/>
        <v>37.529806770322494</v>
      </c>
      <c r="BI19" s="335">
        <v>14</v>
      </c>
      <c r="BJ19" s="353">
        <v>72</v>
      </c>
      <c r="BK19" s="345">
        <v>541.48798399999998</v>
      </c>
      <c r="BL19" s="345">
        <v>108.739296999999</v>
      </c>
      <c r="BM19" s="345">
        <v>115.288059</v>
      </c>
      <c r="BN19" s="345">
        <v>112.025856</v>
      </c>
      <c r="BO19" s="345">
        <v>107.63762499999901</v>
      </c>
      <c r="BP19" s="346">
        <v>97.797146999999995</v>
      </c>
      <c r="BQ19" s="345">
        <v>4883.6975177628001</v>
      </c>
      <c r="BR19" s="345">
        <v>5287.8925376505604</v>
      </c>
      <c r="BS19" s="345">
        <v>5892.7483546047897</v>
      </c>
      <c r="BT19" s="345">
        <v>6235.4092201720296</v>
      </c>
      <c r="BU19" s="345">
        <v>7163.6537317218799</v>
      </c>
      <c r="BV19" s="347">
        <v>0.64909926796523298</v>
      </c>
      <c r="BW19" s="345">
        <v>0.91086192324933501</v>
      </c>
      <c r="BX19" s="345">
        <v>0.751116134583662</v>
      </c>
      <c r="BY19" s="345">
        <v>0.39272876464412199</v>
      </c>
      <c r="BZ19" s="346">
        <v>0.50452087808804602</v>
      </c>
      <c r="CA19" s="535"/>
      <c r="CB19" s="438">
        <v>7</v>
      </c>
      <c r="CC19" s="334" t="s">
        <v>647</v>
      </c>
      <c r="CD19" s="543">
        <v>47.645864000000003</v>
      </c>
      <c r="CE19" s="454">
        <v>4314.35195008145</v>
      </c>
      <c r="CF19" s="543"/>
      <c r="CG19" s="454"/>
      <c r="CH19" s="454">
        <v>0.73020110087941503</v>
      </c>
      <c r="CI19" s="543"/>
      <c r="CJ19" s="454">
        <f t="shared" si="1"/>
        <v>89.126260177327097</v>
      </c>
      <c r="CK19"/>
    </row>
    <row r="20" spans="7:89" ht="14.1" customHeight="1">
      <c r="G20" s="19"/>
      <c r="H20" s="778"/>
      <c r="J20" s="736"/>
      <c r="K20" s="9" t="s">
        <v>744</v>
      </c>
      <c r="L20" s="95">
        <v>0.67494540941846493</v>
      </c>
      <c r="O20" s="754" t="s">
        <v>873</v>
      </c>
      <c r="P20" s="755"/>
      <c r="Q20" s="755"/>
      <c r="R20" s="837"/>
      <c r="S20" s="479">
        <v>7.8222484724769794</v>
      </c>
      <c r="T20" s="291">
        <f>ROUND(S20*8760*L14,-2)</f>
        <v>44600</v>
      </c>
      <c r="U20"/>
      <c r="V20"/>
      <c r="W20"/>
      <c r="X20"/>
      <c r="Y20"/>
      <c r="Z20"/>
      <c r="AA20"/>
      <c r="AB20"/>
      <c r="AC20"/>
      <c r="AD20" s="20"/>
      <c r="AE20"/>
      <c r="AF20" s="335">
        <v>15</v>
      </c>
      <c r="AG20" s="338">
        <v>73</v>
      </c>
      <c r="AH20" s="320">
        <f t="shared" si="2"/>
        <v>6.4634303859999891</v>
      </c>
      <c r="AI20" s="320">
        <v>3.3556873409999901</v>
      </c>
      <c r="AJ20" s="320">
        <v>0.82667989600000003</v>
      </c>
      <c r="AK20" s="320">
        <v>0.77743302299999895</v>
      </c>
      <c r="AL20" s="320">
        <v>0.75775427200000001</v>
      </c>
      <c r="AM20" s="321">
        <v>0.745875854</v>
      </c>
      <c r="AN20" s="320">
        <v>2890.3013989979299</v>
      </c>
      <c r="AO20" s="320">
        <v>5328.3443760957498</v>
      </c>
      <c r="AP20" s="320">
        <v>6455.4332746916398</v>
      </c>
      <c r="AQ20" s="320">
        <v>7367.7743273904298</v>
      </c>
      <c r="AR20" s="321">
        <v>10041.0517507603</v>
      </c>
      <c r="AS20" s="325">
        <v>0.64302037030127879</v>
      </c>
      <c r="AT20" s="320">
        <v>0.80138163309220622</v>
      </c>
      <c r="AU20" s="320">
        <v>0.80254093621633094</v>
      </c>
      <c r="AV20" s="320">
        <v>0.49408202460899286</v>
      </c>
      <c r="AW20" s="321">
        <v>0.47502187209019364</v>
      </c>
      <c r="AX20" s="535"/>
      <c r="AY20" s="335">
        <v>70</v>
      </c>
      <c r="AZ20" s="334" t="s">
        <v>647</v>
      </c>
      <c r="BA20" s="454">
        <v>157.78261190000001</v>
      </c>
      <c r="BB20" s="454">
        <v>1533.7619479949501</v>
      </c>
      <c r="BC20" s="454"/>
      <c r="BD20" s="543"/>
      <c r="BE20" s="454">
        <v>0.67380814126912547</v>
      </c>
      <c r="BF20" s="543"/>
      <c r="BG20" s="544">
        <f t="shared" si="0"/>
        <v>37.633329554668229</v>
      </c>
      <c r="BI20" s="335">
        <v>15</v>
      </c>
      <c r="BJ20" s="353">
        <v>589</v>
      </c>
      <c r="BK20" s="345">
        <v>2104.884716</v>
      </c>
      <c r="BL20" s="345">
        <v>424.388499999999</v>
      </c>
      <c r="BM20" s="345">
        <v>425.93756400000001</v>
      </c>
      <c r="BN20" s="345">
        <v>418.36656900000003</v>
      </c>
      <c r="BO20" s="345">
        <v>422.999639</v>
      </c>
      <c r="BP20" s="346">
        <v>422.273158999999</v>
      </c>
      <c r="BQ20" s="345">
        <v>4666.0864758092303</v>
      </c>
      <c r="BR20" s="345">
        <v>5238.9404872016003</v>
      </c>
      <c r="BS20" s="345">
        <v>6402.8195165186298</v>
      </c>
      <c r="BT20" s="345">
        <v>6808.6629495341103</v>
      </c>
      <c r="BU20" s="345">
        <v>8135.2876269852204</v>
      </c>
      <c r="BV20" s="347">
        <v>0.67129636431752704</v>
      </c>
      <c r="BW20" s="345">
        <v>0.84809457611710604</v>
      </c>
      <c r="BX20" s="345">
        <v>0.83885062155766199</v>
      </c>
      <c r="BY20" s="345">
        <v>0.51764456217718602</v>
      </c>
      <c r="BZ20" s="346">
        <v>0.48946066471081101</v>
      </c>
      <c r="CA20" s="535"/>
      <c r="CB20" s="438">
        <v>72</v>
      </c>
      <c r="CC20" s="334" t="s">
        <v>650</v>
      </c>
      <c r="CD20" s="543">
        <v>193.25633699999901</v>
      </c>
      <c r="CE20" s="454">
        <v>4007.6070996378198</v>
      </c>
      <c r="CF20" s="543"/>
      <c r="CG20" s="454"/>
      <c r="CH20" s="454">
        <v>0.67133731595394897</v>
      </c>
      <c r="CI20" s="543"/>
      <c r="CJ20" s="454">
        <f t="shared" si="1"/>
        <v>90.202708663658086</v>
      </c>
      <c r="CK20"/>
    </row>
    <row r="21" spans="7:89" ht="14.1" customHeight="1">
      <c r="G21" s="19"/>
      <c r="H21" s="778"/>
      <c r="J21" s="736"/>
      <c r="K21" s="9" t="s">
        <v>741</v>
      </c>
      <c r="L21" s="95">
        <v>0.65535244187484809</v>
      </c>
      <c r="O21" s="817" t="s">
        <v>874</v>
      </c>
      <c r="P21" s="734"/>
      <c r="Q21" s="734"/>
      <c r="R21" s="821"/>
      <c r="S21" s="480">
        <v>3.2399406513195927</v>
      </c>
      <c r="T21" s="292">
        <f>ROUND(S21*8760*L15,-2)</f>
        <v>18100</v>
      </c>
      <c r="U21"/>
      <c r="V21"/>
      <c r="W21"/>
      <c r="X21"/>
      <c r="Y21"/>
      <c r="Z21"/>
      <c r="AA21"/>
      <c r="AB21"/>
      <c r="AC21"/>
      <c r="AD21" s="20"/>
      <c r="AE21"/>
      <c r="AF21" s="335">
        <v>16</v>
      </c>
      <c r="AG21" s="338">
        <v>36</v>
      </c>
      <c r="AH21" s="320">
        <f t="shared" si="2"/>
        <v>5.313747401999998</v>
      </c>
      <c r="AI21" s="320">
        <v>1.839481065</v>
      </c>
      <c r="AJ21" s="320">
        <v>1.1239290200000001</v>
      </c>
      <c r="AK21" s="320">
        <v>0.92079658999999903</v>
      </c>
      <c r="AL21" s="320">
        <v>0.727187111</v>
      </c>
      <c r="AM21" s="321">
        <v>0.70235361599999901</v>
      </c>
      <c r="AN21" s="320">
        <v>3751.9031012444798</v>
      </c>
      <c r="AO21" s="320">
        <v>4154.4175712855404</v>
      </c>
      <c r="AP21" s="320">
        <v>4621.0439425218101</v>
      </c>
      <c r="AQ21" s="320">
        <v>5990.8608516826498</v>
      </c>
      <c r="AR21" s="321">
        <v>8543.8166371440802</v>
      </c>
      <c r="AS21" s="325">
        <v>0.77269739335731868</v>
      </c>
      <c r="AT21" s="320">
        <v>0.83208384662307433</v>
      </c>
      <c r="AU21" s="320">
        <v>0.62197691602436922</v>
      </c>
      <c r="AV21" s="320">
        <v>0.81944121498220646</v>
      </c>
      <c r="AW21" s="321">
        <v>0.81895771333609768</v>
      </c>
      <c r="AX21" s="535"/>
      <c r="AY21" s="335">
        <v>85</v>
      </c>
      <c r="AZ21" s="334" t="s">
        <v>647</v>
      </c>
      <c r="BA21" s="454">
        <v>325.86881529999903</v>
      </c>
      <c r="BB21" s="454">
        <v>1329.3966577047499</v>
      </c>
      <c r="BC21" s="454"/>
      <c r="BD21" s="543"/>
      <c r="BE21" s="454">
        <v>0.58997491745498964</v>
      </c>
      <c r="BF21" s="543"/>
      <c r="BG21" s="544">
        <f t="shared" si="0"/>
        <v>37.669054090074226</v>
      </c>
      <c r="BI21" s="335">
        <v>16</v>
      </c>
      <c r="BJ21" s="353">
        <v>109</v>
      </c>
      <c r="BK21" s="345">
        <v>951.00296000000003</v>
      </c>
      <c r="BL21" s="345">
        <v>200.79022699999899</v>
      </c>
      <c r="BM21" s="345">
        <v>203.402728</v>
      </c>
      <c r="BN21" s="345">
        <v>196.71221700000001</v>
      </c>
      <c r="BO21" s="345">
        <v>182.71632899999901</v>
      </c>
      <c r="BP21" s="346">
        <v>169.724323</v>
      </c>
      <c r="BQ21" s="345">
        <v>4814.0721086618996</v>
      </c>
      <c r="BR21" s="345">
        <v>4886.7518345115504</v>
      </c>
      <c r="BS21" s="345">
        <v>4996.6695507407303</v>
      </c>
      <c r="BT21" s="345">
        <v>5333.6133319639703</v>
      </c>
      <c r="BU21" s="345">
        <v>6491.76592193326</v>
      </c>
      <c r="BV21" s="347">
        <v>0.67801495745014395</v>
      </c>
      <c r="BW21" s="345">
        <v>0.73443219105042801</v>
      </c>
      <c r="BX21" s="345">
        <v>0.96209629093351101</v>
      </c>
      <c r="BY21" s="345">
        <v>0.65006520162372405</v>
      </c>
      <c r="BZ21" s="346">
        <v>0.434897092473298</v>
      </c>
      <c r="CA21" s="535"/>
      <c r="CB21" s="438">
        <v>40</v>
      </c>
      <c r="CC21" s="334" t="s">
        <v>647</v>
      </c>
      <c r="CD21" s="543">
        <v>102.236882999999</v>
      </c>
      <c r="CE21" s="454">
        <v>4289.7067440572</v>
      </c>
      <c r="CF21" s="543"/>
      <c r="CG21" s="454"/>
      <c r="CH21" s="454">
        <v>0.70989436718244903</v>
      </c>
      <c r="CI21" s="543"/>
      <c r="CJ21" s="454">
        <f t="shared" si="1"/>
        <v>91.104738517942366</v>
      </c>
      <c r="CK21"/>
    </row>
    <row r="22" spans="7:89" ht="14.1" customHeight="1">
      <c r="G22" s="19"/>
      <c r="H22" s="778"/>
      <c r="J22" s="736"/>
      <c r="K22" s="9" t="s">
        <v>743</v>
      </c>
      <c r="L22" s="95">
        <v>0.65799037471928068</v>
      </c>
      <c r="O22" s="817" t="s">
        <v>875</v>
      </c>
      <c r="P22" s="734"/>
      <c r="Q22" s="734"/>
      <c r="R22" s="821"/>
      <c r="S22" s="480">
        <v>0.66475013599099797</v>
      </c>
      <c r="T22" s="292">
        <f t="shared" ref="T22:T29" si="3">ROUND(S22*8760*L16,-2)</f>
        <v>3600</v>
      </c>
      <c r="U22"/>
      <c r="V22"/>
      <c r="W22"/>
      <c r="X22"/>
      <c r="Y22"/>
      <c r="Z22"/>
      <c r="AA22"/>
      <c r="AB22"/>
      <c r="AC22"/>
      <c r="AD22" s="20"/>
      <c r="AE22"/>
      <c r="AF22" s="335">
        <v>17</v>
      </c>
      <c r="AG22" s="338">
        <v>85</v>
      </c>
      <c r="AH22" s="320">
        <f t="shared" si="2"/>
        <v>31.218182267999978</v>
      </c>
      <c r="AI22" s="320">
        <v>8.1213532930000003</v>
      </c>
      <c r="AJ22" s="320">
        <v>6.7014600929999899</v>
      </c>
      <c r="AK22" s="320">
        <v>6.9257289379999998</v>
      </c>
      <c r="AL22" s="320">
        <v>5.398657</v>
      </c>
      <c r="AM22" s="321">
        <v>4.0709829439999901</v>
      </c>
      <c r="AN22" s="320">
        <v>2418.64337272896</v>
      </c>
      <c r="AO22" s="320">
        <v>2864.6569853608798</v>
      </c>
      <c r="AP22" s="320">
        <v>3303.5228713156698</v>
      </c>
      <c r="AQ22" s="320">
        <v>3760.7985727288801</v>
      </c>
      <c r="AR22" s="321">
        <v>6597.5688586341103</v>
      </c>
      <c r="AS22" s="325">
        <v>0.73577869083005698</v>
      </c>
      <c r="AT22" s="320">
        <v>0.80588725663284133</v>
      </c>
      <c r="AU22" s="320">
        <v>0.82911959016769565</v>
      </c>
      <c r="AV22" s="320">
        <v>0.65651232759328704</v>
      </c>
      <c r="AW22" s="321">
        <v>0.65076137648610666</v>
      </c>
      <c r="AX22" s="535"/>
      <c r="AY22" s="335">
        <v>85</v>
      </c>
      <c r="AZ22" s="334" t="s">
        <v>648</v>
      </c>
      <c r="BA22" s="454">
        <v>301.02731679999903</v>
      </c>
      <c r="BB22" s="454">
        <v>1350.32453461511</v>
      </c>
      <c r="BC22" s="454"/>
      <c r="BD22" s="543"/>
      <c r="BE22" s="454">
        <v>0.58997491745498964</v>
      </c>
      <c r="BF22" s="543"/>
      <c r="BG22" s="544">
        <f t="shared" si="0"/>
        <v>38.173865282476619</v>
      </c>
      <c r="BI22" s="335">
        <v>17</v>
      </c>
      <c r="BJ22" s="353">
        <v>249</v>
      </c>
      <c r="BK22" s="345">
        <v>1003.238949</v>
      </c>
      <c r="BL22" s="345">
        <v>216.241174999999</v>
      </c>
      <c r="BM22" s="345">
        <v>207.706719999999</v>
      </c>
      <c r="BN22" s="345">
        <v>198.404191999999</v>
      </c>
      <c r="BO22" s="345">
        <v>195.888429999999</v>
      </c>
      <c r="BP22" s="346">
        <v>192.39828999999901</v>
      </c>
      <c r="BQ22" s="345">
        <v>4700.6408923992803</v>
      </c>
      <c r="BR22" s="345">
        <v>5426.5213622229903</v>
      </c>
      <c r="BS22" s="345">
        <v>6102.3186549452403</v>
      </c>
      <c r="BT22" s="345">
        <v>6750.7752968004797</v>
      </c>
      <c r="BU22" s="345">
        <v>8203.3051026238008</v>
      </c>
      <c r="BV22" s="347">
        <v>0.70080184557039804</v>
      </c>
      <c r="BW22" s="345">
        <v>0.85026840882897703</v>
      </c>
      <c r="BX22" s="345">
        <v>0.82188700255039304</v>
      </c>
      <c r="BY22" s="345">
        <v>0.54167706702960206</v>
      </c>
      <c r="BZ22" s="346">
        <v>0.579324252268827</v>
      </c>
      <c r="CA22" s="535"/>
      <c r="CB22" s="438">
        <v>54</v>
      </c>
      <c r="CC22" s="334" t="s">
        <v>650</v>
      </c>
      <c r="CD22" s="543">
        <v>87.946258</v>
      </c>
      <c r="CE22" s="454">
        <v>4175.8428751646798</v>
      </c>
      <c r="CF22" s="543"/>
      <c r="CG22" s="454"/>
      <c r="CH22" s="454">
        <v>0.68862194088625095</v>
      </c>
      <c r="CI22" s="543"/>
      <c r="CJ22" s="454">
        <f t="shared" si="1"/>
        <v>91.482873550428991</v>
      </c>
      <c r="CK22"/>
    </row>
    <row r="23" spans="7:89" ht="14.1" customHeight="1">
      <c r="G23" s="19"/>
      <c r="H23" s="778"/>
      <c r="J23" s="736"/>
      <c r="K23" s="10" t="s">
        <v>742</v>
      </c>
      <c r="L23" s="95">
        <v>0.62154797216830626</v>
      </c>
      <c r="O23" s="817" t="s">
        <v>876</v>
      </c>
      <c r="P23" s="734"/>
      <c r="Q23" s="734"/>
      <c r="R23" s="821"/>
      <c r="S23" s="480">
        <v>0.2485599639109996</v>
      </c>
      <c r="T23" s="292">
        <f t="shared" si="3"/>
        <v>1300</v>
      </c>
      <c r="U23"/>
      <c r="V23"/>
      <c r="W23"/>
      <c r="X23"/>
      <c r="Y23"/>
      <c r="Z23"/>
      <c r="AA23"/>
      <c r="AB23"/>
      <c r="AC23"/>
      <c r="AD23" s="20"/>
      <c r="AE23"/>
      <c r="AF23" s="335">
        <v>18</v>
      </c>
      <c r="AG23" s="338">
        <v>111</v>
      </c>
      <c r="AH23" s="320">
        <f t="shared" si="2"/>
        <v>34.720766428999994</v>
      </c>
      <c r="AI23" s="320">
        <v>12.04315813</v>
      </c>
      <c r="AJ23" s="320">
        <v>7.259839361</v>
      </c>
      <c r="AK23" s="320">
        <v>7.6263708230000002</v>
      </c>
      <c r="AL23" s="320">
        <v>4.0260542260000003</v>
      </c>
      <c r="AM23" s="321">
        <v>3.7653438889999902</v>
      </c>
      <c r="AN23" s="320">
        <v>2234.6144906680702</v>
      </c>
      <c r="AO23" s="320">
        <v>2473.8154275066299</v>
      </c>
      <c r="AP23" s="320">
        <v>2807.6155725045001</v>
      </c>
      <c r="AQ23" s="320">
        <v>4602.2791133627898</v>
      </c>
      <c r="AR23" s="321">
        <v>8582.1628010449294</v>
      </c>
      <c r="AS23" s="325">
        <v>0.63518485138093261</v>
      </c>
      <c r="AT23" s="320">
        <v>0.71572368698278344</v>
      </c>
      <c r="AU23" s="320">
        <v>0.91014832855962857</v>
      </c>
      <c r="AV23" s="320">
        <v>0.55153780477194292</v>
      </c>
      <c r="AW23" s="321">
        <v>0.40515340115850673</v>
      </c>
      <c r="AX23" s="535"/>
      <c r="AY23" s="335">
        <v>10</v>
      </c>
      <c r="AZ23" s="334" t="s">
        <v>647</v>
      </c>
      <c r="BA23" s="454">
        <v>54.259713519999899</v>
      </c>
      <c r="BB23" s="454">
        <v>1653.9788198277299</v>
      </c>
      <c r="BC23" s="454"/>
      <c r="BD23" s="543"/>
      <c r="BE23" s="454">
        <v>0.70305491623649685</v>
      </c>
      <c r="BF23" s="543"/>
      <c r="BG23" s="544">
        <f t="shared" si="0"/>
        <v>38.613102547893611</v>
      </c>
      <c r="BI23" s="335">
        <v>18</v>
      </c>
      <c r="BJ23" s="353">
        <v>259</v>
      </c>
      <c r="BK23" s="345">
        <v>685.68582600000002</v>
      </c>
      <c r="BL23" s="345">
        <v>139.08660899999899</v>
      </c>
      <c r="BM23" s="345">
        <v>138.93003199999899</v>
      </c>
      <c r="BN23" s="345">
        <v>137.92479900000001</v>
      </c>
      <c r="BO23" s="345">
        <v>139.40885599999899</v>
      </c>
      <c r="BP23" s="346">
        <v>134.68271100000001</v>
      </c>
      <c r="BQ23" s="345">
        <v>5366.1080001374703</v>
      </c>
      <c r="BR23" s="345">
        <v>6022.7303949253701</v>
      </c>
      <c r="BS23" s="345">
        <v>6284.2420395699801</v>
      </c>
      <c r="BT23" s="345">
        <v>6857.8674685313099</v>
      </c>
      <c r="BU23" s="345">
        <v>7588.8158132510598</v>
      </c>
      <c r="BV23" s="347">
        <v>0.676490457762983</v>
      </c>
      <c r="BW23" s="345">
        <v>0.74936986084452195</v>
      </c>
      <c r="BX23" s="345">
        <v>0.91651024334036701</v>
      </c>
      <c r="BY23" s="345">
        <v>0.62285598602035996</v>
      </c>
      <c r="BZ23" s="346">
        <v>0.468472018014572</v>
      </c>
      <c r="CA23" s="535"/>
      <c r="CB23" s="438">
        <v>7</v>
      </c>
      <c r="CC23" s="334" t="s">
        <v>648</v>
      </c>
      <c r="CD23" s="543">
        <v>38.505706000000004</v>
      </c>
      <c r="CE23" s="454">
        <v>4448.9283830224904</v>
      </c>
      <c r="CF23" s="543"/>
      <c r="CG23" s="454"/>
      <c r="CH23" s="454">
        <v>0.73020110087941503</v>
      </c>
      <c r="CI23" s="543"/>
      <c r="CJ23" s="454">
        <f t="shared" si="1"/>
        <v>91.749052360086694</v>
      </c>
      <c r="CK23"/>
    </row>
    <row r="24" spans="7:89" ht="14.1" customHeight="1">
      <c r="G24" s="19"/>
      <c r="H24" s="778"/>
      <c r="J24" s="15"/>
      <c r="O24" s="817" t="s">
        <v>877</v>
      </c>
      <c r="P24" s="734"/>
      <c r="Q24" s="734"/>
      <c r="R24" s="821"/>
      <c r="S24" s="480">
        <v>8.5734180539699889E-2</v>
      </c>
      <c r="T24" s="292">
        <f t="shared" si="3"/>
        <v>400</v>
      </c>
      <c r="U24"/>
      <c r="V24"/>
      <c r="W24"/>
      <c r="X24"/>
      <c r="Y24"/>
      <c r="Z24"/>
      <c r="AA24"/>
      <c r="AB24"/>
      <c r="AC24"/>
      <c r="AD24" s="20"/>
      <c r="AE24"/>
      <c r="AF24" s="335">
        <v>19</v>
      </c>
      <c r="AG24" s="338">
        <v>14</v>
      </c>
      <c r="AH24" s="320">
        <f t="shared" si="2"/>
        <v>17.823517710999901</v>
      </c>
      <c r="AI24" s="320">
        <v>16.7793250799999</v>
      </c>
      <c r="AJ24" s="320">
        <v>0.28905772299999899</v>
      </c>
      <c r="AK24" s="320">
        <v>0.271274081</v>
      </c>
      <c r="AL24" s="320">
        <v>0.24503478300000001</v>
      </c>
      <c r="AM24" s="321">
        <v>0.23882604399999999</v>
      </c>
      <c r="AN24" s="320">
        <v>2090.8726611945199</v>
      </c>
      <c r="AO24" s="320">
        <v>4761.7953407266004</v>
      </c>
      <c r="AP24" s="320">
        <v>6369.5725707670299</v>
      </c>
      <c r="AQ24" s="320">
        <v>9141.57845716665</v>
      </c>
      <c r="AR24" s="321">
        <v>14158.7203013535</v>
      </c>
      <c r="AS24" s="325">
        <v>0.64694845938597445</v>
      </c>
      <c r="AT24" s="320">
        <v>0.76365562721786595</v>
      </c>
      <c r="AU24" s="320">
        <v>0.91139163222618902</v>
      </c>
      <c r="AV24" s="320">
        <v>0.50803123300539854</v>
      </c>
      <c r="AW24" s="321">
        <v>0.42535096827859009</v>
      </c>
      <c r="AX24" s="535"/>
      <c r="AY24" s="335">
        <v>70</v>
      </c>
      <c r="AZ24" s="334" t="s">
        <v>648</v>
      </c>
      <c r="BA24" s="454">
        <v>132.53536957</v>
      </c>
      <c r="BB24" s="454">
        <v>1589.44665257619</v>
      </c>
      <c r="BC24" s="454"/>
      <c r="BD24" s="543"/>
      <c r="BE24" s="454">
        <v>0.67380814126912547</v>
      </c>
      <c r="BF24" s="543"/>
      <c r="BG24" s="544">
        <f t="shared" si="0"/>
        <v>38.809409967757055</v>
      </c>
      <c r="BI24" s="335">
        <v>19</v>
      </c>
      <c r="BJ24" s="353">
        <v>5</v>
      </c>
      <c r="BK24" s="345">
        <v>5.9120970000000002</v>
      </c>
      <c r="BL24" s="345">
        <v>1.2065980000000001</v>
      </c>
      <c r="BM24" s="345">
        <v>2.3884979999999998</v>
      </c>
      <c r="BN24" s="345">
        <v>1.2852539999999899</v>
      </c>
      <c r="BO24" s="345">
        <v>1.03174699999999</v>
      </c>
      <c r="BP24" s="346">
        <v>0</v>
      </c>
      <c r="BQ24" s="345">
        <v>6145.9724902482403</v>
      </c>
      <c r="BR24" s="345">
        <v>7079.1003267941996</v>
      </c>
      <c r="BS24" s="345">
        <v>7795.1638633028797</v>
      </c>
      <c r="BT24" s="345">
        <v>8198.03210028375</v>
      </c>
      <c r="BU24" s="345">
        <v>500000</v>
      </c>
      <c r="BV24" s="347">
        <v>0.64170588559286001</v>
      </c>
      <c r="BW24" s="345">
        <v>0.75945931696596403</v>
      </c>
      <c r="BX24" s="345">
        <v>0.91598402392745304</v>
      </c>
      <c r="BY24" s="345">
        <v>0.50405008266227302</v>
      </c>
      <c r="BZ24" s="346">
        <v>0.41473337768072999</v>
      </c>
      <c r="CA24" s="535"/>
      <c r="CB24" s="438">
        <v>85</v>
      </c>
      <c r="CC24" s="334" t="s">
        <v>647</v>
      </c>
      <c r="CD24" s="543">
        <v>138.56330800000001</v>
      </c>
      <c r="CE24" s="454">
        <v>3952.7840852628001</v>
      </c>
      <c r="CF24" s="579">
        <f>SUM(CD6:CD25)</f>
        <v>3636.9320689999904</v>
      </c>
      <c r="CG24" s="454" t="s">
        <v>797</v>
      </c>
      <c r="CH24" s="454">
        <v>0.65028817747938705</v>
      </c>
      <c r="CI24" s="543"/>
      <c r="CJ24" s="454">
        <f t="shared" si="1"/>
        <v>91.835642139130641</v>
      </c>
      <c r="CK24"/>
    </row>
    <row r="25" spans="7:89" ht="14.1" customHeight="1">
      <c r="G25" s="19"/>
      <c r="H25" s="778"/>
      <c r="J25" s="735" t="s">
        <v>30</v>
      </c>
      <c r="K25" s="8" t="s">
        <v>781</v>
      </c>
      <c r="L25" s="44">
        <f>L14*8760</f>
        <v>5703.050292296356</v>
      </c>
      <c r="O25" s="817" t="s">
        <v>878</v>
      </c>
      <c r="P25" s="734"/>
      <c r="Q25" s="734"/>
      <c r="R25" s="821"/>
      <c r="S25" s="481">
        <v>3.63693206899999</v>
      </c>
      <c r="T25" s="292">
        <f t="shared" si="3"/>
        <v>21500</v>
      </c>
      <c r="U25"/>
      <c r="V25"/>
      <c r="W25"/>
      <c r="X25"/>
      <c r="Y25"/>
      <c r="Z25"/>
      <c r="AA25"/>
      <c r="AB25"/>
      <c r="AC25"/>
      <c r="AD25" s="20"/>
      <c r="AE25"/>
      <c r="AF25" s="335">
        <v>20</v>
      </c>
      <c r="AG25" s="338">
        <v>26</v>
      </c>
      <c r="AH25" s="320">
        <f t="shared" si="2"/>
        <v>1.3931654949999981</v>
      </c>
      <c r="AI25" s="320">
        <v>0.32179892199999899</v>
      </c>
      <c r="AJ25" s="320">
        <v>0.27150053400000002</v>
      </c>
      <c r="AK25" s="320">
        <v>0.26745497499999898</v>
      </c>
      <c r="AL25" s="320">
        <v>0.26815841299999998</v>
      </c>
      <c r="AM25" s="321">
        <v>0.26425265100000001</v>
      </c>
      <c r="AN25" s="320">
        <v>6178.0782736205601</v>
      </c>
      <c r="AO25" s="320">
        <v>7572.6454963313299</v>
      </c>
      <c r="AP25" s="320">
        <v>9146.9573918792703</v>
      </c>
      <c r="AQ25" s="320">
        <v>11102.0476456252</v>
      </c>
      <c r="AR25" s="321">
        <v>15595.8919537698</v>
      </c>
      <c r="AS25" s="325">
        <v>0.65131521633423239</v>
      </c>
      <c r="AT25" s="320">
        <v>0.73548805524861882</v>
      </c>
      <c r="AU25" s="320">
        <v>0.7710962902401356</v>
      </c>
      <c r="AV25" s="320">
        <v>0.58815479657523828</v>
      </c>
      <c r="AW25" s="321">
        <v>0.52705690539761607</v>
      </c>
      <c r="AX25" s="535"/>
      <c r="AY25" s="335">
        <v>115</v>
      </c>
      <c r="AZ25" s="334" t="s">
        <v>647</v>
      </c>
      <c r="BA25" s="454">
        <v>184.2538078</v>
      </c>
      <c r="BB25" s="454">
        <v>1487.8382210767099</v>
      </c>
      <c r="BC25" s="454"/>
      <c r="BD25" s="543"/>
      <c r="BE25" s="454">
        <v>0.6318078319422139</v>
      </c>
      <c r="BF25" s="543"/>
      <c r="BG25" s="544">
        <f t="shared" si="0"/>
        <v>38.921833975094344</v>
      </c>
      <c r="BI25" s="335">
        <v>20</v>
      </c>
      <c r="BJ25" s="353">
        <v>68</v>
      </c>
      <c r="BK25" s="345">
        <v>471.93833899999998</v>
      </c>
      <c r="BL25" s="345">
        <v>105.862555999999</v>
      </c>
      <c r="BM25" s="345">
        <v>91.662764999999894</v>
      </c>
      <c r="BN25" s="345">
        <v>94.983697999999904</v>
      </c>
      <c r="BO25" s="345">
        <v>96.171903999999898</v>
      </c>
      <c r="BP25" s="346">
        <v>83.257416000000006</v>
      </c>
      <c r="BQ25" s="345">
        <v>4481.2465115905297</v>
      </c>
      <c r="BR25" s="345">
        <v>4606.9051045680599</v>
      </c>
      <c r="BS25" s="345">
        <v>4689.3299159912904</v>
      </c>
      <c r="BT25" s="345">
        <v>5139.05922765378</v>
      </c>
      <c r="BU25" s="345">
        <v>6547.8273353478999</v>
      </c>
      <c r="BV25" s="347">
        <v>0.68773605919214797</v>
      </c>
      <c r="BW25" s="345">
        <v>0.74227519411028797</v>
      </c>
      <c r="BX25" s="345">
        <v>0.94012376231619998</v>
      </c>
      <c r="BY25" s="345">
        <v>0.65970498126909805</v>
      </c>
      <c r="BZ25" s="346">
        <v>0.47135751533822501</v>
      </c>
      <c r="CA25" s="535"/>
      <c r="CB25" s="438">
        <v>122</v>
      </c>
      <c r="CC25" s="334" t="s">
        <v>648</v>
      </c>
      <c r="CD25" s="543">
        <v>312.62419899999901</v>
      </c>
      <c r="CE25" s="454">
        <v>3839.7732644957</v>
      </c>
      <c r="CF25" s="561">
        <f>SUMPRODUCT((CD6:CD25*1000),CE6:CE25)/(SUM(CD6:CD25)*1000)</f>
        <v>3706.4584126225836</v>
      </c>
      <c r="CG25" s="495">
        <f>CF25-(CF25-CF25/$S$44)-L109</f>
        <v>3567.6680132857227</v>
      </c>
      <c r="CH25" s="454">
        <v>0.62210964185539697</v>
      </c>
      <c r="CI25" s="543">
        <f>SUMPRODUCT((CD6:CD25*1000),CH6:CH25)/(SUM(CD6:CD25)*1000)</f>
        <v>0.6756528495520755</v>
      </c>
      <c r="CJ25" s="454">
        <f t="shared" si="1"/>
        <v>93.288327397801751</v>
      </c>
      <c r="CK25"/>
    </row>
    <row r="26" spans="7:89" ht="14.1" customHeight="1">
      <c r="G26" s="19"/>
      <c r="H26" s="778"/>
      <c r="J26" s="736"/>
      <c r="K26" s="9" t="s">
        <v>782</v>
      </c>
      <c r="L26" s="45">
        <f>L15*8760</f>
        <v>5598.655712894657</v>
      </c>
      <c r="O26" s="817" t="s">
        <v>879</v>
      </c>
      <c r="P26" s="734"/>
      <c r="Q26" s="734"/>
      <c r="R26" s="821"/>
      <c r="S26" s="481">
        <v>13.525741956999983</v>
      </c>
      <c r="T26" s="292">
        <f t="shared" si="3"/>
        <v>80000</v>
      </c>
      <c r="U26"/>
      <c r="V26"/>
      <c r="W26"/>
      <c r="X26"/>
      <c r="Y26"/>
      <c r="Z26"/>
      <c r="AA26"/>
      <c r="AB26"/>
      <c r="AC26"/>
      <c r="AD26" s="20"/>
      <c r="AE26"/>
      <c r="AF26" s="335">
        <v>21</v>
      </c>
      <c r="AG26" s="338">
        <v>37</v>
      </c>
      <c r="AH26" s="320">
        <f t="shared" si="2"/>
        <v>6.8202588609999895</v>
      </c>
      <c r="AI26" s="320">
        <v>1.9518456479999899</v>
      </c>
      <c r="AJ26" s="320">
        <v>1.487115296</v>
      </c>
      <c r="AK26" s="320">
        <v>1.484888344</v>
      </c>
      <c r="AL26" s="320">
        <v>0.96577211900000004</v>
      </c>
      <c r="AM26" s="321">
        <v>0.93063745399999898</v>
      </c>
      <c r="AN26" s="320">
        <v>3225.3428426117298</v>
      </c>
      <c r="AO26" s="320">
        <v>3408.3088211853201</v>
      </c>
      <c r="AP26" s="320">
        <v>3867.22430779757</v>
      </c>
      <c r="AQ26" s="320">
        <v>5284.8309946129702</v>
      </c>
      <c r="AR26" s="321">
        <v>9482.0092853214392</v>
      </c>
      <c r="AS26" s="325">
        <v>0.64004321775602768</v>
      </c>
      <c r="AT26" s="320">
        <v>0.735101638613469</v>
      </c>
      <c r="AU26" s="320">
        <v>0.86209391088850951</v>
      </c>
      <c r="AV26" s="320">
        <v>0.57882310149430105</v>
      </c>
      <c r="AW26" s="321">
        <v>0.42804640630053442</v>
      </c>
      <c r="AX26" s="535"/>
      <c r="AY26" s="335">
        <v>80</v>
      </c>
      <c r="AZ26" s="334" t="s">
        <v>647</v>
      </c>
      <c r="BA26" s="454">
        <v>51.98473637</v>
      </c>
      <c r="BB26" s="454">
        <v>1668.14952133409</v>
      </c>
      <c r="BC26" s="454"/>
      <c r="BD26" s="543"/>
      <c r="BE26" s="454">
        <v>0.69903420694676399</v>
      </c>
      <c r="BF26" s="543"/>
      <c r="BG26" s="544">
        <f t="shared" si="0"/>
        <v>39.108214946095011</v>
      </c>
      <c r="BI26" s="335">
        <v>21</v>
      </c>
      <c r="BJ26" s="353">
        <v>146</v>
      </c>
      <c r="BK26" s="345">
        <v>331.02398799999997</v>
      </c>
      <c r="BL26" s="345">
        <v>74.545282999999898</v>
      </c>
      <c r="BM26" s="345">
        <v>69.499664999999894</v>
      </c>
      <c r="BN26" s="345">
        <v>66.312340999999904</v>
      </c>
      <c r="BO26" s="345">
        <v>67.314823999999902</v>
      </c>
      <c r="BP26" s="346">
        <v>66.520949000000002</v>
      </c>
      <c r="BQ26" s="345">
        <v>5917.61385157532</v>
      </c>
      <c r="BR26" s="345">
        <v>6398.2237784606496</v>
      </c>
      <c r="BS26" s="345">
        <v>6960.3631676936802</v>
      </c>
      <c r="BT26" s="345">
        <v>7374.84418160521</v>
      </c>
      <c r="BU26" s="345">
        <v>7746.35119873024</v>
      </c>
      <c r="BV26" s="347">
        <v>0.64439158833026899</v>
      </c>
      <c r="BW26" s="345">
        <v>0.67143520158931003</v>
      </c>
      <c r="BX26" s="345">
        <v>0.95467467395646899</v>
      </c>
      <c r="BY26" s="345">
        <v>0.64612078177005705</v>
      </c>
      <c r="BZ26" s="346">
        <v>0.38871665977312497</v>
      </c>
      <c r="CA26" s="535"/>
      <c r="CB26" s="438">
        <v>35</v>
      </c>
      <c r="CC26" s="334" t="s">
        <v>647</v>
      </c>
      <c r="CD26" s="545">
        <v>121.477813999999</v>
      </c>
      <c r="CE26" s="455">
        <v>4405.0848531397396</v>
      </c>
      <c r="CF26" s="545"/>
      <c r="CG26" s="455"/>
      <c r="CH26" s="455">
        <v>0.70851861954811202</v>
      </c>
      <c r="CI26" s="545"/>
      <c r="CJ26" s="455">
        <f t="shared" si="1"/>
        <v>93.593860885887025</v>
      </c>
      <c r="CK26"/>
    </row>
    <row r="27" spans="7:89" ht="14.1" customHeight="1">
      <c r="G27" s="19"/>
      <c r="H27" s="778"/>
      <c r="J27" s="736"/>
      <c r="K27" s="9" t="s">
        <v>783</v>
      </c>
      <c r="L27" s="45">
        <f>L16*8760</f>
        <v>5446.2776562534928</v>
      </c>
      <c r="O27" s="817" t="s">
        <v>880</v>
      </c>
      <c r="P27" s="734"/>
      <c r="Q27" s="734"/>
      <c r="R27" s="821"/>
      <c r="S27" s="481">
        <v>8.4313218579999774</v>
      </c>
      <c r="T27" s="292">
        <f t="shared" si="3"/>
        <v>48400</v>
      </c>
      <c r="U27"/>
      <c r="V27"/>
      <c r="W27"/>
      <c r="X27"/>
      <c r="Y27"/>
      <c r="Z27"/>
      <c r="AA27"/>
      <c r="AB27"/>
      <c r="AC27"/>
      <c r="AD27" s="20"/>
      <c r="AE27"/>
      <c r="AF27" s="335">
        <v>22</v>
      </c>
      <c r="AG27" s="338">
        <v>11</v>
      </c>
      <c r="AH27" s="320">
        <f t="shared" si="2"/>
        <v>0.47371868299999986</v>
      </c>
      <c r="AI27" s="320">
        <v>0.11012142900000001</v>
      </c>
      <c r="AJ27" s="320">
        <v>9.2360592000000005E-2</v>
      </c>
      <c r="AK27" s="320">
        <v>8.9939378999999903E-2</v>
      </c>
      <c r="AL27" s="320">
        <v>9.2083229000000003E-2</v>
      </c>
      <c r="AM27" s="321">
        <v>8.9214053999999904E-2</v>
      </c>
      <c r="AN27" s="320">
        <v>7111.8031297092703</v>
      </c>
      <c r="AO27" s="320">
        <v>9029.0389801220208</v>
      </c>
      <c r="AP27" s="320">
        <v>9971.5284127266495</v>
      </c>
      <c r="AQ27" s="320">
        <v>11864.668840976499</v>
      </c>
      <c r="AR27" s="321">
        <v>16521.988066823898</v>
      </c>
      <c r="AS27" s="325">
        <v>0.61199378950623384</v>
      </c>
      <c r="AT27" s="320">
        <v>0.72225978601632368</v>
      </c>
      <c r="AU27" s="320">
        <v>0.80342401475289771</v>
      </c>
      <c r="AV27" s="320">
        <v>0.56158175797467214</v>
      </c>
      <c r="AW27" s="321">
        <v>0.4063189222539092</v>
      </c>
      <c r="AX27" s="535"/>
      <c r="AY27" s="335">
        <v>58</v>
      </c>
      <c r="AZ27" s="334" t="s">
        <v>647</v>
      </c>
      <c r="BA27" s="454">
        <v>186.976401799999</v>
      </c>
      <c r="BB27" s="454">
        <v>1293.6483189113301</v>
      </c>
      <c r="BC27" s="454"/>
      <c r="BD27" s="543"/>
      <c r="BE27" s="454">
        <v>0.55145594255348263</v>
      </c>
      <c r="BF27" s="543"/>
      <c r="BG27" s="544">
        <f t="shared" si="0"/>
        <v>39.189792863076008</v>
      </c>
      <c r="BI27" s="335">
        <v>22</v>
      </c>
      <c r="BJ27" s="353">
        <v>0</v>
      </c>
      <c r="BK27" s="345">
        <v>0</v>
      </c>
      <c r="BL27" s="345">
        <v>0</v>
      </c>
      <c r="BM27" s="345">
        <v>0</v>
      </c>
      <c r="BN27" s="345">
        <v>0</v>
      </c>
      <c r="BO27" s="345">
        <v>0</v>
      </c>
      <c r="BP27" s="346">
        <v>0</v>
      </c>
      <c r="BQ27" s="345">
        <v>0</v>
      </c>
      <c r="BR27" s="345">
        <v>0</v>
      </c>
      <c r="BS27" s="345">
        <v>0</v>
      </c>
      <c r="BT27" s="345">
        <v>0</v>
      </c>
      <c r="BU27" s="345">
        <v>0</v>
      </c>
      <c r="BV27" s="347">
        <v>0</v>
      </c>
      <c r="BW27" s="345">
        <v>0</v>
      </c>
      <c r="BX27" s="345">
        <v>0</v>
      </c>
      <c r="BY27" s="345">
        <v>0</v>
      </c>
      <c r="BZ27" s="346">
        <v>0</v>
      </c>
      <c r="CA27" s="535"/>
      <c r="CB27" s="438">
        <v>5</v>
      </c>
      <c r="CC27" s="334" t="s">
        <v>647</v>
      </c>
      <c r="CD27" s="545">
        <v>392.28199399999897</v>
      </c>
      <c r="CE27" s="455">
        <v>4366.3621336745</v>
      </c>
      <c r="CF27" s="545"/>
      <c r="CG27" s="455"/>
      <c r="CH27" s="455">
        <v>0.69665627591345403</v>
      </c>
      <c r="CI27" s="545"/>
      <c r="CJ27" s="455">
        <f t="shared" si="1"/>
        <v>94.35071527872276</v>
      </c>
      <c r="CK27"/>
    </row>
    <row r="28" spans="7:89" ht="14.1" customHeight="1">
      <c r="G28" s="19"/>
      <c r="H28" s="778"/>
      <c r="J28" s="736"/>
      <c r="K28" s="9" t="s">
        <v>784</v>
      </c>
      <c r="L28" s="45">
        <f>L17*8760</f>
        <v>5302.7500590716409</v>
      </c>
      <c r="O28" s="817" t="s">
        <v>881</v>
      </c>
      <c r="P28" s="734"/>
      <c r="Q28" s="734"/>
      <c r="R28" s="821"/>
      <c r="S28" s="481">
        <v>7.3776621379999847</v>
      </c>
      <c r="T28" s="292">
        <f t="shared" si="3"/>
        <v>42500</v>
      </c>
      <c r="U28"/>
      <c r="V28"/>
      <c r="W28"/>
      <c r="X28"/>
      <c r="Y28"/>
      <c r="Z28"/>
      <c r="AA28"/>
      <c r="AB28"/>
      <c r="AC28"/>
      <c r="AD28" s="20"/>
      <c r="AE28"/>
      <c r="AF28" s="335">
        <v>23</v>
      </c>
      <c r="AG28" s="338">
        <v>6</v>
      </c>
      <c r="AH28" s="320">
        <f t="shared" si="2"/>
        <v>0.32782735599999968</v>
      </c>
      <c r="AI28" s="320">
        <v>6.9365658999999899E-2</v>
      </c>
      <c r="AJ28" s="320">
        <v>6.8651520999999993E-2</v>
      </c>
      <c r="AK28" s="320">
        <v>6.4556158999999905E-2</v>
      </c>
      <c r="AL28" s="320">
        <v>6.37833339999999E-2</v>
      </c>
      <c r="AM28" s="321">
        <v>6.1470682999999998E-2</v>
      </c>
      <c r="AN28" s="320">
        <v>7348.7414952359904</v>
      </c>
      <c r="AO28" s="320">
        <v>9274.3062068324707</v>
      </c>
      <c r="AP28" s="320">
        <v>11066.3977176387</v>
      </c>
      <c r="AQ28" s="320">
        <v>13042.282835498399</v>
      </c>
      <c r="AR28" s="321">
        <v>18040.667206928199</v>
      </c>
      <c r="AS28" s="325">
        <v>0.61993653709298169</v>
      </c>
      <c r="AT28" s="320">
        <v>0.78342946617153486</v>
      </c>
      <c r="AU28" s="320">
        <v>0.66086887199135547</v>
      </c>
      <c r="AV28" s="320">
        <v>0.52458144753563318</v>
      </c>
      <c r="AW28" s="321">
        <v>0.51168263509698464</v>
      </c>
      <c r="AX28" s="535"/>
      <c r="AY28" s="335">
        <v>77</v>
      </c>
      <c r="AZ28" s="334" t="s">
        <v>648</v>
      </c>
      <c r="BA28" s="454">
        <v>46.200151669999897</v>
      </c>
      <c r="BB28" s="454">
        <v>1707.8241715955501</v>
      </c>
      <c r="BC28" s="454"/>
      <c r="BD28" s="543"/>
      <c r="BE28" s="454">
        <v>0.70933210430321458</v>
      </c>
      <c r="BF28" s="543"/>
      <c r="BG28" s="544">
        <f t="shared" si="0"/>
        <v>39.37548244984351</v>
      </c>
      <c r="BI28" s="335">
        <v>23</v>
      </c>
      <c r="BJ28" s="353">
        <v>0</v>
      </c>
      <c r="BK28" s="345">
        <v>0</v>
      </c>
      <c r="BL28" s="345">
        <v>0</v>
      </c>
      <c r="BM28" s="345">
        <v>0</v>
      </c>
      <c r="BN28" s="345">
        <v>0</v>
      </c>
      <c r="BO28" s="345">
        <v>0</v>
      </c>
      <c r="BP28" s="346">
        <v>0</v>
      </c>
      <c r="BQ28" s="345">
        <v>0</v>
      </c>
      <c r="BR28" s="345">
        <v>0</v>
      </c>
      <c r="BS28" s="345">
        <v>0</v>
      </c>
      <c r="BT28" s="345">
        <v>0</v>
      </c>
      <c r="BU28" s="345">
        <v>0</v>
      </c>
      <c r="BV28" s="347">
        <v>0</v>
      </c>
      <c r="BW28" s="345">
        <v>0</v>
      </c>
      <c r="BX28" s="345">
        <v>0</v>
      </c>
      <c r="BY28" s="345">
        <v>0</v>
      </c>
      <c r="BZ28" s="346">
        <v>0</v>
      </c>
      <c r="CA28" s="535"/>
      <c r="CB28" s="438">
        <v>35</v>
      </c>
      <c r="CC28" s="334" t="s">
        <v>648</v>
      </c>
      <c r="CD28" s="545">
        <v>116.626142</v>
      </c>
      <c r="CE28" s="455">
        <v>4453.6313460090696</v>
      </c>
      <c r="CF28" s="545"/>
      <c r="CG28" s="455"/>
      <c r="CH28" s="455">
        <v>0.70851861954811202</v>
      </c>
      <c r="CI28" s="545"/>
      <c r="CJ28" s="455">
        <f t="shared" si="1"/>
        <v>94.568949183027314</v>
      </c>
      <c r="CK28"/>
    </row>
    <row r="29" spans="7:89" ht="14.1" customHeight="1" thickBot="1">
      <c r="G29" s="19"/>
      <c r="H29" s="778"/>
      <c r="J29" s="736"/>
      <c r="K29" s="9" t="s">
        <v>785</v>
      </c>
      <c r="L29" s="45">
        <f t="shared" ref="L29:L32" si="4">L18*8760</f>
        <v>5100.6083282611371</v>
      </c>
      <c r="O29" s="818" t="s">
        <v>882</v>
      </c>
      <c r="P29" s="819"/>
      <c r="Q29" s="819"/>
      <c r="R29" s="822"/>
      <c r="S29" s="482">
        <v>3.6612413479999901</v>
      </c>
      <c r="T29" s="483">
        <f t="shared" si="3"/>
        <v>19900</v>
      </c>
      <c r="U29"/>
      <c r="V29"/>
      <c r="W29"/>
      <c r="X29"/>
      <c r="Y29"/>
      <c r="Z29"/>
      <c r="AA29"/>
      <c r="AB29"/>
      <c r="AC29"/>
      <c r="AD29" s="20"/>
      <c r="AE29"/>
      <c r="AF29" s="335">
        <v>24</v>
      </c>
      <c r="AG29" s="338">
        <v>38</v>
      </c>
      <c r="AH29" s="320">
        <f t="shared" si="2"/>
        <v>37.651239137999994</v>
      </c>
      <c r="AI29" s="320">
        <v>30.216884790000002</v>
      </c>
      <c r="AJ29" s="320">
        <v>3.8026750470000001</v>
      </c>
      <c r="AK29" s="320">
        <v>1.81928291699999</v>
      </c>
      <c r="AL29" s="320">
        <v>0.92713794000000005</v>
      </c>
      <c r="AM29" s="321">
        <v>0.88525844399999998</v>
      </c>
      <c r="AN29" s="320">
        <v>1858.79434378777</v>
      </c>
      <c r="AO29" s="320">
        <v>2818.2061208043701</v>
      </c>
      <c r="AP29" s="320">
        <v>3758.6511969715398</v>
      </c>
      <c r="AQ29" s="320">
        <v>6356.4497843975396</v>
      </c>
      <c r="AR29" s="321">
        <v>11287.716587299201</v>
      </c>
      <c r="AS29" s="325">
        <v>0.64417669676880984</v>
      </c>
      <c r="AT29" s="320">
        <v>0.84207373269450847</v>
      </c>
      <c r="AU29" s="320">
        <v>0.82686132380081434</v>
      </c>
      <c r="AV29" s="320">
        <v>0.47420440347349052</v>
      </c>
      <c r="AW29" s="321">
        <v>0.43880055733925755</v>
      </c>
      <c r="AX29" s="535"/>
      <c r="AY29" s="335">
        <v>94</v>
      </c>
      <c r="AZ29" s="334" t="s">
        <v>647</v>
      </c>
      <c r="BA29" s="454">
        <v>55.079254429999899</v>
      </c>
      <c r="BB29" s="454">
        <v>1649.04824285567</v>
      </c>
      <c r="BC29" s="454"/>
      <c r="BD29" s="543"/>
      <c r="BE29" s="454">
        <v>0.6844703016323318</v>
      </c>
      <c r="BF29" s="543"/>
      <c r="BG29" s="544">
        <f t="shared" si="0"/>
        <v>39.485966807593122</v>
      </c>
      <c r="BI29" s="335">
        <v>24</v>
      </c>
      <c r="BJ29" s="353">
        <v>296</v>
      </c>
      <c r="BK29" s="345">
        <v>1256.5452869999999</v>
      </c>
      <c r="BL29" s="345">
        <v>254.64266000000001</v>
      </c>
      <c r="BM29" s="345">
        <v>260.79449199999999</v>
      </c>
      <c r="BN29" s="345">
        <v>245.21269100000001</v>
      </c>
      <c r="BO29" s="345">
        <v>249.886370999999</v>
      </c>
      <c r="BP29" s="346">
        <v>246.00907299999901</v>
      </c>
      <c r="BQ29" s="345">
        <v>4450.4283668979497</v>
      </c>
      <c r="BR29" s="345">
        <v>4769.4749631694203</v>
      </c>
      <c r="BS29" s="345">
        <v>4976.0840324484398</v>
      </c>
      <c r="BT29" s="345">
        <v>5357.0029642940099</v>
      </c>
      <c r="BU29" s="345">
        <v>6355.8876576802404</v>
      </c>
      <c r="BV29" s="347">
        <v>0.64165477969687501</v>
      </c>
      <c r="BW29" s="345">
        <v>0.85821448103848297</v>
      </c>
      <c r="BX29" s="345">
        <v>0.84224915032249104</v>
      </c>
      <c r="BY29" s="345">
        <v>0.45283684324094797</v>
      </c>
      <c r="BZ29" s="346">
        <v>0.42180716954334502</v>
      </c>
      <c r="CA29" s="535"/>
      <c r="CB29" s="438">
        <v>52</v>
      </c>
      <c r="CC29" s="334" t="s">
        <v>647</v>
      </c>
      <c r="CD29" s="545">
        <v>100.482005</v>
      </c>
      <c r="CE29" s="455">
        <v>4581.2043339447</v>
      </c>
      <c r="CF29" s="545"/>
      <c r="CG29" s="455"/>
      <c r="CH29" s="455">
        <v>0.72427527730525698</v>
      </c>
      <c r="CI29" s="545"/>
      <c r="CJ29" s="455">
        <f t="shared" si="1"/>
        <v>95.076759022774411</v>
      </c>
      <c r="CK29"/>
    </row>
    <row r="30" spans="7:89" ht="14.1" customHeight="1" thickBot="1">
      <c r="G30" s="19"/>
      <c r="H30" s="778"/>
      <c r="J30" s="736"/>
      <c r="K30" s="9" t="s">
        <v>740</v>
      </c>
      <c r="L30" s="45">
        <f t="shared" si="4"/>
        <v>5918.718962076181</v>
      </c>
      <c r="T30" s="93"/>
      <c r="U30"/>
      <c r="V30"/>
      <c r="W30"/>
      <c r="X30"/>
      <c r="Y30"/>
      <c r="Z30"/>
      <c r="AA30"/>
      <c r="AB30"/>
      <c r="AC30"/>
      <c r="AD30" s="20"/>
      <c r="AE30"/>
      <c r="AF30" s="335">
        <v>25</v>
      </c>
      <c r="AG30" s="338">
        <v>78</v>
      </c>
      <c r="AH30" s="320">
        <f t="shared" si="2"/>
        <v>12.67983800299997</v>
      </c>
      <c r="AI30" s="320">
        <v>3.95814032799999</v>
      </c>
      <c r="AJ30" s="320">
        <v>2.6294886549999998</v>
      </c>
      <c r="AK30" s="320">
        <v>2.1991027889999901</v>
      </c>
      <c r="AL30" s="320">
        <v>2.0292324509999902</v>
      </c>
      <c r="AM30" s="321">
        <v>1.86387378</v>
      </c>
      <c r="AN30" s="320">
        <v>2795.4979001001102</v>
      </c>
      <c r="AO30" s="320">
        <v>3793.6994214414799</v>
      </c>
      <c r="AP30" s="320">
        <v>4327.89491581114</v>
      </c>
      <c r="AQ30" s="320">
        <v>5431.6062514146297</v>
      </c>
      <c r="AR30" s="321">
        <v>8797.3065239345106</v>
      </c>
      <c r="AS30" s="325">
        <v>0.68819857788879357</v>
      </c>
      <c r="AT30" s="320">
        <v>0.80265265064794544</v>
      </c>
      <c r="AU30" s="320">
        <v>0.85686275253503408</v>
      </c>
      <c r="AV30" s="320">
        <v>0.45613068310618304</v>
      </c>
      <c r="AW30" s="321">
        <v>0.58910841705608286</v>
      </c>
      <c r="AX30" s="535"/>
      <c r="AY30" s="335">
        <v>70</v>
      </c>
      <c r="AZ30" s="334" t="s">
        <v>649</v>
      </c>
      <c r="BA30" s="454">
        <v>115.47531213999901</v>
      </c>
      <c r="BB30" s="454">
        <v>1633.4127533657399</v>
      </c>
      <c r="BC30" s="454"/>
      <c r="BD30" s="543"/>
      <c r="BE30" s="454">
        <v>0.67380814126912547</v>
      </c>
      <c r="BF30" s="543"/>
      <c r="BG30" s="544">
        <f t="shared" si="0"/>
        <v>39.737989375106544</v>
      </c>
      <c r="BI30" s="335">
        <v>25</v>
      </c>
      <c r="BJ30" s="353">
        <v>91</v>
      </c>
      <c r="BK30" s="345">
        <v>391.451233</v>
      </c>
      <c r="BL30" s="345">
        <v>81.054507000000001</v>
      </c>
      <c r="BM30" s="345">
        <v>82.625783999999896</v>
      </c>
      <c r="BN30" s="345">
        <v>77.055201999999994</v>
      </c>
      <c r="BO30" s="345">
        <v>77.486797999999894</v>
      </c>
      <c r="BP30" s="346">
        <v>73.228941999999904</v>
      </c>
      <c r="BQ30" s="345">
        <v>5276.6840804943104</v>
      </c>
      <c r="BR30" s="345">
        <v>5477.9608734559397</v>
      </c>
      <c r="BS30" s="345">
        <v>5888.48705396683</v>
      </c>
      <c r="BT30" s="345">
        <v>7091.16903420569</v>
      </c>
      <c r="BU30" s="345">
        <v>7573.3392527564001</v>
      </c>
      <c r="BV30" s="347">
        <v>0.68895717774432097</v>
      </c>
      <c r="BW30" s="345">
        <v>0.84849641930508701</v>
      </c>
      <c r="BX30" s="345">
        <v>0.81390057804638605</v>
      </c>
      <c r="BY30" s="345">
        <v>0.63738349602780398</v>
      </c>
      <c r="BZ30" s="346">
        <v>0.50168426171580605</v>
      </c>
      <c r="CA30" s="535"/>
      <c r="CB30" s="438">
        <v>35</v>
      </c>
      <c r="CC30" s="334" t="s">
        <v>649</v>
      </c>
      <c r="CD30" s="545">
        <v>111.65544800000001</v>
      </c>
      <c r="CE30" s="455">
        <v>4505.5103967729301</v>
      </c>
      <c r="CF30" s="545"/>
      <c r="CG30" s="455"/>
      <c r="CH30" s="455">
        <v>0.70851861954811202</v>
      </c>
      <c r="CI30" s="545"/>
      <c r="CJ30" s="455">
        <f t="shared" si="1"/>
        <v>95.610974101341171</v>
      </c>
      <c r="CK30"/>
    </row>
    <row r="31" spans="7:89" ht="14.1" customHeight="1">
      <c r="G31" s="19"/>
      <c r="H31" s="778"/>
      <c r="J31" s="736"/>
      <c r="K31" s="9" t="s">
        <v>744</v>
      </c>
      <c r="L31" s="45">
        <f t="shared" si="4"/>
        <v>5912.521786505753</v>
      </c>
      <c r="O31" s="765" t="s">
        <v>1</v>
      </c>
      <c r="P31" s="766"/>
      <c r="Q31" s="766"/>
      <c r="R31" s="766"/>
      <c r="S31" s="767"/>
      <c r="U31" s="24"/>
      <c r="V31"/>
      <c r="W31"/>
      <c r="X31"/>
      <c r="Y31"/>
      <c r="Z31"/>
      <c r="AA31"/>
      <c r="AB31"/>
      <c r="AC31"/>
      <c r="AD31" s="20"/>
      <c r="AE31"/>
      <c r="AF31" s="335">
        <v>26</v>
      </c>
      <c r="AG31" s="338">
        <v>28</v>
      </c>
      <c r="AH31" s="320">
        <f t="shared" si="2"/>
        <v>26.959574111000002</v>
      </c>
      <c r="AI31" s="320">
        <v>19.783108670000001</v>
      </c>
      <c r="AJ31" s="320">
        <v>4.8657850910000002</v>
      </c>
      <c r="AK31" s="320">
        <v>0.98160589700000001</v>
      </c>
      <c r="AL31" s="320">
        <v>0.670197138999999</v>
      </c>
      <c r="AM31" s="321">
        <v>0.65887731400000005</v>
      </c>
      <c r="AN31" s="320">
        <v>2023.0565690810299</v>
      </c>
      <c r="AO31" s="320">
        <v>2681.44346956351</v>
      </c>
      <c r="AP31" s="320">
        <v>3708.7119906119401</v>
      </c>
      <c r="AQ31" s="320">
        <v>5725.4273830417396</v>
      </c>
      <c r="AR31" s="321">
        <v>9013.3823939938702</v>
      </c>
      <c r="AS31" s="325">
        <v>0.69826963335449199</v>
      </c>
      <c r="AT31" s="320">
        <v>0.78886094463288325</v>
      </c>
      <c r="AU31" s="320">
        <v>0.82886866380765545</v>
      </c>
      <c r="AV31" s="320">
        <v>0.65694640929684012</v>
      </c>
      <c r="AW31" s="321">
        <v>0.54969663410749048</v>
      </c>
      <c r="AX31" s="535"/>
      <c r="AY31" s="335">
        <v>85</v>
      </c>
      <c r="AZ31" s="334" t="s">
        <v>649</v>
      </c>
      <c r="BA31" s="454">
        <v>229.45768179999899</v>
      </c>
      <c r="BB31" s="454">
        <v>1423.52595884474</v>
      </c>
      <c r="BC31" s="454"/>
      <c r="BD31" s="543"/>
      <c r="BE31" s="454">
        <v>0.58997491745498964</v>
      </c>
      <c r="BF31" s="543"/>
      <c r="BG31" s="544">
        <f t="shared" si="0"/>
        <v>39.939591371615677</v>
      </c>
      <c r="BI31" s="335">
        <v>26</v>
      </c>
      <c r="BJ31" s="353">
        <v>50</v>
      </c>
      <c r="BK31" s="345">
        <v>134.343422</v>
      </c>
      <c r="BL31" s="345">
        <v>35.9636029999999</v>
      </c>
      <c r="BM31" s="345">
        <v>29.236028999999899</v>
      </c>
      <c r="BN31" s="345">
        <v>22.8535339999999</v>
      </c>
      <c r="BO31" s="345">
        <v>24.2409649999999</v>
      </c>
      <c r="BP31" s="346">
        <v>22.049291</v>
      </c>
      <c r="BQ31" s="345">
        <v>5815.6297607240303</v>
      </c>
      <c r="BR31" s="345">
        <v>5935.8074683304103</v>
      </c>
      <c r="BS31" s="345">
        <v>6700.6589408119298</v>
      </c>
      <c r="BT31" s="345">
        <v>7392.1814989630502</v>
      </c>
      <c r="BU31" s="345">
        <v>8132.9729750599499</v>
      </c>
      <c r="BV31" s="347">
        <v>0.69270844239432405</v>
      </c>
      <c r="BW31" s="345">
        <v>0.87119834477768698</v>
      </c>
      <c r="BX31" s="345">
        <v>0.82882864102738296</v>
      </c>
      <c r="BY31" s="345">
        <v>0.56616636762424299</v>
      </c>
      <c r="BZ31" s="346">
        <v>0.52057456743831698</v>
      </c>
      <c r="CA31" s="535"/>
      <c r="CB31" s="438">
        <v>38</v>
      </c>
      <c r="CC31" s="334" t="s">
        <v>647</v>
      </c>
      <c r="CD31" s="545">
        <v>40.425255999999898</v>
      </c>
      <c r="CE31" s="455">
        <v>4417.5731396904503</v>
      </c>
      <c r="CF31" s="545"/>
      <c r="CG31" s="455"/>
      <c r="CH31" s="455">
        <v>0.69424050135218196</v>
      </c>
      <c r="CI31" s="545"/>
      <c r="CJ31" s="455">
        <f t="shared" si="1"/>
        <v>95.719432159882302</v>
      </c>
      <c r="CK31"/>
    </row>
    <row r="32" spans="7:89" ht="14.1" customHeight="1">
      <c r="G32" s="19"/>
      <c r="H32" s="778"/>
      <c r="J32" s="736"/>
      <c r="K32" s="9" t="s">
        <v>741</v>
      </c>
      <c r="L32" s="45">
        <f t="shared" si="4"/>
        <v>5740.8873908236692</v>
      </c>
      <c r="O32" s="779" t="s">
        <v>2</v>
      </c>
      <c r="P32" s="780"/>
      <c r="Q32" s="780"/>
      <c r="R32" s="780"/>
      <c r="S32" s="60">
        <v>2.5000000000000001E-2</v>
      </c>
      <c r="V32"/>
      <c r="W32"/>
      <c r="X32"/>
      <c r="Y32"/>
      <c r="Z32"/>
      <c r="AA32"/>
      <c r="AB32"/>
      <c r="AC32"/>
      <c r="AD32" s="20"/>
      <c r="AE32"/>
      <c r="AF32" s="335">
        <v>27</v>
      </c>
      <c r="AG32" s="338">
        <v>1</v>
      </c>
      <c r="AH32" s="320">
        <f t="shared" si="2"/>
        <v>3.82025969899999</v>
      </c>
      <c r="AI32" s="320">
        <v>3.8121678129999901</v>
      </c>
      <c r="AJ32" s="320">
        <v>5.6325760000000002E-3</v>
      </c>
      <c r="AK32" s="320">
        <v>1.02248399999999E-3</v>
      </c>
      <c r="AL32" s="320">
        <v>8.9790799999999902E-4</v>
      </c>
      <c r="AM32" s="321">
        <v>5.3891799999999902E-4</v>
      </c>
      <c r="AN32" s="320">
        <v>2816.7876365915899</v>
      </c>
      <c r="AO32" s="320">
        <v>10821.584792625301</v>
      </c>
      <c r="AP32" s="320">
        <v>15581.654722622799</v>
      </c>
      <c r="AQ32" s="320">
        <v>16024.201695296601</v>
      </c>
      <c r="AR32" s="321">
        <v>20760.564564008801</v>
      </c>
      <c r="AS32" s="325">
        <v>0.5438238833555038</v>
      </c>
      <c r="AT32" s="320">
        <v>0.66306806956283293</v>
      </c>
      <c r="AU32" s="320">
        <v>0.42379324323070738</v>
      </c>
      <c r="AV32" s="320">
        <v>0.56057006018267319</v>
      </c>
      <c r="AW32" s="321">
        <v>0.5359149007695494</v>
      </c>
      <c r="AX32" s="535"/>
      <c r="AY32" s="335">
        <v>50</v>
      </c>
      <c r="AZ32" s="334" t="s">
        <v>647</v>
      </c>
      <c r="BA32" s="454">
        <v>134.85522409999899</v>
      </c>
      <c r="BB32" s="454">
        <v>1380.21444647572</v>
      </c>
      <c r="BC32" s="454"/>
      <c r="BD32" s="543"/>
      <c r="BE32" s="454">
        <v>0.57106395956946499</v>
      </c>
      <c r="BF32" s="543"/>
      <c r="BG32" s="544">
        <f t="shared" si="0"/>
        <v>40.093788772770893</v>
      </c>
      <c r="BI32" s="335">
        <v>27</v>
      </c>
      <c r="BJ32" s="353">
        <v>3</v>
      </c>
      <c r="BK32" s="345">
        <v>34.324165999999998</v>
      </c>
      <c r="BL32" s="345">
        <v>18.552109000000002</v>
      </c>
      <c r="BM32" s="345">
        <v>9.8489909999999892</v>
      </c>
      <c r="BN32" s="345">
        <v>5.9230660000000004</v>
      </c>
      <c r="BO32" s="345">
        <v>0</v>
      </c>
      <c r="BP32" s="346">
        <v>0</v>
      </c>
      <c r="BQ32" s="345">
        <v>5374.9074042432103</v>
      </c>
      <c r="BR32" s="345">
        <v>5595.9218084919903</v>
      </c>
      <c r="BS32" s="345">
        <v>6444.7742843277301</v>
      </c>
      <c r="BT32" s="345">
        <v>500000</v>
      </c>
      <c r="BU32" s="345">
        <v>500000</v>
      </c>
      <c r="BV32" s="347">
        <v>0.72368811348866802</v>
      </c>
      <c r="BW32" s="345">
        <v>0.89315935190234597</v>
      </c>
      <c r="BX32" s="345">
        <v>0.85164241077474301</v>
      </c>
      <c r="BY32" s="345">
        <v>0.64489539478783897</v>
      </c>
      <c r="BZ32" s="346">
        <v>0.54044521795518696</v>
      </c>
      <c r="CA32" s="535"/>
      <c r="CB32" s="438">
        <v>77</v>
      </c>
      <c r="CC32" s="334" t="s">
        <v>647</v>
      </c>
      <c r="CD32" s="545">
        <v>27.850301000000002</v>
      </c>
      <c r="CE32" s="455">
        <v>4667.6745487682301</v>
      </c>
      <c r="CF32" s="545"/>
      <c r="CG32" s="455"/>
      <c r="CH32" s="455">
        <v>0.72710016743049999</v>
      </c>
      <c r="CI32" s="545"/>
      <c r="CJ32" s="455">
        <f t="shared" si="1"/>
        <v>96.410248826572555</v>
      </c>
      <c r="CK32"/>
    </row>
    <row r="33" spans="7:89" ht="14.1" customHeight="1">
      <c r="G33" s="19"/>
      <c r="H33" s="778"/>
      <c r="J33" s="736"/>
      <c r="K33" s="9" t="s">
        <v>743</v>
      </c>
      <c r="L33" s="45">
        <f>L22*8760</f>
        <v>5763.995682540899</v>
      </c>
      <c r="O33" s="730" t="s">
        <v>623</v>
      </c>
      <c r="P33" s="731"/>
      <c r="Q33" s="731"/>
      <c r="R33" s="731"/>
      <c r="S33" s="80">
        <v>20</v>
      </c>
      <c r="V33"/>
      <c r="W33"/>
      <c r="X33"/>
      <c r="Y33"/>
      <c r="Z33"/>
      <c r="AA33"/>
      <c r="AB33"/>
      <c r="AC33"/>
      <c r="AD33" s="20"/>
      <c r="AE33"/>
      <c r="AF33" s="335">
        <v>28</v>
      </c>
      <c r="AG33" s="338">
        <v>27</v>
      </c>
      <c r="AH33" s="320">
        <f t="shared" si="2"/>
        <v>61.6379636546</v>
      </c>
      <c r="AI33" s="320">
        <v>25.1665843</v>
      </c>
      <c r="AJ33" s="320">
        <v>17.068806030000001</v>
      </c>
      <c r="AK33" s="320">
        <v>11.129581890000001</v>
      </c>
      <c r="AL33" s="320">
        <v>4.6210988220000004</v>
      </c>
      <c r="AM33" s="321">
        <v>3.6518926126000002</v>
      </c>
      <c r="AN33" s="320">
        <v>1927.97211474407</v>
      </c>
      <c r="AO33" s="320">
        <v>2083.7215261330598</v>
      </c>
      <c r="AP33" s="320">
        <v>2270.2753164872802</v>
      </c>
      <c r="AQ33" s="320">
        <v>2709.4909680067699</v>
      </c>
      <c r="AR33" s="321">
        <v>4620.6920322222004</v>
      </c>
      <c r="AS33" s="325">
        <v>0.71733769600936159</v>
      </c>
      <c r="AT33" s="320">
        <v>0.81590141811594474</v>
      </c>
      <c r="AU33" s="320">
        <v>0.72479087614368598</v>
      </c>
      <c r="AV33" s="320">
        <v>0.64525748320201526</v>
      </c>
      <c r="AW33" s="321">
        <v>0.6726988452483269</v>
      </c>
      <c r="AX33" s="535"/>
      <c r="AY33" s="335">
        <v>69</v>
      </c>
      <c r="AZ33" s="334" t="s">
        <v>647</v>
      </c>
      <c r="BA33" s="454">
        <v>44.259898800000002</v>
      </c>
      <c r="BB33" s="454">
        <v>1722.4920332525101</v>
      </c>
      <c r="BC33" s="454"/>
      <c r="BD33" s="543"/>
      <c r="BE33" s="454">
        <v>0.6916433076338383</v>
      </c>
      <c r="BF33" s="543"/>
      <c r="BG33" s="544">
        <f t="shared" si="0"/>
        <v>40.615516580715216</v>
      </c>
      <c r="BI33" s="335">
        <v>28</v>
      </c>
      <c r="BJ33" s="353">
        <v>102</v>
      </c>
      <c r="BK33" s="345">
        <v>296.849828</v>
      </c>
      <c r="BL33" s="345">
        <v>62.425946999999901</v>
      </c>
      <c r="BM33" s="345">
        <v>71.385069000000001</v>
      </c>
      <c r="BN33" s="345">
        <v>56.423437999999898</v>
      </c>
      <c r="BO33" s="345">
        <v>54.274621999999901</v>
      </c>
      <c r="BP33" s="346">
        <v>54.167802000000002</v>
      </c>
      <c r="BQ33" s="345">
        <v>4962.0568572459497</v>
      </c>
      <c r="BR33" s="345">
        <v>5187.5324159761603</v>
      </c>
      <c r="BS33" s="345">
        <v>5540.5253581998004</v>
      </c>
      <c r="BT33" s="345">
        <v>6642.0079777271903</v>
      </c>
      <c r="BU33" s="345">
        <v>8077.8534916375902</v>
      </c>
      <c r="BV33" s="347">
        <v>0.70600219695025701</v>
      </c>
      <c r="BW33" s="345">
        <v>0.82458896993476904</v>
      </c>
      <c r="BX33" s="345">
        <v>0.74674440410176801</v>
      </c>
      <c r="BY33" s="345">
        <v>0.63106189066581797</v>
      </c>
      <c r="BZ33" s="346">
        <v>0.62670224443137201</v>
      </c>
      <c r="CA33" s="535"/>
      <c r="CB33" s="438">
        <v>40</v>
      </c>
      <c r="CC33" s="334" t="s">
        <v>648</v>
      </c>
      <c r="CD33" s="545">
        <v>90.038423999999907</v>
      </c>
      <c r="CE33" s="455">
        <v>4556.9924449320397</v>
      </c>
      <c r="CF33" s="545"/>
      <c r="CG33" s="455"/>
      <c r="CH33" s="455">
        <v>0.70989436718244903</v>
      </c>
      <c r="CI33" s="545"/>
      <c r="CJ33" s="455">
        <f t="shared" si="1"/>
        <v>96.462943781774541</v>
      </c>
      <c r="CK33"/>
    </row>
    <row r="34" spans="7:89" ht="14.1" customHeight="1">
      <c r="G34" s="19"/>
      <c r="H34" s="778"/>
      <c r="J34" s="736"/>
      <c r="K34" s="10" t="s">
        <v>742</v>
      </c>
      <c r="L34" s="45">
        <f>L23*8760</f>
        <v>5444.7602361943627</v>
      </c>
      <c r="O34" s="730" t="s">
        <v>617</v>
      </c>
      <c r="P34" s="731"/>
      <c r="Q34" s="731"/>
      <c r="R34" s="731"/>
      <c r="S34" s="59">
        <v>0.08</v>
      </c>
      <c r="V34"/>
      <c r="W34"/>
      <c r="X34"/>
      <c r="Y34"/>
      <c r="Z34"/>
      <c r="AA34"/>
      <c r="AB34"/>
      <c r="AC34"/>
      <c r="AD34" s="20"/>
      <c r="AE34"/>
      <c r="AF34" s="335">
        <v>29</v>
      </c>
      <c r="AG34" s="338">
        <v>3</v>
      </c>
      <c r="AH34" s="320">
        <f t="shared" si="2"/>
        <v>0.2480320499999997</v>
      </c>
      <c r="AI34" s="320">
        <v>6.3212685000000005E-2</v>
      </c>
      <c r="AJ34" s="320">
        <v>6.3064949999999897E-2</v>
      </c>
      <c r="AK34" s="320">
        <v>5.2528591999999902E-2</v>
      </c>
      <c r="AL34" s="320">
        <v>3.9612451999999902E-2</v>
      </c>
      <c r="AM34" s="321">
        <v>2.9613370999999999E-2</v>
      </c>
      <c r="AN34" s="320">
        <v>6517.1862645043102</v>
      </c>
      <c r="AO34" s="320">
        <v>6520.3533230233797</v>
      </c>
      <c r="AP34" s="320">
        <v>6772.7942165539798</v>
      </c>
      <c r="AQ34" s="320">
        <v>10420.3826219004</v>
      </c>
      <c r="AR34" s="321">
        <v>13639.058192877301</v>
      </c>
      <c r="AS34" s="325">
        <v>0.60387443184294354</v>
      </c>
      <c r="AT34" s="320">
        <v>0.71199623253702482</v>
      </c>
      <c r="AU34" s="320">
        <v>0.58371434035147862</v>
      </c>
      <c r="AV34" s="320">
        <v>0.61497803002300111</v>
      </c>
      <c r="AW34" s="321">
        <v>0.53079280681772323</v>
      </c>
      <c r="AX34" s="535"/>
      <c r="AY34" s="335">
        <v>66</v>
      </c>
      <c r="AZ34" s="334" t="s">
        <v>647</v>
      </c>
      <c r="BA34" s="454">
        <v>152.01475110000001</v>
      </c>
      <c r="BB34" s="454">
        <v>1347.8183746299901</v>
      </c>
      <c r="BC34" s="454"/>
      <c r="BD34" s="543"/>
      <c r="BE34" s="454">
        <v>0.53997884840731492</v>
      </c>
      <c r="BF34" s="543"/>
      <c r="BG34" s="544">
        <f t="shared" si="0"/>
        <v>41.393229267599082</v>
      </c>
      <c r="BI34" s="335">
        <v>29</v>
      </c>
      <c r="BJ34" s="353">
        <v>0</v>
      </c>
      <c r="BK34" s="345">
        <v>0</v>
      </c>
      <c r="BL34" s="345">
        <v>0</v>
      </c>
      <c r="BM34" s="345">
        <v>0</v>
      </c>
      <c r="BN34" s="345">
        <v>0</v>
      </c>
      <c r="BO34" s="345">
        <v>0</v>
      </c>
      <c r="BP34" s="346">
        <v>0</v>
      </c>
      <c r="BQ34" s="345">
        <v>0</v>
      </c>
      <c r="BR34" s="345">
        <v>0</v>
      </c>
      <c r="BS34" s="345">
        <v>0</v>
      </c>
      <c r="BT34" s="345">
        <v>0</v>
      </c>
      <c r="BU34" s="345">
        <v>0</v>
      </c>
      <c r="BV34" s="347">
        <v>0</v>
      </c>
      <c r="BW34" s="345">
        <v>0</v>
      </c>
      <c r="BX34" s="345">
        <v>0</v>
      </c>
      <c r="BY34" s="345">
        <v>0</v>
      </c>
      <c r="BZ34" s="346">
        <v>0</v>
      </c>
      <c r="CA34" s="535"/>
      <c r="CB34" s="438">
        <v>45</v>
      </c>
      <c r="CC34" s="334" t="s">
        <v>648</v>
      </c>
      <c r="CD34" s="545">
        <v>75.654956999999897</v>
      </c>
      <c r="CE34" s="455">
        <v>4459.06217871646</v>
      </c>
      <c r="CF34" s="545"/>
      <c r="CG34" s="455"/>
      <c r="CH34" s="455">
        <v>0.69012917240272798</v>
      </c>
      <c r="CI34" s="545"/>
      <c r="CJ34" s="455">
        <f t="shared" si="1"/>
        <v>97.129179462511416</v>
      </c>
      <c r="CK34"/>
    </row>
    <row r="35" spans="7:89" ht="14.1" customHeight="1">
      <c r="G35" s="19"/>
      <c r="H35" s="778"/>
      <c r="J35" s="15"/>
      <c r="O35" s="730" t="s">
        <v>614</v>
      </c>
      <c r="P35" s="731"/>
      <c r="Q35" s="731"/>
      <c r="R35" s="731"/>
      <c r="S35" s="61">
        <f>(1+S34)/(1+S32)-1</f>
        <v>5.3658536585366123E-2</v>
      </c>
      <c r="V35"/>
      <c r="W35"/>
      <c r="X35"/>
      <c r="Y35"/>
      <c r="Z35"/>
      <c r="AA35"/>
      <c r="AB35"/>
      <c r="AC35"/>
      <c r="AD35" s="20"/>
      <c r="AE35"/>
      <c r="AF35" s="335">
        <v>30</v>
      </c>
      <c r="AG35" s="338">
        <v>1</v>
      </c>
      <c r="AH35" s="320">
        <f t="shared" si="2"/>
        <v>6.4853057999999894E-2</v>
      </c>
      <c r="AI35" s="320">
        <v>6.0980289999999902E-2</v>
      </c>
      <c r="AJ35" s="320">
        <v>1.938681E-3</v>
      </c>
      <c r="AK35" s="320">
        <v>1.0200109999999899E-3</v>
      </c>
      <c r="AL35" s="320">
        <v>6.1481000000000003E-4</v>
      </c>
      <c r="AM35" s="321">
        <v>2.9926600000000002E-4</v>
      </c>
      <c r="AN35" s="320">
        <v>6566.0283107320602</v>
      </c>
      <c r="AO35" s="320">
        <v>13581.515263503699</v>
      </c>
      <c r="AP35" s="320">
        <v>15589.7850611678</v>
      </c>
      <c r="AQ35" s="320">
        <v>20145.964802963001</v>
      </c>
      <c r="AR35" s="321">
        <v>26623.899779762902</v>
      </c>
      <c r="AS35" s="325">
        <v>0.67873041208554186</v>
      </c>
      <c r="AT35" s="320">
        <v>0.58310270544188347</v>
      </c>
      <c r="AU35" s="320">
        <v>0.66959305685319859</v>
      </c>
      <c r="AV35" s="320">
        <v>0.69447865894243832</v>
      </c>
      <c r="AW35" s="321">
        <v>0.75104591282509559</v>
      </c>
      <c r="AX35" s="535"/>
      <c r="AY35" s="335">
        <v>58</v>
      </c>
      <c r="AZ35" s="334" t="s">
        <v>648</v>
      </c>
      <c r="BA35" s="454">
        <v>269.21282509999998</v>
      </c>
      <c r="BB35" s="454">
        <v>1380.28003796245</v>
      </c>
      <c r="BC35" s="454"/>
      <c r="BD35" s="543"/>
      <c r="BE35" s="454">
        <v>0.55145594255348263</v>
      </c>
      <c r="BF35" s="543"/>
      <c r="BG35" s="544">
        <f t="shared" si="0"/>
        <v>41.42544105295049</v>
      </c>
      <c r="BI35" s="335">
        <v>30</v>
      </c>
      <c r="BJ35" s="353">
        <v>0</v>
      </c>
      <c r="BK35" s="345">
        <v>0</v>
      </c>
      <c r="BL35" s="345">
        <v>0</v>
      </c>
      <c r="BM35" s="345">
        <v>0</v>
      </c>
      <c r="BN35" s="345">
        <v>0</v>
      </c>
      <c r="BO35" s="345">
        <v>0</v>
      </c>
      <c r="BP35" s="346">
        <v>0</v>
      </c>
      <c r="BQ35" s="345">
        <v>0</v>
      </c>
      <c r="BR35" s="345">
        <v>0</v>
      </c>
      <c r="BS35" s="345">
        <v>0</v>
      </c>
      <c r="BT35" s="345">
        <v>0</v>
      </c>
      <c r="BU35" s="345">
        <v>0</v>
      </c>
      <c r="BV35" s="347">
        <v>0</v>
      </c>
      <c r="BW35" s="345">
        <v>0</v>
      </c>
      <c r="BX35" s="345">
        <v>0</v>
      </c>
      <c r="BY35" s="345">
        <v>0</v>
      </c>
      <c r="BZ35" s="346">
        <v>0</v>
      </c>
      <c r="CA35" s="535"/>
      <c r="CB35" s="438">
        <v>33</v>
      </c>
      <c r="CC35" s="334" t="s">
        <v>647</v>
      </c>
      <c r="CD35" s="545">
        <v>248.33835999999999</v>
      </c>
      <c r="CE35" s="455">
        <v>4597.1947861830704</v>
      </c>
      <c r="CF35" s="545"/>
      <c r="CG35" s="455"/>
      <c r="CH35" s="455">
        <v>0.709136833790458</v>
      </c>
      <c r="CI35" s="545"/>
      <c r="CJ35" s="455">
        <f t="shared" si="1"/>
        <v>97.369903016844333</v>
      </c>
      <c r="CK35"/>
    </row>
    <row r="36" spans="7:89" ht="14.1" customHeight="1">
      <c r="G36" s="19"/>
      <c r="H36" s="778"/>
      <c r="J36" s="735" t="s">
        <v>672</v>
      </c>
      <c r="K36" s="8" t="s">
        <v>781</v>
      </c>
      <c r="L36" s="171">
        <f xml:space="preserve"> $S$44*(L58 + L104)</f>
        <v>1422.2269072804152</v>
      </c>
      <c r="O36" s="730" t="s">
        <v>626</v>
      </c>
      <c r="P36" s="731"/>
      <c r="Q36" s="731"/>
      <c r="R36" s="731"/>
      <c r="S36" s="59">
        <v>0.08</v>
      </c>
      <c r="V36"/>
      <c r="W36"/>
      <c r="X36"/>
      <c r="Y36"/>
      <c r="Z36"/>
      <c r="AA36"/>
      <c r="AB36"/>
      <c r="AC36"/>
      <c r="AD36" s="20"/>
      <c r="AE36"/>
      <c r="AF36" s="335">
        <v>31</v>
      </c>
      <c r="AG36" s="338">
        <v>48</v>
      </c>
      <c r="AH36" s="320">
        <f t="shared" si="2"/>
        <v>67.80639200600001</v>
      </c>
      <c r="AI36" s="320">
        <v>18.61171968</v>
      </c>
      <c r="AJ36" s="320">
        <v>21.989183392000001</v>
      </c>
      <c r="AK36" s="320">
        <v>16.377173590000002</v>
      </c>
      <c r="AL36" s="320">
        <v>5.5479467910000002</v>
      </c>
      <c r="AM36" s="321">
        <v>5.2803685529999997</v>
      </c>
      <c r="AN36" s="320">
        <v>2047.9247585099099</v>
      </c>
      <c r="AO36" s="320">
        <v>2273.8410873333901</v>
      </c>
      <c r="AP36" s="320">
        <v>2414.4624293687002</v>
      </c>
      <c r="AQ36" s="320">
        <v>2611.4594957507802</v>
      </c>
      <c r="AR36" s="321">
        <v>5328.7293065940503</v>
      </c>
      <c r="AS36" s="325">
        <v>0.6624239572374061</v>
      </c>
      <c r="AT36" s="320">
        <v>0.8471029014981365</v>
      </c>
      <c r="AU36" s="320">
        <v>0.87987419597347527</v>
      </c>
      <c r="AV36" s="320">
        <v>0.61452472948532022</v>
      </c>
      <c r="AW36" s="321">
        <v>0.37847246253735739</v>
      </c>
      <c r="AX36" s="535"/>
      <c r="AY36" s="335">
        <v>69</v>
      </c>
      <c r="AZ36" s="334" t="s">
        <v>648</v>
      </c>
      <c r="BA36" s="454">
        <v>38.923264289999899</v>
      </c>
      <c r="BB36" s="454">
        <v>1767.1948517952201</v>
      </c>
      <c r="BC36" s="454"/>
      <c r="BD36" s="543"/>
      <c r="BE36" s="454">
        <v>0.6916433076338383</v>
      </c>
      <c r="BF36" s="543"/>
      <c r="BG36" s="544">
        <f t="shared" si="0"/>
        <v>41.535309535354152</v>
      </c>
      <c r="BI36" s="335">
        <v>31</v>
      </c>
      <c r="BJ36" s="353">
        <v>164</v>
      </c>
      <c r="BK36" s="345">
        <v>680.74742600000002</v>
      </c>
      <c r="BL36" s="345">
        <v>142.90244799999999</v>
      </c>
      <c r="BM36" s="345">
        <v>137.338784</v>
      </c>
      <c r="BN36" s="345">
        <v>137.503065999999</v>
      </c>
      <c r="BO36" s="345">
        <v>134.315045999999</v>
      </c>
      <c r="BP36" s="346">
        <v>130.582855999999</v>
      </c>
      <c r="BQ36" s="345">
        <v>5459.4646850312301</v>
      </c>
      <c r="BR36" s="345">
        <v>5785.9186486715698</v>
      </c>
      <c r="BS36" s="345">
        <v>6162.0039504019896</v>
      </c>
      <c r="BT36" s="345">
        <v>6538.9978550990299</v>
      </c>
      <c r="BU36" s="345">
        <v>7392.9012754487603</v>
      </c>
      <c r="BV36" s="347">
        <v>0.66111788947974803</v>
      </c>
      <c r="BW36" s="345">
        <v>0.85070204939486405</v>
      </c>
      <c r="BX36" s="345">
        <v>0.86100162383290302</v>
      </c>
      <c r="BY36" s="345">
        <v>0.60489680500794396</v>
      </c>
      <c r="BZ36" s="346">
        <v>0.39466724318084301</v>
      </c>
      <c r="CA36" s="535"/>
      <c r="CB36" s="438">
        <v>39</v>
      </c>
      <c r="CC36" s="334" t="s">
        <v>647</v>
      </c>
      <c r="CD36" s="545">
        <v>168.26283000000001</v>
      </c>
      <c r="CE36" s="455">
        <v>4422.2085972273999</v>
      </c>
      <c r="CF36" s="545"/>
      <c r="CG36" s="455"/>
      <c r="CH36" s="455">
        <v>0.68240075044688697</v>
      </c>
      <c r="CI36" s="545"/>
      <c r="CJ36" s="455">
        <f t="shared" si="1"/>
        <v>97.430175872602376</v>
      </c>
      <c r="CK36"/>
    </row>
    <row r="37" spans="7:89" ht="14.1" customHeight="1">
      <c r="G37" s="19"/>
      <c r="H37" s="778"/>
      <c r="J37" s="736"/>
      <c r="K37" s="9" t="s">
        <v>782</v>
      </c>
      <c r="L37" s="171">
        <f t="shared" ref="L37:L45" si="5" xml:space="preserve"> $S$44*(L59 + L105)</f>
        <v>2579.0824434293063</v>
      </c>
      <c r="O37" s="730" t="s">
        <v>616</v>
      </c>
      <c r="P37" s="731"/>
      <c r="Q37" s="731"/>
      <c r="R37" s="731"/>
      <c r="S37" s="59">
        <v>0.13</v>
      </c>
      <c r="V37"/>
      <c r="W37"/>
      <c r="X37"/>
      <c r="Y37"/>
      <c r="Z37"/>
      <c r="AA37"/>
      <c r="AB37"/>
      <c r="AC37"/>
      <c r="AD37" s="20"/>
      <c r="AE37"/>
      <c r="AF37" s="335">
        <v>32</v>
      </c>
      <c r="AG37" s="338">
        <v>13</v>
      </c>
      <c r="AH37" s="320">
        <f t="shared" si="2"/>
        <v>1.739446558</v>
      </c>
      <c r="AI37" s="320">
        <v>0.53511900800000001</v>
      </c>
      <c r="AJ37" s="320">
        <v>0.38077753600000003</v>
      </c>
      <c r="AK37" s="320">
        <v>0.38407993800000001</v>
      </c>
      <c r="AL37" s="320">
        <v>0.23639301800000001</v>
      </c>
      <c r="AM37" s="321">
        <v>0.203077058</v>
      </c>
      <c r="AN37" s="320">
        <v>4197.37986770716</v>
      </c>
      <c r="AO37" s="320">
        <v>4500.1102834794601</v>
      </c>
      <c r="AP37" s="320">
        <v>5150.9500026901196</v>
      </c>
      <c r="AQ37" s="320">
        <v>6566.4597696800001</v>
      </c>
      <c r="AR37" s="321">
        <v>12073.552569003599</v>
      </c>
      <c r="AS37" s="325">
        <v>0.68095648671600273</v>
      </c>
      <c r="AT37" s="320">
        <v>0.76318891862898497</v>
      </c>
      <c r="AU37" s="320">
        <v>0.80256280305862393</v>
      </c>
      <c r="AV37" s="320">
        <v>0.60144593681338643</v>
      </c>
      <c r="AW37" s="321">
        <v>0.56509796547237567</v>
      </c>
      <c r="AX37" s="535"/>
      <c r="AY37" s="335">
        <v>58</v>
      </c>
      <c r="AZ37" s="334" t="s">
        <v>649</v>
      </c>
      <c r="BA37" s="454">
        <v>247.5146718</v>
      </c>
      <c r="BB37" s="454">
        <v>1403.9207101614099</v>
      </c>
      <c r="BC37" s="454"/>
      <c r="BD37" s="543"/>
      <c r="BE37" s="454">
        <v>0.55145594255348263</v>
      </c>
      <c r="BF37" s="543"/>
      <c r="BG37" s="544">
        <f t="shared" si="0"/>
        <v>42.035520439437477</v>
      </c>
      <c r="BI37" s="335">
        <v>32</v>
      </c>
      <c r="BJ37" s="353">
        <v>2</v>
      </c>
      <c r="BK37" s="345">
        <v>4.359693</v>
      </c>
      <c r="BL37" s="345">
        <v>2.2000649999999902</v>
      </c>
      <c r="BM37" s="345">
        <v>2.1596280000000001</v>
      </c>
      <c r="BN37" s="345">
        <v>0</v>
      </c>
      <c r="BO37" s="345">
        <v>0</v>
      </c>
      <c r="BP37" s="346">
        <v>0</v>
      </c>
      <c r="BQ37" s="345">
        <v>5576.6885917088002</v>
      </c>
      <c r="BR37" s="345">
        <v>5592.9336948437303</v>
      </c>
      <c r="BS37" s="345">
        <v>500000</v>
      </c>
      <c r="BT37" s="345">
        <v>500000</v>
      </c>
      <c r="BU37" s="345">
        <v>500000</v>
      </c>
      <c r="BV37" s="347">
        <v>0.66980643036606402</v>
      </c>
      <c r="BW37" s="345">
        <v>0.79339137011166405</v>
      </c>
      <c r="BX37" s="345">
        <v>0.76090151509704296</v>
      </c>
      <c r="BY37" s="345">
        <v>0.61863480193989995</v>
      </c>
      <c r="BZ37" s="346">
        <v>0.53600778404070604</v>
      </c>
      <c r="CA37" s="535"/>
      <c r="CB37" s="438">
        <v>97</v>
      </c>
      <c r="CC37" s="334" t="s">
        <v>647</v>
      </c>
      <c r="CD37" s="545">
        <v>66.5055329999999</v>
      </c>
      <c r="CE37" s="455">
        <v>4496.8408758513697</v>
      </c>
      <c r="CF37" s="545"/>
      <c r="CG37" s="455"/>
      <c r="CH37" s="455">
        <v>0.69228500613722199</v>
      </c>
      <c r="CI37" s="545"/>
      <c r="CJ37" s="455">
        <f t="shared" si="1"/>
        <v>97.611691519476764</v>
      </c>
      <c r="CK37"/>
    </row>
    <row r="38" spans="7:89" ht="14.1" customHeight="1">
      <c r="G38" s="19"/>
      <c r="H38" s="778"/>
      <c r="J38" s="736"/>
      <c r="K38" s="9" t="s">
        <v>783</v>
      </c>
      <c r="L38" s="171">
        <f t="shared" si="5"/>
        <v>5234.6060219852325</v>
      </c>
      <c r="O38" s="730" t="s">
        <v>615</v>
      </c>
      <c r="P38" s="731"/>
      <c r="Q38" s="731"/>
      <c r="R38" s="731"/>
      <c r="S38" s="61">
        <f>(1+S37)/(1+S32) - 1</f>
        <v>0.10243902439024399</v>
      </c>
      <c r="V38"/>
      <c r="W38"/>
      <c r="X38"/>
      <c r="Y38"/>
      <c r="Z38"/>
      <c r="AA38"/>
      <c r="AB38"/>
      <c r="AC38"/>
      <c r="AD38" s="20"/>
      <c r="AE38"/>
      <c r="AF38" s="335">
        <v>33</v>
      </c>
      <c r="AG38" s="338">
        <v>139</v>
      </c>
      <c r="AH38" s="320">
        <f t="shared" si="2"/>
        <v>78.909485150999799</v>
      </c>
      <c r="AI38" s="320">
        <v>29.122699130000001</v>
      </c>
      <c r="AJ38" s="320">
        <v>17.8075451099999</v>
      </c>
      <c r="AK38" s="320">
        <v>15.056981196999899</v>
      </c>
      <c r="AL38" s="320">
        <v>8.9577095999999994</v>
      </c>
      <c r="AM38" s="321">
        <v>7.9645501139999997</v>
      </c>
      <c r="AN38" s="320">
        <v>1872.5380318135501</v>
      </c>
      <c r="AO38" s="320">
        <v>2066.11585242718</v>
      </c>
      <c r="AP38" s="320">
        <v>2444.0961607386898</v>
      </c>
      <c r="AQ38" s="320">
        <v>3094.85822737648</v>
      </c>
      <c r="AR38" s="321">
        <v>6879.4151347688603</v>
      </c>
      <c r="AS38" s="325">
        <v>0.66860241669463627</v>
      </c>
      <c r="AT38" s="320">
        <v>0.7453385265436383</v>
      </c>
      <c r="AU38" s="320">
        <v>0.89363716773201707</v>
      </c>
      <c r="AV38" s="320">
        <v>0.6621064023463934</v>
      </c>
      <c r="AW38" s="321">
        <v>0.4405465001938127</v>
      </c>
      <c r="AX38" s="535"/>
      <c r="AY38" s="335">
        <v>81</v>
      </c>
      <c r="AZ38" s="334" t="s">
        <v>650</v>
      </c>
      <c r="BA38" s="454">
        <v>71.385934539999894</v>
      </c>
      <c r="BB38" s="454">
        <v>1776.6922946003201</v>
      </c>
      <c r="BC38" s="454"/>
      <c r="BD38" s="543"/>
      <c r="BE38" s="454">
        <v>0.68321382056820201</v>
      </c>
      <c r="BF38" s="543"/>
      <c r="BG38" s="544">
        <f t="shared" si="0"/>
        <v>42.212410510695356</v>
      </c>
      <c r="BI38" s="335">
        <v>33</v>
      </c>
      <c r="BJ38" s="353">
        <v>352</v>
      </c>
      <c r="BK38" s="345">
        <v>1216.1594930000001</v>
      </c>
      <c r="BL38" s="345">
        <v>248.33835999999999</v>
      </c>
      <c r="BM38" s="345">
        <v>245.79419100000001</v>
      </c>
      <c r="BN38" s="345">
        <v>243.840733</v>
      </c>
      <c r="BO38" s="345">
        <v>242.910752999999</v>
      </c>
      <c r="BP38" s="346">
        <v>239.22103499999901</v>
      </c>
      <c r="BQ38" s="345">
        <v>4597.1947861830704</v>
      </c>
      <c r="BR38" s="345">
        <v>4741.7746785503996</v>
      </c>
      <c r="BS38" s="345">
        <v>5531.9284179084298</v>
      </c>
      <c r="BT38" s="345">
        <v>6385.5069793938001</v>
      </c>
      <c r="BU38" s="345">
        <v>7373.1565800928302</v>
      </c>
      <c r="BV38" s="347">
        <v>0.709136833790458</v>
      </c>
      <c r="BW38" s="345">
        <v>0.77677655264374201</v>
      </c>
      <c r="BX38" s="345">
        <v>0.94183296731043697</v>
      </c>
      <c r="BY38" s="345">
        <v>0.70515342174311102</v>
      </c>
      <c r="BZ38" s="346">
        <v>0.48528869882433601</v>
      </c>
      <c r="CA38" s="535"/>
      <c r="CB38" s="438">
        <v>20</v>
      </c>
      <c r="CC38" s="334" t="s">
        <v>647</v>
      </c>
      <c r="CD38" s="545">
        <v>105.862555999999</v>
      </c>
      <c r="CE38" s="455">
        <v>4481.2465115905297</v>
      </c>
      <c r="CF38" s="545"/>
      <c r="CG38" s="455"/>
      <c r="CH38" s="455">
        <v>0.68773605919214797</v>
      </c>
      <c r="CI38" s="545"/>
      <c r="CJ38" s="455">
        <f t="shared" si="1"/>
        <v>97.916851254153258</v>
      </c>
      <c r="CK38"/>
    </row>
    <row r="39" spans="7:89" ht="14.1" customHeight="1">
      <c r="G39" s="19"/>
      <c r="H39" s="778"/>
      <c r="J39" s="736"/>
      <c r="K39" s="9" t="s">
        <v>784</v>
      </c>
      <c r="L39" s="171">
        <f t="shared" si="5"/>
        <v>7439.0177853583691</v>
      </c>
      <c r="O39" s="730" t="s">
        <v>59</v>
      </c>
      <c r="P39" s="731"/>
      <c r="Q39" s="731"/>
      <c r="R39" s="731"/>
      <c r="S39" s="59">
        <v>0.5</v>
      </c>
      <c r="V39"/>
      <c r="W39"/>
      <c r="X39"/>
      <c r="Y39"/>
      <c r="Z39"/>
      <c r="AA39"/>
      <c r="AB39"/>
      <c r="AC39"/>
      <c r="AD39" s="20"/>
      <c r="AE39"/>
      <c r="AF39" s="335">
        <v>34</v>
      </c>
      <c r="AG39" s="338">
        <v>76</v>
      </c>
      <c r="AH39" s="320">
        <f t="shared" si="2"/>
        <v>92.744269551999878</v>
      </c>
      <c r="AI39" s="320">
        <v>78.864013869999894</v>
      </c>
      <c r="AJ39" s="320">
        <v>5.412658006</v>
      </c>
      <c r="AK39" s="320">
        <v>3.0183238210000001</v>
      </c>
      <c r="AL39" s="320">
        <v>2.7432678770000001</v>
      </c>
      <c r="AM39" s="321">
        <v>2.7060059779999901</v>
      </c>
      <c r="AN39" s="320">
        <v>1535.3739661503901</v>
      </c>
      <c r="AO39" s="320">
        <v>2624.48334865994</v>
      </c>
      <c r="AP39" s="320">
        <v>3899.5045918542701</v>
      </c>
      <c r="AQ39" s="320">
        <v>4915.7332736149501</v>
      </c>
      <c r="AR39" s="321">
        <v>8522.5477583012707</v>
      </c>
      <c r="AS39" s="325">
        <v>0.67646875382536364</v>
      </c>
      <c r="AT39" s="320">
        <v>0.78249318302456505</v>
      </c>
      <c r="AU39" s="320">
        <v>0.86976188008131539</v>
      </c>
      <c r="AV39" s="320">
        <v>0.57033291366224981</v>
      </c>
      <c r="AW39" s="321">
        <v>0.50094521176181184</v>
      </c>
      <c r="AX39" s="535"/>
      <c r="AY39" s="335">
        <v>46</v>
      </c>
      <c r="AZ39" s="334" t="s">
        <v>647</v>
      </c>
      <c r="BA39" s="454">
        <v>33.557125910000003</v>
      </c>
      <c r="BB39" s="454">
        <v>1820.2863501678801</v>
      </c>
      <c r="BC39" s="454"/>
      <c r="BD39" s="543"/>
      <c r="BE39" s="454">
        <v>0.69514233245952528</v>
      </c>
      <c r="BF39" s="543"/>
      <c r="BG39" s="544">
        <f t="shared" si="0"/>
        <v>42.426677740106456</v>
      </c>
      <c r="BI39" s="335">
        <v>34</v>
      </c>
      <c r="BJ39" s="353">
        <v>266</v>
      </c>
      <c r="BK39" s="345">
        <v>856.58040900000003</v>
      </c>
      <c r="BL39" s="345">
        <v>172.908421</v>
      </c>
      <c r="BM39" s="345">
        <v>177.13925699999999</v>
      </c>
      <c r="BN39" s="345">
        <v>168.29305599999901</v>
      </c>
      <c r="BO39" s="345">
        <v>171.045007999999</v>
      </c>
      <c r="BP39" s="346">
        <v>167.19466699999899</v>
      </c>
      <c r="BQ39" s="345">
        <v>4850.0766097496098</v>
      </c>
      <c r="BR39" s="345">
        <v>5278.4766084682296</v>
      </c>
      <c r="BS39" s="345">
        <v>6294.3429647610301</v>
      </c>
      <c r="BT39" s="345">
        <v>7206.2207452216699</v>
      </c>
      <c r="BU39" s="345">
        <v>7761.5797374990398</v>
      </c>
      <c r="BV39" s="347">
        <v>0.710352399997213</v>
      </c>
      <c r="BW39" s="345">
        <v>0.78930001315649601</v>
      </c>
      <c r="BX39" s="345">
        <v>0.91868733435094296</v>
      </c>
      <c r="BY39" s="345">
        <v>0.57448071497484499</v>
      </c>
      <c r="BZ39" s="346">
        <v>0.56408283640341805</v>
      </c>
      <c r="CA39" s="535"/>
      <c r="CB39" s="438">
        <v>2</v>
      </c>
      <c r="CC39" s="334" t="s">
        <v>647</v>
      </c>
      <c r="CD39" s="545">
        <v>278.42215900000002</v>
      </c>
      <c r="CE39" s="455">
        <v>4406.9406273772001</v>
      </c>
      <c r="CF39" s="545"/>
      <c r="CG39" s="455"/>
      <c r="CH39" s="455">
        <v>0.67510458810169105</v>
      </c>
      <c r="CI39" s="545"/>
      <c r="CJ39" s="455">
        <f t="shared" si="1"/>
        <v>98.132230437703342</v>
      </c>
      <c r="CK39"/>
    </row>
    <row r="40" spans="7:89" ht="14.1" customHeight="1">
      <c r="G40" s="19"/>
      <c r="H40" s="778"/>
      <c r="J40" s="736"/>
      <c r="K40" s="9" t="s">
        <v>785</v>
      </c>
      <c r="L40" s="171">
        <f xml:space="preserve"> $S$44*(L62 + L108)</f>
        <v>9453.4911580511452</v>
      </c>
      <c r="O40" s="730" t="s">
        <v>618</v>
      </c>
      <c r="P40" s="731"/>
      <c r="Q40" s="731"/>
      <c r="R40" s="731"/>
      <c r="S40" s="59">
        <v>0.4</v>
      </c>
      <c r="U40" s="176"/>
      <c r="V40"/>
      <c r="W40"/>
      <c r="X40"/>
      <c r="Y40"/>
      <c r="Z40"/>
      <c r="AA40"/>
      <c r="AB40"/>
      <c r="AC40"/>
      <c r="AD40" s="20"/>
      <c r="AE40"/>
      <c r="AF40" s="335">
        <v>35</v>
      </c>
      <c r="AG40" s="338">
        <v>34</v>
      </c>
      <c r="AH40" s="320">
        <f t="shared" si="2"/>
        <v>2.967593899699998</v>
      </c>
      <c r="AI40" s="320">
        <v>0.72928055999999997</v>
      </c>
      <c r="AJ40" s="320">
        <v>0.58946337899999901</v>
      </c>
      <c r="AK40" s="320">
        <v>0.55253362299999997</v>
      </c>
      <c r="AL40" s="320">
        <v>0.54873336800000005</v>
      </c>
      <c r="AM40" s="321">
        <v>0.54758296969999898</v>
      </c>
      <c r="AN40" s="320">
        <v>4539.9523628103198</v>
      </c>
      <c r="AO40" s="320">
        <v>5066.9317656489002</v>
      </c>
      <c r="AP40" s="320">
        <v>6715.5442942939899</v>
      </c>
      <c r="AQ40" s="320">
        <v>9682.1158593710006</v>
      </c>
      <c r="AR40" s="321">
        <v>14026.7784833484</v>
      </c>
      <c r="AS40" s="325">
        <v>0.65337267954649481</v>
      </c>
      <c r="AT40" s="320">
        <v>0.82739736260957741</v>
      </c>
      <c r="AU40" s="320">
        <v>0.71494673924969732</v>
      </c>
      <c r="AV40" s="320">
        <v>0.50051176350770388</v>
      </c>
      <c r="AW40" s="321">
        <v>0.55045065784535441</v>
      </c>
      <c r="AX40" s="535"/>
      <c r="AY40" s="335">
        <v>46</v>
      </c>
      <c r="AZ40" s="334" t="s">
        <v>648</v>
      </c>
      <c r="BA40" s="454">
        <v>31.65710726</v>
      </c>
      <c r="BB40" s="454">
        <v>1841.5914706083599</v>
      </c>
      <c r="BC40" s="454"/>
      <c r="BD40" s="543"/>
      <c r="BE40" s="454">
        <v>0.69514233245952528</v>
      </c>
      <c r="BF40" s="543"/>
      <c r="BG40" s="544">
        <f t="shared" si="0"/>
        <v>42.862839521624309</v>
      </c>
      <c r="BI40" s="335">
        <v>35</v>
      </c>
      <c r="BJ40" s="353">
        <v>46</v>
      </c>
      <c r="BK40" s="345">
        <v>539.01288999999997</v>
      </c>
      <c r="BL40" s="345">
        <v>121.477813999999</v>
      </c>
      <c r="BM40" s="345">
        <v>116.626142</v>
      </c>
      <c r="BN40" s="345">
        <v>111.65544800000001</v>
      </c>
      <c r="BO40" s="345">
        <v>97.245754000000005</v>
      </c>
      <c r="BP40" s="346">
        <v>92.007731999999905</v>
      </c>
      <c r="BQ40" s="345">
        <v>4405.0848531397396</v>
      </c>
      <c r="BR40" s="345">
        <v>4453.6313460090696</v>
      </c>
      <c r="BS40" s="345">
        <v>4505.5103967729301</v>
      </c>
      <c r="BT40" s="345">
        <v>4730.2609602850398</v>
      </c>
      <c r="BU40" s="345">
        <v>6120.5288451429196</v>
      </c>
      <c r="BV40" s="347">
        <v>0.70851861954811202</v>
      </c>
      <c r="BW40" s="345">
        <v>0.77858870449457795</v>
      </c>
      <c r="BX40" s="345">
        <v>0.92845210511466403</v>
      </c>
      <c r="BY40" s="345">
        <v>0.67096139160814094</v>
      </c>
      <c r="BZ40" s="346">
        <v>0.51014233867175096</v>
      </c>
      <c r="CA40" s="535"/>
      <c r="CB40" s="438">
        <v>36</v>
      </c>
      <c r="CC40" s="334" t="s">
        <v>647</v>
      </c>
      <c r="CD40" s="545">
        <v>81.367441999999997</v>
      </c>
      <c r="CE40" s="455">
        <v>4660.5069630629596</v>
      </c>
      <c r="CF40" s="545"/>
      <c r="CG40" s="455"/>
      <c r="CH40" s="455">
        <v>0.71178147769064004</v>
      </c>
      <c r="CI40" s="545"/>
      <c r="CJ40" s="455">
        <f t="shared" si="1"/>
        <v>98.283954577367226</v>
      </c>
      <c r="CK40"/>
    </row>
    <row r="41" spans="7:89" ht="14.1" customHeight="1">
      <c r="G41" s="19"/>
      <c r="H41" s="778"/>
      <c r="J41" s="736"/>
      <c r="K41" s="9" t="s">
        <v>740</v>
      </c>
      <c r="L41" s="171">
        <f t="shared" si="5"/>
        <v>3706.4584126225836</v>
      </c>
      <c r="O41" s="730" t="s">
        <v>65</v>
      </c>
      <c r="P41" s="731"/>
      <c r="Q41" s="731"/>
      <c r="R41" s="731"/>
      <c r="S41" s="61">
        <f>IF(S40&gt;0,S39*S34*(1-S40)+(1-S39)*S37,S39*S34+(1-S39)*S37)</f>
        <v>8.8999999999999996E-2</v>
      </c>
      <c r="V41"/>
      <c r="W41"/>
      <c r="X41"/>
      <c r="Y41"/>
      <c r="Z41"/>
      <c r="AA41"/>
      <c r="AB41"/>
      <c r="AC41"/>
      <c r="AD41" s="20"/>
      <c r="AE41"/>
      <c r="AF41" s="335">
        <v>36</v>
      </c>
      <c r="AG41" s="338">
        <v>30</v>
      </c>
      <c r="AH41" s="320">
        <f t="shared" si="2"/>
        <v>2.0506466309999949</v>
      </c>
      <c r="AI41" s="320">
        <v>0.58147162099999905</v>
      </c>
      <c r="AJ41" s="320">
        <v>0.39008149399999897</v>
      </c>
      <c r="AK41" s="320">
        <v>0.36807820499999899</v>
      </c>
      <c r="AL41" s="320">
        <v>0.35809037399999899</v>
      </c>
      <c r="AM41" s="321">
        <v>0.35292493699999899</v>
      </c>
      <c r="AN41" s="320">
        <v>4756.06710948618</v>
      </c>
      <c r="AO41" s="320">
        <v>5570.6878453366999</v>
      </c>
      <c r="AP41" s="320">
        <v>6726.9498294227196</v>
      </c>
      <c r="AQ41" s="320">
        <v>8334.6668827131307</v>
      </c>
      <c r="AR41" s="321">
        <v>13968.0083012206</v>
      </c>
      <c r="AS41" s="325">
        <v>0.57552966584260667</v>
      </c>
      <c r="AT41" s="320">
        <v>0.80261387632736247</v>
      </c>
      <c r="AU41" s="320">
        <v>0.66012799812701672</v>
      </c>
      <c r="AV41" s="320">
        <v>0.43940688691846336</v>
      </c>
      <c r="AW41" s="321">
        <v>0.40576852110680889</v>
      </c>
      <c r="AX41" s="535"/>
      <c r="AY41" s="335">
        <v>1</v>
      </c>
      <c r="AZ41" s="334" t="s">
        <v>647</v>
      </c>
      <c r="BA41" s="454">
        <v>26.266816510000002</v>
      </c>
      <c r="BB41" s="454">
        <v>1911.5536993701501</v>
      </c>
      <c r="BC41" s="454"/>
      <c r="BD41" s="543"/>
      <c r="BE41" s="454">
        <v>0.71361850400965132</v>
      </c>
      <c r="BF41" s="543"/>
      <c r="BG41" s="544">
        <f t="shared" si="0"/>
        <v>43.217926492859277</v>
      </c>
      <c r="BI41" s="335">
        <v>36</v>
      </c>
      <c r="BJ41" s="353">
        <v>8</v>
      </c>
      <c r="BK41" s="345">
        <v>222.56875600000001</v>
      </c>
      <c r="BL41" s="345">
        <v>81.367441999999997</v>
      </c>
      <c r="BM41" s="345">
        <v>44.197933999999897</v>
      </c>
      <c r="BN41" s="345">
        <v>42.955848000000003</v>
      </c>
      <c r="BO41" s="345">
        <v>39.175694999999898</v>
      </c>
      <c r="BP41" s="346">
        <v>14.8718369999999</v>
      </c>
      <c r="BQ41" s="345">
        <v>4660.5069630629596</v>
      </c>
      <c r="BR41" s="345">
        <v>4753.1750928628398</v>
      </c>
      <c r="BS41" s="345">
        <v>4771.5559059267698</v>
      </c>
      <c r="BT41" s="345">
        <v>4943.5108143861898</v>
      </c>
      <c r="BU41" s="345">
        <v>5890.30843607926</v>
      </c>
      <c r="BV41" s="347">
        <v>0.71178147769064004</v>
      </c>
      <c r="BW41" s="345">
        <v>0.81450644620763002</v>
      </c>
      <c r="BX41" s="345">
        <v>0.90184548227109196</v>
      </c>
      <c r="BY41" s="345">
        <v>0.62448257263955598</v>
      </c>
      <c r="BZ41" s="346">
        <v>0.53658894131454904</v>
      </c>
      <c r="CA41" s="535"/>
      <c r="CB41" s="438">
        <v>92</v>
      </c>
      <c r="CC41" s="334" t="s">
        <v>647</v>
      </c>
      <c r="CD41" s="545">
        <v>117.296748999999</v>
      </c>
      <c r="CE41" s="455">
        <v>4275.0899469477599</v>
      </c>
      <c r="CF41" s="545"/>
      <c r="CG41" s="455"/>
      <c r="CH41" s="455">
        <v>0.65411884864708303</v>
      </c>
      <c r="CI41" s="545"/>
      <c r="CJ41" s="455">
        <f t="shared" si="1"/>
        <v>98.325697417848872</v>
      </c>
      <c r="CK41"/>
    </row>
    <row r="42" spans="7:89" ht="14.1" customHeight="1">
      <c r="G42" s="19"/>
      <c r="H42" s="778"/>
      <c r="J42" s="736"/>
      <c r="K42" s="9" t="s">
        <v>744</v>
      </c>
      <c r="L42" s="171">
        <f t="shared" si="5"/>
        <v>4843.8469962742101</v>
      </c>
      <c r="O42" s="730" t="s">
        <v>66</v>
      </c>
      <c r="P42" s="731"/>
      <c r="Q42" s="731"/>
      <c r="R42" s="731"/>
      <c r="S42" s="61">
        <f xml:space="preserve"> ((1+((1-S39)*((1+S38)*(1+S32)-1)) + (S39*((1+S35)*(1+S32)-1)*(1-S40))) / (1+S32)) - 1</f>
        <v>6.2439024390243958E-2</v>
      </c>
      <c r="V42"/>
      <c r="W42"/>
      <c r="X42"/>
      <c r="Y42"/>
      <c r="Z42"/>
      <c r="AA42"/>
      <c r="AB42"/>
      <c r="AC42"/>
      <c r="AD42" s="20"/>
      <c r="AE42"/>
      <c r="AF42" s="335">
        <v>37</v>
      </c>
      <c r="AG42" s="338">
        <v>118</v>
      </c>
      <c r="AH42" s="320">
        <f t="shared" si="2"/>
        <v>33.641842145999995</v>
      </c>
      <c r="AI42" s="320">
        <v>7.4247368539999901</v>
      </c>
      <c r="AJ42" s="320">
        <v>7.2837522850000003</v>
      </c>
      <c r="AK42" s="320">
        <v>6.5697211769999999</v>
      </c>
      <c r="AL42" s="320">
        <v>6.2811239030000001</v>
      </c>
      <c r="AM42" s="321">
        <v>6.082507927</v>
      </c>
      <c r="AN42" s="320">
        <v>2462.6627958476001</v>
      </c>
      <c r="AO42" s="320">
        <v>2472.1792595448801</v>
      </c>
      <c r="AP42" s="320">
        <v>4064.7928712698499</v>
      </c>
      <c r="AQ42" s="320">
        <v>4716.0329295294196</v>
      </c>
      <c r="AR42" s="321">
        <v>6516.8849166339996</v>
      </c>
      <c r="AS42" s="325">
        <v>0.56054811387596826</v>
      </c>
      <c r="AT42" s="320">
        <v>0.8097922873767065</v>
      </c>
      <c r="AU42" s="320">
        <v>0.69605180211827222</v>
      </c>
      <c r="AV42" s="320">
        <v>0.45015452117291627</v>
      </c>
      <c r="AW42" s="321">
        <v>0.32169212274182046</v>
      </c>
      <c r="AX42" s="535"/>
      <c r="AY42" s="335">
        <v>28</v>
      </c>
      <c r="AZ42" s="334" t="s">
        <v>647</v>
      </c>
      <c r="BA42" s="454">
        <v>25.1665843</v>
      </c>
      <c r="BB42" s="454">
        <v>1927.97211474407</v>
      </c>
      <c r="BC42" s="454"/>
      <c r="BD42" s="543"/>
      <c r="BE42" s="454">
        <v>0.71733769600936159</v>
      </c>
      <c r="BF42" s="543"/>
      <c r="BG42" s="544">
        <f t="shared" si="0"/>
        <v>43.333521099647257</v>
      </c>
      <c r="BI42" s="335">
        <v>37</v>
      </c>
      <c r="BJ42" s="353">
        <v>0</v>
      </c>
      <c r="BK42" s="345">
        <v>0</v>
      </c>
      <c r="BL42" s="345">
        <v>0</v>
      </c>
      <c r="BM42" s="345">
        <v>0</v>
      </c>
      <c r="BN42" s="345">
        <v>0</v>
      </c>
      <c r="BO42" s="345">
        <v>0</v>
      </c>
      <c r="BP42" s="346">
        <v>0</v>
      </c>
      <c r="BQ42" s="345">
        <v>0</v>
      </c>
      <c r="BR42" s="345">
        <v>0</v>
      </c>
      <c r="BS42" s="345">
        <v>0</v>
      </c>
      <c r="BT42" s="345">
        <v>0</v>
      </c>
      <c r="BU42" s="345">
        <v>0</v>
      </c>
      <c r="BV42" s="347">
        <v>0</v>
      </c>
      <c r="BW42" s="345">
        <v>0</v>
      </c>
      <c r="BX42" s="345">
        <v>0</v>
      </c>
      <c r="BY42" s="345">
        <v>0</v>
      </c>
      <c r="BZ42" s="346">
        <v>0</v>
      </c>
      <c r="CA42" s="535"/>
      <c r="CB42" s="438">
        <v>3</v>
      </c>
      <c r="CC42" s="334" t="s">
        <v>648</v>
      </c>
      <c r="CD42" s="545">
        <v>139.77682999999899</v>
      </c>
      <c r="CE42" s="455">
        <v>4528.6330502367</v>
      </c>
      <c r="CF42" s="545"/>
      <c r="CG42" s="455"/>
      <c r="CH42" s="455">
        <v>0.69059451392636795</v>
      </c>
      <c r="CI42" s="545"/>
      <c r="CJ42" s="455">
        <f t="shared" si="1"/>
        <v>98.499188907177427</v>
      </c>
      <c r="CK42"/>
    </row>
    <row r="43" spans="7:89" ht="14.1" customHeight="1">
      <c r="G43" s="19"/>
      <c r="H43" s="778"/>
      <c r="J43" s="736"/>
      <c r="K43" s="9" t="s">
        <v>741</v>
      </c>
      <c r="L43" s="171">
        <f t="shared" si="5"/>
        <v>5738.5997361865157</v>
      </c>
      <c r="O43" s="730" t="s">
        <v>886</v>
      </c>
      <c r="P43" s="731"/>
      <c r="Q43" s="731"/>
      <c r="R43" s="731"/>
      <c r="S43" s="80">
        <v>20</v>
      </c>
      <c r="V43"/>
      <c r="W43"/>
      <c r="X43"/>
      <c r="Y43"/>
      <c r="Z43"/>
      <c r="AA43"/>
      <c r="AB43"/>
      <c r="AC43"/>
      <c r="AD43" s="20"/>
      <c r="AE43"/>
      <c r="AF43" s="335">
        <v>38</v>
      </c>
      <c r="AG43" s="338">
        <v>87</v>
      </c>
      <c r="AH43" s="320">
        <f t="shared" si="2"/>
        <v>10.56710234199997</v>
      </c>
      <c r="AI43" s="320">
        <v>2.473612455</v>
      </c>
      <c r="AJ43" s="320">
        <v>2.3106488419999902</v>
      </c>
      <c r="AK43" s="320">
        <v>2.0950873169999902</v>
      </c>
      <c r="AL43" s="320">
        <v>1.873132652</v>
      </c>
      <c r="AM43" s="321">
        <v>1.8146210759999899</v>
      </c>
      <c r="AN43" s="320">
        <v>3841.81427513785</v>
      </c>
      <c r="AO43" s="320">
        <v>4318.2564925831703</v>
      </c>
      <c r="AP43" s="320">
        <v>4843.5662646216297</v>
      </c>
      <c r="AQ43" s="320">
        <v>6499.3489489443</v>
      </c>
      <c r="AR43" s="321">
        <v>12439.329784348</v>
      </c>
      <c r="AS43" s="325">
        <v>0.52663516893288254</v>
      </c>
      <c r="AT43" s="320">
        <v>0.75901800898520333</v>
      </c>
      <c r="AU43" s="320">
        <v>0.63647359692787764</v>
      </c>
      <c r="AV43" s="320">
        <v>0.41917776909658444</v>
      </c>
      <c r="AW43" s="321">
        <v>0.31888958800190847</v>
      </c>
      <c r="AX43" s="535"/>
      <c r="AY43" s="335">
        <v>115</v>
      </c>
      <c r="AZ43" s="334" t="s">
        <v>648</v>
      </c>
      <c r="BA43" s="454">
        <v>90.877363309999893</v>
      </c>
      <c r="BB43" s="454">
        <v>1713.3092655375201</v>
      </c>
      <c r="BC43" s="454"/>
      <c r="BD43" s="543"/>
      <c r="BE43" s="454">
        <v>0.6318078319422139</v>
      </c>
      <c r="BF43" s="543"/>
      <c r="BG43" s="544">
        <f t="shared" si="0"/>
        <v>44.000423618086387</v>
      </c>
      <c r="BI43" s="335">
        <v>38</v>
      </c>
      <c r="BJ43" s="353">
        <v>9</v>
      </c>
      <c r="BK43" s="345">
        <v>58.278295999999997</v>
      </c>
      <c r="BL43" s="345">
        <v>40.425255999999898</v>
      </c>
      <c r="BM43" s="345">
        <v>6.6011389999999901</v>
      </c>
      <c r="BN43" s="345">
        <v>4.4155899999999901</v>
      </c>
      <c r="BO43" s="345">
        <v>4.5051489999999896</v>
      </c>
      <c r="BP43" s="346">
        <v>2.3311619999999902</v>
      </c>
      <c r="BQ43" s="345">
        <v>4417.5731396904503</v>
      </c>
      <c r="BR43" s="345">
        <v>5576.5534921241297</v>
      </c>
      <c r="BS43" s="345">
        <v>5749.2613451481202</v>
      </c>
      <c r="BT43" s="345">
        <v>5950.7068200455597</v>
      </c>
      <c r="BU43" s="345">
        <v>5967.6333730327196</v>
      </c>
      <c r="BV43" s="347">
        <v>0.69424050135218196</v>
      </c>
      <c r="BW43" s="345">
        <v>0.83361025516729903</v>
      </c>
      <c r="BX43" s="345">
        <v>0.84795104209512695</v>
      </c>
      <c r="BY43" s="345">
        <v>0.60222132327820899</v>
      </c>
      <c r="BZ43" s="346">
        <v>0.52102115609714605</v>
      </c>
      <c r="CA43" s="535"/>
      <c r="CB43" s="438">
        <v>130</v>
      </c>
      <c r="CC43" s="334" t="s">
        <v>647</v>
      </c>
      <c r="CD43" s="545">
        <v>70.074554000000006</v>
      </c>
      <c r="CE43" s="455">
        <v>4510.6699379654701</v>
      </c>
      <c r="CF43" s="545"/>
      <c r="CG43" s="455"/>
      <c r="CH43" s="455">
        <v>0.68779202489126201</v>
      </c>
      <c r="CI43" s="545"/>
      <c r="CJ43" s="455">
        <f t="shared" si="1"/>
        <v>98.517900978071012</v>
      </c>
      <c r="CK43"/>
    </row>
    <row r="44" spans="7:89" ht="14.1" customHeight="1">
      <c r="G44" s="19"/>
      <c r="H44" s="778"/>
      <c r="J44" s="736"/>
      <c r="K44" s="9" t="s">
        <v>743</v>
      </c>
      <c r="L44" s="171">
        <f t="shared" si="5"/>
        <v>6713.8403462402675</v>
      </c>
      <c r="O44" s="760" t="s">
        <v>550</v>
      </c>
      <c r="P44" s="761"/>
      <c r="Q44" s="761"/>
      <c r="R44" s="761"/>
      <c r="S44" s="88">
        <f>SUMPRODUCT(P53:P55,Q53:Q55)</f>
        <v>1.0389022742082548</v>
      </c>
      <c r="V44"/>
      <c r="W44"/>
      <c r="X44"/>
      <c r="Y44"/>
      <c r="Z44"/>
      <c r="AA44"/>
      <c r="AB44"/>
      <c r="AC44"/>
      <c r="AD44" s="20"/>
      <c r="AE44"/>
      <c r="AF44" s="335">
        <v>39</v>
      </c>
      <c r="AG44" s="338">
        <v>14</v>
      </c>
      <c r="AH44" s="320">
        <f t="shared" si="2"/>
        <v>1.027445461999998</v>
      </c>
      <c r="AI44" s="320">
        <v>0.46780790100000003</v>
      </c>
      <c r="AJ44" s="320">
        <v>0.16101294299999999</v>
      </c>
      <c r="AK44" s="320">
        <v>0.14548798299999999</v>
      </c>
      <c r="AL44" s="320">
        <v>0.12691719299999901</v>
      </c>
      <c r="AM44" s="321">
        <v>0.12621944199999899</v>
      </c>
      <c r="AN44" s="320">
        <v>4314.3828253882002</v>
      </c>
      <c r="AO44" s="320">
        <v>6697.2274514929204</v>
      </c>
      <c r="AP44" s="320">
        <v>8132.4058287888602</v>
      </c>
      <c r="AQ44" s="320">
        <v>10406.074208121199</v>
      </c>
      <c r="AR44" s="321">
        <v>14862.377683058499</v>
      </c>
      <c r="AS44" s="325">
        <v>0.50532935489118758</v>
      </c>
      <c r="AT44" s="320">
        <v>0.53941974018678118</v>
      </c>
      <c r="AU44" s="320">
        <v>0.4439047941182378</v>
      </c>
      <c r="AV44" s="320">
        <v>0.44915927893898805</v>
      </c>
      <c r="AW44" s="321">
        <v>0.55483880378441142</v>
      </c>
      <c r="AX44" s="535"/>
      <c r="AY44" s="335">
        <v>85</v>
      </c>
      <c r="AZ44" s="334" t="s">
        <v>650</v>
      </c>
      <c r="BA44" s="454">
        <v>165.06778191999899</v>
      </c>
      <c r="BB44" s="454">
        <v>1619.7184340143999</v>
      </c>
      <c r="BC44" s="454"/>
      <c r="BD44" s="543"/>
      <c r="BE44" s="454">
        <v>0.58997491745498964</v>
      </c>
      <c r="BF44" s="543"/>
      <c r="BG44" s="544">
        <f t="shared" si="0"/>
        <v>44.672042625748666</v>
      </c>
      <c r="BI44" s="335">
        <v>39</v>
      </c>
      <c r="BJ44" s="353">
        <v>70</v>
      </c>
      <c r="BK44" s="345">
        <v>795.24831600000005</v>
      </c>
      <c r="BL44" s="345">
        <v>168.26283000000001</v>
      </c>
      <c r="BM44" s="345">
        <v>163.16878600000001</v>
      </c>
      <c r="BN44" s="345">
        <v>163.038837999999</v>
      </c>
      <c r="BO44" s="345">
        <v>152.24526699999899</v>
      </c>
      <c r="BP44" s="346">
        <v>148.53259499999999</v>
      </c>
      <c r="BQ44" s="345">
        <v>4422.2085972273999</v>
      </c>
      <c r="BR44" s="345">
        <v>4820.8003599662998</v>
      </c>
      <c r="BS44" s="345">
        <v>4942.74289137714</v>
      </c>
      <c r="BT44" s="345">
        <v>4985.4877007941104</v>
      </c>
      <c r="BU44" s="345">
        <v>5383.15079553542</v>
      </c>
      <c r="BV44" s="347">
        <v>0.68240075044688697</v>
      </c>
      <c r="BW44" s="345">
        <v>0.887484273393498</v>
      </c>
      <c r="BX44" s="345">
        <v>0.88790097202440799</v>
      </c>
      <c r="BY44" s="345">
        <v>0.50557522213777695</v>
      </c>
      <c r="BZ44" s="346">
        <v>0.461783826221495</v>
      </c>
      <c r="CA44" s="535"/>
      <c r="CB44" s="438">
        <v>61</v>
      </c>
      <c r="CC44" s="334" t="s">
        <v>647</v>
      </c>
      <c r="CD44" s="545">
        <v>35.4552949999999</v>
      </c>
      <c r="CE44" s="455">
        <v>4371.95224907802</v>
      </c>
      <c r="CF44" s="545"/>
      <c r="CG44" s="455"/>
      <c r="CH44" s="455">
        <v>0.66681372220772195</v>
      </c>
      <c r="CI44" s="545"/>
      <c r="CJ44" s="455">
        <f t="shared" si="1"/>
        <v>98.572198746988036</v>
      </c>
      <c r="CK44"/>
    </row>
    <row r="45" spans="7:89" ht="14.1" customHeight="1">
      <c r="G45" s="19"/>
      <c r="H45" s="778"/>
      <c r="J45" s="736"/>
      <c r="K45" s="10" t="s">
        <v>742</v>
      </c>
      <c r="L45" s="171">
        <f t="shared" si="5"/>
        <v>7814.7085059466963</v>
      </c>
      <c r="O45" s="760" t="s">
        <v>598</v>
      </c>
      <c r="P45" s="761"/>
      <c r="Q45" s="761"/>
      <c r="R45" s="761"/>
      <c r="S45" s="88">
        <f>SUMPRODUCT(O58:AD58,O60:AD60)+SUMPRODUCT(O63:S63,O65:S65)</f>
        <v>0.47574673593146277</v>
      </c>
      <c r="V45"/>
      <c r="W45"/>
      <c r="X45"/>
      <c r="Y45"/>
      <c r="Z45"/>
      <c r="AA45"/>
      <c r="AB45"/>
      <c r="AC45"/>
      <c r="AD45" s="20"/>
      <c r="AE45"/>
      <c r="AF45" s="335">
        <v>40</v>
      </c>
      <c r="AG45" s="338">
        <v>59</v>
      </c>
      <c r="AH45" s="320">
        <f t="shared" si="2"/>
        <v>5.1323994059999967</v>
      </c>
      <c r="AI45" s="320">
        <v>1.431417932</v>
      </c>
      <c r="AJ45" s="320">
        <v>1.0113305589999999</v>
      </c>
      <c r="AK45" s="320">
        <v>0.90050383099999898</v>
      </c>
      <c r="AL45" s="320">
        <v>0.89520587999999901</v>
      </c>
      <c r="AM45" s="321">
        <v>0.89394120399999899</v>
      </c>
      <c r="AN45" s="320">
        <v>3912.44045770814</v>
      </c>
      <c r="AO45" s="320">
        <v>4853.5853505340401</v>
      </c>
      <c r="AP45" s="320">
        <v>6902.9489737550102</v>
      </c>
      <c r="AQ45" s="320">
        <v>9841.1300327162098</v>
      </c>
      <c r="AR45" s="321">
        <v>14264.011677889301</v>
      </c>
      <c r="AS45" s="325">
        <v>0.72323344088956132</v>
      </c>
      <c r="AT45" s="320">
        <v>0.84711934334150074</v>
      </c>
      <c r="AU45" s="320">
        <v>0.74076013773244953</v>
      </c>
      <c r="AV45" s="320">
        <v>0.58539404808035522</v>
      </c>
      <c r="AW45" s="321">
        <v>0.6848845878842923</v>
      </c>
      <c r="AX45" s="535"/>
      <c r="AY45" s="335">
        <v>43</v>
      </c>
      <c r="AZ45" s="334" t="s">
        <v>647</v>
      </c>
      <c r="BA45" s="454">
        <v>51.056325979999897</v>
      </c>
      <c r="BB45" s="454">
        <v>1922.4644932736501</v>
      </c>
      <c r="BC45" s="454"/>
      <c r="BD45" s="543"/>
      <c r="BE45" s="454">
        <v>0.68687585899883186</v>
      </c>
      <c r="BF45" s="543"/>
      <c r="BG45" s="544">
        <f t="shared" si="0"/>
        <v>45.021885874974274</v>
      </c>
      <c r="BI45" s="335">
        <v>40</v>
      </c>
      <c r="BJ45" s="353">
        <v>139</v>
      </c>
      <c r="BK45" s="345">
        <v>459.50644899999998</v>
      </c>
      <c r="BL45" s="345">
        <v>102.236882999999</v>
      </c>
      <c r="BM45" s="345">
        <v>90.038423999999907</v>
      </c>
      <c r="BN45" s="345">
        <v>88.936267999999899</v>
      </c>
      <c r="BO45" s="345">
        <v>90.997638999999893</v>
      </c>
      <c r="BP45" s="346">
        <v>87.297235000000001</v>
      </c>
      <c r="BQ45" s="345">
        <v>4289.7067440572</v>
      </c>
      <c r="BR45" s="345">
        <v>4556.9924449320397</v>
      </c>
      <c r="BS45" s="345">
        <v>5442.7519463162598</v>
      </c>
      <c r="BT45" s="345">
        <v>6723.1214275603998</v>
      </c>
      <c r="BU45" s="345">
        <v>7279.2970631543303</v>
      </c>
      <c r="BV45" s="347">
        <v>0.70989436718244903</v>
      </c>
      <c r="BW45" s="345">
        <v>0.87818052376093603</v>
      </c>
      <c r="BX45" s="345">
        <v>0.90304935960556298</v>
      </c>
      <c r="BY45" s="345">
        <v>0.57074025751360202</v>
      </c>
      <c r="BZ45" s="346">
        <v>0.50799707851476705</v>
      </c>
      <c r="CA45" s="535"/>
      <c r="CB45" s="438">
        <v>61</v>
      </c>
      <c r="CC45" s="334" t="s">
        <v>648</v>
      </c>
      <c r="CD45" s="545">
        <v>34.9953509999999</v>
      </c>
      <c r="CE45" s="455">
        <v>4378.8859991224399</v>
      </c>
      <c r="CF45" s="545"/>
      <c r="CG45" s="455"/>
      <c r="CH45" s="455">
        <v>0.66681372220772195</v>
      </c>
      <c r="CI45" s="545"/>
      <c r="CJ45" s="455">
        <f t="shared" si="1"/>
        <v>98.720178059163516</v>
      </c>
      <c r="CK45"/>
    </row>
    <row r="46" spans="7:89" ht="14.1" customHeight="1">
      <c r="G46" s="19"/>
      <c r="H46" s="778"/>
      <c r="O46" s="760" t="s">
        <v>632</v>
      </c>
      <c r="P46" s="761"/>
      <c r="Q46" s="761"/>
      <c r="R46" s="761"/>
      <c r="S46" s="88">
        <f xml:space="preserve"> (1 - S40 * S45) / (1 - S40)</f>
        <v>1.3495021760456916</v>
      </c>
      <c r="V46"/>
      <c r="W46"/>
      <c r="X46"/>
      <c r="Y46"/>
      <c r="Z46"/>
      <c r="AA46"/>
      <c r="AB46"/>
      <c r="AC46"/>
      <c r="AD46" s="20"/>
      <c r="AE46"/>
      <c r="AF46" s="335">
        <v>41</v>
      </c>
      <c r="AG46" s="338">
        <v>16</v>
      </c>
      <c r="AH46" s="320">
        <f t="shared" si="2"/>
        <v>0.90051294199999599</v>
      </c>
      <c r="AI46" s="320">
        <v>0.18102389099999899</v>
      </c>
      <c r="AJ46" s="320">
        <v>0.18245943100000001</v>
      </c>
      <c r="AK46" s="320">
        <v>0.18080592199999901</v>
      </c>
      <c r="AL46" s="320">
        <v>0.17970327799999899</v>
      </c>
      <c r="AM46" s="321">
        <v>0.17652041999999901</v>
      </c>
      <c r="AN46" s="320">
        <v>7064.1379751516897</v>
      </c>
      <c r="AO46" s="320">
        <v>9291.2942026924593</v>
      </c>
      <c r="AP46" s="320">
        <v>10693.637909152299</v>
      </c>
      <c r="AQ46" s="320">
        <v>12452.538431889099</v>
      </c>
      <c r="AR46" s="321">
        <v>15807.8609213038</v>
      </c>
      <c r="AS46" s="325">
        <v>0.6264659166760187</v>
      </c>
      <c r="AT46" s="320">
        <v>0.75192729119322488</v>
      </c>
      <c r="AU46" s="320">
        <v>0.73506821788782895</v>
      </c>
      <c r="AV46" s="320">
        <v>0.50446963580796089</v>
      </c>
      <c r="AW46" s="321">
        <v>0.50903269435099496</v>
      </c>
      <c r="AX46" s="535"/>
      <c r="AY46" s="335">
        <v>33</v>
      </c>
      <c r="AZ46" s="334" t="s">
        <v>647</v>
      </c>
      <c r="BA46" s="454">
        <v>29.122699130000001</v>
      </c>
      <c r="BB46" s="454">
        <v>1872.5380318135501</v>
      </c>
      <c r="BC46" s="454"/>
      <c r="BD46" s="543"/>
      <c r="BE46" s="454">
        <v>0.66860241669463627</v>
      </c>
      <c r="BF46" s="543"/>
      <c r="BG46" s="544">
        <f t="shared" si="0"/>
        <v>45.116176050960703</v>
      </c>
      <c r="BI46" s="335">
        <v>41</v>
      </c>
      <c r="BJ46" s="353">
        <v>44</v>
      </c>
      <c r="BK46" s="345">
        <v>325.13410499999998</v>
      </c>
      <c r="BL46" s="345">
        <v>93.730265000000003</v>
      </c>
      <c r="BM46" s="345">
        <v>93.136566000000002</v>
      </c>
      <c r="BN46" s="345">
        <v>46.7302439999999</v>
      </c>
      <c r="BO46" s="345">
        <v>46.677810999999899</v>
      </c>
      <c r="BP46" s="346">
        <v>44.859219000000003</v>
      </c>
      <c r="BQ46" s="345">
        <v>3928.9776697665502</v>
      </c>
      <c r="BR46" s="345">
        <v>3932.3278590782902</v>
      </c>
      <c r="BS46" s="345">
        <v>4892.8731336046103</v>
      </c>
      <c r="BT46" s="345">
        <v>5849.9565772159604</v>
      </c>
      <c r="BU46" s="345">
        <v>7100.6561933967296</v>
      </c>
      <c r="BV46" s="347">
        <v>0.71914556237512195</v>
      </c>
      <c r="BW46" s="345">
        <v>0.88221848710597695</v>
      </c>
      <c r="BX46" s="345">
        <v>0.86901177957784503</v>
      </c>
      <c r="BY46" s="345">
        <v>0.59675219305596505</v>
      </c>
      <c r="BZ46" s="346">
        <v>0.54619371007844897</v>
      </c>
      <c r="CA46" s="535"/>
      <c r="CB46" s="438">
        <v>81</v>
      </c>
      <c r="CC46" s="334" t="s">
        <v>647</v>
      </c>
      <c r="CD46" s="545">
        <v>51.465138000000003</v>
      </c>
      <c r="CE46" s="455">
        <v>4267.30857880653</v>
      </c>
      <c r="CF46" s="545"/>
      <c r="CG46" s="455"/>
      <c r="CH46" s="455">
        <v>0.64754306664570305</v>
      </c>
      <c r="CI46" s="545"/>
      <c r="CJ46" s="455">
        <f t="shared" si="1"/>
        <v>99.125864050287944</v>
      </c>
      <c r="CK46"/>
    </row>
    <row r="47" spans="7:89" ht="14.1" customHeight="1">
      <c r="G47" s="19"/>
      <c r="H47" s="778"/>
      <c r="J47" s="735" t="s">
        <v>24</v>
      </c>
      <c r="K47" s="8" t="s">
        <v>781</v>
      </c>
      <c r="L47" s="48">
        <f>L36-L36/$S$44</f>
        <v>53.256078561909135</v>
      </c>
      <c r="M47" s="161"/>
      <c r="O47" s="760" t="s">
        <v>63</v>
      </c>
      <c r="P47" s="761"/>
      <c r="Q47" s="761"/>
      <c r="R47" s="761"/>
      <c r="S47" s="61">
        <f xml:space="preserve"> S41 / (1 - (1 / (1 + S41)^S33))</f>
        <v>0.10876693284230318</v>
      </c>
      <c r="V47"/>
      <c r="W47"/>
      <c r="X47"/>
      <c r="Y47"/>
      <c r="Z47"/>
      <c r="AA47"/>
      <c r="AB47"/>
      <c r="AC47"/>
      <c r="AD47" s="20"/>
      <c r="AE47"/>
      <c r="AF47" s="335">
        <v>42</v>
      </c>
      <c r="AG47" s="338">
        <v>47</v>
      </c>
      <c r="AH47" s="320">
        <f t="shared" si="2"/>
        <v>5.8411433649999989</v>
      </c>
      <c r="AI47" s="320">
        <v>1.8950107410000001</v>
      </c>
      <c r="AJ47" s="320">
        <v>1.1493714530000001</v>
      </c>
      <c r="AK47" s="320">
        <v>0.99975236999999995</v>
      </c>
      <c r="AL47" s="320">
        <v>0.94281324200000005</v>
      </c>
      <c r="AM47" s="321">
        <v>0.85419555899999899</v>
      </c>
      <c r="AN47" s="320">
        <v>3719.88824762889</v>
      </c>
      <c r="AO47" s="320">
        <v>4136.2362816803497</v>
      </c>
      <c r="AP47" s="320">
        <v>4774.1078974168804</v>
      </c>
      <c r="AQ47" s="320">
        <v>5954.0798082128204</v>
      </c>
      <c r="AR47" s="321">
        <v>8555.5753932501702</v>
      </c>
      <c r="AS47" s="325">
        <v>0.58178177965366151</v>
      </c>
      <c r="AT47" s="320">
        <v>0.69224893859931735</v>
      </c>
      <c r="AU47" s="320">
        <v>0.64743619498523186</v>
      </c>
      <c r="AV47" s="320">
        <v>0.53725591472642831</v>
      </c>
      <c r="AW47" s="321">
        <v>0.46938818254714582</v>
      </c>
      <c r="AX47" s="535"/>
      <c r="AY47" s="335">
        <v>116</v>
      </c>
      <c r="AZ47" s="334" t="s">
        <v>647</v>
      </c>
      <c r="BA47" s="454">
        <v>46.993016390000001</v>
      </c>
      <c r="BB47" s="454">
        <v>1702.0423005600501</v>
      </c>
      <c r="BC47" s="454"/>
      <c r="BD47" s="543"/>
      <c r="BE47" s="454">
        <v>0.61100994282953935</v>
      </c>
      <c r="BF47" s="543"/>
      <c r="BG47" s="544">
        <f t="shared" si="0"/>
        <v>45.144150861371578</v>
      </c>
      <c r="BI47" s="335">
        <v>42</v>
      </c>
      <c r="BJ47" s="353">
        <v>13</v>
      </c>
      <c r="BK47" s="345">
        <v>62.522711999999999</v>
      </c>
      <c r="BL47" s="345">
        <v>16.751491000000001</v>
      </c>
      <c r="BM47" s="345">
        <v>14.053649999999999</v>
      </c>
      <c r="BN47" s="345">
        <v>12.1677499999999</v>
      </c>
      <c r="BO47" s="345">
        <v>10.8849239999999</v>
      </c>
      <c r="BP47" s="346">
        <v>8.6648969999999892</v>
      </c>
      <c r="BQ47" s="345">
        <v>4950.8643030518497</v>
      </c>
      <c r="BR47" s="345">
        <v>5028.1050843823896</v>
      </c>
      <c r="BS47" s="345">
        <v>5122.1586340284703</v>
      </c>
      <c r="BT47" s="345">
        <v>5295.0866413785998</v>
      </c>
      <c r="BU47" s="345">
        <v>6225.0694136396696</v>
      </c>
      <c r="BV47" s="347">
        <v>0.62416012461769299</v>
      </c>
      <c r="BW47" s="345">
        <v>0.74228035771277201</v>
      </c>
      <c r="BX47" s="345">
        <v>0.70552130025438198</v>
      </c>
      <c r="BY47" s="345">
        <v>0.55959798543226602</v>
      </c>
      <c r="BZ47" s="346">
        <v>0.50926026043432904</v>
      </c>
      <c r="CA47" s="535"/>
      <c r="CB47" s="438">
        <v>85</v>
      </c>
      <c r="CC47" s="334" t="s">
        <v>648</v>
      </c>
      <c r="CD47" s="545">
        <v>134.819862999999</v>
      </c>
      <c r="CE47" s="455">
        <v>4318.6709634789004</v>
      </c>
      <c r="CF47" s="545"/>
      <c r="CG47" s="455"/>
      <c r="CH47" s="455">
        <v>0.65028817747938705</v>
      </c>
      <c r="CI47" s="545"/>
      <c r="CJ47" s="455">
        <f t="shared" si="1"/>
        <v>99.842798833632173</v>
      </c>
      <c r="CK47"/>
    </row>
    <row r="48" spans="7:89" ht="14.1" customHeight="1" thickBot="1">
      <c r="G48" s="19"/>
      <c r="H48" s="778"/>
      <c r="J48" s="736"/>
      <c r="K48" s="9" t="s">
        <v>782</v>
      </c>
      <c r="L48" s="48">
        <f t="shared" ref="L48:L56" si="6">L37-L37/$S$44</f>
        <v>96.575178350095939</v>
      </c>
      <c r="M48" s="161"/>
      <c r="O48" s="769" t="s">
        <v>64</v>
      </c>
      <c r="P48" s="770"/>
      <c r="Q48" s="770"/>
      <c r="R48" s="770"/>
      <c r="S48" s="89">
        <f xml:space="preserve"> S42 / (1 - (1 / (1 + S42)^S33))</f>
        <v>8.8918713624039622E-2</v>
      </c>
      <c r="V48"/>
      <c r="W48"/>
      <c r="X48"/>
      <c r="Y48"/>
      <c r="Z48"/>
      <c r="AA48"/>
      <c r="AB48"/>
      <c r="AC48"/>
      <c r="AD48" s="20"/>
      <c r="AE48"/>
      <c r="AF48" s="335">
        <v>43</v>
      </c>
      <c r="AG48" s="338">
        <v>178</v>
      </c>
      <c r="AH48" s="320">
        <f t="shared" si="2"/>
        <v>137.6591892029995</v>
      </c>
      <c r="AI48" s="320">
        <v>51.056325979999897</v>
      </c>
      <c r="AJ48" s="320">
        <v>22.830975769999899</v>
      </c>
      <c r="AK48" s="320">
        <v>33.471342489999898</v>
      </c>
      <c r="AL48" s="320">
        <v>15.517641522999901</v>
      </c>
      <c r="AM48" s="321">
        <v>14.782903439999901</v>
      </c>
      <c r="AN48" s="320">
        <v>1922.4644932736501</v>
      </c>
      <c r="AO48" s="320">
        <v>1965.8854812969601</v>
      </c>
      <c r="AP48" s="320">
        <v>2089.38322735988</v>
      </c>
      <c r="AQ48" s="320">
        <v>3351.3898490147299</v>
      </c>
      <c r="AR48" s="321">
        <v>5863.2087731281499</v>
      </c>
      <c r="AS48" s="325">
        <v>0.68687585899883186</v>
      </c>
      <c r="AT48" s="320">
        <v>0.86747117997408607</v>
      </c>
      <c r="AU48" s="320">
        <v>0.75804508262978887</v>
      </c>
      <c r="AV48" s="320">
        <v>0.59564817204202425</v>
      </c>
      <c r="AW48" s="321">
        <v>0.54023033807000498</v>
      </c>
      <c r="AX48" s="535"/>
      <c r="AY48" s="335">
        <v>9</v>
      </c>
      <c r="AZ48" s="334" t="s">
        <v>647</v>
      </c>
      <c r="BA48" s="454">
        <v>35.182567820000003</v>
      </c>
      <c r="BB48" s="454">
        <v>1803.1821853634899</v>
      </c>
      <c r="BC48" s="454"/>
      <c r="BD48" s="543"/>
      <c r="BE48" s="454">
        <v>0.6428808404293177</v>
      </c>
      <c r="BF48" s="543"/>
      <c r="BG48" s="544">
        <f t="shared" si="0"/>
        <v>45.27835335287736</v>
      </c>
      <c r="BI48" s="335">
        <v>43</v>
      </c>
      <c r="BJ48" s="353">
        <v>25</v>
      </c>
      <c r="BK48" s="345">
        <v>101.137485</v>
      </c>
      <c r="BL48" s="345">
        <v>21.7415219999999</v>
      </c>
      <c r="BM48" s="345">
        <v>24.432517000000001</v>
      </c>
      <c r="BN48" s="345">
        <v>22.403141999999999</v>
      </c>
      <c r="BO48" s="345">
        <v>17.643699000000002</v>
      </c>
      <c r="BP48" s="346">
        <v>14.916605000000001</v>
      </c>
      <c r="BQ48" s="345">
        <v>4879.3601582330402</v>
      </c>
      <c r="BR48" s="345">
        <v>4930.8236182709097</v>
      </c>
      <c r="BS48" s="345">
        <v>5067.3378844112904</v>
      </c>
      <c r="BT48" s="345">
        <v>5746.0870412863997</v>
      </c>
      <c r="BU48" s="345">
        <v>6617.7020977919601</v>
      </c>
      <c r="BV48" s="347">
        <v>0.72375932936813603</v>
      </c>
      <c r="BW48" s="345">
        <v>0.86045078630545901</v>
      </c>
      <c r="BX48" s="345">
        <v>0.75071574188132395</v>
      </c>
      <c r="BY48" s="345">
        <v>0.62908439776702196</v>
      </c>
      <c r="BZ48" s="346">
        <v>0.65267575479474005</v>
      </c>
      <c r="CA48" s="535"/>
      <c r="CB48" s="438">
        <v>107</v>
      </c>
      <c r="CC48" s="334" t="s">
        <v>647</v>
      </c>
      <c r="CD48" s="545">
        <v>75.1247469999999</v>
      </c>
      <c r="CE48" s="455">
        <v>4048.48482082296</v>
      </c>
      <c r="CF48" s="545"/>
      <c r="CG48" s="455"/>
      <c r="CH48" s="455">
        <v>0.61013682657938595</v>
      </c>
      <c r="CI48" s="545"/>
      <c r="CJ48" s="455">
        <f t="shared" si="1"/>
        <v>99.934220968467329</v>
      </c>
      <c r="CK48"/>
    </row>
    <row r="49" spans="7:89" ht="14.1" customHeight="1" thickBot="1">
      <c r="G49" s="19"/>
      <c r="H49" s="778"/>
      <c r="J49" s="736"/>
      <c r="K49" s="9" t="s">
        <v>783</v>
      </c>
      <c r="L49" s="48">
        <f t="shared" si="6"/>
        <v>196.01273757403578</v>
      </c>
      <c r="M49" s="161"/>
      <c r="O49" s="369"/>
      <c r="P49" s="369"/>
      <c r="Q49" s="369"/>
      <c r="R49" s="369"/>
      <c r="S49" s="176"/>
      <c r="V49"/>
      <c r="W49"/>
      <c r="X49"/>
      <c r="Y49"/>
      <c r="Z49"/>
      <c r="AA49"/>
      <c r="AB49"/>
      <c r="AC49"/>
      <c r="AD49" s="20"/>
      <c r="AE49"/>
      <c r="AF49" s="335">
        <v>44</v>
      </c>
      <c r="AG49" s="338">
        <v>23</v>
      </c>
      <c r="AH49" s="320">
        <f t="shared" si="2"/>
        <v>7.5546262989999908</v>
      </c>
      <c r="AI49" s="320">
        <v>1.691982147</v>
      </c>
      <c r="AJ49" s="320">
        <v>1.5516785179999899</v>
      </c>
      <c r="AK49" s="320">
        <v>1.4663725999999999</v>
      </c>
      <c r="AL49" s="320">
        <v>1.693055003</v>
      </c>
      <c r="AM49" s="321">
        <v>1.1515380310000001</v>
      </c>
      <c r="AN49" s="320">
        <v>3320.17487081533</v>
      </c>
      <c r="AO49" s="320">
        <v>3379.02395110423</v>
      </c>
      <c r="AP49" s="320">
        <v>3935.9485576104998</v>
      </c>
      <c r="AQ49" s="320">
        <v>4151.5219825351096</v>
      </c>
      <c r="AR49" s="321">
        <v>6677.3182852077798</v>
      </c>
      <c r="AS49" s="325">
        <v>0.58029744185106125</v>
      </c>
      <c r="AT49" s="320">
        <v>0.84270602160968455</v>
      </c>
      <c r="AU49" s="320">
        <v>0.72143980464440016</v>
      </c>
      <c r="AV49" s="320">
        <v>0.4205200904465447</v>
      </c>
      <c r="AW49" s="321">
        <v>0.35212852765202712</v>
      </c>
      <c r="AX49" s="535"/>
      <c r="AY49" s="335">
        <v>96</v>
      </c>
      <c r="AZ49" s="334" t="s">
        <v>647</v>
      </c>
      <c r="BA49" s="454">
        <v>24.681900850000002</v>
      </c>
      <c r="BB49" s="454">
        <v>1935.4816475264099</v>
      </c>
      <c r="BC49" s="454"/>
      <c r="BD49" s="543"/>
      <c r="BE49" s="454">
        <v>0.6866722779395289</v>
      </c>
      <c r="BF49" s="543"/>
      <c r="BG49" s="544">
        <f t="shared" si="0"/>
        <v>45.304212572699754</v>
      </c>
      <c r="BI49" s="335">
        <v>44</v>
      </c>
      <c r="BJ49" s="353">
        <v>1</v>
      </c>
      <c r="BK49" s="345">
        <v>2.1536360000000001</v>
      </c>
      <c r="BL49" s="345">
        <v>2.1536360000000001</v>
      </c>
      <c r="BM49" s="345">
        <v>0</v>
      </c>
      <c r="BN49" s="345">
        <v>0</v>
      </c>
      <c r="BO49" s="345">
        <v>0</v>
      </c>
      <c r="BP49" s="346">
        <v>0</v>
      </c>
      <c r="BQ49" s="345">
        <v>7306.0014336838203</v>
      </c>
      <c r="BR49" s="345">
        <v>500000</v>
      </c>
      <c r="BS49" s="345">
        <v>500000</v>
      </c>
      <c r="BT49" s="345">
        <v>500000</v>
      </c>
      <c r="BU49" s="345">
        <v>500000</v>
      </c>
      <c r="BV49" s="347">
        <v>0.57806230118628499</v>
      </c>
      <c r="BW49" s="345">
        <v>0.842829839129692</v>
      </c>
      <c r="BX49" s="345">
        <v>0.73762120503267004</v>
      </c>
      <c r="BY49" s="345">
        <v>0.40546272041273301</v>
      </c>
      <c r="BZ49" s="346">
        <v>0.34434739910009599</v>
      </c>
      <c r="CA49" s="535"/>
      <c r="CB49" s="438">
        <v>35</v>
      </c>
      <c r="CC49" s="334" t="s">
        <v>650</v>
      </c>
      <c r="CD49" s="545">
        <v>97.245754000000005</v>
      </c>
      <c r="CE49" s="455">
        <v>4730.2609602850398</v>
      </c>
      <c r="CF49" s="545"/>
      <c r="CG49" s="455"/>
      <c r="CH49" s="455">
        <v>0.70851861954811202</v>
      </c>
      <c r="CI49" s="545"/>
      <c r="CJ49" s="455">
        <f t="shared" si="1"/>
        <v>100.12523726029323</v>
      </c>
      <c r="CK49"/>
    </row>
    <row r="50" spans="7:89" ht="14.1" customHeight="1">
      <c r="G50" s="19"/>
      <c r="H50" s="778"/>
      <c r="J50" s="736"/>
      <c r="K50" s="9" t="s">
        <v>784</v>
      </c>
      <c r="L50" s="48">
        <f t="shared" si="6"/>
        <v>278.55816366042927</v>
      </c>
      <c r="M50" s="161"/>
      <c r="O50" s="762" t="s">
        <v>637</v>
      </c>
      <c r="P50" s="763"/>
      <c r="Q50" s="315">
        <v>3</v>
      </c>
      <c r="R50" s="369"/>
      <c r="S50" s="176"/>
      <c r="V50"/>
      <c r="W50"/>
      <c r="X50"/>
      <c r="Y50"/>
      <c r="Z50"/>
      <c r="AA50"/>
      <c r="AB50"/>
      <c r="AC50"/>
      <c r="AD50" s="20"/>
      <c r="AE50"/>
      <c r="AF50" s="335">
        <v>45</v>
      </c>
      <c r="AG50" s="338">
        <v>17</v>
      </c>
      <c r="AH50" s="320">
        <f t="shared" si="2"/>
        <v>5.9769076369999894</v>
      </c>
      <c r="AI50" s="320">
        <v>1.7982274890000001</v>
      </c>
      <c r="AJ50" s="320">
        <v>1.5201155260000001</v>
      </c>
      <c r="AK50" s="320">
        <v>1.0841268959999899</v>
      </c>
      <c r="AL50" s="320">
        <v>0.79649683000000004</v>
      </c>
      <c r="AM50" s="321">
        <v>0.77794089600000005</v>
      </c>
      <c r="AN50" s="320">
        <v>3279.4059816706199</v>
      </c>
      <c r="AO50" s="320">
        <v>3903.9462948647001</v>
      </c>
      <c r="AP50" s="320">
        <v>4180.1662859906201</v>
      </c>
      <c r="AQ50" s="320">
        <v>5469.7841711580704</v>
      </c>
      <c r="AR50" s="321">
        <v>14037.265868286901</v>
      </c>
      <c r="AS50" s="325">
        <v>0.53726844626051562</v>
      </c>
      <c r="AT50" s="320">
        <v>0.77433778041540147</v>
      </c>
      <c r="AU50" s="320">
        <v>0.72335916909320552</v>
      </c>
      <c r="AV50" s="320">
        <v>0.36342390763669646</v>
      </c>
      <c r="AW50" s="321">
        <v>0.30121686001333697</v>
      </c>
      <c r="AX50" s="535"/>
      <c r="AY50" s="335">
        <v>132</v>
      </c>
      <c r="AZ50" s="334" t="s">
        <v>647</v>
      </c>
      <c r="BA50" s="454">
        <v>29.26385634</v>
      </c>
      <c r="BB50" s="454">
        <v>1870.7303517693899</v>
      </c>
      <c r="BC50" s="454"/>
      <c r="BD50" s="543"/>
      <c r="BE50" s="454">
        <v>0.66313793229282259</v>
      </c>
      <c r="BF50" s="543"/>
      <c r="BG50" s="544">
        <f t="shared" si="0"/>
        <v>45.426989168477228</v>
      </c>
      <c r="BI50" s="335">
        <v>45</v>
      </c>
      <c r="BJ50" s="353">
        <v>14</v>
      </c>
      <c r="BK50" s="345">
        <v>258.50535400000001</v>
      </c>
      <c r="BL50" s="345">
        <v>65.209909999999894</v>
      </c>
      <c r="BM50" s="345">
        <v>75.654956999999897</v>
      </c>
      <c r="BN50" s="345">
        <v>49.773412999999998</v>
      </c>
      <c r="BO50" s="345">
        <v>37.570706999999899</v>
      </c>
      <c r="BP50" s="346">
        <v>30.296367</v>
      </c>
      <c r="BQ50" s="345">
        <v>3816.4636966132998</v>
      </c>
      <c r="BR50" s="345">
        <v>4459.06217871646</v>
      </c>
      <c r="BS50" s="345">
        <v>4747.1213582023602</v>
      </c>
      <c r="BT50" s="345">
        <v>4818.35264353394</v>
      </c>
      <c r="BU50" s="345">
        <v>6039.6561294983403</v>
      </c>
      <c r="BV50" s="347">
        <v>0.69012917240272798</v>
      </c>
      <c r="BW50" s="345">
        <v>0.85945258989249695</v>
      </c>
      <c r="BX50" s="345">
        <v>0.86446952285416401</v>
      </c>
      <c r="BY50" s="345">
        <v>0.56604874631654301</v>
      </c>
      <c r="BZ50" s="346">
        <v>0.49423582128313598</v>
      </c>
      <c r="CA50" s="535"/>
      <c r="CB50" s="438">
        <v>36</v>
      </c>
      <c r="CC50" s="334" t="s">
        <v>648</v>
      </c>
      <c r="CD50" s="545">
        <v>44.197933999999897</v>
      </c>
      <c r="CE50" s="455">
        <v>4753.1750928628398</v>
      </c>
      <c r="CF50" s="545"/>
      <c r="CG50" s="455"/>
      <c r="CH50" s="455">
        <v>0.71178147769064004</v>
      </c>
      <c r="CI50" s="545"/>
      <c r="CJ50" s="455">
        <f t="shared" si="1"/>
        <v>100.13672268769359</v>
      </c>
      <c r="CK50"/>
    </row>
    <row r="51" spans="7:89" ht="14.1" customHeight="1">
      <c r="G51" s="19"/>
      <c r="H51" s="778"/>
      <c r="J51" s="736"/>
      <c r="K51" s="9" t="s">
        <v>785</v>
      </c>
      <c r="L51" s="48">
        <f t="shared" si="6"/>
        <v>353.99124093369392</v>
      </c>
      <c r="M51" s="161"/>
      <c r="O51" s="82" t="s">
        <v>0</v>
      </c>
      <c r="P51" s="81" t="s">
        <v>402</v>
      </c>
      <c r="Q51" s="294" t="s">
        <v>630</v>
      </c>
      <c r="R51" s="369"/>
      <c r="S51" s="176"/>
      <c r="V51"/>
      <c r="W51"/>
      <c r="X51"/>
      <c r="Y51"/>
      <c r="Z51"/>
      <c r="AA51"/>
      <c r="AB51"/>
      <c r="AC51"/>
      <c r="AD51" s="20"/>
      <c r="AE51"/>
      <c r="AF51" s="335">
        <v>46</v>
      </c>
      <c r="AG51" s="338">
        <v>118</v>
      </c>
      <c r="AH51" s="320">
        <f t="shared" si="2"/>
        <v>98.545413289999871</v>
      </c>
      <c r="AI51" s="320">
        <v>33.557125910000003</v>
      </c>
      <c r="AJ51" s="320">
        <v>31.65710726</v>
      </c>
      <c r="AK51" s="320">
        <v>19.4998082299999</v>
      </c>
      <c r="AL51" s="320">
        <v>6.9506776639999899</v>
      </c>
      <c r="AM51" s="321">
        <v>6.8806942259999904</v>
      </c>
      <c r="AN51" s="320">
        <v>1820.2863501678801</v>
      </c>
      <c r="AO51" s="320">
        <v>1841.5914706083599</v>
      </c>
      <c r="AP51" s="320">
        <v>2028.9051706985699</v>
      </c>
      <c r="AQ51" s="320">
        <v>3696.4787703049301</v>
      </c>
      <c r="AR51" s="321">
        <v>6618.4259791759796</v>
      </c>
      <c r="AS51" s="325">
        <v>0.69514233245952528</v>
      </c>
      <c r="AT51" s="320">
        <v>0.91623463641841763</v>
      </c>
      <c r="AU51" s="320">
        <v>0.75956080072772281</v>
      </c>
      <c r="AV51" s="320">
        <v>0.61496022166873088</v>
      </c>
      <c r="AW51" s="321">
        <v>0.51701026508468872</v>
      </c>
      <c r="AX51" s="535"/>
      <c r="AY51" s="335">
        <v>116</v>
      </c>
      <c r="AZ51" s="334" t="s">
        <v>648</v>
      </c>
      <c r="BA51" s="454">
        <v>44.807680499999897</v>
      </c>
      <c r="BB51" s="454">
        <v>1718.2736433758</v>
      </c>
      <c r="BC51" s="454"/>
      <c r="BD51" s="543"/>
      <c r="BE51" s="454">
        <v>0.61100994282953935</v>
      </c>
      <c r="BF51" s="543"/>
      <c r="BG51" s="544">
        <f t="shared" si="0"/>
        <v>45.522195883667145</v>
      </c>
      <c r="BI51" s="335">
        <v>46</v>
      </c>
      <c r="BJ51" s="353">
        <v>25</v>
      </c>
      <c r="BK51" s="345">
        <v>69.119246000000004</v>
      </c>
      <c r="BL51" s="345">
        <v>17.063255000000002</v>
      </c>
      <c r="BM51" s="345">
        <v>14.002739</v>
      </c>
      <c r="BN51" s="345">
        <v>12.7219519999999</v>
      </c>
      <c r="BO51" s="345">
        <v>13.988986000000001</v>
      </c>
      <c r="BP51" s="346">
        <v>11.342314</v>
      </c>
      <c r="BQ51" s="345">
        <v>5749.4721489979702</v>
      </c>
      <c r="BR51" s="345">
        <v>6061.0056276361702</v>
      </c>
      <c r="BS51" s="345">
        <v>6398.64618634821</v>
      </c>
      <c r="BT51" s="345">
        <v>7039.7354153955403</v>
      </c>
      <c r="BU51" s="345">
        <v>8161.3365638640298</v>
      </c>
      <c r="BV51" s="347">
        <v>0.69408612135666903</v>
      </c>
      <c r="BW51" s="345">
        <v>0.90642939700585001</v>
      </c>
      <c r="BX51" s="345">
        <v>0.69452140023921205</v>
      </c>
      <c r="BY51" s="345">
        <v>0.62078866510856101</v>
      </c>
      <c r="BZ51" s="346">
        <v>0.57369035785231604</v>
      </c>
      <c r="CA51" s="535"/>
      <c r="CB51" s="438">
        <v>33</v>
      </c>
      <c r="CC51" s="334" t="s">
        <v>648</v>
      </c>
      <c r="CD51" s="545">
        <v>245.79419100000001</v>
      </c>
      <c r="CE51" s="455">
        <v>4741.7746785503996</v>
      </c>
      <c r="CF51" s="545"/>
      <c r="CG51" s="455"/>
      <c r="CH51" s="455">
        <v>0.709136833790458</v>
      </c>
      <c r="CI51" s="545"/>
      <c r="CJ51" s="455">
        <f t="shared" si="1"/>
        <v>100.27135377465531</v>
      </c>
      <c r="CK51"/>
    </row>
    <row r="52" spans="7:89" ht="14.1" customHeight="1">
      <c r="G52" s="19"/>
      <c r="H52" s="778"/>
      <c r="J52" s="736"/>
      <c r="K52" s="9" t="s">
        <v>740</v>
      </c>
      <c r="L52" s="48">
        <f t="shared" si="6"/>
        <v>138.7903993368609</v>
      </c>
      <c r="M52" s="161"/>
      <c r="O52" s="186" t="s">
        <v>633</v>
      </c>
      <c r="P52" s="15" t="s">
        <v>62</v>
      </c>
      <c r="Q52" s="83" t="s">
        <v>631</v>
      </c>
      <c r="R52" s="369"/>
      <c r="S52" s="176"/>
      <c r="V52"/>
      <c r="W52"/>
      <c r="X52"/>
      <c r="Y52"/>
      <c r="Z52"/>
      <c r="AA52"/>
      <c r="AB52"/>
      <c r="AC52"/>
      <c r="AD52" s="20"/>
      <c r="AE52"/>
      <c r="AF52" s="335">
        <v>47</v>
      </c>
      <c r="AG52" s="338">
        <v>8</v>
      </c>
      <c r="AH52" s="320">
        <f t="shared" si="2"/>
        <v>28.077498675999802</v>
      </c>
      <c r="AI52" s="320">
        <v>13.7455918399999</v>
      </c>
      <c r="AJ52" s="320">
        <v>10.6213183699999</v>
      </c>
      <c r="AK52" s="320">
        <v>1.8480780080000001</v>
      </c>
      <c r="AL52" s="320">
        <v>0.94859567499999897</v>
      </c>
      <c r="AM52" s="321">
        <v>0.91391478299999895</v>
      </c>
      <c r="AN52" s="320">
        <v>2176.12998292885</v>
      </c>
      <c r="AO52" s="320">
        <v>2291.6799095445299</v>
      </c>
      <c r="AP52" s="320">
        <v>3261.2686805735698</v>
      </c>
      <c r="AQ52" s="320">
        <v>3734.6359709988701</v>
      </c>
      <c r="AR52" s="321">
        <v>4778.1920193201404</v>
      </c>
      <c r="AS52" s="325">
        <v>0.62458331109038678</v>
      </c>
      <c r="AT52" s="320">
        <v>0.71038423423619768</v>
      </c>
      <c r="AU52" s="320">
        <v>0.80795643564060893</v>
      </c>
      <c r="AV52" s="320">
        <v>0.64862236170391963</v>
      </c>
      <c r="AW52" s="321">
        <v>0.40599625783039989</v>
      </c>
      <c r="AX52" s="535"/>
      <c r="AY52" s="335">
        <v>43</v>
      </c>
      <c r="AZ52" s="334" t="s">
        <v>648</v>
      </c>
      <c r="BA52" s="454">
        <v>22.830975769999899</v>
      </c>
      <c r="BB52" s="454">
        <v>1965.8854812969601</v>
      </c>
      <c r="BC52" s="454"/>
      <c r="BD52" s="543"/>
      <c r="BE52" s="454">
        <v>0.68687585899883186</v>
      </c>
      <c r="BF52" s="543"/>
      <c r="BG52" s="544">
        <f t="shared" si="0"/>
        <v>45.921505248833213</v>
      </c>
      <c r="BI52" s="335">
        <v>47</v>
      </c>
      <c r="BJ52" s="353">
        <v>5</v>
      </c>
      <c r="BK52" s="345">
        <v>10.968762</v>
      </c>
      <c r="BL52" s="345">
        <v>2.2421389999999901</v>
      </c>
      <c r="BM52" s="345">
        <v>2.219179</v>
      </c>
      <c r="BN52" s="345">
        <v>2.2244730000000001</v>
      </c>
      <c r="BO52" s="345">
        <v>2.17798299999999</v>
      </c>
      <c r="BP52" s="346">
        <v>2.1049880000000001</v>
      </c>
      <c r="BQ52" s="345">
        <v>5185.5555166917702</v>
      </c>
      <c r="BR52" s="345">
        <v>5192.3495666600702</v>
      </c>
      <c r="BS52" s="345">
        <v>5535.6829749183198</v>
      </c>
      <c r="BT52" s="345">
        <v>5549.8732249806599</v>
      </c>
      <c r="BU52" s="345">
        <v>5615.50446166865</v>
      </c>
      <c r="BV52" s="347">
        <v>0.60689093317332199</v>
      </c>
      <c r="BW52" s="345">
        <v>0.66151085332212001</v>
      </c>
      <c r="BX52" s="345">
        <v>0.84787155806578296</v>
      </c>
      <c r="BY52" s="345">
        <v>0.66055261428933199</v>
      </c>
      <c r="BZ52" s="346">
        <v>0.356255182615413</v>
      </c>
      <c r="CA52" s="535"/>
      <c r="CB52" s="438">
        <v>36</v>
      </c>
      <c r="CC52" s="334" t="s">
        <v>649</v>
      </c>
      <c r="CD52" s="545">
        <v>42.955848000000003</v>
      </c>
      <c r="CE52" s="455">
        <v>4771.5559059267698</v>
      </c>
      <c r="CF52" s="545"/>
      <c r="CG52" s="455"/>
      <c r="CH52" s="455">
        <v>0.71178147769064004</v>
      </c>
      <c r="CI52" s="545"/>
      <c r="CJ52" s="455">
        <f t="shared" si="1"/>
        <v>100.50422103216501</v>
      </c>
      <c r="CK52"/>
    </row>
    <row r="53" spans="7:89" ht="14.1" customHeight="1">
      <c r="G53" s="19"/>
      <c r="H53" s="778"/>
      <c r="J53" s="736"/>
      <c r="K53" s="9" t="s">
        <v>744</v>
      </c>
      <c r="L53" s="48">
        <f t="shared" si="6"/>
        <v>181.38054824790652</v>
      </c>
      <c r="M53" s="161"/>
      <c r="O53" s="305">
        <v>0</v>
      </c>
      <c r="P53" s="84">
        <v>0.8</v>
      </c>
      <c r="Q53" s="316">
        <f>1+(1-S40)*((1+S36)^(O53+0.5)-1)</f>
        <v>1.0235382907247959</v>
      </c>
      <c r="R53" s="369"/>
      <c r="S53" s="176"/>
      <c r="V53"/>
      <c r="W53"/>
      <c r="X53"/>
      <c r="Y53"/>
      <c r="Z53"/>
      <c r="AA53"/>
      <c r="AB53"/>
      <c r="AC53"/>
      <c r="AD53" s="20"/>
      <c r="AE53"/>
      <c r="AF53" s="335">
        <v>48</v>
      </c>
      <c r="AG53" s="338">
        <v>49</v>
      </c>
      <c r="AH53" s="320">
        <f t="shared" si="2"/>
        <v>5.8004200679999691</v>
      </c>
      <c r="AI53" s="320">
        <v>1.3520672629999899</v>
      </c>
      <c r="AJ53" s="320">
        <v>1.313273358</v>
      </c>
      <c r="AK53" s="320">
        <v>1.1886847469999899</v>
      </c>
      <c r="AL53" s="320">
        <v>1.01024164199999</v>
      </c>
      <c r="AM53" s="321">
        <v>0.93615305799999904</v>
      </c>
      <c r="AN53" s="320">
        <v>4001.17846444821</v>
      </c>
      <c r="AO53" s="320">
        <v>4346.3774019405</v>
      </c>
      <c r="AP53" s="320">
        <v>5143.7361136110803</v>
      </c>
      <c r="AQ53" s="320">
        <v>6044.0931573473699</v>
      </c>
      <c r="AR53" s="321">
        <v>9192.16559840835</v>
      </c>
      <c r="AS53" s="325">
        <v>0.52739082263983272</v>
      </c>
      <c r="AT53" s="320">
        <v>0.60296219233823889</v>
      </c>
      <c r="AU53" s="320">
        <v>0.57782069146116655</v>
      </c>
      <c r="AV53" s="320">
        <v>0.48188649673779338</v>
      </c>
      <c r="AW53" s="321">
        <v>0.45392092508181264</v>
      </c>
      <c r="AX53" s="535"/>
      <c r="AY53" s="335">
        <v>130</v>
      </c>
      <c r="AZ53" s="334" t="s">
        <v>647</v>
      </c>
      <c r="BA53" s="454">
        <v>30.11052218</v>
      </c>
      <c r="BB53" s="454">
        <v>1860.1038249057799</v>
      </c>
      <c r="BC53" s="454"/>
      <c r="BD53" s="543"/>
      <c r="BE53" s="454">
        <v>0.65165623233594816</v>
      </c>
      <c r="BF53" s="543"/>
      <c r="BG53" s="544">
        <f t="shared" si="0"/>
        <v>45.947917985125748</v>
      </c>
      <c r="BI53" s="335">
        <v>48</v>
      </c>
      <c r="BJ53" s="353">
        <v>40</v>
      </c>
      <c r="BK53" s="345">
        <v>125.477716</v>
      </c>
      <c r="BL53" s="345">
        <v>26.202345999999899</v>
      </c>
      <c r="BM53" s="345">
        <v>27.709803000000001</v>
      </c>
      <c r="BN53" s="345">
        <v>24.691907</v>
      </c>
      <c r="BO53" s="345">
        <v>24.080883</v>
      </c>
      <c r="BP53" s="346">
        <v>22.792777000000001</v>
      </c>
      <c r="BQ53" s="345">
        <v>4861.1950204309496</v>
      </c>
      <c r="BR53" s="345">
        <v>4908.40923587206</v>
      </c>
      <c r="BS53" s="345">
        <v>4978.20875322764</v>
      </c>
      <c r="BT53" s="345">
        <v>5109.7709727513802</v>
      </c>
      <c r="BU53" s="345">
        <v>5311.3017000238397</v>
      </c>
      <c r="BV53" s="347">
        <v>0.61059746361402101</v>
      </c>
      <c r="BW53" s="345">
        <v>0.66743526273632903</v>
      </c>
      <c r="BX53" s="345">
        <v>0.83911399796270703</v>
      </c>
      <c r="BY53" s="345">
        <v>0.65641490253599499</v>
      </c>
      <c r="BZ53" s="346">
        <v>0.37190947901668803</v>
      </c>
      <c r="CA53" s="535"/>
      <c r="CB53" s="438">
        <v>20</v>
      </c>
      <c r="CC53" s="334" t="s">
        <v>648</v>
      </c>
      <c r="CD53" s="545">
        <v>91.662764999999894</v>
      </c>
      <c r="CE53" s="455">
        <v>4606.9051045680599</v>
      </c>
      <c r="CF53" s="545"/>
      <c r="CG53" s="455"/>
      <c r="CH53" s="455">
        <v>0.68773605919214797</v>
      </c>
      <c r="CI53" s="545"/>
      <c r="CJ53" s="455">
        <f t="shared" si="1"/>
        <v>100.51705720538277</v>
      </c>
      <c r="CK53"/>
    </row>
    <row r="54" spans="7:89" ht="14.1" customHeight="1">
      <c r="G54" s="19"/>
      <c r="H54" s="778"/>
      <c r="J54" s="736"/>
      <c r="K54" s="9" t="s">
        <v>741</v>
      </c>
      <c r="L54" s="48">
        <f t="shared" si="6"/>
        <v>214.88506286953725</v>
      </c>
      <c r="M54" s="161"/>
      <c r="O54" s="306">
        <v>1</v>
      </c>
      <c r="P54" s="33">
        <v>0.1</v>
      </c>
      <c r="Q54" s="317">
        <f>1+(1-S40)*((1+S36)^(O54+0.5)-1)</f>
        <v>1.0734213539827795</v>
      </c>
      <c r="R54" s="369"/>
      <c r="S54" s="176"/>
      <c r="V54"/>
      <c r="W54"/>
      <c r="X54"/>
      <c r="Y54"/>
      <c r="Z54"/>
      <c r="AA54"/>
      <c r="AB54"/>
      <c r="AC54"/>
      <c r="AD54" s="20"/>
      <c r="AE54"/>
      <c r="AF54" s="335">
        <v>49</v>
      </c>
      <c r="AG54" s="338">
        <v>2</v>
      </c>
      <c r="AH54" s="320">
        <f t="shared" si="2"/>
        <v>8.967731199999987E-2</v>
      </c>
      <c r="AI54" s="320">
        <v>7.3528661999999897E-2</v>
      </c>
      <c r="AJ54" s="320">
        <v>1.0206242000000001E-2</v>
      </c>
      <c r="AK54" s="320">
        <v>3.03700199999999E-3</v>
      </c>
      <c r="AL54" s="320">
        <v>1.52441399999999E-3</v>
      </c>
      <c r="AM54" s="321">
        <v>1.38099199999999E-3</v>
      </c>
      <c r="AN54" s="320">
        <v>6315.9180105312398</v>
      </c>
      <c r="AO54" s="320">
        <v>9543.8583255482608</v>
      </c>
      <c r="AP54" s="320">
        <v>14309.534916924</v>
      </c>
      <c r="AQ54" s="320">
        <v>18063.237839459001</v>
      </c>
      <c r="AR54" s="321">
        <v>24139.2869924882</v>
      </c>
      <c r="AS54" s="325">
        <v>0.40219898757810923</v>
      </c>
      <c r="AT54" s="320">
        <v>0.59813231896291075</v>
      </c>
      <c r="AU54" s="320">
        <v>0.38051557158335009</v>
      </c>
      <c r="AV54" s="320">
        <v>0.24738042728280582</v>
      </c>
      <c r="AW54" s="321">
        <v>0.34730591624672441</v>
      </c>
      <c r="AX54" s="535"/>
      <c r="AY54" s="335">
        <v>26</v>
      </c>
      <c r="AZ54" s="334" t="s">
        <v>647</v>
      </c>
      <c r="BA54" s="454">
        <v>19.783108670000001</v>
      </c>
      <c r="BB54" s="454">
        <v>2023.0565690810299</v>
      </c>
      <c r="BC54" s="454"/>
      <c r="BD54" s="543"/>
      <c r="BE54" s="454">
        <v>0.69826963335449199</v>
      </c>
      <c r="BF54" s="543"/>
      <c r="BG54" s="544">
        <f t="shared" si="0"/>
        <v>46.381263685138116</v>
      </c>
      <c r="BI54" s="335">
        <v>49</v>
      </c>
      <c r="BJ54" s="353">
        <v>0</v>
      </c>
      <c r="BK54" s="345">
        <v>0</v>
      </c>
      <c r="BL54" s="345">
        <v>0</v>
      </c>
      <c r="BM54" s="345">
        <v>0</v>
      </c>
      <c r="BN54" s="345">
        <v>0</v>
      </c>
      <c r="BO54" s="345">
        <v>0</v>
      </c>
      <c r="BP54" s="346">
        <v>0</v>
      </c>
      <c r="BQ54" s="345">
        <v>0</v>
      </c>
      <c r="BR54" s="345">
        <v>0</v>
      </c>
      <c r="BS54" s="345">
        <v>0</v>
      </c>
      <c r="BT54" s="345">
        <v>0</v>
      </c>
      <c r="BU54" s="345">
        <v>0</v>
      </c>
      <c r="BV54" s="347">
        <v>0</v>
      </c>
      <c r="BW54" s="345">
        <v>0</v>
      </c>
      <c r="BX54" s="345">
        <v>0</v>
      </c>
      <c r="BY54" s="345">
        <v>0</v>
      </c>
      <c r="BZ54" s="346">
        <v>0</v>
      </c>
      <c r="CA54" s="535"/>
      <c r="CB54" s="438">
        <v>17</v>
      </c>
      <c r="CC54" s="334" t="s">
        <v>647</v>
      </c>
      <c r="CD54" s="545">
        <v>216.241174999999</v>
      </c>
      <c r="CE54" s="455">
        <v>4700.6408923992803</v>
      </c>
      <c r="CF54" s="545"/>
      <c r="CG54" s="455"/>
      <c r="CH54" s="455">
        <v>0.70080184557039804</v>
      </c>
      <c r="CI54" s="545"/>
      <c r="CJ54" s="455">
        <f t="shared" si="1"/>
        <v>100.59664104400098</v>
      </c>
      <c r="CK54"/>
    </row>
    <row r="55" spans="7:89" ht="14.1" customHeight="1" thickBot="1">
      <c r="G55" s="19"/>
      <c r="H55" s="778"/>
      <c r="J55" s="736"/>
      <c r="K55" s="9" t="s">
        <v>743</v>
      </c>
      <c r="L55" s="48">
        <f t="shared" si="6"/>
        <v>251.40349061121287</v>
      </c>
      <c r="M55" s="161"/>
      <c r="O55" s="307">
        <v>2</v>
      </c>
      <c r="P55" s="85">
        <v>0.1</v>
      </c>
      <c r="Q55" s="319">
        <f>1+(1-S40)*((1+S36)^(O55+0.5)-1)</f>
        <v>1.127295062301402</v>
      </c>
      <c r="R55" s="369"/>
      <c r="S55" s="176"/>
      <c r="V55"/>
      <c r="W55"/>
      <c r="X55"/>
      <c r="Y55"/>
      <c r="Z55"/>
      <c r="AA55"/>
      <c r="AB55"/>
      <c r="AC55"/>
      <c r="AD55" s="20"/>
      <c r="AE55"/>
      <c r="AF55" s="335">
        <v>50</v>
      </c>
      <c r="AG55" s="338">
        <v>200</v>
      </c>
      <c r="AH55" s="320">
        <f t="shared" si="2"/>
        <v>214.7135939029987</v>
      </c>
      <c r="AI55" s="320">
        <v>134.85522409999899</v>
      </c>
      <c r="AJ55" s="320">
        <v>20.8650627399999</v>
      </c>
      <c r="AK55" s="320">
        <v>26.503403966999901</v>
      </c>
      <c r="AL55" s="320">
        <v>17.5825847209999</v>
      </c>
      <c r="AM55" s="321">
        <v>14.907318374999999</v>
      </c>
      <c r="AN55" s="320">
        <v>1380.21444647572</v>
      </c>
      <c r="AO55" s="320">
        <v>2001.61490603883</v>
      </c>
      <c r="AP55" s="320">
        <v>2177.32652676418</v>
      </c>
      <c r="AQ55" s="320">
        <v>2685.4243019903402</v>
      </c>
      <c r="AR55" s="321">
        <v>7303.5724619368202</v>
      </c>
      <c r="AS55" s="325">
        <v>0.57106395956946499</v>
      </c>
      <c r="AT55" s="320">
        <v>0.7787247114536624</v>
      </c>
      <c r="AU55" s="320">
        <v>0.55777914535335349</v>
      </c>
      <c r="AV55" s="320">
        <v>0.34726678744083617</v>
      </c>
      <c r="AW55" s="321">
        <v>0.5358055934380016</v>
      </c>
      <c r="AX55" s="535"/>
      <c r="AY55" s="335">
        <v>24</v>
      </c>
      <c r="AZ55" s="334" t="s">
        <v>647</v>
      </c>
      <c r="BA55" s="454">
        <v>30.216884790000002</v>
      </c>
      <c r="BB55" s="454">
        <v>1858.79434378777</v>
      </c>
      <c r="BC55" s="454"/>
      <c r="BD55" s="543"/>
      <c r="BE55" s="454">
        <v>0.64417669676880984</v>
      </c>
      <c r="BF55" s="543"/>
      <c r="BG55" s="544">
        <f t="shared" si="0"/>
        <v>46.421256789441912</v>
      </c>
      <c r="BI55" s="335">
        <v>50</v>
      </c>
      <c r="BJ55" s="353">
        <v>161</v>
      </c>
      <c r="BK55" s="345">
        <v>619.88415799999996</v>
      </c>
      <c r="BL55" s="345">
        <v>126.36471599999901</v>
      </c>
      <c r="BM55" s="345">
        <v>136.816777</v>
      </c>
      <c r="BN55" s="345">
        <v>118.630375999999</v>
      </c>
      <c r="BO55" s="345">
        <v>119.756748</v>
      </c>
      <c r="BP55" s="346">
        <v>118.315541</v>
      </c>
      <c r="BQ55" s="345">
        <v>4353.3221066083997</v>
      </c>
      <c r="BR55" s="345">
        <v>5054.6821630374197</v>
      </c>
      <c r="BS55" s="345">
        <v>5311.4312340707302</v>
      </c>
      <c r="BT55" s="345">
        <v>5702.0929055726801</v>
      </c>
      <c r="BU55" s="345">
        <v>6821.6966387696302</v>
      </c>
      <c r="BV55" s="347">
        <v>0.60004354793957104</v>
      </c>
      <c r="BW55" s="345">
        <v>0.73085504848559701</v>
      </c>
      <c r="BX55" s="345">
        <v>0.69569629657744403</v>
      </c>
      <c r="BY55" s="345">
        <v>0.50264535318896297</v>
      </c>
      <c r="BZ55" s="346">
        <v>0.47966630098761198</v>
      </c>
      <c r="CA55" s="535"/>
      <c r="CB55" s="438">
        <v>118</v>
      </c>
      <c r="CC55" s="334" t="s">
        <v>647</v>
      </c>
      <c r="CD55" s="545">
        <v>71.864957000000004</v>
      </c>
      <c r="CE55" s="455">
        <v>4296.9486018710504</v>
      </c>
      <c r="CF55" s="545"/>
      <c r="CG55" s="455"/>
      <c r="CH55" s="455">
        <v>0.64137899904342499</v>
      </c>
      <c r="CI55" s="545"/>
      <c r="CJ55" s="455">
        <f t="shared" si="1"/>
        <v>100.71033474856419</v>
      </c>
      <c r="CK55"/>
    </row>
    <row r="56" spans="7:89" ht="14.1" customHeight="1" thickBot="1">
      <c r="G56" s="19"/>
      <c r="H56" s="778"/>
      <c r="J56" s="736"/>
      <c r="K56" s="10" t="s">
        <v>742</v>
      </c>
      <c r="L56" s="48">
        <f t="shared" si="6"/>
        <v>292.62611190990447</v>
      </c>
      <c r="M56" s="161"/>
      <c r="O56" s="369"/>
      <c r="P56" s="369"/>
      <c r="Q56" s="369"/>
      <c r="R56" s="369"/>
      <c r="S56" s="176"/>
      <c r="T56" s="133"/>
      <c r="V56"/>
      <c r="W56"/>
      <c r="X56"/>
      <c r="Y56"/>
      <c r="Z56"/>
      <c r="AA56"/>
      <c r="AB56"/>
      <c r="AC56"/>
      <c r="AD56" s="20"/>
      <c r="AE56"/>
      <c r="AF56" s="335">
        <v>51</v>
      </c>
      <c r="AG56" s="338">
        <v>84</v>
      </c>
      <c r="AH56" s="320">
        <f t="shared" si="2"/>
        <v>124.30158693199981</v>
      </c>
      <c r="AI56" s="320">
        <v>60.172504410000002</v>
      </c>
      <c r="AJ56" s="320">
        <v>18.710723949999899</v>
      </c>
      <c r="AK56" s="320">
        <v>17.87072191</v>
      </c>
      <c r="AL56" s="320">
        <v>15.807741862</v>
      </c>
      <c r="AM56" s="321">
        <v>11.739894799999901</v>
      </c>
      <c r="AN56" s="320">
        <v>1620.2640588143599</v>
      </c>
      <c r="AO56" s="320">
        <v>2045.7508217777699</v>
      </c>
      <c r="AP56" s="320">
        <v>2064.6512043882399</v>
      </c>
      <c r="AQ56" s="320">
        <v>2781.0495305353702</v>
      </c>
      <c r="AR56" s="321">
        <v>4814.9651344061904</v>
      </c>
      <c r="AS56" s="325">
        <v>0.48976125814172311</v>
      </c>
      <c r="AT56" s="320">
        <v>0.71968622400934745</v>
      </c>
      <c r="AU56" s="320">
        <v>0.53763353317259166</v>
      </c>
      <c r="AV56" s="320">
        <v>0.25995577202705256</v>
      </c>
      <c r="AW56" s="321">
        <v>0.39360091114711621</v>
      </c>
      <c r="AX56" s="535"/>
      <c r="AY56" s="335">
        <v>115</v>
      </c>
      <c r="AZ56" s="334" t="s">
        <v>649</v>
      </c>
      <c r="BA56" s="454">
        <v>100.3895868</v>
      </c>
      <c r="BB56" s="454">
        <v>1821.0812987593599</v>
      </c>
      <c r="BC56" s="454"/>
      <c r="BD56" s="543"/>
      <c r="BE56" s="454">
        <v>0.6318078319422139</v>
      </c>
      <c r="BF56" s="543"/>
      <c r="BG56" s="544">
        <f t="shared" si="0"/>
        <v>46.427919055620329</v>
      </c>
      <c r="BI56" s="335">
        <v>51</v>
      </c>
      <c r="BJ56" s="353">
        <v>36</v>
      </c>
      <c r="BK56" s="345">
        <v>280.32626199999999</v>
      </c>
      <c r="BL56" s="345">
        <v>70.568434999999994</v>
      </c>
      <c r="BM56" s="345">
        <v>72.763738999999902</v>
      </c>
      <c r="BN56" s="345">
        <v>49.1906379999999</v>
      </c>
      <c r="BO56" s="345">
        <v>46.094936999999902</v>
      </c>
      <c r="BP56" s="346">
        <v>41.708512999999897</v>
      </c>
      <c r="BQ56" s="345">
        <v>4154.1894514475898</v>
      </c>
      <c r="BR56" s="345">
        <v>4445.5021293198597</v>
      </c>
      <c r="BS56" s="345">
        <v>4519.4722781108403</v>
      </c>
      <c r="BT56" s="345">
        <v>5200.7296540324896</v>
      </c>
      <c r="BU56" s="345">
        <v>6567.5871750218403</v>
      </c>
      <c r="BV56" s="347">
        <v>0.57781640258853595</v>
      </c>
      <c r="BW56" s="345">
        <v>0.75446607938619303</v>
      </c>
      <c r="BX56" s="345">
        <v>0.67874386709999102</v>
      </c>
      <c r="BY56" s="345">
        <v>0.42518473455695799</v>
      </c>
      <c r="BZ56" s="346">
        <v>0.44617622236930998</v>
      </c>
      <c r="CA56" s="535"/>
      <c r="CB56" s="438">
        <v>52</v>
      </c>
      <c r="CC56" s="334" t="s">
        <v>648</v>
      </c>
      <c r="CD56" s="545">
        <v>98.299792999999895</v>
      </c>
      <c r="CE56" s="455">
        <v>4881.33754491339</v>
      </c>
      <c r="CF56" s="545"/>
      <c r="CG56" s="455"/>
      <c r="CH56" s="455">
        <v>0.72427527730525698</v>
      </c>
      <c r="CI56" s="545"/>
      <c r="CJ56" s="455">
        <f t="shared" si="1"/>
        <v>100.97398465652186</v>
      </c>
      <c r="CK56"/>
    </row>
    <row r="57" spans="7:89" ht="14.1" customHeight="1">
      <c r="G57" s="19"/>
      <c r="H57" s="778"/>
      <c r="N57" s="91" t="s">
        <v>634</v>
      </c>
      <c r="O57" s="296">
        <v>1</v>
      </c>
      <c r="P57" s="296">
        <v>2</v>
      </c>
      <c r="Q57" s="296">
        <v>3</v>
      </c>
      <c r="R57" s="296">
        <v>4</v>
      </c>
      <c r="S57" s="296">
        <v>5</v>
      </c>
      <c r="T57" s="378">
        <v>6</v>
      </c>
      <c r="U57" s="93">
        <v>7</v>
      </c>
      <c r="V57" s="296">
        <v>8</v>
      </c>
      <c r="W57" s="296">
        <v>9</v>
      </c>
      <c r="X57" s="296">
        <v>10</v>
      </c>
      <c r="Y57" s="296">
        <v>11</v>
      </c>
      <c r="Z57" s="296">
        <v>12</v>
      </c>
      <c r="AA57" s="296">
        <v>13</v>
      </c>
      <c r="AB57" s="296">
        <v>14</v>
      </c>
      <c r="AC57" s="296">
        <v>15</v>
      </c>
      <c r="AD57" s="297">
        <v>16</v>
      </c>
      <c r="AE57"/>
      <c r="AF57" s="335">
        <v>52</v>
      </c>
      <c r="AG57" s="338">
        <v>18</v>
      </c>
      <c r="AH57" s="320">
        <f t="shared" si="2"/>
        <v>0.90507678599999797</v>
      </c>
      <c r="AI57" s="320">
        <v>0.20235481899999899</v>
      </c>
      <c r="AJ57" s="320">
        <v>0.20938158500000001</v>
      </c>
      <c r="AK57" s="320">
        <v>0.16492186</v>
      </c>
      <c r="AL57" s="320">
        <v>0.167943868999999</v>
      </c>
      <c r="AM57" s="321">
        <v>0.16047465299999999</v>
      </c>
      <c r="AN57" s="320">
        <v>5872.2461864605402</v>
      </c>
      <c r="AO57" s="320">
        <v>6760.2149373951097</v>
      </c>
      <c r="AP57" s="320">
        <v>7726.78740362592</v>
      </c>
      <c r="AQ57" s="320">
        <v>9290.9593984755193</v>
      </c>
      <c r="AR57" s="321">
        <v>16453.1231230751</v>
      </c>
      <c r="AS57" s="325">
        <v>0.46748772085344659</v>
      </c>
      <c r="AT57" s="320">
        <v>0.50478445393093396</v>
      </c>
      <c r="AU57" s="320">
        <v>0.59395757167861452</v>
      </c>
      <c r="AV57" s="320">
        <v>0.39148400259819949</v>
      </c>
      <c r="AW57" s="321">
        <v>0.38056807300715356</v>
      </c>
      <c r="AX57" s="535"/>
      <c r="AY57" s="335">
        <v>28</v>
      </c>
      <c r="AZ57" s="334" t="s">
        <v>648</v>
      </c>
      <c r="BA57" s="454">
        <v>17.068806030000001</v>
      </c>
      <c r="BB57" s="454">
        <v>2083.7215261330598</v>
      </c>
      <c r="BC57" s="454"/>
      <c r="BD57" s="543"/>
      <c r="BE57" s="454">
        <v>0.71733769600936159</v>
      </c>
      <c r="BF57" s="543"/>
      <c r="BG57" s="544">
        <f t="shared" si="0"/>
        <v>46.423390415912067</v>
      </c>
      <c r="BI57" s="335">
        <v>52</v>
      </c>
      <c r="BJ57" s="353">
        <v>59</v>
      </c>
      <c r="BK57" s="345">
        <v>478.05618299999998</v>
      </c>
      <c r="BL57" s="345">
        <v>100.482005</v>
      </c>
      <c r="BM57" s="345">
        <v>98.299792999999895</v>
      </c>
      <c r="BN57" s="345">
        <v>93.412188</v>
      </c>
      <c r="BO57" s="345">
        <v>99.626706999999996</v>
      </c>
      <c r="BP57" s="346">
        <v>86.235489999999899</v>
      </c>
      <c r="BQ57" s="345">
        <v>4581.2043339447</v>
      </c>
      <c r="BR57" s="345">
        <v>4881.33754491339</v>
      </c>
      <c r="BS57" s="345">
        <v>4903.7940625101</v>
      </c>
      <c r="BT57" s="345">
        <v>4918.3048146353103</v>
      </c>
      <c r="BU57" s="345">
        <v>4990.09503147746</v>
      </c>
      <c r="BV57" s="347">
        <v>0.72427527730525698</v>
      </c>
      <c r="BW57" s="345">
        <v>0.80699945600709799</v>
      </c>
      <c r="BX57" s="345">
        <v>0.938889762537225</v>
      </c>
      <c r="BY57" s="345">
        <v>0.581191228040984</v>
      </c>
      <c r="BZ57" s="346">
        <v>0.57426110080347204</v>
      </c>
      <c r="CA57" s="535"/>
      <c r="CB57" s="438">
        <v>43</v>
      </c>
      <c r="CC57" s="334" t="s">
        <v>647</v>
      </c>
      <c r="CD57" s="545">
        <v>21.7415219999999</v>
      </c>
      <c r="CE57" s="455">
        <v>4879.3601582330402</v>
      </c>
      <c r="CF57" s="545"/>
      <c r="CG57" s="455"/>
      <c r="CH57" s="455">
        <v>0.72375932936813603</v>
      </c>
      <c r="CI57" s="545"/>
      <c r="CJ57" s="455">
        <f t="shared" si="1"/>
        <v>101.0051678180423</v>
      </c>
      <c r="CK57"/>
    </row>
    <row r="58" spans="7:89" ht="14.1" customHeight="1">
      <c r="G58" s="19"/>
      <c r="H58" s="778"/>
      <c r="J58" s="735" t="s">
        <v>28</v>
      </c>
      <c r="K58" s="8" t="s">
        <v>781</v>
      </c>
      <c r="L58" s="29">
        <v>1368.970828718506</v>
      </c>
      <c r="M58" s="161"/>
      <c r="N58" s="82" t="s">
        <v>636</v>
      </c>
      <c r="O58" s="312">
        <v>3.7499999999999999E-2</v>
      </c>
      <c r="P58" s="313">
        <v>7.2190000000000004E-2</v>
      </c>
      <c r="Q58" s="313">
        <v>6.6769999999999996E-2</v>
      </c>
      <c r="R58" s="313">
        <v>6.1769999999999999E-2</v>
      </c>
      <c r="S58" s="313">
        <v>5.713E-2</v>
      </c>
      <c r="T58" s="313">
        <v>5.2850000000000001E-2</v>
      </c>
      <c r="U58" s="313">
        <v>4.888E-2</v>
      </c>
      <c r="V58" s="313">
        <v>4.5220000000000003E-2</v>
      </c>
      <c r="W58" s="313">
        <v>4.462E-2</v>
      </c>
      <c r="X58" s="313">
        <v>4.4609999999999997E-2</v>
      </c>
      <c r="Y58" s="313">
        <v>4.462E-2</v>
      </c>
      <c r="Z58" s="313">
        <v>4.4609999999999997E-2</v>
      </c>
      <c r="AA58" s="313">
        <v>4.462E-2</v>
      </c>
      <c r="AB58" s="313">
        <v>4.4609999999999997E-2</v>
      </c>
      <c r="AC58" s="313">
        <v>4.462E-2</v>
      </c>
      <c r="AD58" s="314">
        <v>4.4609999999999997E-2</v>
      </c>
      <c r="AE58"/>
      <c r="AF58" s="335">
        <v>53</v>
      </c>
      <c r="AG58" s="338">
        <v>374</v>
      </c>
      <c r="AH58" s="320">
        <f t="shared" si="2"/>
        <v>91.375526515999809</v>
      </c>
      <c r="AI58" s="320">
        <v>19.656063530000001</v>
      </c>
      <c r="AJ58" s="320">
        <v>18.896049910999899</v>
      </c>
      <c r="AK58" s="320">
        <v>18.258929241000001</v>
      </c>
      <c r="AL58" s="320">
        <v>17.4695029959999</v>
      </c>
      <c r="AM58" s="321">
        <v>17.094980838000001</v>
      </c>
      <c r="AN58" s="320">
        <v>2025.6667883843199</v>
      </c>
      <c r="AO58" s="320">
        <v>2330.26693944094</v>
      </c>
      <c r="AP58" s="320">
        <v>2708.9161946557201</v>
      </c>
      <c r="AQ58" s="320">
        <v>3771.9928776933898</v>
      </c>
      <c r="AR58" s="321">
        <v>8327.4063735450709</v>
      </c>
      <c r="AS58" s="325">
        <v>0.52116091979609336</v>
      </c>
      <c r="AT58" s="320">
        <v>0.67636341468438366</v>
      </c>
      <c r="AU58" s="320">
        <v>0.62731593455625845</v>
      </c>
      <c r="AV58" s="320">
        <v>0.35884807932471802</v>
      </c>
      <c r="AW58" s="321">
        <v>0.4032957329194089</v>
      </c>
      <c r="AX58" s="535"/>
      <c r="AY58" s="335">
        <v>46</v>
      </c>
      <c r="AZ58" s="334" t="s">
        <v>649</v>
      </c>
      <c r="BA58" s="454">
        <v>19.4998082299999</v>
      </c>
      <c r="BB58" s="454">
        <v>2028.9051706985699</v>
      </c>
      <c r="BC58" s="454"/>
      <c r="BD58" s="543"/>
      <c r="BE58" s="454">
        <v>0.69514233245952528</v>
      </c>
      <c r="BF58" s="543"/>
      <c r="BG58" s="544">
        <f t="shared" si="0"/>
        <v>46.697555094450529</v>
      </c>
      <c r="BI58" s="335">
        <v>53</v>
      </c>
      <c r="BJ58" s="353">
        <v>199</v>
      </c>
      <c r="BK58" s="345">
        <v>1869.99505</v>
      </c>
      <c r="BL58" s="345">
        <v>380.82245499999999</v>
      </c>
      <c r="BM58" s="345">
        <v>376.14352699999898</v>
      </c>
      <c r="BN58" s="345">
        <v>373.71756199999902</v>
      </c>
      <c r="BO58" s="345">
        <v>378.22624500000001</v>
      </c>
      <c r="BP58" s="346">
        <v>361.08526099999898</v>
      </c>
      <c r="BQ58" s="345">
        <v>3978.6226644368298</v>
      </c>
      <c r="BR58" s="345">
        <v>5102.8629656724397</v>
      </c>
      <c r="BS58" s="345">
        <v>5331.6334767841699</v>
      </c>
      <c r="BT58" s="345">
        <v>5536.1430381193104</v>
      </c>
      <c r="BU58" s="345">
        <v>5892.1894950963897</v>
      </c>
      <c r="BV58" s="347">
        <v>0.69417248082473304</v>
      </c>
      <c r="BW58" s="345">
        <v>0.80034135086482505</v>
      </c>
      <c r="BX58" s="345">
        <v>0.897139504998822</v>
      </c>
      <c r="BY58" s="345">
        <v>0.55657209577951505</v>
      </c>
      <c r="BZ58" s="346">
        <v>0.53184724534059902</v>
      </c>
      <c r="CA58" s="535"/>
      <c r="CB58" s="438">
        <v>107</v>
      </c>
      <c r="CC58" s="334" t="s">
        <v>648</v>
      </c>
      <c r="CD58" s="545">
        <v>67.251225000000005</v>
      </c>
      <c r="CE58" s="455">
        <v>4110.5640890079903</v>
      </c>
      <c r="CF58" s="545"/>
      <c r="CG58" s="455"/>
      <c r="CH58" s="455">
        <v>0.61013682657938595</v>
      </c>
      <c r="CI58" s="545"/>
      <c r="CJ58" s="455">
        <f t="shared" si="1"/>
        <v>101.38218142294477</v>
      </c>
      <c r="CK58"/>
    </row>
    <row r="59" spans="7:89" ht="14.1" customHeight="1" thickBot="1">
      <c r="G59" s="19"/>
      <c r="H59" s="778"/>
      <c r="J59" s="736"/>
      <c r="K59" s="9" t="s">
        <v>782</v>
      </c>
      <c r="L59" s="501">
        <v>2482.5072650792104</v>
      </c>
      <c r="M59" s="161"/>
      <c r="N59" s="295" t="s">
        <v>62</v>
      </c>
      <c r="O59" s="310"/>
      <c r="P59" s="310"/>
      <c r="Q59" s="310"/>
      <c r="R59" s="310"/>
      <c r="S59" s="310"/>
      <c r="T59" s="310"/>
      <c r="U59" s="310"/>
      <c r="V59" s="310"/>
      <c r="W59" s="310"/>
      <c r="X59" s="310"/>
      <c r="Y59" s="310"/>
      <c r="Z59" s="310"/>
      <c r="AA59" s="310"/>
      <c r="AB59" s="310"/>
      <c r="AC59" s="310"/>
      <c r="AD59" s="379"/>
      <c r="AE59"/>
      <c r="AF59" s="335">
        <v>54</v>
      </c>
      <c r="AG59" s="338">
        <v>93</v>
      </c>
      <c r="AH59" s="320">
        <f t="shared" si="2"/>
        <v>7.8344678669999794</v>
      </c>
      <c r="AI59" s="320">
        <v>1.76599083199999</v>
      </c>
      <c r="AJ59" s="320">
        <v>1.6211759059999999</v>
      </c>
      <c r="AK59" s="320">
        <v>1.502282874</v>
      </c>
      <c r="AL59" s="320">
        <v>1.475364184</v>
      </c>
      <c r="AM59" s="321">
        <v>1.4696540709999899</v>
      </c>
      <c r="AN59" s="320">
        <v>4332.0690633427703</v>
      </c>
      <c r="AO59" s="320">
        <v>5118.4990402640396</v>
      </c>
      <c r="AP59" s="320">
        <v>5814.71854490841</v>
      </c>
      <c r="AQ59" s="320">
        <v>7661.3758177596101</v>
      </c>
      <c r="AR59" s="321">
        <v>12324.1636491598</v>
      </c>
      <c r="AS59" s="325">
        <v>0.49563569816297942</v>
      </c>
      <c r="AT59" s="320">
        <v>0.72737307053176226</v>
      </c>
      <c r="AU59" s="320">
        <v>0.53360143896017664</v>
      </c>
      <c r="AV59" s="320">
        <v>0.31329390062446494</v>
      </c>
      <c r="AW59" s="321">
        <v>0.38155372144163652</v>
      </c>
      <c r="AX59" s="535"/>
      <c r="AY59" s="335">
        <v>6</v>
      </c>
      <c r="AZ59" s="334" t="s">
        <v>647</v>
      </c>
      <c r="BA59" s="454">
        <v>20.3644536299999</v>
      </c>
      <c r="BB59" s="454">
        <v>2011.36498163799</v>
      </c>
      <c r="BC59" s="454"/>
      <c r="BD59" s="543"/>
      <c r="BE59" s="454">
        <v>0.68320109625559622</v>
      </c>
      <c r="BF59" s="543"/>
      <c r="BG59" s="544">
        <f t="shared" si="0"/>
        <v>47.101373341229873</v>
      </c>
      <c r="BI59" s="335">
        <v>54</v>
      </c>
      <c r="BJ59" s="353">
        <v>10</v>
      </c>
      <c r="BK59" s="345">
        <v>604.37044000000003</v>
      </c>
      <c r="BL59" s="345">
        <v>175.585588999999</v>
      </c>
      <c r="BM59" s="345">
        <v>174.28815499999899</v>
      </c>
      <c r="BN59" s="345">
        <v>148.37455499999999</v>
      </c>
      <c r="BO59" s="345">
        <v>87.946258</v>
      </c>
      <c r="BP59" s="346">
        <v>18.175882999999899</v>
      </c>
      <c r="BQ59" s="345">
        <v>3317.16228165645</v>
      </c>
      <c r="BR59" s="345">
        <v>3320.51539003892</v>
      </c>
      <c r="BS59" s="345">
        <v>3902.40909161742</v>
      </c>
      <c r="BT59" s="345">
        <v>4175.8428751646798</v>
      </c>
      <c r="BU59" s="345">
        <v>5796.6533425939297</v>
      </c>
      <c r="BV59" s="347">
        <v>0.68862194088625095</v>
      </c>
      <c r="BW59" s="345">
        <v>0.86918469558902001</v>
      </c>
      <c r="BX59" s="345">
        <v>0.84684895958650896</v>
      </c>
      <c r="BY59" s="345">
        <v>0.56244258103613798</v>
      </c>
      <c r="BZ59" s="346">
        <v>0.49737897872150499</v>
      </c>
      <c r="CA59" s="535"/>
      <c r="CB59" s="438">
        <v>52</v>
      </c>
      <c r="CC59" s="334" t="s">
        <v>649</v>
      </c>
      <c r="CD59" s="545">
        <v>93.412188</v>
      </c>
      <c r="CE59" s="455">
        <v>4903.7940625101</v>
      </c>
      <c r="CF59" s="545"/>
      <c r="CG59" s="455"/>
      <c r="CH59" s="455">
        <v>0.72427527730525698</v>
      </c>
      <c r="CI59" s="545"/>
      <c r="CJ59" s="455">
        <f t="shared" si="1"/>
        <v>101.41522589999705</v>
      </c>
      <c r="CK59"/>
    </row>
    <row r="60" spans="7:89" ht="14.1" customHeight="1">
      <c r="G60" s="19"/>
      <c r="H60" s="778"/>
      <c r="J60" s="736"/>
      <c r="K60" s="9" t="s">
        <v>783</v>
      </c>
      <c r="L60" s="29">
        <v>5038.5932844111967</v>
      </c>
      <c r="M60" s="161"/>
      <c r="N60" s="308" t="s">
        <v>636</v>
      </c>
      <c r="O60" s="303">
        <f t="shared" ref="O60:AD60" si="7">1/((1+$S$42)*(1+$S$32))^O57</f>
        <v>0.91827364554637281</v>
      </c>
      <c r="P60" s="303">
        <f t="shared" si="7"/>
        <v>0.84322648810502554</v>
      </c>
      <c r="Q60" s="303">
        <f t="shared" si="7"/>
        <v>0.77431266125346698</v>
      </c>
      <c r="R60" s="303">
        <f t="shared" si="7"/>
        <v>0.71103091024193477</v>
      </c>
      <c r="S60" s="303">
        <f t="shared" si="7"/>
        <v>0.65292094604401729</v>
      </c>
      <c r="T60" s="303">
        <f t="shared" si="7"/>
        <v>0.59956009737742622</v>
      </c>
      <c r="U60" s="303">
        <f t="shared" si="7"/>
        <v>0.55056023634290752</v>
      </c>
      <c r="V60" s="303">
        <f t="shared" si="7"/>
        <v>0.50556495531947432</v>
      </c>
      <c r="W60" s="303">
        <f t="shared" si="7"/>
        <v>0.46424697458170283</v>
      </c>
      <c r="X60" s="303">
        <f t="shared" si="7"/>
        <v>0.42630576178301444</v>
      </c>
      <c r="Y60" s="303">
        <f t="shared" si="7"/>
        <v>0.39146534598991228</v>
      </c>
      <c r="Z60" s="303">
        <f t="shared" si="7"/>
        <v>0.35947231036722888</v>
      </c>
      <c r="AA60" s="303">
        <f t="shared" si="7"/>
        <v>0.33009394891389243</v>
      </c>
      <c r="AB60" s="303">
        <f t="shared" si="7"/>
        <v>0.30311657384195817</v>
      </c>
      <c r="AC60" s="303">
        <f t="shared" si="7"/>
        <v>0.27834396128738126</v>
      </c>
      <c r="AD60" s="380">
        <f t="shared" si="7"/>
        <v>0.25559592404718207</v>
      </c>
      <c r="AE60"/>
      <c r="AF60" s="335">
        <v>55</v>
      </c>
      <c r="AG60" s="338">
        <v>35</v>
      </c>
      <c r="AH60" s="320">
        <f t="shared" si="2"/>
        <v>10.63086863299999</v>
      </c>
      <c r="AI60" s="320">
        <v>4.5359462879999901</v>
      </c>
      <c r="AJ60" s="320">
        <v>1.5916137960000001</v>
      </c>
      <c r="AK60" s="320">
        <v>1.8999309950000001</v>
      </c>
      <c r="AL60" s="320">
        <v>1.425356157</v>
      </c>
      <c r="AM60" s="321">
        <v>1.178021397</v>
      </c>
      <c r="AN60" s="320">
        <v>2719.67514370457</v>
      </c>
      <c r="AO60" s="320">
        <v>3361.6378318174602</v>
      </c>
      <c r="AP60" s="320">
        <v>4032.2865733918602</v>
      </c>
      <c r="AQ60" s="320">
        <v>4729.3891784790003</v>
      </c>
      <c r="AR60" s="321">
        <v>8662.8929262597994</v>
      </c>
      <c r="AS60" s="325">
        <v>0.52637246977096341</v>
      </c>
      <c r="AT60" s="320">
        <v>0.74685084028572857</v>
      </c>
      <c r="AU60" s="320">
        <v>0.46586395705913203</v>
      </c>
      <c r="AV60" s="320">
        <v>0.26739151530416566</v>
      </c>
      <c r="AW60" s="321">
        <v>0.53537600440392474</v>
      </c>
      <c r="AX60" s="535"/>
      <c r="AY60" s="335">
        <v>88</v>
      </c>
      <c r="AZ60" s="334" t="s">
        <v>647</v>
      </c>
      <c r="BA60" s="454">
        <v>47.769780830000002</v>
      </c>
      <c r="BB60" s="454">
        <v>1696.49062383521</v>
      </c>
      <c r="BC60" s="454"/>
      <c r="BD60" s="543"/>
      <c r="BE60" s="454">
        <v>0.58170743928214308</v>
      </c>
      <c r="BF60" s="543"/>
      <c r="BG60" s="544">
        <f t="shared" si="0"/>
        <v>47.14688722765203</v>
      </c>
      <c r="BI60" s="335">
        <v>55</v>
      </c>
      <c r="BJ60" s="353">
        <v>14</v>
      </c>
      <c r="BK60" s="345">
        <v>29.861718</v>
      </c>
      <c r="BL60" s="345">
        <v>9.03120399999999</v>
      </c>
      <c r="BM60" s="345">
        <v>5.6410390000000001</v>
      </c>
      <c r="BN60" s="345">
        <v>5.0635079999999997</v>
      </c>
      <c r="BO60" s="345">
        <v>5.4039330000000003</v>
      </c>
      <c r="BP60" s="346">
        <v>4.7220339999999901</v>
      </c>
      <c r="BQ60" s="345">
        <v>5215.8467462201197</v>
      </c>
      <c r="BR60" s="345">
        <v>5527.4235910983898</v>
      </c>
      <c r="BS60" s="345">
        <v>6167.5384019862004</v>
      </c>
      <c r="BT60" s="345">
        <v>7340.80194082664</v>
      </c>
      <c r="BU60" s="345">
        <v>7795.1981755847301</v>
      </c>
      <c r="BV60" s="347">
        <v>0.61539524870794804</v>
      </c>
      <c r="BW60" s="345">
        <v>0.81182425062959596</v>
      </c>
      <c r="BX60" s="345">
        <v>0.55126612773774497</v>
      </c>
      <c r="BY60" s="345">
        <v>0.37341725110749202</v>
      </c>
      <c r="BZ60" s="346">
        <v>0.641175957628072</v>
      </c>
      <c r="CA60" s="535"/>
      <c r="CB60" s="438">
        <v>52</v>
      </c>
      <c r="CC60" s="334" t="s">
        <v>650</v>
      </c>
      <c r="CD60" s="545">
        <v>99.626706999999996</v>
      </c>
      <c r="CE60" s="455">
        <v>4918.3048146353103</v>
      </c>
      <c r="CF60" s="545"/>
      <c r="CG60" s="455"/>
      <c r="CH60" s="455">
        <v>0.72427527730525698</v>
      </c>
      <c r="CI60" s="545"/>
      <c r="CJ60" s="455">
        <f t="shared" si="1"/>
        <v>101.70034322880431</v>
      </c>
      <c r="CK60"/>
    </row>
    <row r="61" spans="7:89" ht="14.1" customHeight="1" thickBot="1">
      <c r="G61" s="19"/>
      <c r="H61" s="778"/>
      <c r="J61" s="736"/>
      <c r="K61" s="9" t="s">
        <v>784</v>
      </c>
      <c r="L61" s="29">
        <v>7160.4596216979398</v>
      </c>
      <c r="M61" s="161"/>
      <c r="N61" s="309" t="s">
        <v>635</v>
      </c>
      <c r="O61" s="301"/>
      <c r="P61" s="301"/>
      <c r="Q61" s="301"/>
      <c r="R61" s="301"/>
      <c r="S61" s="301"/>
      <c r="T61" s="301"/>
      <c r="U61" s="301"/>
      <c r="V61" s="301"/>
      <c r="W61" s="301"/>
      <c r="X61" s="301"/>
      <c r="Y61" s="301"/>
      <c r="Z61" s="301"/>
      <c r="AA61" s="301"/>
      <c r="AB61" s="301"/>
      <c r="AC61" s="301"/>
      <c r="AD61" s="381"/>
      <c r="AE61"/>
      <c r="AF61" s="335">
        <v>56</v>
      </c>
      <c r="AG61" s="338">
        <v>63</v>
      </c>
      <c r="AH61" s="320">
        <f t="shared" si="2"/>
        <v>10.537357126999972</v>
      </c>
      <c r="AI61" s="320">
        <v>4.5626909600000003</v>
      </c>
      <c r="AJ61" s="320">
        <v>2.2273530169999902</v>
      </c>
      <c r="AK61" s="320">
        <v>1.32217715899999</v>
      </c>
      <c r="AL61" s="320">
        <v>1.23946312899999</v>
      </c>
      <c r="AM61" s="321">
        <v>1.1856728620000001</v>
      </c>
      <c r="AN61" s="320">
        <v>2716.4518045428799</v>
      </c>
      <c r="AO61" s="320">
        <v>3600.1949781138701</v>
      </c>
      <c r="AP61" s="320">
        <v>4540.1767256574503</v>
      </c>
      <c r="AQ61" s="320">
        <v>6171.9614314966602</v>
      </c>
      <c r="AR61" s="321">
        <v>9450.4271653278993</v>
      </c>
      <c r="AS61" s="325">
        <v>0.53505799746229099</v>
      </c>
      <c r="AT61" s="320">
        <v>0.75913566488420137</v>
      </c>
      <c r="AU61" s="320">
        <v>0.36135758542128266</v>
      </c>
      <c r="AV61" s="320">
        <v>0.23894421828511633</v>
      </c>
      <c r="AW61" s="321">
        <v>0.64695932715842841</v>
      </c>
      <c r="AX61" s="535"/>
      <c r="AY61" s="335">
        <v>70</v>
      </c>
      <c r="AZ61" s="334" t="s">
        <v>650</v>
      </c>
      <c r="BA61" s="454">
        <v>43.076905319999902</v>
      </c>
      <c r="BB61" s="454">
        <v>1986.2422200829401</v>
      </c>
      <c r="BC61" s="454"/>
      <c r="BD61" s="543"/>
      <c r="BE61" s="454">
        <v>0.67380814126912547</v>
      </c>
      <c r="BF61" s="543"/>
      <c r="BG61" s="544">
        <f t="shared" si="0"/>
        <v>47.189870966060923</v>
      </c>
      <c r="BI61" s="335">
        <v>56</v>
      </c>
      <c r="BJ61" s="353">
        <v>11</v>
      </c>
      <c r="BK61" s="345">
        <v>37.433273</v>
      </c>
      <c r="BL61" s="345">
        <v>21.381114</v>
      </c>
      <c r="BM61" s="345">
        <v>4.4461849999999901</v>
      </c>
      <c r="BN61" s="345">
        <v>3.8945639999999901</v>
      </c>
      <c r="BO61" s="345">
        <v>4.8818400000000004</v>
      </c>
      <c r="BP61" s="346">
        <v>2.8305499999999899</v>
      </c>
      <c r="BQ61" s="345">
        <v>4360.0392413501204</v>
      </c>
      <c r="BR61" s="345">
        <v>5772.3001201100797</v>
      </c>
      <c r="BS61" s="345">
        <v>6090.4706062189098</v>
      </c>
      <c r="BT61" s="345">
        <v>7465.8597672615097</v>
      </c>
      <c r="BU61" s="345">
        <v>7949.1201891845903</v>
      </c>
      <c r="BV61" s="347">
        <v>0.60116288479552105</v>
      </c>
      <c r="BW61" s="345">
        <v>0.781021724836789</v>
      </c>
      <c r="BX61" s="345">
        <v>0.53631084720887701</v>
      </c>
      <c r="BY61" s="345">
        <v>0.33050208893385202</v>
      </c>
      <c r="BZ61" s="346">
        <v>0.65463525416872403</v>
      </c>
      <c r="CA61" s="535"/>
      <c r="CB61" s="438">
        <v>58</v>
      </c>
      <c r="CC61" s="334" t="s">
        <v>647</v>
      </c>
      <c r="CD61" s="545">
        <v>59.47757</v>
      </c>
      <c r="CE61" s="455">
        <v>3854.6575400701499</v>
      </c>
      <c r="CF61" s="545"/>
      <c r="CG61" s="455"/>
      <c r="CH61" s="455">
        <v>0.57012632533680696</v>
      </c>
      <c r="CI61" s="545"/>
      <c r="CJ61" s="455">
        <f t="shared" si="1"/>
        <v>101.92048553312959</v>
      </c>
      <c r="CK61"/>
    </row>
    <row r="62" spans="7:89" ht="14.1" customHeight="1">
      <c r="G62" s="19"/>
      <c r="H62" s="778"/>
      <c r="J62" s="736"/>
      <c r="K62" s="9" t="s">
        <v>785</v>
      </c>
      <c r="L62" s="501">
        <v>9099.4999171174513</v>
      </c>
      <c r="M62" s="161"/>
      <c r="N62" s="91" t="s">
        <v>634</v>
      </c>
      <c r="O62" s="296">
        <v>17</v>
      </c>
      <c r="P62" s="296">
        <v>18</v>
      </c>
      <c r="Q62" s="296">
        <v>19</v>
      </c>
      <c r="R62" s="296">
        <v>20</v>
      </c>
      <c r="S62" s="707">
        <v>21</v>
      </c>
      <c r="T62" s="93"/>
      <c r="V62"/>
      <c r="W62"/>
      <c r="X62"/>
      <c r="Y62"/>
      <c r="Z62"/>
      <c r="AA62"/>
      <c r="AB62"/>
      <c r="AC62"/>
      <c r="AD62" s="20"/>
      <c r="AF62" s="335">
        <v>57</v>
      </c>
      <c r="AG62" s="338">
        <v>65</v>
      </c>
      <c r="AH62" s="320">
        <f t="shared" si="2"/>
        <v>37.881859174999875</v>
      </c>
      <c r="AI62" s="320">
        <v>18.686233309999899</v>
      </c>
      <c r="AJ62" s="320">
        <v>10.87546283</v>
      </c>
      <c r="AK62" s="320">
        <v>3.535651595</v>
      </c>
      <c r="AL62" s="320">
        <v>2.4031722979999901</v>
      </c>
      <c r="AM62" s="321">
        <v>2.3813391419999901</v>
      </c>
      <c r="AN62" s="320">
        <v>2046.2872947328799</v>
      </c>
      <c r="AO62" s="320">
        <v>2280.8262555412498</v>
      </c>
      <c r="AP62" s="320">
        <v>3279.3012470782</v>
      </c>
      <c r="AQ62" s="320">
        <v>4264.6825877294696</v>
      </c>
      <c r="AR62" s="321">
        <v>7313.0944314346698</v>
      </c>
      <c r="AS62" s="325">
        <v>0.46623788246216769</v>
      </c>
      <c r="AT62" s="320">
        <v>0.64121588902157711</v>
      </c>
      <c r="AU62" s="320">
        <v>0.30564288160820552</v>
      </c>
      <c r="AV62" s="320">
        <v>0.18660451549797388</v>
      </c>
      <c r="AW62" s="321">
        <v>0.59735761763449635</v>
      </c>
      <c r="AX62" s="535"/>
      <c r="AY62" s="335">
        <v>89</v>
      </c>
      <c r="AZ62" s="334" t="s">
        <v>648</v>
      </c>
      <c r="BA62" s="454">
        <v>53.839127470000001</v>
      </c>
      <c r="BB62" s="454">
        <v>1656.5441164542001</v>
      </c>
      <c r="BC62" s="454"/>
      <c r="BD62" s="543"/>
      <c r="BE62" s="454">
        <v>0.56659733037914373</v>
      </c>
      <c r="BF62" s="543"/>
      <c r="BG62" s="544">
        <f t="shared" si="0"/>
        <v>47.329145642600075</v>
      </c>
      <c r="BI62" s="335">
        <v>57</v>
      </c>
      <c r="BJ62" s="353">
        <v>5</v>
      </c>
      <c r="BK62" s="345">
        <v>23.802662000000002</v>
      </c>
      <c r="BL62" s="345">
        <v>15.0269139999999</v>
      </c>
      <c r="BM62" s="345">
        <v>4.5572999999999899</v>
      </c>
      <c r="BN62" s="345">
        <v>2.00429399999999</v>
      </c>
      <c r="BO62" s="345">
        <v>1.18808099999999</v>
      </c>
      <c r="BP62" s="346">
        <v>1.026073</v>
      </c>
      <c r="BQ62" s="345">
        <v>4812.7141101002599</v>
      </c>
      <c r="BR62" s="345">
        <v>5333.0447196963996</v>
      </c>
      <c r="BS62" s="345">
        <v>6005.0899516346399</v>
      </c>
      <c r="BT62" s="345">
        <v>6161.9080972341199</v>
      </c>
      <c r="BU62" s="345">
        <v>6316.50044790424</v>
      </c>
      <c r="BV62" s="347">
        <v>0.526037348897474</v>
      </c>
      <c r="BW62" s="345">
        <v>0.72126689812899503</v>
      </c>
      <c r="BX62" s="345">
        <v>0.40882483893328098</v>
      </c>
      <c r="BY62" s="345">
        <v>0.30842899625710402</v>
      </c>
      <c r="BZ62" s="346">
        <v>0.58040837620155505</v>
      </c>
      <c r="CA62" s="535"/>
      <c r="CB62" s="438">
        <v>41</v>
      </c>
      <c r="CC62" s="334" t="s">
        <v>649</v>
      </c>
      <c r="CD62" s="545">
        <v>46.7302439999999</v>
      </c>
      <c r="CE62" s="455">
        <v>4892.8731336046103</v>
      </c>
      <c r="CF62" s="545"/>
      <c r="CG62" s="455"/>
      <c r="CH62" s="455">
        <v>0.71914556237512195</v>
      </c>
      <c r="CI62" s="545"/>
      <c r="CJ62" s="455">
        <f t="shared" si="1"/>
        <v>101.90332713126881</v>
      </c>
      <c r="CK62"/>
    </row>
    <row r="63" spans="7:89" ht="14.1" customHeight="1">
      <c r="G63" s="19"/>
      <c r="H63" s="778"/>
      <c r="J63" s="736"/>
      <c r="K63" s="9" t="s">
        <v>740</v>
      </c>
      <c r="L63" s="29">
        <v>3567.6680132857227</v>
      </c>
      <c r="M63" s="161"/>
      <c r="N63" s="82" t="s">
        <v>636</v>
      </c>
      <c r="O63" s="312">
        <v>4.462E-2</v>
      </c>
      <c r="P63" s="313">
        <v>4.4609999999999997E-2</v>
      </c>
      <c r="Q63" s="313">
        <v>4.462E-2</v>
      </c>
      <c r="R63" s="313">
        <v>4.4609999999999997E-2</v>
      </c>
      <c r="S63" s="708">
        <v>2.231E-2</v>
      </c>
      <c r="T63" s="712"/>
      <c r="V63"/>
      <c r="W63"/>
      <c r="X63"/>
      <c r="Y63"/>
      <c r="Z63"/>
      <c r="AA63"/>
      <c r="AB63"/>
      <c r="AC63"/>
      <c r="AD63" s="20"/>
      <c r="AF63" s="335">
        <v>58</v>
      </c>
      <c r="AG63" s="338">
        <v>101</v>
      </c>
      <c r="AH63" s="320">
        <f t="shared" si="2"/>
        <v>838.64490203899868</v>
      </c>
      <c r="AI63" s="320">
        <v>186.976401799999</v>
      </c>
      <c r="AJ63" s="320">
        <v>269.21282509999998</v>
      </c>
      <c r="AK63" s="320">
        <v>247.5146718</v>
      </c>
      <c r="AL63" s="320">
        <v>69.883554669999896</v>
      </c>
      <c r="AM63" s="321">
        <v>65.057448668999896</v>
      </c>
      <c r="AN63" s="320">
        <v>1293.6483189113301</v>
      </c>
      <c r="AO63" s="320">
        <v>1380.28003796245</v>
      </c>
      <c r="AP63" s="320">
        <v>1403.9207101614099</v>
      </c>
      <c r="AQ63" s="320">
        <v>1770.5190814826401</v>
      </c>
      <c r="AR63" s="321">
        <v>2951.1210625230301</v>
      </c>
      <c r="AS63" s="325">
        <v>0.55145594255348263</v>
      </c>
      <c r="AT63" s="320">
        <v>0.76330314214927764</v>
      </c>
      <c r="AU63" s="320">
        <v>0.3831579551493059</v>
      </c>
      <c r="AV63" s="320">
        <v>0.25653526593335602</v>
      </c>
      <c r="AW63" s="321">
        <v>0.66798625193700056</v>
      </c>
      <c r="AX63" s="535"/>
      <c r="AY63" s="335">
        <v>65</v>
      </c>
      <c r="AZ63" s="334" t="s">
        <v>647</v>
      </c>
      <c r="BA63" s="454">
        <v>42.169226649999899</v>
      </c>
      <c r="BB63" s="454">
        <v>1739.1896720395</v>
      </c>
      <c r="BC63" s="454"/>
      <c r="BD63" s="543"/>
      <c r="BE63" s="454">
        <v>0.58861645466362589</v>
      </c>
      <c r="BF63" s="543"/>
      <c r="BG63" s="544">
        <f t="shared" si="0"/>
        <v>47.657405645648183</v>
      </c>
      <c r="BI63" s="335">
        <v>58</v>
      </c>
      <c r="BJ63" s="353">
        <v>25</v>
      </c>
      <c r="BK63" s="345">
        <v>213.462433</v>
      </c>
      <c r="BL63" s="345">
        <v>59.47757</v>
      </c>
      <c r="BM63" s="345">
        <v>39.335436000000001</v>
      </c>
      <c r="BN63" s="345">
        <v>40.086643000000002</v>
      </c>
      <c r="BO63" s="345">
        <v>37.655172</v>
      </c>
      <c r="BP63" s="346">
        <v>36.907612</v>
      </c>
      <c r="BQ63" s="345">
        <v>3854.6575400701499</v>
      </c>
      <c r="BR63" s="345">
        <v>4054.8240156479601</v>
      </c>
      <c r="BS63" s="345">
        <v>4074.2570242798301</v>
      </c>
      <c r="BT63" s="345">
        <v>4588.8656845205196</v>
      </c>
      <c r="BU63" s="345">
        <v>6997.9185195645696</v>
      </c>
      <c r="BV63" s="347">
        <v>0.57012632533680696</v>
      </c>
      <c r="BW63" s="345">
        <v>0.76893489486272504</v>
      </c>
      <c r="BX63" s="345">
        <v>0.42484788835033099</v>
      </c>
      <c r="BY63" s="345">
        <v>0.30754230849984798</v>
      </c>
      <c r="BZ63" s="346">
        <v>0.66628545994196597</v>
      </c>
      <c r="CA63" s="535"/>
      <c r="CB63" s="438">
        <v>43</v>
      </c>
      <c r="CC63" s="334" t="s">
        <v>648</v>
      </c>
      <c r="CD63" s="545">
        <v>24.432517000000001</v>
      </c>
      <c r="CE63" s="455">
        <v>4930.8236182709097</v>
      </c>
      <c r="CF63" s="545"/>
      <c r="CG63" s="455"/>
      <c r="CH63" s="455">
        <v>0.72375932936813603</v>
      </c>
      <c r="CI63" s="545"/>
      <c r="CJ63" s="455">
        <f t="shared" si="1"/>
        <v>102.01707844772497</v>
      </c>
      <c r="CK63"/>
    </row>
    <row r="64" spans="7:89" ht="14.1" customHeight="1" thickBot="1">
      <c r="G64" s="19"/>
      <c r="H64" s="778"/>
      <c r="J64" s="736"/>
      <c r="K64" s="9" t="s">
        <v>744</v>
      </c>
      <c r="L64" s="29">
        <v>4662.4664480263036</v>
      </c>
      <c r="M64" s="161"/>
      <c r="N64" s="295" t="s">
        <v>62</v>
      </c>
      <c r="O64" s="310"/>
      <c r="P64" s="310"/>
      <c r="Q64" s="310"/>
      <c r="R64" s="310"/>
      <c r="S64" s="709"/>
      <c r="V64"/>
      <c r="W64"/>
      <c r="X64"/>
      <c r="Y64"/>
      <c r="Z64"/>
      <c r="AA64"/>
      <c r="AB64"/>
      <c r="AC64"/>
      <c r="AD64" s="20"/>
      <c r="AF64" s="335">
        <v>59</v>
      </c>
      <c r="AG64" s="338">
        <v>4</v>
      </c>
      <c r="AH64" s="320">
        <f t="shared" si="2"/>
        <v>16.424103161999991</v>
      </c>
      <c r="AI64" s="320">
        <v>12.36291027</v>
      </c>
      <c r="AJ64" s="320">
        <v>3.0898303689999902</v>
      </c>
      <c r="AK64" s="320">
        <v>0.92409480099999897</v>
      </c>
      <c r="AL64" s="320">
        <v>2.8955310000000001E-2</v>
      </c>
      <c r="AM64" s="321">
        <v>1.83124119999999E-2</v>
      </c>
      <c r="AN64" s="320">
        <v>2222.89698450475</v>
      </c>
      <c r="AO64" s="320">
        <v>2938.9265800448302</v>
      </c>
      <c r="AP64" s="320">
        <v>3754.59356280369</v>
      </c>
      <c r="AQ64" s="320">
        <v>7668.0299291341098</v>
      </c>
      <c r="AR64" s="321">
        <v>14168.083897876801</v>
      </c>
      <c r="AS64" s="325">
        <v>0.66259517267225299</v>
      </c>
      <c r="AT64" s="320">
        <v>0.86220722137854611</v>
      </c>
      <c r="AU64" s="320">
        <v>0.89673366611432415</v>
      </c>
      <c r="AV64" s="320">
        <v>0.59137690261303422</v>
      </c>
      <c r="AW64" s="321">
        <v>0.36625622004206343</v>
      </c>
      <c r="AX64" s="535"/>
      <c r="AY64" s="335">
        <v>101</v>
      </c>
      <c r="AZ64" s="334" t="s">
        <v>647</v>
      </c>
      <c r="BA64" s="454">
        <v>27.65894261</v>
      </c>
      <c r="BB64" s="454">
        <v>1891.9288596860099</v>
      </c>
      <c r="BC64" s="454"/>
      <c r="BD64" s="543"/>
      <c r="BE64" s="454">
        <v>0.63543350754433237</v>
      </c>
      <c r="BF64" s="543"/>
      <c r="BG64" s="544">
        <f t="shared" si="0"/>
        <v>47.765048133438576</v>
      </c>
      <c r="BI64" s="335">
        <v>59</v>
      </c>
      <c r="BJ64" s="353">
        <v>2</v>
      </c>
      <c r="BK64" s="345">
        <v>10.888749000000001</v>
      </c>
      <c r="BL64" s="345">
        <v>8.0900130000000008</v>
      </c>
      <c r="BM64" s="345">
        <v>2.7987359999999901</v>
      </c>
      <c r="BN64" s="345">
        <v>0</v>
      </c>
      <c r="BO64" s="345">
        <v>0</v>
      </c>
      <c r="BP64" s="346">
        <v>0</v>
      </c>
      <c r="BQ64" s="345">
        <v>4603.3625259631299</v>
      </c>
      <c r="BR64" s="345">
        <v>5372.8157673354899</v>
      </c>
      <c r="BS64" s="345">
        <v>500000</v>
      </c>
      <c r="BT64" s="345">
        <v>500000</v>
      </c>
      <c r="BU64" s="345">
        <v>500000</v>
      </c>
      <c r="BV64" s="347">
        <v>0.66277812167302597</v>
      </c>
      <c r="BW64" s="345">
        <v>0.86062112381028499</v>
      </c>
      <c r="BX64" s="345">
        <v>0.89679167257773396</v>
      </c>
      <c r="BY64" s="345">
        <v>0.59492734887512</v>
      </c>
      <c r="BZ64" s="346">
        <v>0.36940487815169998</v>
      </c>
      <c r="CA64" s="535"/>
      <c r="CB64" s="438">
        <v>20</v>
      </c>
      <c r="CC64" s="334" t="s">
        <v>649</v>
      </c>
      <c r="CD64" s="545">
        <v>94.983697999999904</v>
      </c>
      <c r="CE64" s="455">
        <v>4689.3299159912904</v>
      </c>
      <c r="CF64" s="545"/>
      <c r="CG64" s="455"/>
      <c r="CH64" s="455">
        <v>0.68773605919214797</v>
      </c>
      <c r="CI64" s="545"/>
      <c r="CJ64" s="455">
        <f t="shared" si="1"/>
        <v>102.22264279338931</v>
      </c>
      <c r="CK64"/>
    </row>
    <row r="65" spans="7:89" ht="14.1" customHeight="1">
      <c r="G65" s="19"/>
      <c r="H65" s="778"/>
      <c r="J65" s="736"/>
      <c r="K65" s="9" t="s">
        <v>741</v>
      </c>
      <c r="L65" s="29">
        <v>5523.7146733169784</v>
      </c>
      <c r="M65" s="161"/>
      <c r="N65" s="308" t="s">
        <v>636</v>
      </c>
      <c r="O65" s="303">
        <f t="shared" ref="O65:S65" si="8">1/((1+$S$42)*(1+$S$32))^O62</f>
        <v>0.23470700096159966</v>
      </c>
      <c r="P65" s="303">
        <f t="shared" si="8"/>
        <v>0.21552525340826414</v>
      </c>
      <c r="Q65" s="303">
        <f t="shared" si="8"/>
        <v>0.19791116015451257</v>
      </c>
      <c r="R65" s="303">
        <f t="shared" si="8"/>
        <v>0.18173660252939627</v>
      </c>
      <c r="S65" s="710">
        <f t="shared" si="8"/>
        <v>0.1668839325338809</v>
      </c>
      <c r="V65"/>
      <c r="W65"/>
      <c r="X65"/>
      <c r="Y65"/>
      <c r="Z65"/>
      <c r="AA65"/>
      <c r="AB65"/>
      <c r="AC65"/>
      <c r="AD65" s="20"/>
      <c r="AF65" s="335">
        <v>60</v>
      </c>
      <c r="AG65" s="338">
        <v>17</v>
      </c>
      <c r="AH65" s="320">
        <f t="shared" si="2"/>
        <v>2.2535584309999979</v>
      </c>
      <c r="AI65" s="320">
        <v>0.85124238399999896</v>
      </c>
      <c r="AJ65" s="320">
        <v>0.37577005299999899</v>
      </c>
      <c r="AK65" s="320">
        <v>0.41470120100000002</v>
      </c>
      <c r="AL65" s="320">
        <v>0.32238370500000002</v>
      </c>
      <c r="AM65" s="321">
        <v>0.28946108799999998</v>
      </c>
      <c r="AN65" s="320">
        <v>3817.9400055784599</v>
      </c>
      <c r="AO65" s="320">
        <v>5200.1207753919998</v>
      </c>
      <c r="AP65" s="320">
        <v>5532.3352296787798</v>
      </c>
      <c r="AQ65" s="320">
        <v>6645.7288149853803</v>
      </c>
      <c r="AR65" s="321">
        <v>12083.510606997301</v>
      </c>
      <c r="AS65" s="325">
        <v>0.53103936449580591</v>
      </c>
      <c r="AT65" s="320">
        <v>0.60779131187812374</v>
      </c>
      <c r="AU65" s="320">
        <v>0.60211092958331769</v>
      </c>
      <c r="AV65" s="320">
        <v>0.52441877983410234</v>
      </c>
      <c r="AW65" s="321">
        <v>0.42107303988382838</v>
      </c>
      <c r="AX65" s="535"/>
      <c r="AY65" s="335">
        <v>89</v>
      </c>
      <c r="AZ65" s="334" t="s">
        <v>649</v>
      </c>
      <c r="BA65" s="454">
        <v>50.959151640000002</v>
      </c>
      <c r="BB65" s="454">
        <v>1674.78414546865</v>
      </c>
      <c r="BC65" s="454"/>
      <c r="BD65" s="543"/>
      <c r="BE65" s="454">
        <v>0.56659733037914373</v>
      </c>
      <c r="BF65" s="543"/>
      <c r="BG65" s="544">
        <f t="shared" si="0"/>
        <v>47.787275241939618</v>
      </c>
      <c r="BI65" s="335">
        <v>60</v>
      </c>
      <c r="BJ65" s="353">
        <v>0</v>
      </c>
      <c r="BK65" s="345">
        <v>0</v>
      </c>
      <c r="BL65" s="345">
        <v>0</v>
      </c>
      <c r="BM65" s="345">
        <v>0</v>
      </c>
      <c r="BN65" s="345">
        <v>0</v>
      </c>
      <c r="BO65" s="345">
        <v>0</v>
      </c>
      <c r="BP65" s="346">
        <v>0</v>
      </c>
      <c r="BQ65" s="345">
        <v>0</v>
      </c>
      <c r="BR65" s="345">
        <v>0</v>
      </c>
      <c r="BS65" s="345">
        <v>0</v>
      </c>
      <c r="BT65" s="345">
        <v>0</v>
      </c>
      <c r="BU65" s="345">
        <v>0</v>
      </c>
      <c r="BV65" s="347">
        <v>0</v>
      </c>
      <c r="BW65" s="345">
        <v>0</v>
      </c>
      <c r="BX65" s="345">
        <v>0</v>
      </c>
      <c r="BY65" s="345">
        <v>0</v>
      </c>
      <c r="BZ65" s="346">
        <v>0</v>
      </c>
      <c r="CA65" s="535"/>
      <c r="CB65" s="438">
        <v>34</v>
      </c>
      <c r="CC65" s="334" t="s">
        <v>647</v>
      </c>
      <c r="CD65" s="545">
        <v>172.908421</v>
      </c>
      <c r="CE65" s="455">
        <v>4850.0766097496098</v>
      </c>
      <c r="CF65" s="545"/>
      <c r="CG65" s="455"/>
      <c r="CH65" s="455">
        <v>0.710352399997213</v>
      </c>
      <c r="CI65" s="545"/>
      <c r="CJ65" s="455">
        <f t="shared" si="1"/>
        <v>102.27407108096322</v>
      </c>
      <c r="CK65"/>
    </row>
    <row r="66" spans="7:89" ht="14.1" customHeight="1" thickBot="1">
      <c r="G66" s="19"/>
      <c r="H66" s="778"/>
      <c r="J66" s="736"/>
      <c r="K66" s="9" t="s">
        <v>743</v>
      </c>
      <c r="L66" s="29">
        <v>6462.4368556290547</v>
      </c>
      <c r="M66" s="161"/>
      <c r="N66" s="309" t="s">
        <v>635</v>
      </c>
      <c r="O66" s="301"/>
      <c r="P66" s="301"/>
      <c r="Q66" s="301"/>
      <c r="R66" s="301"/>
      <c r="S66" s="711"/>
      <c r="AD66" s="20"/>
      <c r="AF66" s="335">
        <v>61</v>
      </c>
      <c r="AG66" s="338">
        <v>37</v>
      </c>
      <c r="AH66" s="320">
        <f t="shared" si="2"/>
        <v>21.531232393999996</v>
      </c>
      <c r="AI66" s="320">
        <v>18.849959590000001</v>
      </c>
      <c r="AJ66" s="320">
        <v>0.87124501199999904</v>
      </c>
      <c r="AK66" s="320">
        <v>0.61205427199999896</v>
      </c>
      <c r="AL66" s="320">
        <v>0.61432021299999895</v>
      </c>
      <c r="AM66" s="321">
        <v>0.58365330699999995</v>
      </c>
      <c r="AN66" s="320">
        <v>2042.7168326645201</v>
      </c>
      <c r="AO66" s="320">
        <v>4740.5136334259796</v>
      </c>
      <c r="AP66" s="320">
        <v>5624.2494137884696</v>
      </c>
      <c r="AQ66" s="320">
        <v>6519.1552450577201</v>
      </c>
      <c r="AR66" s="321">
        <v>11108.898808993899</v>
      </c>
      <c r="AS66" s="325">
        <v>0.490220804904759</v>
      </c>
      <c r="AT66" s="320">
        <v>0.5875468366467379</v>
      </c>
      <c r="AU66" s="320">
        <v>0.53944161736934049</v>
      </c>
      <c r="AV66" s="320">
        <v>0.48331964100508407</v>
      </c>
      <c r="AW66" s="321">
        <v>0.38137613868726056</v>
      </c>
      <c r="AX66" s="535"/>
      <c r="AY66" s="335">
        <v>87</v>
      </c>
      <c r="AZ66" s="334" t="s">
        <v>647</v>
      </c>
      <c r="BA66" s="454">
        <v>44.248392770000002</v>
      </c>
      <c r="BB66" s="454">
        <v>1722.5813126761</v>
      </c>
      <c r="BC66" s="454"/>
      <c r="BD66" s="543"/>
      <c r="BE66" s="454">
        <v>0.58117676272723895</v>
      </c>
      <c r="BF66" s="543"/>
      <c r="BG66" s="544">
        <f t="shared" si="0"/>
        <v>47.826354298889981</v>
      </c>
      <c r="BI66" s="335">
        <v>61</v>
      </c>
      <c r="BJ66" s="353">
        <v>27</v>
      </c>
      <c r="BK66" s="345">
        <v>170.45637500000001</v>
      </c>
      <c r="BL66" s="345">
        <v>35.4552949999999</v>
      </c>
      <c r="BM66" s="345">
        <v>34.9953509999999</v>
      </c>
      <c r="BN66" s="345">
        <v>41.585698000000001</v>
      </c>
      <c r="BO66" s="345">
        <v>29.6926349999999</v>
      </c>
      <c r="BP66" s="346">
        <v>28.727395999999999</v>
      </c>
      <c r="BQ66" s="345">
        <v>4371.95224907802</v>
      </c>
      <c r="BR66" s="345">
        <v>4378.8859991224399</v>
      </c>
      <c r="BS66" s="345">
        <v>4582.9035909672402</v>
      </c>
      <c r="BT66" s="345">
        <v>4754.2421924988603</v>
      </c>
      <c r="BU66" s="345">
        <v>5664.0850770910802</v>
      </c>
      <c r="BV66" s="347">
        <v>0.66681372220772195</v>
      </c>
      <c r="BW66" s="345">
        <v>0.84926485760429604</v>
      </c>
      <c r="BX66" s="345">
        <v>0.89249594936787302</v>
      </c>
      <c r="BY66" s="345">
        <v>0.62840716105457695</v>
      </c>
      <c r="BZ66" s="346">
        <v>0.37692757128351301</v>
      </c>
      <c r="CA66" s="535"/>
      <c r="CB66" s="438">
        <v>76</v>
      </c>
      <c r="CC66" s="334" t="s">
        <v>647</v>
      </c>
      <c r="CD66" s="545">
        <v>5.9785640000000004</v>
      </c>
      <c r="CE66" s="455">
        <v>5138.4631319341897</v>
      </c>
      <c r="CF66" s="545"/>
      <c r="CG66" s="455"/>
      <c r="CH66" s="455">
        <v>0.74796458055644899</v>
      </c>
      <c r="CI66" s="545"/>
      <c r="CJ66" s="455">
        <f t="shared" si="1"/>
        <v>102.75333548233552</v>
      </c>
      <c r="CK66"/>
    </row>
    <row r="67" spans="7:89" ht="14.1" customHeight="1">
      <c r="G67" s="19"/>
      <c r="H67" s="778"/>
      <c r="J67" s="736"/>
      <c r="K67" s="10" t="s">
        <v>742</v>
      </c>
      <c r="L67" s="29">
        <v>7522.0823940367918</v>
      </c>
      <c r="M67" s="161"/>
      <c r="AD67" s="20"/>
      <c r="AF67" s="335">
        <v>62</v>
      </c>
      <c r="AG67" s="338">
        <v>1</v>
      </c>
      <c r="AH67" s="320">
        <f t="shared" si="2"/>
        <v>3.2802612999999974E-2</v>
      </c>
      <c r="AI67" s="320">
        <v>2.8305784E-2</v>
      </c>
      <c r="AJ67" s="320">
        <v>1.55036699999999E-3</v>
      </c>
      <c r="AK67" s="320">
        <v>1.54622299999999E-3</v>
      </c>
      <c r="AL67" s="320">
        <v>1.39978699999999E-3</v>
      </c>
      <c r="AM67" s="321">
        <v>4.5200000000000002E-7</v>
      </c>
      <c r="AN67" s="320">
        <v>7704.4691193793196</v>
      </c>
      <c r="AO67" s="320">
        <v>14247.9000643944</v>
      </c>
      <c r="AP67" s="320">
        <v>14256.0836777478</v>
      </c>
      <c r="AQ67" s="320">
        <v>14563.8124565097</v>
      </c>
      <c r="AR67" s="321">
        <v>88518.730802266</v>
      </c>
      <c r="AS67" s="325">
        <v>0.19636136828994893</v>
      </c>
      <c r="AT67" s="320">
        <v>0.24432909739693615</v>
      </c>
      <c r="AU67" s="320">
        <v>0.28431867007099265</v>
      </c>
      <c r="AV67" s="320">
        <v>0.19029042981691366</v>
      </c>
      <c r="AW67" s="321">
        <v>9.523659073359074E-2</v>
      </c>
      <c r="AX67" s="535"/>
      <c r="AY67" s="335">
        <v>80</v>
      </c>
      <c r="AZ67" s="334" t="s">
        <v>648</v>
      </c>
      <c r="BA67" s="454">
        <v>15.650585660000001</v>
      </c>
      <c r="BB67" s="454">
        <v>2120.2475331217101</v>
      </c>
      <c r="BC67" s="454"/>
      <c r="BD67" s="543"/>
      <c r="BE67" s="454">
        <v>0.69903420694676399</v>
      </c>
      <c r="BF67" s="543"/>
      <c r="BG67" s="544">
        <f t="shared" si="0"/>
        <v>48.312107074539512</v>
      </c>
      <c r="BI67" s="335">
        <v>62</v>
      </c>
      <c r="BJ67" s="353">
        <v>0</v>
      </c>
      <c r="BK67" s="345">
        <v>0</v>
      </c>
      <c r="BL67" s="345">
        <v>0</v>
      </c>
      <c r="BM67" s="345">
        <v>0</v>
      </c>
      <c r="BN67" s="345">
        <v>0</v>
      </c>
      <c r="BO67" s="345">
        <v>0</v>
      </c>
      <c r="BP67" s="346">
        <v>0</v>
      </c>
      <c r="BQ67" s="345">
        <v>0</v>
      </c>
      <c r="BR67" s="345">
        <v>0</v>
      </c>
      <c r="BS67" s="345">
        <v>0</v>
      </c>
      <c r="BT67" s="345">
        <v>0</v>
      </c>
      <c r="BU67" s="345">
        <v>0</v>
      </c>
      <c r="BV67" s="347">
        <v>0</v>
      </c>
      <c r="BW67" s="345">
        <v>0</v>
      </c>
      <c r="BX67" s="345">
        <v>0</v>
      </c>
      <c r="BY67" s="345">
        <v>0</v>
      </c>
      <c r="BZ67" s="346">
        <v>0</v>
      </c>
      <c r="CA67" s="535"/>
      <c r="CB67" s="438">
        <v>45</v>
      </c>
      <c r="CC67" s="334" t="s">
        <v>649</v>
      </c>
      <c r="CD67" s="545">
        <v>49.773412999999998</v>
      </c>
      <c r="CE67" s="455">
        <v>4747.1213582023602</v>
      </c>
      <c r="CF67" s="545"/>
      <c r="CG67" s="455"/>
      <c r="CH67" s="455">
        <v>0.69012917240272798</v>
      </c>
      <c r="CI67" s="545"/>
      <c r="CJ67" s="455">
        <f t="shared" si="1"/>
        <v>103.06921009521585</v>
      </c>
      <c r="CK67"/>
    </row>
    <row r="68" spans="7:89" ht="14.1" customHeight="1" thickBot="1">
      <c r="G68" s="19"/>
      <c r="H68" s="778"/>
      <c r="AD68" s="20"/>
      <c r="AF68" s="335">
        <v>63</v>
      </c>
      <c r="AG68" s="338">
        <v>703</v>
      </c>
      <c r="AH68" s="320">
        <f t="shared" si="2"/>
        <v>257.83873353399969</v>
      </c>
      <c r="AI68" s="320">
        <v>64.902089599999897</v>
      </c>
      <c r="AJ68" s="320">
        <v>48.521423290000001</v>
      </c>
      <c r="AK68" s="320">
        <v>53.481177486999897</v>
      </c>
      <c r="AL68" s="320">
        <v>45.668529730000003</v>
      </c>
      <c r="AM68" s="321">
        <v>45.265513426999902</v>
      </c>
      <c r="AN68" s="320">
        <v>1829.0727178167699</v>
      </c>
      <c r="AO68" s="320">
        <v>2103.0313366147502</v>
      </c>
      <c r="AP68" s="320">
        <v>2364.0385483388</v>
      </c>
      <c r="AQ68" s="320">
        <v>2980.7144204753599</v>
      </c>
      <c r="AR68" s="321">
        <v>6289.6413414614999</v>
      </c>
      <c r="AS68" s="325">
        <v>0.49920179152886984</v>
      </c>
      <c r="AT68" s="320">
        <v>0.69597300932449258</v>
      </c>
      <c r="AU68" s="320">
        <v>0.43234063894231228</v>
      </c>
      <c r="AV68" s="320">
        <v>0.29144839079532497</v>
      </c>
      <c r="AW68" s="321">
        <v>0.5052121347622166</v>
      </c>
      <c r="AX68" s="535"/>
      <c r="AY68" s="335">
        <v>43</v>
      </c>
      <c r="AZ68" s="334" t="s">
        <v>649</v>
      </c>
      <c r="BA68" s="454">
        <v>33.471342489999898</v>
      </c>
      <c r="BB68" s="454">
        <v>2089.38322735988</v>
      </c>
      <c r="BC68" s="454"/>
      <c r="BD68" s="543"/>
      <c r="BE68" s="454">
        <v>0.68687585899883186</v>
      </c>
      <c r="BF68" s="543"/>
      <c r="BG68" s="544">
        <f t="shared" si="0"/>
        <v>48.480197946624202</v>
      </c>
      <c r="BI68" s="335">
        <v>63</v>
      </c>
      <c r="BJ68" s="353">
        <v>54</v>
      </c>
      <c r="BK68" s="345">
        <v>190.41342700000001</v>
      </c>
      <c r="BL68" s="345">
        <v>48.604154999999999</v>
      </c>
      <c r="BM68" s="345">
        <v>36.251922</v>
      </c>
      <c r="BN68" s="345">
        <v>35.241565999999899</v>
      </c>
      <c r="BO68" s="345">
        <v>36.415315999999898</v>
      </c>
      <c r="BP68" s="346">
        <v>33.938040999999998</v>
      </c>
      <c r="BQ68" s="345">
        <v>4412.7682529267704</v>
      </c>
      <c r="BR68" s="345">
        <v>4717.0873437048303</v>
      </c>
      <c r="BS68" s="345">
        <v>5145.3910955731599</v>
      </c>
      <c r="BT68" s="345">
        <v>5508.6641926309203</v>
      </c>
      <c r="BU68" s="345">
        <v>6220.3776208545296</v>
      </c>
      <c r="BV68" s="347">
        <v>0.52821999160618005</v>
      </c>
      <c r="BW68" s="345">
        <v>0.71456672237952001</v>
      </c>
      <c r="BX68" s="345">
        <v>0.47953858464877502</v>
      </c>
      <c r="BY68" s="345">
        <v>0.335839790770672</v>
      </c>
      <c r="BZ68" s="346">
        <v>0.52390010648200103</v>
      </c>
      <c r="CA68" s="535"/>
      <c r="CB68" s="438">
        <v>61</v>
      </c>
      <c r="CC68" s="334" t="s">
        <v>649</v>
      </c>
      <c r="CD68" s="545">
        <v>41.585698000000001</v>
      </c>
      <c r="CE68" s="455">
        <v>4582.9035909672402</v>
      </c>
      <c r="CF68" s="545"/>
      <c r="CG68" s="455"/>
      <c r="CH68" s="455">
        <v>0.66681372220772195</v>
      </c>
      <c r="CI68" s="545"/>
      <c r="CJ68" s="455">
        <f t="shared" si="1"/>
        <v>103.07429851627286</v>
      </c>
      <c r="CK68"/>
    </row>
    <row r="69" spans="7:89" ht="14.1" customHeight="1">
      <c r="G69" s="19"/>
      <c r="H69" s="778"/>
      <c r="J69" s="735" t="s">
        <v>624</v>
      </c>
      <c r="K69" s="8" t="s">
        <v>781</v>
      </c>
      <c r="L69" s="29">
        <v>15.05</v>
      </c>
      <c r="O69" s="781" t="s">
        <v>679</v>
      </c>
      <c r="P69" s="782"/>
      <c r="Q69" s="782"/>
      <c r="R69" s="782"/>
      <c r="S69" s="370">
        <v>0</v>
      </c>
      <c r="AD69" s="20"/>
      <c r="AF69" s="335">
        <v>64</v>
      </c>
      <c r="AG69" s="338">
        <v>140</v>
      </c>
      <c r="AH69" s="320">
        <f t="shared" si="2"/>
        <v>23.228153223999978</v>
      </c>
      <c r="AI69" s="320">
        <v>6.2593233530000001</v>
      </c>
      <c r="AJ69" s="320">
        <v>5.1817642470000003</v>
      </c>
      <c r="AK69" s="320">
        <v>4.0672141799999899</v>
      </c>
      <c r="AL69" s="320">
        <v>3.9449751889999898</v>
      </c>
      <c r="AM69" s="321">
        <v>3.7748762550000001</v>
      </c>
      <c r="AN69" s="320">
        <v>2548.7630829945601</v>
      </c>
      <c r="AO69" s="320">
        <v>3275.4497737011102</v>
      </c>
      <c r="AP69" s="320">
        <v>4226.56957711016</v>
      </c>
      <c r="AQ69" s="320">
        <v>5190.4586165185201</v>
      </c>
      <c r="AR69" s="321">
        <v>8618.9342852189602</v>
      </c>
      <c r="AS69" s="325">
        <v>0.56160779118456361</v>
      </c>
      <c r="AT69" s="320">
        <v>0.70231259165808624</v>
      </c>
      <c r="AU69" s="320">
        <v>0.49016158004181382</v>
      </c>
      <c r="AV69" s="320">
        <v>0.438016230885374</v>
      </c>
      <c r="AW69" s="321">
        <v>0.57133516949156504</v>
      </c>
      <c r="AX69" s="535"/>
      <c r="AY69" s="335">
        <v>115</v>
      </c>
      <c r="AZ69" s="334" t="s">
        <v>650</v>
      </c>
      <c r="BA69" s="454">
        <v>74.934346480000002</v>
      </c>
      <c r="BB69" s="454">
        <v>1926.6040982258901</v>
      </c>
      <c r="BC69" s="454"/>
      <c r="BD69" s="543"/>
      <c r="BE69" s="454">
        <v>0.6318078319422139</v>
      </c>
      <c r="BF69" s="543"/>
      <c r="BG69" s="544">
        <f t="shared" si="0"/>
        <v>48.804751955613362</v>
      </c>
      <c r="BI69" s="335">
        <v>64</v>
      </c>
      <c r="BJ69" s="353">
        <v>24</v>
      </c>
      <c r="BK69" s="345">
        <v>73.701639</v>
      </c>
      <c r="BL69" s="345">
        <v>15.633565000000001</v>
      </c>
      <c r="BM69" s="345">
        <v>17.600453000000002</v>
      </c>
      <c r="BN69" s="345">
        <v>14.0523749999999</v>
      </c>
      <c r="BO69" s="345">
        <v>13.527520000000001</v>
      </c>
      <c r="BP69" s="346">
        <v>12.887726000000001</v>
      </c>
      <c r="BQ69" s="345">
        <v>5149.3200092157103</v>
      </c>
      <c r="BR69" s="345">
        <v>5392.2150764563703</v>
      </c>
      <c r="BS69" s="345">
        <v>5599.31006420837</v>
      </c>
      <c r="BT69" s="345">
        <v>5759.8888248339699</v>
      </c>
      <c r="BU69" s="345">
        <v>7001.6042261544198</v>
      </c>
      <c r="BV69" s="347">
        <v>0.56204424264899</v>
      </c>
      <c r="BW69" s="345">
        <v>0.71201220244808805</v>
      </c>
      <c r="BX69" s="345">
        <v>0.52154084621097296</v>
      </c>
      <c r="BY69" s="345">
        <v>0.42694893194928502</v>
      </c>
      <c r="BZ69" s="346">
        <v>0.55068281404482899</v>
      </c>
      <c r="CA69" s="535"/>
      <c r="CB69" s="438">
        <v>52</v>
      </c>
      <c r="CC69" s="334" t="s">
        <v>651</v>
      </c>
      <c r="CD69" s="545">
        <v>86.235489999999899</v>
      </c>
      <c r="CE69" s="455">
        <v>4990.09503147746</v>
      </c>
      <c r="CF69" s="545"/>
      <c r="CG69" s="455"/>
      <c r="CH69" s="455">
        <v>0.72427527730525698</v>
      </c>
      <c r="CI69" s="545"/>
      <c r="CJ69" s="455">
        <f t="shared" si="1"/>
        <v>103.11092723464424</v>
      </c>
      <c r="CK69"/>
    </row>
    <row r="70" spans="7:89" ht="14.1" customHeight="1" thickBot="1">
      <c r="G70" s="19"/>
      <c r="H70" s="778"/>
      <c r="J70" s="736"/>
      <c r="K70" s="9" t="s">
        <v>782</v>
      </c>
      <c r="L70" s="29">
        <v>15.05</v>
      </c>
      <c r="O70" s="783" t="s">
        <v>680</v>
      </c>
      <c r="P70" s="784"/>
      <c r="Q70" s="784"/>
      <c r="R70" s="784"/>
      <c r="S70" s="371">
        <v>0</v>
      </c>
      <c r="AD70" s="20"/>
      <c r="AF70" s="335">
        <v>65</v>
      </c>
      <c r="AG70" s="338">
        <v>125</v>
      </c>
      <c r="AH70" s="320">
        <f t="shared" si="2"/>
        <v>98.66424985899981</v>
      </c>
      <c r="AI70" s="320">
        <v>42.169226649999899</v>
      </c>
      <c r="AJ70" s="320">
        <v>21.363708070000001</v>
      </c>
      <c r="AK70" s="320">
        <v>13.487895859</v>
      </c>
      <c r="AL70" s="320">
        <v>11.357761885</v>
      </c>
      <c r="AM70" s="321">
        <v>10.2856573949999</v>
      </c>
      <c r="AN70" s="320">
        <v>1739.1896720395</v>
      </c>
      <c r="AO70" s="320">
        <v>2288.9634520557902</v>
      </c>
      <c r="AP70" s="320">
        <v>2464.9794273745601</v>
      </c>
      <c r="AQ70" s="320">
        <v>3174.6769429942901</v>
      </c>
      <c r="AR70" s="321">
        <v>5986.1721500288404</v>
      </c>
      <c r="AS70" s="325">
        <v>0.58861645466362589</v>
      </c>
      <c r="AT70" s="320">
        <v>0.65790182225267702</v>
      </c>
      <c r="AU70" s="320">
        <v>0.539782696990042</v>
      </c>
      <c r="AV70" s="320">
        <v>0.57284911179316556</v>
      </c>
      <c r="AW70" s="321">
        <v>0.58095199284818744</v>
      </c>
      <c r="AX70" s="535"/>
      <c r="AY70" s="335">
        <v>94</v>
      </c>
      <c r="AZ70" s="334" t="s">
        <v>648</v>
      </c>
      <c r="BA70" s="454">
        <v>26.254485546999899</v>
      </c>
      <c r="BB70" s="454">
        <v>2109.0702342384898</v>
      </c>
      <c r="BC70" s="454"/>
      <c r="BD70" s="543"/>
      <c r="BE70" s="454">
        <v>0.6844703016323318</v>
      </c>
      <c r="BF70" s="543"/>
      <c r="BG70" s="544">
        <f t="shared" ref="BG70:BG133" si="9" xml:space="preserve"> (($S$48 * $S$46 * $S$44 * (BB70 * 1 + $L$104) +$L$69) * 1000 / (BE70 * 8760)) + $L$80 + 0</f>
        <v>49.050446193511263</v>
      </c>
      <c r="BI70" s="335">
        <v>65</v>
      </c>
      <c r="BJ70" s="353">
        <v>42</v>
      </c>
      <c r="BK70" s="345">
        <v>175.821594</v>
      </c>
      <c r="BL70" s="345">
        <v>35.577545000000001</v>
      </c>
      <c r="BM70" s="345">
        <v>36.1285519999999</v>
      </c>
      <c r="BN70" s="345">
        <v>36.226962</v>
      </c>
      <c r="BO70" s="345">
        <v>35.7049489999999</v>
      </c>
      <c r="BP70" s="346">
        <v>32.183585999999998</v>
      </c>
      <c r="BQ70" s="345">
        <v>4648.2084308620597</v>
      </c>
      <c r="BR70" s="345">
        <v>4676.5864402618299</v>
      </c>
      <c r="BS70" s="345">
        <v>4943.1475057361704</v>
      </c>
      <c r="BT70" s="345">
        <v>5234.9723061074901</v>
      </c>
      <c r="BU70" s="345">
        <v>5721.2635746872102</v>
      </c>
      <c r="BV70" s="347">
        <v>0.65326519206266298</v>
      </c>
      <c r="BW70" s="345">
        <v>0.77656581489754695</v>
      </c>
      <c r="BX70" s="345">
        <v>0.76397126358543999</v>
      </c>
      <c r="BY70" s="345">
        <v>0.62885557201981701</v>
      </c>
      <c r="BZ70" s="346">
        <v>0.49072598409202101</v>
      </c>
      <c r="CA70" s="535"/>
      <c r="CB70" s="438">
        <v>10</v>
      </c>
      <c r="CC70" s="334" t="s">
        <v>647</v>
      </c>
      <c r="CD70" s="545">
        <v>35.938232999999997</v>
      </c>
      <c r="CE70" s="455">
        <v>4964.5265180004699</v>
      </c>
      <c r="CF70" s="545"/>
      <c r="CG70" s="455"/>
      <c r="CH70" s="455">
        <v>0.71758536849510801</v>
      </c>
      <c r="CI70" s="545"/>
      <c r="CJ70" s="455">
        <f t="shared" ref="CJ70:CJ133" si="10" xml:space="preserve"> (($S$48 * $S$46 * $S$44 * (CE70 * 1 + $L$104) +$L$69) * 1000 / (CH70 * 8760)) + $L$80 + 0</f>
        <v>103.54006044294871</v>
      </c>
      <c r="CK70"/>
    </row>
    <row r="71" spans="7:89" ht="14.1" customHeight="1">
      <c r="G71" s="19"/>
      <c r="H71" s="778"/>
      <c r="J71" s="736"/>
      <c r="K71" s="9" t="s">
        <v>783</v>
      </c>
      <c r="L71" s="29">
        <v>15.05</v>
      </c>
      <c r="O71" s="4" t="s">
        <v>681</v>
      </c>
      <c r="AD71" s="20"/>
      <c r="AF71" s="335">
        <v>66</v>
      </c>
      <c r="AG71" s="338">
        <v>100</v>
      </c>
      <c r="AH71" s="320">
        <f t="shared" ref="AH71:AH134" si="11">SUM(AI71:AM71)</f>
        <v>164.57518347600001</v>
      </c>
      <c r="AI71" s="320">
        <v>152.01475110000001</v>
      </c>
      <c r="AJ71" s="320">
        <v>4.52039168399999</v>
      </c>
      <c r="AK71" s="320">
        <v>2.8486573420000001</v>
      </c>
      <c r="AL71" s="320">
        <v>2.645795889</v>
      </c>
      <c r="AM71" s="321">
        <v>2.5455874610000002</v>
      </c>
      <c r="AN71" s="320">
        <v>1347.8183746299901</v>
      </c>
      <c r="AO71" s="320">
        <v>2721.5603987649101</v>
      </c>
      <c r="AP71" s="320">
        <v>4117.1476159808399</v>
      </c>
      <c r="AQ71" s="320">
        <v>5476.5984503317204</v>
      </c>
      <c r="AR71" s="321">
        <v>8017.9264595854002</v>
      </c>
      <c r="AS71" s="325">
        <v>0.53997884840731492</v>
      </c>
      <c r="AT71" s="320">
        <v>0.73636539824841118</v>
      </c>
      <c r="AU71" s="320">
        <v>0.42299246221914166</v>
      </c>
      <c r="AV71" s="320">
        <v>0.29695021088452006</v>
      </c>
      <c r="AW71" s="321">
        <v>0.6026445240373195</v>
      </c>
      <c r="AX71" s="535"/>
      <c r="AY71" s="335">
        <v>33</v>
      </c>
      <c r="AZ71" s="334" t="s">
        <v>648</v>
      </c>
      <c r="BA71" s="454">
        <v>17.8075451099999</v>
      </c>
      <c r="BB71" s="454">
        <v>2066.11585242718</v>
      </c>
      <c r="BC71" s="454"/>
      <c r="BD71" s="543"/>
      <c r="BE71" s="454">
        <v>0.66860241669463627</v>
      </c>
      <c r="BF71" s="543"/>
      <c r="BG71" s="544">
        <f t="shared" si="9"/>
        <v>49.236439685477798</v>
      </c>
      <c r="BI71" s="335">
        <v>66</v>
      </c>
      <c r="BJ71" s="353">
        <v>12</v>
      </c>
      <c r="BK71" s="345">
        <v>33.471606000000001</v>
      </c>
      <c r="BL71" s="345">
        <v>10.3577899999999</v>
      </c>
      <c r="BM71" s="345">
        <v>7.8170179999999903</v>
      </c>
      <c r="BN71" s="345">
        <v>5.7331699999999897</v>
      </c>
      <c r="BO71" s="345">
        <v>5.2295709999999902</v>
      </c>
      <c r="BP71" s="346">
        <v>4.3340569999999898</v>
      </c>
      <c r="BQ71" s="345">
        <v>4652.70205378635</v>
      </c>
      <c r="BR71" s="345">
        <v>5019.0995928949496</v>
      </c>
      <c r="BS71" s="345">
        <v>5352.4394176666601</v>
      </c>
      <c r="BT71" s="345">
        <v>5892.4033119040096</v>
      </c>
      <c r="BU71" s="345">
        <v>6310.49370436146</v>
      </c>
      <c r="BV71" s="347">
        <v>0.53650954561730801</v>
      </c>
      <c r="BW71" s="345">
        <v>0.72530099170667905</v>
      </c>
      <c r="BX71" s="345">
        <v>0.39679044327282897</v>
      </c>
      <c r="BY71" s="345">
        <v>0.26564455771840001</v>
      </c>
      <c r="BZ71" s="346">
        <v>0.64016790129437495</v>
      </c>
      <c r="CA71" s="535"/>
      <c r="CB71" s="438">
        <v>76</v>
      </c>
      <c r="CC71" s="334" t="s">
        <v>648</v>
      </c>
      <c r="CD71" s="545">
        <v>5.5242199999999899</v>
      </c>
      <c r="CE71" s="455">
        <v>5193.8815869359296</v>
      </c>
      <c r="CF71" s="545"/>
      <c r="CG71" s="455"/>
      <c r="CH71" s="455">
        <v>0.74796458055644899</v>
      </c>
      <c r="CI71" s="545"/>
      <c r="CJ71" s="455">
        <f t="shared" si="10"/>
        <v>103.80774843583872</v>
      </c>
      <c r="CK71"/>
    </row>
    <row r="72" spans="7:89" ht="14.1" customHeight="1">
      <c r="G72" s="19"/>
      <c r="H72" s="778"/>
      <c r="J72" s="736"/>
      <c r="K72" s="9" t="s">
        <v>784</v>
      </c>
      <c r="L72" s="29">
        <v>15.05</v>
      </c>
      <c r="AD72" s="20"/>
      <c r="AF72" s="335">
        <v>67</v>
      </c>
      <c r="AG72" s="338">
        <v>28</v>
      </c>
      <c r="AH72" s="320">
        <f t="shared" si="11"/>
        <v>35.907681478999905</v>
      </c>
      <c r="AI72" s="320">
        <v>30.669826359999899</v>
      </c>
      <c r="AJ72" s="320">
        <v>1.6085703200000001</v>
      </c>
      <c r="AK72" s="320">
        <v>1.2619033710000001</v>
      </c>
      <c r="AL72" s="320">
        <v>1.242884949</v>
      </c>
      <c r="AM72" s="321">
        <v>1.124496479</v>
      </c>
      <c r="AN72" s="320">
        <v>1853.27948152365</v>
      </c>
      <c r="AO72" s="320">
        <v>3862.2787363757602</v>
      </c>
      <c r="AP72" s="320">
        <v>4671.9781318878604</v>
      </c>
      <c r="AQ72" s="320">
        <v>5255.2445861475899</v>
      </c>
      <c r="AR72" s="321">
        <v>6322.7164307543499</v>
      </c>
      <c r="AS72" s="325">
        <v>0.54092845961087832</v>
      </c>
      <c r="AT72" s="320">
        <v>0.66657400532917022</v>
      </c>
      <c r="AU72" s="320">
        <v>0.37378119513052216</v>
      </c>
      <c r="AV72" s="320">
        <v>0.39991865268566923</v>
      </c>
      <c r="AW72" s="321">
        <v>0.64442717346348455</v>
      </c>
      <c r="AX72" s="535"/>
      <c r="AY72" s="335">
        <v>31</v>
      </c>
      <c r="AZ72" s="334" t="s">
        <v>647</v>
      </c>
      <c r="BA72" s="454">
        <v>18.61171968</v>
      </c>
      <c r="BB72" s="454">
        <v>2047.9247585099099</v>
      </c>
      <c r="BC72" s="454"/>
      <c r="BD72" s="543"/>
      <c r="BE72" s="454">
        <v>0.6624239572374061</v>
      </c>
      <c r="BF72" s="543"/>
      <c r="BG72" s="544">
        <f t="shared" si="9"/>
        <v>49.279775498856573</v>
      </c>
      <c r="BI72" s="335">
        <v>67</v>
      </c>
      <c r="BJ72" s="353">
        <v>1</v>
      </c>
      <c r="BK72" s="345">
        <v>16.638002</v>
      </c>
      <c r="BL72" s="345">
        <v>16.638002</v>
      </c>
      <c r="BM72" s="345">
        <v>0</v>
      </c>
      <c r="BN72" s="345">
        <v>0</v>
      </c>
      <c r="BO72" s="345">
        <v>0</v>
      </c>
      <c r="BP72" s="346">
        <v>0</v>
      </c>
      <c r="BQ72" s="345">
        <v>4730.5818375134304</v>
      </c>
      <c r="BR72" s="345">
        <v>500000</v>
      </c>
      <c r="BS72" s="345">
        <v>500000</v>
      </c>
      <c r="BT72" s="345">
        <v>500000</v>
      </c>
      <c r="BU72" s="345">
        <v>500000</v>
      </c>
      <c r="BV72" s="347">
        <v>0.51384483709540996</v>
      </c>
      <c r="BW72" s="345">
        <v>0.67920655491096504</v>
      </c>
      <c r="BX72" s="345">
        <v>0.45480982013410498</v>
      </c>
      <c r="BY72" s="345">
        <v>0.33417402697140902</v>
      </c>
      <c r="BZ72" s="346">
        <v>0.527036898930065</v>
      </c>
      <c r="CA72" s="535"/>
      <c r="CB72" s="438">
        <v>36</v>
      </c>
      <c r="CC72" s="334" t="s">
        <v>650</v>
      </c>
      <c r="CD72" s="545">
        <v>39.175694999999898</v>
      </c>
      <c r="CE72" s="455">
        <v>4943.5108143861898</v>
      </c>
      <c r="CF72" s="545"/>
      <c r="CG72" s="455"/>
      <c r="CH72" s="455">
        <v>0.71178147769064004</v>
      </c>
      <c r="CI72" s="545"/>
      <c r="CJ72" s="455">
        <f t="shared" si="10"/>
        <v>103.94221607421144</v>
      </c>
      <c r="CK72"/>
    </row>
    <row r="73" spans="7:89" ht="14.1" customHeight="1">
      <c r="G73" s="19"/>
      <c r="H73" s="778"/>
      <c r="J73" s="736"/>
      <c r="K73" s="9" t="s">
        <v>785</v>
      </c>
      <c r="L73" s="29">
        <v>15.05</v>
      </c>
      <c r="AD73" s="20"/>
      <c r="AF73" s="335">
        <v>68</v>
      </c>
      <c r="AG73" s="338">
        <v>27</v>
      </c>
      <c r="AH73" s="320">
        <f t="shared" si="11"/>
        <v>3.5986983739999978</v>
      </c>
      <c r="AI73" s="320">
        <v>0.935318709999999</v>
      </c>
      <c r="AJ73" s="320">
        <v>0.76618996500000003</v>
      </c>
      <c r="AK73" s="320">
        <v>0.74747037999999899</v>
      </c>
      <c r="AL73" s="320">
        <v>0.599879724</v>
      </c>
      <c r="AM73" s="321">
        <v>0.54983959500000001</v>
      </c>
      <c r="AN73" s="320">
        <v>3745.3724366636002</v>
      </c>
      <c r="AO73" s="320">
        <v>3900.7605579872802</v>
      </c>
      <c r="AP73" s="320">
        <v>4905.7573160431202</v>
      </c>
      <c r="AQ73" s="320">
        <v>5655.1743829614798</v>
      </c>
      <c r="AR73" s="321">
        <v>9066.2841540237005</v>
      </c>
      <c r="AS73" s="325">
        <v>0.56901439497979678</v>
      </c>
      <c r="AT73" s="320">
        <v>0.79027657962144005</v>
      </c>
      <c r="AU73" s="320">
        <v>0.71909836241480718</v>
      </c>
      <c r="AV73" s="320">
        <v>0.43461550780610575</v>
      </c>
      <c r="AW73" s="321">
        <v>0.35263558195100564</v>
      </c>
      <c r="AX73" s="535"/>
      <c r="AY73" s="335">
        <v>1</v>
      </c>
      <c r="AZ73" s="334" t="s">
        <v>648</v>
      </c>
      <c r="BA73" s="454">
        <v>12.0171141999999</v>
      </c>
      <c r="BB73" s="454">
        <v>2235.5853778690398</v>
      </c>
      <c r="BC73" s="454"/>
      <c r="BD73" s="543"/>
      <c r="BE73" s="454">
        <v>0.71361850400965132</v>
      </c>
      <c r="BF73" s="543"/>
      <c r="BG73" s="544">
        <f t="shared" si="9"/>
        <v>49.679803966741503</v>
      </c>
      <c r="BI73" s="335">
        <v>68</v>
      </c>
      <c r="BJ73" s="353">
        <v>2</v>
      </c>
      <c r="BK73" s="345">
        <v>9.9338669999999993</v>
      </c>
      <c r="BL73" s="345">
        <v>7.34824099999999</v>
      </c>
      <c r="BM73" s="345">
        <v>2.5856259999999902</v>
      </c>
      <c r="BN73" s="345">
        <v>0</v>
      </c>
      <c r="BO73" s="345">
        <v>0</v>
      </c>
      <c r="BP73" s="346">
        <v>0</v>
      </c>
      <c r="BQ73" s="345">
        <v>5794.0161626385498</v>
      </c>
      <c r="BR73" s="345">
        <v>7041.7377486092</v>
      </c>
      <c r="BS73" s="345">
        <v>500000</v>
      </c>
      <c r="BT73" s="345">
        <v>500000</v>
      </c>
      <c r="BU73" s="345">
        <v>500000</v>
      </c>
      <c r="BV73" s="347">
        <v>0.54793970988888796</v>
      </c>
      <c r="BW73" s="345">
        <v>0.81169095725690299</v>
      </c>
      <c r="BX73" s="345">
        <v>0.72308664625463204</v>
      </c>
      <c r="BY73" s="345">
        <v>0.39204134625650999</v>
      </c>
      <c r="BZ73" s="346">
        <v>0.29417012231854001</v>
      </c>
      <c r="CA73" s="535"/>
      <c r="CB73" s="438">
        <v>24</v>
      </c>
      <c r="CC73" s="334" t="s">
        <v>647</v>
      </c>
      <c r="CD73" s="545">
        <v>254.64266000000001</v>
      </c>
      <c r="CE73" s="455">
        <v>4450.4283668979497</v>
      </c>
      <c r="CF73" s="545"/>
      <c r="CG73" s="455"/>
      <c r="CH73" s="455">
        <v>0.64165477969687501</v>
      </c>
      <c r="CI73" s="545"/>
      <c r="CJ73" s="455">
        <f t="shared" si="10"/>
        <v>104.07218634148147</v>
      </c>
      <c r="CK73"/>
    </row>
    <row r="74" spans="7:89" ht="14.1" customHeight="1">
      <c r="G74" s="19"/>
      <c r="H74" s="778"/>
      <c r="J74" s="736"/>
      <c r="K74" s="9" t="s">
        <v>740</v>
      </c>
      <c r="L74" s="29">
        <v>15.05</v>
      </c>
      <c r="AD74" s="20"/>
      <c r="AF74" s="335">
        <v>69</v>
      </c>
      <c r="AG74" s="338">
        <v>29</v>
      </c>
      <c r="AH74" s="320">
        <f t="shared" si="11"/>
        <v>97.199888517999881</v>
      </c>
      <c r="AI74" s="320">
        <v>44.259898800000002</v>
      </c>
      <c r="AJ74" s="320">
        <v>38.923264289999899</v>
      </c>
      <c r="AK74" s="320">
        <v>5.1231794139999902</v>
      </c>
      <c r="AL74" s="320">
        <v>5.1107828169999898</v>
      </c>
      <c r="AM74" s="321">
        <v>3.7827631969999902</v>
      </c>
      <c r="AN74" s="320">
        <v>1722.4920332525101</v>
      </c>
      <c r="AO74" s="320">
        <v>1767.1948517952201</v>
      </c>
      <c r="AP74" s="320">
        <v>3296.8977802526401</v>
      </c>
      <c r="AQ74" s="320">
        <v>3809.5903613001001</v>
      </c>
      <c r="AR74" s="321">
        <v>4920.3686606260499</v>
      </c>
      <c r="AS74" s="325">
        <v>0.6916433076338383</v>
      </c>
      <c r="AT74" s="320">
        <v>0.91331498851521153</v>
      </c>
      <c r="AU74" s="320">
        <v>0.76899183403604732</v>
      </c>
      <c r="AV74" s="320">
        <v>0.60036580028988829</v>
      </c>
      <c r="AW74" s="321">
        <v>0.50879422802673002</v>
      </c>
      <c r="AX74" s="535"/>
      <c r="AY74" s="335">
        <v>93</v>
      </c>
      <c r="AZ74" s="334" t="s">
        <v>649</v>
      </c>
      <c r="BA74" s="454">
        <v>22.3092261399999</v>
      </c>
      <c r="BB74" s="454">
        <v>1974.9959983779499</v>
      </c>
      <c r="BC74" s="454"/>
      <c r="BD74" s="543"/>
      <c r="BE74" s="454">
        <v>0.62925738662539121</v>
      </c>
      <c r="BF74" s="543"/>
      <c r="BG74" s="544">
        <f t="shared" si="9"/>
        <v>50.086073980236556</v>
      </c>
      <c r="BI74" s="335">
        <v>69</v>
      </c>
      <c r="BJ74" s="353">
        <v>6</v>
      </c>
      <c r="BK74" s="345">
        <v>18.306152999999998</v>
      </c>
      <c r="BL74" s="345">
        <v>6.7523340000000003</v>
      </c>
      <c r="BM74" s="345">
        <v>4.7830769999999898</v>
      </c>
      <c r="BN74" s="345">
        <v>3.9676019999999999</v>
      </c>
      <c r="BO74" s="345">
        <v>1.40514099999999</v>
      </c>
      <c r="BP74" s="346">
        <v>1.39799899999999</v>
      </c>
      <c r="BQ74" s="345">
        <v>4721.41585301952</v>
      </c>
      <c r="BR74" s="345">
        <v>5297.4899206289801</v>
      </c>
      <c r="BS74" s="345">
        <v>5664.7791855124697</v>
      </c>
      <c r="BT74" s="345">
        <v>5992.64921468787</v>
      </c>
      <c r="BU74" s="345">
        <v>6347.4204577176297</v>
      </c>
      <c r="BV74" s="347">
        <v>0.59433980261885699</v>
      </c>
      <c r="BW74" s="345">
        <v>0.808390334283557</v>
      </c>
      <c r="BX74" s="345">
        <v>0.75792160864168101</v>
      </c>
      <c r="BY74" s="345">
        <v>0.44738773025862699</v>
      </c>
      <c r="BZ74" s="346">
        <v>0.38339877518458798</v>
      </c>
      <c r="CA74" s="535"/>
      <c r="CB74" s="438">
        <v>59</v>
      </c>
      <c r="CC74" s="334" t="s">
        <v>647</v>
      </c>
      <c r="CD74" s="545">
        <v>8.0900130000000008</v>
      </c>
      <c r="CE74" s="455">
        <v>4603.3625259631299</v>
      </c>
      <c r="CF74" s="545"/>
      <c r="CG74" s="455"/>
      <c r="CH74" s="455">
        <v>0.66277812167302597</v>
      </c>
      <c r="CI74" s="545"/>
      <c r="CJ74" s="455">
        <f t="shared" si="10"/>
        <v>104.1248210146577</v>
      </c>
      <c r="CK74"/>
    </row>
    <row r="75" spans="7:89" ht="14.1" customHeight="1">
      <c r="G75" s="19"/>
      <c r="H75" s="778"/>
      <c r="J75" s="736"/>
      <c r="K75" s="9" t="s">
        <v>744</v>
      </c>
      <c r="L75" s="29">
        <v>15.05</v>
      </c>
      <c r="AD75" s="20"/>
      <c r="AF75" s="335">
        <v>70</v>
      </c>
      <c r="AG75" s="338">
        <v>96</v>
      </c>
      <c r="AH75" s="320">
        <f t="shared" si="11"/>
        <v>481.79843929199905</v>
      </c>
      <c r="AI75" s="320">
        <v>157.78261190000001</v>
      </c>
      <c r="AJ75" s="320">
        <v>132.53536957</v>
      </c>
      <c r="AK75" s="320">
        <v>115.47531213999901</v>
      </c>
      <c r="AL75" s="320">
        <v>43.076905319999902</v>
      </c>
      <c r="AM75" s="321">
        <v>32.928240362000103</v>
      </c>
      <c r="AN75" s="320">
        <v>1533.7619479949501</v>
      </c>
      <c r="AO75" s="320">
        <v>1589.44665257619</v>
      </c>
      <c r="AP75" s="320">
        <v>1633.4127533657399</v>
      </c>
      <c r="AQ75" s="320">
        <v>1986.2422200829401</v>
      </c>
      <c r="AR75" s="321">
        <v>4116.1714271353003</v>
      </c>
      <c r="AS75" s="325">
        <v>0.67380814126912547</v>
      </c>
      <c r="AT75" s="320">
        <v>0.90097180459474602</v>
      </c>
      <c r="AU75" s="320">
        <v>0.77177318601294143</v>
      </c>
      <c r="AV75" s="320">
        <v>0.54264501732643633</v>
      </c>
      <c r="AW75" s="321">
        <v>0.49121802077450433</v>
      </c>
      <c r="AX75" s="535"/>
      <c r="AY75" s="335">
        <v>127</v>
      </c>
      <c r="AZ75" s="334" t="s">
        <v>647</v>
      </c>
      <c r="BA75" s="454">
        <v>61.326240599999998</v>
      </c>
      <c r="BB75" s="454">
        <v>2006.1962345821801</v>
      </c>
      <c r="BC75" s="454"/>
      <c r="BD75" s="543"/>
      <c r="BE75" s="454">
        <v>0.63805507346807533</v>
      </c>
      <c r="BF75" s="543"/>
      <c r="BG75" s="544">
        <f t="shared" si="9"/>
        <v>50.128447627667718</v>
      </c>
      <c r="BI75" s="335">
        <v>70</v>
      </c>
      <c r="BJ75" s="353">
        <v>53</v>
      </c>
      <c r="BK75" s="345">
        <v>243.06715299999999</v>
      </c>
      <c r="BL75" s="345">
        <v>58.224925999999897</v>
      </c>
      <c r="BM75" s="345">
        <v>52.212367</v>
      </c>
      <c r="BN75" s="345">
        <v>46.2795559999999</v>
      </c>
      <c r="BO75" s="345">
        <v>44.291316000000002</v>
      </c>
      <c r="BP75" s="346">
        <v>42.070777999999997</v>
      </c>
      <c r="BQ75" s="345">
        <v>4487.1210462189601</v>
      </c>
      <c r="BR75" s="345">
        <v>4832.6678964753601</v>
      </c>
      <c r="BS75" s="345">
        <v>5041.72703955411</v>
      </c>
      <c r="BT75" s="345">
        <v>5513.7418510992102</v>
      </c>
      <c r="BU75" s="345">
        <v>6066.6577193619196</v>
      </c>
      <c r="BV75" s="347">
        <v>0.56479755921400698</v>
      </c>
      <c r="BW75" s="345">
        <v>0.80183473273946004</v>
      </c>
      <c r="BX75" s="345">
        <v>0.72591671895347898</v>
      </c>
      <c r="BY75" s="345">
        <v>0.370690245523701</v>
      </c>
      <c r="BZ75" s="346">
        <v>0.36154160205729202</v>
      </c>
      <c r="CA75" s="535"/>
      <c r="CB75" s="438">
        <v>15</v>
      </c>
      <c r="CC75" s="334" t="s">
        <v>647</v>
      </c>
      <c r="CD75" s="545">
        <v>424.388499999999</v>
      </c>
      <c r="CE75" s="455">
        <v>4666.0864758092303</v>
      </c>
      <c r="CF75" s="545"/>
      <c r="CG75" s="455"/>
      <c r="CH75" s="455">
        <v>0.67129636431752704</v>
      </c>
      <c r="CI75" s="545"/>
      <c r="CJ75" s="455">
        <f t="shared" si="10"/>
        <v>104.16739845997891</v>
      </c>
      <c r="CK75"/>
    </row>
    <row r="76" spans="7:89" ht="14.1" customHeight="1">
      <c r="G76" s="19"/>
      <c r="H76" s="778"/>
      <c r="J76" s="736"/>
      <c r="K76" s="9" t="s">
        <v>741</v>
      </c>
      <c r="L76" s="29">
        <v>15.05</v>
      </c>
      <c r="AD76" s="20"/>
      <c r="AF76" s="335">
        <v>71</v>
      </c>
      <c r="AG76" s="338">
        <v>35</v>
      </c>
      <c r="AH76" s="320">
        <f t="shared" si="11"/>
        <v>97.781131266999907</v>
      </c>
      <c r="AI76" s="320">
        <v>94.922687139999894</v>
      </c>
      <c r="AJ76" s="320">
        <v>0.88694955799999897</v>
      </c>
      <c r="AK76" s="320">
        <v>0.66705535599999899</v>
      </c>
      <c r="AL76" s="320">
        <v>0.65332538899999903</v>
      </c>
      <c r="AM76" s="321">
        <v>0.65111382399999995</v>
      </c>
      <c r="AN76" s="320">
        <v>1479.8499349671599</v>
      </c>
      <c r="AO76" s="320">
        <v>3786.1051467769398</v>
      </c>
      <c r="AP76" s="320">
        <v>5953.0985768861501</v>
      </c>
      <c r="AQ76" s="320">
        <v>8399.1181533670806</v>
      </c>
      <c r="AR76" s="321">
        <v>12561.0483164489</v>
      </c>
      <c r="AS76" s="325">
        <v>0.68364214902193954</v>
      </c>
      <c r="AT76" s="320">
        <v>0.91414300926287695</v>
      </c>
      <c r="AU76" s="320">
        <v>0.76601713252019599</v>
      </c>
      <c r="AV76" s="320">
        <v>0.5385197973664001</v>
      </c>
      <c r="AW76" s="321">
        <v>0.51754055143340649</v>
      </c>
      <c r="AX76" s="535"/>
      <c r="AY76" s="335">
        <v>28</v>
      </c>
      <c r="AZ76" s="334" t="s">
        <v>649</v>
      </c>
      <c r="BA76" s="454">
        <v>11.129581890000001</v>
      </c>
      <c r="BB76" s="454">
        <v>2270.2753164872802</v>
      </c>
      <c r="BC76" s="454"/>
      <c r="BD76" s="543"/>
      <c r="BE76" s="454">
        <v>0.71733769600936159</v>
      </c>
      <c r="BF76" s="543"/>
      <c r="BG76" s="544">
        <f t="shared" si="9"/>
        <v>50.124379251168442</v>
      </c>
      <c r="BI76" s="335">
        <v>71</v>
      </c>
      <c r="BJ76" s="353">
        <v>6</v>
      </c>
      <c r="BK76" s="345">
        <v>36.966965000000002</v>
      </c>
      <c r="BL76" s="345">
        <v>18.656333</v>
      </c>
      <c r="BM76" s="345">
        <v>12.64358</v>
      </c>
      <c r="BN76" s="345">
        <v>3.0421559999999901</v>
      </c>
      <c r="BO76" s="345">
        <v>1.4842599999999899</v>
      </c>
      <c r="BP76" s="346">
        <v>1.14063599999999</v>
      </c>
      <c r="BQ76" s="345">
        <v>4964.5238294168503</v>
      </c>
      <c r="BR76" s="345">
        <v>5569.2510600733003</v>
      </c>
      <c r="BS76" s="345">
        <v>5646.7101586898198</v>
      </c>
      <c r="BT76" s="345">
        <v>5816.2223024308196</v>
      </c>
      <c r="BU76" s="345">
        <v>6556.1244761394</v>
      </c>
      <c r="BV76" s="347">
        <v>0.53660375323243004</v>
      </c>
      <c r="BW76" s="345">
        <v>0.78210973874417899</v>
      </c>
      <c r="BX76" s="345">
        <v>0.67493202233428895</v>
      </c>
      <c r="BY76" s="345">
        <v>0.318979651592178</v>
      </c>
      <c r="BZ76" s="346">
        <v>0.35583330318253997</v>
      </c>
      <c r="CA76" s="535"/>
      <c r="CB76" s="438">
        <v>126</v>
      </c>
      <c r="CC76" s="334" t="s">
        <v>647</v>
      </c>
      <c r="CD76" s="545">
        <v>27.344384000000002</v>
      </c>
      <c r="CE76" s="455">
        <v>4680.5951389085603</v>
      </c>
      <c r="CF76" s="545"/>
      <c r="CG76" s="455"/>
      <c r="CH76" s="455">
        <v>0.67329730820537603</v>
      </c>
      <c r="CI76" s="545"/>
      <c r="CJ76" s="455">
        <f t="shared" si="10"/>
        <v>104.17248257821586</v>
      </c>
      <c r="CK76"/>
    </row>
    <row r="77" spans="7:89" ht="14.1" customHeight="1">
      <c r="G77" s="19"/>
      <c r="H77" s="778"/>
      <c r="J77" s="736"/>
      <c r="K77" s="9" t="s">
        <v>743</v>
      </c>
      <c r="L77" s="29">
        <v>15.05</v>
      </c>
      <c r="O77" s="160"/>
      <c r="P77" s="160"/>
      <c r="Q77" s="160"/>
      <c r="AD77" s="20"/>
      <c r="AF77" s="335">
        <v>72</v>
      </c>
      <c r="AG77" s="338">
        <v>66</v>
      </c>
      <c r="AH77" s="320">
        <f t="shared" si="11"/>
        <v>157.66884457799895</v>
      </c>
      <c r="AI77" s="320">
        <v>146.493804799999</v>
      </c>
      <c r="AJ77" s="320">
        <v>3.2765416069999902</v>
      </c>
      <c r="AK77" s="320">
        <v>2.6194337050000001</v>
      </c>
      <c r="AL77" s="320">
        <v>2.6646523979999901</v>
      </c>
      <c r="AM77" s="321">
        <v>2.6144120679999898</v>
      </c>
      <c r="AN77" s="320">
        <v>1357.74059885974</v>
      </c>
      <c r="AO77" s="320">
        <v>3843.95651013103</v>
      </c>
      <c r="AP77" s="320">
        <v>4205.5470810635297</v>
      </c>
      <c r="AQ77" s="320">
        <v>5123.3424459839598</v>
      </c>
      <c r="AR77" s="321">
        <v>9841.0965317734608</v>
      </c>
      <c r="AS77" s="325">
        <v>0.68512294084075742</v>
      </c>
      <c r="AT77" s="320">
        <v>0.91000085624110638</v>
      </c>
      <c r="AU77" s="320">
        <v>0.76124243299919647</v>
      </c>
      <c r="AV77" s="320">
        <v>0.5352307149028368</v>
      </c>
      <c r="AW77" s="321">
        <v>0.53055432622008281</v>
      </c>
      <c r="AX77" s="535"/>
      <c r="AY77" s="335">
        <v>87</v>
      </c>
      <c r="AZ77" s="334" t="s">
        <v>648</v>
      </c>
      <c r="BA77" s="454">
        <v>30.119119779999899</v>
      </c>
      <c r="BB77" s="454">
        <v>1859.9977688711199</v>
      </c>
      <c r="BC77" s="454"/>
      <c r="BD77" s="543"/>
      <c r="BE77" s="454">
        <v>0.58117676272723895</v>
      </c>
      <c r="BF77" s="543"/>
      <c r="BG77" s="544">
        <f t="shared" si="9"/>
        <v>51.191220920232318</v>
      </c>
      <c r="BI77" s="335">
        <v>72</v>
      </c>
      <c r="BJ77" s="353">
        <v>29</v>
      </c>
      <c r="BK77" s="345">
        <v>1200.995273</v>
      </c>
      <c r="BL77" s="345">
        <v>363.00981699999898</v>
      </c>
      <c r="BM77" s="345">
        <v>275.53483399999902</v>
      </c>
      <c r="BN77" s="345">
        <v>252.73692700000001</v>
      </c>
      <c r="BO77" s="345">
        <v>193.25633699999901</v>
      </c>
      <c r="BP77" s="346">
        <v>116.457357999999</v>
      </c>
      <c r="BQ77" s="345">
        <v>3302.1466639483501</v>
      </c>
      <c r="BR77" s="345">
        <v>3429.3130466756302</v>
      </c>
      <c r="BS77" s="345">
        <v>3470.7211170894898</v>
      </c>
      <c r="BT77" s="345">
        <v>4007.6070996378198</v>
      </c>
      <c r="BU77" s="345">
        <v>5075.8353538993797</v>
      </c>
      <c r="BV77" s="347">
        <v>0.67133731595394897</v>
      </c>
      <c r="BW77" s="345">
        <v>0.86685394304257501</v>
      </c>
      <c r="BX77" s="345">
        <v>0.79469076635985003</v>
      </c>
      <c r="BY77" s="345">
        <v>0.503759905106273</v>
      </c>
      <c r="BZ77" s="346">
        <v>0.51634071579082896</v>
      </c>
      <c r="CA77" s="535"/>
      <c r="CB77" s="438">
        <v>45</v>
      </c>
      <c r="CC77" s="334" t="s">
        <v>650</v>
      </c>
      <c r="CD77" s="545">
        <v>37.570706999999899</v>
      </c>
      <c r="CE77" s="455">
        <v>4818.35264353394</v>
      </c>
      <c r="CF77" s="545"/>
      <c r="CG77" s="455"/>
      <c r="CH77" s="455">
        <v>0.69012917240272798</v>
      </c>
      <c r="CI77" s="545"/>
      <c r="CJ77" s="455">
        <f t="shared" si="10"/>
        <v>104.5380611057326</v>
      </c>
      <c r="CK77"/>
    </row>
    <row r="78" spans="7:89" ht="14.1" customHeight="1">
      <c r="G78" s="19"/>
      <c r="H78" s="778"/>
      <c r="J78" s="736"/>
      <c r="K78" s="10" t="s">
        <v>742</v>
      </c>
      <c r="L78" s="29">
        <v>15.05</v>
      </c>
      <c r="AD78" s="20"/>
      <c r="AF78" s="335">
        <v>73</v>
      </c>
      <c r="AG78" s="338">
        <v>35</v>
      </c>
      <c r="AH78" s="320">
        <f t="shared" si="11"/>
        <v>2.078720086999998</v>
      </c>
      <c r="AI78" s="320">
        <v>0.44412592200000001</v>
      </c>
      <c r="AJ78" s="320">
        <v>0.48572313499999997</v>
      </c>
      <c r="AK78" s="320">
        <v>0.404951802999999</v>
      </c>
      <c r="AL78" s="320">
        <v>0.379186777999999</v>
      </c>
      <c r="AM78" s="321">
        <v>0.36473244900000001</v>
      </c>
      <c r="AN78" s="320">
        <v>5021.8009828217801</v>
      </c>
      <c r="AO78" s="320">
        <v>5631.3268809313004</v>
      </c>
      <c r="AP78" s="320">
        <v>6765.8067272996896</v>
      </c>
      <c r="AQ78" s="320">
        <v>8360.4518591791293</v>
      </c>
      <c r="AR78" s="321">
        <v>12171.301311052899</v>
      </c>
      <c r="AS78" s="325">
        <v>0.57108961519447932</v>
      </c>
      <c r="AT78" s="320">
        <v>0.83325545003160262</v>
      </c>
      <c r="AU78" s="320">
        <v>0.37913909866247608</v>
      </c>
      <c r="AV78" s="320">
        <v>0.23045218019422287</v>
      </c>
      <c r="AW78" s="321">
        <v>0.69041502687432788</v>
      </c>
      <c r="AX78" s="535"/>
      <c r="AY78" s="335">
        <v>110</v>
      </c>
      <c r="AZ78" s="334" t="s">
        <v>647</v>
      </c>
      <c r="BA78" s="454">
        <v>31.683095439999899</v>
      </c>
      <c r="BB78" s="454">
        <v>1841.28975948985</v>
      </c>
      <c r="BC78" s="454"/>
      <c r="BD78" s="543"/>
      <c r="BE78" s="454">
        <v>0.57406929627621361</v>
      </c>
      <c r="BF78" s="543"/>
      <c r="BG78" s="544">
        <f t="shared" si="9"/>
        <v>51.327939492092788</v>
      </c>
      <c r="BI78" s="335">
        <v>73</v>
      </c>
      <c r="BJ78" s="353">
        <v>16</v>
      </c>
      <c r="BK78" s="345">
        <v>31.160813999999998</v>
      </c>
      <c r="BL78" s="345">
        <v>7.4121079999999901</v>
      </c>
      <c r="BM78" s="345">
        <v>8.4446239999999992</v>
      </c>
      <c r="BN78" s="345">
        <v>6.6391530000000003</v>
      </c>
      <c r="BO78" s="345">
        <v>5.79078599999999</v>
      </c>
      <c r="BP78" s="346">
        <v>2.8741430000000001</v>
      </c>
      <c r="BQ78" s="345">
        <v>5399.5172181690596</v>
      </c>
      <c r="BR78" s="345">
        <v>5603.9122015590801</v>
      </c>
      <c r="BS78" s="345">
        <v>5792.7779706703604</v>
      </c>
      <c r="BT78" s="345">
        <v>5863.1996484257297</v>
      </c>
      <c r="BU78" s="345">
        <v>6140.1293223803495</v>
      </c>
      <c r="BV78" s="347">
        <v>0.58256370857995099</v>
      </c>
      <c r="BW78" s="345">
        <v>0.84137150387172499</v>
      </c>
      <c r="BX78" s="345">
        <v>0.40365712370769402</v>
      </c>
      <c r="BY78" s="345">
        <v>0.26269234338249697</v>
      </c>
      <c r="BZ78" s="346">
        <v>0.688026361922773</v>
      </c>
      <c r="CA78" s="535"/>
      <c r="CB78" s="438">
        <v>43</v>
      </c>
      <c r="CC78" s="334" t="s">
        <v>649</v>
      </c>
      <c r="CD78" s="545">
        <v>22.403141999999999</v>
      </c>
      <c r="CE78" s="455">
        <v>5067.3378844112904</v>
      </c>
      <c r="CF78" s="545"/>
      <c r="CG78" s="455"/>
      <c r="CH78" s="455">
        <v>0.72375932936813603</v>
      </c>
      <c r="CI78" s="545"/>
      <c r="CJ78" s="455">
        <f t="shared" si="10"/>
        <v>104.70131765179583</v>
      </c>
      <c r="CK78"/>
    </row>
    <row r="79" spans="7:89" ht="14.1" customHeight="1">
      <c r="G79" s="19"/>
      <c r="H79" s="778"/>
      <c r="AD79" s="20"/>
      <c r="AF79" s="335">
        <v>74</v>
      </c>
      <c r="AG79" s="338">
        <v>36</v>
      </c>
      <c r="AH79" s="320">
        <f t="shared" si="11"/>
        <v>4.406606154999988</v>
      </c>
      <c r="AI79" s="320">
        <v>1.51169542099999</v>
      </c>
      <c r="AJ79" s="320">
        <v>0.79526996100000003</v>
      </c>
      <c r="AK79" s="320">
        <v>0.73193682199999899</v>
      </c>
      <c r="AL79" s="320">
        <v>0.69817307099999903</v>
      </c>
      <c r="AM79" s="321">
        <v>0.66953088000000005</v>
      </c>
      <c r="AN79" s="320">
        <v>3902.8762936974799</v>
      </c>
      <c r="AO79" s="320">
        <v>4839.7957036305497</v>
      </c>
      <c r="AP79" s="320">
        <v>5467.3378313384801</v>
      </c>
      <c r="AQ79" s="320">
        <v>6077.5698388625196</v>
      </c>
      <c r="AR79" s="321">
        <v>8028.1440605078196</v>
      </c>
      <c r="AS79" s="325">
        <v>0.73112494883651935</v>
      </c>
      <c r="AT79" s="320">
        <v>0.90787829668209441</v>
      </c>
      <c r="AU79" s="320">
        <v>0.69073267487620538</v>
      </c>
      <c r="AV79" s="320">
        <v>0.61457519445532471</v>
      </c>
      <c r="AW79" s="321">
        <v>0.68582671665344874</v>
      </c>
      <c r="AX79" s="535"/>
      <c r="AY79" s="335">
        <v>123</v>
      </c>
      <c r="AZ79" s="334" t="s">
        <v>647</v>
      </c>
      <c r="BA79" s="454">
        <v>14.19188205</v>
      </c>
      <c r="BB79" s="454">
        <v>2162.2340512186502</v>
      </c>
      <c r="BC79" s="502">
        <f>SUM(BA6:BA80)</f>
        <v>7822.2484724769793</v>
      </c>
      <c r="BD79" s="503" t="s">
        <v>797</v>
      </c>
      <c r="BE79" s="454">
        <v>0.66824541644922875</v>
      </c>
      <c r="BF79" s="543"/>
      <c r="BG79" s="544">
        <f t="shared" si="9"/>
        <v>51.308255263993921</v>
      </c>
      <c r="BI79" s="335">
        <v>74</v>
      </c>
      <c r="BJ79" s="353">
        <v>5</v>
      </c>
      <c r="BK79" s="345">
        <v>6.7328010000000003</v>
      </c>
      <c r="BL79" s="345">
        <v>1.568837</v>
      </c>
      <c r="BM79" s="345">
        <v>1.568837</v>
      </c>
      <c r="BN79" s="345">
        <v>1.3479840000000001</v>
      </c>
      <c r="BO79" s="345">
        <v>1.17851499999999</v>
      </c>
      <c r="BP79" s="346">
        <v>1.0686279999999899</v>
      </c>
      <c r="BQ79" s="345">
        <v>6234.2414787350399</v>
      </c>
      <c r="BR79" s="345">
        <v>6234.2414787350399</v>
      </c>
      <c r="BS79" s="345">
        <v>6383.9320212209896</v>
      </c>
      <c r="BT79" s="345">
        <v>6521.8093232592701</v>
      </c>
      <c r="BU79" s="345">
        <v>6625.5741175489702</v>
      </c>
      <c r="BV79" s="347">
        <v>0.81441186170775104</v>
      </c>
      <c r="BW79" s="345">
        <v>0.93776682688241098</v>
      </c>
      <c r="BX79" s="345">
        <v>0.79280305816644303</v>
      </c>
      <c r="BY79" s="345">
        <v>0.69626020386729404</v>
      </c>
      <c r="BZ79" s="346">
        <v>0.80246649636112299</v>
      </c>
      <c r="CA79" s="535"/>
      <c r="CB79" s="438">
        <v>122</v>
      </c>
      <c r="CC79" s="334" t="s">
        <v>649</v>
      </c>
      <c r="CD79" s="545">
        <v>285.59857799999901</v>
      </c>
      <c r="CE79" s="455">
        <v>4342.1348643088304</v>
      </c>
      <c r="CF79" s="545"/>
      <c r="CG79" s="455"/>
      <c r="CH79" s="455">
        <v>0.62210964185539697</v>
      </c>
      <c r="CI79" s="545"/>
      <c r="CJ79" s="455">
        <f t="shared" si="10"/>
        <v>104.78009550099152</v>
      </c>
      <c r="CK79"/>
    </row>
    <row r="80" spans="7:89" ht="14.1" customHeight="1">
      <c r="G80" s="19"/>
      <c r="H80" s="778"/>
      <c r="J80" s="735" t="s">
        <v>543</v>
      </c>
      <c r="K80" s="8" t="s">
        <v>781</v>
      </c>
      <c r="L80" s="29">
        <v>2.69</v>
      </c>
      <c r="AD80" s="20"/>
      <c r="AF80" s="335">
        <v>75</v>
      </c>
      <c r="AG80" s="338">
        <v>40</v>
      </c>
      <c r="AH80" s="320">
        <f t="shared" si="11"/>
        <v>2.5883281249999968</v>
      </c>
      <c r="AI80" s="320">
        <v>0.703324057</v>
      </c>
      <c r="AJ80" s="320">
        <v>0.52189460399999898</v>
      </c>
      <c r="AK80" s="320">
        <v>0.50961462899999899</v>
      </c>
      <c r="AL80" s="320">
        <v>0.44631726799999999</v>
      </c>
      <c r="AM80" s="321">
        <v>0.40717756699999902</v>
      </c>
      <c r="AN80" s="320">
        <v>4967.5399076885496</v>
      </c>
      <c r="AO80" s="320">
        <v>5283.0720270744496</v>
      </c>
      <c r="AP80" s="320">
        <v>6100.8424793978602</v>
      </c>
      <c r="AQ80" s="320">
        <v>7314.0585887138304</v>
      </c>
      <c r="AR80" s="321">
        <v>10162.3722260757</v>
      </c>
      <c r="AS80" s="325">
        <v>0.69562127361131099</v>
      </c>
      <c r="AT80" s="320">
        <v>0.93179774080846556</v>
      </c>
      <c r="AU80" s="320">
        <v>0.65746656173654738</v>
      </c>
      <c r="AV80" s="320">
        <v>0.55880722387224213</v>
      </c>
      <c r="AW80" s="321">
        <v>0.61335131375149909</v>
      </c>
      <c r="AX80" s="535"/>
      <c r="AY80" s="335">
        <v>19</v>
      </c>
      <c r="AZ80" s="334" t="s">
        <v>647</v>
      </c>
      <c r="BA80" s="454">
        <v>16.7793250799999</v>
      </c>
      <c r="BB80" s="454">
        <v>2090.8726611945199</v>
      </c>
      <c r="BC80" s="503">
        <f>SUMPRODUCT((BA6:BA80*1000),BB6:BB80)/(SUM(BA6:BA80)*1000)</f>
        <v>1422.2269072804152</v>
      </c>
      <c r="BD80" s="561">
        <f>BC80-(BC80-BC80/$S$44)-L104</f>
        <v>1368.970828718506</v>
      </c>
      <c r="BE80" s="454">
        <v>0.64694845938597445</v>
      </c>
      <c r="BF80" s="454">
        <f>SUMPRODUCT((BB6:BB80*1000),BE6:BE80)/(SUM(BB6:BB80)*1000)</f>
        <v>0.65103313838999499</v>
      </c>
      <c r="BG80" s="544">
        <f t="shared" si="9"/>
        <v>51.338972447364405</v>
      </c>
      <c r="BI80" s="335">
        <v>75</v>
      </c>
      <c r="BJ80" s="353">
        <v>19</v>
      </c>
      <c r="BK80" s="345">
        <v>32.445757</v>
      </c>
      <c r="BL80" s="345">
        <v>8.0239619999999992</v>
      </c>
      <c r="BM80" s="345">
        <v>6.3070430000000002</v>
      </c>
      <c r="BN80" s="345">
        <v>7.2622790000000004</v>
      </c>
      <c r="BO80" s="345">
        <v>5.4318410000000004</v>
      </c>
      <c r="BP80" s="346">
        <v>5.4206319999999897</v>
      </c>
      <c r="BQ80" s="345">
        <v>5750.0481428109097</v>
      </c>
      <c r="BR80" s="345">
        <v>5960.6745271851196</v>
      </c>
      <c r="BS80" s="345">
        <v>6094.2750673518904</v>
      </c>
      <c r="BT80" s="345">
        <v>6373.2228581152604</v>
      </c>
      <c r="BU80" s="345">
        <v>6609.6041679172404</v>
      </c>
      <c r="BV80" s="347">
        <v>0.78965477931557104</v>
      </c>
      <c r="BW80" s="345">
        <v>0.91624655169232505</v>
      </c>
      <c r="BX80" s="345">
        <v>0.74629122562001804</v>
      </c>
      <c r="BY80" s="345">
        <v>0.69067811741008001</v>
      </c>
      <c r="BZ80" s="346">
        <v>0.78237079823633704</v>
      </c>
      <c r="CA80" s="535"/>
      <c r="CB80" s="438">
        <v>81</v>
      </c>
      <c r="CC80" s="334" t="s">
        <v>648</v>
      </c>
      <c r="CD80" s="545">
        <v>49.944876999999899</v>
      </c>
      <c r="CE80" s="455">
        <v>4530.42899370749</v>
      </c>
      <c r="CF80" s="545"/>
      <c r="CG80" s="455"/>
      <c r="CH80" s="455">
        <v>0.64754306664570305</v>
      </c>
      <c r="CI80" s="545"/>
      <c r="CJ80" s="455">
        <f t="shared" si="10"/>
        <v>104.90846520751688</v>
      </c>
      <c r="CK80"/>
    </row>
    <row r="81" spans="7:89" ht="14.1" customHeight="1">
      <c r="G81" s="19"/>
      <c r="H81" s="778"/>
      <c r="J81" s="736"/>
      <c r="K81" s="9" t="s">
        <v>782</v>
      </c>
      <c r="L81" s="29">
        <v>2.69</v>
      </c>
      <c r="AD81" s="20"/>
      <c r="AF81" s="335">
        <v>76</v>
      </c>
      <c r="AG81" s="338">
        <v>73</v>
      </c>
      <c r="AH81" s="320">
        <f t="shared" si="11"/>
        <v>11.06591875399997</v>
      </c>
      <c r="AI81" s="320">
        <v>3.9922165469999902</v>
      </c>
      <c r="AJ81" s="320">
        <v>1.9110189280000001</v>
      </c>
      <c r="AK81" s="320">
        <v>1.76338093199999</v>
      </c>
      <c r="AL81" s="320">
        <v>1.703657105</v>
      </c>
      <c r="AM81" s="321">
        <v>1.6956452419999899</v>
      </c>
      <c r="AN81" s="320">
        <v>2790.6642900522902</v>
      </c>
      <c r="AO81" s="320">
        <v>4477.1818413113397</v>
      </c>
      <c r="AP81" s="320">
        <v>5018.5098119233899</v>
      </c>
      <c r="AQ81" s="320">
        <v>5661.2572782135503</v>
      </c>
      <c r="AR81" s="321">
        <v>8029.59084053069</v>
      </c>
      <c r="AS81" s="325">
        <v>0.72791414486721684</v>
      </c>
      <c r="AT81" s="320">
        <v>0.94386289452284089</v>
      </c>
      <c r="AU81" s="320">
        <v>0.69674882213345912</v>
      </c>
      <c r="AV81" s="320">
        <v>0.60586024271037064</v>
      </c>
      <c r="AW81" s="321">
        <v>0.64829084505941914</v>
      </c>
      <c r="AX81" s="535"/>
      <c r="AY81" s="335">
        <v>58</v>
      </c>
      <c r="AZ81" s="334" t="s">
        <v>650</v>
      </c>
      <c r="BA81" s="455">
        <v>69.883554669999896</v>
      </c>
      <c r="BB81" s="455">
        <v>1770.5190814826401</v>
      </c>
      <c r="BC81" s="455"/>
      <c r="BD81" s="545"/>
      <c r="BE81" s="455">
        <v>0.55145594255348263</v>
      </c>
      <c r="BF81" s="545"/>
      <c r="BG81" s="546">
        <f t="shared" si="9"/>
        <v>51.496085163676845</v>
      </c>
      <c r="BI81" s="335">
        <v>76</v>
      </c>
      <c r="BJ81" s="353">
        <v>3</v>
      </c>
      <c r="BK81" s="345">
        <v>13.621627999999999</v>
      </c>
      <c r="BL81" s="345">
        <v>5.9785640000000004</v>
      </c>
      <c r="BM81" s="345">
        <v>5.5242199999999899</v>
      </c>
      <c r="BN81" s="345">
        <v>2.1188440000000002</v>
      </c>
      <c r="BO81" s="345">
        <v>0</v>
      </c>
      <c r="BP81" s="346">
        <v>0</v>
      </c>
      <c r="BQ81" s="345">
        <v>5138.4631319341897</v>
      </c>
      <c r="BR81" s="345">
        <v>5193.8815869359296</v>
      </c>
      <c r="BS81" s="345">
        <v>5955.1223571822102</v>
      </c>
      <c r="BT81" s="345">
        <v>500000</v>
      </c>
      <c r="BU81" s="345">
        <v>500000</v>
      </c>
      <c r="BV81" s="347">
        <v>0.74796458055644899</v>
      </c>
      <c r="BW81" s="345">
        <v>0.93488873172203901</v>
      </c>
      <c r="BX81" s="345">
        <v>0.71250740814241498</v>
      </c>
      <c r="BY81" s="345">
        <v>0.65189813568716204</v>
      </c>
      <c r="BZ81" s="346">
        <v>0.68645922371679002</v>
      </c>
      <c r="CA81" s="535"/>
      <c r="CB81" s="438">
        <v>96</v>
      </c>
      <c r="CC81" s="334" t="s">
        <v>647</v>
      </c>
      <c r="CD81" s="545">
        <v>19.806366000000001</v>
      </c>
      <c r="CE81" s="455">
        <v>4808.7979925756499</v>
      </c>
      <c r="CF81" s="545"/>
      <c r="CG81" s="455"/>
      <c r="CH81" s="455">
        <v>0.68495356447767297</v>
      </c>
      <c r="CI81" s="545"/>
      <c r="CJ81" s="455">
        <f t="shared" si="10"/>
        <v>105.10912578757485</v>
      </c>
      <c r="CK81"/>
    </row>
    <row r="82" spans="7:89" ht="14.1" customHeight="1">
      <c r="G82" s="19"/>
      <c r="H82" s="778"/>
      <c r="J82" s="736"/>
      <c r="K82" s="9" t="s">
        <v>783</v>
      </c>
      <c r="L82" s="29">
        <v>2.69</v>
      </c>
      <c r="AD82" s="20"/>
      <c r="AF82" s="335">
        <v>77</v>
      </c>
      <c r="AG82" s="338">
        <v>47</v>
      </c>
      <c r="AH82" s="320">
        <f t="shared" si="11"/>
        <v>117.30503389799979</v>
      </c>
      <c r="AI82" s="320">
        <v>68.753152349999894</v>
      </c>
      <c r="AJ82" s="320">
        <v>46.200151669999897</v>
      </c>
      <c r="AK82" s="320">
        <v>0.81989409099999999</v>
      </c>
      <c r="AL82" s="320">
        <v>0.77219200700000001</v>
      </c>
      <c r="AM82" s="321">
        <v>0.75964377999999999</v>
      </c>
      <c r="AN82" s="320">
        <v>1577.84622000173</v>
      </c>
      <c r="AO82" s="320">
        <v>1707.8241715955501</v>
      </c>
      <c r="AP82" s="320">
        <v>5713.16522873128</v>
      </c>
      <c r="AQ82" s="320">
        <v>6736.8465318975896</v>
      </c>
      <c r="AR82" s="321">
        <v>9703.9624221685208</v>
      </c>
      <c r="AS82" s="325">
        <v>0.70933210430321458</v>
      </c>
      <c r="AT82" s="320">
        <v>0.92985857161846253</v>
      </c>
      <c r="AU82" s="320">
        <v>0.77523464478586201</v>
      </c>
      <c r="AV82" s="320">
        <v>0.62481864668027565</v>
      </c>
      <c r="AW82" s="321">
        <v>0.53269671274167396</v>
      </c>
      <c r="AX82" s="535"/>
      <c r="AY82" s="335">
        <v>122</v>
      </c>
      <c r="AZ82" s="334" t="s">
        <v>647</v>
      </c>
      <c r="BA82" s="455">
        <v>33.552202929999901</v>
      </c>
      <c r="BB82" s="455">
        <v>2064.5438229720198</v>
      </c>
      <c r="BC82" s="455"/>
      <c r="BD82" s="545"/>
      <c r="BE82" s="455">
        <v>0.63735626154772107</v>
      </c>
      <c r="BF82" s="545"/>
      <c r="BG82" s="546">
        <f t="shared" si="9"/>
        <v>51.483260987188167</v>
      </c>
      <c r="BI82" s="335">
        <v>77</v>
      </c>
      <c r="BJ82" s="353">
        <v>16</v>
      </c>
      <c r="BK82" s="345">
        <v>100.08775799999999</v>
      </c>
      <c r="BL82" s="345">
        <v>27.850301000000002</v>
      </c>
      <c r="BM82" s="345">
        <v>22.754258</v>
      </c>
      <c r="BN82" s="345">
        <v>23.043302000000001</v>
      </c>
      <c r="BO82" s="345">
        <v>14.316693000000001</v>
      </c>
      <c r="BP82" s="346">
        <v>12.1232039999999</v>
      </c>
      <c r="BQ82" s="345">
        <v>4667.6745487682301</v>
      </c>
      <c r="BR82" s="345">
        <v>5761.8914243133904</v>
      </c>
      <c r="BS82" s="345">
        <v>5859.7179906954198</v>
      </c>
      <c r="BT82" s="345">
        <v>5982.07829524106</v>
      </c>
      <c r="BU82" s="345">
        <v>6431.0197222711804</v>
      </c>
      <c r="BV82" s="347">
        <v>0.72710016743049999</v>
      </c>
      <c r="BW82" s="345">
        <v>0.93619634765976401</v>
      </c>
      <c r="BX82" s="345">
        <v>0.73155012780134399</v>
      </c>
      <c r="BY82" s="345">
        <v>0.63400378752718001</v>
      </c>
      <c r="BZ82" s="346">
        <v>0.61628702043729899</v>
      </c>
      <c r="CA82" s="535"/>
      <c r="CB82" s="438">
        <v>28</v>
      </c>
      <c r="CC82" s="334" t="s">
        <v>647</v>
      </c>
      <c r="CD82" s="545">
        <v>62.425946999999901</v>
      </c>
      <c r="CE82" s="455">
        <v>4962.0568572459497</v>
      </c>
      <c r="CF82" s="545"/>
      <c r="CG82" s="455"/>
      <c r="CH82" s="455">
        <v>0.70600219695025701</v>
      </c>
      <c r="CI82" s="545"/>
      <c r="CJ82" s="455">
        <f t="shared" si="10"/>
        <v>105.14489631559175</v>
      </c>
      <c r="CK82"/>
    </row>
    <row r="83" spans="7:89" ht="14.1" customHeight="1">
      <c r="G83" s="19"/>
      <c r="H83" s="778"/>
      <c r="J83" s="736"/>
      <c r="K83" s="9" t="s">
        <v>784</v>
      </c>
      <c r="L83" s="29">
        <v>2.69</v>
      </c>
      <c r="AD83" s="20"/>
      <c r="AF83" s="335">
        <v>78</v>
      </c>
      <c r="AG83" s="338">
        <v>12</v>
      </c>
      <c r="AH83" s="320">
        <f t="shared" si="11"/>
        <v>3.2216624029999861</v>
      </c>
      <c r="AI83" s="320">
        <v>1.2817784569999899</v>
      </c>
      <c r="AJ83" s="320">
        <v>0.868405336999999</v>
      </c>
      <c r="AK83" s="320">
        <v>0.38475178199999899</v>
      </c>
      <c r="AL83" s="320">
        <v>0.42815953399999901</v>
      </c>
      <c r="AM83" s="321">
        <v>0.25856729299999898</v>
      </c>
      <c r="AN83" s="320">
        <v>3512.7704152332199</v>
      </c>
      <c r="AO83" s="320">
        <v>3802.4406095266099</v>
      </c>
      <c r="AP83" s="320">
        <v>4490.5467542074803</v>
      </c>
      <c r="AQ83" s="320">
        <v>5472.0952274294996</v>
      </c>
      <c r="AR83" s="321">
        <v>7274.3985182932302</v>
      </c>
      <c r="AS83" s="325">
        <v>0.70577803174798748</v>
      </c>
      <c r="AT83" s="320">
        <v>0.92657854084755598</v>
      </c>
      <c r="AU83" s="320">
        <v>0.66824447327586822</v>
      </c>
      <c r="AV83" s="320">
        <v>0.54956663456090427</v>
      </c>
      <c r="AW83" s="321">
        <v>0.64468124155655038</v>
      </c>
      <c r="AX83" s="535"/>
      <c r="AY83" s="335">
        <v>91</v>
      </c>
      <c r="AZ83" s="334" t="s">
        <v>647</v>
      </c>
      <c r="BA83" s="455">
        <v>12.0603017</v>
      </c>
      <c r="BB83" s="455">
        <v>2233.9767792896801</v>
      </c>
      <c r="BC83" s="455"/>
      <c r="BD83" s="545"/>
      <c r="BE83" s="455">
        <v>0.68491686149163133</v>
      </c>
      <c r="BF83" s="545"/>
      <c r="BG83" s="546">
        <f t="shared" si="9"/>
        <v>51.615502387584307</v>
      </c>
      <c r="BI83" s="335">
        <v>78</v>
      </c>
      <c r="BJ83" s="353">
        <v>0</v>
      </c>
      <c r="BK83" s="345">
        <v>0</v>
      </c>
      <c r="BL83" s="345">
        <v>0</v>
      </c>
      <c r="BM83" s="345">
        <v>0</v>
      </c>
      <c r="BN83" s="345">
        <v>0</v>
      </c>
      <c r="BO83" s="345">
        <v>0</v>
      </c>
      <c r="BP83" s="346">
        <v>0</v>
      </c>
      <c r="BQ83" s="345">
        <v>0</v>
      </c>
      <c r="BR83" s="345">
        <v>0</v>
      </c>
      <c r="BS83" s="345">
        <v>0</v>
      </c>
      <c r="BT83" s="345">
        <v>0</v>
      </c>
      <c r="BU83" s="345">
        <v>0</v>
      </c>
      <c r="BV83" s="347">
        <v>0</v>
      </c>
      <c r="BW83" s="345">
        <v>0</v>
      </c>
      <c r="BX83" s="345">
        <v>0</v>
      </c>
      <c r="BY83" s="345">
        <v>0</v>
      </c>
      <c r="BZ83" s="346">
        <v>0</v>
      </c>
      <c r="CA83" s="535"/>
      <c r="CB83" s="438">
        <v>39</v>
      </c>
      <c r="CC83" s="334" t="s">
        <v>648</v>
      </c>
      <c r="CD83" s="545">
        <v>163.16878600000001</v>
      </c>
      <c r="CE83" s="455">
        <v>4820.8003599662998</v>
      </c>
      <c r="CF83" s="545"/>
      <c r="CG83" s="455"/>
      <c r="CH83" s="455">
        <v>0.68240075044688697</v>
      </c>
      <c r="CI83" s="545"/>
      <c r="CJ83" s="455">
        <f t="shared" si="10"/>
        <v>105.74257091704438</v>
      </c>
      <c r="CK83"/>
    </row>
    <row r="84" spans="7:89" ht="14.1" customHeight="1">
      <c r="G84" s="19"/>
      <c r="H84" s="778"/>
      <c r="J84" s="736"/>
      <c r="K84" s="9" t="s">
        <v>785</v>
      </c>
      <c r="L84" s="29">
        <v>2.69</v>
      </c>
      <c r="AD84" s="20"/>
      <c r="AF84" s="335">
        <v>79</v>
      </c>
      <c r="AG84" s="338">
        <v>63</v>
      </c>
      <c r="AH84" s="320">
        <f t="shared" si="11"/>
        <v>5.9012582439999903</v>
      </c>
      <c r="AI84" s="320">
        <v>1.591562476</v>
      </c>
      <c r="AJ84" s="320">
        <v>1.2703851450000001</v>
      </c>
      <c r="AK84" s="320">
        <v>1.01205925399999</v>
      </c>
      <c r="AL84" s="320">
        <v>1.050621341</v>
      </c>
      <c r="AM84" s="321">
        <v>0.97663002799999998</v>
      </c>
      <c r="AN84" s="320">
        <v>4204.3750479263399</v>
      </c>
      <c r="AO84" s="320">
        <v>4877.1622256544697</v>
      </c>
      <c r="AP84" s="320">
        <v>5301.4489863864101</v>
      </c>
      <c r="AQ84" s="320">
        <v>6156.89437123066</v>
      </c>
      <c r="AR84" s="321">
        <v>8158.6113631431799</v>
      </c>
      <c r="AS84" s="325">
        <v>0.66183582178430611</v>
      </c>
      <c r="AT84" s="320">
        <v>0.92257008100110749</v>
      </c>
      <c r="AU84" s="320">
        <v>0.60199946156939776</v>
      </c>
      <c r="AV84" s="320">
        <v>0.46003308019847999</v>
      </c>
      <c r="AW84" s="321">
        <v>0.61039774824705051</v>
      </c>
      <c r="AX84" s="535"/>
      <c r="AY84" s="335">
        <v>17</v>
      </c>
      <c r="AZ84" s="334" t="s">
        <v>647</v>
      </c>
      <c r="BA84" s="455">
        <v>8.1213532930000003</v>
      </c>
      <c r="BB84" s="455">
        <v>2418.64337272896</v>
      </c>
      <c r="BC84" s="455"/>
      <c r="BD84" s="545"/>
      <c r="BE84" s="455">
        <v>0.73577869083005698</v>
      </c>
      <c r="BF84" s="545"/>
      <c r="BG84" s="546">
        <f t="shared" si="9"/>
        <v>51.805180933920752</v>
      </c>
      <c r="BI84" s="335">
        <v>79</v>
      </c>
      <c r="BJ84" s="353">
        <v>0</v>
      </c>
      <c r="BK84" s="345">
        <v>0</v>
      </c>
      <c r="BL84" s="345">
        <v>0</v>
      </c>
      <c r="BM84" s="345">
        <v>0</v>
      </c>
      <c r="BN84" s="345">
        <v>0</v>
      </c>
      <c r="BO84" s="345">
        <v>0</v>
      </c>
      <c r="BP84" s="346">
        <v>0</v>
      </c>
      <c r="BQ84" s="345">
        <v>0</v>
      </c>
      <c r="BR84" s="345">
        <v>0</v>
      </c>
      <c r="BS84" s="345">
        <v>0</v>
      </c>
      <c r="BT84" s="345">
        <v>0</v>
      </c>
      <c r="BU84" s="345">
        <v>0</v>
      </c>
      <c r="BV84" s="347">
        <v>0</v>
      </c>
      <c r="BW84" s="345">
        <v>0</v>
      </c>
      <c r="BX84" s="345">
        <v>0</v>
      </c>
      <c r="BY84" s="345">
        <v>0</v>
      </c>
      <c r="BZ84" s="346">
        <v>0</v>
      </c>
      <c r="CA84" s="535"/>
      <c r="CB84" s="438">
        <v>85</v>
      </c>
      <c r="CC84" s="334" t="s">
        <v>649</v>
      </c>
      <c r="CD84" s="545">
        <v>128.07134400000001</v>
      </c>
      <c r="CE84" s="455">
        <v>4595.5952018455</v>
      </c>
      <c r="CF84" s="545"/>
      <c r="CG84" s="455"/>
      <c r="CH84" s="455">
        <v>0.65028817747938705</v>
      </c>
      <c r="CI84" s="545"/>
      <c r="CJ84" s="455">
        <f t="shared" si="10"/>
        <v>105.90307565995015</v>
      </c>
      <c r="CK84"/>
    </row>
    <row r="85" spans="7:89" ht="14.1" customHeight="1">
      <c r="G85" s="19"/>
      <c r="H85" s="778"/>
      <c r="J85" s="736"/>
      <c r="K85" s="9" t="s">
        <v>740</v>
      </c>
      <c r="L85" s="29">
        <v>2.69</v>
      </c>
      <c r="AD85" s="20"/>
      <c r="AF85" s="335">
        <v>80</v>
      </c>
      <c r="AG85" s="338">
        <v>55</v>
      </c>
      <c r="AH85" s="320">
        <f t="shared" si="11"/>
        <v>84.411454778999982</v>
      </c>
      <c r="AI85" s="320">
        <v>51.98473637</v>
      </c>
      <c r="AJ85" s="320">
        <v>15.650585660000001</v>
      </c>
      <c r="AK85" s="320">
        <v>8.8882458619999891</v>
      </c>
      <c r="AL85" s="320">
        <v>3.9872638699999898</v>
      </c>
      <c r="AM85" s="321">
        <v>3.900623017</v>
      </c>
      <c r="AN85" s="320">
        <v>1668.14952133409</v>
      </c>
      <c r="AO85" s="320">
        <v>2120.2475331217101</v>
      </c>
      <c r="AP85" s="320">
        <v>2728.8569592708</v>
      </c>
      <c r="AQ85" s="320">
        <v>3860.02704476381</v>
      </c>
      <c r="AR85" s="321">
        <v>5877.54627970825</v>
      </c>
      <c r="AS85" s="325">
        <v>0.69903420694676399</v>
      </c>
      <c r="AT85" s="320">
        <v>0.90373525441107971</v>
      </c>
      <c r="AU85" s="320">
        <v>0.71506094903480222</v>
      </c>
      <c r="AV85" s="320">
        <v>0.56340731910961039</v>
      </c>
      <c r="AW85" s="321">
        <v>0.59875263040836213</v>
      </c>
      <c r="AX85" s="535"/>
      <c r="AY85" s="335">
        <v>101</v>
      </c>
      <c r="AZ85" s="334" t="s">
        <v>648</v>
      </c>
      <c r="BA85" s="455">
        <v>33.174784959999897</v>
      </c>
      <c r="BB85" s="455">
        <v>2090.2932684822999</v>
      </c>
      <c r="BC85" s="455"/>
      <c r="BD85" s="545"/>
      <c r="BE85" s="455">
        <v>0.63543350754433237</v>
      </c>
      <c r="BF85" s="545"/>
      <c r="BG85" s="546">
        <f t="shared" si="9"/>
        <v>52.207584495589849</v>
      </c>
      <c r="BI85" s="335">
        <v>80</v>
      </c>
      <c r="BJ85" s="353">
        <v>21</v>
      </c>
      <c r="BK85" s="345">
        <v>66.838095999999993</v>
      </c>
      <c r="BL85" s="345">
        <v>14.63597</v>
      </c>
      <c r="BM85" s="345">
        <v>13.803943</v>
      </c>
      <c r="BN85" s="345">
        <v>15.812385000000001</v>
      </c>
      <c r="BO85" s="345">
        <v>11.8549699999999</v>
      </c>
      <c r="BP85" s="346">
        <v>10.730828000000001</v>
      </c>
      <c r="BQ85" s="345">
        <v>4856.7440549987696</v>
      </c>
      <c r="BR85" s="345">
        <v>5325.7040402048497</v>
      </c>
      <c r="BS85" s="345">
        <v>5437.4625513609199</v>
      </c>
      <c r="BT85" s="345">
        <v>5848.2833511567096</v>
      </c>
      <c r="BU85" s="345">
        <v>6204.83409178282</v>
      </c>
      <c r="BV85" s="347">
        <v>0.66197385761993199</v>
      </c>
      <c r="BW85" s="345">
        <v>0.86354844618869497</v>
      </c>
      <c r="BX85" s="345">
        <v>0.61273335709384302</v>
      </c>
      <c r="BY85" s="345">
        <v>0.44042068177320898</v>
      </c>
      <c r="BZ85" s="346">
        <v>0.66271058911294001</v>
      </c>
      <c r="CA85" s="535"/>
      <c r="CB85" s="438">
        <v>16</v>
      </c>
      <c r="CC85" s="334" t="s">
        <v>647</v>
      </c>
      <c r="CD85" s="545">
        <v>200.79022699999899</v>
      </c>
      <c r="CE85" s="455">
        <v>4814.0721086618996</v>
      </c>
      <c r="CF85" s="545"/>
      <c r="CG85" s="455"/>
      <c r="CH85" s="455">
        <v>0.67801495745014395</v>
      </c>
      <c r="CI85" s="545"/>
      <c r="CJ85" s="455">
        <f t="shared" si="10"/>
        <v>106.26795324014968</v>
      </c>
      <c r="CK85"/>
    </row>
    <row r="86" spans="7:89" ht="14.1" customHeight="1">
      <c r="G86" s="19"/>
      <c r="H86" s="778"/>
      <c r="J86" s="736"/>
      <c r="K86" s="9" t="s">
        <v>744</v>
      </c>
      <c r="L86" s="29">
        <v>2.69</v>
      </c>
      <c r="AD86" s="20"/>
      <c r="AF86" s="335">
        <v>81</v>
      </c>
      <c r="AG86" s="338">
        <v>128</v>
      </c>
      <c r="AH86" s="320">
        <f t="shared" si="11"/>
        <v>731.09680994699681</v>
      </c>
      <c r="AI86" s="320">
        <v>299.28002639999897</v>
      </c>
      <c r="AJ86" s="320">
        <v>147.25781939999899</v>
      </c>
      <c r="AK86" s="320">
        <v>185.31699272999899</v>
      </c>
      <c r="AL86" s="320">
        <v>71.385934539999894</v>
      </c>
      <c r="AM86" s="321">
        <v>27.856036876999902</v>
      </c>
      <c r="AN86" s="320">
        <v>1178.66299572452</v>
      </c>
      <c r="AO86" s="320">
        <v>1356.3409399335201</v>
      </c>
      <c r="AP86" s="320">
        <v>1486.9622142666501</v>
      </c>
      <c r="AQ86" s="320">
        <v>1776.6922946003201</v>
      </c>
      <c r="AR86" s="321">
        <v>3608.3765706942299</v>
      </c>
      <c r="AS86" s="325">
        <v>0.68321382056820201</v>
      </c>
      <c r="AT86" s="320">
        <v>0.90810354859333875</v>
      </c>
      <c r="AU86" s="320">
        <v>0.74054438498729669</v>
      </c>
      <c r="AV86" s="320">
        <v>0.51955752587053927</v>
      </c>
      <c r="AW86" s="321">
        <v>0.55003747727222585</v>
      </c>
      <c r="AX86" s="535"/>
      <c r="AY86" s="335">
        <v>6</v>
      </c>
      <c r="AZ86" s="334" t="s">
        <v>648</v>
      </c>
      <c r="BA86" s="455">
        <v>11.472094370000001</v>
      </c>
      <c r="BB86" s="455">
        <v>2256.5052309126299</v>
      </c>
      <c r="BC86" s="455"/>
      <c r="BD86" s="545"/>
      <c r="BE86" s="455">
        <v>0.68320109625559622</v>
      </c>
      <c r="BF86" s="545"/>
      <c r="BG86" s="546">
        <f t="shared" si="9"/>
        <v>52.207639168436252</v>
      </c>
      <c r="BI86" s="335">
        <v>81</v>
      </c>
      <c r="BJ86" s="353">
        <v>22</v>
      </c>
      <c r="BK86" s="345">
        <v>160.90833699999999</v>
      </c>
      <c r="BL86" s="345">
        <v>51.465138000000003</v>
      </c>
      <c r="BM86" s="345">
        <v>49.944876999999899</v>
      </c>
      <c r="BN86" s="345">
        <v>20.521681000000001</v>
      </c>
      <c r="BO86" s="345">
        <v>19.895671</v>
      </c>
      <c r="BP86" s="346">
        <v>19.080970000000001</v>
      </c>
      <c r="BQ86" s="345">
        <v>4267.30857880653</v>
      </c>
      <c r="BR86" s="345">
        <v>4530.42899370749</v>
      </c>
      <c r="BS86" s="345">
        <v>4847.3469303452803</v>
      </c>
      <c r="BT86" s="345">
        <v>5678.2926438046898</v>
      </c>
      <c r="BU86" s="345">
        <v>6329.2295817693703</v>
      </c>
      <c r="BV86" s="347">
        <v>0.64754306664570305</v>
      </c>
      <c r="BW86" s="345">
        <v>0.86777532158773396</v>
      </c>
      <c r="BX86" s="345">
        <v>0.67133990318164405</v>
      </c>
      <c r="BY86" s="345">
        <v>0.446417530658135</v>
      </c>
      <c r="BZ86" s="346">
        <v>0.56706792122793104</v>
      </c>
      <c r="CA86" s="535"/>
      <c r="CB86" s="438">
        <v>65</v>
      </c>
      <c r="CC86" s="334" t="s">
        <v>647</v>
      </c>
      <c r="CD86" s="545">
        <v>35.577545000000001</v>
      </c>
      <c r="CE86" s="455">
        <v>4648.2084308620597</v>
      </c>
      <c r="CF86" s="545"/>
      <c r="CG86" s="455"/>
      <c r="CH86" s="455">
        <v>0.65326519206266298</v>
      </c>
      <c r="CI86" s="545"/>
      <c r="CJ86" s="455">
        <f t="shared" si="10"/>
        <v>106.5788737398173</v>
      </c>
      <c r="CK86"/>
    </row>
    <row r="87" spans="7:89" ht="14.1" customHeight="1">
      <c r="G87" s="19"/>
      <c r="H87" s="778"/>
      <c r="J87" s="736"/>
      <c r="K87" s="9" t="s">
        <v>741</v>
      </c>
      <c r="L87" s="29">
        <v>2.69</v>
      </c>
      <c r="AD87" s="20"/>
      <c r="AF87" s="335">
        <v>82</v>
      </c>
      <c r="AG87" s="338">
        <v>14</v>
      </c>
      <c r="AH87" s="320">
        <f t="shared" si="11"/>
        <v>16.580929132999898</v>
      </c>
      <c r="AI87" s="320">
        <v>14.379861879999901</v>
      </c>
      <c r="AJ87" s="320">
        <v>0.77148362000000004</v>
      </c>
      <c r="AK87" s="320">
        <v>0.58588266899999897</v>
      </c>
      <c r="AL87" s="320">
        <v>0.516873683999999</v>
      </c>
      <c r="AM87" s="321">
        <v>0.32682728</v>
      </c>
      <c r="AN87" s="320">
        <v>2156.53784358657</v>
      </c>
      <c r="AO87" s="320">
        <v>3895.2871636237101</v>
      </c>
      <c r="AP87" s="320">
        <v>4120.3533477493702</v>
      </c>
      <c r="AQ87" s="320">
        <v>5278.8113903271897</v>
      </c>
      <c r="AR87" s="321">
        <v>9394.0807423741408</v>
      </c>
      <c r="AS87" s="325">
        <v>0.62328378415549635</v>
      </c>
      <c r="AT87" s="320">
        <v>0.81868862037331747</v>
      </c>
      <c r="AU87" s="320">
        <v>0.57174494674632026</v>
      </c>
      <c r="AV87" s="320">
        <v>0.38963055814750214</v>
      </c>
      <c r="AW87" s="321">
        <v>0.63176048131881402</v>
      </c>
      <c r="AX87" s="535"/>
      <c r="AY87" s="335">
        <v>108</v>
      </c>
      <c r="AZ87" s="334" t="s">
        <v>649</v>
      </c>
      <c r="BA87" s="455">
        <v>40.076988209999897</v>
      </c>
      <c r="BB87" s="455">
        <v>2017.8530325208001</v>
      </c>
      <c r="BC87" s="455"/>
      <c r="BD87" s="545"/>
      <c r="BE87" s="455">
        <v>0.60859662266687031</v>
      </c>
      <c r="BF87" s="545"/>
      <c r="BG87" s="546">
        <f t="shared" si="9"/>
        <v>52.697229226068892</v>
      </c>
      <c r="BI87" s="335">
        <v>82</v>
      </c>
      <c r="BJ87" s="353">
        <v>3</v>
      </c>
      <c r="BK87" s="345">
        <v>6.0017129999999996</v>
      </c>
      <c r="BL87" s="345">
        <v>3.156657</v>
      </c>
      <c r="BM87" s="345">
        <v>1.45502799999999</v>
      </c>
      <c r="BN87" s="345">
        <v>1.390028</v>
      </c>
      <c r="BO87" s="345">
        <v>0</v>
      </c>
      <c r="BP87" s="346">
        <v>0</v>
      </c>
      <c r="BQ87" s="345">
        <v>5616.7481386284499</v>
      </c>
      <c r="BR87" s="345">
        <v>5958.4395999262797</v>
      </c>
      <c r="BS87" s="345">
        <v>6003.31998819197</v>
      </c>
      <c r="BT87" s="345">
        <v>500000</v>
      </c>
      <c r="BU87" s="345">
        <v>500000</v>
      </c>
      <c r="BV87" s="347">
        <v>0.50067095047179899</v>
      </c>
      <c r="BW87" s="345">
        <v>0.77504192125913796</v>
      </c>
      <c r="BX87" s="345">
        <v>0.43206344004547598</v>
      </c>
      <c r="BY87" s="345">
        <v>0.18369578572749201</v>
      </c>
      <c r="BZ87" s="346">
        <v>0.50680029109791003</v>
      </c>
      <c r="CA87" s="535"/>
      <c r="CB87" s="438">
        <v>130</v>
      </c>
      <c r="CC87" s="334" t="s">
        <v>648</v>
      </c>
      <c r="CD87" s="545">
        <v>43.997543999999998</v>
      </c>
      <c r="CE87" s="455">
        <v>4900.0167383924199</v>
      </c>
      <c r="CF87" s="545"/>
      <c r="CG87" s="455"/>
      <c r="CH87" s="455">
        <v>0.68779202489126201</v>
      </c>
      <c r="CI87" s="545"/>
      <c r="CJ87" s="455">
        <f t="shared" si="10"/>
        <v>106.57385215476012</v>
      </c>
      <c r="CK87"/>
    </row>
    <row r="88" spans="7:89" ht="14.1" customHeight="1">
      <c r="G88" s="19"/>
      <c r="H88" s="778"/>
      <c r="J88" s="736"/>
      <c r="K88" s="9" t="s">
        <v>743</v>
      </c>
      <c r="L88" s="29">
        <v>2.69</v>
      </c>
      <c r="AD88" s="20"/>
      <c r="AF88" s="335">
        <v>83</v>
      </c>
      <c r="AG88" s="338">
        <v>47</v>
      </c>
      <c r="AH88" s="320">
        <f t="shared" si="11"/>
        <v>17.558591354999983</v>
      </c>
      <c r="AI88" s="320">
        <v>7.2190195690000003</v>
      </c>
      <c r="AJ88" s="320">
        <v>3.8921204540000001</v>
      </c>
      <c r="AK88" s="320">
        <v>2.1608618729999902</v>
      </c>
      <c r="AL88" s="320">
        <v>2.2001998089999999</v>
      </c>
      <c r="AM88" s="321">
        <v>2.0863896499999899</v>
      </c>
      <c r="AN88" s="320">
        <v>2476.6234770720298</v>
      </c>
      <c r="AO88" s="320">
        <v>3227.1315363804301</v>
      </c>
      <c r="AP88" s="320">
        <v>3636.9343390702902</v>
      </c>
      <c r="AQ88" s="320">
        <v>4668.8205449169</v>
      </c>
      <c r="AR88" s="321">
        <v>6705.9956314465499</v>
      </c>
      <c r="AS88" s="325">
        <v>0.53761298920616296</v>
      </c>
      <c r="AT88" s="320">
        <v>0.74519812819740427</v>
      </c>
      <c r="AU88" s="320">
        <v>0.48994927847834402</v>
      </c>
      <c r="AV88" s="320">
        <v>0.21946219904770436</v>
      </c>
      <c r="AW88" s="321">
        <v>0.57673275932403001</v>
      </c>
      <c r="AX88" s="535"/>
      <c r="AY88" s="335">
        <v>5</v>
      </c>
      <c r="AZ88" s="334" t="s">
        <v>647</v>
      </c>
      <c r="BA88" s="455">
        <v>13.1126623</v>
      </c>
      <c r="BB88" s="455">
        <v>2196.7986627934401</v>
      </c>
      <c r="BC88" s="455"/>
      <c r="BD88" s="545"/>
      <c r="BE88" s="455">
        <v>0.65656005190479561</v>
      </c>
      <c r="BF88" s="545"/>
      <c r="BG88" s="546">
        <f t="shared" si="9"/>
        <v>52.922750707817691</v>
      </c>
      <c r="BI88" s="335">
        <v>83</v>
      </c>
      <c r="BJ88" s="353">
        <v>9</v>
      </c>
      <c r="BK88" s="345">
        <v>29.815897</v>
      </c>
      <c r="BL88" s="345">
        <v>13.8660519999999</v>
      </c>
      <c r="BM88" s="345">
        <v>8.90521899999999</v>
      </c>
      <c r="BN88" s="345">
        <v>2.4003399999999901</v>
      </c>
      <c r="BO88" s="345">
        <v>3.339038</v>
      </c>
      <c r="BP88" s="346">
        <v>1.30524799999999</v>
      </c>
      <c r="BQ88" s="345">
        <v>5497.1075922335103</v>
      </c>
      <c r="BR88" s="345">
        <v>5794.4130725314099</v>
      </c>
      <c r="BS88" s="345">
        <v>5845.5525271912402</v>
      </c>
      <c r="BT88" s="345">
        <v>6016.8893616647101</v>
      </c>
      <c r="BU88" s="345">
        <v>7768.0062711922501</v>
      </c>
      <c r="BV88" s="347">
        <v>0.59382606659652304</v>
      </c>
      <c r="BW88" s="345">
        <v>0.80474660793465302</v>
      </c>
      <c r="BX88" s="345">
        <v>0.50961101695130995</v>
      </c>
      <c r="BY88" s="345">
        <v>0.32224956414497702</v>
      </c>
      <c r="BZ88" s="346">
        <v>0.63885661006050998</v>
      </c>
      <c r="CA88" s="535"/>
      <c r="CB88" s="438">
        <v>7</v>
      </c>
      <c r="CC88" s="334" t="s">
        <v>649</v>
      </c>
      <c r="CD88" s="545">
        <v>13.724121</v>
      </c>
      <c r="CE88" s="455">
        <v>5214.4003580511799</v>
      </c>
      <c r="CF88" s="545"/>
      <c r="CG88" s="455"/>
      <c r="CH88" s="455">
        <v>0.73020110087941503</v>
      </c>
      <c r="CI88" s="545"/>
      <c r="CJ88" s="455">
        <f t="shared" si="10"/>
        <v>106.66751815941716</v>
      </c>
      <c r="CK88"/>
    </row>
    <row r="89" spans="7:89" ht="14.1" customHeight="1">
      <c r="G89" s="19"/>
      <c r="H89" s="778"/>
      <c r="J89" s="736"/>
      <c r="K89" s="10" t="s">
        <v>742</v>
      </c>
      <c r="L89" s="29">
        <v>2.69</v>
      </c>
      <c r="AD89" s="20"/>
      <c r="AF89" s="335">
        <v>84</v>
      </c>
      <c r="AG89" s="338">
        <v>40</v>
      </c>
      <c r="AH89" s="320">
        <f t="shared" si="11"/>
        <v>17.650442575999989</v>
      </c>
      <c r="AI89" s="320">
        <v>14.281359</v>
      </c>
      <c r="AJ89" s="320">
        <v>1.11913224899999</v>
      </c>
      <c r="AK89" s="320">
        <v>0.81566368</v>
      </c>
      <c r="AL89" s="320">
        <v>0.723007654</v>
      </c>
      <c r="AM89" s="321">
        <v>0.711279992999999</v>
      </c>
      <c r="AN89" s="320">
        <v>2159.5114275854598</v>
      </c>
      <c r="AO89" s="320">
        <v>4159.0093363185797</v>
      </c>
      <c r="AP89" s="320">
        <v>4910.3610564522596</v>
      </c>
      <c r="AQ89" s="320">
        <v>6662.7264610261</v>
      </c>
      <c r="AR89" s="321">
        <v>10587.3404141016</v>
      </c>
      <c r="AS89" s="325">
        <v>0.62537762891732096</v>
      </c>
      <c r="AT89" s="320">
        <v>0.85415862154830569</v>
      </c>
      <c r="AU89" s="320">
        <v>0.4677410747970574</v>
      </c>
      <c r="AV89" s="320">
        <v>0.33612263860919056</v>
      </c>
      <c r="AW89" s="321">
        <v>0.71787154616202431</v>
      </c>
      <c r="AX89" s="535"/>
      <c r="AY89" s="335">
        <v>59</v>
      </c>
      <c r="AZ89" s="334" t="s">
        <v>647</v>
      </c>
      <c r="BA89" s="455">
        <v>12.36291027</v>
      </c>
      <c r="BB89" s="455">
        <v>2222.89698450475</v>
      </c>
      <c r="BC89" s="455"/>
      <c r="BD89" s="545"/>
      <c r="BE89" s="455">
        <v>0.66259517267225299</v>
      </c>
      <c r="BF89" s="545"/>
      <c r="BG89" s="546">
        <f t="shared" si="9"/>
        <v>53.025748970950069</v>
      </c>
      <c r="BI89" s="335">
        <v>84</v>
      </c>
      <c r="BJ89" s="353">
        <v>13</v>
      </c>
      <c r="BK89" s="345">
        <v>55.242271000000002</v>
      </c>
      <c r="BL89" s="345">
        <v>13.7252749999999</v>
      </c>
      <c r="BM89" s="345">
        <v>10.5436879999999</v>
      </c>
      <c r="BN89" s="345">
        <v>11.6346629999999</v>
      </c>
      <c r="BO89" s="345">
        <v>10.5159479999999</v>
      </c>
      <c r="BP89" s="346">
        <v>8.8226969999999891</v>
      </c>
      <c r="BQ89" s="345">
        <v>5405.0556844759203</v>
      </c>
      <c r="BR89" s="345">
        <v>5476.7686824066404</v>
      </c>
      <c r="BS89" s="345">
        <v>5549.7237028283298</v>
      </c>
      <c r="BT89" s="345">
        <v>5864.9603390639004</v>
      </c>
      <c r="BU89" s="345">
        <v>6840.0918801523403</v>
      </c>
      <c r="BV89" s="347">
        <v>0.63582270050660905</v>
      </c>
      <c r="BW89" s="345">
        <v>0.85951101514594797</v>
      </c>
      <c r="BX89" s="345">
        <v>0.48126469929382898</v>
      </c>
      <c r="BY89" s="345">
        <v>0.34728072439359597</v>
      </c>
      <c r="BZ89" s="346">
        <v>0.73416546353581502</v>
      </c>
      <c r="CA89" s="535"/>
      <c r="CB89" s="438">
        <v>61</v>
      </c>
      <c r="CC89" s="334" t="s">
        <v>650</v>
      </c>
      <c r="CD89" s="545">
        <v>29.6926349999999</v>
      </c>
      <c r="CE89" s="455">
        <v>4754.2421924988603</v>
      </c>
      <c r="CF89" s="545"/>
      <c r="CG89" s="455"/>
      <c r="CH89" s="455">
        <v>0.66681372220772195</v>
      </c>
      <c r="CI89" s="545"/>
      <c r="CJ89" s="455">
        <f t="shared" si="10"/>
        <v>106.73098764428126</v>
      </c>
      <c r="CK89"/>
    </row>
    <row r="90" spans="7:89" ht="14.1" customHeight="1" thickBot="1">
      <c r="G90" s="140"/>
      <c r="H90" s="11"/>
      <c r="I90" s="11"/>
      <c r="J90" s="11"/>
      <c r="K90" s="11"/>
      <c r="L90" s="11"/>
      <c r="M90" s="11"/>
      <c r="N90" s="11"/>
      <c r="O90" s="11"/>
      <c r="P90" s="11"/>
      <c r="Q90" s="11"/>
      <c r="R90" s="11"/>
      <c r="S90" s="11"/>
      <c r="T90" s="11"/>
      <c r="U90" s="11"/>
      <c r="V90" s="11"/>
      <c r="W90" s="11"/>
      <c r="X90" s="11"/>
      <c r="Y90" s="11"/>
      <c r="Z90" s="11"/>
      <c r="AA90" s="11"/>
      <c r="AB90" s="11"/>
      <c r="AC90" s="11"/>
      <c r="AD90" s="144"/>
      <c r="AF90" s="335">
        <v>85</v>
      </c>
      <c r="AG90" s="338">
        <v>176</v>
      </c>
      <c r="AH90" s="320">
        <f t="shared" si="11"/>
        <v>1124.970125883995</v>
      </c>
      <c r="AI90" s="320">
        <v>325.86881529999903</v>
      </c>
      <c r="AJ90" s="320">
        <v>301.02731679999903</v>
      </c>
      <c r="AK90" s="320">
        <v>229.45768179999899</v>
      </c>
      <c r="AL90" s="320">
        <v>165.06778191999899</v>
      </c>
      <c r="AM90" s="321">
        <v>103.548530063999</v>
      </c>
      <c r="AN90" s="320">
        <v>1329.3966577047499</v>
      </c>
      <c r="AO90" s="320">
        <v>1350.32453461511</v>
      </c>
      <c r="AP90" s="320">
        <v>1423.52595884474</v>
      </c>
      <c r="AQ90" s="320">
        <v>1619.7184340143999</v>
      </c>
      <c r="AR90" s="321">
        <v>2570.3287093743602</v>
      </c>
      <c r="AS90" s="325">
        <v>0.58997491745498964</v>
      </c>
      <c r="AT90" s="320">
        <v>0.81237323468671352</v>
      </c>
      <c r="AU90" s="320">
        <v>0.52104869939685095</v>
      </c>
      <c r="AV90" s="320">
        <v>0.31370345617259837</v>
      </c>
      <c r="AW90" s="321">
        <v>0.61275149502803838</v>
      </c>
      <c r="AX90" s="535"/>
      <c r="AY90" s="335">
        <v>51</v>
      </c>
      <c r="AZ90" s="334" t="s">
        <v>647</v>
      </c>
      <c r="BA90" s="455">
        <v>60.172504410000002</v>
      </c>
      <c r="BB90" s="455">
        <v>1620.2640588143599</v>
      </c>
      <c r="BC90" s="455"/>
      <c r="BD90" s="545"/>
      <c r="BE90" s="455">
        <v>0.48976125814172311</v>
      </c>
      <c r="BF90" s="545"/>
      <c r="BG90" s="546">
        <f t="shared" si="9"/>
        <v>53.278151965724291</v>
      </c>
      <c r="BI90" s="335">
        <v>85</v>
      </c>
      <c r="BJ90" s="353">
        <v>65</v>
      </c>
      <c r="BK90" s="345">
        <v>1060.520485</v>
      </c>
      <c r="BL90" s="345">
        <v>138.56330800000001</v>
      </c>
      <c r="BM90" s="345">
        <v>134.819862999999</v>
      </c>
      <c r="BN90" s="345">
        <v>128.07134400000001</v>
      </c>
      <c r="BO90" s="345">
        <v>96.604670999999897</v>
      </c>
      <c r="BP90" s="346">
        <v>89.335615000000004</v>
      </c>
      <c r="BQ90" s="345">
        <v>3952.7840852628001</v>
      </c>
      <c r="BR90" s="345">
        <v>4318.6709634789004</v>
      </c>
      <c r="BS90" s="345">
        <v>4595.5952018455</v>
      </c>
      <c r="BT90" s="345">
        <v>5218.4666639029501</v>
      </c>
      <c r="BU90" s="345">
        <v>6115.9528129333003</v>
      </c>
      <c r="BV90" s="347">
        <v>0.65028817747938705</v>
      </c>
      <c r="BW90" s="345">
        <v>0.87059299909485599</v>
      </c>
      <c r="BX90" s="345">
        <v>0.55633820075239804</v>
      </c>
      <c r="BY90" s="345">
        <v>0.36598188196600301</v>
      </c>
      <c r="BZ90" s="346">
        <v>0.70230473611076605</v>
      </c>
      <c r="CA90" s="535"/>
      <c r="CB90" s="438">
        <v>58</v>
      </c>
      <c r="CC90" s="334" t="s">
        <v>648</v>
      </c>
      <c r="CD90" s="545">
        <v>39.335436000000001</v>
      </c>
      <c r="CE90" s="455">
        <v>4054.8240156479601</v>
      </c>
      <c r="CF90" s="545"/>
      <c r="CG90" s="455"/>
      <c r="CH90" s="455">
        <v>0.57012632533680696</v>
      </c>
      <c r="CI90" s="545"/>
      <c r="CJ90" s="455">
        <f t="shared" si="10"/>
        <v>106.91689012433277</v>
      </c>
      <c r="CK90"/>
    </row>
    <row r="91" spans="7:89" ht="14.1" customHeight="1">
      <c r="G91" s="141"/>
      <c r="H91" s="12"/>
      <c r="I91" s="12"/>
      <c r="J91" s="12"/>
      <c r="K91" s="12"/>
      <c r="L91" s="12"/>
      <c r="M91" s="12"/>
      <c r="AD91" s="20"/>
      <c r="AF91" s="335">
        <v>86</v>
      </c>
      <c r="AG91" s="338">
        <v>20</v>
      </c>
      <c r="AH91" s="320">
        <f t="shared" si="11"/>
        <v>18.60001928499997</v>
      </c>
      <c r="AI91" s="320">
        <v>12.682479020000001</v>
      </c>
      <c r="AJ91" s="320">
        <v>1.66210589399999</v>
      </c>
      <c r="AK91" s="320">
        <v>2.38195087999999</v>
      </c>
      <c r="AL91" s="320">
        <v>1.13923028699999</v>
      </c>
      <c r="AM91" s="321">
        <v>0.73425320399999905</v>
      </c>
      <c r="AN91" s="320">
        <v>2211.5457697551101</v>
      </c>
      <c r="AO91" s="320">
        <v>3332.1994615573699</v>
      </c>
      <c r="AP91" s="320">
        <v>3560.6911706645001</v>
      </c>
      <c r="AQ91" s="320">
        <v>4142.9741366622102</v>
      </c>
      <c r="AR91" s="321">
        <v>6602.3930533877501</v>
      </c>
      <c r="AS91" s="325">
        <v>0.47034534416900992</v>
      </c>
      <c r="AT91" s="320">
        <v>0.71876707132007323</v>
      </c>
      <c r="AU91" s="320">
        <v>0.24019609530347039</v>
      </c>
      <c r="AV91" s="320">
        <v>0.12970387388654359</v>
      </c>
      <c r="AW91" s="321">
        <v>0.62949715931194361</v>
      </c>
      <c r="AX91" s="535"/>
      <c r="AY91" s="335">
        <v>116</v>
      </c>
      <c r="AZ91" s="334" t="s">
        <v>649</v>
      </c>
      <c r="BA91" s="455">
        <v>36.748722029999897</v>
      </c>
      <c r="BB91" s="455">
        <v>2051.41001456499</v>
      </c>
      <c r="BC91" s="455"/>
      <c r="BD91" s="545"/>
      <c r="BE91" s="455">
        <v>0.61100994282953935</v>
      </c>
      <c r="BF91" s="545"/>
      <c r="BG91" s="546">
        <f t="shared" si="9"/>
        <v>53.281291868718782</v>
      </c>
      <c r="BI91" s="335">
        <v>86</v>
      </c>
      <c r="BJ91" s="353">
        <v>1</v>
      </c>
      <c r="BK91" s="345">
        <v>1.1753690000000001</v>
      </c>
      <c r="BL91" s="345">
        <v>1.1753690000000001</v>
      </c>
      <c r="BM91" s="345">
        <v>0</v>
      </c>
      <c r="BN91" s="345">
        <v>0</v>
      </c>
      <c r="BO91" s="345">
        <v>0</v>
      </c>
      <c r="BP91" s="346">
        <v>0</v>
      </c>
      <c r="BQ91" s="345">
        <v>7955.30769304555</v>
      </c>
      <c r="BR91" s="345">
        <v>500000</v>
      </c>
      <c r="BS91" s="345">
        <v>500000</v>
      </c>
      <c r="BT91" s="345">
        <v>500000</v>
      </c>
      <c r="BU91" s="345">
        <v>500000</v>
      </c>
      <c r="BV91" s="347">
        <v>0.506945906904953</v>
      </c>
      <c r="BW91" s="345">
        <v>0.65929110979406202</v>
      </c>
      <c r="BX91" s="345">
        <v>0.31514317663681302</v>
      </c>
      <c r="BY91" s="345">
        <v>0.22539794873952099</v>
      </c>
      <c r="BZ91" s="346">
        <v>0.683480705787336</v>
      </c>
      <c r="CA91" s="535"/>
      <c r="CB91" s="438">
        <v>65</v>
      </c>
      <c r="CC91" s="334" t="s">
        <v>648</v>
      </c>
      <c r="CD91" s="545">
        <v>36.1285519999999</v>
      </c>
      <c r="CE91" s="455">
        <v>4676.5864402618299</v>
      </c>
      <c r="CF91" s="545"/>
      <c r="CG91" s="455"/>
      <c r="CH91" s="455">
        <v>0.65326519206266298</v>
      </c>
      <c r="CI91" s="545"/>
      <c r="CJ91" s="455">
        <f t="shared" si="10"/>
        <v>107.19707482218146</v>
      </c>
      <c r="CK91"/>
    </row>
    <row r="92" spans="7:89" ht="14.1" customHeight="1">
      <c r="G92" s="19"/>
      <c r="H92" s="739" t="s">
        <v>32</v>
      </c>
      <c r="J92" s="735" t="s">
        <v>43</v>
      </c>
      <c r="K92" s="8" t="s">
        <v>781</v>
      </c>
      <c r="L92" s="53">
        <f t="shared" ref="L92:L101" si="12">$S$41</f>
        <v>8.8999999999999996E-2</v>
      </c>
      <c r="AD92" s="20"/>
      <c r="AF92" s="335">
        <v>87</v>
      </c>
      <c r="AG92" s="338">
        <v>376</v>
      </c>
      <c r="AH92" s="320">
        <f t="shared" si="11"/>
        <v>140.8091306859998</v>
      </c>
      <c r="AI92" s="320">
        <v>44.248392770000002</v>
      </c>
      <c r="AJ92" s="320">
        <v>30.119119779999899</v>
      </c>
      <c r="AK92" s="320">
        <v>34.845634539999899</v>
      </c>
      <c r="AL92" s="320">
        <v>15.976516691</v>
      </c>
      <c r="AM92" s="321">
        <v>15.619466904999999</v>
      </c>
      <c r="AN92" s="320">
        <v>1722.5813126761</v>
      </c>
      <c r="AO92" s="320">
        <v>1859.9977688711199</v>
      </c>
      <c r="AP92" s="320">
        <v>2071.5247108220501</v>
      </c>
      <c r="AQ92" s="320">
        <v>3665.9936651919702</v>
      </c>
      <c r="AR92" s="321">
        <v>8111.0468709765801</v>
      </c>
      <c r="AS92" s="325">
        <v>0.58117676272723895</v>
      </c>
      <c r="AT92" s="320">
        <v>0.71740288355812443</v>
      </c>
      <c r="AU92" s="320">
        <v>0.3919753662008113</v>
      </c>
      <c r="AV92" s="320">
        <v>0.36194775970821147</v>
      </c>
      <c r="AW92" s="321">
        <v>0.73323184025703447</v>
      </c>
      <c r="AX92" s="535"/>
      <c r="AY92" s="335">
        <v>98</v>
      </c>
      <c r="AZ92" s="334" t="s">
        <v>647</v>
      </c>
      <c r="BA92" s="455">
        <v>40.482292569999899</v>
      </c>
      <c r="BB92" s="455">
        <v>2008.5059952675299</v>
      </c>
      <c r="BC92" s="455"/>
      <c r="BD92" s="545"/>
      <c r="BE92" s="455">
        <v>0.59612416864522721</v>
      </c>
      <c r="BF92" s="545"/>
      <c r="BG92" s="546">
        <f t="shared" si="9"/>
        <v>53.520370802991003</v>
      </c>
      <c r="BI92" s="335">
        <v>87</v>
      </c>
      <c r="BJ92" s="353">
        <v>66</v>
      </c>
      <c r="BK92" s="345">
        <v>1116.182961</v>
      </c>
      <c r="BL92" s="345">
        <v>33.037990999999998</v>
      </c>
      <c r="BM92" s="345">
        <v>38.2707669999999</v>
      </c>
      <c r="BN92" s="345">
        <v>31.9332209999999</v>
      </c>
      <c r="BO92" s="345">
        <v>29.7421889999999</v>
      </c>
      <c r="BP92" s="346">
        <v>26.435558999999898</v>
      </c>
      <c r="BQ92" s="345">
        <v>5116.6783787705399</v>
      </c>
      <c r="BR92" s="345">
        <v>6123.9860212990097</v>
      </c>
      <c r="BS92" s="345">
        <v>6482.5694494577601</v>
      </c>
      <c r="BT92" s="345">
        <v>6919.5578571773003</v>
      </c>
      <c r="BU92" s="345">
        <v>7891.8213369528203</v>
      </c>
      <c r="BV92" s="347">
        <v>0.67682282940984795</v>
      </c>
      <c r="BW92" s="345">
        <v>0.90517581814163794</v>
      </c>
      <c r="BX92" s="345">
        <v>0.57136042627643802</v>
      </c>
      <c r="BY92" s="345">
        <v>0.37120164233891001</v>
      </c>
      <c r="BZ92" s="346">
        <v>0.74237362212284697</v>
      </c>
      <c r="CA92" s="535"/>
      <c r="CB92" s="438">
        <v>58</v>
      </c>
      <c r="CC92" s="334" t="s">
        <v>649</v>
      </c>
      <c r="CD92" s="545">
        <v>40.086643000000002</v>
      </c>
      <c r="CE92" s="455">
        <v>4074.2570242798301</v>
      </c>
      <c r="CF92" s="545"/>
      <c r="CG92" s="455"/>
      <c r="CH92" s="455">
        <v>0.57012632533680696</v>
      </c>
      <c r="CI92" s="545"/>
      <c r="CJ92" s="455">
        <f t="shared" si="10"/>
        <v>107.40196222878424</v>
      </c>
      <c r="CK92"/>
    </row>
    <row r="93" spans="7:89" ht="14.1" customHeight="1">
      <c r="G93" s="19"/>
      <c r="H93" s="739"/>
      <c r="J93" s="736"/>
      <c r="K93" s="9" t="s">
        <v>782</v>
      </c>
      <c r="L93" s="54">
        <f t="shared" si="12"/>
        <v>8.8999999999999996E-2</v>
      </c>
      <c r="AD93" s="20"/>
      <c r="AF93" s="335">
        <v>88</v>
      </c>
      <c r="AG93" s="338">
        <v>183</v>
      </c>
      <c r="AH93" s="320">
        <f t="shared" si="11"/>
        <v>129.76823532299989</v>
      </c>
      <c r="AI93" s="320">
        <v>47.769780830000002</v>
      </c>
      <c r="AJ93" s="320">
        <v>22.0235903999999</v>
      </c>
      <c r="AK93" s="320">
        <v>27.01416386</v>
      </c>
      <c r="AL93" s="320">
        <v>18.579899249</v>
      </c>
      <c r="AM93" s="321">
        <v>14.380800984</v>
      </c>
      <c r="AN93" s="320">
        <v>1696.49062383521</v>
      </c>
      <c r="AO93" s="320">
        <v>1980.09307093146</v>
      </c>
      <c r="AP93" s="320">
        <v>2182.5208554867299</v>
      </c>
      <c r="AQ93" s="320">
        <v>2699.1961200125602</v>
      </c>
      <c r="AR93" s="321">
        <v>5943.9769853518901</v>
      </c>
      <c r="AS93" s="325">
        <v>0.58170743928214308</v>
      </c>
      <c r="AT93" s="320">
        <v>0.76891007682234613</v>
      </c>
      <c r="AU93" s="320">
        <v>0.36971352716521855</v>
      </c>
      <c r="AV93" s="320">
        <v>0.27854090791060837</v>
      </c>
      <c r="AW93" s="321">
        <v>0.75482462368881298</v>
      </c>
      <c r="AX93" s="535"/>
      <c r="AY93" s="335">
        <v>127</v>
      </c>
      <c r="AZ93" s="334" t="s">
        <v>648</v>
      </c>
      <c r="BA93" s="455">
        <v>67.880522389999896</v>
      </c>
      <c r="BB93" s="455">
        <v>2181.46639982022</v>
      </c>
      <c r="BC93" s="455"/>
      <c r="BD93" s="545"/>
      <c r="BE93" s="455">
        <v>0.63805507346807533</v>
      </c>
      <c r="BF93" s="545"/>
      <c r="BG93" s="546">
        <f t="shared" si="9"/>
        <v>54.037641244636411</v>
      </c>
      <c r="BI93" s="335">
        <v>88</v>
      </c>
      <c r="BJ93" s="353">
        <v>17</v>
      </c>
      <c r="BK93" s="345">
        <v>27.005545999999999</v>
      </c>
      <c r="BL93" s="345">
        <v>2.8926959999999902</v>
      </c>
      <c r="BM93" s="345">
        <v>1.405432</v>
      </c>
      <c r="BN93" s="345">
        <v>1.3533649999999899</v>
      </c>
      <c r="BO93" s="345">
        <v>1.0870820000000001</v>
      </c>
      <c r="BP93" s="346">
        <v>0</v>
      </c>
      <c r="BQ93" s="345">
        <v>6433.6708189778401</v>
      </c>
      <c r="BR93" s="345">
        <v>6792.28628246684</v>
      </c>
      <c r="BS93" s="345">
        <v>8505.8047535211299</v>
      </c>
      <c r="BT93" s="345">
        <v>8906.5862726760897</v>
      </c>
      <c r="BU93" s="345">
        <v>500000</v>
      </c>
      <c r="BV93" s="347">
        <v>0.57458762053786105</v>
      </c>
      <c r="BW93" s="345">
        <v>0.7640874520791</v>
      </c>
      <c r="BX93" s="345">
        <v>0.356969777766244</v>
      </c>
      <c r="BY93" s="345">
        <v>0.26048678347494197</v>
      </c>
      <c r="BZ93" s="346">
        <v>0.75967917334873003</v>
      </c>
      <c r="CA93" s="535"/>
      <c r="CB93" s="438">
        <v>96</v>
      </c>
      <c r="CC93" s="334" t="s">
        <v>648</v>
      </c>
      <c r="CD93" s="545">
        <v>16.200468000000001</v>
      </c>
      <c r="CE93" s="455">
        <v>4923.1283624809803</v>
      </c>
      <c r="CF93" s="545"/>
      <c r="CG93" s="455"/>
      <c r="CH93" s="455">
        <v>0.68495356447767297</v>
      </c>
      <c r="CI93" s="545"/>
      <c r="CJ93" s="455">
        <f t="shared" si="10"/>
        <v>107.48453168144407</v>
      </c>
      <c r="CK93"/>
    </row>
    <row r="94" spans="7:89" ht="14.1" customHeight="1">
      <c r="G94" s="19"/>
      <c r="H94" s="739"/>
      <c r="J94" s="736"/>
      <c r="K94" s="9" t="s">
        <v>783</v>
      </c>
      <c r="L94" s="54">
        <f t="shared" si="12"/>
        <v>8.8999999999999996E-2</v>
      </c>
      <c r="AD94" s="20"/>
      <c r="AF94" s="335">
        <v>89</v>
      </c>
      <c r="AG94" s="338">
        <v>205</v>
      </c>
      <c r="AH94" s="320">
        <f t="shared" si="11"/>
        <v>390.38494126499882</v>
      </c>
      <c r="AI94" s="320">
        <v>237.559580199999</v>
      </c>
      <c r="AJ94" s="320">
        <v>53.839127470000001</v>
      </c>
      <c r="AK94" s="320">
        <v>50.959151640000002</v>
      </c>
      <c r="AL94" s="320">
        <v>27.527151656999902</v>
      </c>
      <c r="AM94" s="321">
        <v>20.499930297999899</v>
      </c>
      <c r="AN94" s="320">
        <v>1233.75549613168</v>
      </c>
      <c r="AO94" s="320">
        <v>1656.5441164542001</v>
      </c>
      <c r="AP94" s="320">
        <v>1674.78414546865</v>
      </c>
      <c r="AQ94" s="320">
        <v>2244.7275203917902</v>
      </c>
      <c r="AR94" s="321">
        <v>5344.4255932278802</v>
      </c>
      <c r="AS94" s="325">
        <v>0.56659733037914373</v>
      </c>
      <c r="AT94" s="320">
        <v>0.75524260178915403</v>
      </c>
      <c r="AU94" s="320">
        <v>0.34714639016982596</v>
      </c>
      <c r="AV94" s="320">
        <v>0.26263555976214575</v>
      </c>
      <c r="AW94" s="321">
        <v>0.74472939776425506</v>
      </c>
      <c r="AX94" s="535"/>
      <c r="AY94" s="335">
        <v>88</v>
      </c>
      <c r="AZ94" s="334" t="s">
        <v>648</v>
      </c>
      <c r="BA94" s="455">
        <v>22.0235903999999</v>
      </c>
      <c r="BB94" s="455">
        <v>1980.09307093146</v>
      </c>
      <c r="BC94" s="455"/>
      <c r="BD94" s="545"/>
      <c r="BE94" s="455">
        <v>0.58170743928214308</v>
      </c>
      <c r="BF94" s="545"/>
      <c r="BG94" s="546">
        <f t="shared" si="9"/>
        <v>54.085021607910789</v>
      </c>
      <c r="BI94" s="335">
        <v>89</v>
      </c>
      <c r="BJ94" s="353">
        <v>23</v>
      </c>
      <c r="BK94" s="345">
        <v>107.71278100000001</v>
      </c>
      <c r="BL94" s="345">
        <v>25.2338529999999</v>
      </c>
      <c r="BM94" s="345">
        <v>13.292747</v>
      </c>
      <c r="BN94" s="345">
        <v>11.4110949999999</v>
      </c>
      <c r="BO94" s="345">
        <v>10.933044000000001</v>
      </c>
      <c r="BP94" s="346">
        <v>8.2002600000000001</v>
      </c>
      <c r="BQ94" s="345">
        <v>5138.9699335609002</v>
      </c>
      <c r="BR94" s="345">
        <v>6444.9500894098701</v>
      </c>
      <c r="BS94" s="345">
        <v>6796.3425647407403</v>
      </c>
      <c r="BT94" s="345">
        <v>7251.3026277990602</v>
      </c>
      <c r="BU94" s="345">
        <v>8030.5836848512499</v>
      </c>
      <c r="BV94" s="347">
        <v>0.58104847696552997</v>
      </c>
      <c r="BW94" s="345">
        <v>0.76382350139190802</v>
      </c>
      <c r="BX94" s="345">
        <v>0.37905166377447902</v>
      </c>
      <c r="BY94" s="345">
        <v>0.29040342385003298</v>
      </c>
      <c r="BZ94" s="346">
        <v>0.74748145090844798</v>
      </c>
      <c r="CA94" s="535"/>
      <c r="CB94" s="438">
        <v>10</v>
      </c>
      <c r="CC94" s="334" t="s">
        <v>648</v>
      </c>
      <c r="CD94" s="545">
        <v>41.722023999999898</v>
      </c>
      <c r="CE94" s="455">
        <v>5175.0331160033902</v>
      </c>
      <c r="CF94" s="545"/>
      <c r="CG94" s="455"/>
      <c r="CH94" s="455">
        <v>0.71758536849510801</v>
      </c>
      <c r="CI94" s="545"/>
      <c r="CJ94" s="455">
        <f t="shared" si="10"/>
        <v>107.71480097978623</v>
      </c>
      <c r="CK94"/>
    </row>
    <row r="95" spans="7:89" ht="14.1" customHeight="1">
      <c r="G95" s="19"/>
      <c r="H95" s="739"/>
      <c r="J95" s="736"/>
      <c r="K95" s="9" t="s">
        <v>784</v>
      </c>
      <c r="L95" s="54">
        <f t="shared" si="12"/>
        <v>8.8999999999999996E-2</v>
      </c>
      <c r="AD95" s="20"/>
      <c r="AF95" s="335">
        <v>90</v>
      </c>
      <c r="AG95" s="338">
        <v>230</v>
      </c>
      <c r="AH95" s="320">
        <f t="shared" si="11"/>
        <v>493.13199689699894</v>
      </c>
      <c r="AI95" s="320">
        <v>241.7081373</v>
      </c>
      <c r="AJ95" s="320">
        <v>228.34313309999899</v>
      </c>
      <c r="AK95" s="320">
        <v>8.0351639259999903</v>
      </c>
      <c r="AL95" s="320">
        <v>7.58579425599999</v>
      </c>
      <c r="AM95" s="321">
        <v>7.45976831499999</v>
      </c>
      <c r="AN95" s="320">
        <v>1229.53621218324</v>
      </c>
      <c r="AO95" s="320">
        <v>1243.4545515459699</v>
      </c>
      <c r="AP95" s="320">
        <v>3596.43319921887</v>
      </c>
      <c r="AQ95" s="320">
        <v>4722.9820532169397</v>
      </c>
      <c r="AR95" s="321">
        <v>8584.4356301347198</v>
      </c>
      <c r="AS95" s="325">
        <v>0.58741100605384744</v>
      </c>
      <c r="AT95" s="320">
        <v>0.76472717246566291</v>
      </c>
      <c r="AU95" s="320">
        <v>0.39412867096260973</v>
      </c>
      <c r="AV95" s="320">
        <v>0.29986319033440678</v>
      </c>
      <c r="AW95" s="321">
        <v>0.7458220724113287</v>
      </c>
      <c r="AX95" s="535"/>
      <c r="AY95" s="335">
        <v>31</v>
      </c>
      <c r="AZ95" s="334" t="s">
        <v>648</v>
      </c>
      <c r="BA95" s="455">
        <v>21.989183392000001</v>
      </c>
      <c r="BB95" s="455">
        <v>2273.8410873333901</v>
      </c>
      <c r="BC95" s="455"/>
      <c r="BD95" s="545"/>
      <c r="BE95" s="455">
        <v>0.6624239572374061</v>
      </c>
      <c r="BF95" s="545"/>
      <c r="BG95" s="546">
        <f t="shared" si="9"/>
        <v>54.133207423380881</v>
      </c>
      <c r="BI95" s="335">
        <v>90</v>
      </c>
      <c r="BJ95" s="353">
        <v>46</v>
      </c>
      <c r="BK95" s="345">
        <v>149.25907900000001</v>
      </c>
      <c r="BL95" s="345">
        <v>32.4900289999999</v>
      </c>
      <c r="BM95" s="345">
        <v>10.061063000000001</v>
      </c>
      <c r="BN95" s="345">
        <v>10.1896819999999</v>
      </c>
      <c r="BO95" s="345">
        <v>9.6483249999999892</v>
      </c>
      <c r="BP95" s="346">
        <v>7.6823930000000002</v>
      </c>
      <c r="BQ95" s="345">
        <v>4874.5970594868404</v>
      </c>
      <c r="BR95" s="345">
        <v>6447.5541257421601</v>
      </c>
      <c r="BS95" s="345">
        <v>7418.63632286555</v>
      </c>
      <c r="BT95" s="345">
        <v>8241.7018567464602</v>
      </c>
      <c r="BU95" s="345">
        <v>8887.0172735012293</v>
      </c>
      <c r="BV95" s="347">
        <v>0.62795100500642498</v>
      </c>
      <c r="BW95" s="345">
        <v>0.78440218176936105</v>
      </c>
      <c r="BX95" s="345">
        <v>0.47893452028168199</v>
      </c>
      <c r="BY95" s="345">
        <v>0.36548648399274197</v>
      </c>
      <c r="BZ95" s="346">
        <v>0.760428658480931</v>
      </c>
      <c r="CA95" s="535"/>
      <c r="CB95" s="438">
        <v>16</v>
      </c>
      <c r="CC95" s="334" t="s">
        <v>648</v>
      </c>
      <c r="CD95" s="545">
        <v>203.402728</v>
      </c>
      <c r="CE95" s="455">
        <v>4886.7518345115504</v>
      </c>
      <c r="CF95" s="545"/>
      <c r="CG95" s="455"/>
      <c r="CH95" s="455">
        <v>0.67801495745014395</v>
      </c>
      <c r="CI95" s="545"/>
      <c r="CJ95" s="455">
        <f t="shared" si="10"/>
        <v>107.79345023640434</v>
      </c>
      <c r="CK95"/>
    </row>
    <row r="96" spans="7:89" ht="14.1" customHeight="1">
      <c r="G96" s="19"/>
      <c r="H96" s="739"/>
      <c r="J96" s="736"/>
      <c r="K96" s="9" t="s">
        <v>785</v>
      </c>
      <c r="L96" s="54">
        <v>8.8999999999999996E-2</v>
      </c>
      <c r="AD96" s="20"/>
      <c r="AF96" s="335">
        <v>91</v>
      </c>
      <c r="AG96" s="338">
        <v>35</v>
      </c>
      <c r="AH96" s="320">
        <f t="shared" si="11"/>
        <v>13.659561790999998</v>
      </c>
      <c r="AI96" s="320">
        <v>12.0603017</v>
      </c>
      <c r="AJ96" s="320">
        <v>0.51005899599999904</v>
      </c>
      <c r="AK96" s="320">
        <v>0.38362602799999901</v>
      </c>
      <c r="AL96" s="320">
        <v>0.366720767</v>
      </c>
      <c r="AM96" s="321">
        <v>0.338854299999999</v>
      </c>
      <c r="AN96" s="320">
        <v>2233.9767792896801</v>
      </c>
      <c r="AO96" s="320">
        <v>4874.3132086822498</v>
      </c>
      <c r="AP96" s="320">
        <v>6853.6308129732097</v>
      </c>
      <c r="AQ96" s="320">
        <v>8118.6267424835396</v>
      </c>
      <c r="AR96" s="321">
        <v>11041.9566741949</v>
      </c>
      <c r="AS96" s="325">
        <v>0.68491686149163133</v>
      </c>
      <c r="AT96" s="320">
        <v>0.78406228649014664</v>
      </c>
      <c r="AU96" s="320">
        <v>0.63224927562775801</v>
      </c>
      <c r="AV96" s="320">
        <v>0.53610497726665163</v>
      </c>
      <c r="AW96" s="321">
        <v>0.72492973958316431</v>
      </c>
      <c r="AX96" s="535"/>
      <c r="AY96" s="335">
        <v>84</v>
      </c>
      <c r="AZ96" s="334" t="s">
        <v>647</v>
      </c>
      <c r="BA96" s="455">
        <v>14.281359</v>
      </c>
      <c r="BB96" s="455">
        <v>2159.5114275854598</v>
      </c>
      <c r="BC96" s="455"/>
      <c r="BD96" s="545"/>
      <c r="BE96" s="455">
        <v>0.62537762891732096</v>
      </c>
      <c r="BF96" s="545"/>
      <c r="BG96" s="546">
        <f t="shared" si="9"/>
        <v>54.578937029563512</v>
      </c>
      <c r="BI96" s="335">
        <v>91</v>
      </c>
      <c r="BJ96" s="353">
        <v>8</v>
      </c>
      <c r="BK96" s="345">
        <v>54.139722999999996</v>
      </c>
      <c r="BL96" s="345">
        <v>1.532761</v>
      </c>
      <c r="BM96" s="345">
        <v>3.4407129999999899</v>
      </c>
      <c r="BN96" s="345">
        <v>1.37838199999999</v>
      </c>
      <c r="BO96" s="345">
        <v>0</v>
      </c>
      <c r="BP96" s="346">
        <v>0</v>
      </c>
      <c r="BQ96" s="345">
        <v>6241.8293931136704</v>
      </c>
      <c r="BR96" s="345">
        <v>7028.18103738432</v>
      </c>
      <c r="BS96" s="345">
        <v>8473.6473944923491</v>
      </c>
      <c r="BT96" s="345">
        <v>500000</v>
      </c>
      <c r="BU96" s="345">
        <v>500000</v>
      </c>
      <c r="BV96" s="347">
        <v>0.66856522718854905</v>
      </c>
      <c r="BW96" s="345">
        <v>0.794504158966017</v>
      </c>
      <c r="BX96" s="345">
        <v>0.55835608099131795</v>
      </c>
      <c r="BY96" s="345">
        <v>0.46605544345579297</v>
      </c>
      <c r="BZ96" s="346">
        <v>0.76434786518717501</v>
      </c>
      <c r="CA96" s="535"/>
      <c r="CB96" s="438">
        <v>99</v>
      </c>
      <c r="CC96" s="334" t="s">
        <v>647</v>
      </c>
      <c r="CD96" s="545">
        <v>64.985827999999898</v>
      </c>
      <c r="CE96" s="455">
        <v>4513.1844681584298</v>
      </c>
      <c r="CF96" s="545"/>
      <c r="CG96" s="455"/>
      <c r="CH96" s="455">
        <v>0.62708870795188298</v>
      </c>
      <c r="CI96" s="545"/>
      <c r="CJ96" s="455">
        <f t="shared" si="10"/>
        <v>107.85127887006276</v>
      </c>
      <c r="CK96"/>
    </row>
    <row r="97" spans="7:89" ht="14.1" customHeight="1">
      <c r="G97" s="19"/>
      <c r="H97" s="739"/>
      <c r="J97" s="736"/>
      <c r="K97" s="9" t="s">
        <v>740</v>
      </c>
      <c r="L97" s="54">
        <v>8.8999999999999996E-2</v>
      </c>
      <c r="AD97" s="20"/>
      <c r="AF97" s="335">
        <v>92</v>
      </c>
      <c r="AG97" s="338">
        <v>209</v>
      </c>
      <c r="AH97" s="320">
        <f t="shared" si="11"/>
        <v>39.694648016999899</v>
      </c>
      <c r="AI97" s="320">
        <v>11.6715663099999</v>
      </c>
      <c r="AJ97" s="320">
        <v>9.5708411239999993</v>
      </c>
      <c r="AK97" s="320">
        <v>6.75227761599999</v>
      </c>
      <c r="AL97" s="320">
        <v>5.8520006819999999</v>
      </c>
      <c r="AM97" s="321">
        <v>5.8479622850000101</v>
      </c>
      <c r="AN97" s="320">
        <v>2248.7123021382799</v>
      </c>
      <c r="AO97" s="320">
        <v>2690.2128961426802</v>
      </c>
      <c r="AP97" s="320">
        <v>3057.2168437523201</v>
      </c>
      <c r="AQ97" s="320">
        <v>5049.4750702306201</v>
      </c>
      <c r="AR97" s="321">
        <v>9266.3526211632707</v>
      </c>
      <c r="AS97" s="325">
        <v>0.60998143621806589</v>
      </c>
      <c r="AT97" s="320">
        <v>0.77091316905696816</v>
      </c>
      <c r="AU97" s="320">
        <v>0.42945989330055145</v>
      </c>
      <c r="AV97" s="320">
        <v>0.35637607071509236</v>
      </c>
      <c r="AW97" s="321">
        <v>0.75391678651879812</v>
      </c>
      <c r="AX97" s="535"/>
      <c r="AY97" s="335">
        <v>67</v>
      </c>
      <c r="AZ97" s="334" t="s">
        <v>647</v>
      </c>
      <c r="BA97" s="455">
        <v>30.669826359999899</v>
      </c>
      <c r="BB97" s="455">
        <v>1853.27948152365</v>
      </c>
      <c r="BC97" s="455"/>
      <c r="BD97" s="545"/>
      <c r="BE97" s="455">
        <v>0.54092845961087832</v>
      </c>
      <c r="BF97" s="545"/>
      <c r="BG97" s="546">
        <f t="shared" si="9"/>
        <v>54.623252338526612</v>
      </c>
      <c r="BI97" s="335">
        <v>92</v>
      </c>
      <c r="BJ97" s="353">
        <v>168</v>
      </c>
      <c r="BK97" s="345">
        <v>536.72980399999994</v>
      </c>
      <c r="BL97" s="345">
        <v>117.296748999999</v>
      </c>
      <c r="BM97" s="345">
        <v>106.452154999999</v>
      </c>
      <c r="BN97" s="345">
        <v>104.299959</v>
      </c>
      <c r="BO97" s="345">
        <v>106.044951999999</v>
      </c>
      <c r="BP97" s="346">
        <v>102.635989</v>
      </c>
      <c r="BQ97" s="345">
        <v>4275.0899469477599</v>
      </c>
      <c r="BR97" s="345">
        <v>5396.7960957060604</v>
      </c>
      <c r="BS97" s="345">
        <v>6059.5278211139603</v>
      </c>
      <c r="BT97" s="345">
        <v>6573.9287655606004</v>
      </c>
      <c r="BU97" s="345">
        <v>7501.2142913012003</v>
      </c>
      <c r="BV97" s="347">
        <v>0.65411884864708303</v>
      </c>
      <c r="BW97" s="345">
        <v>0.82203385734061696</v>
      </c>
      <c r="BX97" s="345">
        <v>0.51500551046729104</v>
      </c>
      <c r="BY97" s="345">
        <v>0.409331567031542</v>
      </c>
      <c r="BZ97" s="346">
        <v>0.76104650312135103</v>
      </c>
      <c r="CA97" s="535"/>
      <c r="CB97" s="438">
        <v>51</v>
      </c>
      <c r="CC97" s="334" t="s">
        <v>647</v>
      </c>
      <c r="CD97" s="545">
        <v>70.568434999999994</v>
      </c>
      <c r="CE97" s="455">
        <v>4154.1894514475898</v>
      </c>
      <c r="CF97" s="545"/>
      <c r="CG97" s="455"/>
      <c r="CH97" s="455">
        <v>0.57781640258853595</v>
      </c>
      <c r="CI97" s="545"/>
      <c r="CJ97" s="455">
        <f t="shared" si="10"/>
        <v>107.97702439824289</v>
      </c>
      <c r="CK97"/>
    </row>
    <row r="98" spans="7:89" ht="14.1" customHeight="1">
      <c r="G98" s="19"/>
      <c r="H98" s="739"/>
      <c r="J98" s="736"/>
      <c r="K98" s="9" t="s">
        <v>744</v>
      </c>
      <c r="L98" s="54">
        <v>8.8999999999999996E-2</v>
      </c>
      <c r="N98" s="160"/>
      <c r="R98" s="160"/>
      <c r="AD98" s="20"/>
      <c r="AF98" s="335">
        <v>93</v>
      </c>
      <c r="AG98" s="338">
        <v>78</v>
      </c>
      <c r="AH98" s="320">
        <f t="shared" si="11"/>
        <v>1028.8370311529989</v>
      </c>
      <c r="AI98" s="320">
        <v>496.04978319999901</v>
      </c>
      <c r="AJ98" s="320">
        <v>494.51464900000002</v>
      </c>
      <c r="AK98" s="320">
        <v>22.3092261399999</v>
      </c>
      <c r="AL98" s="320">
        <v>12.72443333</v>
      </c>
      <c r="AM98" s="321">
        <v>3.23893948299999</v>
      </c>
      <c r="AN98" s="320">
        <v>1066.7140463779599</v>
      </c>
      <c r="AO98" s="320">
        <v>1067.3666175626399</v>
      </c>
      <c r="AP98" s="320">
        <v>1974.9959983779499</v>
      </c>
      <c r="AQ98" s="320">
        <v>2210.08117173644</v>
      </c>
      <c r="AR98" s="321">
        <v>7058.1885013569199</v>
      </c>
      <c r="AS98" s="325">
        <v>0.62925738662539121</v>
      </c>
      <c r="AT98" s="320">
        <v>0.85923783112257923</v>
      </c>
      <c r="AU98" s="320">
        <v>0.41582815809756318</v>
      </c>
      <c r="AV98" s="320">
        <v>0.32154501774896466</v>
      </c>
      <c r="AW98" s="321">
        <v>0.77298862319894912</v>
      </c>
      <c r="AX98" s="535"/>
      <c r="AY98" s="335">
        <v>82</v>
      </c>
      <c r="AZ98" s="334" t="s">
        <v>647</v>
      </c>
      <c r="BA98" s="455">
        <v>14.379861879999901</v>
      </c>
      <c r="BB98" s="455">
        <v>2156.53784358657</v>
      </c>
      <c r="BC98" s="455"/>
      <c r="BD98" s="545"/>
      <c r="BE98" s="455">
        <v>0.62328378415549635</v>
      </c>
      <c r="BF98" s="545"/>
      <c r="BG98" s="546">
        <f t="shared" si="9"/>
        <v>54.685357441087021</v>
      </c>
      <c r="BI98" s="335">
        <v>93</v>
      </c>
      <c r="BJ98" s="353">
        <v>13</v>
      </c>
      <c r="BK98" s="345">
        <v>93.241234000000006</v>
      </c>
      <c r="BL98" s="345">
        <v>22.461542000000001</v>
      </c>
      <c r="BM98" s="345">
        <v>19.2858389999999</v>
      </c>
      <c r="BN98" s="345">
        <v>17.152519000000002</v>
      </c>
      <c r="BO98" s="345">
        <v>27.845371999999902</v>
      </c>
      <c r="BP98" s="346">
        <v>6.4959619999999996</v>
      </c>
      <c r="BQ98" s="345">
        <v>4720.0575452616204</v>
      </c>
      <c r="BR98" s="345">
        <v>4826.4710566392296</v>
      </c>
      <c r="BS98" s="345">
        <v>5228.5441317405703</v>
      </c>
      <c r="BT98" s="345">
        <v>5612.9331115047298</v>
      </c>
      <c r="BU98" s="345">
        <v>6281.2111599076898</v>
      </c>
      <c r="BV98" s="347">
        <v>0.56691746441881796</v>
      </c>
      <c r="BW98" s="345">
        <v>0.79817182332070902</v>
      </c>
      <c r="BX98" s="345">
        <v>0.34431507419860702</v>
      </c>
      <c r="BY98" s="345">
        <v>0.25404935958004399</v>
      </c>
      <c r="BZ98" s="346">
        <v>0.72318709247911706</v>
      </c>
      <c r="CA98" s="535"/>
      <c r="CB98" s="438">
        <v>119</v>
      </c>
      <c r="CC98" s="334" t="s">
        <v>647</v>
      </c>
      <c r="CD98" s="545">
        <v>30.980806999999899</v>
      </c>
      <c r="CE98" s="455">
        <v>4323.7678004107902</v>
      </c>
      <c r="CF98" s="545"/>
      <c r="CG98" s="455"/>
      <c r="CH98" s="455">
        <v>0.60021201556517401</v>
      </c>
      <c r="CI98" s="545"/>
      <c r="CJ98" s="455">
        <f t="shared" si="10"/>
        <v>108.06917978886386</v>
      </c>
      <c r="CK98"/>
    </row>
    <row r="99" spans="7:89" ht="14.1" customHeight="1">
      <c r="G99" s="19"/>
      <c r="H99" s="739"/>
      <c r="J99" s="736"/>
      <c r="K99" s="9" t="s">
        <v>741</v>
      </c>
      <c r="L99" s="54">
        <v>8.8999999999999996E-2</v>
      </c>
      <c r="N99"/>
      <c r="AD99" s="20"/>
      <c r="AF99" s="335">
        <v>94</v>
      </c>
      <c r="AG99" s="338">
        <v>1075</v>
      </c>
      <c r="AH99" s="320">
        <f t="shared" si="11"/>
        <v>157.99251475999969</v>
      </c>
      <c r="AI99" s="320">
        <v>55.079254429999899</v>
      </c>
      <c r="AJ99" s="320">
        <v>26.254485546999899</v>
      </c>
      <c r="AK99" s="320">
        <v>25.373319904999899</v>
      </c>
      <c r="AL99" s="320">
        <v>25.677106861999899</v>
      </c>
      <c r="AM99" s="321">
        <v>25.6083480160001</v>
      </c>
      <c r="AN99" s="320">
        <v>1649.04824285567</v>
      </c>
      <c r="AO99" s="320">
        <v>2109.0702342384898</v>
      </c>
      <c r="AP99" s="320">
        <v>3845.93046225954</v>
      </c>
      <c r="AQ99" s="320">
        <v>5623.1271596763099</v>
      </c>
      <c r="AR99" s="321">
        <v>9127.6865669963699</v>
      </c>
      <c r="AS99" s="325">
        <v>0.6844703016323318</v>
      </c>
      <c r="AT99" s="320">
        <v>0.78250165582771392</v>
      </c>
      <c r="AU99" s="320">
        <v>0.59123292246784409</v>
      </c>
      <c r="AV99" s="320">
        <v>0.53268135060481447</v>
      </c>
      <c r="AW99" s="321">
        <v>0.75795407394689684</v>
      </c>
      <c r="AX99" s="535"/>
      <c r="AY99" s="335">
        <v>47</v>
      </c>
      <c r="AZ99" s="334" t="s">
        <v>647</v>
      </c>
      <c r="BA99" s="455">
        <v>13.7455918399999</v>
      </c>
      <c r="BB99" s="455">
        <v>2176.12998292885</v>
      </c>
      <c r="BC99" s="455"/>
      <c r="BD99" s="545"/>
      <c r="BE99" s="455">
        <v>0.62458331109038678</v>
      </c>
      <c r="BF99" s="545"/>
      <c r="BG99" s="546">
        <f t="shared" si="9"/>
        <v>55.023579107302155</v>
      </c>
      <c r="BI99" s="335">
        <v>94</v>
      </c>
      <c r="BJ99" s="353">
        <v>99</v>
      </c>
      <c r="BK99" s="345">
        <v>327.90065700000002</v>
      </c>
      <c r="BL99" s="345">
        <v>54.373937999999903</v>
      </c>
      <c r="BM99" s="345">
        <v>50.5136299999999</v>
      </c>
      <c r="BN99" s="345">
        <v>49.799591999999897</v>
      </c>
      <c r="BO99" s="345">
        <v>51.206747</v>
      </c>
      <c r="BP99" s="346">
        <v>49.268126000000002</v>
      </c>
      <c r="BQ99" s="345">
        <v>5403.4167224611501</v>
      </c>
      <c r="BR99" s="345">
        <v>5901.3061910490696</v>
      </c>
      <c r="BS99" s="345">
        <v>6367.33358093481</v>
      </c>
      <c r="BT99" s="345">
        <v>6859.4790564617497</v>
      </c>
      <c r="BU99" s="345">
        <v>7999.7463354575002</v>
      </c>
      <c r="BV99" s="347">
        <v>0.66632431598247999</v>
      </c>
      <c r="BW99" s="345">
        <v>0.78176397635728301</v>
      </c>
      <c r="BX99" s="345">
        <v>0.55183565154726</v>
      </c>
      <c r="BY99" s="345">
        <v>0.49525761525041301</v>
      </c>
      <c r="BZ99" s="346">
        <v>0.75753269743901797</v>
      </c>
      <c r="CA99" s="535"/>
      <c r="CB99" s="438">
        <v>39</v>
      </c>
      <c r="CC99" s="334" t="s">
        <v>649</v>
      </c>
      <c r="CD99" s="545">
        <v>163.038837999999</v>
      </c>
      <c r="CE99" s="455">
        <v>4942.74289137714</v>
      </c>
      <c r="CF99" s="545"/>
      <c r="CG99" s="455"/>
      <c r="CH99" s="455">
        <v>0.68240075044688697</v>
      </c>
      <c r="CI99" s="545"/>
      <c r="CJ99" s="455">
        <f t="shared" si="10"/>
        <v>108.28561015809908</v>
      </c>
      <c r="CK99"/>
    </row>
    <row r="100" spans="7:89" ht="14.1" customHeight="1">
      <c r="G100" s="19"/>
      <c r="H100" s="739"/>
      <c r="J100" s="736"/>
      <c r="K100" s="9" t="s">
        <v>743</v>
      </c>
      <c r="L100" s="54">
        <f t="shared" si="12"/>
        <v>8.8999999999999996E-2</v>
      </c>
      <c r="N100"/>
      <c r="AD100" s="20"/>
      <c r="AF100" s="335">
        <v>95</v>
      </c>
      <c r="AG100" s="338">
        <v>154</v>
      </c>
      <c r="AH100" s="320">
        <f t="shared" si="11"/>
        <v>21.455783739999962</v>
      </c>
      <c r="AI100" s="320">
        <v>6.3303360069999899</v>
      </c>
      <c r="AJ100" s="320">
        <v>3.9350393309999898</v>
      </c>
      <c r="AK100" s="320">
        <v>3.7178174240000001</v>
      </c>
      <c r="AL100" s="320">
        <v>3.7383063479999898</v>
      </c>
      <c r="AM100" s="321">
        <v>3.7342846299999901</v>
      </c>
      <c r="AN100" s="320">
        <v>2542.9800984323501</v>
      </c>
      <c r="AO100" s="320">
        <v>3124.1984768381599</v>
      </c>
      <c r="AP100" s="320">
        <v>4062.2409813409599</v>
      </c>
      <c r="AQ100" s="320">
        <v>5513.5291583764701</v>
      </c>
      <c r="AR100" s="321">
        <v>9046.3342446142906</v>
      </c>
      <c r="AS100" s="325">
        <v>0.69248088648739026</v>
      </c>
      <c r="AT100" s="320">
        <v>0.77697663217432977</v>
      </c>
      <c r="AU100" s="320">
        <v>0.6094390461157152</v>
      </c>
      <c r="AV100" s="320">
        <v>0.5890693273106925</v>
      </c>
      <c r="AW100" s="321">
        <v>0.74393431708081914</v>
      </c>
      <c r="AX100" s="535"/>
      <c r="AY100" s="335">
        <v>101</v>
      </c>
      <c r="AZ100" s="334" t="s">
        <v>649</v>
      </c>
      <c r="BA100" s="455">
        <v>24.662027039999899</v>
      </c>
      <c r="BB100" s="455">
        <v>2223.0686167130202</v>
      </c>
      <c r="BC100" s="455"/>
      <c r="BD100" s="545"/>
      <c r="BE100" s="455">
        <v>0.63543350754433237</v>
      </c>
      <c r="BF100" s="545"/>
      <c r="BG100" s="546">
        <f t="shared" si="9"/>
        <v>55.181199147994683</v>
      </c>
      <c r="BI100" s="335">
        <v>95</v>
      </c>
      <c r="BJ100" s="353">
        <v>23</v>
      </c>
      <c r="BK100" s="345">
        <v>68.444952999999998</v>
      </c>
      <c r="BL100" s="345">
        <v>14.4546069999999</v>
      </c>
      <c r="BM100" s="345">
        <v>18.915676999999999</v>
      </c>
      <c r="BN100" s="345">
        <v>10.523720000000001</v>
      </c>
      <c r="BO100" s="345">
        <v>10.6073269999999</v>
      </c>
      <c r="BP100" s="346">
        <v>10.5292859999999</v>
      </c>
      <c r="BQ100" s="345">
        <v>4989.9853445041799</v>
      </c>
      <c r="BR100" s="345">
        <v>5232.6880292900396</v>
      </c>
      <c r="BS100" s="345">
        <v>6001.4675792042399</v>
      </c>
      <c r="BT100" s="345">
        <v>6789.2972852516696</v>
      </c>
      <c r="BU100" s="345">
        <v>7641.4677325530902</v>
      </c>
      <c r="BV100" s="347">
        <v>0.68058106166941201</v>
      </c>
      <c r="BW100" s="345">
        <v>0.78118813748278404</v>
      </c>
      <c r="BX100" s="345">
        <v>0.57931856904149603</v>
      </c>
      <c r="BY100" s="345">
        <v>0.55233366564689002</v>
      </c>
      <c r="BZ100" s="346">
        <v>0.75136381144737796</v>
      </c>
      <c r="CA100" s="535"/>
      <c r="CB100" s="438">
        <v>75</v>
      </c>
      <c r="CC100" s="334" t="s">
        <v>647</v>
      </c>
      <c r="CD100" s="545">
        <v>8.0239619999999992</v>
      </c>
      <c r="CE100" s="455">
        <v>5750.0481428109097</v>
      </c>
      <c r="CF100" s="545"/>
      <c r="CG100" s="455"/>
      <c r="CH100" s="455">
        <v>0.78965477931557104</v>
      </c>
      <c r="CI100" s="545"/>
      <c r="CJ100" s="455">
        <f t="shared" si="10"/>
        <v>108.49235561153887</v>
      </c>
      <c r="CK100"/>
    </row>
    <row r="101" spans="7:89" ht="14.1" customHeight="1">
      <c r="G101" s="19"/>
      <c r="H101" s="739"/>
      <c r="J101" s="736"/>
      <c r="K101" s="10" t="s">
        <v>742</v>
      </c>
      <c r="L101" s="54">
        <f t="shared" si="12"/>
        <v>8.8999999999999996E-2</v>
      </c>
      <c r="N101"/>
      <c r="AD101" s="20"/>
      <c r="AF101" s="335">
        <v>96</v>
      </c>
      <c r="AG101" s="338">
        <v>381</v>
      </c>
      <c r="AH101" s="320">
        <f t="shared" si="11"/>
        <v>41.283776824999968</v>
      </c>
      <c r="AI101" s="320">
        <v>24.681900850000002</v>
      </c>
      <c r="AJ101" s="320">
        <v>4.2369284819999997</v>
      </c>
      <c r="AK101" s="320">
        <v>4.0903496939999897</v>
      </c>
      <c r="AL101" s="320">
        <v>4.1506384619999901</v>
      </c>
      <c r="AM101" s="321">
        <v>4.1239593369999898</v>
      </c>
      <c r="AN101" s="320">
        <v>1935.4816475264099</v>
      </c>
      <c r="AO101" s="320">
        <v>5042.7736452902</v>
      </c>
      <c r="AP101" s="320">
        <v>6613.98586381726</v>
      </c>
      <c r="AQ101" s="320">
        <v>7936.9344519574297</v>
      </c>
      <c r="AR101" s="321">
        <v>10630.5822827581</v>
      </c>
      <c r="AS101" s="325">
        <v>0.6866722779395289</v>
      </c>
      <c r="AT101" s="320">
        <v>0.77469139448743141</v>
      </c>
      <c r="AU101" s="320">
        <v>0.5897351711065435</v>
      </c>
      <c r="AV101" s="320">
        <v>0.56085388470492947</v>
      </c>
      <c r="AW101" s="321">
        <v>0.7574667644269617</v>
      </c>
      <c r="AX101" s="535"/>
      <c r="AY101" s="335">
        <v>112</v>
      </c>
      <c r="AZ101" s="334" t="s">
        <v>647</v>
      </c>
      <c r="BA101" s="455">
        <v>43.525918590000003</v>
      </c>
      <c r="BB101" s="455">
        <v>2152.68594460657</v>
      </c>
      <c r="BC101" s="455"/>
      <c r="BD101" s="545"/>
      <c r="BE101" s="455">
        <v>0.61378431958683977</v>
      </c>
      <c r="BF101" s="545"/>
      <c r="BG101" s="546">
        <f t="shared" si="9"/>
        <v>55.400773953741101</v>
      </c>
      <c r="BI101" s="335">
        <v>96</v>
      </c>
      <c r="BJ101" s="353">
        <v>15</v>
      </c>
      <c r="BK101" s="345">
        <v>95.049639999999997</v>
      </c>
      <c r="BL101" s="345">
        <v>19.806366000000001</v>
      </c>
      <c r="BM101" s="345">
        <v>16.200468000000001</v>
      </c>
      <c r="BN101" s="345">
        <v>15.129355</v>
      </c>
      <c r="BO101" s="345">
        <v>14.102571999999901</v>
      </c>
      <c r="BP101" s="346">
        <v>8.6795749999999892</v>
      </c>
      <c r="BQ101" s="345">
        <v>4808.7979925756499</v>
      </c>
      <c r="BR101" s="345">
        <v>4923.1283624809803</v>
      </c>
      <c r="BS101" s="345">
        <v>6336.4097814959696</v>
      </c>
      <c r="BT101" s="345">
        <v>6829.94188025311</v>
      </c>
      <c r="BU101" s="345">
        <v>7321.16986380653</v>
      </c>
      <c r="BV101" s="347">
        <v>0.68495356447767297</v>
      </c>
      <c r="BW101" s="345">
        <v>0.78932378061740405</v>
      </c>
      <c r="BX101" s="345">
        <v>0.57191389870567599</v>
      </c>
      <c r="BY101" s="345">
        <v>0.55931563902744896</v>
      </c>
      <c r="BZ101" s="346">
        <v>0.76056736877976505</v>
      </c>
      <c r="CA101" s="535"/>
      <c r="CB101" s="438">
        <v>56</v>
      </c>
      <c r="CC101" s="334" t="s">
        <v>647</v>
      </c>
      <c r="CD101" s="545">
        <v>21.381114</v>
      </c>
      <c r="CE101" s="455">
        <v>4360.0392413501204</v>
      </c>
      <c r="CF101" s="545"/>
      <c r="CG101" s="455"/>
      <c r="CH101" s="455">
        <v>0.60116288479552105</v>
      </c>
      <c r="CI101" s="545"/>
      <c r="CJ101" s="455">
        <f t="shared" si="10"/>
        <v>108.76113759902643</v>
      </c>
      <c r="CK101"/>
    </row>
    <row r="102" spans="7:89" ht="14.1" customHeight="1" thickBot="1">
      <c r="G102" s="140"/>
      <c r="H102" s="11"/>
      <c r="I102" s="11"/>
      <c r="J102" s="11"/>
      <c r="K102" s="11"/>
      <c r="L102" s="11"/>
      <c r="M102" s="11"/>
      <c r="N102" s="11"/>
      <c r="O102" s="11"/>
      <c r="P102" s="11"/>
      <c r="Q102" s="11"/>
      <c r="R102" s="11"/>
      <c r="S102" s="11"/>
      <c r="T102" s="11"/>
      <c r="U102" s="11"/>
      <c r="V102" s="11"/>
      <c r="W102" s="11"/>
      <c r="X102" s="11"/>
      <c r="Y102" s="11"/>
      <c r="Z102" s="11"/>
      <c r="AA102" s="11"/>
      <c r="AB102" s="11"/>
      <c r="AC102" s="11"/>
      <c r="AD102" s="144"/>
      <c r="AF102" s="335">
        <v>97</v>
      </c>
      <c r="AG102" s="338">
        <v>375</v>
      </c>
      <c r="AH102" s="320">
        <f t="shared" si="11"/>
        <v>37.533662730999978</v>
      </c>
      <c r="AI102" s="320">
        <v>7.9694607179999899</v>
      </c>
      <c r="AJ102" s="320">
        <v>7.7950810160000001</v>
      </c>
      <c r="AK102" s="320">
        <v>7.1981357069999996</v>
      </c>
      <c r="AL102" s="320">
        <v>7.3107368639999901</v>
      </c>
      <c r="AM102" s="321">
        <v>7.2602484260000004</v>
      </c>
      <c r="AN102" s="320">
        <v>3530.2977655957502</v>
      </c>
      <c r="AO102" s="320">
        <v>4154.5777339547403</v>
      </c>
      <c r="AP102" s="320">
        <v>4666.69415575519</v>
      </c>
      <c r="AQ102" s="320">
        <v>6049.7903062144196</v>
      </c>
      <c r="AR102" s="321">
        <v>9647.0766920175902</v>
      </c>
      <c r="AS102" s="325">
        <v>0.65386568541473322</v>
      </c>
      <c r="AT102" s="320">
        <v>0.79039809232411329</v>
      </c>
      <c r="AU102" s="320">
        <v>0.52673417973469538</v>
      </c>
      <c r="AV102" s="320">
        <v>0.49591358182949036</v>
      </c>
      <c r="AW102" s="321">
        <v>0.72695065205277909</v>
      </c>
      <c r="AX102" s="535"/>
      <c r="AY102" s="335">
        <v>93</v>
      </c>
      <c r="AZ102" s="334" t="s">
        <v>650</v>
      </c>
      <c r="BA102" s="455">
        <v>12.72443333</v>
      </c>
      <c r="BB102" s="455">
        <v>2210.08117173644</v>
      </c>
      <c r="BC102" s="455"/>
      <c r="BD102" s="545"/>
      <c r="BE102" s="455">
        <v>0.62925738662539121</v>
      </c>
      <c r="BF102" s="545"/>
      <c r="BG102" s="546">
        <f t="shared" si="9"/>
        <v>55.402677424117449</v>
      </c>
      <c r="BI102" s="335">
        <v>97</v>
      </c>
      <c r="BJ102" s="353">
        <v>100</v>
      </c>
      <c r="BK102" s="345">
        <v>313.873693</v>
      </c>
      <c r="BL102" s="345">
        <v>66.5055329999999</v>
      </c>
      <c r="BM102" s="345">
        <v>62.841411000000001</v>
      </c>
      <c r="BN102" s="345">
        <v>64.140584000000004</v>
      </c>
      <c r="BO102" s="345">
        <v>60.223228999999897</v>
      </c>
      <c r="BP102" s="346">
        <v>57.681525000000001</v>
      </c>
      <c r="BQ102" s="345">
        <v>4496.8408758513697</v>
      </c>
      <c r="BR102" s="345">
        <v>5074.5163526134702</v>
      </c>
      <c r="BS102" s="345">
        <v>6077.3117786051898</v>
      </c>
      <c r="BT102" s="345">
        <v>7051.6219116766397</v>
      </c>
      <c r="BU102" s="345">
        <v>8227.8940089916305</v>
      </c>
      <c r="BV102" s="347">
        <v>0.69228500613722199</v>
      </c>
      <c r="BW102" s="345">
        <v>0.83309875489446505</v>
      </c>
      <c r="BX102" s="345">
        <v>0.58923004078438701</v>
      </c>
      <c r="BY102" s="345">
        <v>0.51131043239891905</v>
      </c>
      <c r="BZ102" s="346">
        <v>0.76024279199246403</v>
      </c>
      <c r="CA102" s="535"/>
      <c r="CB102" s="438">
        <v>50</v>
      </c>
      <c r="CC102" s="334" t="s">
        <v>647</v>
      </c>
      <c r="CD102" s="545">
        <v>126.36471599999901</v>
      </c>
      <c r="CE102" s="455">
        <v>4353.3221066083997</v>
      </c>
      <c r="CF102" s="545"/>
      <c r="CG102" s="455"/>
      <c r="CH102" s="455">
        <v>0.60004354793957104</v>
      </c>
      <c r="CI102" s="545"/>
      <c r="CJ102" s="455">
        <f t="shared" si="10"/>
        <v>108.79969707337621</v>
      </c>
      <c r="CK102"/>
    </row>
    <row r="103" spans="7:89" ht="14.1" customHeight="1">
      <c r="G103" s="141"/>
      <c r="H103" s="12"/>
      <c r="I103" s="12"/>
      <c r="J103" s="12"/>
      <c r="K103" s="12"/>
      <c r="L103" s="12"/>
      <c r="M103" s="12"/>
      <c r="S103" s="12"/>
      <c r="T103" s="12"/>
      <c r="AD103" s="148"/>
      <c r="AF103" s="335">
        <v>98</v>
      </c>
      <c r="AG103" s="338">
        <v>310</v>
      </c>
      <c r="AH103" s="320">
        <f t="shared" si="11"/>
        <v>129.3551303049997</v>
      </c>
      <c r="AI103" s="320">
        <v>40.482292569999899</v>
      </c>
      <c r="AJ103" s="320">
        <v>25.347713469999999</v>
      </c>
      <c r="AK103" s="320">
        <v>21.7235406869999</v>
      </c>
      <c r="AL103" s="320">
        <v>21.366933247999899</v>
      </c>
      <c r="AM103" s="321">
        <v>20.43465033</v>
      </c>
      <c r="AN103" s="320">
        <v>2008.5059952675299</v>
      </c>
      <c r="AO103" s="320">
        <v>2211.79051419078</v>
      </c>
      <c r="AP103" s="320">
        <v>2469.3779581679501</v>
      </c>
      <c r="AQ103" s="320">
        <v>3389.0422174215901</v>
      </c>
      <c r="AR103" s="321">
        <v>6438.3738122429304</v>
      </c>
      <c r="AS103" s="325">
        <v>0.59612416864522721</v>
      </c>
      <c r="AT103" s="320">
        <v>0.74289922273385689</v>
      </c>
      <c r="AU103" s="320">
        <v>0.42223032715410447</v>
      </c>
      <c r="AV103" s="320">
        <v>0.45926658186794184</v>
      </c>
      <c r="AW103" s="321">
        <v>0.68648450346809398</v>
      </c>
      <c r="AX103" s="535"/>
      <c r="AY103" s="335">
        <v>18</v>
      </c>
      <c r="AZ103" s="334" t="s">
        <v>647</v>
      </c>
      <c r="BA103" s="455">
        <v>12.04315813</v>
      </c>
      <c r="BB103" s="455">
        <v>2234.6144906680702</v>
      </c>
      <c r="BC103" s="455"/>
      <c r="BD103" s="545"/>
      <c r="BE103" s="455">
        <v>0.63518485138093261</v>
      </c>
      <c r="BF103" s="545"/>
      <c r="BG103" s="546">
        <f t="shared" si="9"/>
        <v>55.460428608840509</v>
      </c>
      <c r="BI103" s="335">
        <v>98</v>
      </c>
      <c r="BJ103" s="353">
        <v>31</v>
      </c>
      <c r="BK103" s="345">
        <v>133.89222599999999</v>
      </c>
      <c r="BL103" s="345">
        <v>29.722902999999899</v>
      </c>
      <c r="BM103" s="345">
        <v>18.3073189999999</v>
      </c>
      <c r="BN103" s="345">
        <v>18.572368000000001</v>
      </c>
      <c r="BO103" s="345">
        <v>18.1306779999999</v>
      </c>
      <c r="BP103" s="346">
        <v>12.157284000000001</v>
      </c>
      <c r="BQ103" s="345">
        <v>5020.7191897057201</v>
      </c>
      <c r="BR103" s="345">
        <v>6245.0275800546597</v>
      </c>
      <c r="BS103" s="345">
        <v>6762.89462002237</v>
      </c>
      <c r="BT103" s="345">
        <v>7101.00971821844</v>
      </c>
      <c r="BU103" s="345">
        <v>8085.0416772337803</v>
      </c>
      <c r="BV103" s="347">
        <v>0.62441218972617996</v>
      </c>
      <c r="BW103" s="345">
        <v>0.77435691198682499</v>
      </c>
      <c r="BX103" s="345">
        <v>0.46565963177167602</v>
      </c>
      <c r="BY103" s="345">
        <v>0.47437140585138399</v>
      </c>
      <c r="BZ103" s="346">
        <v>0.71168238041505105</v>
      </c>
      <c r="CA103" s="535"/>
      <c r="CB103" s="438">
        <v>127</v>
      </c>
      <c r="CC103" s="334" t="s">
        <v>647</v>
      </c>
      <c r="CD103" s="545">
        <v>143.06032200000001</v>
      </c>
      <c r="CE103" s="455">
        <v>4663.1109382697296</v>
      </c>
      <c r="CF103" s="545"/>
      <c r="CG103" s="455"/>
      <c r="CH103" s="455">
        <v>0.64047664615831301</v>
      </c>
      <c r="CI103" s="545"/>
      <c r="CJ103" s="455">
        <f t="shared" si="10"/>
        <v>108.98437309195299</v>
      </c>
      <c r="CK103"/>
    </row>
    <row r="104" spans="7:89" ht="14.1" customHeight="1">
      <c r="G104" s="19"/>
      <c r="H104" s="787" t="s">
        <v>27</v>
      </c>
      <c r="J104" s="735" t="s">
        <v>640</v>
      </c>
      <c r="K104" s="8" t="s">
        <v>781</v>
      </c>
      <c r="L104" s="171">
        <f>L115+L126</f>
        <v>0</v>
      </c>
      <c r="AD104" s="20"/>
      <c r="AF104" s="335">
        <v>99</v>
      </c>
      <c r="AG104" s="338">
        <v>353</v>
      </c>
      <c r="AH104" s="320">
        <f t="shared" si="11"/>
        <v>34.871841209999971</v>
      </c>
      <c r="AI104" s="320">
        <v>9.2632424879999906</v>
      </c>
      <c r="AJ104" s="320">
        <v>6.5251748980000004</v>
      </c>
      <c r="AK104" s="320">
        <v>6.3225068579999997</v>
      </c>
      <c r="AL104" s="320">
        <v>6.3864067499999901</v>
      </c>
      <c r="AM104" s="321">
        <v>6.3745102159999902</v>
      </c>
      <c r="AN104" s="320">
        <v>2355.5254357342501</v>
      </c>
      <c r="AO104" s="320">
        <v>3830.5744486684898</v>
      </c>
      <c r="AP104" s="320">
        <v>4958.0998631370603</v>
      </c>
      <c r="AQ104" s="320">
        <v>6350.4458768402701</v>
      </c>
      <c r="AR104" s="321">
        <v>9531.0755115093907</v>
      </c>
      <c r="AS104" s="325">
        <v>0.60996195317267932</v>
      </c>
      <c r="AT104" s="320">
        <v>0.83710576687557969</v>
      </c>
      <c r="AU104" s="320">
        <v>0.42163590783920246</v>
      </c>
      <c r="AV104" s="320">
        <v>0.39676067488160605</v>
      </c>
      <c r="AW104" s="321">
        <v>0.68857857737642136</v>
      </c>
      <c r="AX104" s="535"/>
      <c r="AY104" s="335">
        <v>105</v>
      </c>
      <c r="AZ104" s="334" t="s">
        <v>647</v>
      </c>
      <c r="BA104" s="455">
        <v>13.75012577</v>
      </c>
      <c r="BB104" s="455">
        <v>2175.9860891593198</v>
      </c>
      <c r="BC104" s="455"/>
      <c r="BD104" s="545"/>
      <c r="BE104" s="455">
        <v>0.61832841422496665</v>
      </c>
      <c r="BF104" s="545"/>
      <c r="BG104" s="546">
        <f t="shared" si="9"/>
        <v>55.549664228226078</v>
      </c>
      <c r="BI104" s="335">
        <v>99</v>
      </c>
      <c r="BJ104" s="353">
        <v>83</v>
      </c>
      <c r="BK104" s="345">
        <v>293.28911599999998</v>
      </c>
      <c r="BL104" s="345">
        <v>64.985827999999898</v>
      </c>
      <c r="BM104" s="345">
        <v>61.604066000000003</v>
      </c>
      <c r="BN104" s="345">
        <v>55.959739999999897</v>
      </c>
      <c r="BO104" s="345">
        <v>55.583105000000003</v>
      </c>
      <c r="BP104" s="346">
        <v>55.1563769999999</v>
      </c>
      <c r="BQ104" s="345">
        <v>4513.1844681584298</v>
      </c>
      <c r="BR104" s="345">
        <v>4770.4086184903399</v>
      </c>
      <c r="BS104" s="345">
        <v>5554.5538085326798</v>
      </c>
      <c r="BT104" s="345">
        <v>6063.5935386166602</v>
      </c>
      <c r="BU104" s="345">
        <v>7215.2210425961803</v>
      </c>
      <c r="BV104" s="347">
        <v>0.62708870795188298</v>
      </c>
      <c r="BW104" s="345">
        <v>0.84749104166085198</v>
      </c>
      <c r="BX104" s="345">
        <v>0.45341279370960802</v>
      </c>
      <c r="BY104" s="345">
        <v>0.42368786350532101</v>
      </c>
      <c r="BZ104" s="346">
        <v>0.69932723372391103</v>
      </c>
      <c r="CA104" s="535"/>
      <c r="CB104" s="438">
        <v>39</v>
      </c>
      <c r="CC104" s="334" t="s">
        <v>650</v>
      </c>
      <c r="CD104" s="545">
        <v>152.24526699999899</v>
      </c>
      <c r="CE104" s="455">
        <v>4985.4877007941104</v>
      </c>
      <c r="CF104" s="545"/>
      <c r="CG104" s="455"/>
      <c r="CH104" s="455">
        <v>0.68240075044688697</v>
      </c>
      <c r="CI104" s="545"/>
      <c r="CJ104" s="455">
        <f t="shared" si="10"/>
        <v>109.17702783199114</v>
      </c>
      <c r="CK104"/>
    </row>
    <row r="105" spans="7:89" ht="14.1" customHeight="1">
      <c r="G105" s="19"/>
      <c r="H105" s="787"/>
      <c r="J105" s="736"/>
      <c r="K105" s="9" t="s">
        <v>782</v>
      </c>
      <c r="L105" s="171">
        <f t="shared" ref="L105:L113" si="13">L116+L127</f>
        <v>0</v>
      </c>
      <c r="AD105" s="20"/>
      <c r="AF105" s="335">
        <v>100</v>
      </c>
      <c r="AG105" s="338">
        <v>20</v>
      </c>
      <c r="AH105" s="320">
        <f t="shared" si="11"/>
        <v>0.7905276199999991</v>
      </c>
      <c r="AI105" s="320">
        <v>0.18526116200000001</v>
      </c>
      <c r="AJ105" s="320">
        <v>0.178082659</v>
      </c>
      <c r="AK105" s="320">
        <v>0.14572792900000001</v>
      </c>
      <c r="AL105" s="320">
        <v>0.14194179499999901</v>
      </c>
      <c r="AM105" s="321">
        <v>0.13951407499999999</v>
      </c>
      <c r="AN105" s="320">
        <v>5217.9157959622498</v>
      </c>
      <c r="AO105" s="320">
        <v>6453.9971777779001</v>
      </c>
      <c r="AP105" s="320">
        <v>7648.1076303297305</v>
      </c>
      <c r="AQ105" s="320">
        <v>8480.1580755866707</v>
      </c>
      <c r="AR105" s="321">
        <v>10728.6491843275</v>
      </c>
      <c r="AS105" s="325">
        <v>0.62956994284550449</v>
      </c>
      <c r="AT105" s="320">
        <v>0.8331011970012635</v>
      </c>
      <c r="AU105" s="320">
        <v>0.46237647038494756</v>
      </c>
      <c r="AV105" s="320">
        <v>0.43401236479870453</v>
      </c>
      <c r="AW105" s="321">
        <v>0.70111976118039887</v>
      </c>
      <c r="AX105" s="535"/>
      <c r="AY105" s="335">
        <v>50</v>
      </c>
      <c r="AZ105" s="334" t="s">
        <v>648</v>
      </c>
      <c r="BA105" s="455">
        <v>20.8650627399999</v>
      </c>
      <c r="BB105" s="455">
        <v>2001.61490603883</v>
      </c>
      <c r="BC105" s="455"/>
      <c r="BD105" s="545"/>
      <c r="BE105" s="455">
        <v>0.57106395956946499</v>
      </c>
      <c r="BF105" s="545"/>
      <c r="BG105" s="546">
        <f t="shared" si="9"/>
        <v>55.579250851062035</v>
      </c>
      <c r="BI105" s="335">
        <v>100</v>
      </c>
      <c r="BJ105" s="353">
        <v>18</v>
      </c>
      <c r="BK105" s="345">
        <v>55.835109000000003</v>
      </c>
      <c r="BL105" s="345">
        <v>11.6994039999999</v>
      </c>
      <c r="BM105" s="345">
        <v>12.574325999999999</v>
      </c>
      <c r="BN105" s="345">
        <v>13.5026539999999</v>
      </c>
      <c r="BO105" s="345">
        <v>11.1769049999999</v>
      </c>
      <c r="BP105" s="346">
        <v>6.8818200000000003</v>
      </c>
      <c r="BQ105" s="345">
        <v>5153.5382489591702</v>
      </c>
      <c r="BR105" s="345">
        <v>5381.1855828084699</v>
      </c>
      <c r="BS105" s="345">
        <v>5562.9832505828899</v>
      </c>
      <c r="BT105" s="345">
        <v>5714.9148090365597</v>
      </c>
      <c r="BU105" s="345">
        <v>6355.1225219943899</v>
      </c>
      <c r="BV105" s="347">
        <v>0.65059288026956097</v>
      </c>
      <c r="BW105" s="345">
        <v>0.84309245428310398</v>
      </c>
      <c r="BX105" s="345">
        <v>0.49491322284705302</v>
      </c>
      <c r="BY105" s="345">
        <v>0.50147879715872701</v>
      </c>
      <c r="BZ105" s="346">
        <v>0.70324415745421798</v>
      </c>
      <c r="CA105" s="535"/>
      <c r="CB105" s="438">
        <v>97</v>
      </c>
      <c r="CC105" s="334" t="s">
        <v>648</v>
      </c>
      <c r="CD105" s="545">
        <v>62.841411000000001</v>
      </c>
      <c r="CE105" s="455">
        <v>5074.5163526134702</v>
      </c>
      <c r="CF105" s="545"/>
      <c r="CG105" s="455"/>
      <c r="CH105" s="455">
        <v>0.69228500613722199</v>
      </c>
      <c r="CI105" s="545"/>
      <c r="CJ105" s="455">
        <f t="shared" si="10"/>
        <v>109.48676640653704</v>
      </c>
      <c r="CK105"/>
    </row>
    <row r="106" spans="7:89" ht="14.1" customHeight="1">
      <c r="G106" s="19"/>
      <c r="H106" s="787"/>
      <c r="J106" s="736"/>
      <c r="K106" s="9" t="s">
        <v>783</v>
      </c>
      <c r="L106" s="171">
        <f t="shared" si="13"/>
        <v>0</v>
      </c>
      <c r="Z106" s="4" t="s">
        <v>92</v>
      </c>
      <c r="AD106" s="20"/>
      <c r="AF106" s="335">
        <v>101</v>
      </c>
      <c r="AG106" s="338">
        <v>134</v>
      </c>
      <c r="AH106" s="320">
        <f t="shared" si="11"/>
        <v>129.67611749499969</v>
      </c>
      <c r="AI106" s="320">
        <v>27.65894261</v>
      </c>
      <c r="AJ106" s="320">
        <v>33.174784959999897</v>
      </c>
      <c r="AK106" s="320">
        <v>24.662027039999899</v>
      </c>
      <c r="AL106" s="320">
        <v>23.498897002</v>
      </c>
      <c r="AM106" s="321">
        <v>20.681465882999898</v>
      </c>
      <c r="AN106" s="320">
        <v>1891.9288596860099</v>
      </c>
      <c r="AO106" s="320">
        <v>2090.2932684822999</v>
      </c>
      <c r="AP106" s="320">
        <v>2223.0686167130202</v>
      </c>
      <c r="AQ106" s="320">
        <v>2757.0857449526102</v>
      </c>
      <c r="AR106" s="321">
        <v>4758.3710592009602</v>
      </c>
      <c r="AS106" s="325">
        <v>0.63543350754433237</v>
      </c>
      <c r="AT106" s="320">
        <v>0.56467422195298256</v>
      </c>
      <c r="AU106" s="320">
        <v>0.66807860371215266</v>
      </c>
      <c r="AV106" s="320">
        <v>0.77624480694102715</v>
      </c>
      <c r="AW106" s="321">
        <v>0.59307491167232473</v>
      </c>
      <c r="AX106" s="535"/>
      <c r="AY106" s="335">
        <v>108</v>
      </c>
      <c r="AZ106" s="334" t="s">
        <v>650</v>
      </c>
      <c r="BA106" s="455">
        <v>14.75826889</v>
      </c>
      <c r="BB106" s="455">
        <v>2145.3388298183099</v>
      </c>
      <c r="BC106" s="455"/>
      <c r="BD106" s="545"/>
      <c r="BE106" s="455">
        <v>0.60859662266687031</v>
      </c>
      <c r="BF106" s="545"/>
      <c r="BG106" s="546">
        <f t="shared" si="9"/>
        <v>55.678281678219747</v>
      </c>
      <c r="BI106" s="335">
        <v>101</v>
      </c>
      <c r="BJ106" s="353">
        <v>8</v>
      </c>
      <c r="BK106" s="345">
        <v>49.280444000000003</v>
      </c>
      <c r="BL106" s="345">
        <v>5.3184690000000003</v>
      </c>
      <c r="BM106" s="345">
        <v>4.1556800000000003</v>
      </c>
      <c r="BN106" s="345">
        <v>2.9500220000000001</v>
      </c>
      <c r="BO106" s="345">
        <v>2.8804110000000001</v>
      </c>
      <c r="BP106" s="346">
        <v>2.3013650000000001</v>
      </c>
      <c r="BQ106" s="345">
        <v>6564.9498906283998</v>
      </c>
      <c r="BR106" s="345">
        <v>6855.5150884373697</v>
      </c>
      <c r="BS106" s="345">
        <v>7297.7062912753399</v>
      </c>
      <c r="BT106" s="345">
        <v>7330.3405673731104</v>
      </c>
      <c r="BU106" s="345">
        <v>8798.8508344581405</v>
      </c>
      <c r="BV106" s="347">
        <v>0.63234768045387302</v>
      </c>
      <c r="BW106" s="345">
        <v>0.74683698607655902</v>
      </c>
      <c r="BX106" s="345">
        <v>0.52586798834618798</v>
      </c>
      <c r="BY106" s="345">
        <v>0.494403537591455</v>
      </c>
      <c r="BZ106" s="346">
        <v>0.70084085236281102</v>
      </c>
      <c r="CA106" s="535"/>
      <c r="CB106" s="438">
        <v>95</v>
      </c>
      <c r="CC106" s="334" t="s">
        <v>647</v>
      </c>
      <c r="CD106" s="545">
        <v>14.4546069999999</v>
      </c>
      <c r="CE106" s="455">
        <v>4989.9853445041799</v>
      </c>
      <c r="CF106" s="545"/>
      <c r="CG106" s="455"/>
      <c r="CH106" s="455">
        <v>0.68058106166941201</v>
      </c>
      <c r="CI106" s="545"/>
      <c r="CJ106" s="455">
        <f t="shared" si="10"/>
        <v>109.55579168021114</v>
      </c>
      <c r="CK106"/>
    </row>
    <row r="107" spans="7:89" ht="14.1" customHeight="1">
      <c r="G107" s="19"/>
      <c r="H107" s="787"/>
      <c r="J107" s="736"/>
      <c r="K107" s="9" t="s">
        <v>784</v>
      </c>
      <c r="L107" s="171">
        <f t="shared" si="13"/>
        <v>0</v>
      </c>
      <c r="AD107" s="20"/>
      <c r="AF107" s="335">
        <v>102</v>
      </c>
      <c r="AG107" s="338">
        <v>50</v>
      </c>
      <c r="AH107" s="320">
        <f t="shared" si="11"/>
        <v>29.229320442999857</v>
      </c>
      <c r="AI107" s="320">
        <v>16.561091829999899</v>
      </c>
      <c r="AJ107" s="320">
        <v>3.8083380369999902</v>
      </c>
      <c r="AK107" s="320">
        <v>3.17598154299999</v>
      </c>
      <c r="AL107" s="320">
        <v>3.0522939199999901</v>
      </c>
      <c r="AM107" s="321">
        <v>2.6316151129999898</v>
      </c>
      <c r="AN107" s="320">
        <v>2096.3627845810202</v>
      </c>
      <c r="AO107" s="320">
        <v>3900.6651754601799</v>
      </c>
      <c r="AP107" s="320">
        <v>4050.12920486848</v>
      </c>
      <c r="AQ107" s="320">
        <v>4700.5877503141401</v>
      </c>
      <c r="AR107" s="321">
        <v>5914.5079102910104</v>
      </c>
      <c r="AS107" s="325">
        <v>0.52220258027005428</v>
      </c>
      <c r="AT107" s="320">
        <v>0.30422043632597728</v>
      </c>
      <c r="AU107" s="320">
        <v>0.70034200966644655</v>
      </c>
      <c r="AV107" s="320">
        <v>0.8501029868152431</v>
      </c>
      <c r="AW107" s="321">
        <v>0.38606624868470912</v>
      </c>
      <c r="AX107" s="535"/>
      <c r="AY107" s="335">
        <v>116</v>
      </c>
      <c r="AZ107" s="334" t="s">
        <v>650</v>
      </c>
      <c r="BA107" s="455">
        <v>28.79508646</v>
      </c>
      <c r="BB107" s="455">
        <v>2154.3698121654902</v>
      </c>
      <c r="BC107" s="455"/>
      <c r="BD107" s="545"/>
      <c r="BE107" s="455">
        <v>0.61100994282953935</v>
      </c>
      <c r="BF107" s="545"/>
      <c r="BG107" s="546">
        <f t="shared" si="9"/>
        <v>55.67933369565003</v>
      </c>
      <c r="BI107" s="335">
        <v>102</v>
      </c>
      <c r="BJ107" s="353">
        <v>0</v>
      </c>
      <c r="BK107" s="345">
        <v>0</v>
      </c>
      <c r="BL107" s="345">
        <v>0</v>
      </c>
      <c r="BM107" s="345">
        <v>0</v>
      </c>
      <c r="BN107" s="345">
        <v>0</v>
      </c>
      <c r="BO107" s="345">
        <v>0</v>
      </c>
      <c r="BP107" s="346">
        <v>0</v>
      </c>
      <c r="BQ107" s="345">
        <v>0</v>
      </c>
      <c r="BR107" s="345">
        <v>0</v>
      </c>
      <c r="BS107" s="345">
        <v>0</v>
      </c>
      <c r="BT107" s="345">
        <v>0</v>
      </c>
      <c r="BU107" s="345">
        <v>0</v>
      </c>
      <c r="BV107" s="347">
        <v>0</v>
      </c>
      <c r="BW107" s="345">
        <v>0</v>
      </c>
      <c r="BX107" s="345">
        <v>0</v>
      </c>
      <c r="BY107" s="345">
        <v>0</v>
      </c>
      <c r="BZ107" s="346">
        <v>0</v>
      </c>
      <c r="CA107" s="535"/>
      <c r="CB107" s="438">
        <v>80</v>
      </c>
      <c r="CC107" s="334" t="s">
        <v>647</v>
      </c>
      <c r="CD107" s="545">
        <v>14.63597</v>
      </c>
      <c r="CE107" s="455">
        <v>4856.7440549987696</v>
      </c>
      <c r="CF107" s="545"/>
      <c r="CG107" s="455"/>
      <c r="CH107" s="455">
        <v>0.66197385761993199</v>
      </c>
      <c r="CI107" s="545"/>
      <c r="CJ107" s="455">
        <f t="shared" si="10"/>
        <v>109.69523580204724</v>
      </c>
      <c r="CK107"/>
    </row>
    <row r="108" spans="7:89" ht="14.1" customHeight="1">
      <c r="G108" s="19"/>
      <c r="H108" s="787"/>
      <c r="J108" s="736"/>
      <c r="K108" s="9" t="s">
        <v>785</v>
      </c>
      <c r="L108" s="171">
        <f t="shared" si="13"/>
        <v>0</v>
      </c>
      <c r="AD108" s="20"/>
      <c r="AF108" s="335">
        <v>103</v>
      </c>
      <c r="AG108" s="338">
        <v>252</v>
      </c>
      <c r="AH108" s="320">
        <f t="shared" si="11"/>
        <v>41.612036438999972</v>
      </c>
      <c r="AI108" s="320">
        <v>9.1053444749999901</v>
      </c>
      <c r="AJ108" s="320">
        <v>8.1268504129999908</v>
      </c>
      <c r="AK108" s="320">
        <v>8.2740455500000003</v>
      </c>
      <c r="AL108" s="320">
        <v>8.1168655289999894</v>
      </c>
      <c r="AM108" s="321">
        <v>7.9889304719999998</v>
      </c>
      <c r="AN108" s="320">
        <v>3252.39848413245</v>
      </c>
      <c r="AO108" s="320">
        <v>3680.9759377190298</v>
      </c>
      <c r="AP108" s="320">
        <v>4149.9084495480702</v>
      </c>
      <c r="AQ108" s="320">
        <v>4900.0789865873203</v>
      </c>
      <c r="AR108" s="321">
        <v>7445.82180850445</v>
      </c>
      <c r="AS108" s="325">
        <v>0.69625422736083564</v>
      </c>
      <c r="AT108" s="320">
        <v>0.90530525057899047</v>
      </c>
      <c r="AU108" s="320">
        <v>0.54329774398563357</v>
      </c>
      <c r="AV108" s="320">
        <v>0.49722236926569718</v>
      </c>
      <c r="AW108" s="321">
        <v>0.75442303718234993</v>
      </c>
      <c r="AX108" s="535"/>
      <c r="AY108" s="335">
        <v>87</v>
      </c>
      <c r="AZ108" s="334" t="s">
        <v>649</v>
      </c>
      <c r="BA108" s="455">
        <v>34.845634539999899</v>
      </c>
      <c r="BB108" s="455">
        <v>2071.5247108220501</v>
      </c>
      <c r="BC108" s="455"/>
      <c r="BD108" s="545"/>
      <c r="BE108" s="455">
        <v>0.58117676272723895</v>
      </c>
      <c r="BF108" s="545"/>
      <c r="BG108" s="546">
        <f t="shared" si="9"/>
        <v>56.370803964312429</v>
      </c>
      <c r="BI108" s="335">
        <v>103</v>
      </c>
      <c r="BJ108" s="353">
        <v>6</v>
      </c>
      <c r="BK108" s="345">
        <v>14.17191</v>
      </c>
      <c r="BL108" s="345">
        <v>4.2489150000000002</v>
      </c>
      <c r="BM108" s="345">
        <v>2.4921570000000002</v>
      </c>
      <c r="BN108" s="345">
        <v>4.2570300000000003</v>
      </c>
      <c r="BO108" s="345">
        <v>1.912555</v>
      </c>
      <c r="BP108" s="346">
        <v>1.26125299999999</v>
      </c>
      <c r="BQ108" s="345">
        <v>5385.2819098756099</v>
      </c>
      <c r="BR108" s="345">
        <v>5813.2574131250603</v>
      </c>
      <c r="BS108" s="345">
        <v>5950.6739979762497</v>
      </c>
      <c r="BT108" s="345">
        <v>6047.7780892785404</v>
      </c>
      <c r="BU108" s="345">
        <v>6100.7075696880202</v>
      </c>
      <c r="BV108" s="347">
        <v>0.65010133620037203</v>
      </c>
      <c r="BW108" s="345">
        <v>0.91401836721347895</v>
      </c>
      <c r="BX108" s="345">
        <v>0.47206347026940298</v>
      </c>
      <c r="BY108" s="345">
        <v>0.40685402660784897</v>
      </c>
      <c r="BZ108" s="346">
        <v>0.71293133515916696</v>
      </c>
      <c r="CA108" s="535"/>
      <c r="CB108" s="438">
        <v>28</v>
      </c>
      <c r="CC108" s="334" t="s">
        <v>648</v>
      </c>
      <c r="CD108" s="545">
        <v>71.385069000000001</v>
      </c>
      <c r="CE108" s="455">
        <v>5187.5324159761603</v>
      </c>
      <c r="CF108" s="545"/>
      <c r="CG108" s="455"/>
      <c r="CH108" s="455">
        <v>0.70600219695025701</v>
      </c>
      <c r="CI108" s="545"/>
      <c r="CJ108" s="455">
        <f t="shared" si="10"/>
        <v>109.68986369441531</v>
      </c>
      <c r="CK108"/>
    </row>
    <row r="109" spans="7:89" ht="14.1" customHeight="1">
      <c r="G109" s="19"/>
      <c r="H109" s="787"/>
      <c r="J109" s="736"/>
      <c r="K109" s="9" t="s">
        <v>740</v>
      </c>
      <c r="L109" s="171">
        <f t="shared" si="13"/>
        <v>0</v>
      </c>
      <c r="AD109" s="20"/>
      <c r="AF109" s="335">
        <v>104</v>
      </c>
      <c r="AG109" s="338">
        <v>19</v>
      </c>
      <c r="AH109" s="320">
        <f t="shared" si="11"/>
        <v>1.6767051209999972</v>
      </c>
      <c r="AI109" s="320">
        <v>0.33537244999999899</v>
      </c>
      <c r="AJ109" s="320">
        <v>0.44498337799999899</v>
      </c>
      <c r="AK109" s="320">
        <v>0.31593828699999998</v>
      </c>
      <c r="AL109" s="320">
        <v>0.32300187800000002</v>
      </c>
      <c r="AM109" s="321">
        <v>0.25740912799999899</v>
      </c>
      <c r="AN109" s="320">
        <v>4618.7794494387399</v>
      </c>
      <c r="AO109" s="320">
        <v>5005.2503341511801</v>
      </c>
      <c r="AP109" s="320">
        <v>5391.8302630672197</v>
      </c>
      <c r="AQ109" s="320">
        <v>6187.1910126653902</v>
      </c>
      <c r="AR109" s="321">
        <v>8575.8880335895992</v>
      </c>
      <c r="AS109" s="325">
        <v>0.74418046693588291</v>
      </c>
      <c r="AT109" s="320">
        <v>0.92385298007806482</v>
      </c>
      <c r="AU109" s="320">
        <v>0.61316381722968016</v>
      </c>
      <c r="AV109" s="320">
        <v>0.56286417453678395</v>
      </c>
      <c r="AW109" s="321">
        <v>0.79904761931609702</v>
      </c>
      <c r="AX109" s="535"/>
      <c r="AY109" s="335">
        <v>112</v>
      </c>
      <c r="AZ109" s="334" t="s">
        <v>648</v>
      </c>
      <c r="BA109" s="455">
        <v>51.743936979999901</v>
      </c>
      <c r="BB109" s="455">
        <v>2201.2775236522202</v>
      </c>
      <c r="BC109" s="455"/>
      <c r="BD109" s="545"/>
      <c r="BE109" s="455">
        <v>0.61378431958683977</v>
      </c>
      <c r="BF109" s="545"/>
      <c r="BG109" s="546">
        <f t="shared" si="9"/>
        <v>56.52740722929159</v>
      </c>
      <c r="BI109" s="335">
        <v>104</v>
      </c>
      <c r="BJ109" s="353">
        <v>2</v>
      </c>
      <c r="BK109" s="345">
        <v>6.1839310000000003</v>
      </c>
      <c r="BL109" s="345">
        <v>3.5330379999999901</v>
      </c>
      <c r="BM109" s="345">
        <v>2.6508929999999902</v>
      </c>
      <c r="BN109" s="345">
        <v>0</v>
      </c>
      <c r="BO109" s="345">
        <v>0</v>
      </c>
      <c r="BP109" s="346">
        <v>0</v>
      </c>
      <c r="BQ109" s="345">
        <v>5527.0507725770503</v>
      </c>
      <c r="BR109" s="345">
        <v>5760.7965744030698</v>
      </c>
      <c r="BS109" s="345">
        <v>500000</v>
      </c>
      <c r="BT109" s="345">
        <v>500000</v>
      </c>
      <c r="BU109" s="345">
        <v>500000</v>
      </c>
      <c r="BV109" s="347">
        <v>0.74210443727970199</v>
      </c>
      <c r="BW109" s="345">
        <v>0.92331120489680396</v>
      </c>
      <c r="BX109" s="345">
        <v>0.61035130230609203</v>
      </c>
      <c r="BY109" s="345">
        <v>0.55781436396497697</v>
      </c>
      <c r="BZ109" s="346">
        <v>0.80371072634776197</v>
      </c>
      <c r="CA109" s="535"/>
      <c r="CB109" s="438">
        <v>53</v>
      </c>
      <c r="CC109" s="334" t="s">
        <v>648</v>
      </c>
      <c r="CD109" s="545">
        <v>376.14352699999898</v>
      </c>
      <c r="CE109" s="455">
        <v>5102.8629656724397</v>
      </c>
      <c r="CF109" s="545"/>
      <c r="CG109" s="455"/>
      <c r="CH109" s="455">
        <v>0.69417248082473304</v>
      </c>
      <c r="CI109" s="545"/>
      <c r="CJ109" s="455">
        <f t="shared" si="10"/>
        <v>109.77751007293782</v>
      </c>
      <c r="CK109"/>
    </row>
    <row r="110" spans="7:89" ht="14.1" customHeight="1">
      <c r="G110" s="19"/>
      <c r="H110" s="787"/>
      <c r="J110" s="736"/>
      <c r="K110" s="9" t="s">
        <v>744</v>
      </c>
      <c r="L110" s="171">
        <f t="shared" si="13"/>
        <v>0</v>
      </c>
      <c r="AD110" s="20"/>
      <c r="AF110" s="335">
        <v>105</v>
      </c>
      <c r="AG110" s="338">
        <v>81</v>
      </c>
      <c r="AH110" s="320">
        <f t="shared" si="11"/>
        <v>48.926027921999996</v>
      </c>
      <c r="AI110" s="320">
        <v>13.75012577</v>
      </c>
      <c r="AJ110" s="320">
        <v>8.8618308649999893</v>
      </c>
      <c r="AK110" s="320">
        <v>8.7415652040000005</v>
      </c>
      <c r="AL110" s="320">
        <v>9.6136432020000004</v>
      </c>
      <c r="AM110" s="321">
        <v>7.9588628809999999</v>
      </c>
      <c r="AN110" s="320">
        <v>2175.9860891593198</v>
      </c>
      <c r="AO110" s="320">
        <v>2376.5887232527598</v>
      </c>
      <c r="AP110" s="320">
        <v>2383.1244378924898</v>
      </c>
      <c r="AQ110" s="320">
        <v>3211.06853088858</v>
      </c>
      <c r="AR110" s="321">
        <v>5384.8790216750203</v>
      </c>
      <c r="AS110" s="325">
        <v>0.61832841422496665</v>
      </c>
      <c r="AT110" s="320">
        <v>0.76866053265212009</v>
      </c>
      <c r="AU110" s="320">
        <v>0.50654203413957244</v>
      </c>
      <c r="AV110" s="320">
        <v>0.40440176821184903</v>
      </c>
      <c r="AW110" s="321">
        <v>0.69752343808908079</v>
      </c>
      <c r="AX110" s="535"/>
      <c r="AY110" s="335">
        <v>31</v>
      </c>
      <c r="AZ110" s="334" t="s">
        <v>649</v>
      </c>
      <c r="BA110" s="455">
        <v>16.377173590000002</v>
      </c>
      <c r="BB110" s="455">
        <v>2414.4624293687002</v>
      </c>
      <c r="BC110" s="455"/>
      <c r="BD110" s="545"/>
      <c r="BE110" s="455">
        <v>0.6624239572374061</v>
      </c>
      <c r="BF110" s="545"/>
      <c r="BG110" s="546">
        <f t="shared" si="9"/>
        <v>57.154220177341195</v>
      </c>
      <c r="BI110" s="335">
        <v>105</v>
      </c>
      <c r="BJ110" s="353">
        <v>29</v>
      </c>
      <c r="BK110" s="345">
        <v>111.41419500000001</v>
      </c>
      <c r="BL110" s="345">
        <v>22.4817339999999</v>
      </c>
      <c r="BM110" s="345">
        <v>32.152701999999898</v>
      </c>
      <c r="BN110" s="345">
        <v>22.1917189999999</v>
      </c>
      <c r="BO110" s="345">
        <v>17.911455</v>
      </c>
      <c r="BP110" s="346">
        <v>16.6765849999999</v>
      </c>
      <c r="BQ110" s="345">
        <v>4822.46672480916</v>
      </c>
      <c r="BR110" s="345">
        <v>5010.4875588036102</v>
      </c>
      <c r="BS110" s="345">
        <v>5427.43484171411</v>
      </c>
      <c r="BT110" s="345">
        <v>5933.7821869789996</v>
      </c>
      <c r="BU110" s="345">
        <v>7037.3043856820595</v>
      </c>
      <c r="BV110" s="347">
        <v>0.63947003354501697</v>
      </c>
      <c r="BW110" s="345">
        <v>0.81258141664224903</v>
      </c>
      <c r="BX110" s="345">
        <v>0.55074233269745798</v>
      </c>
      <c r="BY110" s="345">
        <v>0.39801091680335599</v>
      </c>
      <c r="BZ110" s="346">
        <v>0.70235488023553805</v>
      </c>
      <c r="CA110" s="535"/>
      <c r="CB110" s="438">
        <v>107</v>
      </c>
      <c r="CC110" s="334" t="s">
        <v>649</v>
      </c>
      <c r="CD110" s="545">
        <v>60.587232999999898</v>
      </c>
      <c r="CE110" s="455">
        <v>4480.95353987819</v>
      </c>
      <c r="CF110" s="545"/>
      <c r="CG110" s="455"/>
      <c r="CH110" s="455">
        <v>0.61013682657938595</v>
      </c>
      <c r="CI110" s="545"/>
      <c r="CJ110" s="455">
        <f t="shared" si="10"/>
        <v>110.02128580183627</v>
      </c>
      <c r="CK110"/>
    </row>
    <row r="111" spans="7:89" ht="14.1" customHeight="1">
      <c r="G111" s="19"/>
      <c r="H111" s="787"/>
      <c r="J111" s="736"/>
      <c r="K111" s="9" t="s">
        <v>741</v>
      </c>
      <c r="L111" s="171">
        <f t="shared" si="13"/>
        <v>0</v>
      </c>
      <c r="AD111" s="20"/>
      <c r="AF111" s="335">
        <v>106</v>
      </c>
      <c r="AG111" s="338">
        <v>10</v>
      </c>
      <c r="AH111" s="320">
        <f t="shared" si="11"/>
        <v>11.652755336</v>
      </c>
      <c r="AI111" s="320">
        <v>3.0272335610000001</v>
      </c>
      <c r="AJ111" s="320">
        <v>2.1930614620000002</v>
      </c>
      <c r="AK111" s="320">
        <v>3.2789787800000001</v>
      </c>
      <c r="AL111" s="320">
        <v>2.5266094510000001</v>
      </c>
      <c r="AM111" s="321">
        <v>0.626872081999999</v>
      </c>
      <c r="AN111" s="320">
        <v>2951.1135871778602</v>
      </c>
      <c r="AO111" s="320">
        <v>3150.0693982136499</v>
      </c>
      <c r="AP111" s="320">
        <v>3331.5965132097899</v>
      </c>
      <c r="AQ111" s="320">
        <v>3523.1402547276798</v>
      </c>
      <c r="AR111" s="321">
        <v>5116.14191103954</v>
      </c>
      <c r="AS111" s="325">
        <v>0.58813099999999985</v>
      </c>
      <c r="AT111" s="320">
        <v>0.81092199999999992</v>
      </c>
      <c r="AU111" s="320">
        <v>0.48546299999999998</v>
      </c>
      <c r="AV111" s="320">
        <v>0.32514399999999993</v>
      </c>
      <c r="AW111" s="321">
        <v>0.62972399999999995</v>
      </c>
      <c r="AX111" s="535"/>
      <c r="AY111" s="335">
        <v>6</v>
      </c>
      <c r="AZ111" s="334" t="s">
        <v>649</v>
      </c>
      <c r="BA111" s="455">
        <v>6.9383370360000001</v>
      </c>
      <c r="BB111" s="455">
        <v>2496.46576446571</v>
      </c>
      <c r="BC111" s="455"/>
      <c r="BD111" s="545"/>
      <c r="BE111" s="455">
        <v>0.68320109625559622</v>
      </c>
      <c r="BF111" s="545"/>
      <c r="BG111" s="546">
        <f t="shared" si="9"/>
        <v>57.206011634752663</v>
      </c>
      <c r="BI111" s="335">
        <v>106</v>
      </c>
      <c r="BJ111" s="353">
        <v>6</v>
      </c>
      <c r="BK111" s="345">
        <v>10.686156</v>
      </c>
      <c r="BL111" s="345">
        <v>2.9149630000000002</v>
      </c>
      <c r="BM111" s="345">
        <v>4.1129160000000002</v>
      </c>
      <c r="BN111" s="345">
        <v>1.268818</v>
      </c>
      <c r="BO111" s="345">
        <v>1.2634860000000001</v>
      </c>
      <c r="BP111" s="346">
        <v>1.1259729999999899</v>
      </c>
      <c r="BQ111" s="345">
        <v>5681.6866752424703</v>
      </c>
      <c r="BR111" s="345">
        <v>5820.0547199321099</v>
      </c>
      <c r="BS111" s="345">
        <v>6094.64041609171</v>
      </c>
      <c r="BT111" s="345">
        <v>6449.7218382034198</v>
      </c>
      <c r="BU111" s="345">
        <v>6569.8023383223999</v>
      </c>
      <c r="BV111" s="347">
        <v>0.588131436654453</v>
      </c>
      <c r="BW111" s="345">
        <v>0.81092181323199897</v>
      </c>
      <c r="BX111" s="345">
        <v>0.48546249877994702</v>
      </c>
      <c r="BY111" s="345">
        <v>0.32514391450921898</v>
      </c>
      <c r="BZ111" s="346">
        <v>0.63361889026351303</v>
      </c>
      <c r="CA111" s="535"/>
      <c r="CB111" s="438">
        <v>115</v>
      </c>
      <c r="CC111" s="334" t="s">
        <v>647</v>
      </c>
      <c r="CD111" s="545">
        <v>27.940863999999898</v>
      </c>
      <c r="CE111" s="455">
        <v>4605.9418365326901</v>
      </c>
      <c r="CF111" s="545"/>
      <c r="CG111" s="455"/>
      <c r="CH111" s="455">
        <v>0.626354801608625</v>
      </c>
      <c r="CI111" s="545"/>
      <c r="CJ111" s="455">
        <f t="shared" si="10"/>
        <v>110.08198662424411</v>
      </c>
      <c r="CK111"/>
    </row>
    <row r="112" spans="7:89" ht="14.1" customHeight="1">
      <c r="G112" s="19"/>
      <c r="H112" s="787"/>
      <c r="J112" s="736"/>
      <c r="K112" s="9" t="s">
        <v>743</v>
      </c>
      <c r="L112" s="171">
        <f t="shared" si="13"/>
        <v>0</v>
      </c>
      <c r="AD112" s="20"/>
      <c r="AF112" s="335">
        <v>107</v>
      </c>
      <c r="AG112" s="338">
        <v>148</v>
      </c>
      <c r="AH112" s="320">
        <f t="shared" si="11"/>
        <v>35.768486162999956</v>
      </c>
      <c r="AI112" s="320">
        <v>8.4218675009999906</v>
      </c>
      <c r="AJ112" s="320">
        <v>7.8658161230000001</v>
      </c>
      <c r="AK112" s="320">
        <v>7.2069934429999902</v>
      </c>
      <c r="AL112" s="320">
        <v>6.1400208119999897</v>
      </c>
      <c r="AM112" s="321">
        <v>6.1337882839999898</v>
      </c>
      <c r="AN112" s="320">
        <v>2401.0391623615001</v>
      </c>
      <c r="AO112" s="320">
        <v>2434.2427121061801</v>
      </c>
      <c r="AP112" s="320">
        <v>3086.2315451172999</v>
      </c>
      <c r="AQ112" s="320">
        <v>4157.9228251373497</v>
      </c>
      <c r="AR112" s="321">
        <v>7102.7992103358602</v>
      </c>
      <c r="AS112" s="325">
        <v>0.59574049167853993</v>
      </c>
      <c r="AT112" s="320">
        <v>0.83129724396538585</v>
      </c>
      <c r="AU112" s="320">
        <v>0.45563787435887537</v>
      </c>
      <c r="AV112" s="320">
        <v>0.28065329634615399</v>
      </c>
      <c r="AW112" s="321">
        <v>0.68272851381800859</v>
      </c>
      <c r="AX112" s="535"/>
      <c r="AY112" s="335">
        <v>33</v>
      </c>
      <c r="AZ112" s="334" t="s">
        <v>649</v>
      </c>
      <c r="BA112" s="455">
        <v>15.056981196999899</v>
      </c>
      <c r="BB112" s="455">
        <v>2444.0961607386898</v>
      </c>
      <c r="BC112" s="455"/>
      <c r="BD112" s="545"/>
      <c r="BE112" s="455">
        <v>0.66860241669463627</v>
      </c>
      <c r="BF112" s="545"/>
      <c r="BG112" s="546">
        <f t="shared" si="9"/>
        <v>57.281671902488398</v>
      </c>
      <c r="BI112" s="335">
        <v>107</v>
      </c>
      <c r="BJ112" s="353">
        <v>38</v>
      </c>
      <c r="BK112" s="345">
        <v>324.955196</v>
      </c>
      <c r="BL112" s="345">
        <v>75.1247469999999</v>
      </c>
      <c r="BM112" s="345">
        <v>67.251225000000005</v>
      </c>
      <c r="BN112" s="345">
        <v>60.587232999999898</v>
      </c>
      <c r="BO112" s="345">
        <v>65.020975999999905</v>
      </c>
      <c r="BP112" s="346">
        <v>56.971015000000001</v>
      </c>
      <c r="BQ112" s="345">
        <v>4048.48482082296</v>
      </c>
      <c r="BR112" s="345">
        <v>4110.5640890079903</v>
      </c>
      <c r="BS112" s="345">
        <v>4480.95353987819</v>
      </c>
      <c r="BT112" s="345">
        <v>4791.1114358278401</v>
      </c>
      <c r="BU112" s="345">
        <v>6132.0701713978597</v>
      </c>
      <c r="BV112" s="347">
        <v>0.61013682657938595</v>
      </c>
      <c r="BW112" s="345">
        <v>0.83352327770857204</v>
      </c>
      <c r="BX112" s="345">
        <v>0.50098285134442999</v>
      </c>
      <c r="BY112" s="345">
        <v>0.32228235337421801</v>
      </c>
      <c r="BZ112" s="346">
        <v>0.67301996510488005</v>
      </c>
      <c r="CA112" s="535"/>
      <c r="CB112" s="438">
        <v>118</v>
      </c>
      <c r="CC112" s="334" t="s">
        <v>648</v>
      </c>
      <c r="CD112" s="545">
        <v>61.734485999999997</v>
      </c>
      <c r="CE112" s="455">
        <v>4720.3072909429702</v>
      </c>
      <c r="CF112" s="545"/>
      <c r="CG112" s="455"/>
      <c r="CH112" s="455">
        <v>0.64137899904342499</v>
      </c>
      <c r="CI112" s="545"/>
      <c r="CJ112" s="455">
        <f t="shared" si="10"/>
        <v>110.10391377490166</v>
      </c>
      <c r="CK112"/>
    </row>
    <row r="113" spans="7:89" ht="14.1" customHeight="1">
      <c r="G113" s="19"/>
      <c r="H113" s="787"/>
      <c r="J113" s="736"/>
      <c r="K113" s="10" t="s">
        <v>742</v>
      </c>
      <c r="L113" s="171">
        <f t="shared" si="13"/>
        <v>0</v>
      </c>
      <c r="AD113" s="20"/>
      <c r="AF113" s="335">
        <v>108</v>
      </c>
      <c r="AG113" s="338">
        <v>41</v>
      </c>
      <c r="AH113" s="320">
        <f t="shared" si="11"/>
        <v>778.85202203599886</v>
      </c>
      <c r="AI113" s="320">
        <v>395.24353710000003</v>
      </c>
      <c r="AJ113" s="320">
        <v>318.90130329999897</v>
      </c>
      <c r="AK113" s="320">
        <v>40.076988209999897</v>
      </c>
      <c r="AL113" s="320">
        <v>14.75826889</v>
      </c>
      <c r="AM113" s="321">
        <v>9.8719245359999999</v>
      </c>
      <c r="AN113" s="320">
        <v>1115.63788526555</v>
      </c>
      <c r="AO113" s="320">
        <v>1163.96005450436</v>
      </c>
      <c r="AP113" s="320">
        <v>2017.8530325208001</v>
      </c>
      <c r="AQ113" s="320">
        <v>2145.3388298183099</v>
      </c>
      <c r="AR113" s="321">
        <v>3181.8551491261901</v>
      </c>
      <c r="AS113" s="325">
        <v>0.60859662266687031</v>
      </c>
      <c r="AT113" s="320">
        <v>0.85065812254217055</v>
      </c>
      <c r="AU113" s="320">
        <v>0.38341588077821415</v>
      </c>
      <c r="AV113" s="320">
        <v>0.30042818207550293</v>
      </c>
      <c r="AW113" s="321">
        <v>0.75230660231540902</v>
      </c>
      <c r="AX113" s="535"/>
      <c r="AY113" s="335">
        <v>95</v>
      </c>
      <c r="AZ113" s="334" t="s">
        <v>647</v>
      </c>
      <c r="BA113" s="455">
        <v>6.3303360069999899</v>
      </c>
      <c r="BB113" s="455">
        <v>2542.9800984323501</v>
      </c>
      <c r="BC113" s="455"/>
      <c r="BD113" s="545"/>
      <c r="BE113" s="455">
        <v>0.69248088648739026</v>
      </c>
      <c r="BF113" s="545"/>
      <c r="BG113" s="546">
        <f t="shared" si="9"/>
        <v>57.43136266320321</v>
      </c>
      <c r="BI113" s="335">
        <v>108</v>
      </c>
      <c r="BJ113" s="353">
        <v>6</v>
      </c>
      <c r="BK113" s="345">
        <v>19.913857</v>
      </c>
      <c r="BL113" s="345">
        <v>13.351739</v>
      </c>
      <c r="BM113" s="345">
        <v>2.7639629999999902</v>
      </c>
      <c r="BN113" s="345">
        <v>1.373855</v>
      </c>
      <c r="BO113" s="345">
        <v>1.240534</v>
      </c>
      <c r="BP113" s="346">
        <v>1.1837660000000001</v>
      </c>
      <c r="BQ113" s="345">
        <v>4626.0207648996702</v>
      </c>
      <c r="BR113" s="345">
        <v>6195.4406209477802</v>
      </c>
      <c r="BS113" s="345">
        <v>6364.83426350011</v>
      </c>
      <c r="BT113" s="345">
        <v>6468.5687224028497</v>
      </c>
      <c r="BU113" s="345">
        <v>6517.1639279895198</v>
      </c>
      <c r="BV113" s="347">
        <v>0.57838541840557101</v>
      </c>
      <c r="BW113" s="345">
        <v>0.766602295329044</v>
      </c>
      <c r="BX113" s="345">
        <v>0.30940955379440799</v>
      </c>
      <c r="BY113" s="345">
        <v>0.30811822164425701</v>
      </c>
      <c r="BZ113" s="346">
        <v>0.78273281610374201</v>
      </c>
      <c r="CA113" s="535"/>
      <c r="CB113" s="438">
        <v>16</v>
      </c>
      <c r="CC113" s="334" t="s">
        <v>649</v>
      </c>
      <c r="CD113" s="545">
        <v>196.71221700000001</v>
      </c>
      <c r="CE113" s="455">
        <v>4996.6695507407303</v>
      </c>
      <c r="CF113" s="545"/>
      <c r="CG113" s="455"/>
      <c r="CH113" s="455">
        <v>0.67801495745014395</v>
      </c>
      <c r="CI113" s="545"/>
      <c r="CJ113" s="455">
        <f t="shared" si="10"/>
        <v>110.10054680264149</v>
      </c>
      <c r="CK113"/>
    </row>
    <row r="114" spans="7:89" ht="14.1" customHeight="1">
      <c r="G114" s="19"/>
      <c r="H114" s="787"/>
      <c r="L114" s="247"/>
      <c r="AD114" s="20"/>
      <c r="AF114" s="335">
        <v>109</v>
      </c>
      <c r="AG114" s="338">
        <v>143</v>
      </c>
      <c r="AH114" s="320">
        <f t="shared" si="11"/>
        <v>242.21017099999992</v>
      </c>
      <c r="AI114" s="320">
        <v>61.636102280000003</v>
      </c>
      <c r="AJ114" s="320">
        <v>55.228674980000001</v>
      </c>
      <c r="AK114" s="320">
        <v>44.597818820000001</v>
      </c>
      <c r="AL114" s="320">
        <v>48.194781839999997</v>
      </c>
      <c r="AM114" s="321">
        <v>32.552793079999901</v>
      </c>
      <c r="AN114" s="320">
        <v>2007.76363055658</v>
      </c>
      <c r="AO114" s="320">
        <v>2052.3549394392599</v>
      </c>
      <c r="AP114" s="320">
        <v>2140.7224179649302</v>
      </c>
      <c r="AQ114" s="320">
        <v>2234.02507755838</v>
      </c>
      <c r="AR114" s="321">
        <v>3649.7532774422002</v>
      </c>
      <c r="AS114" s="325">
        <v>0.5529929943726245</v>
      </c>
      <c r="AT114" s="320">
        <v>0.80487496478536447</v>
      </c>
      <c r="AU114" s="320">
        <v>0.31711945008832026</v>
      </c>
      <c r="AV114" s="320">
        <v>0.23103830169508041</v>
      </c>
      <c r="AW114" s="321">
        <v>0.70438002974349301</v>
      </c>
      <c r="AX114" s="535"/>
      <c r="AY114" s="335">
        <v>109</v>
      </c>
      <c r="AZ114" s="334" t="s">
        <v>647</v>
      </c>
      <c r="BA114" s="455">
        <v>61.636102280000003</v>
      </c>
      <c r="BB114" s="455">
        <v>2007.76363055658</v>
      </c>
      <c r="BC114" s="455"/>
      <c r="BD114" s="545"/>
      <c r="BE114" s="455">
        <v>0.5529929943726245</v>
      </c>
      <c r="BF114" s="545"/>
      <c r="BG114" s="546">
        <f t="shared" si="9"/>
        <v>57.465825744438078</v>
      </c>
      <c r="BI114" s="335">
        <v>109</v>
      </c>
      <c r="BJ114" s="353">
        <v>63</v>
      </c>
      <c r="BK114" s="345">
        <v>242.20891800000001</v>
      </c>
      <c r="BL114" s="345">
        <v>49.168298</v>
      </c>
      <c r="BM114" s="345">
        <v>52.135613999999897</v>
      </c>
      <c r="BN114" s="345">
        <v>47.841736999999902</v>
      </c>
      <c r="BO114" s="345">
        <v>47.096389000000002</v>
      </c>
      <c r="BP114" s="346">
        <v>45.966880000000003</v>
      </c>
      <c r="BQ114" s="345">
        <v>4365.6932177346898</v>
      </c>
      <c r="BR114" s="345">
        <v>4894.65697400727</v>
      </c>
      <c r="BS114" s="345">
        <v>5292.5575944323</v>
      </c>
      <c r="BT114" s="345">
        <v>5892.0086905911203</v>
      </c>
      <c r="BU114" s="345">
        <v>6700.0775994547303</v>
      </c>
      <c r="BV114" s="347">
        <v>0.54836542521922704</v>
      </c>
      <c r="BW114" s="345">
        <v>0.792305195525699</v>
      </c>
      <c r="BX114" s="345">
        <v>0.31368740839894499</v>
      </c>
      <c r="BY114" s="345">
        <v>0.22784769185323001</v>
      </c>
      <c r="BZ114" s="346">
        <v>0.70783113773097195</v>
      </c>
      <c r="CA114" s="535"/>
      <c r="CB114" s="438">
        <v>27</v>
      </c>
      <c r="CC114" s="334" t="s">
        <v>647</v>
      </c>
      <c r="CD114" s="545">
        <v>18.552109000000002</v>
      </c>
      <c r="CE114" s="455">
        <v>5374.9074042432103</v>
      </c>
      <c r="CF114" s="545"/>
      <c r="CG114" s="455"/>
      <c r="CH114" s="455">
        <v>0.72368811348866802</v>
      </c>
      <c r="CI114" s="545"/>
      <c r="CJ114" s="455">
        <f t="shared" si="10"/>
        <v>110.75959891624483</v>
      </c>
      <c r="CK114"/>
    </row>
    <row r="115" spans="7:89" ht="14.1" customHeight="1">
      <c r="G115" s="19"/>
      <c r="H115" s="787"/>
      <c r="J115" s="735" t="s">
        <v>639</v>
      </c>
      <c r="K115" s="8" t="s">
        <v>781</v>
      </c>
      <c r="L115" s="677">
        <v>0</v>
      </c>
      <c r="AD115" s="20"/>
      <c r="AF115" s="335">
        <v>110</v>
      </c>
      <c r="AG115" s="338">
        <v>35</v>
      </c>
      <c r="AH115" s="320">
        <f t="shared" si="11"/>
        <v>56.344810466999789</v>
      </c>
      <c r="AI115" s="320">
        <v>31.683095439999899</v>
      </c>
      <c r="AJ115" s="320">
        <v>12.4149197799999</v>
      </c>
      <c r="AK115" s="320">
        <v>4.5944115759999899</v>
      </c>
      <c r="AL115" s="320">
        <v>5.361115743</v>
      </c>
      <c r="AM115" s="321">
        <v>2.2912679279999999</v>
      </c>
      <c r="AN115" s="320">
        <v>1841.28975948985</v>
      </c>
      <c r="AO115" s="320">
        <v>2221.02563426494</v>
      </c>
      <c r="AP115" s="320">
        <v>2712.6581982773901</v>
      </c>
      <c r="AQ115" s="320">
        <v>3021.5685116146801</v>
      </c>
      <c r="AR115" s="321">
        <v>5775.3393104529596</v>
      </c>
      <c r="AS115" s="325">
        <v>0.57406929627621361</v>
      </c>
      <c r="AT115" s="320">
        <v>0.83816188917369672</v>
      </c>
      <c r="AU115" s="320">
        <v>0.36062713720420658</v>
      </c>
      <c r="AV115" s="320">
        <v>0.283404247790636</v>
      </c>
      <c r="AW115" s="321">
        <v>0.68299226013553671</v>
      </c>
      <c r="AX115" s="535"/>
      <c r="AY115" s="335">
        <v>13</v>
      </c>
      <c r="AZ115" s="334" t="s">
        <v>647</v>
      </c>
      <c r="BA115" s="455">
        <v>2.2910574430000001</v>
      </c>
      <c r="BB115" s="455">
        <v>3122.2985170064198</v>
      </c>
      <c r="BC115" s="455"/>
      <c r="BD115" s="545"/>
      <c r="BE115" s="455">
        <v>0.8429558508952627</v>
      </c>
      <c r="BF115" s="545"/>
      <c r="BG115" s="546">
        <f t="shared" si="9"/>
        <v>57.439800236348155</v>
      </c>
      <c r="BI115" s="335">
        <v>110</v>
      </c>
      <c r="BJ115" s="353">
        <v>24</v>
      </c>
      <c r="BK115" s="345">
        <v>50.794238</v>
      </c>
      <c r="BL115" s="345">
        <v>10.507984</v>
      </c>
      <c r="BM115" s="345">
        <v>11.3686799999999</v>
      </c>
      <c r="BN115" s="345">
        <v>10.522675999999899</v>
      </c>
      <c r="BO115" s="345">
        <v>9.7985810000000004</v>
      </c>
      <c r="BP115" s="346">
        <v>8.5963170000000009</v>
      </c>
      <c r="BQ115" s="345">
        <v>5385.36683264168</v>
      </c>
      <c r="BR115" s="345">
        <v>6002.6249760104802</v>
      </c>
      <c r="BS115" s="345">
        <v>6248.8220417078201</v>
      </c>
      <c r="BT115" s="345">
        <v>6739.5542454425504</v>
      </c>
      <c r="BU115" s="345">
        <v>7470.5194947757</v>
      </c>
      <c r="BV115" s="347">
        <v>0.56176977352706303</v>
      </c>
      <c r="BW115" s="345">
        <v>0.838774826332778</v>
      </c>
      <c r="BX115" s="345">
        <v>0.359893550423796</v>
      </c>
      <c r="BY115" s="345">
        <v>0.25101293697962102</v>
      </c>
      <c r="BZ115" s="346">
        <v>0.665722895146591</v>
      </c>
      <c r="CA115" s="535"/>
      <c r="CB115" s="438">
        <v>34</v>
      </c>
      <c r="CC115" s="334" t="s">
        <v>648</v>
      </c>
      <c r="CD115" s="545">
        <v>177.13925699999999</v>
      </c>
      <c r="CE115" s="455">
        <v>5278.4766084682296</v>
      </c>
      <c r="CF115" s="545"/>
      <c r="CG115" s="455"/>
      <c r="CH115" s="455">
        <v>0.710352399997213</v>
      </c>
      <c r="CI115" s="545"/>
      <c r="CJ115" s="455">
        <f t="shared" si="10"/>
        <v>110.85655424029991</v>
      </c>
      <c r="CK115"/>
    </row>
    <row r="116" spans="7:89" ht="14.1" customHeight="1">
      <c r="G116" s="19"/>
      <c r="H116" s="787"/>
      <c r="J116" s="736"/>
      <c r="K116" s="9" t="s">
        <v>782</v>
      </c>
      <c r="L116" s="678">
        <v>0</v>
      </c>
      <c r="AD116" s="20"/>
      <c r="AF116" s="335">
        <v>111</v>
      </c>
      <c r="AG116" s="338">
        <v>112</v>
      </c>
      <c r="AH116" s="320">
        <f t="shared" si="11"/>
        <v>24.346642464999988</v>
      </c>
      <c r="AI116" s="320">
        <v>7.2229288059999996</v>
      </c>
      <c r="AJ116" s="320">
        <v>4.8139958329999901</v>
      </c>
      <c r="AK116" s="320">
        <v>4.1326555230000004</v>
      </c>
      <c r="AL116" s="320">
        <v>4.1949844399999998</v>
      </c>
      <c r="AM116" s="321">
        <v>3.9820778630000002</v>
      </c>
      <c r="AN116" s="320">
        <v>2847.5741217067698</v>
      </c>
      <c r="AO116" s="320">
        <v>3546.2289038921099</v>
      </c>
      <c r="AP116" s="320">
        <v>3837.4710364061698</v>
      </c>
      <c r="AQ116" s="320">
        <v>4875.28126574009</v>
      </c>
      <c r="AR116" s="321">
        <v>7406.8825459508498</v>
      </c>
      <c r="AS116" s="325">
        <v>0.62742582663915447</v>
      </c>
      <c r="AT116" s="320">
        <v>0.8031497769969147</v>
      </c>
      <c r="AU116" s="320">
        <v>0.49697134345174598</v>
      </c>
      <c r="AV116" s="320">
        <v>0.403053962619427</v>
      </c>
      <c r="AW116" s="321">
        <v>0.70677458220787681</v>
      </c>
      <c r="AX116" s="535"/>
      <c r="AY116" s="335">
        <v>127</v>
      </c>
      <c r="AZ116" s="334" t="s">
        <v>649</v>
      </c>
      <c r="BA116" s="455">
        <v>56.749683411999897</v>
      </c>
      <c r="BB116" s="455">
        <v>2342.39351178779</v>
      </c>
      <c r="BC116" s="455"/>
      <c r="BD116" s="545"/>
      <c r="BE116" s="455">
        <v>0.63805507346807533</v>
      </c>
      <c r="BF116" s="545"/>
      <c r="BG116" s="546">
        <f t="shared" si="9"/>
        <v>57.626930032299938</v>
      </c>
      <c r="BI116" s="335">
        <v>111</v>
      </c>
      <c r="BJ116" s="353">
        <v>4</v>
      </c>
      <c r="BK116" s="345">
        <v>16.340205000000001</v>
      </c>
      <c r="BL116" s="345">
        <v>6.9747989999999902</v>
      </c>
      <c r="BM116" s="345">
        <v>4.4091170000000002</v>
      </c>
      <c r="BN116" s="345">
        <v>3.5186199999999901</v>
      </c>
      <c r="BO116" s="345">
        <v>1.4376690000000001</v>
      </c>
      <c r="BP116" s="346">
        <v>0</v>
      </c>
      <c r="BQ116" s="345">
        <v>5033.1770143456897</v>
      </c>
      <c r="BR116" s="345">
        <v>5357.58231809672</v>
      </c>
      <c r="BS116" s="345">
        <v>5530.2642960615703</v>
      </c>
      <c r="BT116" s="345">
        <v>6319.6247629582003</v>
      </c>
      <c r="BU116" s="345">
        <v>500000</v>
      </c>
      <c r="BV116" s="347">
        <v>0.57203924298390496</v>
      </c>
      <c r="BW116" s="345">
        <v>0.81874646746334001</v>
      </c>
      <c r="BX116" s="345">
        <v>0.449603145195627</v>
      </c>
      <c r="BY116" s="345">
        <v>0.256912555782006</v>
      </c>
      <c r="BZ116" s="346">
        <v>0.64039214694419899</v>
      </c>
      <c r="CA116" s="535"/>
      <c r="CB116" s="438">
        <v>104</v>
      </c>
      <c r="CC116" s="334" t="s">
        <v>647</v>
      </c>
      <c r="CD116" s="545">
        <v>3.5330379999999901</v>
      </c>
      <c r="CE116" s="455">
        <v>5527.0507725770503</v>
      </c>
      <c r="CF116" s="545"/>
      <c r="CG116" s="455"/>
      <c r="CH116" s="455">
        <v>0.74210443727970199</v>
      </c>
      <c r="CI116" s="545"/>
      <c r="CJ116" s="455">
        <f t="shared" si="10"/>
        <v>110.99530318485364</v>
      </c>
      <c r="CK116"/>
    </row>
    <row r="117" spans="7:89" ht="14.1" customHeight="1">
      <c r="G117" s="19"/>
      <c r="H117" s="787"/>
      <c r="J117" s="736"/>
      <c r="K117" s="9" t="s">
        <v>783</v>
      </c>
      <c r="L117" s="678">
        <v>0</v>
      </c>
      <c r="AD117" s="20"/>
      <c r="AF117" s="335">
        <v>112</v>
      </c>
      <c r="AG117" s="338">
        <v>247</v>
      </c>
      <c r="AH117" s="320">
        <f t="shared" si="11"/>
        <v>207.99467839699972</v>
      </c>
      <c r="AI117" s="320">
        <v>43.525918590000003</v>
      </c>
      <c r="AJ117" s="320">
        <v>51.743936979999901</v>
      </c>
      <c r="AK117" s="320">
        <v>42.2638789189999</v>
      </c>
      <c r="AL117" s="320">
        <v>35.548273506999998</v>
      </c>
      <c r="AM117" s="321">
        <v>34.9126704009999</v>
      </c>
      <c r="AN117" s="320">
        <v>2152.68594460657</v>
      </c>
      <c r="AO117" s="320">
        <v>2201.2775236522202</v>
      </c>
      <c r="AP117" s="320">
        <v>2395.6613154165798</v>
      </c>
      <c r="AQ117" s="320">
        <v>2880.8669627856102</v>
      </c>
      <c r="AR117" s="321">
        <v>4806.5591483814096</v>
      </c>
      <c r="AS117" s="325">
        <v>0.61378431958683977</v>
      </c>
      <c r="AT117" s="320">
        <v>0.85423125059469918</v>
      </c>
      <c r="AU117" s="320">
        <v>0.46504814611129192</v>
      </c>
      <c r="AV117" s="320">
        <v>0.28609475703344467</v>
      </c>
      <c r="AW117" s="321">
        <v>0.7100482030645292</v>
      </c>
      <c r="AX117" s="535"/>
      <c r="AY117" s="335">
        <v>47</v>
      </c>
      <c r="AZ117" s="334" t="s">
        <v>648</v>
      </c>
      <c r="BA117" s="455">
        <v>10.6213183699999</v>
      </c>
      <c r="BB117" s="455">
        <v>2291.6799095445299</v>
      </c>
      <c r="BC117" s="455"/>
      <c r="BD117" s="545"/>
      <c r="BE117" s="455">
        <v>0.62458331109038678</v>
      </c>
      <c r="BF117" s="545"/>
      <c r="BG117" s="546">
        <f t="shared" si="9"/>
        <v>57.656371712646624</v>
      </c>
      <c r="BI117" s="335">
        <v>112</v>
      </c>
      <c r="BJ117" s="353">
        <v>38</v>
      </c>
      <c r="BK117" s="345">
        <v>133.775598</v>
      </c>
      <c r="BL117" s="345">
        <v>27.1563459999999</v>
      </c>
      <c r="BM117" s="345">
        <v>27.351372999999899</v>
      </c>
      <c r="BN117" s="345">
        <v>27.193756999999898</v>
      </c>
      <c r="BO117" s="345">
        <v>27.468359</v>
      </c>
      <c r="BP117" s="346">
        <v>24.6057629999999</v>
      </c>
      <c r="BQ117" s="345">
        <v>4766.5604737132398</v>
      </c>
      <c r="BR117" s="345">
        <v>5279.2763989371097</v>
      </c>
      <c r="BS117" s="345">
        <v>5641.1735056939997</v>
      </c>
      <c r="BT117" s="345">
        <v>5827.37347989093</v>
      </c>
      <c r="BU117" s="345">
        <v>6334.4634582996796</v>
      </c>
      <c r="BV117" s="347">
        <v>0.61044114524940096</v>
      </c>
      <c r="BW117" s="345">
        <v>0.84905103667672799</v>
      </c>
      <c r="BX117" s="345">
        <v>0.47560507305512201</v>
      </c>
      <c r="BY117" s="345">
        <v>0.28157626955923698</v>
      </c>
      <c r="BZ117" s="346">
        <v>0.70207861674641003</v>
      </c>
      <c r="CA117" s="535"/>
      <c r="CB117" s="438">
        <v>24</v>
      </c>
      <c r="CC117" s="334" t="s">
        <v>648</v>
      </c>
      <c r="CD117" s="545">
        <v>260.79449199999999</v>
      </c>
      <c r="CE117" s="455">
        <v>4769.4749631694203</v>
      </c>
      <c r="CF117" s="545"/>
      <c r="CG117" s="455"/>
      <c r="CH117" s="455">
        <v>0.64165477969687501</v>
      </c>
      <c r="CI117" s="545"/>
      <c r="CJ117" s="455">
        <f t="shared" si="10"/>
        <v>111.1482223328162</v>
      </c>
      <c r="CK117"/>
    </row>
    <row r="118" spans="7:89" ht="14.1" customHeight="1">
      <c r="G118" s="19"/>
      <c r="H118" s="787"/>
      <c r="J118" s="736"/>
      <c r="K118" s="9" t="s">
        <v>784</v>
      </c>
      <c r="L118" s="678">
        <v>0</v>
      </c>
      <c r="AD118" s="20"/>
      <c r="AF118" s="335">
        <v>113</v>
      </c>
      <c r="AG118" s="338">
        <v>35</v>
      </c>
      <c r="AH118" s="320">
        <f t="shared" si="11"/>
        <v>34.65153125899996</v>
      </c>
      <c r="AI118" s="320">
        <v>8.0355129359999893</v>
      </c>
      <c r="AJ118" s="320">
        <v>7.00415884099999</v>
      </c>
      <c r="AK118" s="320">
        <v>7.1466070799999999</v>
      </c>
      <c r="AL118" s="320">
        <v>6.32506634499999</v>
      </c>
      <c r="AM118" s="321">
        <v>6.1401860569999904</v>
      </c>
      <c r="AN118" s="320">
        <v>2423.8166670589098</v>
      </c>
      <c r="AO118" s="320">
        <v>2491.7267353218599</v>
      </c>
      <c r="AP118" s="320">
        <v>2847.9518511511001</v>
      </c>
      <c r="AQ118" s="320">
        <v>3166.09971714841</v>
      </c>
      <c r="AR118" s="321">
        <v>4505.5360793936798</v>
      </c>
      <c r="AS118" s="325">
        <v>0.60513140368321894</v>
      </c>
      <c r="AT118" s="320">
        <v>0.83685267614669534</v>
      </c>
      <c r="AU118" s="320">
        <v>0.50957846196166368</v>
      </c>
      <c r="AV118" s="320">
        <v>0.30037442093983169</v>
      </c>
      <c r="AW118" s="321">
        <v>0.65565374528058984</v>
      </c>
      <c r="AX118" s="535"/>
      <c r="AY118" s="335">
        <v>9</v>
      </c>
      <c r="AZ118" s="334" t="s">
        <v>648</v>
      </c>
      <c r="BA118" s="455">
        <v>25.32436512</v>
      </c>
      <c r="BB118" s="455">
        <v>2362.6816465643701</v>
      </c>
      <c r="BC118" s="455"/>
      <c r="BD118" s="545"/>
      <c r="BE118" s="455">
        <v>0.6428808404293177</v>
      </c>
      <c r="BF118" s="545"/>
      <c r="BG118" s="546">
        <f t="shared" si="9"/>
        <v>57.663653647881297</v>
      </c>
      <c r="BI118" s="335">
        <v>113</v>
      </c>
      <c r="BJ118" s="353">
        <v>8</v>
      </c>
      <c r="BK118" s="345">
        <v>13.753792000000001</v>
      </c>
      <c r="BL118" s="345">
        <v>3.1959780000000002</v>
      </c>
      <c r="BM118" s="345">
        <v>3.04499899999999</v>
      </c>
      <c r="BN118" s="345">
        <v>3.24638299999999</v>
      </c>
      <c r="BO118" s="345">
        <v>2.9391929999999902</v>
      </c>
      <c r="BP118" s="346">
        <v>1.3272390000000001</v>
      </c>
      <c r="BQ118" s="345">
        <v>5606.7695828260403</v>
      </c>
      <c r="BR118" s="345">
        <v>5910.7147022931804</v>
      </c>
      <c r="BS118" s="345">
        <v>6201.4765817041498</v>
      </c>
      <c r="BT118" s="345">
        <v>6297.1548743886196</v>
      </c>
      <c r="BU118" s="345">
        <v>6399.5867610093201</v>
      </c>
      <c r="BV118" s="347">
        <v>0.60704405307769504</v>
      </c>
      <c r="BW118" s="345">
        <v>0.83666776978405399</v>
      </c>
      <c r="BX118" s="345">
        <v>0.519922147764039</v>
      </c>
      <c r="BY118" s="345">
        <v>0.30626135339154398</v>
      </c>
      <c r="BZ118" s="346">
        <v>0.65451084947457905</v>
      </c>
      <c r="CA118" s="535"/>
      <c r="CB118" s="438">
        <v>20</v>
      </c>
      <c r="CC118" s="334" t="s">
        <v>650</v>
      </c>
      <c r="CD118" s="545">
        <v>96.171903999999898</v>
      </c>
      <c r="CE118" s="455">
        <v>5139.05922765378</v>
      </c>
      <c r="CF118" s="545"/>
      <c r="CG118" s="455"/>
      <c r="CH118" s="455">
        <v>0.68773605919214797</v>
      </c>
      <c r="CI118" s="545"/>
      <c r="CJ118" s="455">
        <f t="shared" si="10"/>
        <v>111.52872210653476</v>
      </c>
      <c r="CK118"/>
    </row>
    <row r="119" spans="7:89" ht="14.1" customHeight="1">
      <c r="G119" s="19"/>
      <c r="H119" s="787"/>
      <c r="J119" s="736"/>
      <c r="K119" s="9" t="s">
        <v>785</v>
      </c>
      <c r="L119" s="678">
        <v>0</v>
      </c>
      <c r="AD119" s="20"/>
      <c r="AF119" s="335">
        <v>114</v>
      </c>
      <c r="AG119" s="338">
        <v>36</v>
      </c>
      <c r="AH119" s="320">
        <f t="shared" si="11"/>
        <v>21.053877551999978</v>
      </c>
      <c r="AI119" s="320">
        <v>7.6120754389999901</v>
      </c>
      <c r="AJ119" s="320">
        <v>6.3988755780000002</v>
      </c>
      <c r="AK119" s="320">
        <v>2.47897436</v>
      </c>
      <c r="AL119" s="320">
        <v>2.545236649</v>
      </c>
      <c r="AM119" s="321">
        <v>2.01871552599999</v>
      </c>
      <c r="AN119" s="320">
        <v>2450.3494975786102</v>
      </c>
      <c r="AO119" s="320">
        <v>2917.73369340009</v>
      </c>
      <c r="AP119" s="320">
        <v>3072.8546367281801</v>
      </c>
      <c r="AQ119" s="320">
        <v>4041.48260777017</v>
      </c>
      <c r="AR119" s="321">
        <v>6375.20759794068</v>
      </c>
      <c r="AS119" s="325">
        <v>0.59895160349434218</v>
      </c>
      <c r="AT119" s="320">
        <v>0.83199563369694085</v>
      </c>
      <c r="AU119" s="320">
        <v>0.45249969208480295</v>
      </c>
      <c r="AV119" s="320">
        <v>0.28232704572403855</v>
      </c>
      <c r="AW119" s="321">
        <v>0.69351443554150127</v>
      </c>
      <c r="AX119" s="535"/>
      <c r="AY119" s="335">
        <v>92</v>
      </c>
      <c r="AZ119" s="334" t="s">
        <v>647</v>
      </c>
      <c r="BA119" s="455">
        <v>11.6715663099999</v>
      </c>
      <c r="BB119" s="455">
        <v>2248.7123021382799</v>
      </c>
      <c r="BC119" s="455"/>
      <c r="BD119" s="545"/>
      <c r="BE119" s="455">
        <v>0.60998143621806589</v>
      </c>
      <c r="BF119" s="545"/>
      <c r="BG119" s="546">
        <f t="shared" si="9"/>
        <v>57.969721150293367</v>
      </c>
      <c r="BI119" s="335">
        <v>114</v>
      </c>
      <c r="BJ119" s="353">
        <v>10</v>
      </c>
      <c r="BK119" s="345">
        <v>34.422010999999998</v>
      </c>
      <c r="BL119" s="345">
        <v>10.789033999999999</v>
      </c>
      <c r="BM119" s="345">
        <v>10.7601899999999</v>
      </c>
      <c r="BN119" s="345">
        <v>5.8903219999999896</v>
      </c>
      <c r="BO119" s="345">
        <v>3.7397409999999902</v>
      </c>
      <c r="BP119" s="346">
        <v>3.2427239999999902</v>
      </c>
      <c r="BQ119" s="345">
        <v>4873.14623245653</v>
      </c>
      <c r="BR119" s="345">
        <v>5061.0789393004598</v>
      </c>
      <c r="BS119" s="345">
        <v>5519.1559134932404</v>
      </c>
      <c r="BT119" s="345">
        <v>6459.7707533839603</v>
      </c>
      <c r="BU119" s="345">
        <v>6735.4868248991797</v>
      </c>
      <c r="BV119" s="347">
        <v>0.59845264418245103</v>
      </c>
      <c r="BW119" s="345">
        <v>0.83216761270272999</v>
      </c>
      <c r="BX119" s="345">
        <v>0.49351661956201198</v>
      </c>
      <c r="BY119" s="345">
        <v>0.29098751124219702</v>
      </c>
      <c r="BZ119" s="346">
        <v>0.65988650204927501</v>
      </c>
      <c r="CA119" s="535"/>
      <c r="CB119" s="438">
        <v>81</v>
      </c>
      <c r="CC119" s="334" t="s">
        <v>649</v>
      </c>
      <c r="CD119" s="545">
        <v>20.521681000000001</v>
      </c>
      <c r="CE119" s="455">
        <v>4847.3469303452803</v>
      </c>
      <c r="CF119" s="545"/>
      <c r="CG119" s="455"/>
      <c r="CH119" s="455">
        <v>0.64754306664570305</v>
      </c>
      <c r="CI119" s="545"/>
      <c r="CJ119" s="455">
        <f t="shared" si="10"/>
        <v>111.87337527668845</v>
      </c>
      <c r="CK119"/>
    </row>
    <row r="120" spans="7:89" ht="14.1" customHeight="1">
      <c r="G120" s="19"/>
      <c r="H120" s="787"/>
      <c r="J120" s="736"/>
      <c r="K120" s="9" t="s">
        <v>740</v>
      </c>
      <c r="L120" s="678">
        <v>0</v>
      </c>
      <c r="AD120" s="20"/>
      <c r="AF120" s="335">
        <v>115</v>
      </c>
      <c r="AG120" s="338">
        <v>109</v>
      </c>
      <c r="AH120" s="320">
        <f t="shared" si="11"/>
        <v>515.68282725399979</v>
      </c>
      <c r="AI120" s="320">
        <v>184.2538078</v>
      </c>
      <c r="AJ120" s="320">
        <v>90.877363309999893</v>
      </c>
      <c r="AK120" s="320">
        <v>100.3895868</v>
      </c>
      <c r="AL120" s="320">
        <v>74.934346480000002</v>
      </c>
      <c r="AM120" s="321">
        <v>65.227722863999901</v>
      </c>
      <c r="AN120" s="320">
        <v>1487.8382210767099</v>
      </c>
      <c r="AO120" s="320">
        <v>1713.3092655375201</v>
      </c>
      <c r="AP120" s="320">
        <v>1821.0812987593599</v>
      </c>
      <c r="AQ120" s="320">
        <v>1926.6040982258901</v>
      </c>
      <c r="AR120" s="321">
        <v>2671.6862600794402</v>
      </c>
      <c r="AS120" s="325">
        <v>0.6318078319422139</v>
      </c>
      <c r="AT120" s="320">
        <v>0.86359972971465948</v>
      </c>
      <c r="AU120" s="320">
        <v>0.38640340539503215</v>
      </c>
      <c r="AV120" s="320">
        <v>0.3526088710253964</v>
      </c>
      <c r="AW120" s="321">
        <v>0.78417002541662051</v>
      </c>
      <c r="AX120" s="535"/>
      <c r="AY120" s="335">
        <v>63</v>
      </c>
      <c r="AZ120" s="334" t="s">
        <v>647</v>
      </c>
      <c r="BA120" s="455">
        <v>64.902089599999897</v>
      </c>
      <c r="BB120" s="455">
        <v>1829.0727178167699</v>
      </c>
      <c r="BC120" s="455"/>
      <c r="BD120" s="545"/>
      <c r="BE120" s="455">
        <v>0.49920179152886984</v>
      </c>
      <c r="BF120" s="545"/>
      <c r="BG120" s="546">
        <f t="shared" si="9"/>
        <v>58.274107817155105</v>
      </c>
      <c r="BI120" s="335">
        <v>115</v>
      </c>
      <c r="BJ120" s="353">
        <v>27</v>
      </c>
      <c r="BK120" s="345">
        <v>131.82231100000001</v>
      </c>
      <c r="BL120" s="345">
        <v>27.940863999999898</v>
      </c>
      <c r="BM120" s="345">
        <v>29.796721000000002</v>
      </c>
      <c r="BN120" s="345">
        <v>24.742919999999899</v>
      </c>
      <c r="BO120" s="345">
        <v>27.510608999999999</v>
      </c>
      <c r="BP120" s="346">
        <v>21.8311969999999</v>
      </c>
      <c r="BQ120" s="345">
        <v>4605.9418365326901</v>
      </c>
      <c r="BR120" s="345">
        <v>4796.2013758277499</v>
      </c>
      <c r="BS120" s="345">
        <v>4900.1341198549699</v>
      </c>
      <c r="BT120" s="345">
        <v>5150.4671019504503</v>
      </c>
      <c r="BU120" s="345">
        <v>5650.50826749316</v>
      </c>
      <c r="BV120" s="347">
        <v>0.626354801608625</v>
      </c>
      <c r="BW120" s="345">
        <v>0.849537410150904</v>
      </c>
      <c r="BX120" s="345">
        <v>0.41604129015515401</v>
      </c>
      <c r="BY120" s="345">
        <v>0.37187863471988902</v>
      </c>
      <c r="BZ120" s="346">
        <v>0.75039681112120504</v>
      </c>
      <c r="CA120" s="535"/>
      <c r="CB120" s="438">
        <v>75</v>
      </c>
      <c r="CC120" s="334" t="s">
        <v>648</v>
      </c>
      <c r="CD120" s="545">
        <v>6.3070430000000002</v>
      </c>
      <c r="CE120" s="455">
        <v>5960.6745271851196</v>
      </c>
      <c r="CF120" s="545"/>
      <c r="CG120" s="455"/>
      <c r="CH120" s="455">
        <v>0.78965477931557104</v>
      </c>
      <c r="CI120" s="545"/>
      <c r="CJ120" s="455">
        <f t="shared" si="10"/>
        <v>112.28823894239305</v>
      </c>
      <c r="CK120"/>
    </row>
    <row r="121" spans="7:89" ht="14.1" customHeight="1">
      <c r="G121" s="19"/>
      <c r="H121" s="787"/>
      <c r="J121" s="736"/>
      <c r="K121" s="9" t="s">
        <v>744</v>
      </c>
      <c r="L121" s="678">
        <v>0</v>
      </c>
      <c r="AD121" s="20"/>
      <c r="AF121" s="335">
        <v>116</v>
      </c>
      <c r="AG121" s="338">
        <v>184</v>
      </c>
      <c r="AH121" s="320">
        <f t="shared" si="11"/>
        <v>184.69258540399969</v>
      </c>
      <c r="AI121" s="320">
        <v>46.993016390000001</v>
      </c>
      <c r="AJ121" s="320">
        <v>44.807680499999897</v>
      </c>
      <c r="AK121" s="320">
        <v>36.748722029999897</v>
      </c>
      <c r="AL121" s="320">
        <v>28.79508646</v>
      </c>
      <c r="AM121" s="321">
        <v>27.348080023999898</v>
      </c>
      <c r="AN121" s="320">
        <v>1702.0423005600501</v>
      </c>
      <c r="AO121" s="320">
        <v>1718.2736433758</v>
      </c>
      <c r="AP121" s="320">
        <v>2051.41001456499</v>
      </c>
      <c r="AQ121" s="320">
        <v>2154.3698121654902</v>
      </c>
      <c r="AR121" s="321">
        <v>4486.1769713142303</v>
      </c>
      <c r="AS121" s="325">
        <v>0.61100994282953935</v>
      </c>
      <c r="AT121" s="320">
        <v>0.84714767204012564</v>
      </c>
      <c r="AU121" s="320">
        <v>0.41553412274267937</v>
      </c>
      <c r="AV121" s="320">
        <v>0.3004395800355445</v>
      </c>
      <c r="AW121" s="321">
        <v>0.73770929647086325</v>
      </c>
      <c r="AX121" s="535"/>
      <c r="AY121" s="335">
        <v>1</v>
      </c>
      <c r="AZ121" s="334" t="s">
        <v>649</v>
      </c>
      <c r="BA121" s="455">
        <v>9.7683567979999903</v>
      </c>
      <c r="BB121" s="455">
        <v>2665.8902285089698</v>
      </c>
      <c r="BC121" s="455"/>
      <c r="BD121" s="545"/>
      <c r="BE121" s="455">
        <v>0.71361850400965132</v>
      </c>
      <c r="BF121" s="545"/>
      <c r="BG121" s="546">
        <f t="shared" si="9"/>
        <v>58.260993417519067</v>
      </c>
      <c r="BI121" s="335">
        <v>116</v>
      </c>
      <c r="BJ121" s="353">
        <v>211</v>
      </c>
      <c r="BK121" s="345">
        <v>627.33129799999995</v>
      </c>
      <c r="BL121" s="345">
        <v>130.630484</v>
      </c>
      <c r="BM121" s="345">
        <v>124.741773999999</v>
      </c>
      <c r="BN121" s="345">
        <v>125.490655</v>
      </c>
      <c r="BO121" s="345">
        <v>123.98170599999899</v>
      </c>
      <c r="BP121" s="346">
        <v>123.470136</v>
      </c>
      <c r="BQ121" s="345">
        <v>4559.1994654869804</v>
      </c>
      <c r="BR121" s="345">
        <v>5191.4156138736598</v>
      </c>
      <c r="BS121" s="345">
        <v>5516.5300488966705</v>
      </c>
      <c r="BT121" s="345">
        <v>5944.12711007087</v>
      </c>
      <c r="BU121" s="345">
        <v>6676.2902425755701</v>
      </c>
      <c r="BV121" s="347">
        <v>0.60288172268748896</v>
      </c>
      <c r="BW121" s="345">
        <v>0.85721175436149899</v>
      </c>
      <c r="BX121" s="345">
        <v>0.38628175303892898</v>
      </c>
      <c r="BY121" s="345">
        <v>0.28885040618373697</v>
      </c>
      <c r="BZ121" s="346">
        <v>0.73796431896792303</v>
      </c>
      <c r="CA121" s="535"/>
      <c r="CB121" s="438">
        <v>14</v>
      </c>
      <c r="CC121" s="334" t="s">
        <v>647</v>
      </c>
      <c r="CD121" s="545">
        <v>108.739296999999</v>
      </c>
      <c r="CE121" s="455">
        <v>4883.6975177628001</v>
      </c>
      <c r="CF121" s="545"/>
      <c r="CG121" s="455"/>
      <c r="CH121" s="455">
        <v>0.64909926796523298</v>
      </c>
      <c r="CI121" s="545"/>
      <c r="CJ121" s="455">
        <f t="shared" si="10"/>
        <v>112.40857261229833</v>
      </c>
      <c r="CK121"/>
    </row>
    <row r="122" spans="7:89" ht="14.1" customHeight="1">
      <c r="G122" s="19"/>
      <c r="H122" s="787"/>
      <c r="J122" s="736"/>
      <c r="K122" s="9" t="s">
        <v>741</v>
      </c>
      <c r="L122" s="678">
        <v>0</v>
      </c>
      <c r="AD122" s="20"/>
      <c r="AF122" s="335">
        <v>117</v>
      </c>
      <c r="AG122" s="338">
        <v>56</v>
      </c>
      <c r="AH122" s="320">
        <f t="shared" si="11"/>
        <v>21.539738639999968</v>
      </c>
      <c r="AI122" s="320">
        <v>15.110986690000001</v>
      </c>
      <c r="AJ122" s="320">
        <v>2.0929092229999902</v>
      </c>
      <c r="AK122" s="320">
        <v>1.8679668490000001</v>
      </c>
      <c r="AL122" s="320">
        <v>1.23705084799999</v>
      </c>
      <c r="AM122" s="321">
        <v>1.2308250299999901</v>
      </c>
      <c r="AN122" s="320">
        <v>2135.2074957229202</v>
      </c>
      <c r="AO122" s="320">
        <v>3180.0457301582901</v>
      </c>
      <c r="AP122" s="320">
        <v>4058.0466160870701</v>
      </c>
      <c r="AQ122" s="320">
        <v>5706.4682414033396</v>
      </c>
      <c r="AR122" s="321">
        <v>8166.5832806583703</v>
      </c>
      <c r="AS122" s="325">
        <v>0.56863437214844614</v>
      </c>
      <c r="AT122" s="320">
        <v>0.86754027649280208</v>
      </c>
      <c r="AU122" s="320">
        <v>0.3626624985407389</v>
      </c>
      <c r="AV122" s="320">
        <v>0.23322209157136736</v>
      </c>
      <c r="AW122" s="321">
        <v>0.66788642222380323</v>
      </c>
      <c r="AX122" s="535"/>
      <c r="AY122" s="335">
        <v>5</v>
      </c>
      <c r="AZ122" s="334" t="s">
        <v>648</v>
      </c>
      <c r="BA122" s="455">
        <v>14.772061146</v>
      </c>
      <c r="BB122" s="455">
        <v>2445.23758877814</v>
      </c>
      <c r="BC122" s="455"/>
      <c r="BD122" s="545"/>
      <c r="BE122" s="455">
        <v>0.65656005190479561</v>
      </c>
      <c r="BF122" s="545"/>
      <c r="BG122" s="546">
        <f t="shared" si="9"/>
        <v>58.307711425138237</v>
      </c>
      <c r="BI122" s="335">
        <v>117</v>
      </c>
      <c r="BJ122" s="353">
        <v>39</v>
      </c>
      <c r="BK122" s="345">
        <v>122.74772900000001</v>
      </c>
      <c r="BL122" s="345">
        <v>25.6948299999999</v>
      </c>
      <c r="BM122" s="345">
        <v>27.499175999999999</v>
      </c>
      <c r="BN122" s="345">
        <v>23.515903000000002</v>
      </c>
      <c r="BO122" s="345">
        <v>23.195923000000001</v>
      </c>
      <c r="BP122" s="346">
        <v>22.8418969999999</v>
      </c>
      <c r="BQ122" s="345">
        <v>4638.3444100940296</v>
      </c>
      <c r="BR122" s="345">
        <v>5081.4401261078201</v>
      </c>
      <c r="BS122" s="345">
        <v>5395.5129309261101</v>
      </c>
      <c r="BT122" s="345">
        <v>5941.2013066724903</v>
      </c>
      <c r="BU122" s="345">
        <v>6457.3227435209701</v>
      </c>
      <c r="BV122" s="347">
        <v>0.58802712245817701</v>
      </c>
      <c r="BW122" s="345">
        <v>0.86449353344147695</v>
      </c>
      <c r="BX122" s="345">
        <v>0.39507117779550599</v>
      </c>
      <c r="BY122" s="345">
        <v>0.265511965295057</v>
      </c>
      <c r="BZ122" s="346">
        <v>0.69174260679363297</v>
      </c>
      <c r="CA122" s="535"/>
      <c r="CB122" s="438">
        <v>13</v>
      </c>
      <c r="CC122" s="334" t="s">
        <v>647</v>
      </c>
      <c r="CD122" s="545">
        <v>16.577736000000002</v>
      </c>
      <c r="CE122" s="455">
        <v>5466.0458556701997</v>
      </c>
      <c r="CF122" s="545"/>
      <c r="CG122" s="455"/>
      <c r="CH122" s="455">
        <v>0.72363024281124</v>
      </c>
      <c r="CI122" s="545"/>
      <c r="CJ122" s="455">
        <f t="shared" si="10"/>
        <v>112.560589335648</v>
      </c>
      <c r="CK122"/>
    </row>
    <row r="123" spans="7:89" ht="14.1" customHeight="1">
      <c r="G123" s="19"/>
      <c r="H123" s="787"/>
      <c r="J123" s="736"/>
      <c r="K123" s="9" t="s">
        <v>743</v>
      </c>
      <c r="L123" s="678">
        <v>0</v>
      </c>
      <c r="AD123" s="20"/>
      <c r="AF123" s="335">
        <v>118</v>
      </c>
      <c r="AG123" s="338">
        <v>80</v>
      </c>
      <c r="AH123" s="320">
        <f t="shared" si="11"/>
        <v>14.11363604799997</v>
      </c>
      <c r="AI123" s="320">
        <v>8.6161093060000002</v>
      </c>
      <c r="AJ123" s="320">
        <v>1.50451334299999</v>
      </c>
      <c r="AK123" s="320">
        <v>1.39888942299999</v>
      </c>
      <c r="AL123" s="320">
        <v>1.3304135079999899</v>
      </c>
      <c r="AM123" s="321">
        <v>1.263710468</v>
      </c>
      <c r="AN123" s="320">
        <v>2390.05883335202</v>
      </c>
      <c r="AO123" s="320">
        <v>4716.7091138534297</v>
      </c>
      <c r="AP123" s="320">
        <v>5244.6239108850295</v>
      </c>
      <c r="AQ123" s="320">
        <v>6480.8120884850796</v>
      </c>
      <c r="AR123" s="321">
        <v>8921.8205489789507</v>
      </c>
      <c r="AS123" s="325">
        <v>0.6053311017282782</v>
      </c>
      <c r="AT123" s="320">
        <v>0.84605044863920542</v>
      </c>
      <c r="AU123" s="320">
        <v>0.42198430077423316</v>
      </c>
      <c r="AV123" s="320">
        <v>0.34777097802105505</v>
      </c>
      <c r="AW123" s="321">
        <v>0.69227203962645845</v>
      </c>
      <c r="AX123" s="535"/>
      <c r="AY123" s="335">
        <v>98</v>
      </c>
      <c r="AZ123" s="334" t="s">
        <v>648</v>
      </c>
      <c r="BA123" s="455">
        <v>25.347713469999999</v>
      </c>
      <c r="BB123" s="455">
        <v>2211.79051419078</v>
      </c>
      <c r="BC123" s="455"/>
      <c r="BD123" s="545"/>
      <c r="BE123" s="455">
        <v>0.59612416864522721</v>
      </c>
      <c r="BF123" s="545"/>
      <c r="BG123" s="546">
        <f t="shared" si="9"/>
        <v>58.373310868065225</v>
      </c>
      <c r="BI123" s="335">
        <v>118</v>
      </c>
      <c r="BJ123" s="353">
        <v>74</v>
      </c>
      <c r="BK123" s="345">
        <v>292.09115200000002</v>
      </c>
      <c r="BL123" s="345">
        <v>71.864957000000004</v>
      </c>
      <c r="BM123" s="345">
        <v>61.734485999999997</v>
      </c>
      <c r="BN123" s="345">
        <v>56.793647</v>
      </c>
      <c r="BO123" s="345">
        <v>55.710876999999897</v>
      </c>
      <c r="BP123" s="346">
        <v>45.987184999999897</v>
      </c>
      <c r="BQ123" s="345">
        <v>4296.9486018710504</v>
      </c>
      <c r="BR123" s="345">
        <v>4720.3072909429702</v>
      </c>
      <c r="BS123" s="345">
        <v>5144.8700589745504</v>
      </c>
      <c r="BT123" s="345">
        <v>6117.9551203651999</v>
      </c>
      <c r="BU123" s="345">
        <v>7800.1084322749402</v>
      </c>
      <c r="BV123" s="347">
        <v>0.64137899904342499</v>
      </c>
      <c r="BW123" s="345">
        <v>0.85735066271224603</v>
      </c>
      <c r="BX123" s="345">
        <v>0.50580795094704001</v>
      </c>
      <c r="BY123" s="345">
        <v>0.40754344433374601</v>
      </c>
      <c r="BZ123" s="346">
        <v>0.70315020253149696</v>
      </c>
      <c r="CA123" s="535"/>
      <c r="CB123" s="438">
        <v>105</v>
      </c>
      <c r="CC123" s="334" t="s">
        <v>647</v>
      </c>
      <c r="CD123" s="545">
        <v>22.4817339999999</v>
      </c>
      <c r="CE123" s="455">
        <v>4822.46672480916</v>
      </c>
      <c r="CF123" s="545"/>
      <c r="CG123" s="455"/>
      <c r="CH123" s="455">
        <v>0.63947003354501697</v>
      </c>
      <c r="CI123" s="545"/>
      <c r="CJ123" s="455">
        <f t="shared" si="10"/>
        <v>112.69807259550983</v>
      </c>
      <c r="CK123"/>
    </row>
    <row r="124" spans="7:89" ht="14.1" customHeight="1">
      <c r="G124" s="19"/>
      <c r="H124" s="787"/>
      <c r="J124" s="736"/>
      <c r="K124" s="10" t="s">
        <v>742</v>
      </c>
      <c r="L124" s="679">
        <v>0</v>
      </c>
      <c r="AD124" s="20"/>
      <c r="AF124" s="335">
        <v>119</v>
      </c>
      <c r="AG124" s="338">
        <v>20</v>
      </c>
      <c r="AH124" s="320">
        <f t="shared" si="11"/>
        <v>6.9100480229999883</v>
      </c>
      <c r="AI124" s="320">
        <v>3.385209498</v>
      </c>
      <c r="AJ124" s="320">
        <v>2.3887848449999902</v>
      </c>
      <c r="AK124" s="320">
        <v>0.40369074699999902</v>
      </c>
      <c r="AL124" s="320">
        <v>0.41623311000000002</v>
      </c>
      <c r="AM124" s="321">
        <v>0.31612982299999898</v>
      </c>
      <c r="AN124" s="320">
        <v>2885.1901233608701</v>
      </c>
      <c r="AO124" s="320">
        <v>3095.9979087864399</v>
      </c>
      <c r="AP124" s="320">
        <v>5124.4755628236999</v>
      </c>
      <c r="AQ124" s="320">
        <v>5755.5556194275596</v>
      </c>
      <c r="AR124" s="321">
        <v>7763.6051949073199</v>
      </c>
      <c r="AS124" s="325">
        <v>0.61782733210421792</v>
      </c>
      <c r="AT124" s="320">
        <v>0.85789391215215249</v>
      </c>
      <c r="AU124" s="320">
        <v>0.38286486706293377</v>
      </c>
      <c r="AV124" s="320">
        <v>0.37414240805962834</v>
      </c>
      <c r="AW124" s="321">
        <v>0.73778824694020628</v>
      </c>
      <c r="AX124" s="535"/>
      <c r="AY124" s="335">
        <v>109</v>
      </c>
      <c r="AZ124" s="334" t="s">
        <v>648</v>
      </c>
      <c r="BA124" s="455">
        <v>55.228674980000001</v>
      </c>
      <c r="BB124" s="455">
        <v>2052.3549394392599</v>
      </c>
      <c r="BC124" s="455"/>
      <c r="BD124" s="545"/>
      <c r="BE124" s="455">
        <v>0.5529929943726245</v>
      </c>
      <c r="BF124" s="545"/>
      <c r="BG124" s="546">
        <f t="shared" si="9"/>
        <v>58.613366033210617</v>
      </c>
      <c r="BI124" s="335">
        <v>119</v>
      </c>
      <c r="BJ124" s="353">
        <v>18</v>
      </c>
      <c r="BK124" s="345">
        <v>108.73471499999999</v>
      </c>
      <c r="BL124" s="345">
        <v>30.980806999999899</v>
      </c>
      <c r="BM124" s="345">
        <v>30.529731999999999</v>
      </c>
      <c r="BN124" s="345">
        <v>15.727396000000001</v>
      </c>
      <c r="BO124" s="345">
        <v>16.349401</v>
      </c>
      <c r="BP124" s="346">
        <v>15.1473789999999</v>
      </c>
      <c r="BQ124" s="345">
        <v>4323.7678004107902</v>
      </c>
      <c r="BR124" s="345">
        <v>4548.5303752708396</v>
      </c>
      <c r="BS124" s="345">
        <v>4621.4998412224504</v>
      </c>
      <c r="BT124" s="345">
        <v>4914.2799991329503</v>
      </c>
      <c r="BU124" s="345">
        <v>5866.6674280034804</v>
      </c>
      <c r="BV124" s="347">
        <v>0.60021201556517401</v>
      </c>
      <c r="BW124" s="345">
        <v>0.85626403271111895</v>
      </c>
      <c r="BX124" s="345">
        <v>0.36029154793158702</v>
      </c>
      <c r="BY124" s="345">
        <v>0.33393294660316603</v>
      </c>
      <c r="BZ124" s="346">
        <v>0.72815355895015299</v>
      </c>
      <c r="CA124" s="535"/>
      <c r="CB124" s="438">
        <v>87</v>
      </c>
      <c r="CC124" s="334" t="s">
        <v>647</v>
      </c>
      <c r="CD124" s="545">
        <v>33.037990999999998</v>
      </c>
      <c r="CE124" s="455">
        <v>5116.6783787705399</v>
      </c>
      <c r="CF124" s="545"/>
      <c r="CG124" s="455"/>
      <c r="CH124" s="455">
        <v>0.67682282940984795</v>
      </c>
      <c r="CI124" s="545"/>
      <c r="CJ124" s="455">
        <f t="shared" si="10"/>
        <v>112.81307403449068</v>
      </c>
      <c r="CK124"/>
    </row>
    <row r="125" spans="7:89" ht="14.1" customHeight="1">
      <c r="G125" s="19"/>
      <c r="H125" s="787"/>
      <c r="L125" s="247"/>
      <c r="AD125" s="20"/>
      <c r="AF125" s="335">
        <v>120</v>
      </c>
      <c r="AG125" s="338">
        <v>9</v>
      </c>
      <c r="AH125" s="320">
        <f t="shared" si="11"/>
        <v>0.68860743299999783</v>
      </c>
      <c r="AI125" s="320">
        <v>0.31356498199999899</v>
      </c>
      <c r="AJ125" s="320">
        <v>0.126926185999999</v>
      </c>
      <c r="AK125" s="320">
        <v>8.50187369999999E-2</v>
      </c>
      <c r="AL125" s="320">
        <v>8.3908218000000007E-2</v>
      </c>
      <c r="AM125" s="321">
        <v>7.9189309999999902E-2</v>
      </c>
      <c r="AN125" s="320">
        <v>4682.92292311034</v>
      </c>
      <c r="AO125" s="320">
        <v>5641.15912925469</v>
      </c>
      <c r="AP125" s="320">
        <v>6128.6703361828604</v>
      </c>
      <c r="AQ125" s="320">
        <v>7612.9582572919899</v>
      </c>
      <c r="AR125" s="321">
        <v>9668.9958175326901</v>
      </c>
      <c r="AS125" s="325">
        <v>0.62797468371372311</v>
      </c>
      <c r="AT125" s="320">
        <v>0.836314040969106</v>
      </c>
      <c r="AU125" s="320">
        <v>0.44299689882816301</v>
      </c>
      <c r="AV125" s="320">
        <v>0.41358978091810045</v>
      </c>
      <c r="AW125" s="321">
        <v>0.71904262801110519</v>
      </c>
      <c r="AX125" s="535"/>
      <c r="AY125" s="335">
        <v>28</v>
      </c>
      <c r="AZ125" s="334" t="s">
        <v>650</v>
      </c>
      <c r="BA125" s="455">
        <v>4.6210988220000004</v>
      </c>
      <c r="BB125" s="455">
        <v>2709.4909680067699</v>
      </c>
      <c r="BC125" s="455"/>
      <c r="BD125" s="545"/>
      <c r="BE125" s="455">
        <v>0.71733769600936159</v>
      </c>
      <c r="BF125" s="545"/>
      <c r="BG125" s="546">
        <f t="shared" si="9"/>
        <v>58.837856578308219</v>
      </c>
      <c r="BI125" s="335">
        <v>120</v>
      </c>
      <c r="BJ125" s="353">
        <v>0</v>
      </c>
      <c r="BK125" s="345">
        <v>0</v>
      </c>
      <c r="BL125" s="345">
        <v>0</v>
      </c>
      <c r="BM125" s="345">
        <v>0</v>
      </c>
      <c r="BN125" s="345">
        <v>0</v>
      </c>
      <c r="BO125" s="345">
        <v>0</v>
      </c>
      <c r="BP125" s="346">
        <v>0</v>
      </c>
      <c r="BQ125" s="345">
        <v>0</v>
      </c>
      <c r="BR125" s="345">
        <v>0</v>
      </c>
      <c r="BS125" s="345">
        <v>0</v>
      </c>
      <c r="BT125" s="345">
        <v>0</v>
      </c>
      <c r="BU125" s="345">
        <v>0</v>
      </c>
      <c r="BV125" s="347">
        <v>0</v>
      </c>
      <c r="BW125" s="345">
        <v>0</v>
      </c>
      <c r="BX125" s="345">
        <v>0</v>
      </c>
      <c r="BY125" s="345">
        <v>0</v>
      </c>
      <c r="BZ125" s="346">
        <v>0</v>
      </c>
      <c r="CA125" s="535"/>
      <c r="CB125" s="438">
        <v>72</v>
      </c>
      <c r="CC125" s="334" t="s">
        <v>651</v>
      </c>
      <c r="CD125" s="545">
        <v>116.457357999999</v>
      </c>
      <c r="CE125" s="455">
        <v>5075.8353538993797</v>
      </c>
      <c r="CF125" s="545"/>
      <c r="CG125" s="455"/>
      <c r="CH125" s="455">
        <v>0.67133731595394897</v>
      </c>
      <c r="CI125" s="545"/>
      <c r="CJ125" s="455">
        <f t="shared" si="10"/>
        <v>112.84709855622455</v>
      </c>
      <c r="CK125"/>
    </row>
    <row r="126" spans="7:89" ht="14.1" customHeight="1">
      <c r="G126" s="19"/>
      <c r="H126" s="787"/>
      <c r="J126" s="735" t="s">
        <v>638</v>
      </c>
      <c r="K126" s="8" t="s">
        <v>781</v>
      </c>
      <c r="L126" s="677">
        <v>0</v>
      </c>
      <c r="AD126" s="20"/>
      <c r="AF126" s="335">
        <v>121</v>
      </c>
      <c r="AG126" s="338">
        <v>21</v>
      </c>
      <c r="AH126" s="320">
        <f t="shared" si="11"/>
        <v>14.90779488599998</v>
      </c>
      <c r="AI126" s="320">
        <v>8.2946181649999904</v>
      </c>
      <c r="AJ126" s="320">
        <v>3.1129812280000002</v>
      </c>
      <c r="AK126" s="320">
        <v>1.9786149559999899</v>
      </c>
      <c r="AL126" s="320">
        <v>0.82489595999999898</v>
      </c>
      <c r="AM126" s="321">
        <v>0.69668457699999897</v>
      </c>
      <c r="AN126" s="320">
        <v>2408.39946001198</v>
      </c>
      <c r="AO126" s="320">
        <v>2934.4946697721298</v>
      </c>
      <c r="AP126" s="320">
        <v>3216.4484857867901</v>
      </c>
      <c r="AQ126" s="320">
        <v>4655.9394858311698</v>
      </c>
      <c r="AR126" s="321">
        <v>7969.1927214091202</v>
      </c>
      <c r="AS126" s="325">
        <v>0.60913352909815988</v>
      </c>
      <c r="AT126" s="320">
        <v>0.85565972635289667</v>
      </c>
      <c r="AU126" s="320">
        <v>0.42699607584795929</v>
      </c>
      <c r="AV126" s="320">
        <v>0.33566732044633646</v>
      </c>
      <c r="AW126" s="321">
        <v>0.69878208226500849</v>
      </c>
      <c r="AX126" s="535"/>
      <c r="AY126" s="335">
        <v>88</v>
      </c>
      <c r="AZ126" s="334" t="s">
        <v>649</v>
      </c>
      <c r="BA126" s="455">
        <v>27.01416386</v>
      </c>
      <c r="BB126" s="455">
        <v>2182.5208554867299</v>
      </c>
      <c r="BC126" s="455"/>
      <c r="BD126" s="545"/>
      <c r="BE126" s="455">
        <v>0.58170743928214308</v>
      </c>
      <c r="BF126" s="545"/>
      <c r="BG126" s="546">
        <f t="shared" si="9"/>
        <v>59.037274967931623</v>
      </c>
      <c r="BI126" s="335">
        <v>121</v>
      </c>
      <c r="BJ126" s="353">
        <v>17</v>
      </c>
      <c r="BK126" s="345">
        <v>58.001621</v>
      </c>
      <c r="BL126" s="345">
        <v>21.689395999999899</v>
      </c>
      <c r="BM126" s="345">
        <v>12.8157449999999</v>
      </c>
      <c r="BN126" s="345">
        <v>7.8605140000000002</v>
      </c>
      <c r="BO126" s="345">
        <v>8.1163460000000001</v>
      </c>
      <c r="BP126" s="346">
        <v>7.5196199999999997</v>
      </c>
      <c r="BQ126" s="345">
        <v>4849.2542622392803</v>
      </c>
      <c r="BR126" s="345">
        <v>5273.0544250427802</v>
      </c>
      <c r="BS126" s="345">
        <v>5744.4258181131399</v>
      </c>
      <c r="BT126" s="345">
        <v>6138.3124529228598</v>
      </c>
      <c r="BU126" s="345">
        <v>6619.1768212159004</v>
      </c>
      <c r="BV126" s="347">
        <v>0.60762471749589897</v>
      </c>
      <c r="BW126" s="345">
        <v>0.84934724907472203</v>
      </c>
      <c r="BX126" s="345">
        <v>0.418341066982446</v>
      </c>
      <c r="BY126" s="345">
        <v>0.36481538627702698</v>
      </c>
      <c r="BZ126" s="346">
        <v>0.695288403358445</v>
      </c>
      <c r="CA126" s="535"/>
      <c r="CB126" s="438">
        <v>65</v>
      </c>
      <c r="CC126" s="334" t="s">
        <v>649</v>
      </c>
      <c r="CD126" s="545">
        <v>36.226962</v>
      </c>
      <c r="CE126" s="455">
        <v>4943.1475057361704</v>
      </c>
      <c r="CF126" s="545"/>
      <c r="CG126" s="455"/>
      <c r="CH126" s="455">
        <v>0.65326519206266298</v>
      </c>
      <c r="CI126" s="545"/>
      <c r="CJ126" s="455">
        <f t="shared" si="10"/>
        <v>113.00397751471912</v>
      </c>
      <c r="CK126"/>
    </row>
    <row r="127" spans="7:89" ht="14.1" customHeight="1">
      <c r="G127" s="19"/>
      <c r="H127" s="787"/>
      <c r="J127" s="736"/>
      <c r="K127" s="9" t="s">
        <v>782</v>
      </c>
      <c r="L127" s="678">
        <v>0</v>
      </c>
      <c r="AD127" s="20"/>
      <c r="AF127" s="335">
        <v>122</v>
      </c>
      <c r="AG127" s="338">
        <v>427</v>
      </c>
      <c r="AH127" s="320">
        <f t="shared" si="11"/>
        <v>159.43260221699961</v>
      </c>
      <c r="AI127" s="320">
        <v>33.552202929999901</v>
      </c>
      <c r="AJ127" s="320">
        <v>36.784696449999899</v>
      </c>
      <c r="AK127" s="320">
        <v>31.1915625</v>
      </c>
      <c r="AL127" s="320">
        <v>29.3739456029999</v>
      </c>
      <c r="AM127" s="321">
        <v>28.530194733999899</v>
      </c>
      <c r="AN127" s="320">
        <v>2064.5438229720198</v>
      </c>
      <c r="AO127" s="320">
        <v>2460.8253711381299</v>
      </c>
      <c r="AP127" s="320">
        <v>2790.5163958606099</v>
      </c>
      <c r="AQ127" s="320">
        <v>3420.3308882558099</v>
      </c>
      <c r="AR127" s="321">
        <v>6169.2172556099604</v>
      </c>
      <c r="AS127" s="325">
        <v>0.63735626154772107</v>
      </c>
      <c r="AT127" s="320">
        <v>0.83294219505254496</v>
      </c>
      <c r="AU127" s="320">
        <v>0.42568303477539077</v>
      </c>
      <c r="AV127" s="320">
        <v>0.44091558865657171</v>
      </c>
      <c r="AW127" s="321">
        <v>0.74954762675285869</v>
      </c>
      <c r="AX127" s="535"/>
      <c r="AY127" s="335">
        <v>117</v>
      </c>
      <c r="AZ127" s="334" t="s">
        <v>647</v>
      </c>
      <c r="BA127" s="455">
        <v>15.110986690000001</v>
      </c>
      <c r="BB127" s="455">
        <v>2135.2074957229202</v>
      </c>
      <c r="BC127" s="455"/>
      <c r="BD127" s="545"/>
      <c r="BE127" s="455">
        <v>0.56863437214844614</v>
      </c>
      <c r="BF127" s="545"/>
      <c r="BG127" s="546">
        <f t="shared" si="9"/>
        <v>59.148615915020024</v>
      </c>
      <c r="BI127" s="335">
        <v>122</v>
      </c>
      <c r="BJ127" s="353">
        <v>205</v>
      </c>
      <c r="BK127" s="345">
        <v>1460.79457</v>
      </c>
      <c r="BL127" s="345">
        <v>300.13076699999903</v>
      </c>
      <c r="BM127" s="345">
        <v>312.62419899999901</v>
      </c>
      <c r="BN127" s="345">
        <v>285.59857799999901</v>
      </c>
      <c r="BO127" s="345">
        <v>284.06499600000001</v>
      </c>
      <c r="BP127" s="346">
        <v>278.37602999999899</v>
      </c>
      <c r="BQ127" s="345">
        <v>3462.22394004649</v>
      </c>
      <c r="BR127" s="345">
        <v>3839.7732644957</v>
      </c>
      <c r="BS127" s="345">
        <v>4342.1348643088304</v>
      </c>
      <c r="BT127" s="345">
        <v>5032.7521592355597</v>
      </c>
      <c r="BU127" s="345">
        <v>5860.9182508467802</v>
      </c>
      <c r="BV127" s="347">
        <v>0.62210964185539697</v>
      </c>
      <c r="BW127" s="345">
        <v>0.85932035517683303</v>
      </c>
      <c r="BX127" s="345">
        <v>0.385195263243716</v>
      </c>
      <c r="BY127" s="345">
        <v>0.38584347871480801</v>
      </c>
      <c r="BZ127" s="346">
        <v>0.74745615586406799</v>
      </c>
      <c r="CA127" s="535"/>
      <c r="CB127" s="438">
        <v>116</v>
      </c>
      <c r="CC127" s="334" t="s">
        <v>647</v>
      </c>
      <c r="CD127" s="545">
        <v>130.630484</v>
      </c>
      <c r="CE127" s="455">
        <v>4559.1994654869804</v>
      </c>
      <c r="CF127" s="545"/>
      <c r="CG127" s="455"/>
      <c r="CH127" s="455">
        <v>0.60288172268748896</v>
      </c>
      <c r="CI127" s="545"/>
      <c r="CJ127" s="455">
        <f t="shared" si="10"/>
        <v>113.15991528817352</v>
      </c>
      <c r="CK127"/>
    </row>
    <row r="128" spans="7:89" ht="14.1" customHeight="1">
      <c r="G128" s="19"/>
      <c r="H128" s="787"/>
      <c r="J128" s="736"/>
      <c r="K128" s="9" t="s">
        <v>783</v>
      </c>
      <c r="L128" s="678">
        <v>0</v>
      </c>
      <c r="AD128" s="20"/>
      <c r="AF128" s="335">
        <v>123</v>
      </c>
      <c r="AG128" s="338">
        <v>57</v>
      </c>
      <c r="AH128" s="320">
        <f t="shared" si="11"/>
        <v>31.847449268999991</v>
      </c>
      <c r="AI128" s="320">
        <v>14.19188205</v>
      </c>
      <c r="AJ128" s="320">
        <v>7.3258743629999996</v>
      </c>
      <c r="AK128" s="320">
        <v>3.722004493</v>
      </c>
      <c r="AL128" s="320">
        <v>3.6977671509999901</v>
      </c>
      <c r="AM128" s="321">
        <v>2.909921212</v>
      </c>
      <c r="AN128" s="320">
        <v>2162.2340512186502</v>
      </c>
      <c r="AO128" s="320">
        <v>2839.34075580852</v>
      </c>
      <c r="AP128" s="320">
        <v>3248.2212442688001</v>
      </c>
      <c r="AQ128" s="320">
        <v>3738.8725975284701</v>
      </c>
      <c r="AR128" s="321">
        <v>7041.8406054890402</v>
      </c>
      <c r="AS128" s="325">
        <v>0.66824541644922875</v>
      </c>
      <c r="AT128" s="320">
        <v>0.84987212590862971</v>
      </c>
      <c r="AU128" s="320">
        <v>0.52661502773878677</v>
      </c>
      <c r="AV128" s="320">
        <v>0.49106783510046625</v>
      </c>
      <c r="AW128" s="321">
        <v>0.72764595131699961</v>
      </c>
      <c r="AX128" s="535"/>
      <c r="AY128" s="335">
        <v>3</v>
      </c>
      <c r="AZ128" s="334" t="s">
        <v>647</v>
      </c>
      <c r="BA128" s="455">
        <v>4.997111469</v>
      </c>
      <c r="BB128" s="455">
        <v>2667.0832398566699</v>
      </c>
      <c r="BC128" s="455"/>
      <c r="BD128" s="545"/>
      <c r="BE128" s="455">
        <v>0.70177457355384665</v>
      </c>
      <c r="BF128" s="545"/>
      <c r="BG128" s="546">
        <f t="shared" si="9"/>
        <v>59.223064183369864</v>
      </c>
      <c r="BI128" s="335">
        <v>123</v>
      </c>
      <c r="BJ128" s="353">
        <v>6</v>
      </c>
      <c r="BK128" s="345">
        <v>106.163321</v>
      </c>
      <c r="BL128" s="345">
        <v>26.4315199999999</v>
      </c>
      <c r="BM128" s="345">
        <v>26.357526</v>
      </c>
      <c r="BN128" s="345">
        <v>26.145042</v>
      </c>
      <c r="BO128" s="345">
        <v>14.219181000000001</v>
      </c>
      <c r="BP128" s="346">
        <v>13.0100519999999</v>
      </c>
      <c r="BQ128" s="345">
        <v>4704.6859699328597</v>
      </c>
      <c r="BR128" s="345">
        <v>4706.6843960014103</v>
      </c>
      <c r="BS128" s="345">
        <v>4712.4625684007797</v>
      </c>
      <c r="BT128" s="345">
        <v>5184.4813067283303</v>
      </c>
      <c r="BU128" s="345">
        <v>5626.6001905039602</v>
      </c>
      <c r="BV128" s="347">
        <v>0.61481491239332997</v>
      </c>
      <c r="BW128" s="345">
        <v>0.85578448926508499</v>
      </c>
      <c r="BX128" s="345">
        <v>0.42580353118162301</v>
      </c>
      <c r="BY128" s="345">
        <v>0.38302526607305398</v>
      </c>
      <c r="BZ128" s="346">
        <v>0.69739075508100601</v>
      </c>
      <c r="CA128" s="535"/>
      <c r="CB128" s="438">
        <v>126</v>
      </c>
      <c r="CC128" s="334" t="s">
        <v>648</v>
      </c>
      <c r="CD128" s="545">
        <v>15.522493000000001</v>
      </c>
      <c r="CE128" s="455">
        <v>5111.6771682364597</v>
      </c>
      <c r="CF128" s="545"/>
      <c r="CG128" s="455"/>
      <c r="CH128" s="455">
        <v>0.67329730820537603</v>
      </c>
      <c r="CI128" s="545"/>
      <c r="CJ128" s="455">
        <f t="shared" si="10"/>
        <v>113.28399332220249</v>
      </c>
      <c r="CK128"/>
    </row>
    <row r="129" spans="7:89" ht="14.1" customHeight="1">
      <c r="G129" s="19"/>
      <c r="H129" s="787"/>
      <c r="J129" s="736"/>
      <c r="K129" s="9" t="s">
        <v>784</v>
      </c>
      <c r="L129" s="678">
        <v>0</v>
      </c>
      <c r="AD129" s="20"/>
      <c r="AF129" s="335">
        <v>124</v>
      </c>
      <c r="AG129" s="338">
        <v>1</v>
      </c>
      <c r="AH129" s="320">
        <f t="shared" si="11"/>
        <v>4.3572190999999871E-2</v>
      </c>
      <c r="AI129" s="320">
        <v>1.3515324999999899E-2</v>
      </c>
      <c r="AJ129" s="320">
        <v>8.9585059999999894E-3</v>
      </c>
      <c r="AK129" s="320">
        <v>7.3864229999999901E-3</v>
      </c>
      <c r="AL129" s="320">
        <v>7.6681459999999998E-3</v>
      </c>
      <c r="AM129" s="321">
        <v>6.0437909999999902E-3</v>
      </c>
      <c r="AN129" s="320">
        <v>8995.9080400662606</v>
      </c>
      <c r="AO129" s="320">
        <v>11360.5916325913</v>
      </c>
      <c r="AP129" s="320">
        <v>11835.4017943075</v>
      </c>
      <c r="AQ129" s="320">
        <v>12792.060520662601</v>
      </c>
      <c r="AR129" s="321">
        <v>15963.475423972901</v>
      </c>
      <c r="AS129" s="325">
        <v>0.62169489055420013</v>
      </c>
      <c r="AT129" s="320">
        <v>0.8073791362844196</v>
      </c>
      <c r="AU129" s="320">
        <v>0.44910033391425586</v>
      </c>
      <c r="AV129" s="320">
        <v>0.44325048010755369</v>
      </c>
      <c r="AW129" s="321">
        <v>0.7023684525718269</v>
      </c>
      <c r="AX129" s="535"/>
      <c r="AY129" s="335">
        <v>76</v>
      </c>
      <c r="AZ129" s="334" t="s">
        <v>647</v>
      </c>
      <c r="BA129" s="455">
        <v>3.9922165469999902</v>
      </c>
      <c r="BB129" s="455">
        <v>2790.6642900522902</v>
      </c>
      <c r="BC129" s="455"/>
      <c r="BD129" s="545"/>
      <c r="BE129" s="455">
        <v>0.72791414486721684</v>
      </c>
      <c r="BF129" s="545"/>
      <c r="BG129" s="546">
        <f t="shared" si="9"/>
        <v>59.609015865025448</v>
      </c>
      <c r="BI129" s="335">
        <v>124</v>
      </c>
      <c r="BJ129" s="353">
        <v>0</v>
      </c>
      <c r="BK129" s="345">
        <v>0</v>
      </c>
      <c r="BL129" s="345">
        <v>0</v>
      </c>
      <c r="BM129" s="345">
        <v>0</v>
      </c>
      <c r="BN129" s="345">
        <v>0</v>
      </c>
      <c r="BO129" s="345">
        <v>0</v>
      </c>
      <c r="BP129" s="346">
        <v>0</v>
      </c>
      <c r="BQ129" s="345">
        <v>0</v>
      </c>
      <c r="BR129" s="345">
        <v>0</v>
      </c>
      <c r="BS129" s="345">
        <v>0</v>
      </c>
      <c r="BT129" s="345">
        <v>0</v>
      </c>
      <c r="BU129" s="345">
        <v>0</v>
      </c>
      <c r="BV129" s="347">
        <v>0</v>
      </c>
      <c r="BW129" s="345">
        <v>0</v>
      </c>
      <c r="BX129" s="345">
        <v>0</v>
      </c>
      <c r="BY129" s="345">
        <v>0</v>
      </c>
      <c r="BZ129" s="346">
        <v>0</v>
      </c>
      <c r="CA129" s="535"/>
      <c r="CB129" s="438">
        <v>119</v>
      </c>
      <c r="CC129" s="334" t="s">
        <v>648</v>
      </c>
      <c r="CD129" s="545">
        <v>30.529731999999999</v>
      </c>
      <c r="CE129" s="455">
        <v>4548.5303752708396</v>
      </c>
      <c r="CF129" s="545"/>
      <c r="CG129" s="455"/>
      <c r="CH129" s="455">
        <v>0.60021201556517401</v>
      </c>
      <c r="CI129" s="545"/>
      <c r="CJ129" s="455">
        <f t="shared" si="10"/>
        <v>113.39831408301634</v>
      </c>
      <c r="CK129"/>
    </row>
    <row r="130" spans="7:89" ht="14.1" customHeight="1">
      <c r="G130" s="19"/>
      <c r="H130" s="787"/>
      <c r="J130" s="736"/>
      <c r="K130" s="9" t="s">
        <v>785</v>
      </c>
      <c r="L130" s="678">
        <v>0</v>
      </c>
      <c r="AD130" s="20"/>
      <c r="AF130" s="335">
        <v>125</v>
      </c>
      <c r="AG130" s="338">
        <v>57</v>
      </c>
      <c r="AH130" s="320">
        <f t="shared" si="11"/>
        <v>2.8008368689999981</v>
      </c>
      <c r="AI130" s="320">
        <v>0.67865844399999897</v>
      </c>
      <c r="AJ130" s="320">
        <v>0.56589760899999897</v>
      </c>
      <c r="AK130" s="320">
        <v>0.53452963499999995</v>
      </c>
      <c r="AL130" s="320">
        <v>0.52906695800000003</v>
      </c>
      <c r="AM130" s="321">
        <v>0.49268422299999998</v>
      </c>
      <c r="AN130" s="320">
        <v>4507.2956390418403</v>
      </c>
      <c r="AO130" s="320">
        <v>5749.4321368662004</v>
      </c>
      <c r="AP130" s="320">
        <v>6566.1007327038596</v>
      </c>
      <c r="AQ130" s="320">
        <v>7634.6208733891199</v>
      </c>
      <c r="AR130" s="321">
        <v>8864.2291126200798</v>
      </c>
      <c r="AS130" s="325">
        <v>0.65306390642889567</v>
      </c>
      <c r="AT130" s="320">
        <v>0.85439579589577019</v>
      </c>
      <c r="AU130" s="320">
        <v>0.50815119932466069</v>
      </c>
      <c r="AV130" s="320">
        <v>0.45037712729751223</v>
      </c>
      <c r="AW130" s="321">
        <v>0.71284107949760045</v>
      </c>
      <c r="AX130" s="535"/>
      <c r="AY130" s="335">
        <v>26</v>
      </c>
      <c r="AZ130" s="334" t="s">
        <v>648</v>
      </c>
      <c r="BA130" s="455">
        <v>4.8657850910000002</v>
      </c>
      <c r="BB130" s="455">
        <v>2681.44346956351</v>
      </c>
      <c r="BC130" s="455"/>
      <c r="BD130" s="545"/>
      <c r="BE130" s="455">
        <v>0.69826963335449199</v>
      </c>
      <c r="BF130" s="545"/>
      <c r="BG130" s="546">
        <f t="shared" si="9"/>
        <v>59.799498168668826</v>
      </c>
      <c r="BI130" s="335">
        <v>125</v>
      </c>
      <c r="BJ130" s="353">
        <v>0</v>
      </c>
      <c r="BK130" s="345">
        <v>0</v>
      </c>
      <c r="BL130" s="345">
        <v>0</v>
      </c>
      <c r="BM130" s="345">
        <v>0</v>
      </c>
      <c r="BN130" s="345">
        <v>0</v>
      </c>
      <c r="BO130" s="345">
        <v>0</v>
      </c>
      <c r="BP130" s="346">
        <v>0</v>
      </c>
      <c r="BQ130" s="345">
        <v>0</v>
      </c>
      <c r="BR130" s="345">
        <v>0</v>
      </c>
      <c r="BS130" s="345">
        <v>0</v>
      </c>
      <c r="BT130" s="345">
        <v>0</v>
      </c>
      <c r="BU130" s="345">
        <v>0</v>
      </c>
      <c r="BV130" s="347">
        <v>0</v>
      </c>
      <c r="BW130" s="345">
        <v>0</v>
      </c>
      <c r="BX130" s="345">
        <v>0</v>
      </c>
      <c r="BY130" s="345">
        <v>0</v>
      </c>
      <c r="BZ130" s="346">
        <v>0</v>
      </c>
      <c r="CA130" s="535"/>
      <c r="CB130" s="438">
        <v>99</v>
      </c>
      <c r="CC130" s="334" t="s">
        <v>648</v>
      </c>
      <c r="CD130" s="545">
        <v>61.604066000000003</v>
      </c>
      <c r="CE130" s="455">
        <v>4770.4086184903399</v>
      </c>
      <c r="CF130" s="545"/>
      <c r="CG130" s="455"/>
      <c r="CH130" s="455">
        <v>0.62708870795188298</v>
      </c>
      <c r="CI130" s="545"/>
      <c r="CJ130" s="455">
        <f t="shared" si="10"/>
        <v>113.6886877177423</v>
      </c>
      <c r="CK130"/>
    </row>
    <row r="131" spans="7:89" ht="14.1" customHeight="1">
      <c r="G131" s="19"/>
      <c r="H131" s="787"/>
      <c r="J131" s="736"/>
      <c r="K131" s="9" t="s">
        <v>740</v>
      </c>
      <c r="L131" s="678">
        <v>0</v>
      </c>
      <c r="AD131" s="20"/>
      <c r="AF131" s="335">
        <v>126</v>
      </c>
      <c r="AG131" s="338">
        <v>308</v>
      </c>
      <c r="AH131" s="320">
        <f t="shared" si="11"/>
        <v>28.522666935999979</v>
      </c>
      <c r="AI131" s="320">
        <v>5.7613379069999899</v>
      </c>
      <c r="AJ131" s="320">
        <v>5.94817176599999</v>
      </c>
      <c r="AK131" s="320">
        <v>5.6047108559999996</v>
      </c>
      <c r="AL131" s="320">
        <v>5.6198921210000004</v>
      </c>
      <c r="AM131" s="321">
        <v>5.5885542859999999</v>
      </c>
      <c r="AN131" s="320">
        <v>3368.5066175269199</v>
      </c>
      <c r="AO131" s="320">
        <v>4169.1120681064303</v>
      </c>
      <c r="AP131" s="320">
        <v>4947.7980284647801</v>
      </c>
      <c r="AQ131" s="320">
        <v>6153.0455132446104</v>
      </c>
      <c r="AR131" s="321">
        <v>8868.95675981979</v>
      </c>
      <c r="AS131" s="325">
        <v>0.66326271444775053</v>
      </c>
      <c r="AT131" s="320">
        <v>0.82624351430573939</v>
      </c>
      <c r="AU131" s="320">
        <v>0.49051543449864232</v>
      </c>
      <c r="AV131" s="320">
        <v>0.49329431724343586</v>
      </c>
      <c r="AW131" s="321">
        <v>0.75715120357194521</v>
      </c>
      <c r="AX131" s="535"/>
      <c r="AY131" s="335">
        <v>129</v>
      </c>
      <c r="AZ131" s="334" t="s">
        <v>647</v>
      </c>
      <c r="BA131" s="455">
        <v>7.2077017210000003</v>
      </c>
      <c r="BB131" s="455">
        <v>2477.4054414242901</v>
      </c>
      <c r="BC131" s="455"/>
      <c r="BD131" s="545"/>
      <c r="BE131" s="455">
        <v>0.64654391879017059</v>
      </c>
      <c r="BF131" s="545"/>
      <c r="BG131" s="546">
        <f t="shared" si="9"/>
        <v>59.877376098651567</v>
      </c>
      <c r="BI131" s="335">
        <v>126</v>
      </c>
      <c r="BJ131" s="353">
        <v>3</v>
      </c>
      <c r="BK131" s="345">
        <v>49.183463000000003</v>
      </c>
      <c r="BL131" s="345">
        <v>27.344384000000002</v>
      </c>
      <c r="BM131" s="345">
        <v>15.522493000000001</v>
      </c>
      <c r="BN131" s="345">
        <v>6.316586</v>
      </c>
      <c r="BO131" s="345">
        <v>0</v>
      </c>
      <c r="BP131" s="346">
        <v>0</v>
      </c>
      <c r="BQ131" s="345">
        <v>4680.5951389085603</v>
      </c>
      <c r="BR131" s="345">
        <v>5111.6771682364597</v>
      </c>
      <c r="BS131" s="345">
        <v>5950.9078695748103</v>
      </c>
      <c r="BT131" s="345">
        <v>500000</v>
      </c>
      <c r="BU131" s="345">
        <v>500000</v>
      </c>
      <c r="BV131" s="347">
        <v>0.67329730820537603</v>
      </c>
      <c r="BW131" s="345">
        <v>0.86460715000363297</v>
      </c>
      <c r="BX131" s="345">
        <v>0.48630636866409899</v>
      </c>
      <c r="BY131" s="345">
        <v>0.51340093487444804</v>
      </c>
      <c r="BZ131" s="346">
        <v>0.75737178491105095</v>
      </c>
      <c r="CA131" s="535"/>
      <c r="CB131" s="438">
        <v>134</v>
      </c>
      <c r="CC131" s="334" t="s">
        <v>647</v>
      </c>
      <c r="CD131" s="545">
        <v>139.77006799999899</v>
      </c>
      <c r="CE131" s="455">
        <v>5080.1618898982397</v>
      </c>
      <c r="CF131" s="545"/>
      <c r="CG131" s="455"/>
      <c r="CH131" s="455">
        <v>0.66662850902792203</v>
      </c>
      <c r="CI131" s="545"/>
      <c r="CJ131" s="455">
        <f t="shared" si="10"/>
        <v>113.71756795342475</v>
      </c>
      <c r="CK131"/>
    </row>
    <row r="132" spans="7:89" ht="14.1" customHeight="1">
      <c r="G132" s="19"/>
      <c r="H132" s="787"/>
      <c r="J132" s="736"/>
      <c r="K132" s="9" t="s">
        <v>744</v>
      </c>
      <c r="L132" s="678">
        <v>0</v>
      </c>
      <c r="AD132" s="20"/>
      <c r="AF132" s="335">
        <v>127</v>
      </c>
      <c r="AG132" s="338">
        <v>583</v>
      </c>
      <c r="AH132" s="320">
        <f t="shared" si="11"/>
        <v>295.06885845699958</v>
      </c>
      <c r="AI132" s="320">
        <v>61.326240599999998</v>
      </c>
      <c r="AJ132" s="320">
        <v>67.880522389999896</v>
      </c>
      <c r="AK132" s="320">
        <v>56.749683411999897</v>
      </c>
      <c r="AL132" s="320">
        <v>55.243686915999902</v>
      </c>
      <c r="AM132" s="321">
        <v>53.868725138999899</v>
      </c>
      <c r="AN132" s="320">
        <v>2006.1962345821801</v>
      </c>
      <c r="AO132" s="320">
        <v>2181.46639982022</v>
      </c>
      <c r="AP132" s="320">
        <v>2342.39351178779</v>
      </c>
      <c r="AQ132" s="320">
        <v>2956.4724738527002</v>
      </c>
      <c r="AR132" s="321">
        <v>5554.1324349146898</v>
      </c>
      <c r="AS132" s="325">
        <v>0.63805507346807533</v>
      </c>
      <c r="AT132" s="320">
        <v>0.87438867959214639</v>
      </c>
      <c r="AU132" s="320">
        <v>0.40822539940779085</v>
      </c>
      <c r="AV132" s="320">
        <v>0.42462774749710464</v>
      </c>
      <c r="AW132" s="321">
        <v>0.74156090625783511</v>
      </c>
      <c r="AX132" s="535"/>
      <c r="AY132" s="335">
        <v>2</v>
      </c>
      <c r="AZ132" s="334" t="s">
        <v>647</v>
      </c>
      <c r="BA132" s="455">
        <v>6.3156798810000003</v>
      </c>
      <c r="BB132" s="455">
        <v>2544.1672016982602</v>
      </c>
      <c r="BC132" s="455"/>
      <c r="BD132" s="545"/>
      <c r="BE132" s="455">
        <v>0.6626206134937791</v>
      </c>
      <c r="BF132" s="545"/>
      <c r="BG132" s="546">
        <f t="shared" si="9"/>
        <v>59.923717626638776</v>
      </c>
      <c r="BI132" s="335">
        <v>127</v>
      </c>
      <c r="BJ132" s="353">
        <v>284</v>
      </c>
      <c r="BK132" s="345">
        <v>714.30217800000003</v>
      </c>
      <c r="BL132" s="345">
        <v>143.06032200000001</v>
      </c>
      <c r="BM132" s="345">
        <v>143.64033599999999</v>
      </c>
      <c r="BN132" s="345">
        <v>142.19173899999899</v>
      </c>
      <c r="BO132" s="345">
        <v>147.573769</v>
      </c>
      <c r="BP132" s="346">
        <v>138.21752599999999</v>
      </c>
      <c r="BQ132" s="345">
        <v>4663.1109382697296</v>
      </c>
      <c r="BR132" s="345">
        <v>5422.2949523311599</v>
      </c>
      <c r="BS132" s="345">
        <v>5743.8539979296002</v>
      </c>
      <c r="BT132" s="345">
        <v>5966.1238306294299</v>
      </c>
      <c r="BU132" s="345">
        <v>7011.6040771090402</v>
      </c>
      <c r="BV132" s="347">
        <v>0.64047664615831301</v>
      </c>
      <c r="BW132" s="345">
        <v>0.87757095816683295</v>
      </c>
      <c r="BX132" s="345">
        <v>0.42291857533347099</v>
      </c>
      <c r="BY132" s="345">
        <v>0.43172016561700599</v>
      </c>
      <c r="BZ132" s="346">
        <v>0.73766420333962002</v>
      </c>
      <c r="CA132" s="535"/>
      <c r="CB132" s="438">
        <v>74</v>
      </c>
      <c r="CC132" s="334" t="s">
        <v>647</v>
      </c>
      <c r="CD132" s="545">
        <v>1.568837</v>
      </c>
      <c r="CE132" s="455">
        <v>6234.2414787350399</v>
      </c>
      <c r="CF132" s="545"/>
      <c r="CG132" s="455"/>
      <c r="CH132" s="455">
        <v>0.81441186170775104</v>
      </c>
      <c r="CI132" s="545"/>
      <c r="CJ132" s="455">
        <f t="shared" si="10"/>
        <v>113.73691133416064</v>
      </c>
      <c r="CK132"/>
    </row>
    <row r="133" spans="7:89" ht="14.1" customHeight="1">
      <c r="G133" s="19"/>
      <c r="H133" s="787"/>
      <c r="J133" s="736"/>
      <c r="K133" s="9" t="s">
        <v>741</v>
      </c>
      <c r="L133" s="678">
        <v>0</v>
      </c>
      <c r="AD133" s="20"/>
      <c r="AF133" s="335">
        <v>128</v>
      </c>
      <c r="AG133" s="338">
        <v>10</v>
      </c>
      <c r="AH133" s="320">
        <f t="shared" si="11"/>
        <v>0.38734507199999985</v>
      </c>
      <c r="AI133" s="320">
        <v>0.12695613</v>
      </c>
      <c r="AJ133" s="320">
        <v>9.3740255999999897E-2</v>
      </c>
      <c r="AK133" s="320">
        <v>5.9172561999999901E-2</v>
      </c>
      <c r="AL133" s="320">
        <v>6.5982995000000003E-2</v>
      </c>
      <c r="AM133" s="321">
        <v>4.1493128999999997E-2</v>
      </c>
      <c r="AN133" s="320">
        <v>6502.9792927828603</v>
      </c>
      <c r="AO133" s="320">
        <v>6934.4329891962898</v>
      </c>
      <c r="AP133" s="320">
        <v>7616.7121961456796</v>
      </c>
      <c r="AQ133" s="320">
        <v>8118.7574148457797</v>
      </c>
      <c r="AR133" s="321">
        <v>10710.228030361601</v>
      </c>
      <c r="AS133" s="325">
        <v>0.78910943658321953</v>
      </c>
      <c r="AT133" s="320">
        <v>0.88320755300283305</v>
      </c>
      <c r="AU133" s="320">
        <v>0.74636867330954659</v>
      </c>
      <c r="AV133" s="320">
        <v>0.70188410116129529</v>
      </c>
      <c r="AW133" s="321">
        <v>0.79407629558398352</v>
      </c>
      <c r="AX133" s="535"/>
      <c r="AY133" s="335">
        <v>50</v>
      </c>
      <c r="AZ133" s="334" t="s">
        <v>649</v>
      </c>
      <c r="BA133" s="455">
        <v>26.503403966999901</v>
      </c>
      <c r="BB133" s="455">
        <v>2177.32652676418</v>
      </c>
      <c r="BC133" s="455"/>
      <c r="BD133" s="545"/>
      <c r="BE133" s="455">
        <v>0.57106395956946499</v>
      </c>
      <c r="BF133" s="545"/>
      <c r="BG133" s="546">
        <f t="shared" si="9"/>
        <v>59.958030424817949</v>
      </c>
      <c r="BI133" s="335">
        <v>128</v>
      </c>
      <c r="BJ133" s="353">
        <v>0</v>
      </c>
      <c r="BK133" s="345">
        <v>0</v>
      </c>
      <c r="BL133" s="345">
        <v>0</v>
      </c>
      <c r="BM133" s="345">
        <v>0</v>
      </c>
      <c r="BN133" s="345">
        <v>0</v>
      </c>
      <c r="BO133" s="345">
        <v>0</v>
      </c>
      <c r="BP133" s="346">
        <v>0</v>
      </c>
      <c r="BQ133" s="345">
        <v>0</v>
      </c>
      <c r="BR133" s="345">
        <v>0</v>
      </c>
      <c r="BS133" s="345">
        <v>0</v>
      </c>
      <c r="BT133" s="345">
        <v>0</v>
      </c>
      <c r="BU133" s="345">
        <v>0</v>
      </c>
      <c r="BV133" s="347">
        <v>0</v>
      </c>
      <c r="BW133" s="345">
        <v>0</v>
      </c>
      <c r="BX133" s="345">
        <v>0</v>
      </c>
      <c r="BY133" s="345">
        <v>0</v>
      </c>
      <c r="BZ133" s="346">
        <v>0</v>
      </c>
      <c r="CA133" s="535"/>
      <c r="CB133" s="438">
        <v>74</v>
      </c>
      <c r="CC133" s="334" t="s">
        <v>648</v>
      </c>
      <c r="CD133" s="545">
        <v>1.568837</v>
      </c>
      <c r="CE133" s="455">
        <v>6234.2414787350399</v>
      </c>
      <c r="CF133" s="545"/>
      <c r="CG133" s="455"/>
      <c r="CH133" s="455">
        <v>0.81441186170775104</v>
      </c>
      <c r="CI133" s="545"/>
      <c r="CJ133" s="455">
        <f t="shared" si="10"/>
        <v>113.73691133416064</v>
      </c>
      <c r="CK133"/>
    </row>
    <row r="134" spans="7:89" ht="14.1" customHeight="1">
      <c r="G134" s="19"/>
      <c r="H134" s="787"/>
      <c r="J134" s="736"/>
      <c r="K134" s="9" t="s">
        <v>743</v>
      </c>
      <c r="L134" s="678">
        <v>0</v>
      </c>
      <c r="AD134" s="20"/>
      <c r="AF134" s="335">
        <v>129</v>
      </c>
      <c r="AG134" s="338">
        <v>109</v>
      </c>
      <c r="AH134" s="320">
        <f t="shared" si="11"/>
        <v>17.353669134999979</v>
      </c>
      <c r="AI134" s="320">
        <v>7.2077017210000003</v>
      </c>
      <c r="AJ134" s="320">
        <v>3.4733584120000001</v>
      </c>
      <c r="AK134" s="320">
        <v>2.30463891299999</v>
      </c>
      <c r="AL134" s="320">
        <v>2.2189196959999902</v>
      </c>
      <c r="AM134" s="321">
        <v>2.149050393</v>
      </c>
      <c r="AN134" s="320">
        <v>2477.4054414242901</v>
      </c>
      <c r="AO134" s="320">
        <v>3301.3372703681498</v>
      </c>
      <c r="AP134" s="320">
        <v>4398.2150643455998</v>
      </c>
      <c r="AQ134" s="320">
        <v>6079.3122169734497</v>
      </c>
      <c r="AR134" s="321">
        <v>8350.4272456673898</v>
      </c>
      <c r="AS134" s="325">
        <v>0.64654391879017059</v>
      </c>
      <c r="AT134" s="320">
        <v>0.9256239275127387</v>
      </c>
      <c r="AU134" s="320">
        <v>0.45170347323177118</v>
      </c>
      <c r="AV134" s="320">
        <v>0.43452719745177598</v>
      </c>
      <c r="AW134" s="321">
        <v>0.68973524675653219</v>
      </c>
      <c r="AX134" s="535"/>
      <c r="AY134" s="335">
        <v>105</v>
      </c>
      <c r="AZ134" s="334" t="s">
        <v>648</v>
      </c>
      <c r="BA134" s="455">
        <v>8.8618308649999893</v>
      </c>
      <c r="BB134" s="455">
        <v>2376.5887232527598</v>
      </c>
      <c r="BC134" s="455"/>
      <c r="BD134" s="545"/>
      <c r="BE134" s="455">
        <v>0.61832841422496665</v>
      </c>
      <c r="BF134" s="545"/>
      <c r="BG134" s="546">
        <f t="shared" ref="BG134:BG197" si="14" xml:space="preserve"> (($S$48 * $S$46 * $S$44 * (BB134 * 1 + $L$104) +$L$69) * 1000 / (BE134 * 8760)) + $L$80 + 0</f>
        <v>60.166610050637516</v>
      </c>
      <c r="BI134" s="335">
        <v>129</v>
      </c>
      <c r="BJ134" s="353">
        <v>48</v>
      </c>
      <c r="BK134" s="345">
        <v>100.024618</v>
      </c>
      <c r="BL134" s="345">
        <v>20.967624999999899</v>
      </c>
      <c r="BM134" s="345">
        <v>20.086914</v>
      </c>
      <c r="BN134" s="345">
        <v>20.097802999999899</v>
      </c>
      <c r="BO134" s="345">
        <v>21.162872</v>
      </c>
      <c r="BP134" s="346">
        <v>17.7094039999999</v>
      </c>
      <c r="BQ134" s="345">
        <v>5208.8462487203797</v>
      </c>
      <c r="BR134" s="345">
        <v>5575.3560956883002</v>
      </c>
      <c r="BS134" s="345">
        <v>5720.8492703265101</v>
      </c>
      <c r="BT134" s="345">
        <v>6320.5788420877398</v>
      </c>
      <c r="BU134" s="345">
        <v>7493.8515487694303</v>
      </c>
      <c r="BV134" s="347">
        <v>0.66376312830677198</v>
      </c>
      <c r="BW134" s="345">
        <v>0.91197496851674398</v>
      </c>
      <c r="BX134" s="345">
        <v>0.49822625174739499</v>
      </c>
      <c r="BY134" s="345">
        <v>0.47946858943631399</v>
      </c>
      <c r="BZ134" s="346">
        <v>0.700481572415253</v>
      </c>
      <c r="CA134" s="535"/>
      <c r="CB134" s="438">
        <v>25</v>
      </c>
      <c r="CC134" s="334" t="s">
        <v>647</v>
      </c>
      <c r="CD134" s="545">
        <v>81.054507000000001</v>
      </c>
      <c r="CE134" s="455">
        <v>5276.6840804943104</v>
      </c>
      <c r="CF134" s="545"/>
      <c r="CG134" s="455"/>
      <c r="CH134" s="455">
        <v>0.68895717774432097</v>
      </c>
      <c r="CI134" s="545"/>
      <c r="CJ134" s="455">
        <f t="shared" ref="CJ134:CJ197" si="15" xml:space="preserve"> (($S$48 * $S$46 * $S$44 * (CE134 * 1 + $L$104) +$L$69) * 1000 / (CH134 * 8760)) + $L$80 + 0</f>
        <v>114.17858638268295</v>
      </c>
      <c r="CK134"/>
    </row>
    <row r="135" spans="7:89" ht="14.1" customHeight="1">
      <c r="G135" s="19"/>
      <c r="H135" s="787"/>
      <c r="J135" s="736"/>
      <c r="K135" s="10" t="s">
        <v>742</v>
      </c>
      <c r="L135" s="679">
        <v>0</v>
      </c>
      <c r="AD135" s="20"/>
      <c r="AF135" s="335">
        <v>130</v>
      </c>
      <c r="AG135" s="338">
        <v>264</v>
      </c>
      <c r="AH135" s="320">
        <f t="shared" ref="AH135:AH139" si="16">SUM(AI135:AM135)</f>
        <v>63.447368328999985</v>
      </c>
      <c r="AI135" s="320">
        <v>30.11052218</v>
      </c>
      <c r="AJ135" s="320">
        <v>9.0929311399999904</v>
      </c>
      <c r="AK135" s="320">
        <v>8.2914683789999994</v>
      </c>
      <c r="AL135" s="320">
        <v>8.05213556</v>
      </c>
      <c r="AM135" s="321">
        <v>7.9003110699999901</v>
      </c>
      <c r="AN135" s="320">
        <v>1860.1038249057799</v>
      </c>
      <c r="AO135" s="320">
        <v>3454.9653799278099</v>
      </c>
      <c r="AP135" s="320">
        <v>4205.1019987234504</v>
      </c>
      <c r="AQ135" s="320">
        <v>5157.1318845318001</v>
      </c>
      <c r="AR135" s="321">
        <v>7461.6253761994303</v>
      </c>
      <c r="AS135" s="325">
        <v>0.65165623233594816</v>
      </c>
      <c r="AT135" s="320">
        <v>0.90669842042712012</v>
      </c>
      <c r="AU135" s="320">
        <v>0.46313538331499393</v>
      </c>
      <c r="AV135" s="320">
        <v>0.48120948107735262</v>
      </c>
      <c r="AW135" s="321">
        <v>0.68730003303926035</v>
      </c>
      <c r="AX135" s="535"/>
      <c r="AY135" s="335">
        <v>105</v>
      </c>
      <c r="AZ135" s="334" t="s">
        <v>649</v>
      </c>
      <c r="BA135" s="455">
        <v>8.7415652040000005</v>
      </c>
      <c r="BB135" s="455">
        <v>2383.1244378924898</v>
      </c>
      <c r="BC135" s="455"/>
      <c r="BD135" s="545"/>
      <c r="BE135" s="455">
        <v>0.61832841422496665</v>
      </c>
      <c r="BF135" s="545"/>
      <c r="BG135" s="546">
        <f t="shared" si="14"/>
        <v>60.317032005656912</v>
      </c>
      <c r="BI135" s="335">
        <v>130</v>
      </c>
      <c r="BJ135" s="353">
        <v>42</v>
      </c>
      <c r="BK135" s="345">
        <v>218.13789</v>
      </c>
      <c r="BL135" s="345">
        <v>70.074554000000006</v>
      </c>
      <c r="BM135" s="345">
        <v>43.997543999999998</v>
      </c>
      <c r="BN135" s="345">
        <v>35.9421439999999</v>
      </c>
      <c r="BO135" s="345">
        <v>34.340680999999996</v>
      </c>
      <c r="BP135" s="346">
        <v>33.7829669999999</v>
      </c>
      <c r="BQ135" s="345">
        <v>4510.6699379654701</v>
      </c>
      <c r="BR135" s="345">
        <v>4900.0167383924199</v>
      </c>
      <c r="BS135" s="345">
        <v>5807.7902025441599</v>
      </c>
      <c r="BT135" s="345">
        <v>6258.1024397007204</v>
      </c>
      <c r="BU135" s="345">
        <v>7181.0738059415298</v>
      </c>
      <c r="BV135" s="347">
        <v>0.68779202489126201</v>
      </c>
      <c r="BW135" s="345">
        <v>0.91613585049961099</v>
      </c>
      <c r="BX135" s="345">
        <v>0.53886122473738496</v>
      </c>
      <c r="BY135" s="345">
        <v>0.52209480582398704</v>
      </c>
      <c r="BZ135" s="346">
        <v>0.71756114122929304</v>
      </c>
      <c r="CA135" s="535"/>
      <c r="CB135" s="438">
        <v>40</v>
      </c>
      <c r="CC135" s="334" t="s">
        <v>649</v>
      </c>
      <c r="CD135" s="545">
        <v>88.936267999999899</v>
      </c>
      <c r="CE135" s="455">
        <v>5442.7519463162598</v>
      </c>
      <c r="CF135" s="545"/>
      <c r="CG135" s="455"/>
      <c r="CH135" s="455">
        <v>0.70989436718244903</v>
      </c>
      <c r="CI135" s="545"/>
      <c r="CJ135" s="455">
        <f t="shared" si="15"/>
        <v>114.21952861692328</v>
      </c>
      <c r="CK135"/>
    </row>
    <row r="136" spans="7:89" ht="14.1" customHeight="1" thickBot="1">
      <c r="G136" s="140"/>
      <c r="H136" s="11"/>
      <c r="I136" s="11"/>
      <c r="J136" s="11"/>
      <c r="K136" s="11"/>
      <c r="L136" s="11"/>
      <c r="M136" s="11"/>
      <c r="N136" s="11"/>
      <c r="O136" s="11"/>
      <c r="P136" s="11"/>
      <c r="Q136" s="11"/>
      <c r="R136" s="11"/>
      <c r="S136" s="11"/>
      <c r="T136" s="11"/>
      <c r="U136" s="11"/>
      <c r="V136" s="11"/>
      <c r="W136" s="11"/>
      <c r="X136" s="11"/>
      <c r="Y136" s="11"/>
      <c r="Z136" s="11"/>
      <c r="AA136" s="11"/>
      <c r="AB136" s="11"/>
      <c r="AC136" s="11"/>
      <c r="AD136" s="144"/>
      <c r="AF136" s="335">
        <v>131</v>
      </c>
      <c r="AG136" s="338">
        <v>578</v>
      </c>
      <c r="AH136" s="320">
        <f t="shared" si="16"/>
        <v>66.280260329999891</v>
      </c>
      <c r="AI136" s="320">
        <v>13.675299122</v>
      </c>
      <c r="AJ136" s="320">
        <v>13.248838553000001</v>
      </c>
      <c r="AK136" s="320">
        <v>13.150922268</v>
      </c>
      <c r="AL136" s="320">
        <v>13.107860603000001</v>
      </c>
      <c r="AM136" s="321">
        <v>13.0973397839999</v>
      </c>
      <c r="AN136" s="320">
        <v>3266.39888259385</v>
      </c>
      <c r="AO136" s="320">
        <v>4042.4592540158901</v>
      </c>
      <c r="AP136" s="320">
        <v>4671.11726206822</v>
      </c>
      <c r="AQ136" s="320">
        <v>5621.5645383041101</v>
      </c>
      <c r="AR136" s="321">
        <v>8111.0934535590704</v>
      </c>
      <c r="AS136" s="325">
        <v>0.64024445059483215</v>
      </c>
      <c r="AT136" s="320">
        <v>0.89213347915393082</v>
      </c>
      <c r="AU136" s="320">
        <v>0.40793773092555263</v>
      </c>
      <c r="AV136" s="320">
        <v>0.41335262453084504</v>
      </c>
      <c r="AW136" s="321">
        <v>0.74056800175071458</v>
      </c>
      <c r="AX136" s="535"/>
      <c r="AY136" s="335">
        <v>122</v>
      </c>
      <c r="AZ136" s="334" t="s">
        <v>648</v>
      </c>
      <c r="BA136" s="455">
        <v>36.784696449999899</v>
      </c>
      <c r="BB136" s="455">
        <v>2460.8253711381299</v>
      </c>
      <c r="BC136" s="455"/>
      <c r="BD136" s="545"/>
      <c r="BE136" s="455">
        <v>0.63735626154772107</v>
      </c>
      <c r="BF136" s="545"/>
      <c r="BG136" s="546">
        <f t="shared" si="14"/>
        <v>60.331542782936069</v>
      </c>
      <c r="BI136" s="335">
        <v>131</v>
      </c>
      <c r="BJ136" s="353">
        <v>15</v>
      </c>
      <c r="BK136" s="345">
        <v>35.173527</v>
      </c>
      <c r="BL136" s="345">
        <v>12.8242589999999</v>
      </c>
      <c r="BM136" s="345">
        <v>5.738931</v>
      </c>
      <c r="BN136" s="345">
        <v>5.78427299999999</v>
      </c>
      <c r="BO136" s="345">
        <v>7.12260899999999</v>
      </c>
      <c r="BP136" s="346">
        <v>3.7034549999999902</v>
      </c>
      <c r="BQ136" s="345">
        <v>5272.4802365657897</v>
      </c>
      <c r="BR136" s="345">
        <v>6535.8076281686499</v>
      </c>
      <c r="BS136" s="345">
        <v>7202.9887681312402</v>
      </c>
      <c r="BT136" s="345">
        <v>7493.6303799322704</v>
      </c>
      <c r="BU136" s="345">
        <v>7870.7060475750304</v>
      </c>
      <c r="BV136" s="347">
        <v>0.66987030087666699</v>
      </c>
      <c r="BW136" s="345">
        <v>0.90313863729558397</v>
      </c>
      <c r="BX136" s="345">
        <v>0.46463586620800101</v>
      </c>
      <c r="BY136" s="345">
        <v>0.46090356367323698</v>
      </c>
      <c r="BZ136" s="346">
        <v>0.76063624746816005</v>
      </c>
      <c r="CA136" s="535"/>
      <c r="CB136" s="438">
        <v>123</v>
      </c>
      <c r="CC136" s="334" t="s">
        <v>647</v>
      </c>
      <c r="CD136" s="545">
        <v>26.4315199999999</v>
      </c>
      <c r="CE136" s="455">
        <v>4704.6859699328597</v>
      </c>
      <c r="CF136" s="545"/>
      <c r="CG136" s="455"/>
      <c r="CH136" s="455">
        <v>0.61481491239332997</v>
      </c>
      <c r="CI136" s="545"/>
      <c r="CJ136" s="455">
        <f t="shared" si="15"/>
        <v>114.38332283182602</v>
      </c>
      <c r="CK136"/>
    </row>
    <row r="137" spans="7:89" ht="14.1" customHeight="1">
      <c r="G137" s="141"/>
      <c r="H137" s="12"/>
      <c r="I137" s="12"/>
      <c r="J137" s="12"/>
      <c r="K137" s="12"/>
      <c r="L137" s="12"/>
      <c r="M137" s="12"/>
      <c r="AD137" s="20"/>
      <c r="AF137" s="335">
        <v>132</v>
      </c>
      <c r="AG137" s="338">
        <v>249</v>
      </c>
      <c r="AH137" s="320">
        <f t="shared" si="16"/>
        <v>67.645606574999988</v>
      </c>
      <c r="AI137" s="320">
        <v>29.26385634</v>
      </c>
      <c r="AJ137" s="320">
        <v>10.822193412000001</v>
      </c>
      <c r="AK137" s="320">
        <v>9.3606803079999992</v>
      </c>
      <c r="AL137" s="320">
        <v>9.1388165729999908</v>
      </c>
      <c r="AM137" s="321">
        <v>9.0600599419999899</v>
      </c>
      <c r="AN137" s="320">
        <v>1870.7303517693899</v>
      </c>
      <c r="AO137" s="320">
        <v>2838.3588015291998</v>
      </c>
      <c r="AP137" s="320">
        <v>3859.5066959794899</v>
      </c>
      <c r="AQ137" s="320">
        <v>4907.8585967214403</v>
      </c>
      <c r="AR137" s="321">
        <v>7346.0174101764896</v>
      </c>
      <c r="AS137" s="325">
        <v>0.66313793229282259</v>
      </c>
      <c r="AT137" s="320">
        <v>0.89898086416857637</v>
      </c>
      <c r="AU137" s="320">
        <v>0.45589344201816356</v>
      </c>
      <c r="AV137" s="320">
        <v>0.46354461006285747</v>
      </c>
      <c r="AW137" s="321">
        <v>0.74267278016075045</v>
      </c>
      <c r="AX137" s="535"/>
      <c r="AY137" s="335">
        <v>17</v>
      </c>
      <c r="AZ137" s="334" t="s">
        <v>648</v>
      </c>
      <c r="BA137" s="455">
        <v>6.7014600929999899</v>
      </c>
      <c r="BB137" s="455">
        <v>2864.6569853608798</v>
      </c>
      <c r="BC137" s="455"/>
      <c r="BD137" s="545"/>
      <c r="BE137" s="455">
        <v>0.73577869083005698</v>
      </c>
      <c r="BF137" s="545"/>
      <c r="BG137" s="546">
        <f t="shared" si="14"/>
        <v>60.431753087010989</v>
      </c>
      <c r="BI137" s="335">
        <v>132</v>
      </c>
      <c r="BJ137" s="353">
        <v>26</v>
      </c>
      <c r="BK137" s="345">
        <v>56.403061000000001</v>
      </c>
      <c r="BL137" s="345">
        <v>13.9082489999999</v>
      </c>
      <c r="BM137" s="345">
        <v>11.393253</v>
      </c>
      <c r="BN137" s="345">
        <v>10.912789</v>
      </c>
      <c r="BO137" s="345">
        <v>11.5892809999999</v>
      </c>
      <c r="BP137" s="346">
        <v>8.5994890000000002</v>
      </c>
      <c r="BQ137" s="345">
        <v>6492.5857711610897</v>
      </c>
      <c r="BR137" s="345">
        <v>6863.74909203677</v>
      </c>
      <c r="BS137" s="345">
        <v>7285.6051407421801</v>
      </c>
      <c r="BT137" s="345">
        <v>7468.7158222400203</v>
      </c>
      <c r="BU137" s="345">
        <v>7898.4365967271897</v>
      </c>
      <c r="BV137" s="347">
        <v>0.66020302578288204</v>
      </c>
      <c r="BW137" s="345">
        <v>0.87987738329260501</v>
      </c>
      <c r="BX137" s="345">
        <v>0.445092077371115</v>
      </c>
      <c r="BY137" s="345">
        <v>0.46820476027660202</v>
      </c>
      <c r="BZ137" s="346">
        <v>0.76021804768125401</v>
      </c>
      <c r="CA137" s="535"/>
      <c r="CB137" s="438">
        <v>115</v>
      </c>
      <c r="CC137" s="334" t="s">
        <v>648</v>
      </c>
      <c r="CD137" s="545">
        <v>29.796721000000002</v>
      </c>
      <c r="CE137" s="455">
        <v>4796.2013758277499</v>
      </c>
      <c r="CF137" s="545"/>
      <c r="CG137" s="455"/>
      <c r="CH137" s="455">
        <v>0.626354801608625</v>
      </c>
      <c r="CI137" s="545"/>
      <c r="CJ137" s="455">
        <f t="shared" si="15"/>
        <v>114.40476908704137</v>
      </c>
      <c r="CK137"/>
    </row>
    <row r="138" spans="7:89" ht="14.1" customHeight="1">
      <c r="G138" s="19"/>
      <c r="H138" s="788" t="s">
        <v>33</v>
      </c>
      <c r="J138" s="735" t="s">
        <v>34</v>
      </c>
      <c r="K138" s="8" t="s">
        <v>781</v>
      </c>
      <c r="L138" s="171">
        <f xml:space="preserve"> (($S$48 * $S$46 * $S$44 * (L58 * 1 + L104) +L69) * 1000 / (L14 * 8760)) +L80 + 0</f>
        <v>35.253545283734006</v>
      </c>
      <c r="M138">
        <v>34.152887434051948</v>
      </c>
      <c r="N138" s="706">
        <f>L138/M138-1</f>
        <v>3.2227373214267496E-2</v>
      </c>
      <c r="AD138" s="20"/>
      <c r="AF138" s="335">
        <v>133</v>
      </c>
      <c r="AG138" s="338">
        <v>85</v>
      </c>
      <c r="AH138" s="320">
        <f t="shared" si="16"/>
        <v>13.371037017999971</v>
      </c>
      <c r="AI138" s="320">
        <v>3.1436214129999902</v>
      </c>
      <c r="AJ138" s="320">
        <v>2.7001610070000002</v>
      </c>
      <c r="AK138" s="320">
        <v>2.6467949399999999</v>
      </c>
      <c r="AL138" s="320">
        <v>2.5457970809999901</v>
      </c>
      <c r="AM138" s="321">
        <v>2.3346625769999898</v>
      </c>
      <c r="AN138" s="320">
        <v>3367.7550137307298</v>
      </c>
      <c r="AO138" s="320">
        <v>3961.4969387333699</v>
      </c>
      <c r="AP138" s="320">
        <v>4729.3409727504504</v>
      </c>
      <c r="AQ138" s="320">
        <v>5291.7523950129998</v>
      </c>
      <c r="AR138" s="321">
        <v>7523.7763012604801</v>
      </c>
      <c r="AS138" s="325">
        <v>0.63406872257097557</v>
      </c>
      <c r="AT138" s="320">
        <v>0.87913581706751298</v>
      </c>
      <c r="AU138" s="320">
        <v>0.39145442059876473</v>
      </c>
      <c r="AV138" s="320">
        <v>0.37660293944029022</v>
      </c>
      <c r="AW138" s="321">
        <v>0.76306655639531651</v>
      </c>
      <c r="AX138" s="535"/>
      <c r="AY138" s="335">
        <v>34</v>
      </c>
      <c r="AZ138" s="334" t="s">
        <v>648</v>
      </c>
      <c r="BA138" s="455">
        <v>5.412658006</v>
      </c>
      <c r="BB138" s="455">
        <v>2624.48334865994</v>
      </c>
      <c r="BC138" s="455"/>
      <c r="BD138" s="545"/>
      <c r="BE138" s="455">
        <v>0.67646875382536364</v>
      </c>
      <c r="BF138" s="545"/>
      <c r="BG138" s="546">
        <f t="shared" si="14"/>
        <v>60.441706991341384</v>
      </c>
      <c r="BI138" s="335">
        <v>133</v>
      </c>
      <c r="BJ138" s="353">
        <v>0</v>
      </c>
      <c r="BK138" s="345">
        <v>0</v>
      </c>
      <c r="BL138" s="345">
        <v>0</v>
      </c>
      <c r="BM138" s="345">
        <v>0</v>
      </c>
      <c r="BN138" s="345">
        <v>0</v>
      </c>
      <c r="BO138" s="345">
        <v>0</v>
      </c>
      <c r="BP138" s="346">
        <v>0</v>
      </c>
      <c r="BQ138" s="345">
        <v>0</v>
      </c>
      <c r="BR138" s="345">
        <v>0</v>
      </c>
      <c r="BS138" s="345">
        <v>0</v>
      </c>
      <c r="BT138" s="345">
        <v>0</v>
      </c>
      <c r="BU138" s="345">
        <v>0</v>
      </c>
      <c r="BV138" s="347">
        <v>0</v>
      </c>
      <c r="BW138" s="345">
        <v>0</v>
      </c>
      <c r="BX138" s="345">
        <v>0</v>
      </c>
      <c r="BY138" s="345">
        <v>0</v>
      </c>
      <c r="BZ138" s="346">
        <v>0</v>
      </c>
      <c r="CA138" s="535"/>
      <c r="CB138" s="438">
        <v>123</v>
      </c>
      <c r="CC138" s="334" t="s">
        <v>648</v>
      </c>
      <c r="CD138" s="545">
        <v>26.357526</v>
      </c>
      <c r="CE138" s="455">
        <v>4706.6843960014103</v>
      </c>
      <c r="CF138" s="545"/>
      <c r="CG138" s="455"/>
      <c r="CH138" s="455">
        <v>0.61481491239332997</v>
      </c>
      <c r="CI138" s="545"/>
      <c r="CJ138" s="455">
        <f t="shared" si="15"/>
        <v>114.42958021328909</v>
      </c>
      <c r="CK138"/>
    </row>
    <row r="139" spans="7:89" ht="14.1" customHeight="1">
      <c r="G139" s="19"/>
      <c r="H139" s="788"/>
      <c r="J139" s="736"/>
      <c r="K139" s="9" t="s">
        <v>782</v>
      </c>
      <c r="L139" s="171">
        <f xml:space="preserve"> (($S$48 * $S$46 * $S$44 * (L59 * 1 + L105) +L70) * 1000 / (L15 * 8760)) +L81 + 0</f>
        <v>60.655623739958578</v>
      </c>
      <c r="M139">
        <v>58.622461153542282</v>
      </c>
      <c r="N139" s="706">
        <f t="shared" ref="N139:N147" si="17">L139/M139-1</f>
        <v>3.4682313679923693E-2</v>
      </c>
      <c r="AD139" s="20"/>
      <c r="AF139" s="336">
        <v>134</v>
      </c>
      <c r="AG139" s="339">
        <v>178</v>
      </c>
      <c r="AH139" s="327">
        <f t="shared" si="16"/>
        <v>18.789204395999981</v>
      </c>
      <c r="AI139" s="327">
        <v>3.796932677</v>
      </c>
      <c r="AJ139" s="327">
        <v>4.0755708469999901</v>
      </c>
      <c r="AK139" s="327">
        <v>3.63338579599999</v>
      </c>
      <c r="AL139" s="327">
        <v>3.661141727</v>
      </c>
      <c r="AM139" s="328">
        <v>3.6221733490000001</v>
      </c>
      <c r="AN139" s="327">
        <v>3901.8025519645598</v>
      </c>
      <c r="AO139" s="327">
        <v>4231.3808814200302</v>
      </c>
      <c r="AP139" s="327">
        <v>5047.4742082067196</v>
      </c>
      <c r="AQ139" s="327">
        <v>5881.9126412250898</v>
      </c>
      <c r="AR139" s="328">
        <v>7752.4878618078201</v>
      </c>
      <c r="AS139" s="326">
        <v>0.67053970412881658</v>
      </c>
      <c r="AT139" s="327">
        <v>0.88789420228528171</v>
      </c>
      <c r="AU139" s="327">
        <v>0.52604042089086189</v>
      </c>
      <c r="AV139" s="327">
        <v>0.52454342744858717</v>
      </c>
      <c r="AW139" s="328">
        <v>0.68889949071163259</v>
      </c>
      <c r="AX139" s="535"/>
      <c r="AY139" s="335">
        <v>99</v>
      </c>
      <c r="AZ139" s="334" t="s">
        <v>647</v>
      </c>
      <c r="BA139" s="455">
        <v>9.2632424879999906</v>
      </c>
      <c r="BB139" s="455">
        <v>2355.5254357342501</v>
      </c>
      <c r="BC139" s="455"/>
      <c r="BD139" s="545"/>
      <c r="BE139" s="455">
        <v>0.60996195317267932</v>
      </c>
      <c r="BF139" s="545"/>
      <c r="BG139" s="546">
        <f t="shared" si="14"/>
        <v>60.463551261407567</v>
      </c>
      <c r="BI139" s="336">
        <v>134</v>
      </c>
      <c r="BJ139" s="354">
        <v>169</v>
      </c>
      <c r="BK139" s="355">
        <v>663.65268800000001</v>
      </c>
      <c r="BL139" s="355">
        <v>139.77006799999899</v>
      </c>
      <c r="BM139" s="355">
        <v>135.19457</v>
      </c>
      <c r="BN139" s="355">
        <v>131.30090999999899</v>
      </c>
      <c r="BO139" s="355">
        <v>129.220876</v>
      </c>
      <c r="BP139" s="356">
        <v>129.14837</v>
      </c>
      <c r="BQ139" s="355">
        <v>5080.1618898982397</v>
      </c>
      <c r="BR139" s="355">
        <v>5587.4169844604103</v>
      </c>
      <c r="BS139" s="355">
        <v>6067.1803487823399</v>
      </c>
      <c r="BT139" s="355">
        <v>6714.7690809261203</v>
      </c>
      <c r="BU139" s="355">
        <v>7547.9586875214</v>
      </c>
      <c r="BV139" s="357">
        <v>0.66662850902792203</v>
      </c>
      <c r="BW139" s="355">
        <v>0.86531783284079899</v>
      </c>
      <c r="BX139" s="355">
        <v>0.57423634658279998</v>
      </c>
      <c r="BY139" s="355">
        <v>0.54581187992018798</v>
      </c>
      <c r="BZ139" s="356">
        <v>0.65278972251130696</v>
      </c>
      <c r="CA139" s="566"/>
      <c r="CB139" s="438">
        <v>53</v>
      </c>
      <c r="CC139" s="334" t="s">
        <v>649</v>
      </c>
      <c r="CD139" s="545">
        <v>373.71756199999902</v>
      </c>
      <c r="CE139" s="455">
        <v>5331.6334767841699</v>
      </c>
      <c r="CF139" s="545"/>
      <c r="CG139" s="455"/>
      <c r="CH139" s="455">
        <v>0.69417248082473304</v>
      </c>
      <c r="CI139" s="545"/>
      <c r="CJ139" s="455">
        <f t="shared" si="15"/>
        <v>114.46747938235613</v>
      </c>
      <c r="CK139"/>
    </row>
    <row r="140" spans="7:89" ht="14.1" customHeight="1">
      <c r="G140" s="19"/>
      <c r="H140" s="788"/>
      <c r="J140" s="736"/>
      <c r="K140" s="9" t="s">
        <v>783</v>
      </c>
      <c r="L140" s="171">
        <f t="shared" ref="L140:L147" si="18" xml:space="preserve"> (($S$48 * $S$46 * $S$44 * (L60 * 1 + L106) +L71) * 1000 / (L16 * 8760)) +L82 + 0</f>
        <v>120.78566310478746</v>
      </c>
      <c r="M140">
        <v>116.54362204385075</v>
      </c>
      <c r="N140" s="706">
        <f t="shared" si="17"/>
        <v>3.6398740544897557E-2</v>
      </c>
      <c r="AD140" s="20"/>
      <c r="AK140" s="15"/>
      <c r="AL140" s="15"/>
      <c r="AM140" s="15"/>
      <c r="AN140" s="15"/>
      <c r="AO140" s="15"/>
      <c r="AP140" s="15"/>
      <c r="AQ140" s="15"/>
      <c r="AR140" s="15"/>
      <c r="AS140"/>
      <c r="AT140"/>
      <c r="AU140"/>
      <c r="AV140"/>
      <c r="AW140"/>
      <c r="AX140"/>
      <c r="AY140" s="335">
        <v>80</v>
      </c>
      <c r="AZ140" s="334" t="s">
        <v>649</v>
      </c>
      <c r="BA140" s="455">
        <v>8.8882458619999891</v>
      </c>
      <c r="BB140" s="455">
        <v>2728.8569592708</v>
      </c>
      <c r="BC140" s="455"/>
      <c r="BD140" s="545"/>
      <c r="BE140" s="455">
        <v>0.69903420694676399</v>
      </c>
      <c r="BF140" s="545"/>
      <c r="BG140" s="546">
        <f t="shared" si="14"/>
        <v>60.702286550184176</v>
      </c>
      <c r="BI140"/>
      <c r="BJ140"/>
      <c r="BK140"/>
      <c r="BL140"/>
      <c r="BM140"/>
      <c r="BN140"/>
      <c r="BO140"/>
      <c r="BQ140"/>
      <c r="BR140"/>
      <c r="BS140"/>
      <c r="BT140"/>
      <c r="BU140"/>
      <c r="BV140"/>
      <c r="BW140"/>
      <c r="BX140"/>
      <c r="BY140"/>
      <c r="BZ140"/>
      <c r="CA140"/>
      <c r="CB140" s="438">
        <v>123</v>
      </c>
      <c r="CC140" s="334" t="s">
        <v>649</v>
      </c>
      <c r="CD140" s="545">
        <v>26.145042</v>
      </c>
      <c r="CE140" s="455">
        <v>4712.4625684007797</v>
      </c>
      <c r="CF140" s="545"/>
      <c r="CG140" s="455"/>
      <c r="CH140" s="455">
        <v>0.61481491239332997</v>
      </c>
      <c r="CI140" s="545"/>
      <c r="CJ140" s="455">
        <f t="shared" si="15"/>
        <v>114.56332702986802</v>
      </c>
      <c r="CK140"/>
    </row>
    <row r="141" spans="7:89" ht="14.1" customHeight="1">
      <c r="G141" s="19"/>
      <c r="H141" s="788"/>
      <c r="J141" s="736"/>
      <c r="K141" s="9" t="s">
        <v>784</v>
      </c>
      <c r="L141" s="171">
        <f t="shared" si="18"/>
        <v>173.8657766559308</v>
      </c>
      <c r="M141">
        <v>167.67414537954821</v>
      </c>
      <c r="N141" s="706">
        <f t="shared" si="17"/>
        <v>3.6926571251442386E-2</v>
      </c>
      <c r="AD141" s="20"/>
      <c r="AR141" s="15"/>
      <c r="AS141"/>
      <c r="AT141"/>
      <c r="AU141"/>
      <c r="AV141"/>
      <c r="AW141"/>
      <c r="AX141"/>
      <c r="AY141" s="335">
        <v>110</v>
      </c>
      <c r="AZ141" s="334" t="s">
        <v>648</v>
      </c>
      <c r="BA141" s="455">
        <v>12.4149197799999</v>
      </c>
      <c r="BB141" s="455">
        <v>2221.02563426494</v>
      </c>
      <c r="BC141" s="455"/>
      <c r="BD141" s="545"/>
      <c r="BE141" s="455">
        <v>0.57406929627621361</v>
      </c>
      <c r="BF141" s="545"/>
      <c r="BG141" s="546">
        <f t="shared" si="14"/>
        <v>60.741516068529371</v>
      </c>
      <c r="BI141"/>
      <c r="BJ141"/>
      <c r="BK141"/>
      <c r="BL141"/>
      <c r="BM141"/>
      <c r="BN141"/>
      <c r="BO141"/>
      <c r="BQ141"/>
      <c r="BR141"/>
      <c r="BS141"/>
      <c r="BT141"/>
      <c r="BU141"/>
      <c r="BV141"/>
      <c r="BW141"/>
      <c r="BX141"/>
      <c r="BY141"/>
      <c r="BZ141"/>
      <c r="CA141"/>
      <c r="CB141" s="438">
        <v>95</v>
      </c>
      <c r="CC141" s="334" t="s">
        <v>648</v>
      </c>
      <c r="CD141" s="545">
        <v>18.915676999999999</v>
      </c>
      <c r="CE141" s="455">
        <v>5232.6880292900396</v>
      </c>
      <c r="CF141" s="545"/>
      <c r="CG141" s="455"/>
      <c r="CH141" s="455">
        <v>0.68058106166941201</v>
      </c>
      <c r="CI141" s="545"/>
      <c r="CJ141" s="455">
        <f t="shared" si="15"/>
        <v>114.63074523217928</v>
      </c>
      <c r="CK141"/>
    </row>
    <row r="142" spans="7:89" ht="14.1" customHeight="1">
      <c r="G142" s="19"/>
      <c r="H142" s="788"/>
      <c r="J142" s="736"/>
      <c r="K142" s="9" t="s">
        <v>785</v>
      </c>
      <c r="L142" s="171">
        <f t="shared" si="18"/>
        <v>228.04176740638394</v>
      </c>
      <c r="M142">
        <v>219.86162446893007</v>
      </c>
      <c r="N142" s="706">
        <f t="shared" si="17"/>
        <v>3.7205869633742505E-2</v>
      </c>
      <c r="AD142" s="20"/>
      <c r="AR142" s="15"/>
      <c r="AS142"/>
      <c r="AT142"/>
      <c r="AU142"/>
      <c r="AV142"/>
      <c r="AW142"/>
      <c r="AX142"/>
      <c r="AY142" s="335">
        <v>18</v>
      </c>
      <c r="AZ142" s="334" t="s">
        <v>648</v>
      </c>
      <c r="BA142" s="455">
        <v>7.259839361</v>
      </c>
      <c r="BB142" s="455">
        <v>2473.8154275066299</v>
      </c>
      <c r="BC142" s="455"/>
      <c r="BD142" s="545"/>
      <c r="BE142" s="455">
        <v>0.63518485138093261</v>
      </c>
      <c r="BF142" s="545"/>
      <c r="BG142" s="546">
        <f t="shared" si="14"/>
        <v>60.819630220992785</v>
      </c>
      <c r="BI142"/>
      <c r="BJ142"/>
      <c r="BK142"/>
      <c r="BL142"/>
      <c r="BM142"/>
      <c r="BN142"/>
      <c r="BO142"/>
      <c r="BQ142"/>
      <c r="BR142"/>
      <c r="BS142"/>
      <c r="BT142"/>
      <c r="BU142"/>
      <c r="BV142"/>
      <c r="BW142"/>
      <c r="BX142"/>
      <c r="BY142"/>
      <c r="BZ142"/>
      <c r="CA142"/>
      <c r="CB142" s="438">
        <v>75</v>
      </c>
      <c r="CC142" s="334" t="s">
        <v>649</v>
      </c>
      <c r="CD142" s="545">
        <v>7.2622790000000004</v>
      </c>
      <c r="CE142" s="455">
        <v>6094.2750673518904</v>
      </c>
      <c r="CF142" s="545"/>
      <c r="CG142" s="455"/>
      <c r="CH142" s="455">
        <v>0.78965477931557104</v>
      </c>
      <c r="CI142" s="545"/>
      <c r="CJ142" s="455">
        <f t="shared" si="15"/>
        <v>114.69597178611487</v>
      </c>
      <c r="CK142"/>
    </row>
    <row r="143" spans="7:89" ht="14.1" customHeight="1">
      <c r="G143" s="19"/>
      <c r="H143" s="788"/>
      <c r="J143" s="736"/>
      <c r="K143" s="9" t="s">
        <v>740</v>
      </c>
      <c r="L143" s="171">
        <f t="shared" si="18"/>
        <v>80.377448493592027</v>
      </c>
      <c r="M143">
        <v>77.613550195208376</v>
      </c>
      <c r="N143" s="706">
        <f t="shared" si="17"/>
        <v>3.5611027860883659E-2</v>
      </c>
      <c r="AD143" s="20"/>
      <c r="AR143" s="15"/>
      <c r="AS143"/>
      <c r="AT143"/>
      <c r="AU143"/>
      <c r="AV143"/>
      <c r="AW143"/>
      <c r="AX143"/>
      <c r="AY143" s="335">
        <v>109</v>
      </c>
      <c r="AZ143" s="334" t="s">
        <v>649</v>
      </c>
      <c r="BA143" s="455">
        <v>44.597818820000001</v>
      </c>
      <c r="BB143" s="455">
        <v>2140.7224179649302</v>
      </c>
      <c r="BC143" s="455"/>
      <c r="BD143" s="545"/>
      <c r="BE143" s="455">
        <v>0.5529929943726245</v>
      </c>
      <c r="BF143" s="545"/>
      <c r="BG143" s="546">
        <f t="shared" si="14"/>
        <v>60.887469314014616</v>
      </c>
      <c r="BI143"/>
      <c r="BJ143"/>
      <c r="BK143"/>
      <c r="BL143"/>
      <c r="BM143"/>
      <c r="BN143"/>
      <c r="BO143"/>
      <c r="BQ143"/>
      <c r="BR143"/>
      <c r="BS143"/>
      <c r="BT143"/>
      <c r="BU143"/>
      <c r="BV143"/>
      <c r="BW143"/>
      <c r="BX143"/>
      <c r="BY143"/>
      <c r="BZ143"/>
      <c r="CA143"/>
      <c r="CB143" s="438">
        <v>119</v>
      </c>
      <c r="CC143" s="334" t="s">
        <v>649</v>
      </c>
      <c r="CD143" s="545">
        <v>15.727396000000001</v>
      </c>
      <c r="CE143" s="455">
        <v>4621.4998412224504</v>
      </c>
      <c r="CF143" s="545"/>
      <c r="CG143" s="455"/>
      <c r="CH143" s="455">
        <v>0.60021201556517401</v>
      </c>
      <c r="CI143" s="545"/>
      <c r="CJ143" s="455">
        <f t="shared" si="15"/>
        <v>115.12842455034328</v>
      </c>
      <c r="CK143"/>
    </row>
    <row r="144" spans="7:89" ht="14.1" customHeight="1">
      <c r="G144" s="19"/>
      <c r="H144" s="788"/>
      <c r="J144" s="736"/>
      <c r="K144" s="9" t="s">
        <v>744</v>
      </c>
      <c r="L144" s="171">
        <f t="shared" si="18"/>
        <v>103.54244058570191</v>
      </c>
      <c r="M144">
        <v>99.926608049832709</v>
      </c>
      <c r="N144" s="706">
        <f t="shared" si="17"/>
        <v>3.6184882149367104E-2</v>
      </c>
      <c r="AD144" s="20"/>
      <c r="AR144" s="15"/>
      <c r="AS144"/>
      <c r="AT144"/>
      <c r="AU144"/>
      <c r="AV144"/>
      <c r="AW144"/>
      <c r="AX144"/>
      <c r="AY144" s="335">
        <v>65</v>
      </c>
      <c r="AZ144" s="334" t="s">
        <v>648</v>
      </c>
      <c r="BA144" s="455">
        <v>21.363708070000001</v>
      </c>
      <c r="BB144" s="455">
        <v>2288.9634520557902</v>
      </c>
      <c r="BC144" s="455"/>
      <c r="BD144" s="545"/>
      <c r="BE144" s="455">
        <v>0.58861645466362589</v>
      </c>
      <c r="BF144" s="545"/>
      <c r="BG144" s="546">
        <f t="shared" si="14"/>
        <v>60.949364128658239</v>
      </c>
      <c r="BI144"/>
      <c r="BJ144"/>
      <c r="BK144"/>
      <c r="BL144"/>
      <c r="BM144"/>
      <c r="BN144"/>
      <c r="BO144"/>
      <c r="BQ144"/>
      <c r="BR144"/>
      <c r="BS144"/>
      <c r="BT144"/>
      <c r="BU144"/>
      <c r="BV144"/>
      <c r="BW144"/>
      <c r="BX144"/>
      <c r="BY144"/>
      <c r="BZ144"/>
      <c r="CA144"/>
      <c r="CB144" s="438">
        <v>27</v>
      </c>
      <c r="CC144" s="334" t="s">
        <v>648</v>
      </c>
      <c r="CD144" s="545">
        <v>9.8489909999999892</v>
      </c>
      <c r="CE144" s="455">
        <v>5595.9218084919903</v>
      </c>
      <c r="CF144" s="545"/>
      <c r="CG144" s="455"/>
      <c r="CH144" s="455">
        <v>0.72368811348866802</v>
      </c>
      <c r="CI144" s="545"/>
      <c r="CJ144" s="455">
        <f t="shared" si="15"/>
        <v>115.10576672522922</v>
      </c>
      <c r="CK144"/>
    </row>
    <row r="145" spans="7:89" ht="14.1" customHeight="1">
      <c r="G145" s="19"/>
      <c r="H145" s="788"/>
      <c r="J145" s="736"/>
      <c r="K145" s="9" t="s">
        <v>741</v>
      </c>
      <c r="L145" s="171">
        <f t="shared" si="18"/>
        <v>125.25972691636782</v>
      </c>
      <c r="M145">
        <v>120.84790928771824</v>
      </c>
      <c r="N145" s="706">
        <f t="shared" si="17"/>
        <v>3.6507190357309316E-2</v>
      </c>
      <c r="AD145" s="20"/>
      <c r="AR145" s="15"/>
      <c r="AS145"/>
      <c r="AT145"/>
      <c r="AU145"/>
      <c r="AV145"/>
      <c r="AW145"/>
      <c r="AX145"/>
      <c r="AY145" s="335">
        <v>112</v>
      </c>
      <c r="AZ145" s="334" t="s">
        <v>649</v>
      </c>
      <c r="BA145" s="455">
        <v>42.2638789189999</v>
      </c>
      <c r="BB145" s="455">
        <v>2395.6613154165798</v>
      </c>
      <c r="BC145" s="455"/>
      <c r="BD145" s="545"/>
      <c r="BE145" s="455">
        <v>0.61378431958683977</v>
      </c>
      <c r="BF145" s="545"/>
      <c r="BG145" s="546">
        <f t="shared" si="14"/>
        <v>61.034345516348772</v>
      </c>
      <c r="BI145"/>
      <c r="BJ145"/>
      <c r="BK145"/>
      <c r="BL145"/>
      <c r="BM145"/>
      <c r="BN145"/>
      <c r="BO145"/>
      <c r="BQ145"/>
      <c r="BR145"/>
      <c r="BS145"/>
      <c r="BT145"/>
      <c r="BU145"/>
      <c r="BV145"/>
      <c r="BW145"/>
      <c r="BX145"/>
      <c r="BY145"/>
      <c r="BZ145"/>
      <c r="CA145"/>
      <c r="CB145" s="438">
        <v>51</v>
      </c>
      <c r="CC145" s="334" t="s">
        <v>648</v>
      </c>
      <c r="CD145" s="545">
        <v>72.763738999999902</v>
      </c>
      <c r="CE145" s="455">
        <v>4445.5021293198597</v>
      </c>
      <c r="CF145" s="545"/>
      <c r="CG145" s="455"/>
      <c r="CH145" s="455">
        <v>0.57781640258853595</v>
      </c>
      <c r="CI145" s="545"/>
      <c r="CJ145" s="455">
        <f t="shared" si="15"/>
        <v>115.15177601067046</v>
      </c>
      <c r="CK145"/>
    </row>
    <row r="146" spans="7:89" ht="14.1" customHeight="1">
      <c r="G146" s="19"/>
      <c r="H146" s="788"/>
      <c r="J146" s="736"/>
      <c r="K146" s="9" t="s">
        <v>743</v>
      </c>
      <c r="L146" s="171">
        <f t="shared" si="18"/>
        <v>145.07108679865806</v>
      </c>
      <c r="M146">
        <v>139.93020038254051</v>
      </c>
      <c r="N146" s="706">
        <f t="shared" si="17"/>
        <v>3.6738934140474466E-2</v>
      </c>
      <c r="AD146" s="20"/>
      <c r="AR146" s="15"/>
      <c r="AS146"/>
      <c r="AT146"/>
      <c r="AU146"/>
      <c r="AV146"/>
      <c r="AW146"/>
      <c r="AX146"/>
      <c r="AY146" s="335">
        <v>53</v>
      </c>
      <c r="AZ146" s="334" t="s">
        <v>647</v>
      </c>
      <c r="BA146" s="455">
        <v>19.656063530000001</v>
      </c>
      <c r="BB146" s="455">
        <v>2025.6667883843199</v>
      </c>
      <c r="BC146" s="455"/>
      <c r="BD146" s="545"/>
      <c r="BE146" s="455">
        <v>0.52116091979609336</v>
      </c>
      <c r="BF146" s="545"/>
      <c r="BG146" s="546">
        <f t="shared" si="14"/>
        <v>61.300359507316827</v>
      </c>
      <c r="BI146"/>
      <c r="BJ146"/>
      <c r="BK146"/>
      <c r="BL146"/>
      <c r="BM146"/>
      <c r="BN146"/>
      <c r="BO146"/>
      <c r="BQ146"/>
      <c r="BR146"/>
      <c r="BS146"/>
      <c r="BT146"/>
      <c r="BU146"/>
      <c r="BV146"/>
      <c r="BW146"/>
      <c r="BX146"/>
      <c r="BY146"/>
      <c r="BZ146"/>
      <c r="CA146"/>
      <c r="CB146" s="438">
        <v>17</v>
      </c>
      <c r="CC146" s="334" t="s">
        <v>648</v>
      </c>
      <c r="CD146" s="545">
        <v>207.706719999999</v>
      </c>
      <c r="CE146" s="455">
        <v>5426.5213622229903</v>
      </c>
      <c r="CF146" s="545"/>
      <c r="CG146" s="455"/>
      <c r="CH146" s="455">
        <v>0.70080184557039804</v>
      </c>
      <c r="CI146" s="545"/>
      <c r="CJ146" s="455">
        <f t="shared" si="15"/>
        <v>115.33697170622008</v>
      </c>
      <c r="CK146"/>
    </row>
    <row r="147" spans="7:89" ht="14.1" customHeight="1">
      <c r="G147" s="19"/>
      <c r="H147" s="788"/>
      <c r="J147" s="736"/>
      <c r="K147" s="10" t="s">
        <v>742</v>
      </c>
      <c r="L147" s="171">
        <f t="shared" si="18"/>
        <v>177.68094564692737</v>
      </c>
      <c r="M147">
        <v>171.34626582497992</v>
      </c>
      <c r="N147" s="706">
        <f t="shared" si="17"/>
        <v>3.697004887411981E-2</v>
      </c>
      <c r="AD147" s="20"/>
      <c r="AR147" s="15"/>
      <c r="AS147"/>
      <c r="AT147"/>
      <c r="AU147"/>
      <c r="AV147"/>
      <c r="AW147"/>
      <c r="AX147"/>
      <c r="AY147" s="335">
        <v>31</v>
      </c>
      <c r="AZ147" s="334" t="s">
        <v>650</v>
      </c>
      <c r="BA147" s="455">
        <v>5.5479467910000002</v>
      </c>
      <c r="BB147" s="455">
        <v>2611.4594957507802</v>
      </c>
      <c r="BC147" s="455"/>
      <c r="BD147" s="545"/>
      <c r="BE147" s="455">
        <v>0.6624239572374061</v>
      </c>
      <c r="BF147" s="545"/>
      <c r="BG147" s="546">
        <f t="shared" si="14"/>
        <v>61.386370442864845</v>
      </c>
      <c r="BI147"/>
      <c r="BJ147"/>
      <c r="BK147"/>
      <c r="BL147"/>
      <c r="BM147"/>
      <c r="BN147"/>
      <c r="BO147"/>
      <c r="BQ147"/>
      <c r="BR147"/>
      <c r="BS147"/>
      <c r="BT147"/>
      <c r="BU147"/>
      <c r="BV147"/>
      <c r="BW147"/>
      <c r="BX147"/>
      <c r="BY147"/>
      <c r="BZ147"/>
      <c r="CA147"/>
      <c r="CB147" s="438">
        <v>104</v>
      </c>
      <c r="CC147" s="334" t="s">
        <v>648</v>
      </c>
      <c r="CD147" s="545">
        <v>2.6508929999999902</v>
      </c>
      <c r="CE147" s="455">
        <v>5760.7965744030698</v>
      </c>
      <c r="CF147" s="545"/>
      <c r="CG147" s="455"/>
      <c r="CH147" s="455">
        <v>0.74210443727970199</v>
      </c>
      <c r="CI147" s="545"/>
      <c r="CJ147" s="455">
        <f t="shared" si="15"/>
        <v>115.47776029010888</v>
      </c>
      <c r="CK147"/>
    </row>
    <row r="148" spans="7:89" ht="14.1" customHeight="1">
      <c r="G148" s="19"/>
      <c r="H148" s="788"/>
      <c r="M148"/>
      <c r="AD148" s="20"/>
      <c r="AR148" s="15"/>
      <c r="AS148"/>
      <c r="AT148"/>
      <c r="AU148"/>
      <c r="AV148"/>
      <c r="AW148"/>
      <c r="AX148"/>
      <c r="AY148" s="335">
        <v>118</v>
      </c>
      <c r="AZ148" s="334" t="s">
        <v>647</v>
      </c>
      <c r="BA148" s="455">
        <v>8.6161093060000002</v>
      </c>
      <c r="BB148" s="455">
        <v>2390.05883335202</v>
      </c>
      <c r="BC148" s="455"/>
      <c r="BD148" s="545"/>
      <c r="BE148" s="455">
        <v>0.6053311017282782</v>
      </c>
      <c r="BF148" s="545"/>
      <c r="BG148" s="546">
        <f t="shared" si="14"/>
        <v>61.717390192637147</v>
      </c>
      <c r="BI148"/>
      <c r="BJ148"/>
      <c r="BK148"/>
      <c r="BL148"/>
      <c r="BM148"/>
      <c r="BN148"/>
      <c r="BO148"/>
      <c r="BQ148"/>
      <c r="BR148"/>
      <c r="BS148"/>
      <c r="BT148"/>
      <c r="BU148"/>
      <c r="BV148"/>
      <c r="BW148"/>
      <c r="BX148"/>
      <c r="BY148"/>
      <c r="BZ148"/>
      <c r="CA148"/>
      <c r="CB148" s="438">
        <v>24</v>
      </c>
      <c r="CC148" s="334" t="s">
        <v>649</v>
      </c>
      <c r="CD148" s="545">
        <v>245.21269100000001</v>
      </c>
      <c r="CE148" s="455">
        <v>4976.0840324484398</v>
      </c>
      <c r="CF148" s="545"/>
      <c r="CG148" s="455"/>
      <c r="CH148" s="455">
        <v>0.64165477969687501</v>
      </c>
      <c r="CI148" s="545"/>
      <c r="CJ148" s="455">
        <f t="shared" si="15"/>
        <v>115.73054111458609</v>
      </c>
      <c r="CK148"/>
    </row>
    <row r="149" spans="7:89" ht="14.1" customHeight="1">
      <c r="G149" s="19"/>
      <c r="H149" s="788"/>
      <c r="J149" s="735" t="s">
        <v>67</v>
      </c>
      <c r="K149" s="8" t="s">
        <v>781</v>
      </c>
      <c r="L149" s="48">
        <f>(((L58*$S$48*(1-$S$40*$S$45))/(8760*L14*(1-$S$40))+L69/(8760*L14))*1000)+L80</f>
        <v>34.13300172478354</v>
      </c>
      <c r="M149" s="299" t="s">
        <v>674</v>
      </c>
      <c r="AD149" s="20"/>
      <c r="AR149" s="15"/>
      <c r="AS149"/>
      <c r="AT149"/>
      <c r="AU149"/>
      <c r="AV149"/>
      <c r="AW149"/>
      <c r="AX149"/>
      <c r="AY149" s="335">
        <v>8</v>
      </c>
      <c r="AZ149" s="334" t="s">
        <v>647</v>
      </c>
      <c r="BA149" s="455">
        <v>2.6896291620000001</v>
      </c>
      <c r="BB149" s="455">
        <v>3022.5482824186902</v>
      </c>
      <c r="BC149" s="455"/>
      <c r="BD149" s="545"/>
      <c r="BE149" s="455">
        <v>0.75794656089785339</v>
      </c>
      <c r="BF149" s="545"/>
      <c r="BG149" s="546">
        <f t="shared" si="14"/>
        <v>61.7075018229405</v>
      </c>
      <c r="BI149"/>
      <c r="BJ149"/>
      <c r="BK149"/>
      <c r="BL149"/>
      <c r="BM149"/>
      <c r="BN149"/>
      <c r="BO149"/>
      <c r="BQ149"/>
      <c r="BR149"/>
      <c r="BS149"/>
      <c r="BT149"/>
      <c r="BU149"/>
      <c r="BV149"/>
      <c r="BW149"/>
      <c r="BX149"/>
      <c r="BY149"/>
      <c r="BZ149"/>
      <c r="CA149"/>
      <c r="CB149" s="438">
        <v>90</v>
      </c>
      <c r="CC149" s="334" t="s">
        <v>647</v>
      </c>
      <c r="CD149" s="545">
        <v>32.4900289999999</v>
      </c>
      <c r="CE149" s="455">
        <v>4874.5970594868404</v>
      </c>
      <c r="CF149" s="545"/>
      <c r="CG149" s="455"/>
      <c r="CH149" s="455">
        <v>0.62795100500642498</v>
      </c>
      <c r="CI149" s="545"/>
      <c r="CJ149" s="455">
        <f t="shared" si="15"/>
        <v>115.89745631435775</v>
      </c>
      <c r="CK149"/>
    </row>
    <row r="150" spans="7:89" ht="14.1" customHeight="1">
      <c r="G150" s="19"/>
      <c r="H150" s="788"/>
      <c r="J150" s="736"/>
      <c r="K150" s="9" t="s">
        <v>782</v>
      </c>
      <c r="L150" s="48">
        <f t="shared" ref="L150:L158" si="19">(((L59*$S$48*(1-$S$40*$S$45))/(8760*L15*(1-$S$40))+L70/(8760*L15))*1000)+L81</f>
        <v>58.585727776225667</v>
      </c>
      <c r="M150"/>
      <c r="AD150" s="20"/>
      <c r="AR150" s="15"/>
      <c r="AS150"/>
      <c r="AT150"/>
      <c r="AU150"/>
      <c r="AV150"/>
      <c r="AW150"/>
      <c r="AX150"/>
      <c r="AY150" s="335">
        <v>121</v>
      </c>
      <c r="AZ150" s="334" t="s">
        <v>647</v>
      </c>
      <c r="BA150" s="455">
        <v>8.2946181649999904</v>
      </c>
      <c r="BB150" s="455">
        <v>2408.39946001198</v>
      </c>
      <c r="BC150" s="455"/>
      <c r="BD150" s="545"/>
      <c r="BE150" s="455">
        <v>0.60913352909815988</v>
      </c>
      <c r="BF150" s="545"/>
      <c r="BG150" s="546">
        <f t="shared" si="14"/>
        <v>61.777408651036581</v>
      </c>
      <c r="BI150"/>
      <c r="BJ150"/>
      <c r="BK150"/>
      <c r="BL150"/>
      <c r="BM150"/>
      <c r="BN150"/>
      <c r="BO150"/>
      <c r="BQ150"/>
      <c r="BR150"/>
      <c r="BS150"/>
      <c r="BT150"/>
      <c r="BU150"/>
      <c r="BV150"/>
      <c r="BW150"/>
      <c r="BX150"/>
      <c r="BY150"/>
      <c r="BZ150"/>
      <c r="CA150"/>
      <c r="CB150" s="438">
        <v>33</v>
      </c>
      <c r="CC150" s="334" t="s">
        <v>649</v>
      </c>
      <c r="CD150" s="545">
        <v>243.840733</v>
      </c>
      <c r="CE150" s="455">
        <v>5531.9284179084298</v>
      </c>
      <c r="CF150" s="545"/>
      <c r="CG150" s="455"/>
      <c r="CH150" s="455">
        <v>0.709136833790458</v>
      </c>
      <c r="CI150" s="545"/>
      <c r="CJ150" s="455">
        <f t="shared" si="15"/>
        <v>116.12827639583716</v>
      </c>
      <c r="CK150"/>
    </row>
    <row r="151" spans="7:89" ht="14.1" customHeight="1">
      <c r="G151" s="19"/>
      <c r="H151" s="788"/>
      <c r="J151" s="736"/>
      <c r="K151" s="9" t="s">
        <v>783</v>
      </c>
      <c r="L151" s="48">
        <f t="shared" si="19"/>
        <v>116.46698061048728</v>
      </c>
      <c r="M151"/>
      <c r="AD151" s="20"/>
      <c r="AR151" s="15"/>
      <c r="AS151"/>
      <c r="AT151"/>
      <c r="AU151"/>
      <c r="AV151"/>
      <c r="AW151"/>
      <c r="AX151"/>
      <c r="AY151" s="335">
        <v>89</v>
      </c>
      <c r="AZ151" s="334" t="s">
        <v>650</v>
      </c>
      <c r="BA151" s="455">
        <v>27.527151656999902</v>
      </c>
      <c r="BB151" s="455">
        <v>2244.7275203917902</v>
      </c>
      <c r="BC151" s="455"/>
      <c r="BD151" s="545"/>
      <c r="BE151" s="455">
        <v>0.56659733037914373</v>
      </c>
      <c r="BF151" s="545"/>
      <c r="BG151" s="546">
        <f t="shared" si="14"/>
        <v>62.102380212052786</v>
      </c>
      <c r="BI151"/>
      <c r="BJ151"/>
      <c r="BK151"/>
      <c r="BL151"/>
      <c r="BM151"/>
      <c r="BN151"/>
      <c r="BO151"/>
      <c r="BQ151"/>
      <c r="BR151"/>
      <c r="BS151"/>
      <c r="BT151"/>
      <c r="BU151"/>
      <c r="BV151"/>
      <c r="BW151"/>
      <c r="BX151"/>
      <c r="BY151"/>
      <c r="BZ151"/>
      <c r="CA151"/>
      <c r="CB151" s="438">
        <v>15</v>
      </c>
      <c r="CC151" s="334" t="s">
        <v>648</v>
      </c>
      <c r="CD151" s="545">
        <v>425.93756400000001</v>
      </c>
      <c r="CE151" s="455">
        <v>5238.9404872016003</v>
      </c>
      <c r="CF151" s="545"/>
      <c r="CG151" s="455"/>
      <c r="CH151" s="455">
        <v>0.67129636431752704</v>
      </c>
      <c r="CI151" s="545"/>
      <c r="CJ151" s="455">
        <f t="shared" si="15"/>
        <v>116.3115454350052</v>
      </c>
      <c r="CK151"/>
    </row>
    <row r="152" spans="7:89" ht="14.1" customHeight="1">
      <c r="G152" s="19"/>
      <c r="H152" s="788"/>
      <c r="J152" s="736"/>
      <c r="K152" s="9" t="s">
        <v>784</v>
      </c>
      <c r="L152" s="48">
        <f t="shared" si="19"/>
        <v>167.56228048030198</v>
      </c>
      <c r="M152"/>
      <c r="AD152" s="20"/>
      <c r="AR152" s="15"/>
      <c r="AS152"/>
      <c r="AT152"/>
      <c r="AU152"/>
      <c r="AV152"/>
      <c r="AW152"/>
      <c r="AX152"/>
      <c r="AY152" s="335">
        <v>113</v>
      </c>
      <c r="AZ152" s="334" t="s">
        <v>647</v>
      </c>
      <c r="BA152" s="455">
        <v>8.0355129359999893</v>
      </c>
      <c r="BB152" s="455">
        <v>2423.8166670589098</v>
      </c>
      <c r="BC152" s="455"/>
      <c r="BD152" s="545"/>
      <c r="BE152" s="455">
        <v>0.60513140368321894</v>
      </c>
      <c r="BF152" s="545"/>
      <c r="BG152" s="546">
        <f t="shared" si="14"/>
        <v>62.530763156965655</v>
      </c>
      <c r="BI152"/>
      <c r="BJ152"/>
      <c r="BK152"/>
      <c r="BL152"/>
      <c r="BM152"/>
      <c r="BN152"/>
      <c r="BO152"/>
      <c r="BQ152"/>
      <c r="BR152"/>
      <c r="BS152"/>
      <c r="BT152"/>
      <c r="BU152"/>
      <c r="BV152"/>
      <c r="BW152"/>
      <c r="BX152"/>
      <c r="BY152"/>
      <c r="BZ152"/>
      <c r="CA152"/>
      <c r="CB152" s="438">
        <v>74</v>
      </c>
      <c r="CC152" s="334" t="s">
        <v>649</v>
      </c>
      <c r="CD152" s="545">
        <v>1.3479840000000001</v>
      </c>
      <c r="CE152" s="455">
        <v>6383.9320212209896</v>
      </c>
      <c r="CF152" s="545"/>
      <c r="CG152" s="455"/>
      <c r="CH152" s="455">
        <v>0.81441186170775104</v>
      </c>
      <c r="CI152" s="545"/>
      <c r="CJ152" s="455">
        <f t="shared" si="15"/>
        <v>116.35260947096795</v>
      </c>
      <c r="CK152"/>
    </row>
    <row r="153" spans="7:89" ht="14.1" customHeight="1">
      <c r="G153" s="19"/>
      <c r="H153" s="788"/>
      <c r="J153" s="736"/>
      <c r="K153" s="9" t="s">
        <v>785</v>
      </c>
      <c r="L153" s="48">
        <f t="shared" si="19"/>
        <v>219.71383290566166</v>
      </c>
      <c r="M153"/>
      <c r="AD153" s="20"/>
      <c r="AR153" s="15"/>
      <c r="AS153"/>
      <c r="AT153"/>
      <c r="AU153"/>
      <c r="AV153"/>
      <c r="AW153"/>
      <c r="AX153"/>
      <c r="AY153" s="335">
        <v>107</v>
      </c>
      <c r="AZ153" s="334" t="s">
        <v>647</v>
      </c>
      <c r="BA153" s="455">
        <v>8.4218675009999906</v>
      </c>
      <c r="BB153" s="455">
        <v>2401.0391623615001</v>
      </c>
      <c r="BC153" s="455"/>
      <c r="BD153" s="545"/>
      <c r="BE153" s="455">
        <v>0.59574049167853993</v>
      </c>
      <c r="BF153" s="545"/>
      <c r="BG153" s="546">
        <f t="shared" si="14"/>
        <v>62.929949098980117</v>
      </c>
      <c r="BI153"/>
      <c r="BJ153"/>
      <c r="BK153"/>
      <c r="BL153"/>
      <c r="BM153"/>
      <c r="BN153"/>
      <c r="BO153"/>
      <c r="BQ153"/>
      <c r="BR153"/>
      <c r="BS153"/>
      <c r="BT153"/>
      <c r="BU153"/>
      <c r="BV153"/>
      <c r="BW153"/>
      <c r="BX153"/>
      <c r="BY153"/>
      <c r="BZ153"/>
      <c r="CA153"/>
      <c r="CB153" s="438">
        <v>5</v>
      </c>
      <c r="CC153" s="334" t="s">
        <v>648</v>
      </c>
      <c r="CD153" s="545">
        <v>388.11777000000001</v>
      </c>
      <c r="CE153" s="455">
        <v>5452.5537615109397</v>
      </c>
      <c r="CF153" s="545"/>
      <c r="CG153" s="455"/>
      <c r="CH153" s="455">
        <v>0.69665627591345403</v>
      </c>
      <c r="CI153" s="545"/>
      <c r="CJ153" s="455">
        <f t="shared" si="15"/>
        <v>116.53907756469513</v>
      </c>
      <c r="CK153"/>
    </row>
    <row r="154" spans="7:89" ht="14.1" customHeight="1">
      <c r="G154" s="19"/>
      <c r="H154" s="788"/>
      <c r="J154" s="736"/>
      <c r="K154" s="9" t="s">
        <v>740</v>
      </c>
      <c r="L154" s="48">
        <f t="shared" si="19"/>
        <v>77.563614533526632</v>
      </c>
      <c r="M154"/>
      <c r="AD154" s="20"/>
      <c r="AR154" s="15"/>
      <c r="AS154"/>
      <c r="AT154"/>
      <c r="AU154"/>
      <c r="AV154"/>
      <c r="AW154"/>
      <c r="AX154"/>
      <c r="AY154" s="335">
        <v>25</v>
      </c>
      <c r="AZ154" s="334" t="s">
        <v>647</v>
      </c>
      <c r="BA154" s="455">
        <v>3.95814032799999</v>
      </c>
      <c r="BB154" s="455">
        <v>2795.4979001001102</v>
      </c>
      <c r="BC154" s="455"/>
      <c r="BD154" s="545"/>
      <c r="BE154" s="455">
        <v>0.68819857788879357</v>
      </c>
      <c r="BF154" s="545"/>
      <c r="BG154" s="546">
        <f t="shared" si="14"/>
        <v>62.99373427690854</v>
      </c>
      <c r="BI154"/>
      <c r="BJ154"/>
      <c r="BK154"/>
      <c r="BL154"/>
      <c r="BM154"/>
      <c r="BN154"/>
      <c r="BO154"/>
      <c r="BQ154"/>
      <c r="BR154"/>
      <c r="BS154"/>
      <c r="BT154"/>
      <c r="BU154"/>
      <c r="BV154"/>
      <c r="BW154"/>
      <c r="BX154"/>
      <c r="BY154"/>
      <c r="BZ154"/>
      <c r="CA154"/>
      <c r="CB154" s="438">
        <v>112</v>
      </c>
      <c r="CC154" s="334" t="s">
        <v>647</v>
      </c>
      <c r="CD154" s="545">
        <v>27.1563459999999</v>
      </c>
      <c r="CE154" s="455">
        <v>4766.5604737132398</v>
      </c>
      <c r="CF154" s="545"/>
      <c r="CG154" s="455"/>
      <c r="CH154" s="455">
        <v>0.61044114524940096</v>
      </c>
      <c r="CI154" s="545"/>
      <c r="CJ154" s="455">
        <f t="shared" si="15"/>
        <v>116.62606249272616</v>
      </c>
      <c r="CK154"/>
    </row>
    <row r="155" spans="7:89" ht="14.1" customHeight="1">
      <c r="G155" s="19"/>
      <c r="H155" s="788"/>
      <c r="J155" s="736"/>
      <c r="K155" s="9" t="s">
        <v>744</v>
      </c>
      <c r="L155" s="48">
        <f t="shared" si="19"/>
        <v>99.861280396382256</v>
      </c>
      <c r="M155"/>
      <c r="AD155" s="20"/>
      <c r="AR155" s="15"/>
      <c r="AS155"/>
      <c r="AT155"/>
      <c r="AU155"/>
      <c r="AV155"/>
      <c r="AW155"/>
      <c r="AX155"/>
      <c r="AY155" s="335">
        <v>102</v>
      </c>
      <c r="AZ155" s="334" t="s">
        <v>647</v>
      </c>
      <c r="BA155" s="455">
        <v>16.561091829999899</v>
      </c>
      <c r="BB155" s="455">
        <v>2096.3627845810202</v>
      </c>
      <c r="BC155" s="455"/>
      <c r="BD155" s="545"/>
      <c r="BE155" s="455">
        <v>0.52220258027005428</v>
      </c>
      <c r="BF155" s="545"/>
      <c r="BG155" s="546">
        <f t="shared" si="14"/>
        <v>63.110053943033883</v>
      </c>
      <c r="BI155"/>
      <c r="BJ155"/>
      <c r="BK155"/>
      <c r="BL155"/>
      <c r="BM155"/>
      <c r="BN155"/>
      <c r="BO155"/>
      <c r="BQ155"/>
      <c r="BR155"/>
      <c r="BS155"/>
      <c r="BT155"/>
      <c r="BU155"/>
      <c r="BV155"/>
      <c r="BW155"/>
      <c r="BX155"/>
      <c r="BY155"/>
      <c r="BZ155"/>
      <c r="CA155"/>
      <c r="CB155" s="438">
        <v>115</v>
      </c>
      <c r="CC155" s="334" t="s">
        <v>649</v>
      </c>
      <c r="CD155" s="545">
        <v>24.742919999999899</v>
      </c>
      <c r="CE155" s="455">
        <v>4900.1341198549699</v>
      </c>
      <c r="CF155" s="545"/>
      <c r="CG155" s="455"/>
      <c r="CH155" s="455">
        <v>0.626354801608625</v>
      </c>
      <c r="CI155" s="545"/>
      <c r="CJ155" s="455">
        <f t="shared" si="15"/>
        <v>116.76616786292354</v>
      </c>
      <c r="CK155"/>
    </row>
    <row r="156" spans="7:89" ht="14.1" customHeight="1">
      <c r="G156" s="19"/>
      <c r="H156" s="788"/>
      <c r="J156" s="736"/>
      <c r="K156" s="9" t="s">
        <v>741</v>
      </c>
      <c r="L156" s="48">
        <f t="shared" si="19"/>
        <v>120.76820048199458</v>
      </c>
      <c r="M156"/>
      <c r="AD156" s="20"/>
      <c r="AR156" s="15"/>
      <c r="AS156"/>
      <c r="AT156"/>
      <c r="AU156"/>
      <c r="AV156"/>
      <c r="AW156"/>
      <c r="AX156"/>
      <c r="AY156" s="335">
        <v>109</v>
      </c>
      <c r="AZ156" s="334" t="s">
        <v>650</v>
      </c>
      <c r="BA156" s="455">
        <v>48.194781839999997</v>
      </c>
      <c r="BB156" s="455">
        <v>2234.02507755838</v>
      </c>
      <c r="BC156" s="455"/>
      <c r="BD156" s="545"/>
      <c r="BE156" s="455">
        <v>0.5529929943726245</v>
      </c>
      <c r="BF156" s="545"/>
      <c r="BG156" s="546">
        <f t="shared" si="14"/>
        <v>63.288577593092263</v>
      </c>
      <c r="BI156"/>
      <c r="BJ156"/>
      <c r="BK156"/>
      <c r="BL156"/>
      <c r="BM156"/>
      <c r="BN156"/>
      <c r="BO156"/>
      <c r="BQ156"/>
      <c r="BR156"/>
      <c r="BS156"/>
      <c r="BT156"/>
      <c r="BU156"/>
      <c r="BV156"/>
      <c r="BW156"/>
      <c r="BX156"/>
      <c r="BY156"/>
      <c r="BZ156"/>
      <c r="CA156"/>
      <c r="CB156" s="438">
        <v>28</v>
      </c>
      <c r="CC156" s="334" t="s">
        <v>649</v>
      </c>
      <c r="CD156" s="545">
        <v>56.423437999999898</v>
      </c>
      <c r="CE156" s="455">
        <v>5540.5253581998004</v>
      </c>
      <c r="CF156" s="545"/>
      <c r="CG156" s="455"/>
      <c r="CH156" s="455">
        <v>0.70600219695025701</v>
      </c>
      <c r="CI156" s="545"/>
      <c r="CJ156" s="455">
        <f t="shared" si="15"/>
        <v>116.8052309492806</v>
      </c>
      <c r="CK156"/>
    </row>
    <row r="157" spans="7:89" ht="14.1" customHeight="1">
      <c r="G157" s="19"/>
      <c r="H157" s="788"/>
      <c r="J157" s="736"/>
      <c r="K157" s="9" t="s">
        <v>743</v>
      </c>
      <c r="L157" s="48">
        <f t="shared" si="19"/>
        <v>139.83731940896431</v>
      </c>
      <c r="M157"/>
      <c r="AD157" s="20"/>
      <c r="AR157" s="15"/>
      <c r="AS157"/>
      <c r="AT157"/>
      <c r="AU157"/>
      <c r="AV157"/>
      <c r="AW157"/>
      <c r="AX157"/>
      <c r="AY157" s="335">
        <v>107</v>
      </c>
      <c r="AZ157" s="334" t="s">
        <v>648</v>
      </c>
      <c r="BA157" s="455">
        <v>7.8658161230000001</v>
      </c>
      <c r="BB157" s="455">
        <v>2434.2427121061801</v>
      </c>
      <c r="BC157" s="455"/>
      <c r="BD157" s="545"/>
      <c r="BE157" s="455">
        <v>0.59574049167853993</v>
      </c>
      <c r="BF157" s="545"/>
      <c r="BG157" s="546">
        <f t="shared" si="14"/>
        <v>63.723116301192782</v>
      </c>
      <c r="BI157"/>
      <c r="BJ157"/>
      <c r="BK157"/>
      <c r="BL157"/>
      <c r="BM157"/>
      <c r="BN157"/>
      <c r="BO157"/>
      <c r="BQ157"/>
      <c r="BR157"/>
      <c r="BS157"/>
      <c r="BT157"/>
      <c r="BU157"/>
      <c r="BV157"/>
      <c r="BW157"/>
      <c r="BX157"/>
      <c r="BY157"/>
      <c r="BZ157"/>
      <c r="CA157"/>
      <c r="CB157" s="438">
        <v>105</v>
      </c>
      <c r="CC157" s="334" t="s">
        <v>648</v>
      </c>
      <c r="CD157" s="545">
        <v>32.152701999999898</v>
      </c>
      <c r="CE157" s="455">
        <v>5010.4875588036102</v>
      </c>
      <c r="CF157" s="545"/>
      <c r="CG157" s="455"/>
      <c r="CH157" s="455">
        <v>0.63947003354501697</v>
      </c>
      <c r="CI157" s="545"/>
      <c r="CJ157" s="455">
        <f t="shared" si="15"/>
        <v>116.88237561929708</v>
      </c>
      <c r="CK157"/>
    </row>
    <row r="158" spans="7:89" ht="14.1" customHeight="1">
      <c r="G158" s="19"/>
      <c r="H158" s="788"/>
      <c r="J158" s="736"/>
      <c r="K158" s="10" t="s">
        <v>742</v>
      </c>
      <c r="L158" s="48">
        <f t="shared" si="19"/>
        <v>171.23181645155842</v>
      </c>
      <c r="M158"/>
      <c r="AD158" s="20"/>
      <c r="AR158" s="15"/>
      <c r="AS158"/>
      <c r="AT158"/>
      <c r="AU158"/>
      <c r="AV158"/>
      <c r="AW158"/>
      <c r="AX158"/>
      <c r="AY158" s="335">
        <v>114</v>
      </c>
      <c r="AZ158" s="334" t="s">
        <v>647</v>
      </c>
      <c r="BA158" s="455">
        <v>7.6120754389999901</v>
      </c>
      <c r="BB158" s="455">
        <v>2450.3494975786102</v>
      </c>
      <c r="BC158" s="455"/>
      <c r="BD158" s="545"/>
      <c r="BE158" s="455">
        <v>0.59895160349434218</v>
      </c>
      <c r="BF158" s="545"/>
      <c r="BG158" s="546">
        <f t="shared" si="14"/>
        <v>63.778600789280901</v>
      </c>
      <c r="BI158"/>
      <c r="BJ158"/>
      <c r="BK158"/>
      <c r="BL158"/>
      <c r="BM158"/>
      <c r="BN158"/>
      <c r="BO158"/>
      <c r="BQ158"/>
      <c r="BR158"/>
      <c r="BS158"/>
      <c r="BT158"/>
      <c r="BU158"/>
      <c r="BV158"/>
      <c r="BW158"/>
      <c r="BX158"/>
      <c r="BY158"/>
      <c r="BZ158"/>
      <c r="CA158"/>
      <c r="CB158" s="438">
        <v>51</v>
      </c>
      <c r="CC158" s="334" t="s">
        <v>649</v>
      </c>
      <c r="CD158" s="545">
        <v>49.1906379999999</v>
      </c>
      <c r="CE158" s="455">
        <v>4519.4722781108403</v>
      </c>
      <c r="CF158" s="545"/>
      <c r="CG158" s="455"/>
      <c r="CH158" s="455">
        <v>0.57781640258853595</v>
      </c>
      <c r="CI158" s="545"/>
      <c r="CJ158" s="455">
        <f t="shared" si="15"/>
        <v>116.97358976826564</v>
      </c>
      <c r="CK158"/>
    </row>
    <row r="159" spans="7:89" ht="14.1" customHeight="1">
      <c r="G159" s="21"/>
      <c r="H159" s="22"/>
      <c r="I159" s="22"/>
      <c r="J159" s="22"/>
      <c r="K159" s="22"/>
      <c r="L159" s="22"/>
      <c r="M159" s="22"/>
      <c r="N159" s="22"/>
      <c r="O159" s="22"/>
      <c r="P159" s="22"/>
      <c r="Q159" s="22"/>
      <c r="R159" s="22"/>
      <c r="S159" s="22"/>
      <c r="T159" s="22"/>
      <c r="U159" s="22"/>
      <c r="V159" s="22"/>
      <c r="W159" s="22"/>
      <c r="X159" s="22"/>
      <c r="Y159" s="22"/>
      <c r="Z159" s="22"/>
      <c r="AA159" s="22"/>
      <c r="AB159" s="22"/>
      <c r="AC159" s="22"/>
      <c r="AD159" s="23"/>
      <c r="AR159" s="15"/>
      <c r="AS159"/>
      <c r="AT159"/>
      <c r="AU159"/>
      <c r="AV159"/>
      <c r="AW159"/>
      <c r="AX159"/>
      <c r="AY159" s="335">
        <v>113</v>
      </c>
      <c r="AZ159" s="334" t="s">
        <v>648</v>
      </c>
      <c r="BA159" s="455">
        <v>7.00415884099999</v>
      </c>
      <c r="BB159" s="455">
        <v>2491.7267353218599</v>
      </c>
      <c r="BC159" s="455"/>
      <c r="BD159" s="545"/>
      <c r="BE159" s="455">
        <v>0.60513140368321894</v>
      </c>
      <c r="BF159" s="545"/>
      <c r="BG159" s="546">
        <f t="shared" si="14"/>
        <v>64.127825342086041</v>
      </c>
      <c r="BI159"/>
      <c r="BJ159"/>
      <c r="BK159"/>
      <c r="BL159"/>
      <c r="BM159"/>
      <c r="BN159"/>
      <c r="BO159"/>
      <c r="BQ159"/>
      <c r="BR159"/>
      <c r="BS159"/>
      <c r="BT159"/>
      <c r="BU159"/>
      <c r="BV159"/>
      <c r="BW159"/>
      <c r="BX159"/>
      <c r="BY159"/>
      <c r="BZ159"/>
      <c r="CA159"/>
      <c r="CB159" s="438">
        <v>129</v>
      </c>
      <c r="CC159" s="334" t="s">
        <v>647</v>
      </c>
      <c r="CD159" s="545">
        <v>20.967624999999899</v>
      </c>
      <c r="CE159" s="455">
        <v>5208.8462487203797</v>
      </c>
      <c r="CF159" s="545"/>
      <c r="CG159" s="455"/>
      <c r="CH159" s="455">
        <v>0.66376312830677198</v>
      </c>
      <c r="CI159" s="545"/>
      <c r="CJ159" s="455">
        <f t="shared" si="15"/>
        <v>116.95584893106918</v>
      </c>
      <c r="CK159"/>
    </row>
    <row r="160" spans="7:89" ht="14.1" customHeight="1">
      <c r="AR160" s="15"/>
      <c r="AS160"/>
      <c r="AT160"/>
      <c r="AU160"/>
      <c r="AV160"/>
      <c r="AW160"/>
      <c r="AX160"/>
      <c r="AY160" s="335">
        <v>98</v>
      </c>
      <c r="AZ160" s="334" t="s">
        <v>649</v>
      </c>
      <c r="BA160" s="455">
        <v>21.7235406869999</v>
      </c>
      <c r="BB160" s="455">
        <v>2469.3779581679501</v>
      </c>
      <c r="BC160" s="455"/>
      <c r="BD160" s="545"/>
      <c r="BE160" s="455">
        <v>0.59612416864522721</v>
      </c>
      <c r="BF160" s="545"/>
      <c r="BG160" s="546">
        <f t="shared" si="14"/>
        <v>64.522605628719532</v>
      </c>
      <c r="BI160"/>
      <c r="BJ160"/>
      <c r="BK160"/>
      <c r="BL160"/>
      <c r="BM160"/>
      <c r="BN160"/>
      <c r="BO160"/>
      <c r="BQ160"/>
      <c r="BR160"/>
      <c r="BS160"/>
      <c r="BT160"/>
      <c r="BU160"/>
      <c r="BV160"/>
      <c r="BW160"/>
      <c r="BX160"/>
      <c r="BY160"/>
      <c r="BZ160"/>
      <c r="CA160"/>
      <c r="CB160" s="438">
        <v>16</v>
      </c>
      <c r="CC160" s="334" t="s">
        <v>650</v>
      </c>
      <c r="CD160" s="545">
        <v>182.71632899999901</v>
      </c>
      <c r="CE160" s="455">
        <v>5333.6133319639703</v>
      </c>
      <c r="CF160" s="545"/>
      <c r="CG160" s="455"/>
      <c r="CH160" s="455">
        <v>0.67801495745014395</v>
      </c>
      <c r="CI160" s="545"/>
      <c r="CJ160" s="455">
        <f t="shared" si="15"/>
        <v>117.17276288702851</v>
      </c>
      <c r="CK160"/>
    </row>
    <row r="161" spans="1:89" ht="14.1" customHeight="1">
      <c r="H161" s="4" t="s">
        <v>938</v>
      </c>
      <c r="Y161"/>
      <c r="Z161"/>
      <c r="AR161" s="15"/>
      <c r="AS161"/>
      <c r="AT161"/>
      <c r="AU161"/>
      <c r="AV161"/>
      <c r="AW161"/>
      <c r="AX161"/>
      <c r="AY161" s="335">
        <v>65</v>
      </c>
      <c r="AZ161" s="334" t="s">
        <v>649</v>
      </c>
      <c r="BA161" s="455">
        <v>13.487895859</v>
      </c>
      <c r="BB161" s="455">
        <v>2464.9794273745601</v>
      </c>
      <c r="BC161" s="455"/>
      <c r="BD161" s="545"/>
      <c r="BE161" s="455">
        <v>0.58861645466362589</v>
      </c>
      <c r="BF161" s="545"/>
      <c r="BG161" s="546">
        <f t="shared" si="14"/>
        <v>65.204927273583579</v>
      </c>
      <c r="BI161"/>
      <c r="BJ161"/>
      <c r="BK161"/>
      <c r="BL161"/>
      <c r="BM161"/>
      <c r="BN161"/>
      <c r="BO161"/>
      <c r="BQ161"/>
      <c r="BR161"/>
      <c r="BS161"/>
      <c r="BT161"/>
      <c r="BU161"/>
      <c r="BV161"/>
      <c r="BW161"/>
      <c r="BX161"/>
      <c r="BY161"/>
      <c r="BZ161"/>
      <c r="CA161"/>
      <c r="CB161" s="438">
        <v>107</v>
      </c>
      <c r="CC161" s="334" t="s">
        <v>650</v>
      </c>
      <c r="CD161" s="545">
        <v>65.020975999999905</v>
      </c>
      <c r="CE161" s="455">
        <v>4791.1114358278401</v>
      </c>
      <c r="CF161" s="545"/>
      <c r="CG161" s="455"/>
      <c r="CH161" s="455">
        <v>0.61013682657938595</v>
      </c>
      <c r="CI161" s="545"/>
      <c r="CJ161" s="455">
        <f t="shared" si="15"/>
        <v>117.25552649295521</v>
      </c>
      <c r="CK161"/>
    </row>
    <row r="162" spans="1:89" ht="14.1" customHeight="1">
      <c r="Y162"/>
      <c r="Z162"/>
      <c r="AR162" s="15"/>
      <c r="AS162"/>
      <c r="AT162"/>
      <c r="AU162"/>
      <c r="AV162"/>
      <c r="AW162"/>
      <c r="AX162"/>
      <c r="AY162" s="335">
        <v>61</v>
      </c>
      <c r="AZ162" s="334" t="s">
        <v>647</v>
      </c>
      <c r="BA162" s="455">
        <v>18.849959590000001</v>
      </c>
      <c r="BB162" s="455">
        <v>2042.7168326645201</v>
      </c>
      <c r="BC162" s="455"/>
      <c r="BD162" s="545"/>
      <c r="BE162" s="455">
        <v>0.490220804904759</v>
      </c>
      <c r="BF162" s="545"/>
      <c r="BG162" s="546">
        <f t="shared" si="14"/>
        <v>65.494493041128948</v>
      </c>
      <c r="BI162"/>
      <c r="BJ162"/>
      <c r="BK162"/>
      <c r="BL162"/>
      <c r="BM162"/>
      <c r="BN162"/>
      <c r="BO162"/>
      <c r="BQ162"/>
      <c r="BR162"/>
      <c r="BS162"/>
      <c r="BT162"/>
      <c r="BU162"/>
      <c r="BV162"/>
      <c r="BW162"/>
      <c r="BX162"/>
      <c r="BY162"/>
      <c r="BZ162"/>
      <c r="CA162"/>
      <c r="CB162" s="438">
        <v>131</v>
      </c>
      <c r="CC162" s="334" t="s">
        <v>647</v>
      </c>
      <c r="CD162" s="545">
        <v>12.8242589999999</v>
      </c>
      <c r="CE162" s="455">
        <v>5272.4802365657897</v>
      </c>
      <c r="CF162" s="545"/>
      <c r="CG162" s="455"/>
      <c r="CH162" s="455">
        <v>0.66987030087666699</v>
      </c>
      <c r="CI162" s="545"/>
      <c r="CJ162" s="455">
        <f t="shared" si="15"/>
        <v>117.26596575832255</v>
      </c>
      <c r="CK162"/>
    </row>
    <row r="163" spans="1:89" ht="14.1" customHeight="1">
      <c r="G163" s="16"/>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c r="AK163" s="17"/>
      <c r="AL163" s="17"/>
      <c r="AM163" s="17"/>
      <c r="AN163" s="17"/>
      <c r="AO163" s="17"/>
      <c r="AP163" s="17"/>
      <c r="AQ163" s="17"/>
      <c r="AR163" s="17"/>
      <c r="AS163" s="17"/>
      <c r="AT163" s="17"/>
      <c r="AU163" s="17"/>
      <c r="AV163" s="18"/>
      <c r="AW163"/>
      <c r="AX163"/>
      <c r="AY163" s="335">
        <v>9</v>
      </c>
      <c r="AZ163" s="334" t="s">
        <v>649</v>
      </c>
      <c r="BA163" s="455">
        <v>27.137254317</v>
      </c>
      <c r="BB163" s="455">
        <v>2718.5351838541001</v>
      </c>
      <c r="BC163" s="455"/>
      <c r="BD163" s="545"/>
      <c r="BE163" s="455">
        <v>0.6428808404293177</v>
      </c>
      <c r="BF163" s="545"/>
      <c r="BG163" s="546">
        <f t="shared" si="14"/>
        <v>65.540967615106524</v>
      </c>
      <c r="BI163"/>
      <c r="BJ163"/>
      <c r="BK163"/>
      <c r="BL163"/>
      <c r="BM163"/>
      <c r="BN163"/>
      <c r="BO163"/>
      <c r="BQ163"/>
      <c r="BR163"/>
      <c r="BS163"/>
      <c r="BT163"/>
      <c r="BU163"/>
      <c r="BV163"/>
      <c r="BW163"/>
      <c r="BX163"/>
      <c r="BY163"/>
      <c r="BZ163"/>
      <c r="CA163"/>
      <c r="CB163" s="438">
        <v>39</v>
      </c>
      <c r="CC163" s="334" t="s">
        <v>651</v>
      </c>
      <c r="CD163" s="545">
        <v>148.53259499999999</v>
      </c>
      <c r="CE163" s="455">
        <v>5383.15079553542</v>
      </c>
      <c r="CF163" s="545"/>
      <c r="CG163" s="455"/>
      <c r="CH163" s="455">
        <v>0.68240075044688697</v>
      </c>
      <c r="CI163" s="545"/>
      <c r="CJ163" s="455">
        <f t="shared" si="15"/>
        <v>117.47005605558353</v>
      </c>
      <c r="CK163"/>
    </row>
    <row r="164" spans="1:89" ht="14.1" customHeight="1">
      <c r="D164" s="426" t="s">
        <v>90</v>
      </c>
      <c r="G164" s="733" t="s">
        <v>18</v>
      </c>
      <c r="H164" s="733"/>
      <c r="I164" s="733"/>
      <c r="J164" s="733"/>
      <c r="K164" s="733"/>
      <c r="L164" s="733"/>
      <c r="M164" s="733"/>
      <c r="N164" s="733"/>
      <c r="O164" s="733"/>
      <c r="P164" s="733"/>
      <c r="Q164" s="733"/>
      <c r="R164" s="733"/>
      <c r="S164" s="733"/>
      <c r="T164" s="733"/>
      <c r="U164" s="423"/>
      <c r="V164" s="423"/>
      <c r="W164" s="423"/>
      <c r="X164" s="423"/>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207"/>
      <c r="AW164"/>
      <c r="AX164"/>
      <c r="AY164" s="335">
        <v>115</v>
      </c>
      <c r="AZ164" s="334" t="s">
        <v>651</v>
      </c>
      <c r="BA164" s="455">
        <v>65.227722863999901</v>
      </c>
      <c r="BB164" s="455">
        <v>2671.6862600794402</v>
      </c>
      <c r="BC164" s="455"/>
      <c r="BD164" s="545"/>
      <c r="BE164" s="455">
        <v>0.6318078319422139</v>
      </c>
      <c r="BF164" s="545"/>
      <c r="BG164" s="546">
        <f t="shared" si="14"/>
        <v>65.587246397046016</v>
      </c>
      <c r="BI164"/>
      <c r="BJ164"/>
      <c r="BK164"/>
      <c r="BL164"/>
      <c r="BM164"/>
      <c r="BN164"/>
      <c r="BO164"/>
      <c r="BQ164"/>
      <c r="BR164"/>
      <c r="BS164"/>
      <c r="BT164"/>
      <c r="BU164"/>
      <c r="BV164"/>
      <c r="BW164"/>
      <c r="BX164"/>
      <c r="BY164"/>
      <c r="BZ164"/>
      <c r="CA164"/>
      <c r="CB164" s="438">
        <v>77</v>
      </c>
      <c r="CC164" s="334" t="s">
        <v>648</v>
      </c>
      <c r="CD164" s="545">
        <v>22.754258</v>
      </c>
      <c r="CE164" s="455">
        <v>5761.8914243133904</v>
      </c>
      <c r="CF164" s="545"/>
      <c r="CG164" s="455"/>
      <c r="CH164" s="455">
        <v>0.72710016743049999</v>
      </c>
      <c r="CI164" s="545"/>
      <c r="CJ164" s="455">
        <f t="shared" si="15"/>
        <v>117.82665105645329</v>
      </c>
      <c r="CK164"/>
    </row>
    <row r="165" spans="1:89" ht="14.1" customHeight="1">
      <c r="G165" s="19"/>
      <c r="AV165" s="20"/>
      <c r="AY165" s="335">
        <v>51</v>
      </c>
      <c r="AZ165" s="334" t="s">
        <v>648</v>
      </c>
      <c r="BA165" s="455">
        <v>18.710723949999899</v>
      </c>
      <c r="BB165" s="455">
        <v>2045.7508217777699</v>
      </c>
      <c r="BC165" s="455"/>
      <c r="BD165" s="545"/>
      <c r="BE165" s="455">
        <v>0.48976125814172311</v>
      </c>
      <c r="BF165" s="545"/>
      <c r="BG165" s="546">
        <f t="shared" si="14"/>
        <v>65.641582039046696</v>
      </c>
      <c r="BI165"/>
      <c r="BJ165"/>
      <c r="BK165"/>
      <c r="BL165"/>
      <c r="BM165"/>
      <c r="BN165"/>
      <c r="BO165"/>
      <c r="BQ165"/>
      <c r="BR165"/>
      <c r="BS165"/>
      <c r="BT165"/>
      <c r="BU165"/>
      <c r="BV165"/>
      <c r="BW165"/>
      <c r="BX165"/>
      <c r="BY165"/>
      <c r="BZ165"/>
      <c r="CA165"/>
      <c r="CB165" s="438">
        <v>117</v>
      </c>
      <c r="CC165" s="334" t="s">
        <v>647</v>
      </c>
      <c r="CD165" s="545">
        <v>25.6948299999999</v>
      </c>
      <c r="CE165" s="455">
        <v>4638.3444100940296</v>
      </c>
      <c r="CF165" s="545"/>
      <c r="CG165" s="455"/>
      <c r="CH165" s="455">
        <v>0.58802712245817701</v>
      </c>
      <c r="CI165" s="545"/>
      <c r="CJ165" s="455">
        <f t="shared" si="15"/>
        <v>117.86599608246658</v>
      </c>
      <c r="CK165"/>
    </row>
    <row r="166" spans="1:89" ht="14.1" customHeight="1">
      <c r="G166" s="19"/>
      <c r="L166" s="24">
        <f>Q14+1</f>
        <v>2014</v>
      </c>
      <c r="M166" s="24">
        <f t="shared" ref="M166:AB166" si="20">L166+1</f>
        <v>2015</v>
      </c>
      <c r="N166" s="24">
        <f>M166+1</f>
        <v>2016</v>
      </c>
      <c r="O166" s="24">
        <f>N166+1</f>
        <v>2017</v>
      </c>
      <c r="P166" s="24">
        <f t="shared" si="20"/>
        <v>2018</v>
      </c>
      <c r="Q166" s="24">
        <f t="shared" si="20"/>
        <v>2019</v>
      </c>
      <c r="R166" s="24">
        <f>Q166+1</f>
        <v>2020</v>
      </c>
      <c r="S166" s="24">
        <f t="shared" si="20"/>
        <v>2021</v>
      </c>
      <c r="T166" s="24">
        <f t="shared" si="20"/>
        <v>2022</v>
      </c>
      <c r="U166" s="24">
        <f t="shared" si="20"/>
        <v>2023</v>
      </c>
      <c r="V166" s="24">
        <f>U166+1</f>
        <v>2024</v>
      </c>
      <c r="W166" s="24">
        <f>V166+1</f>
        <v>2025</v>
      </c>
      <c r="X166" s="24">
        <f t="shared" si="20"/>
        <v>2026</v>
      </c>
      <c r="Y166" s="24">
        <f>X166+1</f>
        <v>2027</v>
      </c>
      <c r="Z166" s="24">
        <f t="shared" si="20"/>
        <v>2028</v>
      </c>
      <c r="AA166" s="24">
        <f t="shared" si="20"/>
        <v>2029</v>
      </c>
      <c r="AB166" s="24">
        <f t="shared" si="20"/>
        <v>2030</v>
      </c>
      <c r="AC166" s="24">
        <f>AB166+1</f>
        <v>2031</v>
      </c>
      <c r="AD166" s="24">
        <f>AC166+1</f>
        <v>2032</v>
      </c>
      <c r="AE166" s="24">
        <f>AD166+1</f>
        <v>2033</v>
      </c>
      <c r="AF166" s="24">
        <f>AE166+1</f>
        <v>2034</v>
      </c>
      <c r="AG166" s="24">
        <f t="shared" ref="AG166:AV166" si="21">AF166+1</f>
        <v>2035</v>
      </c>
      <c r="AH166" s="24">
        <f t="shared" si="21"/>
        <v>2036</v>
      </c>
      <c r="AI166" s="24">
        <f t="shared" si="21"/>
        <v>2037</v>
      </c>
      <c r="AJ166" s="24">
        <f t="shared" si="21"/>
        <v>2038</v>
      </c>
      <c r="AK166" s="24">
        <f t="shared" si="21"/>
        <v>2039</v>
      </c>
      <c r="AL166" s="24">
        <f t="shared" si="21"/>
        <v>2040</v>
      </c>
      <c r="AM166" s="24">
        <f t="shared" si="21"/>
        <v>2041</v>
      </c>
      <c r="AN166" s="24">
        <f t="shared" si="21"/>
        <v>2042</v>
      </c>
      <c r="AO166" s="24">
        <f t="shared" si="21"/>
        <v>2043</v>
      </c>
      <c r="AP166" s="24">
        <f t="shared" si="21"/>
        <v>2044</v>
      </c>
      <c r="AQ166" s="24">
        <f t="shared" si="21"/>
        <v>2045</v>
      </c>
      <c r="AR166" s="24">
        <f t="shared" si="21"/>
        <v>2046</v>
      </c>
      <c r="AS166" s="24">
        <f t="shared" si="21"/>
        <v>2047</v>
      </c>
      <c r="AT166" s="24">
        <f t="shared" si="21"/>
        <v>2048</v>
      </c>
      <c r="AU166" s="24">
        <f t="shared" si="21"/>
        <v>2049</v>
      </c>
      <c r="AV166" s="168">
        <f t="shared" si="21"/>
        <v>2050</v>
      </c>
      <c r="AY166" s="335">
        <v>123</v>
      </c>
      <c r="AZ166" s="334" t="s">
        <v>648</v>
      </c>
      <c r="BA166" s="455">
        <v>7.3258743629999996</v>
      </c>
      <c r="BB166" s="455">
        <v>2839.34075580852</v>
      </c>
      <c r="BC166" s="455"/>
      <c r="BD166" s="545"/>
      <c r="BE166" s="455">
        <v>0.66824541644922875</v>
      </c>
      <c r="BF166" s="545"/>
      <c r="BG166" s="546">
        <f t="shared" si="14"/>
        <v>65.728030025732963</v>
      </c>
      <c r="BI166"/>
      <c r="BJ166"/>
      <c r="BK166"/>
      <c r="BL166"/>
      <c r="BM166"/>
      <c r="BN166"/>
      <c r="BO166"/>
      <c r="BQ166"/>
      <c r="BR166"/>
      <c r="BS166"/>
      <c r="BT166"/>
      <c r="BU166"/>
      <c r="BV166"/>
      <c r="BW166"/>
      <c r="BX166"/>
      <c r="BY166"/>
      <c r="BZ166"/>
      <c r="CA166"/>
      <c r="CB166" s="438">
        <v>100</v>
      </c>
      <c r="CC166" s="334" t="s">
        <v>647</v>
      </c>
      <c r="CD166" s="545">
        <v>11.6994039999999</v>
      </c>
      <c r="CE166" s="455">
        <v>5153.5382489591702</v>
      </c>
      <c r="CF166" s="545"/>
      <c r="CG166" s="455"/>
      <c r="CH166" s="455">
        <v>0.65059288026956097</v>
      </c>
      <c r="CI166" s="545"/>
      <c r="CJ166" s="455">
        <f t="shared" si="15"/>
        <v>118.05917782905759</v>
      </c>
      <c r="CK166"/>
    </row>
    <row r="167" spans="1:89" ht="14.1" customHeight="1">
      <c r="A167" s="4" t="s">
        <v>92</v>
      </c>
      <c r="G167" s="19"/>
      <c r="J167" s="15"/>
      <c r="AV167" s="20"/>
      <c r="AY167" s="335">
        <v>63</v>
      </c>
      <c r="AZ167" s="334" t="s">
        <v>648</v>
      </c>
      <c r="BA167" s="455">
        <v>48.521423290000001</v>
      </c>
      <c r="BB167" s="455">
        <v>2103.0313366147502</v>
      </c>
      <c r="BC167" s="455"/>
      <c r="BD167" s="545"/>
      <c r="BE167" s="455">
        <v>0.49920179152886984</v>
      </c>
      <c r="BF167" s="545"/>
      <c r="BG167" s="546">
        <f t="shared" si="14"/>
        <v>66.084020599294419</v>
      </c>
      <c r="BI167"/>
      <c r="BJ167"/>
      <c r="BK167"/>
      <c r="BL167"/>
      <c r="BM167"/>
      <c r="BN167"/>
      <c r="BO167"/>
      <c r="BQ167"/>
      <c r="BR167"/>
      <c r="BS167"/>
      <c r="BT167"/>
      <c r="BU167"/>
      <c r="BV167"/>
      <c r="BW167"/>
      <c r="BX167"/>
      <c r="BY167"/>
      <c r="BZ167"/>
      <c r="CA167"/>
      <c r="CB167" s="438">
        <v>43</v>
      </c>
      <c r="CC167" s="334" t="s">
        <v>650</v>
      </c>
      <c r="CD167" s="545">
        <v>17.643699000000002</v>
      </c>
      <c r="CE167" s="455">
        <v>5746.0870412863997</v>
      </c>
      <c r="CF167" s="545"/>
      <c r="CG167" s="455"/>
      <c r="CH167" s="455">
        <v>0.72375932936813603</v>
      </c>
      <c r="CI167" s="545"/>
      <c r="CJ167" s="455">
        <f t="shared" si="15"/>
        <v>118.04735941083568</v>
      </c>
      <c r="CK167"/>
    </row>
    <row r="168" spans="1:89" ht="14.1" customHeight="1">
      <c r="G168" s="19"/>
      <c r="H168" s="738" t="s">
        <v>37</v>
      </c>
      <c r="J168" s="735" t="s">
        <v>39</v>
      </c>
      <c r="K168" s="8" t="s">
        <v>766</v>
      </c>
      <c r="L168" s="33">
        <v>0.65103313838999499</v>
      </c>
      <c r="M168" s="33">
        <v>0.65103313838999499</v>
      </c>
      <c r="N168" s="33">
        <v>0.65103313838999499</v>
      </c>
      <c r="O168" s="33">
        <v>0.65103313838999499</v>
      </c>
      <c r="P168" s="33">
        <v>0.65103313838999499</v>
      </c>
      <c r="Q168" s="33">
        <v>0.65103313838999499</v>
      </c>
      <c r="R168" s="33">
        <v>0.65103313838999499</v>
      </c>
      <c r="S168" s="33">
        <v>0.65103313838999499</v>
      </c>
      <c r="T168" s="33">
        <v>0.65103313838999499</v>
      </c>
      <c r="U168" s="33">
        <v>0.65103313838999499</v>
      </c>
      <c r="V168" s="33">
        <v>0.65103313838999499</v>
      </c>
      <c r="W168" s="33">
        <v>0.65103313838999499</v>
      </c>
      <c r="X168" s="33">
        <v>0.65103313838999499</v>
      </c>
      <c r="Y168" s="33">
        <v>0.65103313838999499</v>
      </c>
      <c r="Z168" s="33">
        <v>0.65103313838999499</v>
      </c>
      <c r="AA168" s="33">
        <v>0.65103313838999499</v>
      </c>
      <c r="AB168" s="33">
        <v>0.65103313838999499</v>
      </c>
      <c r="AC168" s="33">
        <v>0.65103313838999499</v>
      </c>
      <c r="AD168" s="33">
        <v>0.65103313838999499</v>
      </c>
      <c r="AE168" s="33">
        <v>0.65103313838999499</v>
      </c>
      <c r="AF168" s="33">
        <v>0.65103313838999499</v>
      </c>
      <c r="AG168" s="33">
        <v>0.65103313838999499</v>
      </c>
      <c r="AH168" s="33">
        <v>0.65103313838999499</v>
      </c>
      <c r="AI168" s="33">
        <v>0.65103313838999499</v>
      </c>
      <c r="AJ168" s="33">
        <v>0.65103313838999499</v>
      </c>
      <c r="AK168" s="33">
        <v>0.65103313838999499</v>
      </c>
      <c r="AL168" s="33">
        <v>0.65103313838999499</v>
      </c>
      <c r="AM168" s="33">
        <v>0.65103313838999499</v>
      </c>
      <c r="AN168" s="33">
        <v>0.65103313838999499</v>
      </c>
      <c r="AO168" s="33">
        <v>0.65103313838999499</v>
      </c>
      <c r="AP168" s="33">
        <v>0.65103313838999499</v>
      </c>
      <c r="AQ168" s="33">
        <v>0.65103313838999499</v>
      </c>
      <c r="AR168" s="33">
        <v>0.65103313838999499</v>
      </c>
      <c r="AS168" s="33">
        <v>0.65103313838999499</v>
      </c>
      <c r="AT168" s="33">
        <v>0.65103313838999499</v>
      </c>
      <c r="AU168" s="33">
        <v>0.65103313838999499</v>
      </c>
      <c r="AV168" s="601">
        <v>0.65103313838999499</v>
      </c>
      <c r="AY168" s="335">
        <v>51</v>
      </c>
      <c r="AZ168" s="334" t="s">
        <v>649</v>
      </c>
      <c r="BA168" s="455">
        <v>17.87072191</v>
      </c>
      <c r="BB168" s="455">
        <v>2064.6512043882399</v>
      </c>
      <c r="BC168" s="455"/>
      <c r="BD168" s="545"/>
      <c r="BE168" s="455">
        <v>0.48976125814172311</v>
      </c>
      <c r="BF168" s="545"/>
      <c r="BG168" s="546">
        <f t="shared" si="14"/>
        <v>66.190773175184773</v>
      </c>
      <c r="BI168"/>
      <c r="BJ168"/>
      <c r="BK168"/>
      <c r="BL168"/>
      <c r="BM168"/>
      <c r="BN168"/>
      <c r="BO168"/>
      <c r="BQ168"/>
      <c r="BR168"/>
      <c r="BS168"/>
      <c r="BT168"/>
      <c r="BU168"/>
      <c r="BV168"/>
      <c r="BW168"/>
      <c r="BX168"/>
      <c r="BY168"/>
      <c r="BZ168"/>
      <c r="CA168"/>
      <c r="CB168" s="438">
        <v>18</v>
      </c>
      <c r="CC168" s="334" t="s">
        <v>647</v>
      </c>
      <c r="CD168" s="545">
        <v>139.08660899999899</v>
      </c>
      <c r="CE168" s="455">
        <v>5366.1080001374703</v>
      </c>
      <c r="CF168" s="545"/>
      <c r="CG168" s="455"/>
      <c r="CH168" s="455">
        <v>0.676490457762983</v>
      </c>
      <c r="CI168" s="545"/>
      <c r="CJ168" s="455">
        <f t="shared" si="15"/>
        <v>118.11433214258463</v>
      </c>
      <c r="CK168"/>
    </row>
    <row r="169" spans="1:89" ht="14.1" customHeight="1">
      <c r="G169" s="19"/>
      <c r="H169" s="738"/>
      <c r="J169" s="736"/>
      <c r="K169" s="9" t="s">
        <v>767</v>
      </c>
      <c r="L169" s="33">
        <v>0.65103313838999499</v>
      </c>
      <c r="M169" s="33">
        <v>0.65103313838999499</v>
      </c>
      <c r="N169" s="33">
        <v>0.65103313838999499</v>
      </c>
      <c r="O169" s="33">
        <v>0.65103313838999499</v>
      </c>
      <c r="P169" s="33">
        <v>0.65103313838999499</v>
      </c>
      <c r="Q169" s="33">
        <v>0.65103313838999499</v>
      </c>
      <c r="R169" s="33">
        <v>0.65103313838999499</v>
      </c>
      <c r="S169" s="33">
        <v>0.65103313838999499</v>
      </c>
      <c r="T169" s="33">
        <v>0.65103313838999499</v>
      </c>
      <c r="U169" s="33">
        <v>0.65103313838999499</v>
      </c>
      <c r="V169" s="33">
        <v>0.65103313838999499</v>
      </c>
      <c r="W169" s="33">
        <v>0.65103313838999499</v>
      </c>
      <c r="X169" s="33">
        <v>0.65103313838999499</v>
      </c>
      <c r="Y169" s="33">
        <v>0.65103313838999499</v>
      </c>
      <c r="Z169" s="33">
        <v>0.65103313838999499</v>
      </c>
      <c r="AA169" s="33">
        <v>0.65103313838999499</v>
      </c>
      <c r="AB169" s="33">
        <v>0.65103313838999499</v>
      </c>
      <c r="AC169" s="33">
        <v>0.65103313838999499</v>
      </c>
      <c r="AD169" s="33">
        <v>0.65103313838999499</v>
      </c>
      <c r="AE169" s="33">
        <v>0.65103313838999499</v>
      </c>
      <c r="AF169" s="33">
        <v>0.65103313838999499</v>
      </c>
      <c r="AG169" s="33">
        <v>0.65103313838999499</v>
      </c>
      <c r="AH169" s="33">
        <v>0.65103313838999499</v>
      </c>
      <c r="AI169" s="33">
        <v>0.65103313838999499</v>
      </c>
      <c r="AJ169" s="33">
        <v>0.65103313838999499</v>
      </c>
      <c r="AK169" s="33">
        <v>0.65103313838999499</v>
      </c>
      <c r="AL169" s="33">
        <v>0.65103313838999499</v>
      </c>
      <c r="AM169" s="33">
        <v>0.65103313838999499</v>
      </c>
      <c r="AN169" s="33">
        <v>0.65103313838999499</v>
      </c>
      <c r="AO169" s="33">
        <v>0.65103313838999499</v>
      </c>
      <c r="AP169" s="33">
        <v>0.65103313838999499</v>
      </c>
      <c r="AQ169" s="33">
        <v>0.65103313838999499</v>
      </c>
      <c r="AR169" s="33">
        <v>0.65103313838999499</v>
      </c>
      <c r="AS169" s="33">
        <v>0.65103313838999499</v>
      </c>
      <c r="AT169" s="33">
        <v>0.65103313838999499</v>
      </c>
      <c r="AU169" s="33">
        <v>0.65103313838999499</v>
      </c>
      <c r="AV169" s="601">
        <v>0.65103313838999499</v>
      </c>
      <c r="AY169" s="335">
        <v>132</v>
      </c>
      <c r="AZ169" s="334" t="s">
        <v>648</v>
      </c>
      <c r="BA169" s="455">
        <v>10.822193412000001</v>
      </c>
      <c r="BB169" s="455">
        <v>2838.3588015291998</v>
      </c>
      <c r="BC169" s="455"/>
      <c r="BD169" s="545"/>
      <c r="BE169" s="455">
        <v>0.66313793229282259</v>
      </c>
      <c r="BF169" s="545"/>
      <c r="BG169" s="546">
        <f t="shared" si="14"/>
        <v>66.192475612507636</v>
      </c>
      <c r="BI169"/>
      <c r="BJ169"/>
      <c r="BK169"/>
      <c r="BL169"/>
      <c r="BM169"/>
      <c r="BN169"/>
      <c r="BO169"/>
      <c r="BQ169"/>
      <c r="BR169"/>
      <c r="BS169"/>
      <c r="BT169"/>
      <c r="BU169"/>
      <c r="BV169"/>
      <c r="BW169"/>
      <c r="BX169"/>
      <c r="BY169"/>
      <c r="BZ169"/>
      <c r="CA169"/>
      <c r="CB169" s="438">
        <v>76</v>
      </c>
      <c r="CC169" s="334" t="s">
        <v>649</v>
      </c>
      <c r="CD169" s="545">
        <v>2.1188440000000002</v>
      </c>
      <c r="CE169" s="455">
        <v>5955.1223571822102</v>
      </c>
      <c r="CF169" s="545"/>
      <c r="CG169" s="455"/>
      <c r="CH169" s="455">
        <v>0.74796458055644899</v>
      </c>
      <c r="CI169" s="545"/>
      <c r="CJ169" s="455">
        <f t="shared" si="15"/>
        <v>118.29140967932207</v>
      </c>
      <c r="CK169"/>
    </row>
    <row r="170" spans="1:89" ht="14.1" customHeight="1" thickBot="1">
      <c r="G170" s="19"/>
      <c r="H170" s="738"/>
      <c r="J170" s="736"/>
      <c r="K170" s="9" t="s">
        <v>768</v>
      </c>
      <c r="L170" s="67">
        <v>0.65103313838999499</v>
      </c>
      <c r="M170" s="67">
        <v>0.65103313838999499</v>
      </c>
      <c r="N170" s="67">
        <v>0.65103313838999499</v>
      </c>
      <c r="O170" s="67">
        <v>0.65103313838999499</v>
      </c>
      <c r="P170" s="67">
        <v>0.65103313838999499</v>
      </c>
      <c r="Q170" s="67">
        <v>0.65103313838999499</v>
      </c>
      <c r="R170" s="67">
        <v>0.65103313838999499</v>
      </c>
      <c r="S170" s="67">
        <v>0.65103313838999499</v>
      </c>
      <c r="T170" s="67">
        <v>0.65103313838999499</v>
      </c>
      <c r="U170" s="67">
        <v>0.65103313838999499</v>
      </c>
      <c r="V170" s="67">
        <v>0.65103313838999499</v>
      </c>
      <c r="W170" s="67">
        <v>0.65103313838999499</v>
      </c>
      <c r="X170" s="67">
        <v>0.65103313838999499</v>
      </c>
      <c r="Y170" s="67">
        <v>0.65103313838999499</v>
      </c>
      <c r="Z170" s="67">
        <v>0.65103313838999499</v>
      </c>
      <c r="AA170" s="67">
        <v>0.65103313838999499</v>
      </c>
      <c r="AB170" s="67">
        <v>0.65103313838999499</v>
      </c>
      <c r="AC170" s="67">
        <v>0.65103313838999499</v>
      </c>
      <c r="AD170" s="67">
        <v>0.65103313838999499</v>
      </c>
      <c r="AE170" s="67">
        <v>0.65103313838999499</v>
      </c>
      <c r="AF170" s="67">
        <v>0.65103313838999499</v>
      </c>
      <c r="AG170" s="67">
        <v>0.65103313838999499</v>
      </c>
      <c r="AH170" s="67">
        <v>0.65103313838999499</v>
      </c>
      <c r="AI170" s="67">
        <v>0.65103313838999499</v>
      </c>
      <c r="AJ170" s="67">
        <v>0.65103313838999499</v>
      </c>
      <c r="AK170" s="67">
        <v>0.65103313838999499</v>
      </c>
      <c r="AL170" s="67">
        <v>0.65103313838999499</v>
      </c>
      <c r="AM170" s="67">
        <v>0.65103313838999499</v>
      </c>
      <c r="AN170" s="67">
        <v>0.65103313838999499</v>
      </c>
      <c r="AO170" s="67">
        <v>0.65103313838999499</v>
      </c>
      <c r="AP170" s="67">
        <v>0.65103313838999499</v>
      </c>
      <c r="AQ170" s="67">
        <v>0.65103313838999499</v>
      </c>
      <c r="AR170" s="67">
        <v>0.65103313838999499</v>
      </c>
      <c r="AS170" s="67">
        <v>0.65103313838999499</v>
      </c>
      <c r="AT170" s="67">
        <v>0.65103313838999499</v>
      </c>
      <c r="AU170" s="67">
        <v>0.65103313838999499</v>
      </c>
      <c r="AV170" s="602">
        <v>0.65103313838999499</v>
      </c>
      <c r="AY170" s="335">
        <v>101</v>
      </c>
      <c r="AZ170" s="334" t="s">
        <v>650</v>
      </c>
      <c r="BA170" s="455">
        <v>23.498897002</v>
      </c>
      <c r="BB170" s="455">
        <v>2757.0857449526102</v>
      </c>
      <c r="BC170" s="455"/>
      <c r="BD170" s="545"/>
      <c r="BE170" s="455">
        <v>0.63543350754433237</v>
      </c>
      <c r="BF170" s="545"/>
      <c r="BG170" s="546">
        <f t="shared" si="14"/>
        <v>67.14095808162628</v>
      </c>
      <c r="BI170"/>
      <c r="BJ170"/>
      <c r="BK170"/>
      <c r="BL170"/>
      <c r="BM170"/>
      <c r="BN170"/>
      <c r="BO170"/>
      <c r="BQ170"/>
      <c r="BR170"/>
      <c r="BS170"/>
      <c r="BT170"/>
      <c r="BU170"/>
      <c r="BV170"/>
      <c r="BW170"/>
      <c r="BX170"/>
      <c r="BY170"/>
      <c r="BZ170"/>
      <c r="CA170"/>
      <c r="CB170" s="438">
        <v>42</v>
      </c>
      <c r="CC170" s="334" t="s">
        <v>647</v>
      </c>
      <c r="CD170" s="545">
        <v>16.751491000000001</v>
      </c>
      <c r="CE170" s="455">
        <v>4950.8643030518497</v>
      </c>
      <c r="CF170" s="545"/>
      <c r="CG170" s="455"/>
      <c r="CH170" s="455">
        <v>0.62416012461769299</v>
      </c>
      <c r="CI170" s="545"/>
      <c r="CJ170" s="455">
        <f t="shared" si="15"/>
        <v>118.32394887461311</v>
      </c>
      <c r="CK170"/>
    </row>
    <row r="171" spans="1:89" ht="14.1" customHeight="1" thickTop="1">
      <c r="G171" s="19"/>
      <c r="H171" s="738"/>
      <c r="J171" s="736"/>
      <c r="K171" s="9" t="s">
        <v>769</v>
      </c>
      <c r="L171" s="33">
        <v>0.63911594896057733</v>
      </c>
      <c r="M171" s="33">
        <v>0.63911594896057733</v>
      </c>
      <c r="N171" s="33">
        <v>0.63911594896057733</v>
      </c>
      <c r="O171" s="33">
        <v>0.63911594896057733</v>
      </c>
      <c r="P171" s="33">
        <v>0.63911594896057733</v>
      </c>
      <c r="Q171" s="33">
        <v>0.63911594896057733</v>
      </c>
      <c r="R171" s="33">
        <v>0.63911594896057733</v>
      </c>
      <c r="S171" s="33">
        <v>0.63911594896057733</v>
      </c>
      <c r="T171" s="33">
        <v>0.63911594896057733</v>
      </c>
      <c r="U171" s="33">
        <v>0.63911594896057733</v>
      </c>
      <c r="V171" s="33">
        <v>0.63911594896057733</v>
      </c>
      <c r="W171" s="33">
        <v>0.63911594896057733</v>
      </c>
      <c r="X171" s="33">
        <v>0.63911594896057733</v>
      </c>
      <c r="Y171" s="33">
        <v>0.63911594896057733</v>
      </c>
      <c r="Z171" s="33">
        <v>0.63911594896057733</v>
      </c>
      <c r="AA171" s="33">
        <v>0.63911594896057733</v>
      </c>
      <c r="AB171" s="33">
        <v>0.63911594896057733</v>
      </c>
      <c r="AC171" s="33">
        <v>0.63911594896057733</v>
      </c>
      <c r="AD171" s="33">
        <v>0.63911594896057733</v>
      </c>
      <c r="AE171" s="33">
        <v>0.63911594896057733</v>
      </c>
      <c r="AF171" s="33">
        <v>0.63911594896057733</v>
      </c>
      <c r="AG171" s="33">
        <v>0.63911594896057733</v>
      </c>
      <c r="AH171" s="33">
        <v>0.63911594896057733</v>
      </c>
      <c r="AI171" s="33">
        <v>0.63911594896057733</v>
      </c>
      <c r="AJ171" s="33">
        <v>0.63911594896057733</v>
      </c>
      <c r="AK171" s="33">
        <v>0.63911594896057733</v>
      </c>
      <c r="AL171" s="33">
        <v>0.63911594896057733</v>
      </c>
      <c r="AM171" s="33">
        <v>0.63911594896057733</v>
      </c>
      <c r="AN171" s="33">
        <v>0.63911594896057733</v>
      </c>
      <c r="AO171" s="33">
        <v>0.63911594896057733</v>
      </c>
      <c r="AP171" s="33">
        <v>0.63911594896057733</v>
      </c>
      <c r="AQ171" s="33">
        <v>0.63911594896057733</v>
      </c>
      <c r="AR171" s="33">
        <v>0.63911594896057733</v>
      </c>
      <c r="AS171" s="33">
        <v>0.63911594896057733</v>
      </c>
      <c r="AT171" s="33">
        <v>0.63911594896057733</v>
      </c>
      <c r="AU171" s="33">
        <v>0.63911594896057733</v>
      </c>
      <c r="AV171" s="601">
        <v>0.63911594896057733</v>
      </c>
      <c r="AY171" s="335">
        <v>5</v>
      </c>
      <c r="AZ171" s="334" t="s">
        <v>649</v>
      </c>
      <c r="BA171" s="455">
        <v>10.203515228000001</v>
      </c>
      <c r="BB171" s="455">
        <v>2855.3513188823599</v>
      </c>
      <c r="BC171" s="455"/>
      <c r="BD171" s="545"/>
      <c r="BE171" s="455">
        <v>0.65656005190479561</v>
      </c>
      <c r="BF171" s="545"/>
      <c r="BG171" s="546">
        <f t="shared" si="14"/>
        <v>67.197004105388473</v>
      </c>
      <c r="BI171" s="161"/>
      <c r="BP171" s="4"/>
      <c r="CB171" s="438">
        <v>25</v>
      </c>
      <c r="CC171" s="334" t="s">
        <v>648</v>
      </c>
      <c r="CD171" s="545">
        <v>82.625783999999896</v>
      </c>
      <c r="CE171" s="455">
        <v>5477.9608734559397</v>
      </c>
      <c r="CF171" s="545"/>
      <c r="CG171" s="455"/>
      <c r="CH171" s="455">
        <v>0.68895717774432097</v>
      </c>
      <c r="CI171" s="545"/>
      <c r="CJ171" s="455">
        <f t="shared" si="15"/>
        <v>118.33614926033037</v>
      </c>
    </row>
    <row r="172" spans="1:89" ht="14.1" customHeight="1">
      <c r="G172" s="19"/>
      <c r="H172" s="738"/>
      <c r="J172" s="736"/>
      <c r="K172" s="9" t="s">
        <v>770</v>
      </c>
      <c r="L172" s="33">
        <v>0.63911594896057733</v>
      </c>
      <c r="M172" s="33">
        <v>0.63911594896057733</v>
      </c>
      <c r="N172" s="33">
        <v>0.63911594896057733</v>
      </c>
      <c r="O172" s="33">
        <v>0.63911594896057733</v>
      </c>
      <c r="P172" s="33">
        <v>0.63911594896057733</v>
      </c>
      <c r="Q172" s="33">
        <v>0.63911594896057733</v>
      </c>
      <c r="R172" s="33">
        <v>0.63911594896057733</v>
      </c>
      <c r="S172" s="33">
        <v>0.63911594896057733</v>
      </c>
      <c r="T172" s="33">
        <v>0.63911594896057733</v>
      </c>
      <c r="U172" s="33">
        <v>0.63911594896057733</v>
      </c>
      <c r="V172" s="33">
        <v>0.63911594896057733</v>
      </c>
      <c r="W172" s="33">
        <v>0.63911594896057733</v>
      </c>
      <c r="X172" s="33">
        <v>0.63911594896057733</v>
      </c>
      <c r="Y172" s="33">
        <v>0.63911594896057733</v>
      </c>
      <c r="Z172" s="33">
        <v>0.63911594896057733</v>
      </c>
      <c r="AA172" s="33">
        <v>0.63911594896057733</v>
      </c>
      <c r="AB172" s="33">
        <v>0.63911594896057733</v>
      </c>
      <c r="AC172" s="33">
        <v>0.63911594896057733</v>
      </c>
      <c r="AD172" s="33">
        <v>0.63911594896057733</v>
      </c>
      <c r="AE172" s="33">
        <v>0.63911594896057733</v>
      </c>
      <c r="AF172" s="33">
        <v>0.63911594896057733</v>
      </c>
      <c r="AG172" s="33">
        <v>0.63911594896057733</v>
      </c>
      <c r="AH172" s="33">
        <v>0.63911594896057733</v>
      </c>
      <c r="AI172" s="33">
        <v>0.63911594896057733</v>
      </c>
      <c r="AJ172" s="33">
        <v>0.63911594896057733</v>
      </c>
      <c r="AK172" s="33">
        <v>0.63911594896057733</v>
      </c>
      <c r="AL172" s="33">
        <v>0.63911594896057733</v>
      </c>
      <c r="AM172" s="33">
        <v>0.63911594896057733</v>
      </c>
      <c r="AN172" s="33">
        <v>0.63911594896057733</v>
      </c>
      <c r="AO172" s="33">
        <v>0.63911594896057733</v>
      </c>
      <c r="AP172" s="33">
        <v>0.63911594896057733</v>
      </c>
      <c r="AQ172" s="33">
        <v>0.63911594896057733</v>
      </c>
      <c r="AR172" s="33">
        <v>0.63911594896057733</v>
      </c>
      <c r="AS172" s="33">
        <v>0.63911594896057733</v>
      </c>
      <c r="AT172" s="33">
        <v>0.63911594896057733</v>
      </c>
      <c r="AU172" s="33">
        <v>0.63911594896057733</v>
      </c>
      <c r="AV172" s="601">
        <v>0.63911594896057733</v>
      </c>
      <c r="AY172" s="335">
        <v>85</v>
      </c>
      <c r="AZ172" s="334" t="s">
        <v>651</v>
      </c>
      <c r="BA172" s="455">
        <v>103.548530063999</v>
      </c>
      <c r="BB172" s="455">
        <v>2570.3287093743602</v>
      </c>
      <c r="BC172" s="455"/>
      <c r="BD172" s="545"/>
      <c r="BE172" s="455">
        <v>0.58997491745498964</v>
      </c>
      <c r="BF172" s="545"/>
      <c r="BG172" s="546">
        <f t="shared" si="14"/>
        <v>67.602161560884326</v>
      </c>
      <c r="BI172" s="161"/>
      <c r="BP172" s="4"/>
      <c r="CB172" s="438">
        <v>69</v>
      </c>
      <c r="CC172" s="334" t="s">
        <v>647</v>
      </c>
      <c r="CD172" s="545">
        <v>6.7523340000000003</v>
      </c>
      <c r="CE172" s="455">
        <v>4721.41585301952</v>
      </c>
      <c r="CF172" s="545"/>
      <c r="CG172" s="455"/>
      <c r="CH172" s="455">
        <v>0.59433980261885699</v>
      </c>
      <c r="CI172" s="545"/>
      <c r="CJ172" s="455">
        <f t="shared" si="15"/>
        <v>118.63176296751335</v>
      </c>
    </row>
    <row r="173" spans="1:89" ht="14.1" customHeight="1" thickBot="1">
      <c r="G173" s="19"/>
      <c r="H173" s="738"/>
      <c r="J173" s="736"/>
      <c r="K173" s="9" t="s">
        <v>771</v>
      </c>
      <c r="L173" s="67">
        <v>0.63911594896057733</v>
      </c>
      <c r="M173" s="67">
        <v>0.63911594896057733</v>
      </c>
      <c r="N173" s="67">
        <v>0.63911594896057733</v>
      </c>
      <c r="O173" s="67">
        <v>0.63911594896057733</v>
      </c>
      <c r="P173" s="67">
        <v>0.63911594896057733</v>
      </c>
      <c r="Q173" s="67">
        <v>0.63911594896057733</v>
      </c>
      <c r="R173" s="67">
        <v>0.63911594896057733</v>
      </c>
      <c r="S173" s="67">
        <v>0.63911594896057733</v>
      </c>
      <c r="T173" s="67">
        <v>0.63911594896057733</v>
      </c>
      <c r="U173" s="67">
        <v>0.63911594896057733</v>
      </c>
      <c r="V173" s="67">
        <v>0.63911594896057733</v>
      </c>
      <c r="W173" s="67">
        <v>0.63911594896057733</v>
      </c>
      <c r="X173" s="67">
        <v>0.63911594896057733</v>
      </c>
      <c r="Y173" s="67">
        <v>0.63911594896057733</v>
      </c>
      <c r="Z173" s="67">
        <v>0.63911594896057733</v>
      </c>
      <c r="AA173" s="67">
        <v>0.63911594896057733</v>
      </c>
      <c r="AB173" s="67">
        <v>0.63911594896057733</v>
      </c>
      <c r="AC173" s="67">
        <v>0.63911594896057733</v>
      </c>
      <c r="AD173" s="67">
        <v>0.63911594896057733</v>
      </c>
      <c r="AE173" s="67">
        <v>0.63911594896057733</v>
      </c>
      <c r="AF173" s="67">
        <v>0.63911594896057733</v>
      </c>
      <c r="AG173" s="67">
        <v>0.63911594896057733</v>
      </c>
      <c r="AH173" s="67">
        <v>0.63911594896057733</v>
      </c>
      <c r="AI173" s="67">
        <v>0.63911594896057733</v>
      </c>
      <c r="AJ173" s="67">
        <v>0.63911594896057733</v>
      </c>
      <c r="AK173" s="67">
        <v>0.63911594896057733</v>
      </c>
      <c r="AL173" s="67">
        <v>0.63911594896057733</v>
      </c>
      <c r="AM173" s="67">
        <v>0.63911594896057733</v>
      </c>
      <c r="AN173" s="67">
        <v>0.63911594896057733</v>
      </c>
      <c r="AO173" s="67">
        <v>0.63911594896057733</v>
      </c>
      <c r="AP173" s="67">
        <v>0.63911594896057733</v>
      </c>
      <c r="AQ173" s="67">
        <v>0.63911594896057733</v>
      </c>
      <c r="AR173" s="67">
        <v>0.63911594896057733</v>
      </c>
      <c r="AS173" s="67">
        <v>0.63911594896057733</v>
      </c>
      <c r="AT173" s="67">
        <v>0.63911594896057733</v>
      </c>
      <c r="AU173" s="67">
        <v>0.63911594896057733</v>
      </c>
      <c r="AV173" s="602">
        <v>0.63911594896057733</v>
      </c>
      <c r="AY173" s="335">
        <v>24</v>
      </c>
      <c r="AZ173" s="334" t="s">
        <v>648</v>
      </c>
      <c r="BA173" s="455">
        <v>3.8026750470000001</v>
      </c>
      <c r="BB173" s="455">
        <v>2818.2061208043701</v>
      </c>
      <c r="BC173" s="455"/>
      <c r="BD173" s="545"/>
      <c r="BE173" s="455">
        <v>0.64417669676880984</v>
      </c>
      <c r="BF173" s="545"/>
      <c r="BG173" s="546">
        <f t="shared" si="14"/>
        <v>67.616450316164787</v>
      </c>
      <c r="BI173" s="161"/>
      <c r="BP173" s="4"/>
      <c r="CB173" s="438">
        <v>53</v>
      </c>
      <c r="CC173" s="334" t="s">
        <v>650</v>
      </c>
      <c r="CD173" s="545">
        <v>378.22624500000001</v>
      </c>
      <c r="CE173" s="455">
        <v>5536.1430381193104</v>
      </c>
      <c r="CF173" s="545"/>
      <c r="CG173" s="455"/>
      <c r="CH173" s="455">
        <v>0.69417248082473304</v>
      </c>
      <c r="CI173" s="545"/>
      <c r="CJ173" s="455">
        <f t="shared" si="15"/>
        <v>118.660080786634</v>
      </c>
    </row>
    <row r="174" spans="1:89" ht="14.1" customHeight="1" thickTop="1">
      <c r="G174" s="19"/>
      <c r="H174" s="738"/>
      <c r="J174" s="736"/>
      <c r="K174" s="9" t="s">
        <v>772</v>
      </c>
      <c r="L174" s="33">
        <v>0.62172119363624345</v>
      </c>
      <c r="M174" s="33">
        <v>0.62172119363624345</v>
      </c>
      <c r="N174" s="33">
        <v>0.62172119363624345</v>
      </c>
      <c r="O174" s="33">
        <v>0.62172119363624345</v>
      </c>
      <c r="P174" s="33">
        <v>0.62172119363624345</v>
      </c>
      <c r="Q174" s="33">
        <v>0.62172119363624345</v>
      </c>
      <c r="R174" s="33">
        <v>0.62172119363624345</v>
      </c>
      <c r="S174" s="33">
        <v>0.62172119363624345</v>
      </c>
      <c r="T174" s="33">
        <v>0.62172119363624345</v>
      </c>
      <c r="U174" s="33">
        <v>0.62172119363624345</v>
      </c>
      <c r="V174" s="33">
        <v>0.62172119363624345</v>
      </c>
      <c r="W174" s="33">
        <v>0.62172119363624345</v>
      </c>
      <c r="X174" s="33">
        <v>0.62172119363624345</v>
      </c>
      <c r="Y174" s="33">
        <v>0.62172119363624345</v>
      </c>
      <c r="Z174" s="33">
        <v>0.62172119363624345</v>
      </c>
      <c r="AA174" s="33">
        <v>0.62172119363624345</v>
      </c>
      <c r="AB174" s="33">
        <v>0.62172119363624345</v>
      </c>
      <c r="AC174" s="33">
        <v>0.62172119363624345</v>
      </c>
      <c r="AD174" s="33">
        <v>0.62172119363624345</v>
      </c>
      <c r="AE174" s="33">
        <v>0.62172119363624345</v>
      </c>
      <c r="AF174" s="33">
        <v>0.62172119363624345</v>
      </c>
      <c r="AG174" s="33">
        <v>0.62172119363624345</v>
      </c>
      <c r="AH174" s="33">
        <v>0.62172119363624345</v>
      </c>
      <c r="AI174" s="33">
        <v>0.62172119363624345</v>
      </c>
      <c r="AJ174" s="33">
        <v>0.62172119363624345</v>
      </c>
      <c r="AK174" s="33">
        <v>0.62172119363624345</v>
      </c>
      <c r="AL174" s="33">
        <v>0.62172119363624345</v>
      </c>
      <c r="AM174" s="33">
        <v>0.62172119363624345</v>
      </c>
      <c r="AN174" s="33">
        <v>0.62172119363624345</v>
      </c>
      <c r="AO174" s="33">
        <v>0.62172119363624345</v>
      </c>
      <c r="AP174" s="33">
        <v>0.62172119363624345</v>
      </c>
      <c r="AQ174" s="33">
        <v>0.62172119363624345</v>
      </c>
      <c r="AR174" s="33">
        <v>0.62172119363624345</v>
      </c>
      <c r="AS174" s="33">
        <v>0.62172119363624345</v>
      </c>
      <c r="AT174" s="33">
        <v>0.62172119363624345</v>
      </c>
      <c r="AU174" s="33">
        <v>0.62172119363624345</v>
      </c>
      <c r="AV174" s="601">
        <v>0.62172119363624345</v>
      </c>
      <c r="AY174" s="335">
        <v>122</v>
      </c>
      <c r="AZ174" s="334" t="s">
        <v>649</v>
      </c>
      <c r="BA174" s="455">
        <v>31.1915625</v>
      </c>
      <c r="BB174" s="455">
        <v>2790.5163958606099</v>
      </c>
      <c r="BC174" s="455"/>
      <c r="BD174" s="545"/>
      <c r="BE174" s="455">
        <v>0.63735626154772107</v>
      </c>
      <c r="BF174" s="545"/>
      <c r="BG174" s="546">
        <f t="shared" si="14"/>
        <v>67.69297332587567</v>
      </c>
      <c r="BI174" s="161"/>
      <c r="BP174" s="4"/>
      <c r="CB174" s="438">
        <v>70</v>
      </c>
      <c r="CC174" s="334" t="s">
        <v>647</v>
      </c>
      <c r="CD174" s="545">
        <v>58.224925999999897</v>
      </c>
      <c r="CE174" s="455">
        <v>4487.1210462189601</v>
      </c>
      <c r="CF174" s="545"/>
      <c r="CG174" s="455"/>
      <c r="CH174" s="455">
        <v>0.56479755921400698</v>
      </c>
      <c r="CI174" s="545"/>
      <c r="CJ174" s="455">
        <f t="shared" si="15"/>
        <v>118.79273312152043</v>
      </c>
    </row>
    <row r="175" spans="1:89" ht="14.1" customHeight="1">
      <c r="G175" s="19"/>
      <c r="H175" s="738"/>
      <c r="J175" s="736"/>
      <c r="K175" s="9" t="s">
        <v>773</v>
      </c>
      <c r="L175" s="33">
        <v>0.62172119363624345</v>
      </c>
      <c r="M175" s="33">
        <v>0.62172119363624345</v>
      </c>
      <c r="N175" s="33">
        <v>0.62172119363624345</v>
      </c>
      <c r="O175" s="33">
        <v>0.62172119363624345</v>
      </c>
      <c r="P175" s="33">
        <v>0.62172119363624345</v>
      </c>
      <c r="Q175" s="33">
        <v>0.62172119363624345</v>
      </c>
      <c r="R175" s="33">
        <v>0.62172119363624345</v>
      </c>
      <c r="S175" s="33">
        <v>0.62172119363624345</v>
      </c>
      <c r="T175" s="33">
        <v>0.62172119363624345</v>
      </c>
      <c r="U175" s="33">
        <v>0.62172119363624345</v>
      </c>
      <c r="V175" s="33">
        <v>0.62172119363624345</v>
      </c>
      <c r="W175" s="33">
        <v>0.62172119363624345</v>
      </c>
      <c r="X175" s="33">
        <v>0.62172119363624345</v>
      </c>
      <c r="Y175" s="33">
        <v>0.62172119363624345</v>
      </c>
      <c r="Z175" s="33">
        <v>0.62172119363624345</v>
      </c>
      <c r="AA175" s="33">
        <v>0.62172119363624345</v>
      </c>
      <c r="AB175" s="33">
        <v>0.62172119363624345</v>
      </c>
      <c r="AC175" s="33">
        <v>0.62172119363624345</v>
      </c>
      <c r="AD175" s="33">
        <v>0.62172119363624345</v>
      </c>
      <c r="AE175" s="33">
        <v>0.62172119363624345</v>
      </c>
      <c r="AF175" s="33">
        <v>0.62172119363624345</v>
      </c>
      <c r="AG175" s="33">
        <v>0.62172119363624345</v>
      </c>
      <c r="AH175" s="33">
        <v>0.62172119363624345</v>
      </c>
      <c r="AI175" s="33">
        <v>0.62172119363624345</v>
      </c>
      <c r="AJ175" s="33">
        <v>0.62172119363624345</v>
      </c>
      <c r="AK175" s="33">
        <v>0.62172119363624345</v>
      </c>
      <c r="AL175" s="33">
        <v>0.62172119363624345</v>
      </c>
      <c r="AM175" s="33">
        <v>0.62172119363624345</v>
      </c>
      <c r="AN175" s="33">
        <v>0.62172119363624345</v>
      </c>
      <c r="AO175" s="33">
        <v>0.62172119363624345</v>
      </c>
      <c r="AP175" s="33">
        <v>0.62172119363624345</v>
      </c>
      <c r="AQ175" s="33">
        <v>0.62172119363624345</v>
      </c>
      <c r="AR175" s="33">
        <v>0.62172119363624345</v>
      </c>
      <c r="AS175" s="33">
        <v>0.62172119363624345</v>
      </c>
      <c r="AT175" s="33">
        <v>0.62172119363624345</v>
      </c>
      <c r="AU175" s="33">
        <v>0.62172119363624345</v>
      </c>
      <c r="AV175" s="601">
        <v>0.62172119363624345</v>
      </c>
      <c r="AY175" s="335">
        <v>37</v>
      </c>
      <c r="AZ175" s="334" t="s">
        <v>647</v>
      </c>
      <c r="BA175" s="455">
        <v>7.4247368539999901</v>
      </c>
      <c r="BB175" s="455">
        <v>2462.6627958476001</v>
      </c>
      <c r="BC175" s="455"/>
      <c r="BD175" s="545"/>
      <c r="BE175" s="455">
        <v>0.56054811387596826</v>
      </c>
      <c r="BF175" s="545"/>
      <c r="BG175" s="546">
        <f t="shared" si="14"/>
        <v>68.276424814026313</v>
      </c>
      <c r="BI175" s="161"/>
      <c r="BP175" s="4"/>
      <c r="CB175" s="438">
        <v>74</v>
      </c>
      <c r="CC175" s="334" t="s">
        <v>650</v>
      </c>
      <c r="CD175" s="545">
        <v>1.17851499999999</v>
      </c>
      <c r="CE175" s="455">
        <v>6521.8093232592701</v>
      </c>
      <c r="CF175" s="545"/>
      <c r="CG175" s="455"/>
      <c r="CH175" s="455">
        <v>0.81441186170775104</v>
      </c>
      <c r="CI175" s="545"/>
      <c r="CJ175" s="455">
        <f t="shared" si="15"/>
        <v>118.76188260245785</v>
      </c>
    </row>
    <row r="176" spans="1:89" ht="14.1" customHeight="1" thickBot="1">
      <c r="G176" s="19"/>
      <c r="H176" s="738"/>
      <c r="J176" s="736"/>
      <c r="K176" s="9" t="s">
        <v>774</v>
      </c>
      <c r="L176" s="67">
        <v>0.62172119363624345</v>
      </c>
      <c r="M176" s="67">
        <v>0.62172119363624345</v>
      </c>
      <c r="N176" s="67">
        <v>0.62172119363624345</v>
      </c>
      <c r="O176" s="67">
        <v>0.62172119363624345</v>
      </c>
      <c r="P176" s="67">
        <v>0.62172119363624345</v>
      </c>
      <c r="Q176" s="67">
        <v>0.62172119363624345</v>
      </c>
      <c r="R176" s="67">
        <v>0.62172119363624345</v>
      </c>
      <c r="S176" s="67">
        <v>0.62172119363624345</v>
      </c>
      <c r="T176" s="67">
        <v>0.62172119363624345</v>
      </c>
      <c r="U176" s="67">
        <v>0.62172119363624345</v>
      </c>
      <c r="V176" s="67">
        <v>0.62172119363624345</v>
      </c>
      <c r="W176" s="67">
        <v>0.62172119363624345</v>
      </c>
      <c r="X176" s="67">
        <v>0.62172119363624345</v>
      </c>
      <c r="Y176" s="67">
        <v>0.62172119363624345</v>
      </c>
      <c r="Z176" s="67">
        <v>0.62172119363624345</v>
      </c>
      <c r="AA176" s="67">
        <v>0.62172119363624345</v>
      </c>
      <c r="AB176" s="67">
        <v>0.62172119363624345</v>
      </c>
      <c r="AC176" s="67">
        <v>0.62172119363624345</v>
      </c>
      <c r="AD176" s="67">
        <v>0.62172119363624345</v>
      </c>
      <c r="AE176" s="67">
        <v>0.62172119363624345</v>
      </c>
      <c r="AF176" s="67">
        <v>0.62172119363624345</v>
      </c>
      <c r="AG176" s="67">
        <v>0.62172119363624345</v>
      </c>
      <c r="AH176" s="67">
        <v>0.62172119363624345</v>
      </c>
      <c r="AI176" s="67">
        <v>0.62172119363624345</v>
      </c>
      <c r="AJ176" s="67">
        <v>0.62172119363624345</v>
      </c>
      <c r="AK176" s="67">
        <v>0.62172119363624345</v>
      </c>
      <c r="AL176" s="67">
        <v>0.62172119363624345</v>
      </c>
      <c r="AM176" s="67">
        <v>0.62172119363624345</v>
      </c>
      <c r="AN176" s="67">
        <v>0.62172119363624345</v>
      </c>
      <c r="AO176" s="67">
        <v>0.62172119363624345</v>
      </c>
      <c r="AP176" s="67">
        <v>0.62172119363624345</v>
      </c>
      <c r="AQ176" s="67">
        <v>0.62172119363624345</v>
      </c>
      <c r="AR176" s="67">
        <v>0.62172119363624345</v>
      </c>
      <c r="AS176" s="67">
        <v>0.62172119363624345</v>
      </c>
      <c r="AT176" s="67">
        <v>0.62172119363624345</v>
      </c>
      <c r="AU176" s="67">
        <v>0.62172119363624345</v>
      </c>
      <c r="AV176" s="602">
        <v>0.62172119363624345</v>
      </c>
      <c r="AY176" s="335">
        <v>92</v>
      </c>
      <c r="AZ176" s="334" t="s">
        <v>648</v>
      </c>
      <c r="BA176" s="455">
        <v>9.5708411239999993</v>
      </c>
      <c r="BB176" s="455">
        <v>2690.2128961426802</v>
      </c>
      <c r="BC176" s="455"/>
      <c r="BD176" s="545"/>
      <c r="BE176" s="455">
        <v>0.60998143621806589</v>
      </c>
      <c r="BF176" s="545"/>
      <c r="BG176" s="546">
        <f t="shared" si="14"/>
        <v>68.270072174469007</v>
      </c>
      <c r="BI176" s="161"/>
      <c r="BP176" s="4"/>
      <c r="CB176" s="438">
        <v>48</v>
      </c>
      <c r="CC176" s="334" t="s">
        <v>647</v>
      </c>
      <c r="CD176" s="545">
        <v>26.202345999999899</v>
      </c>
      <c r="CE176" s="455">
        <v>4861.1950204309496</v>
      </c>
      <c r="CF176" s="545"/>
      <c r="CG176" s="455"/>
      <c r="CH176" s="455">
        <v>0.61059746361402101</v>
      </c>
      <c r="CI176" s="545"/>
      <c r="CJ176" s="455">
        <f t="shared" si="15"/>
        <v>118.80252080986557</v>
      </c>
    </row>
    <row r="177" spans="7:88" ht="14.1" customHeight="1" thickTop="1">
      <c r="G177" s="19"/>
      <c r="H177" s="738"/>
      <c r="J177" s="736"/>
      <c r="K177" s="9" t="s">
        <v>775</v>
      </c>
      <c r="L177" s="33">
        <v>0.60533676473420561</v>
      </c>
      <c r="M177" s="33">
        <v>0.60533676473420561</v>
      </c>
      <c r="N177" s="33">
        <v>0.60533676473420561</v>
      </c>
      <c r="O177" s="33">
        <v>0.60533676473420561</v>
      </c>
      <c r="P177" s="33">
        <v>0.60533676473420561</v>
      </c>
      <c r="Q177" s="33">
        <v>0.60533676473420561</v>
      </c>
      <c r="R177" s="33">
        <v>0.60533676473420561</v>
      </c>
      <c r="S177" s="33">
        <v>0.60533676473420561</v>
      </c>
      <c r="T177" s="33">
        <v>0.60533676473420561</v>
      </c>
      <c r="U177" s="33">
        <v>0.60533676473420561</v>
      </c>
      <c r="V177" s="33">
        <v>0.60533676473420561</v>
      </c>
      <c r="W177" s="33">
        <v>0.60533676473420561</v>
      </c>
      <c r="X177" s="33">
        <v>0.60533676473420561</v>
      </c>
      <c r="Y177" s="33">
        <v>0.60533676473420561</v>
      </c>
      <c r="Z177" s="33">
        <v>0.60533676473420561</v>
      </c>
      <c r="AA177" s="33">
        <v>0.60533676473420561</v>
      </c>
      <c r="AB177" s="33">
        <v>0.60533676473420561</v>
      </c>
      <c r="AC177" s="33">
        <v>0.60533676473420561</v>
      </c>
      <c r="AD177" s="33">
        <v>0.60533676473420561</v>
      </c>
      <c r="AE177" s="33">
        <v>0.60533676473420561</v>
      </c>
      <c r="AF177" s="33">
        <v>0.60533676473420561</v>
      </c>
      <c r="AG177" s="33">
        <v>0.60533676473420561</v>
      </c>
      <c r="AH177" s="33">
        <v>0.60533676473420561</v>
      </c>
      <c r="AI177" s="33">
        <v>0.60533676473420561</v>
      </c>
      <c r="AJ177" s="33">
        <v>0.60533676473420561</v>
      </c>
      <c r="AK177" s="33">
        <v>0.60533676473420561</v>
      </c>
      <c r="AL177" s="33">
        <v>0.60533676473420561</v>
      </c>
      <c r="AM177" s="33">
        <v>0.60533676473420561</v>
      </c>
      <c r="AN177" s="33">
        <v>0.60533676473420561</v>
      </c>
      <c r="AO177" s="33">
        <v>0.60533676473420561</v>
      </c>
      <c r="AP177" s="33">
        <v>0.60533676473420561</v>
      </c>
      <c r="AQ177" s="33">
        <v>0.60533676473420561</v>
      </c>
      <c r="AR177" s="33">
        <v>0.60533676473420561</v>
      </c>
      <c r="AS177" s="33">
        <v>0.60533676473420561</v>
      </c>
      <c r="AT177" s="33">
        <v>0.60533676473420561</v>
      </c>
      <c r="AU177" s="33">
        <v>0.60533676473420561</v>
      </c>
      <c r="AV177" s="601">
        <v>0.60533676473420561</v>
      </c>
      <c r="AY177" s="335">
        <v>18</v>
      </c>
      <c r="AZ177" s="334" t="s">
        <v>649</v>
      </c>
      <c r="BA177" s="455">
        <v>7.6263708230000002</v>
      </c>
      <c r="BB177" s="455">
        <v>2807.6155725045001</v>
      </c>
      <c r="BC177" s="455"/>
      <c r="BD177" s="545"/>
      <c r="BE177" s="455">
        <v>0.63518485138093261</v>
      </c>
      <c r="BF177" s="545"/>
      <c r="BG177" s="546">
        <f t="shared" si="14"/>
        <v>68.298289371966803</v>
      </c>
      <c r="BI177" s="161"/>
      <c r="BP177" s="4"/>
      <c r="CB177" s="438">
        <v>121</v>
      </c>
      <c r="CC177" s="334" t="s">
        <v>647</v>
      </c>
      <c r="CD177" s="545">
        <v>21.689395999999899</v>
      </c>
      <c r="CE177" s="455">
        <v>4849.2542622392803</v>
      </c>
      <c r="CF177" s="545"/>
      <c r="CG177" s="455"/>
      <c r="CH177" s="455">
        <v>0.60762471749589897</v>
      </c>
      <c r="CI177" s="545"/>
      <c r="CJ177" s="455">
        <f t="shared" si="15"/>
        <v>119.09092803637144</v>
      </c>
    </row>
    <row r="178" spans="7:88" ht="14.1" customHeight="1">
      <c r="G178" s="19"/>
      <c r="H178" s="738"/>
      <c r="J178" s="736"/>
      <c r="K178" s="9" t="s">
        <v>776</v>
      </c>
      <c r="L178" s="33">
        <v>0.60533676473420561</v>
      </c>
      <c r="M178" s="33">
        <v>0.60533676473420561</v>
      </c>
      <c r="N178" s="33">
        <v>0.60533676473420561</v>
      </c>
      <c r="O178" s="33">
        <v>0.60533676473420561</v>
      </c>
      <c r="P178" s="33">
        <v>0.60533676473420561</v>
      </c>
      <c r="Q178" s="33">
        <v>0.60533676473420561</v>
      </c>
      <c r="R178" s="33">
        <v>0.60533676473420561</v>
      </c>
      <c r="S178" s="33">
        <v>0.60533676473420561</v>
      </c>
      <c r="T178" s="33">
        <v>0.60533676473420561</v>
      </c>
      <c r="U178" s="33">
        <v>0.60533676473420561</v>
      </c>
      <c r="V178" s="33">
        <v>0.60533676473420561</v>
      </c>
      <c r="W178" s="33">
        <v>0.60533676473420561</v>
      </c>
      <c r="X178" s="33">
        <v>0.60533676473420561</v>
      </c>
      <c r="Y178" s="33">
        <v>0.60533676473420561</v>
      </c>
      <c r="Z178" s="33">
        <v>0.60533676473420561</v>
      </c>
      <c r="AA178" s="33">
        <v>0.60533676473420561</v>
      </c>
      <c r="AB178" s="33">
        <v>0.60533676473420561</v>
      </c>
      <c r="AC178" s="33">
        <v>0.60533676473420561</v>
      </c>
      <c r="AD178" s="33">
        <v>0.60533676473420561</v>
      </c>
      <c r="AE178" s="33">
        <v>0.60533676473420561</v>
      </c>
      <c r="AF178" s="33">
        <v>0.60533676473420561</v>
      </c>
      <c r="AG178" s="33">
        <v>0.60533676473420561</v>
      </c>
      <c r="AH178" s="33">
        <v>0.60533676473420561</v>
      </c>
      <c r="AI178" s="33">
        <v>0.60533676473420561</v>
      </c>
      <c r="AJ178" s="33">
        <v>0.60533676473420561</v>
      </c>
      <c r="AK178" s="33">
        <v>0.60533676473420561</v>
      </c>
      <c r="AL178" s="33">
        <v>0.60533676473420561</v>
      </c>
      <c r="AM178" s="33">
        <v>0.60533676473420561</v>
      </c>
      <c r="AN178" s="33">
        <v>0.60533676473420561</v>
      </c>
      <c r="AO178" s="33">
        <v>0.60533676473420561</v>
      </c>
      <c r="AP178" s="33">
        <v>0.60533676473420561</v>
      </c>
      <c r="AQ178" s="33">
        <v>0.60533676473420561</v>
      </c>
      <c r="AR178" s="33">
        <v>0.60533676473420561</v>
      </c>
      <c r="AS178" s="33">
        <v>0.60533676473420561</v>
      </c>
      <c r="AT178" s="33">
        <v>0.60533676473420561</v>
      </c>
      <c r="AU178" s="33">
        <v>0.60533676473420561</v>
      </c>
      <c r="AV178" s="601">
        <v>0.60533676473420561</v>
      </c>
      <c r="AY178" s="335">
        <v>59</v>
      </c>
      <c r="AZ178" s="334" t="s">
        <v>648</v>
      </c>
      <c r="BA178" s="455">
        <v>3.0898303689999902</v>
      </c>
      <c r="BB178" s="455">
        <v>2938.9265800448302</v>
      </c>
      <c r="BC178" s="455"/>
      <c r="BD178" s="545"/>
      <c r="BE178" s="455">
        <v>0.66259517267225299</v>
      </c>
      <c r="BF178" s="545"/>
      <c r="BG178" s="546">
        <f t="shared" si="14"/>
        <v>68.404464266397937</v>
      </c>
      <c r="BI178" s="161"/>
      <c r="BP178" s="4"/>
      <c r="CB178" s="438">
        <v>109</v>
      </c>
      <c r="CC178" s="334" t="s">
        <v>647</v>
      </c>
      <c r="CD178" s="545">
        <v>49.168298</v>
      </c>
      <c r="CE178" s="455">
        <v>4365.6932177346898</v>
      </c>
      <c r="CF178" s="578">
        <f>SUM(CD26:CD179)</f>
        <v>13525.741956999984</v>
      </c>
      <c r="CG178" s="455" t="s">
        <v>797</v>
      </c>
      <c r="CH178" s="455">
        <v>0.54836542521922704</v>
      </c>
      <c r="CI178" s="545"/>
      <c r="CJ178" s="455">
        <f t="shared" si="15"/>
        <v>119.12055931729321</v>
      </c>
    </row>
    <row r="179" spans="7:88" ht="14.1" customHeight="1" thickBot="1">
      <c r="G179" s="19"/>
      <c r="H179" s="738"/>
      <c r="J179" s="736"/>
      <c r="K179" s="9" t="s">
        <v>777</v>
      </c>
      <c r="L179" s="67">
        <v>0.60533676473420561</v>
      </c>
      <c r="M179" s="67">
        <v>0.60533676473420561</v>
      </c>
      <c r="N179" s="67">
        <v>0.60533676473420561</v>
      </c>
      <c r="O179" s="67">
        <v>0.60533676473420561</v>
      </c>
      <c r="P179" s="67">
        <v>0.60533676473420561</v>
      </c>
      <c r="Q179" s="67">
        <v>0.60533676473420561</v>
      </c>
      <c r="R179" s="67">
        <v>0.60533676473420561</v>
      </c>
      <c r="S179" s="67">
        <v>0.60533676473420561</v>
      </c>
      <c r="T179" s="67">
        <v>0.60533676473420561</v>
      </c>
      <c r="U179" s="67">
        <v>0.60533676473420561</v>
      </c>
      <c r="V179" s="67">
        <v>0.60533676473420561</v>
      </c>
      <c r="W179" s="67">
        <v>0.60533676473420561</v>
      </c>
      <c r="X179" s="67">
        <v>0.60533676473420561</v>
      </c>
      <c r="Y179" s="67">
        <v>0.60533676473420561</v>
      </c>
      <c r="Z179" s="67">
        <v>0.60533676473420561</v>
      </c>
      <c r="AA179" s="67">
        <v>0.60533676473420561</v>
      </c>
      <c r="AB179" s="67">
        <v>0.60533676473420561</v>
      </c>
      <c r="AC179" s="67">
        <v>0.60533676473420561</v>
      </c>
      <c r="AD179" s="67">
        <v>0.60533676473420561</v>
      </c>
      <c r="AE179" s="67">
        <v>0.60533676473420561</v>
      </c>
      <c r="AF179" s="67">
        <v>0.60533676473420561</v>
      </c>
      <c r="AG179" s="67">
        <v>0.60533676473420561</v>
      </c>
      <c r="AH179" s="67">
        <v>0.60533676473420561</v>
      </c>
      <c r="AI179" s="67">
        <v>0.60533676473420561</v>
      </c>
      <c r="AJ179" s="67">
        <v>0.60533676473420561</v>
      </c>
      <c r="AK179" s="67">
        <v>0.60533676473420561</v>
      </c>
      <c r="AL179" s="67">
        <v>0.60533676473420561</v>
      </c>
      <c r="AM179" s="67">
        <v>0.60533676473420561</v>
      </c>
      <c r="AN179" s="67">
        <v>0.60533676473420561</v>
      </c>
      <c r="AO179" s="67">
        <v>0.60533676473420561</v>
      </c>
      <c r="AP179" s="67">
        <v>0.60533676473420561</v>
      </c>
      <c r="AQ179" s="67">
        <v>0.60533676473420561</v>
      </c>
      <c r="AR179" s="67">
        <v>0.60533676473420561</v>
      </c>
      <c r="AS179" s="67">
        <v>0.60533676473420561</v>
      </c>
      <c r="AT179" s="67">
        <v>0.60533676473420561</v>
      </c>
      <c r="AU179" s="67">
        <v>0.60533676473420561</v>
      </c>
      <c r="AV179" s="602">
        <v>0.60533676473420561</v>
      </c>
      <c r="AY179" s="335">
        <v>37</v>
      </c>
      <c r="AZ179" s="334" t="s">
        <v>648</v>
      </c>
      <c r="BA179" s="455">
        <v>7.2837522850000003</v>
      </c>
      <c r="BB179" s="455">
        <v>2472.1792595448801</v>
      </c>
      <c r="BC179" s="455"/>
      <c r="BD179" s="545"/>
      <c r="BE179" s="455">
        <v>0.56054811387596826</v>
      </c>
      <c r="BF179" s="545"/>
      <c r="BG179" s="546">
        <f t="shared" si="14"/>
        <v>68.518026550171811</v>
      </c>
      <c r="BI179" s="161"/>
      <c r="BP179" s="4"/>
      <c r="CB179" s="438">
        <v>65</v>
      </c>
      <c r="CC179" s="334" t="s">
        <v>650</v>
      </c>
      <c r="CD179" s="545">
        <v>35.7049489999999</v>
      </c>
      <c r="CE179" s="455">
        <v>5234.9723061074901</v>
      </c>
      <c r="CF179" s="556">
        <f>SUMPRODUCT((CD26:CD179*1000),CE26:CE179)/(SUM(CD26:CD179)*1000)</f>
        <v>4843.8469962742101</v>
      </c>
      <c r="CG179" s="494">
        <f>CF179-(CF179-CF179/$S$44)-L110</f>
        <v>4662.4664480263036</v>
      </c>
      <c r="CH179" s="455">
        <v>0.65326519206266298</v>
      </c>
      <c r="CI179" s="545">
        <f>SUMPRODUCT((CD26:CD179*1000),CH26:CH179)/(SUM(CD26:CD179)*1000)</f>
        <v>0.67494540941846493</v>
      </c>
      <c r="CJ179" s="455">
        <f t="shared" si="15"/>
        <v>119.36123833977611</v>
      </c>
    </row>
    <row r="180" spans="7:88" ht="14.1" customHeight="1" thickTop="1">
      <c r="G180" s="19"/>
      <c r="H180" s="738"/>
      <c r="J180" s="736"/>
      <c r="K180" s="9" t="s">
        <v>778</v>
      </c>
      <c r="L180" s="33">
        <v>0.58226122468734443</v>
      </c>
      <c r="M180" s="33">
        <v>0.58226122468734443</v>
      </c>
      <c r="N180" s="33">
        <v>0.58226122468734443</v>
      </c>
      <c r="O180" s="33">
        <v>0.58226122468734443</v>
      </c>
      <c r="P180" s="33">
        <v>0.58226122468734443</v>
      </c>
      <c r="Q180" s="33">
        <v>0.58226122468734443</v>
      </c>
      <c r="R180" s="33">
        <v>0.58226122468734443</v>
      </c>
      <c r="S180" s="33">
        <v>0.58226122468734443</v>
      </c>
      <c r="T180" s="33">
        <v>0.58226122468734443</v>
      </c>
      <c r="U180" s="33">
        <v>0.58226122468734443</v>
      </c>
      <c r="V180" s="33">
        <v>0.58226122468734443</v>
      </c>
      <c r="W180" s="33">
        <v>0.58226122468734443</v>
      </c>
      <c r="X180" s="33">
        <v>0.58226122468734443</v>
      </c>
      <c r="Y180" s="33">
        <v>0.58226122468734443</v>
      </c>
      <c r="Z180" s="33">
        <v>0.58226122468734443</v>
      </c>
      <c r="AA180" s="33">
        <v>0.58226122468734443</v>
      </c>
      <c r="AB180" s="33">
        <v>0.58226122468734443</v>
      </c>
      <c r="AC180" s="33">
        <v>0.58226122468734443</v>
      </c>
      <c r="AD180" s="33">
        <v>0.58226122468734443</v>
      </c>
      <c r="AE180" s="33">
        <v>0.58226122468734443</v>
      </c>
      <c r="AF180" s="33">
        <v>0.58226122468734443</v>
      </c>
      <c r="AG180" s="33">
        <v>0.58226122468734443</v>
      </c>
      <c r="AH180" s="33">
        <v>0.58226122468734443</v>
      </c>
      <c r="AI180" s="33">
        <v>0.58226122468734443</v>
      </c>
      <c r="AJ180" s="33">
        <v>0.58226122468734443</v>
      </c>
      <c r="AK180" s="33">
        <v>0.58226122468734443</v>
      </c>
      <c r="AL180" s="33">
        <v>0.58226122468734443</v>
      </c>
      <c r="AM180" s="33">
        <v>0.58226122468734443</v>
      </c>
      <c r="AN180" s="33">
        <v>0.58226122468734443</v>
      </c>
      <c r="AO180" s="33">
        <v>0.58226122468734443</v>
      </c>
      <c r="AP180" s="33">
        <v>0.58226122468734443</v>
      </c>
      <c r="AQ180" s="33">
        <v>0.58226122468734443</v>
      </c>
      <c r="AR180" s="33">
        <v>0.58226122468734443</v>
      </c>
      <c r="AS180" s="33">
        <v>0.58226122468734443</v>
      </c>
      <c r="AT180" s="33">
        <v>0.58226122468734443</v>
      </c>
      <c r="AU180" s="33">
        <v>0.58226122468734443</v>
      </c>
      <c r="AV180" s="601">
        <v>0.58226122468734443</v>
      </c>
      <c r="AY180" s="335">
        <v>57</v>
      </c>
      <c r="AZ180" s="334" t="s">
        <v>647</v>
      </c>
      <c r="BA180" s="455">
        <v>18.686233309999899</v>
      </c>
      <c r="BB180" s="455">
        <v>2046.2872947328799</v>
      </c>
      <c r="BC180" s="455"/>
      <c r="BD180" s="545"/>
      <c r="BE180" s="455">
        <v>0.46623788246216769</v>
      </c>
      <c r="BF180" s="545"/>
      <c r="BG180" s="546">
        <f t="shared" si="14"/>
        <v>68.834090306849063</v>
      </c>
      <c r="BI180" s="161"/>
      <c r="BP180" s="4"/>
      <c r="CB180" s="438">
        <v>108</v>
      </c>
      <c r="CC180" s="334" t="s">
        <v>647</v>
      </c>
      <c r="CD180" s="547">
        <v>13.351739</v>
      </c>
      <c r="CE180" s="456">
        <v>4626.0207648996702</v>
      </c>
      <c r="CF180" s="547"/>
      <c r="CG180" s="456"/>
      <c r="CH180" s="456">
        <v>0.57838541840557101</v>
      </c>
      <c r="CI180" s="547"/>
      <c r="CJ180" s="456">
        <f t="shared" si="15"/>
        <v>119.48276279766837</v>
      </c>
    </row>
    <row r="181" spans="7:88" ht="14.1" customHeight="1">
      <c r="G181" s="19"/>
      <c r="H181" s="738"/>
      <c r="J181" s="736"/>
      <c r="K181" s="9" t="s">
        <v>779</v>
      </c>
      <c r="L181" s="33">
        <v>0.58226122468734443</v>
      </c>
      <c r="M181" s="33">
        <v>0.58226122468734443</v>
      </c>
      <c r="N181" s="33">
        <v>0.58226122468734443</v>
      </c>
      <c r="O181" s="33">
        <v>0.58226122468734443</v>
      </c>
      <c r="P181" s="33">
        <v>0.58226122468734443</v>
      </c>
      <c r="Q181" s="33">
        <v>0.58226122468734443</v>
      </c>
      <c r="R181" s="33">
        <v>0.58226122468734443</v>
      </c>
      <c r="S181" s="33">
        <v>0.58226122468734443</v>
      </c>
      <c r="T181" s="33">
        <v>0.58226122468734443</v>
      </c>
      <c r="U181" s="33">
        <v>0.58226122468734443</v>
      </c>
      <c r="V181" s="33">
        <v>0.58226122468734443</v>
      </c>
      <c r="W181" s="33">
        <v>0.58226122468734443</v>
      </c>
      <c r="X181" s="33">
        <v>0.58226122468734443</v>
      </c>
      <c r="Y181" s="33">
        <v>0.58226122468734443</v>
      </c>
      <c r="Z181" s="33">
        <v>0.58226122468734443</v>
      </c>
      <c r="AA181" s="33">
        <v>0.58226122468734443</v>
      </c>
      <c r="AB181" s="33">
        <v>0.58226122468734443</v>
      </c>
      <c r="AC181" s="33">
        <v>0.58226122468734443</v>
      </c>
      <c r="AD181" s="33">
        <v>0.58226122468734443</v>
      </c>
      <c r="AE181" s="33">
        <v>0.58226122468734443</v>
      </c>
      <c r="AF181" s="33">
        <v>0.58226122468734443</v>
      </c>
      <c r="AG181" s="33">
        <v>0.58226122468734443</v>
      </c>
      <c r="AH181" s="33">
        <v>0.58226122468734443</v>
      </c>
      <c r="AI181" s="33">
        <v>0.58226122468734443</v>
      </c>
      <c r="AJ181" s="33">
        <v>0.58226122468734443</v>
      </c>
      <c r="AK181" s="33">
        <v>0.58226122468734443</v>
      </c>
      <c r="AL181" s="33">
        <v>0.58226122468734443</v>
      </c>
      <c r="AM181" s="33">
        <v>0.58226122468734443</v>
      </c>
      <c r="AN181" s="33">
        <v>0.58226122468734443</v>
      </c>
      <c r="AO181" s="33">
        <v>0.58226122468734443</v>
      </c>
      <c r="AP181" s="33">
        <v>0.58226122468734443</v>
      </c>
      <c r="AQ181" s="33">
        <v>0.58226122468734443</v>
      </c>
      <c r="AR181" s="33">
        <v>0.58226122468734443</v>
      </c>
      <c r="AS181" s="33">
        <v>0.58226122468734443</v>
      </c>
      <c r="AT181" s="33">
        <v>0.58226122468734443</v>
      </c>
      <c r="AU181" s="33">
        <v>0.58226122468734443</v>
      </c>
      <c r="AV181" s="601">
        <v>0.58226122468734443</v>
      </c>
      <c r="AY181" s="335">
        <v>17</v>
      </c>
      <c r="AZ181" s="334" t="s">
        <v>649</v>
      </c>
      <c r="BA181" s="455">
        <v>6.9257289379999998</v>
      </c>
      <c r="BB181" s="455">
        <v>3303.5228713156698</v>
      </c>
      <c r="BC181" s="455"/>
      <c r="BD181" s="545"/>
      <c r="BE181" s="455">
        <v>0.73577869083005698</v>
      </c>
      <c r="BF181" s="545"/>
      <c r="BG181" s="546">
        <f t="shared" si="14"/>
        <v>68.920077486749094</v>
      </c>
      <c r="BI181" s="161"/>
      <c r="BP181" s="4"/>
      <c r="CB181" s="438">
        <v>3</v>
      </c>
      <c r="CC181" s="334" t="s">
        <v>649</v>
      </c>
      <c r="CD181" s="547">
        <v>140.43807000000001</v>
      </c>
      <c r="CE181" s="456">
        <v>5546.5866326278701</v>
      </c>
      <c r="CF181" s="547"/>
      <c r="CG181" s="456"/>
      <c r="CH181" s="456">
        <v>0.69059451392636795</v>
      </c>
      <c r="CI181" s="547"/>
      <c r="CJ181" s="456">
        <f t="shared" si="15"/>
        <v>119.47613210717307</v>
      </c>
    </row>
    <row r="182" spans="7:88" ht="14.1" customHeight="1" thickBot="1">
      <c r="G182" s="19"/>
      <c r="H182" s="738"/>
      <c r="J182" s="736"/>
      <c r="K182" s="485" t="s">
        <v>780</v>
      </c>
      <c r="L182" s="67">
        <v>0.58226122468734443</v>
      </c>
      <c r="M182" s="67">
        <v>0.58226122468734443</v>
      </c>
      <c r="N182" s="67">
        <v>0.58226122468734443</v>
      </c>
      <c r="O182" s="67">
        <v>0.58226122468734443</v>
      </c>
      <c r="P182" s="67">
        <v>0.58226122468734443</v>
      </c>
      <c r="Q182" s="67">
        <v>0.58226122468734443</v>
      </c>
      <c r="R182" s="67">
        <v>0.58226122468734443</v>
      </c>
      <c r="S182" s="67">
        <v>0.58226122468734443</v>
      </c>
      <c r="T182" s="67">
        <v>0.58226122468734443</v>
      </c>
      <c r="U182" s="67">
        <v>0.58226122468734443</v>
      </c>
      <c r="V182" s="67">
        <v>0.58226122468734443</v>
      </c>
      <c r="W182" s="67">
        <v>0.58226122468734443</v>
      </c>
      <c r="X182" s="67">
        <v>0.58226122468734443</v>
      </c>
      <c r="Y182" s="67">
        <v>0.58226122468734443</v>
      </c>
      <c r="Z182" s="67">
        <v>0.58226122468734443</v>
      </c>
      <c r="AA182" s="67">
        <v>0.58226122468734443</v>
      </c>
      <c r="AB182" s="67">
        <v>0.58226122468734443</v>
      </c>
      <c r="AC182" s="67">
        <v>0.58226122468734443</v>
      </c>
      <c r="AD182" s="67">
        <v>0.58226122468734443</v>
      </c>
      <c r="AE182" s="67">
        <v>0.58226122468734443</v>
      </c>
      <c r="AF182" s="67">
        <v>0.58226122468734443</v>
      </c>
      <c r="AG182" s="67">
        <v>0.58226122468734443</v>
      </c>
      <c r="AH182" s="67">
        <v>0.58226122468734443</v>
      </c>
      <c r="AI182" s="67">
        <v>0.58226122468734443</v>
      </c>
      <c r="AJ182" s="67">
        <v>0.58226122468734443</v>
      </c>
      <c r="AK182" s="67">
        <v>0.58226122468734443</v>
      </c>
      <c r="AL182" s="67">
        <v>0.58226122468734443</v>
      </c>
      <c r="AM182" s="67">
        <v>0.58226122468734443</v>
      </c>
      <c r="AN182" s="67">
        <v>0.58226122468734443</v>
      </c>
      <c r="AO182" s="67">
        <v>0.58226122468734443</v>
      </c>
      <c r="AP182" s="67">
        <v>0.58226122468734443</v>
      </c>
      <c r="AQ182" s="67">
        <v>0.58226122468734443</v>
      </c>
      <c r="AR182" s="67">
        <v>0.58226122468734443</v>
      </c>
      <c r="AS182" s="67">
        <v>0.58226122468734443</v>
      </c>
      <c r="AT182" s="67">
        <v>0.58226122468734443</v>
      </c>
      <c r="AU182" s="67">
        <v>0.58226122468734443</v>
      </c>
      <c r="AV182" s="602">
        <v>0.58226122468734443</v>
      </c>
      <c r="AY182" s="335">
        <v>1</v>
      </c>
      <c r="AZ182" s="334" t="s">
        <v>650</v>
      </c>
      <c r="BA182" s="455">
        <v>7.4421335689999903</v>
      </c>
      <c r="BB182" s="455">
        <v>3218.4929705187101</v>
      </c>
      <c r="BC182" s="455"/>
      <c r="BD182" s="545"/>
      <c r="BE182" s="455">
        <v>0.71361850400965132</v>
      </c>
      <c r="BF182" s="545"/>
      <c r="BG182" s="546">
        <f t="shared" si="14"/>
        <v>69.281061662514816</v>
      </c>
      <c r="BI182" s="161"/>
      <c r="BP182" s="4"/>
      <c r="CB182" s="438">
        <v>38</v>
      </c>
      <c r="CC182" s="334" t="s">
        <v>648</v>
      </c>
      <c r="CD182" s="547">
        <v>6.6011389999999901</v>
      </c>
      <c r="CE182" s="456">
        <v>5576.5534921241297</v>
      </c>
      <c r="CF182" s="547"/>
      <c r="CG182" s="456"/>
      <c r="CH182" s="456">
        <v>0.69424050135218196</v>
      </c>
      <c r="CI182" s="547"/>
      <c r="CJ182" s="456">
        <f t="shared" si="15"/>
        <v>119.4770820747527</v>
      </c>
    </row>
    <row r="183" spans="7:88" ht="14.1" customHeight="1" thickTop="1">
      <c r="G183" s="19"/>
      <c r="H183" s="738"/>
      <c r="J183" s="736"/>
      <c r="K183" s="9" t="s">
        <v>753</v>
      </c>
      <c r="L183" s="33">
        <v>0.6756528495520755</v>
      </c>
      <c r="M183" s="33">
        <v>0.6756528495520755</v>
      </c>
      <c r="N183" s="33">
        <v>0.6756528495520755</v>
      </c>
      <c r="O183" s="33">
        <v>0.6756528495520755</v>
      </c>
      <c r="P183" s="33">
        <v>0.6756528495520755</v>
      </c>
      <c r="Q183" s="33">
        <v>0.6756528495520755</v>
      </c>
      <c r="R183" s="33">
        <v>0.6756528495520755</v>
      </c>
      <c r="S183" s="33">
        <v>0.6756528495520755</v>
      </c>
      <c r="T183" s="33">
        <v>0.6756528495520755</v>
      </c>
      <c r="U183" s="33">
        <v>0.6756528495520755</v>
      </c>
      <c r="V183" s="33">
        <v>0.6756528495520755</v>
      </c>
      <c r="W183" s="33">
        <v>0.6756528495520755</v>
      </c>
      <c r="X183" s="33">
        <v>0.6756528495520755</v>
      </c>
      <c r="Y183" s="33">
        <v>0.6756528495520755</v>
      </c>
      <c r="Z183" s="33">
        <v>0.6756528495520755</v>
      </c>
      <c r="AA183" s="33">
        <v>0.6756528495520755</v>
      </c>
      <c r="AB183" s="33">
        <v>0.6756528495520755</v>
      </c>
      <c r="AC183" s="33">
        <v>0.6756528495520755</v>
      </c>
      <c r="AD183" s="33">
        <v>0.6756528495520755</v>
      </c>
      <c r="AE183" s="33">
        <v>0.6756528495520755</v>
      </c>
      <c r="AF183" s="33">
        <v>0.6756528495520755</v>
      </c>
      <c r="AG183" s="33">
        <v>0.6756528495520755</v>
      </c>
      <c r="AH183" s="33">
        <v>0.6756528495520755</v>
      </c>
      <c r="AI183" s="33">
        <v>0.6756528495520755</v>
      </c>
      <c r="AJ183" s="33">
        <v>0.6756528495520755</v>
      </c>
      <c r="AK183" s="33">
        <v>0.6756528495520755</v>
      </c>
      <c r="AL183" s="33">
        <v>0.6756528495520755</v>
      </c>
      <c r="AM183" s="33">
        <v>0.6756528495520755</v>
      </c>
      <c r="AN183" s="33">
        <v>0.6756528495520755</v>
      </c>
      <c r="AO183" s="33">
        <v>0.6756528495520755</v>
      </c>
      <c r="AP183" s="33">
        <v>0.6756528495520755</v>
      </c>
      <c r="AQ183" s="33">
        <v>0.6756528495520755</v>
      </c>
      <c r="AR183" s="33">
        <v>0.6756528495520755</v>
      </c>
      <c r="AS183" s="33">
        <v>0.6756528495520755</v>
      </c>
      <c r="AT183" s="33">
        <v>0.6756528495520755</v>
      </c>
      <c r="AU183" s="33">
        <v>0.6756528495520755</v>
      </c>
      <c r="AV183" s="601">
        <v>0.6756528495520755</v>
      </c>
      <c r="AY183" s="335">
        <v>15</v>
      </c>
      <c r="AZ183" s="334" t="s">
        <v>647</v>
      </c>
      <c r="BA183" s="455">
        <v>3.3556873409999901</v>
      </c>
      <c r="BB183" s="455">
        <v>2890.3013989979299</v>
      </c>
      <c r="BC183" s="455"/>
      <c r="BD183" s="545"/>
      <c r="BE183" s="455">
        <v>0.64302037030127879</v>
      </c>
      <c r="BF183" s="545"/>
      <c r="BG183" s="546">
        <f t="shared" si="14"/>
        <v>69.328788981002901</v>
      </c>
      <c r="BI183" s="161"/>
      <c r="BP183" s="4"/>
      <c r="CB183" s="438">
        <v>118</v>
      </c>
      <c r="CC183" s="334" t="s">
        <v>649</v>
      </c>
      <c r="CD183" s="547">
        <v>56.793647</v>
      </c>
      <c r="CE183" s="456">
        <v>5144.8700589745504</v>
      </c>
      <c r="CF183" s="547"/>
      <c r="CG183" s="456"/>
      <c r="CH183" s="456">
        <v>0.64137899904342499</v>
      </c>
      <c r="CI183" s="547"/>
      <c r="CJ183" s="456">
        <f t="shared" si="15"/>
        <v>119.5242091794628</v>
      </c>
    </row>
    <row r="184" spans="7:88" ht="14.1" customHeight="1">
      <c r="G184" s="19"/>
      <c r="H184" s="738"/>
      <c r="J184" s="736"/>
      <c r="K184" s="9" t="s">
        <v>757</v>
      </c>
      <c r="L184" s="33">
        <v>0.6756528495520755</v>
      </c>
      <c r="M184" s="33">
        <v>0.6756528495520755</v>
      </c>
      <c r="N184" s="33">
        <v>0.6756528495520755</v>
      </c>
      <c r="O184" s="33">
        <v>0.6756528495520755</v>
      </c>
      <c r="P184" s="33">
        <v>0.6756528495520755</v>
      </c>
      <c r="Q184" s="33">
        <v>0.6756528495520755</v>
      </c>
      <c r="R184" s="33">
        <v>0.6756528495520755</v>
      </c>
      <c r="S184" s="33">
        <v>0.6756528495520755</v>
      </c>
      <c r="T184" s="33">
        <v>0.6756528495520755</v>
      </c>
      <c r="U184" s="33">
        <v>0.6756528495520755</v>
      </c>
      <c r="V184" s="33">
        <v>0.6756528495520755</v>
      </c>
      <c r="W184" s="33">
        <v>0.6756528495520755</v>
      </c>
      <c r="X184" s="33">
        <v>0.6756528495520755</v>
      </c>
      <c r="Y184" s="33">
        <v>0.6756528495520755</v>
      </c>
      <c r="Z184" s="33">
        <v>0.6756528495520755</v>
      </c>
      <c r="AA184" s="33">
        <v>0.6756528495520755</v>
      </c>
      <c r="AB184" s="33">
        <v>0.6756528495520755</v>
      </c>
      <c r="AC184" s="33">
        <v>0.6756528495520755</v>
      </c>
      <c r="AD184" s="33">
        <v>0.6756528495520755</v>
      </c>
      <c r="AE184" s="33">
        <v>0.6756528495520755</v>
      </c>
      <c r="AF184" s="33">
        <v>0.6756528495520755</v>
      </c>
      <c r="AG184" s="33">
        <v>0.6756528495520755</v>
      </c>
      <c r="AH184" s="33">
        <v>0.6756528495520755</v>
      </c>
      <c r="AI184" s="33">
        <v>0.6756528495520755</v>
      </c>
      <c r="AJ184" s="33">
        <v>0.6756528495520755</v>
      </c>
      <c r="AK184" s="33">
        <v>0.6756528495520755</v>
      </c>
      <c r="AL184" s="33">
        <v>0.6756528495520755</v>
      </c>
      <c r="AM184" s="33">
        <v>0.6756528495520755</v>
      </c>
      <c r="AN184" s="33">
        <v>0.6756528495520755</v>
      </c>
      <c r="AO184" s="33">
        <v>0.6756528495520755</v>
      </c>
      <c r="AP184" s="33">
        <v>0.6756528495520755</v>
      </c>
      <c r="AQ184" s="33">
        <v>0.6756528495520755</v>
      </c>
      <c r="AR184" s="33">
        <v>0.6756528495520755</v>
      </c>
      <c r="AS184" s="33">
        <v>0.6756528495520755</v>
      </c>
      <c r="AT184" s="33">
        <v>0.6756528495520755</v>
      </c>
      <c r="AU184" s="33">
        <v>0.6756528495520755</v>
      </c>
      <c r="AV184" s="601">
        <v>0.6756528495520755</v>
      </c>
      <c r="AY184" s="335">
        <v>95</v>
      </c>
      <c r="AZ184" s="334" t="s">
        <v>648</v>
      </c>
      <c r="BA184" s="455">
        <v>3.9350393309999898</v>
      </c>
      <c r="BB184" s="455">
        <v>3124.1984768381599</v>
      </c>
      <c r="BC184" s="455"/>
      <c r="BD184" s="545"/>
      <c r="BE184" s="455">
        <v>0.69248088648739026</v>
      </c>
      <c r="BF184" s="545"/>
      <c r="BG184" s="546">
        <f t="shared" si="14"/>
        <v>69.375888079161811</v>
      </c>
      <c r="BI184" s="161"/>
      <c r="BP184" s="4"/>
      <c r="CB184" s="438">
        <v>85</v>
      </c>
      <c r="CC184" s="334" t="s">
        <v>650</v>
      </c>
      <c r="CD184" s="547">
        <v>96.604670999999897</v>
      </c>
      <c r="CE184" s="456">
        <v>5218.4666639029501</v>
      </c>
      <c r="CF184" s="547"/>
      <c r="CG184" s="456"/>
      <c r="CH184" s="456">
        <v>0.65028817747938705</v>
      </c>
      <c r="CI184" s="547"/>
      <c r="CJ184" s="456">
        <f t="shared" si="15"/>
        <v>119.53414497171049</v>
      </c>
    </row>
    <row r="185" spans="7:88" ht="14.1" customHeight="1" thickBot="1">
      <c r="G185" s="19"/>
      <c r="H185" s="738"/>
      <c r="J185" s="736"/>
      <c r="K185" s="9" t="s">
        <v>761</v>
      </c>
      <c r="L185" s="67">
        <v>0.6756528495520755</v>
      </c>
      <c r="M185" s="67">
        <v>0.6756528495520755</v>
      </c>
      <c r="N185" s="67">
        <v>0.6756528495520755</v>
      </c>
      <c r="O185" s="67">
        <v>0.6756528495520755</v>
      </c>
      <c r="P185" s="67">
        <v>0.6756528495520755</v>
      </c>
      <c r="Q185" s="67">
        <v>0.6756528495520755</v>
      </c>
      <c r="R185" s="67">
        <v>0.6756528495520755</v>
      </c>
      <c r="S185" s="67">
        <v>0.6756528495520755</v>
      </c>
      <c r="T185" s="67">
        <v>0.6756528495520755</v>
      </c>
      <c r="U185" s="67">
        <v>0.6756528495520755</v>
      </c>
      <c r="V185" s="67">
        <v>0.6756528495520755</v>
      </c>
      <c r="W185" s="67">
        <v>0.6756528495520755</v>
      </c>
      <c r="X185" s="67">
        <v>0.6756528495520755</v>
      </c>
      <c r="Y185" s="67">
        <v>0.6756528495520755</v>
      </c>
      <c r="Z185" s="67">
        <v>0.6756528495520755</v>
      </c>
      <c r="AA185" s="67">
        <v>0.6756528495520755</v>
      </c>
      <c r="AB185" s="67">
        <v>0.6756528495520755</v>
      </c>
      <c r="AC185" s="67">
        <v>0.6756528495520755</v>
      </c>
      <c r="AD185" s="67">
        <v>0.6756528495520755</v>
      </c>
      <c r="AE185" s="67">
        <v>0.6756528495520755</v>
      </c>
      <c r="AF185" s="67">
        <v>0.6756528495520755</v>
      </c>
      <c r="AG185" s="67">
        <v>0.6756528495520755</v>
      </c>
      <c r="AH185" s="67">
        <v>0.6756528495520755</v>
      </c>
      <c r="AI185" s="67">
        <v>0.6756528495520755</v>
      </c>
      <c r="AJ185" s="67">
        <v>0.6756528495520755</v>
      </c>
      <c r="AK185" s="67">
        <v>0.6756528495520755</v>
      </c>
      <c r="AL185" s="67">
        <v>0.6756528495520755</v>
      </c>
      <c r="AM185" s="67">
        <v>0.6756528495520755</v>
      </c>
      <c r="AN185" s="67">
        <v>0.6756528495520755</v>
      </c>
      <c r="AO185" s="67">
        <v>0.6756528495520755</v>
      </c>
      <c r="AP185" s="67">
        <v>0.6756528495520755</v>
      </c>
      <c r="AQ185" s="67">
        <v>0.6756528495520755</v>
      </c>
      <c r="AR185" s="67">
        <v>0.6756528495520755</v>
      </c>
      <c r="AS185" s="67">
        <v>0.6756528495520755</v>
      </c>
      <c r="AT185" s="67">
        <v>0.6756528495520755</v>
      </c>
      <c r="AU185" s="67">
        <v>0.6756528495520755</v>
      </c>
      <c r="AV185" s="602">
        <v>0.6756528495520755</v>
      </c>
      <c r="AY185" s="335">
        <v>53</v>
      </c>
      <c r="AZ185" s="334" t="s">
        <v>648</v>
      </c>
      <c r="BA185" s="455">
        <v>18.896049910999899</v>
      </c>
      <c r="BB185" s="455">
        <v>2330.26693944094</v>
      </c>
      <c r="BC185" s="455"/>
      <c r="BD185" s="545"/>
      <c r="BE185" s="455">
        <v>0.52116091979609336</v>
      </c>
      <c r="BF185" s="545"/>
      <c r="BG185" s="546">
        <f t="shared" si="14"/>
        <v>69.617913402513295</v>
      </c>
      <c r="BI185" s="161"/>
      <c r="BP185" s="4"/>
      <c r="CB185" s="438">
        <v>75</v>
      </c>
      <c r="CC185" s="334" t="s">
        <v>650</v>
      </c>
      <c r="CD185" s="547">
        <v>5.4318410000000004</v>
      </c>
      <c r="CE185" s="456">
        <v>6373.2228581152604</v>
      </c>
      <c r="CF185" s="547"/>
      <c r="CG185" s="456"/>
      <c r="CH185" s="456">
        <v>0.78965477931557104</v>
      </c>
      <c r="CI185" s="547"/>
      <c r="CJ185" s="456">
        <f t="shared" si="15"/>
        <v>119.72313527412338</v>
      </c>
    </row>
    <row r="186" spans="7:88" ht="14.1" customHeight="1" thickTop="1">
      <c r="G186" s="19"/>
      <c r="H186" s="738"/>
      <c r="J186" s="736"/>
      <c r="K186" s="9" t="s">
        <v>754</v>
      </c>
      <c r="L186" s="33">
        <v>0.67494540941846493</v>
      </c>
      <c r="M186" s="33">
        <v>0.67494540941846493</v>
      </c>
      <c r="N186" s="33">
        <v>0.67494540941846493</v>
      </c>
      <c r="O186" s="33">
        <v>0.67494540941846493</v>
      </c>
      <c r="P186" s="33">
        <v>0.67494540941846493</v>
      </c>
      <c r="Q186" s="33">
        <v>0.67494540941846493</v>
      </c>
      <c r="R186" s="33">
        <v>0.67494540941846493</v>
      </c>
      <c r="S186" s="33">
        <v>0.67494540941846493</v>
      </c>
      <c r="T186" s="33">
        <v>0.67494540941846493</v>
      </c>
      <c r="U186" s="33">
        <v>0.67494540941846493</v>
      </c>
      <c r="V186" s="33">
        <v>0.67494540941846493</v>
      </c>
      <c r="W186" s="33">
        <v>0.67494540941846493</v>
      </c>
      <c r="X186" s="33">
        <v>0.67494540941846493</v>
      </c>
      <c r="Y186" s="33">
        <v>0.67494540941846493</v>
      </c>
      <c r="Z186" s="33">
        <v>0.67494540941846493</v>
      </c>
      <c r="AA186" s="33">
        <v>0.67494540941846493</v>
      </c>
      <c r="AB186" s="33">
        <v>0.67494540941846493</v>
      </c>
      <c r="AC186" s="33">
        <v>0.67494540941846493</v>
      </c>
      <c r="AD186" s="33">
        <v>0.67494540941846493</v>
      </c>
      <c r="AE186" s="33">
        <v>0.67494540941846493</v>
      </c>
      <c r="AF186" s="33">
        <v>0.67494540941846493</v>
      </c>
      <c r="AG186" s="33">
        <v>0.67494540941846493</v>
      </c>
      <c r="AH186" s="33">
        <v>0.67494540941846493</v>
      </c>
      <c r="AI186" s="33">
        <v>0.67494540941846493</v>
      </c>
      <c r="AJ186" s="33">
        <v>0.67494540941846493</v>
      </c>
      <c r="AK186" s="33">
        <v>0.67494540941846493</v>
      </c>
      <c r="AL186" s="33">
        <v>0.67494540941846493</v>
      </c>
      <c r="AM186" s="33">
        <v>0.67494540941846493</v>
      </c>
      <c r="AN186" s="33">
        <v>0.67494540941846493</v>
      </c>
      <c r="AO186" s="33">
        <v>0.67494540941846493</v>
      </c>
      <c r="AP186" s="33">
        <v>0.67494540941846493</v>
      </c>
      <c r="AQ186" s="33">
        <v>0.67494540941846493</v>
      </c>
      <c r="AR186" s="33">
        <v>0.67494540941846493</v>
      </c>
      <c r="AS186" s="33">
        <v>0.67494540941846493</v>
      </c>
      <c r="AT186" s="33">
        <v>0.67494540941846493</v>
      </c>
      <c r="AU186" s="33">
        <v>0.67494540941846493</v>
      </c>
      <c r="AV186" s="601">
        <v>0.67494540941846493</v>
      </c>
      <c r="AY186" s="335">
        <v>111</v>
      </c>
      <c r="AZ186" s="334" t="s">
        <v>647</v>
      </c>
      <c r="BA186" s="455">
        <v>7.2229288059999996</v>
      </c>
      <c r="BB186" s="455">
        <v>2847.5741217067698</v>
      </c>
      <c r="BC186" s="455"/>
      <c r="BD186" s="545"/>
      <c r="BE186" s="455">
        <v>0.62742582663915447</v>
      </c>
      <c r="BF186" s="545"/>
      <c r="BG186" s="546">
        <f t="shared" si="14"/>
        <v>70.015956925350793</v>
      </c>
      <c r="BI186" s="161"/>
      <c r="BP186" s="4"/>
      <c r="CB186" s="438">
        <v>77</v>
      </c>
      <c r="CC186" s="334" t="s">
        <v>649</v>
      </c>
      <c r="CD186" s="547">
        <v>23.043302000000001</v>
      </c>
      <c r="CE186" s="456">
        <v>5859.7179906954198</v>
      </c>
      <c r="CF186" s="547"/>
      <c r="CG186" s="456"/>
      <c r="CH186" s="456">
        <v>0.72710016743049999</v>
      </c>
      <c r="CI186" s="547"/>
      <c r="CJ186" s="456">
        <f t="shared" si="15"/>
        <v>119.74134743998499</v>
      </c>
    </row>
    <row r="187" spans="7:88" ht="14.1" customHeight="1">
      <c r="G187" s="19"/>
      <c r="H187" s="738"/>
      <c r="J187" s="736"/>
      <c r="K187" s="9" t="s">
        <v>758</v>
      </c>
      <c r="L187" s="33">
        <v>0.67494540941846493</v>
      </c>
      <c r="M187" s="33">
        <v>0.67494540941846493</v>
      </c>
      <c r="N187" s="33">
        <v>0.67494540941846493</v>
      </c>
      <c r="O187" s="33">
        <v>0.67494540941846493</v>
      </c>
      <c r="P187" s="33">
        <v>0.67494540941846493</v>
      </c>
      <c r="Q187" s="33">
        <v>0.67494540941846493</v>
      </c>
      <c r="R187" s="33">
        <v>0.67494540941846493</v>
      </c>
      <c r="S187" s="33">
        <v>0.67494540941846493</v>
      </c>
      <c r="T187" s="33">
        <v>0.67494540941846493</v>
      </c>
      <c r="U187" s="33">
        <v>0.67494540941846493</v>
      </c>
      <c r="V187" s="33">
        <v>0.67494540941846493</v>
      </c>
      <c r="W187" s="33">
        <v>0.67494540941846493</v>
      </c>
      <c r="X187" s="33">
        <v>0.67494540941846493</v>
      </c>
      <c r="Y187" s="33">
        <v>0.67494540941846493</v>
      </c>
      <c r="Z187" s="33">
        <v>0.67494540941846493</v>
      </c>
      <c r="AA187" s="33">
        <v>0.67494540941846493</v>
      </c>
      <c r="AB187" s="33">
        <v>0.67494540941846493</v>
      </c>
      <c r="AC187" s="33">
        <v>0.67494540941846493</v>
      </c>
      <c r="AD187" s="33">
        <v>0.67494540941846493</v>
      </c>
      <c r="AE187" s="33">
        <v>0.67494540941846493</v>
      </c>
      <c r="AF187" s="33">
        <v>0.67494540941846493</v>
      </c>
      <c r="AG187" s="33">
        <v>0.67494540941846493</v>
      </c>
      <c r="AH187" s="33">
        <v>0.67494540941846493</v>
      </c>
      <c r="AI187" s="33">
        <v>0.67494540941846493</v>
      </c>
      <c r="AJ187" s="33">
        <v>0.67494540941846493</v>
      </c>
      <c r="AK187" s="33">
        <v>0.67494540941846493</v>
      </c>
      <c r="AL187" s="33">
        <v>0.67494540941846493</v>
      </c>
      <c r="AM187" s="33">
        <v>0.67494540941846493</v>
      </c>
      <c r="AN187" s="33">
        <v>0.67494540941846493</v>
      </c>
      <c r="AO187" s="33">
        <v>0.67494540941846493</v>
      </c>
      <c r="AP187" s="33">
        <v>0.67494540941846493</v>
      </c>
      <c r="AQ187" s="33">
        <v>0.67494540941846493</v>
      </c>
      <c r="AR187" s="33">
        <v>0.67494540941846493</v>
      </c>
      <c r="AS187" s="33">
        <v>0.67494540941846493</v>
      </c>
      <c r="AT187" s="33">
        <v>0.67494540941846493</v>
      </c>
      <c r="AU187" s="33">
        <v>0.67494540941846493</v>
      </c>
      <c r="AV187" s="601">
        <v>0.67494540941846493</v>
      </c>
      <c r="AY187" s="335">
        <v>64</v>
      </c>
      <c r="AZ187" s="334" t="s">
        <v>647</v>
      </c>
      <c r="BA187" s="455">
        <v>6.2593233530000001</v>
      </c>
      <c r="BB187" s="455">
        <v>2548.7630829945601</v>
      </c>
      <c r="BC187" s="455"/>
      <c r="BD187" s="545"/>
      <c r="BE187" s="455">
        <v>0.56160779118456361</v>
      </c>
      <c r="BF187" s="545"/>
      <c r="BG187" s="546">
        <f t="shared" si="14"/>
        <v>70.334441477433089</v>
      </c>
      <c r="BI187" s="161"/>
      <c r="BP187" s="4"/>
      <c r="CB187" s="438">
        <v>80</v>
      </c>
      <c r="CC187" s="334" t="s">
        <v>648</v>
      </c>
      <c r="CD187" s="547">
        <v>13.803943</v>
      </c>
      <c r="CE187" s="456">
        <v>5325.7040402048497</v>
      </c>
      <c r="CF187" s="547"/>
      <c r="CG187" s="456"/>
      <c r="CH187" s="456">
        <v>0.66197385761993199</v>
      </c>
      <c r="CI187" s="547"/>
      <c r="CJ187" s="456">
        <f t="shared" si="15"/>
        <v>119.77690167073794</v>
      </c>
    </row>
    <row r="188" spans="7:88" ht="14.1" customHeight="1" thickBot="1">
      <c r="G188" s="19"/>
      <c r="H188" s="738"/>
      <c r="J188" s="736"/>
      <c r="K188" s="9" t="s">
        <v>762</v>
      </c>
      <c r="L188" s="67">
        <v>0.67494540941846493</v>
      </c>
      <c r="M188" s="67">
        <v>0.67494540941846493</v>
      </c>
      <c r="N188" s="67">
        <v>0.67494540941846493</v>
      </c>
      <c r="O188" s="67">
        <v>0.67494540941846493</v>
      </c>
      <c r="P188" s="67">
        <v>0.67494540941846493</v>
      </c>
      <c r="Q188" s="67">
        <v>0.67494540941846493</v>
      </c>
      <c r="R188" s="67">
        <v>0.67494540941846493</v>
      </c>
      <c r="S188" s="67">
        <v>0.67494540941846493</v>
      </c>
      <c r="T188" s="67">
        <v>0.67494540941846493</v>
      </c>
      <c r="U188" s="67">
        <v>0.67494540941846493</v>
      </c>
      <c r="V188" s="67">
        <v>0.67494540941846493</v>
      </c>
      <c r="W188" s="67">
        <v>0.67494540941846493</v>
      </c>
      <c r="X188" s="67">
        <v>0.67494540941846493</v>
      </c>
      <c r="Y188" s="67">
        <v>0.67494540941846493</v>
      </c>
      <c r="Z188" s="67">
        <v>0.67494540941846493</v>
      </c>
      <c r="AA188" s="67">
        <v>0.67494540941846493</v>
      </c>
      <c r="AB188" s="67">
        <v>0.67494540941846493</v>
      </c>
      <c r="AC188" s="67">
        <v>0.67494540941846493</v>
      </c>
      <c r="AD188" s="67">
        <v>0.67494540941846493</v>
      </c>
      <c r="AE188" s="67">
        <v>0.67494540941846493</v>
      </c>
      <c r="AF188" s="67">
        <v>0.67494540941846493</v>
      </c>
      <c r="AG188" s="67">
        <v>0.67494540941846493</v>
      </c>
      <c r="AH188" s="67">
        <v>0.67494540941846493</v>
      </c>
      <c r="AI188" s="67">
        <v>0.67494540941846493</v>
      </c>
      <c r="AJ188" s="67">
        <v>0.67494540941846493</v>
      </c>
      <c r="AK188" s="67">
        <v>0.67494540941846493</v>
      </c>
      <c r="AL188" s="67">
        <v>0.67494540941846493</v>
      </c>
      <c r="AM188" s="67">
        <v>0.67494540941846493</v>
      </c>
      <c r="AN188" s="67">
        <v>0.67494540941846493</v>
      </c>
      <c r="AO188" s="67">
        <v>0.67494540941846493</v>
      </c>
      <c r="AP188" s="67">
        <v>0.67494540941846493</v>
      </c>
      <c r="AQ188" s="67">
        <v>0.67494540941846493</v>
      </c>
      <c r="AR188" s="67">
        <v>0.67494540941846493</v>
      </c>
      <c r="AS188" s="67">
        <v>0.67494540941846493</v>
      </c>
      <c r="AT188" s="67">
        <v>0.67494540941846493</v>
      </c>
      <c r="AU188" s="67">
        <v>0.67494540941846493</v>
      </c>
      <c r="AV188" s="602">
        <v>0.67494540941846493</v>
      </c>
      <c r="AY188" s="335">
        <v>33</v>
      </c>
      <c r="AZ188" s="334" t="s">
        <v>650</v>
      </c>
      <c r="BA188" s="455">
        <v>8.9577095999999994</v>
      </c>
      <c r="BB188" s="455">
        <v>3094.85822737648</v>
      </c>
      <c r="BC188" s="455"/>
      <c r="BD188" s="545"/>
      <c r="BE188" s="455">
        <v>0.66860241669463627</v>
      </c>
      <c r="BF188" s="545"/>
      <c r="BG188" s="546">
        <f t="shared" si="14"/>
        <v>71.133007088468318</v>
      </c>
      <c r="BI188" s="161"/>
      <c r="BP188" s="4"/>
      <c r="CB188" s="438">
        <v>98</v>
      </c>
      <c r="CC188" s="334" t="s">
        <v>647</v>
      </c>
      <c r="CD188" s="547">
        <v>29.722902999999899</v>
      </c>
      <c r="CE188" s="456">
        <v>5020.7191897057201</v>
      </c>
      <c r="CF188" s="547"/>
      <c r="CG188" s="456"/>
      <c r="CH188" s="456">
        <v>0.62441218972617996</v>
      </c>
      <c r="CI188" s="547"/>
      <c r="CJ188" s="456">
        <f t="shared" si="15"/>
        <v>119.86934156158691</v>
      </c>
    </row>
    <row r="189" spans="7:88" ht="14.1" customHeight="1" thickTop="1">
      <c r="G189" s="19"/>
      <c r="H189" s="738"/>
      <c r="J189" s="736"/>
      <c r="K189" s="9" t="s">
        <v>755</v>
      </c>
      <c r="L189" s="33">
        <v>0.65535244187484809</v>
      </c>
      <c r="M189" s="33">
        <v>0.65535244187484809</v>
      </c>
      <c r="N189" s="33">
        <v>0.65535244187484809</v>
      </c>
      <c r="O189" s="33">
        <v>0.65535244187484809</v>
      </c>
      <c r="P189" s="33">
        <v>0.65535244187484809</v>
      </c>
      <c r="Q189" s="33">
        <v>0.65535244187484809</v>
      </c>
      <c r="R189" s="33">
        <v>0.65535244187484809</v>
      </c>
      <c r="S189" s="33">
        <v>0.65535244187484809</v>
      </c>
      <c r="T189" s="33">
        <v>0.65535244187484809</v>
      </c>
      <c r="U189" s="33">
        <v>0.65535244187484809</v>
      </c>
      <c r="V189" s="33">
        <v>0.65535244187484809</v>
      </c>
      <c r="W189" s="33">
        <v>0.65535244187484809</v>
      </c>
      <c r="X189" s="33">
        <v>0.65535244187484809</v>
      </c>
      <c r="Y189" s="33">
        <v>0.65535244187484809</v>
      </c>
      <c r="Z189" s="33">
        <v>0.65535244187484809</v>
      </c>
      <c r="AA189" s="33">
        <v>0.65535244187484809</v>
      </c>
      <c r="AB189" s="33">
        <v>0.65535244187484809</v>
      </c>
      <c r="AC189" s="33">
        <v>0.65535244187484809</v>
      </c>
      <c r="AD189" s="33">
        <v>0.65535244187484809</v>
      </c>
      <c r="AE189" s="33">
        <v>0.65535244187484809</v>
      </c>
      <c r="AF189" s="33">
        <v>0.65535244187484809</v>
      </c>
      <c r="AG189" s="33">
        <v>0.65535244187484809</v>
      </c>
      <c r="AH189" s="33">
        <v>0.65535244187484809</v>
      </c>
      <c r="AI189" s="33">
        <v>0.65535244187484809</v>
      </c>
      <c r="AJ189" s="33">
        <v>0.65535244187484809</v>
      </c>
      <c r="AK189" s="33">
        <v>0.65535244187484809</v>
      </c>
      <c r="AL189" s="33">
        <v>0.65535244187484809</v>
      </c>
      <c r="AM189" s="33">
        <v>0.65535244187484809</v>
      </c>
      <c r="AN189" s="33">
        <v>0.65535244187484809</v>
      </c>
      <c r="AO189" s="33">
        <v>0.65535244187484809</v>
      </c>
      <c r="AP189" s="33">
        <v>0.65535244187484809</v>
      </c>
      <c r="AQ189" s="33">
        <v>0.65535244187484809</v>
      </c>
      <c r="AR189" s="33">
        <v>0.65535244187484809</v>
      </c>
      <c r="AS189" s="33">
        <v>0.65535244187484809</v>
      </c>
      <c r="AT189" s="33">
        <v>0.65535244187484809</v>
      </c>
      <c r="AU189" s="33">
        <v>0.65535244187484809</v>
      </c>
      <c r="AV189" s="601">
        <v>0.65535244187484809</v>
      </c>
      <c r="AY189" s="335">
        <v>127</v>
      </c>
      <c r="AZ189" s="334" t="s">
        <v>650</v>
      </c>
      <c r="BA189" s="455">
        <v>55.243686915999902</v>
      </c>
      <c r="BB189" s="455">
        <v>2956.4724738527002</v>
      </c>
      <c r="BC189" s="455"/>
      <c r="BD189" s="545"/>
      <c r="BE189" s="455">
        <v>0.63805507346807533</v>
      </c>
      <c r="BF189" s="545"/>
      <c r="BG189" s="546">
        <f t="shared" si="14"/>
        <v>71.323234566266919</v>
      </c>
      <c r="BI189" s="161"/>
      <c r="BP189" s="4"/>
      <c r="CB189" s="438">
        <v>48</v>
      </c>
      <c r="CC189" s="334" t="s">
        <v>648</v>
      </c>
      <c r="CD189" s="547">
        <v>27.709803000000001</v>
      </c>
      <c r="CE189" s="456">
        <v>4908.40923587206</v>
      </c>
      <c r="CF189" s="547"/>
      <c r="CG189" s="456"/>
      <c r="CH189" s="456">
        <v>0.61059746361402101</v>
      </c>
      <c r="CI189" s="547"/>
      <c r="CJ189" s="456">
        <f t="shared" si="15"/>
        <v>119.90293234089793</v>
      </c>
    </row>
    <row r="190" spans="7:88" ht="14.1" customHeight="1">
      <c r="G190" s="19"/>
      <c r="H190" s="738"/>
      <c r="J190" s="736"/>
      <c r="K190" s="9" t="s">
        <v>759</v>
      </c>
      <c r="L190" s="33">
        <v>0.65535244187484809</v>
      </c>
      <c r="M190" s="33">
        <v>0.65535244187484809</v>
      </c>
      <c r="N190" s="33">
        <v>0.65535244187484809</v>
      </c>
      <c r="O190" s="33">
        <v>0.65535244187484809</v>
      </c>
      <c r="P190" s="33">
        <v>0.65535244187484809</v>
      </c>
      <c r="Q190" s="33">
        <v>0.65535244187484809</v>
      </c>
      <c r="R190" s="33">
        <v>0.65535244187484809</v>
      </c>
      <c r="S190" s="33">
        <v>0.65535244187484809</v>
      </c>
      <c r="T190" s="33">
        <v>0.65535244187484809</v>
      </c>
      <c r="U190" s="33">
        <v>0.65535244187484809</v>
      </c>
      <c r="V190" s="33">
        <v>0.65535244187484809</v>
      </c>
      <c r="W190" s="33">
        <v>0.65535244187484809</v>
      </c>
      <c r="X190" s="33">
        <v>0.65535244187484809</v>
      </c>
      <c r="Y190" s="33">
        <v>0.65535244187484809</v>
      </c>
      <c r="Z190" s="33">
        <v>0.65535244187484809</v>
      </c>
      <c r="AA190" s="33">
        <v>0.65535244187484809</v>
      </c>
      <c r="AB190" s="33">
        <v>0.65535244187484809</v>
      </c>
      <c r="AC190" s="33">
        <v>0.65535244187484809</v>
      </c>
      <c r="AD190" s="33">
        <v>0.65535244187484809</v>
      </c>
      <c r="AE190" s="33">
        <v>0.65535244187484809</v>
      </c>
      <c r="AF190" s="33">
        <v>0.65535244187484809</v>
      </c>
      <c r="AG190" s="33">
        <v>0.65535244187484809</v>
      </c>
      <c r="AH190" s="33">
        <v>0.65535244187484809</v>
      </c>
      <c r="AI190" s="33">
        <v>0.65535244187484809</v>
      </c>
      <c r="AJ190" s="33">
        <v>0.65535244187484809</v>
      </c>
      <c r="AK190" s="33">
        <v>0.65535244187484809</v>
      </c>
      <c r="AL190" s="33">
        <v>0.65535244187484809</v>
      </c>
      <c r="AM190" s="33">
        <v>0.65535244187484809</v>
      </c>
      <c r="AN190" s="33">
        <v>0.65535244187484809</v>
      </c>
      <c r="AO190" s="33">
        <v>0.65535244187484809</v>
      </c>
      <c r="AP190" s="33">
        <v>0.65535244187484809</v>
      </c>
      <c r="AQ190" s="33">
        <v>0.65535244187484809</v>
      </c>
      <c r="AR190" s="33">
        <v>0.65535244187484809</v>
      </c>
      <c r="AS190" s="33">
        <v>0.65535244187484809</v>
      </c>
      <c r="AT190" s="33">
        <v>0.65535244187484809</v>
      </c>
      <c r="AU190" s="33">
        <v>0.65535244187484809</v>
      </c>
      <c r="AV190" s="601">
        <v>0.65535244187484809</v>
      </c>
      <c r="AY190" s="335">
        <v>83</v>
      </c>
      <c r="AZ190" s="334" t="s">
        <v>647</v>
      </c>
      <c r="BA190" s="455">
        <v>7.2190195690000003</v>
      </c>
      <c r="BB190" s="455">
        <v>2476.6234770720298</v>
      </c>
      <c r="BC190" s="455"/>
      <c r="BD190" s="545"/>
      <c r="BE190" s="455">
        <v>0.53761298920616296</v>
      </c>
      <c r="BF190" s="545"/>
      <c r="BG190" s="546">
        <f t="shared" si="14"/>
        <v>71.443960201955122</v>
      </c>
      <c r="BI190" s="161"/>
      <c r="BP190" s="4"/>
      <c r="CB190" s="438">
        <v>42</v>
      </c>
      <c r="CC190" s="334" t="s">
        <v>648</v>
      </c>
      <c r="CD190" s="547">
        <v>14.053649999999999</v>
      </c>
      <c r="CE190" s="456">
        <v>5028.1050843823896</v>
      </c>
      <c r="CF190" s="547"/>
      <c r="CG190" s="456"/>
      <c r="CH190" s="456">
        <v>0.62416012461769299</v>
      </c>
      <c r="CI190" s="547"/>
      <c r="CJ190" s="456">
        <f t="shared" si="15"/>
        <v>120.08506498413121</v>
      </c>
    </row>
    <row r="191" spans="7:88" ht="14.1" customHeight="1" thickBot="1">
      <c r="G191" s="19"/>
      <c r="H191" s="738"/>
      <c r="J191" s="736"/>
      <c r="K191" s="9" t="s">
        <v>763</v>
      </c>
      <c r="L191" s="67">
        <v>0.65535244187484809</v>
      </c>
      <c r="M191" s="67">
        <v>0.65535244187484809</v>
      </c>
      <c r="N191" s="67">
        <v>0.65535244187484809</v>
      </c>
      <c r="O191" s="67">
        <v>0.65535244187484809</v>
      </c>
      <c r="P191" s="67">
        <v>0.65535244187484809</v>
      </c>
      <c r="Q191" s="67">
        <v>0.65535244187484809</v>
      </c>
      <c r="R191" s="67">
        <v>0.65535244187484809</v>
      </c>
      <c r="S191" s="67">
        <v>0.65535244187484809</v>
      </c>
      <c r="T191" s="67">
        <v>0.65535244187484809</v>
      </c>
      <c r="U191" s="67">
        <v>0.65535244187484809</v>
      </c>
      <c r="V191" s="67">
        <v>0.65535244187484809</v>
      </c>
      <c r="W191" s="67">
        <v>0.65535244187484809</v>
      </c>
      <c r="X191" s="67">
        <v>0.65535244187484809</v>
      </c>
      <c r="Y191" s="67">
        <v>0.65535244187484809</v>
      </c>
      <c r="Z191" s="67">
        <v>0.65535244187484809</v>
      </c>
      <c r="AA191" s="67">
        <v>0.65535244187484809</v>
      </c>
      <c r="AB191" s="67">
        <v>0.65535244187484809</v>
      </c>
      <c r="AC191" s="67">
        <v>0.65535244187484809</v>
      </c>
      <c r="AD191" s="67">
        <v>0.65535244187484809</v>
      </c>
      <c r="AE191" s="67">
        <v>0.65535244187484809</v>
      </c>
      <c r="AF191" s="67">
        <v>0.65535244187484809</v>
      </c>
      <c r="AG191" s="67">
        <v>0.65535244187484809</v>
      </c>
      <c r="AH191" s="67">
        <v>0.65535244187484809</v>
      </c>
      <c r="AI191" s="67">
        <v>0.65535244187484809</v>
      </c>
      <c r="AJ191" s="67">
        <v>0.65535244187484809</v>
      </c>
      <c r="AK191" s="67">
        <v>0.65535244187484809</v>
      </c>
      <c r="AL191" s="67">
        <v>0.65535244187484809</v>
      </c>
      <c r="AM191" s="67">
        <v>0.65535244187484809</v>
      </c>
      <c r="AN191" s="67">
        <v>0.65535244187484809</v>
      </c>
      <c r="AO191" s="67">
        <v>0.65535244187484809</v>
      </c>
      <c r="AP191" s="67">
        <v>0.65535244187484809</v>
      </c>
      <c r="AQ191" s="67">
        <v>0.65535244187484809</v>
      </c>
      <c r="AR191" s="67">
        <v>0.65535244187484809</v>
      </c>
      <c r="AS191" s="67">
        <v>0.65535244187484809</v>
      </c>
      <c r="AT191" s="67">
        <v>0.65535244187484809</v>
      </c>
      <c r="AU191" s="67">
        <v>0.65535244187484809</v>
      </c>
      <c r="AV191" s="602">
        <v>0.65535244187484809</v>
      </c>
      <c r="AY191" s="335">
        <v>2</v>
      </c>
      <c r="AZ191" s="334" t="s">
        <v>648</v>
      </c>
      <c r="BA191" s="455">
        <v>2.4483641440000001</v>
      </c>
      <c r="BB191" s="455">
        <v>3080.5937560489901</v>
      </c>
      <c r="BC191" s="455"/>
      <c r="BD191" s="545"/>
      <c r="BE191" s="455">
        <v>0.6626206134937791</v>
      </c>
      <c r="BF191" s="545"/>
      <c r="BG191" s="546">
        <f t="shared" si="14"/>
        <v>71.444518683363313</v>
      </c>
      <c r="BI191" s="161"/>
      <c r="BP191" s="4"/>
      <c r="CB191" s="438">
        <v>58</v>
      </c>
      <c r="CC191" s="334" t="s">
        <v>650</v>
      </c>
      <c r="CD191" s="547">
        <v>37.655172</v>
      </c>
      <c r="CE191" s="456">
        <v>4588.8656845205196</v>
      </c>
      <c r="CF191" s="547"/>
      <c r="CG191" s="456"/>
      <c r="CH191" s="456">
        <v>0.57012632533680696</v>
      </c>
      <c r="CI191" s="547"/>
      <c r="CJ191" s="456">
        <f t="shared" si="15"/>
        <v>120.24723547085618</v>
      </c>
    </row>
    <row r="192" spans="7:88" ht="14.1" customHeight="1" thickTop="1">
      <c r="G192" s="19"/>
      <c r="H192" s="738"/>
      <c r="J192" s="736"/>
      <c r="K192" s="9" t="s">
        <v>850</v>
      </c>
      <c r="L192" s="33">
        <v>0.65799037471928068</v>
      </c>
      <c r="M192" s="33">
        <v>0.65799037471928068</v>
      </c>
      <c r="N192" s="33">
        <v>0.65799037471928068</v>
      </c>
      <c r="O192" s="33">
        <v>0.65799037471928068</v>
      </c>
      <c r="P192" s="33">
        <v>0.65799037471928068</v>
      </c>
      <c r="Q192" s="33">
        <v>0.65799037471928068</v>
      </c>
      <c r="R192" s="33">
        <v>0.65799037471928068</v>
      </c>
      <c r="S192" s="33">
        <v>0.65799037471928068</v>
      </c>
      <c r="T192" s="33">
        <v>0.65799037471928068</v>
      </c>
      <c r="U192" s="33">
        <v>0.65799037471928068</v>
      </c>
      <c r="V192" s="33">
        <v>0.65799037471928068</v>
      </c>
      <c r="W192" s="33">
        <v>0.65799037471928068</v>
      </c>
      <c r="X192" s="33">
        <v>0.65799037471928068</v>
      </c>
      <c r="Y192" s="33">
        <v>0.65799037471928068</v>
      </c>
      <c r="Z192" s="33">
        <v>0.65799037471928068</v>
      </c>
      <c r="AA192" s="33">
        <v>0.65799037471928068</v>
      </c>
      <c r="AB192" s="33">
        <v>0.65799037471928068</v>
      </c>
      <c r="AC192" s="33">
        <v>0.65799037471928068</v>
      </c>
      <c r="AD192" s="33">
        <v>0.65799037471928068</v>
      </c>
      <c r="AE192" s="33">
        <v>0.65799037471928068</v>
      </c>
      <c r="AF192" s="33">
        <v>0.65799037471928068</v>
      </c>
      <c r="AG192" s="33">
        <v>0.65799037471928068</v>
      </c>
      <c r="AH192" s="33">
        <v>0.65799037471928068</v>
      </c>
      <c r="AI192" s="33">
        <v>0.65799037471928068</v>
      </c>
      <c r="AJ192" s="33">
        <v>0.65799037471928068</v>
      </c>
      <c r="AK192" s="33">
        <v>0.65799037471928068</v>
      </c>
      <c r="AL192" s="33">
        <v>0.65799037471928068</v>
      </c>
      <c r="AM192" s="33">
        <v>0.65799037471928068</v>
      </c>
      <c r="AN192" s="33">
        <v>0.65799037471928068</v>
      </c>
      <c r="AO192" s="33">
        <v>0.65799037471928068</v>
      </c>
      <c r="AP192" s="33">
        <v>0.65799037471928068</v>
      </c>
      <c r="AQ192" s="33">
        <v>0.65799037471928068</v>
      </c>
      <c r="AR192" s="33">
        <v>0.65799037471928068</v>
      </c>
      <c r="AS192" s="33">
        <v>0.65799037471928068</v>
      </c>
      <c r="AT192" s="33">
        <v>0.65799037471928068</v>
      </c>
      <c r="AU192" s="33">
        <v>0.65799037471928068</v>
      </c>
      <c r="AV192" s="601">
        <v>0.65799037471928068</v>
      </c>
      <c r="AY192" s="335">
        <v>103</v>
      </c>
      <c r="AZ192" s="334" t="s">
        <v>647</v>
      </c>
      <c r="BA192" s="455">
        <v>9.1053444749999901</v>
      </c>
      <c r="BB192" s="455">
        <v>3252.39848413245</v>
      </c>
      <c r="BC192" s="455"/>
      <c r="BD192" s="545"/>
      <c r="BE192" s="455">
        <v>0.69625422736083564</v>
      </c>
      <c r="BF192" s="545"/>
      <c r="BG192" s="546">
        <f t="shared" si="14"/>
        <v>71.634824216402777</v>
      </c>
      <c r="BI192" s="161"/>
      <c r="BP192" s="4"/>
      <c r="CB192" s="438">
        <v>122</v>
      </c>
      <c r="CC192" s="334" t="s">
        <v>650</v>
      </c>
      <c r="CD192" s="547">
        <v>284.06499600000001</v>
      </c>
      <c r="CE192" s="456">
        <v>5032.7521592355597</v>
      </c>
      <c r="CF192" s="547"/>
      <c r="CG192" s="456"/>
      <c r="CH192" s="456">
        <v>0.62210964185539697</v>
      </c>
      <c r="CI192" s="547"/>
      <c r="CJ192" s="456">
        <f t="shared" si="15"/>
        <v>120.57830500646016</v>
      </c>
    </row>
    <row r="193" spans="7:88" ht="14.1" customHeight="1">
      <c r="G193" s="19"/>
      <c r="H193" s="738"/>
      <c r="J193" s="736"/>
      <c r="K193" s="9" t="s">
        <v>851</v>
      </c>
      <c r="L193" s="33">
        <v>0.65799037471928068</v>
      </c>
      <c r="M193" s="33">
        <v>0.65799037471928068</v>
      </c>
      <c r="N193" s="33">
        <v>0.65799037471928068</v>
      </c>
      <c r="O193" s="33">
        <v>0.65799037471928068</v>
      </c>
      <c r="P193" s="33">
        <v>0.65799037471928068</v>
      </c>
      <c r="Q193" s="33">
        <v>0.65799037471928068</v>
      </c>
      <c r="R193" s="33">
        <v>0.65799037471928068</v>
      </c>
      <c r="S193" s="33">
        <v>0.65799037471928068</v>
      </c>
      <c r="T193" s="33">
        <v>0.65799037471928068</v>
      </c>
      <c r="U193" s="33">
        <v>0.65799037471928068</v>
      </c>
      <c r="V193" s="33">
        <v>0.65799037471928068</v>
      </c>
      <c r="W193" s="33">
        <v>0.65799037471928068</v>
      </c>
      <c r="X193" s="33">
        <v>0.65799037471928068</v>
      </c>
      <c r="Y193" s="33">
        <v>0.65799037471928068</v>
      </c>
      <c r="Z193" s="33">
        <v>0.65799037471928068</v>
      </c>
      <c r="AA193" s="33">
        <v>0.65799037471928068</v>
      </c>
      <c r="AB193" s="33">
        <v>0.65799037471928068</v>
      </c>
      <c r="AC193" s="33">
        <v>0.65799037471928068</v>
      </c>
      <c r="AD193" s="33">
        <v>0.65799037471928068</v>
      </c>
      <c r="AE193" s="33">
        <v>0.65799037471928068</v>
      </c>
      <c r="AF193" s="33">
        <v>0.65799037471928068</v>
      </c>
      <c r="AG193" s="33">
        <v>0.65799037471928068</v>
      </c>
      <c r="AH193" s="33">
        <v>0.65799037471928068</v>
      </c>
      <c r="AI193" s="33">
        <v>0.65799037471928068</v>
      </c>
      <c r="AJ193" s="33">
        <v>0.65799037471928068</v>
      </c>
      <c r="AK193" s="33">
        <v>0.65799037471928068</v>
      </c>
      <c r="AL193" s="33">
        <v>0.65799037471928068</v>
      </c>
      <c r="AM193" s="33">
        <v>0.65799037471928068</v>
      </c>
      <c r="AN193" s="33">
        <v>0.65799037471928068</v>
      </c>
      <c r="AO193" s="33">
        <v>0.65799037471928068</v>
      </c>
      <c r="AP193" s="33">
        <v>0.65799037471928068</v>
      </c>
      <c r="AQ193" s="33">
        <v>0.65799037471928068</v>
      </c>
      <c r="AR193" s="33">
        <v>0.65799037471928068</v>
      </c>
      <c r="AS193" s="33">
        <v>0.65799037471928068</v>
      </c>
      <c r="AT193" s="33">
        <v>0.65799037471928068</v>
      </c>
      <c r="AU193" s="33">
        <v>0.65799037471928068</v>
      </c>
      <c r="AV193" s="601">
        <v>0.65799037471928068</v>
      </c>
      <c r="AY193" s="335">
        <v>88</v>
      </c>
      <c r="AZ193" s="334" t="s">
        <v>650</v>
      </c>
      <c r="BA193" s="455">
        <v>18.579899249</v>
      </c>
      <c r="BB193" s="455">
        <v>2699.1961200125602</v>
      </c>
      <c r="BC193" s="455"/>
      <c r="BD193" s="545"/>
      <c r="BE193" s="455">
        <v>0.58170743928214308</v>
      </c>
      <c r="BF193" s="545"/>
      <c r="BG193" s="546">
        <f t="shared" si="14"/>
        <v>71.677371881550101</v>
      </c>
      <c r="BI193" s="161"/>
      <c r="BP193" s="4"/>
      <c r="CB193" s="438">
        <v>74</v>
      </c>
      <c r="CC193" s="334" t="s">
        <v>651</v>
      </c>
      <c r="CD193" s="547">
        <v>1.0686279999999899</v>
      </c>
      <c r="CE193" s="456">
        <v>6625.5741175489702</v>
      </c>
      <c r="CF193" s="547"/>
      <c r="CG193" s="456"/>
      <c r="CH193" s="456">
        <v>0.81441186170775104</v>
      </c>
      <c r="CI193" s="547"/>
      <c r="CJ193" s="456">
        <f t="shared" si="15"/>
        <v>120.57507249797337</v>
      </c>
    </row>
    <row r="194" spans="7:88" ht="14.1" customHeight="1" thickBot="1">
      <c r="G194" s="19"/>
      <c r="H194" s="738"/>
      <c r="J194" s="736"/>
      <c r="K194" s="9" t="s">
        <v>852</v>
      </c>
      <c r="L194" s="67">
        <v>0.65799037471928068</v>
      </c>
      <c r="M194" s="67">
        <v>0.65799037471928068</v>
      </c>
      <c r="N194" s="67">
        <v>0.65799037471928068</v>
      </c>
      <c r="O194" s="67">
        <v>0.65799037471928068</v>
      </c>
      <c r="P194" s="67">
        <v>0.65799037471928068</v>
      </c>
      <c r="Q194" s="67">
        <v>0.65799037471928068</v>
      </c>
      <c r="R194" s="67">
        <v>0.65799037471928068</v>
      </c>
      <c r="S194" s="67">
        <v>0.65799037471928068</v>
      </c>
      <c r="T194" s="67">
        <v>0.65799037471928068</v>
      </c>
      <c r="U194" s="67">
        <v>0.65799037471928068</v>
      </c>
      <c r="V194" s="67">
        <v>0.65799037471928068</v>
      </c>
      <c r="W194" s="67">
        <v>0.65799037471928068</v>
      </c>
      <c r="X194" s="67">
        <v>0.65799037471928068</v>
      </c>
      <c r="Y194" s="67">
        <v>0.65799037471928068</v>
      </c>
      <c r="Z194" s="67">
        <v>0.65799037471928068</v>
      </c>
      <c r="AA194" s="67">
        <v>0.65799037471928068</v>
      </c>
      <c r="AB194" s="67">
        <v>0.65799037471928068</v>
      </c>
      <c r="AC194" s="67">
        <v>0.65799037471928068</v>
      </c>
      <c r="AD194" s="67">
        <v>0.65799037471928068</v>
      </c>
      <c r="AE194" s="67">
        <v>0.65799037471928068</v>
      </c>
      <c r="AF194" s="67">
        <v>0.65799037471928068</v>
      </c>
      <c r="AG194" s="67">
        <v>0.65799037471928068</v>
      </c>
      <c r="AH194" s="67">
        <v>0.65799037471928068</v>
      </c>
      <c r="AI194" s="67">
        <v>0.65799037471928068</v>
      </c>
      <c r="AJ194" s="67">
        <v>0.65799037471928068</v>
      </c>
      <c r="AK194" s="67">
        <v>0.65799037471928068</v>
      </c>
      <c r="AL194" s="67">
        <v>0.65799037471928068</v>
      </c>
      <c r="AM194" s="67">
        <v>0.65799037471928068</v>
      </c>
      <c r="AN194" s="67">
        <v>0.65799037471928068</v>
      </c>
      <c r="AO194" s="67">
        <v>0.65799037471928068</v>
      </c>
      <c r="AP194" s="67">
        <v>0.65799037471928068</v>
      </c>
      <c r="AQ194" s="67">
        <v>0.65799037471928068</v>
      </c>
      <c r="AR194" s="67">
        <v>0.65799037471928068</v>
      </c>
      <c r="AS194" s="67">
        <v>0.65799037471928068</v>
      </c>
      <c r="AT194" s="67">
        <v>0.65799037471928068</v>
      </c>
      <c r="AU194" s="67">
        <v>0.65799037471928068</v>
      </c>
      <c r="AV194" s="602">
        <v>0.65799037471928068</v>
      </c>
      <c r="AY194" s="335">
        <v>119</v>
      </c>
      <c r="AZ194" s="334" t="s">
        <v>647</v>
      </c>
      <c r="BA194" s="455">
        <v>3.385209498</v>
      </c>
      <c r="BB194" s="455">
        <v>2885.1901233608701</v>
      </c>
      <c r="BC194" s="455"/>
      <c r="BD194" s="545"/>
      <c r="BE194" s="455">
        <v>0.61782733210421792</v>
      </c>
      <c r="BF194" s="545"/>
      <c r="BG194" s="546">
        <f t="shared" si="14"/>
        <v>71.928373987175988</v>
      </c>
      <c r="BI194" s="161"/>
      <c r="BP194" s="4"/>
      <c r="CB194" s="438">
        <v>59</v>
      </c>
      <c r="CC194" s="334" t="s">
        <v>648</v>
      </c>
      <c r="CD194" s="547">
        <v>2.7987359999999901</v>
      </c>
      <c r="CE194" s="456">
        <v>5372.8157673354899</v>
      </c>
      <c r="CF194" s="547"/>
      <c r="CG194" s="456"/>
      <c r="CH194" s="456">
        <v>0.66277812167302597</v>
      </c>
      <c r="CI194" s="547"/>
      <c r="CJ194" s="456">
        <f t="shared" si="15"/>
        <v>120.64639504596734</v>
      </c>
    </row>
    <row r="195" spans="7:88" ht="14.1" customHeight="1" thickTop="1">
      <c r="G195" s="19"/>
      <c r="H195" s="738"/>
      <c r="J195" s="736"/>
      <c r="K195" s="9" t="s">
        <v>756</v>
      </c>
      <c r="L195" s="33">
        <v>0.62154797216830626</v>
      </c>
      <c r="M195" s="33">
        <v>0.62154797216830626</v>
      </c>
      <c r="N195" s="33">
        <v>0.62154797216830626</v>
      </c>
      <c r="O195" s="33">
        <v>0.62154797216830626</v>
      </c>
      <c r="P195" s="33">
        <v>0.62154797216830626</v>
      </c>
      <c r="Q195" s="33">
        <v>0.62154797216830626</v>
      </c>
      <c r="R195" s="33">
        <v>0.62154797216830626</v>
      </c>
      <c r="S195" s="33">
        <v>0.62154797216830626</v>
      </c>
      <c r="T195" s="33">
        <v>0.62154797216830626</v>
      </c>
      <c r="U195" s="33">
        <v>0.62154797216830626</v>
      </c>
      <c r="V195" s="33">
        <v>0.62154797216830626</v>
      </c>
      <c r="W195" s="33">
        <v>0.62154797216830626</v>
      </c>
      <c r="X195" s="33">
        <v>0.62154797216830626</v>
      </c>
      <c r="Y195" s="33">
        <v>0.62154797216830626</v>
      </c>
      <c r="Z195" s="33">
        <v>0.62154797216830626</v>
      </c>
      <c r="AA195" s="33">
        <v>0.62154797216830626</v>
      </c>
      <c r="AB195" s="33">
        <v>0.62154797216830626</v>
      </c>
      <c r="AC195" s="33">
        <v>0.62154797216830626</v>
      </c>
      <c r="AD195" s="33">
        <v>0.62154797216830626</v>
      </c>
      <c r="AE195" s="33">
        <v>0.62154797216830626</v>
      </c>
      <c r="AF195" s="33">
        <v>0.62154797216830626</v>
      </c>
      <c r="AG195" s="33">
        <v>0.62154797216830626</v>
      </c>
      <c r="AH195" s="33">
        <v>0.62154797216830626</v>
      </c>
      <c r="AI195" s="33">
        <v>0.62154797216830626</v>
      </c>
      <c r="AJ195" s="33">
        <v>0.62154797216830626</v>
      </c>
      <c r="AK195" s="33">
        <v>0.62154797216830626</v>
      </c>
      <c r="AL195" s="33">
        <v>0.62154797216830626</v>
      </c>
      <c r="AM195" s="33">
        <v>0.62154797216830626</v>
      </c>
      <c r="AN195" s="33">
        <v>0.62154797216830626</v>
      </c>
      <c r="AO195" s="33">
        <v>0.62154797216830626</v>
      </c>
      <c r="AP195" s="33">
        <v>0.62154797216830626</v>
      </c>
      <c r="AQ195" s="33">
        <v>0.62154797216830626</v>
      </c>
      <c r="AR195" s="33">
        <v>0.62154797216830626</v>
      </c>
      <c r="AS195" s="33">
        <v>0.62154797216830626</v>
      </c>
      <c r="AT195" s="33">
        <v>0.62154797216830626</v>
      </c>
      <c r="AU195" s="33">
        <v>0.62154797216830626</v>
      </c>
      <c r="AV195" s="601">
        <v>0.62154797216830626</v>
      </c>
      <c r="AY195" s="335">
        <v>112</v>
      </c>
      <c r="AZ195" s="334" t="s">
        <v>650</v>
      </c>
      <c r="BA195" s="455">
        <v>35.548273506999998</v>
      </c>
      <c r="BB195" s="455">
        <v>2880.8669627856102</v>
      </c>
      <c r="BC195" s="455"/>
      <c r="BD195" s="545"/>
      <c r="BE195" s="455">
        <v>0.61378431958683977</v>
      </c>
      <c r="BF195" s="545"/>
      <c r="BG195" s="546">
        <f t="shared" si="14"/>
        <v>72.284213056101137</v>
      </c>
      <c r="BI195" s="161"/>
      <c r="BP195" s="4"/>
      <c r="CB195" s="438">
        <v>94</v>
      </c>
      <c r="CC195" s="334" t="s">
        <v>647</v>
      </c>
      <c r="CD195" s="547">
        <v>54.373937999999903</v>
      </c>
      <c r="CE195" s="456">
        <v>5403.4167224611501</v>
      </c>
      <c r="CF195" s="547"/>
      <c r="CG195" s="456"/>
      <c r="CH195" s="456">
        <v>0.66632431598247999</v>
      </c>
      <c r="CI195" s="547"/>
      <c r="CJ195" s="456">
        <f t="shared" si="15"/>
        <v>120.6721900423513</v>
      </c>
    </row>
    <row r="196" spans="7:88" ht="14.1" customHeight="1">
      <c r="G196" s="19"/>
      <c r="H196" s="738"/>
      <c r="J196" s="736"/>
      <c r="K196" s="9" t="s">
        <v>760</v>
      </c>
      <c r="L196" s="33">
        <v>0.62154797216830626</v>
      </c>
      <c r="M196" s="33">
        <v>0.62154797216830626</v>
      </c>
      <c r="N196" s="33">
        <v>0.62154797216830626</v>
      </c>
      <c r="O196" s="33">
        <v>0.62154797216830626</v>
      </c>
      <c r="P196" s="33">
        <v>0.62154797216830626</v>
      </c>
      <c r="Q196" s="33">
        <v>0.62154797216830626</v>
      </c>
      <c r="R196" s="33">
        <v>0.62154797216830626</v>
      </c>
      <c r="S196" s="33">
        <v>0.62154797216830626</v>
      </c>
      <c r="T196" s="33">
        <v>0.62154797216830626</v>
      </c>
      <c r="U196" s="33">
        <v>0.62154797216830626</v>
      </c>
      <c r="V196" s="33">
        <v>0.62154797216830626</v>
      </c>
      <c r="W196" s="33">
        <v>0.62154797216830626</v>
      </c>
      <c r="X196" s="33">
        <v>0.62154797216830626</v>
      </c>
      <c r="Y196" s="33">
        <v>0.62154797216830626</v>
      </c>
      <c r="Z196" s="33">
        <v>0.62154797216830626</v>
      </c>
      <c r="AA196" s="33">
        <v>0.62154797216830626</v>
      </c>
      <c r="AB196" s="33">
        <v>0.62154797216830626</v>
      </c>
      <c r="AC196" s="33">
        <v>0.62154797216830626</v>
      </c>
      <c r="AD196" s="33">
        <v>0.62154797216830626</v>
      </c>
      <c r="AE196" s="33">
        <v>0.62154797216830626</v>
      </c>
      <c r="AF196" s="33">
        <v>0.62154797216830626</v>
      </c>
      <c r="AG196" s="33">
        <v>0.62154797216830626</v>
      </c>
      <c r="AH196" s="33">
        <v>0.62154797216830626</v>
      </c>
      <c r="AI196" s="33">
        <v>0.62154797216830626</v>
      </c>
      <c r="AJ196" s="33">
        <v>0.62154797216830626</v>
      </c>
      <c r="AK196" s="33">
        <v>0.62154797216830626</v>
      </c>
      <c r="AL196" s="33">
        <v>0.62154797216830626</v>
      </c>
      <c r="AM196" s="33">
        <v>0.62154797216830626</v>
      </c>
      <c r="AN196" s="33">
        <v>0.62154797216830626</v>
      </c>
      <c r="AO196" s="33">
        <v>0.62154797216830626</v>
      </c>
      <c r="AP196" s="33">
        <v>0.62154797216830626</v>
      </c>
      <c r="AQ196" s="33">
        <v>0.62154797216830626</v>
      </c>
      <c r="AR196" s="33">
        <v>0.62154797216830626</v>
      </c>
      <c r="AS196" s="33">
        <v>0.62154797216830626</v>
      </c>
      <c r="AT196" s="33">
        <v>0.62154797216830626</v>
      </c>
      <c r="AU196" s="33">
        <v>0.62154797216830626</v>
      </c>
      <c r="AV196" s="601">
        <v>0.62154797216830626</v>
      </c>
      <c r="AY196" s="335">
        <v>113</v>
      </c>
      <c r="AZ196" s="334" t="s">
        <v>649</v>
      </c>
      <c r="BA196" s="455">
        <v>7.1466070799999999</v>
      </c>
      <c r="BB196" s="455">
        <v>2847.9518511511001</v>
      </c>
      <c r="BC196" s="455"/>
      <c r="BD196" s="545"/>
      <c r="BE196" s="455">
        <v>0.60513140368321894</v>
      </c>
      <c r="BF196" s="545"/>
      <c r="BG196" s="546">
        <f t="shared" si="14"/>
        <v>72.505282123283166</v>
      </c>
      <c r="BI196" s="161"/>
      <c r="BP196" s="4"/>
      <c r="CB196" s="438">
        <v>41</v>
      </c>
      <c r="CC196" s="334" t="s">
        <v>650</v>
      </c>
      <c r="CD196" s="547">
        <v>46.677810999999899</v>
      </c>
      <c r="CE196" s="456">
        <v>5849.9565772159604</v>
      </c>
      <c r="CF196" s="547"/>
      <c r="CG196" s="456"/>
      <c r="CH196" s="456">
        <v>0.71914556237512195</v>
      </c>
      <c r="CI196" s="547"/>
      <c r="CJ196" s="456">
        <f t="shared" si="15"/>
        <v>120.84290738579266</v>
      </c>
    </row>
    <row r="197" spans="7:88" ht="14.1" customHeight="1" thickBot="1">
      <c r="G197" s="19"/>
      <c r="H197" s="738"/>
      <c r="J197" s="736"/>
      <c r="K197" s="10" t="s">
        <v>764</v>
      </c>
      <c r="L197" s="67">
        <v>0.62154797216830626</v>
      </c>
      <c r="M197" s="67">
        <v>0.62154797216830626</v>
      </c>
      <c r="N197" s="67">
        <v>0.62154797216830626</v>
      </c>
      <c r="O197" s="67">
        <v>0.62154797216830626</v>
      </c>
      <c r="P197" s="67">
        <v>0.62154797216830626</v>
      </c>
      <c r="Q197" s="67">
        <v>0.62154797216830626</v>
      </c>
      <c r="R197" s="67">
        <v>0.62154797216830626</v>
      </c>
      <c r="S197" s="67">
        <v>0.62154797216830626</v>
      </c>
      <c r="T197" s="67">
        <v>0.62154797216830626</v>
      </c>
      <c r="U197" s="67">
        <v>0.62154797216830626</v>
      </c>
      <c r="V197" s="67">
        <v>0.62154797216830626</v>
      </c>
      <c r="W197" s="67">
        <v>0.62154797216830626</v>
      </c>
      <c r="X197" s="67">
        <v>0.62154797216830626</v>
      </c>
      <c r="Y197" s="67">
        <v>0.62154797216830626</v>
      </c>
      <c r="Z197" s="67">
        <v>0.62154797216830626</v>
      </c>
      <c r="AA197" s="67">
        <v>0.62154797216830626</v>
      </c>
      <c r="AB197" s="67">
        <v>0.62154797216830626</v>
      </c>
      <c r="AC197" s="67">
        <v>0.62154797216830626</v>
      </c>
      <c r="AD197" s="67">
        <v>0.62154797216830626</v>
      </c>
      <c r="AE197" s="67">
        <v>0.62154797216830626</v>
      </c>
      <c r="AF197" s="67">
        <v>0.62154797216830626</v>
      </c>
      <c r="AG197" s="67">
        <v>0.62154797216830626</v>
      </c>
      <c r="AH197" s="67">
        <v>0.62154797216830626</v>
      </c>
      <c r="AI197" s="67">
        <v>0.62154797216830626</v>
      </c>
      <c r="AJ197" s="67">
        <v>0.62154797216830626</v>
      </c>
      <c r="AK197" s="67">
        <v>0.62154797216830626</v>
      </c>
      <c r="AL197" s="67">
        <v>0.62154797216830626</v>
      </c>
      <c r="AM197" s="67">
        <v>0.62154797216830626</v>
      </c>
      <c r="AN197" s="67">
        <v>0.62154797216830626</v>
      </c>
      <c r="AO197" s="67">
        <v>0.62154797216830626</v>
      </c>
      <c r="AP197" s="67">
        <v>0.62154797216830626</v>
      </c>
      <c r="AQ197" s="67">
        <v>0.62154797216830626</v>
      </c>
      <c r="AR197" s="67">
        <v>0.62154797216830626</v>
      </c>
      <c r="AS197" s="67">
        <v>0.62154797216830626</v>
      </c>
      <c r="AT197" s="67">
        <v>0.62154797216830626</v>
      </c>
      <c r="AU197" s="67">
        <v>0.62154797216830626</v>
      </c>
      <c r="AV197" s="602">
        <v>0.62154797216830626</v>
      </c>
      <c r="AY197" s="335">
        <v>50</v>
      </c>
      <c r="AZ197" s="334" t="s">
        <v>650</v>
      </c>
      <c r="BA197" s="455">
        <v>17.5825847209999</v>
      </c>
      <c r="BB197" s="455">
        <v>2685.4243019903402</v>
      </c>
      <c r="BC197" s="455"/>
      <c r="BD197" s="545"/>
      <c r="BE197" s="455">
        <v>0.57106395956946499</v>
      </c>
      <c r="BF197" s="545"/>
      <c r="BG197" s="546">
        <f t="shared" si="14"/>
        <v>72.61995995712094</v>
      </c>
      <c r="BI197" s="161"/>
      <c r="BP197" s="4"/>
      <c r="CB197" s="438">
        <v>14</v>
      </c>
      <c r="CC197" s="334" t="s">
        <v>648</v>
      </c>
      <c r="CD197" s="547">
        <v>115.288059</v>
      </c>
      <c r="CE197" s="456">
        <v>5287.8925376505604</v>
      </c>
      <c r="CF197" s="547"/>
      <c r="CG197" s="456"/>
      <c r="CH197" s="456">
        <v>0.64909926796523298</v>
      </c>
      <c r="CI197" s="547"/>
      <c r="CJ197" s="456">
        <f t="shared" si="15"/>
        <v>121.27027560216779</v>
      </c>
    </row>
    <row r="198" spans="7:88" ht="14.1" customHeight="1" thickTop="1">
      <c r="G198" s="19"/>
      <c r="H198" s="738"/>
      <c r="J198" s="15"/>
      <c r="AV198" s="20"/>
      <c r="AY198" s="335">
        <v>4</v>
      </c>
      <c r="AZ198" s="334" t="s">
        <v>647</v>
      </c>
      <c r="BA198" s="455">
        <v>0.90649890899999896</v>
      </c>
      <c r="BB198" s="455">
        <v>3769.3259029357</v>
      </c>
      <c r="BC198" s="455"/>
      <c r="BD198" s="545"/>
      <c r="BE198" s="455">
        <v>0.79016725183002545</v>
      </c>
      <c r="BF198" s="545"/>
      <c r="BG198" s="546">
        <f t="shared" ref="BG198:BG261" si="22" xml:space="preserve"> (($S$48 * $S$46 * $S$44 * (BB198 * 1 + $L$104) +$L$69) * 1000 / (BE198 * 8760)) + $L$80 + 0</f>
        <v>72.750549862698421</v>
      </c>
      <c r="BI198" s="161"/>
      <c r="BP198" s="4"/>
      <c r="CB198" s="438">
        <v>114</v>
      </c>
      <c r="CC198" s="334" t="s">
        <v>647</v>
      </c>
      <c r="CD198" s="547">
        <v>10.789033999999999</v>
      </c>
      <c r="CE198" s="456">
        <v>4873.14623245653</v>
      </c>
      <c r="CF198" s="547"/>
      <c r="CG198" s="456"/>
      <c r="CH198" s="456">
        <v>0.59845264418245103</v>
      </c>
      <c r="CI198" s="547"/>
      <c r="CJ198" s="456">
        <f t="shared" ref="CJ198:CJ261" si="23" xml:space="preserve"> (($S$48 * $S$46 * $S$44 * (CE198 * 1 + $L$104) +$L$69) * 1000 / (CH198 * 8760)) + $L$80 + 0</f>
        <v>121.44307068375724</v>
      </c>
    </row>
    <row r="199" spans="7:88" ht="14.1" customHeight="1">
      <c r="G199" s="19"/>
      <c r="H199" s="738"/>
      <c r="J199" s="735" t="s">
        <v>30</v>
      </c>
      <c r="K199" s="8" t="s">
        <v>766</v>
      </c>
      <c r="L199" s="39">
        <f t="shared" ref="L199:AA228" si="24">L168*8760</f>
        <v>5703.050292296356</v>
      </c>
      <c r="M199" s="39">
        <f t="shared" si="24"/>
        <v>5703.050292296356</v>
      </c>
      <c r="N199" s="39">
        <f t="shared" si="24"/>
        <v>5703.050292296356</v>
      </c>
      <c r="O199" s="39">
        <f t="shared" si="24"/>
        <v>5703.050292296356</v>
      </c>
      <c r="P199" s="39">
        <f t="shared" si="24"/>
        <v>5703.050292296356</v>
      </c>
      <c r="Q199" s="39">
        <f t="shared" si="24"/>
        <v>5703.050292296356</v>
      </c>
      <c r="R199" s="39">
        <f t="shared" si="24"/>
        <v>5703.050292296356</v>
      </c>
      <c r="S199" s="39">
        <f t="shared" si="24"/>
        <v>5703.050292296356</v>
      </c>
      <c r="T199" s="39">
        <f t="shared" si="24"/>
        <v>5703.050292296356</v>
      </c>
      <c r="U199" s="39">
        <f t="shared" si="24"/>
        <v>5703.050292296356</v>
      </c>
      <c r="V199" s="39">
        <f t="shared" si="24"/>
        <v>5703.050292296356</v>
      </c>
      <c r="W199" s="39">
        <f t="shared" si="24"/>
        <v>5703.050292296356</v>
      </c>
      <c r="X199" s="39">
        <f t="shared" si="24"/>
        <v>5703.050292296356</v>
      </c>
      <c r="Y199" s="39">
        <f t="shared" si="24"/>
        <v>5703.050292296356</v>
      </c>
      <c r="Z199" s="39">
        <f t="shared" si="24"/>
        <v>5703.050292296356</v>
      </c>
      <c r="AA199" s="39">
        <f t="shared" si="24"/>
        <v>5703.050292296356</v>
      </c>
      <c r="AB199" s="39">
        <f t="shared" ref="AB199:AV199" si="25">AB168*8760</f>
        <v>5703.050292296356</v>
      </c>
      <c r="AC199" s="39">
        <f t="shared" si="25"/>
        <v>5703.050292296356</v>
      </c>
      <c r="AD199" s="39">
        <f t="shared" si="25"/>
        <v>5703.050292296356</v>
      </c>
      <c r="AE199" s="39">
        <f t="shared" si="25"/>
        <v>5703.050292296356</v>
      </c>
      <c r="AF199" s="39">
        <f t="shared" si="25"/>
        <v>5703.050292296356</v>
      </c>
      <c r="AG199" s="39">
        <f t="shared" si="25"/>
        <v>5703.050292296356</v>
      </c>
      <c r="AH199" s="39">
        <f t="shared" si="25"/>
        <v>5703.050292296356</v>
      </c>
      <c r="AI199" s="39">
        <f t="shared" si="25"/>
        <v>5703.050292296356</v>
      </c>
      <c r="AJ199" s="39">
        <f t="shared" si="25"/>
        <v>5703.050292296356</v>
      </c>
      <c r="AK199" s="39">
        <f t="shared" si="25"/>
        <v>5703.050292296356</v>
      </c>
      <c r="AL199" s="39">
        <f t="shared" si="25"/>
        <v>5703.050292296356</v>
      </c>
      <c r="AM199" s="39">
        <f t="shared" si="25"/>
        <v>5703.050292296356</v>
      </c>
      <c r="AN199" s="39">
        <f t="shared" si="25"/>
        <v>5703.050292296356</v>
      </c>
      <c r="AO199" s="39">
        <f t="shared" si="25"/>
        <v>5703.050292296356</v>
      </c>
      <c r="AP199" s="39">
        <f t="shared" si="25"/>
        <v>5703.050292296356</v>
      </c>
      <c r="AQ199" s="39">
        <f t="shared" si="25"/>
        <v>5703.050292296356</v>
      </c>
      <c r="AR199" s="39">
        <f t="shared" si="25"/>
        <v>5703.050292296356</v>
      </c>
      <c r="AS199" s="39">
        <f t="shared" si="25"/>
        <v>5703.050292296356</v>
      </c>
      <c r="AT199" s="39">
        <f t="shared" si="25"/>
        <v>5703.050292296356</v>
      </c>
      <c r="AU199" s="39">
        <f t="shared" si="25"/>
        <v>5703.050292296356</v>
      </c>
      <c r="AV199" s="39">
        <f t="shared" si="25"/>
        <v>5703.050292296356</v>
      </c>
      <c r="AY199" s="335">
        <v>110</v>
      </c>
      <c r="AZ199" s="334" t="s">
        <v>649</v>
      </c>
      <c r="BA199" s="455">
        <v>4.5944115759999899</v>
      </c>
      <c r="BB199" s="455">
        <v>2712.6581982773901</v>
      </c>
      <c r="BC199" s="455"/>
      <c r="BD199" s="545"/>
      <c r="BE199" s="455">
        <v>0.57406929627621361</v>
      </c>
      <c r="BF199" s="545"/>
      <c r="BG199" s="546">
        <f t="shared" si="22"/>
        <v>72.928989247201628</v>
      </c>
      <c r="BI199" s="161"/>
      <c r="BP199" s="4"/>
      <c r="CB199" s="438">
        <v>48</v>
      </c>
      <c r="CC199" s="334" t="s">
        <v>649</v>
      </c>
      <c r="CD199" s="547">
        <v>24.691907</v>
      </c>
      <c r="CE199" s="456">
        <v>4978.20875322764</v>
      </c>
      <c r="CF199" s="547"/>
      <c r="CG199" s="456"/>
      <c r="CH199" s="456">
        <v>0.61059746361402101</v>
      </c>
      <c r="CI199" s="547"/>
      <c r="CJ199" s="456">
        <f t="shared" si="23"/>
        <v>121.5297346300173</v>
      </c>
    </row>
    <row r="200" spans="7:88" ht="14.1" customHeight="1">
      <c r="G200" s="19"/>
      <c r="H200" s="738"/>
      <c r="J200" s="736"/>
      <c r="K200" s="9" t="s">
        <v>767</v>
      </c>
      <c r="L200" s="39">
        <f t="shared" si="24"/>
        <v>5703.050292296356</v>
      </c>
      <c r="M200" s="39">
        <f t="shared" si="24"/>
        <v>5703.050292296356</v>
      </c>
      <c r="N200" s="39">
        <f t="shared" si="24"/>
        <v>5703.050292296356</v>
      </c>
      <c r="O200" s="39">
        <f t="shared" si="24"/>
        <v>5703.050292296356</v>
      </c>
      <c r="P200" s="39">
        <f t="shared" si="24"/>
        <v>5703.050292296356</v>
      </c>
      <c r="Q200" s="39">
        <f t="shared" si="24"/>
        <v>5703.050292296356</v>
      </c>
      <c r="R200" s="39">
        <f t="shared" si="24"/>
        <v>5703.050292296356</v>
      </c>
      <c r="S200" s="39">
        <f t="shared" si="24"/>
        <v>5703.050292296356</v>
      </c>
      <c r="T200" s="39">
        <f t="shared" si="24"/>
        <v>5703.050292296356</v>
      </c>
      <c r="U200" s="39">
        <f t="shared" si="24"/>
        <v>5703.050292296356</v>
      </c>
      <c r="V200" s="39">
        <f t="shared" si="24"/>
        <v>5703.050292296356</v>
      </c>
      <c r="W200" s="39">
        <f t="shared" si="24"/>
        <v>5703.050292296356</v>
      </c>
      <c r="X200" s="39">
        <f t="shared" si="24"/>
        <v>5703.050292296356</v>
      </c>
      <c r="Y200" s="39">
        <f t="shared" si="24"/>
        <v>5703.050292296356</v>
      </c>
      <c r="Z200" s="39">
        <f t="shared" si="24"/>
        <v>5703.050292296356</v>
      </c>
      <c r="AA200" s="39">
        <f t="shared" si="24"/>
        <v>5703.050292296356</v>
      </c>
      <c r="AB200" s="39">
        <f t="shared" ref="M200:AV206" si="26">AB169*8760</f>
        <v>5703.050292296356</v>
      </c>
      <c r="AC200" s="39">
        <f t="shared" si="26"/>
        <v>5703.050292296356</v>
      </c>
      <c r="AD200" s="39">
        <f t="shared" si="26"/>
        <v>5703.050292296356</v>
      </c>
      <c r="AE200" s="39">
        <f t="shared" si="26"/>
        <v>5703.050292296356</v>
      </c>
      <c r="AF200" s="39">
        <f t="shared" si="26"/>
        <v>5703.050292296356</v>
      </c>
      <c r="AG200" s="39">
        <f t="shared" si="26"/>
        <v>5703.050292296356</v>
      </c>
      <c r="AH200" s="39">
        <f t="shared" si="26"/>
        <v>5703.050292296356</v>
      </c>
      <c r="AI200" s="39">
        <f t="shared" si="26"/>
        <v>5703.050292296356</v>
      </c>
      <c r="AJ200" s="39">
        <f t="shared" si="26"/>
        <v>5703.050292296356</v>
      </c>
      <c r="AK200" s="39">
        <f t="shared" si="26"/>
        <v>5703.050292296356</v>
      </c>
      <c r="AL200" s="39">
        <f t="shared" si="26"/>
        <v>5703.050292296356</v>
      </c>
      <c r="AM200" s="39">
        <f t="shared" si="26"/>
        <v>5703.050292296356</v>
      </c>
      <c r="AN200" s="39">
        <f t="shared" si="26"/>
        <v>5703.050292296356</v>
      </c>
      <c r="AO200" s="39">
        <f t="shared" si="26"/>
        <v>5703.050292296356</v>
      </c>
      <c r="AP200" s="39">
        <f t="shared" si="26"/>
        <v>5703.050292296356</v>
      </c>
      <c r="AQ200" s="39">
        <f t="shared" si="26"/>
        <v>5703.050292296356</v>
      </c>
      <c r="AR200" s="39">
        <f t="shared" si="26"/>
        <v>5703.050292296356</v>
      </c>
      <c r="AS200" s="39">
        <f t="shared" si="26"/>
        <v>5703.050292296356</v>
      </c>
      <c r="AT200" s="39">
        <f t="shared" si="26"/>
        <v>5703.050292296356</v>
      </c>
      <c r="AU200" s="39">
        <f t="shared" si="26"/>
        <v>5703.050292296356</v>
      </c>
      <c r="AV200" s="606">
        <f t="shared" si="26"/>
        <v>5703.050292296356</v>
      </c>
      <c r="AY200" s="335">
        <v>69</v>
      </c>
      <c r="AZ200" s="334" t="s">
        <v>649</v>
      </c>
      <c r="BA200" s="455">
        <v>5.1231794139999902</v>
      </c>
      <c r="BB200" s="455">
        <v>3296.8977802526401</v>
      </c>
      <c r="BC200" s="455"/>
      <c r="BD200" s="545"/>
      <c r="BE200" s="455">
        <v>0.6916433076338383</v>
      </c>
      <c r="BF200" s="545"/>
      <c r="BG200" s="546">
        <f t="shared" si="22"/>
        <v>73.01005815643704</v>
      </c>
      <c r="BI200" s="161"/>
      <c r="BP200" s="4"/>
      <c r="CB200" s="438">
        <v>8</v>
      </c>
      <c r="CC200" s="334" t="s">
        <v>647</v>
      </c>
      <c r="CD200" s="547">
        <v>19.994315</v>
      </c>
      <c r="CE200" s="456">
        <v>5911.5784001828497</v>
      </c>
      <c r="CF200" s="547"/>
      <c r="CG200" s="456"/>
      <c r="CH200" s="456">
        <v>0.71994969535013398</v>
      </c>
      <c r="CI200" s="547"/>
      <c r="CJ200" s="456">
        <f t="shared" si="23"/>
        <v>121.92900190179567</v>
      </c>
    </row>
    <row r="201" spans="7:88" ht="14.1" customHeight="1" thickBot="1">
      <c r="G201" s="19"/>
      <c r="H201" s="738"/>
      <c r="J201" s="736"/>
      <c r="K201" s="9" t="s">
        <v>768</v>
      </c>
      <c r="L201" s="65">
        <f t="shared" si="24"/>
        <v>5703.050292296356</v>
      </c>
      <c r="M201" s="65">
        <f t="shared" si="26"/>
        <v>5703.050292296356</v>
      </c>
      <c r="N201" s="65">
        <f t="shared" si="26"/>
        <v>5703.050292296356</v>
      </c>
      <c r="O201" s="65">
        <f t="shared" si="26"/>
        <v>5703.050292296356</v>
      </c>
      <c r="P201" s="65">
        <f t="shared" si="26"/>
        <v>5703.050292296356</v>
      </c>
      <c r="Q201" s="65">
        <f t="shared" si="26"/>
        <v>5703.050292296356</v>
      </c>
      <c r="R201" s="65">
        <f t="shared" si="26"/>
        <v>5703.050292296356</v>
      </c>
      <c r="S201" s="65">
        <f t="shared" si="26"/>
        <v>5703.050292296356</v>
      </c>
      <c r="T201" s="65">
        <f t="shared" si="26"/>
        <v>5703.050292296356</v>
      </c>
      <c r="U201" s="65">
        <f t="shared" si="26"/>
        <v>5703.050292296356</v>
      </c>
      <c r="V201" s="65">
        <f t="shared" si="26"/>
        <v>5703.050292296356</v>
      </c>
      <c r="W201" s="65">
        <f t="shared" si="26"/>
        <v>5703.050292296356</v>
      </c>
      <c r="X201" s="65">
        <f t="shared" si="26"/>
        <v>5703.050292296356</v>
      </c>
      <c r="Y201" s="65">
        <f t="shared" si="26"/>
        <v>5703.050292296356</v>
      </c>
      <c r="Z201" s="65">
        <f t="shared" si="26"/>
        <v>5703.050292296356</v>
      </c>
      <c r="AA201" s="65">
        <f t="shared" si="26"/>
        <v>5703.050292296356</v>
      </c>
      <c r="AB201" s="65">
        <f t="shared" si="26"/>
        <v>5703.050292296356</v>
      </c>
      <c r="AC201" s="65">
        <f t="shared" si="26"/>
        <v>5703.050292296356</v>
      </c>
      <c r="AD201" s="65">
        <f t="shared" si="26"/>
        <v>5703.050292296356</v>
      </c>
      <c r="AE201" s="65">
        <f t="shared" si="26"/>
        <v>5703.050292296356</v>
      </c>
      <c r="AF201" s="65">
        <f t="shared" si="26"/>
        <v>5703.050292296356</v>
      </c>
      <c r="AG201" s="65">
        <f t="shared" si="26"/>
        <v>5703.050292296356</v>
      </c>
      <c r="AH201" s="65">
        <f t="shared" si="26"/>
        <v>5703.050292296356</v>
      </c>
      <c r="AI201" s="65">
        <f t="shared" si="26"/>
        <v>5703.050292296356</v>
      </c>
      <c r="AJ201" s="65">
        <f t="shared" si="26"/>
        <v>5703.050292296356</v>
      </c>
      <c r="AK201" s="65">
        <f t="shared" si="26"/>
        <v>5703.050292296356</v>
      </c>
      <c r="AL201" s="65">
        <f t="shared" si="26"/>
        <v>5703.050292296356</v>
      </c>
      <c r="AM201" s="65">
        <f t="shared" si="26"/>
        <v>5703.050292296356</v>
      </c>
      <c r="AN201" s="65">
        <f t="shared" si="26"/>
        <v>5703.050292296356</v>
      </c>
      <c r="AO201" s="65">
        <f t="shared" si="26"/>
        <v>5703.050292296356</v>
      </c>
      <c r="AP201" s="65">
        <f t="shared" si="26"/>
        <v>5703.050292296356</v>
      </c>
      <c r="AQ201" s="65">
        <f t="shared" si="26"/>
        <v>5703.050292296356</v>
      </c>
      <c r="AR201" s="65">
        <f t="shared" si="26"/>
        <v>5703.050292296356</v>
      </c>
      <c r="AS201" s="65">
        <f t="shared" si="26"/>
        <v>5703.050292296356</v>
      </c>
      <c r="AT201" s="65">
        <f t="shared" si="26"/>
        <v>5703.050292296356</v>
      </c>
      <c r="AU201" s="65">
        <f t="shared" si="26"/>
        <v>5703.050292296356</v>
      </c>
      <c r="AV201" s="607">
        <f t="shared" si="26"/>
        <v>5703.050292296356</v>
      </c>
      <c r="AY201" s="335">
        <v>86</v>
      </c>
      <c r="AZ201" s="334" t="s">
        <v>647</v>
      </c>
      <c r="BA201" s="455">
        <v>12.682479020000001</v>
      </c>
      <c r="BB201" s="455">
        <v>2211.5457697551101</v>
      </c>
      <c r="BC201" s="455"/>
      <c r="BD201" s="545"/>
      <c r="BE201" s="455">
        <v>0.47034534416900992</v>
      </c>
      <c r="BF201" s="545"/>
      <c r="BG201" s="546">
        <f t="shared" si="22"/>
        <v>73.256626919028719</v>
      </c>
      <c r="BI201" s="161"/>
      <c r="BP201" s="4"/>
      <c r="CB201" s="438">
        <v>119</v>
      </c>
      <c r="CC201" s="334" t="s">
        <v>650</v>
      </c>
      <c r="CD201" s="547">
        <v>16.349401</v>
      </c>
      <c r="CE201" s="456">
        <v>4914.2799991329503</v>
      </c>
      <c r="CF201" s="547"/>
      <c r="CG201" s="456"/>
      <c r="CH201" s="456">
        <v>0.60021201556517401</v>
      </c>
      <c r="CI201" s="547"/>
      <c r="CJ201" s="456">
        <f t="shared" si="23"/>
        <v>122.07025986763195</v>
      </c>
    </row>
    <row r="202" spans="7:88" ht="14.1" customHeight="1" thickTop="1">
      <c r="G202" s="19"/>
      <c r="H202" s="738"/>
      <c r="J202" s="736"/>
      <c r="K202" s="9" t="s">
        <v>769</v>
      </c>
      <c r="L202" s="39">
        <f t="shared" si="24"/>
        <v>5598.655712894657</v>
      </c>
      <c r="M202" s="39">
        <f t="shared" si="26"/>
        <v>5598.655712894657</v>
      </c>
      <c r="N202" s="39">
        <f t="shared" si="26"/>
        <v>5598.655712894657</v>
      </c>
      <c r="O202" s="39">
        <f t="shared" si="26"/>
        <v>5598.655712894657</v>
      </c>
      <c r="P202" s="39">
        <f t="shared" si="26"/>
        <v>5598.655712894657</v>
      </c>
      <c r="Q202" s="39">
        <f t="shared" si="26"/>
        <v>5598.655712894657</v>
      </c>
      <c r="R202" s="39">
        <f t="shared" si="26"/>
        <v>5598.655712894657</v>
      </c>
      <c r="S202" s="39">
        <f t="shared" si="26"/>
        <v>5598.655712894657</v>
      </c>
      <c r="T202" s="39">
        <f t="shared" si="26"/>
        <v>5598.655712894657</v>
      </c>
      <c r="U202" s="39">
        <f t="shared" si="26"/>
        <v>5598.655712894657</v>
      </c>
      <c r="V202" s="39">
        <f t="shared" si="26"/>
        <v>5598.655712894657</v>
      </c>
      <c r="W202" s="39">
        <f t="shared" si="26"/>
        <v>5598.655712894657</v>
      </c>
      <c r="X202" s="39">
        <f t="shared" si="26"/>
        <v>5598.655712894657</v>
      </c>
      <c r="Y202" s="39">
        <f t="shared" si="26"/>
        <v>5598.655712894657</v>
      </c>
      <c r="Z202" s="39">
        <f t="shared" si="26"/>
        <v>5598.655712894657</v>
      </c>
      <c r="AA202" s="39">
        <f t="shared" si="26"/>
        <v>5598.655712894657</v>
      </c>
      <c r="AB202" s="39">
        <f t="shared" si="26"/>
        <v>5598.655712894657</v>
      </c>
      <c r="AC202" s="39">
        <f t="shared" si="26"/>
        <v>5598.655712894657</v>
      </c>
      <c r="AD202" s="39">
        <f t="shared" si="26"/>
        <v>5598.655712894657</v>
      </c>
      <c r="AE202" s="39">
        <f t="shared" si="26"/>
        <v>5598.655712894657</v>
      </c>
      <c r="AF202" s="39">
        <f t="shared" si="26"/>
        <v>5598.655712894657</v>
      </c>
      <c r="AG202" s="39">
        <f t="shared" si="26"/>
        <v>5598.655712894657</v>
      </c>
      <c r="AH202" s="39">
        <f t="shared" si="26"/>
        <v>5598.655712894657</v>
      </c>
      <c r="AI202" s="39">
        <f t="shared" si="26"/>
        <v>5598.655712894657</v>
      </c>
      <c r="AJ202" s="39">
        <f t="shared" si="26"/>
        <v>5598.655712894657</v>
      </c>
      <c r="AK202" s="39">
        <f t="shared" si="26"/>
        <v>5598.655712894657</v>
      </c>
      <c r="AL202" s="39">
        <f t="shared" si="26"/>
        <v>5598.655712894657</v>
      </c>
      <c r="AM202" s="39">
        <f t="shared" si="26"/>
        <v>5598.655712894657</v>
      </c>
      <c r="AN202" s="39">
        <f t="shared" si="26"/>
        <v>5598.655712894657</v>
      </c>
      <c r="AO202" s="39">
        <f t="shared" si="26"/>
        <v>5598.655712894657</v>
      </c>
      <c r="AP202" s="39">
        <f t="shared" si="26"/>
        <v>5598.655712894657</v>
      </c>
      <c r="AQ202" s="39">
        <f t="shared" si="26"/>
        <v>5598.655712894657</v>
      </c>
      <c r="AR202" s="39">
        <f t="shared" si="26"/>
        <v>5598.655712894657</v>
      </c>
      <c r="AS202" s="39">
        <f t="shared" si="26"/>
        <v>5598.655712894657</v>
      </c>
      <c r="AT202" s="39">
        <f t="shared" si="26"/>
        <v>5598.655712894657</v>
      </c>
      <c r="AU202" s="39">
        <f t="shared" si="26"/>
        <v>5598.655712894657</v>
      </c>
      <c r="AV202" s="606">
        <f t="shared" si="26"/>
        <v>5598.655712894657</v>
      </c>
      <c r="AY202" s="335">
        <v>63</v>
      </c>
      <c r="AZ202" s="334" t="s">
        <v>649</v>
      </c>
      <c r="BA202" s="455">
        <v>53.481177486999897</v>
      </c>
      <c r="BB202" s="455">
        <v>2364.0385483388</v>
      </c>
      <c r="BC202" s="455"/>
      <c r="BD202" s="545"/>
      <c r="BE202" s="455">
        <v>0.49920179152886984</v>
      </c>
      <c r="BF202" s="545"/>
      <c r="BG202" s="546">
        <f t="shared" si="22"/>
        <v>73.524719373503714</v>
      </c>
      <c r="BI202" s="161"/>
      <c r="BP202" s="4"/>
      <c r="CB202" s="438">
        <v>77</v>
      </c>
      <c r="CC202" s="334" t="s">
        <v>650</v>
      </c>
      <c r="CD202" s="547">
        <v>14.316693000000001</v>
      </c>
      <c r="CE202" s="456">
        <v>5982.07829524106</v>
      </c>
      <c r="CF202" s="547"/>
      <c r="CG202" s="456"/>
      <c r="CH202" s="456">
        <v>0.72710016743049999</v>
      </c>
      <c r="CI202" s="547"/>
      <c r="CJ202" s="456">
        <f t="shared" si="23"/>
        <v>122.13622688087693</v>
      </c>
    </row>
    <row r="203" spans="7:88" ht="14.1" customHeight="1">
      <c r="G203" s="19"/>
      <c r="H203" s="738"/>
      <c r="J203" s="736"/>
      <c r="K203" s="9" t="s">
        <v>770</v>
      </c>
      <c r="L203" s="39">
        <f t="shared" si="24"/>
        <v>5598.655712894657</v>
      </c>
      <c r="M203" s="39">
        <f t="shared" si="26"/>
        <v>5598.655712894657</v>
      </c>
      <c r="N203" s="39">
        <f t="shared" si="26"/>
        <v>5598.655712894657</v>
      </c>
      <c r="O203" s="39">
        <f t="shared" si="26"/>
        <v>5598.655712894657</v>
      </c>
      <c r="P203" s="39">
        <f t="shared" si="26"/>
        <v>5598.655712894657</v>
      </c>
      <c r="Q203" s="39">
        <f t="shared" si="26"/>
        <v>5598.655712894657</v>
      </c>
      <c r="R203" s="39">
        <f t="shared" si="26"/>
        <v>5598.655712894657</v>
      </c>
      <c r="S203" s="39">
        <f t="shared" si="26"/>
        <v>5598.655712894657</v>
      </c>
      <c r="T203" s="39">
        <f t="shared" si="26"/>
        <v>5598.655712894657</v>
      </c>
      <c r="U203" s="39">
        <f t="shared" si="26"/>
        <v>5598.655712894657</v>
      </c>
      <c r="V203" s="39">
        <f t="shared" si="26"/>
        <v>5598.655712894657</v>
      </c>
      <c r="W203" s="39">
        <f t="shared" si="26"/>
        <v>5598.655712894657</v>
      </c>
      <c r="X203" s="39">
        <f t="shared" si="26"/>
        <v>5598.655712894657</v>
      </c>
      <c r="Y203" s="39">
        <f t="shared" si="26"/>
        <v>5598.655712894657</v>
      </c>
      <c r="Z203" s="39">
        <f t="shared" si="26"/>
        <v>5598.655712894657</v>
      </c>
      <c r="AA203" s="39">
        <f t="shared" si="26"/>
        <v>5598.655712894657</v>
      </c>
      <c r="AB203" s="39">
        <f t="shared" si="26"/>
        <v>5598.655712894657</v>
      </c>
      <c r="AC203" s="39">
        <f t="shared" si="26"/>
        <v>5598.655712894657</v>
      </c>
      <c r="AD203" s="39">
        <f t="shared" si="26"/>
        <v>5598.655712894657</v>
      </c>
      <c r="AE203" s="39">
        <f t="shared" si="26"/>
        <v>5598.655712894657</v>
      </c>
      <c r="AF203" s="39">
        <f t="shared" si="26"/>
        <v>5598.655712894657</v>
      </c>
      <c r="AG203" s="39">
        <f t="shared" si="26"/>
        <v>5598.655712894657</v>
      </c>
      <c r="AH203" s="39">
        <f t="shared" si="26"/>
        <v>5598.655712894657</v>
      </c>
      <c r="AI203" s="39">
        <f t="shared" si="26"/>
        <v>5598.655712894657</v>
      </c>
      <c r="AJ203" s="39">
        <f t="shared" si="26"/>
        <v>5598.655712894657</v>
      </c>
      <c r="AK203" s="39">
        <f t="shared" si="26"/>
        <v>5598.655712894657</v>
      </c>
      <c r="AL203" s="39">
        <f t="shared" si="26"/>
        <v>5598.655712894657</v>
      </c>
      <c r="AM203" s="39">
        <f t="shared" si="26"/>
        <v>5598.655712894657</v>
      </c>
      <c r="AN203" s="39">
        <f t="shared" si="26"/>
        <v>5598.655712894657</v>
      </c>
      <c r="AO203" s="39">
        <f t="shared" si="26"/>
        <v>5598.655712894657</v>
      </c>
      <c r="AP203" s="39">
        <f t="shared" si="26"/>
        <v>5598.655712894657</v>
      </c>
      <c r="AQ203" s="39">
        <f t="shared" si="26"/>
        <v>5598.655712894657</v>
      </c>
      <c r="AR203" s="39">
        <f t="shared" si="26"/>
        <v>5598.655712894657</v>
      </c>
      <c r="AS203" s="39">
        <f t="shared" si="26"/>
        <v>5598.655712894657</v>
      </c>
      <c r="AT203" s="39">
        <f t="shared" si="26"/>
        <v>5598.655712894657</v>
      </c>
      <c r="AU203" s="39">
        <f t="shared" si="26"/>
        <v>5598.655712894657</v>
      </c>
      <c r="AV203" s="606">
        <f t="shared" si="26"/>
        <v>5598.655712894657</v>
      </c>
      <c r="AY203" s="335">
        <v>16</v>
      </c>
      <c r="AZ203" s="334" t="s">
        <v>647</v>
      </c>
      <c r="BA203" s="455">
        <v>1.839481065</v>
      </c>
      <c r="BB203" s="455">
        <v>3751.9031012444798</v>
      </c>
      <c r="BC203" s="455"/>
      <c r="BD203" s="545"/>
      <c r="BE203" s="455">
        <v>0.77269739335731868</v>
      </c>
      <c r="BF203" s="545"/>
      <c r="BG203" s="546">
        <f t="shared" si="22"/>
        <v>74.01366127584167</v>
      </c>
      <c r="BI203" s="161"/>
      <c r="BP203" s="4"/>
      <c r="CB203" s="438">
        <v>80</v>
      </c>
      <c r="CC203" s="334" t="s">
        <v>649</v>
      </c>
      <c r="CD203" s="547">
        <v>15.812385000000001</v>
      </c>
      <c r="CE203" s="456">
        <v>5437.4625513609199</v>
      </c>
      <c r="CF203" s="547"/>
      <c r="CG203" s="456"/>
      <c r="CH203" s="456">
        <v>0.66197385761993199</v>
      </c>
      <c r="CI203" s="547"/>
      <c r="CJ203" s="456">
        <f t="shared" si="23"/>
        <v>122.17947758979574</v>
      </c>
    </row>
    <row r="204" spans="7:88" ht="14.1" customHeight="1" thickBot="1">
      <c r="G204" s="19"/>
      <c r="H204" s="738"/>
      <c r="J204" s="736"/>
      <c r="K204" s="9" t="s">
        <v>771</v>
      </c>
      <c r="L204" s="65">
        <f t="shared" si="24"/>
        <v>5598.655712894657</v>
      </c>
      <c r="M204" s="65">
        <f t="shared" si="26"/>
        <v>5598.655712894657</v>
      </c>
      <c r="N204" s="65">
        <f t="shared" si="26"/>
        <v>5598.655712894657</v>
      </c>
      <c r="O204" s="65">
        <f t="shared" si="26"/>
        <v>5598.655712894657</v>
      </c>
      <c r="P204" s="65">
        <f t="shared" si="26"/>
        <v>5598.655712894657</v>
      </c>
      <c r="Q204" s="65">
        <f t="shared" si="26"/>
        <v>5598.655712894657</v>
      </c>
      <c r="R204" s="65">
        <f t="shared" si="26"/>
        <v>5598.655712894657</v>
      </c>
      <c r="S204" s="65">
        <f t="shared" si="26"/>
        <v>5598.655712894657</v>
      </c>
      <c r="T204" s="65">
        <f t="shared" si="26"/>
        <v>5598.655712894657</v>
      </c>
      <c r="U204" s="65">
        <f t="shared" si="26"/>
        <v>5598.655712894657</v>
      </c>
      <c r="V204" s="65">
        <f t="shared" si="26"/>
        <v>5598.655712894657</v>
      </c>
      <c r="W204" s="65">
        <f t="shared" si="26"/>
        <v>5598.655712894657</v>
      </c>
      <c r="X204" s="65">
        <f t="shared" si="26"/>
        <v>5598.655712894657</v>
      </c>
      <c r="Y204" s="65">
        <f t="shared" si="26"/>
        <v>5598.655712894657</v>
      </c>
      <c r="Z204" s="65">
        <f t="shared" si="26"/>
        <v>5598.655712894657</v>
      </c>
      <c r="AA204" s="65">
        <f t="shared" si="26"/>
        <v>5598.655712894657</v>
      </c>
      <c r="AB204" s="65">
        <f t="shared" si="26"/>
        <v>5598.655712894657</v>
      </c>
      <c r="AC204" s="65">
        <f t="shared" si="26"/>
        <v>5598.655712894657</v>
      </c>
      <c r="AD204" s="65">
        <f t="shared" si="26"/>
        <v>5598.655712894657</v>
      </c>
      <c r="AE204" s="65">
        <f t="shared" si="26"/>
        <v>5598.655712894657</v>
      </c>
      <c r="AF204" s="65">
        <f t="shared" si="26"/>
        <v>5598.655712894657</v>
      </c>
      <c r="AG204" s="65">
        <f t="shared" si="26"/>
        <v>5598.655712894657</v>
      </c>
      <c r="AH204" s="65">
        <f t="shared" si="26"/>
        <v>5598.655712894657</v>
      </c>
      <c r="AI204" s="65">
        <f t="shared" si="26"/>
        <v>5598.655712894657</v>
      </c>
      <c r="AJ204" s="65">
        <f t="shared" si="26"/>
        <v>5598.655712894657</v>
      </c>
      <c r="AK204" s="65">
        <f t="shared" si="26"/>
        <v>5598.655712894657</v>
      </c>
      <c r="AL204" s="65">
        <f t="shared" si="26"/>
        <v>5598.655712894657</v>
      </c>
      <c r="AM204" s="65">
        <f t="shared" si="26"/>
        <v>5598.655712894657</v>
      </c>
      <c r="AN204" s="65">
        <f t="shared" si="26"/>
        <v>5598.655712894657</v>
      </c>
      <c r="AO204" s="65">
        <f t="shared" si="26"/>
        <v>5598.655712894657</v>
      </c>
      <c r="AP204" s="65">
        <f t="shared" si="26"/>
        <v>5598.655712894657</v>
      </c>
      <c r="AQ204" s="65">
        <f t="shared" si="26"/>
        <v>5598.655712894657</v>
      </c>
      <c r="AR204" s="65">
        <f t="shared" si="26"/>
        <v>5598.655712894657</v>
      </c>
      <c r="AS204" s="65">
        <f t="shared" si="26"/>
        <v>5598.655712894657</v>
      </c>
      <c r="AT204" s="65">
        <f t="shared" si="26"/>
        <v>5598.655712894657</v>
      </c>
      <c r="AU204" s="65">
        <f t="shared" si="26"/>
        <v>5598.655712894657</v>
      </c>
      <c r="AV204" s="607">
        <f t="shared" si="26"/>
        <v>5598.655712894657</v>
      </c>
      <c r="AY204" s="335">
        <v>121</v>
      </c>
      <c r="AZ204" s="334" t="s">
        <v>648</v>
      </c>
      <c r="BA204" s="455">
        <v>3.1129812280000002</v>
      </c>
      <c r="BB204" s="455">
        <v>2934.4946697721298</v>
      </c>
      <c r="BC204" s="455"/>
      <c r="BD204" s="545"/>
      <c r="BE204" s="455">
        <v>0.60913352909815988</v>
      </c>
      <c r="BF204" s="545"/>
      <c r="BG204" s="546">
        <f t="shared" si="22"/>
        <v>74.068464531888836</v>
      </c>
      <c r="BI204" s="161"/>
      <c r="BP204" s="4"/>
      <c r="CB204" s="438">
        <v>42</v>
      </c>
      <c r="CC204" s="334" t="s">
        <v>649</v>
      </c>
      <c r="CD204" s="547">
        <v>12.1677499999999</v>
      </c>
      <c r="CE204" s="456">
        <v>5122.1586340284703</v>
      </c>
      <c r="CF204" s="547"/>
      <c r="CG204" s="456"/>
      <c r="CH204" s="456">
        <v>0.62416012461769299</v>
      </c>
      <c r="CI204" s="547"/>
      <c r="CJ204" s="456">
        <f t="shared" si="23"/>
        <v>122.22951793483669</v>
      </c>
    </row>
    <row r="205" spans="7:88" ht="14.1" customHeight="1" thickTop="1">
      <c r="G205" s="19"/>
      <c r="H205" s="738"/>
      <c r="J205" s="736"/>
      <c r="K205" s="9" t="s">
        <v>772</v>
      </c>
      <c r="L205" s="39">
        <f t="shared" si="24"/>
        <v>5446.2776562534928</v>
      </c>
      <c r="M205" s="39">
        <f t="shared" si="26"/>
        <v>5446.2776562534928</v>
      </c>
      <c r="N205" s="39">
        <f t="shared" si="26"/>
        <v>5446.2776562534928</v>
      </c>
      <c r="O205" s="39">
        <f t="shared" si="26"/>
        <v>5446.2776562534928</v>
      </c>
      <c r="P205" s="39">
        <f t="shared" si="26"/>
        <v>5446.2776562534928</v>
      </c>
      <c r="Q205" s="39">
        <f t="shared" si="26"/>
        <v>5446.2776562534928</v>
      </c>
      <c r="R205" s="39">
        <f t="shared" si="26"/>
        <v>5446.2776562534928</v>
      </c>
      <c r="S205" s="39">
        <f t="shared" si="26"/>
        <v>5446.2776562534928</v>
      </c>
      <c r="T205" s="39">
        <f t="shared" si="26"/>
        <v>5446.2776562534928</v>
      </c>
      <c r="U205" s="39">
        <f t="shared" si="26"/>
        <v>5446.2776562534928</v>
      </c>
      <c r="V205" s="39">
        <f t="shared" si="26"/>
        <v>5446.2776562534928</v>
      </c>
      <c r="W205" s="39">
        <f t="shared" si="26"/>
        <v>5446.2776562534928</v>
      </c>
      <c r="X205" s="39">
        <f t="shared" si="26"/>
        <v>5446.2776562534928</v>
      </c>
      <c r="Y205" s="39">
        <f t="shared" si="26"/>
        <v>5446.2776562534928</v>
      </c>
      <c r="Z205" s="39">
        <f t="shared" si="26"/>
        <v>5446.2776562534928</v>
      </c>
      <c r="AA205" s="39">
        <f t="shared" si="26"/>
        <v>5446.2776562534928</v>
      </c>
      <c r="AB205" s="39">
        <f t="shared" si="26"/>
        <v>5446.2776562534928</v>
      </c>
      <c r="AC205" s="39">
        <f t="shared" si="26"/>
        <v>5446.2776562534928</v>
      </c>
      <c r="AD205" s="39">
        <f t="shared" si="26"/>
        <v>5446.2776562534928</v>
      </c>
      <c r="AE205" s="39">
        <f t="shared" ref="M205:AV213" si="27">AE174*8760</f>
        <v>5446.2776562534928</v>
      </c>
      <c r="AF205" s="39">
        <f t="shared" si="27"/>
        <v>5446.2776562534928</v>
      </c>
      <c r="AG205" s="39">
        <f t="shared" si="27"/>
        <v>5446.2776562534928</v>
      </c>
      <c r="AH205" s="39">
        <f t="shared" si="27"/>
        <v>5446.2776562534928</v>
      </c>
      <c r="AI205" s="39">
        <f t="shared" si="27"/>
        <v>5446.2776562534928</v>
      </c>
      <c r="AJ205" s="39">
        <f t="shared" si="27"/>
        <v>5446.2776562534928</v>
      </c>
      <c r="AK205" s="39">
        <f t="shared" si="27"/>
        <v>5446.2776562534928</v>
      </c>
      <c r="AL205" s="39">
        <f t="shared" si="27"/>
        <v>5446.2776562534928</v>
      </c>
      <c r="AM205" s="39">
        <f t="shared" si="27"/>
        <v>5446.2776562534928</v>
      </c>
      <c r="AN205" s="39">
        <f t="shared" si="27"/>
        <v>5446.2776562534928</v>
      </c>
      <c r="AO205" s="39">
        <f t="shared" si="27"/>
        <v>5446.2776562534928</v>
      </c>
      <c r="AP205" s="39">
        <f t="shared" si="27"/>
        <v>5446.2776562534928</v>
      </c>
      <c r="AQ205" s="39">
        <f t="shared" si="27"/>
        <v>5446.2776562534928</v>
      </c>
      <c r="AR205" s="39">
        <f t="shared" si="27"/>
        <v>5446.2776562534928</v>
      </c>
      <c r="AS205" s="39">
        <f t="shared" si="27"/>
        <v>5446.2776562534928</v>
      </c>
      <c r="AT205" s="39">
        <f t="shared" si="27"/>
        <v>5446.2776562534928</v>
      </c>
      <c r="AU205" s="39">
        <f t="shared" si="27"/>
        <v>5446.2776562534928</v>
      </c>
      <c r="AV205" s="606">
        <f t="shared" si="27"/>
        <v>5446.2776562534928</v>
      </c>
      <c r="AY205" s="335">
        <v>123</v>
      </c>
      <c r="AZ205" s="334" t="s">
        <v>649</v>
      </c>
      <c r="BA205" s="455">
        <v>3.722004493</v>
      </c>
      <c r="BB205" s="455">
        <v>3248.2212442688001</v>
      </c>
      <c r="BC205" s="455"/>
      <c r="BD205" s="545"/>
      <c r="BE205" s="455">
        <v>0.66824541644922875</v>
      </c>
      <c r="BF205" s="545"/>
      <c r="BG205" s="546">
        <f t="shared" si="22"/>
        <v>74.435615562990805</v>
      </c>
      <c r="BI205" s="161"/>
      <c r="BP205" s="4"/>
      <c r="CB205" s="438">
        <v>115</v>
      </c>
      <c r="CC205" s="334" t="s">
        <v>650</v>
      </c>
      <c r="CD205" s="547">
        <v>27.510608999999999</v>
      </c>
      <c r="CE205" s="456">
        <v>5150.4671019504503</v>
      </c>
      <c r="CF205" s="547"/>
      <c r="CG205" s="456"/>
      <c r="CH205" s="456">
        <v>0.626354801608625</v>
      </c>
      <c r="CI205" s="547"/>
      <c r="CJ205" s="456">
        <f t="shared" si="23"/>
        <v>122.45384601494446</v>
      </c>
    </row>
    <row r="206" spans="7:88" ht="14.1" customHeight="1">
      <c r="G206" s="19"/>
      <c r="H206" s="738"/>
      <c r="J206" s="736"/>
      <c r="K206" s="9" t="s">
        <v>773</v>
      </c>
      <c r="L206" s="39">
        <f t="shared" si="24"/>
        <v>5446.2776562534928</v>
      </c>
      <c r="M206" s="39">
        <f t="shared" si="26"/>
        <v>5446.2776562534928</v>
      </c>
      <c r="N206" s="39">
        <f t="shared" si="26"/>
        <v>5446.2776562534928</v>
      </c>
      <c r="O206" s="39">
        <f t="shared" si="26"/>
        <v>5446.2776562534928</v>
      </c>
      <c r="P206" s="39">
        <f t="shared" si="26"/>
        <v>5446.2776562534928</v>
      </c>
      <c r="Q206" s="39">
        <f t="shared" si="26"/>
        <v>5446.2776562534928</v>
      </c>
      <c r="R206" s="39">
        <f t="shared" si="26"/>
        <v>5446.2776562534928</v>
      </c>
      <c r="S206" s="39">
        <f t="shared" si="26"/>
        <v>5446.2776562534928</v>
      </c>
      <c r="T206" s="39">
        <f t="shared" si="26"/>
        <v>5446.2776562534928</v>
      </c>
      <c r="U206" s="39">
        <f t="shared" si="26"/>
        <v>5446.2776562534928</v>
      </c>
      <c r="V206" s="39">
        <f t="shared" si="26"/>
        <v>5446.2776562534928</v>
      </c>
      <c r="W206" s="39">
        <f t="shared" si="26"/>
        <v>5446.2776562534928</v>
      </c>
      <c r="X206" s="39">
        <f t="shared" si="26"/>
        <v>5446.2776562534928</v>
      </c>
      <c r="Y206" s="39">
        <f t="shared" si="26"/>
        <v>5446.2776562534928</v>
      </c>
      <c r="Z206" s="39">
        <f t="shared" si="26"/>
        <v>5446.2776562534928</v>
      </c>
      <c r="AA206" s="39">
        <f t="shared" si="26"/>
        <v>5446.2776562534928</v>
      </c>
      <c r="AB206" s="39">
        <f t="shared" si="26"/>
        <v>5446.2776562534928</v>
      </c>
      <c r="AC206" s="39">
        <f t="shared" si="26"/>
        <v>5446.2776562534928</v>
      </c>
      <c r="AD206" s="39">
        <f t="shared" si="26"/>
        <v>5446.2776562534928</v>
      </c>
      <c r="AE206" s="39">
        <f t="shared" si="27"/>
        <v>5446.2776562534928</v>
      </c>
      <c r="AF206" s="39">
        <f t="shared" si="27"/>
        <v>5446.2776562534928</v>
      </c>
      <c r="AG206" s="39">
        <f t="shared" si="27"/>
        <v>5446.2776562534928</v>
      </c>
      <c r="AH206" s="39">
        <f t="shared" si="27"/>
        <v>5446.2776562534928</v>
      </c>
      <c r="AI206" s="39">
        <f t="shared" si="27"/>
        <v>5446.2776562534928</v>
      </c>
      <c r="AJ206" s="39">
        <f t="shared" si="27"/>
        <v>5446.2776562534928</v>
      </c>
      <c r="AK206" s="39">
        <f t="shared" si="27"/>
        <v>5446.2776562534928</v>
      </c>
      <c r="AL206" s="39">
        <f t="shared" si="27"/>
        <v>5446.2776562534928</v>
      </c>
      <c r="AM206" s="39">
        <f t="shared" si="27"/>
        <v>5446.2776562534928</v>
      </c>
      <c r="AN206" s="39">
        <f t="shared" si="27"/>
        <v>5446.2776562534928</v>
      </c>
      <c r="AO206" s="39">
        <f t="shared" si="27"/>
        <v>5446.2776562534928</v>
      </c>
      <c r="AP206" s="39">
        <f t="shared" si="27"/>
        <v>5446.2776562534928</v>
      </c>
      <c r="AQ206" s="39">
        <f t="shared" si="27"/>
        <v>5446.2776562534928</v>
      </c>
      <c r="AR206" s="39">
        <f t="shared" si="27"/>
        <v>5446.2776562534928</v>
      </c>
      <c r="AS206" s="39">
        <f t="shared" si="27"/>
        <v>5446.2776562534928</v>
      </c>
      <c r="AT206" s="39">
        <f t="shared" si="27"/>
        <v>5446.2776562534928</v>
      </c>
      <c r="AU206" s="39">
        <f t="shared" si="27"/>
        <v>5446.2776562534928</v>
      </c>
      <c r="AV206" s="606">
        <f t="shared" si="27"/>
        <v>5446.2776562534928</v>
      </c>
      <c r="AY206" s="335">
        <v>43</v>
      </c>
      <c r="AZ206" s="334" t="s">
        <v>650</v>
      </c>
      <c r="BA206" s="455">
        <v>15.517641522999901</v>
      </c>
      <c r="BB206" s="455">
        <v>3351.3898490147299</v>
      </c>
      <c r="BC206" s="455"/>
      <c r="BD206" s="545"/>
      <c r="BE206" s="455">
        <v>0.68687585899883186</v>
      </c>
      <c r="BF206" s="545"/>
      <c r="BG206" s="546">
        <f t="shared" si="22"/>
        <v>74.627129614081412</v>
      </c>
      <c r="BI206" s="161"/>
      <c r="BP206" s="4"/>
      <c r="CB206" s="438">
        <v>92</v>
      </c>
      <c r="CC206" s="334" t="s">
        <v>648</v>
      </c>
      <c r="CD206" s="547">
        <v>106.452154999999</v>
      </c>
      <c r="CE206" s="456">
        <v>5396.7960957060604</v>
      </c>
      <c r="CF206" s="547"/>
      <c r="CG206" s="456"/>
      <c r="CH206" s="456">
        <v>0.65411884864708303</v>
      </c>
      <c r="CI206" s="547"/>
      <c r="CJ206" s="456">
        <f t="shared" si="23"/>
        <v>122.72962839763116</v>
      </c>
    </row>
    <row r="207" spans="7:88" ht="14.1" customHeight="1" thickBot="1">
      <c r="G207" s="19"/>
      <c r="H207" s="738"/>
      <c r="J207" s="736"/>
      <c r="K207" s="9" t="s">
        <v>774</v>
      </c>
      <c r="L207" s="65">
        <f t="shared" si="24"/>
        <v>5446.2776562534928</v>
      </c>
      <c r="M207" s="65">
        <f t="shared" si="27"/>
        <v>5446.2776562534928</v>
      </c>
      <c r="N207" s="65">
        <f t="shared" si="27"/>
        <v>5446.2776562534928</v>
      </c>
      <c r="O207" s="65">
        <f t="shared" si="27"/>
        <v>5446.2776562534928</v>
      </c>
      <c r="P207" s="65">
        <f t="shared" si="27"/>
        <v>5446.2776562534928</v>
      </c>
      <c r="Q207" s="65">
        <f t="shared" si="27"/>
        <v>5446.2776562534928</v>
      </c>
      <c r="R207" s="65">
        <f t="shared" si="27"/>
        <v>5446.2776562534928</v>
      </c>
      <c r="S207" s="65">
        <f t="shared" si="27"/>
        <v>5446.2776562534928</v>
      </c>
      <c r="T207" s="65">
        <f t="shared" si="27"/>
        <v>5446.2776562534928</v>
      </c>
      <c r="U207" s="65">
        <f t="shared" si="27"/>
        <v>5446.2776562534928</v>
      </c>
      <c r="V207" s="65">
        <f t="shared" si="27"/>
        <v>5446.2776562534928</v>
      </c>
      <c r="W207" s="65">
        <f t="shared" si="27"/>
        <v>5446.2776562534928</v>
      </c>
      <c r="X207" s="65">
        <f t="shared" si="27"/>
        <v>5446.2776562534928</v>
      </c>
      <c r="Y207" s="65">
        <f t="shared" si="27"/>
        <v>5446.2776562534928</v>
      </c>
      <c r="Z207" s="65">
        <f t="shared" si="27"/>
        <v>5446.2776562534928</v>
      </c>
      <c r="AA207" s="65">
        <f t="shared" si="27"/>
        <v>5446.2776562534928</v>
      </c>
      <c r="AB207" s="65">
        <f t="shared" si="27"/>
        <v>5446.2776562534928</v>
      </c>
      <c r="AC207" s="65">
        <f t="shared" si="27"/>
        <v>5446.2776562534928</v>
      </c>
      <c r="AD207" s="65">
        <f t="shared" si="27"/>
        <v>5446.2776562534928</v>
      </c>
      <c r="AE207" s="65">
        <f t="shared" si="27"/>
        <v>5446.2776562534928</v>
      </c>
      <c r="AF207" s="65">
        <f t="shared" si="27"/>
        <v>5446.2776562534928</v>
      </c>
      <c r="AG207" s="65">
        <f t="shared" si="27"/>
        <v>5446.2776562534928</v>
      </c>
      <c r="AH207" s="65">
        <f t="shared" si="27"/>
        <v>5446.2776562534928</v>
      </c>
      <c r="AI207" s="65">
        <f t="shared" si="27"/>
        <v>5446.2776562534928</v>
      </c>
      <c r="AJ207" s="65">
        <f t="shared" si="27"/>
        <v>5446.2776562534928</v>
      </c>
      <c r="AK207" s="65">
        <f t="shared" si="27"/>
        <v>5446.2776562534928</v>
      </c>
      <c r="AL207" s="65">
        <f t="shared" si="27"/>
        <v>5446.2776562534928</v>
      </c>
      <c r="AM207" s="65">
        <f t="shared" si="27"/>
        <v>5446.2776562534928</v>
      </c>
      <c r="AN207" s="65">
        <f t="shared" si="27"/>
        <v>5446.2776562534928</v>
      </c>
      <c r="AO207" s="65">
        <f t="shared" si="27"/>
        <v>5446.2776562534928</v>
      </c>
      <c r="AP207" s="65">
        <f t="shared" si="27"/>
        <v>5446.2776562534928</v>
      </c>
      <c r="AQ207" s="65">
        <f t="shared" si="27"/>
        <v>5446.2776562534928</v>
      </c>
      <c r="AR207" s="65">
        <f t="shared" si="27"/>
        <v>5446.2776562534928</v>
      </c>
      <c r="AS207" s="65">
        <f t="shared" si="27"/>
        <v>5446.2776562534928</v>
      </c>
      <c r="AT207" s="65">
        <f t="shared" si="27"/>
        <v>5446.2776562534928</v>
      </c>
      <c r="AU207" s="65">
        <f t="shared" si="27"/>
        <v>5446.2776562534928</v>
      </c>
      <c r="AV207" s="607">
        <f t="shared" si="27"/>
        <v>5446.2776562534928</v>
      </c>
      <c r="AY207" s="335">
        <v>114</v>
      </c>
      <c r="AZ207" s="334" t="s">
        <v>648</v>
      </c>
      <c r="BA207" s="455">
        <v>6.3988755780000002</v>
      </c>
      <c r="BB207" s="455">
        <v>2917.73369340009</v>
      </c>
      <c r="BC207" s="455"/>
      <c r="BD207" s="545"/>
      <c r="BE207" s="455">
        <v>0.59895160349434218</v>
      </c>
      <c r="BF207" s="545"/>
      <c r="BG207" s="546">
        <f t="shared" si="22"/>
        <v>74.883628389188132</v>
      </c>
      <c r="BP207" s="4"/>
      <c r="CB207" s="438">
        <v>31</v>
      </c>
      <c r="CC207" s="334" t="s">
        <v>647</v>
      </c>
      <c r="CD207" s="547">
        <v>142.90244799999999</v>
      </c>
      <c r="CE207" s="456">
        <v>5459.4646850312301</v>
      </c>
      <c r="CF207" s="547"/>
      <c r="CG207" s="456"/>
      <c r="CH207" s="456">
        <v>0.66111788947974803</v>
      </c>
      <c r="CI207" s="547"/>
      <c r="CJ207" s="456">
        <f t="shared" si="23"/>
        <v>122.80779660832516</v>
      </c>
    </row>
    <row r="208" spans="7:88" ht="14.1" customHeight="1" thickTop="1">
      <c r="G208" s="19"/>
      <c r="H208" s="738"/>
      <c r="J208" s="736"/>
      <c r="K208" s="9" t="s">
        <v>775</v>
      </c>
      <c r="L208" s="39">
        <f t="shared" si="24"/>
        <v>5302.7500590716409</v>
      </c>
      <c r="M208" s="39">
        <f t="shared" si="27"/>
        <v>5302.7500590716409</v>
      </c>
      <c r="N208" s="39">
        <f t="shared" si="27"/>
        <v>5302.7500590716409</v>
      </c>
      <c r="O208" s="39">
        <f t="shared" si="27"/>
        <v>5302.7500590716409</v>
      </c>
      <c r="P208" s="39">
        <f t="shared" si="27"/>
        <v>5302.7500590716409</v>
      </c>
      <c r="Q208" s="39">
        <f t="shared" si="27"/>
        <v>5302.7500590716409</v>
      </c>
      <c r="R208" s="39">
        <f t="shared" si="27"/>
        <v>5302.7500590716409</v>
      </c>
      <c r="S208" s="39">
        <f t="shared" si="27"/>
        <v>5302.7500590716409</v>
      </c>
      <c r="T208" s="39">
        <f t="shared" si="27"/>
        <v>5302.7500590716409</v>
      </c>
      <c r="U208" s="39">
        <f t="shared" si="27"/>
        <v>5302.7500590716409</v>
      </c>
      <c r="V208" s="39">
        <f t="shared" si="27"/>
        <v>5302.7500590716409</v>
      </c>
      <c r="W208" s="39">
        <f t="shared" si="27"/>
        <v>5302.7500590716409</v>
      </c>
      <c r="X208" s="39">
        <f t="shared" si="27"/>
        <v>5302.7500590716409</v>
      </c>
      <c r="Y208" s="39">
        <f t="shared" si="27"/>
        <v>5302.7500590716409</v>
      </c>
      <c r="Z208" s="39">
        <f t="shared" si="27"/>
        <v>5302.7500590716409</v>
      </c>
      <c r="AA208" s="39">
        <f t="shared" si="27"/>
        <v>5302.7500590716409</v>
      </c>
      <c r="AB208" s="39">
        <f t="shared" si="27"/>
        <v>5302.7500590716409</v>
      </c>
      <c r="AC208" s="39">
        <f t="shared" si="27"/>
        <v>5302.7500590716409</v>
      </c>
      <c r="AD208" s="39">
        <f t="shared" si="27"/>
        <v>5302.7500590716409</v>
      </c>
      <c r="AE208" s="39">
        <f t="shared" si="27"/>
        <v>5302.7500590716409</v>
      </c>
      <c r="AF208" s="39">
        <f t="shared" si="27"/>
        <v>5302.7500590716409</v>
      </c>
      <c r="AG208" s="39">
        <f t="shared" si="27"/>
        <v>5302.7500590716409</v>
      </c>
      <c r="AH208" s="39">
        <f t="shared" si="27"/>
        <v>5302.7500590716409</v>
      </c>
      <c r="AI208" s="39">
        <f t="shared" si="27"/>
        <v>5302.7500590716409</v>
      </c>
      <c r="AJ208" s="39">
        <f t="shared" si="27"/>
        <v>5302.7500590716409</v>
      </c>
      <c r="AK208" s="39">
        <f t="shared" si="27"/>
        <v>5302.7500590716409</v>
      </c>
      <c r="AL208" s="39">
        <f t="shared" si="27"/>
        <v>5302.7500590716409</v>
      </c>
      <c r="AM208" s="39">
        <f t="shared" si="27"/>
        <v>5302.7500590716409</v>
      </c>
      <c r="AN208" s="39">
        <f t="shared" si="27"/>
        <v>5302.7500590716409</v>
      </c>
      <c r="AO208" s="39">
        <f t="shared" si="27"/>
        <v>5302.7500590716409</v>
      </c>
      <c r="AP208" s="39">
        <f t="shared" si="27"/>
        <v>5302.7500590716409</v>
      </c>
      <c r="AQ208" s="39">
        <f t="shared" si="27"/>
        <v>5302.7500590716409</v>
      </c>
      <c r="AR208" s="39">
        <f t="shared" si="27"/>
        <v>5302.7500590716409</v>
      </c>
      <c r="AS208" s="39">
        <f t="shared" si="27"/>
        <v>5302.7500590716409</v>
      </c>
      <c r="AT208" s="39">
        <f t="shared" si="27"/>
        <v>5302.7500590716409</v>
      </c>
      <c r="AU208" s="39">
        <f t="shared" si="27"/>
        <v>5302.7500590716409</v>
      </c>
      <c r="AV208" s="606">
        <f t="shared" si="27"/>
        <v>5302.7500590716409</v>
      </c>
      <c r="AY208" s="335">
        <v>10</v>
      </c>
      <c r="AZ208" s="334" t="s">
        <v>648</v>
      </c>
      <c r="BA208" s="455">
        <v>3.9297120890000001</v>
      </c>
      <c r="BB208" s="455">
        <v>3445.4431489010299</v>
      </c>
      <c r="BC208" s="455"/>
      <c r="BD208" s="545"/>
      <c r="BE208" s="455">
        <v>0.70305491623649685</v>
      </c>
      <c r="BF208" s="545"/>
      <c r="BG208" s="546">
        <f t="shared" si="22"/>
        <v>74.875479387377894</v>
      </c>
      <c r="BP208" s="4"/>
      <c r="CB208" s="438">
        <v>36</v>
      </c>
      <c r="CC208" s="334" t="s">
        <v>651</v>
      </c>
      <c r="CD208" s="547">
        <v>14.8718369999999</v>
      </c>
      <c r="CE208" s="456">
        <v>5890.30843607926</v>
      </c>
      <c r="CF208" s="547"/>
      <c r="CG208" s="456"/>
      <c r="CH208" s="456">
        <v>0.71178147769064004</v>
      </c>
      <c r="CI208" s="547"/>
      <c r="CJ208" s="456">
        <f t="shared" si="23"/>
        <v>122.87209460088522</v>
      </c>
    </row>
    <row r="209" spans="7:88" ht="14.1" customHeight="1">
      <c r="G209" s="19"/>
      <c r="H209" s="738"/>
      <c r="J209" s="736"/>
      <c r="K209" s="9" t="s">
        <v>776</v>
      </c>
      <c r="L209" s="39">
        <f t="shared" si="24"/>
        <v>5302.7500590716409</v>
      </c>
      <c r="M209" s="39">
        <f t="shared" si="27"/>
        <v>5302.7500590716409</v>
      </c>
      <c r="N209" s="39">
        <f t="shared" si="27"/>
        <v>5302.7500590716409</v>
      </c>
      <c r="O209" s="39">
        <f t="shared" si="27"/>
        <v>5302.7500590716409</v>
      </c>
      <c r="P209" s="39">
        <f t="shared" si="27"/>
        <v>5302.7500590716409</v>
      </c>
      <c r="Q209" s="39">
        <f t="shared" si="27"/>
        <v>5302.7500590716409</v>
      </c>
      <c r="R209" s="39">
        <f t="shared" si="27"/>
        <v>5302.7500590716409</v>
      </c>
      <c r="S209" s="39">
        <f t="shared" si="27"/>
        <v>5302.7500590716409</v>
      </c>
      <c r="T209" s="39">
        <f t="shared" si="27"/>
        <v>5302.7500590716409</v>
      </c>
      <c r="U209" s="39">
        <f t="shared" si="27"/>
        <v>5302.7500590716409</v>
      </c>
      <c r="V209" s="39">
        <f t="shared" si="27"/>
        <v>5302.7500590716409</v>
      </c>
      <c r="W209" s="39">
        <f t="shared" si="27"/>
        <v>5302.7500590716409</v>
      </c>
      <c r="X209" s="39">
        <f t="shared" si="27"/>
        <v>5302.7500590716409</v>
      </c>
      <c r="Y209" s="39">
        <f t="shared" si="27"/>
        <v>5302.7500590716409</v>
      </c>
      <c r="Z209" s="39">
        <f t="shared" si="27"/>
        <v>5302.7500590716409</v>
      </c>
      <c r="AA209" s="39">
        <f t="shared" si="27"/>
        <v>5302.7500590716409</v>
      </c>
      <c r="AB209" s="39">
        <f t="shared" si="27"/>
        <v>5302.7500590716409</v>
      </c>
      <c r="AC209" s="39">
        <f t="shared" si="27"/>
        <v>5302.7500590716409</v>
      </c>
      <c r="AD209" s="39">
        <f t="shared" si="27"/>
        <v>5302.7500590716409</v>
      </c>
      <c r="AE209" s="39">
        <f t="shared" si="27"/>
        <v>5302.7500590716409</v>
      </c>
      <c r="AF209" s="39">
        <f t="shared" si="27"/>
        <v>5302.7500590716409</v>
      </c>
      <c r="AG209" s="39">
        <f t="shared" si="27"/>
        <v>5302.7500590716409</v>
      </c>
      <c r="AH209" s="39">
        <f t="shared" si="27"/>
        <v>5302.7500590716409</v>
      </c>
      <c r="AI209" s="39">
        <f t="shared" si="27"/>
        <v>5302.7500590716409</v>
      </c>
      <c r="AJ209" s="39">
        <f t="shared" si="27"/>
        <v>5302.7500590716409</v>
      </c>
      <c r="AK209" s="39">
        <f t="shared" si="27"/>
        <v>5302.7500590716409</v>
      </c>
      <c r="AL209" s="39">
        <f t="shared" si="27"/>
        <v>5302.7500590716409</v>
      </c>
      <c r="AM209" s="39">
        <f t="shared" si="27"/>
        <v>5302.7500590716409</v>
      </c>
      <c r="AN209" s="39">
        <f t="shared" si="27"/>
        <v>5302.7500590716409</v>
      </c>
      <c r="AO209" s="39">
        <f t="shared" si="27"/>
        <v>5302.7500590716409</v>
      </c>
      <c r="AP209" s="39">
        <f t="shared" si="27"/>
        <v>5302.7500590716409</v>
      </c>
      <c r="AQ209" s="39">
        <f t="shared" si="27"/>
        <v>5302.7500590716409</v>
      </c>
      <c r="AR209" s="39">
        <f t="shared" si="27"/>
        <v>5302.7500590716409</v>
      </c>
      <c r="AS209" s="39">
        <f t="shared" si="27"/>
        <v>5302.7500590716409</v>
      </c>
      <c r="AT209" s="39">
        <f t="shared" si="27"/>
        <v>5302.7500590716409</v>
      </c>
      <c r="AU209" s="39">
        <f t="shared" si="27"/>
        <v>5302.7500590716409</v>
      </c>
      <c r="AV209" s="606">
        <f t="shared" si="27"/>
        <v>5302.7500590716409</v>
      </c>
      <c r="AY209" s="335">
        <v>8</v>
      </c>
      <c r="AZ209" s="334" t="s">
        <v>648</v>
      </c>
      <c r="BA209" s="455">
        <v>0.95309464300000002</v>
      </c>
      <c r="BB209" s="455">
        <v>3731.03904697805</v>
      </c>
      <c r="BC209" s="455"/>
      <c r="BD209" s="545"/>
      <c r="BE209" s="455">
        <v>0.75794656089785339</v>
      </c>
      <c r="BF209" s="545"/>
      <c r="BG209" s="546">
        <f t="shared" si="22"/>
        <v>75.009992335778691</v>
      </c>
      <c r="BP209" s="4"/>
      <c r="CB209" s="438">
        <v>38</v>
      </c>
      <c r="CC209" s="334" t="s">
        <v>649</v>
      </c>
      <c r="CD209" s="547">
        <v>4.4155899999999901</v>
      </c>
      <c r="CE209" s="456">
        <v>5749.2613451481202</v>
      </c>
      <c r="CF209" s="547"/>
      <c r="CG209" s="456"/>
      <c r="CH209" s="456">
        <v>0.69424050135218196</v>
      </c>
      <c r="CI209" s="547"/>
      <c r="CJ209" s="456">
        <f t="shared" si="23"/>
        <v>123.01737738785003</v>
      </c>
    </row>
    <row r="210" spans="7:88" ht="14.1" customHeight="1" thickBot="1">
      <c r="G210" s="19"/>
      <c r="H210" s="738"/>
      <c r="J210" s="736"/>
      <c r="K210" s="9" t="s">
        <v>777</v>
      </c>
      <c r="L210" s="65">
        <f t="shared" si="24"/>
        <v>5302.7500590716409</v>
      </c>
      <c r="M210" s="65">
        <f t="shared" si="27"/>
        <v>5302.7500590716409</v>
      </c>
      <c r="N210" s="65">
        <f t="shared" si="27"/>
        <v>5302.7500590716409</v>
      </c>
      <c r="O210" s="65">
        <f t="shared" si="27"/>
        <v>5302.7500590716409</v>
      </c>
      <c r="P210" s="65">
        <f t="shared" si="27"/>
        <v>5302.7500590716409</v>
      </c>
      <c r="Q210" s="65">
        <f t="shared" si="27"/>
        <v>5302.7500590716409</v>
      </c>
      <c r="R210" s="65">
        <f t="shared" si="27"/>
        <v>5302.7500590716409</v>
      </c>
      <c r="S210" s="65">
        <f t="shared" si="27"/>
        <v>5302.7500590716409</v>
      </c>
      <c r="T210" s="65">
        <f t="shared" si="27"/>
        <v>5302.7500590716409</v>
      </c>
      <c r="U210" s="65">
        <f t="shared" si="27"/>
        <v>5302.7500590716409</v>
      </c>
      <c r="V210" s="65">
        <f t="shared" si="27"/>
        <v>5302.7500590716409</v>
      </c>
      <c r="W210" s="65">
        <f t="shared" si="27"/>
        <v>5302.7500590716409</v>
      </c>
      <c r="X210" s="65">
        <f t="shared" si="27"/>
        <v>5302.7500590716409</v>
      </c>
      <c r="Y210" s="65">
        <f t="shared" si="27"/>
        <v>5302.7500590716409</v>
      </c>
      <c r="Z210" s="65">
        <f t="shared" si="27"/>
        <v>5302.7500590716409</v>
      </c>
      <c r="AA210" s="65">
        <f t="shared" si="27"/>
        <v>5302.7500590716409</v>
      </c>
      <c r="AB210" s="65">
        <f t="shared" si="27"/>
        <v>5302.7500590716409</v>
      </c>
      <c r="AC210" s="65">
        <f t="shared" si="27"/>
        <v>5302.7500590716409</v>
      </c>
      <c r="AD210" s="65">
        <f t="shared" si="27"/>
        <v>5302.7500590716409</v>
      </c>
      <c r="AE210" s="65">
        <f t="shared" si="27"/>
        <v>5302.7500590716409</v>
      </c>
      <c r="AF210" s="65">
        <f t="shared" si="27"/>
        <v>5302.7500590716409</v>
      </c>
      <c r="AG210" s="65">
        <f t="shared" si="27"/>
        <v>5302.7500590716409</v>
      </c>
      <c r="AH210" s="65">
        <f t="shared" si="27"/>
        <v>5302.7500590716409</v>
      </c>
      <c r="AI210" s="65">
        <f t="shared" si="27"/>
        <v>5302.7500590716409</v>
      </c>
      <c r="AJ210" s="65">
        <f t="shared" si="27"/>
        <v>5302.7500590716409</v>
      </c>
      <c r="AK210" s="65">
        <f t="shared" si="27"/>
        <v>5302.7500590716409</v>
      </c>
      <c r="AL210" s="65">
        <f t="shared" si="27"/>
        <v>5302.7500590716409</v>
      </c>
      <c r="AM210" s="65">
        <f t="shared" si="27"/>
        <v>5302.7500590716409</v>
      </c>
      <c r="AN210" s="65">
        <f t="shared" si="27"/>
        <v>5302.7500590716409</v>
      </c>
      <c r="AO210" s="65">
        <f t="shared" si="27"/>
        <v>5302.7500590716409</v>
      </c>
      <c r="AP210" s="65">
        <f t="shared" si="27"/>
        <v>5302.7500590716409</v>
      </c>
      <c r="AQ210" s="65">
        <f t="shared" si="27"/>
        <v>5302.7500590716409</v>
      </c>
      <c r="AR210" s="65">
        <f t="shared" si="27"/>
        <v>5302.7500590716409</v>
      </c>
      <c r="AS210" s="65">
        <f t="shared" si="27"/>
        <v>5302.7500590716409</v>
      </c>
      <c r="AT210" s="65">
        <f t="shared" si="27"/>
        <v>5302.7500590716409</v>
      </c>
      <c r="AU210" s="65">
        <f t="shared" si="27"/>
        <v>5302.7500590716409</v>
      </c>
      <c r="AV210" s="607">
        <f t="shared" si="27"/>
        <v>5302.7500590716409</v>
      </c>
      <c r="AY210" s="335">
        <v>57</v>
      </c>
      <c r="AZ210" s="334" t="s">
        <v>648</v>
      </c>
      <c r="BA210" s="455">
        <v>10.87546283</v>
      </c>
      <c r="BB210" s="455">
        <v>2280.8262555412498</v>
      </c>
      <c r="BC210" s="455"/>
      <c r="BD210" s="545"/>
      <c r="BE210" s="455">
        <v>0.46623788246216769</v>
      </c>
      <c r="BF210" s="545"/>
      <c r="BG210" s="546">
        <f t="shared" si="22"/>
        <v>75.992965484052704</v>
      </c>
      <c r="BP210" s="4"/>
      <c r="CB210" s="438">
        <v>100</v>
      </c>
      <c r="CC210" s="334" t="s">
        <v>648</v>
      </c>
      <c r="CD210" s="547">
        <v>12.574325999999999</v>
      </c>
      <c r="CE210" s="456">
        <v>5381.1855828084699</v>
      </c>
      <c r="CF210" s="547"/>
      <c r="CG210" s="456"/>
      <c r="CH210" s="456">
        <v>0.65059288026956097</v>
      </c>
      <c r="CI210" s="547"/>
      <c r="CJ210" s="456">
        <f t="shared" si="23"/>
        <v>123.03873374184545</v>
      </c>
    </row>
    <row r="211" spans="7:88" ht="14.1" customHeight="1" thickTop="1">
      <c r="G211" s="19"/>
      <c r="H211" s="738"/>
      <c r="J211" s="736"/>
      <c r="K211" s="9" t="s">
        <v>778</v>
      </c>
      <c r="L211" s="39">
        <f t="shared" si="24"/>
        <v>5100.6083282611371</v>
      </c>
      <c r="M211" s="39">
        <f t="shared" si="27"/>
        <v>5100.6083282611371</v>
      </c>
      <c r="N211" s="39">
        <f t="shared" si="27"/>
        <v>5100.6083282611371</v>
      </c>
      <c r="O211" s="39">
        <f t="shared" si="27"/>
        <v>5100.6083282611371</v>
      </c>
      <c r="P211" s="39">
        <f t="shared" si="27"/>
        <v>5100.6083282611371</v>
      </c>
      <c r="Q211" s="39">
        <f t="shared" si="27"/>
        <v>5100.6083282611371</v>
      </c>
      <c r="R211" s="39">
        <f t="shared" si="27"/>
        <v>5100.6083282611371</v>
      </c>
      <c r="S211" s="39">
        <f t="shared" si="27"/>
        <v>5100.6083282611371</v>
      </c>
      <c r="T211" s="39">
        <f t="shared" si="27"/>
        <v>5100.6083282611371</v>
      </c>
      <c r="U211" s="39">
        <f t="shared" si="27"/>
        <v>5100.6083282611371</v>
      </c>
      <c r="V211" s="39">
        <f t="shared" si="27"/>
        <v>5100.6083282611371</v>
      </c>
      <c r="W211" s="39">
        <f t="shared" si="27"/>
        <v>5100.6083282611371</v>
      </c>
      <c r="X211" s="39">
        <f t="shared" si="27"/>
        <v>5100.6083282611371</v>
      </c>
      <c r="Y211" s="39">
        <f t="shared" si="27"/>
        <v>5100.6083282611371</v>
      </c>
      <c r="Z211" s="39">
        <f t="shared" si="27"/>
        <v>5100.6083282611371</v>
      </c>
      <c r="AA211" s="39">
        <f t="shared" si="27"/>
        <v>5100.6083282611371</v>
      </c>
      <c r="AB211" s="39">
        <f t="shared" si="27"/>
        <v>5100.6083282611371</v>
      </c>
      <c r="AC211" s="39">
        <f t="shared" si="27"/>
        <v>5100.6083282611371</v>
      </c>
      <c r="AD211" s="39">
        <f t="shared" si="27"/>
        <v>5100.6083282611371</v>
      </c>
      <c r="AE211" s="39">
        <f t="shared" ref="AE211:AV211" si="28">AE180*8760</f>
        <v>5100.6083282611371</v>
      </c>
      <c r="AF211" s="39">
        <f t="shared" si="28"/>
        <v>5100.6083282611371</v>
      </c>
      <c r="AG211" s="39">
        <f t="shared" si="28"/>
        <v>5100.6083282611371</v>
      </c>
      <c r="AH211" s="39">
        <f t="shared" si="28"/>
        <v>5100.6083282611371</v>
      </c>
      <c r="AI211" s="39">
        <f t="shared" si="28"/>
        <v>5100.6083282611371</v>
      </c>
      <c r="AJ211" s="39">
        <f t="shared" si="28"/>
        <v>5100.6083282611371</v>
      </c>
      <c r="AK211" s="39">
        <f t="shared" si="28"/>
        <v>5100.6083282611371</v>
      </c>
      <c r="AL211" s="39">
        <f t="shared" si="28"/>
        <v>5100.6083282611371</v>
      </c>
      <c r="AM211" s="39">
        <f t="shared" si="28"/>
        <v>5100.6083282611371</v>
      </c>
      <c r="AN211" s="39">
        <f t="shared" si="28"/>
        <v>5100.6083282611371</v>
      </c>
      <c r="AO211" s="39">
        <f t="shared" si="28"/>
        <v>5100.6083282611371</v>
      </c>
      <c r="AP211" s="39">
        <f t="shared" si="28"/>
        <v>5100.6083282611371</v>
      </c>
      <c r="AQ211" s="39">
        <f t="shared" si="28"/>
        <v>5100.6083282611371</v>
      </c>
      <c r="AR211" s="39">
        <f t="shared" si="28"/>
        <v>5100.6083282611371</v>
      </c>
      <c r="AS211" s="39">
        <f t="shared" si="28"/>
        <v>5100.6083282611371</v>
      </c>
      <c r="AT211" s="39">
        <f t="shared" si="28"/>
        <v>5100.6083282611371</v>
      </c>
      <c r="AU211" s="39">
        <f t="shared" si="28"/>
        <v>5100.6083282611371</v>
      </c>
      <c r="AV211" s="606">
        <f t="shared" si="28"/>
        <v>5100.6083282611371</v>
      </c>
      <c r="AY211" s="335">
        <v>78</v>
      </c>
      <c r="AZ211" s="334" t="s">
        <v>647</v>
      </c>
      <c r="BA211" s="455">
        <v>1.2817784569999899</v>
      </c>
      <c r="BB211" s="455">
        <v>3512.7704152332199</v>
      </c>
      <c r="BC211" s="455"/>
      <c r="BD211" s="545"/>
      <c r="BE211" s="455">
        <v>0.70577803174798748</v>
      </c>
      <c r="BF211" s="545"/>
      <c r="BG211" s="546">
        <f t="shared" si="22"/>
        <v>75.95452854701017</v>
      </c>
      <c r="BP211" s="4"/>
      <c r="CB211" s="438">
        <v>46</v>
      </c>
      <c r="CC211" s="334" t="s">
        <v>647</v>
      </c>
      <c r="CD211" s="547">
        <v>17.063255000000002</v>
      </c>
      <c r="CE211" s="456">
        <v>5749.4721489979702</v>
      </c>
      <c r="CF211" s="547"/>
      <c r="CG211" s="456"/>
      <c r="CH211" s="456">
        <v>0.69408612135666903</v>
      </c>
      <c r="CI211" s="547"/>
      <c r="CJ211" s="456">
        <f t="shared" si="23"/>
        <v>123.04846301577672</v>
      </c>
    </row>
    <row r="212" spans="7:88" ht="14.1" customHeight="1">
      <c r="G212" s="19"/>
      <c r="H212" s="738"/>
      <c r="J212" s="736"/>
      <c r="K212" s="9" t="s">
        <v>779</v>
      </c>
      <c r="L212" s="39">
        <f t="shared" si="24"/>
        <v>5100.6083282611371</v>
      </c>
      <c r="M212" s="39">
        <f t="shared" si="27"/>
        <v>5100.6083282611371</v>
      </c>
      <c r="N212" s="39">
        <f t="shared" si="27"/>
        <v>5100.6083282611371</v>
      </c>
      <c r="O212" s="39">
        <f t="shared" si="27"/>
        <v>5100.6083282611371</v>
      </c>
      <c r="P212" s="39">
        <f t="shared" si="27"/>
        <v>5100.6083282611371</v>
      </c>
      <c r="Q212" s="39">
        <f t="shared" si="27"/>
        <v>5100.6083282611371</v>
      </c>
      <c r="R212" s="39">
        <f t="shared" si="27"/>
        <v>5100.6083282611371</v>
      </c>
      <c r="S212" s="39">
        <f t="shared" si="27"/>
        <v>5100.6083282611371</v>
      </c>
      <c r="T212" s="39">
        <f t="shared" si="27"/>
        <v>5100.6083282611371</v>
      </c>
      <c r="U212" s="39">
        <f t="shared" si="27"/>
        <v>5100.6083282611371</v>
      </c>
      <c r="V212" s="39">
        <f t="shared" si="27"/>
        <v>5100.6083282611371</v>
      </c>
      <c r="W212" s="39">
        <f t="shared" si="27"/>
        <v>5100.6083282611371</v>
      </c>
      <c r="X212" s="39">
        <f t="shared" si="27"/>
        <v>5100.6083282611371</v>
      </c>
      <c r="Y212" s="39">
        <f t="shared" si="27"/>
        <v>5100.6083282611371</v>
      </c>
      <c r="Z212" s="39">
        <f t="shared" si="27"/>
        <v>5100.6083282611371</v>
      </c>
      <c r="AA212" s="39">
        <f t="shared" si="27"/>
        <v>5100.6083282611371</v>
      </c>
      <c r="AB212" s="39">
        <f t="shared" si="27"/>
        <v>5100.6083282611371</v>
      </c>
      <c r="AC212" s="39">
        <f t="shared" si="27"/>
        <v>5100.6083282611371</v>
      </c>
      <c r="AD212" s="39">
        <f t="shared" si="27"/>
        <v>5100.6083282611371</v>
      </c>
      <c r="AE212" s="39">
        <f t="shared" si="27"/>
        <v>5100.6083282611371</v>
      </c>
      <c r="AF212" s="39">
        <f t="shared" si="27"/>
        <v>5100.6083282611371</v>
      </c>
      <c r="AG212" s="39">
        <f t="shared" si="27"/>
        <v>5100.6083282611371</v>
      </c>
      <c r="AH212" s="39">
        <f t="shared" si="27"/>
        <v>5100.6083282611371</v>
      </c>
      <c r="AI212" s="39">
        <f t="shared" si="27"/>
        <v>5100.6083282611371</v>
      </c>
      <c r="AJ212" s="39">
        <f t="shared" si="27"/>
        <v>5100.6083282611371</v>
      </c>
      <c r="AK212" s="39">
        <f t="shared" si="27"/>
        <v>5100.6083282611371</v>
      </c>
      <c r="AL212" s="39">
        <f t="shared" si="27"/>
        <v>5100.6083282611371</v>
      </c>
      <c r="AM212" s="39">
        <f t="shared" si="27"/>
        <v>5100.6083282611371</v>
      </c>
      <c r="AN212" s="39">
        <f t="shared" si="27"/>
        <v>5100.6083282611371</v>
      </c>
      <c r="AO212" s="39">
        <f t="shared" si="27"/>
        <v>5100.6083282611371</v>
      </c>
      <c r="AP212" s="39">
        <f t="shared" si="27"/>
        <v>5100.6083282611371</v>
      </c>
      <c r="AQ212" s="39">
        <f t="shared" si="27"/>
        <v>5100.6083282611371</v>
      </c>
      <c r="AR212" s="39">
        <f t="shared" si="27"/>
        <v>5100.6083282611371</v>
      </c>
      <c r="AS212" s="39">
        <f t="shared" si="27"/>
        <v>5100.6083282611371</v>
      </c>
      <c r="AT212" s="39">
        <f t="shared" si="27"/>
        <v>5100.6083282611371</v>
      </c>
      <c r="AU212" s="39">
        <f t="shared" si="27"/>
        <v>5100.6083282611371</v>
      </c>
      <c r="AV212" s="606">
        <f t="shared" si="27"/>
        <v>5100.6083282611371</v>
      </c>
      <c r="AY212" s="335">
        <v>12</v>
      </c>
      <c r="AZ212" s="334" t="s">
        <v>647</v>
      </c>
      <c r="BA212" s="455">
        <v>4.4248240189999999</v>
      </c>
      <c r="BB212" s="455">
        <v>3144.2906714986898</v>
      </c>
      <c r="BC212" s="455"/>
      <c r="BD212" s="545"/>
      <c r="BE212" s="455">
        <v>0.62860880690574084</v>
      </c>
      <c r="BF212" s="545"/>
      <c r="BG212" s="546">
        <f t="shared" si="22"/>
        <v>76.606616626046204</v>
      </c>
      <c r="BP212" s="4"/>
      <c r="CB212" s="438">
        <v>103</v>
      </c>
      <c r="CC212" s="334" t="s">
        <v>647</v>
      </c>
      <c r="CD212" s="547">
        <v>4.2489150000000002</v>
      </c>
      <c r="CE212" s="456">
        <v>5385.2819098756099</v>
      </c>
      <c r="CF212" s="547"/>
      <c r="CG212" s="456"/>
      <c r="CH212" s="456">
        <v>0.65010133620037203</v>
      </c>
      <c r="CI212" s="547"/>
      <c r="CJ212" s="456">
        <f t="shared" si="23"/>
        <v>123.21940064661422</v>
      </c>
    </row>
    <row r="213" spans="7:88" ht="14.1" customHeight="1" thickBot="1">
      <c r="G213" s="19"/>
      <c r="H213" s="738"/>
      <c r="J213" s="736"/>
      <c r="K213" s="485" t="s">
        <v>780</v>
      </c>
      <c r="L213" s="65">
        <f t="shared" si="24"/>
        <v>5100.6083282611371</v>
      </c>
      <c r="M213" s="65">
        <f t="shared" si="27"/>
        <v>5100.6083282611371</v>
      </c>
      <c r="N213" s="65">
        <f t="shared" si="27"/>
        <v>5100.6083282611371</v>
      </c>
      <c r="O213" s="65">
        <f t="shared" si="27"/>
        <v>5100.6083282611371</v>
      </c>
      <c r="P213" s="65">
        <f t="shared" si="27"/>
        <v>5100.6083282611371</v>
      </c>
      <c r="Q213" s="65">
        <f t="shared" si="27"/>
        <v>5100.6083282611371</v>
      </c>
      <c r="R213" s="65">
        <f t="shared" si="27"/>
        <v>5100.6083282611371</v>
      </c>
      <c r="S213" s="65">
        <f t="shared" si="27"/>
        <v>5100.6083282611371</v>
      </c>
      <c r="T213" s="65">
        <f t="shared" si="27"/>
        <v>5100.6083282611371</v>
      </c>
      <c r="U213" s="65">
        <f t="shared" si="27"/>
        <v>5100.6083282611371</v>
      </c>
      <c r="V213" s="65">
        <f t="shared" si="27"/>
        <v>5100.6083282611371</v>
      </c>
      <c r="W213" s="65">
        <f t="shared" si="27"/>
        <v>5100.6083282611371</v>
      </c>
      <c r="X213" s="65">
        <f t="shared" si="27"/>
        <v>5100.6083282611371</v>
      </c>
      <c r="Y213" s="65">
        <f t="shared" si="27"/>
        <v>5100.6083282611371</v>
      </c>
      <c r="Z213" s="65">
        <f t="shared" si="27"/>
        <v>5100.6083282611371</v>
      </c>
      <c r="AA213" s="65">
        <f t="shared" si="27"/>
        <v>5100.6083282611371</v>
      </c>
      <c r="AB213" s="65">
        <f t="shared" si="27"/>
        <v>5100.6083282611371</v>
      </c>
      <c r="AC213" s="65">
        <f t="shared" si="27"/>
        <v>5100.6083282611371</v>
      </c>
      <c r="AD213" s="65">
        <f t="shared" si="27"/>
        <v>5100.6083282611371</v>
      </c>
      <c r="AE213" s="65">
        <f t="shared" si="27"/>
        <v>5100.6083282611371</v>
      </c>
      <c r="AF213" s="65">
        <f t="shared" si="27"/>
        <v>5100.6083282611371</v>
      </c>
      <c r="AG213" s="65">
        <f t="shared" si="27"/>
        <v>5100.6083282611371</v>
      </c>
      <c r="AH213" s="65">
        <f t="shared" ref="M213:AV219" si="29">AH182*8760</f>
        <v>5100.6083282611371</v>
      </c>
      <c r="AI213" s="65">
        <f t="shared" si="29"/>
        <v>5100.6083282611371</v>
      </c>
      <c r="AJ213" s="65">
        <f t="shared" si="29"/>
        <v>5100.6083282611371</v>
      </c>
      <c r="AK213" s="65">
        <f t="shared" si="29"/>
        <v>5100.6083282611371</v>
      </c>
      <c r="AL213" s="65">
        <f t="shared" si="29"/>
        <v>5100.6083282611371</v>
      </c>
      <c r="AM213" s="65">
        <f t="shared" si="29"/>
        <v>5100.6083282611371</v>
      </c>
      <c r="AN213" s="65">
        <f t="shared" si="29"/>
        <v>5100.6083282611371</v>
      </c>
      <c r="AO213" s="65">
        <f t="shared" si="29"/>
        <v>5100.6083282611371</v>
      </c>
      <c r="AP213" s="65">
        <f t="shared" si="29"/>
        <v>5100.6083282611371</v>
      </c>
      <c r="AQ213" s="65">
        <f t="shared" si="29"/>
        <v>5100.6083282611371</v>
      </c>
      <c r="AR213" s="65">
        <f t="shared" si="29"/>
        <v>5100.6083282611371</v>
      </c>
      <c r="AS213" s="65">
        <f t="shared" si="29"/>
        <v>5100.6083282611371</v>
      </c>
      <c r="AT213" s="65">
        <f t="shared" si="29"/>
        <v>5100.6083282611371</v>
      </c>
      <c r="AU213" s="65">
        <f t="shared" si="29"/>
        <v>5100.6083282611371</v>
      </c>
      <c r="AV213" s="607">
        <f t="shared" si="29"/>
        <v>5100.6083282611371</v>
      </c>
      <c r="AY213" s="335">
        <v>119</v>
      </c>
      <c r="AZ213" s="334" t="s">
        <v>648</v>
      </c>
      <c r="BA213" s="455">
        <v>2.3887848449999902</v>
      </c>
      <c r="BB213" s="455">
        <v>3095.9979087864399</v>
      </c>
      <c r="BC213" s="455"/>
      <c r="BD213" s="545"/>
      <c r="BE213" s="455">
        <v>0.61782733210421792</v>
      </c>
      <c r="BF213" s="545"/>
      <c r="BG213" s="546">
        <f t="shared" si="22"/>
        <v>76.784130260639728</v>
      </c>
      <c r="BP213" s="4"/>
      <c r="CB213" s="438">
        <v>32</v>
      </c>
      <c r="CC213" s="334" t="s">
        <v>647</v>
      </c>
      <c r="CD213" s="547">
        <v>2.2000649999999902</v>
      </c>
      <c r="CE213" s="456">
        <v>5576.6885917088002</v>
      </c>
      <c r="CF213" s="547"/>
      <c r="CG213" s="456"/>
      <c r="CH213" s="456">
        <v>0.66980643036606402</v>
      </c>
      <c r="CI213" s="547"/>
      <c r="CJ213" s="456">
        <f t="shared" si="23"/>
        <v>123.74026369703142</v>
      </c>
    </row>
    <row r="214" spans="7:88" ht="14.1" customHeight="1" thickTop="1">
      <c r="G214" s="19"/>
      <c r="H214" s="738"/>
      <c r="J214" s="736"/>
      <c r="K214" s="9" t="s">
        <v>753</v>
      </c>
      <c r="L214" s="39">
        <f t="shared" si="24"/>
        <v>5918.718962076181</v>
      </c>
      <c r="M214" s="39">
        <f t="shared" si="29"/>
        <v>5918.718962076181</v>
      </c>
      <c r="N214" s="39">
        <f t="shared" si="29"/>
        <v>5918.718962076181</v>
      </c>
      <c r="O214" s="39">
        <f t="shared" si="29"/>
        <v>5918.718962076181</v>
      </c>
      <c r="P214" s="39">
        <f t="shared" si="29"/>
        <v>5918.718962076181</v>
      </c>
      <c r="Q214" s="39">
        <f t="shared" si="29"/>
        <v>5918.718962076181</v>
      </c>
      <c r="R214" s="39">
        <f t="shared" si="29"/>
        <v>5918.718962076181</v>
      </c>
      <c r="S214" s="39">
        <f t="shared" si="29"/>
        <v>5918.718962076181</v>
      </c>
      <c r="T214" s="39">
        <f t="shared" si="29"/>
        <v>5918.718962076181</v>
      </c>
      <c r="U214" s="39">
        <f t="shared" si="29"/>
        <v>5918.718962076181</v>
      </c>
      <c r="V214" s="39">
        <f t="shared" si="29"/>
        <v>5918.718962076181</v>
      </c>
      <c r="W214" s="39">
        <f t="shared" si="29"/>
        <v>5918.718962076181</v>
      </c>
      <c r="X214" s="39">
        <f t="shared" si="29"/>
        <v>5918.718962076181</v>
      </c>
      <c r="Y214" s="39">
        <f t="shared" si="29"/>
        <v>5918.718962076181</v>
      </c>
      <c r="Z214" s="39">
        <f t="shared" si="29"/>
        <v>5918.718962076181</v>
      </c>
      <c r="AA214" s="39">
        <f t="shared" si="29"/>
        <v>5918.718962076181</v>
      </c>
      <c r="AB214" s="39">
        <f t="shared" si="29"/>
        <v>5918.718962076181</v>
      </c>
      <c r="AC214" s="39">
        <f t="shared" si="29"/>
        <v>5918.718962076181</v>
      </c>
      <c r="AD214" s="39">
        <f t="shared" si="29"/>
        <v>5918.718962076181</v>
      </c>
      <c r="AE214" s="39">
        <f t="shared" si="29"/>
        <v>5918.718962076181</v>
      </c>
      <c r="AF214" s="39">
        <f t="shared" si="29"/>
        <v>5918.718962076181</v>
      </c>
      <c r="AG214" s="39">
        <f t="shared" si="29"/>
        <v>5918.718962076181</v>
      </c>
      <c r="AH214" s="39">
        <f t="shared" si="29"/>
        <v>5918.718962076181</v>
      </c>
      <c r="AI214" s="39">
        <f t="shared" si="29"/>
        <v>5918.718962076181</v>
      </c>
      <c r="AJ214" s="39">
        <f t="shared" si="29"/>
        <v>5918.718962076181</v>
      </c>
      <c r="AK214" s="39">
        <f t="shared" si="29"/>
        <v>5918.718962076181</v>
      </c>
      <c r="AL214" s="39">
        <f t="shared" si="29"/>
        <v>5918.718962076181</v>
      </c>
      <c r="AM214" s="39">
        <f t="shared" si="29"/>
        <v>5918.718962076181</v>
      </c>
      <c r="AN214" s="39">
        <f t="shared" si="29"/>
        <v>5918.718962076181</v>
      </c>
      <c r="AO214" s="39">
        <f t="shared" si="29"/>
        <v>5918.718962076181</v>
      </c>
      <c r="AP214" s="39">
        <f t="shared" si="29"/>
        <v>5918.718962076181</v>
      </c>
      <c r="AQ214" s="39">
        <f t="shared" si="29"/>
        <v>5918.718962076181</v>
      </c>
      <c r="AR214" s="39">
        <f t="shared" si="29"/>
        <v>5918.718962076181</v>
      </c>
      <c r="AS214" s="39">
        <f t="shared" si="29"/>
        <v>5918.718962076181</v>
      </c>
      <c r="AT214" s="39">
        <f t="shared" si="29"/>
        <v>5918.718962076181</v>
      </c>
      <c r="AU214" s="39">
        <f t="shared" si="29"/>
        <v>5918.718962076181</v>
      </c>
      <c r="AV214" s="606">
        <f t="shared" si="29"/>
        <v>5918.718962076181</v>
      </c>
      <c r="AY214" s="335">
        <v>92</v>
      </c>
      <c r="AZ214" s="334" t="s">
        <v>649</v>
      </c>
      <c r="BA214" s="455">
        <v>6.75227761599999</v>
      </c>
      <c r="BB214" s="455">
        <v>3057.2168437523201</v>
      </c>
      <c r="BC214" s="455"/>
      <c r="BD214" s="545"/>
      <c r="BE214" s="455">
        <v>0.60998143621806589</v>
      </c>
      <c r="BF214" s="545"/>
      <c r="BG214" s="546">
        <f t="shared" si="22"/>
        <v>76.832392449851866</v>
      </c>
      <c r="BP214" s="4"/>
      <c r="CB214" s="438">
        <v>75</v>
      </c>
      <c r="CC214" s="334" t="s">
        <v>651</v>
      </c>
      <c r="CD214" s="547">
        <v>5.4206319999999897</v>
      </c>
      <c r="CE214" s="456">
        <v>6609.6041679172404</v>
      </c>
      <c r="CF214" s="547"/>
      <c r="CG214" s="456"/>
      <c r="CH214" s="456">
        <v>0.78965477931557104</v>
      </c>
      <c r="CI214" s="547"/>
      <c r="CJ214" s="456">
        <f t="shared" si="23"/>
        <v>123.98317076905295</v>
      </c>
    </row>
    <row r="215" spans="7:88" ht="14.1" customHeight="1">
      <c r="G215" s="19"/>
      <c r="H215" s="738"/>
      <c r="J215" s="736"/>
      <c r="K215" s="9" t="s">
        <v>757</v>
      </c>
      <c r="L215" s="39">
        <f t="shared" si="24"/>
        <v>5918.718962076181</v>
      </c>
      <c r="M215" s="39">
        <f t="shared" si="29"/>
        <v>5918.718962076181</v>
      </c>
      <c r="N215" s="39">
        <f t="shared" si="29"/>
        <v>5918.718962076181</v>
      </c>
      <c r="O215" s="39">
        <f t="shared" si="29"/>
        <v>5918.718962076181</v>
      </c>
      <c r="P215" s="39">
        <f t="shared" si="29"/>
        <v>5918.718962076181</v>
      </c>
      <c r="Q215" s="39">
        <f t="shared" si="29"/>
        <v>5918.718962076181</v>
      </c>
      <c r="R215" s="39">
        <f t="shared" si="29"/>
        <v>5918.718962076181</v>
      </c>
      <c r="S215" s="39">
        <f t="shared" si="29"/>
        <v>5918.718962076181</v>
      </c>
      <c r="T215" s="39">
        <f t="shared" si="29"/>
        <v>5918.718962076181</v>
      </c>
      <c r="U215" s="39">
        <f t="shared" si="29"/>
        <v>5918.718962076181</v>
      </c>
      <c r="V215" s="39">
        <f t="shared" si="29"/>
        <v>5918.718962076181</v>
      </c>
      <c r="W215" s="39">
        <f t="shared" si="29"/>
        <v>5918.718962076181</v>
      </c>
      <c r="X215" s="39">
        <f t="shared" si="29"/>
        <v>5918.718962076181</v>
      </c>
      <c r="Y215" s="39">
        <f t="shared" si="29"/>
        <v>5918.718962076181</v>
      </c>
      <c r="Z215" s="39">
        <f t="shared" si="29"/>
        <v>5918.718962076181</v>
      </c>
      <c r="AA215" s="39">
        <f t="shared" si="29"/>
        <v>5918.718962076181</v>
      </c>
      <c r="AB215" s="39">
        <f t="shared" si="29"/>
        <v>5918.718962076181</v>
      </c>
      <c r="AC215" s="39">
        <f t="shared" si="29"/>
        <v>5918.718962076181</v>
      </c>
      <c r="AD215" s="39">
        <f t="shared" si="29"/>
        <v>5918.718962076181</v>
      </c>
      <c r="AE215" s="39">
        <f t="shared" si="29"/>
        <v>5918.718962076181</v>
      </c>
      <c r="AF215" s="39">
        <f t="shared" si="29"/>
        <v>5918.718962076181</v>
      </c>
      <c r="AG215" s="39">
        <f t="shared" si="29"/>
        <v>5918.718962076181</v>
      </c>
      <c r="AH215" s="39">
        <f t="shared" si="29"/>
        <v>5918.718962076181</v>
      </c>
      <c r="AI215" s="39">
        <f t="shared" si="29"/>
        <v>5918.718962076181</v>
      </c>
      <c r="AJ215" s="39">
        <f t="shared" si="29"/>
        <v>5918.718962076181</v>
      </c>
      <c r="AK215" s="39">
        <f t="shared" si="29"/>
        <v>5918.718962076181</v>
      </c>
      <c r="AL215" s="39">
        <f t="shared" si="29"/>
        <v>5918.718962076181</v>
      </c>
      <c r="AM215" s="39">
        <f t="shared" si="29"/>
        <v>5918.718962076181</v>
      </c>
      <c r="AN215" s="39">
        <f t="shared" si="29"/>
        <v>5918.718962076181</v>
      </c>
      <c r="AO215" s="39">
        <f t="shared" si="29"/>
        <v>5918.718962076181</v>
      </c>
      <c r="AP215" s="39">
        <f t="shared" si="29"/>
        <v>5918.718962076181</v>
      </c>
      <c r="AQ215" s="39">
        <f t="shared" si="29"/>
        <v>5918.718962076181</v>
      </c>
      <c r="AR215" s="39">
        <f t="shared" si="29"/>
        <v>5918.718962076181</v>
      </c>
      <c r="AS215" s="39">
        <f t="shared" si="29"/>
        <v>5918.718962076181</v>
      </c>
      <c r="AT215" s="39">
        <f t="shared" si="29"/>
        <v>5918.718962076181</v>
      </c>
      <c r="AU215" s="39">
        <f t="shared" si="29"/>
        <v>5918.718962076181</v>
      </c>
      <c r="AV215" s="606">
        <f t="shared" si="29"/>
        <v>5918.718962076181</v>
      </c>
      <c r="AY215" s="335">
        <v>106</v>
      </c>
      <c r="AZ215" s="334" t="s">
        <v>647</v>
      </c>
      <c r="BA215" s="455">
        <v>3.0272335610000001</v>
      </c>
      <c r="BB215" s="455">
        <v>2951.1135871778602</v>
      </c>
      <c r="BC215" s="455"/>
      <c r="BD215" s="545"/>
      <c r="BE215" s="455">
        <v>0.58813099999999985</v>
      </c>
      <c r="BF215" s="545"/>
      <c r="BG215" s="546">
        <f t="shared" si="22"/>
        <v>77.019564107163632</v>
      </c>
      <c r="BP215" s="4"/>
      <c r="CB215" s="438">
        <v>32</v>
      </c>
      <c r="CC215" s="334" t="s">
        <v>648</v>
      </c>
      <c r="CD215" s="547">
        <v>2.1596280000000001</v>
      </c>
      <c r="CE215" s="456">
        <v>5592.9336948437303</v>
      </c>
      <c r="CF215" s="547"/>
      <c r="CG215" s="456"/>
      <c r="CH215" s="456">
        <v>0.66980643036606402</v>
      </c>
      <c r="CI215" s="547"/>
      <c r="CJ215" s="456">
        <f t="shared" si="23"/>
        <v>124.0854157901624</v>
      </c>
    </row>
    <row r="216" spans="7:88" ht="14.1" customHeight="1" thickBot="1">
      <c r="G216" s="19"/>
      <c r="H216" s="738"/>
      <c r="J216" s="736"/>
      <c r="K216" s="9" t="s">
        <v>761</v>
      </c>
      <c r="L216" s="65">
        <f t="shared" si="24"/>
        <v>5918.718962076181</v>
      </c>
      <c r="M216" s="65">
        <f t="shared" si="29"/>
        <v>5918.718962076181</v>
      </c>
      <c r="N216" s="65">
        <f t="shared" si="29"/>
        <v>5918.718962076181</v>
      </c>
      <c r="O216" s="65">
        <f t="shared" si="29"/>
        <v>5918.718962076181</v>
      </c>
      <c r="P216" s="65">
        <f t="shared" si="29"/>
        <v>5918.718962076181</v>
      </c>
      <c r="Q216" s="65">
        <f t="shared" si="29"/>
        <v>5918.718962076181</v>
      </c>
      <c r="R216" s="65">
        <f t="shared" si="29"/>
        <v>5918.718962076181</v>
      </c>
      <c r="S216" s="65">
        <f t="shared" si="29"/>
        <v>5918.718962076181</v>
      </c>
      <c r="T216" s="65">
        <f t="shared" si="29"/>
        <v>5918.718962076181</v>
      </c>
      <c r="U216" s="65">
        <f t="shared" si="29"/>
        <v>5918.718962076181</v>
      </c>
      <c r="V216" s="65">
        <f t="shared" si="29"/>
        <v>5918.718962076181</v>
      </c>
      <c r="W216" s="65">
        <f t="shared" si="29"/>
        <v>5918.718962076181</v>
      </c>
      <c r="X216" s="65">
        <f t="shared" si="29"/>
        <v>5918.718962076181</v>
      </c>
      <c r="Y216" s="65">
        <f t="shared" si="29"/>
        <v>5918.718962076181</v>
      </c>
      <c r="Z216" s="65">
        <f t="shared" si="29"/>
        <v>5918.718962076181</v>
      </c>
      <c r="AA216" s="65">
        <f t="shared" si="29"/>
        <v>5918.718962076181</v>
      </c>
      <c r="AB216" s="65">
        <f t="shared" si="29"/>
        <v>5918.718962076181</v>
      </c>
      <c r="AC216" s="65">
        <f t="shared" si="29"/>
        <v>5918.718962076181</v>
      </c>
      <c r="AD216" s="65">
        <f t="shared" si="29"/>
        <v>5918.718962076181</v>
      </c>
      <c r="AE216" s="65">
        <f t="shared" si="29"/>
        <v>5918.718962076181</v>
      </c>
      <c r="AF216" s="65">
        <f t="shared" si="29"/>
        <v>5918.718962076181</v>
      </c>
      <c r="AG216" s="65">
        <f t="shared" si="29"/>
        <v>5918.718962076181</v>
      </c>
      <c r="AH216" s="65">
        <f t="shared" si="29"/>
        <v>5918.718962076181</v>
      </c>
      <c r="AI216" s="65">
        <f t="shared" si="29"/>
        <v>5918.718962076181</v>
      </c>
      <c r="AJ216" s="65">
        <f t="shared" si="29"/>
        <v>5918.718962076181</v>
      </c>
      <c r="AK216" s="65">
        <f t="shared" si="29"/>
        <v>5918.718962076181</v>
      </c>
      <c r="AL216" s="65">
        <f t="shared" si="29"/>
        <v>5918.718962076181</v>
      </c>
      <c r="AM216" s="65">
        <f t="shared" si="29"/>
        <v>5918.718962076181</v>
      </c>
      <c r="AN216" s="65">
        <f t="shared" si="29"/>
        <v>5918.718962076181</v>
      </c>
      <c r="AO216" s="65">
        <f t="shared" si="29"/>
        <v>5918.718962076181</v>
      </c>
      <c r="AP216" s="65">
        <f t="shared" si="29"/>
        <v>5918.718962076181</v>
      </c>
      <c r="AQ216" s="65">
        <f t="shared" si="29"/>
        <v>5918.718962076181</v>
      </c>
      <c r="AR216" s="65">
        <f t="shared" si="29"/>
        <v>5918.718962076181</v>
      </c>
      <c r="AS216" s="65">
        <f t="shared" si="29"/>
        <v>5918.718962076181</v>
      </c>
      <c r="AT216" s="65">
        <f t="shared" si="29"/>
        <v>5918.718962076181</v>
      </c>
      <c r="AU216" s="65">
        <f t="shared" si="29"/>
        <v>5918.718962076181</v>
      </c>
      <c r="AV216" s="607">
        <f t="shared" si="29"/>
        <v>5918.718962076181</v>
      </c>
      <c r="AY216" s="335">
        <v>21</v>
      </c>
      <c r="AZ216" s="334" t="s">
        <v>647</v>
      </c>
      <c r="BA216" s="455">
        <v>1.9518456479999899</v>
      </c>
      <c r="BB216" s="455">
        <v>3225.3428426117298</v>
      </c>
      <c r="BC216" s="455"/>
      <c r="BD216" s="545"/>
      <c r="BE216" s="455">
        <v>0.64004321775602768</v>
      </c>
      <c r="BF216" s="545"/>
      <c r="BG216" s="546">
        <f t="shared" si="22"/>
        <v>77.088249128378251</v>
      </c>
      <c r="BP216" s="4"/>
      <c r="CB216" s="438">
        <v>10</v>
      </c>
      <c r="CC216" s="334" t="s">
        <v>649</v>
      </c>
      <c r="CD216" s="547">
        <v>28.838251999999901</v>
      </c>
      <c r="CE216" s="456">
        <v>6000.53260615627</v>
      </c>
      <c r="CF216" s="547"/>
      <c r="CG216" s="456"/>
      <c r="CH216" s="456">
        <v>0.71758536849510801</v>
      </c>
      <c r="CI216" s="547"/>
      <c r="CJ216" s="456">
        <f t="shared" si="23"/>
        <v>124.08600367544774</v>
      </c>
    </row>
    <row r="217" spans="7:88" ht="14.1" customHeight="1" thickTop="1">
      <c r="G217" s="19"/>
      <c r="H217" s="738"/>
      <c r="J217" s="736"/>
      <c r="K217" s="9" t="s">
        <v>754</v>
      </c>
      <c r="L217" s="39">
        <f t="shared" si="24"/>
        <v>5912.521786505753</v>
      </c>
      <c r="M217" s="39">
        <f t="shared" si="29"/>
        <v>5912.521786505753</v>
      </c>
      <c r="N217" s="39">
        <f t="shared" si="29"/>
        <v>5912.521786505753</v>
      </c>
      <c r="O217" s="39">
        <f t="shared" si="29"/>
        <v>5912.521786505753</v>
      </c>
      <c r="P217" s="39">
        <f t="shared" si="29"/>
        <v>5912.521786505753</v>
      </c>
      <c r="Q217" s="39">
        <f t="shared" si="29"/>
        <v>5912.521786505753</v>
      </c>
      <c r="R217" s="39">
        <f t="shared" si="29"/>
        <v>5912.521786505753</v>
      </c>
      <c r="S217" s="39">
        <f t="shared" si="29"/>
        <v>5912.521786505753</v>
      </c>
      <c r="T217" s="39">
        <f t="shared" si="29"/>
        <v>5912.521786505753</v>
      </c>
      <c r="U217" s="39">
        <f t="shared" si="29"/>
        <v>5912.521786505753</v>
      </c>
      <c r="V217" s="39">
        <f t="shared" si="29"/>
        <v>5912.521786505753</v>
      </c>
      <c r="W217" s="39">
        <f t="shared" si="29"/>
        <v>5912.521786505753</v>
      </c>
      <c r="X217" s="39">
        <f t="shared" si="29"/>
        <v>5912.521786505753</v>
      </c>
      <c r="Y217" s="39">
        <f t="shared" si="29"/>
        <v>5912.521786505753</v>
      </c>
      <c r="Z217" s="39">
        <f t="shared" si="29"/>
        <v>5912.521786505753</v>
      </c>
      <c r="AA217" s="39">
        <f t="shared" si="29"/>
        <v>5912.521786505753</v>
      </c>
      <c r="AB217" s="39">
        <f t="shared" si="29"/>
        <v>5912.521786505753</v>
      </c>
      <c r="AC217" s="39">
        <f t="shared" si="29"/>
        <v>5912.521786505753</v>
      </c>
      <c r="AD217" s="39">
        <f t="shared" si="29"/>
        <v>5912.521786505753</v>
      </c>
      <c r="AE217" s="39">
        <f t="shared" si="29"/>
        <v>5912.521786505753</v>
      </c>
      <c r="AF217" s="39">
        <f t="shared" si="29"/>
        <v>5912.521786505753</v>
      </c>
      <c r="AG217" s="39">
        <f t="shared" si="29"/>
        <v>5912.521786505753</v>
      </c>
      <c r="AH217" s="39">
        <f t="shared" si="29"/>
        <v>5912.521786505753</v>
      </c>
      <c r="AI217" s="39">
        <f t="shared" si="29"/>
        <v>5912.521786505753</v>
      </c>
      <c r="AJ217" s="39">
        <f t="shared" si="29"/>
        <v>5912.521786505753</v>
      </c>
      <c r="AK217" s="39">
        <f t="shared" si="29"/>
        <v>5912.521786505753</v>
      </c>
      <c r="AL217" s="39">
        <f t="shared" si="29"/>
        <v>5912.521786505753</v>
      </c>
      <c r="AM217" s="39">
        <f t="shared" si="29"/>
        <v>5912.521786505753</v>
      </c>
      <c r="AN217" s="39">
        <f t="shared" si="29"/>
        <v>5912.521786505753</v>
      </c>
      <c r="AO217" s="39">
        <f t="shared" si="29"/>
        <v>5912.521786505753</v>
      </c>
      <c r="AP217" s="39">
        <f t="shared" si="29"/>
        <v>5912.521786505753</v>
      </c>
      <c r="AQ217" s="39">
        <f t="shared" si="29"/>
        <v>5912.521786505753</v>
      </c>
      <c r="AR217" s="39">
        <f t="shared" si="29"/>
        <v>5912.521786505753</v>
      </c>
      <c r="AS217" s="39">
        <f t="shared" si="29"/>
        <v>5912.521786505753</v>
      </c>
      <c r="AT217" s="39">
        <f t="shared" si="29"/>
        <v>5912.521786505753</v>
      </c>
      <c r="AU217" s="39">
        <f t="shared" si="29"/>
        <v>5912.521786505753</v>
      </c>
      <c r="AV217" s="606">
        <f t="shared" si="29"/>
        <v>5912.521786505753</v>
      </c>
      <c r="AY217" s="335">
        <v>126</v>
      </c>
      <c r="AZ217" s="334" t="s">
        <v>647</v>
      </c>
      <c r="BA217" s="455">
        <v>5.7613379069999899</v>
      </c>
      <c r="BB217" s="455">
        <v>3368.5066175269199</v>
      </c>
      <c r="BC217" s="455"/>
      <c r="BD217" s="545"/>
      <c r="BE217" s="455">
        <v>0.66326271444775053</v>
      </c>
      <c r="BF217" s="545"/>
      <c r="BG217" s="546">
        <f t="shared" si="22"/>
        <v>77.555458938909695</v>
      </c>
      <c r="BP217" s="4"/>
      <c r="CB217" s="438">
        <v>24</v>
      </c>
      <c r="CC217" s="334" t="s">
        <v>650</v>
      </c>
      <c r="CD217" s="547">
        <v>249.886370999999</v>
      </c>
      <c r="CE217" s="456">
        <v>5357.0029642940099</v>
      </c>
      <c r="CF217" s="547"/>
      <c r="CG217" s="456"/>
      <c r="CH217" s="456">
        <v>0.64165477969687501</v>
      </c>
      <c r="CI217" s="547"/>
      <c r="CJ217" s="456">
        <f t="shared" si="23"/>
        <v>124.1788245409561</v>
      </c>
    </row>
    <row r="218" spans="7:88" ht="14.1" customHeight="1">
      <c r="G218" s="19"/>
      <c r="H218" s="738"/>
      <c r="J218" s="736"/>
      <c r="K218" s="9" t="s">
        <v>758</v>
      </c>
      <c r="L218" s="39">
        <f t="shared" si="24"/>
        <v>5912.521786505753</v>
      </c>
      <c r="M218" s="39">
        <f t="shared" si="29"/>
        <v>5912.521786505753</v>
      </c>
      <c r="N218" s="39">
        <f t="shared" si="29"/>
        <v>5912.521786505753</v>
      </c>
      <c r="O218" s="39">
        <f t="shared" si="29"/>
        <v>5912.521786505753</v>
      </c>
      <c r="P218" s="39">
        <f t="shared" si="29"/>
        <v>5912.521786505753</v>
      </c>
      <c r="Q218" s="39">
        <f t="shared" si="29"/>
        <v>5912.521786505753</v>
      </c>
      <c r="R218" s="39">
        <f t="shared" si="29"/>
        <v>5912.521786505753</v>
      </c>
      <c r="S218" s="39">
        <f t="shared" si="29"/>
        <v>5912.521786505753</v>
      </c>
      <c r="T218" s="39">
        <f t="shared" si="29"/>
        <v>5912.521786505753</v>
      </c>
      <c r="U218" s="39">
        <f t="shared" si="29"/>
        <v>5912.521786505753</v>
      </c>
      <c r="V218" s="39">
        <f t="shared" si="29"/>
        <v>5912.521786505753</v>
      </c>
      <c r="W218" s="39">
        <f t="shared" si="29"/>
        <v>5912.521786505753</v>
      </c>
      <c r="X218" s="39">
        <f t="shared" si="29"/>
        <v>5912.521786505753</v>
      </c>
      <c r="Y218" s="39">
        <f t="shared" si="29"/>
        <v>5912.521786505753</v>
      </c>
      <c r="Z218" s="39">
        <f t="shared" si="29"/>
        <v>5912.521786505753</v>
      </c>
      <c r="AA218" s="39">
        <f t="shared" si="29"/>
        <v>5912.521786505753</v>
      </c>
      <c r="AB218" s="39">
        <f t="shared" si="29"/>
        <v>5912.521786505753</v>
      </c>
      <c r="AC218" s="39">
        <f t="shared" si="29"/>
        <v>5912.521786505753</v>
      </c>
      <c r="AD218" s="39">
        <f t="shared" si="29"/>
        <v>5912.521786505753</v>
      </c>
      <c r="AE218" s="39">
        <f t="shared" si="29"/>
        <v>5912.521786505753</v>
      </c>
      <c r="AF218" s="39">
        <f t="shared" si="29"/>
        <v>5912.521786505753</v>
      </c>
      <c r="AG218" s="39">
        <f t="shared" si="29"/>
        <v>5912.521786505753</v>
      </c>
      <c r="AH218" s="39">
        <f t="shared" si="29"/>
        <v>5912.521786505753</v>
      </c>
      <c r="AI218" s="39">
        <f t="shared" si="29"/>
        <v>5912.521786505753</v>
      </c>
      <c r="AJ218" s="39">
        <f t="shared" si="29"/>
        <v>5912.521786505753</v>
      </c>
      <c r="AK218" s="39">
        <f t="shared" si="29"/>
        <v>5912.521786505753</v>
      </c>
      <c r="AL218" s="39">
        <f t="shared" si="29"/>
        <v>5912.521786505753</v>
      </c>
      <c r="AM218" s="39">
        <f t="shared" si="29"/>
        <v>5912.521786505753</v>
      </c>
      <c r="AN218" s="39">
        <f t="shared" si="29"/>
        <v>5912.521786505753</v>
      </c>
      <c r="AO218" s="39">
        <f t="shared" si="29"/>
        <v>5912.521786505753</v>
      </c>
      <c r="AP218" s="39">
        <f t="shared" si="29"/>
        <v>5912.521786505753</v>
      </c>
      <c r="AQ218" s="39">
        <f t="shared" si="29"/>
        <v>5912.521786505753</v>
      </c>
      <c r="AR218" s="39">
        <f t="shared" si="29"/>
        <v>5912.521786505753</v>
      </c>
      <c r="AS218" s="39">
        <f t="shared" si="29"/>
        <v>5912.521786505753</v>
      </c>
      <c r="AT218" s="39">
        <f t="shared" si="29"/>
        <v>5912.521786505753</v>
      </c>
      <c r="AU218" s="39">
        <f t="shared" si="29"/>
        <v>5912.521786505753</v>
      </c>
      <c r="AV218" s="606">
        <f t="shared" si="29"/>
        <v>5912.521786505753</v>
      </c>
      <c r="AY218" s="335">
        <v>66</v>
      </c>
      <c r="AZ218" s="334" t="s">
        <v>648</v>
      </c>
      <c r="BA218" s="455">
        <v>4.52039168399999</v>
      </c>
      <c r="BB218" s="455">
        <v>2721.5603987649101</v>
      </c>
      <c r="BC218" s="455"/>
      <c r="BD218" s="545"/>
      <c r="BE218" s="455">
        <v>0.53997884840731492</v>
      </c>
      <c r="BF218" s="545"/>
      <c r="BG218" s="546">
        <f t="shared" si="22"/>
        <v>77.59799876044714</v>
      </c>
      <c r="BP218" s="4"/>
      <c r="CB218" s="438">
        <v>93</v>
      </c>
      <c r="CC218" s="334" t="s">
        <v>647</v>
      </c>
      <c r="CD218" s="547">
        <v>22.461542000000001</v>
      </c>
      <c r="CE218" s="456">
        <v>4720.0575452616204</v>
      </c>
      <c r="CF218" s="547"/>
      <c r="CG218" s="456"/>
      <c r="CH218" s="456">
        <v>0.56691746441881796</v>
      </c>
      <c r="CI218" s="547"/>
      <c r="CJ218" s="456">
        <f t="shared" si="23"/>
        <v>124.205879607448</v>
      </c>
    </row>
    <row r="219" spans="7:88" ht="14.1" customHeight="1" thickBot="1">
      <c r="G219" s="19"/>
      <c r="H219" s="738"/>
      <c r="J219" s="736"/>
      <c r="K219" s="9" t="s">
        <v>762</v>
      </c>
      <c r="L219" s="65">
        <f t="shared" si="24"/>
        <v>5912.521786505753</v>
      </c>
      <c r="M219" s="65">
        <f t="shared" si="29"/>
        <v>5912.521786505753</v>
      </c>
      <c r="N219" s="65">
        <f t="shared" si="29"/>
        <v>5912.521786505753</v>
      </c>
      <c r="O219" s="65">
        <f t="shared" si="29"/>
        <v>5912.521786505753</v>
      </c>
      <c r="P219" s="65">
        <f t="shared" si="29"/>
        <v>5912.521786505753</v>
      </c>
      <c r="Q219" s="65">
        <f t="shared" si="29"/>
        <v>5912.521786505753</v>
      </c>
      <c r="R219" s="65">
        <f t="shared" si="29"/>
        <v>5912.521786505753</v>
      </c>
      <c r="S219" s="65">
        <f t="shared" si="29"/>
        <v>5912.521786505753</v>
      </c>
      <c r="T219" s="65">
        <f t="shared" si="29"/>
        <v>5912.521786505753</v>
      </c>
      <c r="U219" s="65">
        <f t="shared" si="29"/>
        <v>5912.521786505753</v>
      </c>
      <c r="V219" s="65">
        <f t="shared" si="29"/>
        <v>5912.521786505753</v>
      </c>
      <c r="W219" s="65">
        <f t="shared" si="29"/>
        <v>5912.521786505753</v>
      </c>
      <c r="X219" s="65">
        <f t="shared" si="29"/>
        <v>5912.521786505753</v>
      </c>
      <c r="Y219" s="65">
        <f t="shared" si="29"/>
        <v>5912.521786505753</v>
      </c>
      <c r="Z219" s="65">
        <f t="shared" si="29"/>
        <v>5912.521786505753</v>
      </c>
      <c r="AA219" s="65">
        <f t="shared" si="29"/>
        <v>5912.521786505753</v>
      </c>
      <c r="AB219" s="65">
        <f t="shared" si="29"/>
        <v>5912.521786505753</v>
      </c>
      <c r="AC219" s="65">
        <f t="shared" si="29"/>
        <v>5912.521786505753</v>
      </c>
      <c r="AD219" s="65">
        <f t="shared" si="29"/>
        <v>5912.521786505753</v>
      </c>
      <c r="AE219" s="65">
        <f t="shared" si="29"/>
        <v>5912.521786505753</v>
      </c>
      <c r="AF219" s="65">
        <f t="shared" si="29"/>
        <v>5912.521786505753</v>
      </c>
      <c r="AG219" s="65">
        <f t="shared" si="29"/>
        <v>5912.521786505753</v>
      </c>
      <c r="AH219" s="65">
        <f t="shared" si="29"/>
        <v>5912.521786505753</v>
      </c>
      <c r="AI219" s="65">
        <f t="shared" si="29"/>
        <v>5912.521786505753</v>
      </c>
      <c r="AJ219" s="65">
        <f t="shared" si="29"/>
        <v>5912.521786505753</v>
      </c>
      <c r="AK219" s="65">
        <f t="shared" si="29"/>
        <v>5912.521786505753</v>
      </c>
      <c r="AL219" s="65">
        <f t="shared" si="29"/>
        <v>5912.521786505753</v>
      </c>
      <c r="AM219" s="65">
        <f t="shared" si="29"/>
        <v>5912.521786505753</v>
      </c>
      <c r="AN219" s="65">
        <f t="shared" si="29"/>
        <v>5912.521786505753</v>
      </c>
      <c r="AO219" s="65">
        <f t="shared" si="29"/>
        <v>5912.521786505753</v>
      </c>
      <c r="AP219" s="65">
        <f t="shared" si="29"/>
        <v>5912.521786505753</v>
      </c>
      <c r="AQ219" s="65">
        <f t="shared" si="29"/>
        <v>5912.521786505753</v>
      </c>
      <c r="AR219" s="65">
        <f t="shared" si="29"/>
        <v>5912.521786505753</v>
      </c>
      <c r="AS219" s="65">
        <f t="shared" si="29"/>
        <v>5912.521786505753</v>
      </c>
      <c r="AT219" s="65">
        <f t="shared" si="29"/>
        <v>5912.521786505753</v>
      </c>
      <c r="AU219" s="65">
        <f t="shared" si="29"/>
        <v>5912.521786505753</v>
      </c>
      <c r="AV219" s="607">
        <f t="shared" si="29"/>
        <v>5912.521786505753</v>
      </c>
      <c r="AY219" s="335">
        <v>17</v>
      </c>
      <c r="AZ219" s="334" t="s">
        <v>650</v>
      </c>
      <c r="BA219" s="455">
        <v>5.398657</v>
      </c>
      <c r="BB219" s="455">
        <v>3760.7985727288801</v>
      </c>
      <c r="BC219" s="455"/>
      <c r="BD219" s="545"/>
      <c r="BE219" s="455">
        <v>0.73577869083005698</v>
      </c>
      <c r="BF219" s="545"/>
      <c r="BG219" s="546">
        <f t="shared" si="22"/>
        <v>77.764475326577923</v>
      </c>
      <c r="BP219" s="4"/>
      <c r="CB219" s="438">
        <v>134</v>
      </c>
      <c r="CC219" s="334" t="s">
        <v>648</v>
      </c>
      <c r="CD219" s="547">
        <v>135.19457</v>
      </c>
      <c r="CE219" s="456">
        <v>5587.4169844604103</v>
      </c>
      <c r="CF219" s="577"/>
      <c r="CG219" s="456"/>
      <c r="CH219" s="456">
        <v>0.66662850902792203</v>
      </c>
      <c r="CI219" s="547"/>
      <c r="CJ219" s="456">
        <f t="shared" si="23"/>
        <v>124.54635681386667</v>
      </c>
    </row>
    <row r="220" spans="7:88" ht="14.1" customHeight="1" thickTop="1">
      <c r="G220" s="19"/>
      <c r="H220" s="738"/>
      <c r="J220" s="736"/>
      <c r="K220" s="9" t="s">
        <v>755</v>
      </c>
      <c r="L220" s="39">
        <f t="shared" si="24"/>
        <v>5740.8873908236692</v>
      </c>
      <c r="M220" s="39">
        <f t="shared" ref="M220:AV227" si="30">M189*8760</f>
        <v>5740.8873908236692</v>
      </c>
      <c r="N220" s="39">
        <f t="shared" si="30"/>
        <v>5740.8873908236692</v>
      </c>
      <c r="O220" s="39">
        <f t="shared" si="30"/>
        <v>5740.8873908236692</v>
      </c>
      <c r="P220" s="39">
        <f t="shared" si="30"/>
        <v>5740.8873908236692</v>
      </c>
      <c r="Q220" s="39">
        <f t="shared" si="30"/>
        <v>5740.8873908236692</v>
      </c>
      <c r="R220" s="39">
        <f t="shared" si="30"/>
        <v>5740.8873908236692</v>
      </c>
      <c r="S220" s="39">
        <f t="shared" si="30"/>
        <v>5740.8873908236692</v>
      </c>
      <c r="T220" s="39">
        <f t="shared" si="30"/>
        <v>5740.8873908236692</v>
      </c>
      <c r="U220" s="39">
        <f t="shared" si="30"/>
        <v>5740.8873908236692</v>
      </c>
      <c r="V220" s="39">
        <f t="shared" si="30"/>
        <v>5740.8873908236692</v>
      </c>
      <c r="W220" s="39">
        <f t="shared" si="30"/>
        <v>5740.8873908236692</v>
      </c>
      <c r="X220" s="39">
        <f t="shared" si="30"/>
        <v>5740.8873908236692</v>
      </c>
      <c r="Y220" s="39">
        <f t="shared" si="30"/>
        <v>5740.8873908236692</v>
      </c>
      <c r="Z220" s="39">
        <f t="shared" si="30"/>
        <v>5740.8873908236692</v>
      </c>
      <c r="AA220" s="39">
        <f t="shared" si="30"/>
        <v>5740.8873908236692</v>
      </c>
      <c r="AB220" s="39">
        <f t="shared" si="30"/>
        <v>5740.8873908236692</v>
      </c>
      <c r="AC220" s="39">
        <f t="shared" si="30"/>
        <v>5740.8873908236692</v>
      </c>
      <c r="AD220" s="39">
        <f t="shared" si="30"/>
        <v>5740.8873908236692</v>
      </c>
      <c r="AE220" s="39">
        <f t="shared" si="30"/>
        <v>5740.8873908236692</v>
      </c>
      <c r="AF220" s="39">
        <f t="shared" si="30"/>
        <v>5740.8873908236692</v>
      </c>
      <c r="AG220" s="39">
        <f t="shared" si="30"/>
        <v>5740.8873908236692</v>
      </c>
      <c r="AH220" s="39">
        <f t="shared" si="30"/>
        <v>5740.8873908236692</v>
      </c>
      <c r="AI220" s="39">
        <f t="shared" si="30"/>
        <v>5740.8873908236692</v>
      </c>
      <c r="AJ220" s="39">
        <f t="shared" si="30"/>
        <v>5740.8873908236692</v>
      </c>
      <c r="AK220" s="39">
        <f t="shared" si="30"/>
        <v>5740.8873908236692</v>
      </c>
      <c r="AL220" s="39">
        <f t="shared" si="30"/>
        <v>5740.8873908236692</v>
      </c>
      <c r="AM220" s="39">
        <f t="shared" si="30"/>
        <v>5740.8873908236692</v>
      </c>
      <c r="AN220" s="39">
        <f t="shared" si="30"/>
        <v>5740.8873908236692</v>
      </c>
      <c r="AO220" s="39">
        <f t="shared" si="30"/>
        <v>5740.8873908236692</v>
      </c>
      <c r="AP220" s="39">
        <f t="shared" si="30"/>
        <v>5740.8873908236692</v>
      </c>
      <c r="AQ220" s="39">
        <f t="shared" si="30"/>
        <v>5740.8873908236692</v>
      </c>
      <c r="AR220" s="39">
        <f t="shared" si="30"/>
        <v>5740.8873908236692</v>
      </c>
      <c r="AS220" s="39">
        <f t="shared" si="30"/>
        <v>5740.8873908236692</v>
      </c>
      <c r="AT220" s="39">
        <f t="shared" si="30"/>
        <v>5740.8873908236692</v>
      </c>
      <c r="AU220" s="39">
        <f t="shared" si="30"/>
        <v>5740.8873908236692</v>
      </c>
      <c r="AV220" s="606">
        <f t="shared" si="30"/>
        <v>5740.8873908236692</v>
      </c>
      <c r="AY220" s="335">
        <v>131</v>
      </c>
      <c r="AZ220" s="334" t="s">
        <v>647</v>
      </c>
      <c r="BA220" s="455">
        <v>13.675299122</v>
      </c>
      <c r="BB220" s="455">
        <v>3266.39888259385</v>
      </c>
      <c r="BC220" s="455"/>
      <c r="BD220" s="545"/>
      <c r="BE220" s="455">
        <v>0.64024445059483215</v>
      </c>
      <c r="BF220" s="545"/>
      <c r="BG220" s="546">
        <f t="shared" si="22"/>
        <v>77.977440332540766</v>
      </c>
      <c r="BP220" s="4"/>
      <c r="CB220" s="438">
        <v>48</v>
      </c>
      <c r="CC220" s="334" t="s">
        <v>650</v>
      </c>
      <c r="CD220" s="547">
        <v>24.080883</v>
      </c>
      <c r="CE220" s="456">
        <v>5109.7709727513802</v>
      </c>
      <c r="CF220" s="577"/>
      <c r="CG220" s="456"/>
      <c r="CH220" s="456">
        <v>0.61059746361402101</v>
      </c>
      <c r="CI220" s="547"/>
      <c r="CJ220" s="456">
        <f t="shared" si="23"/>
        <v>124.59602689092981</v>
      </c>
    </row>
    <row r="221" spans="7:88" ht="14.1" customHeight="1">
      <c r="G221" s="19"/>
      <c r="H221" s="738"/>
      <c r="J221" s="736"/>
      <c r="K221" s="9" t="s">
        <v>759</v>
      </c>
      <c r="L221" s="39">
        <f t="shared" si="24"/>
        <v>5740.8873908236692</v>
      </c>
      <c r="M221" s="39">
        <f t="shared" si="30"/>
        <v>5740.8873908236692</v>
      </c>
      <c r="N221" s="39">
        <f t="shared" si="30"/>
        <v>5740.8873908236692</v>
      </c>
      <c r="O221" s="39">
        <f t="shared" si="30"/>
        <v>5740.8873908236692</v>
      </c>
      <c r="P221" s="39">
        <f t="shared" si="30"/>
        <v>5740.8873908236692</v>
      </c>
      <c r="Q221" s="39">
        <f t="shared" si="30"/>
        <v>5740.8873908236692</v>
      </c>
      <c r="R221" s="39">
        <f t="shared" si="30"/>
        <v>5740.8873908236692</v>
      </c>
      <c r="S221" s="39">
        <f t="shared" si="30"/>
        <v>5740.8873908236692</v>
      </c>
      <c r="T221" s="39">
        <f t="shared" si="30"/>
        <v>5740.8873908236692</v>
      </c>
      <c r="U221" s="39">
        <f t="shared" si="30"/>
        <v>5740.8873908236692</v>
      </c>
      <c r="V221" s="39">
        <f t="shared" si="30"/>
        <v>5740.8873908236692</v>
      </c>
      <c r="W221" s="39">
        <f t="shared" si="30"/>
        <v>5740.8873908236692</v>
      </c>
      <c r="X221" s="39">
        <f t="shared" si="30"/>
        <v>5740.8873908236692</v>
      </c>
      <c r="Y221" s="39">
        <f t="shared" si="30"/>
        <v>5740.8873908236692</v>
      </c>
      <c r="Z221" s="39">
        <f t="shared" si="30"/>
        <v>5740.8873908236692</v>
      </c>
      <c r="AA221" s="39">
        <f t="shared" si="30"/>
        <v>5740.8873908236692</v>
      </c>
      <c r="AB221" s="39">
        <f t="shared" si="30"/>
        <v>5740.8873908236692</v>
      </c>
      <c r="AC221" s="39">
        <f t="shared" si="30"/>
        <v>5740.8873908236692</v>
      </c>
      <c r="AD221" s="39">
        <f t="shared" si="30"/>
        <v>5740.8873908236692</v>
      </c>
      <c r="AE221" s="39">
        <f t="shared" si="30"/>
        <v>5740.8873908236692</v>
      </c>
      <c r="AF221" s="39">
        <f t="shared" si="30"/>
        <v>5740.8873908236692</v>
      </c>
      <c r="AG221" s="39">
        <f t="shared" si="30"/>
        <v>5740.8873908236692</v>
      </c>
      <c r="AH221" s="39">
        <f t="shared" si="30"/>
        <v>5740.8873908236692</v>
      </c>
      <c r="AI221" s="39">
        <f t="shared" si="30"/>
        <v>5740.8873908236692</v>
      </c>
      <c r="AJ221" s="39">
        <f t="shared" si="30"/>
        <v>5740.8873908236692</v>
      </c>
      <c r="AK221" s="39">
        <f t="shared" si="30"/>
        <v>5740.8873908236692</v>
      </c>
      <c r="AL221" s="39">
        <f t="shared" si="30"/>
        <v>5740.8873908236692</v>
      </c>
      <c r="AM221" s="39">
        <f t="shared" si="30"/>
        <v>5740.8873908236692</v>
      </c>
      <c r="AN221" s="39">
        <f t="shared" si="30"/>
        <v>5740.8873908236692</v>
      </c>
      <c r="AO221" s="39">
        <f t="shared" si="30"/>
        <v>5740.8873908236692</v>
      </c>
      <c r="AP221" s="39">
        <f t="shared" si="30"/>
        <v>5740.8873908236692</v>
      </c>
      <c r="AQ221" s="39">
        <f t="shared" si="30"/>
        <v>5740.8873908236692</v>
      </c>
      <c r="AR221" s="39">
        <f t="shared" si="30"/>
        <v>5740.8873908236692</v>
      </c>
      <c r="AS221" s="39">
        <f t="shared" si="30"/>
        <v>5740.8873908236692</v>
      </c>
      <c r="AT221" s="39">
        <f t="shared" si="30"/>
        <v>5740.8873908236692</v>
      </c>
      <c r="AU221" s="39">
        <f t="shared" si="30"/>
        <v>5740.8873908236692</v>
      </c>
      <c r="AV221" s="606">
        <f t="shared" si="30"/>
        <v>5740.8873908236692</v>
      </c>
      <c r="AY221" s="335">
        <v>129</v>
      </c>
      <c r="AZ221" s="334" t="s">
        <v>648</v>
      </c>
      <c r="BA221" s="455">
        <v>3.4733584120000001</v>
      </c>
      <c r="BB221" s="455">
        <v>3301.3372703681498</v>
      </c>
      <c r="BC221" s="455"/>
      <c r="BD221" s="545"/>
      <c r="BE221" s="455">
        <v>0.64654391879017059</v>
      </c>
      <c r="BF221" s="545"/>
      <c r="BG221" s="546">
        <f t="shared" si="22"/>
        <v>78.012920633781775</v>
      </c>
      <c r="BP221" s="4"/>
      <c r="CB221" s="438">
        <v>26</v>
      </c>
      <c r="CC221" s="334" t="s">
        <v>647</v>
      </c>
      <c r="CD221" s="547">
        <v>35.9636029999999</v>
      </c>
      <c r="CE221" s="456">
        <v>5815.6297607240303</v>
      </c>
      <c r="CF221" s="547"/>
      <c r="CG221" s="456"/>
      <c r="CH221" s="456">
        <v>0.69270844239432405</v>
      </c>
      <c r="CI221" s="547"/>
      <c r="CJ221" s="456">
        <f t="shared" si="23"/>
        <v>124.64698328284646</v>
      </c>
    </row>
    <row r="222" spans="7:88" ht="14.1" customHeight="1" thickBot="1">
      <c r="G222" s="19"/>
      <c r="H222" s="738"/>
      <c r="J222" s="736"/>
      <c r="K222" s="9" t="s">
        <v>763</v>
      </c>
      <c r="L222" s="65">
        <f t="shared" si="24"/>
        <v>5740.8873908236692</v>
      </c>
      <c r="M222" s="65">
        <f t="shared" si="30"/>
        <v>5740.8873908236692</v>
      </c>
      <c r="N222" s="65">
        <f t="shared" si="30"/>
        <v>5740.8873908236692</v>
      </c>
      <c r="O222" s="65">
        <f t="shared" si="30"/>
        <v>5740.8873908236692</v>
      </c>
      <c r="P222" s="65">
        <f t="shared" si="30"/>
        <v>5740.8873908236692</v>
      </c>
      <c r="Q222" s="65">
        <f t="shared" si="30"/>
        <v>5740.8873908236692</v>
      </c>
      <c r="R222" s="65">
        <f t="shared" si="30"/>
        <v>5740.8873908236692</v>
      </c>
      <c r="S222" s="65">
        <f t="shared" si="30"/>
        <v>5740.8873908236692</v>
      </c>
      <c r="T222" s="65">
        <f t="shared" si="30"/>
        <v>5740.8873908236692</v>
      </c>
      <c r="U222" s="65">
        <f t="shared" si="30"/>
        <v>5740.8873908236692</v>
      </c>
      <c r="V222" s="65">
        <f t="shared" si="30"/>
        <v>5740.8873908236692</v>
      </c>
      <c r="W222" s="65">
        <f t="shared" si="30"/>
        <v>5740.8873908236692</v>
      </c>
      <c r="X222" s="65">
        <f t="shared" si="30"/>
        <v>5740.8873908236692</v>
      </c>
      <c r="Y222" s="65">
        <f t="shared" si="30"/>
        <v>5740.8873908236692</v>
      </c>
      <c r="Z222" s="65">
        <f t="shared" si="30"/>
        <v>5740.8873908236692</v>
      </c>
      <c r="AA222" s="65">
        <f t="shared" si="30"/>
        <v>5740.8873908236692</v>
      </c>
      <c r="AB222" s="65">
        <f t="shared" si="30"/>
        <v>5740.8873908236692</v>
      </c>
      <c r="AC222" s="65">
        <f t="shared" si="30"/>
        <v>5740.8873908236692</v>
      </c>
      <c r="AD222" s="65">
        <f t="shared" si="30"/>
        <v>5740.8873908236692</v>
      </c>
      <c r="AE222" s="65">
        <f t="shared" si="30"/>
        <v>5740.8873908236692</v>
      </c>
      <c r="AF222" s="65">
        <f t="shared" si="30"/>
        <v>5740.8873908236692</v>
      </c>
      <c r="AG222" s="65">
        <f t="shared" si="30"/>
        <v>5740.8873908236692</v>
      </c>
      <c r="AH222" s="65">
        <f t="shared" si="30"/>
        <v>5740.8873908236692</v>
      </c>
      <c r="AI222" s="65">
        <f t="shared" si="30"/>
        <v>5740.8873908236692</v>
      </c>
      <c r="AJ222" s="65">
        <f t="shared" si="30"/>
        <v>5740.8873908236692</v>
      </c>
      <c r="AK222" s="65">
        <f t="shared" si="30"/>
        <v>5740.8873908236692</v>
      </c>
      <c r="AL222" s="65">
        <f t="shared" si="30"/>
        <v>5740.8873908236692</v>
      </c>
      <c r="AM222" s="65">
        <f t="shared" si="30"/>
        <v>5740.8873908236692</v>
      </c>
      <c r="AN222" s="65">
        <f t="shared" si="30"/>
        <v>5740.8873908236692</v>
      </c>
      <c r="AO222" s="65">
        <f t="shared" si="30"/>
        <v>5740.8873908236692</v>
      </c>
      <c r="AP222" s="65">
        <f t="shared" si="30"/>
        <v>5740.8873908236692</v>
      </c>
      <c r="AQ222" s="65">
        <f t="shared" si="30"/>
        <v>5740.8873908236692</v>
      </c>
      <c r="AR222" s="65">
        <f t="shared" si="30"/>
        <v>5740.8873908236692</v>
      </c>
      <c r="AS222" s="65">
        <f t="shared" si="30"/>
        <v>5740.8873908236692</v>
      </c>
      <c r="AT222" s="65">
        <f t="shared" si="30"/>
        <v>5740.8873908236692</v>
      </c>
      <c r="AU222" s="65">
        <f t="shared" si="30"/>
        <v>5740.8873908236692</v>
      </c>
      <c r="AV222" s="607">
        <f t="shared" si="30"/>
        <v>5740.8873908236692</v>
      </c>
      <c r="AY222" s="335">
        <v>56</v>
      </c>
      <c r="AZ222" s="334" t="s">
        <v>647</v>
      </c>
      <c r="BA222" s="455">
        <v>4.5626909600000003</v>
      </c>
      <c r="BB222" s="455">
        <v>2716.4518045428799</v>
      </c>
      <c r="BC222" s="455"/>
      <c r="BD222" s="545"/>
      <c r="BE222" s="455">
        <v>0.53505799746229099</v>
      </c>
      <c r="BF222" s="545"/>
      <c r="BG222" s="546">
        <f t="shared" si="22"/>
        <v>78.151042299686821</v>
      </c>
      <c r="BP222" s="4"/>
      <c r="CB222" s="438">
        <v>63</v>
      </c>
      <c r="CC222" s="334" t="s">
        <v>647</v>
      </c>
      <c r="CD222" s="547">
        <v>48.604154999999999</v>
      </c>
      <c r="CE222" s="456">
        <v>4412.7682529267704</v>
      </c>
      <c r="CF222" s="547"/>
      <c r="CG222" s="456"/>
      <c r="CH222" s="456">
        <v>0.52821999160618005</v>
      </c>
      <c r="CI222" s="547"/>
      <c r="CJ222" s="456">
        <f t="shared" si="23"/>
        <v>124.82930180719718</v>
      </c>
    </row>
    <row r="223" spans="7:88" ht="14.1" customHeight="1" thickTop="1">
      <c r="G223" s="19"/>
      <c r="H223" s="738"/>
      <c r="J223" s="736"/>
      <c r="K223" s="9" t="s">
        <v>850</v>
      </c>
      <c r="L223" s="39">
        <f t="shared" si="24"/>
        <v>5763.995682540899</v>
      </c>
      <c r="M223" s="39">
        <f t="shared" si="30"/>
        <v>5763.995682540899</v>
      </c>
      <c r="N223" s="39">
        <f t="shared" si="30"/>
        <v>5763.995682540899</v>
      </c>
      <c r="O223" s="39">
        <f t="shared" si="30"/>
        <v>5763.995682540899</v>
      </c>
      <c r="P223" s="39">
        <f t="shared" si="30"/>
        <v>5763.995682540899</v>
      </c>
      <c r="Q223" s="39">
        <f t="shared" si="30"/>
        <v>5763.995682540899</v>
      </c>
      <c r="R223" s="39">
        <f t="shared" si="30"/>
        <v>5763.995682540899</v>
      </c>
      <c r="S223" s="39">
        <f t="shared" si="30"/>
        <v>5763.995682540899</v>
      </c>
      <c r="T223" s="39">
        <f t="shared" si="30"/>
        <v>5763.995682540899</v>
      </c>
      <c r="U223" s="39">
        <f t="shared" si="30"/>
        <v>5763.995682540899</v>
      </c>
      <c r="V223" s="39">
        <f t="shared" si="30"/>
        <v>5763.995682540899</v>
      </c>
      <c r="W223" s="39">
        <f t="shared" si="30"/>
        <v>5763.995682540899</v>
      </c>
      <c r="X223" s="39">
        <f t="shared" si="30"/>
        <v>5763.995682540899</v>
      </c>
      <c r="Y223" s="39">
        <f t="shared" si="30"/>
        <v>5763.995682540899</v>
      </c>
      <c r="Z223" s="39">
        <f t="shared" si="30"/>
        <v>5763.995682540899</v>
      </c>
      <c r="AA223" s="39">
        <f t="shared" si="30"/>
        <v>5763.995682540899</v>
      </c>
      <c r="AB223" s="39">
        <f t="shared" si="30"/>
        <v>5763.995682540899</v>
      </c>
      <c r="AC223" s="39">
        <f t="shared" si="30"/>
        <v>5763.995682540899</v>
      </c>
      <c r="AD223" s="39">
        <f t="shared" si="30"/>
        <v>5763.995682540899</v>
      </c>
      <c r="AE223" s="39">
        <f t="shared" si="30"/>
        <v>5763.995682540899</v>
      </c>
      <c r="AF223" s="39">
        <f t="shared" si="30"/>
        <v>5763.995682540899</v>
      </c>
      <c r="AG223" s="39">
        <f t="shared" si="30"/>
        <v>5763.995682540899</v>
      </c>
      <c r="AH223" s="39">
        <f t="shared" si="30"/>
        <v>5763.995682540899</v>
      </c>
      <c r="AI223" s="39">
        <f t="shared" si="30"/>
        <v>5763.995682540899</v>
      </c>
      <c r="AJ223" s="39">
        <f t="shared" si="30"/>
        <v>5763.995682540899</v>
      </c>
      <c r="AK223" s="39">
        <f t="shared" si="30"/>
        <v>5763.995682540899</v>
      </c>
      <c r="AL223" s="39">
        <f t="shared" si="30"/>
        <v>5763.995682540899</v>
      </c>
      <c r="AM223" s="39">
        <f t="shared" si="30"/>
        <v>5763.995682540899</v>
      </c>
      <c r="AN223" s="39">
        <f t="shared" si="30"/>
        <v>5763.995682540899</v>
      </c>
      <c r="AO223" s="39">
        <f t="shared" si="30"/>
        <v>5763.995682540899</v>
      </c>
      <c r="AP223" s="39">
        <f t="shared" si="30"/>
        <v>5763.995682540899</v>
      </c>
      <c r="AQ223" s="39">
        <f t="shared" si="30"/>
        <v>5763.995682540899</v>
      </c>
      <c r="AR223" s="39">
        <f t="shared" si="30"/>
        <v>5763.995682540899</v>
      </c>
      <c r="AS223" s="39">
        <f t="shared" si="30"/>
        <v>5763.995682540899</v>
      </c>
      <c r="AT223" s="39">
        <f t="shared" si="30"/>
        <v>5763.995682540899</v>
      </c>
      <c r="AU223" s="39">
        <f t="shared" si="30"/>
        <v>5763.995682540899</v>
      </c>
      <c r="AV223" s="606">
        <f t="shared" si="30"/>
        <v>5763.995682540899</v>
      </c>
      <c r="AY223" s="335">
        <v>114</v>
      </c>
      <c r="AZ223" s="334" t="s">
        <v>649</v>
      </c>
      <c r="BA223" s="455">
        <v>2.47897436</v>
      </c>
      <c r="BB223" s="455">
        <v>3072.8546367281801</v>
      </c>
      <c r="BC223" s="455"/>
      <c r="BD223" s="545"/>
      <c r="BE223" s="455">
        <v>0.59895160349434218</v>
      </c>
      <c r="BF223" s="545"/>
      <c r="BG223" s="546">
        <f t="shared" si="22"/>
        <v>78.569295068512602</v>
      </c>
      <c r="BP223" s="4"/>
      <c r="CB223" s="438">
        <v>129</v>
      </c>
      <c r="CC223" s="334" t="s">
        <v>648</v>
      </c>
      <c r="CD223" s="547">
        <v>20.086914</v>
      </c>
      <c r="CE223" s="456">
        <v>5575.3560956883002</v>
      </c>
      <c r="CF223" s="547"/>
      <c r="CG223" s="456"/>
      <c r="CH223" s="456">
        <v>0.66376312830677198</v>
      </c>
      <c r="CI223" s="547"/>
      <c r="CJ223" s="456">
        <f t="shared" si="23"/>
        <v>124.81381003041679</v>
      </c>
    </row>
    <row r="224" spans="7:88" ht="14.1" customHeight="1">
      <c r="G224" s="19"/>
      <c r="H224" s="738"/>
      <c r="J224" s="736"/>
      <c r="K224" s="9" t="s">
        <v>851</v>
      </c>
      <c r="L224" s="39">
        <f t="shared" si="24"/>
        <v>5763.995682540899</v>
      </c>
      <c r="M224" s="39">
        <f t="shared" si="30"/>
        <v>5763.995682540899</v>
      </c>
      <c r="N224" s="39">
        <f t="shared" si="30"/>
        <v>5763.995682540899</v>
      </c>
      <c r="O224" s="39">
        <f t="shared" si="30"/>
        <v>5763.995682540899</v>
      </c>
      <c r="P224" s="39">
        <f t="shared" si="30"/>
        <v>5763.995682540899</v>
      </c>
      <c r="Q224" s="39">
        <f t="shared" si="30"/>
        <v>5763.995682540899</v>
      </c>
      <c r="R224" s="39">
        <f t="shared" si="30"/>
        <v>5763.995682540899</v>
      </c>
      <c r="S224" s="39">
        <f t="shared" si="30"/>
        <v>5763.995682540899</v>
      </c>
      <c r="T224" s="39">
        <f t="shared" si="30"/>
        <v>5763.995682540899</v>
      </c>
      <c r="U224" s="39">
        <f t="shared" si="30"/>
        <v>5763.995682540899</v>
      </c>
      <c r="V224" s="39">
        <f t="shared" si="30"/>
        <v>5763.995682540899</v>
      </c>
      <c r="W224" s="39">
        <f t="shared" si="30"/>
        <v>5763.995682540899</v>
      </c>
      <c r="X224" s="39">
        <f t="shared" si="30"/>
        <v>5763.995682540899</v>
      </c>
      <c r="Y224" s="39">
        <f t="shared" si="30"/>
        <v>5763.995682540899</v>
      </c>
      <c r="Z224" s="39">
        <f t="shared" si="30"/>
        <v>5763.995682540899</v>
      </c>
      <c r="AA224" s="39">
        <f t="shared" si="30"/>
        <v>5763.995682540899</v>
      </c>
      <c r="AB224" s="39">
        <f t="shared" si="30"/>
        <v>5763.995682540899</v>
      </c>
      <c r="AC224" s="39">
        <f t="shared" si="30"/>
        <v>5763.995682540899</v>
      </c>
      <c r="AD224" s="39">
        <f t="shared" si="30"/>
        <v>5763.995682540899</v>
      </c>
      <c r="AE224" s="39">
        <f t="shared" si="30"/>
        <v>5763.995682540899</v>
      </c>
      <c r="AF224" s="39">
        <f t="shared" si="30"/>
        <v>5763.995682540899</v>
      </c>
      <c r="AG224" s="39">
        <f t="shared" si="30"/>
        <v>5763.995682540899</v>
      </c>
      <c r="AH224" s="39">
        <f t="shared" si="30"/>
        <v>5763.995682540899</v>
      </c>
      <c r="AI224" s="39">
        <f t="shared" si="30"/>
        <v>5763.995682540899</v>
      </c>
      <c r="AJ224" s="39">
        <f t="shared" si="30"/>
        <v>5763.995682540899</v>
      </c>
      <c r="AK224" s="39">
        <f t="shared" si="30"/>
        <v>5763.995682540899</v>
      </c>
      <c r="AL224" s="39">
        <f t="shared" si="30"/>
        <v>5763.995682540899</v>
      </c>
      <c r="AM224" s="39">
        <f t="shared" si="30"/>
        <v>5763.995682540899</v>
      </c>
      <c r="AN224" s="39">
        <f t="shared" si="30"/>
        <v>5763.995682540899</v>
      </c>
      <c r="AO224" s="39">
        <f t="shared" si="30"/>
        <v>5763.995682540899</v>
      </c>
      <c r="AP224" s="39">
        <f t="shared" si="30"/>
        <v>5763.995682540899</v>
      </c>
      <c r="AQ224" s="39">
        <f t="shared" si="30"/>
        <v>5763.995682540899</v>
      </c>
      <c r="AR224" s="39">
        <f t="shared" si="30"/>
        <v>5763.995682540899</v>
      </c>
      <c r="AS224" s="39">
        <f t="shared" si="30"/>
        <v>5763.995682540899</v>
      </c>
      <c r="AT224" s="39">
        <f t="shared" si="30"/>
        <v>5763.995682540899</v>
      </c>
      <c r="AU224" s="39">
        <f t="shared" si="30"/>
        <v>5763.995682540899</v>
      </c>
      <c r="AV224" s="606">
        <f t="shared" si="30"/>
        <v>5763.995682540899</v>
      </c>
      <c r="AY224" s="335">
        <v>6</v>
      </c>
      <c r="AZ224" s="334" t="s">
        <v>650</v>
      </c>
      <c r="BA224" s="455">
        <v>5.39063140599999</v>
      </c>
      <c r="BB224" s="455">
        <v>3525.1808636081701</v>
      </c>
      <c r="BC224" s="455"/>
      <c r="BD224" s="545"/>
      <c r="BE224" s="455">
        <v>0.68320109625559622</v>
      </c>
      <c r="BF224" s="545"/>
      <c r="BG224" s="546">
        <f t="shared" si="22"/>
        <v>78.634123795956128</v>
      </c>
      <c r="BP224" s="4"/>
      <c r="CB224" s="438">
        <v>54</v>
      </c>
      <c r="CC224" s="334" t="s">
        <v>651</v>
      </c>
      <c r="CD224" s="547">
        <v>18.175882999999899</v>
      </c>
      <c r="CE224" s="456">
        <v>5796.6533425939297</v>
      </c>
      <c r="CF224" s="547"/>
      <c r="CG224" s="456"/>
      <c r="CH224" s="456">
        <v>0.68862194088625095</v>
      </c>
      <c r="CI224" s="547"/>
      <c r="CJ224" s="456">
        <f t="shared" si="23"/>
        <v>124.97854807109799</v>
      </c>
    </row>
    <row r="225" spans="7:88" ht="14.1" customHeight="1" thickBot="1">
      <c r="G225" s="19"/>
      <c r="H225" s="738"/>
      <c r="J225" s="736"/>
      <c r="K225" s="9" t="s">
        <v>852</v>
      </c>
      <c r="L225" s="65">
        <f t="shared" si="24"/>
        <v>5763.995682540899</v>
      </c>
      <c r="M225" s="65">
        <f t="shared" si="30"/>
        <v>5763.995682540899</v>
      </c>
      <c r="N225" s="65">
        <f t="shared" si="30"/>
        <v>5763.995682540899</v>
      </c>
      <c r="O225" s="65">
        <f t="shared" si="30"/>
        <v>5763.995682540899</v>
      </c>
      <c r="P225" s="65">
        <f t="shared" si="30"/>
        <v>5763.995682540899</v>
      </c>
      <c r="Q225" s="65">
        <f t="shared" si="30"/>
        <v>5763.995682540899</v>
      </c>
      <c r="R225" s="65">
        <f t="shared" si="30"/>
        <v>5763.995682540899</v>
      </c>
      <c r="S225" s="65">
        <f t="shared" si="30"/>
        <v>5763.995682540899</v>
      </c>
      <c r="T225" s="65">
        <f t="shared" si="30"/>
        <v>5763.995682540899</v>
      </c>
      <c r="U225" s="65">
        <f t="shared" si="30"/>
        <v>5763.995682540899</v>
      </c>
      <c r="V225" s="65">
        <f t="shared" si="30"/>
        <v>5763.995682540899</v>
      </c>
      <c r="W225" s="65">
        <f t="shared" si="30"/>
        <v>5763.995682540899</v>
      </c>
      <c r="X225" s="65">
        <f t="shared" si="30"/>
        <v>5763.995682540899</v>
      </c>
      <c r="Y225" s="65">
        <f t="shared" si="30"/>
        <v>5763.995682540899</v>
      </c>
      <c r="Z225" s="65">
        <f t="shared" si="30"/>
        <v>5763.995682540899</v>
      </c>
      <c r="AA225" s="65">
        <f t="shared" si="30"/>
        <v>5763.995682540899</v>
      </c>
      <c r="AB225" s="65">
        <f t="shared" si="30"/>
        <v>5763.995682540899</v>
      </c>
      <c r="AC225" s="65">
        <f t="shared" si="30"/>
        <v>5763.995682540899</v>
      </c>
      <c r="AD225" s="65">
        <f t="shared" si="30"/>
        <v>5763.995682540899</v>
      </c>
      <c r="AE225" s="65">
        <f t="shared" si="30"/>
        <v>5763.995682540899</v>
      </c>
      <c r="AF225" s="65">
        <f t="shared" si="30"/>
        <v>5763.995682540899</v>
      </c>
      <c r="AG225" s="65">
        <f t="shared" si="30"/>
        <v>5763.995682540899</v>
      </c>
      <c r="AH225" s="65">
        <f t="shared" si="30"/>
        <v>5763.995682540899</v>
      </c>
      <c r="AI225" s="65">
        <f t="shared" si="30"/>
        <v>5763.995682540899</v>
      </c>
      <c r="AJ225" s="65">
        <f t="shared" si="30"/>
        <v>5763.995682540899</v>
      </c>
      <c r="AK225" s="65">
        <f t="shared" si="30"/>
        <v>5763.995682540899</v>
      </c>
      <c r="AL225" s="65">
        <f t="shared" si="30"/>
        <v>5763.995682540899</v>
      </c>
      <c r="AM225" s="65">
        <f t="shared" si="30"/>
        <v>5763.995682540899</v>
      </c>
      <c r="AN225" s="65">
        <f t="shared" si="30"/>
        <v>5763.995682540899</v>
      </c>
      <c r="AO225" s="65">
        <f t="shared" si="30"/>
        <v>5763.995682540899</v>
      </c>
      <c r="AP225" s="65">
        <f t="shared" si="30"/>
        <v>5763.995682540899</v>
      </c>
      <c r="AQ225" s="65">
        <f t="shared" si="30"/>
        <v>5763.995682540899</v>
      </c>
      <c r="AR225" s="65">
        <f t="shared" si="30"/>
        <v>5763.995682540899</v>
      </c>
      <c r="AS225" s="65">
        <f t="shared" si="30"/>
        <v>5763.995682540899</v>
      </c>
      <c r="AT225" s="65">
        <f t="shared" si="30"/>
        <v>5763.995682540899</v>
      </c>
      <c r="AU225" s="65">
        <f t="shared" si="30"/>
        <v>5763.995682540899</v>
      </c>
      <c r="AV225" s="607">
        <f t="shared" si="30"/>
        <v>5763.995682540899</v>
      </c>
      <c r="AY225" s="335">
        <v>107</v>
      </c>
      <c r="AZ225" s="334" t="s">
        <v>649</v>
      </c>
      <c r="BA225" s="455">
        <v>7.2069934429999902</v>
      </c>
      <c r="BB225" s="455">
        <v>3086.2315451172999</v>
      </c>
      <c r="BC225" s="455"/>
      <c r="BD225" s="545"/>
      <c r="BE225" s="455">
        <v>0.59574049167853993</v>
      </c>
      <c r="BF225" s="545"/>
      <c r="BG225" s="546">
        <f t="shared" si="22"/>
        <v>79.297841369140727</v>
      </c>
      <c r="BP225" s="4"/>
      <c r="CB225" s="438">
        <v>130</v>
      </c>
      <c r="CC225" s="334" t="s">
        <v>649</v>
      </c>
      <c r="CD225" s="547">
        <v>35.9421439999999</v>
      </c>
      <c r="CE225" s="456">
        <v>5807.7902025441599</v>
      </c>
      <c r="CF225" s="547"/>
      <c r="CG225" s="456"/>
      <c r="CH225" s="456">
        <v>0.68779202489126201</v>
      </c>
      <c r="CI225" s="547"/>
      <c r="CJ225" s="456">
        <f t="shared" si="23"/>
        <v>125.35653817832852</v>
      </c>
    </row>
    <row r="226" spans="7:88" ht="14.1" customHeight="1" thickTop="1">
      <c r="G226" s="19"/>
      <c r="H226" s="738"/>
      <c r="J226" s="736"/>
      <c r="K226" s="9" t="s">
        <v>756</v>
      </c>
      <c r="L226" s="39">
        <f t="shared" si="24"/>
        <v>5444.7602361943627</v>
      </c>
      <c r="M226" s="39">
        <f t="shared" si="30"/>
        <v>5444.7602361943627</v>
      </c>
      <c r="N226" s="39">
        <f t="shared" si="30"/>
        <v>5444.7602361943627</v>
      </c>
      <c r="O226" s="39">
        <f t="shared" si="30"/>
        <v>5444.7602361943627</v>
      </c>
      <c r="P226" s="39">
        <f t="shared" si="30"/>
        <v>5444.7602361943627</v>
      </c>
      <c r="Q226" s="39">
        <f t="shared" si="30"/>
        <v>5444.7602361943627</v>
      </c>
      <c r="R226" s="39">
        <f t="shared" si="30"/>
        <v>5444.7602361943627</v>
      </c>
      <c r="S226" s="39">
        <f t="shared" si="30"/>
        <v>5444.7602361943627</v>
      </c>
      <c r="T226" s="39">
        <f t="shared" si="30"/>
        <v>5444.7602361943627</v>
      </c>
      <c r="U226" s="39">
        <f t="shared" si="30"/>
        <v>5444.7602361943627</v>
      </c>
      <c r="V226" s="39">
        <f t="shared" si="30"/>
        <v>5444.7602361943627</v>
      </c>
      <c r="W226" s="39">
        <f t="shared" si="30"/>
        <v>5444.7602361943627</v>
      </c>
      <c r="X226" s="39">
        <f t="shared" si="30"/>
        <v>5444.7602361943627</v>
      </c>
      <c r="Y226" s="39">
        <f t="shared" ref="Y226:AM226" si="31">Y195*8760</f>
        <v>5444.7602361943627</v>
      </c>
      <c r="Z226" s="39">
        <f t="shared" si="31"/>
        <v>5444.7602361943627</v>
      </c>
      <c r="AA226" s="39">
        <f t="shared" si="31"/>
        <v>5444.7602361943627</v>
      </c>
      <c r="AB226" s="39">
        <f t="shared" si="31"/>
        <v>5444.7602361943627</v>
      </c>
      <c r="AC226" s="39">
        <f t="shared" si="31"/>
        <v>5444.7602361943627</v>
      </c>
      <c r="AD226" s="39">
        <f t="shared" si="31"/>
        <v>5444.7602361943627</v>
      </c>
      <c r="AE226" s="39">
        <f t="shared" si="31"/>
        <v>5444.7602361943627</v>
      </c>
      <c r="AF226" s="39">
        <f t="shared" si="31"/>
        <v>5444.7602361943627</v>
      </c>
      <c r="AG226" s="39">
        <f t="shared" si="31"/>
        <v>5444.7602361943627</v>
      </c>
      <c r="AH226" s="39">
        <f t="shared" si="31"/>
        <v>5444.7602361943627</v>
      </c>
      <c r="AI226" s="39">
        <f t="shared" si="31"/>
        <v>5444.7602361943627</v>
      </c>
      <c r="AJ226" s="39">
        <f t="shared" si="31"/>
        <v>5444.7602361943627</v>
      </c>
      <c r="AK226" s="39">
        <f t="shared" si="31"/>
        <v>5444.7602361943627</v>
      </c>
      <c r="AL226" s="39">
        <f t="shared" si="31"/>
        <v>5444.7602361943627</v>
      </c>
      <c r="AM226" s="39">
        <f t="shared" si="31"/>
        <v>5444.7602361943627</v>
      </c>
      <c r="AN226" s="39">
        <f t="shared" ref="M226:AV228" si="32">AN195*8760</f>
        <v>5444.7602361943627</v>
      </c>
      <c r="AO226" s="39">
        <f t="shared" si="32"/>
        <v>5444.7602361943627</v>
      </c>
      <c r="AP226" s="39">
        <f t="shared" si="32"/>
        <v>5444.7602361943627</v>
      </c>
      <c r="AQ226" s="39">
        <f t="shared" si="32"/>
        <v>5444.7602361943627</v>
      </c>
      <c r="AR226" s="39">
        <f t="shared" si="32"/>
        <v>5444.7602361943627</v>
      </c>
      <c r="AS226" s="39">
        <f t="shared" si="32"/>
        <v>5444.7602361943627</v>
      </c>
      <c r="AT226" s="39">
        <f t="shared" si="32"/>
        <v>5444.7602361943627</v>
      </c>
      <c r="AU226" s="39">
        <f t="shared" si="32"/>
        <v>5444.7602361943627</v>
      </c>
      <c r="AV226" s="606">
        <f t="shared" si="32"/>
        <v>5444.7602361943627</v>
      </c>
      <c r="AY226" s="335">
        <v>9</v>
      </c>
      <c r="AZ226" s="334" t="s">
        <v>650</v>
      </c>
      <c r="BA226" s="455">
        <v>23.887889571999899</v>
      </c>
      <c r="BB226" s="455">
        <v>3341.7011020350701</v>
      </c>
      <c r="BC226" s="455"/>
      <c r="BD226" s="545"/>
      <c r="BE226" s="455">
        <v>0.6428808404293177</v>
      </c>
      <c r="BF226" s="545"/>
      <c r="BG226" s="546">
        <f t="shared" si="22"/>
        <v>79.335613661266152</v>
      </c>
      <c r="BP226" s="4"/>
      <c r="CB226" s="438">
        <v>50</v>
      </c>
      <c r="CC226" s="334" t="s">
        <v>648</v>
      </c>
      <c r="CD226" s="547">
        <v>136.816777</v>
      </c>
      <c r="CE226" s="456">
        <v>5054.6821630374197</v>
      </c>
      <c r="CF226" s="547"/>
      <c r="CG226" s="456"/>
      <c r="CH226" s="456">
        <v>0.60004354793957104</v>
      </c>
      <c r="CI226" s="547"/>
      <c r="CJ226" s="456">
        <f t="shared" si="23"/>
        <v>125.43365541006786</v>
      </c>
    </row>
    <row r="227" spans="7:88" ht="14.1" customHeight="1">
      <c r="G227" s="19"/>
      <c r="H227" s="738"/>
      <c r="J227" s="736"/>
      <c r="K227" s="9" t="s">
        <v>760</v>
      </c>
      <c r="L227" s="39">
        <f t="shared" si="24"/>
        <v>5444.7602361943627</v>
      </c>
      <c r="M227" s="39">
        <f t="shared" si="30"/>
        <v>5444.7602361943627</v>
      </c>
      <c r="N227" s="39">
        <f t="shared" si="30"/>
        <v>5444.7602361943627</v>
      </c>
      <c r="O227" s="39">
        <f t="shared" si="30"/>
        <v>5444.7602361943627</v>
      </c>
      <c r="P227" s="39">
        <f t="shared" si="30"/>
        <v>5444.7602361943627</v>
      </c>
      <c r="Q227" s="39">
        <f t="shared" si="30"/>
        <v>5444.7602361943627</v>
      </c>
      <c r="R227" s="39">
        <f t="shared" si="30"/>
        <v>5444.7602361943627</v>
      </c>
      <c r="S227" s="39">
        <f t="shared" si="30"/>
        <v>5444.7602361943627</v>
      </c>
      <c r="T227" s="39">
        <f t="shared" si="30"/>
        <v>5444.7602361943627</v>
      </c>
      <c r="U227" s="39">
        <f t="shared" si="30"/>
        <v>5444.7602361943627</v>
      </c>
      <c r="V227" s="39">
        <f t="shared" si="30"/>
        <v>5444.7602361943627</v>
      </c>
      <c r="W227" s="39">
        <f t="shared" si="30"/>
        <v>5444.7602361943627</v>
      </c>
      <c r="X227" s="39">
        <f t="shared" si="30"/>
        <v>5444.7602361943627</v>
      </c>
      <c r="Y227" s="39">
        <f t="shared" si="30"/>
        <v>5444.7602361943627</v>
      </c>
      <c r="Z227" s="39">
        <f t="shared" si="30"/>
        <v>5444.7602361943627</v>
      </c>
      <c r="AA227" s="39">
        <f t="shared" si="30"/>
        <v>5444.7602361943627</v>
      </c>
      <c r="AB227" s="39">
        <f t="shared" si="30"/>
        <v>5444.7602361943627</v>
      </c>
      <c r="AC227" s="39">
        <f t="shared" si="30"/>
        <v>5444.7602361943627</v>
      </c>
      <c r="AD227" s="39">
        <f t="shared" si="30"/>
        <v>5444.7602361943627</v>
      </c>
      <c r="AE227" s="39">
        <f t="shared" si="30"/>
        <v>5444.7602361943627</v>
      </c>
      <c r="AF227" s="39">
        <f t="shared" si="30"/>
        <v>5444.7602361943627</v>
      </c>
      <c r="AG227" s="39">
        <f t="shared" si="30"/>
        <v>5444.7602361943627</v>
      </c>
      <c r="AH227" s="39">
        <f t="shared" si="30"/>
        <v>5444.7602361943627</v>
      </c>
      <c r="AI227" s="39">
        <f t="shared" si="30"/>
        <v>5444.7602361943627</v>
      </c>
      <c r="AJ227" s="39">
        <f t="shared" si="30"/>
        <v>5444.7602361943627</v>
      </c>
      <c r="AK227" s="39">
        <f t="shared" si="30"/>
        <v>5444.7602361943627</v>
      </c>
      <c r="AL227" s="39">
        <f t="shared" si="30"/>
        <v>5444.7602361943627</v>
      </c>
      <c r="AM227" s="39">
        <f t="shared" si="30"/>
        <v>5444.7602361943627</v>
      </c>
      <c r="AN227" s="39">
        <f t="shared" si="32"/>
        <v>5444.7602361943627</v>
      </c>
      <c r="AO227" s="39">
        <f t="shared" si="32"/>
        <v>5444.7602361943627</v>
      </c>
      <c r="AP227" s="39">
        <f t="shared" si="32"/>
        <v>5444.7602361943627</v>
      </c>
      <c r="AQ227" s="39">
        <f t="shared" si="32"/>
        <v>5444.7602361943627</v>
      </c>
      <c r="AR227" s="39">
        <f t="shared" si="32"/>
        <v>5444.7602361943627</v>
      </c>
      <c r="AS227" s="39">
        <f t="shared" si="32"/>
        <v>5444.7602361943627</v>
      </c>
      <c r="AT227" s="39">
        <f t="shared" si="32"/>
        <v>5444.7602361943627</v>
      </c>
      <c r="AU227" s="39">
        <f t="shared" si="32"/>
        <v>5444.7602361943627</v>
      </c>
      <c r="AV227" s="606">
        <f t="shared" si="32"/>
        <v>5444.7602361943627</v>
      </c>
      <c r="AY227" s="335">
        <v>105</v>
      </c>
      <c r="AZ227" s="334" t="s">
        <v>650</v>
      </c>
      <c r="BA227" s="455">
        <v>9.6136432020000004</v>
      </c>
      <c r="BB227" s="455">
        <v>3211.06853088858</v>
      </c>
      <c r="BC227" s="455"/>
      <c r="BD227" s="545"/>
      <c r="BE227" s="455">
        <v>0.61832841422496665</v>
      </c>
      <c r="BF227" s="545"/>
      <c r="BG227" s="546">
        <f t="shared" si="22"/>
        <v>79.372479799866781</v>
      </c>
      <c r="BP227" s="4"/>
      <c r="CB227" s="438">
        <v>123</v>
      </c>
      <c r="CC227" s="334" t="s">
        <v>650</v>
      </c>
      <c r="CD227" s="547">
        <v>14.219181000000001</v>
      </c>
      <c r="CE227" s="456">
        <v>5184.4813067283303</v>
      </c>
      <c r="CF227" s="547"/>
      <c r="CG227" s="456"/>
      <c r="CH227" s="456">
        <v>0.61481491239332997</v>
      </c>
      <c r="CI227" s="547"/>
      <c r="CJ227" s="456">
        <f t="shared" si="23"/>
        <v>125.48910065749591</v>
      </c>
    </row>
    <row r="228" spans="7:88" ht="14.1" customHeight="1" thickBot="1">
      <c r="G228" s="19"/>
      <c r="H228" s="738"/>
      <c r="J228" s="736"/>
      <c r="K228" s="10" t="s">
        <v>764</v>
      </c>
      <c r="L228" s="65">
        <f t="shared" si="24"/>
        <v>5444.7602361943627</v>
      </c>
      <c r="M228" s="65">
        <f t="shared" si="32"/>
        <v>5444.7602361943627</v>
      </c>
      <c r="N228" s="65">
        <f t="shared" si="32"/>
        <v>5444.7602361943627</v>
      </c>
      <c r="O228" s="65">
        <f t="shared" si="32"/>
        <v>5444.7602361943627</v>
      </c>
      <c r="P228" s="65">
        <f t="shared" si="32"/>
        <v>5444.7602361943627</v>
      </c>
      <c r="Q228" s="65">
        <f t="shared" si="32"/>
        <v>5444.7602361943627</v>
      </c>
      <c r="R228" s="65">
        <f t="shared" si="32"/>
        <v>5444.7602361943627</v>
      </c>
      <c r="S228" s="65">
        <f t="shared" si="32"/>
        <v>5444.7602361943627</v>
      </c>
      <c r="T228" s="65">
        <f t="shared" si="32"/>
        <v>5444.7602361943627</v>
      </c>
      <c r="U228" s="65">
        <f t="shared" si="32"/>
        <v>5444.7602361943627</v>
      </c>
      <c r="V228" s="65">
        <f t="shared" si="32"/>
        <v>5444.7602361943627</v>
      </c>
      <c r="W228" s="65">
        <f t="shared" si="32"/>
        <v>5444.7602361943627</v>
      </c>
      <c r="X228" s="65">
        <f t="shared" si="32"/>
        <v>5444.7602361943627</v>
      </c>
      <c r="Y228" s="65">
        <f t="shared" si="32"/>
        <v>5444.7602361943627</v>
      </c>
      <c r="Z228" s="65">
        <f t="shared" si="32"/>
        <v>5444.7602361943627</v>
      </c>
      <c r="AA228" s="65">
        <f t="shared" si="32"/>
        <v>5444.7602361943627</v>
      </c>
      <c r="AB228" s="65">
        <f t="shared" si="32"/>
        <v>5444.7602361943627</v>
      </c>
      <c r="AC228" s="65">
        <f t="shared" si="32"/>
        <v>5444.7602361943627</v>
      </c>
      <c r="AD228" s="65">
        <f t="shared" si="32"/>
        <v>5444.7602361943627</v>
      </c>
      <c r="AE228" s="65">
        <f t="shared" si="32"/>
        <v>5444.7602361943627</v>
      </c>
      <c r="AF228" s="65">
        <f t="shared" si="32"/>
        <v>5444.7602361943627</v>
      </c>
      <c r="AG228" s="65">
        <f t="shared" si="32"/>
        <v>5444.7602361943627</v>
      </c>
      <c r="AH228" s="65">
        <f t="shared" si="32"/>
        <v>5444.7602361943627</v>
      </c>
      <c r="AI228" s="65">
        <f t="shared" si="32"/>
        <v>5444.7602361943627</v>
      </c>
      <c r="AJ228" s="65">
        <f t="shared" si="32"/>
        <v>5444.7602361943627</v>
      </c>
      <c r="AK228" s="65">
        <f t="shared" si="32"/>
        <v>5444.7602361943627</v>
      </c>
      <c r="AL228" s="65">
        <f t="shared" si="32"/>
        <v>5444.7602361943627</v>
      </c>
      <c r="AM228" s="65">
        <f t="shared" si="32"/>
        <v>5444.7602361943627</v>
      </c>
      <c r="AN228" s="65">
        <f t="shared" si="32"/>
        <v>5444.7602361943627</v>
      </c>
      <c r="AO228" s="65">
        <f t="shared" si="32"/>
        <v>5444.7602361943627</v>
      </c>
      <c r="AP228" s="65">
        <f t="shared" si="32"/>
        <v>5444.7602361943627</v>
      </c>
      <c r="AQ228" s="65">
        <f t="shared" si="32"/>
        <v>5444.7602361943627</v>
      </c>
      <c r="AR228" s="65">
        <f t="shared" si="32"/>
        <v>5444.7602361943627</v>
      </c>
      <c r="AS228" s="65">
        <f t="shared" si="32"/>
        <v>5444.7602361943627</v>
      </c>
      <c r="AT228" s="65">
        <f t="shared" si="32"/>
        <v>5444.7602361943627</v>
      </c>
      <c r="AU228" s="65">
        <f t="shared" si="32"/>
        <v>5444.7602361943627</v>
      </c>
      <c r="AV228" s="607">
        <f t="shared" si="32"/>
        <v>5444.7602361943627</v>
      </c>
      <c r="AY228" s="335">
        <v>55</v>
      </c>
      <c r="AZ228" s="334" t="s">
        <v>647</v>
      </c>
      <c r="BA228" s="455">
        <v>4.5359462879999901</v>
      </c>
      <c r="BB228" s="455">
        <v>2719.67514370457</v>
      </c>
      <c r="BC228" s="455"/>
      <c r="BD228" s="545"/>
      <c r="BE228" s="455">
        <v>0.52637246977096341</v>
      </c>
      <c r="BF228" s="545"/>
      <c r="BG228" s="546">
        <f t="shared" si="22"/>
        <v>79.483350800819665</v>
      </c>
      <c r="BP228" s="4"/>
      <c r="CB228" s="438">
        <v>127</v>
      </c>
      <c r="CC228" s="334" t="s">
        <v>648</v>
      </c>
      <c r="CD228" s="547">
        <v>143.64033599999999</v>
      </c>
      <c r="CE228" s="456">
        <v>5422.2949523311599</v>
      </c>
      <c r="CF228" s="547"/>
      <c r="CG228" s="456"/>
      <c r="CH228" s="456">
        <v>0.64047664615831301</v>
      </c>
      <c r="CI228" s="547"/>
      <c r="CJ228" s="456">
        <f t="shared" si="23"/>
        <v>125.85305338528975</v>
      </c>
    </row>
    <row r="229" spans="7:88" ht="14.1" customHeight="1" thickTop="1">
      <c r="G229" s="19"/>
      <c r="H229" s="738"/>
      <c r="J229" s="15"/>
      <c r="AV229" s="20"/>
      <c r="AY229" s="335">
        <v>27</v>
      </c>
      <c r="AZ229" s="334" t="s">
        <v>647</v>
      </c>
      <c r="BA229" s="455">
        <v>3.8121678129999901</v>
      </c>
      <c r="BB229" s="455">
        <v>2816.7876365915899</v>
      </c>
      <c r="BC229" s="455"/>
      <c r="BD229" s="545"/>
      <c r="BE229" s="455">
        <v>0.5438238833555038</v>
      </c>
      <c r="BF229" s="545"/>
      <c r="BG229" s="546">
        <f t="shared" si="22"/>
        <v>79.560327027557321</v>
      </c>
      <c r="BP229" s="4"/>
      <c r="CB229" s="438">
        <v>114</v>
      </c>
      <c r="CC229" s="334" t="s">
        <v>648</v>
      </c>
      <c r="CD229" s="547">
        <v>10.7601899999999</v>
      </c>
      <c r="CE229" s="456">
        <v>5061.0789393004598</v>
      </c>
      <c r="CF229" s="547"/>
      <c r="CG229" s="456"/>
      <c r="CH229" s="456">
        <v>0.59845264418245103</v>
      </c>
      <c r="CI229" s="547"/>
      <c r="CJ229" s="456">
        <f t="shared" si="23"/>
        <v>125.91206631427646</v>
      </c>
    </row>
    <row r="230" spans="7:88" ht="14.1" customHeight="1">
      <c r="G230" s="19"/>
      <c r="H230" s="738"/>
      <c r="J230" s="735" t="s">
        <v>672</v>
      </c>
      <c r="K230" s="8" t="s">
        <v>766</v>
      </c>
      <c r="L230" s="39">
        <f xml:space="preserve"> $S$44*(L292 + L420)</f>
        <v>1422.2269072804152</v>
      </c>
      <c r="M230" s="39">
        <f t="shared" ref="M230:AV238" si="33" xml:space="preserve"> $S$44*(M292 + M420)</f>
        <v>1422.2269072804152</v>
      </c>
      <c r="N230" s="39">
        <f t="shared" si="33"/>
        <v>1422.2269072804152</v>
      </c>
      <c r="O230" s="39">
        <f t="shared" si="33"/>
        <v>1422.2269072804152</v>
      </c>
      <c r="P230" s="39">
        <f t="shared" si="33"/>
        <v>1422.2269072804152</v>
      </c>
      <c r="Q230" s="39">
        <f t="shared" si="33"/>
        <v>1422.2269072804152</v>
      </c>
      <c r="R230" s="39">
        <f t="shared" si="33"/>
        <v>1422.2269072804152</v>
      </c>
      <c r="S230" s="39">
        <f t="shared" si="33"/>
        <v>1422.2269072804152</v>
      </c>
      <c r="T230" s="39">
        <f t="shared" si="33"/>
        <v>1422.2269072804152</v>
      </c>
      <c r="U230" s="39">
        <f t="shared" si="33"/>
        <v>1422.2269072804152</v>
      </c>
      <c r="V230" s="39">
        <f t="shared" si="33"/>
        <v>1422.2269072804152</v>
      </c>
      <c r="W230" s="39">
        <f t="shared" si="33"/>
        <v>1422.2269072804152</v>
      </c>
      <c r="X230" s="39">
        <f t="shared" si="33"/>
        <v>1422.2269072804152</v>
      </c>
      <c r="Y230" s="39">
        <f t="shared" si="33"/>
        <v>1422.2269072804152</v>
      </c>
      <c r="Z230" s="39">
        <f t="shared" si="33"/>
        <v>1422.2269072804152</v>
      </c>
      <c r="AA230" s="39">
        <f t="shared" si="33"/>
        <v>1422.2269072804152</v>
      </c>
      <c r="AB230" s="39">
        <f t="shared" si="33"/>
        <v>1422.2269072804152</v>
      </c>
      <c r="AC230" s="39">
        <f t="shared" si="33"/>
        <v>1422.2269072804152</v>
      </c>
      <c r="AD230" s="39">
        <f t="shared" si="33"/>
        <v>1422.2269072804152</v>
      </c>
      <c r="AE230" s="39">
        <f t="shared" si="33"/>
        <v>1422.2269072804152</v>
      </c>
      <c r="AF230" s="39">
        <f t="shared" si="33"/>
        <v>1422.2269072804152</v>
      </c>
      <c r="AG230" s="39">
        <f t="shared" si="33"/>
        <v>1422.2269072804152</v>
      </c>
      <c r="AH230" s="39">
        <f t="shared" si="33"/>
        <v>1422.2269072804152</v>
      </c>
      <c r="AI230" s="39">
        <f t="shared" si="33"/>
        <v>1422.2269072804152</v>
      </c>
      <c r="AJ230" s="39">
        <f t="shared" si="33"/>
        <v>1422.2269072804152</v>
      </c>
      <c r="AK230" s="39">
        <f t="shared" si="33"/>
        <v>1422.2269072804152</v>
      </c>
      <c r="AL230" s="39">
        <f t="shared" si="33"/>
        <v>1422.2269072804152</v>
      </c>
      <c r="AM230" s="39">
        <f t="shared" si="33"/>
        <v>1422.2269072804152</v>
      </c>
      <c r="AN230" s="39">
        <f t="shared" si="33"/>
        <v>1422.2269072804152</v>
      </c>
      <c r="AO230" s="39">
        <f t="shared" si="33"/>
        <v>1422.2269072804152</v>
      </c>
      <c r="AP230" s="39">
        <f t="shared" si="33"/>
        <v>1422.2269072804152</v>
      </c>
      <c r="AQ230" s="39">
        <f t="shared" si="33"/>
        <v>1422.2269072804152</v>
      </c>
      <c r="AR230" s="39">
        <f t="shared" si="33"/>
        <v>1422.2269072804152</v>
      </c>
      <c r="AS230" s="39">
        <f t="shared" si="33"/>
        <v>1422.2269072804152</v>
      </c>
      <c r="AT230" s="39">
        <f t="shared" si="33"/>
        <v>1422.2269072804152</v>
      </c>
      <c r="AU230" s="39">
        <f t="shared" si="33"/>
        <v>1422.2269072804152</v>
      </c>
      <c r="AV230" s="606">
        <f t="shared" si="33"/>
        <v>1422.2269072804152</v>
      </c>
      <c r="AY230" s="335">
        <v>47</v>
      </c>
      <c r="AZ230" s="334" t="s">
        <v>649</v>
      </c>
      <c r="BA230" s="455">
        <v>1.8480780080000001</v>
      </c>
      <c r="BB230" s="455">
        <v>3261.2686805735698</v>
      </c>
      <c r="BC230" s="455"/>
      <c r="BD230" s="545"/>
      <c r="BE230" s="455">
        <v>0.62458331109038678</v>
      </c>
      <c r="BF230" s="545"/>
      <c r="BG230" s="546">
        <f t="shared" si="22"/>
        <v>79.748347202000971</v>
      </c>
      <c r="BP230" s="4"/>
      <c r="CB230" s="438">
        <v>53</v>
      </c>
      <c r="CC230" s="334" t="s">
        <v>651</v>
      </c>
      <c r="CD230" s="547">
        <v>361.08526099999898</v>
      </c>
      <c r="CE230" s="456">
        <v>5892.1894950963897</v>
      </c>
      <c r="CF230" s="547"/>
      <c r="CG230" s="456"/>
      <c r="CH230" s="456">
        <v>0.69417248082473304</v>
      </c>
      <c r="CI230" s="547"/>
      <c r="CJ230" s="456">
        <f t="shared" si="23"/>
        <v>125.95930369711692</v>
      </c>
    </row>
    <row r="231" spans="7:88" ht="14.1" customHeight="1">
      <c r="G231" s="19"/>
      <c r="H231" s="738"/>
      <c r="J231" s="736"/>
      <c r="K231" s="9" t="s">
        <v>767</v>
      </c>
      <c r="L231" s="39">
        <f xml:space="preserve"> $S$44*(L293 + L421)</f>
        <v>1422.2269072804152</v>
      </c>
      <c r="M231" s="39">
        <f t="shared" si="33"/>
        <v>1422.2269072804152</v>
      </c>
      <c r="N231" s="39">
        <f t="shared" si="33"/>
        <v>1422.2269072804152</v>
      </c>
      <c r="O231" s="39">
        <f t="shared" si="33"/>
        <v>1422.2269072804152</v>
      </c>
      <c r="P231" s="39">
        <f t="shared" si="33"/>
        <v>1422.2269072804152</v>
      </c>
      <c r="Q231" s="39">
        <f t="shared" si="33"/>
        <v>1422.2269072804152</v>
      </c>
      <c r="R231" s="39">
        <f t="shared" si="33"/>
        <v>1422.2269072804152</v>
      </c>
      <c r="S231" s="39">
        <f t="shared" si="33"/>
        <v>1422.2269072804152</v>
      </c>
      <c r="T231" s="39">
        <f t="shared" si="33"/>
        <v>1422.2269072804152</v>
      </c>
      <c r="U231" s="39">
        <f t="shared" si="33"/>
        <v>1422.2269072804152</v>
      </c>
      <c r="V231" s="39">
        <f t="shared" si="33"/>
        <v>1422.2269072804152</v>
      </c>
      <c r="W231" s="39">
        <f t="shared" si="33"/>
        <v>1422.2269072804152</v>
      </c>
      <c r="X231" s="39">
        <f t="shared" si="33"/>
        <v>1422.2269072804152</v>
      </c>
      <c r="Y231" s="39">
        <f t="shared" si="33"/>
        <v>1422.2269072804152</v>
      </c>
      <c r="Z231" s="39">
        <f t="shared" si="33"/>
        <v>1422.2269072804152</v>
      </c>
      <c r="AA231" s="39">
        <f t="shared" si="33"/>
        <v>1422.2269072804152</v>
      </c>
      <c r="AB231" s="39">
        <f t="shared" si="33"/>
        <v>1422.2269072804152</v>
      </c>
      <c r="AC231" s="39">
        <f t="shared" si="33"/>
        <v>1422.2269072804152</v>
      </c>
      <c r="AD231" s="39">
        <f t="shared" si="33"/>
        <v>1422.2269072804152</v>
      </c>
      <c r="AE231" s="39">
        <f t="shared" si="33"/>
        <v>1422.2269072804152</v>
      </c>
      <c r="AF231" s="39">
        <f t="shared" si="33"/>
        <v>1422.2269072804152</v>
      </c>
      <c r="AG231" s="39">
        <f t="shared" si="33"/>
        <v>1422.2269072804152</v>
      </c>
      <c r="AH231" s="39">
        <f t="shared" si="33"/>
        <v>1422.2269072804152</v>
      </c>
      <c r="AI231" s="39">
        <f t="shared" si="33"/>
        <v>1422.2269072804152</v>
      </c>
      <c r="AJ231" s="39">
        <f t="shared" si="33"/>
        <v>1422.2269072804152</v>
      </c>
      <c r="AK231" s="39">
        <f t="shared" si="33"/>
        <v>1422.2269072804152</v>
      </c>
      <c r="AL231" s="39">
        <f t="shared" si="33"/>
        <v>1422.2269072804152</v>
      </c>
      <c r="AM231" s="39">
        <f t="shared" si="33"/>
        <v>1422.2269072804152</v>
      </c>
      <c r="AN231" s="39">
        <f t="shared" si="33"/>
        <v>1422.2269072804152</v>
      </c>
      <c r="AO231" s="39">
        <f t="shared" si="33"/>
        <v>1422.2269072804152</v>
      </c>
      <c r="AP231" s="39">
        <f t="shared" si="33"/>
        <v>1422.2269072804152</v>
      </c>
      <c r="AQ231" s="39">
        <f t="shared" si="33"/>
        <v>1422.2269072804152</v>
      </c>
      <c r="AR231" s="39">
        <f t="shared" si="33"/>
        <v>1422.2269072804152</v>
      </c>
      <c r="AS231" s="39">
        <f t="shared" si="33"/>
        <v>1422.2269072804152</v>
      </c>
      <c r="AT231" s="39">
        <f t="shared" si="33"/>
        <v>1422.2269072804152</v>
      </c>
      <c r="AU231" s="39">
        <f t="shared" si="33"/>
        <v>1422.2269072804152</v>
      </c>
      <c r="AV231" s="606">
        <f t="shared" si="33"/>
        <v>1422.2269072804152</v>
      </c>
      <c r="AY231" s="335">
        <v>108</v>
      </c>
      <c r="AZ231" s="334" t="s">
        <v>651</v>
      </c>
      <c r="BA231" s="455">
        <v>9.8719245359999999</v>
      </c>
      <c r="BB231" s="455">
        <v>3181.8551491261901</v>
      </c>
      <c r="BC231" s="455"/>
      <c r="BD231" s="545"/>
      <c r="BE231" s="455">
        <v>0.60859662266687031</v>
      </c>
      <c r="BF231" s="545"/>
      <c r="BG231" s="546">
        <f t="shared" si="22"/>
        <v>79.915565994340838</v>
      </c>
      <c r="BP231" s="4"/>
      <c r="CB231" s="438">
        <v>55</v>
      </c>
      <c r="CC231" s="334" t="s">
        <v>647</v>
      </c>
      <c r="CD231" s="547">
        <v>9.03120399999999</v>
      </c>
      <c r="CE231" s="456">
        <v>5215.8467462201197</v>
      </c>
      <c r="CF231" s="547"/>
      <c r="CG231" s="456"/>
      <c r="CH231" s="456">
        <v>0.61539524870794804</v>
      </c>
      <c r="CI231" s="547"/>
      <c r="CJ231" s="456">
        <f t="shared" si="23"/>
        <v>126.09862563984814</v>
      </c>
    </row>
    <row r="232" spans="7:88" ht="14.1" customHeight="1" thickBot="1">
      <c r="G232" s="19"/>
      <c r="H232" s="738"/>
      <c r="J232" s="736"/>
      <c r="K232" s="9" t="s">
        <v>768</v>
      </c>
      <c r="L232" s="65">
        <f t="shared" ref="L232:AA259" si="34" xml:space="preserve"> $S$44*(L294 + L422)</f>
        <v>1422.2269072804152</v>
      </c>
      <c r="M232" s="65">
        <f t="shared" si="34"/>
        <v>1422.2269072804152</v>
      </c>
      <c r="N232" s="65">
        <f t="shared" si="34"/>
        <v>1422.2269072804152</v>
      </c>
      <c r="O232" s="65">
        <f t="shared" si="34"/>
        <v>1422.2269072804152</v>
      </c>
      <c r="P232" s="65">
        <f t="shared" si="34"/>
        <v>1422.2269072804152</v>
      </c>
      <c r="Q232" s="65">
        <f t="shared" si="34"/>
        <v>1422.2269072804152</v>
      </c>
      <c r="R232" s="65">
        <f t="shared" si="34"/>
        <v>1422.2269072804152</v>
      </c>
      <c r="S232" s="65">
        <f t="shared" si="34"/>
        <v>1422.2269072804152</v>
      </c>
      <c r="T232" s="65">
        <f t="shared" si="34"/>
        <v>1422.2269072804152</v>
      </c>
      <c r="U232" s="65">
        <f t="shared" si="34"/>
        <v>1422.2269072804152</v>
      </c>
      <c r="V232" s="65">
        <f t="shared" si="34"/>
        <v>1422.2269072804152</v>
      </c>
      <c r="W232" s="65">
        <f t="shared" si="34"/>
        <v>1422.2269072804152</v>
      </c>
      <c r="X232" s="65">
        <f t="shared" si="34"/>
        <v>1422.2269072804152</v>
      </c>
      <c r="Y232" s="65">
        <f t="shared" si="34"/>
        <v>1422.2269072804152</v>
      </c>
      <c r="Z232" s="65">
        <f t="shared" si="34"/>
        <v>1422.2269072804152</v>
      </c>
      <c r="AA232" s="65">
        <f t="shared" si="34"/>
        <v>1422.2269072804152</v>
      </c>
      <c r="AB232" s="65">
        <f t="shared" si="33"/>
        <v>1422.2269072804152</v>
      </c>
      <c r="AC232" s="65">
        <f t="shared" si="33"/>
        <v>1422.2269072804152</v>
      </c>
      <c r="AD232" s="65">
        <f t="shared" si="33"/>
        <v>1422.2269072804152</v>
      </c>
      <c r="AE232" s="65">
        <f t="shared" si="33"/>
        <v>1422.2269072804152</v>
      </c>
      <c r="AF232" s="65">
        <f t="shared" si="33"/>
        <v>1422.2269072804152</v>
      </c>
      <c r="AG232" s="65">
        <f t="shared" si="33"/>
        <v>1422.2269072804152</v>
      </c>
      <c r="AH232" s="65">
        <f t="shared" si="33"/>
        <v>1422.2269072804152</v>
      </c>
      <c r="AI232" s="65">
        <f t="shared" si="33"/>
        <v>1422.2269072804152</v>
      </c>
      <c r="AJ232" s="65">
        <f t="shared" si="33"/>
        <v>1422.2269072804152</v>
      </c>
      <c r="AK232" s="65">
        <f t="shared" si="33"/>
        <v>1422.2269072804152</v>
      </c>
      <c r="AL232" s="65">
        <f t="shared" si="33"/>
        <v>1422.2269072804152</v>
      </c>
      <c r="AM232" s="65">
        <f t="shared" si="33"/>
        <v>1422.2269072804152</v>
      </c>
      <c r="AN232" s="65">
        <f t="shared" si="33"/>
        <v>1422.2269072804152</v>
      </c>
      <c r="AO232" s="65">
        <f t="shared" si="33"/>
        <v>1422.2269072804152</v>
      </c>
      <c r="AP232" s="65">
        <f t="shared" si="33"/>
        <v>1422.2269072804152</v>
      </c>
      <c r="AQ232" s="65">
        <f t="shared" si="33"/>
        <v>1422.2269072804152</v>
      </c>
      <c r="AR232" s="65">
        <f t="shared" si="33"/>
        <v>1422.2269072804152</v>
      </c>
      <c r="AS232" s="65">
        <f t="shared" si="33"/>
        <v>1422.2269072804152</v>
      </c>
      <c r="AT232" s="65">
        <f t="shared" si="33"/>
        <v>1422.2269072804152</v>
      </c>
      <c r="AU232" s="65">
        <f t="shared" si="33"/>
        <v>1422.2269072804152</v>
      </c>
      <c r="AV232" s="607">
        <f t="shared" si="33"/>
        <v>1422.2269072804152</v>
      </c>
      <c r="AY232" s="335">
        <v>53</v>
      </c>
      <c r="AZ232" s="334" t="s">
        <v>649</v>
      </c>
      <c r="BA232" s="455">
        <v>18.258929241000001</v>
      </c>
      <c r="BB232" s="455">
        <v>2708.9161946557201</v>
      </c>
      <c r="BC232" s="455"/>
      <c r="BD232" s="545"/>
      <c r="BE232" s="455">
        <v>0.52116091979609336</v>
      </c>
      <c r="BF232" s="545"/>
      <c r="BG232" s="546">
        <f t="shared" si="22"/>
        <v>79.957486697864411</v>
      </c>
      <c r="BP232" s="4"/>
      <c r="CB232" s="438">
        <v>61</v>
      </c>
      <c r="CC232" s="334" t="s">
        <v>651</v>
      </c>
      <c r="CD232" s="547">
        <v>28.727395999999999</v>
      </c>
      <c r="CE232" s="456">
        <v>5664.0850770910802</v>
      </c>
      <c r="CF232" s="547"/>
      <c r="CG232" s="456"/>
      <c r="CH232" s="456">
        <v>0.66681372220772195</v>
      </c>
      <c r="CI232" s="547"/>
      <c r="CJ232" s="456">
        <f t="shared" si="23"/>
        <v>126.14875196909495</v>
      </c>
    </row>
    <row r="233" spans="7:88" ht="14.1" customHeight="1" thickTop="1">
      <c r="G233" s="19"/>
      <c r="H233" s="738"/>
      <c r="J233" s="736"/>
      <c r="K233" s="9" t="s">
        <v>769</v>
      </c>
      <c r="L233" s="39">
        <f t="shared" si="34"/>
        <v>2579.0824434293063</v>
      </c>
      <c r="M233" s="39">
        <f t="shared" si="33"/>
        <v>2579.0824434293063</v>
      </c>
      <c r="N233" s="39">
        <f t="shared" si="33"/>
        <v>2579.0824434293063</v>
      </c>
      <c r="O233" s="39">
        <f t="shared" si="33"/>
        <v>2579.0824434293063</v>
      </c>
      <c r="P233" s="39">
        <f t="shared" si="33"/>
        <v>2579.0824434293063</v>
      </c>
      <c r="Q233" s="39">
        <f t="shared" si="33"/>
        <v>2579.0824434293063</v>
      </c>
      <c r="R233" s="39">
        <f t="shared" si="33"/>
        <v>2579.0824434293063</v>
      </c>
      <c r="S233" s="39">
        <f t="shared" si="33"/>
        <v>2579.0824434293063</v>
      </c>
      <c r="T233" s="39">
        <f t="shared" si="33"/>
        <v>2579.0824434293063</v>
      </c>
      <c r="U233" s="39">
        <f t="shared" si="33"/>
        <v>2579.0824434293063</v>
      </c>
      <c r="V233" s="39">
        <f t="shared" si="33"/>
        <v>2579.0824434293063</v>
      </c>
      <c r="W233" s="39">
        <f t="shared" si="33"/>
        <v>2579.0824434293063</v>
      </c>
      <c r="X233" s="39">
        <f t="shared" si="33"/>
        <v>2579.0824434293063</v>
      </c>
      <c r="Y233" s="39">
        <f t="shared" si="33"/>
        <v>2579.0824434293063</v>
      </c>
      <c r="Z233" s="39">
        <f t="shared" si="33"/>
        <v>2579.0824434293063</v>
      </c>
      <c r="AA233" s="39">
        <f t="shared" si="33"/>
        <v>2579.0824434293063</v>
      </c>
      <c r="AB233" s="39">
        <f t="shared" si="33"/>
        <v>2579.0824434293063</v>
      </c>
      <c r="AC233" s="39">
        <f t="shared" si="33"/>
        <v>2579.0824434293063</v>
      </c>
      <c r="AD233" s="39">
        <f t="shared" si="33"/>
        <v>2579.0824434293063</v>
      </c>
      <c r="AE233" s="39">
        <f t="shared" si="33"/>
        <v>2579.0824434293063</v>
      </c>
      <c r="AF233" s="39">
        <f t="shared" si="33"/>
        <v>2579.0824434293063</v>
      </c>
      <c r="AG233" s="39">
        <f t="shared" si="33"/>
        <v>2579.0824434293063</v>
      </c>
      <c r="AH233" s="39">
        <f t="shared" si="33"/>
        <v>2579.0824434293063</v>
      </c>
      <c r="AI233" s="39">
        <f t="shared" si="33"/>
        <v>2579.0824434293063</v>
      </c>
      <c r="AJ233" s="39">
        <f t="shared" si="33"/>
        <v>2579.0824434293063</v>
      </c>
      <c r="AK233" s="39">
        <f t="shared" si="33"/>
        <v>2579.0824434293063</v>
      </c>
      <c r="AL233" s="39">
        <f t="shared" si="33"/>
        <v>2579.0824434293063</v>
      </c>
      <c r="AM233" s="39">
        <f t="shared" si="33"/>
        <v>2579.0824434293063</v>
      </c>
      <c r="AN233" s="39">
        <f t="shared" si="33"/>
        <v>2579.0824434293063</v>
      </c>
      <c r="AO233" s="39">
        <f t="shared" si="33"/>
        <v>2579.0824434293063</v>
      </c>
      <c r="AP233" s="39">
        <f t="shared" si="33"/>
        <v>2579.0824434293063</v>
      </c>
      <c r="AQ233" s="39">
        <f t="shared" si="33"/>
        <v>2579.0824434293063</v>
      </c>
      <c r="AR233" s="39">
        <f t="shared" si="33"/>
        <v>2579.0824434293063</v>
      </c>
      <c r="AS233" s="39">
        <f t="shared" si="33"/>
        <v>2579.0824434293063</v>
      </c>
      <c r="AT233" s="39">
        <f t="shared" si="33"/>
        <v>2579.0824434293063</v>
      </c>
      <c r="AU233" s="39">
        <f t="shared" si="33"/>
        <v>2579.0824434293063</v>
      </c>
      <c r="AV233" s="606">
        <f t="shared" si="33"/>
        <v>2579.0824434293063</v>
      </c>
      <c r="AY233" s="335">
        <v>113</v>
      </c>
      <c r="AZ233" s="334" t="s">
        <v>650</v>
      </c>
      <c r="BA233" s="455">
        <v>6.32506634499999</v>
      </c>
      <c r="BB233" s="455">
        <v>3166.09971714841</v>
      </c>
      <c r="BC233" s="455"/>
      <c r="BD233" s="545"/>
      <c r="BE233" s="455">
        <v>0.60513140368321894</v>
      </c>
      <c r="BF233" s="545"/>
      <c r="BG233" s="546">
        <f t="shared" si="22"/>
        <v>79.987264383905639</v>
      </c>
      <c r="BP233" s="4"/>
      <c r="CB233" s="438">
        <v>105</v>
      </c>
      <c r="CC233" s="334" t="s">
        <v>649</v>
      </c>
      <c r="CD233" s="547">
        <v>22.1917189999999</v>
      </c>
      <c r="CE233" s="456">
        <v>5427.43484171411</v>
      </c>
      <c r="CF233" s="547"/>
      <c r="CG233" s="456"/>
      <c r="CH233" s="456">
        <v>0.63947003354501697</v>
      </c>
      <c r="CI233" s="547"/>
      <c r="CJ233" s="456">
        <f t="shared" si="23"/>
        <v>126.16131423252425</v>
      </c>
    </row>
    <row r="234" spans="7:88" ht="14.1" customHeight="1">
      <c r="G234" s="19"/>
      <c r="H234" s="738"/>
      <c r="J234" s="736"/>
      <c r="K234" s="9" t="s">
        <v>770</v>
      </c>
      <c r="L234" s="39">
        <f t="shared" si="34"/>
        <v>2579.0824434293063</v>
      </c>
      <c r="M234" s="39">
        <f t="shared" si="33"/>
        <v>2579.0824434293063</v>
      </c>
      <c r="N234" s="39">
        <f t="shared" si="33"/>
        <v>2579.0824434293063</v>
      </c>
      <c r="O234" s="39">
        <f t="shared" si="33"/>
        <v>2579.0824434293063</v>
      </c>
      <c r="P234" s="39">
        <f t="shared" si="33"/>
        <v>2579.0824434293063</v>
      </c>
      <c r="Q234" s="39">
        <f t="shared" si="33"/>
        <v>2579.0824434293063</v>
      </c>
      <c r="R234" s="39">
        <f t="shared" si="33"/>
        <v>2579.0824434293063</v>
      </c>
      <c r="S234" s="39">
        <f t="shared" si="33"/>
        <v>2579.0824434293063</v>
      </c>
      <c r="T234" s="39">
        <f t="shared" si="33"/>
        <v>2579.0824434293063</v>
      </c>
      <c r="U234" s="39">
        <f t="shared" si="33"/>
        <v>2579.0824434293063</v>
      </c>
      <c r="V234" s="39">
        <f t="shared" si="33"/>
        <v>2579.0824434293063</v>
      </c>
      <c r="W234" s="39">
        <f t="shared" si="33"/>
        <v>2579.0824434293063</v>
      </c>
      <c r="X234" s="39">
        <f t="shared" si="33"/>
        <v>2579.0824434293063</v>
      </c>
      <c r="Y234" s="39">
        <f t="shared" si="33"/>
        <v>2579.0824434293063</v>
      </c>
      <c r="Z234" s="39">
        <f t="shared" si="33"/>
        <v>2579.0824434293063</v>
      </c>
      <c r="AA234" s="39">
        <f t="shared" si="33"/>
        <v>2579.0824434293063</v>
      </c>
      <c r="AB234" s="39">
        <f t="shared" si="33"/>
        <v>2579.0824434293063</v>
      </c>
      <c r="AC234" s="39">
        <f t="shared" si="33"/>
        <v>2579.0824434293063</v>
      </c>
      <c r="AD234" s="39">
        <f t="shared" si="33"/>
        <v>2579.0824434293063</v>
      </c>
      <c r="AE234" s="39">
        <f t="shared" si="33"/>
        <v>2579.0824434293063</v>
      </c>
      <c r="AF234" s="39">
        <f t="shared" si="33"/>
        <v>2579.0824434293063</v>
      </c>
      <c r="AG234" s="39">
        <f t="shared" si="33"/>
        <v>2579.0824434293063</v>
      </c>
      <c r="AH234" s="39">
        <f t="shared" si="33"/>
        <v>2579.0824434293063</v>
      </c>
      <c r="AI234" s="39">
        <f t="shared" si="33"/>
        <v>2579.0824434293063</v>
      </c>
      <c r="AJ234" s="39">
        <f t="shared" si="33"/>
        <v>2579.0824434293063</v>
      </c>
      <c r="AK234" s="39">
        <f t="shared" si="33"/>
        <v>2579.0824434293063</v>
      </c>
      <c r="AL234" s="39">
        <f t="shared" si="33"/>
        <v>2579.0824434293063</v>
      </c>
      <c r="AM234" s="39">
        <f t="shared" si="33"/>
        <v>2579.0824434293063</v>
      </c>
      <c r="AN234" s="39">
        <f t="shared" si="33"/>
        <v>2579.0824434293063</v>
      </c>
      <c r="AO234" s="39">
        <f t="shared" si="33"/>
        <v>2579.0824434293063</v>
      </c>
      <c r="AP234" s="39">
        <f t="shared" si="33"/>
        <v>2579.0824434293063</v>
      </c>
      <c r="AQ234" s="39">
        <f t="shared" si="33"/>
        <v>2579.0824434293063</v>
      </c>
      <c r="AR234" s="39">
        <f t="shared" si="33"/>
        <v>2579.0824434293063</v>
      </c>
      <c r="AS234" s="39">
        <f t="shared" si="33"/>
        <v>2579.0824434293063</v>
      </c>
      <c r="AT234" s="39">
        <f t="shared" si="33"/>
        <v>2579.0824434293063</v>
      </c>
      <c r="AU234" s="39">
        <f t="shared" si="33"/>
        <v>2579.0824434293063</v>
      </c>
      <c r="AV234" s="606">
        <f t="shared" si="33"/>
        <v>2579.0824434293063</v>
      </c>
      <c r="AY234" s="335">
        <v>81</v>
      </c>
      <c r="AZ234" s="334" t="s">
        <v>651</v>
      </c>
      <c r="BA234" s="455">
        <v>27.856036876999902</v>
      </c>
      <c r="BB234" s="455">
        <v>3608.3765706942299</v>
      </c>
      <c r="BC234" s="455"/>
      <c r="BD234" s="545"/>
      <c r="BE234" s="455">
        <v>0.68321382056820201</v>
      </c>
      <c r="BF234" s="545"/>
      <c r="BG234" s="546">
        <f t="shared" si="22"/>
        <v>80.365641812013791</v>
      </c>
      <c r="BP234" s="4"/>
      <c r="CB234" s="438">
        <v>42</v>
      </c>
      <c r="CC234" s="334" t="s">
        <v>650</v>
      </c>
      <c r="CD234" s="547">
        <v>10.8849239999999</v>
      </c>
      <c r="CE234" s="456">
        <v>5295.0866413785998</v>
      </c>
      <c r="CF234" s="547"/>
      <c r="CG234" s="456"/>
      <c r="CH234" s="456">
        <v>0.62416012461769299</v>
      </c>
      <c r="CI234" s="547"/>
      <c r="CJ234" s="456">
        <f t="shared" si="23"/>
        <v>126.17233537253087</v>
      </c>
    </row>
    <row r="235" spans="7:88" ht="14.1" customHeight="1" thickBot="1">
      <c r="G235" s="19"/>
      <c r="H235" s="738"/>
      <c r="J235" s="736"/>
      <c r="K235" s="9" t="s">
        <v>771</v>
      </c>
      <c r="L235" s="65">
        <f t="shared" si="34"/>
        <v>2579.0824434293063</v>
      </c>
      <c r="M235" s="65">
        <f t="shared" si="33"/>
        <v>2579.0824434293063</v>
      </c>
      <c r="N235" s="65">
        <f t="shared" si="33"/>
        <v>2579.0824434293063</v>
      </c>
      <c r="O235" s="65">
        <f t="shared" si="33"/>
        <v>2579.0824434293063</v>
      </c>
      <c r="P235" s="65">
        <f t="shared" si="33"/>
        <v>2579.0824434293063</v>
      </c>
      <c r="Q235" s="65">
        <f t="shared" si="33"/>
        <v>2579.0824434293063</v>
      </c>
      <c r="R235" s="65">
        <f t="shared" si="33"/>
        <v>2579.0824434293063</v>
      </c>
      <c r="S235" s="65">
        <f t="shared" si="33"/>
        <v>2579.0824434293063</v>
      </c>
      <c r="T235" s="65">
        <f t="shared" si="33"/>
        <v>2579.0824434293063</v>
      </c>
      <c r="U235" s="65">
        <f t="shared" si="33"/>
        <v>2579.0824434293063</v>
      </c>
      <c r="V235" s="65">
        <f t="shared" si="33"/>
        <v>2579.0824434293063</v>
      </c>
      <c r="W235" s="65">
        <f t="shared" si="33"/>
        <v>2579.0824434293063</v>
      </c>
      <c r="X235" s="65">
        <f t="shared" si="33"/>
        <v>2579.0824434293063</v>
      </c>
      <c r="Y235" s="65">
        <f t="shared" si="33"/>
        <v>2579.0824434293063</v>
      </c>
      <c r="Z235" s="65">
        <f t="shared" si="33"/>
        <v>2579.0824434293063</v>
      </c>
      <c r="AA235" s="65">
        <f t="shared" si="33"/>
        <v>2579.0824434293063</v>
      </c>
      <c r="AB235" s="65">
        <f t="shared" si="33"/>
        <v>2579.0824434293063</v>
      </c>
      <c r="AC235" s="65">
        <f t="shared" si="33"/>
        <v>2579.0824434293063</v>
      </c>
      <c r="AD235" s="65">
        <f t="shared" si="33"/>
        <v>2579.0824434293063</v>
      </c>
      <c r="AE235" s="65">
        <f t="shared" si="33"/>
        <v>2579.0824434293063</v>
      </c>
      <c r="AF235" s="65">
        <f t="shared" si="33"/>
        <v>2579.0824434293063</v>
      </c>
      <c r="AG235" s="65">
        <f t="shared" si="33"/>
        <v>2579.0824434293063</v>
      </c>
      <c r="AH235" s="65">
        <f t="shared" si="33"/>
        <v>2579.0824434293063</v>
      </c>
      <c r="AI235" s="65">
        <f t="shared" si="33"/>
        <v>2579.0824434293063</v>
      </c>
      <c r="AJ235" s="65">
        <f t="shared" si="33"/>
        <v>2579.0824434293063</v>
      </c>
      <c r="AK235" s="65">
        <f t="shared" si="33"/>
        <v>2579.0824434293063</v>
      </c>
      <c r="AL235" s="65">
        <f t="shared" si="33"/>
        <v>2579.0824434293063</v>
      </c>
      <c r="AM235" s="65">
        <f t="shared" si="33"/>
        <v>2579.0824434293063</v>
      </c>
      <c r="AN235" s="65">
        <f t="shared" si="33"/>
        <v>2579.0824434293063</v>
      </c>
      <c r="AO235" s="65">
        <f t="shared" si="33"/>
        <v>2579.0824434293063</v>
      </c>
      <c r="AP235" s="65">
        <f t="shared" si="33"/>
        <v>2579.0824434293063</v>
      </c>
      <c r="AQ235" s="65">
        <f t="shared" si="33"/>
        <v>2579.0824434293063</v>
      </c>
      <c r="AR235" s="65">
        <f t="shared" si="33"/>
        <v>2579.0824434293063</v>
      </c>
      <c r="AS235" s="65">
        <f t="shared" si="33"/>
        <v>2579.0824434293063</v>
      </c>
      <c r="AT235" s="65">
        <f t="shared" si="33"/>
        <v>2579.0824434293063</v>
      </c>
      <c r="AU235" s="65">
        <f t="shared" si="33"/>
        <v>2579.0824434293063</v>
      </c>
      <c r="AV235" s="607">
        <f t="shared" si="33"/>
        <v>2579.0824434293063</v>
      </c>
      <c r="AY235" s="335">
        <v>103</v>
      </c>
      <c r="AZ235" s="334" t="s">
        <v>648</v>
      </c>
      <c r="BA235" s="455">
        <v>8.1268504129999908</v>
      </c>
      <c r="BB235" s="455">
        <v>3680.9759377190298</v>
      </c>
      <c r="BC235" s="455"/>
      <c r="BD235" s="545"/>
      <c r="BE235" s="455">
        <v>0.69625422736083564</v>
      </c>
      <c r="BF235" s="545"/>
      <c r="BG235" s="546">
        <f t="shared" si="22"/>
        <v>80.394717717879288</v>
      </c>
      <c r="BP235" s="4"/>
      <c r="CB235" s="438">
        <v>84</v>
      </c>
      <c r="CC235" s="334" t="s">
        <v>647</v>
      </c>
      <c r="CD235" s="547">
        <v>13.7252749999999</v>
      </c>
      <c r="CE235" s="456">
        <v>5405.0556844759203</v>
      </c>
      <c r="CF235" s="547"/>
      <c r="CG235" s="456"/>
      <c r="CH235" s="456">
        <v>0.63582270050660905</v>
      </c>
      <c r="CI235" s="547"/>
      <c r="CJ235" s="456">
        <f t="shared" si="23"/>
        <v>126.36870192059408</v>
      </c>
    </row>
    <row r="236" spans="7:88" ht="14.1" customHeight="1" thickTop="1">
      <c r="G236" s="19"/>
      <c r="H236" s="738"/>
      <c r="J236" s="736"/>
      <c r="K236" s="9" t="s">
        <v>772</v>
      </c>
      <c r="L236" s="39">
        <f t="shared" si="34"/>
        <v>5234.6060219852325</v>
      </c>
      <c r="M236" s="39">
        <f t="shared" si="34"/>
        <v>5234.6060219852325</v>
      </c>
      <c r="N236" s="39">
        <f t="shared" si="34"/>
        <v>5234.6060219852325</v>
      </c>
      <c r="O236" s="39">
        <f t="shared" si="34"/>
        <v>5234.6060219852325</v>
      </c>
      <c r="P236" s="39">
        <f t="shared" si="34"/>
        <v>5234.6060219852325</v>
      </c>
      <c r="Q236" s="39">
        <f t="shared" si="34"/>
        <v>5234.6060219852325</v>
      </c>
      <c r="R236" s="39">
        <f t="shared" si="34"/>
        <v>5234.6060219852325</v>
      </c>
      <c r="S236" s="39">
        <f t="shared" si="34"/>
        <v>5234.6060219852325</v>
      </c>
      <c r="T236" s="39">
        <f t="shared" si="34"/>
        <v>5234.6060219852325</v>
      </c>
      <c r="U236" s="39">
        <f t="shared" si="34"/>
        <v>5234.6060219852325</v>
      </c>
      <c r="V236" s="39">
        <f t="shared" si="34"/>
        <v>5234.6060219852325</v>
      </c>
      <c r="W236" s="39">
        <f t="shared" si="34"/>
        <v>5234.6060219852325</v>
      </c>
      <c r="X236" s="39">
        <f t="shared" si="34"/>
        <v>5234.6060219852325</v>
      </c>
      <c r="Y236" s="39">
        <f t="shared" si="34"/>
        <v>5234.6060219852325</v>
      </c>
      <c r="Z236" s="39">
        <f t="shared" si="34"/>
        <v>5234.6060219852325</v>
      </c>
      <c r="AA236" s="39">
        <f t="shared" si="34"/>
        <v>5234.6060219852325</v>
      </c>
      <c r="AB236" s="39">
        <f t="shared" ref="AB236:AV236" si="35" xml:space="preserve"> $S$44*(AB298 + AB426)</f>
        <v>5234.6060219852325</v>
      </c>
      <c r="AC236" s="39">
        <f t="shared" si="35"/>
        <v>5234.6060219852325</v>
      </c>
      <c r="AD236" s="39">
        <f t="shared" si="35"/>
        <v>5234.6060219852325</v>
      </c>
      <c r="AE236" s="39">
        <f t="shared" si="35"/>
        <v>5234.6060219852325</v>
      </c>
      <c r="AF236" s="39">
        <f t="shared" si="35"/>
        <v>5234.6060219852325</v>
      </c>
      <c r="AG236" s="39">
        <f t="shared" si="35"/>
        <v>5234.6060219852325</v>
      </c>
      <c r="AH236" s="39">
        <f t="shared" si="35"/>
        <v>5234.6060219852325</v>
      </c>
      <c r="AI236" s="39">
        <f t="shared" si="35"/>
        <v>5234.6060219852325</v>
      </c>
      <c r="AJ236" s="39">
        <f t="shared" si="35"/>
        <v>5234.6060219852325</v>
      </c>
      <c r="AK236" s="39">
        <f t="shared" si="35"/>
        <v>5234.6060219852325</v>
      </c>
      <c r="AL236" s="39">
        <f t="shared" si="35"/>
        <v>5234.6060219852325</v>
      </c>
      <c r="AM236" s="39">
        <f t="shared" si="35"/>
        <v>5234.6060219852325</v>
      </c>
      <c r="AN236" s="39">
        <f t="shared" si="35"/>
        <v>5234.6060219852325</v>
      </c>
      <c r="AO236" s="39">
        <f t="shared" si="35"/>
        <v>5234.6060219852325</v>
      </c>
      <c r="AP236" s="39">
        <f t="shared" si="35"/>
        <v>5234.6060219852325</v>
      </c>
      <c r="AQ236" s="39">
        <f t="shared" si="35"/>
        <v>5234.6060219852325</v>
      </c>
      <c r="AR236" s="39">
        <f t="shared" si="35"/>
        <v>5234.6060219852325</v>
      </c>
      <c r="AS236" s="39">
        <f t="shared" si="35"/>
        <v>5234.6060219852325</v>
      </c>
      <c r="AT236" s="39">
        <f t="shared" si="35"/>
        <v>5234.6060219852325</v>
      </c>
      <c r="AU236" s="39">
        <f t="shared" si="35"/>
        <v>5234.6060219852325</v>
      </c>
      <c r="AV236" s="606">
        <f t="shared" si="35"/>
        <v>5234.6060219852325</v>
      </c>
      <c r="AY236" s="335">
        <v>110</v>
      </c>
      <c r="AZ236" s="334" t="s">
        <v>650</v>
      </c>
      <c r="BA236" s="455">
        <v>5.361115743</v>
      </c>
      <c r="BB236" s="455">
        <v>3021.5685116146801</v>
      </c>
      <c r="BC236" s="455"/>
      <c r="BD236" s="545"/>
      <c r="BE236" s="455">
        <v>0.57406929627621361</v>
      </c>
      <c r="BF236" s="545"/>
      <c r="BG236" s="546">
        <f t="shared" si="22"/>
        <v>80.586814285654796</v>
      </c>
      <c r="BP236" s="4"/>
      <c r="CB236" s="438">
        <v>25</v>
      </c>
      <c r="CC236" s="334" t="s">
        <v>649</v>
      </c>
      <c r="CD236" s="547">
        <v>77.055201999999994</v>
      </c>
      <c r="CE236" s="456">
        <v>5888.48705396683</v>
      </c>
      <c r="CF236" s="547"/>
      <c r="CG236" s="456"/>
      <c r="CH236" s="456">
        <v>0.68895717774432097</v>
      </c>
      <c r="CI236" s="547"/>
      <c r="CJ236" s="456">
        <f t="shared" si="23"/>
        <v>126.81595651123307</v>
      </c>
    </row>
    <row r="237" spans="7:88" ht="14.1" customHeight="1">
      <c r="G237" s="19"/>
      <c r="H237" s="738"/>
      <c r="J237" s="736"/>
      <c r="K237" s="9" t="s">
        <v>773</v>
      </c>
      <c r="L237" s="39">
        <f t="shared" si="34"/>
        <v>5234.6060219852325</v>
      </c>
      <c r="M237" s="39">
        <f t="shared" si="33"/>
        <v>5234.6060219852325</v>
      </c>
      <c r="N237" s="39">
        <f t="shared" si="33"/>
        <v>5234.6060219852325</v>
      </c>
      <c r="O237" s="39">
        <f t="shared" si="33"/>
        <v>5234.6060219852325</v>
      </c>
      <c r="P237" s="39">
        <f t="shared" si="33"/>
        <v>5234.6060219852325</v>
      </c>
      <c r="Q237" s="39">
        <f t="shared" si="33"/>
        <v>5234.6060219852325</v>
      </c>
      <c r="R237" s="39">
        <f t="shared" si="33"/>
        <v>5234.6060219852325</v>
      </c>
      <c r="S237" s="39">
        <f t="shared" si="33"/>
        <v>5234.6060219852325</v>
      </c>
      <c r="T237" s="39">
        <f t="shared" si="33"/>
        <v>5234.6060219852325</v>
      </c>
      <c r="U237" s="39">
        <f t="shared" si="33"/>
        <v>5234.6060219852325</v>
      </c>
      <c r="V237" s="39">
        <f t="shared" si="33"/>
        <v>5234.6060219852325</v>
      </c>
      <c r="W237" s="39">
        <f t="shared" si="33"/>
        <v>5234.6060219852325</v>
      </c>
      <c r="X237" s="39">
        <f t="shared" si="33"/>
        <v>5234.6060219852325</v>
      </c>
      <c r="Y237" s="39">
        <f t="shared" si="33"/>
        <v>5234.6060219852325</v>
      </c>
      <c r="Z237" s="39">
        <f t="shared" si="33"/>
        <v>5234.6060219852325</v>
      </c>
      <c r="AA237" s="39">
        <f t="shared" si="33"/>
        <v>5234.6060219852325</v>
      </c>
      <c r="AB237" s="39">
        <f t="shared" si="33"/>
        <v>5234.6060219852325</v>
      </c>
      <c r="AC237" s="39">
        <f t="shared" si="33"/>
        <v>5234.6060219852325</v>
      </c>
      <c r="AD237" s="39">
        <f t="shared" si="33"/>
        <v>5234.6060219852325</v>
      </c>
      <c r="AE237" s="39">
        <f t="shared" si="33"/>
        <v>5234.6060219852325</v>
      </c>
      <c r="AF237" s="39">
        <f t="shared" si="33"/>
        <v>5234.6060219852325</v>
      </c>
      <c r="AG237" s="39">
        <f t="shared" si="33"/>
        <v>5234.6060219852325</v>
      </c>
      <c r="AH237" s="39">
        <f t="shared" si="33"/>
        <v>5234.6060219852325</v>
      </c>
      <c r="AI237" s="39">
        <f t="shared" si="33"/>
        <v>5234.6060219852325</v>
      </c>
      <c r="AJ237" s="39">
        <f t="shared" si="33"/>
        <v>5234.6060219852325</v>
      </c>
      <c r="AK237" s="39">
        <f t="shared" si="33"/>
        <v>5234.6060219852325</v>
      </c>
      <c r="AL237" s="39">
        <f t="shared" si="33"/>
        <v>5234.6060219852325</v>
      </c>
      <c r="AM237" s="39">
        <f t="shared" si="33"/>
        <v>5234.6060219852325</v>
      </c>
      <c r="AN237" s="39">
        <f t="shared" si="33"/>
        <v>5234.6060219852325</v>
      </c>
      <c r="AO237" s="39">
        <f t="shared" si="33"/>
        <v>5234.6060219852325</v>
      </c>
      <c r="AP237" s="39">
        <f t="shared" si="33"/>
        <v>5234.6060219852325</v>
      </c>
      <c r="AQ237" s="39">
        <f t="shared" si="33"/>
        <v>5234.6060219852325</v>
      </c>
      <c r="AR237" s="39">
        <f t="shared" si="33"/>
        <v>5234.6060219852325</v>
      </c>
      <c r="AS237" s="39">
        <f t="shared" si="33"/>
        <v>5234.6060219852325</v>
      </c>
      <c r="AT237" s="39">
        <f t="shared" si="33"/>
        <v>5234.6060219852325</v>
      </c>
      <c r="AU237" s="39">
        <f t="shared" si="33"/>
        <v>5234.6060219852325</v>
      </c>
      <c r="AV237" s="606">
        <f t="shared" si="33"/>
        <v>5234.6060219852325</v>
      </c>
      <c r="AY237" s="335">
        <v>121</v>
      </c>
      <c r="AZ237" s="334" t="s">
        <v>649</v>
      </c>
      <c r="BA237" s="455">
        <v>1.9786149559999899</v>
      </c>
      <c r="BB237" s="455">
        <v>3216.4484857867901</v>
      </c>
      <c r="BC237" s="455"/>
      <c r="BD237" s="545"/>
      <c r="BE237" s="455">
        <v>0.60913352909815988</v>
      </c>
      <c r="BF237" s="545"/>
      <c r="BG237" s="546">
        <f t="shared" si="22"/>
        <v>80.655694455604873</v>
      </c>
      <c r="BP237" s="4"/>
      <c r="CB237" s="438">
        <v>93</v>
      </c>
      <c r="CC237" s="334" t="s">
        <v>648</v>
      </c>
      <c r="CD237" s="547">
        <v>19.2858389999999</v>
      </c>
      <c r="CE237" s="456">
        <v>4826.4710566392296</v>
      </c>
      <c r="CF237" s="547"/>
      <c r="CG237" s="456"/>
      <c r="CH237" s="456">
        <v>0.56691746441881796</v>
      </c>
      <c r="CI237" s="547"/>
      <c r="CJ237" s="456">
        <f t="shared" si="23"/>
        <v>126.87712809438048</v>
      </c>
    </row>
    <row r="238" spans="7:88" ht="14.1" customHeight="1" thickBot="1">
      <c r="G238" s="19"/>
      <c r="H238" s="738"/>
      <c r="J238" s="736"/>
      <c r="K238" s="9" t="s">
        <v>774</v>
      </c>
      <c r="L238" s="65">
        <f t="shared" si="34"/>
        <v>5234.6060219852325</v>
      </c>
      <c r="M238" s="65">
        <f t="shared" si="33"/>
        <v>5234.6060219852325</v>
      </c>
      <c r="N238" s="65">
        <f t="shared" si="33"/>
        <v>5234.6060219852325</v>
      </c>
      <c r="O238" s="65">
        <f t="shared" si="33"/>
        <v>5234.6060219852325</v>
      </c>
      <c r="P238" s="65">
        <f t="shared" si="33"/>
        <v>5234.6060219852325</v>
      </c>
      <c r="Q238" s="65">
        <f t="shared" si="33"/>
        <v>5234.6060219852325</v>
      </c>
      <c r="R238" s="65">
        <f t="shared" si="33"/>
        <v>5234.6060219852325</v>
      </c>
      <c r="S238" s="65">
        <f t="shared" si="33"/>
        <v>5234.6060219852325</v>
      </c>
      <c r="T238" s="65">
        <f t="shared" si="33"/>
        <v>5234.6060219852325</v>
      </c>
      <c r="U238" s="65">
        <f t="shared" si="33"/>
        <v>5234.6060219852325</v>
      </c>
      <c r="V238" s="65">
        <f t="shared" si="33"/>
        <v>5234.6060219852325</v>
      </c>
      <c r="W238" s="65">
        <f t="shared" si="33"/>
        <v>5234.6060219852325</v>
      </c>
      <c r="X238" s="65">
        <f t="shared" si="33"/>
        <v>5234.6060219852325</v>
      </c>
      <c r="Y238" s="65">
        <f t="shared" si="33"/>
        <v>5234.6060219852325</v>
      </c>
      <c r="Z238" s="65">
        <f t="shared" si="33"/>
        <v>5234.6060219852325</v>
      </c>
      <c r="AA238" s="65">
        <f t="shared" si="33"/>
        <v>5234.6060219852325</v>
      </c>
      <c r="AB238" s="65">
        <f t="shared" si="33"/>
        <v>5234.6060219852325</v>
      </c>
      <c r="AC238" s="65">
        <f t="shared" si="33"/>
        <v>5234.6060219852325</v>
      </c>
      <c r="AD238" s="65">
        <f t="shared" si="33"/>
        <v>5234.6060219852325</v>
      </c>
      <c r="AE238" s="65">
        <f t="shared" ref="M238:AV244" si="36" xml:space="preserve"> $S$44*(AE300 + AE428)</f>
        <v>5234.6060219852325</v>
      </c>
      <c r="AF238" s="65">
        <f t="shared" si="36"/>
        <v>5234.6060219852325</v>
      </c>
      <c r="AG238" s="65">
        <f t="shared" si="36"/>
        <v>5234.6060219852325</v>
      </c>
      <c r="AH238" s="65">
        <f t="shared" si="36"/>
        <v>5234.6060219852325</v>
      </c>
      <c r="AI238" s="65">
        <f t="shared" si="36"/>
        <v>5234.6060219852325</v>
      </c>
      <c r="AJ238" s="65">
        <f t="shared" si="36"/>
        <v>5234.6060219852325</v>
      </c>
      <c r="AK238" s="65">
        <f t="shared" si="36"/>
        <v>5234.6060219852325</v>
      </c>
      <c r="AL238" s="65">
        <f t="shared" si="36"/>
        <v>5234.6060219852325</v>
      </c>
      <c r="AM238" s="65">
        <f t="shared" si="36"/>
        <v>5234.6060219852325</v>
      </c>
      <c r="AN238" s="65">
        <f t="shared" si="36"/>
        <v>5234.6060219852325</v>
      </c>
      <c r="AO238" s="65">
        <f t="shared" si="36"/>
        <v>5234.6060219852325</v>
      </c>
      <c r="AP238" s="65">
        <f t="shared" si="36"/>
        <v>5234.6060219852325</v>
      </c>
      <c r="AQ238" s="65">
        <f t="shared" si="36"/>
        <v>5234.6060219852325</v>
      </c>
      <c r="AR238" s="65">
        <f t="shared" si="36"/>
        <v>5234.6060219852325</v>
      </c>
      <c r="AS238" s="65">
        <f t="shared" si="36"/>
        <v>5234.6060219852325</v>
      </c>
      <c r="AT238" s="65">
        <f t="shared" si="36"/>
        <v>5234.6060219852325</v>
      </c>
      <c r="AU238" s="65">
        <f t="shared" si="36"/>
        <v>5234.6060219852325</v>
      </c>
      <c r="AV238" s="607">
        <f t="shared" si="36"/>
        <v>5234.6060219852325</v>
      </c>
      <c r="AY238" s="335">
        <v>26</v>
      </c>
      <c r="AZ238" s="334" t="s">
        <v>649</v>
      </c>
      <c r="BA238" s="455">
        <v>0.98160589700000001</v>
      </c>
      <c r="BB238" s="455">
        <v>3708.7119906119401</v>
      </c>
      <c r="BC238" s="455"/>
      <c r="BD238" s="545"/>
      <c r="BE238" s="455">
        <v>0.69826963335449199</v>
      </c>
      <c r="BF238" s="545"/>
      <c r="BG238" s="546">
        <f t="shared" si="22"/>
        <v>80.735713459216541</v>
      </c>
      <c r="BP238" s="4"/>
      <c r="CB238" s="438">
        <v>100</v>
      </c>
      <c r="CC238" s="334" t="s">
        <v>649</v>
      </c>
      <c r="CD238" s="547">
        <v>13.5026539999999</v>
      </c>
      <c r="CE238" s="456">
        <v>5562.9832505828899</v>
      </c>
      <c r="CF238" s="547"/>
      <c r="CG238" s="456"/>
      <c r="CH238" s="456">
        <v>0.65059288026956097</v>
      </c>
      <c r="CI238" s="547"/>
      <c r="CJ238" s="456">
        <f t="shared" si="23"/>
        <v>127.01537443510495</v>
      </c>
    </row>
    <row r="239" spans="7:88" ht="14.1" customHeight="1" thickTop="1">
      <c r="G239" s="19"/>
      <c r="H239" s="738"/>
      <c r="J239" s="736"/>
      <c r="K239" s="9" t="s">
        <v>775</v>
      </c>
      <c r="L239" s="39">
        <f t="shared" si="34"/>
        <v>7439.0177853583691</v>
      </c>
      <c r="M239" s="39">
        <f t="shared" si="36"/>
        <v>7439.0177853583691</v>
      </c>
      <c r="N239" s="39">
        <f t="shared" si="36"/>
        <v>7439.0177853583691</v>
      </c>
      <c r="O239" s="39">
        <f t="shared" si="36"/>
        <v>7439.0177853583691</v>
      </c>
      <c r="P239" s="39">
        <f t="shared" si="36"/>
        <v>7439.0177853583691</v>
      </c>
      <c r="Q239" s="39">
        <f t="shared" si="36"/>
        <v>7439.0177853583691</v>
      </c>
      <c r="R239" s="39">
        <f t="shared" si="36"/>
        <v>7439.0177853583691</v>
      </c>
      <c r="S239" s="39">
        <f t="shared" si="36"/>
        <v>7439.0177853583691</v>
      </c>
      <c r="T239" s="39">
        <f t="shared" si="36"/>
        <v>7439.0177853583691</v>
      </c>
      <c r="U239" s="39">
        <f t="shared" si="36"/>
        <v>7439.0177853583691</v>
      </c>
      <c r="V239" s="39">
        <f t="shared" si="36"/>
        <v>7439.0177853583691</v>
      </c>
      <c r="W239" s="39">
        <f t="shared" si="36"/>
        <v>7439.0177853583691</v>
      </c>
      <c r="X239" s="39">
        <f t="shared" si="36"/>
        <v>7439.0177853583691</v>
      </c>
      <c r="Y239" s="39">
        <f t="shared" si="36"/>
        <v>7439.0177853583691</v>
      </c>
      <c r="Z239" s="39">
        <f t="shared" si="36"/>
        <v>7439.0177853583691</v>
      </c>
      <c r="AA239" s="39">
        <f t="shared" si="36"/>
        <v>7439.0177853583691</v>
      </c>
      <c r="AB239" s="39">
        <f t="shared" si="36"/>
        <v>7439.0177853583691</v>
      </c>
      <c r="AC239" s="39">
        <f t="shared" si="36"/>
        <v>7439.0177853583691</v>
      </c>
      <c r="AD239" s="39">
        <f t="shared" si="36"/>
        <v>7439.0177853583691</v>
      </c>
      <c r="AE239" s="39">
        <f t="shared" si="36"/>
        <v>7439.0177853583691</v>
      </c>
      <c r="AF239" s="39">
        <f t="shared" si="36"/>
        <v>7439.0177853583691</v>
      </c>
      <c r="AG239" s="39">
        <f t="shared" si="36"/>
        <v>7439.0177853583691</v>
      </c>
      <c r="AH239" s="39">
        <f t="shared" si="36"/>
        <v>7439.0177853583691</v>
      </c>
      <c r="AI239" s="39">
        <f t="shared" si="36"/>
        <v>7439.0177853583691</v>
      </c>
      <c r="AJ239" s="39">
        <f t="shared" si="36"/>
        <v>7439.0177853583691</v>
      </c>
      <c r="AK239" s="39">
        <f t="shared" si="36"/>
        <v>7439.0177853583691</v>
      </c>
      <c r="AL239" s="39">
        <f t="shared" si="36"/>
        <v>7439.0177853583691</v>
      </c>
      <c r="AM239" s="39">
        <f t="shared" si="36"/>
        <v>7439.0177853583691</v>
      </c>
      <c r="AN239" s="39">
        <f t="shared" si="36"/>
        <v>7439.0177853583691</v>
      </c>
      <c r="AO239" s="39">
        <f t="shared" si="36"/>
        <v>7439.0177853583691</v>
      </c>
      <c r="AP239" s="39">
        <f t="shared" si="36"/>
        <v>7439.0177853583691</v>
      </c>
      <c r="AQ239" s="39">
        <f t="shared" si="36"/>
        <v>7439.0177853583691</v>
      </c>
      <c r="AR239" s="39">
        <f t="shared" si="36"/>
        <v>7439.0177853583691</v>
      </c>
      <c r="AS239" s="39">
        <f t="shared" si="36"/>
        <v>7439.0177853583691</v>
      </c>
      <c r="AT239" s="39">
        <f t="shared" si="36"/>
        <v>7439.0177853583691</v>
      </c>
      <c r="AU239" s="39">
        <f t="shared" si="36"/>
        <v>7439.0177853583691</v>
      </c>
      <c r="AV239" s="606">
        <f t="shared" si="36"/>
        <v>7439.0177853583691</v>
      </c>
      <c r="AY239" s="335">
        <v>130</v>
      </c>
      <c r="AZ239" s="334" t="s">
        <v>648</v>
      </c>
      <c r="BA239" s="455">
        <v>9.0929311399999904</v>
      </c>
      <c r="BB239" s="455">
        <v>3454.9653799278099</v>
      </c>
      <c r="BC239" s="455"/>
      <c r="BD239" s="545"/>
      <c r="BE239" s="455">
        <v>0.65165623233594816</v>
      </c>
      <c r="BF239" s="545"/>
      <c r="BG239" s="546">
        <f t="shared" si="22"/>
        <v>80.776980699185586</v>
      </c>
      <c r="BP239" s="4"/>
      <c r="CB239" s="438">
        <v>47</v>
      </c>
      <c r="CC239" s="334" t="s">
        <v>647</v>
      </c>
      <c r="CD239" s="547">
        <v>2.2421389999999901</v>
      </c>
      <c r="CE239" s="456">
        <v>5185.5555166917702</v>
      </c>
      <c r="CF239" s="547"/>
      <c r="CG239" s="456"/>
      <c r="CH239" s="456">
        <v>0.60689093317332199</v>
      </c>
      <c r="CI239" s="547"/>
      <c r="CJ239" s="456">
        <f t="shared" si="23"/>
        <v>127.11763820491286</v>
      </c>
    </row>
    <row r="240" spans="7:88" ht="14.1" customHeight="1">
      <c r="G240" s="19"/>
      <c r="H240" s="738"/>
      <c r="J240" s="736"/>
      <c r="K240" s="9" t="s">
        <v>776</v>
      </c>
      <c r="L240" s="39">
        <f t="shared" si="34"/>
        <v>7439.0177853583691</v>
      </c>
      <c r="M240" s="39">
        <f t="shared" si="36"/>
        <v>7439.0177853583691</v>
      </c>
      <c r="N240" s="39">
        <f t="shared" si="36"/>
        <v>7439.0177853583691</v>
      </c>
      <c r="O240" s="39">
        <f t="shared" si="36"/>
        <v>7439.0177853583691</v>
      </c>
      <c r="P240" s="39">
        <f t="shared" si="36"/>
        <v>7439.0177853583691</v>
      </c>
      <c r="Q240" s="39">
        <f t="shared" si="36"/>
        <v>7439.0177853583691</v>
      </c>
      <c r="R240" s="39">
        <f t="shared" si="36"/>
        <v>7439.0177853583691</v>
      </c>
      <c r="S240" s="39">
        <f t="shared" si="36"/>
        <v>7439.0177853583691</v>
      </c>
      <c r="T240" s="39">
        <f t="shared" si="36"/>
        <v>7439.0177853583691</v>
      </c>
      <c r="U240" s="39">
        <f t="shared" si="36"/>
        <v>7439.0177853583691</v>
      </c>
      <c r="V240" s="39">
        <f t="shared" si="36"/>
        <v>7439.0177853583691</v>
      </c>
      <c r="W240" s="39">
        <f t="shared" si="36"/>
        <v>7439.0177853583691</v>
      </c>
      <c r="X240" s="39">
        <f t="shared" si="36"/>
        <v>7439.0177853583691</v>
      </c>
      <c r="Y240" s="39">
        <f t="shared" si="36"/>
        <v>7439.0177853583691</v>
      </c>
      <c r="Z240" s="39">
        <f t="shared" si="36"/>
        <v>7439.0177853583691</v>
      </c>
      <c r="AA240" s="39">
        <f t="shared" si="36"/>
        <v>7439.0177853583691</v>
      </c>
      <c r="AB240" s="39">
        <f t="shared" si="36"/>
        <v>7439.0177853583691</v>
      </c>
      <c r="AC240" s="39">
        <f t="shared" si="36"/>
        <v>7439.0177853583691</v>
      </c>
      <c r="AD240" s="39">
        <f t="shared" si="36"/>
        <v>7439.0177853583691</v>
      </c>
      <c r="AE240" s="39">
        <f t="shared" si="36"/>
        <v>7439.0177853583691</v>
      </c>
      <c r="AF240" s="39">
        <f t="shared" si="36"/>
        <v>7439.0177853583691</v>
      </c>
      <c r="AG240" s="39">
        <f t="shared" si="36"/>
        <v>7439.0177853583691</v>
      </c>
      <c r="AH240" s="39">
        <f t="shared" si="36"/>
        <v>7439.0177853583691</v>
      </c>
      <c r="AI240" s="39">
        <f t="shared" si="36"/>
        <v>7439.0177853583691</v>
      </c>
      <c r="AJ240" s="39">
        <f t="shared" si="36"/>
        <v>7439.0177853583691</v>
      </c>
      <c r="AK240" s="39">
        <f t="shared" si="36"/>
        <v>7439.0177853583691</v>
      </c>
      <c r="AL240" s="39">
        <f t="shared" si="36"/>
        <v>7439.0177853583691</v>
      </c>
      <c r="AM240" s="39">
        <f t="shared" si="36"/>
        <v>7439.0177853583691</v>
      </c>
      <c r="AN240" s="39">
        <f t="shared" si="36"/>
        <v>7439.0177853583691</v>
      </c>
      <c r="AO240" s="39">
        <f t="shared" si="36"/>
        <v>7439.0177853583691</v>
      </c>
      <c r="AP240" s="39">
        <f t="shared" si="36"/>
        <v>7439.0177853583691</v>
      </c>
      <c r="AQ240" s="39">
        <f t="shared" si="36"/>
        <v>7439.0177853583691</v>
      </c>
      <c r="AR240" s="39">
        <f t="shared" si="36"/>
        <v>7439.0177853583691</v>
      </c>
      <c r="AS240" s="39">
        <f t="shared" si="36"/>
        <v>7439.0177853583691</v>
      </c>
      <c r="AT240" s="39">
        <f t="shared" si="36"/>
        <v>7439.0177853583691</v>
      </c>
      <c r="AU240" s="39">
        <f t="shared" si="36"/>
        <v>7439.0177853583691</v>
      </c>
      <c r="AV240" s="606">
        <f t="shared" si="36"/>
        <v>7439.0177853583691</v>
      </c>
      <c r="AY240" s="335">
        <v>46</v>
      </c>
      <c r="AZ240" s="334" t="s">
        <v>650</v>
      </c>
      <c r="BA240" s="455">
        <v>6.9506776639999899</v>
      </c>
      <c r="BB240" s="455">
        <v>3696.4787703049301</v>
      </c>
      <c r="BC240" s="455"/>
      <c r="BD240" s="545"/>
      <c r="BE240" s="455">
        <v>0.69514233245952528</v>
      </c>
      <c r="BF240" s="545"/>
      <c r="BG240" s="546">
        <f t="shared" si="22"/>
        <v>80.836384492218755</v>
      </c>
      <c r="BP240" s="4"/>
      <c r="CB240" s="438">
        <v>26</v>
      </c>
      <c r="CC240" s="334" t="s">
        <v>648</v>
      </c>
      <c r="CD240" s="547">
        <v>29.236028999999899</v>
      </c>
      <c r="CE240" s="456">
        <v>5935.8074683304103</v>
      </c>
      <c r="CF240" s="547"/>
      <c r="CG240" s="456"/>
      <c r="CH240" s="456">
        <v>0.69270844239432405</v>
      </c>
      <c r="CI240" s="547"/>
      <c r="CJ240" s="456">
        <f t="shared" si="23"/>
        <v>127.11592470541888</v>
      </c>
    </row>
    <row r="241" spans="7:88" ht="14.1" customHeight="1" thickBot="1">
      <c r="G241" s="19"/>
      <c r="H241" s="738"/>
      <c r="J241" s="736"/>
      <c r="K241" s="9" t="s">
        <v>777</v>
      </c>
      <c r="L241" s="65">
        <f t="shared" si="34"/>
        <v>7439.0177853583691</v>
      </c>
      <c r="M241" s="65">
        <f t="shared" si="36"/>
        <v>7439.0177853583691</v>
      </c>
      <c r="N241" s="65">
        <f t="shared" si="36"/>
        <v>7439.0177853583691</v>
      </c>
      <c r="O241" s="65">
        <f t="shared" si="36"/>
        <v>7439.0177853583691</v>
      </c>
      <c r="P241" s="65">
        <f t="shared" si="36"/>
        <v>7439.0177853583691</v>
      </c>
      <c r="Q241" s="65">
        <f t="shared" si="36"/>
        <v>7439.0177853583691</v>
      </c>
      <c r="R241" s="65">
        <f t="shared" si="36"/>
        <v>7439.0177853583691</v>
      </c>
      <c r="S241" s="65">
        <f t="shared" si="36"/>
        <v>7439.0177853583691</v>
      </c>
      <c r="T241" s="65">
        <f t="shared" si="36"/>
        <v>7439.0177853583691</v>
      </c>
      <c r="U241" s="65">
        <f t="shared" si="36"/>
        <v>7439.0177853583691</v>
      </c>
      <c r="V241" s="65">
        <f t="shared" si="36"/>
        <v>7439.0177853583691</v>
      </c>
      <c r="W241" s="65">
        <f t="shared" si="36"/>
        <v>7439.0177853583691</v>
      </c>
      <c r="X241" s="65">
        <f t="shared" si="36"/>
        <v>7439.0177853583691</v>
      </c>
      <c r="Y241" s="65">
        <f t="shared" si="36"/>
        <v>7439.0177853583691</v>
      </c>
      <c r="Z241" s="65">
        <f t="shared" si="36"/>
        <v>7439.0177853583691</v>
      </c>
      <c r="AA241" s="65">
        <f t="shared" si="36"/>
        <v>7439.0177853583691</v>
      </c>
      <c r="AB241" s="65">
        <f t="shared" si="36"/>
        <v>7439.0177853583691</v>
      </c>
      <c r="AC241" s="65">
        <f t="shared" si="36"/>
        <v>7439.0177853583691</v>
      </c>
      <c r="AD241" s="65">
        <f t="shared" si="36"/>
        <v>7439.0177853583691</v>
      </c>
      <c r="AE241" s="65">
        <f t="shared" si="36"/>
        <v>7439.0177853583691</v>
      </c>
      <c r="AF241" s="65">
        <f t="shared" si="36"/>
        <v>7439.0177853583691</v>
      </c>
      <c r="AG241" s="65">
        <f t="shared" si="36"/>
        <v>7439.0177853583691</v>
      </c>
      <c r="AH241" s="65">
        <f t="shared" si="36"/>
        <v>7439.0177853583691</v>
      </c>
      <c r="AI241" s="65">
        <f t="shared" si="36"/>
        <v>7439.0177853583691</v>
      </c>
      <c r="AJ241" s="65">
        <f t="shared" si="36"/>
        <v>7439.0177853583691</v>
      </c>
      <c r="AK241" s="65">
        <f t="shared" si="36"/>
        <v>7439.0177853583691</v>
      </c>
      <c r="AL241" s="65">
        <f t="shared" si="36"/>
        <v>7439.0177853583691</v>
      </c>
      <c r="AM241" s="65">
        <f t="shared" si="36"/>
        <v>7439.0177853583691</v>
      </c>
      <c r="AN241" s="65">
        <f t="shared" si="36"/>
        <v>7439.0177853583691</v>
      </c>
      <c r="AO241" s="65">
        <f t="shared" si="36"/>
        <v>7439.0177853583691</v>
      </c>
      <c r="AP241" s="65">
        <f t="shared" si="36"/>
        <v>7439.0177853583691</v>
      </c>
      <c r="AQ241" s="65">
        <f t="shared" si="36"/>
        <v>7439.0177853583691</v>
      </c>
      <c r="AR241" s="65">
        <f t="shared" si="36"/>
        <v>7439.0177853583691</v>
      </c>
      <c r="AS241" s="65">
        <f t="shared" si="36"/>
        <v>7439.0177853583691</v>
      </c>
      <c r="AT241" s="65">
        <f t="shared" si="36"/>
        <v>7439.0177853583691</v>
      </c>
      <c r="AU241" s="65">
        <f t="shared" si="36"/>
        <v>7439.0177853583691</v>
      </c>
      <c r="AV241" s="607">
        <f t="shared" si="36"/>
        <v>7439.0177853583691</v>
      </c>
      <c r="AY241" s="335">
        <v>133</v>
      </c>
      <c r="AZ241" s="334" t="s">
        <v>647</v>
      </c>
      <c r="BA241" s="455">
        <v>3.1436214129999902</v>
      </c>
      <c r="BB241" s="455">
        <v>3367.7550137307298</v>
      </c>
      <c r="BC241" s="455"/>
      <c r="BD241" s="545"/>
      <c r="BE241" s="455">
        <v>0.63406872257097557</v>
      </c>
      <c r="BF241" s="545"/>
      <c r="BG241" s="546">
        <f t="shared" si="22"/>
        <v>80.985568959280954</v>
      </c>
      <c r="BP241" s="4"/>
      <c r="CB241" s="438">
        <v>38</v>
      </c>
      <c r="CC241" s="334" t="s">
        <v>650</v>
      </c>
      <c r="CD241" s="547">
        <v>4.5051489999999896</v>
      </c>
      <c r="CE241" s="456">
        <v>5950.7068200455597</v>
      </c>
      <c r="CF241" s="547"/>
      <c r="CG241" s="456"/>
      <c r="CH241" s="456">
        <v>0.69424050135218196</v>
      </c>
      <c r="CI241" s="547"/>
      <c r="CJ241" s="456">
        <f t="shared" si="23"/>
        <v>127.14675806242198</v>
      </c>
    </row>
    <row r="242" spans="7:88" ht="14.1" customHeight="1" thickTop="1">
      <c r="G242" s="19"/>
      <c r="H242" s="738"/>
      <c r="J242" s="736"/>
      <c r="K242" s="9" t="s">
        <v>778</v>
      </c>
      <c r="L242" s="39">
        <f t="shared" si="34"/>
        <v>9453.4911580511452</v>
      </c>
      <c r="M242" s="39">
        <f t="shared" si="36"/>
        <v>9453.4911580511452</v>
      </c>
      <c r="N242" s="39">
        <f t="shared" si="36"/>
        <v>9453.4911580511452</v>
      </c>
      <c r="O242" s="39">
        <f t="shared" si="36"/>
        <v>9453.4911580511452</v>
      </c>
      <c r="P242" s="39">
        <f t="shared" si="36"/>
        <v>9453.4911580511452</v>
      </c>
      <c r="Q242" s="39">
        <f t="shared" si="36"/>
        <v>9453.4911580511452</v>
      </c>
      <c r="R242" s="39">
        <f t="shared" si="36"/>
        <v>9453.4911580511452</v>
      </c>
      <c r="S242" s="39">
        <f t="shared" si="36"/>
        <v>9453.4911580511452</v>
      </c>
      <c r="T242" s="39">
        <f t="shared" si="36"/>
        <v>9453.4911580511452</v>
      </c>
      <c r="U242" s="39">
        <f t="shared" si="36"/>
        <v>9453.4911580511452</v>
      </c>
      <c r="V242" s="39">
        <f t="shared" si="36"/>
        <v>9453.4911580511452</v>
      </c>
      <c r="W242" s="39">
        <f t="shared" si="36"/>
        <v>9453.4911580511452</v>
      </c>
      <c r="X242" s="39">
        <f t="shared" si="36"/>
        <v>9453.4911580511452</v>
      </c>
      <c r="Y242" s="39">
        <f t="shared" si="36"/>
        <v>9453.4911580511452</v>
      </c>
      <c r="Z242" s="39">
        <f t="shared" si="36"/>
        <v>9453.4911580511452</v>
      </c>
      <c r="AA242" s="39">
        <f t="shared" si="36"/>
        <v>9453.4911580511452</v>
      </c>
      <c r="AB242" s="39">
        <f t="shared" si="36"/>
        <v>9453.4911580511452</v>
      </c>
      <c r="AC242" s="39">
        <f t="shared" si="36"/>
        <v>9453.4911580511452</v>
      </c>
      <c r="AD242" s="39">
        <f t="shared" si="36"/>
        <v>9453.4911580511452</v>
      </c>
      <c r="AE242" s="39">
        <f t="shared" si="36"/>
        <v>9453.4911580511452</v>
      </c>
      <c r="AF242" s="39">
        <f t="shared" si="36"/>
        <v>9453.4911580511452</v>
      </c>
      <c r="AG242" s="39">
        <f t="shared" si="36"/>
        <v>9453.4911580511452</v>
      </c>
      <c r="AH242" s="39">
        <f t="shared" si="36"/>
        <v>9453.4911580511452</v>
      </c>
      <c r="AI242" s="39">
        <f t="shared" si="36"/>
        <v>9453.4911580511452</v>
      </c>
      <c r="AJ242" s="39">
        <f t="shared" si="36"/>
        <v>9453.4911580511452</v>
      </c>
      <c r="AK242" s="39">
        <f t="shared" si="36"/>
        <v>9453.4911580511452</v>
      </c>
      <c r="AL242" s="39">
        <f t="shared" si="36"/>
        <v>9453.4911580511452</v>
      </c>
      <c r="AM242" s="39">
        <f t="shared" si="36"/>
        <v>9453.4911580511452</v>
      </c>
      <c r="AN242" s="39">
        <f t="shared" si="36"/>
        <v>9453.4911580511452</v>
      </c>
      <c r="AO242" s="39">
        <f t="shared" si="36"/>
        <v>9453.4911580511452</v>
      </c>
      <c r="AP242" s="39">
        <f t="shared" si="36"/>
        <v>9453.4911580511452</v>
      </c>
      <c r="AQ242" s="39">
        <f t="shared" si="36"/>
        <v>9453.4911580511452</v>
      </c>
      <c r="AR242" s="39">
        <f t="shared" si="36"/>
        <v>9453.4911580511452</v>
      </c>
      <c r="AS242" s="39">
        <f t="shared" si="36"/>
        <v>9453.4911580511452</v>
      </c>
      <c r="AT242" s="39">
        <f t="shared" si="36"/>
        <v>9453.4911580511452</v>
      </c>
      <c r="AU242" s="39">
        <f t="shared" si="36"/>
        <v>9453.4911580511452</v>
      </c>
      <c r="AV242" s="606">
        <f t="shared" si="36"/>
        <v>9453.4911580511452</v>
      </c>
      <c r="AY242" s="335">
        <v>74</v>
      </c>
      <c r="AZ242" s="334" t="s">
        <v>647</v>
      </c>
      <c r="BA242" s="455">
        <v>1.51169542099999</v>
      </c>
      <c r="BB242" s="455">
        <v>3902.8762936974799</v>
      </c>
      <c r="BC242" s="455"/>
      <c r="BD242" s="545"/>
      <c r="BE242" s="455">
        <v>0.73112494883651935</v>
      </c>
      <c r="BF242" s="545"/>
      <c r="BG242" s="546">
        <f t="shared" si="22"/>
        <v>81.00782557254</v>
      </c>
      <c r="BP242" s="4"/>
      <c r="CB242" s="438">
        <v>47</v>
      </c>
      <c r="CC242" s="334" t="s">
        <v>648</v>
      </c>
      <c r="CD242" s="547">
        <v>2.219179</v>
      </c>
      <c r="CE242" s="456">
        <v>5192.3495666600702</v>
      </c>
      <c r="CF242" s="547"/>
      <c r="CG242" s="456"/>
      <c r="CH242" s="456">
        <v>0.60689093317332199</v>
      </c>
      <c r="CI242" s="547"/>
      <c r="CJ242" s="456">
        <f t="shared" si="23"/>
        <v>127.2769527539475</v>
      </c>
    </row>
    <row r="243" spans="7:88" ht="14.1" customHeight="1">
      <c r="G243" s="19"/>
      <c r="H243" s="738"/>
      <c r="J243" s="736"/>
      <c r="K243" s="9" t="s">
        <v>779</v>
      </c>
      <c r="L243" s="39">
        <f t="shared" si="34"/>
        <v>9453.4911580511452</v>
      </c>
      <c r="M243" s="39">
        <f t="shared" si="36"/>
        <v>9453.4911580511452</v>
      </c>
      <c r="N243" s="39">
        <f t="shared" si="36"/>
        <v>9453.4911580511452</v>
      </c>
      <c r="O243" s="39">
        <f t="shared" si="36"/>
        <v>9453.4911580511452</v>
      </c>
      <c r="P243" s="39">
        <f t="shared" si="36"/>
        <v>9453.4911580511452</v>
      </c>
      <c r="Q243" s="39">
        <f t="shared" si="36"/>
        <v>9453.4911580511452</v>
      </c>
      <c r="R243" s="39">
        <f t="shared" si="36"/>
        <v>9453.4911580511452</v>
      </c>
      <c r="S243" s="39">
        <f t="shared" si="36"/>
        <v>9453.4911580511452</v>
      </c>
      <c r="T243" s="39">
        <f t="shared" si="36"/>
        <v>9453.4911580511452</v>
      </c>
      <c r="U243" s="39">
        <f t="shared" si="36"/>
        <v>9453.4911580511452</v>
      </c>
      <c r="V243" s="39">
        <f t="shared" si="36"/>
        <v>9453.4911580511452</v>
      </c>
      <c r="W243" s="39">
        <f t="shared" si="36"/>
        <v>9453.4911580511452</v>
      </c>
      <c r="X243" s="39">
        <f t="shared" si="36"/>
        <v>9453.4911580511452</v>
      </c>
      <c r="Y243" s="39">
        <f t="shared" si="36"/>
        <v>9453.4911580511452</v>
      </c>
      <c r="Z243" s="39">
        <f t="shared" si="36"/>
        <v>9453.4911580511452</v>
      </c>
      <c r="AA243" s="39">
        <f t="shared" si="36"/>
        <v>9453.4911580511452</v>
      </c>
      <c r="AB243" s="39">
        <f t="shared" si="36"/>
        <v>9453.4911580511452</v>
      </c>
      <c r="AC243" s="39">
        <f t="shared" si="36"/>
        <v>9453.4911580511452</v>
      </c>
      <c r="AD243" s="39">
        <f t="shared" si="36"/>
        <v>9453.4911580511452</v>
      </c>
      <c r="AE243" s="39">
        <f t="shared" si="36"/>
        <v>9453.4911580511452</v>
      </c>
      <c r="AF243" s="39">
        <f t="shared" si="36"/>
        <v>9453.4911580511452</v>
      </c>
      <c r="AG243" s="39">
        <f t="shared" si="36"/>
        <v>9453.4911580511452</v>
      </c>
      <c r="AH243" s="39">
        <f t="shared" si="36"/>
        <v>9453.4911580511452</v>
      </c>
      <c r="AI243" s="39">
        <f t="shared" si="36"/>
        <v>9453.4911580511452</v>
      </c>
      <c r="AJ243" s="39">
        <f t="shared" si="36"/>
        <v>9453.4911580511452</v>
      </c>
      <c r="AK243" s="39">
        <f t="shared" si="36"/>
        <v>9453.4911580511452</v>
      </c>
      <c r="AL243" s="39">
        <f t="shared" si="36"/>
        <v>9453.4911580511452</v>
      </c>
      <c r="AM243" s="39">
        <f t="shared" si="36"/>
        <v>9453.4911580511452</v>
      </c>
      <c r="AN243" s="39">
        <f t="shared" si="36"/>
        <v>9453.4911580511452</v>
      </c>
      <c r="AO243" s="39">
        <f t="shared" si="36"/>
        <v>9453.4911580511452</v>
      </c>
      <c r="AP243" s="39">
        <f t="shared" si="36"/>
        <v>9453.4911580511452</v>
      </c>
      <c r="AQ243" s="39">
        <f t="shared" si="36"/>
        <v>9453.4911580511452</v>
      </c>
      <c r="AR243" s="39">
        <f t="shared" si="36"/>
        <v>9453.4911580511452</v>
      </c>
      <c r="AS243" s="39">
        <f t="shared" si="36"/>
        <v>9453.4911580511452</v>
      </c>
      <c r="AT243" s="39">
        <f t="shared" si="36"/>
        <v>9453.4911580511452</v>
      </c>
      <c r="AU243" s="39">
        <f t="shared" si="36"/>
        <v>9453.4911580511452</v>
      </c>
      <c r="AV243" s="606">
        <f t="shared" si="36"/>
        <v>9453.4911580511452</v>
      </c>
      <c r="AY243" s="335">
        <v>21</v>
      </c>
      <c r="AZ243" s="334" t="s">
        <v>648</v>
      </c>
      <c r="BA243" s="455">
        <v>1.487115296</v>
      </c>
      <c r="BB243" s="455">
        <v>3408.3088211853201</v>
      </c>
      <c r="BC243" s="455"/>
      <c r="BD243" s="545"/>
      <c r="BE243" s="455">
        <v>0.64004321775602768</v>
      </c>
      <c r="BF243" s="545"/>
      <c r="BG243" s="546">
        <f t="shared" si="22"/>
        <v>81.156412582277341</v>
      </c>
      <c r="BP243" s="4"/>
      <c r="CB243" s="438">
        <v>70</v>
      </c>
      <c r="CC243" s="334" t="s">
        <v>648</v>
      </c>
      <c r="CD243" s="547">
        <v>52.212367</v>
      </c>
      <c r="CE243" s="456">
        <v>4832.6678964753601</v>
      </c>
      <c r="CF243" s="547"/>
      <c r="CG243" s="456"/>
      <c r="CH243" s="456">
        <v>0.56479755921400698</v>
      </c>
      <c r="CI243" s="547"/>
      <c r="CJ243" s="456">
        <f t="shared" si="23"/>
        <v>127.4993909806249</v>
      </c>
    </row>
    <row r="244" spans="7:88" ht="14.1" customHeight="1" thickBot="1">
      <c r="G244" s="19"/>
      <c r="H244" s="738"/>
      <c r="J244" s="736"/>
      <c r="K244" s="485" t="s">
        <v>780</v>
      </c>
      <c r="L244" s="65">
        <f t="shared" si="34"/>
        <v>9453.4911580511452</v>
      </c>
      <c r="M244" s="65">
        <f t="shared" si="36"/>
        <v>9453.4911580511452</v>
      </c>
      <c r="N244" s="65">
        <f t="shared" si="36"/>
        <v>9453.4911580511452</v>
      </c>
      <c r="O244" s="65">
        <f t="shared" si="36"/>
        <v>9453.4911580511452</v>
      </c>
      <c r="P244" s="65">
        <f t="shared" si="36"/>
        <v>9453.4911580511452</v>
      </c>
      <c r="Q244" s="65">
        <f t="shared" si="36"/>
        <v>9453.4911580511452</v>
      </c>
      <c r="R244" s="65">
        <f t="shared" si="36"/>
        <v>9453.4911580511452</v>
      </c>
      <c r="S244" s="65">
        <f t="shared" si="36"/>
        <v>9453.4911580511452</v>
      </c>
      <c r="T244" s="65">
        <f t="shared" si="36"/>
        <v>9453.4911580511452</v>
      </c>
      <c r="U244" s="65">
        <f t="shared" si="36"/>
        <v>9453.4911580511452</v>
      </c>
      <c r="V244" s="65">
        <f t="shared" si="36"/>
        <v>9453.4911580511452</v>
      </c>
      <c r="W244" s="65">
        <f t="shared" si="36"/>
        <v>9453.4911580511452</v>
      </c>
      <c r="X244" s="65">
        <f t="shared" si="36"/>
        <v>9453.4911580511452</v>
      </c>
      <c r="Y244" s="65">
        <f t="shared" si="36"/>
        <v>9453.4911580511452</v>
      </c>
      <c r="Z244" s="65">
        <f t="shared" si="36"/>
        <v>9453.4911580511452</v>
      </c>
      <c r="AA244" s="65">
        <f t="shared" si="36"/>
        <v>9453.4911580511452</v>
      </c>
      <c r="AB244" s="65">
        <f t="shared" si="36"/>
        <v>9453.4911580511452</v>
      </c>
      <c r="AC244" s="65">
        <f t="shared" si="36"/>
        <v>9453.4911580511452</v>
      </c>
      <c r="AD244" s="65">
        <f t="shared" si="36"/>
        <v>9453.4911580511452</v>
      </c>
      <c r="AE244" s="65">
        <f t="shared" si="36"/>
        <v>9453.4911580511452</v>
      </c>
      <c r="AF244" s="65">
        <f t="shared" si="36"/>
        <v>9453.4911580511452</v>
      </c>
      <c r="AG244" s="65">
        <f t="shared" si="36"/>
        <v>9453.4911580511452</v>
      </c>
      <c r="AH244" s="65">
        <f t="shared" si="36"/>
        <v>9453.4911580511452</v>
      </c>
      <c r="AI244" s="65">
        <f t="shared" si="36"/>
        <v>9453.4911580511452</v>
      </c>
      <c r="AJ244" s="65">
        <f t="shared" si="36"/>
        <v>9453.4911580511452</v>
      </c>
      <c r="AK244" s="65">
        <f t="shared" si="36"/>
        <v>9453.4911580511452</v>
      </c>
      <c r="AL244" s="65">
        <f t="shared" si="36"/>
        <v>9453.4911580511452</v>
      </c>
      <c r="AM244" s="65">
        <f t="shared" si="36"/>
        <v>9453.4911580511452</v>
      </c>
      <c r="AN244" s="65">
        <f t="shared" si="36"/>
        <v>9453.4911580511452</v>
      </c>
      <c r="AO244" s="65">
        <f t="shared" si="36"/>
        <v>9453.4911580511452</v>
      </c>
      <c r="AP244" s="65">
        <f t="shared" si="36"/>
        <v>9453.4911580511452</v>
      </c>
      <c r="AQ244" s="65">
        <f t="shared" si="36"/>
        <v>9453.4911580511452</v>
      </c>
      <c r="AR244" s="65">
        <f t="shared" si="36"/>
        <v>9453.4911580511452</v>
      </c>
      <c r="AS244" s="65">
        <f t="shared" si="36"/>
        <v>9453.4911580511452</v>
      </c>
      <c r="AT244" s="65">
        <f t="shared" si="36"/>
        <v>9453.4911580511452</v>
      </c>
      <c r="AU244" s="65">
        <f t="shared" si="36"/>
        <v>9453.4911580511452</v>
      </c>
      <c r="AV244" s="607">
        <f t="shared" si="36"/>
        <v>9453.4911580511452</v>
      </c>
      <c r="AY244" s="335">
        <v>16</v>
      </c>
      <c r="AZ244" s="334" t="s">
        <v>648</v>
      </c>
      <c r="BA244" s="455">
        <v>1.1239290200000001</v>
      </c>
      <c r="BB244" s="455">
        <v>4154.4175712855404</v>
      </c>
      <c r="BC244" s="455"/>
      <c r="BD244" s="545"/>
      <c r="BE244" s="455">
        <v>0.77269739335731868</v>
      </c>
      <c r="BF244" s="545"/>
      <c r="BG244" s="546">
        <f t="shared" si="22"/>
        <v>81.42692416711634</v>
      </c>
      <c r="BP244" s="4"/>
      <c r="CB244" s="438">
        <v>38</v>
      </c>
      <c r="CC244" s="334" t="s">
        <v>651</v>
      </c>
      <c r="CD244" s="547">
        <v>2.3311619999999902</v>
      </c>
      <c r="CE244" s="456">
        <v>5967.6333730327196</v>
      </c>
      <c r="CF244" s="547"/>
      <c r="CG244" s="456"/>
      <c r="CH244" s="456">
        <v>0.69424050135218196</v>
      </c>
      <c r="CI244" s="547"/>
      <c r="CJ244" s="456">
        <f t="shared" si="23"/>
        <v>127.49373126113929</v>
      </c>
    </row>
    <row r="245" spans="7:88" ht="14.1" customHeight="1" thickTop="1">
      <c r="G245" s="19"/>
      <c r="H245" s="738"/>
      <c r="J245" s="736"/>
      <c r="K245" s="9" t="s">
        <v>753</v>
      </c>
      <c r="L245" s="39">
        <f t="shared" si="34"/>
        <v>3706.4584126225836</v>
      </c>
      <c r="M245" s="39">
        <f t="shared" ref="M245:AV252" si="37" xml:space="preserve"> $S$44*(M307 + M435)</f>
        <v>3706.4584126225836</v>
      </c>
      <c r="N245" s="39">
        <f t="shared" si="37"/>
        <v>3706.4584126225836</v>
      </c>
      <c r="O245" s="39">
        <f t="shared" si="37"/>
        <v>3706.4584126225836</v>
      </c>
      <c r="P245" s="39">
        <f t="shared" si="37"/>
        <v>3706.4584126225836</v>
      </c>
      <c r="Q245" s="39">
        <f t="shared" si="37"/>
        <v>3706.4584126225836</v>
      </c>
      <c r="R245" s="39">
        <f t="shared" si="37"/>
        <v>3706.4584126225836</v>
      </c>
      <c r="S245" s="39">
        <f t="shared" si="37"/>
        <v>3706.4584126225836</v>
      </c>
      <c r="T245" s="39">
        <f t="shared" si="37"/>
        <v>3706.4584126225836</v>
      </c>
      <c r="U245" s="39">
        <f t="shared" si="37"/>
        <v>3706.4584126225836</v>
      </c>
      <c r="V245" s="39">
        <f t="shared" si="37"/>
        <v>3706.4584126225836</v>
      </c>
      <c r="W245" s="39">
        <f t="shared" si="37"/>
        <v>3706.4584126225836</v>
      </c>
      <c r="X245" s="39">
        <f t="shared" si="37"/>
        <v>3706.4584126225836</v>
      </c>
      <c r="Y245" s="39">
        <f t="shared" si="37"/>
        <v>3706.4584126225836</v>
      </c>
      <c r="Z245" s="39">
        <f t="shared" si="37"/>
        <v>3706.4584126225836</v>
      </c>
      <c r="AA245" s="39">
        <f t="shared" si="37"/>
        <v>3706.4584126225836</v>
      </c>
      <c r="AB245" s="39">
        <f t="shared" si="37"/>
        <v>3706.4584126225836</v>
      </c>
      <c r="AC245" s="39">
        <f t="shared" si="37"/>
        <v>3706.4584126225836</v>
      </c>
      <c r="AD245" s="39">
        <f t="shared" si="37"/>
        <v>3706.4584126225836</v>
      </c>
      <c r="AE245" s="39">
        <f t="shared" si="37"/>
        <v>3706.4584126225836</v>
      </c>
      <c r="AF245" s="39">
        <f t="shared" si="37"/>
        <v>3706.4584126225836</v>
      </c>
      <c r="AG245" s="39">
        <f t="shared" si="37"/>
        <v>3706.4584126225836</v>
      </c>
      <c r="AH245" s="39">
        <f t="shared" si="37"/>
        <v>3706.4584126225836</v>
      </c>
      <c r="AI245" s="39">
        <f t="shared" si="37"/>
        <v>3706.4584126225836</v>
      </c>
      <c r="AJ245" s="39">
        <f t="shared" si="37"/>
        <v>3706.4584126225836</v>
      </c>
      <c r="AK245" s="39">
        <f t="shared" si="37"/>
        <v>3706.4584126225836</v>
      </c>
      <c r="AL245" s="39">
        <f t="shared" si="37"/>
        <v>3706.4584126225836</v>
      </c>
      <c r="AM245" s="39">
        <f t="shared" si="37"/>
        <v>3706.4584126225836</v>
      </c>
      <c r="AN245" s="39">
        <f t="shared" si="37"/>
        <v>3706.4584126225836</v>
      </c>
      <c r="AO245" s="39">
        <f t="shared" si="37"/>
        <v>3706.4584126225836</v>
      </c>
      <c r="AP245" s="39">
        <f t="shared" si="37"/>
        <v>3706.4584126225836</v>
      </c>
      <c r="AQ245" s="39">
        <f t="shared" si="37"/>
        <v>3706.4584126225836</v>
      </c>
      <c r="AR245" s="39">
        <f t="shared" si="37"/>
        <v>3706.4584126225836</v>
      </c>
      <c r="AS245" s="39">
        <f t="shared" si="37"/>
        <v>3706.4584126225836</v>
      </c>
      <c r="AT245" s="39">
        <f t="shared" si="37"/>
        <v>3706.4584126225836</v>
      </c>
      <c r="AU245" s="39">
        <f t="shared" si="37"/>
        <v>3706.4584126225836</v>
      </c>
      <c r="AV245" s="606">
        <f t="shared" si="37"/>
        <v>3706.4584126225836</v>
      </c>
      <c r="AY245" s="335">
        <v>122</v>
      </c>
      <c r="AZ245" s="334" t="s">
        <v>650</v>
      </c>
      <c r="BA245" s="455">
        <v>29.3739456029999</v>
      </c>
      <c r="BB245" s="455">
        <v>3420.3308882558099</v>
      </c>
      <c r="BC245" s="455"/>
      <c r="BD245" s="545"/>
      <c r="BE245" s="455">
        <v>0.63735626154772107</v>
      </c>
      <c r="BF245" s="545"/>
      <c r="BG245" s="546">
        <f t="shared" si="22"/>
        <v>81.755641985438629</v>
      </c>
      <c r="BP245" s="4"/>
      <c r="CB245" s="438">
        <v>2</v>
      </c>
      <c r="CC245" s="334" t="s">
        <v>648</v>
      </c>
      <c r="CD245" s="547">
        <v>279.61421599999898</v>
      </c>
      <c r="CE245" s="456">
        <v>5813.5158863193101</v>
      </c>
      <c r="CF245" s="547"/>
      <c r="CG245" s="456"/>
      <c r="CH245" s="456">
        <v>0.67510458810169105</v>
      </c>
      <c r="CI245" s="547"/>
      <c r="CJ245" s="456">
        <f t="shared" si="23"/>
        <v>127.78254230654976</v>
      </c>
    </row>
    <row r="246" spans="7:88" ht="14.1" customHeight="1">
      <c r="G246" s="19"/>
      <c r="H246" s="738"/>
      <c r="J246" s="736"/>
      <c r="K246" s="9" t="s">
        <v>757</v>
      </c>
      <c r="L246" s="39">
        <f t="shared" si="34"/>
        <v>3706.4584126225836</v>
      </c>
      <c r="M246" s="39">
        <f t="shared" si="37"/>
        <v>3706.4584126225836</v>
      </c>
      <c r="N246" s="39">
        <f t="shared" si="37"/>
        <v>3706.4584126225836</v>
      </c>
      <c r="O246" s="39">
        <f t="shared" si="37"/>
        <v>3706.4584126225836</v>
      </c>
      <c r="P246" s="39">
        <f t="shared" si="37"/>
        <v>3706.4584126225836</v>
      </c>
      <c r="Q246" s="39">
        <f t="shared" si="37"/>
        <v>3706.4584126225836</v>
      </c>
      <c r="R246" s="39">
        <f t="shared" si="37"/>
        <v>3706.4584126225836</v>
      </c>
      <c r="S246" s="39">
        <f t="shared" si="37"/>
        <v>3706.4584126225836</v>
      </c>
      <c r="T246" s="39">
        <f t="shared" si="37"/>
        <v>3706.4584126225836</v>
      </c>
      <c r="U246" s="39">
        <f t="shared" si="37"/>
        <v>3706.4584126225836</v>
      </c>
      <c r="V246" s="39">
        <f t="shared" si="37"/>
        <v>3706.4584126225836</v>
      </c>
      <c r="W246" s="39">
        <f t="shared" si="37"/>
        <v>3706.4584126225836</v>
      </c>
      <c r="X246" s="39">
        <f t="shared" si="37"/>
        <v>3706.4584126225836</v>
      </c>
      <c r="Y246" s="39">
        <f t="shared" si="37"/>
        <v>3706.4584126225836</v>
      </c>
      <c r="Z246" s="39">
        <f t="shared" si="37"/>
        <v>3706.4584126225836</v>
      </c>
      <c r="AA246" s="39">
        <f t="shared" si="37"/>
        <v>3706.4584126225836</v>
      </c>
      <c r="AB246" s="39">
        <f t="shared" si="37"/>
        <v>3706.4584126225836</v>
      </c>
      <c r="AC246" s="39">
        <f t="shared" si="37"/>
        <v>3706.4584126225836</v>
      </c>
      <c r="AD246" s="39">
        <f t="shared" si="37"/>
        <v>3706.4584126225836</v>
      </c>
      <c r="AE246" s="39">
        <f t="shared" si="37"/>
        <v>3706.4584126225836</v>
      </c>
      <c r="AF246" s="39">
        <f t="shared" si="37"/>
        <v>3706.4584126225836</v>
      </c>
      <c r="AG246" s="39">
        <f t="shared" si="37"/>
        <v>3706.4584126225836</v>
      </c>
      <c r="AH246" s="39">
        <f t="shared" si="37"/>
        <v>3706.4584126225836</v>
      </c>
      <c r="AI246" s="39">
        <f t="shared" si="37"/>
        <v>3706.4584126225836</v>
      </c>
      <c r="AJ246" s="39">
        <f t="shared" si="37"/>
        <v>3706.4584126225836</v>
      </c>
      <c r="AK246" s="39">
        <f t="shared" si="37"/>
        <v>3706.4584126225836</v>
      </c>
      <c r="AL246" s="39">
        <f t="shared" si="37"/>
        <v>3706.4584126225836</v>
      </c>
      <c r="AM246" s="39">
        <f t="shared" si="37"/>
        <v>3706.4584126225836</v>
      </c>
      <c r="AN246" s="39">
        <f t="shared" si="37"/>
        <v>3706.4584126225836</v>
      </c>
      <c r="AO246" s="39">
        <f t="shared" si="37"/>
        <v>3706.4584126225836</v>
      </c>
      <c r="AP246" s="39">
        <f t="shared" si="37"/>
        <v>3706.4584126225836</v>
      </c>
      <c r="AQ246" s="39">
        <f t="shared" si="37"/>
        <v>3706.4584126225836</v>
      </c>
      <c r="AR246" s="39">
        <f t="shared" si="37"/>
        <v>3706.4584126225836</v>
      </c>
      <c r="AS246" s="39">
        <f t="shared" si="37"/>
        <v>3706.4584126225836</v>
      </c>
      <c r="AT246" s="39">
        <f t="shared" si="37"/>
        <v>3706.4584126225836</v>
      </c>
      <c r="AU246" s="39">
        <f t="shared" si="37"/>
        <v>3706.4584126225836</v>
      </c>
      <c r="AV246" s="606">
        <f t="shared" si="37"/>
        <v>3706.4584126225836</v>
      </c>
      <c r="AY246" s="335">
        <v>78</v>
      </c>
      <c r="AZ246" s="334" t="s">
        <v>648</v>
      </c>
      <c r="BA246" s="455">
        <v>0.868405336999999</v>
      </c>
      <c r="BB246" s="455">
        <v>3802.4406095266099</v>
      </c>
      <c r="BC246" s="455"/>
      <c r="BD246" s="545"/>
      <c r="BE246" s="455">
        <v>0.70577803174798748</v>
      </c>
      <c r="BF246" s="545"/>
      <c r="BG246" s="546">
        <f t="shared" si="22"/>
        <v>81.795337828262959</v>
      </c>
      <c r="BP246" s="4"/>
      <c r="CB246" s="438">
        <v>129</v>
      </c>
      <c r="CC246" s="334" t="s">
        <v>649</v>
      </c>
      <c r="CD246" s="547">
        <v>20.097802999999899</v>
      </c>
      <c r="CE246" s="456">
        <v>5720.8492703265101</v>
      </c>
      <c r="CF246" s="547"/>
      <c r="CG246" s="456"/>
      <c r="CH246" s="456">
        <v>0.66376312830677198</v>
      </c>
      <c r="CI246" s="547"/>
      <c r="CJ246" s="456">
        <f t="shared" si="23"/>
        <v>127.93317971716824</v>
      </c>
    </row>
    <row r="247" spans="7:88" ht="14.1" customHeight="1" thickBot="1">
      <c r="G247" s="19"/>
      <c r="H247" s="738"/>
      <c r="J247" s="736"/>
      <c r="K247" s="9" t="s">
        <v>761</v>
      </c>
      <c r="L247" s="65">
        <f t="shared" si="34"/>
        <v>3706.4584126225836</v>
      </c>
      <c r="M247" s="65">
        <f t="shared" si="37"/>
        <v>3706.4584126225836</v>
      </c>
      <c r="N247" s="65">
        <f t="shared" si="37"/>
        <v>3706.4584126225836</v>
      </c>
      <c r="O247" s="65">
        <f t="shared" si="37"/>
        <v>3706.4584126225836</v>
      </c>
      <c r="P247" s="65">
        <f t="shared" si="37"/>
        <v>3706.4584126225836</v>
      </c>
      <c r="Q247" s="65">
        <f t="shared" si="37"/>
        <v>3706.4584126225836</v>
      </c>
      <c r="R247" s="65">
        <f t="shared" si="37"/>
        <v>3706.4584126225836</v>
      </c>
      <c r="S247" s="65">
        <f t="shared" si="37"/>
        <v>3706.4584126225836</v>
      </c>
      <c r="T247" s="65">
        <f t="shared" si="37"/>
        <v>3706.4584126225836</v>
      </c>
      <c r="U247" s="65">
        <f t="shared" si="37"/>
        <v>3706.4584126225836</v>
      </c>
      <c r="V247" s="65">
        <f t="shared" si="37"/>
        <v>3706.4584126225836</v>
      </c>
      <c r="W247" s="65">
        <f t="shared" si="37"/>
        <v>3706.4584126225836</v>
      </c>
      <c r="X247" s="65">
        <f t="shared" si="37"/>
        <v>3706.4584126225836</v>
      </c>
      <c r="Y247" s="65">
        <f t="shared" si="37"/>
        <v>3706.4584126225836</v>
      </c>
      <c r="Z247" s="65">
        <f t="shared" si="37"/>
        <v>3706.4584126225836</v>
      </c>
      <c r="AA247" s="65">
        <f t="shared" si="37"/>
        <v>3706.4584126225836</v>
      </c>
      <c r="AB247" s="65">
        <f t="shared" si="37"/>
        <v>3706.4584126225836</v>
      </c>
      <c r="AC247" s="65">
        <f t="shared" si="37"/>
        <v>3706.4584126225836</v>
      </c>
      <c r="AD247" s="65">
        <f t="shared" si="37"/>
        <v>3706.4584126225836</v>
      </c>
      <c r="AE247" s="65">
        <f t="shared" si="37"/>
        <v>3706.4584126225836</v>
      </c>
      <c r="AF247" s="65">
        <f t="shared" si="37"/>
        <v>3706.4584126225836</v>
      </c>
      <c r="AG247" s="65">
        <f t="shared" si="37"/>
        <v>3706.4584126225836</v>
      </c>
      <c r="AH247" s="65">
        <f t="shared" si="37"/>
        <v>3706.4584126225836</v>
      </c>
      <c r="AI247" s="65">
        <f t="shared" si="37"/>
        <v>3706.4584126225836</v>
      </c>
      <c r="AJ247" s="65">
        <f t="shared" si="37"/>
        <v>3706.4584126225836</v>
      </c>
      <c r="AK247" s="65">
        <f t="shared" si="37"/>
        <v>3706.4584126225836</v>
      </c>
      <c r="AL247" s="65">
        <f t="shared" si="37"/>
        <v>3706.4584126225836</v>
      </c>
      <c r="AM247" s="65">
        <f t="shared" si="37"/>
        <v>3706.4584126225836</v>
      </c>
      <c r="AN247" s="65">
        <f t="shared" si="37"/>
        <v>3706.4584126225836</v>
      </c>
      <c r="AO247" s="65">
        <f t="shared" si="37"/>
        <v>3706.4584126225836</v>
      </c>
      <c r="AP247" s="65">
        <f t="shared" si="37"/>
        <v>3706.4584126225836</v>
      </c>
      <c r="AQ247" s="65">
        <f t="shared" si="37"/>
        <v>3706.4584126225836</v>
      </c>
      <c r="AR247" s="65">
        <f t="shared" si="37"/>
        <v>3706.4584126225836</v>
      </c>
      <c r="AS247" s="65">
        <f t="shared" si="37"/>
        <v>3706.4584126225836</v>
      </c>
      <c r="AT247" s="65">
        <f t="shared" si="37"/>
        <v>3706.4584126225836</v>
      </c>
      <c r="AU247" s="65">
        <f t="shared" si="37"/>
        <v>3706.4584126225836</v>
      </c>
      <c r="AV247" s="607">
        <f t="shared" si="37"/>
        <v>3706.4584126225836</v>
      </c>
      <c r="AY247" s="335">
        <v>106</v>
      </c>
      <c r="AZ247" s="334" t="s">
        <v>648</v>
      </c>
      <c r="BA247" s="455">
        <v>2.1930614620000002</v>
      </c>
      <c r="BB247" s="455">
        <v>3150.0693982136499</v>
      </c>
      <c r="BC247" s="455"/>
      <c r="BD247" s="545"/>
      <c r="BE247" s="455">
        <v>0.58813099999999985</v>
      </c>
      <c r="BF247" s="545"/>
      <c r="BG247" s="546">
        <f t="shared" si="22"/>
        <v>81.833717324245967</v>
      </c>
      <c r="BP247" s="4"/>
      <c r="CB247" s="438">
        <v>84</v>
      </c>
      <c r="CC247" s="334" t="s">
        <v>648</v>
      </c>
      <c r="CD247" s="547">
        <v>10.5436879999999</v>
      </c>
      <c r="CE247" s="456">
        <v>5476.7686824066404</v>
      </c>
      <c r="CF247" s="547"/>
      <c r="CG247" s="456"/>
      <c r="CH247" s="456">
        <v>0.63582270050660905</v>
      </c>
      <c r="CI247" s="547"/>
      <c r="CJ247" s="456">
        <f t="shared" si="23"/>
        <v>127.97379122294281</v>
      </c>
    </row>
    <row r="248" spans="7:88" ht="14.1" customHeight="1" thickTop="1">
      <c r="G248" s="19"/>
      <c r="H248" s="738"/>
      <c r="J248" s="736"/>
      <c r="K248" s="9" t="s">
        <v>754</v>
      </c>
      <c r="L248" s="39">
        <f t="shared" si="34"/>
        <v>4843.8469962742101</v>
      </c>
      <c r="M248" s="39">
        <f t="shared" si="37"/>
        <v>4843.8469962742101</v>
      </c>
      <c r="N248" s="39">
        <f t="shared" si="37"/>
        <v>4843.8469962742101</v>
      </c>
      <c r="O248" s="39">
        <f t="shared" si="37"/>
        <v>4843.8469962742101</v>
      </c>
      <c r="P248" s="39">
        <f t="shared" si="37"/>
        <v>4843.8469962742101</v>
      </c>
      <c r="Q248" s="39">
        <f t="shared" si="37"/>
        <v>4843.8469962742101</v>
      </c>
      <c r="R248" s="39">
        <f t="shared" si="37"/>
        <v>4843.8469962742101</v>
      </c>
      <c r="S248" s="39">
        <f t="shared" si="37"/>
        <v>4843.8469962742101</v>
      </c>
      <c r="T248" s="39">
        <f t="shared" si="37"/>
        <v>4843.8469962742101</v>
      </c>
      <c r="U248" s="39">
        <f t="shared" si="37"/>
        <v>4843.8469962742101</v>
      </c>
      <c r="V248" s="39">
        <f t="shared" si="37"/>
        <v>4843.8469962742101</v>
      </c>
      <c r="W248" s="39">
        <f t="shared" si="37"/>
        <v>4843.8469962742101</v>
      </c>
      <c r="X248" s="39">
        <f t="shared" si="37"/>
        <v>4843.8469962742101</v>
      </c>
      <c r="Y248" s="39">
        <f t="shared" si="37"/>
        <v>4843.8469962742101</v>
      </c>
      <c r="Z248" s="39">
        <f t="shared" si="37"/>
        <v>4843.8469962742101</v>
      </c>
      <c r="AA248" s="39">
        <f t="shared" si="37"/>
        <v>4843.8469962742101</v>
      </c>
      <c r="AB248" s="39">
        <f t="shared" si="37"/>
        <v>4843.8469962742101</v>
      </c>
      <c r="AC248" s="39">
        <f t="shared" si="37"/>
        <v>4843.8469962742101</v>
      </c>
      <c r="AD248" s="39">
        <f t="shared" si="37"/>
        <v>4843.8469962742101</v>
      </c>
      <c r="AE248" s="39">
        <f t="shared" si="37"/>
        <v>4843.8469962742101</v>
      </c>
      <c r="AF248" s="39">
        <f t="shared" si="37"/>
        <v>4843.8469962742101</v>
      </c>
      <c r="AG248" s="39">
        <f t="shared" si="37"/>
        <v>4843.8469962742101</v>
      </c>
      <c r="AH248" s="39">
        <f t="shared" si="37"/>
        <v>4843.8469962742101</v>
      </c>
      <c r="AI248" s="39">
        <f t="shared" si="37"/>
        <v>4843.8469962742101</v>
      </c>
      <c r="AJ248" s="39">
        <f t="shared" si="37"/>
        <v>4843.8469962742101</v>
      </c>
      <c r="AK248" s="39">
        <f t="shared" si="37"/>
        <v>4843.8469962742101</v>
      </c>
      <c r="AL248" s="39">
        <f t="shared" si="37"/>
        <v>4843.8469962742101</v>
      </c>
      <c r="AM248" s="39">
        <f t="shared" si="37"/>
        <v>4843.8469962742101</v>
      </c>
      <c r="AN248" s="39">
        <f t="shared" si="37"/>
        <v>4843.8469962742101</v>
      </c>
      <c r="AO248" s="39">
        <f t="shared" si="37"/>
        <v>4843.8469962742101</v>
      </c>
      <c r="AP248" s="39">
        <f t="shared" si="37"/>
        <v>4843.8469962742101</v>
      </c>
      <c r="AQ248" s="39">
        <f t="shared" si="37"/>
        <v>4843.8469962742101</v>
      </c>
      <c r="AR248" s="39">
        <f t="shared" si="37"/>
        <v>4843.8469962742101</v>
      </c>
      <c r="AS248" s="39">
        <f t="shared" si="37"/>
        <v>4843.8469962742101</v>
      </c>
      <c r="AT248" s="39">
        <f t="shared" si="37"/>
        <v>4843.8469962742101</v>
      </c>
      <c r="AU248" s="39">
        <f t="shared" si="37"/>
        <v>4843.8469962742101</v>
      </c>
      <c r="AV248" s="606">
        <f t="shared" si="37"/>
        <v>4843.8469962742101</v>
      </c>
      <c r="AY248" s="335">
        <v>58</v>
      </c>
      <c r="AZ248" s="334" t="s">
        <v>651</v>
      </c>
      <c r="BA248" s="455">
        <v>65.057448668999896</v>
      </c>
      <c r="BB248" s="455">
        <v>2951.1210625230301</v>
      </c>
      <c r="BC248" s="455"/>
      <c r="BD248" s="545"/>
      <c r="BE248" s="455">
        <v>0.55145594255348263</v>
      </c>
      <c r="BF248" s="545"/>
      <c r="BG248" s="546">
        <f t="shared" si="22"/>
        <v>81.9631093758791</v>
      </c>
      <c r="BP248" s="4"/>
      <c r="CB248" s="438">
        <v>35</v>
      </c>
      <c r="CC248" s="334" t="s">
        <v>651</v>
      </c>
      <c r="CD248" s="547">
        <v>92.007731999999905</v>
      </c>
      <c r="CE248" s="456">
        <v>6120.5288451429196</v>
      </c>
      <c r="CF248" s="547"/>
      <c r="CG248" s="456"/>
      <c r="CH248" s="456">
        <v>0.70851861954811202</v>
      </c>
      <c r="CI248" s="547"/>
      <c r="CJ248" s="456">
        <f t="shared" si="23"/>
        <v>128.04968379165854</v>
      </c>
    </row>
    <row r="249" spans="7:88" ht="14.1" customHeight="1">
      <c r="G249" s="19"/>
      <c r="H249" s="738"/>
      <c r="J249" s="736"/>
      <c r="K249" s="9" t="s">
        <v>758</v>
      </c>
      <c r="L249" s="39">
        <f t="shared" si="34"/>
        <v>4843.8469962742101</v>
      </c>
      <c r="M249" s="39">
        <f t="shared" si="37"/>
        <v>4843.8469962742101</v>
      </c>
      <c r="N249" s="39">
        <f t="shared" si="37"/>
        <v>4843.8469962742101</v>
      </c>
      <c r="O249" s="39">
        <f t="shared" si="37"/>
        <v>4843.8469962742101</v>
      </c>
      <c r="P249" s="39">
        <f t="shared" si="37"/>
        <v>4843.8469962742101</v>
      </c>
      <c r="Q249" s="39">
        <f t="shared" si="37"/>
        <v>4843.8469962742101</v>
      </c>
      <c r="R249" s="39">
        <f t="shared" si="37"/>
        <v>4843.8469962742101</v>
      </c>
      <c r="S249" s="39">
        <f t="shared" si="37"/>
        <v>4843.8469962742101</v>
      </c>
      <c r="T249" s="39">
        <f t="shared" si="37"/>
        <v>4843.8469962742101</v>
      </c>
      <c r="U249" s="39">
        <f t="shared" si="37"/>
        <v>4843.8469962742101</v>
      </c>
      <c r="V249" s="39">
        <f t="shared" si="37"/>
        <v>4843.8469962742101</v>
      </c>
      <c r="W249" s="39">
        <f t="shared" si="37"/>
        <v>4843.8469962742101</v>
      </c>
      <c r="X249" s="39">
        <f t="shared" si="37"/>
        <v>4843.8469962742101</v>
      </c>
      <c r="Y249" s="39">
        <f t="shared" si="37"/>
        <v>4843.8469962742101</v>
      </c>
      <c r="Z249" s="39">
        <f t="shared" si="37"/>
        <v>4843.8469962742101</v>
      </c>
      <c r="AA249" s="39">
        <f t="shared" si="37"/>
        <v>4843.8469962742101</v>
      </c>
      <c r="AB249" s="39">
        <f t="shared" si="37"/>
        <v>4843.8469962742101</v>
      </c>
      <c r="AC249" s="39">
        <f t="shared" si="37"/>
        <v>4843.8469962742101</v>
      </c>
      <c r="AD249" s="39">
        <f t="shared" si="37"/>
        <v>4843.8469962742101</v>
      </c>
      <c r="AE249" s="39">
        <f t="shared" si="37"/>
        <v>4843.8469962742101</v>
      </c>
      <c r="AF249" s="39">
        <f t="shared" si="37"/>
        <v>4843.8469962742101</v>
      </c>
      <c r="AG249" s="39">
        <f t="shared" si="37"/>
        <v>4843.8469962742101</v>
      </c>
      <c r="AH249" s="39">
        <f t="shared" si="37"/>
        <v>4843.8469962742101</v>
      </c>
      <c r="AI249" s="39">
        <f t="shared" si="37"/>
        <v>4843.8469962742101</v>
      </c>
      <c r="AJ249" s="39">
        <f t="shared" si="37"/>
        <v>4843.8469962742101</v>
      </c>
      <c r="AK249" s="39">
        <f t="shared" si="37"/>
        <v>4843.8469962742101</v>
      </c>
      <c r="AL249" s="39">
        <f t="shared" si="37"/>
        <v>4843.8469962742101</v>
      </c>
      <c r="AM249" s="39">
        <f t="shared" si="37"/>
        <v>4843.8469962742101</v>
      </c>
      <c r="AN249" s="39">
        <f t="shared" si="37"/>
        <v>4843.8469962742101</v>
      </c>
      <c r="AO249" s="39">
        <f t="shared" si="37"/>
        <v>4843.8469962742101</v>
      </c>
      <c r="AP249" s="39">
        <f t="shared" si="37"/>
        <v>4843.8469962742101</v>
      </c>
      <c r="AQ249" s="39">
        <f t="shared" si="37"/>
        <v>4843.8469962742101</v>
      </c>
      <c r="AR249" s="39">
        <f t="shared" si="37"/>
        <v>4843.8469962742101</v>
      </c>
      <c r="AS249" s="39">
        <f t="shared" si="37"/>
        <v>4843.8469962742101</v>
      </c>
      <c r="AT249" s="39">
        <f t="shared" si="37"/>
        <v>4843.8469962742101</v>
      </c>
      <c r="AU249" s="39">
        <f t="shared" si="37"/>
        <v>4843.8469962742101</v>
      </c>
      <c r="AV249" s="606">
        <f t="shared" si="37"/>
        <v>4843.8469962742101</v>
      </c>
      <c r="AY249" s="335">
        <v>40</v>
      </c>
      <c r="AZ249" s="334" t="s">
        <v>647</v>
      </c>
      <c r="BA249" s="455">
        <v>1.431417932</v>
      </c>
      <c r="BB249" s="455">
        <v>3912.44045770814</v>
      </c>
      <c r="BC249" s="455"/>
      <c r="BD249" s="545"/>
      <c r="BE249" s="455">
        <v>0.72323344088956132</v>
      </c>
      <c r="BF249" s="545"/>
      <c r="BG249" s="546">
        <f t="shared" si="22"/>
        <v>82.050578747299753</v>
      </c>
      <c r="BP249" s="4"/>
      <c r="CB249" s="438">
        <v>116</v>
      </c>
      <c r="CC249" s="334" t="s">
        <v>648</v>
      </c>
      <c r="CD249" s="547">
        <v>124.741773999999</v>
      </c>
      <c r="CE249" s="456">
        <v>5191.4156138736598</v>
      </c>
      <c r="CF249" s="547"/>
      <c r="CG249" s="456"/>
      <c r="CH249" s="456">
        <v>0.60288172268748896</v>
      </c>
      <c r="CI249" s="547"/>
      <c r="CJ249" s="456">
        <f t="shared" si="23"/>
        <v>128.08341969072214</v>
      </c>
    </row>
    <row r="250" spans="7:88" ht="14.1" customHeight="1" thickBot="1">
      <c r="G250" s="19"/>
      <c r="H250" s="738"/>
      <c r="J250" s="736"/>
      <c r="K250" s="9" t="s">
        <v>762</v>
      </c>
      <c r="L250" s="65">
        <f t="shared" si="34"/>
        <v>4843.8469962742101</v>
      </c>
      <c r="M250" s="65">
        <f t="shared" si="37"/>
        <v>4843.8469962742101</v>
      </c>
      <c r="N250" s="65">
        <f t="shared" si="37"/>
        <v>4843.8469962742101</v>
      </c>
      <c r="O250" s="65">
        <f t="shared" si="37"/>
        <v>4843.8469962742101</v>
      </c>
      <c r="P250" s="65">
        <f t="shared" si="37"/>
        <v>4843.8469962742101</v>
      </c>
      <c r="Q250" s="65">
        <f t="shared" si="37"/>
        <v>4843.8469962742101</v>
      </c>
      <c r="R250" s="65">
        <f t="shared" si="37"/>
        <v>4843.8469962742101</v>
      </c>
      <c r="S250" s="65">
        <f t="shared" si="37"/>
        <v>4843.8469962742101</v>
      </c>
      <c r="T250" s="65">
        <f t="shared" si="37"/>
        <v>4843.8469962742101</v>
      </c>
      <c r="U250" s="65">
        <f t="shared" si="37"/>
        <v>4843.8469962742101</v>
      </c>
      <c r="V250" s="65">
        <f t="shared" si="37"/>
        <v>4843.8469962742101</v>
      </c>
      <c r="W250" s="65">
        <f t="shared" si="37"/>
        <v>4843.8469962742101</v>
      </c>
      <c r="X250" s="65">
        <f t="shared" si="37"/>
        <v>4843.8469962742101</v>
      </c>
      <c r="Y250" s="65">
        <f t="shared" si="37"/>
        <v>4843.8469962742101</v>
      </c>
      <c r="Z250" s="65">
        <f t="shared" si="37"/>
        <v>4843.8469962742101</v>
      </c>
      <c r="AA250" s="65">
        <f t="shared" si="37"/>
        <v>4843.8469962742101</v>
      </c>
      <c r="AB250" s="65">
        <f t="shared" si="37"/>
        <v>4843.8469962742101</v>
      </c>
      <c r="AC250" s="65">
        <f t="shared" si="37"/>
        <v>4843.8469962742101</v>
      </c>
      <c r="AD250" s="65">
        <f t="shared" si="37"/>
        <v>4843.8469962742101</v>
      </c>
      <c r="AE250" s="65">
        <f t="shared" si="37"/>
        <v>4843.8469962742101</v>
      </c>
      <c r="AF250" s="65">
        <f t="shared" si="37"/>
        <v>4843.8469962742101</v>
      </c>
      <c r="AG250" s="65">
        <f t="shared" si="37"/>
        <v>4843.8469962742101</v>
      </c>
      <c r="AH250" s="65">
        <f t="shared" si="37"/>
        <v>4843.8469962742101</v>
      </c>
      <c r="AI250" s="65">
        <f t="shared" si="37"/>
        <v>4843.8469962742101</v>
      </c>
      <c r="AJ250" s="65">
        <f t="shared" si="37"/>
        <v>4843.8469962742101</v>
      </c>
      <c r="AK250" s="65">
        <f t="shared" si="37"/>
        <v>4843.8469962742101</v>
      </c>
      <c r="AL250" s="65">
        <f t="shared" si="37"/>
        <v>4843.8469962742101</v>
      </c>
      <c r="AM250" s="65">
        <f t="shared" si="37"/>
        <v>4843.8469962742101</v>
      </c>
      <c r="AN250" s="65">
        <f t="shared" si="37"/>
        <v>4843.8469962742101</v>
      </c>
      <c r="AO250" s="65">
        <f t="shared" si="37"/>
        <v>4843.8469962742101</v>
      </c>
      <c r="AP250" s="65">
        <f t="shared" si="37"/>
        <v>4843.8469962742101</v>
      </c>
      <c r="AQ250" s="65">
        <f t="shared" si="37"/>
        <v>4843.8469962742101</v>
      </c>
      <c r="AR250" s="65">
        <f t="shared" si="37"/>
        <v>4843.8469962742101</v>
      </c>
      <c r="AS250" s="65">
        <f t="shared" si="37"/>
        <v>4843.8469962742101</v>
      </c>
      <c r="AT250" s="65">
        <f t="shared" si="37"/>
        <v>4843.8469962742101</v>
      </c>
      <c r="AU250" s="65">
        <f t="shared" si="37"/>
        <v>4843.8469962742101</v>
      </c>
      <c r="AV250" s="607">
        <f t="shared" si="37"/>
        <v>4843.8469962742101</v>
      </c>
      <c r="AY250" s="335">
        <v>97</v>
      </c>
      <c r="AZ250" s="334" t="s">
        <v>647</v>
      </c>
      <c r="BA250" s="455">
        <v>7.9694607179999899</v>
      </c>
      <c r="BB250" s="455">
        <v>3530.2977655957502</v>
      </c>
      <c r="BC250" s="455"/>
      <c r="BD250" s="545"/>
      <c r="BE250" s="455">
        <v>0.65386568541473322</v>
      </c>
      <c r="BF250" s="545"/>
      <c r="BG250" s="546">
        <f t="shared" si="22"/>
        <v>82.152692027988735</v>
      </c>
      <c r="BP250" s="4"/>
      <c r="CB250" s="438">
        <v>9</v>
      </c>
      <c r="CC250" s="334" t="s">
        <v>647</v>
      </c>
      <c r="CD250" s="547">
        <v>189.81937099999899</v>
      </c>
      <c r="CE250" s="456">
        <v>5677.2989445796302</v>
      </c>
      <c r="CF250" s="547"/>
      <c r="CG250" s="456"/>
      <c r="CH250" s="456">
        <v>0.65714858337162696</v>
      </c>
      <c r="CI250" s="547"/>
      <c r="CJ250" s="456">
        <f t="shared" si="23"/>
        <v>128.2507018146265</v>
      </c>
    </row>
    <row r="251" spans="7:88" ht="14.1" customHeight="1" thickTop="1">
      <c r="G251" s="19"/>
      <c r="H251" s="738"/>
      <c r="J251" s="736"/>
      <c r="K251" s="9" t="s">
        <v>755</v>
      </c>
      <c r="L251" s="39">
        <f t="shared" si="34"/>
        <v>5738.5997361865157</v>
      </c>
      <c r="M251" s="39">
        <f t="shared" si="37"/>
        <v>5738.5997361865157</v>
      </c>
      <c r="N251" s="39">
        <f t="shared" si="37"/>
        <v>5738.5997361865157</v>
      </c>
      <c r="O251" s="39">
        <f t="shared" si="37"/>
        <v>5738.5997361865157</v>
      </c>
      <c r="P251" s="39">
        <f t="shared" si="37"/>
        <v>5738.5997361865157</v>
      </c>
      <c r="Q251" s="39">
        <f t="shared" si="37"/>
        <v>5738.5997361865157</v>
      </c>
      <c r="R251" s="39">
        <f t="shared" si="37"/>
        <v>5738.5997361865157</v>
      </c>
      <c r="S251" s="39">
        <f t="shared" si="37"/>
        <v>5738.5997361865157</v>
      </c>
      <c r="T251" s="39">
        <f t="shared" si="37"/>
        <v>5738.5997361865157</v>
      </c>
      <c r="U251" s="39">
        <f t="shared" si="37"/>
        <v>5738.5997361865157</v>
      </c>
      <c r="V251" s="39">
        <f t="shared" si="37"/>
        <v>5738.5997361865157</v>
      </c>
      <c r="W251" s="39">
        <f t="shared" si="37"/>
        <v>5738.5997361865157</v>
      </c>
      <c r="X251" s="39">
        <f t="shared" si="37"/>
        <v>5738.5997361865157</v>
      </c>
      <c r="Y251" s="39">
        <f t="shared" si="37"/>
        <v>5738.5997361865157</v>
      </c>
      <c r="Z251" s="39">
        <f t="shared" si="37"/>
        <v>5738.5997361865157</v>
      </c>
      <c r="AA251" s="39">
        <f t="shared" si="37"/>
        <v>5738.5997361865157</v>
      </c>
      <c r="AB251" s="39">
        <f t="shared" ref="AB251:AJ251" si="38" xml:space="preserve"> $S$44*(AB313 + AB441)</f>
        <v>5738.5997361865157</v>
      </c>
      <c r="AC251" s="39">
        <f t="shared" si="38"/>
        <v>5738.5997361865157</v>
      </c>
      <c r="AD251" s="39">
        <f t="shared" si="38"/>
        <v>5738.5997361865157</v>
      </c>
      <c r="AE251" s="39">
        <f t="shared" si="38"/>
        <v>5738.5997361865157</v>
      </c>
      <c r="AF251" s="39">
        <f t="shared" si="38"/>
        <v>5738.5997361865157</v>
      </c>
      <c r="AG251" s="39">
        <f t="shared" si="38"/>
        <v>5738.5997361865157</v>
      </c>
      <c r="AH251" s="39">
        <f t="shared" si="38"/>
        <v>5738.5997361865157</v>
      </c>
      <c r="AI251" s="39">
        <f t="shared" si="38"/>
        <v>5738.5997361865157</v>
      </c>
      <c r="AJ251" s="39">
        <f t="shared" si="38"/>
        <v>5738.5997361865157</v>
      </c>
      <c r="AK251" s="39">
        <f t="shared" ref="M251:AV259" si="39" xml:space="preserve"> $S$44*(AK313 + AK441)</f>
        <v>5738.5997361865157</v>
      </c>
      <c r="AL251" s="39">
        <f t="shared" si="39"/>
        <v>5738.5997361865157</v>
      </c>
      <c r="AM251" s="39">
        <f t="shared" si="39"/>
        <v>5738.5997361865157</v>
      </c>
      <c r="AN251" s="39">
        <f t="shared" si="39"/>
        <v>5738.5997361865157</v>
      </c>
      <c r="AO251" s="39">
        <f t="shared" si="39"/>
        <v>5738.5997361865157</v>
      </c>
      <c r="AP251" s="39">
        <f t="shared" si="39"/>
        <v>5738.5997361865157</v>
      </c>
      <c r="AQ251" s="39">
        <f t="shared" si="39"/>
        <v>5738.5997361865157</v>
      </c>
      <c r="AR251" s="39">
        <f t="shared" si="39"/>
        <v>5738.5997361865157</v>
      </c>
      <c r="AS251" s="39">
        <f t="shared" si="39"/>
        <v>5738.5997361865157</v>
      </c>
      <c r="AT251" s="39">
        <f t="shared" si="39"/>
        <v>5738.5997361865157</v>
      </c>
      <c r="AU251" s="39">
        <f t="shared" si="39"/>
        <v>5738.5997361865157</v>
      </c>
      <c r="AV251" s="606">
        <f t="shared" si="39"/>
        <v>5738.5997361865157</v>
      </c>
      <c r="AY251" s="335">
        <v>65</v>
      </c>
      <c r="AZ251" s="334" t="s">
        <v>650</v>
      </c>
      <c r="BA251" s="455">
        <v>11.357761885</v>
      </c>
      <c r="BB251" s="455">
        <v>3174.6769429942901</v>
      </c>
      <c r="BC251" s="455"/>
      <c r="BD251" s="545"/>
      <c r="BE251" s="455">
        <v>0.58861645466362589</v>
      </c>
      <c r="BF251" s="545"/>
      <c r="BG251" s="546">
        <f t="shared" si="22"/>
        <v>82.363384544560233</v>
      </c>
      <c r="BP251" s="4"/>
      <c r="CB251" s="438">
        <v>112</v>
      </c>
      <c r="CC251" s="334" t="s">
        <v>648</v>
      </c>
      <c r="CD251" s="547">
        <v>27.351372999999899</v>
      </c>
      <c r="CE251" s="456">
        <v>5279.2763989371097</v>
      </c>
      <c r="CF251" s="547"/>
      <c r="CG251" s="456"/>
      <c r="CH251" s="456">
        <v>0.61044114524940096</v>
      </c>
      <c r="CI251" s="547"/>
      <c r="CJ251" s="456">
        <f t="shared" si="23"/>
        <v>128.57888195181906</v>
      </c>
    </row>
    <row r="252" spans="7:88" ht="14.1" customHeight="1">
      <c r="G252" s="19"/>
      <c r="H252" s="738"/>
      <c r="J252" s="736"/>
      <c r="K252" s="9" t="s">
        <v>759</v>
      </c>
      <c r="L252" s="39">
        <f t="shared" si="34"/>
        <v>5738.5997361865157</v>
      </c>
      <c r="M252" s="39">
        <f t="shared" si="37"/>
        <v>5738.5997361865157</v>
      </c>
      <c r="N252" s="39">
        <f t="shared" si="37"/>
        <v>5738.5997361865157</v>
      </c>
      <c r="O252" s="39">
        <f t="shared" si="37"/>
        <v>5738.5997361865157</v>
      </c>
      <c r="P252" s="39">
        <f t="shared" si="37"/>
        <v>5738.5997361865157</v>
      </c>
      <c r="Q252" s="39">
        <f t="shared" si="37"/>
        <v>5738.5997361865157</v>
      </c>
      <c r="R252" s="39">
        <f t="shared" si="37"/>
        <v>5738.5997361865157</v>
      </c>
      <c r="S252" s="39">
        <f t="shared" si="37"/>
        <v>5738.5997361865157</v>
      </c>
      <c r="T252" s="39">
        <f t="shared" si="37"/>
        <v>5738.5997361865157</v>
      </c>
      <c r="U252" s="39">
        <f t="shared" si="37"/>
        <v>5738.5997361865157</v>
      </c>
      <c r="V252" s="39">
        <f t="shared" si="37"/>
        <v>5738.5997361865157</v>
      </c>
      <c r="W252" s="39">
        <f t="shared" si="37"/>
        <v>5738.5997361865157</v>
      </c>
      <c r="X252" s="39">
        <f t="shared" si="37"/>
        <v>5738.5997361865157</v>
      </c>
      <c r="Y252" s="39">
        <f t="shared" si="37"/>
        <v>5738.5997361865157</v>
      </c>
      <c r="Z252" s="39">
        <f t="shared" si="37"/>
        <v>5738.5997361865157</v>
      </c>
      <c r="AA252" s="39">
        <f t="shared" si="37"/>
        <v>5738.5997361865157</v>
      </c>
      <c r="AB252" s="39">
        <f t="shared" si="37"/>
        <v>5738.5997361865157</v>
      </c>
      <c r="AC252" s="39">
        <f t="shared" si="37"/>
        <v>5738.5997361865157</v>
      </c>
      <c r="AD252" s="39">
        <f t="shared" si="37"/>
        <v>5738.5997361865157</v>
      </c>
      <c r="AE252" s="39">
        <f t="shared" si="37"/>
        <v>5738.5997361865157</v>
      </c>
      <c r="AF252" s="39">
        <f t="shared" si="37"/>
        <v>5738.5997361865157</v>
      </c>
      <c r="AG252" s="39">
        <f t="shared" si="37"/>
        <v>5738.5997361865157</v>
      </c>
      <c r="AH252" s="39">
        <f t="shared" si="37"/>
        <v>5738.5997361865157</v>
      </c>
      <c r="AI252" s="39">
        <f t="shared" si="37"/>
        <v>5738.5997361865157</v>
      </c>
      <c r="AJ252" s="39">
        <f t="shared" si="37"/>
        <v>5738.5997361865157</v>
      </c>
      <c r="AK252" s="39">
        <f t="shared" si="39"/>
        <v>5738.5997361865157</v>
      </c>
      <c r="AL252" s="39">
        <f t="shared" si="39"/>
        <v>5738.5997361865157</v>
      </c>
      <c r="AM252" s="39">
        <f t="shared" si="39"/>
        <v>5738.5997361865157</v>
      </c>
      <c r="AN252" s="39">
        <f t="shared" si="39"/>
        <v>5738.5997361865157</v>
      </c>
      <c r="AO252" s="39">
        <f t="shared" si="39"/>
        <v>5738.5997361865157</v>
      </c>
      <c r="AP252" s="39">
        <f t="shared" si="39"/>
        <v>5738.5997361865157</v>
      </c>
      <c r="AQ252" s="39">
        <f t="shared" si="39"/>
        <v>5738.5997361865157</v>
      </c>
      <c r="AR252" s="39">
        <f t="shared" si="39"/>
        <v>5738.5997361865157</v>
      </c>
      <c r="AS252" s="39">
        <f t="shared" si="39"/>
        <v>5738.5997361865157</v>
      </c>
      <c r="AT252" s="39">
        <f t="shared" si="39"/>
        <v>5738.5997361865157</v>
      </c>
      <c r="AU252" s="39">
        <f t="shared" si="39"/>
        <v>5738.5997361865157</v>
      </c>
      <c r="AV252" s="606">
        <f t="shared" si="39"/>
        <v>5738.5997361865157</v>
      </c>
      <c r="AY252" s="335">
        <v>69</v>
      </c>
      <c r="AZ252" s="334" t="s">
        <v>650</v>
      </c>
      <c r="BA252" s="455">
        <v>5.1107828169999898</v>
      </c>
      <c r="BB252" s="455">
        <v>3809.5903613001001</v>
      </c>
      <c r="BC252" s="455"/>
      <c r="BD252" s="545"/>
      <c r="BE252" s="455">
        <v>0.6916433076338383</v>
      </c>
      <c r="BF252" s="545"/>
      <c r="BG252" s="546">
        <f t="shared" si="22"/>
        <v>83.559080328105168</v>
      </c>
      <c r="BP252" s="4"/>
      <c r="CB252" s="438">
        <v>117</v>
      </c>
      <c r="CC252" s="334" t="s">
        <v>648</v>
      </c>
      <c r="CD252" s="547">
        <v>27.499175999999999</v>
      </c>
      <c r="CE252" s="456">
        <v>5081.4401261078201</v>
      </c>
      <c r="CF252" s="547"/>
      <c r="CG252" s="456"/>
      <c r="CH252" s="456">
        <v>0.58802712245817701</v>
      </c>
      <c r="CI252" s="547"/>
      <c r="CJ252" s="456">
        <f t="shared" si="23"/>
        <v>128.58952047916995</v>
      </c>
    </row>
    <row r="253" spans="7:88" ht="14.1" customHeight="1" thickBot="1">
      <c r="G253" s="19"/>
      <c r="H253" s="738"/>
      <c r="J253" s="736"/>
      <c r="K253" s="9" t="s">
        <v>763</v>
      </c>
      <c r="L253" s="65">
        <f t="shared" si="34"/>
        <v>5738.5997361865157</v>
      </c>
      <c r="M253" s="65">
        <f t="shared" si="39"/>
        <v>5738.5997361865157</v>
      </c>
      <c r="N253" s="65">
        <f t="shared" si="39"/>
        <v>5738.5997361865157</v>
      </c>
      <c r="O253" s="65">
        <f t="shared" si="39"/>
        <v>5738.5997361865157</v>
      </c>
      <c r="P253" s="65">
        <f t="shared" si="39"/>
        <v>5738.5997361865157</v>
      </c>
      <c r="Q253" s="65">
        <f t="shared" si="39"/>
        <v>5738.5997361865157</v>
      </c>
      <c r="R253" s="65">
        <f t="shared" si="39"/>
        <v>5738.5997361865157</v>
      </c>
      <c r="S253" s="65">
        <f t="shared" si="39"/>
        <v>5738.5997361865157</v>
      </c>
      <c r="T253" s="65">
        <f t="shared" si="39"/>
        <v>5738.5997361865157</v>
      </c>
      <c r="U253" s="65">
        <f t="shared" si="39"/>
        <v>5738.5997361865157</v>
      </c>
      <c r="V253" s="65">
        <f t="shared" si="39"/>
        <v>5738.5997361865157</v>
      </c>
      <c r="W253" s="65">
        <f t="shared" si="39"/>
        <v>5738.5997361865157</v>
      </c>
      <c r="X253" s="65">
        <f t="shared" si="39"/>
        <v>5738.5997361865157</v>
      </c>
      <c r="Y253" s="65">
        <f t="shared" si="39"/>
        <v>5738.5997361865157</v>
      </c>
      <c r="Z253" s="65">
        <f t="shared" si="39"/>
        <v>5738.5997361865157</v>
      </c>
      <c r="AA253" s="65">
        <f t="shared" si="39"/>
        <v>5738.5997361865157</v>
      </c>
      <c r="AB253" s="65">
        <f t="shared" si="39"/>
        <v>5738.5997361865157</v>
      </c>
      <c r="AC253" s="65">
        <f t="shared" si="39"/>
        <v>5738.5997361865157</v>
      </c>
      <c r="AD253" s="65">
        <f t="shared" si="39"/>
        <v>5738.5997361865157</v>
      </c>
      <c r="AE253" s="65">
        <f t="shared" si="39"/>
        <v>5738.5997361865157</v>
      </c>
      <c r="AF253" s="65">
        <f t="shared" si="39"/>
        <v>5738.5997361865157</v>
      </c>
      <c r="AG253" s="65">
        <f t="shared" si="39"/>
        <v>5738.5997361865157</v>
      </c>
      <c r="AH253" s="65">
        <f t="shared" si="39"/>
        <v>5738.5997361865157</v>
      </c>
      <c r="AI253" s="65">
        <f t="shared" si="39"/>
        <v>5738.5997361865157</v>
      </c>
      <c r="AJ253" s="65">
        <f t="shared" si="39"/>
        <v>5738.5997361865157</v>
      </c>
      <c r="AK253" s="65">
        <f t="shared" si="39"/>
        <v>5738.5997361865157</v>
      </c>
      <c r="AL253" s="65">
        <f t="shared" si="39"/>
        <v>5738.5997361865157</v>
      </c>
      <c r="AM253" s="65">
        <f t="shared" si="39"/>
        <v>5738.5997361865157</v>
      </c>
      <c r="AN253" s="65">
        <f t="shared" si="39"/>
        <v>5738.5997361865157</v>
      </c>
      <c r="AO253" s="65">
        <f t="shared" si="39"/>
        <v>5738.5997361865157</v>
      </c>
      <c r="AP253" s="65">
        <f t="shared" si="39"/>
        <v>5738.5997361865157</v>
      </c>
      <c r="AQ253" s="65">
        <f t="shared" si="39"/>
        <v>5738.5997361865157</v>
      </c>
      <c r="AR253" s="65">
        <f t="shared" si="39"/>
        <v>5738.5997361865157</v>
      </c>
      <c r="AS253" s="65">
        <f t="shared" si="39"/>
        <v>5738.5997361865157</v>
      </c>
      <c r="AT253" s="65">
        <f t="shared" si="39"/>
        <v>5738.5997361865157</v>
      </c>
      <c r="AU253" s="65">
        <f t="shared" si="39"/>
        <v>5738.5997361865157</v>
      </c>
      <c r="AV253" s="607">
        <f t="shared" si="39"/>
        <v>5738.5997361865157</v>
      </c>
      <c r="AY253" s="335">
        <v>25</v>
      </c>
      <c r="AZ253" s="334" t="s">
        <v>648</v>
      </c>
      <c r="BA253" s="455">
        <v>2.6294886549999998</v>
      </c>
      <c r="BB253" s="455">
        <v>3793.6994214414799</v>
      </c>
      <c r="BC253" s="455"/>
      <c r="BD253" s="545"/>
      <c r="BE253" s="455">
        <v>0.68819857788879357</v>
      </c>
      <c r="BF253" s="545"/>
      <c r="BG253" s="546">
        <f t="shared" si="22"/>
        <v>83.635260600375659</v>
      </c>
      <c r="BP253" s="4"/>
      <c r="CB253" s="438">
        <v>121</v>
      </c>
      <c r="CC253" s="334" t="s">
        <v>648</v>
      </c>
      <c r="CD253" s="547">
        <v>12.8157449999999</v>
      </c>
      <c r="CE253" s="456">
        <v>5273.0544250427802</v>
      </c>
      <c r="CF253" s="547"/>
      <c r="CG253" s="456"/>
      <c r="CH253" s="456">
        <v>0.60762471749589897</v>
      </c>
      <c r="CI253" s="547"/>
      <c r="CJ253" s="456">
        <f t="shared" si="23"/>
        <v>129.01667131230849</v>
      </c>
    </row>
    <row r="254" spans="7:88" ht="14.1" customHeight="1" thickTop="1">
      <c r="G254" s="19"/>
      <c r="H254" s="738"/>
      <c r="J254" s="736"/>
      <c r="K254" s="9" t="s">
        <v>850</v>
      </c>
      <c r="L254" s="39">
        <f t="shared" si="34"/>
        <v>6713.8403462402675</v>
      </c>
      <c r="M254" s="39">
        <f t="shared" si="39"/>
        <v>6713.8403462402675</v>
      </c>
      <c r="N254" s="39">
        <f t="shared" si="39"/>
        <v>6713.8403462402675</v>
      </c>
      <c r="O254" s="39">
        <f t="shared" si="39"/>
        <v>6713.8403462402675</v>
      </c>
      <c r="P254" s="39">
        <f t="shared" si="39"/>
        <v>6713.8403462402675</v>
      </c>
      <c r="Q254" s="39">
        <f t="shared" si="39"/>
        <v>6713.8403462402675</v>
      </c>
      <c r="R254" s="39">
        <f t="shared" si="39"/>
        <v>6713.8403462402675</v>
      </c>
      <c r="S254" s="39">
        <f t="shared" si="39"/>
        <v>6713.8403462402675</v>
      </c>
      <c r="T254" s="39">
        <f t="shared" si="39"/>
        <v>6713.8403462402675</v>
      </c>
      <c r="U254" s="39">
        <f t="shared" si="39"/>
        <v>6713.8403462402675</v>
      </c>
      <c r="V254" s="39">
        <f t="shared" si="39"/>
        <v>6713.8403462402675</v>
      </c>
      <c r="W254" s="39">
        <f t="shared" si="39"/>
        <v>6713.8403462402675</v>
      </c>
      <c r="X254" s="39">
        <f t="shared" si="39"/>
        <v>6713.8403462402675</v>
      </c>
      <c r="Y254" s="39">
        <f t="shared" si="39"/>
        <v>6713.8403462402675</v>
      </c>
      <c r="Z254" s="39">
        <f t="shared" si="39"/>
        <v>6713.8403462402675</v>
      </c>
      <c r="AA254" s="39">
        <f t="shared" si="39"/>
        <v>6713.8403462402675</v>
      </c>
      <c r="AB254" s="39">
        <f t="shared" si="39"/>
        <v>6713.8403462402675</v>
      </c>
      <c r="AC254" s="39">
        <f t="shared" si="39"/>
        <v>6713.8403462402675</v>
      </c>
      <c r="AD254" s="39">
        <f t="shared" si="39"/>
        <v>6713.8403462402675</v>
      </c>
      <c r="AE254" s="39">
        <f t="shared" si="39"/>
        <v>6713.8403462402675</v>
      </c>
      <c r="AF254" s="39">
        <f t="shared" si="39"/>
        <v>6713.8403462402675</v>
      </c>
      <c r="AG254" s="39">
        <f t="shared" si="39"/>
        <v>6713.8403462402675</v>
      </c>
      <c r="AH254" s="39">
        <f t="shared" si="39"/>
        <v>6713.8403462402675</v>
      </c>
      <c r="AI254" s="39">
        <f t="shared" si="39"/>
        <v>6713.8403462402675</v>
      </c>
      <c r="AJ254" s="39">
        <f t="shared" si="39"/>
        <v>6713.8403462402675</v>
      </c>
      <c r="AK254" s="39">
        <f t="shared" si="39"/>
        <v>6713.8403462402675</v>
      </c>
      <c r="AL254" s="39">
        <f t="shared" si="39"/>
        <v>6713.8403462402675</v>
      </c>
      <c r="AM254" s="39">
        <f t="shared" si="39"/>
        <v>6713.8403462402675</v>
      </c>
      <c r="AN254" s="39">
        <f t="shared" si="39"/>
        <v>6713.8403462402675</v>
      </c>
      <c r="AO254" s="39">
        <f t="shared" si="39"/>
        <v>6713.8403462402675</v>
      </c>
      <c r="AP254" s="39">
        <f t="shared" si="39"/>
        <v>6713.8403462402675</v>
      </c>
      <c r="AQ254" s="39">
        <f t="shared" si="39"/>
        <v>6713.8403462402675</v>
      </c>
      <c r="AR254" s="39">
        <f t="shared" si="39"/>
        <v>6713.8403462402675</v>
      </c>
      <c r="AS254" s="39">
        <f t="shared" si="39"/>
        <v>6713.8403462402675</v>
      </c>
      <c r="AT254" s="39">
        <f t="shared" si="39"/>
        <v>6713.8403462402675</v>
      </c>
      <c r="AU254" s="39">
        <f t="shared" si="39"/>
        <v>6713.8403462402675</v>
      </c>
      <c r="AV254" s="606">
        <f t="shared" si="39"/>
        <v>6713.8403462402675</v>
      </c>
      <c r="AY254" s="335">
        <v>80</v>
      </c>
      <c r="AZ254" s="334" t="s">
        <v>650</v>
      </c>
      <c r="BA254" s="455">
        <v>3.9872638699999898</v>
      </c>
      <c r="BB254" s="455">
        <v>3860.02704476381</v>
      </c>
      <c r="BC254" s="455"/>
      <c r="BD254" s="545"/>
      <c r="BE254" s="455">
        <v>0.69903420694676399</v>
      </c>
      <c r="BF254" s="545"/>
      <c r="BG254" s="546">
        <f t="shared" si="22"/>
        <v>83.730849327168499</v>
      </c>
      <c r="BP254" s="4"/>
      <c r="CB254" s="438">
        <v>17</v>
      </c>
      <c r="CC254" s="334" t="s">
        <v>649</v>
      </c>
      <c r="CD254" s="547">
        <v>198.404191999999</v>
      </c>
      <c r="CE254" s="456">
        <v>6102.3186549452403</v>
      </c>
      <c r="CF254" s="547"/>
      <c r="CG254" s="456"/>
      <c r="CH254" s="456">
        <v>0.70080184557039804</v>
      </c>
      <c r="CI254" s="547"/>
      <c r="CJ254" s="456">
        <f t="shared" si="23"/>
        <v>129.06027184925568</v>
      </c>
    </row>
    <row r="255" spans="7:88" ht="14.1" customHeight="1">
      <c r="G255" s="19"/>
      <c r="H255" s="738"/>
      <c r="J255" s="736"/>
      <c r="K255" s="9" t="s">
        <v>851</v>
      </c>
      <c r="L255" s="39">
        <f t="shared" si="34"/>
        <v>6713.8403462402675</v>
      </c>
      <c r="M255" s="39">
        <f t="shared" si="39"/>
        <v>6713.8403462402675</v>
      </c>
      <c r="N255" s="39">
        <f t="shared" si="39"/>
        <v>6713.8403462402675</v>
      </c>
      <c r="O255" s="39">
        <f t="shared" si="39"/>
        <v>6713.8403462402675</v>
      </c>
      <c r="P255" s="39">
        <f t="shared" si="39"/>
        <v>6713.8403462402675</v>
      </c>
      <c r="Q255" s="39">
        <f t="shared" si="39"/>
        <v>6713.8403462402675</v>
      </c>
      <c r="R255" s="39">
        <f t="shared" si="39"/>
        <v>6713.8403462402675</v>
      </c>
      <c r="S255" s="39">
        <f t="shared" si="39"/>
        <v>6713.8403462402675</v>
      </c>
      <c r="T255" s="39">
        <f t="shared" si="39"/>
        <v>6713.8403462402675</v>
      </c>
      <c r="U255" s="39">
        <f t="shared" si="39"/>
        <v>6713.8403462402675</v>
      </c>
      <c r="V255" s="39">
        <f t="shared" si="39"/>
        <v>6713.8403462402675</v>
      </c>
      <c r="W255" s="39">
        <f t="shared" si="39"/>
        <v>6713.8403462402675</v>
      </c>
      <c r="X255" s="39">
        <f t="shared" si="39"/>
        <v>6713.8403462402675</v>
      </c>
      <c r="Y255" s="39">
        <f t="shared" si="39"/>
        <v>6713.8403462402675</v>
      </c>
      <c r="Z255" s="39">
        <f t="shared" si="39"/>
        <v>6713.8403462402675</v>
      </c>
      <c r="AA255" s="39">
        <f t="shared" si="39"/>
        <v>6713.8403462402675</v>
      </c>
      <c r="AB255" s="39">
        <f t="shared" si="39"/>
        <v>6713.8403462402675</v>
      </c>
      <c r="AC255" s="39">
        <f t="shared" si="39"/>
        <v>6713.8403462402675</v>
      </c>
      <c r="AD255" s="39">
        <f t="shared" si="39"/>
        <v>6713.8403462402675</v>
      </c>
      <c r="AE255" s="39">
        <f t="shared" si="39"/>
        <v>6713.8403462402675</v>
      </c>
      <c r="AF255" s="39">
        <f t="shared" si="39"/>
        <v>6713.8403462402675</v>
      </c>
      <c r="AG255" s="39">
        <f t="shared" si="39"/>
        <v>6713.8403462402675</v>
      </c>
      <c r="AH255" s="39">
        <f t="shared" si="39"/>
        <v>6713.8403462402675</v>
      </c>
      <c r="AI255" s="39">
        <f t="shared" si="39"/>
        <v>6713.8403462402675</v>
      </c>
      <c r="AJ255" s="39">
        <f t="shared" si="39"/>
        <v>6713.8403462402675</v>
      </c>
      <c r="AK255" s="39">
        <f t="shared" si="39"/>
        <v>6713.8403462402675</v>
      </c>
      <c r="AL255" s="39">
        <f t="shared" si="39"/>
        <v>6713.8403462402675</v>
      </c>
      <c r="AM255" s="39">
        <f t="shared" si="39"/>
        <v>6713.8403462402675</v>
      </c>
      <c r="AN255" s="39">
        <f t="shared" si="39"/>
        <v>6713.8403462402675</v>
      </c>
      <c r="AO255" s="39">
        <f t="shared" si="39"/>
        <v>6713.8403462402675</v>
      </c>
      <c r="AP255" s="39">
        <f t="shared" si="39"/>
        <v>6713.8403462402675</v>
      </c>
      <c r="AQ255" s="39">
        <f t="shared" si="39"/>
        <v>6713.8403462402675</v>
      </c>
      <c r="AR255" s="39">
        <f t="shared" si="39"/>
        <v>6713.8403462402675</v>
      </c>
      <c r="AS255" s="39">
        <f t="shared" si="39"/>
        <v>6713.8403462402675</v>
      </c>
      <c r="AT255" s="39">
        <f t="shared" si="39"/>
        <v>6713.8403462402675</v>
      </c>
      <c r="AU255" s="39">
        <f t="shared" si="39"/>
        <v>6713.8403462402675</v>
      </c>
      <c r="AV255" s="606">
        <f t="shared" si="39"/>
        <v>6713.8403462402675</v>
      </c>
      <c r="AY255" s="335">
        <v>10</v>
      </c>
      <c r="AZ255" s="334" t="s">
        <v>649</v>
      </c>
      <c r="BA255" s="455">
        <v>3.1248048749999899</v>
      </c>
      <c r="BB255" s="455">
        <v>3885.0480672572198</v>
      </c>
      <c r="BC255" s="455"/>
      <c r="BD255" s="545"/>
      <c r="BE255" s="455">
        <v>0.70305491623649685</v>
      </c>
      <c r="BF255" s="545"/>
      <c r="BG255" s="546">
        <f t="shared" si="22"/>
        <v>83.773853165307926</v>
      </c>
      <c r="BP255" s="4"/>
      <c r="CB255" s="438">
        <v>5</v>
      </c>
      <c r="CC255" s="334" t="s">
        <v>649</v>
      </c>
      <c r="CD255" s="547">
        <v>374.06126799999998</v>
      </c>
      <c r="CE255" s="456">
        <v>6068.9261516834003</v>
      </c>
      <c r="CF255" s="547"/>
      <c r="CG255" s="456"/>
      <c r="CH255" s="456">
        <v>0.69665627591345403</v>
      </c>
      <c r="CI255" s="547"/>
      <c r="CJ255" s="456">
        <f t="shared" si="23"/>
        <v>129.13012830171726</v>
      </c>
    </row>
    <row r="256" spans="7:88" ht="14.1" customHeight="1" thickBot="1">
      <c r="G256" s="19"/>
      <c r="H256" s="738"/>
      <c r="J256" s="736"/>
      <c r="K256" s="9" t="s">
        <v>852</v>
      </c>
      <c r="L256" s="65">
        <f t="shared" si="34"/>
        <v>6713.8403462402675</v>
      </c>
      <c r="M256" s="65">
        <f t="shared" si="39"/>
        <v>6713.8403462402675</v>
      </c>
      <c r="N256" s="65">
        <f t="shared" si="39"/>
        <v>6713.8403462402675</v>
      </c>
      <c r="O256" s="65">
        <f t="shared" si="39"/>
        <v>6713.8403462402675</v>
      </c>
      <c r="P256" s="65">
        <f t="shared" si="39"/>
        <v>6713.8403462402675</v>
      </c>
      <c r="Q256" s="65">
        <f t="shared" si="39"/>
        <v>6713.8403462402675</v>
      </c>
      <c r="R256" s="65">
        <f t="shared" si="39"/>
        <v>6713.8403462402675</v>
      </c>
      <c r="S256" s="65">
        <f t="shared" si="39"/>
        <v>6713.8403462402675</v>
      </c>
      <c r="T256" s="65">
        <f t="shared" si="39"/>
        <v>6713.8403462402675</v>
      </c>
      <c r="U256" s="65">
        <f t="shared" si="39"/>
        <v>6713.8403462402675</v>
      </c>
      <c r="V256" s="65">
        <f t="shared" si="39"/>
        <v>6713.8403462402675</v>
      </c>
      <c r="W256" s="65">
        <f t="shared" si="39"/>
        <v>6713.8403462402675</v>
      </c>
      <c r="X256" s="65">
        <f t="shared" si="39"/>
        <v>6713.8403462402675</v>
      </c>
      <c r="Y256" s="65">
        <f t="shared" si="39"/>
        <v>6713.8403462402675</v>
      </c>
      <c r="Z256" s="65">
        <f t="shared" si="39"/>
        <v>6713.8403462402675</v>
      </c>
      <c r="AA256" s="65">
        <f t="shared" si="39"/>
        <v>6713.8403462402675</v>
      </c>
      <c r="AB256" s="65">
        <f t="shared" si="39"/>
        <v>6713.8403462402675</v>
      </c>
      <c r="AC256" s="65">
        <f t="shared" si="39"/>
        <v>6713.8403462402675</v>
      </c>
      <c r="AD256" s="65">
        <f t="shared" si="39"/>
        <v>6713.8403462402675</v>
      </c>
      <c r="AE256" s="65">
        <f t="shared" si="39"/>
        <v>6713.8403462402675</v>
      </c>
      <c r="AF256" s="65">
        <f t="shared" si="39"/>
        <v>6713.8403462402675</v>
      </c>
      <c r="AG256" s="65">
        <f t="shared" si="39"/>
        <v>6713.8403462402675</v>
      </c>
      <c r="AH256" s="65">
        <f t="shared" si="39"/>
        <v>6713.8403462402675</v>
      </c>
      <c r="AI256" s="65">
        <f t="shared" si="39"/>
        <v>6713.8403462402675</v>
      </c>
      <c r="AJ256" s="65">
        <f t="shared" si="39"/>
        <v>6713.8403462402675</v>
      </c>
      <c r="AK256" s="65">
        <f t="shared" si="39"/>
        <v>6713.8403462402675</v>
      </c>
      <c r="AL256" s="65">
        <f t="shared" si="39"/>
        <v>6713.8403462402675</v>
      </c>
      <c r="AM256" s="65">
        <f t="shared" si="39"/>
        <v>6713.8403462402675</v>
      </c>
      <c r="AN256" s="65">
        <f t="shared" si="39"/>
        <v>6713.8403462402675</v>
      </c>
      <c r="AO256" s="65">
        <f t="shared" si="39"/>
        <v>6713.8403462402675</v>
      </c>
      <c r="AP256" s="65">
        <f t="shared" si="39"/>
        <v>6713.8403462402675</v>
      </c>
      <c r="AQ256" s="65">
        <f t="shared" si="39"/>
        <v>6713.8403462402675</v>
      </c>
      <c r="AR256" s="65">
        <f t="shared" si="39"/>
        <v>6713.8403462402675</v>
      </c>
      <c r="AS256" s="65">
        <f t="shared" si="39"/>
        <v>6713.8403462402675</v>
      </c>
      <c r="AT256" s="65">
        <f t="shared" si="39"/>
        <v>6713.8403462402675</v>
      </c>
      <c r="AU256" s="65">
        <f t="shared" si="39"/>
        <v>6713.8403462402675</v>
      </c>
      <c r="AV256" s="607">
        <f t="shared" si="39"/>
        <v>6713.8403462402675</v>
      </c>
      <c r="AY256" s="335">
        <v>71</v>
      </c>
      <c r="AZ256" s="334" t="s">
        <v>648</v>
      </c>
      <c r="BA256" s="455">
        <v>0.88694955799999897</v>
      </c>
      <c r="BB256" s="455">
        <v>3786.1051467769398</v>
      </c>
      <c r="BC256" s="455"/>
      <c r="BD256" s="545"/>
      <c r="BE256" s="455">
        <v>0.68364214902193954</v>
      </c>
      <c r="BF256" s="545"/>
      <c r="BG256" s="546">
        <f t="shared" si="22"/>
        <v>84.016668795802943</v>
      </c>
      <c r="BP256" s="4"/>
      <c r="CB256" s="438">
        <v>66</v>
      </c>
      <c r="CC256" s="334" t="s">
        <v>647</v>
      </c>
      <c r="CD256" s="547">
        <v>10.3577899999999</v>
      </c>
      <c r="CE256" s="456">
        <v>4652.70205378635</v>
      </c>
      <c r="CF256" s="547"/>
      <c r="CG256" s="456"/>
      <c r="CH256" s="456">
        <v>0.53650954561730801</v>
      </c>
      <c r="CI256" s="547"/>
      <c r="CJ256" s="456">
        <f t="shared" si="23"/>
        <v>129.30645005970609</v>
      </c>
    </row>
    <row r="257" spans="7:88" ht="14.1" customHeight="1" thickTop="1">
      <c r="G257" s="19"/>
      <c r="H257" s="738"/>
      <c r="J257" s="736"/>
      <c r="K257" s="9" t="s">
        <v>756</v>
      </c>
      <c r="L257" s="39">
        <f t="shared" si="34"/>
        <v>7814.7085059466963</v>
      </c>
      <c r="M257" s="39">
        <f t="shared" si="39"/>
        <v>7814.7085059466963</v>
      </c>
      <c r="N257" s="39">
        <f t="shared" si="39"/>
        <v>7814.7085059466963</v>
      </c>
      <c r="O257" s="39">
        <f t="shared" si="39"/>
        <v>7814.7085059466963</v>
      </c>
      <c r="P257" s="39">
        <f t="shared" si="39"/>
        <v>7814.7085059466963</v>
      </c>
      <c r="Q257" s="39">
        <f t="shared" si="39"/>
        <v>7814.7085059466963</v>
      </c>
      <c r="R257" s="39">
        <f t="shared" si="39"/>
        <v>7814.7085059466963</v>
      </c>
      <c r="S257" s="39">
        <f t="shared" si="39"/>
        <v>7814.7085059466963</v>
      </c>
      <c r="T257" s="39">
        <f t="shared" si="39"/>
        <v>7814.7085059466963</v>
      </c>
      <c r="U257" s="39">
        <f t="shared" si="39"/>
        <v>7814.7085059466963</v>
      </c>
      <c r="V257" s="39">
        <f t="shared" si="39"/>
        <v>7814.7085059466963</v>
      </c>
      <c r="W257" s="39">
        <f t="shared" si="39"/>
        <v>7814.7085059466963</v>
      </c>
      <c r="X257" s="39">
        <f t="shared" si="39"/>
        <v>7814.7085059466963</v>
      </c>
      <c r="Y257" s="39">
        <f t="shared" si="39"/>
        <v>7814.7085059466963</v>
      </c>
      <c r="Z257" s="39">
        <f t="shared" si="39"/>
        <v>7814.7085059466963</v>
      </c>
      <c r="AA257" s="39">
        <f t="shared" si="39"/>
        <v>7814.7085059466963</v>
      </c>
      <c r="AB257" s="39">
        <f t="shared" si="39"/>
        <v>7814.7085059466963</v>
      </c>
      <c r="AC257" s="39">
        <f t="shared" si="39"/>
        <v>7814.7085059466963</v>
      </c>
      <c r="AD257" s="39">
        <f t="shared" si="39"/>
        <v>7814.7085059466963</v>
      </c>
      <c r="AE257" s="39">
        <f t="shared" si="39"/>
        <v>7814.7085059466963</v>
      </c>
      <c r="AF257" s="39">
        <f t="shared" si="39"/>
        <v>7814.7085059466963</v>
      </c>
      <c r="AG257" s="39">
        <f t="shared" si="39"/>
        <v>7814.7085059466963</v>
      </c>
      <c r="AH257" s="39">
        <f t="shared" si="39"/>
        <v>7814.7085059466963</v>
      </c>
      <c r="AI257" s="39">
        <f t="shared" si="39"/>
        <v>7814.7085059466963</v>
      </c>
      <c r="AJ257" s="39">
        <f t="shared" si="39"/>
        <v>7814.7085059466963</v>
      </c>
      <c r="AK257" s="39">
        <f t="shared" ref="AK257:AV257" si="40" xml:space="preserve"> $S$44*(AK319 + AK447)</f>
        <v>7814.7085059466963</v>
      </c>
      <c r="AL257" s="39">
        <f t="shared" si="40"/>
        <v>7814.7085059466963</v>
      </c>
      <c r="AM257" s="39">
        <f t="shared" si="40"/>
        <v>7814.7085059466963</v>
      </c>
      <c r="AN257" s="39">
        <f t="shared" si="40"/>
        <v>7814.7085059466963</v>
      </c>
      <c r="AO257" s="39">
        <f t="shared" si="40"/>
        <v>7814.7085059466963</v>
      </c>
      <c r="AP257" s="39">
        <f t="shared" si="40"/>
        <v>7814.7085059466963</v>
      </c>
      <c r="AQ257" s="39">
        <f t="shared" si="40"/>
        <v>7814.7085059466963</v>
      </c>
      <c r="AR257" s="39">
        <f t="shared" si="40"/>
        <v>7814.7085059466963</v>
      </c>
      <c r="AS257" s="39">
        <f t="shared" si="40"/>
        <v>7814.7085059466963</v>
      </c>
      <c r="AT257" s="39">
        <f t="shared" si="40"/>
        <v>7814.7085059466963</v>
      </c>
      <c r="AU257" s="39">
        <f t="shared" si="40"/>
        <v>7814.7085059466963</v>
      </c>
      <c r="AV257" s="606">
        <f t="shared" si="40"/>
        <v>7814.7085059466963</v>
      </c>
      <c r="AY257" s="335">
        <v>123</v>
      </c>
      <c r="AZ257" s="334" t="s">
        <v>650</v>
      </c>
      <c r="BA257" s="455">
        <v>3.6977671509999901</v>
      </c>
      <c r="BB257" s="455">
        <v>3738.8725975284701</v>
      </c>
      <c r="BC257" s="455"/>
      <c r="BD257" s="545"/>
      <c r="BE257" s="455">
        <v>0.66824541644922875</v>
      </c>
      <c r="BF257" s="545"/>
      <c r="BG257" s="546">
        <f t="shared" si="22"/>
        <v>84.884606767164954</v>
      </c>
      <c r="BP257" s="4"/>
      <c r="CB257" s="438">
        <v>48</v>
      </c>
      <c r="CC257" s="334" t="s">
        <v>651</v>
      </c>
      <c r="CD257" s="547">
        <v>22.792777000000001</v>
      </c>
      <c r="CE257" s="456">
        <v>5311.3017000238397</v>
      </c>
      <c r="CF257" s="547"/>
      <c r="CG257" s="456"/>
      <c r="CH257" s="456">
        <v>0.61059746361402101</v>
      </c>
      <c r="CI257" s="547"/>
      <c r="CJ257" s="456">
        <f t="shared" si="23"/>
        <v>129.29306006358854</v>
      </c>
    </row>
    <row r="258" spans="7:88" ht="14.1" customHeight="1">
      <c r="G258" s="19"/>
      <c r="H258" s="738"/>
      <c r="J258" s="736"/>
      <c r="K258" s="9" t="s">
        <v>760</v>
      </c>
      <c r="L258" s="39">
        <f t="shared" si="34"/>
        <v>7814.7085059466963</v>
      </c>
      <c r="M258" s="39">
        <f t="shared" si="39"/>
        <v>7814.7085059466963</v>
      </c>
      <c r="N258" s="39">
        <f t="shared" si="39"/>
        <v>7814.7085059466963</v>
      </c>
      <c r="O258" s="39">
        <f t="shared" si="39"/>
        <v>7814.7085059466963</v>
      </c>
      <c r="P258" s="39">
        <f t="shared" si="39"/>
        <v>7814.7085059466963</v>
      </c>
      <c r="Q258" s="39">
        <f t="shared" si="39"/>
        <v>7814.7085059466963</v>
      </c>
      <c r="R258" s="39">
        <f t="shared" si="39"/>
        <v>7814.7085059466963</v>
      </c>
      <c r="S258" s="39">
        <f t="shared" si="39"/>
        <v>7814.7085059466963</v>
      </c>
      <c r="T258" s="39">
        <f t="shared" si="39"/>
        <v>7814.7085059466963</v>
      </c>
      <c r="U258" s="39">
        <f t="shared" si="39"/>
        <v>7814.7085059466963</v>
      </c>
      <c r="V258" s="39">
        <f t="shared" si="39"/>
        <v>7814.7085059466963</v>
      </c>
      <c r="W258" s="39">
        <f t="shared" si="39"/>
        <v>7814.7085059466963</v>
      </c>
      <c r="X258" s="39">
        <f t="shared" si="39"/>
        <v>7814.7085059466963</v>
      </c>
      <c r="Y258" s="39">
        <f t="shared" si="39"/>
        <v>7814.7085059466963</v>
      </c>
      <c r="Z258" s="39">
        <f t="shared" si="39"/>
        <v>7814.7085059466963</v>
      </c>
      <c r="AA258" s="39">
        <f t="shared" si="39"/>
        <v>7814.7085059466963</v>
      </c>
      <c r="AB258" s="39">
        <f t="shared" si="39"/>
        <v>7814.7085059466963</v>
      </c>
      <c r="AC258" s="39">
        <f t="shared" si="39"/>
        <v>7814.7085059466963</v>
      </c>
      <c r="AD258" s="39">
        <f t="shared" si="39"/>
        <v>7814.7085059466963</v>
      </c>
      <c r="AE258" s="39">
        <f t="shared" si="39"/>
        <v>7814.7085059466963</v>
      </c>
      <c r="AF258" s="39">
        <f t="shared" si="39"/>
        <v>7814.7085059466963</v>
      </c>
      <c r="AG258" s="39">
        <f t="shared" si="39"/>
        <v>7814.7085059466963</v>
      </c>
      <c r="AH258" s="39">
        <f t="shared" si="39"/>
        <v>7814.7085059466963</v>
      </c>
      <c r="AI258" s="39">
        <f t="shared" si="39"/>
        <v>7814.7085059466963</v>
      </c>
      <c r="AJ258" s="39">
        <f t="shared" si="39"/>
        <v>7814.7085059466963</v>
      </c>
      <c r="AK258" s="39">
        <f t="shared" si="39"/>
        <v>7814.7085059466963</v>
      </c>
      <c r="AL258" s="39">
        <f t="shared" si="39"/>
        <v>7814.7085059466963</v>
      </c>
      <c r="AM258" s="39">
        <f t="shared" si="39"/>
        <v>7814.7085059466963</v>
      </c>
      <c r="AN258" s="39">
        <f t="shared" si="39"/>
        <v>7814.7085059466963</v>
      </c>
      <c r="AO258" s="39">
        <f t="shared" si="39"/>
        <v>7814.7085059466963</v>
      </c>
      <c r="AP258" s="39">
        <f t="shared" si="39"/>
        <v>7814.7085059466963</v>
      </c>
      <c r="AQ258" s="39">
        <f t="shared" si="39"/>
        <v>7814.7085059466963</v>
      </c>
      <c r="AR258" s="39">
        <f t="shared" si="39"/>
        <v>7814.7085059466963</v>
      </c>
      <c r="AS258" s="39">
        <f t="shared" si="39"/>
        <v>7814.7085059466963</v>
      </c>
      <c r="AT258" s="39">
        <f t="shared" si="39"/>
        <v>7814.7085059466963</v>
      </c>
      <c r="AU258" s="39">
        <f t="shared" si="39"/>
        <v>7814.7085059466963</v>
      </c>
      <c r="AV258" s="606">
        <f t="shared" si="39"/>
        <v>7814.7085059466963</v>
      </c>
      <c r="AY258" s="335">
        <v>72</v>
      </c>
      <c r="AZ258" s="334" t="s">
        <v>648</v>
      </c>
      <c r="BA258" s="455">
        <v>3.2765416069999902</v>
      </c>
      <c r="BB258" s="455">
        <v>3843.95651013103</v>
      </c>
      <c r="BC258" s="455"/>
      <c r="BD258" s="545"/>
      <c r="BE258" s="455">
        <v>0.68512294084075742</v>
      </c>
      <c r="BF258" s="545"/>
      <c r="BG258" s="546">
        <f t="shared" si="22"/>
        <v>85.04255554929469</v>
      </c>
      <c r="BP258" s="4"/>
      <c r="CB258" s="438">
        <v>46</v>
      </c>
      <c r="CC258" s="334" t="s">
        <v>648</v>
      </c>
      <c r="CD258" s="547">
        <v>14.002739</v>
      </c>
      <c r="CE258" s="456">
        <v>6061.0056276361702</v>
      </c>
      <c r="CF258" s="547"/>
      <c r="CG258" s="456"/>
      <c r="CH258" s="456">
        <v>0.69408612135666903</v>
      </c>
      <c r="CI258" s="547"/>
      <c r="CJ258" s="456">
        <f t="shared" si="23"/>
        <v>129.43593068862768</v>
      </c>
    </row>
    <row r="259" spans="7:88" ht="14.1" customHeight="1" thickBot="1">
      <c r="G259" s="19"/>
      <c r="H259" s="738"/>
      <c r="J259" s="736"/>
      <c r="K259" s="10" t="s">
        <v>764</v>
      </c>
      <c r="L259" s="65">
        <f t="shared" si="34"/>
        <v>7814.7085059466963</v>
      </c>
      <c r="M259" s="65">
        <f t="shared" si="39"/>
        <v>7814.7085059466963</v>
      </c>
      <c r="N259" s="65">
        <f t="shared" si="39"/>
        <v>7814.7085059466963</v>
      </c>
      <c r="O259" s="65">
        <f t="shared" si="39"/>
        <v>7814.7085059466963</v>
      </c>
      <c r="P259" s="65">
        <f t="shared" si="39"/>
        <v>7814.7085059466963</v>
      </c>
      <c r="Q259" s="65">
        <f t="shared" si="39"/>
        <v>7814.7085059466963</v>
      </c>
      <c r="R259" s="65">
        <f t="shared" si="39"/>
        <v>7814.7085059466963</v>
      </c>
      <c r="S259" s="65">
        <f t="shared" si="39"/>
        <v>7814.7085059466963</v>
      </c>
      <c r="T259" s="65">
        <f t="shared" si="39"/>
        <v>7814.7085059466963</v>
      </c>
      <c r="U259" s="65">
        <f t="shared" si="39"/>
        <v>7814.7085059466963</v>
      </c>
      <c r="V259" s="65">
        <f t="shared" si="39"/>
        <v>7814.7085059466963</v>
      </c>
      <c r="W259" s="65">
        <f t="shared" si="39"/>
        <v>7814.7085059466963</v>
      </c>
      <c r="X259" s="65">
        <f t="shared" si="39"/>
        <v>7814.7085059466963</v>
      </c>
      <c r="Y259" s="65">
        <f t="shared" si="39"/>
        <v>7814.7085059466963</v>
      </c>
      <c r="Z259" s="65">
        <f t="shared" si="39"/>
        <v>7814.7085059466963</v>
      </c>
      <c r="AA259" s="65">
        <f t="shared" si="39"/>
        <v>7814.7085059466963</v>
      </c>
      <c r="AB259" s="65">
        <f t="shared" si="39"/>
        <v>7814.7085059466963</v>
      </c>
      <c r="AC259" s="65">
        <f t="shared" si="39"/>
        <v>7814.7085059466963</v>
      </c>
      <c r="AD259" s="65">
        <f t="shared" si="39"/>
        <v>7814.7085059466963</v>
      </c>
      <c r="AE259" s="65">
        <f t="shared" si="39"/>
        <v>7814.7085059466963</v>
      </c>
      <c r="AF259" s="65">
        <f t="shared" si="39"/>
        <v>7814.7085059466963</v>
      </c>
      <c r="AG259" s="65">
        <f t="shared" si="39"/>
        <v>7814.7085059466963</v>
      </c>
      <c r="AH259" s="65">
        <f t="shared" si="39"/>
        <v>7814.7085059466963</v>
      </c>
      <c r="AI259" s="65">
        <f t="shared" si="39"/>
        <v>7814.7085059466963</v>
      </c>
      <c r="AJ259" s="65">
        <f t="shared" si="39"/>
        <v>7814.7085059466963</v>
      </c>
      <c r="AK259" s="65">
        <f t="shared" si="39"/>
        <v>7814.7085059466963</v>
      </c>
      <c r="AL259" s="65">
        <f t="shared" si="39"/>
        <v>7814.7085059466963</v>
      </c>
      <c r="AM259" s="65">
        <f t="shared" si="39"/>
        <v>7814.7085059466963</v>
      </c>
      <c r="AN259" s="65">
        <f t="shared" ref="AN259:AV259" si="41" xml:space="preserve"> $S$44*(AN321 + AN449)</f>
        <v>7814.7085059466963</v>
      </c>
      <c r="AO259" s="65">
        <f t="shared" si="41"/>
        <v>7814.7085059466963</v>
      </c>
      <c r="AP259" s="65">
        <f t="shared" si="41"/>
        <v>7814.7085059466963</v>
      </c>
      <c r="AQ259" s="65">
        <f t="shared" si="41"/>
        <v>7814.7085059466963</v>
      </c>
      <c r="AR259" s="65">
        <f t="shared" si="41"/>
        <v>7814.7085059466963</v>
      </c>
      <c r="AS259" s="65">
        <f t="shared" si="41"/>
        <v>7814.7085059466963</v>
      </c>
      <c r="AT259" s="65">
        <f t="shared" si="41"/>
        <v>7814.7085059466963</v>
      </c>
      <c r="AU259" s="65">
        <f t="shared" si="41"/>
        <v>7814.7085059466963</v>
      </c>
      <c r="AV259" s="607">
        <f t="shared" si="41"/>
        <v>7814.7085059466963</v>
      </c>
      <c r="AY259" s="335">
        <v>94</v>
      </c>
      <c r="AZ259" s="334" t="s">
        <v>649</v>
      </c>
      <c r="BA259" s="455">
        <v>25.373319904999899</v>
      </c>
      <c r="BB259" s="455">
        <v>3845.93046225954</v>
      </c>
      <c r="BC259" s="455"/>
      <c r="BD259" s="545"/>
      <c r="BE259" s="455">
        <v>0.6844703016323318</v>
      </c>
      <c r="BF259" s="545"/>
      <c r="BG259" s="546">
        <f t="shared" si="22"/>
        <v>85.162119457636052</v>
      </c>
      <c r="BP259" s="4"/>
      <c r="CB259" s="438">
        <v>84</v>
      </c>
      <c r="CC259" s="334" t="s">
        <v>649</v>
      </c>
      <c r="CD259" s="547">
        <v>11.6346629999999</v>
      </c>
      <c r="CE259" s="456">
        <v>5549.7237028283298</v>
      </c>
      <c r="CF259" s="547"/>
      <c r="CG259" s="456"/>
      <c r="CH259" s="456">
        <v>0.63582270050660905</v>
      </c>
      <c r="CI259" s="547"/>
      <c r="CJ259" s="456">
        <f t="shared" si="23"/>
        <v>129.60667962825829</v>
      </c>
    </row>
    <row r="260" spans="7:88" ht="14.1" customHeight="1" thickTop="1">
      <c r="G260" s="19"/>
      <c r="H260" s="738"/>
      <c r="AV260" s="20"/>
      <c r="AY260" s="335">
        <v>117</v>
      </c>
      <c r="AZ260" s="334" t="s">
        <v>648</v>
      </c>
      <c r="BA260" s="455">
        <v>2.0929092229999902</v>
      </c>
      <c r="BB260" s="455">
        <v>3180.0457301582901</v>
      </c>
      <c r="BC260" s="455"/>
      <c r="BD260" s="545"/>
      <c r="BE260" s="455">
        <v>0.56863437214844614</v>
      </c>
      <c r="BF260" s="545"/>
      <c r="BG260" s="546">
        <f t="shared" si="22"/>
        <v>85.297508431651806</v>
      </c>
      <c r="BP260" s="4"/>
      <c r="CB260" s="438">
        <v>45</v>
      </c>
      <c r="CC260" s="334" t="s">
        <v>651</v>
      </c>
      <c r="CD260" s="547">
        <v>30.296367</v>
      </c>
      <c r="CE260" s="456">
        <v>6039.6561294983403</v>
      </c>
      <c r="CF260" s="547"/>
      <c r="CG260" s="456"/>
      <c r="CH260" s="456">
        <v>0.69012917240272798</v>
      </c>
      <c r="CI260" s="547"/>
      <c r="CJ260" s="456">
        <f t="shared" si="23"/>
        <v>129.72240041894082</v>
      </c>
    </row>
    <row r="261" spans="7:88" ht="14.1" customHeight="1">
      <c r="G261" s="19"/>
      <c r="H261" s="738"/>
      <c r="J261" s="735" t="s">
        <v>24</v>
      </c>
      <c r="K261" s="8" t="s">
        <v>766</v>
      </c>
      <c r="L261" s="124">
        <f>L230-L230/$S$44</f>
        <v>53.256078561909135</v>
      </c>
      <c r="M261" s="124">
        <f t="shared" ref="M261:AV261" si="42">M230-M230/$S$44</f>
        <v>53.256078561909135</v>
      </c>
      <c r="N261" s="124">
        <f t="shared" si="42"/>
        <v>53.256078561909135</v>
      </c>
      <c r="O261" s="124">
        <f t="shared" si="42"/>
        <v>53.256078561909135</v>
      </c>
      <c r="P261" s="124">
        <f t="shared" si="42"/>
        <v>53.256078561909135</v>
      </c>
      <c r="Q261" s="124">
        <f t="shared" si="42"/>
        <v>53.256078561909135</v>
      </c>
      <c r="R261" s="124">
        <f t="shared" si="42"/>
        <v>53.256078561909135</v>
      </c>
      <c r="S261" s="124">
        <f t="shared" si="42"/>
        <v>53.256078561909135</v>
      </c>
      <c r="T261" s="124">
        <f t="shared" si="42"/>
        <v>53.256078561909135</v>
      </c>
      <c r="U261" s="124">
        <f t="shared" si="42"/>
        <v>53.256078561909135</v>
      </c>
      <c r="V261" s="124">
        <f t="shared" si="42"/>
        <v>53.256078561909135</v>
      </c>
      <c r="W261" s="124">
        <f t="shared" si="42"/>
        <v>53.256078561909135</v>
      </c>
      <c r="X261" s="124">
        <f t="shared" si="42"/>
        <v>53.256078561909135</v>
      </c>
      <c r="Y261" s="124">
        <f t="shared" si="42"/>
        <v>53.256078561909135</v>
      </c>
      <c r="Z261" s="124">
        <f t="shared" si="42"/>
        <v>53.256078561909135</v>
      </c>
      <c r="AA261" s="124">
        <f t="shared" si="42"/>
        <v>53.256078561909135</v>
      </c>
      <c r="AB261" s="124">
        <f t="shared" si="42"/>
        <v>53.256078561909135</v>
      </c>
      <c r="AC261" s="124">
        <f t="shared" si="42"/>
        <v>53.256078561909135</v>
      </c>
      <c r="AD261" s="124">
        <f t="shared" si="42"/>
        <v>53.256078561909135</v>
      </c>
      <c r="AE261" s="124">
        <f t="shared" si="42"/>
        <v>53.256078561909135</v>
      </c>
      <c r="AF261" s="124">
        <f t="shared" si="42"/>
        <v>53.256078561909135</v>
      </c>
      <c r="AG261" s="124">
        <f t="shared" si="42"/>
        <v>53.256078561909135</v>
      </c>
      <c r="AH261" s="124">
        <f t="shared" si="42"/>
        <v>53.256078561909135</v>
      </c>
      <c r="AI261" s="124">
        <f t="shared" si="42"/>
        <v>53.256078561909135</v>
      </c>
      <c r="AJ261" s="124">
        <f t="shared" si="42"/>
        <v>53.256078561909135</v>
      </c>
      <c r="AK261" s="124">
        <f t="shared" si="42"/>
        <v>53.256078561909135</v>
      </c>
      <c r="AL261" s="124">
        <f t="shared" si="42"/>
        <v>53.256078561909135</v>
      </c>
      <c r="AM261" s="124">
        <f t="shared" si="42"/>
        <v>53.256078561909135</v>
      </c>
      <c r="AN261" s="124">
        <f t="shared" si="42"/>
        <v>53.256078561909135</v>
      </c>
      <c r="AO261" s="124">
        <f t="shared" si="42"/>
        <v>53.256078561909135</v>
      </c>
      <c r="AP261" s="124">
        <f t="shared" si="42"/>
        <v>53.256078561909135</v>
      </c>
      <c r="AQ261" s="124">
        <f t="shared" si="42"/>
        <v>53.256078561909135</v>
      </c>
      <c r="AR261" s="124">
        <f t="shared" si="42"/>
        <v>53.256078561909135</v>
      </c>
      <c r="AS261" s="124">
        <f t="shared" si="42"/>
        <v>53.256078561909135</v>
      </c>
      <c r="AT261" s="124">
        <f t="shared" si="42"/>
        <v>53.256078561909135</v>
      </c>
      <c r="AU261" s="124">
        <f t="shared" si="42"/>
        <v>53.256078561909135</v>
      </c>
      <c r="AV261" s="613">
        <f t="shared" si="42"/>
        <v>53.256078561909135</v>
      </c>
      <c r="AY261" s="335">
        <v>111</v>
      </c>
      <c r="AZ261" s="334" t="s">
        <v>648</v>
      </c>
      <c r="BA261" s="455">
        <v>4.8139958329999901</v>
      </c>
      <c r="BB261" s="455">
        <v>3546.2289038921099</v>
      </c>
      <c r="BC261" s="455"/>
      <c r="BD261" s="545"/>
      <c r="BE261" s="455">
        <v>0.62742582663915447</v>
      </c>
      <c r="BF261" s="545"/>
      <c r="BG261" s="546">
        <f t="shared" si="22"/>
        <v>85.862611661915409</v>
      </c>
      <c r="BP261" s="4"/>
      <c r="CB261" s="438">
        <v>31</v>
      </c>
      <c r="CC261" s="334" t="s">
        <v>648</v>
      </c>
      <c r="CD261" s="547">
        <v>137.338784</v>
      </c>
      <c r="CE261" s="456">
        <v>5785.9186486715698</v>
      </c>
      <c r="CF261" s="547"/>
      <c r="CG261" s="456"/>
      <c r="CH261" s="456">
        <v>0.66111788947974803</v>
      </c>
      <c r="CI261" s="547"/>
      <c r="CJ261" s="456">
        <f t="shared" si="23"/>
        <v>129.83496544337282</v>
      </c>
    </row>
    <row r="262" spans="7:88" ht="14.1" customHeight="1">
      <c r="G262" s="19"/>
      <c r="H262" s="738"/>
      <c r="J262" s="736"/>
      <c r="K262" s="9" t="s">
        <v>767</v>
      </c>
      <c r="L262" s="124">
        <f>L231-L231/$S$44</f>
        <v>53.256078561909135</v>
      </c>
      <c r="M262" s="124">
        <f t="shared" ref="M262:AV272" si="43">M231-M231/$S$44</f>
        <v>53.256078561909135</v>
      </c>
      <c r="N262" s="124">
        <f t="shared" si="43"/>
        <v>53.256078561909135</v>
      </c>
      <c r="O262" s="124">
        <f t="shared" si="43"/>
        <v>53.256078561909135</v>
      </c>
      <c r="P262" s="124">
        <f t="shared" si="43"/>
        <v>53.256078561909135</v>
      </c>
      <c r="Q262" s="124">
        <f t="shared" si="43"/>
        <v>53.256078561909135</v>
      </c>
      <c r="R262" s="124">
        <f t="shared" si="43"/>
        <v>53.256078561909135</v>
      </c>
      <c r="S262" s="124">
        <f t="shared" si="43"/>
        <v>53.256078561909135</v>
      </c>
      <c r="T262" s="124">
        <f t="shared" si="43"/>
        <v>53.256078561909135</v>
      </c>
      <c r="U262" s="124">
        <f t="shared" si="43"/>
        <v>53.256078561909135</v>
      </c>
      <c r="V262" s="124">
        <f t="shared" si="43"/>
        <v>53.256078561909135</v>
      </c>
      <c r="W262" s="124">
        <f t="shared" si="43"/>
        <v>53.256078561909135</v>
      </c>
      <c r="X262" s="124">
        <f t="shared" si="43"/>
        <v>53.256078561909135</v>
      </c>
      <c r="Y262" s="124">
        <f t="shared" si="43"/>
        <v>53.256078561909135</v>
      </c>
      <c r="Z262" s="124">
        <f t="shared" si="43"/>
        <v>53.256078561909135</v>
      </c>
      <c r="AA262" s="124">
        <f t="shared" si="43"/>
        <v>53.256078561909135</v>
      </c>
      <c r="AB262" s="124">
        <f t="shared" si="43"/>
        <v>53.256078561909135</v>
      </c>
      <c r="AC262" s="124">
        <f t="shared" si="43"/>
        <v>53.256078561909135</v>
      </c>
      <c r="AD262" s="124">
        <f t="shared" si="43"/>
        <v>53.256078561909135</v>
      </c>
      <c r="AE262" s="124">
        <f t="shared" si="43"/>
        <v>53.256078561909135</v>
      </c>
      <c r="AF262" s="124">
        <f t="shared" si="43"/>
        <v>53.256078561909135</v>
      </c>
      <c r="AG262" s="124">
        <f t="shared" si="43"/>
        <v>53.256078561909135</v>
      </c>
      <c r="AH262" s="124">
        <f t="shared" si="43"/>
        <v>53.256078561909135</v>
      </c>
      <c r="AI262" s="124">
        <f t="shared" si="43"/>
        <v>53.256078561909135</v>
      </c>
      <c r="AJ262" s="124">
        <f t="shared" si="43"/>
        <v>53.256078561909135</v>
      </c>
      <c r="AK262" s="124">
        <f t="shared" si="43"/>
        <v>53.256078561909135</v>
      </c>
      <c r="AL262" s="124">
        <f t="shared" si="43"/>
        <v>53.256078561909135</v>
      </c>
      <c r="AM262" s="124">
        <f t="shared" si="43"/>
        <v>53.256078561909135</v>
      </c>
      <c r="AN262" s="124">
        <f t="shared" si="43"/>
        <v>53.256078561909135</v>
      </c>
      <c r="AO262" s="124">
        <f t="shared" si="43"/>
        <v>53.256078561909135</v>
      </c>
      <c r="AP262" s="124">
        <f t="shared" si="43"/>
        <v>53.256078561909135</v>
      </c>
      <c r="AQ262" s="124">
        <f t="shared" si="43"/>
        <v>53.256078561909135</v>
      </c>
      <c r="AR262" s="124">
        <f t="shared" si="43"/>
        <v>53.256078561909135</v>
      </c>
      <c r="AS262" s="124">
        <f t="shared" si="43"/>
        <v>53.256078561909135</v>
      </c>
      <c r="AT262" s="124">
        <f t="shared" si="43"/>
        <v>53.256078561909135</v>
      </c>
      <c r="AU262" s="124">
        <f t="shared" si="43"/>
        <v>53.256078561909135</v>
      </c>
      <c r="AV262" s="613">
        <f t="shared" si="43"/>
        <v>53.256078561909135</v>
      </c>
      <c r="AY262" s="335">
        <v>59</v>
      </c>
      <c r="AZ262" s="334" t="s">
        <v>649</v>
      </c>
      <c r="BA262" s="455">
        <v>0.92409480099999897</v>
      </c>
      <c r="BB262" s="455">
        <v>3754.59356280369</v>
      </c>
      <c r="BC262" s="455"/>
      <c r="BD262" s="545"/>
      <c r="BE262" s="455">
        <v>0.66259517267225299</v>
      </c>
      <c r="BF262" s="545"/>
      <c r="BG262" s="546">
        <f t="shared" ref="BG262:BG325" si="44" xml:space="preserve"> (($S$48 * $S$46 * $S$44 * (BB262 * 1 + $L$104) +$L$69) * 1000 / (BE262 * 8760)) + $L$80 + 0</f>
        <v>85.923167937136569</v>
      </c>
      <c r="BP262" s="4"/>
      <c r="CB262" s="438">
        <v>65</v>
      </c>
      <c r="CC262" s="334" t="s">
        <v>651</v>
      </c>
      <c r="CD262" s="547">
        <v>32.183585999999998</v>
      </c>
      <c r="CE262" s="456">
        <v>5721.2635746872102</v>
      </c>
      <c r="CF262" s="547"/>
      <c r="CG262" s="456"/>
      <c r="CH262" s="456">
        <v>0.65326519206266298</v>
      </c>
      <c r="CI262" s="547"/>
      <c r="CJ262" s="456">
        <f t="shared" ref="CJ262:CJ325" si="45" xml:space="preserve"> (($S$48 * $S$46 * $S$44 * (CE262 * 1 + $L$104) +$L$69) * 1000 / (CH262 * 8760)) + $L$80 + 0</f>
        <v>129.95485624810846</v>
      </c>
    </row>
    <row r="263" spans="7:88" ht="14.1" customHeight="1" thickBot="1">
      <c r="G263" s="19"/>
      <c r="H263" s="738"/>
      <c r="J263" s="736"/>
      <c r="K263" s="9" t="s">
        <v>768</v>
      </c>
      <c r="L263" s="125">
        <f t="shared" ref="L263:AA290" si="46">L232-L232/$S$44</f>
        <v>53.256078561909135</v>
      </c>
      <c r="M263" s="125">
        <f t="shared" si="46"/>
        <v>53.256078561909135</v>
      </c>
      <c r="N263" s="125">
        <f t="shared" si="46"/>
        <v>53.256078561909135</v>
      </c>
      <c r="O263" s="125">
        <f t="shared" si="46"/>
        <v>53.256078561909135</v>
      </c>
      <c r="P263" s="125">
        <f t="shared" si="46"/>
        <v>53.256078561909135</v>
      </c>
      <c r="Q263" s="125">
        <f t="shared" si="46"/>
        <v>53.256078561909135</v>
      </c>
      <c r="R263" s="125">
        <f t="shared" si="46"/>
        <v>53.256078561909135</v>
      </c>
      <c r="S263" s="125">
        <f t="shared" si="46"/>
        <v>53.256078561909135</v>
      </c>
      <c r="T263" s="125">
        <f t="shared" si="46"/>
        <v>53.256078561909135</v>
      </c>
      <c r="U263" s="125">
        <f t="shared" si="46"/>
        <v>53.256078561909135</v>
      </c>
      <c r="V263" s="125">
        <f t="shared" si="46"/>
        <v>53.256078561909135</v>
      </c>
      <c r="W263" s="125">
        <f t="shared" si="46"/>
        <v>53.256078561909135</v>
      </c>
      <c r="X263" s="125">
        <f t="shared" si="46"/>
        <v>53.256078561909135</v>
      </c>
      <c r="Y263" s="125">
        <f t="shared" si="46"/>
        <v>53.256078561909135</v>
      </c>
      <c r="Z263" s="125">
        <f t="shared" si="46"/>
        <v>53.256078561909135</v>
      </c>
      <c r="AA263" s="125">
        <f t="shared" si="46"/>
        <v>53.256078561909135</v>
      </c>
      <c r="AB263" s="125">
        <f t="shared" si="43"/>
        <v>53.256078561909135</v>
      </c>
      <c r="AC263" s="125">
        <f t="shared" si="43"/>
        <v>53.256078561909135</v>
      </c>
      <c r="AD263" s="125">
        <f t="shared" si="43"/>
        <v>53.256078561909135</v>
      </c>
      <c r="AE263" s="125">
        <f t="shared" si="43"/>
        <v>53.256078561909135</v>
      </c>
      <c r="AF263" s="125">
        <f t="shared" si="43"/>
        <v>53.256078561909135</v>
      </c>
      <c r="AG263" s="125">
        <f t="shared" si="43"/>
        <v>53.256078561909135</v>
      </c>
      <c r="AH263" s="125">
        <f t="shared" si="43"/>
        <v>53.256078561909135</v>
      </c>
      <c r="AI263" s="125">
        <f t="shared" si="43"/>
        <v>53.256078561909135</v>
      </c>
      <c r="AJ263" s="125">
        <f t="shared" si="43"/>
        <v>53.256078561909135</v>
      </c>
      <c r="AK263" s="125">
        <f t="shared" si="43"/>
        <v>53.256078561909135</v>
      </c>
      <c r="AL263" s="125">
        <f t="shared" si="43"/>
        <v>53.256078561909135</v>
      </c>
      <c r="AM263" s="125">
        <f t="shared" si="43"/>
        <v>53.256078561909135</v>
      </c>
      <c r="AN263" s="125">
        <f t="shared" si="43"/>
        <v>53.256078561909135</v>
      </c>
      <c r="AO263" s="125">
        <f t="shared" si="43"/>
        <v>53.256078561909135</v>
      </c>
      <c r="AP263" s="125">
        <f t="shared" si="43"/>
        <v>53.256078561909135</v>
      </c>
      <c r="AQ263" s="125">
        <f t="shared" si="43"/>
        <v>53.256078561909135</v>
      </c>
      <c r="AR263" s="125">
        <f t="shared" si="43"/>
        <v>53.256078561909135</v>
      </c>
      <c r="AS263" s="125">
        <f t="shared" si="43"/>
        <v>53.256078561909135</v>
      </c>
      <c r="AT263" s="125">
        <f t="shared" si="43"/>
        <v>53.256078561909135</v>
      </c>
      <c r="AU263" s="125">
        <f t="shared" si="43"/>
        <v>53.256078561909135</v>
      </c>
      <c r="AV263" s="614">
        <f t="shared" si="43"/>
        <v>53.256078561909135</v>
      </c>
      <c r="AY263" s="335">
        <v>106</v>
      </c>
      <c r="AZ263" s="334" t="s">
        <v>649</v>
      </c>
      <c r="BA263" s="455">
        <v>3.2789787800000001</v>
      </c>
      <c r="BB263" s="455">
        <v>3331.5965132097899</v>
      </c>
      <c r="BC263" s="455"/>
      <c r="BD263" s="545"/>
      <c r="BE263" s="455">
        <v>0.58813099999999985</v>
      </c>
      <c r="BF263" s="545"/>
      <c r="BG263" s="546">
        <f t="shared" si="44"/>
        <v>86.226146678768018</v>
      </c>
      <c r="BP263" s="4"/>
      <c r="CB263" s="438">
        <v>97</v>
      </c>
      <c r="CC263" s="334" t="s">
        <v>649</v>
      </c>
      <c r="CD263" s="547">
        <v>64.140584000000004</v>
      </c>
      <c r="CE263" s="456">
        <v>6077.3117786051898</v>
      </c>
      <c r="CF263" s="547"/>
      <c r="CG263" s="456"/>
      <c r="CH263" s="456">
        <v>0.69228500613722199</v>
      </c>
      <c r="CI263" s="547"/>
      <c r="CJ263" s="456">
        <f t="shared" si="45"/>
        <v>130.10088498882413</v>
      </c>
    </row>
    <row r="264" spans="7:88" ht="14.1" customHeight="1" thickTop="1">
      <c r="G264" s="19"/>
      <c r="H264" s="738"/>
      <c r="J264" s="736"/>
      <c r="K264" s="9" t="s">
        <v>769</v>
      </c>
      <c r="L264" s="124">
        <f t="shared" si="46"/>
        <v>96.575178350095939</v>
      </c>
      <c r="M264" s="124">
        <f t="shared" si="46"/>
        <v>96.575178350095939</v>
      </c>
      <c r="N264" s="124">
        <f t="shared" si="46"/>
        <v>96.575178350095939</v>
      </c>
      <c r="O264" s="124">
        <f t="shared" si="46"/>
        <v>96.575178350095939</v>
      </c>
      <c r="P264" s="124">
        <f t="shared" si="46"/>
        <v>96.575178350095939</v>
      </c>
      <c r="Q264" s="124">
        <f t="shared" si="46"/>
        <v>96.575178350095939</v>
      </c>
      <c r="R264" s="124">
        <f t="shared" si="46"/>
        <v>96.575178350095939</v>
      </c>
      <c r="S264" s="124">
        <f t="shared" si="46"/>
        <v>96.575178350095939</v>
      </c>
      <c r="T264" s="124">
        <f t="shared" si="46"/>
        <v>96.575178350095939</v>
      </c>
      <c r="U264" s="124">
        <f t="shared" si="46"/>
        <v>96.575178350095939</v>
      </c>
      <c r="V264" s="124">
        <f t="shared" si="46"/>
        <v>96.575178350095939</v>
      </c>
      <c r="W264" s="124">
        <f t="shared" si="46"/>
        <v>96.575178350095939</v>
      </c>
      <c r="X264" s="124">
        <f t="shared" si="46"/>
        <v>96.575178350095939</v>
      </c>
      <c r="Y264" s="124">
        <f t="shared" si="46"/>
        <v>96.575178350095939</v>
      </c>
      <c r="Z264" s="124">
        <f t="shared" si="46"/>
        <v>96.575178350095939</v>
      </c>
      <c r="AA264" s="124">
        <f t="shared" si="46"/>
        <v>96.575178350095939</v>
      </c>
      <c r="AB264" s="124">
        <f t="shared" ref="AB264:AV264" si="47">AB233-AB233/$S$44</f>
        <v>96.575178350095939</v>
      </c>
      <c r="AC264" s="124">
        <f t="shared" si="47"/>
        <v>96.575178350095939</v>
      </c>
      <c r="AD264" s="124">
        <f t="shared" si="47"/>
        <v>96.575178350095939</v>
      </c>
      <c r="AE264" s="124">
        <f t="shared" si="47"/>
        <v>96.575178350095939</v>
      </c>
      <c r="AF264" s="124">
        <f t="shared" si="47"/>
        <v>96.575178350095939</v>
      </c>
      <c r="AG264" s="124">
        <f t="shared" si="47"/>
        <v>96.575178350095939</v>
      </c>
      <c r="AH264" s="124">
        <f t="shared" si="47"/>
        <v>96.575178350095939</v>
      </c>
      <c r="AI264" s="124">
        <f t="shared" si="47"/>
        <v>96.575178350095939</v>
      </c>
      <c r="AJ264" s="124">
        <f t="shared" si="47"/>
        <v>96.575178350095939</v>
      </c>
      <c r="AK264" s="124">
        <f t="shared" si="47"/>
        <v>96.575178350095939</v>
      </c>
      <c r="AL264" s="124">
        <f t="shared" si="47"/>
        <v>96.575178350095939</v>
      </c>
      <c r="AM264" s="124">
        <f t="shared" si="47"/>
        <v>96.575178350095939</v>
      </c>
      <c r="AN264" s="124">
        <f t="shared" si="47"/>
        <v>96.575178350095939</v>
      </c>
      <c r="AO264" s="124">
        <f t="shared" si="47"/>
        <v>96.575178350095939</v>
      </c>
      <c r="AP264" s="124">
        <f t="shared" si="47"/>
        <v>96.575178350095939</v>
      </c>
      <c r="AQ264" s="124">
        <f t="shared" si="47"/>
        <v>96.575178350095939</v>
      </c>
      <c r="AR264" s="124">
        <f t="shared" si="47"/>
        <v>96.575178350095939</v>
      </c>
      <c r="AS264" s="124">
        <f t="shared" si="47"/>
        <v>96.575178350095939</v>
      </c>
      <c r="AT264" s="124">
        <f t="shared" si="47"/>
        <v>96.575178350095939</v>
      </c>
      <c r="AU264" s="124">
        <f t="shared" si="47"/>
        <v>96.575178350095939</v>
      </c>
      <c r="AV264" s="613">
        <f t="shared" si="47"/>
        <v>96.575178350095939</v>
      </c>
      <c r="AY264" s="335">
        <v>98</v>
      </c>
      <c r="AZ264" s="334" t="s">
        <v>650</v>
      </c>
      <c r="BA264" s="455">
        <v>21.366933247999899</v>
      </c>
      <c r="BB264" s="455">
        <v>3389.0422174215901</v>
      </c>
      <c r="BC264" s="455"/>
      <c r="BD264" s="545"/>
      <c r="BE264" s="455">
        <v>0.59612416864522721</v>
      </c>
      <c r="BF264" s="545"/>
      <c r="BG264" s="546">
        <f t="shared" si="44"/>
        <v>86.477428129658847</v>
      </c>
      <c r="BP264" s="4"/>
      <c r="CB264" s="438">
        <v>81</v>
      </c>
      <c r="CC264" s="334" t="s">
        <v>650</v>
      </c>
      <c r="CD264" s="547">
        <v>19.895671</v>
      </c>
      <c r="CE264" s="456">
        <v>5678.2926438046898</v>
      </c>
      <c r="CF264" s="547"/>
      <c r="CG264" s="456"/>
      <c r="CH264" s="456">
        <v>0.64754306664570305</v>
      </c>
      <c r="CI264" s="547"/>
      <c r="CJ264" s="456">
        <f t="shared" si="45"/>
        <v>130.13508121863694</v>
      </c>
    </row>
    <row r="265" spans="7:88" ht="14.1" customHeight="1">
      <c r="G265" s="19"/>
      <c r="H265" s="738"/>
      <c r="J265" s="736"/>
      <c r="K265" s="9" t="s">
        <v>770</v>
      </c>
      <c r="L265" s="124">
        <f t="shared" si="46"/>
        <v>96.575178350095939</v>
      </c>
      <c r="M265" s="124">
        <f t="shared" si="43"/>
        <v>96.575178350095939</v>
      </c>
      <c r="N265" s="124">
        <f t="shared" si="43"/>
        <v>96.575178350095939</v>
      </c>
      <c r="O265" s="124">
        <f t="shared" si="43"/>
        <v>96.575178350095939</v>
      </c>
      <c r="P265" s="124">
        <f t="shared" si="43"/>
        <v>96.575178350095939</v>
      </c>
      <c r="Q265" s="124">
        <f t="shared" si="43"/>
        <v>96.575178350095939</v>
      </c>
      <c r="R265" s="124">
        <f t="shared" si="43"/>
        <v>96.575178350095939</v>
      </c>
      <c r="S265" s="124">
        <f t="shared" si="43"/>
        <v>96.575178350095939</v>
      </c>
      <c r="T265" s="124">
        <f t="shared" si="43"/>
        <v>96.575178350095939</v>
      </c>
      <c r="U265" s="124">
        <f t="shared" si="43"/>
        <v>96.575178350095939</v>
      </c>
      <c r="V265" s="124">
        <f t="shared" si="43"/>
        <v>96.575178350095939</v>
      </c>
      <c r="W265" s="124">
        <f t="shared" si="43"/>
        <v>96.575178350095939</v>
      </c>
      <c r="X265" s="124">
        <f t="shared" si="43"/>
        <v>96.575178350095939</v>
      </c>
      <c r="Y265" s="124">
        <f t="shared" si="43"/>
        <v>96.575178350095939</v>
      </c>
      <c r="Z265" s="124">
        <f t="shared" si="43"/>
        <v>96.575178350095939</v>
      </c>
      <c r="AA265" s="124">
        <f t="shared" si="43"/>
        <v>96.575178350095939</v>
      </c>
      <c r="AB265" s="124">
        <f t="shared" si="43"/>
        <v>96.575178350095939</v>
      </c>
      <c r="AC265" s="124">
        <f t="shared" si="43"/>
        <v>96.575178350095939</v>
      </c>
      <c r="AD265" s="124">
        <f t="shared" si="43"/>
        <v>96.575178350095939</v>
      </c>
      <c r="AE265" s="124">
        <f t="shared" si="43"/>
        <v>96.575178350095939</v>
      </c>
      <c r="AF265" s="124">
        <f t="shared" si="43"/>
        <v>96.575178350095939</v>
      </c>
      <c r="AG265" s="124">
        <f t="shared" si="43"/>
        <v>96.575178350095939</v>
      </c>
      <c r="AH265" s="124">
        <f t="shared" si="43"/>
        <v>96.575178350095939</v>
      </c>
      <c r="AI265" s="124">
        <f t="shared" si="43"/>
        <v>96.575178350095939</v>
      </c>
      <c r="AJ265" s="124">
        <f t="shared" si="43"/>
        <v>96.575178350095939</v>
      </c>
      <c r="AK265" s="124">
        <f t="shared" si="43"/>
        <v>96.575178350095939</v>
      </c>
      <c r="AL265" s="124">
        <f t="shared" si="43"/>
        <v>96.575178350095939</v>
      </c>
      <c r="AM265" s="124">
        <f t="shared" si="43"/>
        <v>96.575178350095939</v>
      </c>
      <c r="AN265" s="124">
        <f t="shared" si="43"/>
        <v>96.575178350095939</v>
      </c>
      <c r="AO265" s="124">
        <f t="shared" si="43"/>
        <v>96.575178350095939</v>
      </c>
      <c r="AP265" s="124">
        <f t="shared" si="43"/>
        <v>96.575178350095939</v>
      </c>
      <c r="AQ265" s="124">
        <f t="shared" si="43"/>
        <v>96.575178350095939</v>
      </c>
      <c r="AR265" s="124">
        <f t="shared" si="43"/>
        <v>96.575178350095939</v>
      </c>
      <c r="AS265" s="124">
        <f t="shared" si="43"/>
        <v>96.575178350095939</v>
      </c>
      <c r="AT265" s="124">
        <f t="shared" si="43"/>
        <v>96.575178350095939</v>
      </c>
      <c r="AU265" s="124">
        <f t="shared" si="43"/>
        <v>96.575178350095939</v>
      </c>
      <c r="AV265" s="613">
        <f t="shared" si="43"/>
        <v>96.575178350095939</v>
      </c>
      <c r="AY265" s="335">
        <v>7</v>
      </c>
      <c r="AZ265" s="334" t="s">
        <v>647</v>
      </c>
      <c r="BA265" s="455">
        <v>2.5168576659999902</v>
      </c>
      <c r="BB265" s="455">
        <v>3829.21747302517</v>
      </c>
      <c r="BC265" s="455"/>
      <c r="BD265" s="545"/>
      <c r="BE265" s="455">
        <v>0.66931683942298936</v>
      </c>
      <c r="BF265" s="545"/>
      <c r="BG265" s="546">
        <f t="shared" si="44"/>
        <v>86.673951340208419</v>
      </c>
      <c r="BP265" s="4"/>
      <c r="CB265" s="438">
        <v>100</v>
      </c>
      <c r="CC265" s="334" t="s">
        <v>650</v>
      </c>
      <c r="CD265" s="547">
        <v>11.1769049999999</v>
      </c>
      <c r="CE265" s="456">
        <v>5714.9148090365597</v>
      </c>
      <c r="CF265" s="547"/>
      <c r="CG265" s="456"/>
      <c r="CH265" s="456">
        <v>0.65059288026956097</v>
      </c>
      <c r="CI265" s="547"/>
      <c r="CJ265" s="456">
        <f t="shared" si="45"/>
        <v>130.33872409813188</v>
      </c>
    </row>
    <row r="266" spans="7:88" ht="14.1" customHeight="1" thickBot="1">
      <c r="G266" s="19"/>
      <c r="H266" s="738"/>
      <c r="J266" s="736"/>
      <c r="K266" s="9" t="s">
        <v>771</v>
      </c>
      <c r="L266" s="125">
        <f t="shared" si="46"/>
        <v>96.575178350095939</v>
      </c>
      <c r="M266" s="125">
        <f t="shared" si="43"/>
        <v>96.575178350095939</v>
      </c>
      <c r="N266" s="125">
        <f t="shared" si="43"/>
        <v>96.575178350095939</v>
      </c>
      <c r="O266" s="125">
        <f t="shared" si="43"/>
        <v>96.575178350095939</v>
      </c>
      <c r="P266" s="125">
        <f t="shared" si="43"/>
        <v>96.575178350095939</v>
      </c>
      <c r="Q266" s="125">
        <f t="shared" si="43"/>
        <v>96.575178350095939</v>
      </c>
      <c r="R266" s="125">
        <f t="shared" si="43"/>
        <v>96.575178350095939</v>
      </c>
      <c r="S266" s="125">
        <f t="shared" si="43"/>
        <v>96.575178350095939</v>
      </c>
      <c r="T266" s="125">
        <f t="shared" si="43"/>
        <v>96.575178350095939</v>
      </c>
      <c r="U266" s="125">
        <f t="shared" si="43"/>
        <v>96.575178350095939</v>
      </c>
      <c r="V266" s="125">
        <f t="shared" si="43"/>
        <v>96.575178350095939</v>
      </c>
      <c r="W266" s="125">
        <f t="shared" si="43"/>
        <v>96.575178350095939</v>
      </c>
      <c r="X266" s="125">
        <f t="shared" si="43"/>
        <v>96.575178350095939</v>
      </c>
      <c r="Y266" s="125">
        <f t="shared" si="43"/>
        <v>96.575178350095939</v>
      </c>
      <c r="Z266" s="125">
        <f t="shared" si="43"/>
        <v>96.575178350095939</v>
      </c>
      <c r="AA266" s="125">
        <f t="shared" si="43"/>
        <v>96.575178350095939</v>
      </c>
      <c r="AB266" s="125">
        <f t="shared" si="43"/>
        <v>96.575178350095939</v>
      </c>
      <c r="AC266" s="125">
        <f t="shared" si="43"/>
        <v>96.575178350095939</v>
      </c>
      <c r="AD266" s="125">
        <f t="shared" si="43"/>
        <v>96.575178350095939</v>
      </c>
      <c r="AE266" s="125">
        <f t="shared" si="43"/>
        <v>96.575178350095939</v>
      </c>
      <c r="AF266" s="125">
        <f t="shared" si="43"/>
        <v>96.575178350095939</v>
      </c>
      <c r="AG266" s="125">
        <f t="shared" si="43"/>
        <v>96.575178350095939</v>
      </c>
      <c r="AH266" s="125">
        <f t="shared" si="43"/>
        <v>96.575178350095939</v>
      </c>
      <c r="AI266" s="125">
        <f t="shared" si="43"/>
        <v>96.575178350095939</v>
      </c>
      <c r="AJ266" s="125">
        <f t="shared" si="43"/>
        <v>96.575178350095939</v>
      </c>
      <c r="AK266" s="125">
        <f t="shared" si="43"/>
        <v>96.575178350095939</v>
      </c>
      <c r="AL266" s="125">
        <f t="shared" si="43"/>
        <v>96.575178350095939</v>
      </c>
      <c r="AM266" s="125">
        <f t="shared" si="43"/>
        <v>96.575178350095939</v>
      </c>
      <c r="AN266" s="125">
        <f t="shared" si="43"/>
        <v>96.575178350095939</v>
      </c>
      <c r="AO266" s="125">
        <f t="shared" si="43"/>
        <v>96.575178350095939</v>
      </c>
      <c r="AP266" s="125">
        <f t="shared" si="43"/>
        <v>96.575178350095939</v>
      </c>
      <c r="AQ266" s="125">
        <f t="shared" si="43"/>
        <v>96.575178350095939</v>
      </c>
      <c r="AR266" s="125">
        <f t="shared" si="43"/>
        <v>96.575178350095939</v>
      </c>
      <c r="AS266" s="125">
        <f t="shared" si="43"/>
        <v>96.575178350095939</v>
      </c>
      <c r="AT266" s="125">
        <f t="shared" si="43"/>
        <v>96.575178350095939</v>
      </c>
      <c r="AU266" s="125">
        <f t="shared" si="43"/>
        <v>96.575178350095939</v>
      </c>
      <c r="AV266" s="614">
        <f t="shared" si="43"/>
        <v>96.575178350095939</v>
      </c>
      <c r="AY266" s="335">
        <v>51</v>
      </c>
      <c r="AZ266" s="334" t="s">
        <v>650</v>
      </c>
      <c r="BA266" s="455">
        <v>15.807741862</v>
      </c>
      <c r="BB266" s="455">
        <v>2781.0495305353702</v>
      </c>
      <c r="BC266" s="455"/>
      <c r="BD266" s="545"/>
      <c r="BE266" s="455">
        <v>0.48976125814172311</v>
      </c>
      <c r="BF266" s="545"/>
      <c r="BG266" s="546">
        <f t="shared" si="44"/>
        <v>87.007262384572769</v>
      </c>
      <c r="BP266" s="4"/>
      <c r="CB266" s="438">
        <v>95</v>
      </c>
      <c r="CC266" s="334" t="s">
        <v>649</v>
      </c>
      <c r="CD266" s="547">
        <v>10.523720000000001</v>
      </c>
      <c r="CE266" s="456">
        <v>6001.4675792042399</v>
      </c>
      <c r="CF266" s="547"/>
      <c r="CG266" s="456"/>
      <c r="CH266" s="456">
        <v>0.68058106166941201</v>
      </c>
      <c r="CI266" s="547"/>
      <c r="CJ266" s="456">
        <f t="shared" si="45"/>
        <v>130.70605363249589</v>
      </c>
    </row>
    <row r="267" spans="7:88" ht="14.1" customHeight="1" thickTop="1">
      <c r="G267" s="19"/>
      <c r="H267" s="738"/>
      <c r="J267" s="736"/>
      <c r="K267" s="9" t="s">
        <v>772</v>
      </c>
      <c r="L267" s="124">
        <f t="shared" ref="L267:AV267" si="48">L236-L236/$S$44</f>
        <v>196.01273757403578</v>
      </c>
      <c r="M267" s="124">
        <f t="shared" si="48"/>
        <v>196.01273757403578</v>
      </c>
      <c r="N267" s="124">
        <f t="shared" si="48"/>
        <v>196.01273757403578</v>
      </c>
      <c r="O267" s="124">
        <f t="shared" si="48"/>
        <v>196.01273757403578</v>
      </c>
      <c r="P267" s="124">
        <f t="shared" si="48"/>
        <v>196.01273757403578</v>
      </c>
      <c r="Q267" s="124">
        <f t="shared" si="48"/>
        <v>196.01273757403578</v>
      </c>
      <c r="R267" s="124">
        <f t="shared" si="48"/>
        <v>196.01273757403578</v>
      </c>
      <c r="S267" s="124">
        <f t="shared" si="48"/>
        <v>196.01273757403578</v>
      </c>
      <c r="T267" s="124">
        <f t="shared" si="48"/>
        <v>196.01273757403578</v>
      </c>
      <c r="U267" s="124">
        <f t="shared" si="48"/>
        <v>196.01273757403578</v>
      </c>
      <c r="V267" s="124">
        <f t="shared" si="48"/>
        <v>196.01273757403578</v>
      </c>
      <c r="W267" s="124">
        <f t="shared" si="48"/>
        <v>196.01273757403578</v>
      </c>
      <c r="X267" s="124">
        <f t="shared" si="48"/>
        <v>196.01273757403578</v>
      </c>
      <c r="Y267" s="124">
        <f t="shared" si="48"/>
        <v>196.01273757403578</v>
      </c>
      <c r="Z267" s="124">
        <f t="shared" si="48"/>
        <v>196.01273757403578</v>
      </c>
      <c r="AA267" s="124">
        <f t="shared" si="48"/>
        <v>196.01273757403578</v>
      </c>
      <c r="AB267" s="124">
        <f t="shared" si="48"/>
        <v>196.01273757403578</v>
      </c>
      <c r="AC267" s="124">
        <f t="shared" si="48"/>
        <v>196.01273757403578</v>
      </c>
      <c r="AD267" s="124">
        <f t="shared" si="48"/>
        <v>196.01273757403578</v>
      </c>
      <c r="AE267" s="124">
        <f t="shared" si="48"/>
        <v>196.01273757403578</v>
      </c>
      <c r="AF267" s="124">
        <f t="shared" si="48"/>
        <v>196.01273757403578</v>
      </c>
      <c r="AG267" s="124">
        <f t="shared" si="48"/>
        <v>196.01273757403578</v>
      </c>
      <c r="AH267" s="124">
        <f t="shared" si="48"/>
        <v>196.01273757403578</v>
      </c>
      <c r="AI267" s="124">
        <f t="shared" si="48"/>
        <v>196.01273757403578</v>
      </c>
      <c r="AJ267" s="124">
        <f t="shared" si="48"/>
        <v>196.01273757403578</v>
      </c>
      <c r="AK267" s="124">
        <f t="shared" si="48"/>
        <v>196.01273757403578</v>
      </c>
      <c r="AL267" s="124">
        <f t="shared" si="48"/>
        <v>196.01273757403578</v>
      </c>
      <c r="AM267" s="124">
        <f t="shared" si="48"/>
        <v>196.01273757403578</v>
      </c>
      <c r="AN267" s="124">
        <f t="shared" si="48"/>
        <v>196.01273757403578</v>
      </c>
      <c r="AO267" s="124">
        <f t="shared" si="48"/>
        <v>196.01273757403578</v>
      </c>
      <c r="AP267" s="124">
        <f t="shared" si="48"/>
        <v>196.01273757403578</v>
      </c>
      <c r="AQ267" s="124">
        <f t="shared" si="48"/>
        <v>196.01273757403578</v>
      </c>
      <c r="AR267" s="124">
        <f t="shared" si="48"/>
        <v>196.01273757403578</v>
      </c>
      <c r="AS267" s="124">
        <f t="shared" si="48"/>
        <v>196.01273757403578</v>
      </c>
      <c r="AT267" s="124">
        <f t="shared" si="48"/>
        <v>196.01273757403578</v>
      </c>
      <c r="AU267" s="124">
        <f t="shared" si="48"/>
        <v>196.01273757403578</v>
      </c>
      <c r="AV267" s="613">
        <f t="shared" si="48"/>
        <v>196.01273757403578</v>
      </c>
      <c r="AY267" s="335">
        <v>44</v>
      </c>
      <c r="AZ267" s="334" t="s">
        <v>647</v>
      </c>
      <c r="BA267" s="455">
        <v>1.691982147</v>
      </c>
      <c r="BB267" s="455">
        <v>3320.17487081533</v>
      </c>
      <c r="BC267" s="455"/>
      <c r="BD267" s="545"/>
      <c r="BE267" s="455">
        <v>0.58029744185106125</v>
      </c>
      <c r="BF267" s="545"/>
      <c r="BG267" s="546">
        <f t="shared" si="44"/>
        <v>87.073717443145455</v>
      </c>
      <c r="BP267" s="4"/>
      <c r="CB267" s="438">
        <v>111</v>
      </c>
      <c r="CC267" s="334" t="s">
        <v>647</v>
      </c>
      <c r="CD267" s="547">
        <v>6.9747989999999902</v>
      </c>
      <c r="CE267" s="456">
        <v>5033.1770143456897</v>
      </c>
      <c r="CF267" s="547"/>
      <c r="CG267" s="456"/>
      <c r="CH267" s="456">
        <v>0.57203924298390496</v>
      </c>
      <c r="CI267" s="547"/>
      <c r="CJ267" s="456">
        <f t="shared" si="45"/>
        <v>130.90759738701803</v>
      </c>
    </row>
    <row r="268" spans="7:88" ht="14.1" customHeight="1">
      <c r="G268" s="19"/>
      <c r="H268" s="738"/>
      <c r="J268" s="736"/>
      <c r="K268" s="9" t="s">
        <v>773</v>
      </c>
      <c r="L268" s="124">
        <f t="shared" ref="L268:AV268" si="49">L237-L237/$S$44</f>
        <v>196.01273757403578</v>
      </c>
      <c r="M268" s="124">
        <f t="shared" si="49"/>
        <v>196.01273757403578</v>
      </c>
      <c r="N268" s="124">
        <f t="shared" si="49"/>
        <v>196.01273757403578</v>
      </c>
      <c r="O268" s="124">
        <f t="shared" si="49"/>
        <v>196.01273757403578</v>
      </c>
      <c r="P268" s="124">
        <f t="shared" si="49"/>
        <v>196.01273757403578</v>
      </c>
      <c r="Q268" s="124">
        <f t="shared" si="49"/>
        <v>196.01273757403578</v>
      </c>
      <c r="R268" s="124">
        <f t="shared" si="49"/>
        <v>196.01273757403578</v>
      </c>
      <c r="S268" s="124">
        <f t="shared" si="49"/>
        <v>196.01273757403578</v>
      </c>
      <c r="T268" s="124">
        <f t="shared" si="49"/>
        <v>196.01273757403578</v>
      </c>
      <c r="U268" s="124">
        <f t="shared" si="49"/>
        <v>196.01273757403578</v>
      </c>
      <c r="V268" s="124">
        <f t="shared" si="49"/>
        <v>196.01273757403578</v>
      </c>
      <c r="W268" s="124">
        <f t="shared" si="49"/>
        <v>196.01273757403578</v>
      </c>
      <c r="X268" s="124">
        <f t="shared" si="49"/>
        <v>196.01273757403578</v>
      </c>
      <c r="Y268" s="124">
        <f t="shared" si="49"/>
        <v>196.01273757403578</v>
      </c>
      <c r="Z268" s="124">
        <f t="shared" si="49"/>
        <v>196.01273757403578</v>
      </c>
      <c r="AA268" s="124">
        <f t="shared" si="49"/>
        <v>196.01273757403578</v>
      </c>
      <c r="AB268" s="124">
        <f t="shared" si="49"/>
        <v>196.01273757403578</v>
      </c>
      <c r="AC268" s="124">
        <f t="shared" si="49"/>
        <v>196.01273757403578</v>
      </c>
      <c r="AD268" s="124">
        <f t="shared" si="49"/>
        <v>196.01273757403578</v>
      </c>
      <c r="AE268" s="124">
        <f t="shared" si="49"/>
        <v>196.01273757403578</v>
      </c>
      <c r="AF268" s="124">
        <f t="shared" si="49"/>
        <v>196.01273757403578</v>
      </c>
      <c r="AG268" s="124">
        <f t="shared" si="49"/>
        <v>196.01273757403578</v>
      </c>
      <c r="AH268" s="124">
        <f t="shared" si="49"/>
        <v>196.01273757403578</v>
      </c>
      <c r="AI268" s="124">
        <f t="shared" si="49"/>
        <v>196.01273757403578</v>
      </c>
      <c r="AJ268" s="124">
        <f t="shared" si="49"/>
        <v>196.01273757403578</v>
      </c>
      <c r="AK268" s="124">
        <f t="shared" si="49"/>
        <v>196.01273757403578</v>
      </c>
      <c r="AL268" s="124">
        <f t="shared" si="49"/>
        <v>196.01273757403578</v>
      </c>
      <c r="AM268" s="124">
        <f t="shared" si="49"/>
        <v>196.01273757403578</v>
      </c>
      <c r="AN268" s="124">
        <f t="shared" si="49"/>
        <v>196.01273757403578</v>
      </c>
      <c r="AO268" s="124">
        <f t="shared" si="49"/>
        <v>196.01273757403578</v>
      </c>
      <c r="AP268" s="124">
        <f t="shared" si="49"/>
        <v>196.01273757403578</v>
      </c>
      <c r="AQ268" s="124">
        <f t="shared" si="49"/>
        <v>196.01273757403578</v>
      </c>
      <c r="AR268" s="124">
        <f t="shared" si="49"/>
        <v>196.01273757403578</v>
      </c>
      <c r="AS268" s="124">
        <f t="shared" si="49"/>
        <v>196.01273757403578</v>
      </c>
      <c r="AT268" s="124">
        <f t="shared" si="49"/>
        <v>196.01273757403578</v>
      </c>
      <c r="AU268" s="124">
        <f t="shared" si="49"/>
        <v>196.01273757403578</v>
      </c>
      <c r="AV268" s="613">
        <f t="shared" si="49"/>
        <v>196.01273757403578</v>
      </c>
      <c r="AY268" s="335">
        <v>34</v>
      </c>
      <c r="AZ268" s="334" t="s">
        <v>649</v>
      </c>
      <c r="BA268" s="455">
        <v>3.0183238210000001</v>
      </c>
      <c r="BB268" s="455">
        <v>3899.5045918542701</v>
      </c>
      <c r="BC268" s="455"/>
      <c r="BD268" s="545"/>
      <c r="BE268" s="455">
        <v>0.67646875382536364</v>
      </c>
      <c r="BF268" s="545"/>
      <c r="BG268" s="546">
        <f t="shared" si="44"/>
        <v>87.264687284132876</v>
      </c>
      <c r="BP268" s="4"/>
      <c r="CB268" s="438">
        <v>77</v>
      </c>
      <c r="CC268" s="334" t="s">
        <v>651</v>
      </c>
      <c r="CD268" s="547">
        <v>12.1232039999999</v>
      </c>
      <c r="CE268" s="456">
        <v>6431.0197222711804</v>
      </c>
      <c r="CF268" s="547"/>
      <c r="CG268" s="456"/>
      <c r="CH268" s="456">
        <v>0.72710016743049999</v>
      </c>
      <c r="CI268" s="547"/>
      <c r="CJ268" s="456">
        <f t="shared" si="45"/>
        <v>130.92306831406492</v>
      </c>
    </row>
    <row r="269" spans="7:88" ht="14.1" customHeight="1" thickBot="1">
      <c r="G269" s="19"/>
      <c r="H269" s="738"/>
      <c r="J269" s="736"/>
      <c r="K269" s="9" t="s">
        <v>774</v>
      </c>
      <c r="L269" s="125">
        <f t="shared" si="46"/>
        <v>196.01273757403578</v>
      </c>
      <c r="M269" s="125">
        <f t="shared" si="43"/>
        <v>196.01273757403578</v>
      </c>
      <c r="N269" s="125">
        <f t="shared" si="43"/>
        <v>196.01273757403578</v>
      </c>
      <c r="O269" s="125">
        <f t="shared" si="43"/>
        <v>196.01273757403578</v>
      </c>
      <c r="P269" s="125">
        <f t="shared" si="43"/>
        <v>196.01273757403578</v>
      </c>
      <c r="Q269" s="125">
        <f t="shared" si="43"/>
        <v>196.01273757403578</v>
      </c>
      <c r="R269" s="125">
        <f t="shared" si="43"/>
        <v>196.01273757403578</v>
      </c>
      <c r="S269" s="125">
        <f t="shared" si="43"/>
        <v>196.01273757403578</v>
      </c>
      <c r="T269" s="125">
        <f t="shared" si="43"/>
        <v>196.01273757403578</v>
      </c>
      <c r="U269" s="125">
        <f t="shared" si="43"/>
        <v>196.01273757403578</v>
      </c>
      <c r="V269" s="125">
        <f t="shared" si="43"/>
        <v>196.01273757403578</v>
      </c>
      <c r="W269" s="125">
        <f t="shared" si="43"/>
        <v>196.01273757403578</v>
      </c>
      <c r="X269" s="125">
        <f t="shared" si="43"/>
        <v>196.01273757403578</v>
      </c>
      <c r="Y269" s="125">
        <f t="shared" si="43"/>
        <v>196.01273757403578</v>
      </c>
      <c r="Z269" s="125">
        <f t="shared" si="43"/>
        <v>196.01273757403578</v>
      </c>
      <c r="AA269" s="125">
        <f t="shared" si="43"/>
        <v>196.01273757403578</v>
      </c>
      <c r="AB269" s="125">
        <f t="shared" si="43"/>
        <v>196.01273757403578</v>
      </c>
      <c r="AC269" s="125">
        <f t="shared" si="43"/>
        <v>196.01273757403578</v>
      </c>
      <c r="AD269" s="125">
        <f t="shared" si="43"/>
        <v>196.01273757403578</v>
      </c>
      <c r="AE269" s="125">
        <f t="shared" si="43"/>
        <v>196.01273757403578</v>
      </c>
      <c r="AF269" s="125">
        <f t="shared" si="43"/>
        <v>196.01273757403578</v>
      </c>
      <c r="AG269" s="125">
        <f t="shared" si="43"/>
        <v>196.01273757403578</v>
      </c>
      <c r="AH269" s="125">
        <f t="shared" si="43"/>
        <v>196.01273757403578</v>
      </c>
      <c r="AI269" s="125">
        <f t="shared" si="43"/>
        <v>196.01273757403578</v>
      </c>
      <c r="AJ269" s="125">
        <f t="shared" si="43"/>
        <v>196.01273757403578</v>
      </c>
      <c r="AK269" s="125">
        <f t="shared" si="43"/>
        <v>196.01273757403578</v>
      </c>
      <c r="AL269" s="125">
        <f t="shared" si="43"/>
        <v>196.01273757403578</v>
      </c>
      <c r="AM269" s="125">
        <f t="shared" si="43"/>
        <v>196.01273757403578</v>
      </c>
      <c r="AN269" s="125">
        <f t="shared" si="43"/>
        <v>196.01273757403578</v>
      </c>
      <c r="AO269" s="125">
        <f t="shared" si="43"/>
        <v>196.01273757403578</v>
      </c>
      <c r="AP269" s="125">
        <f t="shared" si="43"/>
        <v>196.01273757403578</v>
      </c>
      <c r="AQ269" s="125">
        <f t="shared" si="43"/>
        <v>196.01273757403578</v>
      </c>
      <c r="AR269" s="125">
        <f t="shared" si="43"/>
        <v>196.01273757403578</v>
      </c>
      <c r="AS269" s="125">
        <f t="shared" si="43"/>
        <v>196.01273757403578</v>
      </c>
      <c r="AT269" s="125">
        <f t="shared" si="43"/>
        <v>196.01273757403578</v>
      </c>
      <c r="AU269" s="125">
        <f t="shared" si="43"/>
        <v>196.01273757403578</v>
      </c>
      <c r="AV269" s="614">
        <f t="shared" si="43"/>
        <v>196.01273757403578</v>
      </c>
      <c r="AY269" s="335">
        <v>12</v>
      </c>
      <c r="AZ269" s="334" t="s">
        <v>648</v>
      </c>
      <c r="BA269" s="455">
        <v>3.1662494080000001</v>
      </c>
      <c r="BB269" s="455">
        <v>3650.45337063738</v>
      </c>
      <c r="BC269" s="455"/>
      <c r="BD269" s="545"/>
      <c r="BE269" s="455">
        <v>0.62860880690574084</v>
      </c>
      <c r="BF269" s="545"/>
      <c r="BG269" s="546">
        <f t="shared" si="44"/>
        <v>88.065624748481312</v>
      </c>
      <c r="BP269" s="4"/>
      <c r="CB269" s="438">
        <v>80</v>
      </c>
      <c r="CC269" s="334" t="s">
        <v>650</v>
      </c>
      <c r="CD269" s="547">
        <v>11.8549699999999</v>
      </c>
      <c r="CE269" s="456">
        <v>5848.2833511567096</v>
      </c>
      <c r="CF269" s="547"/>
      <c r="CG269" s="456"/>
      <c r="CH269" s="456">
        <v>0.66197385761993199</v>
      </c>
      <c r="CI269" s="547"/>
      <c r="CJ269" s="456">
        <f t="shared" si="45"/>
        <v>131.0112717003943</v>
      </c>
    </row>
    <row r="270" spans="7:88" ht="14.1" customHeight="1" thickTop="1">
      <c r="G270" s="19"/>
      <c r="H270" s="738"/>
      <c r="J270" s="736"/>
      <c r="K270" s="9" t="s">
        <v>775</v>
      </c>
      <c r="L270" s="124">
        <f t="shared" si="46"/>
        <v>278.55816366042927</v>
      </c>
      <c r="M270" s="124">
        <f t="shared" si="43"/>
        <v>278.55816366042927</v>
      </c>
      <c r="N270" s="124">
        <f t="shared" si="43"/>
        <v>278.55816366042927</v>
      </c>
      <c r="O270" s="124">
        <f t="shared" si="43"/>
        <v>278.55816366042927</v>
      </c>
      <c r="P270" s="124">
        <f t="shared" si="43"/>
        <v>278.55816366042927</v>
      </c>
      <c r="Q270" s="124">
        <f t="shared" si="43"/>
        <v>278.55816366042927</v>
      </c>
      <c r="R270" s="124">
        <f t="shared" si="43"/>
        <v>278.55816366042927</v>
      </c>
      <c r="S270" s="124">
        <f t="shared" si="43"/>
        <v>278.55816366042927</v>
      </c>
      <c r="T270" s="124">
        <f t="shared" si="43"/>
        <v>278.55816366042927</v>
      </c>
      <c r="U270" s="124">
        <f t="shared" si="43"/>
        <v>278.55816366042927</v>
      </c>
      <c r="V270" s="124">
        <f t="shared" si="43"/>
        <v>278.55816366042927</v>
      </c>
      <c r="W270" s="124">
        <f t="shared" si="43"/>
        <v>278.55816366042927</v>
      </c>
      <c r="X270" s="124">
        <f t="shared" si="43"/>
        <v>278.55816366042927</v>
      </c>
      <c r="Y270" s="124">
        <f t="shared" si="43"/>
        <v>278.55816366042927</v>
      </c>
      <c r="Z270" s="124">
        <f t="shared" si="43"/>
        <v>278.55816366042927</v>
      </c>
      <c r="AA270" s="124">
        <f t="shared" si="43"/>
        <v>278.55816366042927</v>
      </c>
      <c r="AB270" s="124">
        <f t="shared" si="43"/>
        <v>278.55816366042927</v>
      </c>
      <c r="AC270" s="124">
        <f t="shared" si="43"/>
        <v>278.55816366042927</v>
      </c>
      <c r="AD270" s="124">
        <f t="shared" si="43"/>
        <v>278.55816366042927</v>
      </c>
      <c r="AE270" s="124">
        <f t="shared" si="43"/>
        <v>278.55816366042927</v>
      </c>
      <c r="AF270" s="124">
        <f t="shared" si="43"/>
        <v>278.55816366042927</v>
      </c>
      <c r="AG270" s="124">
        <f t="shared" si="43"/>
        <v>278.55816366042927</v>
      </c>
      <c r="AH270" s="124">
        <f t="shared" si="43"/>
        <v>278.55816366042927</v>
      </c>
      <c r="AI270" s="124">
        <f t="shared" si="43"/>
        <v>278.55816366042927</v>
      </c>
      <c r="AJ270" s="124">
        <f t="shared" si="43"/>
        <v>278.55816366042927</v>
      </c>
      <c r="AK270" s="124">
        <f t="shared" si="43"/>
        <v>278.55816366042927</v>
      </c>
      <c r="AL270" s="124">
        <f t="shared" si="43"/>
        <v>278.55816366042927</v>
      </c>
      <c r="AM270" s="124">
        <f t="shared" si="43"/>
        <v>278.55816366042927</v>
      </c>
      <c r="AN270" s="124">
        <f t="shared" si="43"/>
        <v>278.55816366042927</v>
      </c>
      <c r="AO270" s="124">
        <f t="shared" si="43"/>
        <v>278.55816366042927</v>
      </c>
      <c r="AP270" s="124">
        <f t="shared" si="43"/>
        <v>278.55816366042927</v>
      </c>
      <c r="AQ270" s="124">
        <f t="shared" si="43"/>
        <v>278.55816366042927</v>
      </c>
      <c r="AR270" s="124">
        <f t="shared" si="43"/>
        <v>278.55816366042927</v>
      </c>
      <c r="AS270" s="124">
        <f t="shared" si="43"/>
        <v>278.55816366042927</v>
      </c>
      <c r="AT270" s="124">
        <f t="shared" si="43"/>
        <v>278.55816366042927</v>
      </c>
      <c r="AU270" s="124">
        <f t="shared" si="43"/>
        <v>278.55816366042927</v>
      </c>
      <c r="AV270" s="613">
        <f t="shared" si="43"/>
        <v>278.55816366042927</v>
      </c>
      <c r="AY270" s="335">
        <v>134</v>
      </c>
      <c r="AZ270" s="334" t="s">
        <v>647</v>
      </c>
      <c r="BA270" s="455">
        <v>3.796932677</v>
      </c>
      <c r="BB270" s="455">
        <v>3901.8025519645598</v>
      </c>
      <c r="BC270" s="455"/>
      <c r="BD270" s="545"/>
      <c r="BE270" s="455">
        <v>0.67053970412881658</v>
      </c>
      <c r="BF270" s="545"/>
      <c r="BG270" s="546">
        <f t="shared" si="44"/>
        <v>88.061284318635501</v>
      </c>
      <c r="BP270" s="4"/>
      <c r="CB270" s="438">
        <v>126</v>
      </c>
      <c r="CC270" s="334" t="s">
        <v>649</v>
      </c>
      <c r="CD270" s="547">
        <v>6.316586</v>
      </c>
      <c r="CE270" s="456">
        <v>5950.9078695748103</v>
      </c>
      <c r="CF270" s="547"/>
      <c r="CG270" s="456"/>
      <c r="CH270" s="456">
        <v>0.67329730820537603</v>
      </c>
      <c r="CI270" s="547"/>
      <c r="CJ270" s="456">
        <f t="shared" si="45"/>
        <v>131.02228680627502</v>
      </c>
    </row>
    <row r="271" spans="7:88" ht="14.1" customHeight="1">
      <c r="G271" s="19"/>
      <c r="H271" s="738"/>
      <c r="J271" s="736"/>
      <c r="K271" s="9" t="s">
        <v>776</v>
      </c>
      <c r="L271" s="124">
        <f t="shared" si="46"/>
        <v>278.55816366042927</v>
      </c>
      <c r="M271" s="124">
        <f t="shared" si="43"/>
        <v>278.55816366042927</v>
      </c>
      <c r="N271" s="124">
        <f t="shared" si="43"/>
        <v>278.55816366042927</v>
      </c>
      <c r="O271" s="124">
        <f t="shared" si="43"/>
        <v>278.55816366042927</v>
      </c>
      <c r="P271" s="124">
        <f t="shared" si="43"/>
        <v>278.55816366042927</v>
      </c>
      <c r="Q271" s="124">
        <f t="shared" si="43"/>
        <v>278.55816366042927</v>
      </c>
      <c r="R271" s="124">
        <f t="shared" si="43"/>
        <v>278.55816366042927</v>
      </c>
      <c r="S271" s="124">
        <f t="shared" si="43"/>
        <v>278.55816366042927</v>
      </c>
      <c r="T271" s="124">
        <f t="shared" si="43"/>
        <v>278.55816366042927</v>
      </c>
      <c r="U271" s="124">
        <f t="shared" si="43"/>
        <v>278.55816366042927</v>
      </c>
      <c r="V271" s="124">
        <f t="shared" si="43"/>
        <v>278.55816366042927</v>
      </c>
      <c r="W271" s="124">
        <f t="shared" si="43"/>
        <v>278.55816366042927</v>
      </c>
      <c r="X271" s="124">
        <f t="shared" si="43"/>
        <v>278.55816366042927</v>
      </c>
      <c r="Y271" s="124">
        <f t="shared" si="43"/>
        <v>278.55816366042927</v>
      </c>
      <c r="Z271" s="124">
        <f t="shared" si="43"/>
        <v>278.55816366042927</v>
      </c>
      <c r="AA271" s="124">
        <f t="shared" si="43"/>
        <v>278.55816366042927</v>
      </c>
      <c r="AB271" s="124">
        <f t="shared" si="43"/>
        <v>278.55816366042927</v>
      </c>
      <c r="AC271" s="124">
        <f t="shared" si="43"/>
        <v>278.55816366042927</v>
      </c>
      <c r="AD271" s="124">
        <f t="shared" si="43"/>
        <v>278.55816366042927</v>
      </c>
      <c r="AE271" s="124">
        <f t="shared" si="43"/>
        <v>278.55816366042927</v>
      </c>
      <c r="AF271" s="124">
        <f t="shared" si="43"/>
        <v>278.55816366042927</v>
      </c>
      <c r="AG271" s="124">
        <f t="shared" si="43"/>
        <v>278.55816366042927</v>
      </c>
      <c r="AH271" s="124">
        <f t="shared" si="43"/>
        <v>278.55816366042927</v>
      </c>
      <c r="AI271" s="124">
        <f t="shared" si="43"/>
        <v>278.55816366042927</v>
      </c>
      <c r="AJ271" s="124">
        <f t="shared" si="43"/>
        <v>278.55816366042927</v>
      </c>
      <c r="AK271" s="124">
        <f t="shared" si="43"/>
        <v>278.55816366042927</v>
      </c>
      <c r="AL271" s="124">
        <f t="shared" si="43"/>
        <v>278.55816366042927</v>
      </c>
      <c r="AM271" s="124">
        <f t="shared" si="43"/>
        <v>278.55816366042927</v>
      </c>
      <c r="AN271" s="124">
        <f t="shared" si="43"/>
        <v>278.55816366042927</v>
      </c>
      <c r="AO271" s="124">
        <f t="shared" si="43"/>
        <v>278.55816366042927</v>
      </c>
      <c r="AP271" s="124">
        <f t="shared" si="43"/>
        <v>278.55816366042927</v>
      </c>
      <c r="AQ271" s="124">
        <f t="shared" si="43"/>
        <v>278.55816366042927</v>
      </c>
      <c r="AR271" s="124">
        <f t="shared" si="43"/>
        <v>278.55816366042927</v>
      </c>
      <c r="AS271" s="124">
        <f t="shared" si="43"/>
        <v>278.55816366042927</v>
      </c>
      <c r="AT271" s="124">
        <f t="shared" si="43"/>
        <v>278.55816366042927</v>
      </c>
      <c r="AU271" s="124">
        <f t="shared" si="43"/>
        <v>278.55816366042927</v>
      </c>
      <c r="AV271" s="613">
        <f t="shared" si="43"/>
        <v>278.55816366042927</v>
      </c>
      <c r="AY271" s="335">
        <v>132</v>
      </c>
      <c r="AZ271" s="334" t="s">
        <v>649</v>
      </c>
      <c r="BA271" s="455">
        <v>9.3606803079999992</v>
      </c>
      <c r="BB271" s="455">
        <v>3859.5066959794899</v>
      </c>
      <c r="BC271" s="455"/>
      <c r="BD271" s="545"/>
      <c r="BE271" s="455">
        <v>0.66313793229282259</v>
      </c>
      <c r="BF271" s="545"/>
      <c r="BG271" s="546">
        <f t="shared" si="44"/>
        <v>88.106499290522891</v>
      </c>
      <c r="BP271" s="4"/>
      <c r="CB271" s="438">
        <v>34</v>
      </c>
      <c r="CC271" s="334" t="s">
        <v>649</v>
      </c>
      <c r="CD271" s="547">
        <v>168.29305599999901</v>
      </c>
      <c r="CE271" s="456">
        <v>6294.3429647610301</v>
      </c>
      <c r="CF271" s="547"/>
      <c r="CG271" s="456"/>
      <c r="CH271" s="456">
        <v>0.710352399997213</v>
      </c>
      <c r="CI271" s="547"/>
      <c r="CJ271" s="456">
        <f t="shared" si="45"/>
        <v>131.20822539132212</v>
      </c>
    </row>
    <row r="272" spans="7:88" ht="14.1" customHeight="1" thickBot="1">
      <c r="G272" s="19"/>
      <c r="H272" s="738"/>
      <c r="J272" s="736"/>
      <c r="K272" s="9" t="s">
        <v>777</v>
      </c>
      <c r="L272" s="125">
        <f t="shared" si="46"/>
        <v>278.55816366042927</v>
      </c>
      <c r="M272" s="125">
        <f t="shared" si="43"/>
        <v>278.55816366042927</v>
      </c>
      <c r="N272" s="125">
        <f t="shared" si="43"/>
        <v>278.55816366042927</v>
      </c>
      <c r="O272" s="125">
        <f t="shared" si="43"/>
        <v>278.55816366042927</v>
      </c>
      <c r="P272" s="125">
        <f t="shared" si="43"/>
        <v>278.55816366042927</v>
      </c>
      <c r="Q272" s="125">
        <f t="shared" si="43"/>
        <v>278.55816366042927</v>
      </c>
      <c r="R272" s="125">
        <f t="shared" si="43"/>
        <v>278.55816366042927</v>
      </c>
      <c r="S272" s="125">
        <f t="shared" si="43"/>
        <v>278.55816366042927</v>
      </c>
      <c r="T272" s="125">
        <f t="shared" si="43"/>
        <v>278.55816366042927</v>
      </c>
      <c r="U272" s="125">
        <f t="shared" si="43"/>
        <v>278.55816366042927</v>
      </c>
      <c r="V272" s="125">
        <f t="shared" si="43"/>
        <v>278.55816366042927</v>
      </c>
      <c r="W272" s="125">
        <f t="shared" si="43"/>
        <v>278.55816366042927</v>
      </c>
      <c r="X272" s="125">
        <f t="shared" si="43"/>
        <v>278.55816366042927</v>
      </c>
      <c r="Y272" s="125">
        <f t="shared" si="43"/>
        <v>278.55816366042927</v>
      </c>
      <c r="Z272" s="125">
        <f t="shared" si="43"/>
        <v>278.55816366042927</v>
      </c>
      <c r="AA272" s="125">
        <f t="shared" si="43"/>
        <v>278.55816366042927</v>
      </c>
      <c r="AB272" s="125">
        <f t="shared" si="43"/>
        <v>278.55816366042927</v>
      </c>
      <c r="AC272" s="125">
        <f t="shared" si="43"/>
        <v>278.55816366042927</v>
      </c>
      <c r="AD272" s="125">
        <f t="shared" si="43"/>
        <v>278.55816366042927</v>
      </c>
      <c r="AE272" s="125">
        <f t="shared" ref="M272:AV283" si="50">AE241-AE241/$S$44</f>
        <v>278.55816366042927</v>
      </c>
      <c r="AF272" s="125">
        <f t="shared" si="50"/>
        <v>278.55816366042927</v>
      </c>
      <c r="AG272" s="125">
        <f t="shared" si="50"/>
        <v>278.55816366042927</v>
      </c>
      <c r="AH272" s="125">
        <f t="shared" si="50"/>
        <v>278.55816366042927</v>
      </c>
      <c r="AI272" s="125">
        <f t="shared" si="50"/>
        <v>278.55816366042927</v>
      </c>
      <c r="AJ272" s="125">
        <f t="shared" si="50"/>
        <v>278.55816366042927</v>
      </c>
      <c r="AK272" s="125">
        <f t="shared" si="50"/>
        <v>278.55816366042927</v>
      </c>
      <c r="AL272" s="125">
        <f t="shared" si="50"/>
        <v>278.55816366042927</v>
      </c>
      <c r="AM272" s="125">
        <f t="shared" si="50"/>
        <v>278.55816366042927</v>
      </c>
      <c r="AN272" s="125">
        <f t="shared" si="50"/>
        <v>278.55816366042927</v>
      </c>
      <c r="AO272" s="125">
        <f t="shared" si="50"/>
        <v>278.55816366042927</v>
      </c>
      <c r="AP272" s="125">
        <f t="shared" si="50"/>
        <v>278.55816366042927</v>
      </c>
      <c r="AQ272" s="125">
        <f t="shared" si="50"/>
        <v>278.55816366042927</v>
      </c>
      <c r="AR272" s="125">
        <f t="shared" si="50"/>
        <v>278.55816366042927</v>
      </c>
      <c r="AS272" s="125">
        <f t="shared" si="50"/>
        <v>278.55816366042927</v>
      </c>
      <c r="AT272" s="125">
        <f t="shared" si="50"/>
        <v>278.55816366042927</v>
      </c>
      <c r="AU272" s="125">
        <f t="shared" si="50"/>
        <v>278.55816366042927</v>
      </c>
      <c r="AV272" s="614">
        <f t="shared" si="50"/>
        <v>278.55816366042927</v>
      </c>
      <c r="AY272" s="335">
        <v>24</v>
      </c>
      <c r="AZ272" s="334" t="s">
        <v>649</v>
      </c>
      <c r="BA272" s="455">
        <v>1.81928291699999</v>
      </c>
      <c r="BB272" s="455">
        <v>3758.6511969715398</v>
      </c>
      <c r="BC272" s="455"/>
      <c r="BD272" s="545"/>
      <c r="BE272" s="455">
        <v>0.64417669676880984</v>
      </c>
      <c r="BF272" s="545"/>
      <c r="BG272" s="546">
        <f t="shared" si="44"/>
        <v>88.392634086391624</v>
      </c>
      <c r="BP272" s="4"/>
      <c r="CB272" s="438">
        <v>94</v>
      </c>
      <c r="CC272" s="334" t="s">
        <v>648</v>
      </c>
      <c r="CD272" s="547">
        <v>50.5136299999999</v>
      </c>
      <c r="CE272" s="456">
        <v>5901.3061910490696</v>
      </c>
      <c r="CF272" s="547"/>
      <c r="CG272" s="456"/>
      <c r="CH272" s="456">
        <v>0.66632431598247999</v>
      </c>
      <c r="CI272" s="547"/>
      <c r="CJ272" s="456">
        <f t="shared" si="45"/>
        <v>131.30589556133697</v>
      </c>
    </row>
    <row r="273" spans="7:88" ht="14.1" customHeight="1" thickTop="1">
      <c r="G273" s="19"/>
      <c r="H273" s="738"/>
      <c r="J273" s="736"/>
      <c r="K273" s="9" t="s">
        <v>778</v>
      </c>
      <c r="L273" s="124">
        <f t="shared" si="46"/>
        <v>353.99124093369392</v>
      </c>
      <c r="M273" s="124">
        <f t="shared" si="46"/>
        <v>353.99124093369392</v>
      </c>
      <c r="N273" s="124">
        <f t="shared" si="46"/>
        <v>353.99124093369392</v>
      </c>
      <c r="O273" s="124">
        <f t="shared" si="46"/>
        <v>353.99124093369392</v>
      </c>
      <c r="P273" s="124">
        <f t="shared" si="46"/>
        <v>353.99124093369392</v>
      </c>
      <c r="Q273" s="124">
        <f t="shared" si="46"/>
        <v>353.99124093369392</v>
      </c>
      <c r="R273" s="124">
        <f t="shared" si="46"/>
        <v>353.99124093369392</v>
      </c>
      <c r="S273" s="124">
        <f t="shared" si="46"/>
        <v>353.99124093369392</v>
      </c>
      <c r="T273" s="124">
        <f t="shared" si="46"/>
        <v>353.99124093369392</v>
      </c>
      <c r="U273" s="124">
        <f t="shared" si="46"/>
        <v>353.99124093369392</v>
      </c>
      <c r="V273" s="124">
        <f t="shared" si="46"/>
        <v>353.99124093369392</v>
      </c>
      <c r="W273" s="124">
        <f t="shared" si="46"/>
        <v>353.99124093369392</v>
      </c>
      <c r="X273" s="124">
        <f t="shared" si="46"/>
        <v>353.99124093369392</v>
      </c>
      <c r="Y273" s="124">
        <f t="shared" si="46"/>
        <v>353.99124093369392</v>
      </c>
      <c r="Z273" s="124">
        <f t="shared" si="46"/>
        <v>353.99124093369392</v>
      </c>
      <c r="AA273" s="124">
        <f t="shared" si="46"/>
        <v>353.99124093369392</v>
      </c>
      <c r="AB273" s="124">
        <f t="shared" ref="AB273:AV273" si="51">AB242-AB242/$S$44</f>
        <v>353.99124093369392</v>
      </c>
      <c r="AC273" s="124">
        <f t="shared" si="51"/>
        <v>353.99124093369392</v>
      </c>
      <c r="AD273" s="124">
        <f t="shared" si="51"/>
        <v>353.99124093369392</v>
      </c>
      <c r="AE273" s="124">
        <f t="shared" si="51"/>
        <v>353.99124093369392</v>
      </c>
      <c r="AF273" s="124">
        <f t="shared" si="51"/>
        <v>353.99124093369392</v>
      </c>
      <c r="AG273" s="124">
        <f t="shared" si="51"/>
        <v>353.99124093369392</v>
      </c>
      <c r="AH273" s="124">
        <f t="shared" si="51"/>
        <v>353.99124093369392</v>
      </c>
      <c r="AI273" s="124">
        <f t="shared" si="51"/>
        <v>353.99124093369392</v>
      </c>
      <c r="AJ273" s="124">
        <f t="shared" si="51"/>
        <v>353.99124093369392</v>
      </c>
      <c r="AK273" s="124">
        <f t="shared" si="51"/>
        <v>353.99124093369392</v>
      </c>
      <c r="AL273" s="124">
        <f t="shared" si="51"/>
        <v>353.99124093369392</v>
      </c>
      <c r="AM273" s="124">
        <f t="shared" si="51"/>
        <v>353.99124093369392</v>
      </c>
      <c r="AN273" s="124">
        <f t="shared" si="51"/>
        <v>353.99124093369392</v>
      </c>
      <c r="AO273" s="124">
        <f t="shared" si="51"/>
        <v>353.99124093369392</v>
      </c>
      <c r="AP273" s="124">
        <f t="shared" si="51"/>
        <v>353.99124093369392</v>
      </c>
      <c r="AQ273" s="124">
        <f t="shared" si="51"/>
        <v>353.99124093369392</v>
      </c>
      <c r="AR273" s="124">
        <f t="shared" si="51"/>
        <v>353.99124093369392</v>
      </c>
      <c r="AS273" s="124">
        <f t="shared" si="51"/>
        <v>353.99124093369392</v>
      </c>
      <c r="AT273" s="124">
        <f t="shared" si="51"/>
        <v>353.99124093369392</v>
      </c>
      <c r="AU273" s="124">
        <f t="shared" si="51"/>
        <v>353.99124093369392</v>
      </c>
      <c r="AV273" s="613">
        <f t="shared" si="51"/>
        <v>353.99124093369392</v>
      </c>
      <c r="AY273" s="335">
        <v>44</v>
      </c>
      <c r="AZ273" s="334" t="s">
        <v>648</v>
      </c>
      <c r="BA273" s="455">
        <v>1.5516785179999899</v>
      </c>
      <c r="BB273" s="455">
        <v>3379.02395110423</v>
      </c>
      <c r="BC273" s="455"/>
      <c r="BD273" s="545"/>
      <c r="BE273" s="455">
        <v>0.58029744185106125</v>
      </c>
      <c r="BF273" s="545"/>
      <c r="BG273" s="546">
        <f t="shared" si="44"/>
        <v>88.516916960852413</v>
      </c>
      <c r="BP273" s="4"/>
      <c r="CB273" s="438">
        <v>99</v>
      </c>
      <c r="CC273" s="334" t="s">
        <v>649</v>
      </c>
      <c r="CD273" s="547">
        <v>55.959739999999897</v>
      </c>
      <c r="CE273" s="456">
        <v>5554.5538085326798</v>
      </c>
      <c r="CF273" s="547"/>
      <c r="CG273" s="456"/>
      <c r="CH273" s="456">
        <v>0.62708870795188298</v>
      </c>
      <c r="CI273" s="547"/>
      <c r="CJ273" s="456">
        <f t="shared" si="45"/>
        <v>131.48396885410554</v>
      </c>
    </row>
    <row r="274" spans="7:88" ht="14.1" customHeight="1">
      <c r="G274" s="19"/>
      <c r="H274" s="738"/>
      <c r="J274" s="736"/>
      <c r="K274" s="9" t="s">
        <v>779</v>
      </c>
      <c r="L274" s="124">
        <f t="shared" si="46"/>
        <v>353.99124093369392</v>
      </c>
      <c r="M274" s="124">
        <f t="shared" si="50"/>
        <v>353.99124093369392</v>
      </c>
      <c r="N274" s="124">
        <f t="shared" si="50"/>
        <v>353.99124093369392</v>
      </c>
      <c r="O274" s="124">
        <f t="shared" si="50"/>
        <v>353.99124093369392</v>
      </c>
      <c r="P274" s="124">
        <f t="shared" si="50"/>
        <v>353.99124093369392</v>
      </c>
      <c r="Q274" s="124">
        <f t="shared" si="50"/>
        <v>353.99124093369392</v>
      </c>
      <c r="R274" s="124">
        <f t="shared" si="50"/>
        <v>353.99124093369392</v>
      </c>
      <c r="S274" s="124">
        <f t="shared" si="50"/>
        <v>353.99124093369392</v>
      </c>
      <c r="T274" s="124">
        <f t="shared" si="50"/>
        <v>353.99124093369392</v>
      </c>
      <c r="U274" s="124">
        <f t="shared" si="50"/>
        <v>353.99124093369392</v>
      </c>
      <c r="V274" s="124">
        <f t="shared" si="50"/>
        <v>353.99124093369392</v>
      </c>
      <c r="W274" s="124">
        <f t="shared" si="50"/>
        <v>353.99124093369392</v>
      </c>
      <c r="X274" s="124">
        <f t="shared" si="50"/>
        <v>353.99124093369392</v>
      </c>
      <c r="Y274" s="124">
        <f t="shared" si="50"/>
        <v>353.99124093369392</v>
      </c>
      <c r="Z274" s="124">
        <f t="shared" si="50"/>
        <v>353.99124093369392</v>
      </c>
      <c r="AA274" s="124">
        <f t="shared" si="50"/>
        <v>353.99124093369392</v>
      </c>
      <c r="AB274" s="124">
        <f t="shared" si="50"/>
        <v>353.99124093369392</v>
      </c>
      <c r="AC274" s="124">
        <f t="shared" si="50"/>
        <v>353.99124093369392</v>
      </c>
      <c r="AD274" s="124">
        <f t="shared" si="50"/>
        <v>353.99124093369392</v>
      </c>
      <c r="AE274" s="124">
        <f t="shared" si="50"/>
        <v>353.99124093369392</v>
      </c>
      <c r="AF274" s="124">
        <f t="shared" si="50"/>
        <v>353.99124093369392</v>
      </c>
      <c r="AG274" s="124">
        <f t="shared" si="50"/>
        <v>353.99124093369392</v>
      </c>
      <c r="AH274" s="124">
        <f t="shared" si="50"/>
        <v>353.99124093369392</v>
      </c>
      <c r="AI274" s="124">
        <f t="shared" si="50"/>
        <v>353.99124093369392</v>
      </c>
      <c r="AJ274" s="124">
        <f t="shared" si="50"/>
        <v>353.99124093369392</v>
      </c>
      <c r="AK274" s="124">
        <f t="shared" si="50"/>
        <v>353.99124093369392</v>
      </c>
      <c r="AL274" s="124">
        <f t="shared" si="50"/>
        <v>353.99124093369392</v>
      </c>
      <c r="AM274" s="124">
        <f t="shared" si="50"/>
        <v>353.99124093369392</v>
      </c>
      <c r="AN274" s="124">
        <f t="shared" si="50"/>
        <v>353.99124093369392</v>
      </c>
      <c r="AO274" s="124">
        <f t="shared" si="50"/>
        <v>353.99124093369392</v>
      </c>
      <c r="AP274" s="124">
        <f t="shared" si="50"/>
        <v>353.99124093369392</v>
      </c>
      <c r="AQ274" s="124">
        <f t="shared" si="50"/>
        <v>353.99124093369392</v>
      </c>
      <c r="AR274" s="124">
        <f t="shared" si="50"/>
        <v>353.99124093369392</v>
      </c>
      <c r="AS274" s="124">
        <f t="shared" si="50"/>
        <v>353.99124093369392</v>
      </c>
      <c r="AT274" s="124">
        <f t="shared" si="50"/>
        <v>353.99124093369392</v>
      </c>
      <c r="AU274" s="124">
        <f t="shared" si="50"/>
        <v>353.99124093369392</v>
      </c>
      <c r="AV274" s="613">
        <f t="shared" si="50"/>
        <v>353.99124093369392</v>
      </c>
      <c r="AY274" s="335">
        <v>95</v>
      </c>
      <c r="AZ274" s="334" t="s">
        <v>649</v>
      </c>
      <c r="BA274" s="455">
        <v>3.7178174240000001</v>
      </c>
      <c r="BB274" s="455">
        <v>4062.2409813409599</v>
      </c>
      <c r="BC274" s="455"/>
      <c r="BD274" s="545"/>
      <c r="BE274" s="455">
        <v>0.69248088648739026</v>
      </c>
      <c r="BF274" s="545"/>
      <c r="BG274" s="546">
        <f t="shared" si="44"/>
        <v>88.653448721712792</v>
      </c>
      <c r="BP274" s="4"/>
      <c r="CB274" s="438">
        <v>89</v>
      </c>
      <c r="CC274" s="334" t="s">
        <v>647</v>
      </c>
      <c r="CD274" s="547">
        <v>25.2338529999999</v>
      </c>
      <c r="CE274" s="456">
        <v>5138.9699335609002</v>
      </c>
      <c r="CF274" s="547"/>
      <c r="CG274" s="456"/>
      <c r="CH274" s="456">
        <v>0.58104847696552997</v>
      </c>
      <c r="CI274" s="547"/>
      <c r="CJ274" s="456">
        <f t="shared" si="45"/>
        <v>131.51065102393801</v>
      </c>
    </row>
    <row r="275" spans="7:88" ht="14.1" customHeight="1" thickBot="1">
      <c r="G275" s="19"/>
      <c r="H275" s="738"/>
      <c r="J275" s="736"/>
      <c r="K275" s="485" t="s">
        <v>780</v>
      </c>
      <c r="L275" s="125">
        <f t="shared" si="46"/>
        <v>353.99124093369392</v>
      </c>
      <c r="M275" s="125">
        <f t="shared" si="50"/>
        <v>353.99124093369392</v>
      </c>
      <c r="N275" s="125">
        <f t="shared" si="50"/>
        <v>353.99124093369392</v>
      </c>
      <c r="O275" s="125">
        <f t="shared" si="50"/>
        <v>353.99124093369392</v>
      </c>
      <c r="P275" s="125">
        <f t="shared" si="50"/>
        <v>353.99124093369392</v>
      </c>
      <c r="Q275" s="125">
        <f t="shared" si="50"/>
        <v>353.99124093369392</v>
      </c>
      <c r="R275" s="125">
        <f t="shared" si="50"/>
        <v>353.99124093369392</v>
      </c>
      <c r="S275" s="125">
        <f t="shared" si="50"/>
        <v>353.99124093369392</v>
      </c>
      <c r="T275" s="125">
        <f t="shared" si="50"/>
        <v>353.99124093369392</v>
      </c>
      <c r="U275" s="125">
        <f t="shared" si="50"/>
        <v>353.99124093369392</v>
      </c>
      <c r="V275" s="125">
        <f t="shared" si="50"/>
        <v>353.99124093369392</v>
      </c>
      <c r="W275" s="125">
        <f t="shared" si="50"/>
        <v>353.99124093369392</v>
      </c>
      <c r="X275" s="125">
        <f t="shared" si="50"/>
        <v>353.99124093369392</v>
      </c>
      <c r="Y275" s="125">
        <f t="shared" si="50"/>
        <v>353.99124093369392</v>
      </c>
      <c r="Z275" s="125">
        <f t="shared" si="50"/>
        <v>353.99124093369392</v>
      </c>
      <c r="AA275" s="125">
        <f t="shared" si="50"/>
        <v>353.99124093369392</v>
      </c>
      <c r="AB275" s="125">
        <f t="shared" si="50"/>
        <v>353.99124093369392</v>
      </c>
      <c r="AC275" s="125">
        <f t="shared" si="50"/>
        <v>353.99124093369392</v>
      </c>
      <c r="AD275" s="125">
        <f t="shared" si="50"/>
        <v>353.99124093369392</v>
      </c>
      <c r="AE275" s="125">
        <f t="shared" si="50"/>
        <v>353.99124093369392</v>
      </c>
      <c r="AF275" s="125">
        <f t="shared" si="50"/>
        <v>353.99124093369392</v>
      </c>
      <c r="AG275" s="125">
        <f t="shared" si="50"/>
        <v>353.99124093369392</v>
      </c>
      <c r="AH275" s="125">
        <f t="shared" si="50"/>
        <v>353.99124093369392</v>
      </c>
      <c r="AI275" s="125">
        <f t="shared" si="50"/>
        <v>353.99124093369392</v>
      </c>
      <c r="AJ275" s="125">
        <f t="shared" si="50"/>
        <v>353.99124093369392</v>
      </c>
      <c r="AK275" s="125">
        <f t="shared" si="50"/>
        <v>353.99124093369392</v>
      </c>
      <c r="AL275" s="125">
        <f t="shared" si="50"/>
        <v>353.99124093369392</v>
      </c>
      <c r="AM275" s="125">
        <f t="shared" si="50"/>
        <v>353.99124093369392</v>
      </c>
      <c r="AN275" s="125">
        <f t="shared" si="50"/>
        <v>353.99124093369392</v>
      </c>
      <c r="AO275" s="125">
        <f t="shared" si="50"/>
        <v>353.99124093369392</v>
      </c>
      <c r="AP275" s="125">
        <f t="shared" si="50"/>
        <v>353.99124093369392</v>
      </c>
      <c r="AQ275" s="125">
        <f t="shared" si="50"/>
        <v>353.99124093369392</v>
      </c>
      <c r="AR275" s="125">
        <f t="shared" si="50"/>
        <v>353.99124093369392</v>
      </c>
      <c r="AS275" s="125">
        <f t="shared" si="50"/>
        <v>353.99124093369392</v>
      </c>
      <c r="AT275" s="125">
        <f t="shared" si="50"/>
        <v>353.99124093369392</v>
      </c>
      <c r="AU275" s="125">
        <f t="shared" si="50"/>
        <v>353.99124093369392</v>
      </c>
      <c r="AV275" s="614">
        <f t="shared" si="50"/>
        <v>353.99124093369392</v>
      </c>
      <c r="AY275" s="335">
        <v>64</v>
      </c>
      <c r="AZ275" s="334" t="s">
        <v>648</v>
      </c>
      <c r="BA275" s="455">
        <v>5.1817642470000003</v>
      </c>
      <c r="BB275" s="455">
        <v>3275.4497737011102</v>
      </c>
      <c r="BC275" s="455"/>
      <c r="BD275" s="545"/>
      <c r="BE275" s="455">
        <v>0.56160779118456361</v>
      </c>
      <c r="BF275" s="545"/>
      <c r="BG275" s="546">
        <f t="shared" si="44"/>
        <v>88.74858115848339</v>
      </c>
      <c r="BP275" s="4"/>
      <c r="CB275" s="438">
        <v>50</v>
      </c>
      <c r="CC275" s="334" t="s">
        <v>649</v>
      </c>
      <c r="CD275" s="547">
        <v>118.630375999999</v>
      </c>
      <c r="CE275" s="456">
        <v>5311.4312340707302</v>
      </c>
      <c r="CF275" s="547"/>
      <c r="CG275" s="456"/>
      <c r="CH275" s="456">
        <v>0.60004354793957104</v>
      </c>
      <c r="CI275" s="547"/>
      <c r="CJ275" s="456">
        <f t="shared" si="45"/>
        <v>131.52290060075771</v>
      </c>
    </row>
    <row r="276" spans="7:88" ht="14.1" customHeight="1" thickTop="1">
      <c r="G276" s="19"/>
      <c r="H276" s="738"/>
      <c r="J276" s="736"/>
      <c r="K276" s="9" t="s">
        <v>753</v>
      </c>
      <c r="L276" s="124">
        <f t="shared" si="46"/>
        <v>138.7903993368609</v>
      </c>
      <c r="M276" s="124">
        <f t="shared" si="46"/>
        <v>138.7903993368609</v>
      </c>
      <c r="N276" s="124">
        <f t="shared" si="46"/>
        <v>138.7903993368609</v>
      </c>
      <c r="O276" s="124">
        <f t="shared" si="46"/>
        <v>138.7903993368609</v>
      </c>
      <c r="P276" s="124">
        <f t="shared" si="46"/>
        <v>138.7903993368609</v>
      </c>
      <c r="Q276" s="124">
        <f t="shared" si="46"/>
        <v>138.7903993368609</v>
      </c>
      <c r="R276" s="124">
        <f t="shared" si="46"/>
        <v>138.7903993368609</v>
      </c>
      <c r="S276" s="124">
        <f t="shared" si="46"/>
        <v>138.7903993368609</v>
      </c>
      <c r="T276" s="124">
        <f t="shared" si="46"/>
        <v>138.7903993368609</v>
      </c>
      <c r="U276" s="124">
        <f t="shared" si="46"/>
        <v>138.7903993368609</v>
      </c>
      <c r="V276" s="124">
        <f t="shared" si="46"/>
        <v>138.7903993368609</v>
      </c>
      <c r="W276" s="124">
        <f t="shared" si="46"/>
        <v>138.7903993368609</v>
      </c>
      <c r="X276" s="124">
        <f t="shared" si="46"/>
        <v>138.7903993368609</v>
      </c>
      <c r="Y276" s="124">
        <f t="shared" si="46"/>
        <v>138.7903993368609</v>
      </c>
      <c r="Z276" s="124">
        <f t="shared" si="46"/>
        <v>138.7903993368609</v>
      </c>
      <c r="AA276" s="124">
        <f t="shared" si="46"/>
        <v>138.7903993368609</v>
      </c>
      <c r="AB276" s="124">
        <f t="shared" ref="AB276:AV276" si="52">AB245-AB245/$S$44</f>
        <v>138.7903993368609</v>
      </c>
      <c r="AC276" s="124">
        <f t="shared" si="52"/>
        <v>138.7903993368609</v>
      </c>
      <c r="AD276" s="124">
        <f t="shared" si="52"/>
        <v>138.7903993368609</v>
      </c>
      <c r="AE276" s="124">
        <f t="shared" si="52"/>
        <v>138.7903993368609</v>
      </c>
      <c r="AF276" s="124">
        <f t="shared" si="52"/>
        <v>138.7903993368609</v>
      </c>
      <c r="AG276" s="124">
        <f t="shared" si="52"/>
        <v>138.7903993368609</v>
      </c>
      <c r="AH276" s="124">
        <f t="shared" si="52"/>
        <v>138.7903993368609</v>
      </c>
      <c r="AI276" s="124">
        <f t="shared" si="52"/>
        <v>138.7903993368609</v>
      </c>
      <c r="AJ276" s="124">
        <f t="shared" si="52"/>
        <v>138.7903993368609</v>
      </c>
      <c r="AK276" s="124">
        <f t="shared" si="52"/>
        <v>138.7903993368609</v>
      </c>
      <c r="AL276" s="124">
        <f t="shared" si="52"/>
        <v>138.7903993368609</v>
      </c>
      <c r="AM276" s="124">
        <f t="shared" si="52"/>
        <v>138.7903993368609</v>
      </c>
      <c r="AN276" s="124">
        <f t="shared" si="52"/>
        <v>138.7903993368609</v>
      </c>
      <c r="AO276" s="124">
        <f t="shared" si="52"/>
        <v>138.7903993368609</v>
      </c>
      <c r="AP276" s="124">
        <f t="shared" si="52"/>
        <v>138.7903993368609</v>
      </c>
      <c r="AQ276" s="124">
        <f t="shared" si="52"/>
        <v>138.7903993368609</v>
      </c>
      <c r="AR276" s="124">
        <f t="shared" si="52"/>
        <v>138.7903993368609</v>
      </c>
      <c r="AS276" s="124">
        <f t="shared" si="52"/>
        <v>138.7903993368609</v>
      </c>
      <c r="AT276" s="124">
        <f t="shared" si="52"/>
        <v>138.7903993368609</v>
      </c>
      <c r="AU276" s="124">
        <f t="shared" si="52"/>
        <v>138.7903993368609</v>
      </c>
      <c r="AV276" s="613">
        <f t="shared" si="52"/>
        <v>138.7903993368609</v>
      </c>
      <c r="AY276" s="335">
        <v>103</v>
      </c>
      <c r="AZ276" s="334" t="s">
        <v>649</v>
      </c>
      <c r="BA276" s="455">
        <v>8.2740455500000003</v>
      </c>
      <c r="BB276" s="455">
        <v>4149.9084495480702</v>
      </c>
      <c r="BC276" s="455"/>
      <c r="BD276" s="545"/>
      <c r="BE276" s="455">
        <v>0.69625422736083564</v>
      </c>
      <c r="BF276" s="545"/>
      <c r="BG276" s="546">
        <f t="shared" si="44"/>
        <v>89.979446985893446</v>
      </c>
      <c r="BP276" s="4"/>
      <c r="CB276" s="438">
        <v>27</v>
      </c>
      <c r="CC276" s="334" t="s">
        <v>649</v>
      </c>
      <c r="CD276" s="547">
        <v>5.9230660000000004</v>
      </c>
      <c r="CE276" s="456">
        <v>6444.7742843277301</v>
      </c>
      <c r="CF276" s="547"/>
      <c r="CG276" s="456"/>
      <c r="CH276" s="456">
        <v>0.72368811348866802</v>
      </c>
      <c r="CI276" s="547"/>
      <c r="CJ276" s="456">
        <f t="shared" si="45"/>
        <v>131.79814167514996</v>
      </c>
    </row>
    <row r="277" spans="7:88" ht="14.1" customHeight="1">
      <c r="G277" s="19"/>
      <c r="H277" s="738"/>
      <c r="J277" s="736"/>
      <c r="K277" s="9" t="s">
        <v>757</v>
      </c>
      <c r="L277" s="124">
        <f t="shared" si="46"/>
        <v>138.7903993368609</v>
      </c>
      <c r="M277" s="124">
        <f t="shared" si="50"/>
        <v>138.7903993368609</v>
      </c>
      <c r="N277" s="124">
        <f t="shared" si="50"/>
        <v>138.7903993368609</v>
      </c>
      <c r="O277" s="124">
        <f t="shared" si="50"/>
        <v>138.7903993368609</v>
      </c>
      <c r="P277" s="124">
        <f t="shared" si="50"/>
        <v>138.7903993368609</v>
      </c>
      <c r="Q277" s="124">
        <f t="shared" si="50"/>
        <v>138.7903993368609</v>
      </c>
      <c r="R277" s="124">
        <f t="shared" si="50"/>
        <v>138.7903993368609</v>
      </c>
      <c r="S277" s="124">
        <f t="shared" si="50"/>
        <v>138.7903993368609</v>
      </c>
      <c r="T277" s="124">
        <f t="shared" si="50"/>
        <v>138.7903993368609</v>
      </c>
      <c r="U277" s="124">
        <f t="shared" si="50"/>
        <v>138.7903993368609</v>
      </c>
      <c r="V277" s="124">
        <f t="shared" si="50"/>
        <v>138.7903993368609</v>
      </c>
      <c r="W277" s="124">
        <f t="shared" si="50"/>
        <v>138.7903993368609</v>
      </c>
      <c r="X277" s="124">
        <f t="shared" si="50"/>
        <v>138.7903993368609</v>
      </c>
      <c r="Y277" s="124">
        <f t="shared" si="50"/>
        <v>138.7903993368609</v>
      </c>
      <c r="Z277" s="124">
        <f t="shared" si="50"/>
        <v>138.7903993368609</v>
      </c>
      <c r="AA277" s="124">
        <f t="shared" si="50"/>
        <v>138.7903993368609</v>
      </c>
      <c r="AB277" s="124">
        <f t="shared" si="50"/>
        <v>138.7903993368609</v>
      </c>
      <c r="AC277" s="124">
        <f t="shared" si="50"/>
        <v>138.7903993368609</v>
      </c>
      <c r="AD277" s="124">
        <f t="shared" si="50"/>
        <v>138.7903993368609</v>
      </c>
      <c r="AE277" s="124">
        <f t="shared" si="50"/>
        <v>138.7903993368609</v>
      </c>
      <c r="AF277" s="124">
        <f t="shared" si="50"/>
        <v>138.7903993368609</v>
      </c>
      <c r="AG277" s="124">
        <f t="shared" si="50"/>
        <v>138.7903993368609</v>
      </c>
      <c r="AH277" s="124">
        <f t="shared" si="50"/>
        <v>138.7903993368609</v>
      </c>
      <c r="AI277" s="124">
        <f t="shared" si="50"/>
        <v>138.7903993368609</v>
      </c>
      <c r="AJ277" s="124">
        <f t="shared" si="50"/>
        <v>138.7903993368609</v>
      </c>
      <c r="AK277" s="124">
        <f t="shared" si="50"/>
        <v>138.7903993368609</v>
      </c>
      <c r="AL277" s="124">
        <f t="shared" si="50"/>
        <v>138.7903993368609</v>
      </c>
      <c r="AM277" s="124">
        <f t="shared" si="50"/>
        <v>138.7903993368609</v>
      </c>
      <c r="AN277" s="124">
        <f t="shared" si="50"/>
        <v>138.7903993368609</v>
      </c>
      <c r="AO277" s="124">
        <f t="shared" si="50"/>
        <v>138.7903993368609</v>
      </c>
      <c r="AP277" s="124">
        <f t="shared" si="50"/>
        <v>138.7903993368609</v>
      </c>
      <c r="AQ277" s="124">
        <f t="shared" si="50"/>
        <v>138.7903993368609</v>
      </c>
      <c r="AR277" s="124">
        <f t="shared" si="50"/>
        <v>138.7903993368609</v>
      </c>
      <c r="AS277" s="124">
        <f t="shared" si="50"/>
        <v>138.7903993368609</v>
      </c>
      <c r="AT277" s="124">
        <f t="shared" si="50"/>
        <v>138.7903993368609</v>
      </c>
      <c r="AU277" s="124">
        <f t="shared" si="50"/>
        <v>138.7903993368609</v>
      </c>
      <c r="AV277" s="613">
        <f t="shared" si="50"/>
        <v>138.7903993368609</v>
      </c>
      <c r="AY277" s="335">
        <v>16</v>
      </c>
      <c r="AZ277" s="334" t="s">
        <v>649</v>
      </c>
      <c r="BA277" s="455">
        <v>0.92079658999999903</v>
      </c>
      <c r="BB277" s="455">
        <v>4621.0439425218101</v>
      </c>
      <c r="BC277" s="455"/>
      <c r="BD277" s="545"/>
      <c r="BE277" s="455">
        <v>0.77269739335731868</v>
      </c>
      <c r="BF277" s="545"/>
      <c r="BG277" s="546">
        <f t="shared" si="44"/>
        <v>90.020960455111464</v>
      </c>
      <c r="BP277" s="4"/>
      <c r="CB277" s="438">
        <v>18</v>
      </c>
      <c r="CC277" s="334" t="s">
        <v>648</v>
      </c>
      <c r="CD277" s="547">
        <v>138.93003199999899</v>
      </c>
      <c r="CE277" s="456">
        <v>6022.7303949253701</v>
      </c>
      <c r="CF277" s="547"/>
      <c r="CG277" s="456"/>
      <c r="CH277" s="456">
        <v>0.676490457762983</v>
      </c>
      <c r="CI277" s="547"/>
      <c r="CJ277" s="456">
        <f t="shared" si="45"/>
        <v>131.92743885173604</v>
      </c>
    </row>
    <row r="278" spans="7:88" ht="14.1" customHeight="1" thickBot="1">
      <c r="G278" s="19"/>
      <c r="H278" s="738"/>
      <c r="J278" s="736"/>
      <c r="K278" s="9" t="s">
        <v>761</v>
      </c>
      <c r="L278" s="125">
        <f t="shared" si="46"/>
        <v>138.7903993368609</v>
      </c>
      <c r="M278" s="125">
        <f t="shared" si="50"/>
        <v>138.7903993368609</v>
      </c>
      <c r="N278" s="125">
        <f t="shared" si="50"/>
        <v>138.7903993368609</v>
      </c>
      <c r="O278" s="125">
        <f t="shared" si="50"/>
        <v>138.7903993368609</v>
      </c>
      <c r="P278" s="125">
        <f t="shared" si="50"/>
        <v>138.7903993368609</v>
      </c>
      <c r="Q278" s="125">
        <f t="shared" si="50"/>
        <v>138.7903993368609</v>
      </c>
      <c r="R278" s="125">
        <f t="shared" si="50"/>
        <v>138.7903993368609</v>
      </c>
      <c r="S278" s="125">
        <f t="shared" si="50"/>
        <v>138.7903993368609</v>
      </c>
      <c r="T278" s="125">
        <f t="shared" si="50"/>
        <v>138.7903993368609</v>
      </c>
      <c r="U278" s="125">
        <f t="shared" si="50"/>
        <v>138.7903993368609</v>
      </c>
      <c r="V278" s="125">
        <f t="shared" si="50"/>
        <v>138.7903993368609</v>
      </c>
      <c r="W278" s="125">
        <f t="shared" si="50"/>
        <v>138.7903993368609</v>
      </c>
      <c r="X278" s="125">
        <f t="shared" si="50"/>
        <v>138.7903993368609</v>
      </c>
      <c r="Y278" s="125">
        <f t="shared" si="50"/>
        <v>138.7903993368609</v>
      </c>
      <c r="Z278" s="125">
        <f t="shared" si="50"/>
        <v>138.7903993368609</v>
      </c>
      <c r="AA278" s="125">
        <f t="shared" si="50"/>
        <v>138.7903993368609</v>
      </c>
      <c r="AB278" s="125">
        <f t="shared" si="50"/>
        <v>138.7903993368609</v>
      </c>
      <c r="AC278" s="125">
        <f t="shared" si="50"/>
        <v>138.7903993368609</v>
      </c>
      <c r="AD278" s="125">
        <f t="shared" si="50"/>
        <v>138.7903993368609</v>
      </c>
      <c r="AE278" s="125">
        <f t="shared" si="50"/>
        <v>138.7903993368609</v>
      </c>
      <c r="AF278" s="125">
        <f t="shared" si="50"/>
        <v>138.7903993368609</v>
      </c>
      <c r="AG278" s="125">
        <f t="shared" si="50"/>
        <v>138.7903993368609</v>
      </c>
      <c r="AH278" s="125">
        <f t="shared" si="50"/>
        <v>138.7903993368609</v>
      </c>
      <c r="AI278" s="125">
        <f t="shared" si="50"/>
        <v>138.7903993368609</v>
      </c>
      <c r="AJ278" s="125">
        <f t="shared" si="50"/>
        <v>138.7903993368609</v>
      </c>
      <c r="AK278" s="125">
        <f t="shared" si="50"/>
        <v>138.7903993368609</v>
      </c>
      <c r="AL278" s="125">
        <f t="shared" si="50"/>
        <v>138.7903993368609</v>
      </c>
      <c r="AM278" s="125">
        <f t="shared" si="50"/>
        <v>138.7903993368609</v>
      </c>
      <c r="AN278" s="125">
        <f t="shared" si="50"/>
        <v>138.7903993368609</v>
      </c>
      <c r="AO278" s="125">
        <f t="shared" si="50"/>
        <v>138.7903993368609</v>
      </c>
      <c r="AP278" s="125">
        <f t="shared" si="50"/>
        <v>138.7903993368609</v>
      </c>
      <c r="AQ278" s="125">
        <f t="shared" si="50"/>
        <v>138.7903993368609</v>
      </c>
      <c r="AR278" s="125">
        <f t="shared" si="50"/>
        <v>138.7903993368609</v>
      </c>
      <c r="AS278" s="125">
        <f t="shared" si="50"/>
        <v>138.7903993368609</v>
      </c>
      <c r="AT278" s="125">
        <f t="shared" si="50"/>
        <v>138.7903993368609</v>
      </c>
      <c r="AU278" s="125">
        <f t="shared" si="50"/>
        <v>138.7903993368609</v>
      </c>
      <c r="AV278" s="614">
        <f t="shared" si="50"/>
        <v>138.7903993368609</v>
      </c>
      <c r="AY278" s="335">
        <v>47</v>
      </c>
      <c r="AZ278" s="334" t="s">
        <v>650</v>
      </c>
      <c r="BA278" s="455">
        <v>0.94859567499999897</v>
      </c>
      <c r="BB278" s="455">
        <v>3734.6359709988701</v>
      </c>
      <c r="BC278" s="455"/>
      <c r="BD278" s="545"/>
      <c r="BE278" s="455">
        <v>0.62458331109038678</v>
      </c>
      <c r="BF278" s="545"/>
      <c r="BG278" s="546">
        <f t="shared" si="44"/>
        <v>90.533969818524241</v>
      </c>
      <c r="BP278" s="4"/>
      <c r="CB278" s="438">
        <v>69</v>
      </c>
      <c r="CC278" s="334" t="s">
        <v>648</v>
      </c>
      <c r="CD278" s="547">
        <v>4.7830769999999898</v>
      </c>
      <c r="CE278" s="456">
        <v>5297.4899206289801</v>
      </c>
      <c r="CF278" s="547"/>
      <c r="CG278" s="456"/>
      <c r="CH278" s="456">
        <v>0.59433980261885699</v>
      </c>
      <c r="CI278" s="547"/>
      <c r="CJ278" s="456">
        <f t="shared" si="45"/>
        <v>132.4254656606266</v>
      </c>
    </row>
    <row r="279" spans="7:88" ht="14.1" customHeight="1" thickTop="1">
      <c r="G279" s="19"/>
      <c r="H279" s="738"/>
      <c r="J279" s="736"/>
      <c r="K279" s="9" t="s">
        <v>754</v>
      </c>
      <c r="L279" s="124">
        <f t="shared" si="46"/>
        <v>181.38054824790652</v>
      </c>
      <c r="M279" s="124">
        <f t="shared" si="46"/>
        <v>181.38054824790652</v>
      </c>
      <c r="N279" s="124">
        <f t="shared" si="46"/>
        <v>181.38054824790652</v>
      </c>
      <c r="O279" s="124">
        <f t="shared" si="46"/>
        <v>181.38054824790652</v>
      </c>
      <c r="P279" s="124">
        <f t="shared" si="46"/>
        <v>181.38054824790652</v>
      </c>
      <c r="Q279" s="124">
        <f t="shared" si="46"/>
        <v>181.38054824790652</v>
      </c>
      <c r="R279" s="124">
        <f t="shared" si="46"/>
        <v>181.38054824790652</v>
      </c>
      <c r="S279" s="124">
        <f t="shared" si="46"/>
        <v>181.38054824790652</v>
      </c>
      <c r="T279" s="124">
        <f t="shared" si="46"/>
        <v>181.38054824790652</v>
      </c>
      <c r="U279" s="124">
        <f t="shared" si="46"/>
        <v>181.38054824790652</v>
      </c>
      <c r="V279" s="124">
        <f t="shared" si="46"/>
        <v>181.38054824790652</v>
      </c>
      <c r="W279" s="124">
        <f t="shared" si="46"/>
        <v>181.38054824790652</v>
      </c>
      <c r="X279" s="124">
        <f t="shared" si="46"/>
        <v>181.38054824790652</v>
      </c>
      <c r="Y279" s="124">
        <f t="shared" si="46"/>
        <v>181.38054824790652</v>
      </c>
      <c r="Z279" s="124">
        <f t="shared" si="46"/>
        <v>181.38054824790652</v>
      </c>
      <c r="AA279" s="124">
        <f t="shared" si="46"/>
        <v>181.38054824790652</v>
      </c>
      <c r="AB279" s="124">
        <f t="shared" ref="AB279:AV279" si="53">AB248-AB248/$S$44</f>
        <v>181.38054824790652</v>
      </c>
      <c r="AC279" s="124">
        <f t="shared" si="53"/>
        <v>181.38054824790652</v>
      </c>
      <c r="AD279" s="124">
        <f t="shared" si="53"/>
        <v>181.38054824790652</v>
      </c>
      <c r="AE279" s="124">
        <f t="shared" si="53"/>
        <v>181.38054824790652</v>
      </c>
      <c r="AF279" s="124">
        <f t="shared" si="53"/>
        <v>181.38054824790652</v>
      </c>
      <c r="AG279" s="124">
        <f t="shared" si="53"/>
        <v>181.38054824790652</v>
      </c>
      <c r="AH279" s="124">
        <f t="shared" si="53"/>
        <v>181.38054824790652</v>
      </c>
      <c r="AI279" s="124">
        <f t="shared" si="53"/>
        <v>181.38054824790652</v>
      </c>
      <c r="AJ279" s="124">
        <f t="shared" si="53"/>
        <v>181.38054824790652</v>
      </c>
      <c r="AK279" s="124">
        <f t="shared" si="53"/>
        <v>181.38054824790652</v>
      </c>
      <c r="AL279" s="124">
        <f t="shared" si="53"/>
        <v>181.38054824790652</v>
      </c>
      <c r="AM279" s="124">
        <f t="shared" si="53"/>
        <v>181.38054824790652</v>
      </c>
      <c r="AN279" s="124">
        <f t="shared" si="53"/>
        <v>181.38054824790652</v>
      </c>
      <c r="AO279" s="124">
        <f t="shared" si="53"/>
        <v>181.38054824790652</v>
      </c>
      <c r="AP279" s="124">
        <f t="shared" si="53"/>
        <v>181.38054824790652</v>
      </c>
      <c r="AQ279" s="124">
        <f t="shared" si="53"/>
        <v>181.38054824790652</v>
      </c>
      <c r="AR279" s="124">
        <f t="shared" si="53"/>
        <v>181.38054824790652</v>
      </c>
      <c r="AS279" s="124">
        <f t="shared" si="53"/>
        <v>181.38054824790652</v>
      </c>
      <c r="AT279" s="124">
        <f t="shared" si="53"/>
        <v>181.38054824790652</v>
      </c>
      <c r="AU279" s="124">
        <f t="shared" si="53"/>
        <v>181.38054824790652</v>
      </c>
      <c r="AV279" s="613">
        <f t="shared" si="53"/>
        <v>181.38054824790652</v>
      </c>
      <c r="AY279" s="335">
        <v>106</v>
      </c>
      <c r="AZ279" s="334" t="s">
        <v>650</v>
      </c>
      <c r="BA279" s="455">
        <v>2.5266094510000001</v>
      </c>
      <c r="BB279" s="455">
        <v>3523.1402547276798</v>
      </c>
      <c r="BC279" s="455"/>
      <c r="BD279" s="545"/>
      <c r="BE279" s="455">
        <v>0.58813099999999985</v>
      </c>
      <c r="BF279" s="545"/>
      <c r="BG279" s="546">
        <f t="shared" si="44"/>
        <v>90.860949324841314</v>
      </c>
      <c r="BP279" s="4"/>
      <c r="CB279" s="438">
        <v>103</v>
      </c>
      <c r="CC279" s="334" t="s">
        <v>648</v>
      </c>
      <c r="CD279" s="547">
        <v>2.4921570000000002</v>
      </c>
      <c r="CE279" s="456">
        <v>5813.2574131250603</v>
      </c>
      <c r="CF279" s="547"/>
      <c r="CG279" s="456"/>
      <c r="CH279" s="456">
        <v>0.65010133620037203</v>
      </c>
      <c r="CI279" s="547"/>
      <c r="CJ279" s="456">
        <f t="shared" si="45"/>
        <v>132.58801158327958</v>
      </c>
    </row>
    <row r="280" spans="7:88" ht="14.1" customHeight="1">
      <c r="G280" s="19"/>
      <c r="H280" s="738"/>
      <c r="J280" s="736"/>
      <c r="K280" s="9" t="s">
        <v>758</v>
      </c>
      <c r="L280" s="124">
        <f t="shared" si="46"/>
        <v>181.38054824790652</v>
      </c>
      <c r="M280" s="124">
        <f t="shared" si="50"/>
        <v>181.38054824790652</v>
      </c>
      <c r="N280" s="124">
        <f t="shared" si="50"/>
        <v>181.38054824790652</v>
      </c>
      <c r="O280" s="124">
        <f t="shared" si="50"/>
        <v>181.38054824790652</v>
      </c>
      <c r="P280" s="124">
        <f t="shared" si="50"/>
        <v>181.38054824790652</v>
      </c>
      <c r="Q280" s="124">
        <f t="shared" si="50"/>
        <v>181.38054824790652</v>
      </c>
      <c r="R280" s="124">
        <f t="shared" si="50"/>
        <v>181.38054824790652</v>
      </c>
      <c r="S280" s="124">
        <f t="shared" si="50"/>
        <v>181.38054824790652</v>
      </c>
      <c r="T280" s="124">
        <f t="shared" si="50"/>
        <v>181.38054824790652</v>
      </c>
      <c r="U280" s="124">
        <f t="shared" si="50"/>
        <v>181.38054824790652</v>
      </c>
      <c r="V280" s="124">
        <f t="shared" si="50"/>
        <v>181.38054824790652</v>
      </c>
      <c r="W280" s="124">
        <f t="shared" si="50"/>
        <v>181.38054824790652</v>
      </c>
      <c r="X280" s="124">
        <f t="shared" si="50"/>
        <v>181.38054824790652</v>
      </c>
      <c r="Y280" s="124">
        <f t="shared" si="50"/>
        <v>181.38054824790652</v>
      </c>
      <c r="Z280" s="124">
        <f t="shared" si="50"/>
        <v>181.38054824790652</v>
      </c>
      <c r="AA280" s="124">
        <f t="shared" si="50"/>
        <v>181.38054824790652</v>
      </c>
      <c r="AB280" s="124">
        <f t="shared" si="50"/>
        <v>181.38054824790652</v>
      </c>
      <c r="AC280" s="124">
        <f t="shared" si="50"/>
        <v>181.38054824790652</v>
      </c>
      <c r="AD280" s="124">
        <f t="shared" si="50"/>
        <v>181.38054824790652</v>
      </c>
      <c r="AE280" s="124">
        <f t="shared" si="50"/>
        <v>181.38054824790652</v>
      </c>
      <c r="AF280" s="124">
        <f t="shared" si="50"/>
        <v>181.38054824790652</v>
      </c>
      <c r="AG280" s="124">
        <f t="shared" si="50"/>
        <v>181.38054824790652</v>
      </c>
      <c r="AH280" s="124">
        <f t="shared" si="50"/>
        <v>181.38054824790652</v>
      </c>
      <c r="AI280" s="124">
        <f t="shared" si="50"/>
        <v>181.38054824790652</v>
      </c>
      <c r="AJ280" s="124">
        <f t="shared" si="50"/>
        <v>181.38054824790652</v>
      </c>
      <c r="AK280" s="124">
        <f t="shared" si="50"/>
        <v>181.38054824790652</v>
      </c>
      <c r="AL280" s="124">
        <f t="shared" si="50"/>
        <v>181.38054824790652</v>
      </c>
      <c r="AM280" s="124">
        <f t="shared" si="50"/>
        <v>181.38054824790652</v>
      </c>
      <c r="AN280" s="124">
        <f t="shared" si="50"/>
        <v>181.38054824790652</v>
      </c>
      <c r="AO280" s="124">
        <f t="shared" si="50"/>
        <v>181.38054824790652</v>
      </c>
      <c r="AP280" s="124">
        <f t="shared" si="50"/>
        <v>181.38054824790652</v>
      </c>
      <c r="AQ280" s="124">
        <f t="shared" si="50"/>
        <v>181.38054824790652</v>
      </c>
      <c r="AR280" s="124">
        <f t="shared" si="50"/>
        <v>181.38054824790652</v>
      </c>
      <c r="AS280" s="124">
        <f t="shared" si="50"/>
        <v>181.38054824790652</v>
      </c>
      <c r="AT280" s="124">
        <f t="shared" si="50"/>
        <v>181.38054824790652</v>
      </c>
      <c r="AU280" s="124">
        <f t="shared" si="50"/>
        <v>181.38054824790652</v>
      </c>
      <c r="AV280" s="613">
        <f t="shared" si="50"/>
        <v>181.38054824790652</v>
      </c>
      <c r="AY280" s="335">
        <v>7</v>
      </c>
      <c r="AZ280" s="334" t="s">
        <v>648</v>
      </c>
      <c r="BA280" s="455">
        <v>1.9427933230000001</v>
      </c>
      <c r="BB280" s="455">
        <v>4034.1172524464901</v>
      </c>
      <c r="BC280" s="455"/>
      <c r="BD280" s="545"/>
      <c r="BE280" s="455">
        <v>0.66931683942298936</v>
      </c>
      <c r="BF280" s="545"/>
      <c r="BG280" s="546">
        <f t="shared" si="44"/>
        <v>91.030545354376059</v>
      </c>
      <c r="BP280" s="4"/>
      <c r="CB280" s="438">
        <v>70</v>
      </c>
      <c r="CC280" s="334" t="s">
        <v>649</v>
      </c>
      <c r="CD280" s="547">
        <v>46.2795559999999</v>
      </c>
      <c r="CE280" s="456">
        <v>5041.72703955411</v>
      </c>
      <c r="CF280" s="547"/>
      <c r="CG280" s="456"/>
      <c r="CH280" s="456">
        <v>0.56479755921400698</v>
      </c>
      <c r="CI280" s="547"/>
      <c r="CJ280" s="456">
        <f t="shared" si="45"/>
        <v>132.76700210124034</v>
      </c>
    </row>
    <row r="281" spans="7:88" ht="14.1" customHeight="1" thickBot="1">
      <c r="G281" s="19"/>
      <c r="H281" s="738"/>
      <c r="J281" s="736"/>
      <c r="K281" s="9" t="s">
        <v>762</v>
      </c>
      <c r="L281" s="125">
        <f t="shared" si="46"/>
        <v>181.38054824790652</v>
      </c>
      <c r="M281" s="125">
        <f t="shared" si="50"/>
        <v>181.38054824790652</v>
      </c>
      <c r="N281" s="125">
        <f t="shared" si="50"/>
        <v>181.38054824790652</v>
      </c>
      <c r="O281" s="125">
        <f t="shared" si="50"/>
        <v>181.38054824790652</v>
      </c>
      <c r="P281" s="125">
        <f t="shared" si="50"/>
        <v>181.38054824790652</v>
      </c>
      <c r="Q281" s="125">
        <f t="shared" si="50"/>
        <v>181.38054824790652</v>
      </c>
      <c r="R281" s="125">
        <f t="shared" si="50"/>
        <v>181.38054824790652</v>
      </c>
      <c r="S281" s="125">
        <f t="shared" si="50"/>
        <v>181.38054824790652</v>
      </c>
      <c r="T281" s="125">
        <f t="shared" si="50"/>
        <v>181.38054824790652</v>
      </c>
      <c r="U281" s="125">
        <f t="shared" si="50"/>
        <v>181.38054824790652</v>
      </c>
      <c r="V281" s="125">
        <f t="shared" si="50"/>
        <v>181.38054824790652</v>
      </c>
      <c r="W281" s="125">
        <f t="shared" si="50"/>
        <v>181.38054824790652</v>
      </c>
      <c r="X281" s="125">
        <f t="shared" si="50"/>
        <v>181.38054824790652</v>
      </c>
      <c r="Y281" s="125">
        <f t="shared" si="50"/>
        <v>181.38054824790652</v>
      </c>
      <c r="Z281" s="125">
        <f t="shared" si="50"/>
        <v>181.38054824790652</v>
      </c>
      <c r="AA281" s="125">
        <f t="shared" si="50"/>
        <v>181.38054824790652</v>
      </c>
      <c r="AB281" s="125">
        <f t="shared" si="50"/>
        <v>181.38054824790652</v>
      </c>
      <c r="AC281" s="125">
        <f t="shared" si="50"/>
        <v>181.38054824790652</v>
      </c>
      <c r="AD281" s="125">
        <f t="shared" si="50"/>
        <v>181.38054824790652</v>
      </c>
      <c r="AE281" s="125">
        <f t="shared" si="50"/>
        <v>181.38054824790652</v>
      </c>
      <c r="AF281" s="125">
        <f t="shared" si="50"/>
        <v>181.38054824790652</v>
      </c>
      <c r="AG281" s="125">
        <f t="shared" si="50"/>
        <v>181.38054824790652</v>
      </c>
      <c r="AH281" s="125">
        <f t="shared" si="50"/>
        <v>181.38054824790652</v>
      </c>
      <c r="AI281" s="125">
        <f t="shared" si="50"/>
        <v>181.38054824790652</v>
      </c>
      <c r="AJ281" s="125">
        <f t="shared" si="50"/>
        <v>181.38054824790652</v>
      </c>
      <c r="AK281" s="125">
        <f t="shared" si="50"/>
        <v>181.38054824790652</v>
      </c>
      <c r="AL281" s="125">
        <f t="shared" si="50"/>
        <v>181.38054824790652</v>
      </c>
      <c r="AM281" s="125">
        <f t="shared" si="50"/>
        <v>181.38054824790652</v>
      </c>
      <c r="AN281" s="125">
        <f t="shared" si="50"/>
        <v>181.38054824790652</v>
      </c>
      <c r="AO281" s="125">
        <f t="shared" si="50"/>
        <v>181.38054824790652</v>
      </c>
      <c r="AP281" s="125">
        <f t="shared" si="50"/>
        <v>181.38054824790652</v>
      </c>
      <c r="AQ281" s="125">
        <f t="shared" si="50"/>
        <v>181.38054824790652</v>
      </c>
      <c r="AR281" s="125">
        <f t="shared" si="50"/>
        <v>181.38054824790652</v>
      </c>
      <c r="AS281" s="125">
        <f t="shared" si="50"/>
        <v>181.38054824790652</v>
      </c>
      <c r="AT281" s="125">
        <f t="shared" si="50"/>
        <v>181.38054824790652</v>
      </c>
      <c r="AU281" s="125">
        <f t="shared" si="50"/>
        <v>181.38054824790652</v>
      </c>
      <c r="AV281" s="614">
        <f t="shared" si="50"/>
        <v>181.38054824790652</v>
      </c>
      <c r="AY281" s="335">
        <v>63</v>
      </c>
      <c r="AZ281" s="334" t="s">
        <v>650</v>
      </c>
      <c r="BA281" s="455">
        <v>45.668529730000003</v>
      </c>
      <c r="BB281" s="455">
        <v>2980.7144204753599</v>
      </c>
      <c r="BC281" s="455"/>
      <c r="BD281" s="545"/>
      <c r="BE281" s="455">
        <v>0.49920179152886984</v>
      </c>
      <c r="BF281" s="545"/>
      <c r="BG281" s="546">
        <f t="shared" si="44"/>
        <v>91.104691112913486</v>
      </c>
      <c r="BP281" s="4"/>
      <c r="CB281" s="438">
        <v>109</v>
      </c>
      <c r="CC281" s="334" t="s">
        <v>648</v>
      </c>
      <c r="CD281" s="547">
        <v>52.135613999999897</v>
      </c>
      <c r="CE281" s="456">
        <v>4894.65697400727</v>
      </c>
      <c r="CF281" s="547"/>
      <c r="CG281" s="456"/>
      <c r="CH281" s="456">
        <v>0.54836542521922704</v>
      </c>
      <c r="CI281" s="547"/>
      <c r="CJ281" s="456">
        <f t="shared" si="45"/>
        <v>132.84811464065393</v>
      </c>
    </row>
    <row r="282" spans="7:88" ht="14.1" customHeight="1" thickTop="1">
      <c r="G282" s="19"/>
      <c r="H282" s="738"/>
      <c r="J282" s="736"/>
      <c r="K282" s="9" t="s">
        <v>755</v>
      </c>
      <c r="L282" s="124">
        <f t="shared" si="46"/>
        <v>214.88506286953725</v>
      </c>
      <c r="M282" s="124">
        <f t="shared" si="46"/>
        <v>214.88506286953725</v>
      </c>
      <c r="N282" s="124">
        <f t="shared" si="46"/>
        <v>214.88506286953725</v>
      </c>
      <c r="O282" s="124">
        <f t="shared" si="46"/>
        <v>214.88506286953725</v>
      </c>
      <c r="P282" s="124">
        <f t="shared" si="46"/>
        <v>214.88506286953725</v>
      </c>
      <c r="Q282" s="124">
        <f t="shared" si="46"/>
        <v>214.88506286953725</v>
      </c>
      <c r="R282" s="124">
        <f t="shared" si="46"/>
        <v>214.88506286953725</v>
      </c>
      <c r="S282" s="124">
        <f t="shared" si="46"/>
        <v>214.88506286953725</v>
      </c>
      <c r="T282" s="124">
        <f t="shared" si="46"/>
        <v>214.88506286953725</v>
      </c>
      <c r="U282" s="124">
        <f t="shared" si="46"/>
        <v>214.88506286953725</v>
      </c>
      <c r="V282" s="124">
        <f t="shared" si="46"/>
        <v>214.88506286953725</v>
      </c>
      <c r="W282" s="124">
        <f t="shared" si="46"/>
        <v>214.88506286953725</v>
      </c>
      <c r="X282" s="124">
        <f t="shared" si="46"/>
        <v>214.88506286953725</v>
      </c>
      <c r="Y282" s="124">
        <f t="shared" si="46"/>
        <v>214.88506286953725</v>
      </c>
      <c r="Z282" s="124">
        <f t="shared" si="46"/>
        <v>214.88506286953725</v>
      </c>
      <c r="AA282" s="124">
        <f t="shared" si="46"/>
        <v>214.88506286953725</v>
      </c>
      <c r="AB282" s="124">
        <f t="shared" ref="AB282:AG282" si="54">AB251-AB251/$S$44</f>
        <v>214.88506286953725</v>
      </c>
      <c r="AC282" s="124">
        <f t="shared" si="54"/>
        <v>214.88506286953725</v>
      </c>
      <c r="AD282" s="124">
        <f t="shared" si="54"/>
        <v>214.88506286953725</v>
      </c>
      <c r="AE282" s="124">
        <f t="shared" si="54"/>
        <v>214.88506286953725</v>
      </c>
      <c r="AF282" s="124">
        <f t="shared" si="54"/>
        <v>214.88506286953725</v>
      </c>
      <c r="AG282" s="124">
        <f t="shared" si="54"/>
        <v>214.88506286953725</v>
      </c>
      <c r="AH282" s="124">
        <f t="shared" ref="M282:AV290" si="55">AH251-AH251/$S$44</f>
        <v>214.88506286953725</v>
      </c>
      <c r="AI282" s="124">
        <f t="shared" si="55"/>
        <v>214.88506286953725</v>
      </c>
      <c r="AJ282" s="124">
        <f t="shared" si="55"/>
        <v>214.88506286953725</v>
      </c>
      <c r="AK282" s="124">
        <f t="shared" si="55"/>
        <v>214.88506286953725</v>
      </c>
      <c r="AL282" s="124">
        <f t="shared" si="55"/>
        <v>214.88506286953725</v>
      </c>
      <c r="AM282" s="124">
        <f t="shared" si="55"/>
        <v>214.88506286953725</v>
      </c>
      <c r="AN282" s="124">
        <f t="shared" si="55"/>
        <v>214.88506286953725</v>
      </c>
      <c r="AO282" s="124">
        <f t="shared" si="55"/>
        <v>214.88506286953725</v>
      </c>
      <c r="AP282" s="124">
        <f t="shared" si="55"/>
        <v>214.88506286953725</v>
      </c>
      <c r="AQ282" s="124">
        <f t="shared" si="55"/>
        <v>214.88506286953725</v>
      </c>
      <c r="AR282" s="124">
        <f t="shared" si="55"/>
        <v>214.88506286953725</v>
      </c>
      <c r="AS282" s="124">
        <f t="shared" si="55"/>
        <v>214.88506286953725</v>
      </c>
      <c r="AT282" s="124">
        <f t="shared" si="55"/>
        <v>214.88506286953725</v>
      </c>
      <c r="AU282" s="124">
        <f t="shared" si="55"/>
        <v>214.88506286953725</v>
      </c>
      <c r="AV282" s="613">
        <f t="shared" si="55"/>
        <v>214.88506286953725</v>
      </c>
      <c r="AY282" s="335">
        <v>83</v>
      </c>
      <c r="AZ282" s="334" t="s">
        <v>648</v>
      </c>
      <c r="BA282" s="455">
        <v>3.8921204540000001</v>
      </c>
      <c r="BB282" s="455">
        <v>3227.1315363804301</v>
      </c>
      <c r="BC282" s="455"/>
      <c r="BD282" s="545"/>
      <c r="BE282" s="455">
        <v>0.53761298920616296</v>
      </c>
      <c r="BF282" s="545"/>
      <c r="BG282" s="546">
        <f t="shared" si="44"/>
        <v>91.310533243036716</v>
      </c>
      <c r="BP282" s="4"/>
      <c r="CB282" s="438">
        <v>127</v>
      </c>
      <c r="CC282" s="334" t="s">
        <v>649</v>
      </c>
      <c r="CD282" s="547">
        <v>142.19173899999899</v>
      </c>
      <c r="CE282" s="456">
        <v>5743.8539979296002</v>
      </c>
      <c r="CF282" s="547"/>
      <c r="CG282" s="456"/>
      <c r="CH282" s="456">
        <v>0.64047664615831301</v>
      </c>
      <c r="CI282" s="547"/>
      <c r="CJ282" s="456">
        <f t="shared" si="45"/>
        <v>132.99793082628349</v>
      </c>
    </row>
    <row r="283" spans="7:88" ht="14.1" customHeight="1">
      <c r="G283" s="19"/>
      <c r="H283" s="738"/>
      <c r="J283" s="736"/>
      <c r="K283" s="9" t="s">
        <v>759</v>
      </c>
      <c r="L283" s="124">
        <f t="shared" si="46"/>
        <v>214.88506286953725</v>
      </c>
      <c r="M283" s="124">
        <f t="shared" si="50"/>
        <v>214.88506286953725</v>
      </c>
      <c r="N283" s="124">
        <f t="shared" si="50"/>
        <v>214.88506286953725</v>
      </c>
      <c r="O283" s="124">
        <f t="shared" si="50"/>
        <v>214.88506286953725</v>
      </c>
      <c r="P283" s="124">
        <f t="shared" si="50"/>
        <v>214.88506286953725</v>
      </c>
      <c r="Q283" s="124">
        <f t="shared" si="50"/>
        <v>214.88506286953725</v>
      </c>
      <c r="R283" s="124">
        <f t="shared" si="50"/>
        <v>214.88506286953725</v>
      </c>
      <c r="S283" s="124">
        <f t="shared" si="50"/>
        <v>214.88506286953725</v>
      </c>
      <c r="T283" s="124">
        <f t="shared" si="50"/>
        <v>214.88506286953725</v>
      </c>
      <c r="U283" s="124">
        <f t="shared" si="50"/>
        <v>214.88506286953725</v>
      </c>
      <c r="V283" s="124">
        <f t="shared" si="50"/>
        <v>214.88506286953725</v>
      </c>
      <c r="W283" s="124">
        <f t="shared" si="50"/>
        <v>214.88506286953725</v>
      </c>
      <c r="X283" s="124">
        <f t="shared" si="50"/>
        <v>214.88506286953725</v>
      </c>
      <c r="Y283" s="124">
        <f t="shared" si="50"/>
        <v>214.88506286953725</v>
      </c>
      <c r="Z283" s="124">
        <f t="shared" si="50"/>
        <v>214.88506286953725</v>
      </c>
      <c r="AA283" s="124">
        <f t="shared" si="50"/>
        <v>214.88506286953725</v>
      </c>
      <c r="AB283" s="124">
        <f t="shared" si="50"/>
        <v>214.88506286953725</v>
      </c>
      <c r="AC283" s="124">
        <f t="shared" si="50"/>
        <v>214.88506286953725</v>
      </c>
      <c r="AD283" s="124">
        <f t="shared" si="50"/>
        <v>214.88506286953725</v>
      </c>
      <c r="AE283" s="124">
        <f t="shared" si="50"/>
        <v>214.88506286953725</v>
      </c>
      <c r="AF283" s="124">
        <f t="shared" si="50"/>
        <v>214.88506286953725</v>
      </c>
      <c r="AG283" s="124">
        <f t="shared" si="50"/>
        <v>214.88506286953725</v>
      </c>
      <c r="AH283" s="124">
        <f t="shared" si="55"/>
        <v>214.88506286953725</v>
      </c>
      <c r="AI283" s="124">
        <f t="shared" si="55"/>
        <v>214.88506286953725</v>
      </c>
      <c r="AJ283" s="124">
        <f t="shared" si="55"/>
        <v>214.88506286953725</v>
      </c>
      <c r="AK283" s="124">
        <f t="shared" si="55"/>
        <v>214.88506286953725</v>
      </c>
      <c r="AL283" s="124">
        <f t="shared" si="55"/>
        <v>214.88506286953725</v>
      </c>
      <c r="AM283" s="124">
        <f t="shared" si="55"/>
        <v>214.88506286953725</v>
      </c>
      <c r="AN283" s="124">
        <f t="shared" si="55"/>
        <v>214.88506286953725</v>
      </c>
      <c r="AO283" s="124">
        <f t="shared" si="55"/>
        <v>214.88506286953725</v>
      </c>
      <c r="AP283" s="124">
        <f t="shared" si="55"/>
        <v>214.88506286953725</v>
      </c>
      <c r="AQ283" s="124">
        <f t="shared" si="55"/>
        <v>214.88506286953725</v>
      </c>
      <c r="AR283" s="124">
        <f t="shared" si="55"/>
        <v>214.88506286953725</v>
      </c>
      <c r="AS283" s="124">
        <f t="shared" si="55"/>
        <v>214.88506286953725</v>
      </c>
      <c r="AT283" s="124">
        <f t="shared" si="55"/>
        <v>214.88506286953725</v>
      </c>
      <c r="AU283" s="124">
        <f t="shared" si="55"/>
        <v>214.88506286953725</v>
      </c>
      <c r="AV283" s="613">
        <f t="shared" si="55"/>
        <v>214.88506286953725</v>
      </c>
      <c r="AY283" s="335">
        <v>21</v>
      </c>
      <c r="AZ283" s="334" t="s">
        <v>649</v>
      </c>
      <c r="BA283" s="455">
        <v>1.484888344</v>
      </c>
      <c r="BB283" s="455">
        <v>3867.22430779757</v>
      </c>
      <c r="BC283" s="455"/>
      <c r="BD283" s="545"/>
      <c r="BE283" s="455">
        <v>0.64004321775602768</v>
      </c>
      <c r="BF283" s="545"/>
      <c r="BG283" s="546">
        <f t="shared" si="44"/>
        <v>91.360185030133692</v>
      </c>
      <c r="BP283" s="4"/>
      <c r="CB283" s="438">
        <v>63</v>
      </c>
      <c r="CC283" s="334" t="s">
        <v>648</v>
      </c>
      <c r="CD283" s="547">
        <v>36.251922</v>
      </c>
      <c r="CE283" s="456">
        <v>4717.0873437048303</v>
      </c>
      <c r="CF283" s="547"/>
      <c r="CG283" s="456"/>
      <c r="CH283" s="456">
        <v>0.52821999160618005</v>
      </c>
      <c r="CI283" s="547"/>
      <c r="CJ283" s="456">
        <f t="shared" si="45"/>
        <v>133.02812866091597</v>
      </c>
    </row>
    <row r="284" spans="7:88" ht="14.1" customHeight="1" thickBot="1">
      <c r="G284" s="19"/>
      <c r="H284" s="738"/>
      <c r="J284" s="736"/>
      <c r="K284" s="9" t="s">
        <v>763</v>
      </c>
      <c r="L284" s="125">
        <f t="shared" si="46"/>
        <v>214.88506286953725</v>
      </c>
      <c r="M284" s="125">
        <f t="shared" si="55"/>
        <v>214.88506286953725</v>
      </c>
      <c r="N284" s="125">
        <f t="shared" si="55"/>
        <v>214.88506286953725</v>
      </c>
      <c r="O284" s="125">
        <f t="shared" si="55"/>
        <v>214.88506286953725</v>
      </c>
      <c r="P284" s="125">
        <f t="shared" si="55"/>
        <v>214.88506286953725</v>
      </c>
      <c r="Q284" s="125">
        <f t="shared" si="55"/>
        <v>214.88506286953725</v>
      </c>
      <c r="R284" s="125">
        <f t="shared" si="55"/>
        <v>214.88506286953725</v>
      </c>
      <c r="S284" s="125">
        <f t="shared" si="55"/>
        <v>214.88506286953725</v>
      </c>
      <c r="T284" s="125">
        <f t="shared" si="55"/>
        <v>214.88506286953725</v>
      </c>
      <c r="U284" s="125">
        <f t="shared" si="55"/>
        <v>214.88506286953725</v>
      </c>
      <c r="V284" s="125">
        <f t="shared" si="55"/>
        <v>214.88506286953725</v>
      </c>
      <c r="W284" s="125">
        <f t="shared" si="55"/>
        <v>214.88506286953725</v>
      </c>
      <c r="X284" s="125">
        <f t="shared" si="55"/>
        <v>214.88506286953725</v>
      </c>
      <c r="Y284" s="125">
        <f t="shared" si="55"/>
        <v>214.88506286953725</v>
      </c>
      <c r="Z284" s="125">
        <f t="shared" si="55"/>
        <v>214.88506286953725</v>
      </c>
      <c r="AA284" s="125">
        <f t="shared" si="55"/>
        <v>214.88506286953725</v>
      </c>
      <c r="AB284" s="125">
        <f t="shared" si="55"/>
        <v>214.88506286953725</v>
      </c>
      <c r="AC284" s="125">
        <f t="shared" si="55"/>
        <v>214.88506286953725</v>
      </c>
      <c r="AD284" s="125">
        <f t="shared" si="55"/>
        <v>214.88506286953725</v>
      </c>
      <c r="AE284" s="125">
        <f t="shared" si="55"/>
        <v>214.88506286953725</v>
      </c>
      <c r="AF284" s="125">
        <f t="shared" si="55"/>
        <v>214.88506286953725</v>
      </c>
      <c r="AG284" s="125">
        <f t="shared" si="55"/>
        <v>214.88506286953725</v>
      </c>
      <c r="AH284" s="125">
        <f t="shared" si="55"/>
        <v>214.88506286953725</v>
      </c>
      <c r="AI284" s="125">
        <f t="shared" si="55"/>
        <v>214.88506286953725</v>
      </c>
      <c r="AJ284" s="125">
        <f t="shared" si="55"/>
        <v>214.88506286953725</v>
      </c>
      <c r="AK284" s="125">
        <f t="shared" si="55"/>
        <v>214.88506286953725</v>
      </c>
      <c r="AL284" s="125">
        <f t="shared" si="55"/>
        <v>214.88506286953725</v>
      </c>
      <c r="AM284" s="125">
        <f t="shared" si="55"/>
        <v>214.88506286953725</v>
      </c>
      <c r="AN284" s="125">
        <f t="shared" si="55"/>
        <v>214.88506286953725</v>
      </c>
      <c r="AO284" s="125">
        <f t="shared" si="55"/>
        <v>214.88506286953725</v>
      </c>
      <c r="AP284" s="125">
        <f t="shared" si="55"/>
        <v>214.88506286953725</v>
      </c>
      <c r="AQ284" s="125">
        <f t="shared" si="55"/>
        <v>214.88506286953725</v>
      </c>
      <c r="AR284" s="125">
        <f t="shared" si="55"/>
        <v>214.88506286953725</v>
      </c>
      <c r="AS284" s="125">
        <f t="shared" si="55"/>
        <v>214.88506286953725</v>
      </c>
      <c r="AT284" s="125">
        <f t="shared" si="55"/>
        <v>214.88506286953725</v>
      </c>
      <c r="AU284" s="125">
        <f t="shared" si="55"/>
        <v>214.88506286953725</v>
      </c>
      <c r="AV284" s="614">
        <f t="shared" si="55"/>
        <v>214.88506286953725</v>
      </c>
      <c r="AY284" s="335">
        <v>5</v>
      </c>
      <c r="AZ284" s="334" t="s">
        <v>650</v>
      </c>
      <c r="BA284" s="455">
        <v>9.4051998579999907</v>
      </c>
      <c r="BB284" s="455">
        <v>3982.1274928223002</v>
      </c>
      <c r="BC284" s="455"/>
      <c r="BD284" s="545"/>
      <c r="BE284" s="455">
        <v>0.65656005190479561</v>
      </c>
      <c r="BF284" s="545"/>
      <c r="BG284" s="546">
        <f t="shared" si="44"/>
        <v>91.620090825112086</v>
      </c>
      <c r="BP284" s="4"/>
      <c r="CB284" s="438">
        <v>33</v>
      </c>
      <c r="CC284" s="334" t="s">
        <v>650</v>
      </c>
      <c r="CD284" s="547">
        <v>242.910752999999</v>
      </c>
      <c r="CE284" s="456">
        <v>6385.5069793938001</v>
      </c>
      <c r="CF284" s="547"/>
      <c r="CG284" s="456"/>
      <c r="CH284" s="456">
        <v>0.709136833790458</v>
      </c>
      <c r="CI284" s="547"/>
      <c r="CJ284" s="456">
        <f t="shared" si="45"/>
        <v>133.258017769421</v>
      </c>
    </row>
    <row r="285" spans="7:88" ht="14.1" customHeight="1" thickTop="1">
      <c r="G285" s="19"/>
      <c r="H285" s="738"/>
      <c r="J285" s="736"/>
      <c r="K285" s="9" t="s">
        <v>850</v>
      </c>
      <c r="L285" s="124">
        <f t="shared" si="46"/>
        <v>251.40349061121287</v>
      </c>
      <c r="M285" s="124">
        <f t="shared" si="55"/>
        <v>251.40349061121287</v>
      </c>
      <c r="N285" s="124">
        <f t="shared" si="55"/>
        <v>251.40349061121287</v>
      </c>
      <c r="O285" s="124">
        <f t="shared" si="55"/>
        <v>251.40349061121287</v>
      </c>
      <c r="P285" s="124">
        <f t="shared" si="55"/>
        <v>251.40349061121287</v>
      </c>
      <c r="Q285" s="124">
        <f t="shared" si="55"/>
        <v>251.40349061121287</v>
      </c>
      <c r="R285" s="124">
        <f t="shared" si="55"/>
        <v>251.40349061121287</v>
      </c>
      <c r="S285" s="124">
        <f t="shared" si="55"/>
        <v>251.40349061121287</v>
      </c>
      <c r="T285" s="124">
        <f t="shared" si="55"/>
        <v>251.40349061121287</v>
      </c>
      <c r="U285" s="124">
        <f t="shared" si="55"/>
        <v>251.40349061121287</v>
      </c>
      <c r="V285" s="124">
        <f t="shared" si="55"/>
        <v>251.40349061121287</v>
      </c>
      <c r="W285" s="124">
        <f t="shared" si="55"/>
        <v>251.40349061121287</v>
      </c>
      <c r="X285" s="124">
        <f t="shared" si="55"/>
        <v>251.40349061121287</v>
      </c>
      <c r="Y285" s="124">
        <f t="shared" si="55"/>
        <v>251.40349061121287</v>
      </c>
      <c r="Z285" s="124">
        <f t="shared" si="55"/>
        <v>251.40349061121287</v>
      </c>
      <c r="AA285" s="124">
        <f t="shared" si="55"/>
        <v>251.40349061121287</v>
      </c>
      <c r="AB285" s="124">
        <f t="shared" si="55"/>
        <v>251.40349061121287</v>
      </c>
      <c r="AC285" s="124">
        <f t="shared" si="55"/>
        <v>251.40349061121287</v>
      </c>
      <c r="AD285" s="124">
        <f t="shared" si="55"/>
        <v>251.40349061121287</v>
      </c>
      <c r="AE285" s="124">
        <f t="shared" si="55"/>
        <v>251.40349061121287</v>
      </c>
      <c r="AF285" s="124">
        <f t="shared" si="55"/>
        <v>251.40349061121287</v>
      </c>
      <c r="AG285" s="124">
        <f t="shared" si="55"/>
        <v>251.40349061121287</v>
      </c>
      <c r="AH285" s="124">
        <f t="shared" si="55"/>
        <v>251.40349061121287</v>
      </c>
      <c r="AI285" s="124">
        <f t="shared" si="55"/>
        <v>251.40349061121287</v>
      </c>
      <c r="AJ285" s="124">
        <f t="shared" si="55"/>
        <v>251.40349061121287</v>
      </c>
      <c r="AK285" s="124">
        <f t="shared" si="55"/>
        <v>251.40349061121287</v>
      </c>
      <c r="AL285" s="124">
        <f t="shared" si="55"/>
        <v>251.40349061121287</v>
      </c>
      <c r="AM285" s="124">
        <f t="shared" si="55"/>
        <v>251.40349061121287</v>
      </c>
      <c r="AN285" s="124">
        <f t="shared" si="55"/>
        <v>251.40349061121287</v>
      </c>
      <c r="AO285" s="124">
        <f t="shared" si="55"/>
        <v>251.40349061121287</v>
      </c>
      <c r="AP285" s="124">
        <f t="shared" si="55"/>
        <v>251.40349061121287</v>
      </c>
      <c r="AQ285" s="124">
        <f t="shared" si="55"/>
        <v>251.40349061121287</v>
      </c>
      <c r="AR285" s="124">
        <f t="shared" si="55"/>
        <v>251.40349061121287</v>
      </c>
      <c r="AS285" s="124">
        <f t="shared" si="55"/>
        <v>251.40349061121287</v>
      </c>
      <c r="AT285" s="124">
        <f t="shared" si="55"/>
        <v>251.40349061121287</v>
      </c>
      <c r="AU285" s="124">
        <f t="shared" si="55"/>
        <v>251.40349061121287</v>
      </c>
      <c r="AV285" s="613">
        <f t="shared" si="55"/>
        <v>251.40349061121287</v>
      </c>
      <c r="AY285" s="335">
        <v>10</v>
      </c>
      <c r="AZ285" s="334" t="s">
        <v>650</v>
      </c>
      <c r="BA285" s="455">
        <v>3.2500534299999901</v>
      </c>
      <c r="BB285" s="455">
        <v>4298.0172477176402</v>
      </c>
      <c r="BC285" s="455"/>
      <c r="BD285" s="545"/>
      <c r="BE285" s="455">
        <v>0.70305491623649685</v>
      </c>
      <c r="BF285" s="545"/>
      <c r="BG285" s="546">
        <f t="shared" si="44"/>
        <v>92.133072939834634</v>
      </c>
      <c r="BP285" s="4"/>
      <c r="CB285" s="438">
        <v>55</v>
      </c>
      <c r="CC285" s="334" t="s">
        <v>648</v>
      </c>
      <c r="CD285" s="547">
        <v>5.6410390000000001</v>
      </c>
      <c r="CE285" s="456">
        <v>5527.4235910983898</v>
      </c>
      <c r="CF285" s="547"/>
      <c r="CG285" s="456"/>
      <c r="CH285" s="456">
        <v>0.61539524870794804</v>
      </c>
      <c r="CI285" s="547"/>
      <c r="CJ285" s="456">
        <f t="shared" si="45"/>
        <v>133.30386458077004</v>
      </c>
    </row>
    <row r="286" spans="7:88" ht="14.1" customHeight="1">
      <c r="G286" s="19"/>
      <c r="H286" s="738"/>
      <c r="J286" s="736"/>
      <c r="K286" s="9" t="s">
        <v>851</v>
      </c>
      <c r="L286" s="124">
        <f t="shared" si="46"/>
        <v>251.40349061121287</v>
      </c>
      <c r="M286" s="124">
        <f t="shared" si="55"/>
        <v>251.40349061121287</v>
      </c>
      <c r="N286" s="124">
        <f t="shared" si="55"/>
        <v>251.40349061121287</v>
      </c>
      <c r="O286" s="124">
        <f t="shared" si="55"/>
        <v>251.40349061121287</v>
      </c>
      <c r="P286" s="124">
        <f t="shared" si="55"/>
        <v>251.40349061121287</v>
      </c>
      <c r="Q286" s="124">
        <f t="shared" si="55"/>
        <v>251.40349061121287</v>
      </c>
      <c r="R286" s="124">
        <f t="shared" si="55"/>
        <v>251.40349061121287</v>
      </c>
      <c r="S286" s="124">
        <f t="shared" si="55"/>
        <v>251.40349061121287</v>
      </c>
      <c r="T286" s="124">
        <f t="shared" si="55"/>
        <v>251.40349061121287</v>
      </c>
      <c r="U286" s="124">
        <f t="shared" si="55"/>
        <v>251.40349061121287</v>
      </c>
      <c r="V286" s="124">
        <f t="shared" si="55"/>
        <v>251.40349061121287</v>
      </c>
      <c r="W286" s="124">
        <f t="shared" si="55"/>
        <v>251.40349061121287</v>
      </c>
      <c r="X286" s="124">
        <f t="shared" si="55"/>
        <v>251.40349061121287</v>
      </c>
      <c r="Y286" s="124">
        <f t="shared" si="55"/>
        <v>251.40349061121287</v>
      </c>
      <c r="Z286" s="124">
        <f t="shared" si="55"/>
        <v>251.40349061121287</v>
      </c>
      <c r="AA286" s="124">
        <f t="shared" si="55"/>
        <v>251.40349061121287</v>
      </c>
      <c r="AB286" s="124">
        <f t="shared" si="55"/>
        <v>251.40349061121287</v>
      </c>
      <c r="AC286" s="124">
        <f t="shared" si="55"/>
        <v>251.40349061121287</v>
      </c>
      <c r="AD286" s="124">
        <f t="shared" si="55"/>
        <v>251.40349061121287</v>
      </c>
      <c r="AE286" s="124">
        <f t="shared" si="55"/>
        <v>251.40349061121287</v>
      </c>
      <c r="AF286" s="124">
        <f t="shared" si="55"/>
        <v>251.40349061121287</v>
      </c>
      <c r="AG286" s="124">
        <f t="shared" si="55"/>
        <v>251.40349061121287</v>
      </c>
      <c r="AH286" s="124">
        <f t="shared" si="55"/>
        <v>251.40349061121287</v>
      </c>
      <c r="AI286" s="124">
        <f t="shared" si="55"/>
        <v>251.40349061121287</v>
      </c>
      <c r="AJ286" s="124">
        <f t="shared" si="55"/>
        <v>251.40349061121287</v>
      </c>
      <c r="AK286" s="124">
        <f t="shared" si="55"/>
        <v>251.40349061121287</v>
      </c>
      <c r="AL286" s="124">
        <f t="shared" si="55"/>
        <v>251.40349061121287</v>
      </c>
      <c r="AM286" s="124">
        <f t="shared" si="55"/>
        <v>251.40349061121287</v>
      </c>
      <c r="AN286" s="124">
        <f t="shared" si="55"/>
        <v>251.40349061121287</v>
      </c>
      <c r="AO286" s="124">
        <f t="shared" si="55"/>
        <v>251.40349061121287</v>
      </c>
      <c r="AP286" s="124">
        <f t="shared" si="55"/>
        <v>251.40349061121287</v>
      </c>
      <c r="AQ286" s="124">
        <f t="shared" si="55"/>
        <v>251.40349061121287</v>
      </c>
      <c r="AR286" s="124">
        <f t="shared" si="55"/>
        <v>251.40349061121287</v>
      </c>
      <c r="AS286" s="124">
        <f t="shared" si="55"/>
        <v>251.40349061121287</v>
      </c>
      <c r="AT286" s="124">
        <f t="shared" si="55"/>
        <v>251.40349061121287</v>
      </c>
      <c r="AU286" s="124">
        <f t="shared" si="55"/>
        <v>251.40349061121287</v>
      </c>
      <c r="AV286" s="613">
        <f t="shared" si="55"/>
        <v>251.40349061121287</v>
      </c>
      <c r="AY286" s="335">
        <v>70</v>
      </c>
      <c r="AZ286" s="334" t="s">
        <v>651</v>
      </c>
      <c r="BA286" s="455">
        <v>32.928240362000103</v>
      </c>
      <c r="BB286" s="455">
        <v>4116.1714271353003</v>
      </c>
      <c r="BC286" s="455"/>
      <c r="BD286" s="545"/>
      <c r="BE286" s="455">
        <v>0.67380814126912547</v>
      </c>
      <c r="BF286" s="545"/>
      <c r="BG286" s="546">
        <f t="shared" si="44"/>
        <v>92.174719866992604</v>
      </c>
      <c r="BP286" s="4"/>
      <c r="CB286" s="438">
        <v>51</v>
      </c>
      <c r="CC286" s="334" t="s">
        <v>650</v>
      </c>
      <c r="CD286" s="547">
        <v>46.094936999999902</v>
      </c>
      <c r="CE286" s="456">
        <v>5200.7296540324896</v>
      </c>
      <c r="CF286" s="547"/>
      <c r="CG286" s="456"/>
      <c r="CH286" s="456">
        <v>0.57781640258853595</v>
      </c>
      <c r="CI286" s="547"/>
      <c r="CJ286" s="456">
        <f t="shared" si="45"/>
        <v>133.75230496896549</v>
      </c>
    </row>
    <row r="287" spans="7:88" ht="14.1" customHeight="1" thickBot="1">
      <c r="G287" s="19"/>
      <c r="H287" s="738"/>
      <c r="J287" s="736"/>
      <c r="K287" s="9" t="s">
        <v>852</v>
      </c>
      <c r="L287" s="125">
        <f t="shared" si="46"/>
        <v>251.40349061121287</v>
      </c>
      <c r="M287" s="125">
        <f t="shared" si="55"/>
        <v>251.40349061121287</v>
      </c>
      <c r="N287" s="125">
        <f t="shared" si="55"/>
        <v>251.40349061121287</v>
      </c>
      <c r="O287" s="125">
        <f t="shared" si="55"/>
        <v>251.40349061121287</v>
      </c>
      <c r="P287" s="125">
        <f t="shared" si="55"/>
        <v>251.40349061121287</v>
      </c>
      <c r="Q287" s="125">
        <f t="shared" si="55"/>
        <v>251.40349061121287</v>
      </c>
      <c r="R287" s="125">
        <f t="shared" si="55"/>
        <v>251.40349061121287</v>
      </c>
      <c r="S287" s="125">
        <f t="shared" si="55"/>
        <v>251.40349061121287</v>
      </c>
      <c r="T287" s="125">
        <f t="shared" si="55"/>
        <v>251.40349061121287</v>
      </c>
      <c r="U287" s="125">
        <f t="shared" si="55"/>
        <v>251.40349061121287</v>
      </c>
      <c r="V287" s="125">
        <f t="shared" si="55"/>
        <v>251.40349061121287</v>
      </c>
      <c r="W287" s="125">
        <f t="shared" si="55"/>
        <v>251.40349061121287</v>
      </c>
      <c r="X287" s="125">
        <f t="shared" si="55"/>
        <v>251.40349061121287</v>
      </c>
      <c r="Y287" s="125">
        <f t="shared" si="55"/>
        <v>251.40349061121287</v>
      </c>
      <c r="Z287" s="125">
        <f t="shared" si="55"/>
        <v>251.40349061121287</v>
      </c>
      <c r="AA287" s="125">
        <f t="shared" si="55"/>
        <v>251.40349061121287</v>
      </c>
      <c r="AB287" s="125">
        <f t="shared" si="55"/>
        <v>251.40349061121287</v>
      </c>
      <c r="AC287" s="125">
        <f t="shared" si="55"/>
        <v>251.40349061121287</v>
      </c>
      <c r="AD287" s="125">
        <f t="shared" si="55"/>
        <v>251.40349061121287</v>
      </c>
      <c r="AE287" s="125">
        <f t="shared" si="55"/>
        <v>251.40349061121287</v>
      </c>
      <c r="AF287" s="125">
        <f t="shared" si="55"/>
        <v>251.40349061121287</v>
      </c>
      <c r="AG287" s="125">
        <f t="shared" si="55"/>
        <v>251.40349061121287</v>
      </c>
      <c r="AH287" s="125">
        <f t="shared" si="55"/>
        <v>251.40349061121287</v>
      </c>
      <c r="AI287" s="125">
        <f t="shared" si="55"/>
        <v>251.40349061121287</v>
      </c>
      <c r="AJ287" s="125">
        <f t="shared" si="55"/>
        <v>251.40349061121287</v>
      </c>
      <c r="AK287" s="125">
        <f t="shared" si="55"/>
        <v>251.40349061121287</v>
      </c>
      <c r="AL287" s="125">
        <f t="shared" si="55"/>
        <v>251.40349061121287</v>
      </c>
      <c r="AM287" s="125">
        <f t="shared" si="55"/>
        <v>251.40349061121287</v>
      </c>
      <c r="AN287" s="125">
        <f t="shared" si="55"/>
        <v>251.40349061121287</v>
      </c>
      <c r="AO287" s="125">
        <f t="shared" si="55"/>
        <v>251.40349061121287</v>
      </c>
      <c r="AP287" s="125">
        <f t="shared" si="55"/>
        <v>251.40349061121287</v>
      </c>
      <c r="AQ287" s="125">
        <f t="shared" si="55"/>
        <v>251.40349061121287</v>
      </c>
      <c r="AR287" s="125">
        <f t="shared" si="55"/>
        <v>251.40349061121287</v>
      </c>
      <c r="AS287" s="125">
        <f t="shared" si="55"/>
        <v>251.40349061121287</v>
      </c>
      <c r="AT287" s="125">
        <f t="shared" si="55"/>
        <v>251.40349061121287</v>
      </c>
      <c r="AU287" s="125">
        <f t="shared" si="55"/>
        <v>251.40349061121287</v>
      </c>
      <c r="AV287" s="614">
        <f t="shared" si="55"/>
        <v>251.40349061121287</v>
      </c>
      <c r="AY287" s="335">
        <v>111</v>
      </c>
      <c r="AZ287" s="334" t="s">
        <v>649</v>
      </c>
      <c r="BA287" s="455">
        <v>4.1326555230000004</v>
      </c>
      <c r="BB287" s="455">
        <v>3837.4710364061698</v>
      </c>
      <c r="BC287" s="455"/>
      <c r="BD287" s="545"/>
      <c r="BE287" s="455">
        <v>0.62742582663915447</v>
      </c>
      <c r="BF287" s="545"/>
      <c r="BG287" s="546">
        <f t="shared" si="44"/>
        <v>92.468468569178043</v>
      </c>
      <c r="BP287" s="4"/>
      <c r="CB287" s="438">
        <v>115</v>
      </c>
      <c r="CC287" s="334" t="s">
        <v>651</v>
      </c>
      <c r="CD287" s="547">
        <v>21.8311969999999</v>
      </c>
      <c r="CE287" s="456">
        <v>5650.50826749316</v>
      </c>
      <c r="CF287" s="547"/>
      <c r="CG287" s="456"/>
      <c r="CH287" s="456">
        <v>0.626354801608625</v>
      </c>
      <c r="CI287" s="547"/>
      <c r="CJ287" s="456">
        <f t="shared" si="45"/>
        <v>133.81500661216683</v>
      </c>
    </row>
    <row r="288" spans="7:88" ht="14.1" customHeight="1" thickTop="1">
      <c r="G288" s="19"/>
      <c r="H288" s="738"/>
      <c r="J288" s="736"/>
      <c r="K288" s="9" t="s">
        <v>756</v>
      </c>
      <c r="L288" s="124">
        <f t="shared" si="46"/>
        <v>292.62611190990447</v>
      </c>
      <c r="M288" s="124">
        <f t="shared" si="55"/>
        <v>292.62611190990447</v>
      </c>
      <c r="N288" s="124">
        <f t="shared" si="55"/>
        <v>292.62611190990447</v>
      </c>
      <c r="O288" s="124">
        <f t="shared" si="55"/>
        <v>292.62611190990447</v>
      </c>
      <c r="P288" s="124">
        <f t="shared" si="55"/>
        <v>292.62611190990447</v>
      </c>
      <c r="Q288" s="124">
        <f t="shared" si="55"/>
        <v>292.62611190990447</v>
      </c>
      <c r="R288" s="124">
        <f t="shared" si="55"/>
        <v>292.62611190990447</v>
      </c>
      <c r="S288" s="124">
        <f t="shared" si="55"/>
        <v>292.62611190990447</v>
      </c>
      <c r="T288" s="124">
        <f t="shared" si="55"/>
        <v>292.62611190990447</v>
      </c>
      <c r="U288" s="124">
        <f t="shared" si="55"/>
        <v>292.62611190990447</v>
      </c>
      <c r="V288" s="124">
        <f t="shared" ref="V288:AV288" si="56">V257-V257/$S$44</f>
        <v>292.62611190990447</v>
      </c>
      <c r="W288" s="124">
        <f t="shared" si="56"/>
        <v>292.62611190990447</v>
      </c>
      <c r="X288" s="124">
        <f t="shared" si="56"/>
        <v>292.62611190990447</v>
      </c>
      <c r="Y288" s="124">
        <f t="shared" si="56"/>
        <v>292.62611190990447</v>
      </c>
      <c r="Z288" s="124">
        <f t="shared" si="56"/>
        <v>292.62611190990447</v>
      </c>
      <c r="AA288" s="124">
        <f t="shared" si="56"/>
        <v>292.62611190990447</v>
      </c>
      <c r="AB288" s="124">
        <f t="shared" si="56"/>
        <v>292.62611190990447</v>
      </c>
      <c r="AC288" s="124">
        <f t="shared" si="56"/>
        <v>292.62611190990447</v>
      </c>
      <c r="AD288" s="124">
        <f t="shared" si="56"/>
        <v>292.62611190990447</v>
      </c>
      <c r="AE288" s="124">
        <f t="shared" si="56"/>
        <v>292.62611190990447</v>
      </c>
      <c r="AF288" s="124">
        <f t="shared" si="56"/>
        <v>292.62611190990447</v>
      </c>
      <c r="AG288" s="124">
        <f t="shared" si="56"/>
        <v>292.62611190990447</v>
      </c>
      <c r="AH288" s="124">
        <f t="shared" si="56"/>
        <v>292.62611190990447</v>
      </c>
      <c r="AI288" s="124">
        <f t="shared" si="56"/>
        <v>292.62611190990447</v>
      </c>
      <c r="AJ288" s="124">
        <f t="shared" si="56"/>
        <v>292.62611190990447</v>
      </c>
      <c r="AK288" s="124">
        <f t="shared" si="56"/>
        <v>292.62611190990447</v>
      </c>
      <c r="AL288" s="124">
        <f t="shared" si="56"/>
        <v>292.62611190990447</v>
      </c>
      <c r="AM288" s="124">
        <f t="shared" si="56"/>
        <v>292.62611190990447</v>
      </c>
      <c r="AN288" s="124">
        <f t="shared" si="56"/>
        <v>292.62611190990447</v>
      </c>
      <c r="AO288" s="124">
        <f t="shared" si="56"/>
        <v>292.62611190990447</v>
      </c>
      <c r="AP288" s="124">
        <f t="shared" si="56"/>
        <v>292.62611190990447</v>
      </c>
      <c r="AQ288" s="124">
        <f t="shared" si="56"/>
        <v>292.62611190990447</v>
      </c>
      <c r="AR288" s="124">
        <f t="shared" si="56"/>
        <v>292.62611190990447</v>
      </c>
      <c r="AS288" s="124">
        <f t="shared" si="56"/>
        <v>292.62611190990447</v>
      </c>
      <c r="AT288" s="124">
        <f t="shared" si="56"/>
        <v>292.62611190990447</v>
      </c>
      <c r="AU288" s="124">
        <f t="shared" si="56"/>
        <v>292.62611190990447</v>
      </c>
      <c r="AV288" s="613">
        <f t="shared" si="56"/>
        <v>292.62611190990447</v>
      </c>
      <c r="AY288" s="335">
        <v>72</v>
      </c>
      <c r="AZ288" s="334" t="s">
        <v>649</v>
      </c>
      <c r="BA288" s="455">
        <v>2.6194337050000001</v>
      </c>
      <c r="BB288" s="455">
        <v>4205.5470810635297</v>
      </c>
      <c r="BC288" s="455"/>
      <c r="BD288" s="545"/>
      <c r="BE288" s="455">
        <v>0.68512294084075742</v>
      </c>
      <c r="BF288" s="545"/>
      <c r="BG288" s="546">
        <f t="shared" si="44"/>
        <v>92.553351066268903</v>
      </c>
      <c r="BP288" s="4"/>
      <c r="CB288" s="438">
        <v>87</v>
      </c>
      <c r="CC288" s="334" t="s">
        <v>648</v>
      </c>
      <c r="CD288" s="547">
        <v>38.2707669999999</v>
      </c>
      <c r="CE288" s="456">
        <v>6123.9860212990097</v>
      </c>
      <c r="CF288" s="547"/>
      <c r="CG288" s="456"/>
      <c r="CH288" s="456">
        <v>0.67682282940984795</v>
      </c>
      <c r="CI288" s="547"/>
      <c r="CJ288" s="456">
        <f t="shared" si="45"/>
        <v>133.99300211259907</v>
      </c>
    </row>
    <row r="289" spans="7:88" ht="14.1" customHeight="1">
      <c r="G289" s="19"/>
      <c r="H289" s="738"/>
      <c r="J289" s="736"/>
      <c r="K289" s="9" t="s">
        <v>760</v>
      </c>
      <c r="L289" s="124">
        <f t="shared" si="46"/>
        <v>292.62611190990447</v>
      </c>
      <c r="M289" s="124">
        <f t="shared" si="55"/>
        <v>292.62611190990447</v>
      </c>
      <c r="N289" s="124">
        <f t="shared" si="55"/>
        <v>292.62611190990447</v>
      </c>
      <c r="O289" s="124">
        <f t="shared" si="55"/>
        <v>292.62611190990447</v>
      </c>
      <c r="P289" s="124">
        <f t="shared" si="55"/>
        <v>292.62611190990447</v>
      </c>
      <c r="Q289" s="124">
        <f t="shared" si="55"/>
        <v>292.62611190990447</v>
      </c>
      <c r="R289" s="124">
        <f t="shared" si="55"/>
        <v>292.62611190990447</v>
      </c>
      <c r="S289" s="124">
        <f t="shared" si="55"/>
        <v>292.62611190990447</v>
      </c>
      <c r="T289" s="124">
        <f t="shared" si="55"/>
        <v>292.62611190990447</v>
      </c>
      <c r="U289" s="124">
        <f t="shared" si="55"/>
        <v>292.62611190990447</v>
      </c>
      <c r="V289" s="124">
        <f t="shared" si="55"/>
        <v>292.62611190990447</v>
      </c>
      <c r="W289" s="124">
        <f t="shared" si="55"/>
        <v>292.62611190990447</v>
      </c>
      <c r="X289" s="124">
        <f t="shared" si="55"/>
        <v>292.62611190990447</v>
      </c>
      <c r="Y289" s="124">
        <f t="shared" si="55"/>
        <v>292.62611190990447</v>
      </c>
      <c r="Z289" s="124">
        <f t="shared" si="55"/>
        <v>292.62611190990447</v>
      </c>
      <c r="AA289" s="124">
        <f t="shared" si="55"/>
        <v>292.62611190990447</v>
      </c>
      <c r="AB289" s="124">
        <f t="shared" si="55"/>
        <v>292.62611190990447</v>
      </c>
      <c r="AC289" s="124">
        <f t="shared" si="55"/>
        <v>292.62611190990447</v>
      </c>
      <c r="AD289" s="124">
        <f t="shared" si="55"/>
        <v>292.62611190990447</v>
      </c>
      <c r="AE289" s="124">
        <f t="shared" si="55"/>
        <v>292.62611190990447</v>
      </c>
      <c r="AF289" s="124">
        <f t="shared" si="55"/>
        <v>292.62611190990447</v>
      </c>
      <c r="AG289" s="124">
        <f t="shared" si="55"/>
        <v>292.62611190990447</v>
      </c>
      <c r="AH289" s="124">
        <f t="shared" si="55"/>
        <v>292.62611190990447</v>
      </c>
      <c r="AI289" s="124">
        <f t="shared" si="55"/>
        <v>292.62611190990447</v>
      </c>
      <c r="AJ289" s="124">
        <f t="shared" si="55"/>
        <v>292.62611190990447</v>
      </c>
      <c r="AK289" s="124">
        <f t="shared" si="55"/>
        <v>292.62611190990447</v>
      </c>
      <c r="AL289" s="124">
        <f t="shared" si="55"/>
        <v>292.62611190990447</v>
      </c>
      <c r="AM289" s="124">
        <f t="shared" si="55"/>
        <v>292.62611190990447</v>
      </c>
      <c r="AN289" s="124">
        <f t="shared" si="55"/>
        <v>292.62611190990447</v>
      </c>
      <c r="AO289" s="124">
        <f t="shared" si="55"/>
        <v>292.62611190990447</v>
      </c>
      <c r="AP289" s="124">
        <f t="shared" si="55"/>
        <v>292.62611190990447</v>
      </c>
      <c r="AQ289" s="124">
        <f t="shared" si="55"/>
        <v>292.62611190990447</v>
      </c>
      <c r="AR289" s="124">
        <f t="shared" si="55"/>
        <v>292.62611190990447</v>
      </c>
      <c r="AS289" s="124">
        <f t="shared" si="55"/>
        <v>292.62611190990447</v>
      </c>
      <c r="AT289" s="124">
        <f t="shared" si="55"/>
        <v>292.62611190990447</v>
      </c>
      <c r="AU289" s="124">
        <f t="shared" si="55"/>
        <v>292.62611190990447</v>
      </c>
      <c r="AV289" s="613">
        <f t="shared" si="55"/>
        <v>292.62611190990447</v>
      </c>
      <c r="AY289" s="335">
        <v>76</v>
      </c>
      <c r="AZ289" s="334" t="s">
        <v>648</v>
      </c>
      <c r="BA289" s="455">
        <v>1.9110189280000001</v>
      </c>
      <c r="BB289" s="455">
        <v>4477.1818413113397</v>
      </c>
      <c r="BC289" s="455"/>
      <c r="BD289" s="545"/>
      <c r="BE289" s="455">
        <v>0.72791414486721684</v>
      </c>
      <c r="BF289" s="545"/>
      <c r="BG289" s="546">
        <f t="shared" si="44"/>
        <v>92.581225898084568</v>
      </c>
      <c r="BP289" s="4"/>
      <c r="CB289" s="438">
        <v>1</v>
      </c>
      <c r="CC289" s="334" t="s">
        <v>647</v>
      </c>
      <c r="CD289" s="547">
        <v>210.15883600000001</v>
      </c>
      <c r="CE289" s="456">
        <v>6111.6617167967897</v>
      </c>
      <c r="CF289" s="547"/>
      <c r="CG289" s="456"/>
      <c r="CH289" s="456">
        <v>0.67407538773467301</v>
      </c>
      <c r="CI289" s="547"/>
      <c r="CJ289" s="456">
        <f t="shared" si="45"/>
        <v>134.26798527567772</v>
      </c>
    </row>
    <row r="290" spans="7:88" ht="14.1" customHeight="1" thickBot="1">
      <c r="G290" s="19"/>
      <c r="H290" s="738"/>
      <c r="J290" s="736"/>
      <c r="K290" s="10" t="s">
        <v>764</v>
      </c>
      <c r="L290" s="125">
        <f t="shared" si="46"/>
        <v>292.62611190990447</v>
      </c>
      <c r="M290" s="125">
        <f t="shared" si="55"/>
        <v>292.62611190990447</v>
      </c>
      <c r="N290" s="125">
        <f t="shared" si="55"/>
        <v>292.62611190990447</v>
      </c>
      <c r="O290" s="125">
        <f t="shared" si="55"/>
        <v>292.62611190990447</v>
      </c>
      <c r="P290" s="125">
        <f t="shared" si="55"/>
        <v>292.62611190990447</v>
      </c>
      <c r="Q290" s="125">
        <f t="shared" si="55"/>
        <v>292.62611190990447</v>
      </c>
      <c r="R290" s="125">
        <f t="shared" si="55"/>
        <v>292.62611190990447</v>
      </c>
      <c r="S290" s="125">
        <f t="shared" si="55"/>
        <v>292.62611190990447</v>
      </c>
      <c r="T290" s="125">
        <f t="shared" si="55"/>
        <v>292.62611190990447</v>
      </c>
      <c r="U290" s="125">
        <f t="shared" si="55"/>
        <v>292.62611190990447</v>
      </c>
      <c r="V290" s="125">
        <f t="shared" si="55"/>
        <v>292.62611190990447</v>
      </c>
      <c r="W290" s="125">
        <f t="shared" si="55"/>
        <v>292.62611190990447</v>
      </c>
      <c r="X290" s="125">
        <f t="shared" si="55"/>
        <v>292.62611190990447</v>
      </c>
      <c r="Y290" s="125">
        <f t="shared" si="55"/>
        <v>292.62611190990447</v>
      </c>
      <c r="Z290" s="125">
        <f t="shared" si="55"/>
        <v>292.62611190990447</v>
      </c>
      <c r="AA290" s="125">
        <f t="shared" si="55"/>
        <v>292.62611190990447</v>
      </c>
      <c r="AB290" s="125">
        <f t="shared" si="55"/>
        <v>292.62611190990447</v>
      </c>
      <c r="AC290" s="125">
        <f t="shared" si="55"/>
        <v>292.62611190990447</v>
      </c>
      <c r="AD290" s="125">
        <f t="shared" si="55"/>
        <v>292.62611190990447</v>
      </c>
      <c r="AE290" s="125">
        <f t="shared" si="55"/>
        <v>292.62611190990447</v>
      </c>
      <c r="AF290" s="125">
        <f t="shared" si="55"/>
        <v>292.62611190990447</v>
      </c>
      <c r="AG290" s="125">
        <f t="shared" si="55"/>
        <v>292.62611190990447</v>
      </c>
      <c r="AH290" s="125">
        <f t="shared" si="55"/>
        <v>292.62611190990447</v>
      </c>
      <c r="AI290" s="125">
        <f t="shared" si="55"/>
        <v>292.62611190990447</v>
      </c>
      <c r="AJ290" s="125">
        <f t="shared" si="55"/>
        <v>292.62611190990447</v>
      </c>
      <c r="AK290" s="125">
        <f t="shared" si="55"/>
        <v>292.62611190990447</v>
      </c>
      <c r="AL290" s="125">
        <f t="shared" si="55"/>
        <v>292.62611190990447</v>
      </c>
      <c r="AM290" s="125">
        <f t="shared" si="55"/>
        <v>292.62611190990447</v>
      </c>
      <c r="AN290" s="125">
        <f t="shared" si="55"/>
        <v>292.62611190990447</v>
      </c>
      <c r="AO290" s="125">
        <f t="shared" si="55"/>
        <v>292.62611190990447</v>
      </c>
      <c r="AP290" s="125">
        <f t="shared" si="55"/>
        <v>292.62611190990447</v>
      </c>
      <c r="AQ290" s="125">
        <f t="shared" si="55"/>
        <v>292.62611190990447</v>
      </c>
      <c r="AR290" s="125">
        <f t="shared" si="55"/>
        <v>292.62611190990447</v>
      </c>
      <c r="AS290" s="125">
        <f t="shared" si="55"/>
        <v>292.62611190990447</v>
      </c>
      <c r="AT290" s="125">
        <f t="shared" si="55"/>
        <v>292.62611190990447</v>
      </c>
      <c r="AU290" s="125">
        <f t="shared" si="55"/>
        <v>292.62611190990447</v>
      </c>
      <c r="AV290" s="614">
        <f t="shared" si="55"/>
        <v>292.62611190990447</v>
      </c>
      <c r="AY290" s="335">
        <v>45</v>
      </c>
      <c r="AZ290" s="334" t="s">
        <v>647</v>
      </c>
      <c r="BA290" s="455">
        <v>1.7982274890000001</v>
      </c>
      <c r="BB290" s="455">
        <v>3279.4059816706199</v>
      </c>
      <c r="BC290" s="455"/>
      <c r="BD290" s="545"/>
      <c r="BE290" s="455">
        <v>0.53726844626051562</v>
      </c>
      <c r="BF290" s="545"/>
      <c r="BG290" s="546">
        <f t="shared" si="44"/>
        <v>92.75199984350381</v>
      </c>
      <c r="BP290" s="4"/>
      <c r="CB290" s="438">
        <v>14</v>
      </c>
      <c r="CC290" s="334" t="s">
        <v>649</v>
      </c>
      <c r="CD290" s="547">
        <v>112.025856</v>
      </c>
      <c r="CE290" s="456">
        <v>5892.7483546047897</v>
      </c>
      <c r="CF290" s="547"/>
      <c r="CG290" s="456"/>
      <c r="CH290" s="456">
        <v>0.64909926796523298</v>
      </c>
      <c r="CI290" s="547"/>
      <c r="CJ290" s="456">
        <f t="shared" si="45"/>
        <v>134.53133112687877</v>
      </c>
    </row>
    <row r="291" spans="7:88" ht="14.1" customHeight="1" thickTop="1">
      <c r="G291" s="19"/>
      <c r="H291" s="738"/>
      <c r="AV291" s="20"/>
      <c r="AY291" s="335">
        <v>90</v>
      </c>
      <c r="AZ291" s="334" t="s">
        <v>649</v>
      </c>
      <c r="BA291" s="455">
        <v>8.0351639259999903</v>
      </c>
      <c r="BB291" s="455">
        <v>3596.43319921887</v>
      </c>
      <c r="BC291" s="455"/>
      <c r="BD291" s="545"/>
      <c r="BE291" s="455">
        <v>0.58741100605384744</v>
      </c>
      <c r="BF291" s="545"/>
      <c r="BG291" s="546">
        <f t="shared" si="44"/>
        <v>92.744671408122599</v>
      </c>
      <c r="BP291" s="4"/>
      <c r="CB291" s="438">
        <v>130</v>
      </c>
      <c r="CC291" s="334" t="s">
        <v>650</v>
      </c>
      <c r="CD291" s="547">
        <v>34.340680999999996</v>
      </c>
      <c r="CE291" s="456">
        <v>6258.1024397007204</v>
      </c>
      <c r="CF291" s="547"/>
      <c r="CG291" s="456"/>
      <c r="CH291" s="456">
        <v>0.68779202489126201</v>
      </c>
      <c r="CI291" s="547"/>
      <c r="CJ291" s="456">
        <f t="shared" si="45"/>
        <v>134.6739215312181</v>
      </c>
    </row>
    <row r="292" spans="7:88" ht="14.1" customHeight="1">
      <c r="G292" s="19"/>
      <c r="H292" s="738"/>
      <c r="J292" s="735" t="s">
        <v>28</v>
      </c>
      <c r="K292" s="8" t="s">
        <v>766</v>
      </c>
      <c r="L292" s="36">
        <v>1368.970828718506</v>
      </c>
      <c r="M292" s="36">
        <v>1368.970828718506</v>
      </c>
      <c r="N292" s="36">
        <v>1368.970828718506</v>
      </c>
      <c r="O292" s="36">
        <v>1368.970828718506</v>
      </c>
      <c r="P292" s="36">
        <v>1368.970828718506</v>
      </c>
      <c r="Q292" s="36">
        <v>1368.970828718506</v>
      </c>
      <c r="R292" s="36">
        <v>1368.970828718506</v>
      </c>
      <c r="S292" s="36">
        <v>1368.970828718506</v>
      </c>
      <c r="T292" s="36">
        <v>1368.970828718506</v>
      </c>
      <c r="U292" s="36">
        <v>1368.970828718506</v>
      </c>
      <c r="V292" s="36">
        <v>1368.970828718506</v>
      </c>
      <c r="W292" s="36">
        <v>1368.970828718506</v>
      </c>
      <c r="X292" s="36">
        <v>1368.970828718506</v>
      </c>
      <c r="Y292" s="36">
        <v>1368.970828718506</v>
      </c>
      <c r="Z292" s="36">
        <v>1368.970828718506</v>
      </c>
      <c r="AA292" s="36">
        <v>1368.970828718506</v>
      </c>
      <c r="AB292" s="36">
        <v>1368.970828718506</v>
      </c>
      <c r="AC292" s="36">
        <v>1368.970828718506</v>
      </c>
      <c r="AD292" s="36">
        <v>1368.970828718506</v>
      </c>
      <c r="AE292" s="36">
        <v>1368.970828718506</v>
      </c>
      <c r="AF292" s="36">
        <v>1368.970828718506</v>
      </c>
      <c r="AG292" s="36">
        <v>1368.970828718506</v>
      </c>
      <c r="AH292" s="36">
        <v>1368.970828718506</v>
      </c>
      <c r="AI292" s="36">
        <v>1368.970828718506</v>
      </c>
      <c r="AJ292" s="36">
        <v>1368.970828718506</v>
      </c>
      <c r="AK292" s="36">
        <v>1368.970828718506</v>
      </c>
      <c r="AL292" s="36">
        <v>1368.970828718506</v>
      </c>
      <c r="AM292" s="36">
        <v>1368.970828718506</v>
      </c>
      <c r="AN292" s="36">
        <v>1368.970828718506</v>
      </c>
      <c r="AO292" s="36">
        <v>1368.970828718506</v>
      </c>
      <c r="AP292" s="36">
        <v>1368.970828718506</v>
      </c>
      <c r="AQ292" s="36">
        <v>1368.970828718506</v>
      </c>
      <c r="AR292" s="36">
        <v>1368.970828718506</v>
      </c>
      <c r="AS292" s="36">
        <v>1368.970828718506</v>
      </c>
      <c r="AT292" s="36">
        <v>1368.970828718506</v>
      </c>
      <c r="AU292" s="36">
        <v>1368.970828718506</v>
      </c>
      <c r="AV292" s="620">
        <v>1368.970828718506</v>
      </c>
      <c r="AY292" s="335">
        <v>32</v>
      </c>
      <c r="AZ292" s="334" t="s">
        <v>647</v>
      </c>
      <c r="BA292" s="455">
        <v>0.53511900800000001</v>
      </c>
      <c r="BB292" s="455">
        <v>4197.37986770716</v>
      </c>
      <c r="BC292" s="455"/>
      <c r="BD292" s="545"/>
      <c r="BE292" s="455">
        <v>0.68095648671600273</v>
      </c>
      <c r="BF292" s="545"/>
      <c r="BG292" s="546">
        <f t="shared" si="44"/>
        <v>92.932499226669918</v>
      </c>
      <c r="BP292" s="4"/>
      <c r="CB292" s="438">
        <v>134</v>
      </c>
      <c r="CC292" s="334" t="s">
        <v>649</v>
      </c>
      <c r="CD292" s="547">
        <v>131.30090999999899</v>
      </c>
      <c r="CE292" s="456">
        <v>6067.1803487823399</v>
      </c>
      <c r="CF292" s="547"/>
      <c r="CG292" s="456"/>
      <c r="CH292" s="456">
        <v>0.66662850902792203</v>
      </c>
      <c r="CI292" s="547"/>
      <c r="CJ292" s="456">
        <f t="shared" si="45"/>
        <v>134.78825725195225</v>
      </c>
    </row>
    <row r="293" spans="7:88" ht="14.1" customHeight="1">
      <c r="G293" s="19"/>
      <c r="H293" s="738"/>
      <c r="J293" s="736"/>
      <c r="K293" s="9" t="s">
        <v>767</v>
      </c>
      <c r="L293" s="36">
        <v>1368.970828718506</v>
      </c>
      <c r="M293" s="36">
        <v>1368.970828718506</v>
      </c>
      <c r="N293" s="36">
        <v>1368.970828718506</v>
      </c>
      <c r="O293" s="36">
        <v>1368.970828718506</v>
      </c>
      <c r="P293" s="36">
        <v>1368.970828718506</v>
      </c>
      <c r="Q293" s="36">
        <v>1368.970828718506</v>
      </c>
      <c r="R293" s="36">
        <v>1368.970828718506</v>
      </c>
      <c r="S293" s="36">
        <v>1368.970828718506</v>
      </c>
      <c r="T293" s="36">
        <v>1368.970828718506</v>
      </c>
      <c r="U293" s="36">
        <v>1368.970828718506</v>
      </c>
      <c r="V293" s="36">
        <v>1368.970828718506</v>
      </c>
      <c r="W293" s="36">
        <v>1368.970828718506</v>
      </c>
      <c r="X293" s="36">
        <v>1368.970828718506</v>
      </c>
      <c r="Y293" s="36">
        <v>1368.970828718506</v>
      </c>
      <c r="Z293" s="36">
        <v>1368.970828718506</v>
      </c>
      <c r="AA293" s="36">
        <v>1368.970828718506</v>
      </c>
      <c r="AB293" s="36">
        <v>1368.970828718506</v>
      </c>
      <c r="AC293" s="36">
        <v>1368.970828718506</v>
      </c>
      <c r="AD293" s="36">
        <v>1368.970828718506</v>
      </c>
      <c r="AE293" s="36">
        <v>1368.970828718506</v>
      </c>
      <c r="AF293" s="36">
        <v>1368.970828718506</v>
      </c>
      <c r="AG293" s="36">
        <v>1368.970828718506</v>
      </c>
      <c r="AH293" s="36">
        <v>1368.970828718506</v>
      </c>
      <c r="AI293" s="36">
        <v>1368.970828718506</v>
      </c>
      <c r="AJ293" s="36">
        <v>1368.970828718506</v>
      </c>
      <c r="AK293" s="36">
        <v>1368.970828718506</v>
      </c>
      <c r="AL293" s="36">
        <v>1368.970828718506</v>
      </c>
      <c r="AM293" s="36">
        <v>1368.970828718506</v>
      </c>
      <c r="AN293" s="36">
        <v>1368.970828718506</v>
      </c>
      <c r="AO293" s="36">
        <v>1368.970828718506</v>
      </c>
      <c r="AP293" s="36">
        <v>1368.970828718506</v>
      </c>
      <c r="AQ293" s="36">
        <v>1368.970828718506</v>
      </c>
      <c r="AR293" s="36">
        <v>1368.970828718506</v>
      </c>
      <c r="AS293" s="36">
        <v>1368.970828718506</v>
      </c>
      <c r="AT293" s="36">
        <v>1368.970828718506</v>
      </c>
      <c r="AU293" s="36">
        <v>1368.970828718506</v>
      </c>
      <c r="AV293" s="620">
        <v>1368.970828718506</v>
      </c>
      <c r="AY293" s="335">
        <v>104</v>
      </c>
      <c r="AZ293" s="334" t="s">
        <v>647</v>
      </c>
      <c r="BA293" s="455">
        <v>0.33537244999999899</v>
      </c>
      <c r="BB293" s="455">
        <v>4618.7794494387399</v>
      </c>
      <c r="BC293" s="455"/>
      <c r="BD293" s="545"/>
      <c r="BE293" s="455">
        <v>0.74418046693588291</v>
      </c>
      <c r="BF293" s="545"/>
      <c r="BG293" s="546">
        <f t="shared" si="44"/>
        <v>93.324170547777669</v>
      </c>
      <c r="BP293" s="4"/>
      <c r="CB293" s="438">
        <v>43</v>
      </c>
      <c r="CC293" s="334" t="s">
        <v>651</v>
      </c>
      <c r="CD293" s="547">
        <v>14.916605000000001</v>
      </c>
      <c r="CE293" s="456">
        <v>6617.7020977919601</v>
      </c>
      <c r="CF293" s="547"/>
      <c r="CG293" s="456"/>
      <c r="CH293" s="456">
        <v>0.72375932936813603</v>
      </c>
      <c r="CI293" s="547"/>
      <c r="CJ293" s="456">
        <f t="shared" si="45"/>
        <v>135.18566569689639</v>
      </c>
    </row>
    <row r="294" spans="7:88" ht="14.1" customHeight="1" thickBot="1">
      <c r="G294" s="19"/>
      <c r="H294" s="738"/>
      <c r="J294" s="736"/>
      <c r="K294" s="9" t="s">
        <v>768</v>
      </c>
      <c r="L294" s="73">
        <v>1368.970828718506</v>
      </c>
      <c r="M294" s="73">
        <v>1368.970828718506</v>
      </c>
      <c r="N294" s="73">
        <v>1368.970828718506</v>
      </c>
      <c r="O294" s="73">
        <v>1368.970828718506</v>
      </c>
      <c r="P294" s="73">
        <v>1368.970828718506</v>
      </c>
      <c r="Q294" s="73">
        <v>1368.970828718506</v>
      </c>
      <c r="R294" s="73">
        <v>1368.970828718506</v>
      </c>
      <c r="S294" s="73">
        <v>1368.970828718506</v>
      </c>
      <c r="T294" s="73">
        <v>1368.970828718506</v>
      </c>
      <c r="U294" s="73">
        <v>1368.970828718506</v>
      </c>
      <c r="V294" s="73">
        <v>1368.970828718506</v>
      </c>
      <c r="W294" s="73">
        <v>1368.970828718506</v>
      </c>
      <c r="X294" s="73">
        <v>1368.970828718506</v>
      </c>
      <c r="Y294" s="73">
        <v>1368.970828718506</v>
      </c>
      <c r="Z294" s="73">
        <v>1368.970828718506</v>
      </c>
      <c r="AA294" s="73">
        <v>1368.970828718506</v>
      </c>
      <c r="AB294" s="73">
        <v>1368.970828718506</v>
      </c>
      <c r="AC294" s="73">
        <v>1368.970828718506</v>
      </c>
      <c r="AD294" s="73">
        <v>1368.970828718506</v>
      </c>
      <c r="AE294" s="73">
        <v>1368.970828718506</v>
      </c>
      <c r="AF294" s="73">
        <v>1368.970828718506</v>
      </c>
      <c r="AG294" s="73">
        <v>1368.970828718506</v>
      </c>
      <c r="AH294" s="73">
        <v>1368.970828718506</v>
      </c>
      <c r="AI294" s="73">
        <v>1368.970828718506</v>
      </c>
      <c r="AJ294" s="73">
        <v>1368.970828718506</v>
      </c>
      <c r="AK294" s="73">
        <v>1368.970828718506</v>
      </c>
      <c r="AL294" s="73">
        <v>1368.970828718506</v>
      </c>
      <c r="AM294" s="73">
        <v>1368.970828718506</v>
      </c>
      <c r="AN294" s="73">
        <v>1368.970828718506</v>
      </c>
      <c r="AO294" s="73">
        <v>1368.970828718506</v>
      </c>
      <c r="AP294" s="73">
        <v>1368.970828718506</v>
      </c>
      <c r="AQ294" s="73">
        <v>1368.970828718506</v>
      </c>
      <c r="AR294" s="73">
        <v>1368.970828718506</v>
      </c>
      <c r="AS294" s="73">
        <v>1368.970828718506</v>
      </c>
      <c r="AT294" s="73">
        <v>1368.970828718506</v>
      </c>
      <c r="AU294" s="73">
        <v>1368.970828718506</v>
      </c>
      <c r="AV294" s="621">
        <v>1368.970828718506</v>
      </c>
      <c r="AY294" s="335">
        <v>3</v>
      </c>
      <c r="AZ294" s="334" t="s">
        <v>648</v>
      </c>
      <c r="BA294" s="455">
        <v>0.88655146200000001</v>
      </c>
      <c r="BB294" s="455">
        <v>4361.9758194162396</v>
      </c>
      <c r="BC294" s="455"/>
      <c r="BD294" s="545"/>
      <c r="BE294" s="455">
        <v>0.70177457355384665</v>
      </c>
      <c r="BF294" s="545"/>
      <c r="BG294" s="546">
        <f t="shared" si="44"/>
        <v>93.593251616270166</v>
      </c>
      <c r="BP294" s="4"/>
      <c r="CB294" s="438">
        <v>47</v>
      </c>
      <c r="CC294" s="334" t="s">
        <v>649</v>
      </c>
      <c r="CD294" s="547">
        <v>2.2244730000000001</v>
      </c>
      <c r="CE294" s="456">
        <v>5535.6829749183198</v>
      </c>
      <c r="CF294" s="547"/>
      <c r="CG294" s="456"/>
      <c r="CH294" s="456">
        <v>0.60689093317332199</v>
      </c>
      <c r="CI294" s="547"/>
      <c r="CJ294" s="456">
        <f t="shared" si="45"/>
        <v>135.32782187625239</v>
      </c>
    </row>
    <row r="295" spans="7:88" ht="14.1" customHeight="1" thickTop="1">
      <c r="G295" s="19"/>
      <c r="H295" s="738"/>
      <c r="J295" s="736"/>
      <c r="K295" s="9" t="s">
        <v>769</v>
      </c>
      <c r="L295" s="36">
        <v>2482.5072650792104</v>
      </c>
      <c r="M295" s="36">
        <v>2482.5072650792104</v>
      </c>
      <c r="N295" s="36">
        <v>2482.5072650792104</v>
      </c>
      <c r="O295" s="36">
        <v>2482.5072650792104</v>
      </c>
      <c r="P295" s="36">
        <v>2482.5072650792104</v>
      </c>
      <c r="Q295" s="36">
        <v>2482.5072650792104</v>
      </c>
      <c r="R295" s="36">
        <v>2482.5072650792104</v>
      </c>
      <c r="S295" s="36">
        <v>2482.5072650792104</v>
      </c>
      <c r="T295" s="36">
        <v>2482.5072650792104</v>
      </c>
      <c r="U295" s="36">
        <v>2482.5072650792104</v>
      </c>
      <c r="V295" s="36">
        <v>2482.5072650792104</v>
      </c>
      <c r="W295" s="36">
        <v>2482.5072650792104</v>
      </c>
      <c r="X295" s="36">
        <v>2482.5072650792104</v>
      </c>
      <c r="Y295" s="36">
        <v>2482.5072650792104</v>
      </c>
      <c r="Z295" s="36">
        <v>2482.5072650792104</v>
      </c>
      <c r="AA295" s="36">
        <v>2482.5072650792104</v>
      </c>
      <c r="AB295" s="36">
        <v>2482.5072650792104</v>
      </c>
      <c r="AC295" s="36">
        <v>2482.5072650792104</v>
      </c>
      <c r="AD295" s="36">
        <v>2482.5072650792104</v>
      </c>
      <c r="AE295" s="36">
        <v>2482.5072650792104</v>
      </c>
      <c r="AF295" s="36">
        <v>2482.5072650792104</v>
      </c>
      <c r="AG295" s="36">
        <v>2482.5072650792104</v>
      </c>
      <c r="AH295" s="36">
        <v>2482.5072650792104</v>
      </c>
      <c r="AI295" s="36">
        <v>2482.5072650792104</v>
      </c>
      <c r="AJ295" s="36">
        <v>2482.5072650792104</v>
      </c>
      <c r="AK295" s="36">
        <v>2482.5072650792104</v>
      </c>
      <c r="AL295" s="36">
        <v>2482.5072650792104</v>
      </c>
      <c r="AM295" s="36">
        <v>2482.5072650792104</v>
      </c>
      <c r="AN295" s="36">
        <v>2482.5072650792104</v>
      </c>
      <c r="AO295" s="36">
        <v>2482.5072650792104</v>
      </c>
      <c r="AP295" s="36">
        <v>2482.5072650792104</v>
      </c>
      <c r="AQ295" s="36">
        <v>2482.5072650792104</v>
      </c>
      <c r="AR295" s="36">
        <v>2482.5072650792104</v>
      </c>
      <c r="AS295" s="36">
        <v>2482.5072650792104</v>
      </c>
      <c r="AT295" s="36">
        <v>2482.5072650792104</v>
      </c>
      <c r="AU295" s="36">
        <v>2482.5072650792104</v>
      </c>
      <c r="AV295" s="620">
        <v>2482.5072650792104</v>
      </c>
      <c r="AY295" s="335">
        <v>133</v>
      </c>
      <c r="AZ295" s="334" t="s">
        <v>648</v>
      </c>
      <c r="BA295" s="455">
        <v>2.7001610070000002</v>
      </c>
      <c r="BB295" s="455">
        <v>3961.4969387333699</v>
      </c>
      <c r="BC295" s="455"/>
      <c r="BD295" s="545"/>
      <c r="BE295" s="455">
        <v>0.63406872257097557</v>
      </c>
      <c r="BF295" s="545"/>
      <c r="BG295" s="546">
        <f t="shared" si="44"/>
        <v>94.311536054970205</v>
      </c>
      <c r="BP295" s="4"/>
      <c r="CB295" s="438">
        <v>103</v>
      </c>
      <c r="CC295" s="334" t="s">
        <v>649</v>
      </c>
      <c r="CD295" s="547">
        <v>4.2570300000000003</v>
      </c>
      <c r="CE295" s="456">
        <v>5950.6739979762497</v>
      </c>
      <c r="CF295" s="547"/>
      <c r="CG295" s="456"/>
      <c r="CH295" s="456">
        <v>0.65010133620037203</v>
      </c>
      <c r="CI295" s="547"/>
      <c r="CJ295" s="456">
        <f t="shared" si="45"/>
        <v>135.5961335667607</v>
      </c>
    </row>
    <row r="296" spans="7:88" ht="14.1" customHeight="1">
      <c r="G296" s="19"/>
      <c r="H296" s="738"/>
      <c r="J296" s="736"/>
      <c r="K296" s="9" t="s">
        <v>770</v>
      </c>
      <c r="L296" s="36">
        <v>2482.5072650792104</v>
      </c>
      <c r="M296" s="36">
        <v>2482.5072650792104</v>
      </c>
      <c r="N296" s="36">
        <v>2482.5072650792104</v>
      </c>
      <c r="O296" s="36">
        <v>2482.5072650792104</v>
      </c>
      <c r="P296" s="36">
        <v>2482.5072650792104</v>
      </c>
      <c r="Q296" s="36">
        <v>2482.5072650792104</v>
      </c>
      <c r="R296" s="36">
        <v>2482.5072650792104</v>
      </c>
      <c r="S296" s="36">
        <v>2482.5072650792104</v>
      </c>
      <c r="T296" s="36">
        <v>2482.5072650792104</v>
      </c>
      <c r="U296" s="36">
        <v>2482.5072650792104</v>
      </c>
      <c r="V296" s="36">
        <v>2482.5072650792104</v>
      </c>
      <c r="W296" s="36">
        <v>2482.5072650792104</v>
      </c>
      <c r="X296" s="36">
        <v>2482.5072650792104</v>
      </c>
      <c r="Y296" s="36">
        <v>2482.5072650792104</v>
      </c>
      <c r="Z296" s="36">
        <v>2482.5072650792104</v>
      </c>
      <c r="AA296" s="36">
        <v>2482.5072650792104</v>
      </c>
      <c r="AB296" s="36">
        <v>2482.5072650792104</v>
      </c>
      <c r="AC296" s="36">
        <v>2482.5072650792104</v>
      </c>
      <c r="AD296" s="36">
        <v>2482.5072650792104</v>
      </c>
      <c r="AE296" s="36">
        <v>2482.5072650792104</v>
      </c>
      <c r="AF296" s="36">
        <v>2482.5072650792104</v>
      </c>
      <c r="AG296" s="36">
        <v>2482.5072650792104</v>
      </c>
      <c r="AH296" s="36">
        <v>2482.5072650792104</v>
      </c>
      <c r="AI296" s="36">
        <v>2482.5072650792104</v>
      </c>
      <c r="AJ296" s="36">
        <v>2482.5072650792104</v>
      </c>
      <c r="AK296" s="36">
        <v>2482.5072650792104</v>
      </c>
      <c r="AL296" s="36">
        <v>2482.5072650792104</v>
      </c>
      <c r="AM296" s="36">
        <v>2482.5072650792104</v>
      </c>
      <c r="AN296" s="36">
        <v>2482.5072650792104</v>
      </c>
      <c r="AO296" s="36">
        <v>2482.5072650792104</v>
      </c>
      <c r="AP296" s="36">
        <v>2482.5072650792104</v>
      </c>
      <c r="AQ296" s="36">
        <v>2482.5072650792104</v>
      </c>
      <c r="AR296" s="36">
        <v>2482.5072650792104</v>
      </c>
      <c r="AS296" s="36">
        <v>2482.5072650792104</v>
      </c>
      <c r="AT296" s="36">
        <v>2482.5072650792104</v>
      </c>
      <c r="AU296" s="36">
        <v>2482.5072650792104</v>
      </c>
      <c r="AV296" s="620">
        <v>2482.5072650792104</v>
      </c>
      <c r="AY296" s="335">
        <v>82</v>
      </c>
      <c r="AZ296" s="334" t="s">
        <v>648</v>
      </c>
      <c r="BA296" s="455">
        <v>0.77148362000000004</v>
      </c>
      <c r="BB296" s="455">
        <v>3895.2871636237101</v>
      </c>
      <c r="BC296" s="455"/>
      <c r="BD296" s="545"/>
      <c r="BE296" s="455">
        <v>0.62328378415549635</v>
      </c>
      <c r="BF296" s="545"/>
      <c r="BG296" s="546">
        <f t="shared" si="44"/>
        <v>94.385173654303557</v>
      </c>
      <c r="BP296" s="4"/>
      <c r="CB296" s="438">
        <v>47</v>
      </c>
      <c r="CC296" s="334" t="s">
        <v>650</v>
      </c>
      <c r="CD296" s="547">
        <v>2.17798299999999</v>
      </c>
      <c r="CE296" s="456">
        <v>5549.8732249806599</v>
      </c>
      <c r="CF296" s="547"/>
      <c r="CG296" s="456"/>
      <c r="CH296" s="456">
        <v>0.60689093317332199</v>
      </c>
      <c r="CI296" s="547"/>
      <c r="CJ296" s="456">
        <f t="shared" si="45"/>
        <v>135.66057086984506</v>
      </c>
    </row>
    <row r="297" spans="7:88" ht="14.1" customHeight="1" thickBot="1">
      <c r="G297" s="19"/>
      <c r="H297" s="738"/>
      <c r="J297" s="736"/>
      <c r="K297" s="9" t="s">
        <v>771</v>
      </c>
      <c r="L297" s="73">
        <v>2482.5072650792104</v>
      </c>
      <c r="M297" s="73">
        <v>2482.5072650792104</v>
      </c>
      <c r="N297" s="73">
        <v>2482.5072650792104</v>
      </c>
      <c r="O297" s="73">
        <v>2482.5072650792104</v>
      </c>
      <c r="P297" s="73">
        <v>2482.5072650792104</v>
      </c>
      <c r="Q297" s="73">
        <v>2482.5072650792104</v>
      </c>
      <c r="R297" s="73">
        <v>2482.5072650792104</v>
      </c>
      <c r="S297" s="73">
        <v>2482.5072650792104</v>
      </c>
      <c r="T297" s="73">
        <v>2482.5072650792104</v>
      </c>
      <c r="U297" s="73">
        <v>2482.5072650792104</v>
      </c>
      <c r="V297" s="73">
        <v>2482.5072650792104</v>
      </c>
      <c r="W297" s="73">
        <v>2482.5072650792104</v>
      </c>
      <c r="X297" s="73">
        <v>2482.5072650792104</v>
      </c>
      <c r="Y297" s="73">
        <v>2482.5072650792104</v>
      </c>
      <c r="Z297" s="73">
        <v>2482.5072650792104</v>
      </c>
      <c r="AA297" s="73">
        <v>2482.5072650792104</v>
      </c>
      <c r="AB297" s="73">
        <v>2482.5072650792104</v>
      </c>
      <c r="AC297" s="73">
        <v>2482.5072650792104</v>
      </c>
      <c r="AD297" s="73">
        <v>2482.5072650792104</v>
      </c>
      <c r="AE297" s="73">
        <v>2482.5072650792104</v>
      </c>
      <c r="AF297" s="73">
        <v>2482.5072650792104</v>
      </c>
      <c r="AG297" s="73">
        <v>2482.5072650792104</v>
      </c>
      <c r="AH297" s="73">
        <v>2482.5072650792104</v>
      </c>
      <c r="AI297" s="73">
        <v>2482.5072650792104</v>
      </c>
      <c r="AJ297" s="73">
        <v>2482.5072650792104</v>
      </c>
      <c r="AK297" s="73">
        <v>2482.5072650792104</v>
      </c>
      <c r="AL297" s="73">
        <v>2482.5072650792104</v>
      </c>
      <c r="AM297" s="73">
        <v>2482.5072650792104</v>
      </c>
      <c r="AN297" s="73">
        <v>2482.5072650792104</v>
      </c>
      <c r="AO297" s="73">
        <v>2482.5072650792104</v>
      </c>
      <c r="AP297" s="73">
        <v>2482.5072650792104</v>
      </c>
      <c r="AQ297" s="73">
        <v>2482.5072650792104</v>
      </c>
      <c r="AR297" s="73">
        <v>2482.5072650792104</v>
      </c>
      <c r="AS297" s="73">
        <v>2482.5072650792104</v>
      </c>
      <c r="AT297" s="73">
        <v>2482.5072650792104</v>
      </c>
      <c r="AU297" s="73">
        <v>2482.5072650792104</v>
      </c>
      <c r="AV297" s="621">
        <v>2482.5072650792104</v>
      </c>
      <c r="AY297" s="335">
        <v>25</v>
      </c>
      <c r="AZ297" s="334" t="s">
        <v>649</v>
      </c>
      <c r="BA297" s="455">
        <v>2.1991027889999901</v>
      </c>
      <c r="BB297" s="455">
        <v>4327.89491581114</v>
      </c>
      <c r="BC297" s="455"/>
      <c r="BD297" s="545"/>
      <c r="BE297" s="455">
        <v>0.68819857788879357</v>
      </c>
      <c r="BF297" s="545"/>
      <c r="BG297" s="546">
        <f t="shared" si="44"/>
        <v>94.68173781280413</v>
      </c>
      <c r="BP297" s="4"/>
      <c r="CB297" s="438">
        <v>123</v>
      </c>
      <c r="CC297" s="334" t="s">
        <v>651</v>
      </c>
      <c r="CD297" s="547">
        <v>13.0100519999999</v>
      </c>
      <c r="CE297" s="456">
        <v>5626.6001905039602</v>
      </c>
      <c r="CF297" s="547"/>
      <c r="CG297" s="456"/>
      <c r="CH297" s="456">
        <v>0.61481491239332997</v>
      </c>
      <c r="CI297" s="547"/>
      <c r="CJ297" s="456">
        <f t="shared" si="45"/>
        <v>135.72278514584352</v>
      </c>
    </row>
    <row r="298" spans="7:88" ht="14.1" customHeight="1" thickTop="1">
      <c r="G298" s="19"/>
      <c r="H298" s="738"/>
      <c r="J298" s="736"/>
      <c r="K298" s="9" t="s">
        <v>772</v>
      </c>
      <c r="L298" s="36">
        <v>5038.5932844111967</v>
      </c>
      <c r="M298" s="36">
        <v>5038.5932844111967</v>
      </c>
      <c r="N298" s="36">
        <v>5038.5932844111967</v>
      </c>
      <c r="O298" s="36">
        <v>5038.5932844111967</v>
      </c>
      <c r="P298" s="36">
        <v>5038.5932844111967</v>
      </c>
      <c r="Q298" s="36">
        <v>5038.5932844111967</v>
      </c>
      <c r="R298" s="36">
        <v>5038.5932844111967</v>
      </c>
      <c r="S298" s="36">
        <v>5038.5932844111967</v>
      </c>
      <c r="T298" s="36">
        <v>5038.5932844111967</v>
      </c>
      <c r="U298" s="36">
        <v>5038.5932844111967</v>
      </c>
      <c r="V298" s="36">
        <v>5038.5932844111967</v>
      </c>
      <c r="W298" s="36">
        <v>5038.5932844111967</v>
      </c>
      <c r="X298" s="36">
        <v>5038.5932844111967</v>
      </c>
      <c r="Y298" s="36">
        <v>5038.5932844111967</v>
      </c>
      <c r="Z298" s="36">
        <v>5038.5932844111967</v>
      </c>
      <c r="AA298" s="36">
        <v>5038.5932844111967</v>
      </c>
      <c r="AB298" s="36">
        <v>5038.5932844111967</v>
      </c>
      <c r="AC298" s="36">
        <v>5038.5932844111967</v>
      </c>
      <c r="AD298" s="36">
        <v>5038.5932844111967</v>
      </c>
      <c r="AE298" s="36">
        <v>5038.5932844111967</v>
      </c>
      <c r="AF298" s="36">
        <v>5038.5932844111967</v>
      </c>
      <c r="AG298" s="36">
        <v>5038.5932844111967</v>
      </c>
      <c r="AH298" s="36">
        <v>5038.5932844111967</v>
      </c>
      <c r="AI298" s="36">
        <v>5038.5932844111967</v>
      </c>
      <c r="AJ298" s="36">
        <v>5038.5932844111967</v>
      </c>
      <c r="AK298" s="36">
        <v>5038.5932844111967</v>
      </c>
      <c r="AL298" s="36">
        <v>5038.5932844111967</v>
      </c>
      <c r="AM298" s="36">
        <v>5038.5932844111967</v>
      </c>
      <c r="AN298" s="36">
        <v>5038.5932844111967</v>
      </c>
      <c r="AO298" s="36">
        <v>5038.5932844111967</v>
      </c>
      <c r="AP298" s="36">
        <v>5038.5932844111967</v>
      </c>
      <c r="AQ298" s="36">
        <v>5038.5932844111967</v>
      </c>
      <c r="AR298" s="36">
        <v>5038.5932844111967</v>
      </c>
      <c r="AS298" s="36">
        <v>5038.5932844111967</v>
      </c>
      <c r="AT298" s="36">
        <v>5038.5932844111967</v>
      </c>
      <c r="AU298" s="36">
        <v>5038.5932844111967</v>
      </c>
      <c r="AV298" s="620">
        <v>5038.5932844111967</v>
      </c>
      <c r="AY298" s="335">
        <v>126</v>
      </c>
      <c r="AZ298" s="334" t="s">
        <v>648</v>
      </c>
      <c r="BA298" s="455">
        <v>5.94817176599999</v>
      </c>
      <c r="BB298" s="455">
        <v>4169.1120681064303</v>
      </c>
      <c r="BC298" s="455"/>
      <c r="BD298" s="545"/>
      <c r="BE298" s="455">
        <v>0.66326271444775053</v>
      </c>
      <c r="BF298" s="545"/>
      <c r="BG298" s="546">
        <f t="shared" si="44"/>
        <v>94.733368411747435</v>
      </c>
      <c r="BP298" s="4"/>
      <c r="CB298" s="438">
        <v>116</v>
      </c>
      <c r="CC298" s="334" t="s">
        <v>649</v>
      </c>
      <c r="CD298" s="547">
        <v>125.490655</v>
      </c>
      <c r="CE298" s="456">
        <v>5516.5300488966705</v>
      </c>
      <c r="CF298" s="547"/>
      <c r="CG298" s="456"/>
      <c r="CH298" s="456">
        <v>0.60288172268748896</v>
      </c>
      <c r="CI298" s="547"/>
      <c r="CJ298" s="456">
        <f t="shared" si="45"/>
        <v>135.75776764083253</v>
      </c>
    </row>
    <row r="299" spans="7:88" ht="14.1" customHeight="1">
      <c r="G299" s="19"/>
      <c r="H299" s="738"/>
      <c r="J299" s="736"/>
      <c r="K299" s="9" t="s">
        <v>773</v>
      </c>
      <c r="L299" s="36">
        <v>5038.5932844111967</v>
      </c>
      <c r="M299" s="36">
        <v>5038.5932844111967</v>
      </c>
      <c r="N299" s="36">
        <v>5038.5932844111967</v>
      </c>
      <c r="O299" s="36">
        <v>5038.5932844111967</v>
      </c>
      <c r="P299" s="36">
        <v>5038.5932844111967</v>
      </c>
      <c r="Q299" s="36">
        <v>5038.5932844111967</v>
      </c>
      <c r="R299" s="36">
        <v>5038.5932844111967</v>
      </c>
      <c r="S299" s="36">
        <v>5038.5932844111967</v>
      </c>
      <c r="T299" s="36">
        <v>5038.5932844111967</v>
      </c>
      <c r="U299" s="36">
        <v>5038.5932844111967</v>
      </c>
      <c r="V299" s="36">
        <v>5038.5932844111967</v>
      </c>
      <c r="W299" s="36">
        <v>5038.5932844111967</v>
      </c>
      <c r="X299" s="36">
        <v>5038.5932844111967</v>
      </c>
      <c r="Y299" s="36">
        <v>5038.5932844111967</v>
      </c>
      <c r="Z299" s="36">
        <v>5038.5932844111967</v>
      </c>
      <c r="AA299" s="36">
        <v>5038.5932844111967</v>
      </c>
      <c r="AB299" s="36">
        <v>5038.5932844111967</v>
      </c>
      <c r="AC299" s="36">
        <v>5038.5932844111967</v>
      </c>
      <c r="AD299" s="36">
        <v>5038.5932844111967</v>
      </c>
      <c r="AE299" s="36">
        <v>5038.5932844111967</v>
      </c>
      <c r="AF299" s="36">
        <v>5038.5932844111967</v>
      </c>
      <c r="AG299" s="36">
        <v>5038.5932844111967</v>
      </c>
      <c r="AH299" s="36">
        <v>5038.5932844111967</v>
      </c>
      <c r="AI299" s="36">
        <v>5038.5932844111967</v>
      </c>
      <c r="AJ299" s="36">
        <v>5038.5932844111967</v>
      </c>
      <c r="AK299" s="36">
        <v>5038.5932844111967</v>
      </c>
      <c r="AL299" s="36">
        <v>5038.5932844111967</v>
      </c>
      <c r="AM299" s="36">
        <v>5038.5932844111967</v>
      </c>
      <c r="AN299" s="36">
        <v>5038.5932844111967</v>
      </c>
      <c r="AO299" s="36">
        <v>5038.5932844111967</v>
      </c>
      <c r="AP299" s="36">
        <v>5038.5932844111967</v>
      </c>
      <c r="AQ299" s="36">
        <v>5038.5932844111967</v>
      </c>
      <c r="AR299" s="36">
        <v>5038.5932844111967</v>
      </c>
      <c r="AS299" s="36">
        <v>5038.5932844111967</v>
      </c>
      <c r="AT299" s="36">
        <v>5038.5932844111967</v>
      </c>
      <c r="AU299" s="36">
        <v>5038.5932844111967</v>
      </c>
      <c r="AV299" s="620">
        <v>5038.5932844111967</v>
      </c>
      <c r="AY299" s="335">
        <v>99</v>
      </c>
      <c r="AZ299" s="334" t="s">
        <v>648</v>
      </c>
      <c r="BA299" s="455">
        <v>6.5251748980000004</v>
      </c>
      <c r="BB299" s="455">
        <v>3830.5744486684898</v>
      </c>
      <c r="BC299" s="455"/>
      <c r="BD299" s="545"/>
      <c r="BE299" s="455">
        <v>0.60996195317267932</v>
      </c>
      <c r="BF299" s="545"/>
      <c r="BG299" s="546">
        <f t="shared" si="44"/>
        <v>94.878018920048873</v>
      </c>
      <c r="BP299" s="4"/>
      <c r="CB299" s="438">
        <v>21</v>
      </c>
      <c r="CC299" s="334" t="s">
        <v>647</v>
      </c>
      <c r="CD299" s="547">
        <v>74.545282999999898</v>
      </c>
      <c r="CE299" s="456">
        <v>5917.61385157532</v>
      </c>
      <c r="CF299" s="547"/>
      <c r="CG299" s="456"/>
      <c r="CH299" s="456">
        <v>0.64439158833026899</v>
      </c>
      <c r="CI299" s="547"/>
      <c r="CJ299" s="456">
        <f t="shared" si="45"/>
        <v>136.04365566561387</v>
      </c>
    </row>
    <row r="300" spans="7:88" ht="14.1" customHeight="1" thickBot="1">
      <c r="G300" s="19"/>
      <c r="H300" s="738"/>
      <c r="J300" s="736"/>
      <c r="K300" s="9" t="s">
        <v>774</v>
      </c>
      <c r="L300" s="73">
        <v>5038.5932844111967</v>
      </c>
      <c r="M300" s="73">
        <v>5038.5932844111967</v>
      </c>
      <c r="N300" s="73">
        <v>5038.5932844111967</v>
      </c>
      <c r="O300" s="73">
        <v>5038.5932844111967</v>
      </c>
      <c r="P300" s="73">
        <v>5038.5932844111967</v>
      </c>
      <c r="Q300" s="73">
        <v>5038.5932844111967</v>
      </c>
      <c r="R300" s="73">
        <v>5038.5932844111967</v>
      </c>
      <c r="S300" s="73">
        <v>5038.5932844111967</v>
      </c>
      <c r="T300" s="73">
        <v>5038.5932844111967</v>
      </c>
      <c r="U300" s="73">
        <v>5038.5932844111967</v>
      </c>
      <c r="V300" s="73">
        <v>5038.5932844111967</v>
      </c>
      <c r="W300" s="73">
        <v>5038.5932844111967</v>
      </c>
      <c r="X300" s="73">
        <v>5038.5932844111967</v>
      </c>
      <c r="Y300" s="73">
        <v>5038.5932844111967</v>
      </c>
      <c r="Z300" s="73">
        <v>5038.5932844111967</v>
      </c>
      <c r="AA300" s="73">
        <v>5038.5932844111967</v>
      </c>
      <c r="AB300" s="73">
        <v>5038.5932844111967</v>
      </c>
      <c r="AC300" s="73">
        <v>5038.5932844111967</v>
      </c>
      <c r="AD300" s="73">
        <v>5038.5932844111967</v>
      </c>
      <c r="AE300" s="73">
        <v>5038.5932844111967</v>
      </c>
      <c r="AF300" s="73">
        <v>5038.5932844111967</v>
      </c>
      <c r="AG300" s="73">
        <v>5038.5932844111967</v>
      </c>
      <c r="AH300" s="73">
        <v>5038.5932844111967</v>
      </c>
      <c r="AI300" s="73">
        <v>5038.5932844111967</v>
      </c>
      <c r="AJ300" s="73">
        <v>5038.5932844111967</v>
      </c>
      <c r="AK300" s="73">
        <v>5038.5932844111967</v>
      </c>
      <c r="AL300" s="73">
        <v>5038.5932844111967</v>
      </c>
      <c r="AM300" s="73">
        <v>5038.5932844111967</v>
      </c>
      <c r="AN300" s="73">
        <v>5038.5932844111967</v>
      </c>
      <c r="AO300" s="73">
        <v>5038.5932844111967</v>
      </c>
      <c r="AP300" s="73">
        <v>5038.5932844111967</v>
      </c>
      <c r="AQ300" s="73">
        <v>5038.5932844111967</v>
      </c>
      <c r="AR300" s="73">
        <v>5038.5932844111967</v>
      </c>
      <c r="AS300" s="73">
        <v>5038.5932844111967</v>
      </c>
      <c r="AT300" s="73">
        <v>5038.5932844111967</v>
      </c>
      <c r="AU300" s="73">
        <v>5038.5932844111967</v>
      </c>
      <c r="AV300" s="621">
        <v>5038.5932844111967</v>
      </c>
      <c r="AY300" s="335">
        <v>134</v>
      </c>
      <c r="AZ300" s="334" t="s">
        <v>648</v>
      </c>
      <c r="BA300" s="455">
        <v>4.0755708469999901</v>
      </c>
      <c r="BB300" s="455">
        <v>4231.3808814200302</v>
      </c>
      <c r="BC300" s="455"/>
      <c r="BD300" s="545"/>
      <c r="BE300" s="455">
        <v>0.67053970412881658</v>
      </c>
      <c r="BF300" s="545"/>
      <c r="BG300" s="546">
        <f t="shared" si="44"/>
        <v>95.056023106107673</v>
      </c>
      <c r="BP300" s="4"/>
      <c r="CB300" s="438">
        <v>64</v>
      </c>
      <c r="CC300" s="334" t="s">
        <v>647</v>
      </c>
      <c r="CD300" s="547">
        <v>15.633565000000001</v>
      </c>
      <c r="CE300" s="456">
        <v>5149.3200092157103</v>
      </c>
      <c r="CF300" s="547"/>
      <c r="CG300" s="456"/>
      <c r="CH300" s="456">
        <v>0.56204424264899</v>
      </c>
      <c r="CI300" s="547"/>
      <c r="CJ300" s="456">
        <f t="shared" si="45"/>
        <v>136.12849108346268</v>
      </c>
    </row>
    <row r="301" spans="7:88" ht="14.1" customHeight="1" thickTop="1">
      <c r="G301" s="19"/>
      <c r="H301" s="738"/>
      <c r="J301" s="736"/>
      <c r="K301" s="9" t="s">
        <v>775</v>
      </c>
      <c r="L301" s="36">
        <v>7160.4596216979398</v>
      </c>
      <c r="M301" s="36">
        <v>7160.4596216979398</v>
      </c>
      <c r="N301" s="36">
        <v>7160.4596216979398</v>
      </c>
      <c r="O301" s="36">
        <v>7160.4596216979398</v>
      </c>
      <c r="P301" s="36">
        <v>7160.4596216979398</v>
      </c>
      <c r="Q301" s="36">
        <v>7160.4596216979398</v>
      </c>
      <c r="R301" s="36">
        <v>7160.4596216979398</v>
      </c>
      <c r="S301" s="36">
        <v>7160.4596216979398</v>
      </c>
      <c r="T301" s="36">
        <v>7160.4596216979398</v>
      </c>
      <c r="U301" s="36">
        <v>7160.4596216979398</v>
      </c>
      <c r="V301" s="36">
        <v>7160.4596216979398</v>
      </c>
      <c r="W301" s="36">
        <v>7160.4596216979398</v>
      </c>
      <c r="X301" s="36">
        <v>7160.4596216979398</v>
      </c>
      <c r="Y301" s="36">
        <v>7160.4596216979398</v>
      </c>
      <c r="Z301" s="36">
        <v>7160.4596216979398</v>
      </c>
      <c r="AA301" s="36">
        <v>7160.4596216979398</v>
      </c>
      <c r="AB301" s="36">
        <v>7160.4596216979398</v>
      </c>
      <c r="AC301" s="36">
        <v>7160.4596216979398</v>
      </c>
      <c r="AD301" s="36">
        <v>7160.4596216979398</v>
      </c>
      <c r="AE301" s="36">
        <v>7160.4596216979398</v>
      </c>
      <c r="AF301" s="36">
        <v>7160.4596216979398</v>
      </c>
      <c r="AG301" s="36">
        <v>7160.4596216979398</v>
      </c>
      <c r="AH301" s="36">
        <v>7160.4596216979398</v>
      </c>
      <c r="AI301" s="36">
        <v>7160.4596216979398</v>
      </c>
      <c r="AJ301" s="36">
        <v>7160.4596216979398</v>
      </c>
      <c r="AK301" s="36">
        <v>7160.4596216979398</v>
      </c>
      <c r="AL301" s="36">
        <v>7160.4596216979398</v>
      </c>
      <c r="AM301" s="36">
        <v>7160.4596216979398</v>
      </c>
      <c r="AN301" s="36">
        <v>7160.4596216979398</v>
      </c>
      <c r="AO301" s="36">
        <v>7160.4596216979398</v>
      </c>
      <c r="AP301" s="36">
        <v>7160.4596216979398</v>
      </c>
      <c r="AQ301" s="36">
        <v>7160.4596216979398</v>
      </c>
      <c r="AR301" s="36">
        <v>7160.4596216979398</v>
      </c>
      <c r="AS301" s="36">
        <v>7160.4596216979398</v>
      </c>
      <c r="AT301" s="36">
        <v>7160.4596216979398</v>
      </c>
      <c r="AU301" s="36">
        <v>7160.4596216979398</v>
      </c>
      <c r="AV301" s="620">
        <v>7160.4596216979398</v>
      </c>
      <c r="AY301" s="335">
        <v>131</v>
      </c>
      <c r="AZ301" s="334" t="s">
        <v>648</v>
      </c>
      <c r="BA301" s="455">
        <v>13.248838553000001</v>
      </c>
      <c r="BB301" s="455">
        <v>4042.4592540158901</v>
      </c>
      <c r="BC301" s="455"/>
      <c r="BD301" s="545"/>
      <c r="BE301" s="455">
        <v>0.64024445059483215</v>
      </c>
      <c r="BF301" s="545"/>
      <c r="BG301" s="546">
        <f t="shared" si="44"/>
        <v>95.227358359047003</v>
      </c>
      <c r="BP301" s="4"/>
      <c r="CB301" s="438">
        <v>57</v>
      </c>
      <c r="CC301" s="334" t="s">
        <v>647</v>
      </c>
      <c r="CD301" s="547">
        <v>15.0269139999999</v>
      </c>
      <c r="CE301" s="456">
        <v>4812.7141101002599</v>
      </c>
      <c r="CF301" s="547"/>
      <c r="CG301" s="456"/>
      <c r="CH301" s="456">
        <v>0.526037348897474</v>
      </c>
      <c r="CI301" s="547"/>
      <c r="CJ301" s="456">
        <f t="shared" si="45"/>
        <v>136.15595245093695</v>
      </c>
    </row>
    <row r="302" spans="7:88" ht="14.1" customHeight="1">
      <c r="G302" s="19"/>
      <c r="H302" s="738"/>
      <c r="J302" s="736"/>
      <c r="K302" s="9" t="s">
        <v>776</v>
      </c>
      <c r="L302" s="36">
        <v>7160.4596216979398</v>
      </c>
      <c r="M302" s="36">
        <v>7160.4596216979398</v>
      </c>
      <c r="N302" s="36">
        <v>7160.4596216979398</v>
      </c>
      <c r="O302" s="36">
        <v>7160.4596216979398</v>
      </c>
      <c r="P302" s="36">
        <v>7160.4596216979398</v>
      </c>
      <c r="Q302" s="36">
        <v>7160.4596216979398</v>
      </c>
      <c r="R302" s="36">
        <v>7160.4596216979398</v>
      </c>
      <c r="S302" s="36">
        <v>7160.4596216979398</v>
      </c>
      <c r="T302" s="36">
        <v>7160.4596216979398</v>
      </c>
      <c r="U302" s="36">
        <v>7160.4596216979398</v>
      </c>
      <c r="V302" s="36">
        <v>7160.4596216979398</v>
      </c>
      <c r="W302" s="36">
        <v>7160.4596216979398</v>
      </c>
      <c r="X302" s="36">
        <v>7160.4596216979398</v>
      </c>
      <c r="Y302" s="36">
        <v>7160.4596216979398</v>
      </c>
      <c r="Z302" s="36">
        <v>7160.4596216979398</v>
      </c>
      <c r="AA302" s="36">
        <v>7160.4596216979398</v>
      </c>
      <c r="AB302" s="36">
        <v>7160.4596216979398</v>
      </c>
      <c r="AC302" s="36">
        <v>7160.4596216979398</v>
      </c>
      <c r="AD302" s="36">
        <v>7160.4596216979398</v>
      </c>
      <c r="AE302" s="36">
        <v>7160.4596216979398</v>
      </c>
      <c r="AF302" s="36">
        <v>7160.4596216979398</v>
      </c>
      <c r="AG302" s="36">
        <v>7160.4596216979398</v>
      </c>
      <c r="AH302" s="36">
        <v>7160.4596216979398</v>
      </c>
      <c r="AI302" s="36">
        <v>7160.4596216979398</v>
      </c>
      <c r="AJ302" s="36">
        <v>7160.4596216979398</v>
      </c>
      <c r="AK302" s="36">
        <v>7160.4596216979398</v>
      </c>
      <c r="AL302" s="36">
        <v>7160.4596216979398</v>
      </c>
      <c r="AM302" s="36">
        <v>7160.4596216979398</v>
      </c>
      <c r="AN302" s="36">
        <v>7160.4596216979398</v>
      </c>
      <c r="AO302" s="36">
        <v>7160.4596216979398</v>
      </c>
      <c r="AP302" s="36">
        <v>7160.4596216979398</v>
      </c>
      <c r="AQ302" s="36">
        <v>7160.4596216979398</v>
      </c>
      <c r="AR302" s="36">
        <v>7160.4596216979398</v>
      </c>
      <c r="AS302" s="36">
        <v>7160.4596216979398</v>
      </c>
      <c r="AT302" s="36">
        <v>7160.4596216979398</v>
      </c>
      <c r="AU302" s="36">
        <v>7160.4596216979398</v>
      </c>
      <c r="AV302" s="620">
        <v>7160.4596216979398</v>
      </c>
      <c r="AY302" s="335">
        <v>87</v>
      </c>
      <c r="AZ302" s="334" t="s">
        <v>650</v>
      </c>
      <c r="BA302" s="455">
        <v>15.976516691</v>
      </c>
      <c r="BB302" s="455">
        <v>3665.9936651919702</v>
      </c>
      <c r="BC302" s="455"/>
      <c r="BD302" s="545"/>
      <c r="BE302" s="455">
        <v>0.58117676272723895</v>
      </c>
      <c r="BF302" s="545"/>
      <c r="BG302" s="546">
        <f t="shared" si="44"/>
        <v>95.413983448665888</v>
      </c>
      <c r="BP302" s="4"/>
      <c r="CB302" s="438">
        <v>117</v>
      </c>
      <c r="CC302" s="334" t="s">
        <v>649</v>
      </c>
      <c r="CD302" s="547">
        <v>23.515903000000002</v>
      </c>
      <c r="CE302" s="456">
        <v>5395.5129309261101</v>
      </c>
      <c r="CF302" s="547"/>
      <c r="CG302" s="456"/>
      <c r="CH302" s="456">
        <v>0.58802712245817701</v>
      </c>
      <c r="CI302" s="547"/>
      <c r="CJ302" s="456">
        <f t="shared" si="45"/>
        <v>136.19051336420415</v>
      </c>
    </row>
    <row r="303" spans="7:88" ht="14.1" customHeight="1" thickBot="1">
      <c r="G303" s="19"/>
      <c r="H303" s="738"/>
      <c r="J303" s="736"/>
      <c r="K303" s="9" t="s">
        <v>777</v>
      </c>
      <c r="L303" s="73">
        <v>7160.4596216979398</v>
      </c>
      <c r="M303" s="73">
        <v>7160.4596216979398</v>
      </c>
      <c r="N303" s="73">
        <v>7160.4596216979398</v>
      </c>
      <c r="O303" s="73">
        <v>7160.4596216979398</v>
      </c>
      <c r="P303" s="73">
        <v>7160.4596216979398</v>
      </c>
      <c r="Q303" s="73">
        <v>7160.4596216979398</v>
      </c>
      <c r="R303" s="73">
        <v>7160.4596216979398</v>
      </c>
      <c r="S303" s="73">
        <v>7160.4596216979398</v>
      </c>
      <c r="T303" s="73">
        <v>7160.4596216979398</v>
      </c>
      <c r="U303" s="73">
        <v>7160.4596216979398</v>
      </c>
      <c r="V303" s="73">
        <v>7160.4596216979398</v>
      </c>
      <c r="W303" s="73">
        <v>7160.4596216979398</v>
      </c>
      <c r="X303" s="73">
        <v>7160.4596216979398</v>
      </c>
      <c r="Y303" s="73">
        <v>7160.4596216979398</v>
      </c>
      <c r="Z303" s="73">
        <v>7160.4596216979398</v>
      </c>
      <c r="AA303" s="73">
        <v>7160.4596216979398</v>
      </c>
      <c r="AB303" s="73">
        <v>7160.4596216979398</v>
      </c>
      <c r="AC303" s="73">
        <v>7160.4596216979398</v>
      </c>
      <c r="AD303" s="73">
        <v>7160.4596216979398</v>
      </c>
      <c r="AE303" s="73">
        <v>7160.4596216979398</v>
      </c>
      <c r="AF303" s="73">
        <v>7160.4596216979398</v>
      </c>
      <c r="AG303" s="73">
        <v>7160.4596216979398</v>
      </c>
      <c r="AH303" s="73">
        <v>7160.4596216979398</v>
      </c>
      <c r="AI303" s="73">
        <v>7160.4596216979398</v>
      </c>
      <c r="AJ303" s="73">
        <v>7160.4596216979398</v>
      </c>
      <c r="AK303" s="73">
        <v>7160.4596216979398</v>
      </c>
      <c r="AL303" s="73">
        <v>7160.4596216979398</v>
      </c>
      <c r="AM303" s="73">
        <v>7160.4596216979398</v>
      </c>
      <c r="AN303" s="73">
        <v>7160.4596216979398</v>
      </c>
      <c r="AO303" s="73">
        <v>7160.4596216979398</v>
      </c>
      <c r="AP303" s="73">
        <v>7160.4596216979398</v>
      </c>
      <c r="AQ303" s="73">
        <v>7160.4596216979398</v>
      </c>
      <c r="AR303" s="73">
        <v>7160.4596216979398</v>
      </c>
      <c r="AS303" s="73">
        <v>7160.4596216979398</v>
      </c>
      <c r="AT303" s="73">
        <v>7160.4596216979398</v>
      </c>
      <c r="AU303" s="73">
        <v>7160.4596216979398</v>
      </c>
      <c r="AV303" s="621">
        <v>7160.4596216979398</v>
      </c>
      <c r="AY303" s="335">
        <v>78</v>
      </c>
      <c r="AZ303" s="334" t="s">
        <v>649</v>
      </c>
      <c r="BA303" s="455">
        <v>0.38475178199999899</v>
      </c>
      <c r="BB303" s="455">
        <v>4490.5467542074803</v>
      </c>
      <c r="BC303" s="455"/>
      <c r="BD303" s="545"/>
      <c r="BE303" s="455">
        <v>0.70577803174798748</v>
      </c>
      <c r="BF303" s="545"/>
      <c r="BG303" s="546">
        <f t="shared" si="44"/>
        <v>95.670071354586341</v>
      </c>
      <c r="BP303" s="4"/>
      <c r="CB303" s="438">
        <v>46</v>
      </c>
      <c r="CC303" s="334" t="s">
        <v>649</v>
      </c>
      <c r="CD303" s="547">
        <v>12.7219519999999</v>
      </c>
      <c r="CE303" s="456">
        <v>6398.64618634821</v>
      </c>
      <c r="CF303" s="547"/>
      <c r="CG303" s="456"/>
      <c r="CH303" s="456">
        <v>0.69408612135666903</v>
      </c>
      <c r="CI303" s="547"/>
      <c r="CJ303" s="456">
        <f t="shared" si="45"/>
        <v>136.35867993292683</v>
      </c>
    </row>
    <row r="304" spans="7:88" ht="14.1" customHeight="1" thickTop="1">
      <c r="G304" s="19"/>
      <c r="H304" s="738"/>
      <c r="J304" s="736"/>
      <c r="K304" s="9" t="s">
        <v>778</v>
      </c>
      <c r="L304" s="36">
        <v>9099.4999171174513</v>
      </c>
      <c r="M304" s="36">
        <v>9099.4999171174513</v>
      </c>
      <c r="N304" s="36">
        <v>9099.4999171174513</v>
      </c>
      <c r="O304" s="36">
        <v>9099.4999171174513</v>
      </c>
      <c r="P304" s="36">
        <v>9099.4999171174513</v>
      </c>
      <c r="Q304" s="36">
        <v>9099.4999171174513</v>
      </c>
      <c r="R304" s="36">
        <v>9099.4999171174513</v>
      </c>
      <c r="S304" s="36">
        <v>9099.4999171174513</v>
      </c>
      <c r="T304" s="36">
        <v>9099.4999171174513</v>
      </c>
      <c r="U304" s="36">
        <v>9099.4999171174513</v>
      </c>
      <c r="V304" s="36">
        <v>9099.4999171174513</v>
      </c>
      <c r="W304" s="36">
        <v>9099.4999171174513</v>
      </c>
      <c r="X304" s="36">
        <v>9099.4999171174513</v>
      </c>
      <c r="Y304" s="36">
        <v>9099.4999171174513</v>
      </c>
      <c r="Z304" s="36">
        <v>9099.4999171174513</v>
      </c>
      <c r="AA304" s="36">
        <v>9099.4999171174513</v>
      </c>
      <c r="AB304" s="36">
        <v>9099.4999171174513</v>
      </c>
      <c r="AC304" s="36">
        <v>9099.4999171174513</v>
      </c>
      <c r="AD304" s="36">
        <v>9099.4999171174513</v>
      </c>
      <c r="AE304" s="36">
        <v>9099.4999171174513</v>
      </c>
      <c r="AF304" s="36">
        <v>9099.4999171174513</v>
      </c>
      <c r="AG304" s="36">
        <v>9099.4999171174513</v>
      </c>
      <c r="AH304" s="36">
        <v>9099.4999171174513</v>
      </c>
      <c r="AI304" s="36">
        <v>9099.4999171174513</v>
      </c>
      <c r="AJ304" s="36">
        <v>9099.4999171174513</v>
      </c>
      <c r="AK304" s="36">
        <v>9099.4999171174513</v>
      </c>
      <c r="AL304" s="36">
        <v>9099.4999171174513</v>
      </c>
      <c r="AM304" s="36">
        <v>9099.4999171174513</v>
      </c>
      <c r="AN304" s="36">
        <v>9099.4999171174513</v>
      </c>
      <c r="AO304" s="36">
        <v>9099.4999171174513</v>
      </c>
      <c r="AP304" s="36">
        <v>9099.4999171174513</v>
      </c>
      <c r="AQ304" s="36">
        <v>9099.4999171174513</v>
      </c>
      <c r="AR304" s="36">
        <v>9099.4999171174513</v>
      </c>
      <c r="AS304" s="36">
        <v>9099.4999171174513</v>
      </c>
      <c r="AT304" s="36">
        <v>9099.4999171174513</v>
      </c>
      <c r="AU304" s="36">
        <v>9099.4999171174513</v>
      </c>
      <c r="AV304" s="620">
        <v>9099.4999171174513</v>
      </c>
      <c r="AY304" s="335">
        <v>79</v>
      </c>
      <c r="AZ304" s="334" t="s">
        <v>647</v>
      </c>
      <c r="BA304" s="455">
        <v>1.591562476</v>
      </c>
      <c r="BB304" s="455">
        <v>4204.3750479263399</v>
      </c>
      <c r="BC304" s="455"/>
      <c r="BD304" s="545"/>
      <c r="BE304" s="455">
        <v>0.66183582178430611</v>
      </c>
      <c r="BF304" s="545"/>
      <c r="BG304" s="546">
        <f t="shared" si="44"/>
        <v>95.690049336393912</v>
      </c>
      <c r="BP304" s="4"/>
      <c r="CB304" s="438">
        <v>84</v>
      </c>
      <c r="CC304" s="334" t="s">
        <v>650</v>
      </c>
      <c r="CD304" s="547">
        <v>10.5159479999999</v>
      </c>
      <c r="CE304" s="456">
        <v>5864.9603390639004</v>
      </c>
      <c r="CF304" s="547"/>
      <c r="CG304" s="456"/>
      <c r="CH304" s="456">
        <v>0.63582270050660905</v>
      </c>
      <c r="CI304" s="547"/>
      <c r="CJ304" s="456">
        <f t="shared" si="45"/>
        <v>136.66234550655452</v>
      </c>
    </row>
    <row r="305" spans="7:88" ht="14.1" customHeight="1">
      <c r="G305" s="19"/>
      <c r="H305" s="738"/>
      <c r="J305" s="736"/>
      <c r="K305" s="9" t="s">
        <v>779</v>
      </c>
      <c r="L305" s="36">
        <v>9099.4999171174513</v>
      </c>
      <c r="M305" s="36">
        <v>9099.4999171174513</v>
      </c>
      <c r="N305" s="36">
        <v>9099.4999171174513</v>
      </c>
      <c r="O305" s="36">
        <v>9099.4999171174513</v>
      </c>
      <c r="P305" s="36">
        <v>9099.4999171174513</v>
      </c>
      <c r="Q305" s="36">
        <v>9099.4999171174513</v>
      </c>
      <c r="R305" s="36">
        <v>9099.4999171174513</v>
      </c>
      <c r="S305" s="36">
        <v>9099.4999171174513</v>
      </c>
      <c r="T305" s="36">
        <v>9099.4999171174513</v>
      </c>
      <c r="U305" s="36">
        <v>9099.4999171174513</v>
      </c>
      <c r="V305" s="36">
        <v>9099.4999171174513</v>
      </c>
      <c r="W305" s="36">
        <v>9099.4999171174513</v>
      </c>
      <c r="X305" s="36">
        <v>9099.4999171174513</v>
      </c>
      <c r="Y305" s="36">
        <v>9099.4999171174513</v>
      </c>
      <c r="Z305" s="36">
        <v>9099.4999171174513</v>
      </c>
      <c r="AA305" s="36">
        <v>9099.4999171174513</v>
      </c>
      <c r="AB305" s="36">
        <v>9099.4999171174513</v>
      </c>
      <c r="AC305" s="36">
        <v>9099.4999171174513</v>
      </c>
      <c r="AD305" s="36">
        <v>9099.4999171174513</v>
      </c>
      <c r="AE305" s="36">
        <v>9099.4999171174513</v>
      </c>
      <c r="AF305" s="36">
        <v>9099.4999171174513</v>
      </c>
      <c r="AG305" s="36">
        <v>9099.4999171174513</v>
      </c>
      <c r="AH305" s="36">
        <v>9099.4999171174513</v>
      </c>
      <c r="AI305" s="36">
        <v>9099.4999171174513</v>
      </c>
      <c r="AJ305" s="36">
        <v>9099.4999171174513</v>
      </c>
      <c r="AK305" s="36">
        <v>9099.4999171174513</v>
      </c>
      <c r="AL305" s="36">
        <v>9099.4999171174513</v>
      </c>
      <c r="AM305" s="36">
        <v>9099.4999171174513</v>
      </c>
      <c r="AN305" s="36">
        <v>9099.4999171174513</v>
      </c>
      <c r="AO305" s="36">
        <v>9099.4999171174513</v>
      </c>
      <c r="AP305" s="36">
        <v>9099.4999171174513</v>
      </c>
      <c r="AQ305" s="36">
        <v>9099.4999171174513</v>
      </c>
      <c r="AR305" s="36">
        <v>9099.4999171174513</v>
      </c>
      <c r="AS305" s="36">
        <v>9099.4999171174513</v>
      </c>
      <c r="AT305" s="36">
        <v>9099.4999171174513</v>
      </c>
      <c r="AU305" s="36">
        <v>9099.4999171174513</v>
      </c>
      <c r="AV305" s="620">
        <v>9099.4999171174513</v>
      </c>
      <c r="AY305" s="335">
        <v>97</v>
      </c>
      <c r="AZ305" s="334" t="s">
        <v>648</v>
      </c>
      <c r="BA305" s="455">
        <v>7.7950810160000001</v>
      </c>
      <c r="BB305" s="455">
        <v>4154.5777339547403</v>
      </c>
      <c r="BC305" s="455"/>
      <c r="BD305" s="545"/>
      <c r="BE305" s="455">
        <v>0.65386568541473322</v>
      </c>
      <c r="BF305" s="545"/>
      <c r="BG305" s="546">
        <f t="shared" si="44"/>
        <v>95.739836850515402</v>
      </c>
      <c r="BP305" s="4"/>
      <c r="CB305" s="438">
        <v>114</v>
      </c>
      <c r="CC305" s="334" t="s">
        <v>649</v>
      </c>
      <c r="CD305" s="547">
        <v>5.8903219999999896</v>
      </c>
      <c r="CE305" s="456">
        <v>5519.1559134932404</v>
      </c>
      <c r="CF305" s="547"/>
      <c r="CG305" s="456"/>
      <c r="CH305" s="456">
        <v>0.59845264418245103</v>
      </c>
      <c r="CI305" s="547"/>
      <c r="CJ305" s="456">
        <f t="shared" si="45"/>
        <v>136.80502917575998</v>
      </c>
    </row>
    <row r="306" spans="7:88" ht="14.1" customHeight="1" thickBot="1">
      <c r="G306" s="19"/>
      <c r="H306" s="738"/>
      <c r="J306" s="736"/>
      <c r="K306" s="485" t="s">
        <v>780</v>
      </c>
      <c r="L306" s="73">
        <v>9099.4999171174513</v>
      </c>
      <c r="M306" s="73">
        <v>9099.4999171174513</v>
      </c>
      <c r="N306" s="73">
        <v>9099.4999171174513</v>
      </c>
      <c r="O306" s="73">
        <v>9099.4999171174513</v>
      </c>
      <c r="P306" s="73">
        <v>9099.4999171174513</v>
      </c>
      <c r="Q306" s="73">
        <v>9099.4999171174513</v>
      </c>
      <c r="R306" s="73">
        <v>9099.4999171174513</v>
      </c>
      <c r="S306" s="73">
        <v>9099.4999171174513</v>
      </c>
      <c r="T306" s="73">
        <v>9099.4999171174513</v>
      </c>
      <c r="U306" s="73">
        <v>9099.4999171174513</v>
      </c>
      <c r="V306" s="73">
        <v>9099.4999171174513</v>
      </c>
      <c r="W306" s="73">
        <v>9099.4999171174513</v>
      </c>
      <c r="X306" s="73">
        <v>9099.4999171174513</v>
      </c>
      <c r="Y306" s="73">
        <v>9099.4999171174513</v>
      </c>
      <c r="Z306" s="73">
        <v>9099.4999171174513</v>
      </c>
      <c r="AA306" s="73">
        <v>9099.4999171174513</v>
      </c>
      <c r="AB306" s="73">
        <v>9099.4999171174513</v>
      </c>
      <c r="AC306" s="73">
        <v>9099.4999171174513</v>
      </c>
      <c r="AD306" s="73">
        <v>9099.4999171174513</v>
      </c>
      <c r="AE306" s="73">
        <v>9099.4999171174513</v>
      </c>
      <c r="AF306" s="73">
        <v>9099.4999171174513</v>
      </c>
      <c r="AG306" s="73">
        <v>9099.4999171174513</v>
      </c>
      <c r="AH306" s="73">
        <v>9099.4999171174513</v>
      </c>
      <c r="AI306" s="73">
        <v>9099.4999171174513</v>
      </c>
      <c r="AJ306" s="73">
        <v>9099.4999171174513</v>
      </c>
      <c r="AK306" s="73">
        <v>9099.4999171174513</v>
      </c>
      <c r="AL306" s="73">
        <v>9099.4999171174513</v>
      </c>
      <c r="AM306" s="73">
        <v>9099.4999171174513</v>
      </c>
      <c r="AN306" s="73">
        <v>9099.4999171174513</v>
      </c>
      <c r="AO306" s="73">
        <v>9099.4999171174513</v>
      </c>
      <c r="AP306" s="73">
        <v>9099.4999171174513</v>
      </c>
      <c r="AQ306" s="73">
        <v>9099.4999171174513</v>
      </c>
      <c r="AR306" s="73">
        <v>9099.4999171174513</v>
      </c>
      <c r="AS306" s="73">
        <v>9099.4999171174513</v>
      </c>
      <c r="AT306" s="73">
        <v>9099.4999171174513</v>
      </c>
      <c r="AU306" s="73">
        <v>9099.4999171174513</v>
      </c>
      <c r="AV306" s="621">
        <v>9099.4999171174513</v>
      </c>
      <c r="AY306" s="335">
        <v>42</v>
      </c>
      <c r="AZ306" s="334" t="s">
        <v>647</v>
      </c>
      <c r="BA306" s="455">
        <v>1.8950107410000001</v>
      </c>
      <c r="BB306" s="455">
        <v>3719.88824762889</v>
      </c>
      <c r="BC306" s="455"/>
      <c r="BD306" s="545"/>
      <c r="BE306" s="455">
        <v>0.58178177965366151</v>
      </c>
      <c r="BF306" s="545"/>
      <c r="BG306" s="546">
        <f t="shared" si="44"/>
        <v>96.635880835144079</v>
      </c>
      <c r="BP306" s="4"/>
      <c r="CB306" s="438">
        <v>96</v>
      </c>
      <c r="CC306" s="334" t="s">
        <v>649</v>
      </c>
      <c r="CD306" s="547">
        <v>15.129355</v>
      </c>
      <c r="CE306" s="456">
        <v>6336.4097814959696</v>
      </c>
      <c r="CF306" s="547"/>
      <c r="CG306" s="456"/>
      <c r="CH306" s="456">
        <v>0.68495356447767297</v>
      </c>
      <c r="CI306" s="547"/>
      <c r="CJ306" s="456">
        <f t="shared" si="45"/>
        <v>136.84783222183302</v>
      </c>
    </row>
    <row r="307" spans="7:88" ht="14.1" customHeight="1" thickTop="1">
      <c r="G307" s="19"/>
      <c r="H307" s="738"/>
      <c r="J307" s="736"/>
      <c r="K307" s="9" t="s">
        <v>753</v>
      </c>
      <c r="L307" s="36">
        <v>3567.6680132857227</v>
      </c>
      <c r="M307" s="36">
        <v>3567.6680132857227</v>
      </c>
      <c r="N307" s="36">
        <v>3567.6680132857227</v>
      </c>
      <c r="O307" s="36">
        <v>3567.6680132857227</v>
      </c>
      <c r="P307" s="36">
        <v>3567.6680132857227</v>
      </c>
      <c r="Q307" s="36">
        <v>3567.6680132857227</v>
      </c>
      <c r="R307" s="36">
        <v>3567.6680132857227</v>
      </c>
      <c r="S307" s="36">
        <v>3567.6680132857227</v>
      </c>
      <c r="T307" s="36">
        <v>3567.6680132857227</v>
      </c>
      <c r="U307" s="36">
        <v>3567.6680132857227</v>
      </c>
      <c r="V307" s="36">
        <v>3567.6680132857227</v>
      </c>
      <c r="W307" s="36">
        <v>3567.6680132857227</v>
      </c>
      <c r="X307" s="36">
        <v>3567.6680132857227</v>
      </c>
      <c r="Y307" s="36">
        <v>3567.6680132857227</v>
      </c>
      <c r="Z307" s="36">
        <v>3567.6680132857227</v>
      </c>
      <c r="AA307" s="36">
        <v>3567.6680132857227</v>
      </c>
      <c r="AB307" s="36">
        <v>3567.6680132857227</v>
      </c>
      <c r="AC307" s="36">
        <v>3567.6680132857227</v>
      </c>
      <c r="AD307" s="36">
        <v>3567.6680132857227</v>
      </c>
      <c r="AE307" s="36">
        <v>3567.6680132857227</v>
      </c>
      <c r="AF307" s="36">
        <v>3567.6680132857227</v>
      </c>
      <c r="AG307" s="36">
        <v>3567.6680132857227</v>
      </c>
      <c r="AH307" s="36">
        <v>3567.6680132857227</v>
      </c>
      <c r="AI307" s="36">
        <v>3567.6680132857227</v>
      </c>
      <c r="AJ307" s="36">
        <v>3567.6680132857227</v>
      </c>
      <c r="AK307" s="36">
        <v>3567.6680132857227</v>
      </c>
      <c r="AL307" s="36">
        <v>3567.6680132857227</v>
      </c>
      <c r="AM307" s="36">
        <v>3567.6680132857227</v>
      </c>
      <c r="AN307" s="36">
        <v>3567.6680132857227</v>
      </c>
      <c r="AO307" s="36">
        <v>3567.6680132857227</v>
      </c>
      <c r="AP307" s="36">
        <v>3567.6680132857227</v>
      </c>
      <c r="AQ307" s="36">
        <v>3567.6680132857227</v>
      </c>
      <c r="AR307" s="36">
        <v>3567.6680132857227</v>
      </c>
      <c r="AS307" s="36">
        <v>3567.6680132857227</v>
      </c>
      <c r="AT307" s="36">
        <v>3567.6680132857227</v>
      </c>
      <c r="AU307" s="36">
        <v>3567.6680132857227</v>
      </c>
      <c r="AV307" s="620">
        <v>3567.6680132857227</v>
      </c>
      <c r="AY307" s="335">
        <v>28</v>
      </c>
      <c r="AZ307" s="334" t="s">
        <v>651</v>
      </c>
      <c r="BA307" s="455">
        <v>3.6518926126000002</v>
      </c>
      <c r="BB307" s="455">
        <v>4620.6920322222004</v>
      </c>
      <c r="BC307" s="455"/>
      <c r="BD307" s="545"/>
      <c r="BE307" s="455">
        <v>0.71733769600936159</v>
      </c>
      <c r="BF307" s="545"/>
      <c r="BG307" s="546">
        <f t="shared" si="44"/>
        <v>96.753643693439301</v>
      </c>
      <c r="BP307" s="4"/>
      <c r="CB307" s="438">
        <v>93</v>
      </c>
      <c r="CC307" s="334" t="s">
        <v>649</v>
      </c>
      <c r="CD307" s="547">
        <v>17.152519000000002</v>
      </c>
      <c r="CE307" s="456">
        <v>5228.5441317405703</v>
      </c>
      <c r="CF307" s="547"/>
      <c r="CG307" s="456"/>
      <c r="CH307" s="456">
        <v>0.56691746441881796</v>
      </c>
      <c r="CI307" s="547"/>
      <c r="CJ307" s="456">
        <f t="shared" si="45"/>
        <v>136.97017999724952</v>
      </c>
    </row>
    <row r="308" spans="7:88" ht="14.1" customHeight="1">
      <c r="G308" s="19"/>
      <c r="H308" s="738"/>
      <c r="J308" s="736"/>
      <c r="K308" s="9" t="s">
        <v>757</v>
      </c>
      <c r="L308" s="36">
        <v>3567.6680132857227</v>
      </c>
      <c r="M308" s="36">
        <v>3567.6680132857227</v>
      </c>
      <c r="N308" s="36">
        <v>3567.6680132857227</v>
      </c>
      <c r="O308" s="36">
        <v>3567.6680132857227</v>
      </c>
      <c r="P308" s="36">
        <v>3567.6680132857227</v>
      </c>
      <c r="Q308" s="36">
        <v>3567.6680132857227</v>
      </c>
      <c r="R308" s="36">
        <v>3567.6680132857227</v>
      </c>
      <c r="S308" s="36">
        <v>3567.6680132857227</v>
      </c>
      <c r="T308" s="36">
        <v>3567.6680132857227</v>
      </c>
      <c r="U308" s="36">
        <v>3567.6680132857227</v>
      </c>
      <c r="V308" s="36">
        <v>3567.6680132857227</v>
      </c>
      <c r="W308" s="36">
        <v>3567.6680132857227</v>
      </c>
      <c r="X308" s="36">
        <v>3567.6680132857227</v>
      </c>
      <c r="Y308" s="36">
        <v>3567.6680132857227</v>
      </c>
      <c r="Z308" s="36">
        <v>3567.6680132857227</v>
      </c>
      <c r="AA308" s="36">
        <v>3567.6680132857227</v>
      </c>
      <c r="AB308" s="36">
        <v>3567.6680132857227</v>
      </c>
      <c r="AC308" s="36">
        <v>3567.6680132857227</v>
      </c>
      <c r="AD308" s="36">
        <v>3567.6680132857227</v>
      </c>
      <c r="AE308" s="36">
        <v>3567.6680132857227</v>
      </c>
      <c r="AF308" s="36">
        <v>3567.6680132857227</v>
      </c>
      <c r="AG308" s="36">
        <v>3567.6680132857227</v>
      </c>
      <c r="AH308" s="36">
        <v>3567.6680132857227</v>
      </c>
      <c r="AI308" s="36">
        <v>3567.6680132857227</v>
      </c>
      <c r="AJ308" s="36">
        <v>3567.6680132857227</v>
      </c>
      <c r="AK308" s="36">
        <v>3567.6680132857227</v>
      </c>
      <c r="AL308" s="36">
        <v>3567.6680132857227</v>
      </c>
      <c r="AM308" s="36">
        <v>3567.6680132857227</v>
      </c>
      <c r="AN308" s="36">
        <v>3567.6680132857227</v>
      </c>
      <c r="AO308" s="36">
        <v>3567.6680132857227</v>
      </c>
      <c r="AP308" s="36">
        <v>3567.6680132857227</v>
      </c>
      <c r="AQ308" s="36">
        <v>3567.6680132857227</v>
      </c>
      <c r="AR308" s="36">
        <v>3567.6680132857227</v>
      </c>
      <c r="AS308" s="36">
        <v>3567.6680132857227</v>
      </c>
      <c r="AT308" s="36">
        <v>3567.6680132857227</v>
      </c>
      <c r="AU308" s="36">
        <v>3567.6680132857227</v>
      </c>
      <c r="AV308" s="620">
        <v>3567.6680132857227</v>
      </c>
      <c r="AY308" s="335">
        <v>55</v>
      </c>
      <c r="AZ308" s="334" t="s">
        <v>648</v>
      </c>
      <c r="BA308" s="455">
        <v>1.5916137960000001</v>
      </c>
      <c r="BB308" s="455">
        <v>3361.6378318174602</v>
      </c>
      <c r="BC308" s="455"/>
      <c r="BD308" s="545"/>
      <c r="BE308" s="455">
        <v>0.52637246977096341</v>
      </c>
      <c r="BF308" s="545"/>
      <c r="BG308" s="546">
        <f t="shared" si="44"/>
        <v>96.839523836922453</v>
      </c>
      <c r="BP308" s="4"/>
      <c r="CB308" s="438">
        <v>113</v>
      </c>
      <c r="CC308" s="334" t="s">
        <v>647</v>
      </c>
      <c r="CD308" s="547">
        <v>3.1959780000000002</v>
      </c>
      <c r="CE308" s="456">
        <v>5606.7695828260403</v>
      </c>
      <c r="CF308" s="547"/>
      <c r="CG308" s="456"/>
      <c r="CH308" s="456">
        <v>0.60704405307769504</v>
      </c>
      <c r="CI308" s="547"/>
      <c r="CJ308" s="456">
        <f t="shared" si="45"/>
        <v>136.96086403037987</v>
      </c>
    </row>
    <row r="309" spans="7:88" ht="14.1" customHeight="1" thickBot="1">
      <c r="G309" s="19"/>
      <c r="H309" s="738"/>
      <c r="J309" s="736"/>
      <c r="K309" s="9" t="s">
        <v>761</v>
      </c>
      <c r="L309" s="73">
        <v>3567.6680132857227</v>
      </c>
      <c r="M309" s="73">
        <v>3567.6680132857227</v>
      </c>
      <c r="N309" s="73">
        <v>3567.6680132857227</v>
      </c>
      <c r="O309" s="73">
        <v>3567.6680132857227</v>
      </c>
      <c r="P309" s="73">
        <v>3567.6680132857227</v>
      </c>
      <c r="Q309" s="73">
        <v>3567.6680132857227</v>
      </c>
      <c r="R309" s="73">
        <v>3567.6680132857227</v>
      </c>
      <c r="S309" s="73">
        <v>3567.6680132857227</v>
      </c>
      <c r="T309" s="73">
        <v>3567.6680132857227</v>
      </c>
      <c r="U309" s="73">
        <v>3567.6680132857227</v>
      </c>
      <c r="V309" s="73">
        <v>3567.6680132857227</v>
      </c>
      <c r="W309" s="73">
        <v>3567.6680132857227</v>
      </c>
      <c r="X309" s="73">
        <v>3567.6680132857227</v>
      </c>
      <c r="Y309" s="73">
        <v>3567.6680132857227</v>
      </c>
      <c r="Z309" s="73">
        <v>3567.6680132857227</v>
      </c>
      <c r="AA309" s="73">
        <v>3567.6680132857227</v>
      </c>
      <c r="AB309" s="73">
        <v>3567.6680132857227</v>
      </c>
      <c r="AC309" s="73">
        <v>3567.6680132857227</v>
      </c>
      <c r="AD309" s="73">
        <v>3567.6680132857227</v>
      </c>
      <c r="AE309" s="73">
        <v>3567.6680132857227</v>
      </c>
      <c r="AF309" s="73">
        <v>3567.6680132857227</v>
      </c>
      <c r="AG309" s="73">
        <v>3567.6680132857227</v>
      </c>
      <c r="AH309" s="73">
        <v>3567.6680132857227</v>
      </c>
      <c r="AI309" s="73">
        <v>3567.6680132857227</v>
      </c>
      <c r="AJ309" s="73">
        <v>3567.6680132857227</v>
      </c>
      <c r="AK309" s="73">
        <v>3567.6680132857227</v>
      </c>
      <c r="AL309" s="73">
        <v>3567.6680132857227</v>
      </c>
      <c r="AM309" s="73">
        <v>3567.6680132857227</v>
      </c>
      <c r="AN309" s="73">
        <v>3567.6680132857227</v>
      </c>
      <c r="AO309" s="73">
        <v>3567.6680132857227</v>
      </c>
      <c r="AP309" s="73">
        <v>3567.6680132857227</v>
      </c>
      <c r="AQ309" s="73">
        <v>3567.6680132857227</v>
      </c>
      <c r="AR309" s="73">
        <v>3567.6680132857227</v>
      </c>
      <c r="AS309" s="73">
        <v>3567.6680132857227</v>
      </c>
      <c r="AT309" s="73">
        <v>3567.6680132857227</v>
      </c>
      <c r="AU309" s="73">
        <v>3567.6680132857227</v>
      </c>
      <c r="AV309" s="621">
        <v>3567.6680132857227</v>
      </c>
      <c r="AY309" s="335">
        <v>130</v>
      </c>
      <c r="AZ309" s="334" t="s">
        <v>649</v>
      </c>
      <c r="BA309" s="455">
        <v>8.2914683789999994</v>
      </c>
      <c r="BB309" s="455">
        <v>4205.1019987234504</v>
      </c>
      <c r="BC309" s="455"/>
      <c r="BD309" s="545"/>
      <c r="BE309" s="455">
        <v>0.65165623233594816</v>
      </c>
      <c r="BF309" s="545"/>
      <c r="BG309" s="546">
        <f t="shared" si="44"/>
        <v>97.15868810060654</v>
      </c>
      <c r="BP309" s="4"/>
      <c r="CB309" s="438">
        <v>112</v>
      </c>
      <c r="CC309" s="334" t="s">
        <v>649</v>
      </c>
      <c r="CD309" s="547">
        <v>27.193756999999898</v>
      </c>
      <c r="CE309" s="456">
        <v>5641.1735056939997</v>
      </c>
      <c r="CF309" s="547"/>
      <c r="CG309" s="456"/>
      <c r="CH309" s="456">
        <v>0.61044114524940096</v>
      </c>
      <c r="CI309" s="547"/>
      <c r="CJ309" s="456">
        <f t="shared" si="45"/>
        <v>137.01569962613732</v>
      </c>
    </row>
    <row r="310" spans="7:88" ht="14.1" customHeight="1" thickTop="1">
      <c r="G310" s="19"/>
      <c r="H310" s="738"/>
      <c r="J310" s="736"/>
      <c r="K310" s="9" t="s">
        <v>754</v>
      </c>
      <c r="L310" s="36">
        <v>4662.4664480263036</v>
      </c>
      <c r="M310" s="36">
        <v>4662.4664480263036</v>
      </c>
      <c r="N310" s="36">
        <v>4662.4664480263036</v>
      </c>
      <c r="O310" s="36">
        <v>4662.4664480263036</v>
      </c>
      <c r="P310" s="36">
        <v>4662.4664480263036</v>
      </c>
      <c r="Q310" s="36">
        <v>4662.4664480263036</v>
      </c>
      <c r="R310" s="36">
        <v>4662.4664480263036</v>
      </c>
      <c r="S310" s="36">
        <v>4662.4664480263036</v>
      </c>
      <c r="T310" s="36">
        <v>4662.4664480263036</v>
      </c>
      <c r="U310" s="36">
        <v>4662.4664480263036</v>
      </c>
      <c r="V310" s="36">
        <v>4662.4664480263036</v>
      </c>
      <c r="W310" s="36">
        <v>4662.4664480263036</v>
      </c>
      <c r="X310" s="36">
        <v>4662.4664480263036</v>
      </c>
      <c r="Y310" s="36">
        <v>4662.4664480263036</v>
      </c>
      <c r="Z310" s="36">
        <v>4662.4664480263036</v>
      </c>
      <c r="AA310" s="36">
        <v>4662.4664480263036</v>
      </c>
      <c r="AB310" s="36">
        <v>4662.4664480263036</v>
      </c>
      <c r="AC310" s="36">
        <v>4662.4664480263036</v>
      </c>
      <c r="AD310" s="36">
        <v>4662.4664480263036</v>
      </c>
      <c r="AE310" s="36">
        <v>4662.4664480263036</v>
      </c>
      <c r="AF310" s="36">
        <v>4662.4664480263036</v>
      </c>
      <c r="AG310" s="36">
        <v>4662.4664480263036</v>
      </c>
      <c r="AH310" s="36">
        <v>4662.4664480263036</v>
      </c>
      <c r="AI310" s="36">
        <v>4662.4664480263036</v>
      </c>
      <c r="AJ310" s="36">
        <v>4662.4664480263036</v>
      </c>
      <c r="AK310" s="36">
        <v>4662.4664480263036</v>
      </c>
      <c r="AL310" s="36">
        <v>4662.4664480263036</v>
      </c>
      <c r="AM310" s="36">
        <v>4662.4664480263036</v>
      </c>
      <c r="AN310" s="36">
        <v>4662.4664480263036</v>
      </c>
      <c r="AO310" s="36">
        <v>4662.4664480263036</v>
      </c>
      <c r="AP310" s="36">
        <v>4662.4664480263036</v>
      </c>
      <c r="AQ310" s="36">
        <v>4662.4664480263036</v>
      </c>
      <c r="AR310" s="36">
        <v>4662.4664480263036</v>
      </c>
      <c r="AS310" s="36">
        <v>4662.4664480263036</v>
      </c>
      <c r="AT310" s="36">
        <v>4662.4664480263036</v>
      </c>
      <c r="AU310" s="36">
        <v>4662.4664480263036</v>
      </c>
      <c r="AV310" s="620">
        <v>4662.4664480263036</v>
      </c>
      <c r="AY310" s="335">
        <v>74</v>
      </c>
      <c r="AZ310" s="334" t="s">
        <v>648</v>
      </c>
      <c r="BA310" s="455">
        <v>0.79526996100000003</v>
      </c>
      <c r="BB310" s="455">
        <v>4839.7957036305497</v>
      </c>
      <c r="BC310" s="455"/>
      <c r="BD310" s="545"/>
      <c r="BE310" s="455">
        <v>0.73112494883651935</v>
      </c>
      <c r="BF310" s="545"/>
      <c r="BG310" s="546">
        <f t="shared" si="44"/>
        <v>99.244598198538483</v>
      </c>
      <c r="BP310" s="4"/>
      <c r="CB310" s="438">
        <v>67</v>
      </c>
      <c r="CC310" s="334" t="s">
        <v>647</v>
      </c>
      <c r="CD310" s="547">
        <v>16.638002</v>
      </c>
      <c r="CE310" s="456">
        <v>4730.5818375134304</v>
      </c>
      <c r="CF310" s="547"/>
      <c r="CG310" s="456"/>
      <c r="CH310" s="456">
        <v>0.51384483709540996</v>
      </c>
      <c r="CI310" s="547"/>
      <c r="CJ310" s="456">
        <f t="shared" si="45"/>
        <v>137.04815880415939</v>
      </c>
    </row>
    <row r="311" spans="7:88" ht="14.1" customHeight="1">
      <c r="G311" s="19"/>
      <c r="H311" s="738"/>
      <c r="J311" s="736"/>
      <c r="K311" s="9" t="s">
        <v>758</v>
      </c>
      <c r="L311" s="36">
        <v>4662.4664480263036</v>
      </c>
      <c r="M311" s="36">
        <v>4662.4664480263036</v>
      </c>
      <c r="N311" s="36">
        <v>4662.4664480263036</v>
      </c>
      <c r="O311" s="36">
        <v>4662.4664480263036</v>
      </c>
      <c r="P311" s="36">
        <v>4662.4664480263036</v>
      </c>
      <c r="Q311" s="36">
        <v>4662.4664480263036</v>
      </c>
      <c r="R311" s="36">
        <v>4662.4664480263036</v>
      </c>
      <c r="S311" s="36">
        <v>4662.4664480263036</v>
      </c>
      <c r="T311" s="36">
        <v>4662.4664480263036</v>
      </c>
      <c r="U311" s="36">
        <v>4662.4664480263036</v>
      </c>
      <c r="V311" s="36">
        <v>4662.4664480263036</v>
      </c>
      <c r="W311" s="36">
        <v>4662.4664480263036</v>
      </c>
      <c r="X311" s="36">
        <v>4662.4664480263036</v>
      </c>
      <c r="Y311" s="36">
        <v>4662.4664480263036</v>
      </c>
      <c r="Z311" s="36">
        <v>4662.4664480263036</v>
      </c>
      <c r="AA311" s="36">
        <v>4662.4664480263036</v>
      </c>
      <c r="AB311" s="36">
        <v>4662.4664480263036</v>
      </c>
      <c r="AC311" s="36">
        <v>4662.4664480263036</v>
      </c>
      <c r="AD311" s="36">
        <v>4662.4664480263036</v>
      </c>
      <c r="AE311" s="36">
        <v>4662.4664480263036</v>
      </c>
      <c r="AF311" s="36">
        <v>4662.4664480263036</v>
      </c>
      <c r="AG311" s="36">
        <v>4662.4664480263036</v>
      </c>
      <c r="AH311" s="36">
        <v>4662.4664480263036</v>
      </c>
      <c r="AI311" s="36">
        <v>4662.4664480263036</v>
      </c>
      <c r="AJ311" s="36">
        <v>4662.4664480263036</v>
      </c>
      <c r="AK311" s="36">
        <v>4662.4664480263036</v>
      </c>
      <c r="AL311" s="36">
        <v>4662.4664480263036</v>
      </c>
      <c r="AM311" s="36">
        <v>4662.4664480263036</v>
      </c>
      <c r="AN311" s="36">
        <v>4662.4664480263036</v>
      </c>
      <c r="AO311" s="36">
        <v>4662.4664480263036</v>
      </c>
      <c r="AP311" s="36">
        <v>4662.4664480263036</v>
      </c>
      <c r="AQ311" s="36">
        <v>4662.4664480263036</v>
      </c>
      <c r="AR311" s="36">
        <v>4662.4664480263036</v>
      </c>
      <c r="AS311" s="36">
        <v>4662.4664480263036</v>
      </c>
      <c r="AT311" s="36">
        <v>4662.4664480263036</v>
      </c>
      <c r="AU311" s="36">
        <v>4662.4664480263036</v>
      </c>
      <c r="AV311" s="620">
        <v>4662.4664480263036</v>
      </c>
      <c r="AY311" s="335">
        <v>32</v>
      </c>
      <c r="AZ311" s="334" t="s">
        <v>648</v>
      </c>
      <c r="BA311" s="455">
        <v>0.38077753600000003</v>
      </c>
      <c r="BB311" s="455">
        <v>4500.1102834794601</v>
      </c>
      <c r="BC311" s="455"/>
      <c r="BD311" s="545"/>
      <c r="BE311" s="455">
        <v>0.68095648671600273</v>
      </c>
      <c r="BF311" s="545"/>
      <c r="BG311" s="546">
        <f t="shared" si="44"/>
        <v>99.259152693206161</v>
      </c>
      <c r="BP311" s="4"/>
      <c r="CB311" s="438">
        <v>92</v>
      </c>
      <c r="CC311" s="334" t="s">
        <v>649</v>
      </c>
      <c r="CD311" s="547">
        <v>104.299959</v>
      </c>
      <c r="CE311" s="456">
        <v>6059.5278211139603</v>
      </c>
      <c r="CF311" s="547"/>
      <c r="CG311" s="456"/>
      <c r="CH311" s="456">
        <v>0.65411884864708303</v>
      </c>
      <c r="CI311" s="547"/>
      <c r="CJ311" s="456">
        <f t="shared" si="45"/>
        <v>137.14807417585018</v>
      </c>
    </row>
    <row r="312" spans="7:88" ht="14.1" customHeight="1" thickBot="1">
      <c r="G312" s="19"/>
      <c r="H312" s="738"/>
      <c r="J312" s="736"/>
      <c r="K312" s="9" t="s">
        <v>762</v>
      </c>
      <c r="L312" s="73">
        <v>4662.4664480263036</v>
      </c>
      <c r="M312" s="73">
        <v>4662.4664480263036</v>
      </c>
      <c r="N312" s="73">
        <v>4662.4664480263036</v>
      </c>
      <c r="O312" s="73">
        <v>4662.4664480263036</v>
      </c>
      <c r="P312" s="73">
        <v>4662.4664480263036</v>
      </c>
      <c r="Q312" s="73">
        <v>4662.4664480263036</v>
      </c>
      <c r="R312" s="73">
        <v>4662.4664480263036</v>
      </c>
      <c r="S312" s="73">
        <v>4662.4664480263036</v>
      </c>
      <c r="T312" s="73">
        <v>4662.4664480263036</v>
      </c>
      <c r="U312" s="73">
        <v>4662.4664480263036</v>
      </c>
      <c r="V312" s="73">
        <v>4662.4664480263036</v>
      </c>
      <c r="W312" s="73">
        <v>4662.4664480263036</v>
      </c>
      <c r="X312" s="73">
        <v>4662.4664480263036</v>
      </c>
      <c r="Y312" s="73">
        <v>4662.4664480263036</v>
      </c>
      <c r="Z312" s="73">
        <v>4662.4664480263036</v>
      </c>
      <c r="AA312" s="73">
        <v>4662.4664480263036</v>
      </c>
      <c r="AB312" s="73">
        <v>4662.4664480263036</v>
      </c>
      <c r="AC312" s="73">
        <v>4662.4664480263036</v>
      </c>
      <c r="AD312" s="73">
        <v>4662.4664480263036</v>
      </c>
      <c r="AE312" s="73">
        <v>4662.4664480263036</v>
      </c>
      <c r="AF312" s="73">
        <v>4662.4664480263036</v>
      </c>
      <c r="AG312" s="73">
        <v>4662.4664480263036</v>
      </c>
      <c r="AH312" s="73">
        <v>4662.4664480263036</v>
      </c>
      <c r="AI312" s="73">
        <v>4662.4664480263036</v>
      </c>
      <c r="AJ312" s="73">
        <v>4662.4664480263036</v>
      </c>
      <c r="AK312" s="73">
        <v>4662.4664480263036</v>
      </c>
      <c r="AL312" s="73">
        <v>4662.4664480263036</v>
      </c>
      <c r="AM312" s="73">
        <v>4662.4664480263036</v>
      </c>
      <c r="AN312" s="73">
        <v>4662.4664480263036</v>
      </c>
      <c r="AO312" s="73">
        <v>4662.4664480263036</v>
      </c>
      <c r="AP312" s="73">
        <v>4662.4664480263036</v>
      </c>
      <c r="AQ312" s="73">
        <v>4662.4664480263036</v>
      </c>
      <c r="AR312" s="73">
        <v>4662.4664480263036</v>
      </c>
      <c r="AS312" s="73">
        <v>4662.4664480263036</v>
      </c>
      <c r="AT312" s="73">
        <v>4662.4664480263036</v>
      </c>
      <c r="AU312" s="73">
        <v>4662.4664480263036</v>
      </c>
      <c r="AV312" s="621">
        <v>4662.4664480263036</v>
      </c>
      <c r="AY312" s="335">
        <v>3</v>
      </c>
      <c r="AZ312" s="334" t="s">
        <v>649</v>
      </c>
      <c r="BA312" s="455">
        <v>0.940079953999999</v>
      </c>
      <c r="BB312" s="455">
        <v>4645.0006249759799</v>
      </c>
      <c r="BC312" s="455"/>
      <c r="BD312" s="545"/>
      <c r="BE312" s="455">
        <v>0.70177457355384665</v>
      </c>
      <c r="BF312" s="545"/>
      <c r="BG312" s="546">
        <f t="shared" si="44"/>
        <v>99.332621610902081</v>
      </c>
      <c r="BP312" s="4"/>
      <c r="CB312" s="438">
        <v>47</v>
      </c>
      <c r="CC312" s="334" t="s">
        <v>651</v>
      </c>
      <c r="CD312" s="547">
        <v>2.1049880000000001</v>
      </c>
      <c r="CE312" s="456">
        <v>5615.50446166865</v>
      </c>
      <c r="CF312" s="547"/>
      <c r="CG312" s="456"/>
      <c r="CH312" s="456">
        <v>0.60689093317332199</v>
      </c>
      <c r="CI312" s="547"/>
      <c r="CJ312" s="456">
        <f t="shared" si="45"/>
        <v>137.19956615606139</v>
      </c>
    </row>
    <row r="313" spans="7:88" ht="14.1" customHeight="1" thickTop="1">
      <c r="G313" s="19"/>
      <c r="H313" s="738"/>
      <c r="J313" s="736"/>
      <c r="K313" s="9" t="s">
        <v>755</v>
      </c>
      <c r="L313" s="36">
        <v>5523.7146733169784</v>
      </c>
      <c r="M313" s="36">
        <v>5523.7146733169784</v>
      </c>
      <c r="N313" s="36">
        <v>5523.7146733169784</v>
      </c>
      <c r="O313" s="36">
        <v>5523.7146733169784</v>
      </c>
      <c r="P313" s="36">
        <v>5523.7146733169784</v>
      </c>
      <c r="Q313" s="36">
        <v>5523.7146733169784</v>
      </c>
      <c r="R313" s="36">
        <v>5523.7146733169784</v>
      </c>
      <c r="S313" s="36">
        <v>5523.7146733169784</v>
      </c>
      <c r="T313" s="36">
        <v>5523.7146733169784</v>
      </c>
      <c r="U313" s="36">
        <v>5523.7146733169784</v>
      </c>
      <c r="V313" s="36">
        <v>5523.7146733169784</v>
      </c>
      <c r="W313" s="36">
        <v>5523.7146733169784</v>
      </c>
      <c r="X313" s="36">
        <v>5523.7146733169784</v>
      </c>
      <c r="Y313" s="36">
        <v>5523.7146733169784</v>
      </c>
      <c r="Z313" s="36">
        <v>5523.7146733169784</v>
      </c>
      <c r="AA313" s="36">
        <v>5523.7146733169784</v>
      </c>
      <c r="AB313" s="36">
        <v>5523.7146733169784</v>
      </c>
      <c r="AC313" s="36">
        <v>5523.7146733169784</v>
      </c>
      <c r="AD313" s="36">
        <v>5523.7146733169784</v>
      </c>
      <c r="AE313" s="36">
        <v>5523.7146733169784</v>
      </c>
      <c r="AF313" s="36">
        <v>5523.7146733169784</v>
      </c>
      <c r="AG313" s="36">
        <v>5523.7146733169784</v>
      </c>
      <c r="AH313" s="36">
        <v>5523.7146733169784</v>
      </c>
      <c r="AI313" s="36">
        <v>5523.7146733169784</v>
      </c>
      <c r="AJ313" s="36">
        <v>5523.7146733169784</v>
      </c>
      <c r="AK313" s="36">
        <v>5523.7146733169784</v>
      </c>
      <c r="AL313" s="36">
        <v>5523.7146733169784</v>
      </c>
      <c r="AM313" s="36">
        <v>5523.7146733169784</v>
      </c>
      <c r="AN313" s="36">
        <v>5523.7146733169784</v>
      </c>
      <c r="AO313" s="36">
        <v>5523.7146733169784</v>
      </c>
      <c r="AP313" s="36">
        <v>5523.7146733169784</v>
      </c>
      <c r="AQ313" s="36">
        <v>5523.7146733169784</v>
      </c>
      <c r="AR313" s="36">
        <v>5523.7146733169784</v>
      </c>
      <c r="AS313" s="36">
        <v>5523.7146733169784</v>
      </c>
      <c r="AT313" s="36">
        <v>5523.7146733169784</v>
      </c>
      <c r="AU313" s="36">
        <v>5523.7146733169784</v>
      </c>
      <c r="AV313" s="620">
        <v>5523.7146733169784</v>
      </c>
      <c r="AY313" s="335">
        <v>68</v>
      </c>
      <c r="AZ313" s="334" t="s">
        <v>647</v>
      </c>
      <c r="BA313" s="455">
        <v>0.935318709999999</v>
      </c>
      <c r="BB313" s="455">
        <v>3745.3724366636002</v>
      </c>
      <c r="BC313" s="455"/>
      <c r="BD313" s="545"/>
      <c r="BE313" s="455">
        <v>0.56901439497979678</v>
      </c>
      <c r="BF313" s="545"/>
      <c r="BG313" s="546">
        <f t="shared" si="44"/>
        <v>99.381172203635003</v>
      </c>
      <c r="BP313" s="4"/>
      <c r="CB313" s="438">
        <v>83</v>
      </c>
      <c r="CC313" s="334" t="s">
        <v>647</v>
      </c>
      <c r="CD313" s="547">
        <v>13.8660519999999</v>
      </c>
      <c r="CE313" s="456">
        <v>5497.1075922335103</v>
      </c>
      <c r="CF313" s="547"/>
      <c r="CG313" s="456"/>
      <c r="CH313" s="456">
        <v>0.59382606659652304</v>
      </c>
      <c r="CI313" s="547"/>
      <c r="CJ313" s="456">
        <f t="shared" si="45"/>
        <v>137.32154832020018</v>
      </c>
    </row>
    <row r="314" spans="7:88" ht="14.1" customHeight="1">
      <c r="G314" s="19"/>
      <c r="H314" s="738"/>
      <c r="J314" s="736"/>
      <c r="K314" s="9" t="s">
        <v>759</v>
      </c>
      <c r="L314" s="36">
        <v>5523.7146733169784</v>
      </c>
      <c r="M314" s="36">
        <v>5523.7146733169784</v>
      </c>
      <c r="N314" s="36">
        <v>5523.7146733169784</v>
      </c>
      <c r="O314" s="36">
        <v>5523.7146733169784</v>
      </c>
      <c r="P314" s="36">
        <v>5523.7146733169784</v>
      </c>
      <c r="Q314" s="36">
        <v>5523.7146733169784</v>
      </c>
      <c r="R314" s="36">
        <v>5523.7146733169784</v>
      </c>
      <c r="S314" s="36">
        <v>5523.7146733169784</v>
      </c>
      <c r="T314" s="36">
        <v>5523.7146733169784</v>
      </c>
      <c r="U314" s="36">
        <v>5523.7146733169784</v>
      </c>
      <c r="V314" s="36">
        <v>5523.7146733169784</v>
      </c>
      <c r="W314" s="36">
        <v>5523.7146733169784</v>
      </c>
      <c r="X314" s="36">
        <v>5523.7146733169784</v>
      </c>
      <c r="Y314" s="36">
        <v>5523.7146733169784</v>
      </c>
      <c r="Z314" s="36">
        <v>5523.7146733169784</v>
      </c>
      <c r="AA314" s="36">
        <v>5523.7146733169784</v>
      </c>
      <c r="AB314" s="36">
        <v>5523.7146733169784</v>
      </c>
      <c r="AC314" s="36">
        <v>5523.7146733169784</v>
      </c>
      <c r="AD314" s="36">
        <v>5523.7146733169784</v>
      </c>
      <c r="AE314" s="36">
        <v>5523.7146733169784</v>
      </c>
      <c r="AF314" s="36">
        <v>5523.7146733169784</v>
      </c>
      <c r="AG314" s="36">
        <v>5523.7146733169784</v>
      </c>
      <c r="AH314" s="36">
        <v>5523.7146733169784</v>
      </c>
      <c r="AI314" s="36">
        <v>5523.7146733169784</v>
      </c>
      <c r="AJ314" s="36">
        <v>5523.7146733169784</v>
      </c>
      <c r="AK314" s="36">
        <v>5523.7146733169784</v>
      </c>
      <c r="AL314" s="36">
        <v>5523.7146733169784</v>
      </c>
      <c r="AM314" s="36">
        <v>5523.7146733169784</v>
      </c>
      <c r="AN314" s="36">
        <v>5523.7146733169784</v>
      </c>
      <c r="AO314" s="36">
        <v>5523.7146733169784</v>
      </c>
      <c r="AP314" s="36">
        <v>5523.7146733169784</v>
      </c>
      <c r="AQ314" s="36">
        <v>5523.7146733169784</v>
      </c>
      <c r="AR314" s="36">
        <v>5523.7146733169784</v>
      </c>
      <c r="AS314" s="36">
        <v>5523.7146733169784</v>
      </c>
      <c r="AT314" s="36">
        <v>5523.7146733169784</v>
      </c>
      <c r="AU314" s="36">
        <v>5523.7146733169784</v>
      </c>
      <c r="AV314" s="620">
        <v>5523.7146733169784</v>
      </c>
      <c r="AY314" s="335">
        <v>82</v>
      </c>
      <c r="AZ314" s="334" t="s">
        <v>649</v>
      </c>
      <c r="BA314" s="455">
        <v>0.58588266899999897</v>
      </c>
      <c r="BB314" s="455">
        <v>4120.3533477493702</v>
      </c>
      <c r="BC314" s="455"/>
      <c r="BD314" s="545"/>
      <c r="BE314" s="455">
        <v>0.62328378415549635</v>
      </c>
      <c r="BF314" s="545"/>
      <c r="BG314" s="546">
        <f t="shared" si="44"/>
        <v>99.523974309827494</v>
      </c>
      <c r="BP314" s="4"/>
      <c r="CB314" s="438">
        <v>105</v>
      </c>
      <c r="CC314" s="334" t="s">
        <v>650</v>
      </c>
      <c r="CD314" s="547">
        <v>17.911455</v>
      </c>
      <c r="CE314" s="456">
        <v>5933.7821869789996</v>
      </c>
      <c r="CF314" s="547"/>
      <c r="CG314" s="456"/>
      <c r="CH314" s="456">
        <v>0.63947003354501697</v>
      </c>
      <c r="CI314" s="547"/>
      <c r="CJ314" s="456">
        <f t="shared" si="45"/>
        <v>137.42980338272696</v>
      </c>
    </row>
    <row r="315" spans="7:88" ht="14.1" customHeight="1" thickBot="1">
      <c r="G315" s="19"/>
      <c r="H315" s="738"/>
      <c r="J315" s="736"/>
      <c r="K315" s="9" t="s">
        <v>763</v>
      </c>
      <c r="L315" s="73">
        <v>5523.7146733169784</v>
      </c>
      <c r="M315" s="73">
        <v>5523.7146733169784</v>
      </c>
      <c r="N315" s="73">
        <v>5523.7146733169784</v>
      </c>
      <c r="O315" s="73">
        <v>5523.7146733169784</v>
      </c>
      <c r="P315" s="73">
        <v>5523.7146733169784</v>
      </c>
      <c r="Q315" s="73">
        <v>5523.7146733169784</v>
      </c>
      <c r="R315" s="73">
        <v>5523.7146733169784</v>
      </c>
      <c r="S315" s="73">
        <v>5523.7146733169784</v>
      </c>
      <c r="T315" s="73">
        <v>5523.7146733169784</v>
      </c>
      <c r="U315" s="73">
        <v>5523.7146733169784</v>
      </c>
      <c r="V315" s="73">
        <v>5523.7146733169784</v>
      </c>
      <c r="W315" s="73">
        <v>5523.7146733169784</v>
      </c>
      <c r="X315" s="73">
        <v>5523.7146733169784</v>
      </c>
      <c r="Y315" s="73">
        <v>5523.7146733169784</v>
      </c>
      <c r="Z315" s="73">
        <v>5523.7146733169784</v>
      </c>
      <c r="AA315" s="73">
        <v>5523.7146733169784</v>
      </c>
      <c r="AB315" s="73">
        <v>5523.7146733169784</v>
      </c>
      <c r="AC315" s="73">
        <v>5523.7146733169784</v>
      </c>
      <c r="AD315" s="73">
        <v>5523.7146733169784</v>
      </c>
      <c r="AE315" s="73">
        <v>5523.7146733169784</v>
      </c>
      <c r="AF315" s="73">
        <v>5523.7146733169784</v>
      </c>
      <c r="AG315" s="73">
        <v>5523.7146733169784</v>
      </c>
      <c r="AH315" s="73">
        <v>5523.7146733169784</v>
      </c>
      <c r="AI315" s="73">
        <v>5523.7146733169784</v>
      </c>
      <c r="AJ315" s="73">
        <v>5523.7146733169784</v>
      </c>
      <c r="AK315" s="73">
        <v>5523.7146733169784</v>
      </c>
      <c r="AL315" s="73">
        <v>5523.7146733169784</v>
      </c>
      <c r="AM315" s="73">
        <v>5523.7146733169784</v>
      </c>
      <c r="AN315" s="73">
        <v>5523.7146733169784</v>
      </c>
      <c r="AO315" s="73">
        <v>5523.7146733169784</v>
      </c>
      <c r="AP315" s="73">
        <v>5523.7146733169784</v>
      </c>
      <c r="AQ315" s="73">
        <v>5523.7146733169784</v>
      </c>
      <c r="AR315" s="73">
        <v>5523.7146733169784</v>
      </c>
      <c r="AS315" s="73">
        <v>5523.7146733169784</v>
      </c>
      <c r="AT315" s="73">
        <v>5523.7146733169784</v>
      </c>
      <c r="AU315" s="73">
        <v>5523.7146733169784</v>
      </c>
      <c r="AV315" s="621">
        <v>5523.7146733169784</v>
      </c>
      <c r="AY315" s="335">
        <v>109</v>
      </c>
      <c r="AZ315" s="334" t="s">
        <v>651</v>
      </c>
      <c r="BA315" s="455">
        <v>32.552793079999901</v>
      </c>
      <c r="BB315" s="455">
        <v>3649.7532774422002</v>
      </c>
      <c r="BC315" s="455"/>
      <c r="BD315" s="545"/>
      <c r="BE315" s="455">
        <v>0.5529929943726245</v>
      </c>
      <c r="BF315" s="545"/>
      <c r="BG315" s="546">
        <f t="shared" si="44"/>
        <v>99.72180164561847</v>
      </c>
      <c r="BP315" s="4"/>
      <c r="CB315" s="438">
        <v>18</v>
      </c>
      <c r="CC315" s="334" t="s">
        <v>649</v>
      </c>
      <c r="CD315" s="547">
        <v>137.92479900000001</v>
      </c>
      <c r="CE315" s="456">
        <v>6284.2420395699801</v>
      </c>
      <c r="CF315" s="547"/>
      <c r="CG315" s="456"/>
      <c r="CH315" s="456">
        <v>0.676490457762983</v>
      </c>
      <c r="CI315" s="547"/>
      <c r="CJ315" s="456">
        <f t="shared" si="45"/>
        <v>137.42875632405364</v>
      </c>
    </row>
    <row r="316" spans="7:88" ht="14.1" customHeight="1" thickTop="1">
      <c r="G316" s="19"/>
      <c r="H316" s="738"/>
      <c r="J316" s="736"/>
      <c r="K316" s="9" t="s">
        <v>850</v>
      </c>
      <c r="L316" s="36">
        <v>6462.4368556290547</v>
      </c>
      <c r="M316" s="36">
        <v>6462.4368556290547</v>
      </c>
      <c r="N316" s="36">
        <v>6462.4368556290547</v>
      </c>
      <c r="O316" s="36">
        <v>6462.4368556290547</v>
      </c>
      <c r="P316" s="36">
        <v>6462.4368556290547</v>
      </c>
      <c r="Q316" s="36">
        <v>6462.4368556290547</v>
      </c>
      <c r="R316" s="36">
        <v>6462.4368556290547</v>
      </c>
      <c r="S316" s="36">
        <v>6462.4368556290547</v>
      </c>
      <c r="T316" s="36">
        <v>6462.4368556290547</v>
      </c>
      <c r="U316" s="36">
        <v>6462.4368556290547</v>
      </c>
      <c r="V316" s="36">
        <v>6462.4368556290547</v>
      </c>
      <c r="W316" s="36">
        <v>6462.4368556290547</v>
      </c>
      <c r="X316" s="36">
        <v>6462.4368556290547</v>
      </c>
      <c r="Y316" s="36">
        <v>6462.4368556290547</v>
      </c>
      <c r="Z316" s="36">
        <v>6462.4368556290547</v>
      </c>
      <c r="AA316" s="36">
        <v>6462.4368556290547</v>
      </c>
      <c r="AB316" s="36">
        <v>6462.4368556290547</v>
      </c>
      <c r="AC316" s="36">
        <v>6462.4368556290547</v>
      </c>
      <c r="AD316" s="36">
        <v>6462.4368556290547</v>
      </c>
      <c r="AE316" s="36">
        <v>6462.4368556290547</v>
      </c>
      <c r="AF316" s="36">
        <v>6462.4368556290547</v>
      </c>
      <c r="AG316" s="36">
        <v>6462.4368556290547</v>
      </c>
      <c r="AH316" s="36">
        <v>6462.4368556290547</v>
      </c>
      <c r="AI316" s="36">
        <v>6462.4368556290547</v>
      </c>
      <c r="AJ316" s="36">
        <v>6462.4368556290547</v>
      </c>
      <c r="AK316" s="36">
        <v>6462.4368556290547</v>
      </c>
      <c r="AL316" s="36">
        <v>6462.4368556290547</v>
      </c>
      <c r="AM316" s="36">
        <v>6462.4368556290547</v>
      </c>
      <c r="AN316" s="36">
        <v>6462.4368556290547</v>
      </c>
      <c r="AO316" s="36">
        <v>6462.4368556290547</v>
      </c>
      <c r="AP316" s="36">
        <v>6462.4368556290547</v>
      </c>
      <c r="AQ316" s="36">
        <v>6462.4368556290547</v>
      </c>
      <c r="AR316" s="36">
        <v>6462.4368556290547</v>
      </c>
      <c r="AS316" s="36">
        <v>6462.4368556290547</v>
      </c>
      <c r="AT316" s="36">
        <v>6462.4368556290547</v>
      </c>
      <c r="AU316" s="36">
        <v>6462.4368556290547</v>
      </c>
      <c r="AV316" s="620">
        <v>6462.4368556290547</v>
      </c>
      <c r="AY316" s="335">
        <v>84</v>
      </c>
      <c r="AZ316" s="334" t="s">
        <v>648</v>
      </c>
      <c r="BA316" s="455">
        <v>1.11913224899999</v>
      </c>
      <c r="BB316" s="455">
        <v>4159.0093363185797</v>
      </c>
      <c r="BC316" s="455"/>
      <c r="BD316" s="545"/>
      <c r="BE316" s="455">
        <v>0.62537762891732096</v>
      </c>
      <c r="BF316" s="545"/>
      <c r="BG316" s="546">
        <f t="shared" si="44"/>
        <v>100.07941552690906</v>
      </c>
      <c r="BP316" s="4"/>
      <c r="CB316" s="438">
        <v>73</v>
      </c>
      <c r="CC316" s="334" t="s">
        <v>647</v>
      </c>
      <c r="CD316" s="547">
        <v>7.4121079999999901</v>
      </c>
      <c r="CE316" s="456">
        <v>5399.5172181690596</v>
      </c>
      <c r="CF316" s="547"/>
      <c r="CG316" s="456"/>
      <c r="CH316" s="456">
        <v>0.58256370857995099</v>
      </c>
      <c r="CI316" s="547"/>
      <c r="CJ316" s="456">
        <f t="shared" si="45"/>
        <v>137.54032937781543</v>
      </c>
    </row>
    <row r="317" spans="7:88" ht="14.1" customHeight="1">
      <c r="G317" s="19"/>
      <c r="H317" s="738"/>
      <c r="J317" s="736"/>
      <c r="K317" s="9" t="s">
        <v>851</v>
      </c>
      <c r="L317" s="36">
        <v>6462.4368556290547</v>
      </c>
      <c r="M317" s="36">
        <v>6462.4368556290547</v>
      </c>
      <c r="N317" s="36">
        <v>6462.4368556290547</v>
      </c>
      <c r="O317" s="36">
        <v>6462.4368556290547</v>
      </c>
      <c r="P317" s="36">
        <v>6462.4368556290547</v>
      </c>
      <c r="Q317" s="36">
        <v>6462.4368556290547</v>
      </c>
      <c r="R317" s="36">
        <v>6462.4368556290547</v>
      </c>
      <c r="S317" s="36">
        <v>6462.4368556290547</v>
      </c>
      <c r="T317" s="36">
        <v>6462.4368556290547</v>
      </c>
      <c r="U317" s="36">
        <v>6462.4368556290547</v>
      </c>
      <c r="V317" s="36">
        <v>6462.4368556290547</v>
      </c>
      <c r="W317" s="36">
        <v>6462.4368556290547</v>
      </c>
      <c r="X317" s="36">
        <v>6462.4368556290547</v>
      </c>
      <c r="Y317" s="36">
        <v>6462.4368556290547</v>
      </c>
      <c r="Z317" s="36">
        <v>6462.4368556290547</v>
      </c>
      <c r="AA317" s="36">
        <v>6462.4368556290547</v>
      </c>
      <c r="AB317" s="36">
        <v>6462.4368556290547</v>
      </c>
      <c r="AC317" s="36">
        <v>6462.4368556290547</v>
      </c>
      <c r="AD317" s="36">
        <v>6462.4368556290547</v>
      </c>
      <c r="AE317" s="36">
        <v>6462.4368556290547</v>
      </c>
      <c r="AF317" s="36">
        <v>6462.4368556290547</v>
      </c>
      <c r="AG317" s="36">
        <v>6462.4368556290547</v>
      </c>
      <c r="AH317" s="36">
        <v>6462.4368556290547</v>
      </c>
      <c r="AI317" s="36">
        <v>6462.4368556290547</v>
      </c>
      <c r="AJ317" s="36">
        <v>6462.4368556290547</v>
      </c>
      <c r="AK317" s="36">
        <v>6462.4368556290547</v>
      </c>
      <c r="AL317" s="36">
        <v>6462.4368556290547</v>
      </c>
      <c r="AM317" s="36">
        <v>6462.4368556290547</v>
      </c>
      <c r="AN317" s="36">
        <v>6462.4368556290547</v>
      </c>
      <c r="AO317" s="36">
        <v>6462.4368556290547</v>
      </c>
      <c r="AP317" s="36">
        <v>6462.4368556290547</v>
      </c>
      <c r="AQ317" s="36">
        <v>6462.4368556290547</v>
      </c>
      <c r="AR317" s="36">
        <v>6462.4368556290547</v>
      </c>
      <c r="AS317" s="36">
        <v>6462.4368556290547</v>
      </c>
      <c r="AT317" s="36">
        <v>6462.4368556290547</v>
      </c>
      <c r="AU317" s="36">
        <v>6462.4368556290547</v>
      </c>
      <c r="AV317" s="620">
        <v>6462.4368556290547</v>
      </c>
      <c r="AY317" s="335">
        <v>40</v>
      </c>
      <c r="AZ317" s="334" t="s">
        <v>648</v>
      </c>
      <c r="BA317" s="455">
        <v>1.0113305589999999</v>
      </c>
      <c r="BB317" s="455">
        <v>4853.5853505340401</v>
      </c>
      <c r="BC317" s="455"/>
      <c r="BD317" s="545"/>
      <c r="BE317" s="455">
        <v>0.72323344088956132</v>
      </c>
      <c r="BF317" s="545"/>
      <c r="BG317" s="546">
        <f t="shared" si="44"/>
        <v>100.56948538314202</v>
      </c>
      <c r="BP317" s="4"/>
      <c r="CB317" s="438">
        <v>71</v>
      </c>
      <c r="CC317" s="334" t="s">
        <v>647</v>
      </c>
      <c r="CD317" s="547">
        <v>18.656333</v>
      </c>
      <c r="CE317" s="456">
        <v>4964.5238294168503</v>
      </c>
      <c r="CF317" s="547"/>
      <c r="CG317" s="456"/>
      <c r="CH317" s="456">
        <v>0.53660375323243004</v>
      </c>
      <c r="CI317" s="547"/>
      <c r="CJ317" s="456">
        <f t="shared" si="45"/>
        <v>137.55392722444697</v>
      </c>
    </row>
    <row r="318" spans="7:88" ht="14.1" customHeight="1" thickBot="1">
      <c r="G318" s="19"/>
      <c r="H318" s="738"/>
      <c r="J318" s="736"/>
      <c r="K318" s="9" t="s">
        <v>852</v>
      </c>
      <c r="L318" s="73">
        <v>6462.4368556290547</v>
      </c>
      <c r="M318" s="73">
        <v>6462.4368556290547</v>
      </c>
      <c r="N318" s="73">
        <v>6462.4368556290547</v>
      </c>
      <c r="O318" s="73">
        <v>6462.4368556290547</v>
      </c>
      <c r="P318" s="73">
        <v>6462.4368556290547</v>
      </c>
      <c r="Q318" s="73">
        <v>6462.4368556290547</v>
      </c>
      <c r="R318" s="73">
        <v>6462.4368556290547</v>
      </c>
      <c r="S318" s="73">
        <v>6462.4368556290547</v>
      </c>
      <c r="T318" s="73">
        <v>6462.4368556290547</v>
      </c>
      <c r="U318" s="73">
        <v>6462.4368556290547</v>
      </c>
      <c r="V318" s="73">
        <v>6462.4368556290547</v>
      </c>
      <c r="W318" s="73">
        <v>6462.4368556290547</v>
      </c>
      <c r="X318" s="73">
        <v>6462.4368556290547</v>
      </c>
      <c r="Y318" s="73">
        <v>6462.4368556290547</v>
      </c>
      <c r="Z318" s="73">
        <v>6462.4368556290547</v>
      </c>
      <c r="AA318" s="73">
        <v>6462.4368556290547</v>
      </c>
      <c r="AB318" s="73">
        <v>6462.4368556290547</v>
      </c>
      <c r="AC318" s="73">
        <v>6462.4368556290547</v>
      </c>
      <c r="AD318" s="73">
        <v>6462.4368556290547</v>
      </c>
      <c r="AE318" s="73">
        <v>6462.4368556290547</v>
      </c>
      <c r="AF318" s="73">
        <v>6462.4368556290547</v>
      </c>
      <c r="AG318" s="73">
        <v>6462.4368556290547</v>
      </c>
      <c r="AH318" s="73">
        <v>6462.4368556290547</v>
      </c>
      <c r="AI318" s="73">
        <v>6462.4368556290547</v>
      </c>
      <c r="AJ318" s="73">
        <v>6462.4368556290547</v>
      </c>
      <c r="AK318" s="73">
        <v>6462.4368556290547</v>
      </c>
      <c r="AL318" s="73">
        <v>6462.4368556290547</v>
      </c>
      <c r="AM318" s="73">
        <v>6462.4368556290547</v>
      </c>
      <c r="AN318" s="73">
        <v>6462.4368556290547</v>
      </c>
      <c r="AO318" s="73">
        <v>6462.4368556290547</v>
      </c>
      <c r="AP318" s="73">
        <v>6462.4368556290547</v>
      </c>
      <c r="AQ318" s="73">
        <v>6462.4368556290547</v>
      </c>
      <c r="AR318" s="73">
        <v>6462.4368556290547</v>
      </c>
      <c r="AS318" s="73">
        <v>6462.4368556290547</v>
      </c>
      <c r="AT318" s="73">
        <v>6462.4368556290547</v>
      </c>
      <c r="AU318" s="73">
        <v>6462.4368556290547</v>
      </c>
      <c r="AV318" s="621">
        <v>6462.4368556290547</v>
      </c>
      <c r="AY318" s="335">
        <v>104</v>
      </c>
      <c r="AZ318" s="334" t="s">
        <v>648</v>
      </c>
      <c r="BA318" s="455">
        <v>0.44498337799999899</v>
      </c>
      <c r="BB318" s="455">
        <v>5005.2503341511801</v>
      </c>
      <c r="BC318" s="455"/>
      <c r="BD318" s="545"/>
      <c r="BE318" s="455">
        <v>0.74418046693588291</v>
      </c>
      <c r="BF318" s="545"/>
      <c r="BG318" s="546">
        <f t="shared" si="44"/>
        <v>100.7147053413543</v>
      </c>
      <c r="BP318" s="4"/>
      <c r="CB318" s="438">
        <v>103</v>
      </c>
      <c r="CC318" s="334" t="s">
        <v>650</v>
      </c>
      <c r="CD318" s="547">
        <v>1.912555</v>
      </c>
      <c r="CE318" s="456">
        <v>6047.7780892785404</v>
      </c>
      <c r="CF318" s="547"/>
      <c r="CG318" s="456"/>
      <c r="CH318" s="456">
        <v>0.65010133620037203</v>
      </c>
      <c r="CI318" s="547"/>
      <c r="CJ318" s="456">
        <f t="shared" si="45"/>
        <v>137.72179366847763</v>
      </c>
    </row>
    <row r="319" spans="7:88" ht="14.1" customHeight="1" thickTop="1">
      <c r="G319" s="19"/>
      <c r="H319" s="738"/>
      <c r="J319" s="736"/>
      <c r="K319" s="9" t="s">
        <v>756</v>
      </c>
      <c r="L319" s="36">
        <v>7522.0823940367918</v>
      </c>
      <c r="M319" s="36">
        <v>7522.0823940367918</v>
      </c>
      <c r="N319" s="36">
        <v>7522.0823940367918</v>
      </c>
      <c r="O319" s="36">
        <v>7522.0823940367918</v>
      </c>
      <c r="P319" s="36">
        <v>7522.0823940367918</v>
      </c>
      <c r="Q319" s="36">
        <v>7522.0823940367918</v>
      </c>
      <c r="R319" s="36">
        <v>7522.0823940367918</v>
      </c>
      <c r="S319" s="36">
        <v>7522.0823940367918</v>
      </c>
      <c r="T319" s="36">
        <v>7522.0823940367918</v>
      </c>
      <c r="U319" s="36">
        <v>7522.0823940367918</v>
      </c>
      <c r="V319" s="36">
        <v>7522.0823940367918</v>
      </c>
      <c r="W319" s="36">
        <v>7522.0823940367918</v>
      </c>
      <c r="X319" s="36">
        <v>7522.0823940367918</v>
      </c>
      <c r="Y319" s="36">
        <v>7522.0823940367918</v>
      </c>
      <c r="Z319" s="36">
        <v>7522.0823940367918</v>
      </c>
      <c r="AA319" s="36">
        <v>7522.0823940367918</v>
      </c>
      <c r="AB319" s="36">
        <v>7522.0823940367918</v>
      </c>
      <c r="AC319" s="36">
        <v>7522.0823940367918</v>
      </c>
      <c r="AD319" s="36">
        <v>7522.0823940367918</v>
      </c>
      <c r="AE319" s="36">
        <v>7522.0823940367918</v>
      </c>
      <c r="AF319" s="36">
        <v>7522.0823940367918</v>
      </c>
      <c r="AG319" s="36">
        <v>7522.0823940367918</v>
      </c>
      <c r="AH319" s="36">
        <v>7522.0823940367918</v>
      </c>
      <c r="AI319" s="36">
        <v>7522.0823940367918</v>
      </c>
      <c r="AJ319" s="36">
        <v>7522.0823940367918</v>
      </c>
      <c r="AK319" s="36">
        <v>7522.0823940367918</v>
      </c>
      <c r="AL319" s="36">
        <v>7522.0823940367918</v>
      </c>
      <c r="AM319" s="36">
        <v>7522.0823940367918</v>
      </c>
      <c r="AN319" s="36">
        <v>7522.0823940367918</v>
      </c>
      <c r="AO319" s="36">
        <v>7522.0823940367918</v>
      </c>
      <c r="AP319" s="36">
        <v>7522.0823940367918</v>
      </c>
      <c r="AQ319" s="36">
        <v>7522.0823940367918</v>
      </c>
      <c r="AR319" s="36">
        <v>7522.0823940367918</v>
      </c>
      <c r="AS319" s="36">
        <v>7522.0823940367918</v>
      </c>
      <c r="AT319" s="36">
        <v>7522.0823940367918</v>
      </c>
      <c r="AU319" s="36">
        <v>7522.0823940367918</v>
      </c>
      <c r="AV319" s="620">
        <v>7522.0823940367918</v>
      </c>
      <c r="AY319" s="335">
        <v>2</v>
      </c>
      <c r="AZ319" s="334" t="s">
        <v>649</v>
      </c>
      <c r="BA319" s="455">
        <v>1.5309949869999999</v>
      </c>
      <c r="BB319" s="455">
        <v>4478.1511838714196</v>
      </c>
      <c r="BC319" s="455"/>
      <c r="BD319" s="545"/>
      <c r="BE319" s="455">
        <v>0.6626206134937791</v>
      </c>
      <c r="BF319" s="545"/>
      <c r="BG319" s="546">
        <f t="shared" si="44"/>
        <v>101.4597760577449</v>
      </c>
      <c r="BP319" s="4"/>
      <c r="CB319" s="438">
        <v>31</v>
      </c>
      <c r="CC319" s="334" t="s">
        <v>649</v>
      </c>
      <c r="CD319" s="547">
        <v>137.503065999999</v>
      </c>
      <c r="CE319" s="456">
        <v>6162.0039504019896</v>
      </c>
      <c r="CF319" s="547"/>
      <c r="CG319" s="456"/>
      <c r="CH319" s="456">
        <v>0.66111788947974803</v>
      </c>
      <c r="CI319" s="547"/>
      <c r="CJ319" s="456">
        <f t="shared" si="45"/>
        <v>137.9304864233267</v>
      </c>
    </row>
    <row r="320" spans="7:88" ht="14.1" customHeight="1">
      <c r="G320" s="19"/>
      <c r="H320" s="738"/>
      <c r="J320" s="736"/>
      <c r="K320" s="9" t="s">
        <v>760</v>
      </c>
      <c r="L320" s="36">
        <v>7522.0823940367918</v>
      </c>
      <c r="M320" s="36">
        <v>7522.0823940367918</v>
      </c>
      <c r="N320" s="36">
        <v>7522.0823940367918</v>
      </c>
      <c r="O320" s="36">
        <v>7522.0823940367918</v>
      </c>
      <c r="P320" s="36">
        <v>7522.0823940367918</v>
      </c>
      <c r="Q320" s="36">
        <v>7522.0823940367918</v>
      </c>
      <c r="R320" s="36">
        <v>7522.0823940367918</v>
      </c>
      <c r="S320" s="36">
        <v>7522.0823940367918</v>
      </c>
      <c r="T320" s="36">
        <v>7522.0823940367918</v>
      </c>
      <c r="U320" s="36">
        <v>7522.0823940367918</v>
      </c>
      <c r="V320" s="36">
        <v>7522.0823940367918</v>
      </c>
      <c r="W320" s="36">
        <v>7522.0823940367918</v>
      </c>
      <c r="X320" s="36">
        <v>7522.0823940367918</v>
      </c>
      <c r="Y320" s="36">
        <v>7522.0823940367918</v>
      </c>
      <c r="Z320" s="36">
        <v>7522.0823940367918</v>
      </c>
      <c r="AA320" s="36">
        <v>7522.0823940367918</v>
      </c>
      <c r="AB320" s="36">
        <v>7522.0823940367918</v>
      </c>
      <c r="AC320" s="36">
        <v>7522.0823940367918</v>
      </c>
      <c r="AD320" s="36">
        <v>7522.0823940367918</v>
      </c>
      <c r="AE320" s="36">
        <v>7522.0823940367918</v>
      </c>
      <c r="AF320" s="36">
        <v>7522.0823940367918</v>
      </c>
      <c r="AG320" s="36">
        <v>7522.0823940367918</v>
      </c>
      <c r="AH320" s="36">
        <v>7522.0823940367918</v>
      </c>
      <c r="AI320" s="36">
        <v>7522.0823940367918</v>
      </c>
      <c r="AJ320" s="36">
        <v>7522.0823940367918</v>
      </c>
      <c r="AK320" s="36">
        <v>7522.0823940367918</v>
      </c>
      <c r="AL320" s="36">
        <v>7522.0823940367918</v>
      </c>
      <c r="AM320" s="36">
        <v>7522.0823940367918</v>
      </c>
      <c r="AN320" s="36">
        <v>7522.0823940367918</v>
      </c>
      <c r="AO320" s="36">
        <v>7522.0823940367918</v>
      </c>
      <c r="AP320" s="36">
        <v>7522.0823940367918</v>
      </c>
      <c r="AQ320" s="36">
        <v>7522.0823940367918</v>
      </c>
      <c r="AR320" s="36">
        <v>7522.0823940367918</v>
      </c>
      <c r="AS320" s="36">
        <v>7522.0823940367918</v>
      </c>
      <c r="AT320" s="36">
        <v>7522.0823940367918</v>
      </c>
      <c r="AU320" s="36">
        <v>7522.0823940367918</v>
      </c>
      <c r="AV320" s="620">
        <v>7522.0823940367918</v>
      </c>
      <c r="AY320" s="335">
        <v>114</v>
      </c>
      <c r="AZ320" s="334" t="s">
        <v>650</v>
      </c>
      <c r="BA320" s="455">
        <v>2.545236649</v>
      </c>
      <c r="BB320" s="455">
        <v>4041.48260777017</v>
      </c>
      <c r="BC320" s="455"/>
      <c r="BD320" s="545"/>
      <c r="BE320" s="455">
        <v>0.59895160349434218</v>
      </c>
      <c r="BF320" s="545"/>
      <c r="BG320" s="546">
        <f t="shared" si="44"/>
        <v>101.58385236127138</v>
      </c>
      <c r="BP320" s="4"/>
      <c r="CB320" s="438">
        <v>127</v>
      </c>
      <c r="CC320" s="334" t="s">
        <v>650</v>
      </c>
      <c r="CD320" s="547">
        <v>147.573769</v>
      </c>
      <c r="CE320" s="456">
        <v>5966.1238306294299</v>
      </c>
      <c r="CF320" s="547"/>
      <c r="CG320" s="456"/>
      <c r="CH320" s="456">
        <v>0.64047664615831301</v>
      </c>
      <c r="CI320" s="547"/>
      <c r="CJ320" s="456">
        <f t="shared" si="45"/>
        <v>137.93665276618393</v>
      </c>
    </row>
    <row r="321" spans="7:88" ht="14.1" customHeight="1" thickBot="1">
      <c r="G321" s="19"/>
      <c r="H321" s="738"/>
      <c r="J321" s="736"/>
      <c r="K321" s="10" t="s">
        <v>764</v>
      </c>
      <c r="L321" s="73">
        <v>7522.0823940367918</v>
      </c>
      <c r="M321" s="73">
        <v>7522.0823940367918</v>
      </c>
      <c r="N321" s="73">
        <v>7522.0823940367918</v>
      </c>
      <c r="O321" s="73">
        <v>7522.0823940367918</v>
      </c>
      <c r="P321" s="73">
        <v>7522.0823940367918</v>
      </c>
      <c r="Q321" s="73">
        <v>7522.0823940367918</v>
      </c>
      <c r="R321" s="73">
        <v>7522.0823940367918</v>
      </c>
      <c r="S321" s="73">
        <v>7522.0823940367918</v>
      </c>
      <c r="T321" s="73">
        <v>7522.0823940367918</v>
      </c>
      <c r="U321" s="73">
        <v>7522.0823940367918</v>
      </c>
      <c r="V321" s="73">
        <v>7522.0823940367918</v>
      </c>
      <c r="W321" s="73">
        <v>7522.0823940367918</v>
      </c>
      <c r="X321" s="73">
        <v>7522.0823940367918</v>
      </c>
      <c r="Y321" s="73">
        <v>7522.0823940367918</v>
      </c>
      <c r="Z321" s="73">
        <v>7522.0823940367918</v>
      </c>
      <c r="AA321" s="73">
        <v>7522.0823940367918</v>
      </c>
      <c r="AB321" s="73">
        <v>7522.0823940367918</v>
      </c>
      <c r="AC321" s="73">
        <v>7522.0823940367918</v>
      </c>
      <c r="AD321" s="73">
        <v>7522.0823940367918</v>
      </c>
      <c r="AE321" s="73">
        <v>7522.0823940367918</v>
      </c>
      <c r="AF321" s="73">
        <v>7522.0823940367918</v>
      </c>
      <c r="AG321" s="73">
        <v>7522.0823940367918</v>
      </c>
      <c r="AH321" s="73">
        <v>7522.0823940367918</v>
      </c>
      <c r="AI321" s="73">
        <v>7522.0823940367918</v>
      </c>
      <c r="AJ321" s="73">
        <v>7522.0823940367918</v>
      </c>
      <c r="AK321" s="73">
        <v>7522.0823940367918</v>
      </c>
      <c r="AL321" s="73">
        <v>7522.0823940367918</v>
      </c>
      <c r="AM321" s="73">
        <v>7522.0823940367918</v>
      </c>
      <c r="AN321" s="73">
        <v>7522.0823940367918</v>
      </c>
      <c r="AO321" s="73">
        <v>7522.0823940367918</v>
      </c>
      <c r="AP321" s="73">
        <v>7522.0823940367918</v>
      </c>
      <c r="AQ321" s="73">
        <v>7522.0823940367918</v>
      </c>
      <c r="AR321" s="73">
        <v>7522.0823940367918</v>
      </c>
      <c r="AS321" s="73">
        <v>7522.0823940367918</v>
      </c>
      <c r="AT321" s="73">
        <v>7522.0823940367918</v>
      </c>
      <c r="AU321" s="73">
        <v>7522.0823940367918</v>
      </c>
      <c r="AV321" s="621">
        <v>7522.0823940367918</v>
      </c>
      <c r="AY321" s="335">
        <v>56</v>
      </c>
      <c r="AZ321" s="334" t="s">
        <v>648</v>
      </c>
      <c r="BA321" s="455">
        <v>2.2273530169999902</v>
      </c>
      <c r="BB321" s="455">
        <v>3600.1949781138701</v>
      </c>
      <c r="BC321" s="455"/>
      <c r="BD321" s="545"/>
      <c r="BE321" s="455">
        <v>0.53505799746229099</v>
      </c>
      <c r="BF321" s="545"/>
      <c r="BG321" s="546">
        <f t="shared" si="44"/>
        <v>101.65616721273294</v>
      </c>
      <c r="BP321" s="4"/>
      <c r="CB321" s="438">
        <v>91</v>
      </c>
      <c r="CC321" s="334" t="s">
        <v>647</v>
      </c>
      <c r="CD321" s="547">
        <v>1.532761</v>
      </c>
      <c r="CE321" s="456">
        <v>6241.8293931136704</v>
      </c>
      <c r="CF321" s="547"/>
      <c r="CG321" s="456"/>
      <c r="CH321" s="456">
        <v>0.66856522718854905</v>
      </c>
      <c r="CI321" s="547"/>
      <c r="CJ321" s="456">
        <f t="shared" si="45"/>
        <v>138.12316673429095</v>
      </c>
    </row>
    <row r="322" spans="7:88" ht="14.1" customHeight="1" thickTop="1">
      <c r="G322" s="19"/>
      <c r="H322" s="738"/>
      <c r="AV322" s="20"/>
      <c r="AY322" s="335">
        <v>7</v>
      </c>
      <c r="AZ322" s="334" t="s">
        <v>649</v>
      </c>
      <c r="BA322" s="455">
        <v>1.679081517</v>
      </c>
      <c r="BB322" s="455">
        <v>4550.5106873853601</v>
      </c>
      <c r="BC322" s="455"/>
      <c r="BD322" s="545"/>
      <c r="BE322" s="455">
        <v>0.66931683942298936</v>
      </c>
      <c r="BF322" s="545"/>
      <c r="BG322" s="546">
        <f t="shared" si="44"/>
        <v>102.01014012975268</v>
      </c>
      <c r="BP322" s="4"/>
      <c r="CB322" s="438">
        <v>80</v>
      </c>
      <c r="CC322" s="334" t="s">
        <v>651</v>
      </c>
      <c r="CD322" s="547">
        <v>10.730828000000001</v>
      </c>
      <c r="CE322" s="456">
        <v>6204.83409178282</v>
      </c>
      <c r="CF322" s="547"/>
      <c r="CG322" s="456"/>
      <c r="CH322" s="456">
        <v>0.66197385761993199</v>
      </c>
      <c r="CI322" s="547"/>
      <c r="CJ322" s="456">
        <f t="shared" si="45"/>
        <v>138.67637223268602</v>
      </c>
    </row>
    <row r="323" spans="7:88" ht="14.1" customHeight="1">
      <c r="G323" s="19"/>
      <c r="H323" s="738"/>
      <c r="J323" s="735" t="s">
        <v>624</v>
      </c>
      <c r="K323" s="8" t="s">
        <v>766</v>
      </c>
      <c r="L323" s="36">
        <v>15.05</v>
      </c>
      <c r="M323" s="36">
        <v>15.05</v>
      </c>
      <c r="N323" s="36">
        <v>15.05</v>
      </c>
      <c r="O323" s="36">
        <v>15.05</v>
      </c>
      <c r="P323" s="36">
        <v>15.05</v>
      </c>
      <c r="Q323" s="36">
        <v>15.05</v>
      </c>
      <c r="R323" s="36">
        <v>15.05</v>
      </c>
      <c r="S323" s="36">
        <v>15.05</v>
      </c>
      <c r="T323" s="36">
        <v>15.05</v>
      </c>
      <c r="U323" s="36">
        <v>15.05</v>
      </c>
      <c r="V323" s="36">
        <v>15.05</v>
      </c>
      <c r="W323" s="36">
        <v>15.05</v>
      </c>
      <c r="X323" s="36">
        <v>15.05</v>
      </c>
      <c r="Y323" s="36">
        <v>15.05</v>
      </c>
      <c r="Z323" s="36">
        <v>15.05</v>
      </c>
      <c r="AA323" s="36">
        <v>15.05</v>
      </c>
      <c r="AB323" s="36">
        <v>15.05</v>
      </c>
      <c r="AC323" s="36">
        <v>15.05</v>
      </c>
      <c r="AD323" s="36">
        <v>15.05</v>
      </c>
      <c r="AE323" s="36">
        <v>15.05</v>
      </c>
      <c r="AF323" s="36">
        <v>15.05</v>
      </c>
      <c r="AG323" s="36">
        <v>15.05</v>
      </c>
      <c r="AH323" s="36">
        <v>15.05</v>
      </c>
      <c r="AI323" s="36">
        <v>15.05</v>
      </c>
      <c r="AJ323" s="36">
        <v>15.05</v>
      </c>
      <c r="AK323" s="36">
        <v>15.05</v>
      </c>
      <c r="AL323" s="36">
        <v>15.05</v>
      </c>
      <c r="AM323" s="36">
        <v>15.05</v>
      </c>
      <c r="AN323" s="36">
        <v>15.05</v>
      </c>
      <c r="AO323" s="36">
        <v>15.05</v>
      </c>
      <c r="AP323" s="36">
        <v>15.05</v>
      </c>
      <c r="AQ323" s="36">
        <v>15.05</v>
      </c>
      <c r="AR323" s="36">
        <v>15.05</v>
      </c>
      <c r="AS323" s="36">
        <v>15.05</v>
      </c>
      <c r="AT323" s="36">
        <v>15.05</v>
      </c>
      <c r="AU323" s="36">
        <v>15.05</v>
      </c>
      <c r="AV323" s="36">
        <v>15.05</v>
      </c>
      <c r="AY323" s="335">
        <v>83</v>
      </c>
      <c r="AZ323" s="334" t="s">
        <v>649</v>
      </c>
      <c r="BA323" s="455">
        <v>2.1608618729999902</v>
      </c>
      <c r="BB323" s="455">
        <v>3636.9343390702902</v>
      </c>
      <c r="BC323" s="455"/>
      <c r="BD323" s="545"/>
      <c r="BE323" s="455">
        <v>0.53761298920616296</v>
      </c>
      <c r="BF323" s="545"/>
      <c r="BG323" s="546">
        <f t="shared" si="44"/>
        <v>102.15835454369056</v>
      </c>
      <c r="BP323" s="4"/>
      <c r="CB323" s="438">
        <v>103</v>
      </c>
      <c r="CC323" s="334" t="s">
        <v>651</v>
      </c>
      <c r="CD323" s="547">
        <v>1.26125299999999</v>
      </c>
      <c r="CE323" s="456">
        <v>6100.7075696880202</v>
      </c>
      <c r="CF323" s="547"/>
      <c r="CG323" s="456"/>
      <c r="CH323" s="456">
        <v>0.65010133620037203</v>
      </c>
      <c r="CI323" s="547"/>
      <c r="CJ323" s="456">
        <f t="shared" si="45"/>
        <v>138.88044808975008</v>
      </c>
    </row>
    <row r="324" spans="7:88" ht="14.1" customHeight="1">
      <c r="G324" s="19"/>
      <c r="H324" s="738"/>
      <c r="J324" s="736"/>
      <c r="K324" s="9" t="s">
        <v>767</v>
      </c>
      <c r="L324" s="36">
        <v>15.05</v>
      </c>
      <c r="M324" s="36">
        <v>15.05</v>
      </c>
      <c r="N324" s="36">
        <v>15.05</v>
      </c>
      <c r="O324" s="36">
        <v>15.05</v>
      </c>
      <c r="P324" s="36">
        <v>15.05</v>
      </c>
      <c r="Q324" s="36">
        <v>15.05</v>
      </c>
      <c r="R324" s="36">
        <v>15.05</v>
      </c>
      <c r="S324" s="36">
        <v>15.05</v>
      </c>
      <c r="T324" s="36">
        <v>15.05</v>
      </c>
      <c r="U324" s="36">
        <v>15.05</v>
      </c>
      <c r="V324" s="36">
        <v>15.05</v>
      </c>
      <c r="W324" s="36">
        <v>15.05</v>
      </c>
      <c r="X324" s="36">
        <v>15.05</v>
      </c>
      <c r="Y324" s="36">
        <v>15.05</v>
      </c>
      <c r="Z324" s="36">
        <v>15.05</v>
      </c>
      <c r="AA324" s="36">
        <v>15.05</v>
      </c>
      <c r="AB324" s="36">
        <v>15.05</v>
      </c>
      <c r="AC324" s="36">
        <v>15.05</v>
      </c>
      <c r="AD324" s="36">
        <v>15.05</v>
      </c>
      <c r="AE324" s="36">
        <v>15.05</v>
      </c>
      <c r="AF324" s="36">
        <v>15.05</v>
      </c>
      <c r="AG324" s="36">
        <v>15.05</v>
      </c>
      <c r="AH324" s="36">
        <v>15.05</v>
      </c>
      <c r="AI324" s="36">
        <v>15.05</v>
      </c>
      <c r="AJ324" s="36">
        <v>15.05</v>
      </c>
      <c r="AK324" s="36">
        <v>15.05</v>
      </c>
      <c r="AL324" s="36">
        <v>15.05</v>
      </c>
      <c r="AM324" s="36">
        <v>15.05</v>
      </c>
      <c r="AN324" s="36">
        <v>15.05</v>
      </c>
      <c r="AO324" s="36">
        <v>15.05</v>
      </c>
      <c r="AP324" s="36">
        <v>15.05</v>
      </c>
      <c r="AQ324" s="36">
        <v>15.05</v>
      </c>
      <c r="AR324" s="36">
        <v>15.05</v>
      </c>
      <c r="AS324" s="36">
        <v>15.05</v>
      </c>
      <c r="AT324" s="36">
        <v>15.05</v>
      </c>
      <c r="AU324" s="36">
        <v>15.05</v>
      </c>
      <c r="AV324" s="36">
        <v>15.05</v>
      </c>
      <c r="AY324" s="335">
        <v>129</v>
      </c>
      <c r="AZ324" s="334" t="s">
        <v>649</v>
      </c>
      <c r="BA324" s="455">
        <v>2.30463891299999</v>
      </c>
      <c r="BB324" s="455">
        <v>4398.2150643455998</v>
      </c>
      <c r="BC324" s="455"/>
      <c r="BD324" s="545"/>
      <c r="BE324" s="455">
        <v>0.64654391879017059</v>
      </c>
      <c r="BF324" s="545"/>
      <c r="BG324" s="546">
        <f t="shared" si="44"/>
        <v>102.15627252707151</v>
      </c>
      <c r="BP324" s="4"/>
      <c r="CB324" s="438">
        <v>111</v>
      </c>
      <c r="CC324" s="334" t="s">
        <v>648</v>
      </c>
      <c r="CD324" s="547">
        <v>4.4091170000000002</v>
      </c>
      <c r="CE324" s="456">
        <v>5357.58231809672</v>
      </c>
      <c r="CF324" s="547"/>
      <c r="CG324" s="456"/>
      <c r="CH324" s="456">
        <v>0.57203924298390496</v>
      </c>
      <c r="CI324" s="547"/>
      <c r="CJ324" s="456">
        <f t="shared" si="45"/>
        <v>138.9780793989635</v>
      </c>
    </row>
    <row r="325" spans="7:88" ht="14.1" customHeight="1" thickBot="1">
      <c r="G325" s="19"/>
      <c r="H325" s="738"/>
      <c r="J325" s="736"/>
      <c r="K325" s="9" t="s">
        <v>768</v>
      </c>
      <c r="L325" s="73">
        <v>15.05</v>
      </c>
      <c r="M325" s="73">
        <v>15.05</v>
      </c>
      <c r="N325" s="73">
        <v>15.05</v>
      </c>
      <c r="O325" s="73">
        <v>15.05</v>
      </c>
      <c r="P325" s="73">
        <v>15.05</v>
      </c>
      <c r="Q325" s="73">
        <v>15.05</v>
      </c>
      <c r="R325" s="73">
        <v>15.05</v>
      </c>
      <c r="S325" s="73">
        <v>15.05</v>
      </c>
      <c r="T325" s="73">
        <v>15.05</v>
      </c>
      <c r="U325" s="73">
        <v>15.05</v>
      </c>
      <c r="V325" s="73">
        <v>15.05</v>
      </c>
      <c r="W325" s="73">
        <v>15.05</v>
      </c>
      <c r="X325" s="73">
        <v>15.05</v>
      </c>
      <c r="Y325" s="73">
        <v>15.05</v>
      </c>
      <c r="Z325" s="73">
        <v>15.05</v>
      </c>
      <c r="AA325" s="73">
        <v>15.05</v>
      </c>
      <c r="AB325" s="73">
        <v>15.05</v>
      </c>
      <c r="AC325" s="73">
        <v>15.05</v>
      </c>
      <c r="AD325" s="73">
        <v>15.05</v>
      </c>
      <c r="AE325" s="73">
        <v>15.05</v>
      </c>
      <c r="AF325" s="73">
        <v>15.05</v>
      </c>
      <c r="AG325" s="73">
        <v>15.05</v>
      </c>
      <c r="AH325" s="73">
        <v>15.05</v>
      </c>
      <c r="AI325" s="73">
        <v>15.05</v>
      </c>
      <c r="AJ325" s="73">
        <v>15.05</v>
      </c>
      <c r="AK325" s="73">
        <v>15.05</v>
      </c>
      <c r="AL325" s="73">
        <v>15.05</v>
      </c>
      <c r="AM325" s="73">
        <v>15.05</v>
      </c>
      <c r="AN325" s="73">
        <v>15.05</v>
      </c>
      <c r="AO325" s="73">
        <v>15.05</v>
      </c>
      <c r="AP325" s="73">
        <v>15.05</v>
      </c>
      <c r="AQ325" s="73">
        <v>15.05</v>
      </c>
      <c r="AR325" s="73">
        <v>15.05</v>
      </c>
      <c r="AS325" s="73">
        <v>15.05</v>
      </c>
      <c r="AT325" s="73">
        <v>15.05</v>
      </c>
      <c r="AU325" s="73">
        <v>15.05</v>
      </c>
      <c r="AV325" s="73">
        <v>15.05</v>
      </c>
      <c r="AY325" s="335">
        <v>44</v>
      </c>
      <c r="AZ325" s="334" t="s">
        <v>649</v>
      </c>
      <c r="BA325" s="455">
        <v>1.4663725999999999</v>
      </c>
      <c r="BB325" s="455">
        <v>3935.9485576104998</v>
      </c>
      <c r="BC325" s="455"/>
      <c r="BD325" s="545"/>
      <c r="BE325" s="455">
        <v>0.58029744185106125</v>
      </c>
      <c r="BF325" s="545"/>
      <c r="BG325" s="546">
        <f t="shared" si="44"/>
        <v>102.17479095927727</v>
      </c>
      <c r="BP325" s="4"/>
      <c r="CB325" s="438">
        <v>66</v>
      </c>
      <c r="CC325" s="334" t="s">
        <v>648</v>
      </c>
      <c r="CD325" s="547">
        <v>7.8170179999999903</v>
      </c>
      <c r="CE325" s="456">
        <v>5019.0995928949496</v>
      </c>
      <c r="CF325" s="547"/>
      <c r="CG325" s="456"/>
      <c r="CH325" s="456">
        <v>0.53650954561730801</v>
      </c>
      <c r="CI325" s="547"/>
      <c r="CJ325" s="456">
        <f t="shared" si="45"/>
        <v>139.02524560351793</v>
      </c>
    </row>
    <row r="326" spans="7:88" ht="14.1" customHeight="1" thickTop="1">
      <c r="G326" s="19"/>
      <c r="H326" s="738"/>
      <c r="J326" s="736"/>
      <c r="K326" s="9" t="s">
        <v>769</v>
      </c>
      <c r="L326" s="36">
        <v>15.05</v>
      </c>
      <c r="M326" s="36">
        <v>15.05</v>
      </c>
      <c r="N326" s="36">
        <v>15.05</v>
      </c>
      <c r="O326" s="36">
        <v>15.05</v>
      </c>
      <c r="P326" s="36">
        <v>15.05</v>
      </c>
      <c r="Q326" s="36">
        <v>15.05</v>
      </c>
      <c r="R326" s="36">
        <v>15.05</v>
      </c>
      <c r="S326" s="36">
        <v>15.05</v>
      </c>
      <c r="T326" s="36">
        <v>15.05</v>
      </c>
      <c r="U326" s="36">
        <v>15.05</v>
      </c>
      <c r="V326" s="36">
        <v>15.05</v>
      </c>
      <c r="W326" s="36">
        <v>15.05</v>
      </c>
      <c r="X326" s="36">
        <v>15.05</v>
      </c>
      <c r="Y326" s="36">
        <v>15.05</v>
      </c>
      <c r="Z326" s="36">
        <v>15.05</v>
      </c>
      <c r="AA326" s="36">
        <v>15.05</v>
      </c>
      <c r="AB326" s="36">
        <v>15.05</v>
      </c>
      <c r="AC326" s="36">
        <v>15.05</v>
      </c>
      <c r="AD326" s="36">
        <v>15.05</v>
      </c>
      <c r="AE326" s="36">
        <v>15.05</v>
      </c>
      <c r="AF326" s="36">
        <v>15.05</v>
      </c>
      <c r="AG326" s="36">
        <v>15.05</v>
      </c>
      <c r="AH326" s="36">
        <v>15.05</v>
      </c>
      <c r="AI326" s="36">
        <v>15.05</v>
      </c>
      <c r="AJ326" s="36">
        <v>15.05</v>
      </c>
      <c r="AK326" s="36">
        <v>15.05</v>
      </c>
      <c r="AL326" s="36">
        <v>15.05</v>
      </c>
      <c r="AM326" s="36">
        <v>15.05</v>
      </c>
      <c r="AN326" s="36">
        <v>15.05</v>
      </c>
      <c r="AO326" s="36">
        <v>15.05</v>
      </c>
      <c r="AP326" s="36">
        <v>15.05</v>
      </c>
      <c r="AQ326" s="36">
        <v>15.05</v>
      </c>
      <c r="AR326" s="36">
        <v>15.05</v>
      </c>
      <c r="AS326" s="36">
        <v>15.05</v>
      </c>
      <c r="AT326" s="36">
        <v>15.05</v>
      </c>
      <c r="AU326" s="36">
        <v>15.05</v>
      </c>
      <c r="AV326" s="36">
        <v>15.05</v>
      </c>
      <c r="AY326" s="335">
        <v>76</v>
      </c>
      <c r="AZ326" s="334" t="s">
        <v>649</v>
      </c>
      <c r="BA326" s="455">
        <v>1.76338093199999</v>
      </c>
      <c r="BB326" s="455">
        <v>5018.5098119233899</v>
      </c>
      <c r="BC326" s="505">
        <f>SUM(BA81:BA327)</f>
        <v>3239.9406513195927</v>
      </c>
      <c r="BD326" s="504" t="s">
        <v>797</v>
      </c>
      <c r="BE326" s="455">
        <v>0.72791414486721684</v>
      </c>
      <c r="BF326" s="545"/>
      <c r="BG326" s="546">
        <f t="shared" ref="BG326:BG389" si="57" xml:space="preserve"> (($S$48 * $S$46 * $S$44 * (BB326 * 1 + $L$104) +$L$69) * 1000 / (BE326 * 8760)) + $L$80 + 0</f>
        <v>103.16444190462146</v>
      </c>
      <c r="BP326" s="4"/>
      <c r="CB326" s="438">
        <v>28</v>
      </c>
      <c r="CC326" s="334" t="s">
        <v>650</v>
      </c>
      <c r="CD326" s="547">
        <v>54.274621999999901</v>
      </c>
      <c r="CE326" s="456">
        <v>6642.0079777271903</v>
      </c>
      <c r="CF326" s="547"/>
      <c r="CG326" s="456"/>
      <c r="CH326" s="456">
        <v>0.70600219695025701</v>
      </c>
      <c r="CI326" s="547"/>
      <c r="CJ326" s="456">
        <f t="shared" ref="CJ326:CJ389" si="58" xml:space="preserve"> (($S$48 * $S$46 * $S$44 * (CE326 * 1 + $L$104) +$L$69) * 1000 / (CH326 * 8760)) + $L$80 + 0</f>
        <v>139.00809232497059</v>
      </c>
    </row>
    <row r="327" spans="7:88" ht="14.1" customHeight="1">
      <c r="G327" s="19"/>
      <c r="H327" s="738"/>
      <c r="J327" s="736"/>
      <c r="K327" s="9" t="s">
        <v>770</v>
      </c>
      <c r="L327" s="36">
        <v>15.05</v>
      </c>
      <c r="M327" s="36">
        <v>15.05</v>
      </c>
      <c r="N327" s="36">
        <v>15.05</v>
      </c>
      <c r="O327" s="36">
        <v>15.05</v>
      </c>
      <c r="P327" s="36">
        <v>15.05</v>
      </c>
      <c r="Q327" s="36">
        <v>15.05</v>
      </c>
      <c r="R327" s="36">
        <v>15.05</v>
      </c>
      <c r="S327" s="36">
        <v>15.05</v>
      </c>
      <c r="T327" s="36">
        <v>15.05</v>
      </c>
      <c r="U327" s="36">
        <v>15.05</v>
      </c>
      <c r="V327" s="36">
        <v>15.05</v>
      </c>
      <c r="W327" s="36">
        <v>15.05</v>
      </c>
      <c r="X327" s="36">
        <v>15.05</v>
      </c>
      <c r="Y327" s="36">
        <v>15.05</v>
      </c>
      <c r="Z327" s="36">
        <v>15.05</v>
      </c>
      <c r="AA327" s="36">
        <v>15.05</v>
      </c>
      <c r="AB327" s="36">
        <v>15.05</v>
      </c>
      <c r="AC327" s="36">
        <v>15.05</v>
      </c>
      <c r="AD327" s="36">
        <v>15.05</v>
      </c>
      <c r="AE327" s="36">
        <v>15.05</v>
      </c>
      <c r="AF327" s="36">
        <v>15.05</v>
      </c>
      <c r="AG327" s="36">
        <v>15.05</v>
      </c>
      <c r="AH327" s="36">
        <v>15.05</v>
      </c>
      <c r="AI327" s="36">
        <v>15.05</v>
      </c>
      <c r="AJ327" s="36">
        <v>15.05</v>
      </c>
      <c r="AK327" s="36">
        <v>15.05</v>
      </c>
      <c r="AL327" s="36">
        <v>15.05</v>
      </c>
      <c r="AM327" s="36">
        <v>15.05</v>
      </c>
      <c r="AN327" s="36">
        <v>15.05</v>
      </c>
      <c r="AO327" s="36">
        <v>15.05</v>
      </c>
      <c r="AP327" s="36">
        <v>15.05</v>
      </c>
      <c r="AQ327" s="36">
        <v>15.05</v>
      </c>
      <c r="AR327" s="36">
        <v>15.05</v>
      </c>
      <c r="AS327" s="36">
        <v>15.05</v>
      </c>
      <c r="AT327" s="36">
        <v>15.05</v>
      </c>
      <c r="AU327" s="36">
        <v>15.05</v>
      </c>
      <c r="AV327" s="36">
        <v>15.05</v>
      </c>
      <c r="AY327" s="335">
        <v>68</v>
      </c>
      <c r="AZ327" s="334" t="s">
        <v>648</v>
      </c>
      <c r="BA327" s="455">
        <v>0.76618996500000003</v>
      </c>
      <c r="BB327" s="455">
        <v>3900.7605579872802</v>
      </c>
      <c r="BC327" s="504">
        <f>SUMPRODUCT((BA81:BA327*1000),BB81:BB327)/(SUM(BA81:BA327)*1000)</f>
        <v>2579.0824434293063</v>
      </c>
      <c r="BD327" s="556">
        <f>BC327-(BC327-BC327/$S$44)-L105</f>
        <v>2482.5072650792104</v>
      </c>
      <c r="BE327" s="455">
        <v>0.56901439497979678</v>
      </c>
      <c r="BF327" s="455">
        <f>SUMPRODUCT((BB81:BB327*1000),BE81:BE327)/(SUM(BB81:BB327)*1000)</f>
        <v>0.63911594896057733</v>
      </c>
      <c r="BG327" s="546">
        <f t="shared" si="57"/>
        <v>103.26743275171805</v>
      </c>
      <c r="BP327" s="4"/>
      <c r="CB327" s="438">
        <v>9</v>
      </c>
      <c r="CC327" s="334" t="s">
        <v>648</v>
      </c>
      <c r="CD327" s="547">
        <v>179.17764399999899</v>
      </c>
      <c r="CE327" s="456">
        <v>6176.6614613932998</v>
      </c>
      <c r="CF327" s="547"/>
      <c r="CG327" s="456"/>
      <c r="CH327" s="456">
        <v>0.65714858337162696</v>
      </c>
      <c r="CI327" s="547"/>
      <c r="CJ327" s="456">
        <f t="shared" si="58"/>
        <v>139.06478523304847</v>
      </c>
    </row>
    <row r="328" spans="7:88" ht="14.1" customHeight="1" thickBot="1">
      <c r="G328" s="19"/>
      <c r="H328" s="738"/>
      <c r="J328" s="736"/>
      <c r="K328" s="9" t="s">
        <v>771</v>
      </c>
      <c r="L328" s="73">
        <v>15.05</v>
      </c>
      <c r="M328" s="73">
        <v>15.05</v>
      </c>
      <c r="N328" s="73">
        <v>15.05</v>
      </c>
      <c r="O328" s="73">
        <v>15.05</v>
      </c>
      <c r="P328" s="73">
        <v>15.05</v>
      </c>
      <c r="Q328" s="73">
        <v>15.05</v>
      </c>
      <c r="R328" s="73">
        <v>15.05</v>
      </c>
      <c r="S328" s="73">
        <v>15.05</v>
      </c>
      <c r="T328" s="73">
        <v>15.05</v>
      </c>
      <c r="U328" s="73">
        <v>15.05</v>
      </c>
      <c r="V328" s="73">
        <v>15.05</v>
      </c>
      <c r="W328" s="73">
        <v>15.05</v>
      </c>
      <c r="X328" s="73">
        <v>15.05</v>
      </c>
      <c r="Y328" s="73">
        <v>15.05</v>
      </c>
      <c r="Z328" s="73">
        <v>15.05</v>
      </c>
      <c r="AA328" s="73">
        <v>15.05</v>
      </c>
      <c r="AB328" s="73">
        <v>15.05</v>
      </c>
      <c r="AC328" s="73">
        <v>15.05</v>
      </c>
      <c r="AD328" s="73">
        <v>15.05</v>
      </c>
      <c r="AE328" s="73">
        <v>15.05</v>
      </c>
      <c r="AF328" s="73">
        <v>15.05</v>
      </c>
      <c r="AG328" s="73">
        <v>15.05</v>
      </c>
      <c r="AH328" s="73">
        <v>15.05</v>
      </c>
      <c r="AI328" s="73">
        <v>15.05</v>
      </c>
      <c r="AJ328" s="73">
        <v>15.05</v>
      </c>
      <c r="AK328" s="73">
        <v>15.05</v>
      </c>
      <c r="AL328" s="73">
        <v>15.05</v>
      </c>
      <c r="AM328" s="73">
        <v>15.05</v>
      </c>
      <c r="AN328" s="73">
        <v>15.05</v>
      </c>
      <c r="AO328" s="73">
        <v>15.05</v>
      </c>
      <c r="AP328" s="73">
        <v>15.05</v>
      </c>
      <c r="AQ328" s="73">
        <v>15.05</v>
      </c>
      <c r="AR328" s="73">
        <v>15.05</v>
      </c>
      <c r="AS328" s="73">
        <v>15.05</v>
      </c>
      <c r="AT328" s="73">
        <v>15.05</v>
      </c>
      <c r="AU328" s="73">
        <v>15.05</v>
      </c>
      <c r="AV328" s="73">
        <v>15.05</v>
      </c>
      <c r="AY328" s="335">
        <v>125</v>
      </c>
      <c r="AZ328" s="334" t="s">
        <v>647</v>
      </c>
      <c r="BA328" s="456">
        <v>0.67865844399999897</v>
      </c>
      <c r="BB328" s="456">
        <v>4507.2956390418403</v>
      </c>
      <c r="BC328" s="456"/>
      <c r="BD328" s="547"/>
      <c r="BE328" s="456">
        <v>0.65306390642889567</v>
      </c>
      <c r="BF328" s="547"/>
      <c r="BG328" s="548">
        <f t="shared" si="57"/>
        <v>103.54023156963925</v>
      </c>
      <c r="BP328" s="4"/>
      <c r="CB328" s="438">
        <v>85</v>
      </c>
      <c r="CC328" s="334" t="s">
        <v>651</v>
      </c>
      <c r="CD328" s="547">
        <v>89.335615000000004</v>
      </c>
      <c r="CE328" s="456">
        <v>6115.9528129333003</v>
      </c>
      <c r="CF328" s="547"/>
      <c r="CG328" s="456"/>
      <c r="CH328" s="456">
        <v>0.65028817747938705</v>
      </c>
      <c r="CI328" s="547"/>
      <c r="CJ328" s="456">
        <f t="shared" si="58"/>
        <v>139.17494833002715</v>
      </c>
    </row>
    <row r="329" spans="7:88" ht="14.1" customHeight="1" thickTop="1">
      <c r="G329" s="19"/>
      <c r="H329" s="738"/>
      <c r="J329" s="736"/>
      <c r="K329" s="9" t="s">
        <v>772</v>
      </c>
      <c r="L329" s="36">
        <v>15.05</v>
      </c>
      <c r="M329" s="36">
        <v>15.05</v>
      </c>
      <c r="N329" s="36">
        <v>15.05</v>
      </c>
      <c r="O329" s="36">
        <v>15.05</v>
      </c>
      <c r="P329" s="36">
        <v>15.05</v>
      </c>
      <c r="Q329" s="36">
        <v>15.05</v>
      </c>
      <c r="R329" s="36">
        <v>15.05</v>
      </c>
      <c r="S329" s="36">
        <v>15.05</v>
      </c>
      <c r="T329" s="36">
        <v>15.05</v>
      </c>
      <c r="U329" s="36">
        <v>15.05</v>
      </c>
      <c r="V329" s="36">
        <v>15.05</v>
      </c>
      <c r="W329" s="36">
        <v>15.05</v>
      </c>
      <c r="X329" s="36">
        <v>15.05</v>
      </c>
      <c r="Y329" s="36">
        <v>15.05</v>
      </c>
      <c r="Z329" s="36">
        <v>15.05</v>
      </c>
      <c r="AA329" s="36">
        <v>15.05</v>
      </c>
      <c r="AB329" s="36">
        <v>15.05</v>
      </c>
      <c r="AC329" s="36">
        <v>15.05</v>
      </c>
      <c r="AD329" s="36">
        <v>15.05</v>
      </c>
      <c r="AE329" s="36">
        <v>15.05</v>
      </c>
      <c r="AF329" s="36">
        <v>15.05</v>
      </c>
      <c r="AG329" s="36">
        <v>15.05</v>
      </c>
      <c r="AH329" s="36">
        <v>15.05</v>
      </c>
      <c r="AI329" s="36">
        <v>15.05</v>
      </c>
      <c r="AJ329" s="36">
        <v>15.05</v>
      </c>
      <c r="AK329" s="36">
        <v>15.05</v>
      </c>
      <c r="AL329" s="36">
        <v>15.05</v>
      </c>
      <c r="AM329" s="36">
        <v>15.05</v>
      </c>
      <c r="AN329" s="36">
        <v>15.05</v>
      </c>
      <c r="AO329" s="36">
        <v>15.05</v>
      </c>
      <c r="AP329" s="36">
        <v>15.05</v>
      </c>
      <c r="AQ329" s="36">
        <v>15.05</v>
      </c>
      <c r="AR329" s="36">
        <v>15.05</v>
      </c>
      <c r="AS329" s="36">
        <v>15.05</v>
      </c>
      <c r="AT329" s="36">
        <v>15.05</v>
      </c>
      <c r="AU329" s="36">
        <v>15.05</v>
      </c>
      <c r="AV329" s="36">
        <v>15.05</v>
      </c>
      <c r="AY329" s="335">
        <v>35</v>
      </c>
      <c r="AZ329" s="334" t="s">
        <v>647</v>
      </c>
      <c r="BA329" s="456">
        <v>0.72928055999999997</v>
      </c>
      <c r="BB329" s="456">
        <v>4539.9523628103198</v>
      </c>
      <c r="BC329" s="456"/>
      <c r="BD329" s="547"/>
      <c r="BE329" s="456">
        <v>0.65337267954649481</v>
      </c>
      <c r="BF329" s="547"/>
      <c r="BG329" s="548">
        <f t="shared" si="57"/>
        <v>104.20386516972033</v>
      </c>
      <c r="BP329" s="4"/>
      <c r="CB329" s="438">
        <v>122</v>
      </c>
      <c r="CC329" s="334" t="s">
        <v>651</v>
      </c>
      <c r="CD329" s="547">
        <v>278.37602999999899</v>
      </c>
      <c r="CE329" s="456">
        <v>5860.9182508467802</v>
      </c>
      <c r="CF329" s="547"/>
      <c r="CG329" s="456"/>
      <c r="CH329" s="456">
        <v>0.62210964185539697</v>
      </c>
      <c r="CI329" s="547"/>
      <c r="CJ329" s="456">
        <f t="shared" si="58"/>
        <v>139.52301073090518</v>
      </c>
    </row>
    <row r="330" spans="7:88" ht="14.1" customHeight="1">
      <c r="G330" s="19"/>
      <c r="H330" s="738"/>
      <c r="J330" s="736"/>
      <c r="K330" s="9" t="s">
        <v>773</v>
      </c>
      <c r="L330" s="36">
        <v>15.05</v>
      </c>
      <c r="M330" s="36">
        <v>15.05</v>
      </c>
      <c r="N330" s="36">
        <v>15.05</v>
      </c>
      <c r="O330" s="36">
        <v>15.05</v>
      </c>
      <c r="P330" s="36">
        <v>15.05</v>
      </c>
      <c r="Q330" s="36">
        <v>15.05</v>
      </c>
      <c r="R330" s="36">
        <v>15.05</v>
      </c>
      <c r="S330" s="36">
        <v>15.05</v>
      </c>
      <c r="T330" s="36">
        <v>15.05</v>
      </c>
      <c r="U330" s="36">
        <v>15.05</v>
      </c>
      <c r="V330" s="36">
        <v>15.05</v>
      </c>
      <c r="W330" s="36">
        <v>15.05</v>
      </c>
      <c r="X330" s="36">
        <v>15.05</v>
      </c>
      <c r="Y330" s="36">
        <v>15.05</v>
      </c>
      <c r="Z330" s="36">
        <v>15.05</v>
      </c>
      <c r="AA330" s="36">
        <v>15.05</v>
      </c>
      <c r="AB330" s="36">
        <v>15.05</v>
      </c>
      <c r="AC330" s="36">
        <v>15.05</v>
      </c>
      <c r="AD330" s="36">
        <v>15.05</v>
      </c>
      <c r="AE330" s="36">
        <v>15.05</v>
      </c>
      <c r="AF330" s="36">
        <v>15.05</v>
      </c>
      <c r="AG330" s="36">
        <v>15.05</v>
      </c>
      <c r="AH330" s="36">
        <v>15.05</v>
      </c>
      <c r="AI330" s="36">
        <v>15.05</v>
      </c>
      <c r="AJ330" s="36">
        <v>15.05</v>
      </c>
      <c r="AK330" s="36">
        <v>15.05</v>
      </c>
      <c r="AL330" s="36">
        <v>15.05</v>
      </c>
      <c r="AM330" s="36">
        <v>15.05</v>
      </c>
      <c r="AN330" s="36">
        <v>15.05</v>
      </c>
      <c r="AO330" s="36">
        <v>15.05</v>
      </c>
      <c r="AP330" s="36">
        <v>15.05</v>
      </c>
      <c r="AQ330" s="36">
        <v>15.05</v>
      </c>
      <c r="AR330" s="36">
        <v>15.05</v>
      </c>
      <c r="AS330" s="36">
        <v>15.05</v>
      </c>
      <c r="AT330" s="36">
        <v>15.05</v>
      </c>
      <c r="AU330" s="36">
        <v>15.05</v>
      </c>
      <c r="AV330" s="36">
        <v>15.05</v>
      </c>
      <c r="AY330" s="335">
        <v>12</v>
      </c>
      <c r="AZ330" s="334" t="s">
        <v>649</v>
      </c>
      <c r="BA330" s="456">
        <v>2.0969224739999901</v>
      </c>
      <c r="BB330" s="456">
        <v>4370.8128693797398</v>
      </c>
      <c r="BC330" s="456"/>
      <c r="BD330" s="547"/>
      <c r="BE330" s="456">
        <v>0.62860880690574084</v>
      </c>
      <c r="BF330" s="547"/>
      <c r="BG330" s="548">
        <f t="shared" si="57"/>
        <v>104.37383031402059</v>
      </c>
      <c r="BP330" s="4"/>
      <c r="CB330" s="438">
        <v>2</v>
      </c>
      <c r="CC330" s="334" t="s">
        <v>649</v>
      </c>
      <c r="CD330" s="547">
        <v>272.05586699999998</v>
      </c>
      <c r="CE330" s="456">
        <v>6373.8421372375396</v>
      </c>
      <c r="CF330" s="547"/>
      <c r="CG330" s="456"/>
      <c r="CH330" s="456">
        <v>0.67510458810169105</v>
      </c>
      <c r="CI330" s="547"/>
      <c r="CJ330" s="456">
        <f t="shared" si="58"/>
        <v>139.59410232255794</v>
      </c>
    </row>
    <row r="331" spans="7:88" ht="14.1" customHeight="1" thickBot="1">
      <c r="G331" s="19"/>
      <c r="H331" s="738"/>
      <c r="J331" s="736"/>
      <c r="K331" s="9" t="s">
        <v>774</v>
      </c>
      <c r="L331" s="73">
        <v>15.05</v>
      </c>
      <c r="M331" s="73">
        <v>15.05</v>
      </c>
      <c r="N331" s="73">
        <v>15.05</v>
      </c>
      <c r="O331" s="73">
        <v>15.05</v>
      </c>
      <c r="P331" s="73">
        <v>15.05</v>
      </c>
      <c r="Q331" s="73">
        <v>15.05</v>
      </c>
      <c r="R331" s="73">
        <v>15.05</v>
      </c>
      <c r="S331" s="73">
        <v>15.05</v>
      </c>
      <c r="T331" s="73">
        <v>15.05</v>
      </c>
      <c r="U331" s="73">
        <v>15.05</v>
      </c>
      <c r="V331" s="73">
        <v>15.05</v>
      </c>
      <c r="W331" s="73">
        <v>15.05</v>
      </c>
      <c r="X331" s="73">
        <v>15.05</v>
      </c>
      <c r="Y331" s="73">
        <v>15.05</v>
      </c>
      <c r="Z331" s="73">
        <v>15.05</v>
      </c>
      <c r="AA331" s="73">
        <v>15.05</v>
      </c>
      <c r="AB331" s="73">
        <v>15.05</v>
      </c>
      <c r="AC331" s="73">
        <v>15.05</v>
      </c>
      <c r="AD331" s="73">
        <v>15.05</v>
      </c>
      <c r="AE331" s="73">
        <v>15.05</v>
      </c>
      <c r="AF331" s="73">
        <v>15.05</v>
      </c>
      <c r="AG331" s="73">
        <v>15.05</v>
      </c>
      <c r="AH331" s="73">
        <v>15.05</v>
      </c>
      <c r="AI331" s="73">
        <v>15.05</v>
      </c>
      <c r="AJ331" s="73">
        <v>15.05</v>
      </c>
      <c r="AK331" s="73">
        <v>15.05</v>
      </c>
      <c r="AL331" s="73">
        <v>15.05</v>
      </c>
      <c r="AM331" s="73">
        <v>15.05</v>
      </c>
      <c r="AN331" s="73">
        <v>15.05</v>
      </c>
      <c r="AO331" s="73">
        <v>15.05</v>
      </c>
      <c r="AP331" s="73">
        <v>15.05</v>
      </c>
      <c r="AQ331" s="73">
        <v>15.05</v>
      </c>
      <c r="AR331" s="73">
        <v>15.05</v>
      </c>
      <c r="AS331" s="73">
        <v>15.05</v>
      </c>
      <c r="AT331" s="73">
        <v>15.05</v>
      </c>
      <c r="AU331" s="73">
        <v>15.05</v>
      </c>
      <c r="AV331" s="73">
        <v>15.05</v>
      </c>
      <c r="AY331" s="335">
        <v>107</v>
      </c>
      <c r="AZ331" s="334" t="s">
        <v>650</v>
      </c>
      <c r="BA331" s="456">
        <v>6.1400208119999897</v>
      </c>
      <c r="BB331" s="456">
        <v>4157.9228251373497</v>
      </c>
      <c r="BC331" s="456"/>
      <c r="BD331" s="547"/>
      <c r="BE331" s="456">
        <v>0.59574049167853993</v>
      </c>
      <c r="BF331" s="547"/>
      <c r="BG331" s="548">
        <f t="shared" si="57"/>
        <v>104.89842867819482</v>
      </c>
      <c r="BP331" s="4"/>
      <c r="CB331" s="438">
        <v>40</v>
      </c>
      <c r="CC331" s="334" t="s">
        <v>650</v>
      </c>
      <c r="CD331" s="547">
        <v>90.997638999999893</v>
      </c>
      <c r="CE331" s="456">
        <v>6723.1214275603998</v>
      </c>
      <c r="CF331" s="575">
        <f>SUM(CD180:CD332)</f>
        <v>8431.3218579999775</v>
      </c>
      <c r="CG331" s="456" t="s">
        <v>797</v>
      </c>
      <c r="CH331" s="456">
        <v>0.70989436718244903</v>
      </c>
      <c r="CI331" s="547"/>
      <c r="CJ331" s="456">
        <f t="shared" si="58"/>
        <v>139.88675462863173</v>
      </c>
    </row>
    <row r="332" spans="7:88" ht="14.1" customHeight="1" thickTop="1">
      <c r="G332" s="19"/>
      <c r="H332" s="738"/>
      <c r="J332" s="736"/>
      <c r="K332" s="9" t="s">
        <v>775</v>
      </c>
      <c r="L332" s="36">
        <v>15.05</v>
      </c>
      <c r="M332" s="36">
        <v>15.05</v>
      </c>
      <c r="N332" s="36">
        <v>15.05</v>
      </c>
      <c r="O332" s="36">
        <v>15.05</v>
      </c>
      <c r="P332" s="36">
        <v>15.05</v>
      </c>
      <c r="Q332" s="36">
        <v>15.05</v>
      </c>
      <c r="R332" s="36">
        <v>15.05</v>
      </c>
      <c r="S332" s="36">
        <v>15.05</v>
      </c>
      <c r="T332" s="36">
        <v>15.05</v>
      </c>
      <c r="U332" s="36">
        <v>15.05</v>
      </c>
      <c r="V332" s="36">
        <v>15.05</v>
      </c>
      <c r="W332" s="36">
        <v>15.05</v>
      </c>
      <c r="X332" s="36">
        <v>15.05</v>
      </c>
      <c r="Y332" s="36">
        <v>15.05</v>
      </c>
      <c r="Z332" s="36">
        <v>15.05</v>
      </c>
      <c r="AA332" s="36">
        <v>15.05</v>
      </c>
      <c r="AB332" s="36">
        <v>15.05</v>
      </c>
      <c r="AC332" s="36">
        <v>15.05</v>
      </c>
      <c r="AD332" s="36">
        <v>15.05</v>
      </c>
      <c r="AE332" s="36">
        <v>15.05</v>
      </c>
      <c r="AF332" s="36">
        <v>15.05</v>
      </c>
      <c r="AG332" s="36">
        <v>15.05</v>
      </c>
      <c r="AH332" s="36">
        <v>15.05</v>
      </c>
      <c r="AI332" s="36">
        <v>15.05</v>
      </c>
      <c r="AJ332" s="36">
        <v>15.05</v>
      </c>
      <c r="AK332" s="36">
        <v>15.05</v>
      </c>
      <c r="AL332" s="36">
        <v>15.05</v>
      </c>
      <c r="AM332" s="36">
        <v>15.05</v>
      </c>
      <c r="AN332" s="36">
        <v>15.05</v>
      </c>
      <c r="AO332" s="36">
        <v>15.05</v>
      </c>
      <c r="AP332" s="36">
        <v>15.05</v>
      </c>
      <c r="AQ332" s="36">
        <v>15.05</v>
      </c>
      <c r="AR332" s="36">
        <v>15.05</v>
      </c>
      <c r="AS332" s="36">
        <v>15.05</v>
      </c>
      <c r="AT332" s="36">
        <v>15.05</v>
      </c>
      <c r="AU332" s="36">
        <v>15.05</v>
      </c>
      <c r="AV332" s="36">
        <v>15.05</v>
      </c>
      <c r="AY332" s="335">
        <v>8</v>
      </c>
      <c r="AZ332" s="334" t="s">
        <v>649</v>
      </c>
      <c r="BA332" s="456">
        <v>0.82331094199999899</v>
      </c>
      <c r="BB332" s="456">
        <v>5339.0255428056698</v>
      </c>
      <c r="BC332" s="456"/>
      <c r="BD332" s="547"/>
      <c r="BE332" s="456">
        <v>0.75794656089785339</v>
      </c>
      <c r="BF332" s="547"/>
      <c r="BG332" s="548">
        <f t="shared" si="57"/>
        <v>105.20124700770415</v>
      </c>
      <c r="BP332" s="4"/>
      <c r="CB332" s="438">
        <v>121</v>
      </c>
      <c r="CC332" s="334" t="s">
        <v>649</v>
      </c>
      <c r="CD332" s="547">
        <v>7.8605140000000002</v>
      </c>
      <c r="CE332" s="456">
        <v>5744.4258181131399</v>
      </c>
      <c r="CF332" s="557">
        <f>SUMPRODUCT((CD180:CD332*1000),CE180:CE332)/(SUM(CD180:CD332)*1000)</f>
        <v>5738.5997361865157</v>
      </c>
      <c r="CG332" s="496">
        <f>CF332-(CF332-CF332/$S$44)-L111</f>
        <v>5523.7146733169784</v>
      </c>
      <c r="CH332" s="456">
        <v>0.60762471749589897</v>
      </c>
      <c r="CI332" s="547">
        <f>SUMPRODUCT((CD180:CD332*1000),CH180:CH332)/(SUM(CD180:CD332)*1000)</f>
        <v>0.65535244187484809</v>
      </c>
      <c r="CJ332" s="456">
        <f t="shared" si="58"/>
        <v>140.05657135455206</v>
      </c>
    </row>
    <row r="333" spans="7:88" ht="14.1" customHeight="1">
      <c r="G333" s="19"/>
      <c r="H333" s="738"/>
      <c r="J333" s="736"/>
      <c r="K333" s="9" t="s">
        <v>776</v>
      </c>
      <c r="L333" s="36">
        <v>15.05</v>
      </c>
      <c r="M333" s="36">
        <v>15.05</v>
      </c>
      <c r="N333" s="36">
        <v>15.05</v>
      </c>
      <c r="O333" s="36">
        <v>15.05</v>
      </c>
      <c r="P333" s="36">
        <v>15.05</v>
      </c>
      <c r="Q333" s="36">
        <v>15.05</v>
      </c>
      <c r="R333" s="36">
        <v>15.05</v>
      </c>
      <c r="S333" s="36">
        <v>15.05</v>
      </c>
      <c r="T333" s="36">
        <v>15.05</v>
      </c>
      <c r="U333" s="36">
        <v>15.05</v>
      </c>
      <c r="V333" s="36">
        <v>15.05</v>
      </c>
      <c r="W333" s="36">
        <v>15.05</v>
      </c>
      <c r="X333" s="36">
        <v>15.05</v>
      </c>
      <c r="Y333" s="36">
        <v>15.05</v>
      </c>
      <c r="Z333" s="36">
        <v>15.05</v>
      </c>
      <c r="AA333" s="36">
        <v>15.05</v>
      </c>
      <c r="AB333" s="36">
        <v>15.05</v>
      </c>
      <c r="AC333" s="36">
        <v>15.05</v>
      </c>
      <c r="AD333" s="36">
        <v>15.05</v>
      </c>
      <c r="AE333" s="36">
        <v>15.05</v>
      </c>
      <c r="AF333" s="36">
        <v>15.05</v>
      </c>
      <c r="AG333" s="36">
        <v>15.05</v>
      </c>
      <c r="AH333" s="36">
        <v>15.05</v>
      </c>
      <c r="AI333" s="36">
        <v>15.05</v>
      </c>
      <c r="AJ333" s="36">
        <v>15.05</v>
      </c>
      <c r="AK333" s="36">
        <v>15.05</v>
      </c>
      <c r="AL333" s="36">
        <v>15.05</v>
      </c>
      <c r="AM333" s="36">
        <v>15.05</v>
      </c>
      <c r="AN333" s="36">
        <v>15.05</v>
      </c>
      <c r="AO333" s="36">
        <v>15.05</v>
      </c>
      <c r="AP333" s="36">
        <v>15.05</v>
      </c>
      <c r="AQ333" s="36">
        <v>15.05</v>
      </c>
      <c r="AR333" s="36">
        <v>15.05</v>
      </c>
      <c r="AS333" s="36">
        <v>15.05</v>
      </c>
      <c r="AT333" s="36">
        <v>15.05</v>
      </c>
      <c r="AU333" s="36">
        <v>15.05</v>
      </c>
      <c r="AV333" s="36">
        <v>15.05</v>
      </c>
      <c r="AY333" s="335">
        <v>103</v>
      </c>
      <c r="AZ333" s="334" t="s">
        <v>650</v>
      </c>
      <c r="BA333" s="456">
        <v>8.1168655289999894</v>
      </c>
      <c r="BB333" s="456">
        <v>4900.0789865873203</v>
      </c>
      <c r="BC333" s="456"/>
      <c r="BD333" s="547"/>
      <c r="BE333" s="456">
        <v>0.69625422736083564</v>
      </c>
      <c r="BF333" s="547"/>
      <c r="BG333" s="548">
        <f t="shared" si="57"/>
        <v>105.31253079003652</v>
      </c>
      <c r="BP333" s="4"/>
      <c r="CB333" s="438">
        <v>10</v>
      </c>
      <c r="CC333" s="334" t="s">
        <v>650</v>
      </c>
      <c r="CD333" s="549">
        <v>29.17306</v>
      </c>
      <c r="CE333" s="457">
        <v>6831.7563431282897</v>
      </c>
      <c r="CF333" s="549"/>
      <c r="CG333" s="457"/>
      <c r="CH333" s="457">
        <v>0.71758536849510801</v>
      </c>
      <c r="CI333" s="549"/>
      <c r="CJ333" s="457">
        <f t="shared" si="58"/>
        <v>140.57072891845664</v>
      </c>
    </row>
    <row r="334" spans="7:88" ht="14.1" customHeight="1" thickBot="1">
      <c r="G334" s="19"/>
      <c r="H334" s="738"/>
      <c r="J334" s="736"/>
      <c r="K334" s="9" t="s">
        <v>777</v>
      </c>
      <c r="L334" s="73">
        <v>15.05</v>
      </c>
      <c r="M334" s="73">
        <v>15.05</v>
      </c>
      <c r="N334" s="73">
        <v>15.05</v>
      </c>
      <c r="O334" s="73">
        <v>15.05</v>
      </c>
      <c r="P334" s="73">
        <v>15.05</v>
      </c>
      <c r="Q334" s="73">
        <v>15.05</v>
      </c>
      <c r="R334" s="73">
        <v>15.05</v>
      </c>
      <c r="S334" s="73">
        <v>15.05</v>
      </c>
      <c r="T334" s="73">
        <v>15.05</v>
      </c>
      <c r="U334" s="73">
        <v>15.05</v>
      </c>
      <c r="V334" s="73">
        <v>15.05</v>
      </c>
      <c r="W334" s="73">
        <v>15.05</v>
      </c>
      <c r="X334" s="73">
        <v>15.05</v>
      </c>
      <c r="Y334" s="73">
        <v>15.05</v>
      </c>
      <c r="Z334" s="73">
        <v>15.05</v>
      </c>
      <c r="AA334" s="73">
        <v>15.05</v>
      </c>
      <c r="AB334" s="73">
        <v>15.05</v>
      </c>
      <c r="AC334" s="73">
        <v>15.05</v>
      </c>
      <c r="AD334" s="73">
        <v>15.05</v>
      </c>
      <c r="AE334" s="73">
        <v>15.05</v>
      </c>
      <c r="AF334" s="73">
        <v>15.05</v>
      </c>
      <c r="AG334" s="73">
        <v>15.05</v>
      </c>
      <c r="AH334" s="73">
        <v>15.05</v>
      </c>
      <c r="AI334" s="73">
        <v>15.05</v>
      </c>
      <c r="AJ334" s="73">
        <v>15.05</v>
      </c>
      <c r="AK334" s="73">
        <v>15.05</v>
      </c>
      <c r="AL334" s="73">
        <v>15.05</v>
      </c>
      <c r="AM334" s="73">
        <v>15.05</v>
      </c>
      <c r="AN334" s="73">
        <v>15.05</v>
      </c>
      <c r="AO334" s="73">
        <v>15.05</v>
      </c>
      <c r="AP334" s="73">
        <v>15.05</v>
      </c>
      <c r="AQ334" s="73">
        <v>15.05</v>
      </c>
      <c r="AR334" s="73">
        <v>15.05</v>
      </c>
      <c r="AS334" s="73">
        <v>15.05</v>
      </c>
      <c r="AT334" s="73">
        <v>15.05</v>
      </c>
      <c r="AU334" s="73">
        <v>15.05</v>
      </c>
      <c r="AV334" s="73">
        <v>15.05</v>
      </c>
      <c r="AY334" s="335">
        <v>4</v>
      </c>
      <c r="AZ334" s="334" t="s">
        <v>648</v>
      </c>
      <c r="BA334" s="456">
        <v>0.13233230900000001</v>
      </c>
      <c r="BB334" s="456">
        <v>5592.7800969657101</v>
      </c>
      <c r="BC334" s="456"/>
      <c r="BD334" s="547"/>
      <c r="BE334" s="456">
        <v>0.79016725183002545</v>
      </c>
      <c r="BF334" s="547"/>
      <c r="BG334" s="548">
        <f t="shared" si="57"/>
        <v>105.59130863278894</v>
      </c>
      <c r="BP334" s="4"/>
      <c r="CB334" s="438">
        <v>20</v>
      </c>
      <c r="CC334" s="334" t="s">
        <v>651</v>
      </c>
      <c r="CD334" s="549">
        <v>83.257416000000006</v>
      </c>
      <c r="CE334" s="457">
        <v>6547.8273353478999</v>
      </c>
      <c r="CF334" s="549"/>
      <c r="CG334" s="457"/>
      <c r="CH334" s="457">
        <v>0.68773605919214797</v>
      </c>
      <c r="CI334" s="549"/>
      <c r="CJ334" s="457">
        <f t="shared" si="58"/>
        <v>140.67983012652994</v>
      </c>
    </row>
    <row r="335" spans="7:88" ht="14.1" customHeight="1" thickTop="1">
      <c r="G335" s="19"/>
      <c r="H335" s="738"/>
      <c r="J335" s="736"/>
      <c r="K335" s="9" t="s">
        <v>778</v>
      </c>
      <c r="L335" s="36">
        <v>15.05</v>
      </c>
      <c r="M335" s="36">
        <v>15.05</v>
      </c>
      <c r="N335" s="36">
        <v>15.05</v>
      </c>
      <c r="O335" s="36">
        <v>15.05</v>
      </c>
      <c r="P335" s="36">
        <v>15.05</v>
      </c>
      <c r="Q335" s="36">
        <v>15.05</v>
      </c>
      <c r="R335" s="36">
        <v>15.05</v>
      </c>
      <c r="S335" s="36">
        <v>15.05</v>
      </c>
      <c r="T335" s="36">
        <v>15.05</v>
      </c>
      <c r="U335" s="36">
        <v>15.05</v>
      </c>
      <c r="V335" s="36">
        <v>15.05</v>
      </c>
      <c r="W335" s="36">
        <v>15.05</v>
      </c>
      <c r="X335" s="36">
        <v>15.05</v>
      </c>
      <c r="Y335" s="36">
        <v>15.05</v>
      </c>
      <c r="Z335" s="36">
        <v>15.05</v>
      </c>
      <c r="AA335" s="36">
        <v>15.05</v>
      </c>
      <c r="AB335" s="36">
        <v>15.05</v>
      </c>
      <c r="AC335" s="36">
        <v>15.05</v>
      </c>
      <c r="AD335" s="36">
        <v>15.05</v>
      </c>
      <c r="AE335" s="36">
        <v>15.05</v>
      </c>
      <c r="AF335" s="36">
        <v>15.05</v>
      </c>
      <c r="AG335" s="36">
        <v>15.05</v>
      </c>
      <c r="AH335" s="36">
        <v>15.05</v>
      </c>
      <c r="AI335" s="36">
        <v>15.05</v>
      </c>
      <c r="AJ335" s="36">
        <v>15.05</v>
      </c>
      <c r="AK335" s="36">
        <v>15.05</v>
      </c>
      <c r="AL335" s="36">
        <v>15.05</v>
      </c>
      <c r="AM335" s="36">
        <v>15.05</v>
      </c>
      <c r="AN335" s="36">
        <v>15.05</v>
      </c>
      <c r="AO335" s="36">
        <v>15.05</v>
      </c>
      <c r="AP335" s="36">
        <v>15.05</v>
      </c>
      <c r="AQ335" s="36">
        <v>15.05</v>
      </c>
      <c r="AR335" s="36">
        <v>15.05</v>
      </c>
      <c r="AS335" s="36">
        <v>15.05</v>
      </c>
      <c r="AT335" s="36">
        <v>15.05</v>
      </c>
      <c r="AU335" s="36">
        <v>15.05</v>
      </c>
      <c r="AV335" s="36">
        <v>15.05</v>
      </c>
      <c r="AY335" s="335">
        <v>57</v>
      </c>
      <c r="AZ335" s="334" t="s">
        <v>649</v>
      </c>
      <c r="BA335" s="456">
        <v>3.535651595</v>
      </c>
      <c r="BB335" s="456">
        <v>3279.3012470782</v>
      </c>
      <c r="BC335" s="456"/>
      <c r="BD335" s="547"/>
      <c r="BE335" s="456">
        <v>0.46623788246216769</v>
      </c>
      <c r="BF335" s="547"/>
      <c r="BG335" s="548">
        <f t="shared" si="57"/>
        <v>106.4695984807032</v>
      </c>
      <c r="BP335" s="4"/>
      <c r="CB335" s="438">
        <v>50</v>
      </c>
      <c r="CC335" s="334" t="s">
        <v>650</v>
      </c>
      <c r="CD335" s="549">
        <v>119.756748</v>
      </c>
      <c r="CE335" s="457">
        <v>5702.0929055726801</v>
      </c>
      <c r="CF335" s="549"/>
      <c r="CG335" s="457"/>
      <c r="CH335" s="457">
        <v>0.60004354793957104</v>
      </c>
      <c r="CI335" s="549"/>
      <c r="CJ335" s="457">
        <f t="shared" si="58"/>
        <v>140.7881131088547</v>
      </c>
    </row>
    <row r="336" spans="7:88" ht="14.1" customHeight="1">
      <c r="G336" s="19"/>
      <c r="H336" s="738"/>
      <c r="J336" s="736"/>
      <c r="K336" s="9" t="s">
        <v>779</v>
      </c>
      <c r="L336" s="36">
        <v>15.05</v>
      </c>
      <c r="M336" s="36">
        <v>15.05</v>
      </c>
      <c r="N336" s="36">
        <v>15.05</v>
      </c>
      <c r="O336" s="36">
        <v>15.05</v>
      </c>
      <c r="P336" s="36">
        <v>15.05</v>
      </c>
      <c r="Q336" s="36">
        <v>15.05</v>
      </c>
      <c r="R336" s="36">
        <v>15.05</v>
      </c>
      <c r="S336" s="36">
        <v>15.05</v>
      </c>
      <c r="T336" s="36">
        <v>15.05</v>
      </c>
      <c r="U336" s="36">
        <v>15.05</v>
      </c>
      <c r="V336" s="36">
        <v>15.05</v>
      </c>
      <c r="W336" s="36">
        <v>15.05</v>
      </c>
      <c r="X336" s="36">
        <v>15.05</v>
      </c>
      <c r="Y336" s="36">
        <v>15.05</v>
      </c>
      <c r="Z336" s="36">
        <v>15.05</v>
      </c>
      <c r="AA336" s="36">
        <v>15.05</v>
      </c>
      <c r="AB336" s="36">
        <v>15.05</v>
      </c>
      <c r="AC336" s="36">
        <v>15.05</v>
      </c>
      <c r="AD336" s="36">
        <v>15.05</v>
      </c>
      <c r="AE336" s="36">
        <v>15.05</v>
      </c>
      <c r="AF336" s="36">
        <v>15.05</v>
      </c>
      <c r="AG336" s="36">
        <v>15.05</v>
      </c>
      <c r="AH336" s="36">
        <v>15.05</v>
      </c>
      <c r="AI336" s="36">
        <v>15.05</v>
      </c>
      <c r="AJ336" s="36">
        <v>15.05</v>
      </c>
      <c r="AK336" s="36">
        <v>15.05</v>
      </c>
      <c r="AL336" s="36">
        <v>15.05</v>
      </c>
      <c r="AM336" s="36">
        <v>15.05</v>
      </c>
      <c r="AN336" s="36">
        <v>15.05</v>
      </c>
      <c r="AO336" s="36">
        <v>15.05</v>
      </c>
      <c r="AP336" s="36">
        <v>15.05</v>
      </c>
      <c r="AQ336" s="36">
        <v>15.05</v>
      </c>
      <c r="AR336" s="36">
        <v>15.05</v>
      </c>
      <c r="AS336" s="36">
        <v>15.05</v>
      </c>
      <c r="AT336" s="36">
        <v>15.05</v>
      </c>
      <c r="AU336" s="36">
        <v>15.05</v>
      </c>
      <c r="AV336" s="36">
        <v>15.05</v>
      </c>
      <c r="AY336" s="335">
        <v>69</v>
      </c>
      <c r="AZ336" s="334" t="s">
        <v>651</v>
      </c>
      <c r="BA336" s="456">
        <v>3.7827631969999902</v>
      </c>
      <c r="BB336" s="456">
        <v>4920.3686606260499</v>
      </c>
      <c r="BC336" s="456"/>
      <c r="BD336" s="547"/>
      <c r="BE336" s="456">
        <v>0.6916433076338383</v>
      </c>
      <c r="BF336" s="547"/>
      <c r="BG336" s="548">
        <f t="shared" si="57"/>
        <v>106.41415048234353</v>
      </c>
      <c r="BP336" s="4"/>
      <c r="CB336" s="438">
        <v>129</v>
      </c>
      <c r="CC336" s="334" t="s">
        <v>650</v>
      </c>
      <c r="CD336" s="549">
        <v>21.162872</v>
      </c>
      <c r="CE336" s="457">
        <v>6320.5788420877398</v>
      </c>
      <c r="CF336" s="549"/>
      <c r="CG336" s="457"/>
      <c r="CH336" s="457">
        <v>0.66376312830677198</v>
      </c>
      <c r="CI336" s="549"/>
      <c r="CJ336" s="457">
        <f t="shared" si="58"/>
        <v>140.7913653403246</v>
      </c>
    </row>
    <row r="337" spans="7:88" ht="14.1" customHeight="1" thickBot="1">
      <c r="G337" s="19"/>
      <c r="H337" s="738"/>
      <c r="J337" s="736"/>
      <c r="K337" s="485" t="s">
        <v>780</v>
      </c>
      <c r="L337" s="73">
        <v>15.05</v>
      </c>
      <c r="M337" s="73">
        <v>15.05</v>
      </c>
      <c r="N337" s="73">
        <v>15.05</v>
      </c>
      <c r="O337" s="73">
        <v>15.05</v>
      </c>
      <c r="P337" s="73">
        <v>15.05</v>
      </c>
      <c r="Q337" s="73">
        <v>15.05</v>
      </c>
      <c r="R337" s="73">
        <v>15.05</v>
      </c>
      <c r="S337" s="73">
        <v>15.05</v>
      </c>
      <c r="T337" s="73">
        <v>15.05</v>
      </c>
      <c r="U337" s="73">
        <v>15.05</v>
      </c>
      <c r="V337" s="73">
        <v>15.05</v>
      </c>
      <c r="W337" s="73">
        <v>15.05</v>
      </c>
      <c r="X337" s="73">
        <v>15.05</v>
      </c>
      <c r="Y337" s="73">
        <v>15.05</v>
      </c>
      <c r="Z337" s="73">
        <v>15.05</v>
      </c>
      <c r="AA337" s="73">
        <v>15.05</v>
      </c>
      <c r="AB337" s="73">
        <v>15.05</v>
      </c>
      <c r="AC337" s="73">
        <v>15.05</v>
      </c>
      <c r="AD337" s="73">
        <v>15.05</v>
      </c>
      <c r="AE337" s="73">
        <v>15.05</v>
      </c>
      <c r="AF337" s="73">
        <v>15.05</v>
      </c>
      <c r="AG337" s="73">
        <v>15.05</v>
      </c>
      <c r="AH337" s="73">
        <v>15.05</v>
      </c>
      <c r="AI337" s="73">
        <v>15.05</v>
      </c>
      <c r="AJ337" s="73">
        <v>15.05</v>
      </c>
      <c r="AK337" s="73">
        <v>15.05</v>
      </c>
      <c r="AL337" s="73">
        <v>15.05</v>
      </c>
      <c r="AM337" s="73">
        <v>15.05</v>
      </c>
      <c r="AN337" s="73">
        <v>15.05</v>
      </c>
      <c r="AO337" s="73">
        <v>15.05</v>
      </c>
      <c r="AP337" s="73">
        <v>15.05</v>
      </c>
      <c r="AQ337" s="73">
        <v>15.05</v>
      </c>
      <c r="AR337" s="73">
        <v>15.05</v>
      </c>
      <c r="AS337" s="73">
        <v>15.05</v>
      </c>
      <c r="AT337" s="73">
        <v>15.05</v>
      </c>
      <c r="AU337" s="73">
        <v>15.05</v>
      </c>
      <c r="AV337" s="73">
        <v>15.05</v>
      </c>
      <c r="AY337" s="335">
        <v>91</v>
      </c>
      <c r="AZ337" s="334" t="s">
        <v>648</v>
      </c>
      <c r="BA337" s="456">
        <v>0.51005899599999904</v>
      </c>
      <c r="BB337" s="456">
        <v>4874.3132086822498</v>
      </c>
      <c r="BC337" s="456"/>
      <c r="BD337" s="547"/>
      <c r="BE337" s="456">
        <v>0.68491686149163133</v>
      </c>
      <c r="BF337" s="547"/>
      <c r="BG337" s="548">
        <f t="shared" si="57"/>
        <v>106.47587601601263</v>
      </c>
      <c r="BP337" s="4"/>
      <c r="CB337" s="438">
        <v>15</v>
      </c>
      <c r="CC337" s="334" t="s">
        <v>649</v>
      </c>
      <c r="CD337" s="549">
        <v>418.36656900000003</v>
      </c>
      <c r="CE337" s="457">
        <v>6402.8195165186298</v>
      </c>
      <c r="CF337" s="549"/>
      <c r="CG337" s="457"/>
      <c r="CH337" s="457">
        <v>0.67129636431752704</v>
      </c>
      <c r="CI337" s="549"/>
      <c r="CJ337" s="457">
        <f t="shared" si="58"/>
        <v>140.98505336562485</v>
      </c>
    </row>
    <row r="338" spans="7:88" ht="14.1" customHeight="1" thickTop="1">
      <c r="G338" s="19"/>
      <c r="H338" s="738"/>
      <c r="J338" s="736"/>
      <c r="K338" s="9" t="s">
        <v>753</v>
      </c>
      <c r="L338" s="36">
        <v>15.05</v>
      </c>
      <c r="M338" s="36">
        <v>15.05</v>
      </c>
      <c r="N338" s="36">
        <v>15.05</v>
      </c>
      <c r="O338" s="36">
        <v>15.05</v>
      </c>
      <c r="P338" s="36">
        <v>15.05</v>
      </c>
      <c r="Q338" s="36">
        <v>15.05</v>
      </c>
      <c r="R338" s="36">
        <v>15.05</v>
      </c>
      <c r="S338" s="36">
        <v>15.05</v>
      </c>
      <c r="T338" s="36">
        <v>15.05</v>
      </c>
      <c r="U338" s="36">
        <v>15.05</v>
      </c>
      <c r="V338" s="36">
        <v>15.05</v>
      </c>
      <c r="W338" s="36">
        <v>15.05</v>
      </c>
      <c r="X338" s="36">
        <v>15.05</v>
      </c>
      <c r="Y338" s="36">
        <v>15.05</v>
      </c>
      <c r="Z338" s="36">
        <v>15.05</v>
      </c>
      <c r="AA338" s="36">
        <v>15.05</v>
      </c>
      <c r="AB338" s="36">
        <v>15.05</v>
      </c>
      <c r="AC338" s="36">
        <v>15.05</v>
      </c>
      <c r="AD338" s="36">
        <v>15.05</v>
      </c>
      <c r="AE338" s="36">
        <v>15.05</v>
      </c>
      <c r="AF338" s="36">
        <v>15.05</v>
      </c>
      <c r="AG338" s="36">
        <v>15.05</v>
      </c>
      <c r="AH338" s="36">
        <v>15.05</v>
      </c>
      <c r="AI338" s="36">
        <v>15.05</v>
      </c>
      <c r="AJ338" s="36">
        <v>15.05</v>
      </c>
      <c r="AK338" s="36">
        <v>15.05</v>
      </c>
      <c r="AL338" s="36">
        <v>15.05</v>
      </c>
      <c r="AM338" s="36">
        <v>15.05</v>
      </c>
      <c r="AN338" s="36">
        <v>15.05</v>
      </c>
      <c r="AO338" s="36">
        <v>15.05</v>
      </c>
      <c r="AP338" s="36">
        <v>15.05</v>
      </c>
      <c r="AQ338" s="36">
        <v>15.05</v>
      </c>
      <c r="AR338" s="36">
        <v>15.05</v>
      </c>
      <c r="AS338" s="36">
        <v>15.05</v>
      </c>
      <c r="AT338" s="36">
        <v>15.05</v>
      </c>
      <c r="AU338" s="36">
        <v>15.05</v>
      </c>
      <c r="AV338" s="36">
        <v>15.05</v>
      </c>
      <c r="AY338" s="335">
        <v>75</v>
      </c>
      <c r="AZ338" s="334" t="s">
        <v>647</v>
      </c>
      <c r="BA338" s="456">
        <v>0.703324057</v>
      </c>
      <c r="BB338" s="456">
        <v>4967.5399076885496</v>
      </c>
      <c r="BC338" s="456"/>
      <c r="BD338" s="547"/>
      <c r="BE338" s="456">
        <v>0.69562127361131099</v>
      </c>
      <c r="BF338" s="547"/>
      <c r="BG338" s="548">
        <f t="shared" si="57"/>
        <v>106.78602792803896</v>
      </c>
      <c r="BP338" s="4"/>
      <c r="CB338" s="438">
        <v>118</v>
      </c>
      <c r="CC338" s="334" t="s">
        <v>650</v>
      </c>
      <c r="CD338" s="549">
        <v>55.710876999999897</v>
      </c>
      <c r="CE338" s="457">
        <v>6117.9551203651999</v>
      </c>
      <c r="CF338" s="549"/>
      <c r="CG338" s="457"/>
      <c r="CH338" s="457">
        <v>0.64137899904342499</v>
      </c>
      <c r="CI338" s="549"/>
      <c r="CJ338" s="457">
        <f t="shared" si="58"/>
        <v>141.11524217221825</v>
      </c>
    </row>
    <row r="339" spans="7:88" ht="14.1" customHeight="1">
      <c r="G339" s="19"/>
      <c r="H339" s="738"/>
      <c r="J339" s="736"/>
      <c r="K339" s="9" t="s">
        <v>757</v>
      </c>
      <c r="L339" s="36">
        <v>15.05</v>
      </c>
      <c r="M339" s="36">
        <v>15.05</v>
      </c>
      <c r="N339" s="36">
        <v>15.05</v>
      </c>
      <c r="O339" s="36">
        <v>15.05</v>
      </c>
      <c r="P339" s="36">
        <v>15.05</v>
      </c>
      <c r="Q339" s="36">
        <v>15.05</v>
      </c>
      <c r="R339" s="36">
        <v>15.05</v>
      </c>
      <c r="S339" s="36">
        <v>15.05</v>
      </c>
      <c r="T339" s="36">
        <v>15.05</v>
      </c>
      <c r="U339" s="36">
        <v>15.05</v>
      </c>
      <c r="V339" s="36">
        <v>15.05</v>
      </c>
      <c r="W339" s="36">
        <v>15.05</v>
      </c>
      <c r="X339" s="36">
        <v>15.05</v>
      </c>
      <c r="Y339" s="36">
        <v>15.05</v>
      </c>
      <c r="Z339" s="36">
        <v>15.05</v>
      </c>
      <c r="AA339" s="36">
        <v>15.05</v>
      </c>
      <c r="AB339" s="36">
        <v>15.05</v>
      </c>
      <c r="AC339" s="36">
        <v>15.05</v>
      </c>
      <c r="AD339" s="36">
        <v>15.05</v>
      </c>
      <c r="AE339" s="36">
        <v>15.05</v>
      </c>
      <c r="AF339" s="36">
        <v>15.05</v>
      </c>
      <c r="AG339" s="36">
        <v>15.05</v>
      </c>
      <c r="AH339" s="36">
        <v>15.05</v>
      </c>
      <c r="AI339" s="36">
        <v>15.05</v>
      </c>
      <c r="AJ339" s="36">
        <v>15.05</v>
      </c>
      <c r="AK339" s="36">
        <v>15.05</v>
      </c>
      <c r="AL339" s="36">
        <v>15.05</v>
      </c>
      <c r="AM339" s="36">
        <v>15.05</v>
      </c>
      <c r="AN339" s="36">
        <v>15.05</v>
      </c>
      <c r="AO339" s="36">
        <v>15.05</v>
      </c>
      <c r="AP339" s="36">
        <v>15.05</v>
      </c>
      <c r="AQ339" s="36">
        <v>15.05</v>
      </c>
      <c r="AR339" s="36">
        <v>15.05</v>
      </c>
      <c r="AS339" s="36">
        <v>15.05</v>
      </c>
      <c r="AT339" s="36">
        <v>15.05</v>
      </c>
      <c r="AU339" s="36">
        <v>15.05</v>
      </c>
      <c r="AV339" s="36">
        <v>15.05</v>
      </c>
      <c r="AY339" s="335">
        <v>42</v>
      </c>
      <c r="AZ339" s="334" t="s">
        <v>648</v>
      </c>
      <c r="BA339" s="456">
        <v>1.1493714530000001</v>
      </c>
      <c r="BB339" s="456">
        <v>4136.2362816803497</v>
      </c>
      <c r="BC339" s="456"/>
      <c r="BD339" s="547"/>
      <c r="BE339" s="456">
        <v>0.58178177965366151</v>
      </c>
      <c r="BF339" s="547"/>
      <c r="BG339" s="548">
        <f t="shared" si="57"/>
        <v>106.82024109704393</v>
      </c>
      <c r="BP339" s="4"/>
      <c r="CB339" s="438">
        <v>69</v>
      </c>
      <c r="CC339" s="334" t="s">
        <v>649</v>
      </c>
      <c r="CD339" s="549">
        <v>3.9676019999999999</v>
      </c>
      <c r="CE339" s="457">
        <v>5664.7791855124697</v>
      </c>
      <c r="CF339" s="549"/>
      <c r="CG339" s="457"/>
      <c r="CH339" s="457">
        <v>0.59433980261885699</v>
      </c>
      <c r="CI339" s="549"/>
      <c r="CJ339" s="457">
        <f t="shared" si="58"/>
        <v>141.21995790916429</v>
      </c>
    </row>
    <row r="340" spans="7:88" ht="14.1" customHeight="1" thickBot="1">
      <c r="G340" s="19"/>
      <c r="H340" s="738"/>
      <c r="J340" s="736"/>
      <c r="K340" s="9" t="s">
        <v>761</v>
      </c>
      <c r="L340" s="73">
        <v>15.05</v>
      </c>
      <c r="M340" s="73">
        <v>15.05</v>
      </c>
      <c r="N340" s="73">
        <v>15.05</v>
      </c>
      <c r="O340" s="73">
        <v>15.05</v>
      </c>
      <c r="P340" s="73">
        <v>15.05</v>
      </c>
      <c r="Q340" s="73">
        <v>15.05</v>
      </c>
      <c r="R340" s="73">
        <v>15.05</v>
      </c>
      <c r="S340" s="73">
        <v>15.05</v>
      </c>
      <c r="T340" s="73">
        <v>15.05</v>
      </c>
      <c r="U340" s="73">
        <v>15.05</v>
      </c>
      <c r="V340" s="73">
        <v>15.05</v>
      </c>
      <c r="W340" s="73">
        <v>15.05</v>
      </c>
      <c r="X340" s="73">
        <v>15.05</v>
      </c>
      <c r="Y340" s="73">
        <v>15.05</v>
      </c>
      <c r="Z340" s="73">
        <v>15.05</v>
      </c>
      <c r="AA340" s="73">
        <v>15.05</v>
      </c>
      <c r="AB340" s="73">
        <v>15.05</v>
      </c>
      <c r="AC340" s="73">
        <v>15.05</v>
      </c>
      <c r="AD340" s="73">
        <v>15.05</v>
      </c>
      <c r="AE340" s="73">
        <v>15.05</v>
      </c>
      <c r="AF340" s="73">
        <v>15.05</v>
      </c>
      <c r="AG340" s="73">
        <v>15.05</v>
      </c>
      <c r="AH340" s="73">
        <v>15.05</v>
      </c>
      <c r="AI340" s="73">
        <v>15.05</v>
      </c>
      <c r="AJ340" s="73">
        <v>15.05</v>
      </c>
      <c r="AK340" s="73">
        <v>15.05</v>
      </c>
      <c r="AL340" s="73">
        <v>15.05</v>
      </c>
      <c r="AM340" s="73">
        <v>15.05</v>
      </c>
      <c r="AN340" s="73">
        <v>15.05</v>
      </c>
      <c r="AO340" s="73">
        <v>15.05</v>
      </c>
      <c r="AP340" s="73">
        <v>15.05</v>
      </c>
      <c r="AQ340" s="73">
        <v>15.05</v>
      </c>
      <c r="AR340" s="73">
        <v>15.05</v>
      </c>
      <c r="AS340" s="73">
        <v>15.05</v>
      </c>
      <c r="AT340" s="73">
        <v>15.05</v>
      </c>
      <c r="AU340" s="73">
        <v>15.05</v>
      </c>
      <c r="AV340" s="73">
        <v>15.05</v>
      </c>
      <c r="AY340" s="335">
        <v>97</v>
      </c>
      <c r="AZ340" s="334" t="s">
        <v>649</v>
      </c>
      <c r="BA340" s="456">
        <v>7.1981357069999996</v>
      </c>
      <c r="BB340" s="456">
        <v>4666.69415575519</v>
      </c>
      <c r="BC340" s="456"/>
      <c r="BD340" s="547"/>
      <c r="BE340" s="456">
        <v>0.65386568541473322</v>
      </c>
      <c r="BF340" s="547"/>
      <c r="BG340" s="548">
        <f t="shared" si="57"/>
        <v>106.88579754390024</v>
      </c>
      <c r="BP340" s="4"/>
      <c r="CB340" s="438">
        <v>94</v>
      </c>
      <c r="CC340" s="334" t="s">
        <v>649</v>
      </c>
      <c r="CD340" s="549">
        <v>49.799591999999897</v>
      </c>
      <c r="CE340" s="457">
        <v>6367.33358093481</v>
      </c>
      <c r="CF340" s="549"/>
      <c r="CG340" s="457"/>
      <c r="CH340" s="457">
        <v>0.66632431598247999</v>
      </c>
      <c r="CI340" s="549"/>
      <c r="CJ340" s="457">
        <f t="shared" si="58"/>
        <v>141.25910473822759</v>
      </c>
    </row>
    <row r="341" spans="7:88" ht="14.1" customHeight="1" thickTop="1">
      <c r="G341" s="19"/>
      <c r="H341" s="738"/>
      <c r="J341" s="736"/>
      <c r="K341" s="9" t="s">
        <v>754</v>
      </c>
      <c r="L341" s="36">
        <v>15.05</v>
      </c>
      <c r="M341" s="36">
        <v>15.05</v>
      </c>
      <c r="N341" s="36">
        <v>15.05</v>
      </c>
      <c r="O341" s="36">
        <v>15.05</v>
      </c>
      <c r="P341" s="36">
        <v>15.05</v>
      </c>
      <c r="Q341" s="36">
        <v>15.05</v>
      </c>
      <c r="R341" s="36">
        <v>15.05</v>
      </c>
      <c r="S341" s="36">
        <v>15.05</v>
      </c>
      <c r="T341" s="36">
        <v>15.05</v>
      </c>
      <c r="U341" s="36">
        <v>15.05</v>
      </c>
      <c r="V341" s="36">
        <v>15.05</v>
      </c>
      <c r="W341" s="36">
        <v>15.05</v>
      </c>
      <c r="X341" s="36">
        <v>15.05</v>
      </c>
      <c r="Y341" s="36">
        <v>15.05</v>
      </c>
      <c r="Z341" s="36">
        <v>15.05</v>
      </c>
      <c r="AA341" s="36">
        <v>15.05</v>
      </c>
      <c r="AB341" s="36">
        <v>15.05</v>
      </c>
      <c r="AC341" s="36">
        <v>15.05</v>
      </c>
      <c r="AD341" s="36">
        <v>15.05</v>
      </c>
      <c r="AE341" s="36">
        <v>15.05</v>
      </c>
      <c r="AF341" s="36">
        <v>15.05</v>
      </c>
      <c r="AG341" s="36">
        <v>15.05</v>
      </c>
      <c r="AH341" s="36">
        <v>15.05</v>
      </c>
      <c r="AI341" s="36">
        <v>15.05</v>
      </c>
      <c r="AJ341" s="36">
        <v>15.05</v>
      </c>
      <c r="AK341" s="36">
        <v>15.05</v>
      </c>
      <c r="AL341" s="36">
        <v>15.05</v>
      </c>
      <c r="AM341" s="36">
        <v>15.05</v>
      </c>
      <c r="AN341" s="36">
        <v>15.05</v>
      </c>
      <c r="AO341" s="36">
        <v>15.05</v>
      </c>
      <c r="AP341" s="36">
        <v>15.05</v>
      </c>
      <c r="AQ341" s="36">
        <v>15.05</v>
      </c>
      <c r="AR341" s="36">
        <v>15.05</v>
      </c>
      <c r="AS341" s="36">
        <v>15.05</v>
      </c>
      <c r="AT341" s="36">
        <v>15.05</v>
      </c>
      <c r="AU341" s="36">
        <v>15.05</v>
      </c>
      <c r="AV341" s="36">
        <v>15.05</v>
      </c>
      <c r="AY341" s="335">
        <v>86</v>
      </c>
      <c r="AZ341" s="334" t="s">
        <v>648</v>
      </c>
      <c r="BA341" s="456">
        <v>1.66210589399999</v>
      </c>
      <c r="BB341" s="456">
        <v>3332.1994615573699</v>
      </c>
      <c r="BC341" s="456"/>
      <c r="BD341" s="547"/>
      <c r="BE341" s="456">
        <v>0.47034534416900992</v>
      </c>
      <c r="BF341" s="547"/>
      <c r="BG341" s="548">
        <f t="shared" si="57"/>
        <v>107.16382691809842</v>
      </c>
      <c r="BP341" s="4"/>
      <c r="CB341" s="438">
        <v>112</v>
      </c>
      <c r="CC341" s="334" t="s">
        <v>650</v>
      </c>
      <c r="CD341" s="549">
        <v>27.468359</v>
      </c>
      <c r="CE341" s="457">
        <v>5827.37347989093</v>
      </c>
      <c r="CF341" s="549"/>
      <c r="CG341" s="457"/>
      <c r="CH341" s="457">
        <v>0.61044114524940096</v>
      </c>
      <c r="CI341" s="549"/>
      <c r="CJ341" s="457">
        <f t="shared" si="58"/>
        <v>141.35653353702446</v>
      </c>
    </row>
    <row r="342" spans="7:88" ht="14.1" customHeight="1">
      <c r="G342" s="19"/>
      <c r="H342" s="738"/>
      <c r="J342" s="736"/>
      <c r="K342" s="9" t="s">
        <v>758</v>
      </c>
      <c r="L342" s="36">
        <v>15.05</v>
      </c>
      <c r="M342" s="36">
        <v>15.05</v>
      </c>
      <c r="N342" s="36">
        <v>15.05</v>
      </c>
      <c r="O342" s="36">
        <v>15.05</v>
      </c>
      <c r="P342" s="36">
        <v>15.05</v>
      </c>
      <c r="Q342" s="36">
        <v>15.05</v>
      </c>
      <c r="R342" s="36">
        <v>15.05</v>
      </c>
      <c r="S342" s="36">
        <v>15.05</v>
      </c>
      <c r="T342" s="36">
        <v>15.05</v>
      </c>
      <c r="U342" s="36">
        <v>15.05</v>
      </c>
      <c r="V342" s="36">
        <v>15.05</v>
      </c>
      <c r="W342" s="36">
        <v>15.05</v>
      </c>
      <c r="X342" s="36">
        <v>15.05</v>
      </c>
      <c r="Y342" s="36">
        <v>15.05</v>
      </c>
      <c r="Z342" s="36">
        <v>15.05</v>
      </c>
      <c r="AA342" s="36">
        <v>15.05</v>
      </c>
      <c r="AB342" s="36">
        <v>15.05</v>
      </c>
      <c r="AC342" s="36">
        <v>15.05</v>
      </c>
      <c r="AD342" s="36">
        <v>15.05</v>
      </c>
      <c r="AE342" s="36">
        <v>15.05</v>
      </c>
      <c r="AF342" s="36">
        <v>15.05</v>
      </c>
      <c r="AG342" s="36">
        <v>15.05</v>
      </c>
      <c r="AH342" s="36">
        <v>15.05</v>
      </c>
      <c r="AI342" s="36">
        <v>15.05</v>
      </c>
      <c r="AJ342" s="36">
        <v>15.05</v>
      </c>
      <c r="AK342" s="36">
        <v>15.05</v>
      </c>
      <c r="AL342" s="36">
        <v>15.05</v>
      </c>
      <c r="AM342" s="36">
        <v>15.05</v>
      </c>
      <c r="AN342" s="36">
        <v>15.05</v>
      </c>
      <c r="AO342" s="36">
        <v>15.05</v>
      </c>
      <c r="AP342" s="36">
        <v>15.05</v>
      </c>
      <c r="AQ342" s="36">
        <v>15.05</v>
      </c>
      <c r="AR342" s="36">
        <v>15.05</v>
      </c>
      <c r="AS342" s="36">
        <v>15.05</v>
      </c>
      <c r="AT342" s="36">
        <v>15.05</v>
      </c>
      <c r="AU342" s="36">
        <v>15.05</v>
      </c>
      <c r="AV342" s="36">
        <v>15.05</v>
      </c>
      <c r="AY342" s="335">
        <v>117</v>
      </c>
      <c r="AZ342" s="334" t="s">
        <v>649</v>
      </c>
      <c r="BA342" s="456">
        <v>1.8679668490000001</v>
      </c>
      <c r="BB342" s="456">
        <v>4058.0466160870701</v>
      </c>
      <c r="BC342" s="456"/>
      <c r="BD342" s="547"/>
      <c r="BE342" s="456">
        <v>0.56863437214844614</v>
      </c>
      <c r="BF342" s="547"/>
      <c r="BG342" s="548">
        <f t="shared" si="57"/>
        <v>107.27100637515504</v>
      </c>
      <c r="BP342" s="4"/>
      <c r="CB342" s="438">
        <v>16</v>
      </c>
      <c r="CC342" s="334" t="s">
        <v>651</v>
      </c>
      <c r="CD342" s="549">
        <v>169.724323</v>
      </c>
      <c r="CE342" s="457">
        <v>6491.76592193326</v>
      </c>
      <c r="CF342" s="549"/>
      <c r="CG342" s="457"/>
      <c r="CH342" s="457">
        <v>0.67801495745014395</v>
      </c>
      <c r="CI342" s="549"/>
      <c r="CJ342" s="457">
        <f t="shared" si="58"/>
        <v>141.48158183961402</v>
      </c>
    </row>
    <row r="343" spans="7:88" ht="14.1" customHeight="1" thickBot="1">
      <c r="G343" s="19"/>
      <c r="H343" s="738"/>
      <c r="J343" s="736"/>
      <c r="K343" s="9" t="s">
        <v>762</v>
      </c>
      <c r="L343" s="73">
        <v>15.05</v>
      </c>
      <c r="M343" s="73">
        <v>15.05</v>
      </c>
      <c r="N343" s="73">
        <v>15.05</v>
      </c>
      <c r="O343" s="73">
        <v>15.05</v>
      </c>
      <c r="P343" s="73">
        <v>15.05</v>
      </c>
      <c r="Q343" s="73">
        <v>15.05</v>
      </c>
      <c r="R343" s="73">
        <v>15.05</v>
      </c>
      <c r="S343" s="73">
        <v>15.05</v>
      </c>
      <c r="T343" s="73">
        <v>15.05</v>
      </c>
      <c r="U343" s="73">
        <v>15.05</v>
      </c>
      <c r="V343" s="73">
        <v>15.05</v>
      </c>
      <c r="W343" s="73">
        <v>15.05</v>
      </c>
      <c r="X343" s="73">
        <v>15.05</v>
      </c>
      <c r="Y343" s="73">
        <v>15.05</v>
      </c>
      <c r="Z343" s="73">
        <v>15.05</v>
      </c>
      <c r="AA343" s="73">
        <v>15.05</v>
      </c>
      <c r="AB343" s="73">
        <v>15.05</v>
      </c>
      <c r="AC343" s="73">
        <v>15.05</v>
      </c>
      <c r="AD343" s="73">
        <v>15.05</v>
      </c>
      <c r="AE343" s="73">
        <v>15.05</v>
      </c>
      <c r="AF343" s="73">
        <v>15.05</v>
      </c>
      <c r="AG343" s="73">
        <v>15.05</v>
      </c>
      <c r="AH343" s="73">
        <v>15.05</v>
      </c>
      <c r="AI343" s="73">
        <v>15.05</v>
      </c>
      <c r="AJ343" s="73">
        <v>15.05</v>
      </c>
      <c r="AK343" s="73">
        <v>15.05</v>
      </c>
      <c r="AL343" s="73">
        <v>15.05</v>
      </c>
      <c r="AM343" s="73">
        <v>15.05</v>
      </c>
      <c r="AN343" s="73">
        <v>15.05</v>
      </c>
      <c r="AO343" s="73">
        <v>15.05</v>
      </c>
      <c r="AP343" s="73">
        <v>15.05</v>
      </c>
      <c r="AQ343" s="73">
        <v>15.05</v>
      </c>
      <c r="AR343" s="73">
        <v>15.05</v>
      </c>
      <c r="AS343" s="73">
        <v>15.05</v>
      </c>
      <c r="AT343" s="73">
        <v>15.05</v>
      </c>
      <c r="AU343" s="73">
        <v>15.05</v>
      </c>
      <c r="AV343" s="73">
        <v>15.05</v>
      </c>
      <c r="AY343" s="335">
        <v>44</v>
      </c>
      <c r="AZ343" s="334" t="s">
        <v>650</v>
      </c>
      <c r="BA343" s="456">
        <v>1.693055003</v>
      </c>
      <c r="BB343" s="456">
        <v>4151.5219825351096</v>
      </c>
      <c r="BC343" s="456"/>
      <c r="BD343" s="547"/>
      <c r="BE343" s="456">
        <v>0.58029744185106125</v>
      </c>
      <c r="BF343" s="547"/>
      <c r="BG343" s="548">
        <f t="shared" si="57"/>
        <v>107.46145748582815</v>
      </c>
      <c r="BP343" s="4"/>
      <c r="CB343" s="438">
        <v>87</v>
      </c>
      <c r="CC343" s="334" t="s">
        <v>649</v>
      </c>
      <c r="CD343" s="549">
        <v>31.9332209999999</v>
      </c>
      <c r="CE343" s="457">
        <v>6482.5694494577601</v>
      </c>
      <c r="CF343" s="549"/>
      <c r="CG343" s="457"/>
      <c r="CH343" s="457">
        <v>0.67682282940984795</v>
      </c>
      <c r="CI343" s="549"/>
      <c r="CJ343" s="457">
        <f t="shared" si="58"/>
        <v>141.53267608880364</v>
      </c>
    </row>
    <row r="344" spans="7:88" ht="14.1" customHeight="1" thickTop="1">
      <c r="G344" s="19"/>
      <c r="H344" s="738"/>
      <c r="J344" s="736"/>
      <c r="K344" s="9" t="s">
        <v>755</v>
      </c>
      <c r="L344" s="36">
        <v>15.05</v>
      </c>
      <c r="M344" s="36">
        <v>15.05</v>
      </c>
      <c r="N344" s="36">
        <v>15.05</v>
      </c>
      <c r="O344" s="36">
        <v>15.05</v>
      </c>
      <c r="P344" s="36">
        <v>15.05</v>
      </c>
      <c r="Q344" s="36">
        <v>15.05</v>
      </c>
      <c r="R344" s="36">
        <v>15.05</v>
      </c>
      <c r="S344" s="36">
        <v>15.05</v>
      </c>
      <c r="T344" s="36">
        <v>15.05</v>
      </c>
      <c r="U344" s="36">
        <v>15.05</v>
      </c>
      <c r="V344" s="36">
        <v>15.05</v>
      </c>
      <c r="W344" s="36">
        <v>15.05</v>
      </c>
      <c r="X344" s="36">
        <v>15.05</v>
      </c>
      <c r="Y344" s="36">
        <v>15.05</v>
      </c>
      <c r="Z344" s="36">
        <v>15.05</v>
      </c>
      <c r="AA344" s="36">
        <v>15.05</v>
      </c>
      <c r="AB344" s="36">
        <v>15.05</v>
      </c>
      <c r="AC344" s="36">
        <v>15.05</v>
      </c>
      <c r="AD344" s="36">
        <v>15.05</v>
      </c>
      <c r="AE344" s="36">
        <v>15.05</v>
      </c>
      <c r="AF344" s="36">
        <v>15.05</v>
      </c>
      <c r="AG344" s="36">
        <v>15.05</v>
      </c>
      <c r="AH344" s="36">
        <v>15.05</v>
      </c>
      <c r="AI344" s="36">
        <v>15.05</v>
      </c>
      <c r="AJ344" s="36">
        <v>15.05</v>
      </c>
      <c r="AK344" s="36">
        <v>15.05</v>
      </c>
      <c r="AL344" s="36">
        <v>15.05</v>
      </c>
      <c r="AM344" s="36">
        <v>15.05</v>
      </c>
      <c r="AN344" s="36">
        <v>15.05</v>
      </c>
      <c r="AO344" s="36">
        <v>15.05</v>
      </c>
      <c r="AP344" s="36">
        <v>15.05</v>
      </c>
      <c r="AQ344" s="36">
        <v>15.05</v>
      </c>
      <c r="AR344" s="36">
        <v>15.05</v>
      </c>
      <c r="AS344" s="36">
        <v>15.05</v>
      </c>
      <c r="AT344" s="36">
        <v>15.05</v>
      </c>
      <c r="AU344" s="36">
        <v>15.05</v>
      </c>
      <c r="AV344" s="36">
        <v>15.05</v>
      </c>
      <c r="AY344" s="335">
        <v>67</v>
      </c>
      <c r="AZ344" s="334" t="s">
        <v>648</v>
      </c>
      <c r="BA344" s="456">
        <v>1.6085703200000001</v>
      </c>
      <c r="BB344" s="456">
        <v>3862.2787363757602</v>
      </c>
      <c r="BC344" s="456"/>
      <c r="BD344" s="547"/>
      <c r="BE344" s="456">
        <v>0.54092845961087832</v>
      </c>
      <c r="BF344" s="547"/>
      <c r="BG344" s="548">
        <f t="shared" si="57"/>
        <v>107.47718358875457</v>
      </c>
      <c r="BP344" s="4"/>
      <c r="CB344" s="438">
        <v>19</v>
      </c>
      <c r="CC344" s="334" t="s">
        <v>647</v>
      </c>
      <c r="CD344" s="549">
        <v>1.2065980000000001</v>
      </c>
      <c r="CE344" s="457">
        <v>6145.9724902482403</v>
      </c>
      <c r="CF344" s="549"/>
      <c r="CG344" s="457"/>
      <c r="CH344" s="457">
        <v>0.64170588559286001</v>
      </c>
      <c r="CI344" s="549"/>
      <c r="CJ344" s="457">
        <f t="shared" si="58"/>
        <v>141.66606712672055</v>
      </c>
    </row>
    <row r="345" spans="7:88" ht="14.1" customHeight="1">
      <c r="G345" s="19"/>
      <c r="H345" s="738"/>
      <c r="J345" s="736"/>
      <c r="K345" s="9" t="s">
        <v>759</v>
      </c>
      <c r="L345" s="36">
        <v>15.05</v>
      </c>
      <c r="M345" s="36">
        <v>15.05</v>
      </c>
      <c r="N345" s="36">
        <v>15.05</v>
      </c>
      <c r="O345" s="36">
        <v>15.05</v>
      </c>
      <c r="P345" s="36">
        <v>15.05</v>
      </c>
      <c r="Q345" s="36">
        <v>15.05</v>
      </c>
      <c r="R345" s="36">
        <v>15.05</v>
      </c>
      <c r="S345" s="36">
        <v>15.05</v>
      </c>
      <c r="T345" s="36">
        <v>15.05</v>
      </c>
      <c r="U345" s="36">
        <v>15.05</v>
      </c>
      <c r="V345" s="36">
        <v>15.05</v>
      </c>
      <c r="W345" s="36">
        <v>15.05</v>
      </c>
      <c r="X345" s="36">
        <v>15.05</v>
      </c>
      <c r="Y345" s="36">
        <v>15.05</v>
      </c>
      <c r="Z345" s="36">
        <v>15.05</v>
      </c>
      <c r="AA345" s="36">
        <v>15.05</v>
      </c>
      <c r="AB345" s="36">
        <v>15.05</v>
      </c>
      <c r="AC345" s="36">
        <v>15.05</v>
      </c>
      <c r="AD345" s="36">
        <v>15.05</v>
      </c>
      <c r="AE345" s="36">
        <v>15.05</v>
      </c>
      <c r="AF345" s="36">
        <v>15.05</v>
      </c>
      <c r="AG345" s="36">
        <v>15.05</v>
      </c>
      <c r="AH345" s="36">
        <v>15.05</v>
      </c>
      <c r="AI345" s="36">
        <v>15.05</v>
      </c>
      <c r="AJ345" s="36">
        <v>15.05</v>
      </c>
      <c r="AK345" s="36">
        <v>15.05</v>
      </c>
      <c r="AL345" s="36">
        <v>15.05</v>
      </c>
      <c r="AM345" s="36">
        <v>15.05</v>
      </c>
      <c r="AN345" s="36">
        <v>15.05</v>
      </c>
      <c r="AO345" s="36">
        <v>15.05</v>
      </c>
      <c r="AP345" s="36">
        <v>15.05</v>
      </c>
      <c r="AQ345" s="36">
        <v>15.05</v>
      </c>
      <c r="AR345" s="36">
        <v>15.05</v>
      </c>
      <c r="AS345" s="36">
        <v>15.05</v>
      </c>
      <c r="AT345" s="36">
        <v>15.05</v>
      </c>
      <c r="AU345" s="36">
        <v>15.05</v>
      </c>
      <c r="AV345" s="36">
        <v>15.05</v>
      </c>
      <c r="AY345" s="335">
        <v>104</v>
      </c>
      <c r="AZ345" s="334" t="s">
        <v>649</v>
      </c>
      <c r="BA345" s="456">
        <v>0.31593828699999998</v>
      </c>
      <c r="BB345" s="456">
        <v>5391.8302630672197</v>
      </c>
      <c r="BC345" s="456"/>
      <c r="BD345" s="547"/>
      <c r="BE345" s="456">
        <v>0.74418046693588291</v>
      </c>
      <c r="BF345" s="547"/>
      <c r="BG345" s="548">
        <f t="shared" si="57"/>
        <v>108.10732540192679</v>
      </c>
      <c r="BP345" s="4"/>
      <c r="CB345" s="438">
        <v>14</v>
      </c>
      <c r="CC345" s="334" t="s">
        <v>650</v>
      </c>
      <c r="CD345" s="549">
        <v>107.63762499999901</v>
      </c>
      <c r="CE345" s="457">
        <v>6235.4092201720296</v>
      </c>
      <c r="CF345" s="549"/>
      <c r="CG345" s="457"/>
      <c r="CH345" s="457">
        <v>0.64909926796523298</v>
      </c>
      <c r="CI345" s="549"/>
      <c r="CJ345" s="457">
        <f t="shared" si="58"/>
        <v>142.04393931723121</v>
      </c>
    </row>
    <row r="346" spans="7:88" ht="14.1" customHeight="1" thickBot="1">
      <c r="G346" s="19"/>
      <c r="H346" s="738"/>
      <c r="J346" s="736"/>
      <c r="K346" s="9" t="s">
        <v>763</v>
      </c>
      <c r="L346" s="73">
        <v>15.05</v>
      </c>
      <c r="M346" s="73">
        <v>15.05</v>
      </c>
      <c r="N346" s="73">
        <v>15.05</v>
      </c>
      <c r="O346" s="73">
        <v>15.05</v>
      </c>
      <c r="P346" s="73">
        <v>15.05</v>
      </c>
      <c r="Q346" s="73">
        <v>15.05</v>
      </c>
      <c r="R346" s="73">
        <v>15.05</v>
      </c>
      <c r="S346" s="73">
        <v>15.05</v>
      </c>
      <c r="T346" s="73">
        <v>15.05</v>
      </c>
      <c r="U346" s="73">
        <v>15.05</v>
      </c>
      <c r="V346" s="73">
        <v>15.05</v>
      </c>
      <c r="W346" s="73">
        <v>15.05</v>
      </c>
      <c r="X346" s="73">
        <v>15.05</v>
      </c>
      <c r="Y346" s="73">
        <v>15.05</v>
      </c>
      <c r="Z346" s="73">
        <v>15.05</v>
      </c>
      <c r="AA346" s="73">
        <v>15.05</v>
      </c>
      <c r="AB346" s="73">
        <v>15.05</v>
      </c>
      <c r="AC346" s="73">
        <v>15.05</v>
      </c>
      <c r="AD346" s="73">
        <v>15.05</v>
      </c>
      <c r="AE346" s="73">
        <v>15.05</v>
      </c>
      <c r="AF346" s="73">
        <v>15.05</v>
      </c>
      <c r="AG346" s="73">
        <v>15.05</v>
      </c>
      <c r="AH346" s="73">
        <v>15.05</v>
      </c>
      <c r="AI346" s="73">
        <v>15.05</v>
      </c>
      <c r="AJ346" s="73">
        <v>15.05</v>
      </c>
      <c r="AK346" s="73">
        <v>15.05</v>
      </c>
      <c r="AL346" s="73">
        <v>15.05</v>
      </c>
      <c r="AM346" s="73">
        <v>15.05</v>
      </c>
      <c r="AN346" s="73">
        <v>15.05</v>
      </c>
      <c r="AO346" s="73">
        <v>15.05</v>
      </c>
      <c r="AP346" s="73">
        <v>15.05</v>
      </c>
      <c r="AQ346" s="73">
        <v>15.05</v>
      </c>
      <c r="AR346" s="73">
        <v>15.05</v>
      </c>
      <c r="AS346" s="73">
        <v>15.05</v>
      </c>
      <c r="AT346" s="73">
        <v>15.05</v>
      </c>
      <c r="AU346" s="73">
        <v>15.05</v>
      </c>
      <c r="AV346" s="73">
        <v>15.05</v>
      </c>
      <c r="AY346" s="335">
        <v>60</v>
      </c>
      <c r="AZ346" s="334" t="s">
        <v>647</v>
      </c>
      <c r="BA346" s="456">
        <v>0.85124238399999896</v>
      </c>
      <c r="BB346" s="456">
        <v>3817.9400055784599</v>
      </c>
      <c r="BC346" s="456"/>
      <c r="BD346" s="547"/>
      <c r="BE346" s="456">
        <v>0.53103936449580591</v>
      </c>
      <c r="BF346" s="547"/>
      <c r="BG346" s="548">
        <f t="shared" si="57"/>
        <v>108.24033443353332</v>
      </c>
      <c r="BP346" s="4"/>
      <c r="CB346" s="438">
        <v>110</v>
      </c>
      <c r="CC346" s="334" t="s">
        <v>647</v>
      </c>
      <c r="CD346" s="549">
        <v>10.507984</v>
      </c>
      <c r="CE346" s="457">
        <v>5385.36683264168</v>
      </c>
      <c r="CF346" s="549"/>
      <c r="CG346" s="457"/>
      <c r="CH346" s="457">
        <v>0.56176977352706303</v>
      </c>
      <c r="CI346" s="549"/>
      <c r="CJ346" s="457">
        <f t="shared" si="58"/>
        <v>142.17335536297901</v>
      </c>
    </row>
    <row r="347" spans="7:88" ht="14.1" customHeight="1" thickTop="1">
      <c r="G347" s="19"/>
      <c r="H347" s="738"/>
      <c r="J347" s="736"/>
      <c r="K347" s="9" t="s">
        <v>850</v>
      </c>
      <c r="L347" s="36">
        <v>15.05</v>
      </c>
      <c r="M347" s="36">
        <v>15.05</v>
      </c>
      <c r="N347" s="36">
        <v>15.05</v>
      </c>
      <c r="O347" s="36">
        <v>15.05</v>
      </c>
      <c r="P347" s="36">
        <v>15.05</v>
      </c>
      <c r="Q347" s="36">
        <v>15.05</v>
      </c>
      <c r="R347" s="36">
        <v>15.05</v>
      </c>
      <c r="S347" s="36">
        <v>15.05</v>
      </c>
      <c r="T347" s="36">
        <v>15.05</v>
      </c>
      <c r="U347" s="36">
        <v>15.05</v>
      </c>
      <c r="V347" s="36">
        <v>15.05</v>
      </c>
      <c r="W347" s="36">
        <v>15.05</v>
      </c>
      <c r="X347" s="36">
        <v>15.05</v>
      </c>
      <c r="Y347" s="36">
        <v>15.05</v>
      </c>
      <c r="Z347" s="36">
        <v>15.05</v>
      </c>
      <c r="AA347" s="36">
        <v>15.05</v>
      </c>
      <c r="AB347" s="36">
        <v>15.05</v>
      </c>
      <c r="AC347" s="36">
        <v>15.05</v>
      </c>
      <c r="AD347" s="36">
        <v>15.05</v>
      </c>
      <c r="AE347" s="36">
        <v>15.05</v>
      </c>
      <c r="AF347" s="36">
        <v>15.05</v>
      </c>
      <c r="AG347" s="36">
        <v>15.05</v>
      </c>
      <c r="AH347" s="36">
        <v>15.05</v>
      </c>
      <c r="AI347" s="36">
        <v>15.05</v>
      </c>
      <c r="AJ347" s="36">
        <v>15.05</v>
      </c>
      <c r="AK347" s="36">
        <v>15.05</v>
      </c>
      <c r="AL347" s="36">
        <v>15.05</v>
      </c>
      <c r="AM347" s="36">
        <v>15.05</v>
      </c>
      <c r="AN347" s="36">
        <v>15.05</v>
      </c>
      <c r="AO347" s="36">
        <v>15.05</v>
      </c>
      <c r="AP347" s="36">
        <v>15.05</v>
      </c>
      <c r="AQ347" s="36">
        <v>15.05</v>
      </c>
      <c r="AR347" s="36">
        <v>15.05</v>
      </c>
      <c r="AS347" s="36">
        <v>15.05</v>
      </c>
      <c r="AT347" s="36">
        <v>15.05</v>
      </c>
      <c r="AU347" s="36">
        <v>15.05</v>
      </c>
      <c r="AV347" s="36">
        <v>15.05</v>
      </c>
      <c r="AY347" s="335">
        <v>18</v>
      </c>
      <c r="AZ347" s="334" t="s">
        <v>650</v>
      </c>
      <c r="BA347" s="456">
        <v>4.0260542260000003</v>
      </c>
      <c r="BB347" s="456">
        <v>4602.2791133627898</v>
      </c>
      <c r="BC347" s="456"/>
      <c r="BD347" s="547"/>
      <c r="BE347" s="456">
        <v>0.63518485138093261</v>
      </c>
      <c r="BF347" s="547"/>
      <c r="BG347" s="548">
        <f t="shared" si="57"/>
        <v>108.50701041025425</v>
      </c>
      <c r="BP347" s="4"/>
      <c r="CB347" s="438">
        <v>56</v>
      </c>
      <c r="CC347" s="334" t="s">
        <v>648</v>
      </c>
      <c r="CD347" s="549">
        <v>4.4461849999999901</v>
      </c>
      <c r="CE347" s="457">
        <v>5772.3001201100797</v>
      </c>
      <c r="CF347" s="549"/>
      <c r="CG347" s="457"/>
      <c r="CH347" s="457">
        <v>0.60116288479552105</v>
      </c>
      <c r="CI347" s="549"/>
      <c r="CJ347" s="457">
        <f t="shared" si="58"/>
        <v>142.19296532040966</v>
      </c>
    </row>
    <row r="348" spans="7:88" ht="14.1" customHeight="1">
      <c r="G348" s="19"/>
      <c r="H348" s="738"/>
      <c r="J348" s="736"/>
      <c r="K348" s="9" t="s">
        <v>851</v>
      </c>
      <c r="L348" s="36">
        <v>15.05</v>
      </c>
      <c r="M348" s="36">
        <v>15.05</v>
      </c>
      <c r="N348" s="36">
        <v>15.05</v>
      </c>
      <c r="O348" s="36">
        <v>15.05</v>
      </c>
      <c r="P348" s="36">
        <v>15.05</v>
      </c>
      <c r="Q348" s="36">
        <v>15.05</v>
      </c>
      <c r="R348" s="36">
        <v>15.05</v>
      </c>
      <c r="S348" s="36">
        <v>15.05</v>
      </c>
      <c r="T348" s="36">
        <v>15.05</v>
      </c>
      <c r="U348" s="36">
        <v>15.05</v>
      </c>
      <c r="V348" s="36">
        <v>15.05</v>
      </c>
      <c r="W348" s="36">
        <v>15.05</v>
      </c>
      <c r="X348" s="36">
        <v>15.05</v>
      </c>
      <c r="Y348" s="36">
        <v>15.05</v>
      </c>
      <c r="Z348" s="36">
        <v>15.05</v>
      </c>
      <c r="AA348" s="36">
        <v>15.05</v>
      </c>
      <c r="AB348" s="36">
        <v>15.05</v>
      </c>
      <c r="AC348" s="36">
        <v>15.05</v>
      </c>
      <c r="AD348" s="36">
        <v>15.05</v>
      </c>
      <c r="AE348" s="36">
        <v>15.05</v>
      </c>
      <c r="AF348" s="36">
        <v>15.05</v>
      </c>
      <c r="AG348" s="36">
        <v>15.05</v>
      </c>
      <c r="AH348" s="36">
        <v>15.05</v>
      </c>
      <c r="AI348" s="36">
        <v>15.05</v>
      </c>
      <c r="AJ348" s="36">
        <v>15.05</v>
      </c>
      <c r="AK348" s="36">
        <v>15.05</v>
      </c>
      <c r="AL348" s="36">
        <v>15.05</v>
      </c>
      <c r="AM348" s="36">
        <v>15.05</v>
      </c>
      <c r="AN348" s="36">
        <v>15.05</v>
      </c>
      <c r="AO348" s="36">
        <v>15.05</v>
      </c>
      <c r="AP348" s="36">
        <v>15.05</v>
      </c>
      <c r="AQ348" s="36">
        <v>15.05</v>
      </c>
      <c r="AR348" s="36">
        <v>15.05</v>
      </c>
      <c r="AS348" s="36">
        <v>15.05</v>
      </c>
      <c r="AT348" s="36">
        <v>15.05</v>
      </c>
      <c r="AU348" s="36">
        <v>15.05</v>
      </c>
      <c r="AV348" s="36">
        <v>15.05</v>
      </c>
      <c r="AY348" s="335">
        <v>34</v>
      </c>
      <c r="AZ348" s="334" t="s">
        <v>650</v>
      </c>
      <c r="BA348" s="456">
        <v>2.7432678770000001</v>
      </c>
      <c r="BB348" s="456">
        <v>4915.7332736149501</v>
      </c>
      <c r="BC348" s="456"/>
      <c r="BD348" s="547"/>
      <c r="BE348" s="456">
        <v>0.67646875382536364</v>
      </c>
      <c r="BF348" s="547"/>
      <c r="BG348" s="548">
        <f t="shared" si="57"/>
        <v>108.64337571723348</v>
      </c>
      <c r="BP348" s="4"/>
      <c r="CB348" s="438">
        <v>3</v>
      </c>
      <c r="CC348" s="334" t="s">
        <v>650</v>
      </c>
      <c r="CD348" s="549">
        <v>133.54259999999999</v>
      </c>
      <c r="CE348" s="457">
        <v>6649.1108591526399</v>
      </c>
      <c r="CF348" s="549"/>
      <c r="CG348" s="457"/>
      <c r="CH348" s="457">
        <v>0.69059451392636795</v>
      </c>
      <c r="CI348" s="549"/>
      <c r="CJ348" s="457">
        <f t="shared" si="58"/>
        <v>142.19582038814815</v>
      </c>
    </row>
    <row r="349" spans="7:88" ht="14.1" customHeight="1" thickBot="1">
      <c r="G349" s="19"/>
      <c r="H349" s="738"/>
      <c r="J349" s="736"/>
      <c r="K349" s="9" t="s">
        <v>852</v>
      </c>
      <c r="L349" s="73">
        <v>15.05</v>
      </c>
      <c r="M349" s="73">
        <v>15.05</v>
      </c>
      <c r="N349" s="73">
        <v>15.05</v>
      </c>
      <c r="O349" s="73">
        <v>15.05</v>
      </c>
      <c r="P349" s="73">
        <v>15.05</v>
      </c>
      <c r="Q349" s="73">
        <v>15.05</v>
      </c>
      <c r="R349" s="73">
        <v>15.05</v>
      </c>
      <c r="S349" s="73">
        <v>15.05</v>
      </c>
      <c r="T349" s="73">
        <v>15.05</v>
      </c>
      <c r="U349" s="73">
        <v>15.05</v>
      </c>
      <c r="V349" s="73">
        <v>15.05</v>
      </c>
      <c r="W349" s="73">
        <v>15.05</v>
      </c>
      <c r="X349" s="73">
        <v>15.05</v>
      </c>
      <c r="Y349" s="73">
        <v>15.05</v>
      </c>
      <c r="Z349" s="73">
        <v>15.05</v>
      </c>
      <c r="AA349" s="73">
        <v>15.05</v>
      </c>
      <c r="AB349" s="73">
        <v>15.05</v>
      </c>
      <c r="AC349" s="73">
        <v>15.05</v>
      </c>
      <c r="AD349" s="73">
        <v>15.05</v>
      </c>
      <c r="AE349" s="73">
        <v>15.05</v>
      </c>
      <c r="AF349" s="73">
        <v>15.05</v>
      </c>
      <c r="AG349" s="73">
        <v>15.05</v>
      </c>
      <c r="AH349" s="73">
        <v>15.05</v>
      </c>
      <c r="AI349" s="73">
        <v>15.05</v>
      </c>
      <c r="AJ349" s="73">
        <v>15.05</v>
      </c>
      <c r="AK349" s="73">
        <v>15.05</v>
      </c>
      <c r="AL349" s="73">
        <v>15.05</v>
      </c>
      <c r="AM349" s="73">
        <v>15.05</v>
      </c>
      <c r="AN349" s="73">
        <v>15.05</v>
      </c>
      <c r="AO349" s="73">
        <v>15.05</v>
      </c>
      <c r="AP349" s="73">
        <v>15.05</v>
      </c>
      <c r="AQ349" s="73">
        <v>15.05</v>
      </c>
      <c r="AR349" s="73">
        <v>15.05</v>
      </c>
      <c r="AS349" s="73">
        <v>15.05</v>
      </c>
      <c r="AT349" s="73">
        <v>15.05</v>
      </c>
      <c r="AU349" s="73">
        <v>15.05</v>
      </c>
      <c r="AV349" s="73">
        <v>15.05</v>
      </c>
      <c r="AY349" s="335">
        <v>37</v>
      </c>
      <c r="AZ349" s="334" t="s">
        <v>649</v>
      </c>
      <c r="BA349" s="456">
        <v>6.5697211769999999</v>
      </c>
      <c r="BB349" s="456">
        <v>4064.7928712698499</v>
      </c>
      <c r="BC349" s="456"/>
      <c r="BD349" s="547"/>
      <c r="BE349" s="456">
        <v>0.56054811387596826</v>
      </c>
      <c r="BF349" s="547"/>
      <c r="BG349" s="548">
        <f t="shared" si="57"/>
        <v>108.95092534972125</v>
      </c>
      <c r="BP349" s="4"/>
      <c r="CB349" s="438">
        <v>17</v>
      </c>
      <c r="CC349" s="334" t="s">
        <v>650</v>
      </c>
      <c r="CD349" s="549">
        <v>195.888429999999</v>
      </c>
      <c r="CE349" s="457">
        <v>6750.7752968004797</v>
      </c>
      <c r="CF349" s="549"/>
      <c r="CG349" s="457"/>
      <c r="CH349" s="457">
        <v>0.70080184557039804</v>
      </c>
      <c r="CI349" s="549"/>
      <c r="CJ349" s="457">
        <f t="shared" si="58"/>
        <v>142.22837006710668</v>
      </c>
    </row>
    <row r="350" spans="7:88" ht="14.1" customHeight="1" thickTop="1">
      <c r="G350" s="19"/>
      <c r="H350" s="738"/>
      <c r="J350" s="736"/>
      <c r="K350" s="9" t="s">
        <v>756</v>
      </c>
      <c r="L350" s="36">
        <v>15.05</v>
      </c>
      <c r="M350" s="36">
        <v>15.05</v>
      </c>
      <c r="N350" s="36">
        <v>15.05</v>
      </c>
      <c r="O350" s="36">
        <v>15.05</v>
      </c>
      <c r="P350" s="36">
        <v>15.05</v>
      </c>
      <c r="Q350" s="36">
        <v>15.05</v>
      </c>
      <c r="R350" s="36">
        <v>15.05</v>
      </c>
      <c r="S350" s="36">
        <v>15.05</v>
      </c>
      <c r="T350" s="36">
        <v>15.05</v>
      </c>
      <c r="U350" s="36">
        <v>15.05</v>
      </c>
      <c r="V350" s="36">
        <v>15.05</v>
      </c>
      <c r="W350" s="36">
        <v>15.05</v>
      </c>
      <c r="X350" s="36">
        <v>15.05</v>
      </c>
      <c r="Y350" s="36">
        <v>15.05</v>
      </c>
      <c r="Z350" s="36">
        <v>15.05</v>
      </c>
      <c r="AA350" s="36">
        <v>15.05</v>
      </c>
      <c r="AB350" s="36">
        <v>15.05</v>
      </c>
      <c r="AC350" s="36">
        <v>15.05</v>
      </c>
      <c r="AD350" s="36">
        <v>15.05</v>
      </c>
      <c r="AE350" s="36">
        <v>15.05</v>
      </c>
      <c r="AF350" s="36">
        <v>15.05</v>
      </c>
      <c r="AG350" s="36">
        <v>15.05</v>
      </c>
      <c r="AH350" s="36">
        <v>15.05</v>
      </c>
      <c r="AI350" s="36">
        <v>15.05</v>
      </c>
      <c r="AJ350" s="36">
        <v>15.05</v>
      </c>
      <c r="AK350" s="36">
        <v>15.05</v>
      </c>
      <c r="AL350" s="36">
        <v>15.05</v>
      </c>
      <c r="AM350" s="36">
        <v>15.05</v>
      </c>
      <c r="AN350" s="36">
        <v>15.05</v>
      </c>
      <c r="AO350" s="36">
        <v>15.05</v>
      </c>
      <c r="AP350" s="36">
        <v>15.05</v>
      </c>
      <c r="AQ350" s="36">
        <v>15.05</v>
      </c>
      <c r="AR350" s="36">
        <v>15.05</v>
      </c>
      <c r="AS350" s="36">
        <v>15.05</v>
      </c>
      <c r="AT350" s="36">
        <v>15.05</v>
      </c>
      <c r="AU350" s="36">
        <v>15.05</v>
      </c>
      <c r="AV350" s="36">
        <v>15.05</v>
      </c>
      <c r="AY350" s="335">
        <v>53</v>
      </c>
      <c r="AZ350" s="334" t="s">
        <v>650</v>
      </c>
      <c r="BA350" s="456">
        <v>17.4695029959999</v>
      </c>
      <c r="BB350" s="456">
        <v>3771.9928776933898</v>
      </c>
      <c r="BC350" s="456"/>
      <c r="BD350" s="547"/>
      <c r="BE350" s="456">
        <v>0.52116091979609336</v>
      </c>
      <c r="BF350" s="547"/>
      <c r="BG350" s="548">
        <f t="shared" si="57"/>
        <v>108.98635479008313</v>
      </c>
      <c r="BP350" s="4"/>
      <c r="CB350" s="438">
        <v>64</v>
      </c>
      <c r="CC350" s="334" t="s">
        <v>648</v>
      </c>
      <c r="CD350" s="549">
        <v>17.600453000000002</v>
      </c>
      <c r="CE350" s="457">
        <v>5392.2150764563703</v>
      </c>
      <c r="CF350" s="549"/>
      <c r="CG350" s="457"/>
      <c r="CH350" s="457">
        <v>0.56204424264899</v>
      </c>
      <c r="CI350" s="549"/>
      <c r="CJ350" s="457">
        <f t="shared" si="58"/>
        <v>142.27863874252705</v>
      </c>
    </row>
    <row r="351" spans="7:88" ht="14.1" customHeight="1">
      <c r="G351" s="19"/>
      <c r="H351" s="738"/>
      <c r="J351" s="736"/>
      <c r="K351" s="9" t="s">
        <v>760</v>
      </c>
      <c r="L351" s="36">
        <v>15.05</v>
      </c>
      <c r="M351" s="36">
        <v>15.05</v>
      </c>
      <c r="N351" s="36">
        <v>15.05</v>
      </c>
      <c r="O351" s="36">
        <v>15.05</v>
      </c>
      <c r="P351" s="36">
        <v>15.05</v>
      </c>
      <c r="Q351" s="36">
        <v>15.05</v>
      </c>
      <c r="R351" s="36">
        <v>15.05</v>
      </c>
      <c r="S351" s="36">
        <v>15.05</v>
      </c>
      <c r="T351" s="36">
        <v>15.05</v>
      </c>
      <c r="U351" s="36">
        <v>15.05</v>
      </c>
      <c r="V351" s="36">
        <v>15.05</v>
      </c>
      <c r="W351" s="36">
        <v>15.05</v>
      </c>
      <c r="X351" s="36">
        <v>15.05</v>
      </c>
      <c r="Y351" s="36">
        <v>15.05</v>
      </c>
      <c r="Z351" s="36">
        <v>15.05</v>
      </c>
      <c r="AA351" s="36">
        <v>15.05</v>
      </c>
      <c r="AB351" s="36">
        <v>15.05</v>
      </c>
      <c r="AC351" s="36">
        <v>15.05</v>
      </c>
      <c r="AD351" s="36">
        <v>15.05</v>
      </c>
      <c r="AE351" s="36">
        <v>15.05</v>
      </c>
      <c r="AF351" s="36">
        <v>15.05</v>
      </c>
      <c r="AG351" s="36">
        <v>15.05</v>
      </c>
      <c r="AH351" s="36">
        <v>15.05</v>
      </c>
      <c r="AI351" s="36">
        <v>15.05</v>
      </c>
      <c r="AJ351" s="36">
        <v>15.05</v>
      </c>
      <c r="AK351" s="36">
        <v>15.05</v>
      </c>
      <c r="AL351" s="36">
        <v>15.05</v>
      </c>
      <c r="AM351" s="36">
        <v>15.05</v>
      </c>
      <c r="AN351" s="36">
        <v>15.05</v>
      </c>
      <c r="AO351" s="36">
        <v>15.05</v>
      </c>
      <c r="AP351" s="36">
        <v>15.05</v>
      </c>
      <c r="AQ351" s="36">
        <v>15.05</v>
      </c>
      <c r="AR351" s="36">
        <v>15.05</v>
      </c>
      <c r="AS351" s="36">
        <v>15.05</v>
      </c>
      <c r="AT351" s="36">
        <v>15.05</v>
      </c>
      <c r="AU351" s="36">
        <v>15.05</v>
      </c>
      <c r="AV351" s="36">
        <v>15.05</v>
      </c>
      <c r="AY351" s="335">
        <v>131</v>
      </c>
      <c r="AZ351" s="334" t="s">
        <v>649</v>
      </c>
      <c r="BA351" s="456">
        <v>13.150922268</v>
      </c>
      <c r="BB351" s="456">
        <v>4671.11726206822</v>
      </c>
      <c r="BC351" s="456"/>
      <c r="BD351" s="547"/>
      <c r="BE351" s="456">
        <v>0.64024445059483215</v>
      </c>
      <c r="BF351" s="547"/>
      <c r="BG351" s="548">
        <f t="shared" si="57"/>
        <v>109.20088349310127</v>
      </c>
      <c r="BP351" s="4"/>
      <c r="CB351" s="438">
        <v>73</v>
      </c>
      <c r="CC351" s="334" t="s">
        <v>648</v>
      </c>
      <c r="CD351" s="549">
        <v>8.4446239999999992</v>
      </c>
      <c r="CE351" s="457">
        <v>5603.9122015590801</v>
      </c>
      <c r="CF351" s="549"/>
      <c r="CG351" s="457"/>
      <c r="CH351" s="457">
        <v>0.58256370857995099</v>
      </c>
      <c r="CI351" s="549"/>
      <c r="CJ351" s="457">
        <f t="shared" si="58"/>
        <v>142.533359168522</v>
      </c>
    </row>
    <row r="352" spans="7:88" ht="14.1" customHeight="1" thickBot="1">
      <c r="G352" s="19"/>
      <c r="H352" s="738"/>
      <c r="J352" s="736"/>
      <c r="K352" s="10" t="s">
        <v>764</v>
      </c>
      <c r="L352" s="73">
        <v>15.05</v>
      </c>
      <c r="M352" s="73">
        <v>15.05</v>
      </c>
      <c r="N352" s="73">
        <v>15.05</v>
      </c>
      <c r="O352" s="73">
        <v>15.05</v>
      </c>
      <c r="P352" s="73">
        <v>15.05</v>
      </c>
      <c r="Q352" s="73">
        <v>15.05</v>
      </c>
      <c r="R352" s="73">
        <v>15.05</v>
      </c>
      <c r="S352" s="73">
        <v>15.05</v>
      </c>
      <c r="T352" s="73">
        <v>15.05</v>
      </c>
      <c r="U352" s="73">
        <v>15.05</v>
      </c>
      <c r="V352" s="73">
        <v>15.05</v>
      </c>
      <c r="W352" s="73">
        <v>15.05</v>
      </c>
      <c r="X352" s="73">
        <v>15.05</v>
      </c>
      <c r="Y352" s="73">
        <v>15.05</v>
      </c>
      <c r="Z352" s="73">
        <v>15.05</v>
      </c>
      <c r="AA352" s="73">
        <v>15.05</v>
      </c>
      <c r="AB352" s="73">
        <v>15.05</v>
      </c>
      <c r="AC352" s="73">
        <v>15.05</v>
      </c>
      <c r="AD352" s="73">
        <v>15.05</v>
      </c>
      <c r="AE352" s="73">
        <v>15.05</v>
      </c>
      <c r="AF352" s="73">
        <v>15.05</v>
      </c>
      <c r="AG352" s="73">
        <v>15.05</v>
      </c>
      <c r="AH352" s="73">
        <v>15.05</v>
      </c>
      <c r="AI352" s="73">
        <v>15.05</v>
      </c>
      <c r="AJ352" s="73">
        <v>15.05</v>
      </c>
      <c r="AK352" s="73">
        <v>15.05</v>
      </c>
      <c r="AL352" s="73">
        <v>15.05</v>
      </c>
      <c r="AM352" s="73">
        <v>15.05</v>
      </c>
      <c r="AN352" s="73">
        <v>15.05</v>
      </c>
      <c r="AO352" s="73">
        <v>15.05</v>
      </c>
      <c r="AP352" s="73">
        <v>15.05</v>
      </c>
      <c r="AQ352" s="73">
        <v>15.05</v>
      </c>
      <c r="AR352" s="73">
        <v>15.05</v>
      </c>
      <c r="AS352" s="73">
        <v>15.05</v>
      </c>
      <c r="AT352" s="73">
        <v>15.05</v>
      </c>
      <c r="AU352" s="73">
        <v>15.05</v>
      </c>
      <c r="AV352" s="73">
        <v>15.05</v>
      </c>
      <c r="AY352" s="335">
        <v>45</v>
      </c>
      <c r="AZ352" s="334" t="s">
        <v>648</v>
      </c>
      <c r="BA352" s="456">
        <v>1.5201155260000001</v>
      </c>
      <c r="BB352" s="456">
        <v>3903.9462948647001</v>
      </c>
      <c r="BC352" s="456"/>
      <c r="BD352" s="547"/>
      <c r="BE352" s="456">
        <v>0.53726844626051562</v>
      </c>
      <c r="BF352" s="547"/>
      <c r="BG352" s="548">
        <f t="shared" si="57"/>
        <v>109.29470360343295</v>
      </c>
      <c r="BP352" s="4"/>
      <c r="CB352" s="438">
        <v>26</v>
      </c>
      <c r="CC352" s="334" t="s">
        <v>649</v>
      </c>
      <c r="CD352" s="549">
        <v>22.8535339999999</v>
      </c>
      <c r="CE352" s="457">
        <v>6700.6589408119298</v>
      </c>
      <c r="CF352" s="549"/>
      <c r="CG352" s="457"/>
      <c r="CH352" s="457">
        <v>0.69270844239432405</v>
      </c>
      <c r="CI352" s="549"/>
      <c r="CJ352" s="457">
        <f t="shared" si="58"/>
        <v>142.82910080218838</v>
      </c>
    </row>
    <row r="353" spans="7:88" ht="14.1" customHeight="1" thickTop="1">
      <c r="G353" s="19"/>
      <c r="H353" s="738"/>
      <c r="AV353" s="20"/>
      <c r="AY353" s="335">
        <v>96</v>
      </c>
      <c r="AZ353" s="334" t="s">
        <v>648</v>
      </c>
      <c r="BA353" s="456">
        <v>4.2369284819999997</v>
      </c>
      <c r="BB353" s="456">
        <v>5042.7736452902</v>
      </c>
      <c r="BC353" s="456"/>
      <c r="BD353" s="547"/>
      <c r="BE353" s="456">
        <v>0.6866722779395289</v>
      </c>
      <c r="BF353" s="547"/>
      <c r="BG353" s="548">
        <f t="shared" si="57"/>
        <v>109.70184534441547</v>
      </c>
      <c r="BP353" s="4"/>
      <c r="CB353" s="438">
        <v>99</v>
      </c>
      <c r="CC353" s="334" t="s">
        <v>650</v>
      </c>
      <c r="CD353" s="549">
        <v>55.583105000000003</v>
      </c>
      <c r="CE353" s="457">
        <v>6063.5935386166602</v>
      </c>
      <c r="CF353" s="549"/>
      <c r="CG353" s="457"/>
      <c r="CH353" s="457">
        <v>0.62708870795188298</v>
      </c>
      <c r="CI353" s="549"/>
      <c r="CJ353" s="457">
        <f t="shared" si="58"/>
        <v>143.03604520610583</v>
      </c>
    </row>
    <row r="354" spans="7:88" ht="14.1" customHeight="1">
      <c r="G354" s="19"/>
      <c r="H354" s="738"/>
      <c r="J354" s="735" t="s">
        <v>543</v>
      </c>
      <c r="K354" s="8" t="s">
        <v>766</v>
      </c>
      <c r="L354" s="36">
        <v>2.69</v>
      </c>
      <c r="M354" s="36">
        <v>2.69</v>
      </c>
      <c r="N354" s="36">
        <v>2.69</v>
      </c>
      <c r="O354" s="36">
        <v>2.69</v>
      </c>
      <c r="P354" s="36">
        <v>2.69</v>
      </c>
      <c r="Q354" s="36">
        <v>2.69</v>
      </c>
      <c r="R354" s="36">
        <v>2.69</v>
      </c>
      <c r="S354" s="36">
        <v>2.69</v>
      </c>
      <c r="T354" s="36">
        <v>2.69</v>
      </c>
      <c r="U354" s="36">
        <v>2.69</v>
      </c>
      <c r="V354" s="36">
        <v>2.69</v>
      </c>
      <c r="W354" s="36">
        <v>2.69</v>
      </c>
      <c r="X354" s="36">
        <v>2.69</v>
      </c>
      <c r="Y354" s="36">
        <v>2.69</v>
      </c>
      <c r="Z354" s="36">
        <v>2.69</v>
      </c>
      <c r="AA354" s="36">
        <v>2.69</v>
      </c>
      <c r="AB354" s="36">
        <v>2.69</v>
      </c>
      <c r="AC354" s="36">
        <v>2.69</v>
      </c>
      <c r="AD354" s="36">
        <v>2.69</v>
      </c>
      <c r="AE354" s="36">
        <v>2.69</v>
      </c>
      <c r="AF354" s="36">
        <v>2.69</v>
      </c>
      <c r="AG354" s="36">
        <v>2.69</v>
      </c>
      <c r="AH354" s="36">
        <v>2.69</v>
      </c>
      <c r="AI354" s="36">
        <v>2.69</v>
      </c>
      <c r="AJ354" s="36">
        <v>2.69</v>
      </c>
      <c r="AK354" s="36">
        <v>2.69</v>
      </c>
      <c r="AL354" s="36">
        <v>2.69</v>
      </c>
      <c r="AM354" s="36">
        <v>2.69</v>
      </c>
      <c r="AN354" s="36">
        <v>2.69</v>
      </c>
      <c r="AO354" s="36">
        <v>2.69</v>
      </c>
      <c r="AP354" s="36">
        <v>2.69</v>
      </c>
      <c r="AQ354" s="36">
        <v>2.69</v>
      </c>
      <c r="AR354" s="36">
        <v>2.69</v>
      </c>
      <c r="AS354" s="36">
        <v>2.69</v>
      </c>
      <c r="AT354" s="36">
        <v>2.69</v>
      </c>
      <c r="AU354" s="36">
        <v>2.69</v>
      </c>
      <c r="AV354" s="36">
        <v>2.69</v>
      </c>
      <c r="AY354" s="335">
        <v>38</v>
      </c>
      <c r="AZ354" s="334" t="s">
        <v>647</v>
      </c>
      <c r="BA354" s="456">
        <v>2.473612455</v>
      </c>
      <c r="BB354" s="456">
        <v>3841.81427513785</v>
      </c>
      <c r="BC354" s="456"/>
      <c r="BD354" s="547"/>
      <c r="BE354" s="456">
        <v>0.52663516893288254</v>
      </c>
      <c r="BF354" s="547"/>
      <c r="BG354" s="548">
        <f t="shared" si="57"/>
        <v>109.76818635831854</v>
      </c>
      <c r="BP354" s="4"/>
      <c r="CB354" s="438">
        <v>106</v>
      </c>
      <c r="CC354" s="334" t="s">
        <v>647</v>
      </c>
      <c r="CD354" s="549">
        <v>2.9149630000000002</v>
      </c>
      <c r="CE354" s="457">
        <v>5681.6866752424703</v>
      </c>
      <c r="CF354" s="549"/>
      <c r="CG354" s="457"/>
      <c r="CH354" s="457">
        <v>0.588131436654453</v>
      </c>
      <c r="CI354" s="549"/>
      <c r="CJ354" s="457">
        <f t="shared" si="58"/>
        <v>143.09140392301467</v>
      </c>
    </row>
    <row r="355" spans="7:88" ht="14.1" customHeight="1">
      <c r="G355" s="19"/>
      <c r="H355" s="738"/>
      <c r="J355" s="736"/>
      <c r="K355" s="9" t="s">
        <v>767</v>
      </c>
      <c r="L355" s="36">
        <v>2.69</v>
      </c>
      <c r="M355" s="36">
        <v>2.69</v>
      </c>
      <c r="N355" s="36">
        <v>2.69</v>
      </c>
      <c r="O355" s="36">
        <v>2.69</v>
      </c>
      <c r="P355" s="36">
        <v>2.69</v>
      </c>
      <c r="Q355" s="36">
        <v>2.69</v>
      </c>
      <c r="R355" s="36">
        <v>2.69</v>
      </c>
      <c r="S355" s="36">
        <v>2.69</v>
      </c>
      <c r="T355" s="36">
        <v>2.69</v>
      </c>
      <c r="U355" s="36">
        <v>2.69</v>
      </c>
      <c r="V355" s="36">
        <v>2.69</v>
      </c>
      <c r="W355" s="36">
        <v>2.69</v>
      </c>
      <c r="X355" s="36">
        <v>2.69</v>
      </c>
      <c r="Y355" s="36">
        <v>2.69</v>
      </c>
      <c r="Z355" s="36">
        <v>2.69</v>
      </c>
      <c r="AA355" s="36">
        <v>2.69</v>
      </c>
      <c r="AB355" s="36">
        <v>2.69</v>
      </c>
      <c r="AC355" s="36">
        <v>2.69</v>
      </c>
      <c r="AD355" s="36">
        <v>2.69</v>
      </c>
      <c r="AE355" s="36">
        <v>2.69</v>
      </c>
      <c r="AF355" s="36">
        <v>2.69</v>
      </c>
      <c r="AG355" s="36">
        <v>2.69</v>
      </c>
      <c r="AH355" s="36">
        <v>2.69</v>
      </c>
      <c r="AI355" s="36">
        <v>2.69</v>
      </c>
      <c r="AJ355" s="36">
        <v>2.69</v>
      </c>
      <c r="AK355" s="36">
        <v>2.69</v>
      </c>
      <c r="AL355" s="36">
        <v>2.69</v>
      </c>
      <c r="AM355" s="36">
        <v>2.69</v>
      </c>
      <c r="AN355" s="36">
        <v>2.69</v>
      </c>
      <c r="AO355" s="36">
        <v>2.69</v>
      </c>
      <c r="AP355" s="36">
        <v>2.69</v>
      </c>
      <c r="AQ355" s="36">
        <v>2.69</v>
      </c>
      <c r="AR355" s="36">
        <v>2.69</v>
      </c>
      <c r="AS355" s="36">
        <v>2.69</v>
      </c>
      <c r="AT355" s="36">
        <v>2.69</v>
      </c>
      <c r="AU355" s="36">
        <v>2.69</v>
      </c>
      <c r="AV355" s="36">
        <v>2.69</v>
      </c>
      <c r="AY355" s="335">
        <v>116</v>
      </c>
      <c r="AZ355" s="334" t="s">
        <v>651</v>
      </c>
      <c r="BA355" s="456">
        <v>27.348080023999898</v>
      </c>
      <c r="BB355" s="456">
        <v>4486.1769713142303</v>
      </c>
      <c r="BC355" s="456"/>
      <c r="BD355" s="547"/>
      <c r="BE355" s="456">
        <v>0.61100994282953935</v>
      </c>
      <c r="BF355" s="547"/>
      <c r="BG355" s="548">
        <f t="shared" si="57"/>
        <v>109.98957157775358</v>
      </c>
      <c r="BP355" s="4"/>
      <c r="CB355" s="438">
        <v>109</v>
      </c>
      <c r="CC355" s="334" t="s">
        <v>649</v>
      </c>
      <c r="CD355" s="549">
        <v>47.841736999999902</v>
      </c>
      <c r="CE355" s="457">
        <v>5292.5575944323</v>
      </c>
      <c r="CF355" s="549"/>
      <c r="CG355" s="457"/>
      <c r="CH355" s="457">
        <v>0.54836542521922704</v>
      </c>
      <c r="CI355" s="549"/>
      <c r="CJ355" s="457">
        <f t="shared" si="58"/>
        <v>143.17434723279663</v>
      </c>
    </row>
    <row r="356" spans="7:88" ht="14.1" customHeight="1" thickBot="1">
      <c r="G356" s="19"/>
      <c r="H356" s="738"/>
      <c r="J356" s="736"/>
      <c r="K356" s="9" t="s">
        <v>768</v>
      </c>
      <c r="L356" s="73">
        <v>2.69</v>
      </c>
      <c r="M356" s="73">
        <v>2.69</v>
      </c>
      <c r="N356" s="73">
        <v>2.69</v>
      </c>
      <c r="O356" s="73">
        <v>2.69</v>
      </c>
      <c r="P356" s="73">
        <v>2.69</v>
      </c>
      <c r="Q356" s="73">
        <v>2.69</v>
      </c>
      <c r="R356" s="73">
        <v>2.69</v>
      </c>
      <c r="S356" s="73">
        <v>2.69</v>
      </c>
      <c r="T356" s="73">
        <v>2.69</v>
      </c>
      <c r="U356" s="73">
        <v>2.69</v>
      </c>
      <c r="V356" s="73">
        <v>2.69</v>
      </c>
      <c r="W356" s="73">
        <v>2.69</v>
      </c>
      <c r="X356" s="73">
        <v>2.69</v>
      </c>
      <c r="Y356" s="73">
        <v>2.69</v>
      </c>
      <c r="Z356" s="73">
        <v>2.69</v>
      </c>
      <c r="AA356" s="73">
        <v>2.69</v>
      </c>
      <c r="AB356" s="73">
        <v>2.69</v>
      </c>
      <c r="AC356" s="73">
        <v>2.69</v>
      </c>
      <c r="AD356" s="73">
        <v>2.69</v>
      </c>
      <c r="AE356" s="73">
        <v>2.69</v>
      </c>
      <c r="AF356" s="73">
        <v>2.69</v>
      </c>
      <c r="AG356" s="73">
        <v>2.69</v>
      </c>
      <c r="AH356" s="73">
        <v>2.69</v>
      </c>
      <c r="AI356" s="73">
        <v>2.69</v>
      </c>
      <c r="AJ356" s="73">
        <v>2.69</v>
      </c>
      <c r="AK356" s="73">
        <v>2.69</v>
      </c>
      <c r="AL356" s="73">
        <v>2.69</v>
      </c>
      <c r="AM356" s="73">
        <v>2.69</v>
      </c>
      <c r="AN356" s="73">
        <v>2.69</v>
      </c>
      <c r="AO356" s="73">
        <v>2.69</v>
      </c>
      <c r="AP356" s="73">
        <v>2.69</v>
      </c>
      <c r="AQ356" s="73">
        <v>2.69</v>
      </c>
      <c r="AR356" s="73">
        <v>2.69</v>
      </c>
      <c r="AS356" s="73">
        <v>2.69</v>
      </c>
      <c r="AT356" s="73">
        <v>2.69</v>
      </c>
      <c r="AU356" s="73">
        <v>2.69</v>
      </c>
      <c r="AV356" s="73">
        <v>2.69</v>
      </c>
      <c r="AY356" s="335">
        <v>19</v>
      </c>
      <c r="AZ356" s="334" t="s">
        <v>648</v>
      </c>
      <c r="BA356" s="456">
        <v>0.28905772299999899</v>
      </c>
      <c r="BB356" s="456">
        <v>4761.7953407266004</v>
      </c>
      <c r="BC356" s="456"/>
      <c r="BD356" s="547"/>
      <c r="BE356" s="456">
        <v>0.64694845938597445</v>
      </c>
      <c r="BF356" s="547"/>
      <c r="BG356" s="548">
        <f t="shared" si="57"/>
        <v>110.09182862469434</v>
      </c>
      <c r="BP356" s="4"/>
      <c r="CB356" s="438">
        <v>111</v>
      </c>
      <c r="CC356" s="334" t="s">
        <v>649</v>
      </c>
      <c r="CD356" s="549">
        <v>3.5186199999999901</v>
      </c>
      <c r="CE356" s="457">
        <v>5530.2642960615703</v>
      </c>
      <c r="CF356" s="549"/>
      <c r="CG356" s="457"/>
      <c r="CH356" s="457">
        <v>0.57203924298390496</v>
      </c>
      <c r="CI356" s="549"/>
      <c r="CJ356" s="457">
        <f t="shared" si="58"/>
        <v>143.27402271690028</v>
      </c>
    </row>
    <row r="357" spans="7:88" ht="14.1" customHeight="1" thickTop="1">
      <c r="G357" s="19"/>
      <c r="H357" s="738"/>
      <c r="J357" s="736"/>
      <c r="K357" s="9" t="s">
        <v>769</v>
      </c>
      <c r="L357" s="36">
        <v>2.69</v>
      </c>
      <c r="M357" s="36">
        <v>2.69</v>
      </c>
      <c r="N357" s="36">
        <v>2.69</v>
      </c>
      <c r="O357" s="36">
        <v>2.69</v>
      </c>
      <c r="P357" s="36">
        <v>2.69</v>
      </c>
      <c r="Q357" s="36">
        <v>2.69</v>
      </c>
      <c r="R357" s="36">
        <v>2.69</v>
      </c>
      <c r="S357" s="36">
        <v>2.69</v>
      </c>
      <c r="T357" s="36">
        <v>2.69</v>
      </c>
      <c r="U357" s="36">
        <v>2.69</v>
      </c>
      <c r="V357" s="36">
        <v>2.69</v>
      </c>
      <c r="W357" s="36">
        <v>2.69</v>
      </c>
      <c r="X357" s="36">
        <v>2.69</v>
      </c>
      <c r="Y357" s="36">
        <v>2.69</v>
      </c>
      <c r="Z357" s="36">
        <v>2.69</v>
      </c>
      <c r="AA357" s="36">
        <v>2.69</v>
      </c>
      <c r="AB357" s="36">
        <v>2.69</v>
      </c>
      <c r="AC357" s="36">
        <v>2.69</v>
      </c>
      <c r="AD357" s="36">
        <v>2.69</v>
      </c>
      <c r="AE357" s="36">
        <v>2.69</v>
      </c>
      <c r="AF357" s="36">
        <v>2.69</v>
      </c>
      <c r="AG357" s="36">
        <v>2.69</v>
      </c>
      <c r="AH357" s="36">
        <v>2.69</v>
      </c>
      <c r="AI357" s="36">
        <v>2.69</v>
      </c>
      <c r="AJ357" s="36">
        <v>2.69</v>
      </c>
      <c r="AK357" s="36">
        <v>2.69</v>
      </c>
      <c r="AL357" s="36">
        <v>2.69</v>
      </c>
      <c r="AM357" s="36">
        <v>2.69</v>
      </c>
      <c r="AN357" s="36">
        <v>2.69</v>
      </c>
      <c r="AO357" s="36">
        <v>2.69</v>
      </c>
      <c r="AP357" s="36">
        <v>2.69</v>
      </c>
      <c r="AQ357" s="36">
        <v>2.69</v>
      </c>
      <c r="AR357" s="36">
        <v>2.69</v>
      </c>
      <c r="AS357" s="36">
        <v>2.69</v>
      </c>
      <c r="AT357" s="36">
        <v>2.69</v>
      </c>
      <c r="AU357" s="36">
        <v>2.69</v>
      </c>
      <c r="AV357" s="36">
        <v>2.69</v>
      </c>
      <c r="AY357" s="335">
        <v>79</v>
      </c>
      <c r="AZ357" s="334" t="s">
        <v>648</v>
      </c>
      <c r="BA357" s="456">
        <v>1.2703851450000001</v>
      </c>
      <c r="BB357" s="456">
        <v>4877.1622256544697</v>
      </c>
      <c r="BC357" s="456"/>
      <c r="BD357" s="547"/>
      <c r="BE357" s="456">
        <v>0.66183582178430611</v>
      </c>
      <c r="BF357" s="547"/>
      <c r="BG357" s="548">
        <f t="shared" si="57"/>
        <v>110.1565931759921</v>
      </c>
      <c r="BP357" s="4"/>
      <c r="CB357" s="438">
        <v>6</v>
      </c>
      <c r="CC357" s="334" t="s">
        <v>647</v>
      </c>
      <c r="CD357" s="549">
        <v>154.12356</v>
      </c>
      <c r="CE357" s="457">
        <v>5714.2637332527902</v>
      </c>
      <c r="CF357" s="549"/>
      <c r="CG357" s="457"/>
      <c r="CH357" s="457">
        <v>0.59049794595862704</v>
      </c>
      <c r="CI357" s="549"/>
      <c r="CJ357" s="457">
        <f t="shared" si="58"/>
        <v>143.31383475055816</v>
      </c>
    </row>
    <row r="358" spans="7:88" ht="14.1" customHeight="1">
      <c r="G358" s="19"/>
      <c r="H358" s="738"/>
      <c r="J358" s="736"/>
      <c r="K358" s="9" t="s">
        <v>770</v>
      </c>
      <c r="L358" s="36">
        <v>2.69</v>
      </c>
      <c r="M358" s="36">
        <v>2.69</v>
      </c>
      <c r="N358" s="36">
        <v>2.69</v>
      </c>
      <c r="O358" s="36">
        <v>2.69</v>
      </c>
      <c r="P358" s="36">
        <v>2.69</v>
      </c>
      <c r="Q358" s="36">
        <v>2.69</v>
      </c>
      <c r="R358" s="36">
        <v>2.69</v>
      </c>
      <c r="S358" s="36">
        <v>2.69</v>
      </c>
      <c r="T358" s="36">
        <v>2.69</v>
      </c>
      <c r="U358" s="36">
        <v>2.69</v>
      </c>
      <c r="V358" s="36">
        <v>2.69</v>
      </c>
      <c r="W358" s="36">
        <v>2.69</v>
      </c>
      <c r="X358" s="36">
        <v>2.69</v>
      </c>
      <c r="Y358" s="36">
        <v>2.69</v>
      </c>
      <c r="Z358" s="36">
        <v>2.69</v>
      </c>
      <c r="AA358" s="36">
        <v>2.69</v>
      </c>
      <c r="AB358" s="36">
        <v>2.69</v>
      </c>
      <c r="AC358" s="36">
        <v>2.69</v>
      </c>
      <c r="AD358" s="36">
        <v>2.69</v>
      </c>
      <c r="AE358" s="36">
        <v>2.69</v>
      </c>
      <c r="AF358" s="36">
        <v>2.69</v>
      </c>
      <c r="AG358" s="36">
        <v>2.69</v>
      </c>
      <c r="AH358" s="36">
        <v>2.69</v>
      </c>
      <c r="AI358" s="36">
        <v>2.69</v>
      </c>
      <c r="AJ358" s="36">
        <v>2.69</v>
      </c>
      <c r="AK358" s="36">
        <v>2.69</v>
      </c>
      <c r="AL358" s="36">
        <v>2.69</v>
      </c>
      <c r="AM358" s="36">
        <v>2.69</v>
      </c>
      <c r="AN358" s="36">
        <v>2.69</v>
      </c>
      <c r="AO358" s="36">
        <v>2.69</v>
      </c>
      <c r="AP358" s="36">
        <v>2.69</v>
      </c>
      <c r="AQ358" s="36">
        <v>2.69</v>
      </c>
      <c r="AR358" s="36">
        <v>2.69</v>
      </c>
      <c r="AS358" s="36">
        <v>2.69</v>
      </c>
      <c r="AT358" s="36">
        <v>2.69</v>
      </c>
      <c r="AU358" s="36">
        <v>2.69</v>
      </c>
      <c r="AV358" s="36">
        <v>2.69</v>
      </c>
      <c r="AY358" s="335">
        <v>132</v>
      </c>
      <c r="AZ358" s="334" t="s">
        <v>650</v>
      </c>
      <c r="BA358" s="456">
        <v>9.1388165729999908</v>
      </c>
      <c r="BB358" s="456">
        <v>4907.8585967214403</v>
      </c>
      <c r="BC358" s="456"/>
      <c r="BD358" s="547"/>
      <c r="BE358" s="456">
        <v>0.66313793229282259</v>
      </c>
      <c r="BF358" s="547"/>
      <c r="BG358" s="548">
        <f t="shared" si="57"/>
        <v>110.60432600162694</v>
      </c>
      <c r="BP358" s="4"/>
      <c r="CB358" s="438">
        <v>113</v>
      </c>
      <c r="CC358" s="334" t="s">
        <v>648</v>
      </c>
      <c r="CD358" s="549">
        <v>3.04499899999999</v>
      </c>
      <c r="CE358" s="457">
        <v>5910.7147022931804</v>
      </c>
      <c r="CF358" s="549"/>
      <c r="CG358" s="457"/>
      <c r="CH358" s="457">
        <v>0.60704405307769504</v>
      </c>
      <c r="CI358" s="549"/>
      <c r="CJ358" s="457">
        <f t="shared" si="58"/>
        <v>144.08631435068935</v>
      </c>
    </row>
    <row r="359" spans="7:88" ht="14.1" customHeight="1" thickBot="1">
      <c r="G359" s="19"/>
      <c r="H359" s="738"/>
      <c r="J359" s="736"/>
      <c r="K359" s="9" t="s">
        <v>771</v>
      </c>
      <c r="L359" s="73">
        <v>2.69</v>
      </c>
      <c r="M359" s="73">
        <v>2.69</v>
      </c>
      <c r="N359" s="73">
        <v>2.69</v>
      </c>
      <c r="O359" s="73">
        <v>2.69</v>
      </c>
      <c r="P359" s="73">
        <v>2.69</v>
      </c>
      <c r="Q359" s="73">
        <v>2.69</v>
      </c>
      <c r="R359" s="73">
        <v>2.69</v>
      </c>
      <c r="S359" s="73">
        <v>2.69</v>
      </c>
      <c r="T359" s="73">
        <v>2.69</v>
      </c>
      <c r="U359" s="73">
        <v>2.69</v>
      </c>
      <c r="V359" s="73">
        <v>2.69</v>
      </c>
      <c r="W359" s="73">
        <v>2.69</v>
      </c>
      <c r="X359" s="73">
        <v>2.69</v>
      </c>
      <c r="Y359" s="73">
        <v>2.69</v>
      </c>
      <c r="Z359" s="73">
        <v>2.69</v>
      </c>
      <c r="AA359" s="73">
        <v>2.69</v>
      </c>
      <c r="AB359" s="73">
        <v>2.69</v>
      </c>
      <c r="AC359" s="73">
        <v>2.69</v>
      </c>
      <c r="AD359" s="73">
        <v>2.69</v>
      </c>
      <c r="AE359" s="73">
        <v>2.69</v>
      </c>
      <c r="AF359" s="73">
        <v>2.69</v>
      </c>
      <c r="AG359" s="73">
        <v>2.69</v>
      </c>
      <c r="AH359" s="73">
        <v>2.69</v>
      </c>
      <c r="AI359" s="73">
        <v>2.69</v>
      </c>
      <c r="AJ359" s="73">
        <v>2.69</v>
      </c>
      <c r="AK359" s="73">
        <v>2.69</v>
      </c>
      <c r="AL359" s="73">
        <v>2.69</v>
      </c>
      <c r="AM359" s="73">
        <v>2.69</v>
      </c>
      <c r="AN359" s="73">
        <v>2.69</v>
      </c>
      <c r="AO359" s="73">
        <v>2.69</v>
      </c>
      <c r="AP359" s="73">
        <v>2.69</v>
      </c>
      <c r="AQ359" s="73">
        <v>2.69</v>
      </c>
      <c r="AR359" s="73">
        <v>2.69</v>
      </c>
      <c r="AS359" s="73">
        <v>2.69</v>
      </c>
      <c r="AT359" s="73">
        <v>2.69</v>
      </c>
      <c r="AU359" s="73">
        <v>2.69</v>
      </c>
      <c r="AV359" s="73">
        <v>2.69</v>
      </c>
      <c r="AY359" s="335">
        <v>126</v>
      </c>
      <c r="AZ359" s="334" t="s">
        <v>649</v>
      </c>
      <c r="BA359" s="456">
        <v>5.6047108559999996</v>
      </c>
      <c r="BB359" s="456">
        <v>4947.7980284647801</v>
      </c>
      <c r="BC359" s="456"/>
      <c r="BD359" s="547"/>
      <c r="BE359" s="456">
        <v>0.66326271444775053</v>
      </c>
      <c r="BF359" s="547"/>
      <c r="BG359" s="548">
        <f t="shared" si="57"/>
        <v>111.44097004638935</v>
      </c>
      <c r="BP359" s="4"/>
      <c r="CB359" s="438">
        <v>131</v>
      </c>
      <c r="CC359" s="334" t="s">
        <v>648</v>
      </c>
      <c r="CD359" s="549">
        <v>5.738931</v>
      </c>
      <c r="CE359" s="457">
        <v>6535.8076281686499</v>
      </c>
      <c r="CF359" s="549"/>
      <c r="CG359" s="457"/>
      <c r="CH359" s="457">
        <v>0.66987030087666699</v>
      </c>
      <c r="CI359" s="549"/>
      <c r="CJ359" s="457">
        <f t="shared" si="58"/>
        <v>144.1047315410533</v>
      </c>
    </row>
    <row r="360" spans="7:88" ht="14.1" customHeight="1" thickTop="1">
      <c r="G360" s="19"/>
      <c r="H360" s="738"/>
      <c r="J360" s="736"/>
      <c r="K360" s="9" t="s">
        <v>772</v>
      </c>
      <c r="L360" s="36">
        <v>2.69</v>
      </c>
      <c r="M360" s="36">
        <v>2.69</v>
      </c>
      <c r="N360" s="36">
        <v>2.69</v>
      </c>
      <c r="O360" s="36">
        <v>2.69</v>
      </c>
      <c r="P360" s="36">
        <v>2.69</v>
      </c>
      <c r="Q360" s="36">
        <v>2.69</v>
      </c>
      <c r="R360" s="36">
        <v>2.69</v>
      </c>
      <c r="S360" s="36">
        <v>2.69</v>
      </c>
      <c r="T360" s="36">
        <v>2.69</v>
      </c>
      <c r="U360" s="36">
        <v>2.69</v>
      </c>
      <c r="V360" s="36">
        <v>2.69</v>
      </c>
      <c r="W360" s="36">
        <v>2.69</v>
      </c>
      <c r="X360" s="36">
        <v>2.69</v>
      </c>
      <c r="Y360" s="36">
        <v>2.69</v>
      </c>
      <c r="Z360" s="36">
        <v>2.69</v>
      </c>
      <c r="AA360" s="36">
        <v>2.69</v>
      </c>
      <c r="AB360" s="36">
        <v>2.69</v>
      </c>
      <c r="AC360" s="36">
        <v>2.69</v>
      </c>
      <c r="AD360" s="36">
        <v>2.69</v>
      </c>
      <c r="AE360" s="36">
        <v>2.69</v>
      </c>
      <c r="AF360" s="36">
        <v>2.69</v>
      </c>
      <c r="AG360" s="36">
        <v>2.69</v>
      </c>
      <c r="AH360" s="36">
        <v>2.69</v>
      </c>
      <c r="AI360" s="36">
        <v>2.69</v>
      </c>
      <c r="AJ360" s="36">
        <v>2.69</v>
      </c>
      <c r="AK360" s="36">
        <v>2.69</v>
      </c>
      <c r="AL360" s="36">
        <v>2.69</v>
      </c>
      <c r="AM360" s="36">
        <v>2.69</v>
      </c>
      <c r="AN360" s="36">
        <v>2.69</v>
      </c>
      <c r="AO360" s="36">
        <v>2.69</v>
      </c>
      <c r="AP360" s="36">
        <v>2.69</v>
      </c>
      <c r="AQ360" s="36">
        <v>2.69</v>
      </c>
      <c r="AR360" s="36">
        <v>2.69</v>
      </c>
      <c r="AS360" s="36">
        <v>2.69</v>
      </c>
      <c r="AT360" s="36">
        <v>2.69</v>
      </c>
      <c r="AU360" s="36">
        <v>2.69</v>
      </c>
      <c r="AV360" s="36">
        <v>2.69</v>
      </c>
      <c r="AY360" s="335">
        <v>74</v>
      </c>
      <c r="AZ360" s="334" t="s">
        <v>649</v>
      </c>
      <c r="BA360" s="456">
        <v>0.73193682199999899</v>
      </c>
      <c r="BB360" s="456">
        <v>5467.3378313384801</v>
      </c>
      <c r="BC360" s="456"/>
      <c r="BD360" s="547"/>
      <c r="BE360" s="456">
        <v>0.73112494883651935</v>
      </c>
      <c r="BF360" s="547"/>
      <c r="BG360" s="548">
        <f t="shared" si="57"/>
        <v>111.45946211843784</v>
      </c>
      <c r="BP360" s="4"/>
      <c r="CB360" s="438">
        <v>100</v>
      </c>
      <c r="CC360" s="334" t="s">
        <v>651</v>
      </c>
      <c r="CD360" s="549">
        <v>6.8818200000000003</v>
      </c>
      <c r="CE360" s="457">
        <v>6355.1225219943899</v>
      </c>
      <c r="CF360" s="549"/>
      <c r="CG360" s="457"/>
      <c r="CH360" s="457">
        <v>0.65059288026956097</v>
      </c>
      <c r="CI360" s="549"/>
      <c r="CJ360" s="457">
        <f t="shared" si="58"/>
        <v>144.34262235850841</v>
      </c>
    </row>
    <row r="361" spans="7:88" ht="14.1" customHeight="1">
      <c r="G361" s="19"/>
      <c r="H361" s="738"/>
      <c r="J361" s="736"/>
      <c r="K361" s="9" t="s">
        <v>773</v>
      </c>
      <c r="L361" s="36">
        <v>2.69</v>
      </c>
      <c r="M361" s="36">
        <v>2.69</v>
      </c>
      <c r="N361" s="36">
        <v>2.69</v>
      </c>
      <c r="O361" s="36">
        <v>2.69</v>
      </c>
      <c r="P361" s="36">
        <v>2.69</v>
      </c>
      <c r="Q361" s="36">
        <v>2.69</v>
      </c>
      <c r="R361" s="36">
        <v>2.69</v>
      </c>
      <c r="S361" s="36">
        <v>2.69</v>
      </c>
      <c r="T361" s="36">
        <v>2.69</v>
      </c>
      <c r="U361" s="36">
        <v>2.69</v>
      </c>
      <c r="V361" s="36">
        <v>2.69</v>
      </c>
      <c r="W361" s="36">
        <v>2.69</v>
      </c>
      <c r="X361" s="36">
        <v>2.69</v>
      </c>
      <c r="Y361" s="36">
        <v>2.69</v>
      </c>
      <c r="Z361" s="36">
        <v>2.69</v>
      </c>
      <c r="AA361" s="36">
        <v>2.69</v>
      </c>
      <c r="AB361" s="36">
        <v>2.69</v>
      </c>
      <c r="AC361" s="36">
        <v>2.69</v>
      </c>
      <c r="AD361" s="36">
        <v>2.69</v>
      </c>
      <c r="AE361" s="36">
        <v>2.69</v>
      </c>
      <c r="AF361" s="36">
        <v>2.69</v>
      </c>
      <c r="AG361" s="36">
        <v>2.69</v>
      </c>
      <c r="AH361" s="36">
        <v>2.69</v>
      </c>
      <c r="AI361" s="36">
        <v>2.69</v>
      </c>
      <c r="AJ361" s="36">
        <v>2.69</v>
      </c>
      <c r="AK361" s="36">
        <v>2.69</v>
      </c>
      <c r="AL361" s="36">
        <v>2.69</v>
      </c>
      <c r="AM361" s="36">
        <v>2.69</v>
      </c>
      <c r="AN361" s="36">
        <v>2.69</v>
      </c>
      <c r="AO361" s="36">
        <v>2.69</v>
      </c>
      <c r="AP361" s="36">
        <v>2.69</v>
      </c>
      <c r="AQ361" s="36">
        <v>2.69</v>
      </c>
      <c r="AR361" s="36">
        <v>2.69</v>
      </c>
      <c r="AS361" s="36">
        <v>2.69</v>
      </c>
      <c r="AT361" s="36">
        <v>2.69</v>
      </c>
      <c r="AU361" s="36">
        <v>2.69</v>
      </c>
      <c r="AV361" s="36">
        <v>2.69</v>
      </c>
      <c r="AY361" s="335">
        <v>113</v>
      </c>
      <c r="AZ361" s="334" t="s">
        <v>651</v>
      </c>
      <c r="BA361" s="456">
        <v>6.1401860569999904</v>
      </c>
      <c r="BB361" s="456">
        <v>4505.5360793936798</v>
      </c>
      <c r="BC361" s="456"/>
      <c r="BD361" s="547"/>
      <c r="BE361" s="456">
        <v>0.60513140368321894</v>
      </c>
      <c r="BF361" s="547"/>
      <c r="BG361" s="548">
        <f t="shared" si="57"/>
        <v>111.48720567735606</v>
      </c>
      <c r="BP361" s="4"/>
      <c r="CB361" s="438">
        <v>83</v>
      </c>
      <c r="CC361" s="334" t="s">
        <v>648</v>
      </c>
      <c r="CD361" s="549">
        <v>8.90521899999999</v>
      </c>
      <c r="CE361" s="457">
        <v>5794.4130725314099</v>
      </c>
      <c r="CF361" s="549"/>
      <c r="CG361" s="457"/>
      <c r="CH361" s="457">
        <v>0.59382606659652304</v>
      </c>
      <c r="CI361" s="549"/>
      <c r="CJ361" s="457">
        <f t="shared" si="58"/>
        <v>144.44648498931906</v>
      </c>
    </row>
    <row r="362" spans="7:88" ht="14.1" customHeight="1" thickBot="1">
      <c r="G362" s="19"/>
      <c r="H362" s="738"/>
      <c r="J362" s="736"/>
      <c r="K362" s="9" t="s">
        <v>774</v>
      </c>
      <c r="L362" s="73">
        <v>2.69</v>
      </c>
      <c r="M362" s="73">
        <v>2.69</v>
      </c>
      <c r="N362" s="73">
        <v>2.69</v>
      </c>
      <c r="O362" s="73">
        <v>2.69</v>
      </c>
      <c r="P362" s="73">
        <v>2.69</v>
      </c>
      <c r="Q362" s="73">
        <v>2.69</v>
      </c>
      <c r="R362" s="73">
        <v>2.69</v>
      </c>
      <c r="S362" s="73">
        <v>2.69</v>
      </c>
      <c r="T362" s="73">
        <v>2.69</v>
      </c>
      <c r="U362" s="73">
        <v>2.69</v>
      </c>
      <c r="V362" s="73">
        <v>2.69</v>
      </c>
      <c r="W362" s="73">
        <v>2.69</v>
      </c>
      <c r="X362" s="73">
        <v>2.69</v>
      </c>
      <c r="Y362" s="73">
        <v>2.69</v>
      </c>
      <c r="Z362" s="73">
        <v>2.69</v>
      </c>
      <c r="AA362" s="73">
        <v>2.69</v>
      </c>
      <c r="AB362" s="73">
        <v>2.69</v>
      </c>
      <c r="AC362" s="73">
        <v>2.69</v>
      </c>
      <c r="AD362" s="73">
        <v>2.69</v>
      </c>
      <c r="AE362" s="73">
        <v>2.69</v>
      </c>
      <c r="AF362" s="73">
        <v>2.69</v>
      </c>
      <c r="AG362" s="73">
        <v>2.69</v>
      </c>
      <c r="AH362" s="73">
        <v>2.69</v>
      </c>
      <c r="AI362" s="73">
        <v>2.69</v>
      </c>
      <c r="AJ362" s="73">
        <v>2.69</v>
      </c>
      <c r="AK362" s="73">
        <v>2.69</v>
      </c>
      <c r="AL362" s="73">
        <v>2.69</v>
      </c>
      <c r="AM362" s="73">
        <v>2.69</v>
      </c>
      <c r="AN362" s="73">
        <v>2.69</v>
      </c>
      <c r="AO362" s="73">
        <v>2.69</v>
      </c>
      <c r="AP362" s="73">
        <v>2.69</v>
      </c>
      <c r="AQ362" s="73">
        <v>2.69</v>
      </c>
      <c r="AR362" s="73">
        <v>2.69</v>
      </c>
      <c r="AS362" s="73">
        <v>2.69</v>
      </c>
      <c r="AT362" s="73">
        <v>2.69</v>
      </c>
      <c r="AU362" s="73">
        <v>2.69</v>
      </c>
      <c r="AV362" s="73">
        <v>2.69</v>
      </c>
      <c r="AY362" s="335">
        <v>133</v>
      </c>
      <c r="AZ362" s="334" t="s">
        <v>649</v>
      </c>
      <c r="BA362" s="456">
        <v>2.6467949399999999</v>
      </c>
      <c r="BB362" s="456">
        <v>4729.3409727504504</v>
      </c>
      <c r="BC362" s="456"/>
      <c r="BD362" s="547"/>
      <c r="BE362" s="456">
        <v>0.63406872257097557</v>
      </c>
      <c r="BF362" s="547"/>
      <c r="BG362" s="548">
        <f t="shared" si="57"/>
        <v>111.54505772667531</v>
      </c>
      <c r="BP362" s="4"/>
      <c r="CB362" s="438">
        <v>81</v>
      </c>
      <c r="CC362" s="334" t="s">
        <v>651</v>
      </c>
      <c r="CD362" s="549">
        <v>19.080970000000001</v>
      </c>
      <c r="CE362" s="457">
        <v>6329.2295817693703</v>
      </c>
      <c r="CF362" s="549"/>
      <c r="CG362" s="457"/>
      <c r="CH362" s="457">
        <v>0.64754306664570305</v>
      </c>
      <c r="CI362" s="549"/>
      <c r="CJ362" s="457">
        <f t="shared" si="58"/>
        <v>144.44073170255874</v>
      </c>
    </row>
    <row r="363" spans="7:88" ht="14.1" customHeight="1" thickTop="1">
      <c r="G363" s="19"/>
      <c r="H363" s="738"/>
      <c r="J363" s="736"/>
      <c r="K363" s="9" t="s">
        <v>775</v>
      </c>
      <c r="L363" s="36">
        <v>2.69</v>
      </c>
      <c r="M363" s="36">
        <v>2.69</v>
      </c>
      <c r="N363" s="36">
        <v>2.69</v>
      </c>
      <c r="O363" s="36">
        <v>2.69</v>
      </c>
      <c r="P363" s="36">
        <v>2.69</v>
      </c>
      <c r="Q363" s="36">
        <v>2.69</v>
      </c>
      <c r="R363" s="36">
        <v>2.69</v>
      </c>
      <c r="S363" s="36">
        <v>2.69</v>
      </c>
      <c r="T363" s="36">
        <v>2.69</v>
      </c>
      <c r="U363" s="36">
        <v>2.69</v>
      </c>
      <c r="V363" s="36">
        <v>2.69</v>
      </c>
      <c r="W363" s="36">
        <v>2.69</v>
      </c>
      <c r="X363" s="36">
        <v>2.69</v>
      </c>
      <c r="Y363" s="36">
        <v>2.69</v>
      </c>
      <c r="Z363" s="36">
        <v>2.69</v>
      </c>
      <c r="AA363" s="36">
        <v>2.69</v>
      </c>
      <c r="AB363" s="36">
        <v>2.69</v>
      </c>
      <c r="AC363" s="36">
        <v>2.69</v>
      </c>
      <c r="AD363" s="36">
        <v>2.69</v>
      </c>
      <c r="AE363" s="36">
        <v>2.69</v>
      </c>
      <c r="AF363" s="36">
        <v>2.69</v>
      </c>
      <c r="AG363" s="36">
        <v>2.69</v>
      </c>
      <c r="AH363" s="36">
        <v>2.69</v>
      </c>
      <c r="AI363" s="36">
        <v>2.69</v>
      </c>
      <c r="AJ363" s="36">
        <v>2.69</v>
      </c>
      <c r="AK363" s="36">
        <v>2.69</v>
      </c>
      <c r="AL363" s="36">
        <v>2.69</v>
      </c>
      <c r="AM363" s="36">
        <v>2.69</v>
      </c>
      <c r="AN363" s="36">
        <v>2.69</v>
      </c>
      <c r="AO363" s="36">
        <v>2.69</v>
      </c>
      <c r="AP363" s="36">
        <v>2.69</v>
      </c>
      <c r="AQ363" s="36">
        <v>2.69</v>
      </c>
      <c r="AR363" s="36">
        <v>2.69</v>
      </c>
      <c r="AS363" s="36">
        <v>2.69</v>
      </c>
      <c r="AT363" s="36">
        <v>2.69</v>
      </c>
      <c r="AU363" s="36">
        <v>2.69</v>
      </c>
      <c r="AV363" s="36">
        <v>2.69</v>
      </c>
      <c r="AY363" s="335">
        <v>120</v>
      </c>
      <c r="AZ363" s="334" t="s">
        <v>647</v>
      </c>
      <c r="BA363" s="456">
        <v>0.31356498199999899</v>
      </c>
      <c r="BB363" s="456">
        <v>4682.92292311034</v>
      </c>
      <c r="BC363" s="456"/>
      <c r="BD363" s="547"/>
      <c r="BE363" s="456">
        <v>0.62797468371372311</v>
      </c>
      <c r="BF363" s="547"/>
      <c r="BG363" s="548">
        <f t="shared" si="57"/>
        <v>111.549498586822</v>
      </c>
      <c r="BP363" s="4"/>
      <c r="CB363" s="438">
        <v>5</v>
      </c>
      <c r="CC363" s="334" t="s">
        <v>650</v>
      </c>
      <c r="CD363" s="549">
        <v>380.87177600000001</v>
      </c>
      <c r="CE363" s="457">
        <v>6818.40048759602</v>
      </c>
      <c r="CF363" s="549"/>
      <c r="CG363" s="457"/>
      <c r="CH363" s="457">
        <v>0.69665627591345403</v>
      </c>
      <c r="CI363" s="549"/>
      <c r="CJ363" s="457">
        <f t="shared" si="58"/>
        <v>144.44014143668488</v>
      </c>
    </row>
    <row r="364" spans="7:88" ht="14.1" customHeight="1">
      <c r="G364" s="19"/>
      <c r="H364" s="738"/>
      <c r="J364" s="736"/>
      <c r="K364" s="9" t="s">
        <v>776</v>
      </c>
      <c r="L364" s="36">
        <v>2.69</v>
      </c>
      <c r="M364" s="36">
        <v>2.69</v>
      </c>
      <c r="N364" s="36">
        <v>2.69</v>
      </c>
      <c r="O364" s="36">
        <v>2.69</v>
      </c>
      <c r="P364" s="36">
        <v>2.69</v>
      </c>
      <c r="Q364" s="36">
        <v>2.69</v>
      </c>
      <c r="R364" s="36">
        <v>2.69</v>
      </c>
      <c r="S364" s="36">
        <v>2.69</v>
      </c>
      <c r="T364" s="36">
        <v>2.69</v>
      </c>
      <c r="U364" s="36">
        <v>2.69</v>
      </c>
      <c r="V364" s="36">
        <v>2.69</v>
      </c>
      <c r="W364" s="36">
        <v>2.69</v>
      </c>
      <c r="X364" s="36">
        <v>2.69</v>
      </c>
      <c r="Y364" s="36">
        <v>2.69</v>
      </c>
      <c r="Z364" s="36">
        <v>2.69</v>
      </c>
      <c r="AA364" s="36">
        <v>2.69</v>
      </c>
      <c r="AB364" s="36">
        <v>2.69</v>
      </c>
      <c r="AC364" s="36">
        <v>2.69</v>
      </c>
      <c r="AD364" s="36">
        <v>2.69</v>
      </c>
      <c r="AE364" s="36">
        <v>2.69</v>
      </c>
      <c r="AF364" s="36">
        <v>2.69</v>
      </c>
      <c r="AG364" s="36">
        <v>2.69</v>
      </c>
      <c r="AH364" s="36">
        <v>2.69</v>
      </c>
      <c r="AI364" s="36">
        <v>2.69</v>
      </c>
      <c r="AJ364" s="36">
        <v>2.69</v>
      </c>
      <c r="AK364" s="36">
        <v>2.69</v>
      </c>
      <c r="AL364" s="36">
        <v>2.69</v>
      </c>
      <c r="AM364" s="36">
        <v>2.69</v>
      </c>
      <c r="AN364" s="36">
        <v>2.69</v>
      </c>
      <c r="AO364" s="36">
        <v>2.69</v>
      </c>
      <c r="AP364" s="36">
        <v>2.69</v>
      </c>
      <c r="AQ364" s="36">
        <v>2.69</v>
      </c>
      <c r="AR364" s="36">
        <v>2.69</v>
      </c>
      <c r="AS364" s="36">
        <v>2.69</v>
      </c>
      <c r="AT364" s="36">
        <v>2.69</v>
      </c>
      <c r="AU364" s="36">
        <v>2.69</v>
      </c>
      <c r="AV364" s="36">
        <v>2.69</v>
      </c>
      <c r="AY364" s="335">
        <v>72</v>
      </c>
      <c r="AZ364" s="334" t="s">
        <v>650</v>
      </c>
      <c r="BA364" s="456">
        <v>2.6646523979999901</v>
      </c>
      <c r="BB364" s="456">
        <v>5123.3424459839598</v>
      </c>
      <c r="BC364" s="456"/>
      <c r="BD364" s="547"/>
      <c r="BE364" s="456">
        <v>0.68512294084075742</v>
      </c>
      <c r="BF364" s="547"/>
      <c r="BG364" s="548">
        <f t="shared" si="57"/>
        <v>111.61738056949093</v>
      </c>
      <c r="BP364" s="4"/>
      <c r="CB364" s="438">
        <v>63</v>
      </c>
      <c r="CC364" s="334" t="s">
        <v>649</v>
      </c>
      <c r="CD364" s="549">
        <v>35.241565999999899</v>
      </c>
      <c r="CE364" s="457">
        <v>5145.3910955731599</v>
      </c>
      <c r="CF364" s="549"/>
      <c r="CG364" s="457"/>
      <c r="CH364" s="457">
        <v>0.52821999160618005</v>
      </c>
      <c r="CI364" s="549"/>
      <c r="CJ364" s="457">
        <f t="shared" si="58"/>
        <v>144.56729399355547</v>
      </c>
    </row>
    <row r="365" spans="7:88" ht="14.1" customHeight="1" thickBot="1">
      <c r="G365" s="19"/>
      <c r="H365" s="738"/>
      <c r="J365" s="736"/>
      <c r="K365" s="9" t="s">
        <v>777</v>
      </c>
      <c r="L365" s="73">
        <v>2.69</v>
      </c>
      <c r="M365" s="73">
        <v>2.69</v>
      </c>
      <c r="N365" s="73">
        <v>2.69</v>
      </c>
      <c r="O365" s="73">
        <v>2.69</v>
      </c>
      <c r="P365" s="73">
        <v>2.69</v>
      </c>
      <c r="Q365" s="73">
        <v>2.69</v>
      </c>
      <c r="R365" s="73">
        <v>2.69</v>
      </c>
      <c r="S365" s="73">
        <v>2.69</v>
      </c>
      <c r="T365" s="73">
        <v>2.69</v>
      </c>
      <c r="U365" s="73">
        <v>2.69</v>
      </c>
      <c r="V365" s="73">
        <v>2.69</v>
      </c>
      <c r="W365" s="73">
        <v>2.69</v>
      </c>
      <c r="X365" s="73">
        <v>2.69</v>
      </c>
      <c r="Y365" s="73">
        <v>2.69</v>
      </c>
      <c r="Z365" s="73">
        <v>2.69</v>
      </c>
      <c r="AA365" s="73">
        <v>2.69</v>
      </c>
      <c r="AB365" s="73">
        <v>2.69</v>
      </c>
      <c r="AC365" s="73">
        <v>2.69</v>
      </c>
      <c r="AD365" s="73">
        <v>2.69</v>
      </c>
      <c r="AE365" s="73">
        <v>2.69</v>
      </c>
      <c r="AF365" s="73">
        <v>2.69</v>
      </c>
      <c r="AG365" s="73">
        <v>2.69</v>
      </c>
      <c r="AH365" s="73">
        <v>2.69</v>
      </c>
      <c r="AI365" s="73">
        <v>2.69</v>
      </c>
      <c r="AJ365" s="73">
        <v>2.69</v>
      </c>
      <c r="AK365" s="73">
        <v>2.69</v>
      </c>
      <c r="AL365" s="73">
        <v>2.69</v>
      </c>
      <c r="AM365" s="73">
        <v>2.69</v>
      </c>
      <c r="AN365" s="73">
        <v>2.69</v>
      </c>
      <c r="AO365" s="73">
        <v>2.69</v>
      </c>
      <c r="AP365" s="73">
        <v>2.69</v>
      </c>
      <c r="AQ365" s="73">
        <v>2.69</v>
      </c>
      <c r="AR365" s="73">
        <v>2.69</v>
      </c>
      <c r="AS365" s="73">
        <v>2.69</v>
      </c>
      <c r="AT365" s="73">
        <v>2.69</v>
      </c>
      <c r="AU365" s="73">
        <v>2.69</v>
      </c>
      <c r="AV365" s="73">
        <v>2.69</v>
      </c>
      <c r="AY365" s="335">
        <v>101</v>
      </c>
      <c r="AZ365" s="334" t="s">
        <v>651</v>
      </c>
      <c r="BA365" s="456">
        <v>20.681465882999898</v>
      </c>
      <c r="BB365" s="456">
        <v>4758.3710592009602</v>
      </c>
      <c r="BC365" s="456"/>
      <c r="BD365" s="547"/>
      <c r="BE365" s="456">
        <v>0.63543350754433237</v>
      </c>
      <c r="BF365" s="547"/>
      <c r="BG365" s="548">
        <f t="shared" si="57"/>
        <v>111.96141167780543</v>
      </c>
      <c r="BP365" s="4"/>
      <c r="CB365" s="438">
        <v>119</v>
      </c>
      <c r="CC365" s="334" t="s">
        <v>651</v>
      </c>
      <c r="CD365" s="549">
        <v>15.1473789999999</v>
      </c>
      <c r="CE365" s="457">
        <v>5866.6674280034804</v>
      </c>
      <c r="CF365" s="549"/>
      <c r="CG365" s="457"/>
      <c r="CH365" s="457">
        <v>0.60021201556517401</v>
      </c>
      <c r="CI365" s="549"/>
      <c r="CJ365" s="457">
        <f t="shared" si="58"/>
        <v>144.6514236208676</v>
      </c>
    </row>
    <row r="366" spans="7:88" ht="14.1" customHeight="1" thickTop="1">
      <c r="G366" s="19"/>
      <c r="H366" s="738"/>
      <c r="J366" s="736"/>
      <c r="K366" s="9" t="s">
        <v>778</v>
      </c>
      <c r="L366" s="36">
        <v>2.69</v>
      </c>
      <c r="M366" s="36">
        <v>2.69</v>
      </c>
      <c r="N366" s="36">
        <v>2.69</v>
      </c>
      <c r="O366" s="36">
        <v>2.69</v>
      </c>
      <c r="P366" s="36">
        <v>2.69</v>
      </c>
      <c r="Q366" s="36">
        <v>2.69</v>
      </c>
      <c r="R366" s="36">
        <v>2.69</v>
      </c>
      <c r="S366" s="36">
        <v>2.69</v>
      </c>
      <c r="T366" s="36">
        <v>2.69</v>
      </c>
      <c r="U366" s="36">
        <v>2.69</v>
      </c>
      <c r="V366" s="36">
        <v>2.69</v>
      </c>
      <c r="W366" s="36">
        <v>2.69</v>
      </c>
      <c r="X366" s="36">
        <v>2.69</v>
      </c>
      <c r="Y366" s="36">
        <v>2.69</v>
      </c>
      <c r="Z366" s="36">
        <v>2.69</v>
      </c>
      <c r="AA366" s="36">
        <v>2.69</v>
      </c>
      <c r="AB366" s="36">
        <v>2.69</v>
      </c>
      <c r="AC366" s="36">
        <v>2.69</v>
      </c>
      <c r="AD366" s="36">
        <v>2.69</v>
      </c>
      <c r="AE366" s="36">
        <v>2.69</v>
      </c>
      <c r="AF366" s="36">
        <v>2.69</v>
      </c>
      <c r="AG366" s="36">
        <v>2.69</v>
      </c>
      <c r="AH366" s="36">
        <v>2.69</v>
      </c>
      <c r="AI366" s="36">
        <v>2.69</v>
      </c>
      <c r="AJ366" s="36">
        <v>2.69</v>
      </c>
      <c r="AK366" s="36">
        <v>2.69</v>
      </c>
      <c r="AL366" s="36">
        <v>2.69</v>
      </c>
      <c r="AM366" s="36">
        <v>2.69</v>
      </c>
      <c r="AN366" s="36">
        <v>2.69</v>
      </c>
      <c r="AO366" s="36">
        <v>2.69</v>
      </c>
      <c r="AP366" s="36">
        <v>2.69</v>
      </c>
      <c r="AQ366" s="36">
        <v>2.69</v>
      </c>
      <c r="AR366" s="36">
        <v>2.69</v>
      </c>
      <c r="AS366" s="36">
        <v>2.69</v>
      </c>
      <c r="AT366" s="36">
        <v>2.69</v>
      </c>
      <c r="AU366" s="36">
        <v>2.69</v>
      </c>
      <c r="AV366" s="36">
        <v>2.69</v>
      </c>
      <c r="AY366" s="335">
        <v>102</v>
      </c>
      <c r="AZ366" s="334" t="s">
        <v>648</v>
      </c>
      <c r="BA366" s="456">
        <v>3.8083380369999902</v>
      </c>
      <c r="BB366" s="456">
        <v>3900.6651754601799</v>
      </c>
      <c r="BC366" s="456"/>
      <c r="BD366" s="547"/>
      <c r="BE366" s="456">
        <v>0.52220258027005428</v>
      </c>
      <c r="BF366" s="547"/>
      <c r="BG366" s="548">
        <f t="shared" si="57"/>
        <v>112.28089788767666</v>
      </c>
      <c r="BP366" s="4"/>
      <c r="CB366" s="438">
        <v>70</v>
      </c>
      <c r="CC366" s="334" t="s">
        <v>650</v>
      </c>
      <c r="CD366" s="549">
        <v>44.291316000000002</v>
      </c>
      <c r="CE366" s="457">
        <v>5513.7418510992102</v>
      </c>
      <c r="CF366" s="576"/>
      <c r="CG366" s="457"/>
      <c r="CH366" s="457">
        <v>0.56479755921400698</v>
      </c>
      <c r="CI366" s="549"/>
      <c r="CJ366" s="457">
        <f t="shared" si="58"/>
        <v>144.66024165907004</v>
      </c>
    </row>
    <row r="367" spans="7:88" ht="14.1" customHeight="1">
      <c r="G367" s="19"/>
      <c r="H367" s="738"/>
      <c r="J367" s="736"/>
      <c r="K367" s="9" t="s">
        <v>779</v>
      </c>
      <c r="L367" s="36">
        <v>2.69</v>
      </c>
      <c r="M367" s="36">
        <v>2.69</v>
      </c>
      <c r="N367" s="36">
        <v>2.69</v>
      </c>
      <c r="O367" s="36">
        <v>2.69</v>
      </c>
      <c r="P367" s="36">
        <v>2.69</v>
      </c>
      <c r="Q367" s="36">
        <v>2.69</v>
      </c>
      <c r="R367" s="36">
        <v>2.69</v>
      </c>
      <c r="S367" s="36">
        <v>2.69</v>
      </c>
      <c r="T367" s="36">
        <v>2.69</v>
      </c>
      <c r="U367" s="36">
        <v>2.69</v>
      </c>
      <c r="V367" s="36">
        <v>2.69</v>
      </c>
      <c r="W367" s="36">
        <v>2.69</v>
      </c>
      <c r="X367" s="36">
        <v>2.69</v>
      </c>
      <c r="Y367" s="36">
        <v>2.69</v>
      </c>
      <c r="Z367" s="36">
        <v>2.69</v>
      </c>
      <c r="AA367" s="36">
        <v>2.69</v>
      </c>
      <c r="AB367" s="36">
        <v>2.69</v>
      </c>
      <c r="AC367" s="36">
        <v>2.69</v>
      </c>
      <c r="AD367" s="36">
        <v>2.69</v>
      </c>
      <c r="AE367" s="36">
        <v>2.69</v>
      </c>
      <c r="AF367" s="36">
        <v>2.69</v>
      </c>
      <c r="AG367" s="36">
        <v>2.69</v>
      </c>
      <c r="AH367" s="36">
        <v>2.69</v>
      </c>
      <c r="AI367" s="36">
        <v>2.69</v>
      </c>
      <c r="AJ367" s="36">
        <v>2.69</v>
      </c>
      <c r="AK367" s="36">
        <v>2.69</v>
      </c>
      <c r="AL367" s="36">
        <v>2.69</v>
      </c>
      <c r="AM367" s="36">
        <v>2.69</v>
      </c>
      <c r="AN367" s="36">
        <v>2.69</v>
      </c>
      <c r="AO367" s="36">
        <v>2.69</v>
      </c>
      <c r="AP367" s="36">
        <v>2.69</v>
      </c>
      <c r="AQ367" s="36">
        <v>2.69</v>
      </c>
      <c r="AR367" s="36">
        <v>2.69</v>
      </c>
      <c r="AS367" s="36">
        <v>2.69</v>
      </c>
      <c r="AT367" s="36">
        <v>2.69</v>
      </c>
      <c r="AU367" s="36">
        <v>2.69</v>
      </c>
      <c r="AV367" s="36">
        <v>2.69</v>
      </c>
      <c r="AY367" s="335">
        <v>134</v>
      </c>
      <c r="AZ367" s="334" t="s">
        <v>649</v>
      </c>
      <c r="BA367" s="456">
        <v>3.63338579599999</v>
      </c>
      <c r="BB367" s="456">
        <v>5047.4742082067196</v>
      </c>
      <c r="BC367" s="456"/>
      <c r="BD367" s="547"/>
      <c r="BE367" s="456">
        <v>0.67053970412881658</v>
      </c>
      <c r="BF367" s="547"/>
      <c r="BG367" s="548">
        <f t="shared" si="57"/>
        <v>112.37621420150955</v>
      </c>
      <c r="BP367" s="4"/>
      <c r="CB367" s="438">
        <v>132</v>
      </c>
      <c r="CC367" s="334" t="s">
        <v>647</v>
      </c>
      <c r="CD367" s="549">
        <v>13.9082489999999</v>
      </c>
      <c r="CE367" s="457">
        <v>6492.5857711610897</v>
      </c>
      <c r="CF367" s="576"/>
      <c r="CG367" s="457"/>
      <c r="CH367" s="457">
        <v>0.66020302578288204</v>
      </c>
      <c r="CI367" s="576"/>
      <c r="CJ367" s="457">
        <f t="shared" si="58"/>
        <v>145.24377831705547</v>
      </c>
    </row>
    <row r="368" spans="7:88" ht="14.1" customHeight="1" thickBot="1">
      <c r="G368" s="19"/>
      <c r="H368" s="738"/>
      <c r="J368" s="736"/>
      <c r="K368" s="485" t="s">
        <v>780</v>
      </c>
      <c r="L368" s="73">
        <v>2.69</v>
      </c>
      <c r="M368" s="73">
        <v>2.69</v>
      </c>
      <c r="N368" s="73">
        <v>2.69</v>
      </c>
      <c r="O368" s="73">
        <v>2.69</v>
      </c>
      <c r="P368" s="73">
        <v>2.69</v>
      </c>
      <c r="Q368" s="73">
        <v>2.69</v>
      </c>
      <c r="R368" s="73">
        <v>2.69</v>
      </c>
      <c r="S368" s="73">
        <v>2.69</v>
      </c>
      <c r="T368" s="73">
        <v>2.69</v>
      </c>
      <c r="U368" s="73">
        <v>2.69</v>
      </c>
      <c r="V368" s="73">
        <v>2.69</v>
      </c>
      <c r="W368" s="73">
        <v>2.69</v>
      </c>
      <c r="X368" s="73">
        <v>2.69</v>
      </c>
      <c r="Y368" s="73">
        <v>2.69</v>
      </c>
      <c r="Z368" s="73">
        <v>2.69</v>
      </c>
      <c r="AA368" s="73">
        <v>2.69</v>
      </c>
      <c r="AB368" s="73">
        <v>2.69</v>
      </c>
      <c r="AC368" s="73">
        <v>2.69</v>
      </c>
      <c r="AD368" s="73">
        <v>2.69</v>
      </c>
      <c r="AE368" s="73">
        <v>2.69</v>
      </c>
      <c r="AF368" s="73">
        <v>2.69</v>
      </c>
      <c r="AG368" s="73">
        <v>2.69</v>
      </c>
      <c r="AH368" s="73">
        <v>2.69</v>
      </c>
      <c r="AI368" s="73">
        <v>2.69</v>
      </c>
      <c r="AJ368" s="73">
        <v>2.69</v>
      </c>
      <c r="AK368" s="73">
        <v>2.69</v>
      </c>
      <c r="AL368" s="73">
        <v>2.69</v>
      </c>
      <c r="AM368" s="73">
        <v>2.69</v>
      </c>
      <c r="AN368" s="73">
        <v>2.69</v>
      </c>
      <c r="AO368" s="73">
        <v>2.69</v>
      </c>
      <c r="AP368" s="73">
        <v>2.69</v>
      </c>
      <c r="AQ368" s="73">
        <v>2.69</v>
      </c>
      <c r="AR368" s="73">
        <v>2.69</v>
      </c>
      <c r="AS368" s="73">
        <v>2.69</v>
      </c>
      <c r="AT368" s="73">
        <v>2.69</v>
      </c>
      <c r="AU368" s="73">
        <v>2.69</v>
      </c>
      <c r="AV368" s="73">
        <v>2.69</v>
      </c>
      <c r="AY368" s="335">
        <v>64</v>
      </c>
      <c r="AZ368" s="334" t="s">
        <v>649</v>
      </c>
      <c r="BA368" s="456">
        <v>4.0672141799999899</v>
      </c>
      <c r="BB368" s="456">
        <v>4226.56957711016</v>
      </c>
      <c r="BC368" s="456"/>
      <c r="BD368" s="547"/>
      <c r="BE368" s="456">
        <v>0.56160779118456361</v>
      </c>
      <c r="BF368" s="547"/>
      <c r="BG368" s="548">
        <f t="shared" si="57"/>
        <v>112.84982470315133</v>
      </c>
      <c r="BP368" s="4"/>
      <c r="CB368" s="438">
        <v>41</v>
      </c>
      <c r="CC368" s="334" t="s">
        <v>651</v>
      </c>
      <c r="CD368" s="549">
        <v>44.859219000000003</v>
      </c>
      <c r="CE368" s="457">
        <v>7100.6561933967296</v>
      </c>
      <c r="CF368" s="549"/>
      <c r="CG368" s="457"/>
      <c r="CH368" s="457">
        <v>0.71914556237512195</v>
      </c>
      <c r="CI368" s="549"/>
      <c r="CJ368" s="457">
        <f t="shared" si="58"/>
        <v>145.59281389924905</v>
      </c>
    </row>
    <row r="369" spans="7:88" ht="14.1" customHeight="1" thickTop="1">
      <c r="G369" s="19"/>
      <c r="H369" s="738"/>
      <c r="J369" s="736"/>
      <c r="K369" s="9" t="s">
        <v>753</v>
      </c>
      <c r="L369" s="36">
        <v>2.69</v>
      </c>
      <c r="M369" s="36">
        <v>2.69</v>
      </c>
      <c r="N369" s="36">
        <v>2.69</v>
      </c>
      <c r="O369" s="36">
        <v>2.69</v>
      </c>
      <c r="P369" s="36">
        <v>2.69</v>
      </c>
      <c r="Q369" s="36">
        <v>2.69</v>
      </c>
      <c r="R369" s="36">
        <v>2.69</v>
      </c>
      <c r="S369" s="36">
        <v>2.69</v>
      </c>
      <c r="T369" s="36">
        <v>2.69</v>
      </c>
      <c r="U369" s="36">
        <v>2.69</v>
      </c>
      <c r="V369" s="36">
        <v>2.69</v>
      </c>
      <c r="W369" s="36">
        <v>2.69</v>
      </c>
      <c r="X369" s="36">
        <v>2.69</v>
      </c>
      <c r="Y369" s="36">
        <v>2.69</v>
      </c>
      <c r="Z369" s="36">
        <v>2.69</v>
      </c>
      <c r="AA369" s="36">
        <v>2.69</v>
      </c>
      <c r="AB369" s="36">
        <v>2.69</v>
      </c>
      <c r="AC369" s="36">
        <v>2.69</v>
      </c>
      <c r="AD369" s="36">
        <v>2.69</v>
      </c>
      <c r="AE369" s="36">
        <v>2.69</v>
      </c>
      <c r="AF369" s="36">
        <v>2.69</v>
      </c>
      <c r="AG369" s="36">
        <v>2.69</v>
      </c>
      <c r="AH369" s="36">
        <v>2.69</v>
      </c>
      <c r="AI369" s="36">
        <v>2.69</v>
      </c>
      <c r="AJ369" s="36">
        <v>2.69</v>
      </c>
      <c r="AK369" s="36">
        <v>2.69</v>
      </c>
      <c r="AL369" s="36">
        <v>2.69</v>
      </c>
      <c r="AM369" s="36">
        <v>2.69</v>
      </c>
      <c r="AN369" s="36">
        <v>2.69</v>
      </c>
      <c r="AO369" s="36">
        <v>2.69</v>
      </c>
      <c r="AP369" s="36">
        <v>2.69</v>
      </c>
      <c r="AQ369" s="36">
        <v>2.69</v>
      </c>
      <c r="AR369" s="36">
        <v>2.69</v>
      </c>
      <c r="AS369" s="36">
        <v>2.69</v>
      </c>
      <c r="AT369" s="36">
        <v>2.69</v>
      </c>
      <c r="AU369" s="36">
        <v>2.69</v>
      </c>
      <c r="AV369" s="36">
        <v>2.69</v>
      </c>
      <c r="AY369" s="335">
        <v>32</v>
      </c>
      <c r="AZ369" s="334" t="s">
        <v>649</v>
      </c>
      <c r="BA369" s="456">
        <v>0.38407993800000001</v>
      </c>
      <c r="BB369" s="456">
        <v>5150.9500026901196</v>
      </c>
      <c r="BC369" s="456"/>
      <c r="BD369" s="547"/>
      <c r="BE369" s="456">
        <v>0.68095648671600273</v>
      </c>
      <c r="BF369" s="547"/>
      <c r="BG369" s="548">
        <f t="shared" si="57"/>
        <v>112.86081658680278</v>
      </c>
      <c r="BP369" s="4"/>
      <c r="CB369" s="438">
        <v>83</v>
      </c>
      <c r="CC369" s="334" t="s">
        <v>649</v>
      </c>
      <c r="CD369" s="549">
        <v>2.4003399999999901</v>
      </c>
      <c r="CE369" s="457">
        <v>5845.5525271912402</v>
      </c>
      <c r="CF369" s="549"/>
      <c r="CG369" s="457"/>
      <c r="CH369" s="457">
        <v>0.59382606659652304</v>
      </c>
      <c r="CI369" s="549"/>
      <c r="CJ369" s="457">
        <f t="shared" si="58"/>
        <v>145.67204388375814</v>
      </c>
    </row>
    <row r="370" spans="7:88" ht="14.1" customHeight="1">
      <c r="G370" s="19"/>
      <c r="H370" s="738"/>
      <c r="J370" s="736"/>
      <c r="K370" s="9" t="s">
        <v>757</v>
      </c>
      <c r="L370" s="36">
        <v>2.69</v>
      </c>
      <c r="M370" s="36">
        <v>2.69</v>
      </c>
      <c r="N370" s="36">
        <v>2.69</v>
      </c>
      <c r="O370" s="36">
        <v>2.69</v>
      </c>
      <c r="P370" s="36">
        <v>2.69</v>
      </c>
      <c r="Q370" s="36">
        <v>2.69</v>
      </c>
      <c r="R370" s="36">
        <v>2.69</v>
      </c>
      <c r="S370" s="36">
        <v>2.69</v>
      </c>
      <c r="T370" s="36">
        <v>2.69</v>
      </c>
      <c r="U370" s="36">
        <v>2.69</v>
      </c>
      <c r="V370" s="36">
        <v>2.69</v>
      </c>
      <c r="W370" s="36">
        <v>2.69</v>
      </c>
      <c r="X370" s="36">
        <v>2.69</v>
      </c>
      <c r="Y370" s="36">
        <v>2.69</v>
      </c>
      <c r="Z370" s="36">
        <v>2.69</v>
      </c>
      <c r="AA370" s="36">
        <v>2.69</v>
      </c>
      <c r="AB370" s="36">
        <v>2.69</v>
      </c>
      <c r="AC370" s="36">
        <v>2.69</v>
      </c>
      <c r="AD370" s="36">
        <v>2.69</v>
      </c>
      <c r="AE370" s="36">
        <v>2.69</v>
      </c>
      <c r="AF370" s="36">
        <v>2.69</v>
      </c>
      <c r="AG370" s="36">
        <v>2.69</v>
      </c>
      <c r="AH370" s="36">
        <v>2.69</v>
      </c>
      <c r="AI370" s="36">
        <v>2.69</v>
      </c>
      <c r="AJ370" s="36">
        <v>2.69</v>
      </c>
      <c r="AK370" s="36">
        <v>2.69</v>
      </c>
      <c r="AL370" s="36">
        <v>2.69</v>
      </c>
      <c r="AM370" s="36">
        <v>2.69</v>
      </c>
      <c r="AN370" s="36">
        <v>2.69</v>
      </c>
      <c r="AO370" s="36">
        <v>2.69</v>
      </c>
      <c r="AP370" s="36">
        <v>2.69</v>
      </c>
      <c r="AQ370" s="36">
        <v>2.69</v>
      </c>
      <c r="AR370" s="36">
        <v>2.69</v>
      </c>
      <c r="AS370" s="36">
        <v>2.69</v>
      </c>
      <c r="AT370" s="36">
        <v>2.69</v>
      </c>
      <c r="AU370" s="36">
        <v>2.69</v>
      </c>
      <c r="AV370" s="36">
        <v>2.69</v>
      </c>
      <c r="AY370" s="335">
        <v>75</v>
      </c>
      <c r="AZ370" s="334" t="s">
        <v>648</v>
      </c>
      <c r="BA370" s="456">
        <v>0.52189460399999898</v>
      </c>
      <c r="BB370" s="456">
        <v>5283.0720270744496</v>
      </c>
      <c r="BC370" s="456"/>
      <c r="BD370" s="547"/>
      <c r="BE370" s="456">
        <v>0.69562127361131099</v>
      </c>
      <c r="BF370" s="547"/>
      <c r="BG370" s="548">
        <f t="shared" si="57"/>
        <v>113.24120367147589</v>
      </c>
      <c r="BP370" s="4"/>
      <c r="CB370" s="438">
        <v>116</v>
      </c>
      <c r="CC370" s="334" t="s">
        <v>650</v>
      </c>
      <c r="CD370" s="549">
        <v>123.98170599999899</v>
      </c>
      <c r="CE370" s="457">
        <v>5944.12711007087</v>
      </c>
      <c r="CF370" s="549"/>
      <c r="CG370" s="457"/>
      <c r="CH370" s="457">
        <v>0.60288172268748896</v>
      </c>
      <c r="CI370" s="549"/>
      <c r="CJ370" s="457">
        <f t="shared" si="58"/>
        <v>145.85122482511042</v>
      </c>
    </row>
    <row r="371" spans="7:88" ht="14.1" customHeight="1" thickBot="1">
      <c r="G371" s="19"/>
      <c r="H371" s="738"/>
      <c r="J371" s="736"/>
      <c r="K371" s="9" t="s">
        <v>761</v>
      </c>
      <c r="L371" s="73">
        <v>2.69</v>
      </c>
      <c r="M371" s="73">
        <v>2.69</v>
      </c>
      <c r="N371" s="73">
        <v>2.69</v>
      </c>
      <c r="O371" s="73">
        <v>2.69</v>
      </c>
      <c r="P371" s="73">
        <v>2.69</v>
      </c>
      <c r="Q371" s="73">
        <v>2.69</v>
      </c>
      <c r="R371" s="73">
        <v>2.69</v>
      </c>
      <c r="S371" s="73">
        <v>2.69</v>
      </c>
      <c r="T371" s="73">
        <v>2.69</v>
      </c>
      <c r="U371" s="73">
        <v>2.69</v>
      </c>
      <c r="V371" s="73">
        <v>2.69</v>
      </c>
      <c r="W371" s="73">
        <v>2.69</v>
      </c>
      <c r="X371" s="73">
        <v>2.69</v>
      </c>
      <c r="Y371" s="73">
        <v>2.69</v>
      </c>
      <c r="Z371" s="73">
        <v>2.69</v>
      </c>
      <c r="AA371" s="73">
        <v>2.69</v>
      </c>
      <c r="AB371" s="73">
        <v>2.69</v>
      </c>
      <c r="AC371" s="73">
        <v>2.69</v>
      </c>
      <c r="AD371" s="73">
        <v>2.69</v>
      </c>
      <c r="AE371" s="73">
        <v>2.69</v>
      </c>
      <c r="AF371" s="73">
        <v>2.69</v>
      </c>
      <c r="AG371" s="73">
        <v>2.69</v>
      </c>
      <c r="AH371" s="73">
        <v>2.69</v>
      </c>
      <c r="AI371" s="73">
        <v>2.69</v>
      </c>
      <c r="AJ371" s="73">
        <v>2.69</v>
      </c>
      <c r="AK371" s="73">
        <v>2.69</v>
      </c>
      <c r="AL371" s="73">
        <v>2.69</v>
      </c>
      <c r="AM371" s="73">
        <v>2.69</v>
      </c>
      <c r="AN371" s="73">
        <v>2.69</v>
      </c>
      <c r="AO371" s="73">
        <v>2.69</v>
      </c>
      <c r="AP371" s="73">
        <v>2.69</v>
      </c>
      <c r="AQ371" s="73">
        <v>2.69</v>
      </c>
      <c r="AR371" s="73">
        <v>2.69</v>
      </c>
      <c r="AS371" s="73">
        <v>2.69</v>
      </c>
      <c r="AT371" s="73">
        <v>2.69</v>
      </c>
      <c r="AU371" s="73">
        <v>2.69</v>
      </c>
      <c r="AV371" s="73">
        <v>2.69</v>
      </c>
      <c r="AY371" s="335">
        <v>48</v>
      </c>
      <c r="AZ371" s="334" t="s">
        <v>647</v>
      </c>
      <c r="BA371" s="456">
        <v>1.3520672629999899</v>
      </c>
      <c r="BB371" s="456">
        <v>4001.17846444821</v>
      </c>
      <c r="BC371" s="456"/>
      <c r="BD371" s="547"/>
      <c r="BE371" s="456">
        <v>0.52739082263983272</v>
      </c>
      <c r="BF371" s="547"/>
      <c r="BG371" s="548">
        <f t="shared" si="57"/>
        <v>113.91503106525123</v>
      </c>
      <c r="BP371" s="4"/>
      <c r="CB371" s="438">
        <v>31</v>
      </c>
      <c r="CC371" s="334" t="s">
        <v>650</v>
      </c>
      <c r="CD371" s="549">
        <v>134.315045999999</v>
      </c>
      <c r="CE371" s="457">
        <v>6538.9978550990299</v>
      </c>
      <c r="CF371" s="549"/>
      <c r="CG371" s="457"/>
      <c r="CH371" s="457">
        <v>0.66111788947974803</v>
      </c>
      <c r="CI371" s="549"/>
      <c r="CJ371" s="457">
        <f t="shared" si="58"/>
        <v>146.04556577034492</v>
      </c>
    </row>
    <row r="372" spans="7:88" ht="14.1" customHeight="1" thickTop="1">
      <c r="G372" s="19"/>
      <c r="H372" s="738"/>
      <c r="J372" s="736"/>
      <c r="K372" s="9" t="s">
        <v>754</v>
      </c>
      <c r="L372" s="36">
        <v>2.69</v>
      </c>
      <c r="M372" s="36">
        <v>2.69</v>
      </c>
      <c r="N372" s="36">
        <v>2.69</v>
      </c>
      <c r="O372" s="36">
        <v>2.69</v>
      </c>
      <c r="P372" s="36">
        <v>2.69</v>
      </c>
      <c r="Q372" s="36">
        <v>2.69</v>
      </c>
      <c r="R372" s="36">
        <v>2.69</v>
      </c>
      <c r="S372" s="36">
        <v>2.69</v>
      </c>
      <c r="T372" s="36">
        <v>2.69</v>
      </c>
      <c r="U372" s="36">
        <v>2.69</v>
      </c>
      <c r="V372" s="36">
        <v>2.69</v>
      </c>
      <c r="W372" s="36">
        <v>2.69</v>
      </c>
      <c r="X372" s="36">
        <v>2.69</v>
      </c>
      <c r="Y372" s="36">
        <v>2.69</v>
      </c>
      <c r="Z372" s="36">
        <v>2.69</v>
      </c>
      <c r="AA372" s="36">
        <v>2.69</v>
      </c>
      <c r="AB372" s="36">
        <v>2.69</v>
      </c>
      <c r="AC372" s="36">
        <v>2.69</v>
      </c>
      <c r="AD372" s="36">
        <v>2.69</v>
      </c>
      <c r="AE372" s="36">
        <v>2.69</v>
      </c>
      <c r="AF372" s="36">
        <v>2.69</v>
      </c>
      <c r="AG372" s="36">
        <v>2.69</v>
      </c>
      <c r="AH372" s="36">
        <v>2.69</v>
      </c>
      <c r="AI372" s="36">
        <v>2.69</v>
      </c>
      <c r="AJ372" s="36">
        <v>2.69</v>
      </c>
      <c r="AK372" s="36">
        <v>2.69</v>
      </c>
      <c r="AL372" s="36">
        <v>2.69</v>
      </c>
      <c r="AM372" s="36">
        <v>2.69</v>
      </c>
      <c r="AN372" s="36">
        <v>2.69</v>
      </c>
      <c r="AO372" s="36">
        <v>2.69</v>
      </c>
      <c r="AP372" s="36">
        <v>2.69</v>
      </c>
      <c r="AQ372" s="36">
        <v>2.69</v>
      </c>
      <c r="AR372" s="36">
        <v>2.69</v>
      </c>
      <c r="AS372" s="36">
        <v>2.69</v>
      </c>
      <c r="AT372" s="36">
        <v>2.69</v>
      </c>
      <c r="AU372" s="36">
        <v>2.69</v>
      </c>
      <c r="AV372" s="36">
        <v>2.69</v>
      </c>
      <c r="AY372" s="335">
        <v>86</v>
      </c>
      <c r="AZ372" s="334" t="s">
        <v>649</v>
      </c>
      <c r="BA372" s="456">
        <v>2.38195087999999</v>
      </c>
      <c r="BB372" s="456">
        <v>3560.6911706645001</v>
      </c>
      <c r="BC372" s="456"/>
      <c r="BD372" s="547"/>
      <c r="BE372" s="456">
        <v>0.47034534416900992</v>
      </c>
      <c r="BF372" s="547"/>
      <c r="BG372" s="548">
        <f t="shared" si="57"/>
        <v>114.07721518023408</v>
      </c>
      <c r="BP372" s="4"/>
      <c r="CB372" s="438">
        <v>12</v>
      </c>
      <c r="CC372" s="334" t="s">
        <v>647</v>
      </c>
      <c r="CD372" s="549">
        <v>13.423290999999899</v>
      </c>
      <c r="CE372" s="457">
        <v>6334.0560950180197</v>
      </c>
      <c r="CF372" s="549"/>
      <c r="CG372" s="457"/>
      <c r="CH372" s="457">
        <v>0.63995508666013901</v>
      </c>
      <c r="CI372" s="549"/>
      <c r="CJ372" s="457">
        <f t="shared" si="58"/>
        <v>146.22880738885451</v>
      </c>
    </row>
    <row r="373" spans="7:88" ht="14.1" customHeight="1">
      <c r="G373" s="19"/>
      <c r="H373" s="738"/>
      <c r="J373" s="736"/>
      <c r="K373" s="9" t="s">
        <v>758</v>
      </c>
      <c r="L373" s="36">
        <v>2.69</v>
      </c>
      <c r="M373" s="36">
        <v>2.69</v>
      </c>
      <c r="N373" s="36">
        <v>2.69</v>
      </c>
      <c r="O373" s="36">
        <v>2.69</v>
      </c>
      <c r="P373" s="36">
        <v>2.69</v>
      </c>
      <c r="Q373" s="36">
        <v>2.69</v>
      </c>
      <c r="R373" s="36">
        <v>2.69</v>
      </c>
      <c r="S373" s="36">
        <v>2.69</v>
      </c>
      <c r="T373" s="36">
        <v>2.69</v>
      </c>
      <c r="U373" s="36">
        <v>2.69</v>
      </c>
      <c r="V373" s="36">
        <v>2.69</v>
      </c>
      <c r="W373" s="36">
        <v>2.69</v>
      </c>
      <c r="X373" s="36">
        <v>2.69</v>
      </c>
      <c r="Y373" s="36">
        <v>2.69</v>
      </c>
      <c r="Z373" s="36">
        <v>2.69</v>
      </c>
      <c r="AA373" s="36">
        <v>2.69</v>
      </c>
      <c r="AB373" s="36">
        <v>2.69</v>
      </c>
      <c r="AC373" s="36">
        <v>2.69</v>
      </c>
      <c r="AD373" s="36">
        <v>2.69</v>
      </c>
      <c r="AE373" s="36">
        <v>2.69</v>
      </c>
      <c r="AF373" s="36">
        <v>2.69</v>
      </c>
      <c r="AG373" s="36">
        <v>2.69</v>
      </c>
      <c r="AH373" s="36">
        <v>2.69</v>
      </c>
      <c r="AI373" s="36">
        <v>2.69</v>
      </c>
      <c r="AJ373" s="36">
        <v>2.69</v>
      </c>
      <c r="AK373" s="36">
        <v>2.69</v>
      </c>
      <c r="AL373" s="36">
        <v>2.69</v>
      </c>
      <c r="AM373" s="36">
        <v>2.69</v>
      </c>
      <c r="AN373" s="36">
        <v>2.69</v>
      </c>
      <c r="AO373" s="36">
        <v>2.69</v>
      </c>
      <c r="AP373" s="36">
        <v>2.69</v>
      </c>
      <c r="AQ373" s="36">
        <v>2.69</v>
      </c>
      <c r="AR373" s="36">
        <v>2.69</v>
      </c>
      <c r="AS373" s="36">
        <v>2.69</v>
      </c>
      <c r="AT373" s="36">
        <v>2.69</v>
      </c>
      <c r="AU373" s="36">
        <v>2.69</v>
      </c>
      <c r="AV373" s="36">
        <v>2.69</v>
      </c>
      <c r="AY373" s="335">
        <v>121</v>
      </c>
      <c r="AZ373" s="334" t="s">
        <v>650</v>
      </c>
      <c r="BA373" s="456">
        <v>0.82489595999999898</v>
      </c>
      <c r="BB373" s="456">
        <v>4655.9394858311698</v>
      </c>
      <c r="BC373" s="456"/>
      <c r="BD373" s="547"/>
      <c r="BE373" s="456">
        <v>0.60913352909815988</v>
      </c>
      <c r="BF373" s="547"/>
      <c r="BG373" s="548">
        <f t="shared" si="57"/>
        <v>114.28623127344753</v>
      </c>
      <c r="BP373" s="4"/>
      <c r="CB373" s="438">
        <v>24</v>
      </c>
      <c r="CC373" s="334" t="s">
        <v>651</v>
      </c>
      <c r="CD373" s="549">
        <v>246.00907299999901</v>
      </c>
      <c r="CE373" s="457">
        <v>6355.8876576802404</v>
      </c>
      <c r="CF373" s="549"/>
      <c r="CG373" s="457"/>
      <c r="CH373" s="457">
        <v>0.64165477969687501</v>
      </c>
      <c r="CI373" s="549"/>
      <c r="CJ373" s="457">
        <f t="shared" si="58"/>
        <v>146.33277986972624</v>
      </c>
    </row>
    <row r="374" spans="7:88" ht="14.1" customHeight="1" thickBot="1">
      <c r="G374" s="19"/>
      <c r="H374" s="738"/>
      <c r="J374" s="736"/>
      <c r="K374" s="9" t="s">
        <v>762</v>
      </c>
      <c r="L374" s="73">
        <v>2.69</v>
      </c>
      <c r="M374" s="73">
        <v>2.69</v>
      </c>
      <c r="N374" s="73">
        <v>2.69</v>
      </c>
      <c r="O374" s="73">
        <v>2.69</v>
      </c>
      <c r="P374" s="73">
        <v>2.69</v>
      </c>
      <c r="Q374" s="73">
        <v>2.69</v>
      </c>
      <c r="R374" s="73">
        <v>2.69</v>
      </c>
      <c r="S374" s="73">
        <v>2.69</v>
      </c>
      <c r="T374" s="73">
        <v>2.69</v>
      </c>
      <c r="U374" s="73">
        <v>2.69</v>
      </c>
      <c r="V374" s="73">
        <v>2.69</v>
      </c>
      <c r="W374" s="73">
        <v>2.69</v>
      </c>
      <c r="X374" s="73">
        <v>2.69</v>
      </c>
      <c r="Y374" s="73">
        <v>2.69</v>
      </c>
      <c r="Z374" s="73">
        <v>2.69</v>
      </c>
      <c r="AA374" s="73">
        <v>2.69</v>
      </c>
      <c r="AB374" s="73">
        <v>2.69</v>
      </c>
      <c r="AC374" s="73">
        <v>2.69</v>
      </c>
      <c r="AD374" s="73">
        <v>2.69</v>
      </c>
      <c r="AE374" s="73">
        <v>2.69</v>
      </c>
      <c r="AF374" s="73">
        <v>2.69</v>
      </c>
      <c r="AG374" s="73">
        <v>2.69</v>
      </c>
      <c r="AH374" s="73">
        <v>2.69</v>
      </c>
      <c r="AI374" s="73">
        <v>2.69</v>
      </c>
      <c r="AJ374" s="73">
        <v>2.69</v>
      </c>
      <c r="AK374" s="73">
        <v>2.69</v>
      </c>
      <c r="AL374" s="73">
        <v>2.69</v>
      </c>
      <c r="AM374" s="73">
        <v>2.69</v>
      </c>
      <c r="AN374" s="73">
        <v>2.69</v>
      </c>
      <c r="AO374" s="73">
        <v>2.69</v>
      </c>
      <c r="AP374" s="73">
        <v>2.69</v>
      </c>
      <c r="AQ374" s="73">
        <v>2.69</v>
      </c>
      <c r="AR374" s="73">
        <v>2.69</v>
      </c>
      <c r="AS374" s="73">
        <v>2.69</v>
      </c>
      <c r="AT374" s="73">
        <v>2.69</v>
      </c>
      <c r="AU374" s="73">
        <v>2.69</v>
      </c>
      <c r="AV374" s="73">
        <v>2.69</v>
      </c>
      <c r="AY374" s="335">
        <v>47</v>
      </c>
      <c r="AZ374" s="334" t="s">
        <v>651</v>
      </c>
      <c r="BA374" s="456">
        <v>0.91391478299999895</v>
      </c>
      <c r="BB374" s="456">
        <v>4778.1920193201404</v>
      </c>
      <c r="BC374" s="456"/>
      <c r="BD374" s="547"/>
      <c r="BE374" s="456">
        <v>0.62458331109038678</v>
      </c>
      <c r="BF374" s="547"/>
      <c r="BG374" s="548">
        <f t="shared" si="57"/>
        <v>114.31128173686787</v>
      </c>
      <c r="BP374" s="4"/>
      <c r="CB374" s="438">
        <v>106</v>
      </c>
      <c r="CC374" s="334" t="s">
        <v>648</v>
      </c>
      <c r="CD374" s="549">
        <v>4.1129160000000002</v>
      </c>
      <c r="CE374" s="457">
        <v>5820.0547199321099</v>
      </c>
      <c r="CF374" s="549"/>
      <c r="CG374" s="457"/>
      <c r="CH374" s="457">
        <v>0.588131436654453</v>
      </c>
      <c r="CI374" s="549"/>
      <c r="CJ374" s="457">
        <f t="shared" si="58"/>
        <v>146.43950654668689</v>
      </c>
    </row>
    <row r="375" spans="7:88" ht="14.1" customHeight="1" thickTop="1">
      <c r="G375" s="19"/>
      <c r="H375" s="738"/>
      <c r="J375" s="736"/>
      <c r="K375" s="9" t="s">
        <v>755</v>
      </c>
      <c r="L375" s="36">
        <v>2.69</v>
      </c>
      <c r="M375" s="36">
        <v>2.69</v>
      </c>
      <c r="N375" s="36">
        <v>2.69</v>
      </c>
      <c r="O375" s="36">
        <v>2.69</v>
      </c>
      <c r="P375" s="36">
        <v>2.69</v>
      </c>
      <c r="Q375" s="36">
        <v>2.69</v>
      </c>
      <c r="R375" s="36">
        <v>2.69</v>
      </c>
      <c r="S375" s="36">
        <v>2.69</v>
      </c>
      <c r="T375" s="36">
        <v>2.69</v>
      </c>
      <c r="U375" s="36">
        <v>2.69</v>
      </c>
      <c r="V375" s="36">
        <v>2.69</v>
      </c>
      <c r="W375" s="36">
        <v>2.69</v>
      </c>
      <c r="X375" s="36">
        <v>2.69</v>
      </c>
      <c r="Y375" s="36">
        <v>2.69</v>
      </c>
      <c r="Z375" s="36">
        <v>2.69</v>
      </c>
      <c r="AA375" s="36">
        <v>2.69</v>
      </c>
      <c r="AB375" s="36">
        <v>2.69</v>
      </c>
      <c r="AC375" s="36">
        <v>2.69</v>
      </c>
      <c r="AD375" s="36">
        <v>2.69</v>
      </c>
      <c r="AE375" s="36">
        <v>2.69</v>
      </c>
      <c r="AF375" s="36">
        <v>2.69</v>
      </c>
      <c r="AG375" s="36">
        <v>2.69</v>
      </c>
      <c r="AH375" s="36">
        <v>2.69</v>
      </c>
      <c r="AI375" s="36">
        <v>2.69</v>
      </c>
      <c r="AJ375" s="36">
        <v>2.69</v>
      </c>
      <c r="AK375" s="36">
        <v>2.69</v>
      </c>
      <c r="AL375" s="36">
        <v>2.69</v>
      </c>
      <c r="AM375" s="36">
        <v>2.69</v>
      </c>
      <c r="AN375" s="36">
        <v>2.69</v>
      </c>
      <c r="AO375" s="36">
        <v>2.69</v>
      </c>
      <c r="AP375" s="36">
        <v>2.69</v>
      </c>
      <c r="AQ375" s="36">
        <v>2.69</v>
      </c>
      <c r="AR375" s="36">
        <v>2.69</v>
      </c>
      <c r="AS375" s="36">
        <v>2.69</v>
      </c>
      <c r="AT375" s="36">
        <v>2.69</v>
      </c>
      <c r="AU375" s="36">
        <v>2.69</v>
      </c>
      <c r="AV375" s="36">
        <v>2.69</v>
      </c>
      <c r="AY375" s="335">
        <v>66</v>
      </c>
      <c r="AZ375" s="334" t="s">
        <v>649</v>
      </c>
      <c r="BA375" s="456">
        <v>2.8486573420000001</v>
      </c>
      <c r="BB375" s="456">
        <v>4117.1476159808399</v>
      </c>
      <c r="BC375" s="456"/>
      <c r="BD375" s="547"/>
      <c r="BE375" s="456">
        <v>0.53997884840731492</v>
      </c>
      <c r="BF375" s="547"/>
      <c r="BG375" s="548">
        <f t="shared" si="57"/>
        <v>114.37849511185347</v>
      </c>
      <c r="BP375" s="4"/>
      <c r="CB375" s="438">
        <v>93</v>
      </c>
      <c r="CC375" s="334" t="s">
        <v>650</v>
      </c>
      <c r="CD375" s="549">
        <v>27.845371999999902</v>
      </c>
      <c r="CE375" s="457">
        <v>5612.9331115047298</v>
      </c>
      <c r="CF375" s="549"/>
      <c r="CG375" s="457"/>
      <c r="CH375" s="457">
        <v>0.56691746441881796</v>
      </c>
      <c r="CI375" s="549"/>
      <c r="CJ375" s="457">
        <f t="shared" si="58"/>
        <v>146.61931634559284</v>
      </c>
    </row>
    <row r="376" spans="7:88" ht="14.1" customHeight="1">
      <c r="G376" s="19"/>
      <c r="H376" s="738"/>
      <c r="J376" s="736"/>
      <c r="K376" s="9" t="s">
        <v>759</v>
      </c>
      <c r="L376" s="36">
        <v>2.69</v>
      </c>
      <c r="M376" s="36">
        <v>2.69</v>
      </c>
      <c r="N376" s="36">
        <v>2.69</v>
      </c>
      <c r="O376" s="36">
        <v>2.69</v>
      </c>
      <c r="P376" s="36">
        <v>2.69</v>
      </c>
      <c r="Q376" s="36">
        <v>2.69</v>
      </c>
      <c r="R376" s="36">
        <v>2.69</v>
      </c>
      <c r="S376" s="36">
        <v>2.69</v>
      </c>
      <c r="T376" s="36">
        <v>2.69</v>
      </c>
      <c r="U376" s="36">
        <v>2.69</v>
      </c>
      <c r="V376" s="36">
        <v>2.69</v>
      </c>
      <c r="W376" s="36">
        <v>2.69</v>
      </c>
      <c r="X376" s="36">
        <v>2.69</v>
      </c>
      <c r="Y376" s="36">
        <v>2.69</v>
      </c>
      <c r="Z376" s="36">
        <v>2.69</v>
      </c>
      <c r="AA376" s="36">
        <v>2.69</v>
      </c>
      <c r="AB376" s="36">
        <v>2.69</v>
      </c>
      <c r="AC376" s="36">
        <v>2.69</v>
      </c>
      <c r="AD376" s="36">
        <v>2.69</v>
      </c>
      <c r="AE376" s="36">
        <v>2.69</v>
      </c>
      <c r="AF376" s="36">
        <v>2.69</v>
      </c>
      <c r="AG376" s="36">
        <v>2.69</v>
      </c>
      <c r="AH376" s="36">
        <v>2.69</v>
      </c>
      <c r="AI376" s="36">
        <v>2.69</v>
      </c>
      <c r="AJ376" s="36">
        <v>2.69</v>
      </c>
      <c r="AK376" s="36">
        <v>2.69</v>
      </c>
      <c r="AL376" s="36">
        <v>2.69</v>
      </c>
      <c r="AM376" s="36">
        <v>2.69</v>
      </c>
      <c r="AN376" s="36">
        <v>2.69</v>
      </c>
      <c r="AO376" s="36">
        <v>2.69</v>
      </c>
      <c r="AP376" s="36">
        <v>2.69</v>
      </c>
      <c r="AQ376" s="36">
        <v>2.69</v>
      </c>
      <c r="AR376" s="36">
        <v>2.69</v>
      </c>
      <c r="AS376" s="36">
        <v>2.69</v>
      </c>
      <c r="AT376" s="36">
        <v>2.69</v>
      </c>
      <c r="AU376" s="36">
        <v>2.69</v>
      </c>
      <c r="AV376" s="36">
        <v>2.69</v>
      </c>
      <c r="AY376" s="335">
        <v>55</v>
      </c>
      <c r="AZ376" s="334" t="s">
        <v>649</v>
      </c>
      <c r="BA376" s="456">
        <v>1.8999309950000001</v>
      </c>
      <c r="BB376" s="456">
        <v>4032.2865733918602</v>
      </c>
      <c r="BC376" s="456"/>
      <c r="BD376" s="547"/>
      <c r="BE376" s="456">
        <v>0.52637246977096341</v>
      </c>
      <c r="BF376" s="547"/>
      <c r="BG376" s="548">
        <f t="shared" si="57"/>
        <v>114.97125613343087</v>
      </c>
      <c r="BP376" s="4"/>
      <c r="CB376" s="438">
        <v>21</v>
      </c>
      <c r="CC376" s="334" t="s">
        <v>648</v>
      </c>
      <c r="CD376" s="549">
        <v>69.499664999999894</v>
      </c>
      <c r="CE376" s="457">
        <v>6398.2237784606496</v>
      </c>
      <c r="CF376" s="549"/>
      <c r="CG376" s="457"/>
      <c r="CH376" s="457">
        <v>0.64439158833026899</v>
      </c>
      <c r="CI376" s="549"/>
      <c r="CJ376" s="457">
        <f t="shared" si="58"/>
        <v>146.65768357653718</v>
      </c>
    </row>
    <row r="377" spans="7:88" ht="14.1" customHeight="1" thickBot="1">
      <c r="G377" s="19"/>
      <c r="H377" s="738"/>
      <c r="J377" s="736"/>
      <c r="K377" s="9" t="s">
        <v>763</v>
      </c>
      <c r="L377" s="73">
        <v>2.69</v>
      </c>
      <c r="M377" s="73">
        <v>2.69</v>
      </c>
      <c r="N377" s="73">
        <v>2.69</v>
      </c>
      <c r="O377" s="73">
        <v>2.69</v>
      </c>
      <c r="P377" s="73">
        <v>2.69</v>
      </c>
      <c r="Q377" s="73">
        <v>2.69</v>
      </c>
      <c r="R377" s="73">
        <v>2.69</v>
      </c>
      <c r="S377" s="73">
        <v>2.69</v>
      </c>
      <c r="T377" s="73">
        <v>2.69</v>
      </c>
      <c r="U377" s="73">
        <v>2.69</v>
      </c>
      <c r="V377" s="73">
        <v>2.69</v>
      </c>
      <c r="W377" s="73">
        <v>2.69</v>
      </c>
      <c r="X377" s="73">
        <v>2.69</v>
      </c>
      <c r="Y377" s="73">
        <v>2.69</v>
      </c>
      <c r="Z377" s="73">
        <v>2.69</v>
      </c>
      <c r="AA377" s="73">
        <v>2.69</v>
      </c>
      <c r="AB377" s="73">
        <v>2.69</v>
      </c>
      <c r="AC377" s="73">
        <v>2.69</v>
      </c>
      <c r="AD377" s="73">
        <v>2.69</v>
      </c>
      <c r="AE377" s="73">
        <v>2.69</v>
      </c>
      <c r="AF377" s="73">
        <v>2.69</v>
      </c>
      <c r="AG377" s="73">
        <v>2.69</v>
      </c>
      <c r="AH377" s="73">
        <v>2.69</v>
      </c>
      <c r="AI377" s="73">
        <v>2.69</v>
      </c>
      <c r="AJ377" s="73">
        <v>2.69</v>
      </c>
      <c r="AK377" s="73">
        <v>2.69</v>
      </c>
      <c r="AL377" s="73">
        <v>2.69</v>
      </c>
      <c r="AM377" s="73">
        <v>2.69</v>
      </c>
      <c r="AN377" s="73">
        <v>2.69</v>
      </c>
      <c r="AO377" s="73">
        <v>2.69</v>
      </c>
      <c r="AP377" s="73">
        <v>2.69</v>
      </c>
      <c r="AQ377" s="73">
        <v>2.69</v>
      </c>
      <c r="AR377" s="73">
        <v>2.69</v>
      </c>
      <c r="AS377" s="73">
        <v>2.69</v>
      </c>
      <c r="AT377" s="73">
        <v>2.69</v>
      </c>
      <c r="AU377" s="73">
        <v>2.69</v>
      </c>
      <c r="AV377" s="73">
        <v>2.69</v>
      </c>
      <c r="AY377" s="335">
        <v>16</v>
      </c>
      <c r="AZ377" s="334" t="s">
        <v>650</v>
      </c>
      <c r="BA377" s="456">
        <v>0.727187111</v>
      </c>
      <c r="BB377" s="456">
        <v>5990.8608516826498</v>
      </c>
      <c r="BC377" s="456"/>
      <c r="BD377" s="547"/>
      <c r="BE377" s="456">
        <v>0.77269739335731868</v>
      </c>
      <c r="BF377" s="547"/>
      <c r="BG377" s="548">
        <f t="shared" si="57"/>
        <v>115.24940220401739</v>
      </c>
      <c r="BP377" s="4"/>
      <c r="CB377" s="438">
        <v>96</v>
      </c>
      <c r="CC377" s="334" t="s">
        <v>650</v>
      </c>
      <c r="CD377" s="549">
        <v>14.102571999999901</v>
      </c>
      <c r="CE377" s="457">
        <v>6829.94188025311</v>
      </c>
      <c r="CF377" s="549"/>
      <c r="CG377" s="457"/>
      <c r="CH377" s="457">
        <v>0.68495356447767297</v>
      </c>
      <c r="CI377" s="549"/>
      <c r="CJ377" s="457">
        <f t="shared" si="58"/>
        <v>147.10179236533727</v>
      </c>
    </row>
    <row r="378" spans="7:88" ht="14.1" customHeight="1" thickTop="1">
      <c r="G378" s="19"/>
      <c r="H378" s="738"/>
      <c r="J378" s="736"/>
      <c r="K378" s="9" t="s">
        <v>850</v>
      </c>
      <c r="L378" s="36">
        <v>2.69</v>
      </c>
      <c r="M378" s="36">
        <v>2.69</v>
      </c>
      <c r="N378" s="36">
        <v>2.69</v>
      </c>
      <c r="O378" s="36">
        <v>2.69</v>
      </c>
      <c r="P378" s="36">
        <v>2.69</v>
      </c>
      <c r="Q378" s="36">
        <v>2.69</v>
      </c>
      <c r="R378" s="36">
        <v>2.69</v>
      </c>
      <c r="S378" s="36">
        <v>2.69</v>
      </c>
      <c r="T378" s="36">
        <v>2.69</v>
      </c>
      <c r="U378" s="36">
        <v>2.69</v>
      </c>
      <c r="V378" s="36">
        <v>2.69</v>
      </c>
      <c r="W378" s="36">
        <v>2.69</v>
      </c>
      <c r="X378" s="36">
        <v>2.69</v>
      </c>
      <c r="Y378" s="36">
        <v>2.69</v>
      </c>
      <c r="Z378" s="36">
        <v>2.69</v>
      </c>
      <c r="AA378" s="36">
        <v>2.69</v>
      </c>
      <c r="AB378" s="36">
        <v>2.69</v>
      </c>
      <c r="AC378" s="36">
        <v>2.69</v>
      </c>
      <c r="AD378" s="36">
        <v>2.69</v>
      </c>
      <c r="AE378" s="36">
        <v>2.69</v>
      </c>
      <c r="AF378" s="36">
        <v>2.69</v>
      </c>
      <c r="AG378" s="36">
        <v>2.69</v>
      </c>
      <c r="AH378" s="36">
        <v>2.69</v>
      </c>
      <c r="AI378" s="36">
        <v>2.69</v>
      </c>
      <c r="AJ378" s="36">
        <v>2.69</v>
      </c>
      <c r="AK378" s="36">
        <v>2.69</v>
      </c>
      <c r="AL378" s="36">
        <v>2.69</v>
      </c>
      <c r="AM378" s="36">
        <v>2.69</v>
      </c>
      <c r="AN378" s="36">
        <v>2.69</v>
      </c>
      <c r="AO378" s="36">
        <v>2.69</v>
      </c>
      <c r="AP378" s="36">
        <v>2.69</v>
      </c>
      <c r="AQ378" s="36">
        <v>2.69</v>
      </c>
      <c r="AR378" s="36">
        <v>2.69</v>
      </c>
      <c r="AS378" s="36">
        <v>2.69</v>
      </c>
      <c r="AT378" s="36">
        <v>2.69</v>
      </c>
      <c r="AU378" s="36">
        <v>2.69</v>
      </c>
      <c r="AV378" s="36">
        <v>2.69</v>
      </c>
      <c r="AY378" s="335">
        <v>78</v>
      </c>
      <c r="AZ378" s="334" t="s">
        <v>650</v>
      </c>
      <c r="BA378" s="456">
        <v>0.42815953399999901</v>
      </c>
      <c r="BB378" s="456">
        <v>5472.0952274294996</v>
      </c>
      <c r="BC378" s="456"/>
      <c r="BD378" s="547"/>
      <c r="BE378" s="456">
        <v>0.70577803174798748</v>
      </c>
      <c r="BF378" s="547"/>
      <c r="BG378" s="548">
        <f t="shared" si="57"/>
        <v>115.46167416819175</v>
      </c>
      <c r="BP378" s="4"/>
      <c r="CB378" s="438">
        <v>73</v>
      </c>
      <c r="CC378" s="334" t="s">
        <v>649</v>
      </c>
      <c r="CD378" s="549">
        <v>6.6391530000000003</v>
      </c>
      <c r="CE378" s="457">
        <v>5792.7779706703604</v>
      </c>
      <c r="CF378" s="549"/>
      <c r="CG378" s="457"/>
      <c r="CH378" s="457">
        <v>0.58256370857995099</v>
      </c>
      <c r="CI378" s="549"/>
      <c r="CJ378" s="457">
        <f t="shared" si="58"/>
        <v>147.14703606008203</v>
      </c>
    </row>
    <row r="379" spans="7:88" ht="14.1" customHeight="1">
      <c r="G379" s="19"/>
      <c r="H379" s="738"/>
      <c r="J379" s="736"/>
      <c r="K379" s="9" t="s">
        <v>851</v>
      </c>
      <c r="L379" s="36">
        <v>2.69</v>
      </c>
      <c r="M379" s="36">
        <v>2.69</v>
      </c>
      <c r="N379" s="36">
        <v>2.69</v>
      </c>
      <c r="O379" s="36">
        <v>2.69</v>
      </c>
      <c r="P379" s="36">
        <v>2.69</v>
      </c>
      <c r="Q379" s="36">
        <v>2.69</v>
      </c>
      <c r="R379" s="36">
        <v>2.69</v>
      </c>
      <c r="S379" s="36">
        <v>2.69</v>
      </c>
      <c r="T379" s="36">
        <v>2.69</v>
      </c>
      <c r="U379" s="36">
        <v>2.69</v>
      </c>
      <c r="V379" s="36">
        <v>2.69</v>
      </c>
      <c r="W379" s="36">
        <v>2.69</v>
      </c>
      <c r="X379" s="36">
        <v>2.69</v>
      </c>
      <c r="Y379" s="36">
        <v>2.69</v>
      </c>
      <c r="Z379" s="36">
        <v>2.69</v>
      </c>
      <c r="AA379" s="36">
        <v>2.69</v>
      </c>
      <c r="AB379" s="36">
        <v>2.69</v>
      </c>
      <c r="AC379" s="36">
        <v>2.69</v>
      </c>
      <c r="AD379" s="36">
        <v>2.69</v>
      </c>
      <c r="AE379" s="36">
        <v>2.69</v>
      </c>
      <c r="AF379" s="36">
        <v>2.69</v>
      </c>
      <c r="AG379" s="36">
        <v>2.69</v>
      </c>
      <c r="AH379" s="36">
        <v>2.69</v>
      </c>
      <c r="AI379" s="36">
        <v>2.69</v>
      </c>
      <c r="AJ379" s="36">
        <v>2.69</v>
      </c>
      <c r="AK379" s="36">
        <v>2.69</v>
      </c>
      <c r="AL379" s="36">
        <v>2.69</v>
      </c>
      <c r="AM379" s="36">
        <v>2.69</v>
      </c>
      <c r="AN379" s="36">
        <v>2.69</v>
      </c>
      <c r="AO379" s="36">
        <v>2.69</v>
      </c>
      <c r="AP379" s="36">
        <v>2.69</v>
      </c>
      <c r="AQ379" s="36">
        <v>2.69</v>
      </c>
      <c r="AR379" s="36">
        <v>2.69</v>
      </c>
      <c r="AS379" s="36">
        <v>2.69</v>
      </c>
      <c r="AT379" s="36">
        <v>2.69</v>
      </c>
      <c r="AU379" s="36">
        <v>2.69</v>
      </c>
      <c r="AV379" s="36">
        <v>2.69</v>
      </c>
      <c r="AY379" s="335">
        <v>35</v>
      </c>
      <c r="AZ379" s="334" t="s">
        <v>648</v>
      </c>
      <c r="BA379" s="456">
        <v>0.58946337899999901</v>
      </c>
      <c r="BB379" s="456">
        <v>5066.9317656489002</v>
      </c>
      <c r="BC379" s="456"/>
      <c r="BD379" s="547"/>
      <c r="BE379" s="456">
        <v>0.65337267954649481</v>
      </c>
      <c r="BF379" s="547"/>
      <c r="BG379" s="548">
        <f t="shared" si="57"/>
        <v>115.68196562831655</v>
      </c>
      <c r="BP379" s="4"/>
      <c r="CB379" s="438">
        <v>95</v>
      </c>
      <c r="CC379" s="334" t="s">
        <v>650</v>
      </c>
      <c r="CD379" s="549">
        <v>10.6073269999999</v>
      </c>
      <c r="CE379" s="457">
        <v>6789.2972852516696</v>
      </c>
      <c r="CF379" s="549"/>
      <c r="CG379" s="457"/>
      <c r="CH379" s="457">
        <v>0.68058106166941201</v>
      </c>
      <c r="CI379" s="549"/>
      <c r="CJ379" s="457">
        <f t="shared" si="58"/>
        <v>147.17970396965254</v>
      </c>
    </row>
    <row r="380" spans="7:88" ht="14.1" customHeight="1" thickBot="1">
      <c r="G380" s="19"/>
      <c r="H380" s="738"/>
      <c r="J380" s="736"/>
      <c r="K380" s="9" t="s">
        <v>852</v>
      </c>
      <c r="L380" s="73">
        <v>2.69</v>
      </c>
      <c r="M380" s="73">
        <v>2.69</v>
      </c>
      <c r="N380" s="73">
        <v>2.69</v>
      </c>
      <c r="O380" s="73">
        <v>2.69</v>
      </c>
      <c r="P380" s="73">
        <v>2.69</v>
      </c>
      <c r="Q380" s="73">
        <v>2.69</v>
      </c>
      <c r="R380" s="73">
        <v>2.69</v>
      </c>
      <c r="S380" s="73">
        <v>2.69</v>
      </c>
      <c r="T380" s="73">
        <v>2.69</v>
      </c>
      <c r="U380" s="73">
        <v>2.69</v>
      </c>
      <c r="V380" s="73">
        <v>2.69</v>
      </c>
      <c r="W380" s="73">
        <v>2.69</v>
      </c>
      <c r="X380" s="73">
        <v>2.69</v>
      </c>
      <c r="Y380" s="73">
        <v>2.69</v>
      </c>
      <c r="Z380" s="73">
        <v>2.69</v>
      </c>
      <c r="AA380" s="73">
        <v>2.69</v>
      </c>
      <c r="AB380" s="73">
        <v>2.69</v>
      </c>
      <c r="AC380" s="73">
        <v>2.69</v>
      </c>
      <c r="AD380" s="73">
        <v>2.69</v>
      </c>
      <c r="AE380" s="73">
        <v>2.69</v>
      </c>
      <c r="AF380" s="73">
        <v>2.69</v>
      </c>
      <c r="AG380" s="73">
        <v>2.69</v>
      </c>
      <c r="AH380" s="73">
        <v>2.69</v>
      </c>
      <c r="AI380" s="73">
        <v>2.69</v>
      </c>
      <c r="AJ380" s="73">
        <v>2.69</v>
      </c>
      <c r="AK380" s="73">
        <v>2.69</v>
      </c>
      <c r="AL380" s="73">
        <v>2.69</v>
      </c>
      <c r="AM380" s="73">
        <v>2.69</v>
      </c>
      <c r="AN380" s="73">
        <v>2.69</v>
      </c>
      <c r="AO380" s="73">
        <v>2.69</v>
      </c>
      <c r="AP380" s="73">
        <v>2.69</v>
      </c>
      <c r="AQ380" s="73">
        <v>2.69</v>
      </c>
      <c r="AR380" s="73">
        <v>2.69</v>
      </c>
      <c r="AS380" s="73">
        <v>2.69</v>
      </c>
      <c r="AT380" s="73">
        <v>2.69</v>
      </c>
      <c r="AU380" s="73">
        <v>2.69</v>
      </c>
      <c r="AV380" s="73">
        <v>2.69</v>
      </c>
      <c r="AY380" s="335">
        <v>76</v>
      </c>
      <c r="AZ380" s="334" t="s">
        <v>650</v>
      </c>
      <c r="BA380" s="456">
        <v>1.703657105</v>
      </c>
      <c r="BB380" s="456">
        <v>5661.2572782135503</v>
      </c>
      <c r="BC380" s="456"/>
      <c r="BD380" s="547"/>
      <c r="BE380" s="456">
        <v>0.72791414486721684</v>
      </c>
      <c r="BF380" s="547"/>
      <c r="BG380" s="548">
        <f t="shared" si="57"/>
        <v>115.73045667328753</v>
      </c>
      <c r="BP380" s="4"/>
      <c r="CB380" s="438">
        <v>42</v>
      </c>
      <c r="CC380" s="334" t="s">
        <v>651</v>
      </c>
      <c r="CD380" s="549">
        <v>8.6648969999999892</v>
      </c>
      <c r="CE380" s="457">
        <v>6225.0694136396696</v>
      </c>
      <c r="CF380" s="549"/>
      <c r="CG380" s="457"/>
      <c r="CH380" s="457">
        <v>0.62416012461769299</v>
      </c>
      <c r="CI380" s="549"/>
      <c r="CJ380" s="457">
        <f t="shared" si="58"/>
        <v>147.37625917535371</v>
      </c>
    </row>
    <row r="381" spans="7:88" ht="14.1" customHeight="1" thickTop="1">
      <c r="G381" s="19"/>
      <c r="H381" s="738"/>
      <c r="J381" s="736"/>
      <c r="K381" s="9" t="s">
        <v>756</v>
      </c>
      <c r="L381" s="36">
        <v>2.69</v>
      </c>
      <c r="M381" s="36">
        <v>2.69</v>
      </c>
      <c r="N381" s="36">
        <v>2.69</v>
      </c>
      <c r="O381" s="36">
        <v>2.69</v>
      </c>
      <c r="P381" s="36">
        <v>2.69</v>
      </c>
      <c r="Q381" s="36">
        <v>2.69</v>
      </c>
      <c r="R381" s="36">
        <v>2.69</v>
      </c>
      <c r="S381" s="36">
        <v>2.69</v>
      </c>
      <c r="T381" s="36">
        <v>2.69</v>
      </c>
      <c r="U381" s="36">
        <v>2.69</v>
      </c>
      <c r="V381" s="36">
        <v>2.69</v>
      </c>
      <c r="W381" s="36">
        <v>2.69</v>
      </c>
      <c r="X381" s="36">
        <v>2.69</v>
      </c>
      <c r="Y381" s="36">
        <v>2.69</v>
      </c>
      <c r="Z381" s="36">
        <v>2.69</v>
      </c>
      <c r="AA381" s="36">
        <v>2.69</v>
      </c>
      <c r="AB381" s="36">
        <v>2.69</v>
      </c>
      <c r="AC381" s="36">
        <v>2.69</v>
      </c>
      <c r="AD381" s="36">
        <v>2.69</v>
      </c>
      <c r="AE381" s="36">
        <v>2.69</v>
      </c>
      <c r="AF381" s="36">
        <v>2.69</v>
      </c>
      <c r="AG381" s="36">
        <v>2.69</v>
      </c>
      <c r="AH381" s="36">
        <v>2.69</v>
      </c>
      <c r="AI381" s="36">
        <v>2.69</v>
      </c>
      <c r="AJ381" s="36">
        <v>2.69</v>
      </c>
      <c r="AK381" s="36">
        <v>2.69</v>
      </c>
      <c r="AL381" s="36">
        <v>2.69</v>
      </c>
      <c r="AM381" s="36">
        <v>2.69</v>
      </c>
      <c r="AN381" s="36">
        <v>2.69</v>
      </c>
      <c r="AO381" s="36">
        <v>2.69</v>
      </c>
      <c r="AP381" s="36">
        <v>2.69</v>
      </c>
      <c r="AQ381" s="36">
        <v>2.69</v>
      </c>
      <c r="AR381" s="36">
        <v>2.69</v>
      </c>
      <c r="AS381" s="36">
        <v>2.69</v>
      </c>
      <c r="AT381" s="36">
        <v>2.69</v>
      </c>
      <c r="AU381" s="36">
        <v>2.69</v>
      </c>
      <c r="AV381" s="36">
        <v>2.69</v>
      </c>
      <c r="AY381" s="335">
        <v>111</v>
      </c>
      <c r="AZ381" s="334" t="s">
        <v>650</v>
      </c>
      <c r="BA381" s="456">
        <v>4.1949844399999998</v>
      </c>
      <c r="BB381" s="456">
        <v>4875.28126574009</v>
      </c>
      <c r="BC381" s="456"/>
      <c r="BD381" s="547"/>
      <c r="BE381" s="456">
        <v>0.62742582663915447</v>
      </c>
      <c r="BF381" s="547"/>
      <c r="BG381" s="548">
        <f t="shared" si="57"/>
        <v>116.00773403428839</v>
      </c>
      <c r="BP381" s="4"/>
      <c r="CB381" s="438">
        <v>64</v>
      </c>
      <c r="CC381" s="334" t="s">
        <v>649</v>
      </c>
      <c r="CD381" s="549">
        <v>14.0523749999999</v>
      </c>
      <c r="CE381" s="457">
        <v>5599.31006420837</v>
      </c>
      <c r="CF381" s="549"/>
      <c r="CG381" s="457"/>
      <c r="CH381" s="457">
        <v>0.56204424264899</v>
      </c>
      <c r="CI381" s="549"/>
      <c r="CJ381" s="457">
        <f t="shared" si="58"/>
        <v>147.52232182179262</v>
      </c>
    </row>
    <row r="382" spans="7:88" ht="14.1" customHeight="1">
      <c r="G382" s="19"/>
      <c r="H382" s="738"/>
      <c r="J382" s="736"/>
      <c r="K382" s="9" t="s">
        <v>760</v>
      </c>
      <c r="L382" s="36">
        <v>2.69</v>
      </c>
      <c r="M382" s="36">
        <v>2.69</v>
      </c>
      <c r="N382" s="36">
        <v>2.69</v>
      </c>
      <c r="O382" s="36">
        <v>2.69</v>
      </c>
      <c r="P382" s="36">
        <v>2.69</v>
      </c>
      <c r="Q382" s="36">
        <v>2.69</v>
      </c>
      <c r="R382" s="36">
        <v>2.69</v>
      </c>
      <c r="S382" s="36">
        <v>2.69</v>
      </c>
      <c r="T382" s="36">
        <v>2.69</v>
      </c>
      <c r="U382" s="36">
        <v>2.69</v>
      </c>
      <c r="V382" s="36">
        <v>2.69</v>
      </c>
      <c r="W382" s="36">
        <v>2.69</v>
      </c>
      <c r="X382" s="36">
        <v>2.69</v>
      </c>
      <c r="Y382" s="36">
        <v>2.69</v>
      </c>
      <c r="Z382" s="36">
        <v>2.69</v>
      </c>
      <c r="AA382" s="36">
        <v>2.69</v>
      </c>
      <c r="AB382" s="36">
        <v>2.69</v>
      </c>
      <c r="AC382" s="36">
        <v>2.69</v>
      </c>
      <c r="AD382" s="36">
        <v>2.69</v>
      </c>
      <c r="AE382" s="36">
        <v>2.69</v>
      </c>
      <c r="AF382" s="36">
        <v>2.69</v>
      </c>
      <c r="AG382" s="36">
        <v>2.69</v>
      </c>
      <c r="AH382" s="36">
        <v>2.69</v>
      </c>
      <c r="AI382" s="36">
        <v>2.69</v>
      </c>
      <c r="AJ382" s="36">
        <v>2.69</v>
      </c>
      <c r="AK382" s="36">
        <v>2.69</v>
      </c>
      <c r="AL382" s="36">
        <v>2.69</v>
      </c>
      <c r="AM382" s="36">
        <v>2.69</v>
      </c>
      <c r="AN382" s="36">
        <v>2.69</v>
      </c>
      <c r="AO382" s="36">
        <v>2.69</v>
      </c>
      <c r="AP382" s="36">
        <v>2.69</v>
      </c>
      <c r="AQ382" s="36">
        <v>2.69</v>
      </c>
      <c r="AR382" s="36">
        <v>2.69</v>
      </c>
      <c r="AS382" s="36">
        <v>2.69</v>
      </c>
      <c r="AT382" s="36">
        <v>2.69</v>
      </c>
      <c r="AU382" s="36">
        <v>2.69</v>
      </c>
      <c r="AV382" s="36">
        <v>2.69</v>
      </c>
      <c r="AY382" s="335">
        <v>102</v>
      </c>
      <c r="AZ382" s="334" t="s">
        <v>649</v>
      </c>
      <c r="BA382" s="456">
        <v>3.17598154299999</v>
      </c>
      <c r="BB382" s="456">
        <v>4050.12920486848</v>
      </c>
      <c r="BC382" s="456"/>
      <c r="BD382" s="547"/>
      <c r="BE382" s="456">
        <v>0.52220258027005428</v>
      </c>
      <c r="BF382" s="547"/>
      <c r="BG382" s="548">
        <f t="shared" si="57"/>
        <v>116.35409121853071</v>
      </c>
      <c r="BP382" s="4"/>
      <c r="CB382" s="438">
        <v>98</v>
      </c>
      <c r="CC382" s="334" t="s">
        <v>648</v>
      </c>
      <c r="CD382" s="549">
        <v>18.3073189999999</v>
      </c>
      <c r="CE382" s="457">
        <v>6245.0275800546597</v>
      </c>
      <c r="CF382" s="549"/>
      <c r="CG382" s="457"/>
      <c r="CH382" s="457">
        <v>0.62441218972617996</v>
      </c>
      <c r="CI382" s="549"/>
      <c r="CJ382" s="457">
        <f t="shared" si="58"/>
        <v>147.77272096222956</v>
      </c>
    </row>
    <row r="383" spans="7:88" ht="14.1" customHeight="1" thickBot="1">
      <c r="G383" s="19"/>
      <c r="H383" s="738"/>
      <c r="J383" s="736"/>
      <c r="K383" s="10" t="s">
        <v>764</v>
      </c>
      <c r="L383" s="73">
        <v>2.69</v>
      </c>
      <c r="M383" s="73">
        <v>2.69</v>
      </c>
      <c r="N383" s="73">
        <v>2.69</v>
      </c>
      <c r="O383" s="73">
        <v>2.69</v>
      </c>
      <c r="P383" s="73">
        <v>2.69</v>
      </c>
      <c r="Q383" s="73">
        <v>2.69</v>
      </c>
      <c r="R383" s="73">
        <v>2.69</v>
      </c>
      <c r="S383" s="73">
        <v>2.69</v>
      </c>
      <c r="T383" s="73">
        <v>2.69</v>
      </c>
      <c r="U383" s="73">
        <v>2.69</v>
      </c>
      <c r="V383" s="73">
        <v>2.69</v>
      </c>
      <c r="W383" s="73">
        <v>2.69</v>
      </c>
      <c r="X383" s="73">
        <v>2.69</v>
      </c>
      <c r="Y383" s="73">
        <v>2.69</v>
      </c>
      <c r="Z383" s="73">
        <v>2.69</v>
      </c>
      <c r="AA383" s="73">
        <v>2.69</v>
      </c>
      <c r="AB383" s="73">
        <v>2.69</v>
      </c>
      <c r="AC383" s="73">
        <v>2.69</v>
      </c>
      <c r="AD383" s="73">
        <v>2.69</v>
      </c>
      <c r="AE383" s="73">
        <v>2.69</v>
      </c>
      <c r="AF383" s="73">
        <v>2.69</v>
      </c>
      <c r="AG383" s="73">
        <v>2.69</v>
      </c>
      <c r="AH383" s="73">
        <v>2.69</v>
      </c>
      <c r="AI383" s="73">
        <v>2.69</v>
      </c>
      <c r="AJ383" s="73">
        <v>2.69</v>
      </c>
      <c r="AK383" s="73">
        <v>2.69</v>
      </c>
      <c r="AL383" s="73">
        <v>2.69</v>
      </c>
      <c r="AM383" s="73">
        <v>2.69</v>
      </c>
      <c r="AN383" s="73">
        <v>2.69</v>
      </c>
      <c r="AO383" s="73">
        <v>2.69</v>
      </c>
      <c r="AP383" s="73">
        <v>2.69</v>
      </c>
      <c r="AQ383" s="73">
        <v>2.69</v>
      </c>
      <c r="AR383" s="73">
        <v>2.69</v>
      </c>
      <c r="AS383" s="73">
        <v>2.69</v>
      </c>
      <c r="AT383" s="73">
        <v>2.69</v>
      </c>
      <c r="AU383" s="73">
        <v>2.69</v>
      </c>
      <c r="AV383" s="73">
        <v>2.69</v>
      </c>
      <c r="AY383" s="335">
        <v>118</v>
      </c>
      <c r="AZ383" s="334" t="s">
        <v>648</v>
      </c>
      <c r="BA383" s="456">
        <v>1.50451334299999</v>
      </c>
      <c r="BB383" s="456">
        <v>4716.7091138534297</v>
      </c>
      <c r="BC383" s="456"/>
      <c r="BD383" s="547"/>
      <c r="BE383" s="456">
        <v>0.6053311017282782</v>
      </c>
      <c r="BF383" s="547"/>
      <c r="BG383" s="548">
        <f t="shared" si="57"/>
        <v>116.4158971457399</v>
      </c>
      <c r="BP383" s="4"/>
      <c r="CB383" s="438">
        <v>66</v>
      </c>
      <c r="CC383" s="334" t="s">
        <v>649</v>
      </c>
      <c r="CD383" s="549">
        <v>5.7331699999999897</v>
      </c>
      <c r="CE383" s="457">
        <v>5352.4394176666601</v>
      </c>
      <c r="CF383" s="549"/>
      <c r="CG383" s="457"/>
      <c r="CH383" s="457">
        <v>0.53650954561730801</v>
      </c>
      <c r="CI383" s="549"/>
      <c r="CJ383" s="457">
        <f t="shared" si="58"/>
        <v>147.86717617829206</v>
      </c>
    </row>
    <row r="384" spans="7:88" ht="14.1" customHeight="1" thickTop="1" thickBot="1">
      <c r="G384" s="19"/>
      <c r="H384" s="11"/>
      <c r="I384" s="11"/>
      <c r="J384" s="11"/>
      <c r="K384" s="11"/>
      <c r="L384" s="11"/>
      <c r="M384" s="11"/>
      <c r="N384" s="11"/>
      <c r="O384" s="11"/>
      <c r="P384" s="11"/>
      <c r="Q384" s="11"/>
      <c r="R384" s="11"/>
      <c r="S384" s="11"/>
      <c r="T384" s="11"/>
      <c r="U384" s="11"/>
      <c r="V384" s="11"/>
      <c r="W384" s="11"/>
      <c r="X384" s="11"/>
      <c r="Y384" s="11"/>
      <c r="Z384" s="11"/>
      <c r="AA384" s="11"/>
      <c r="AB384" s="11"/>
      <c r="AC384" s="11"/>
      <c r="AD384" s="11"/>
      <c r="AE384" s="11"/>
      <c r="AF384" s="11"/>
      <c r="AG384" s="11"/>
      <c r="AH384" s="11"/>
      <c r="AI384" s="11"/>
      <c r="AJ384" s="11"/>
      <c r="AK384" s="11"/>
      <c r="AL384" s="11"/>
      <c r="AM384" s="11"/>
      <c r="AN384" s="11"/>
      <c r="AO384" s="11"/>
      <c r="AP384" s="11"/>
      <c r="AQ384" s="11"/>
      <c r="AR384" s="11"/>
      <c r="AS384" s="11"/>
      <c r="AT384" s="11"/>
      <c r="AU384" s="11"/>
      <c r="AV384" s="144"/>
      <c r="AY384" s="335">
        <v>45</v>
      </c>
      <c r="AZ384" s="334" t="s">
        <v>649</v>
      </c>
      <c r="BA384" s="456">
        <v>1.0841268959999899</v>
      </c>
      <c r="BB384" s="456">
        <v>4180.1662859906201</v>
      </c>
      <c r="BC384" s="456"/>
      <c r="BD384" s="547"/>
      <c r="BE384" s="456">
        <v>0.53726844626051562</v>
      </c>
      <c r="BF384" s="547"/>
      <c r="BG384" s="548">
        <f t="shared" si="57"/>
        <v>116.61116563035476</v>
      </c>
      <c r="BP384" s="4"/>
      <c r="CB384" s="438">
        <v>55</v>
      </c>
      <c r="CC384" s="334" t="s">
        <v>649</v>
      </c>
      <c r="CD384" s="549">
        <v>5.0635079999999997</v>
      </c>
      <c r="CE384" s="457">
        <v>6167.5384019862004</v>
      </c>
      <c r="CF384" s="549"/>
      <c r="CG384" s="457"/>
      <c r="CH384" s="457">
        <v>0.61539524870794804</v>
      </c>
      <c r="CI384" s="549"/>
      <c r="CJ384" s="457">
        <f t="shared" si="58"/>
        <v>148.10656971719197</v>
      </c>
    </row>
    <row r="385" spans="7:88" ht="14.1" customHeight="1">
      <c r="G385" s="19"/>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12"/>
      <c r="AV385" s="148"/>
      <c r="AY385" s="335">
        <v>112</v>
      </c>
      <c r="AZ385" s="334" t="s">
        <v>651</v>
      </c>
      <c r="BA385" s="456">
        <v>34.9126704009999</v>
      </c>
      <c r="BB385" s="456">
        <v>4806.5591483814096</v>
      </c>
      <c r="BC385" s="456"/>
      <c r="BD385" s="547"/>
      <c r="BE385" s="456">
        <v>0.61378431958683977</v>
      </c>
      <c r="BF385" s="547"/>
      <c r="BG385" s="548">
        <f t="shared" si="57"/>
        <v>116.93287311963957</v>
      </c>
      <c r="BP385" s="4"/>
      <c r="CB385" s="438">
        <v>1</v>
      </c>
      <c r="CC385" s="334" t="s">
        <v>648</v>
      </c>
      <c r="CD385" s="549">
        <v>209.05131399999999</v>
      </c>
      <c r="CE385" s="457">
        <v>6774.7918574537698</v>
      </c>
      <c r="CF385" s="549"/>
      <c r="CG385" s="457"/>
      <c r="CH385" s="457">
        <v>0.67407538773467301</v>
      </c>
      <c r="CI385" s="549"/>
      <c r="CJ385" s="457">
        <f t="shared" si="58"/>
        <v>148.26797280835245</v>
      </c>
    </row>
    <row r="386" spans="7:88" ht="14.1" customHeight="1">
      <c r="G386" s="19"/>
      <c r="L386" s="24">
        <f t="shared" ref="L386:AV386" si="59">L166</f>
        <v>2014</v>
      </c>
      <c r="M386" s="24">
        <f t="shared" si="59"/>
        <v>2015</v>
      </c>
      <c r="N386" s="24">
        <f t="shared" si="59"/>
        <v>2016</v>
      </c>
      <c r="O386" s="24">
        <f t="shared" si="59"/>
        <v>2017</v>
      </c>
      <c r="P386" s="24">
        <f t="shared" si="59"/>
        <v>2018</v>
      </c>
      <c r="Q386" s="24">
        <f t="shared" si="59"/>
        <v>2019</v>
      </c>
      <c r="R386" s="24">
        <f t="shared" si="59"/>
        <v>2020</v>
      </c>
      <c r="S386" s="24">
        <f t="shared" si="59"/>
        <v>2021</v>
      </c>
      <c r="T386" s="24">
        <f t="shared" si="59"/>
        <v>2022</v>
      </c>
      <c r="U386" s="24">
        <f t="shared" si="59"/>
        <v>2023</v>
      </c>
      <c r="V386" s="24">
        <f t="shared" si="59"/>
        <v>2024</v>
      </c>
      <c r="W386" s="24">
        <f t="shared" si="59"/>
        <v>2025</v>
      </c>
      <c r="X386" s="24">
        <f t="shared" si="59"/>
        <v>2026</v>
      </c>
      <c r="Y386" s="24">
        <f t="shared" si="59"/>
        <v>2027</v>
      </c>
      <c r="Z386" s="24">
        <f t="shared" si="59"/>
        <v>2028</v>
      </c>
      <c r="AA386" s="24">
        <f t="shared" si="59"/>
        <v>2029</v>
      </c>
      <c r="AB386" s="24">
        <f t="shared" si="59"/>
        <v>2030</v>
      </c>
      <c r="AC386" s="24">
        <f t="shared" si="59"/>
        <v>2031</v>
      </c>
      <c r="AD386" s="24">
        <f t="shared" si="59"/>
        <v>2032</v>
      </c>
      <c r="AE386" s="24">
        <f t="shared" si="59"/>
        <v>2033</v>
      </c>
      <c r="AF386" s="24">
        <f t="shared" si="59"/>
        <v>2034</v>
      </c>
      <c r="AG386" s="24">
        <f t="shared" si="59"/>
        <v>2035</v>
      </c>
      <c r="AH386" s="24">
        <f t="shared" si="59"/>
        <v>2036</v>
      </c>
      <c r="AI386" s="24">
        <f t="shared" si="59"/>
        <v>2037</v>
      </c>
      <c r="AJ386" s="24">
        <f t="shared" si="59"/>
        <v>2038</v>
      </c>
      <c r="AK386" s="24">
        <f t="shared" si="59"/>
        <v>2039</v>
      </c>
      <c r="AL386" s="24">
        <f t="shared" si="59"/>
        <v>2040</v>
      </c>
      <c r="AM386" s="24">
        <f t="shared" si="59"/>
        <v>2041</v>
      </c>
      <c r="AN386" s="24">
        <f t="shared" si="59"/>
        <v>2042</v>
      </c>
      <c r="AO386" s="24">
        <f t="shared" si="59"/>
        <v>2043</v>
      </c>
      <c r="AP386" s="24">
        <f t="shared" si="59"/>
        <v>2044</v>
      </c>
      <c r="AQ386" s="24">
        <f t="shared" si="59"/>
        <v>2045</v>
      </c>
      <c r="AR386" s="24">
        <f t="shared" si="59"/>
        <v>2046</v>
      </c>
      <c r="AS386" s="24">
        <f t="shared" si="59"/>
        <v>2047</v>
      </c>
      <c r="AT386" s="24">
        <f t="shared" si="59"/>
        <v>2048</v>
      </c>
      <c r="AU386" s="24">
        <f t="shared" si="59"/>
        <v>2049</v>
      </c>
      <c r="AV386" s="168">
        <f t="shared" si="59"/>
        <v>2050</v>
      </c>
      <c r="AY386" s="335">
        <v>84</v>
      </c>
      <c r="AZ386" s="334" t="s">
        <v>649</v>
      </c>
      <c r="BA386" s="456">
        <v>0.81566368</v>
      </c>
      <c r="BB386" s="456">
        <v>4910.3610564522596</v>
      </c>
      <c r="BC386" s="456"/>
      <c r="BD386" s="547"/>
      <c r="BE386" s="456">
        <v>0.62537762891732096</v>
      </c>
      <c r="BF386" s="547"/>
      <c r="BG386" s="548">
        <f t="shared" si="57"/>
        <v>117.17713922872922</v>
      </c>
      <c r="BP386" s="4"/>
      <c r="CB386" s="438">
        <v>92</v>
      </c>
      <c r="CC386" s="334" t="s">
        <v>650</v>
      </c>
      <c r="CD386" s="549">
        <v>106.044951999999</v>
      </c>
      <c r="CE386" s="457">
        <v>6573.9287655606004</v>
      </c>
      <c r="CF386" s="549"/>
      <c r="CG386" s="457"/>
      <c r="CH386" s="457">
        <v>0.65411884864708303</v>
      </c>
      <c r="CI386" s="549"/>
      <c r="CJ386" s="457">
        <f t="shared" si="58"/>
        <v>148.33942331671648</v>
      </c>
    </row>
    <row r="387" spans="7:88" ht="14.1" customHeight="1">
      <c r="G387" s="19"/>
      <c r="H387" s="739" t="s">
        <v>32</v>
      </c>
      <c r="J387" s="735" t="s">
        <v>43</v>
      </c>
      <c r="K387" s="8" t="s">
        <v>766</v>
      </c>
      <c r="L387" s="57">
        <f>$S$41</f>
        <v>8.8999999999999996E-2</v>
      </c>
      <c r="M387" s="57">
        <f t="shared" ref="M387:AV394" si="60">$S$41</f>
        <v>8.8999999999999996E-2</v>
      </c>
      <c r="N387" s="57">
        <f t="shared" si="60"/>
        <v>8.8999999999999996E-2</v>
      </c>
      <c r="O387" s="57">
        <f t="shared" si="60"/>
        <v>8.8999999999999996E-2</v>
      </c>
      <c r="P387" s="57">
        <f t="shared" si="60"/>
        <v>8.8999999999999996E-2</v>
      </c>
      <c r="Q387" s="57">
        <f t="shared" si="60"/>
        <v>8.8999999999999996E-2</v>
      </c>
      <c r="R387" s="57">
        <f t="shared" si="60"/>
        <v>8.8999999999999996E-2</v>
      </c>
      <c r="S387" s="57">
        <f t="shared" si="60"/>
        <v>8.8999999999999996E-2</v>
      </c>
      <c r="T387" s="57">
        <f t="shared" si="60"/>
        <v>8.8999999999999996E-2</v>
      </c>
      <c r="U387" s="57">
        <f t="shared" si="60"/>
        <v>8.8999999999999996E-2</v>
      </c>
      <c r="V387" s="57">
        <f t="shared" si="60"/>
        <v>8.8999999999999996E-2</v>
      </c>
      <c r="W387" s="57">
        <f t="shared" si="60"/>
        <v>8.8999999999999996E-2</v>
      </c>
      <c r="X387" s="57">
        <f t="shared" si="60"/>
        <v>8.8999999999999996E-2</v>
      </c>
      <c r="Y387" s="57">
        <f t="shared" si="60"/>
        <v>8.8999999999999996E-2</v>
      </c>
      <c r="Z387" s="57">
        <f t="shared" si="60"/>
        <v>8.8999999999999996E-2</v>
      </c>
      <c r="AA387" s="57">
        <f t="shared" si="60"/>
        <v>8.8999999999999996E-2</v>
      </c>
      <c r="AB387" s="57">
        <f t="shared" si="60"/>
        <v>8.8999999999999996E-2</v>
      </c>
      <c r="AC387" s="57">
        <f t="shared" si="60"/>
        <v>8.8999999999999996E-2</v>
      </c>
      <c r="AD387" s="57">
        <f t="shared" si="60"/>
        <v>8.8999999999999996E-2</v>
      </c>
      <c r="AE387" s="57">
        <f t="shared" si="60"/>
        <v>8.8999999999999996E-2</v>
      </c>
      <c r="AF387" s="57">
        <f t="shared" si="60"/>
        <v>8.8999999999999996E-2</v>
      </c>
      <c r="AG387" s="57">
        <f t="shared" si="60"/>
        <v>8.8999999999999996E-2</v>
      </c>
      <c r="AH387" s="57">
        <f t="shared" si="60"/>
        <v>8.8999999999999996E-2</v>
      </c>
      <c r="AI387" s="57">
        <f t="shared" si="60"/>
        <v>8.8999999999999996E-2</v>
      </c>
      <c r="AJ387" s="57">
        <f t="shared" si="60"/>
        <v>8.8999999999999996E-2</v>
      </c>
      <c r="AK387" s="57">
        <f t="shared" si="60"/>
        <v>8.8999999999999996E-2</v>
      </c>
      <c r="AL387" s="57">
        <f t="shared" si="60"/>
        <v>8.8999999999999996E-2</v>
      </c>
      <c r="AM387" s="57">
        <f t="shared" si="60"/>
        <v>8.8999999999999996E-2</v>
      </c>
      <c r="AN387" s="57">
        <f t="shared" si="60"/>
        <v>8.8999999999999996E-2</v>
      </c>
      <c r="AO387" s="57">
        <f t="shared" si="60"/>
        <v>8.8999999999999996E-2</v>
      </c>
      <c r="AP387" s="57">
        <f t="shared" si="60"/>
        <v>8.8999999999999996E-2</v>
      </c>
      <c r="AQ387" s="57">
        <f t="shared" si="60"/>
        <v>8.8999999999999996E-2</v>
      </c>
      <c r="AR387" s="57">
        <f t="shared" si="60"/>
        <v>8.8999999999999996E-2</v>
      </c>
      <c r="AS387" s="57">
        <f t="shared" si="60"/>
        <v>8.8999999999999996E-2</v>
      </c>
      <c r="AT387" s="57">
        <f t="shared" si="60"/>
        <v>8.8999999999999996E-2</v>
      </c>
      <c r="AU387" s="57">
        <f t="shared" si="60"/>
        <v>8.8999999999999996E-2</v>
      </c>
      <c r="AV387" s="626">
        <f t="shared" si="60"/>
        <v>8.8999999999999996E-2</v>
      </c>
      <c r="AY387" s="335">
        <v>25</v>
      </c>
      <c r="AZ387" s="334" t="s">
        <v>650</v>
      </c>
      <c r="BA387" s="456">
        <v>2.0292324509999902</v>
      </c>
      <c r="BB387" s="456">
        <v>5431.6062514146297</v>
      </c>
      <c r="BC387" s="456"/>
      <c r="BD387" s="547"/>
      <c r="BE387" s="456">
        <v>0.68819857788879357</v>
      </c>
      <c r="BF387" s="547"/>
      <c r="BG387" s="548">
        <f t="shared" si="57"/>
        <v>117.50507167904985</v>
      </c>
      <c r="BP387" s="4"/>
      <c r="CB387" s="438">
        <v>107</v>
      </c>
      <c r="CC387" s="334" t="s">
        <v>651</v>
      </c>
      <c r="CD387" s="549">
        <v>56.971015000000001</v>
      </c>
      <c r="CE387" s="457">
        <v>6132.0701713978597</v>
      </c>
      <c r="CF387" s="549"/>
      <c r="CG387" s="457"/>
      <c r="CH387" s="457">
        <v>0.61013682657938595</v>
      </c>
      <c r="CI387" s="549"/>
      <c r="CJ387" s="457">
        <f t="shared" si="58"/>
        <v>148.5325578910107</v>
      </c>
    </row>
    <row r="388" spans="7:88" ht="14.1" customHeight="1">
      <c r="G388" s="19"/>
      <c r="H388" s="739"/>
      <c r="J388" s="736"/>
      <c r="K388" s="9" t="s">
        <v>767</v>
      </c>
      <c r="L388" s="57">
        <f>$S$41</f>
        <v>8.8999999999999996E-2</v>
      </c>
      <c r="M388" s="57">
        <f t="shared" si="60"/>
        <v>8.8999999999999996E-2</v>
      </c>
      <c r="N388" s="57">
        <f t="shared" si="60"/>
        <v>8.8999999999999996E-2</v>
      </c>
      <c r="O388" s="57">
        <f t="shared" si="60"/>
        <v>8.8999999999999996E-2</v>
      </c>
      <c r="P388" s="57">
        <f t="shared" si="60"/>
        <v>8.8999999999999996E-2</v>
      </c>
      <c r="Q388" s="57">
        <f t="shared" si="60"/>
        <v>8.8999999999999996E-2</v>
      </c>
      <c r="R388" s="57">
        <f t="shared" si="60"/>
        <v>8.8999999999999996E-2</v>
      </c>
      <c r="S388" s="57">
        <f t="shared" si="60"/>
        <v>8.8999999999999996E-2</v>
      </c>
      <c r="T388" s="57">
        <f t="shared" si="60"/>
        <v>8.8999999999999996E-2</v>
      </c>
      <c r="U388" s="57">
        <f t="shared" si="60"/>
        <v>8.8999999999999996E-2</v>
      </c>
      <c r="V388" s="57">
        <f t="shared" si="60"/>
        <v>8.8999999999999996E-2</v>
      </c>
      <c r="W388" s="57">
        <f t="shared" si="60"/>
        <v>8.8999999999999996E-2</v>
      </c>
      <c r="X388" s="57">
        <f t="shared" si="60"/>
        <v>8.8999999999999996E-2</v>
      </c>
      <c r="Y388" s="57">
        <f t="shared" si="60"/>
        <v>8.8999999999999996E-2</v>
      </c>
      <c r="Z388" s="57">
        <f t="shared" si="60"/>
        <v>8.8999999999999996E-2</v>
      </c>
      <c r="AA388" s="57">
        <f t="shared" si="60"/>
        <v>8.8999999999999996E-2</v>
      </c>
      <c r="AB388" s="57">
        <f t="shared" si="60"/>
        <v>8.8999999999999996E-2</v>
      </c>
      <c r="AC388" s="57">
        <f t="shared" si="60"/>
        <v>8.8999999999999996E-2</v>
      </c>
      <c r="AD388" s="57">
        <f t="shared" si="60"/>
        <v>8.8999999999999996E-2</v>
      </c>
      <c r="AE388" s="57">
        <f t="shared" si="60"/>
        <v>8.8999999999999996E-2</v>
      </c>
      <c r="AF388" s="57">
        <f t="shared" si="60"/>
        <v>8.8999999999999996E-2</v>
      </c>
      <c r="AG388" s="57">
        <f t="shared" si="60"/>
        <v>8.8999999999999996E-2</v>
      </c>
      <c r="AH388" s="57">
        <f t="shared" si="60"/>
        <v>8.8999999999999996E-2</v>
      </c>
      <c r="AI388" s="57">
        <f t="shared" si="60"/>
        <v>8.8999999999999996E-2</v>
      </c>
      <c r="AJ388" s="57">
        <f t="shared" si="60"/>
        <v>8.8999999999999996E-2</v>
      </c>
      <c r="AK388" s="57">
        <f t="shared" si="60"/>
        <v>8.8999999999999996E-2</v>
      </c>
      <c r="AL388" s="57">
        <f t="shared" si="60"/>
        <v>8.8999999999999996E-2</v>
      </c>
      <c r="AM388" s="57">
        <f t="shared" si="60"/>
        <v>8.8999999999999996E-2</v>
      </c>
      <c r="AN388" s="57">
        <f t="shared" si="60"/>
        <v>8.8999999999999996E-2</v>
      </c>
      <c r="AO388" s="57">
        <f t="shared" si="60"/>
        <v>8.8999999999999996E-2</v>
      </c>
      <c r="AP388" s="57">
        <f t="shared" si="60"/>
        <v>8.8999999999999996E-2</v>
      </c>
      <c r="AQ388" s="57">
        <f t="shared" si="60"/>
        <v>8.8999999999999996E-2</v>
      </c>
      <c r="AR388" s="57">
        <f t="shared" si="60"/>
        <v>8.8999999999999996E-2</v>
      </c>
      <c r="AS388" s="57">
        <f t="shared" si="60"/>
        <v>8.8999999999999996E-2</v>
      </c>
      <c r="AT388" s="57">
        <f t="shared" si="60"/>
        <v>8.8999999999999996E-2</v>
      </c>
      <c r="AU388" s="57">
        <f t="shared" si="60"/>
        <v>8.8999999999999996E-2</v>
      </c>
      <c r="AV388" s="626">
        <f t="shared" si="60"/>
        <v>8.8999999999999996E-2</v>
      </c>
      <c r="AY388" s="335">
        <v>130</v>
      </c>
      <c r="AZ388" s="334" t="s">
        <v>650</v>
      </c>
      <c r="BA388" s="456">
        <v>8.05213556</v>
      </c>
      <c r="BB388" s="456">
        <v>5157.1318845318001</v>
      </c>
      <c r="BC388" s="456"/>
      <c r="BD388" s="547"/>
      <c r="BE388" s="456">
        <v>0.65165623233594816</v>
      </c>
      <c r="BF388" s="547"/>
      <c r="BG388" s="548">
        <f t="shared" si="57"/>
        <v>117.9494009333704</v>
      </c>
      <c r="BP388" s="4"/>
      <c r="CB388" s="438">
        <v>134</v>
      </c>
      <c r="CC388" s="334" t="s">
        <v>650</v>
      </c>
      <c r="CD388" s="549">
        <v>129.220876</v>
      </c>
      <c r="CE388" s="457">
        <v>6714.7690809261203</v>
      </c>
      <c r="CF388" s="549"/>
      <c r="CG388" s="457"/>
      <c r="CH388" s="457">
        <v>0.66662850902792203</v>
      </c>
      <c r="CI388" s="549"/>
      <c r="CJ388" s="457">
        <f t="shared" si="58"/>
        <v>148.612862906902</v>
      </c>
    </row>
    <row r="389" spans="7:88" ht="14.1" customHeight="1" thickBot="1">
      <c r="G389" s="19"/>
      <c r="H389" s="739"/>
      <c r="J389" s="736"/>
      <c r="K389" s="9" t="s">
        <v>768</v>
      </c>
      <c r="L389" s="75">
        <f t="shared" ref="L389:AA416" si="61">$S$41</f>
        <v>8.8999999999999996E-2</v>
      </c>
      <c r="M389" s="75">
        <f t="shared" si="61"/>
        <v>8.8999999999999996E-2</v>
      </c>
      <c r="N389" s="75">
        <f t="shared" si="61"/>
        <v>8.8999999999999996E-2</v>
      </c>
      <c r="O389" s="75">
        <f t="shared" si="61"/>
        <v>8.8999999999999996E-2</v>
      </c>
      <c r="P389" s="75">
        <f t="shared" si="61"/>
        <v>8.8999999999999996E-2</v>
      </c>
      <c r="Q389" s="75">
        <f t="shared" si="61"/>
        <v>8.8999999999999996E-2</v>
      </c>
      <c r="R389" s="75">
        <f t="shared" si="61"/>
        <v>8.8999999999999996E-2</v>
      </c>
      <c r="S389" s="75">
        <f t="shared" si="61"/>
        <v>8.8999999999999996E-2</v>
      </c>
      <c r="T389" s="75">
        <f t="shared" si="61"/>
        <v>8.8999999999999996E-2</v>
      </c>
      <c r="U389" s="75">
        <f t="shared" si="61"/>
        <v>8.8999999999999996E-2</v>
      </c>
      <c r="V389" s="75">
        <f t="shared" si="61"/>
        <v>8.8999999999999996E-2</v>
      </c>
      <c r="W389" s="75">
        <f t="shared" si="61"/>
        <v>8.8999999999999996E-2</v>
      </c>
      <c r="X389" s="75">
        <f t="shared" si="61"/>
        <v>8.8999999999999996E-2</v>
      </c>
      <c r="Y389" s="75">
        <f t="shared" si="61"/>
        <v>8.8999999999999996E-2</v>
      </c>
      <c r="Z389" s="75">
        <f t="shared" si="61"/>
        <v>8.8999999999999996E-2</v>
      </c>
      <c r="AA389" s="75">
        <f t="shared" si="61"/>
        <v>8.8999999999999996E-2</v>
      </c>
      <c r="AB389" s="75">
        <f t="shared" si="60"/>
        <v>8.8999999999999996E-2</v>
      </c>
      <c r="AC389" s="75">
        <f t="shared" si="60"/>
        <v>8.8999999999999996E-2</v>
      </c>
      <c r="AD389" s="75">
        <f t="shared" si="60"/>
        <v>8.8999999999999996E-2</v>
      </c>
      <c r="AE389" s="75">
        <f t="shared" si="60"/>
        <v>8.8999999999999996E-2</v>
      </c>
      <c r="AF389" s="75">
        <f t="shared" si="60"/>
        <v>8.8999999999999996E-2</v>
      </c>
      <c r="AG389" s="75">
        <f t="shared" si="60"/>
        <v>8.8999999999999996E-2</v>
      </c>
      <c r="AH389" s="75">
        <f t="shared" si="60"/>
        <v>8.8999999999999996E-2</v>
      </c>
      <c r="AI389" s="75">
        <f t="shared" si="60"/>
        <v>8.8999999999999996E-2</v>
      </c>
      <c r="AJ389" s="75">
        <f t="shared" si="60"/>
        <v>8.8999999999999996E-2</v>
      </c>
      <c r="AK389" s="75">
        <f t="shared" si="60"/>
        <v>8.8999999999999996E-2</v>
      </c>
      <c r="AL389" s="75">
        <f t="shared" si="60"/>
        <v>8.8999999999999996E-2</v>
      </c>
      <c r="AM389" s="75">
        <f t="shared" si="60"/>
        <v>8.8999999999999996E-2</v>
      </c>
      <c r="AN389" s="75">
        <f t="shared" si="60"/>
        <v>8.8999999999999996E-2</v>
      </c>
      <c r="AO389" s="75">
        <f t="shared" si="60"/>
        <v>8.8999999999999996E-2</v>
      </c>
      <c r="AP389" s="75">
        <f t="shared" si="60"/>
        <v>8.8999999999999996E-2</v>
      </c>
      <c r="AQ389" s="75">
        <f t="shared" si="60"/>
        <v>8.8999999999999996E-2</v>
      </c>
      <c r="AR389" s="75">
        <f t="shared" si="60"/>
        <v>8.8999999999999996E-2</v>
      </c>
      <c r="AS389" s="75">
        <f t="shared" si="60"/>
        <v>8.8999999999999996E-2</v>
      </c>
      <c r="AT389" s="75">
        <f t="shared" si="60"/>
        <v>8.8999999999999996E-2</v>
      </c>
      <c r="AU389" s="75">
        <f t="shared" si="60"/>
        <v>8.8999999999999996E-2</v>
      </c>
      <c r="AV389" s="627">
        <f t="shared" si="60"/>
        <v>8.8999999999999996E-2</v>
      </c>
      <c r="AY389" s="335">
        <v>8</v>
      </c>
      <c r="AZ389" s="334" t="s">
        <v>650</v>
      </c>
      <c r="BA389" s="456">
        <v>0.72481918199999895</v>
      </c>
      <c r="BB389" s="456">
        <v>6018.9175162684896</v>
      </c>
      <c r="BC389" s="456"/>
      <c r="BD389" s="547"/>
      <c r="BE389" s="456">
        <v>0.75794656089785339</v>
      </c>
      <c r="BF389" s="547"/>
      <c r="BG389" s="548">
        <f t="shared" si="57"/>
        <v>117.96677195052962</v>
      </c>
      <c r="BP389" s="4"/>
      <c r="CB389" s="438">
        <v>73</v>
      </c>
      <c r="CC389" s="334" t="s">
        <v>650</v>
      </c>
      <c r="CD389" s="549">
        <v>5.79078599999999</v>
      </c>
      <c r="CE389" s="457">
        <v>5863.1996484257297</v>
      </c>
      <c r="CF389" s="549"/>
      <c r="CG389" s="457"/>
      <c r="CH389" s="457">
        <v>0.58256370857995099</v>
      </c>
      <c r="CI389" s="549"/>
      <c r="CJ389" s="457">
        <f t="shared" si="58"/>
        <v>148.86732062437167</v>
      </c>
    </row>
    <row r="390" spans="7:88" ht="14.1" customHeight="1" thickTop="1">
      <c r="G390" s="19"/>
      <c r="H390" s="739"/>
      <c r="J390" s="736"/>
      <c r="K390" s="9" t="s">
        <v>769</v>
      </c>
      <c r="L390" s="57">
        <f t="shared" si="61"/>
        <v>8.8999999999999996E-2</v>
      </c>
      <c r="M390" s="57">
        <f t="shared" si="60"/>
        <v>8.8999999999999996E-2</v>
      </c>
      <c r="N390" s="57">
        <f t="shared" si="60"/>
        <v>8.8999999999999996E-2</v>
      </c>
      <c r="O390" s="57">
        <f t="shared" si="60"/>
        <v>8.8999999999999996E-2</v>
      </c>
      <c r="P390" s="57">
        <f t="shared" si="60"/>
        <v>8.8999999999999996E-2</v>
      </c>
      <c r="Q390" s="57">
        <f t="shared" si="60"/>
        <v>8.8999999999999996E-2</v>
      </c>
      <c r="R390" s="57">
        <f t="shared" si="60"/>
        <v>8.8999999999999996E-2</v>
      </c>
      <c r="S390" s="57">
        <f t="shared" si="60"/>
        <v>8.8999999999999996E-2</v>
      </c>
      <c r="T390" s="57">
        <f t="shared" si="60"/>
        <v>8.8999999999999996E-2</v>
      </c>
      <c r="U390" s="57">
        <f t="shared" si="60"/>
        <v>8.8999999999999996E-2</v>
      </c>
      <c r="V390" s="57">
        <f t="shared" si="60"/>
        <v>8.8999999999999996E-2</v>
      </c>
      <c r="W390" s="57">
        <f t="shared" si="60"/>
        <v>8.8999999999999996E-2</v>
      </c>
      <c r="X390" s="57">
        <f t="shared" si="60"/>
        <v>8.8999999999999996E-2</v>
      </c>
      <c r="Y390" s="57">
        <f t="shared" si="60"/>
        <v>8.8999999999999996E-2</v>
      </c>
      <c r="Z390" s="57">
        <f t="shared" si="60"/>
        <v>8.8999999999999996E-2</v>
      </c>
      <c r="AA390" s="57">
        <f t="shared" si="60"/>
        <v>8.8999999999999996E-2</v>
      </c>
      <c r="AB390" s="57">
        <f t="shared" si="60"/>
        <v>8.8999999999999996E-2</v>
      </c>
      <c r="AC390" s="57">
        <f t="shared" si="60"/>
        <v>8.8999999999999996E-2</v>
      </c>
      <c r="AD390" s="57">
        <f t="shared" si="60"/>
        <v>8.8999999999999996E-2</v>
      </c>
      <c r="AE390" s="57">
        <f t="shared" si="60"/>
        <v>8.8999999999999996E-2</v>
      </c>
      <c r="AF390" s="57">
        <f t="shared" si="60"/>
        <v>8.8999999999999996E-2</v>
      </c>
      <c r="AG390" s="57">
        <f t="shared" si="60"/>
        <v>8.8999999999999996E-2</v>
      </c>
      <c r="AH390" s="57">
        <f t="shared" si="60"/>
        <v>8.8999999999999996E-2</v>
      </c>
      <c r="AI390" s="57">
        <f t="shared" si="60"/>
        <v>8.8999999999999996E-2</v>
      </c>
      <c r="AJ390" s="57">
        <f t="shared" si="60"/>
        <v>8.8999999999999996E-2</v>
      </c>
      <c r="AK390" s="57">
        <f t="shared" si="60"/>
        <v>8.8999999999999996E-2</v>
      </c>
      <c r="AL390" s="57">
        <f t="shared" si="60"/>
        <v>8.8999999999999996E-2</v>
      </c>
      <c r="AM390" s="57">
        <f t="shared" si="60"/>
        <v>8.8999999999999996E-2</v>
      </c>
      <c r="AN390" s="57">
        <f t="shared" si="60"/>
        <v>8.8999999999999996E-2</v>
      </c>
      <c r="AO390" s="57">
        <f t="shared" si="60"/>
        <v>8.8999999999999996E-2</v>
      </c>
      <c r="AP390" s="57">
        <f t="shared" si="60"/>
        <v>8.8999999999999996E-2</v>
      </c>
      <c r="AQ390" s="57">
        <f t="shared" si="60"/>
        <v>8.8999999999999996E-2</v>
      </c>
      <c r="AR390" s="57">
        <f t="shared" si="60"/>
        <v>8.8999999999999996E-2</v>
      </c>
      <c r="AS390" s="57">
        <f t="shared" si="60"/>
        <v>8.8999999999999996E-2</v>
      </c>
      <c r="AT390" s="57">
        <f t="shared" si="60"/>
        <v>8.8999999999999996E-2</v>
      </c>
      <c r="AU390" s="57">
        <f t="shared" si="60"/>
        <v>8.8999999999999996E-2</v>
      </c>
      <c r="AV390" s="626">
        <f t="shared" si="60"/>
        <v>8.8999999999999996E-2</v>
      </c>
      <c r="AY390" s="335">
        <v>95</v>
      </c>
      <c r="AZ390" s="334" t="s">
        <v>650</v>
      </c>
      <c r="BA390" s="456">
        <v>3.7383063479999898</v>
      </c>
      <c r="BB390" s="456">
        <v>5513.5291583764701</v>
      </c>
      <c r="BC390" s="456"/>
      <c r="BD390" s="547"/>
      <c r="BE390" s="456">
        <v>0.69248088648739026</v>
      </c>
      <c r="BF390" s="547"/>
      <c r="BG390" s="548">
        <f t="shared" ref="BG390:BG453" si="62" xml:space="preserve"> (($S$48 * $S$46 * $S$44 * (BB390 * 1 + $L$104) +$L$69) * 1000 / (BE390 * 8760)) + $L$80 + 0</f>
        <v>118.47863863402746</v>
      </c>
      <c r="BP390" s="4"/>
      <c r="CB390" s="438">
        <v>8</v>
      </c>
      <c r="CC390" s="334" t="s">
        <v>648</v>
      </c>
      <c r="CD390" s="549">
        <v>15.398914999999899</v>
      </c>
      <c r="CE390" s="457">
        <v>7281.9443425008503</v>
      </c>
      <c r="CF390" s="549"/>
      <c r="CG390" s="457"/>
      <c r="CH390" s="457">
        <v>0.71994969535013398</v>
      </c>
      <c r="CI390" s="549"/>
      <c r="CJ390" s="457">
        <f t="shared" ref="CJ390:CJ453" si="63" xml:space="preserve"> (($S$48 * $S$46 * $S$44 * (CE390 * 1 + $L$104) +$L$69) * 1000 / (CH390 * 8760)) + $L$80 + 0</f>
        <v>149.01667848451757</v>
      </c>
    </row>
    <row r="391" spans="7:88" ht="14.1" customHeight="1">
      <c r="G391" s="19"/>
      <c r="H391" s="739"/>
      <c r="J391" s="736"/>
      <c r="K391" s="9" t="s">
        <v>770</v>
      </c>
      <c r="L391" s="57">
        <f t="shared" si="61"/>
        <v>8.8999999999999996E-2</v>
      </c>
      <c r="M391" s="57">
        <f t="shared" si="60"/>
        <v>8.8999999999999996E-2</v>
      </c>
      <c r="N391" s="57">
        <f t="shared" si="60"/>
        <v>8.8999999999999996E-2</v>
      </c>
      <c r="O391" s="57">
        <f t="shared" si="60"/>
        <v>8.8999999999999996E-2</v>
      </c>
      <c r="P391" s="57">
        <f t="shared" si="60"/>
        <v>8.8999999999999996E-2</v>
      </c>
      <c r="Q391" s="57">
        <f t="shared" si="60"/>
        <v>8.8999999999999996E-2</v>
      </c>
      <c r="R391" s="57">
        <f t="shared" si="60"/>
        <v>8.8999999999999996E-2</v>
      </c>
      <c r="S391" s="57">
        <f t="shared" si="60"/>
        <v>8.8999999999999996E-2</v>
      </c>
      <c r="T391" s="57">
        <f t="shared" si="60"/>
        <v>8.8999999999999996E-2</v>
      </c>
      <c r="U391" s="57">
        <f t="shared" si="60"/>
        <v>8.8999999999999996E-2</v>
      </c>
      <c r="V391" s="57">
        <f t="shared" si="60"/>
        <v>8.8999999999999996E-2</v>
      </c>
      <c r="W391" s="57">
        <f t="shared" si="60"/>
        <v>8.8999999999999996E-2</v>
      </c>
      <c r="X391" s="57">
        <f t="shared" si="60"/>
        <v>8.8999999999999996E-2</v>
      </c>
      <c r="Y391" s="57">
        <f t="shared" si="60"/>
        <v>8.8999999999999996E-2</v>
      </c>
      <c r="Z391" s="57">
        <f t="shared" si="60"/>
        <v>8.8999999999999996E-2</v>
      </c>
      <c r="AA391" s="57">
        <f t="shared" si="60"/>
        <v>8.8999999999999996E-2</v>
      </c>
      <c r="AB391" s="57">
        <f t="shared" si="60"/>
        <v>8.8999999999999996E-2</v>
      </c>
      <c r="AC391" s="57">
        <f t="shared" si="60"/>
        <v>8.8999999999999996E-2</v>
      </c>
      <c r="AD391" s="57">
        <f t="shared" si="60"/>
        <v>8.8999999999999996E-2</v>
      </c>
      <c r="AE391" s="57">
        <f t="shared" si="60"/>
        <v>8.8999999999999996E-2</v>
      </c>
      <c r="AF391" s="57">
        <f t="shared" si="60"/>
        <v>8.8999999999999996E-2</v>
      </c>
      <c r="AG391" s="57">
        <f t="shared" si="60"/>
        <v>8.8999999999999996E-2</v>
      </c>
      <c r="AH391" s="57">
        <f t="shared" si="60"/>
        <v>8.8999999999999996E-2</v>
      </c>
      <c r="AI391" s="57">
        <f t="shared" si="60"/>
        <v>8.8999999999999996E-2</v>
      </c>
      <c r="AJ391" s="57">
        <f t="shared" si="60"/>
        <v>8.8999999999999996E-2</v>
      </c>
      <c r="AK391" s="57">
        <f t="shared" si="60"/>
        <v>8.8999999999999996E-2</v>
      </c>
      <c r="AL391" s="57">
        <f t="shared" si="60"/>
        <v>8.8999999999999996E-2</v>
      </c>
      <c r="AM391" s="57">
        <f t="shared" si="60"/>
        <v>8.8999999999999996E-2</v>
      </c>
      <c r="AN391" s="57">
        <f t="shared" si="60"/>
        <v>8.8999999999999996E-2</v>
      </c>
      <c r="AO391" s="57">
        <f t="shared" si="60"/>
        <v>8.8999999999999996E-2</v>
      </c>
      <c r="AP391" s="57">
        <f t="shared" si="60"/>
        <v>8.8999999999999996E-2</v>
      </c>
      <c r="AQ391" s="57">
        <f t="shared" si="60"/>
        <v>8.8999999999999996E-2</v>
      </c>
      <c r="AR391" s="57">
        <f t="shared" si="60"/>
        <v>8.8999999999999996E-2</v>
      </c>
      <c r="AS391" s="57">
        <f t="shared" si="60"/>
        <v>8.8999999999999996E-2</v>
      </c>
      <c r="AT391" s="57">
        <f t="shared" si="60"/>
        <v>8.8999999999999996E-2</v>
      </c>
      <c r="AU391" s="57">
        <f t="shared" si="60"/>
        <v>8.8999999999999996E-2</v>
      </c>
      <c r="AV391" s="626">
        <f t="shared" si="60"/>
        <v>8.8999999999999996E-2</v>
      </c>
      <c r="AY391" s="335">
        <v>79</v>
      </c>
      <c r="AZ391" s="334" t="s">
        <v>649</v>
      </c>
      <c r="BA391" s="456">
        <v>1.01205925399999</v>
      </c>
      <c r="BB391" s="456">
        <v>5301.4489863864101</v>
      </c>
      <c r="BC391" s="456"/>
      <c r="BD391" s="547"/>
      <c r="BE391" s="456">
        <v>0.66183582178430611</v>
      </c>
      <c r="BF391" s="547"/>
      <c r="BG391" s="548">
        <f t="shared" si="62"/>
        <v>119.27977986545373</v>
      </c>
      <c r="BP391" s="4"/>
      <c r="CB391" s="438">
        <v>69</v>
      </c>
      <c r="CC391" s="334" t="s">
        <v>650</v>
      </c>
      <c r="CD391" s="549">
        <v>1.40514099999999</v>
      </c>
      <c r="CE391" s="457">
        <v>5992.64921468787</v>
      </c>
      <c r="CF391" s="549"/>
      <c r="CG391" s="457"/>
      <c r="CH391" s="457">
        <v>0.59433980261885699</v>
      </c>
      <c r="CI391" s="549"/>
      <c r="CJ391" s="457">
        <f t="shared" si="63"/>
        <v>149.07058330390751</v>
      </c>
    </row>
    <row r="392" spans="7:88" ht="14.1" customHeight="1" thickBot="1">
      <c r="G392" s="19"/>
      <c r="H392" s="739"/>
      <c r="J392" s="736"/>
      <c r="K392" s="9" t="s">
        <v>771</v>
      </c>
      <c r="L392" s="75">
        <f t="shared" si="61"/>
        <v>8.8999999999999996E-2</v>
      </c>
      <c r="M392" s="75">
        <f t="shared" si="60"/>
        <v>8.8999999999999996E-2</v>
      </c>
      <c r="N392" s="75">
        <f t="shared" si="60"/>
        <v>8.8999999999999996E-2</v>
      </c>
      <c r="O392" s="75">
        <f t="shared" si="60"/>
        <v>8.8999999999999996E-2</v>
      </c>
      <c r="P392" s="75">
        <f t="shared" si="60"/>
        <v>8.8999999999999996E-2</v>
      </c>
      <c r="Q392" s="75">
        <f t="shared" si="60"/>
        <v>8.8999999999999996E-2</v>
      </c>
      <c r="R392" s="75">
        <f t="shared" si="60"/>
        <v>8.8999999999999996E-2</v>
      </c>
      <c r="S392" s="75">
        <f t="shared" si="60"/>
        <v>8.8999999999999996E-2</v>
      </c>
      <c r="T392" s="75">
        <f t="shared" si="60"/>
        <v>8.8999999999999996E-2</v>
      </c>
      <c r="U392" s="75">
        <f t="shared" si="60"/>
        <v>8.8999999999999996E-2</v>
      </c>
      <c r="V392" s="75">
        <f t="shared" si="60"/>
        <v>8.8999999999999996E-2</v>
      </c>
      <c r="W392" s="75">
        <f t="shared" si="60"/>
        <v>8.8999999999999996E-2</v>
      </c>
      <c r="X392" s="75">
        <f t="shared" si="60"/>
        <v>8.8999999999999996E-2</v>
      </c>
      <c r="Y392" s="75">
        <f t="shared" si="60"/>
        <v>8.8999999999999996E-2</v>
      </c>
      <c r="Z392" s="75">
        <f t="shared" si="60"/>
        <v>8.8999999999999996E-2</v>
      </c>
      <c r="AA392" s="75">
        <f t="shared" si="60"/>
        <v>8.8999999999999996E-2</v>
      </c>
      <c r="AB392" s="75">
        <f t="shared" si="60"/>
        <v>8.8999999999999996E-2</v>
      </c>
      <c r="AC392" s="75">
        <f t="shared" si="60"/>
        <v>8.8999999999999996E-2</v>
      </c>
      <c r="AD392" s="75">
        <f t="shared" si="60"/>
        <v>8.8999999999999996E-2</v>
      </c>
      <c r="AE392" s="75">
        <f t="shared" si="60"/>
        <v>8.8999999999999996E-2</v>
      </c>
      <c r="AF392" s="75">
        <f t="shared" si="60"/>
        <v>8.8999999999999996E-2</v>
      </c>
      <c r="AG392" s="75">
        <f t="shared" si="60"/>
        <v>8.8999999999999996E-2</v>
      </c>
      <c r="AH392" s="75">
        <f t="shared" si="60"/>
        <v>8.8999999999999996E-2</v>
      </c>
      <c r="AI392" s="75">
        <f t="shared" si="60"/>
        <v>8.8999999999999996E-2</v>
      </c>
      <c r="AJ392" s="75">
        <f t="shared" si="60"/>
        <v>8.8999999999999996E-2</v>
      </c>
      <c r="AK392" s="75">
        <f t="shared" si="60"/>
        <v>8.8999999999999996E-2</v>
      </c>
      <c r="AL392" s="75">
        <f t="shared" si="60"/>
        <v>8.8999999999999996E-2</v>
      </c>
      <c r="AM392" s="75">
        <f t="shared" si="60"/>
        <v>8.8999999999999996E-2</v>
      </c>
      <c r="AN392" s="75">
        <f t="shared" si="60"/>
        <v>8.8999999999999996E-2</v>
      </c>
      <c r="AO392" s="75">
        <f t="shared" si="60"/>
        <v>8.8999999999999996E-2</v>
      </c>
      <c r="AP392" s="75">
        <f t="shared" si="60"/>
        <v>8.8999999999999996E-2</v>
      </c>
      <c r="AQ392" s="75">
        <f t="shared" si="60"/>
        <v>8.8999999999999996E-2</v>
      </c>
      <c r="AR392" s="75">
        <f t="shared" si="60"/>
        <v>8.8999999999999996E-2</v>
      </c>
      <c r="AS392" s="75">
        <f t="shared" si="60"/>
        <v>8.8999999999999996E-2</v>
      </c>
      <c r="AT392" s="75">
        <f t="shared" si="60"/>
        <v>8.8999999999999996E-2</v>
      </c>
      <c r="AU392" s="75">
        <f t="shared" si="60"/>
        <v>8.8999999999999996E-2</v>
      </c>
      <c r="AV392" s="627">
        <f t="shared" si="60"/>
        <v>8.8999999999999996E-2</v>
      </c>
      <c r="AY392" s="335">
        <v>2</v>
      </c>
      <c r="AZ392" s="334" t="s">
        <v>650</v>
      </c>
      <c r="BA392" s="456">
        <v>1.611746246</v>
      </c>
      <c r="BB392" s="456">
        <v>5327.48873366322</v>
      </c>
      <c r="BC392" s="456"/>
      <c r="BD392" s="547"/>
      <c r="BE392" s="456">
        <v>0.6626206134937791</v>
      </c>
      <c r="BF392" s="547"/>
      <c r="BG392" s="548">
        <f t="shared" si="62"/>
        <v>119.70094786737063</v>
      </c>
      <c r="BP392" s="4"/>
      <c r="CB392" s="438">
        <v>121</v>
      </c>
      <c r="CC392" s="334" t="s">
        <v>650</v>
      </c>
      <c r="CD392" s="549">
        <v>8.1163460000000001</v>
      </c>
      <c r="CE392" s="457">
        <v>6138.3124529228598</v>
      </c>
      <c r="CF392" s="549"/>
      <c r="CG392" s="457"/>
      <c r="CH392" s="457">
        <v>0.60762471749589897</v>
      </c>
      <c r="CI392" s="549"/>
      <c r="CJ392" s="457">
        <f t="shared" si="63"/>
        <v>149.28171556186277</v>
      </c>
    </row>
    <row r="393" spans="7:88" ht="14.1" customHeight="1" thickTop="1">
      <c r="G393" s="19"/>
      <c r="H393" s="739"/>
      <c r="J393" s="736"/>
      <c r="K393" s="9" t="s">
        <v>772</v>
      </c>
      <c r="L393" s="57">
        <f t="shared" si="61"/>
        <v>8.8999999999999996E-2</v>
      </c>
      <c r="M393" s="57">
        <f t="shared" si="60"/>
        <v>8.8999999999999996E-2</v>
      </c>
      <c r="N393" s="57">
        <f t="shared" si="60"/>
        <v>8.8999999999999996E-2</v>
      </c>
      <c r="O393" s="57">
        <f t="shared" si="60"/>
        <v>8.8999999999999996E-2</v>
      </c>
      <c r="P393" s="57">
        <f t="shared" si="60"/>
        <v>8.8999999999999996E-2</v>
      </c>
      <c r="Q393" s="57">
        <f t="shared" si="60"/>
        <v>8.8999999999999996E-2</v>
      </c>
      <c r="R393" s="57">
        <f t="shared" si="60"/>
        <v>8.8999999999999996E-2</v>
      </c>
      <c r="S393" s="57">
        <f t="shared" si="60"/>
        <v>8.8999999999999996E-2</v>
      </c>
      <c r="T393" s="57">
        <f t="shared" si="60"/>
        <v>8.8999999999999996E-2</v>
      </c>
      <c r="U393" s="57">
        <f t="shared" si="60"/>
        <v>8.8999999999999996E-2</v>
      </c>
      <c r="V393" s="57">
        <f t="shared" si="60"/>
        <v>8.8999999999999996E-2</v>
      </c>
      <c r="W393" s="57">
        <f t="shared" si="60"/>
        <v>8.8999999999999996E-2</v>
      </c>
      <c r="X393" s="57">
        <f t="shared" si="60"/>
        <v>8.8999999999999996E-2</v>
      </c>
      <c r="Y393" s="57">
        <f t="shared" si="60"/>
        <v>8.8999999999999996E-2</v>
      </c>
      <c r="Z393" s="57">
        <f t="shared" si="60"/>
        <v>8.8999999999999996E-2</v>
      </c>
      <c r="AA393" s="57">
        <f t="shared" si="60"/>
        <v>8.8999999999999996E-2</v>
      </c>
      <c r="AB393" s="57">
        <f t="shared" si="60"/>
        <v>8.8999999999999996E-2</v>
      </c>
      <c r="AC393" s="57">
        <f t="shared" si="60"/>
        <v>8.8999999999999996E-2</v>
      </c>
      <c r="AD393" s="57">
        <f t="shared" ref="M393:AV401" si="64">$S$41</f>
        <v>8.8999999999999996E-2</v>
      </c>
      <c r="AE393" s="57">
        <f t="shared" si="64"/>
        <v>8.8999999999999996E-2</v>
      </c>
      <c r="AF393" s="57">
        <f t="shared" si="64"/>
        <v>8.8999999999999996E-2</v>
      </c>
      <c r="AG393" s="57">
        <f t="shared" si="64"/>
        <v>8.8999999999999996E-2</v>
      </c>
      <c r="AH393" s="57">
        <f t="shared" si="64"/>
        <v>8.8999999999999996E-2</v>
      </c>
      <c r="AI393" s="57">
        <f t="shared" si="64"/>
        <v>8.8999999999999996E-2</v>
      </c>
      <c r="AJ393" s="57">
        <f t="shared" si="64"/>
        <v>8.8999999999999996E-2</v>
      </c>
      <c r="AK393" s="57">
        <f t="shared" si="64"/>
        <v>8.8999999999999996E-2</v>
      </c>
      <c r="AL393" s="57">
        <f t="shared" si="64"/>
        <v>8.8999999999999996E-2</v>
      </c>
      <c r="AM393" s="57">
        <f t="shared" si="64"/>
        <v>8.8999999999999996E-2</v>
      </c>
      <c r="AN393" s="57">
        <f t="shared" si="64"/>
        <v>8.8999999999999996E-2</v>
      </c>
      <c r="AO393" s="57">
        <f t="shared" si="64"/>
        <v>8.8999999999999996E-2</v>
      </c>
      <c r="AP393" s="57">
        <f t="shared" si="64"/>
        <v>8.8999999999999996E-2</v>
      </c>
      <c r="AQ393" s="57">
        <f t="shared" si="64"/>
        <v>8.8999999999999996E-2</v>
      </c>
      <c r="AR393" s="57">
        <f t="shared" si="64"/>
        <v>8.8999999999999996E-2</v>
      </c>
      <c r="AS393" s="57">
        <f t="shared" si="64"/>
        <v>8.8999999999999996E-2</v>
      </c>
      <c r="AT393" s="57">
        <f t="shared" si="64"/>
        <v>8.8999999999999996E-2</v>
      </c>
      <c r="AU393" s="57">
        <f t="shared" si="64"/>
        <v>8.8999999999999996E-2</v>
      </c>
      <c r="AV393" s="626">
        <f t="shared" si="64"/>
        <v>8.8999999999999996E-2</v>
      </c>
      <c r="AY393" s="335">
        <v>77</v>
      </c>
      <c r="AZ393" s="334" t="s">
        <v>649</v>
      </c>
      <c r="BA393" s="456">
        <v>0.81989409099999999</v>
      </c>
      <c r="BB393" s="456">
        <v>5713.16522873128</v>
      </c>
      <c r="BC393" s="456"/>
      <c r="BD393" s="547"/>
      <c r="BE393" s="456">
        <v>0.70933210430321458</v>
      </c>
      <c r="BF393" s="547"/>
      <c r="BG393" s="548">
        <f t="shared" si="62"/>
        <v>119.73313421309977</v>
      </c>
      <c r="BP393" s="4"/>
      <c r="CB393" s="438">
        <v>117</v>
      </c>
      <c r="CC393" s="334" t="s">
        <v>650</v>
      </c>
      <c r="CD393" s="549">
        <v>23.195923000000001</v>
      </c>
      <c r="CE393" s="457">
        <v>5941.2013066724903</v>
      </c>
      <c r="CF393" s="549"/>
      <c r="CG393" s="457"/>
      <c r="CH393" s="457">
        <v>0.58802712245817701</v>
      </c>
      <c r="CI393" s="549"/>
      <c r="CJ393" s="457">
        <f t="shared" si="63"/>
        <v>149.39692091640808</v>
      </c>
    </row>
    <row r="394" spans="7:88" ht="14.1" customHeight="1">
      <c r="G394" s="19"/>
      <c r="H394" s="739"/>
      <c r="J394" s="736"/>
      <c r="K394" s="9" t="s">
        <v>773</v>
      </c>
      <c r="L394" s="57">
        <f t="shared" si="61"/>
        <v>8.8999999999999996E-2</v>
      </c>
      <c r="M394" s="57">
        <f t="shared" si="60"/>
        <v>8.8999999999999996E-2</v>
      </c>
      <c r="N394" s="57">
        <f t="shared" si="60"/>
        <v>8.8999999999999996E-2</v>
      </c>
      <c r="O394" s="57">
        <f t="shared" si="60"/>
        <v>8.8999999999999996E-2</v>
      </c>
      <c r="P394" s="57">
        <f t="shared" si="60"/>
        <v>8.8999999999999996E-2</v>
      </c>
      <c r="Q394" s="57">
        <f t="shared" si="60"/>
        <v>8.8999999999999996E-2</v>
      </c>
      <c r="R394" s="57">
        <f t="shared" si="60"/>
        <v>8.8999999999999996E-2</v>
      </c>
      <c r="S394" s="57">
        <f t="shared" si="60"/>
        <v>8.8999999999999996E-2</v>
      </c>
      <c r="T394" s="57">
        <f t="shared" si="60"/>
        <v>8.8999999999999996E-2</v>
      </c>
      <c r="U394" s="57">
        <f t="shared" si="60"/>
        <v>8.8999999999999996E-2</v>
      </c>
      <c r="V394" s="57">
        <f t="shared" si="60"/>
        <v>8.8999999999999996E-2</v>
      </c>
      <c r="W394" s="57">
        <f t="shared" si="60"/>
        <v>8.8999999999999996E-2</v>
      </c>
      <c r="X394" s="57">
        <f t="shared" si="60"/>
        <v>8.8999999999999996E-2</v>
      </c>
      <c r="Y394" s="57">
        <f t="shared" si="60"/>
        <v>8.8999999999999996E-2</v>
      </c>
      <c r="Z394" s="57">
        <f t="shared" si="60"/>
        <v>8.8999999999999996E-2</v>
      </c>
      <c r="AA394" s="57">
        <f t="shared" si="60"/>
        <v>8.8999999999999996E-2</v>
      </c>
      <c r="AB394" s="57">
        <f t="shared" si="60"/>
        <v>8.8999999999999996E-2</v>
      </c>
      <c r="AC394" s="57">
        <f t="shared" si="60"/>
        <v>8.8999999999999996E-2</v>
      </c>
      <c r="AD394" s="57">
        <f t="shared" si="64"/>
        <v>8.8999999999999996E-2</v>
      </c>
      <c r="AE394" s="57">
        <f t="shared" si="64"/>
        <v>8.8999999999999996E-2</v>
      </c>
      <c r="AF394" s="57">
        <f t="shared" si="64"/>
        <v>8.8999999999999996E-2</v>
      </c>
      <c r="AG394" s="57">
        <f t="shared" si="64"/>
        <v>8.8999999999999996E-2</v>
      </c>
      <c r="AH394" s="57">
        <f t="shared" si="64"/>
        <v>8.8999999999999996E-2</v>
      </c>
      <c r="AI394" s="57">
        <f t="shared" si="64"/>
        <v>8.8999999999999996E-2</v>
      </c>
      <c r="AJ394" s="57">
        <f t="shared" si="64"/>
        <v>8.8999999999999996E-2</v>
      </c>
      <c r="AK394" s="57">
        <f t="shared" si="64"/>
        <v>8.8999999999999996E-2</v>
      </c>
      <c r="AL394" s="57">
        <f t="shared" si="64"/>
        <v>8.8999999999999996E-2</v>
      </c>
      <c r="AM394" s="57">
        <f t="shared" si="64"/>
        <v>8.8999999999999996E-2</v>
      </c>
      <c r="AN394" s="57">
        <f t="shared" si="64"/>
        <v>8.8999999999999996E-2</v>
      </c>
      <c r="AO394" s="57">
        <f t="shared" si="64"/>
        <v>8.8999999999999996E-2</v>
      </c>
      <c r="AP394" s="57">
        <f t="shared" si="64"/>
        <v>8.8999999999999996E-2</v>
      </c>
      <c r="AQ394" s="57">
        <f t="shared" si="64"/>
        <v>8.8999999999999996E-2</v>
      </c>
      <c r="AR394" s="57">
        <f t="shared" si="64"/>
        <v>8.8999999999999996E-2</v>
      </c>
      <c r="AS394" s="57">
        <f t="shared" si="64"/>
        <v>8.8999999999999996E-2</v>
      </c>
      <c r="AT394" s="57">
        <f t="shared" si="64"/>
        <v>8.8999999999999996E-2</v>
      </c>
      <c r="AU394" s="57">
        <f t="shared" si="64"/>
        <v>8.8999999999999996E-2</v>
      </c>
      <c r="AV394" s="626">
        <f t="shared" si="64"/>
        <v>8.8999999999999996E-2</v>
      </c>
      <c r="AY394" s="335">
        <v>31</v>
      </c>
      <c r="AZ394" s="334" t="s">
        <v>651</v>
      </c>
      <c r="BA394" s="456">
        <v>5.2803685529999997</v>
      </c>
      <c r="BB394" s="456">
        <v>5328.7293065940503</v>
      </c>
      <c r="BC394" s="456"/>
      <c r="BD394" s="547"/>
      <c r="BE394" s="456">
        <v>0.6624239572374061</v>
      </c>
      <c r="BF394" s="547"/>
      <c r="BG394" s="548">
        <f t="shared" si="62"/>
        <v>119.76233696185587</v>
      </c>
      <c r="BP394" s="4"/>
      <c r="CB394" s="438">
        <v>34</v>
      </c>
      <c r="CC394" s="334" t="s">
        <v>650</v>
      </c>
      <c r="CD394" s="549">
        <v>171.045007999999</v>
      </c>
      <c r="CE394" s="457">
        <v>7206.2207452216699</v>
      </c>
      <c r="CF394" s="549"/>
      <c r="CG394" s="457"/>
      <c r="CH394" s="457">
        <v>0.710352399997213</v>
      </c>
      <c r="CI394" s="549"/>
      <c r="CJ394" s="457">
        <f t="shared" si="63"/>
        <v>149.47660941929945</v>
      </c>
    </row>
    <row r="395" spans="7:88" ht="14.1" customHeight="1" thickBot="1">
      <c r="G395" s="19"/>
      <c r="H395" s="739"/>
      <c r="J395" s="736"/>
      <c r="K395" s="9" t="s">
        <v>774</v>
      </c>
      <c r="L395" s="75">
        <f t="shared" si="61"/>
        <v>8.8999999999999996E-2</v>
      </c>
      <c r="M395" s="75">
        <f t="shared" si="64"/>
        <v>8.8999999999999996E-2</v>
      </c>
      <c r="N395" s="75">
        <f t="shared" si="64"/>
        <v>8.8999999999999996E-2</v>
      </c>
      <c r="O395" s="75">
        <f t="shared" si="64"/>
        <v>8.8999999999999996E-2</v>
      </c>
      <c r="P395" s="75">
        <f t="shared" si="64"/>
        <v>8.8999999999999996E-2</v>
      </c>
      <c r="Q395" s="75">
        <f t="shared" si="64"/>
        <v>8.8999999999999996E-2</v>
      </c>
      <c r="R395" s="75">
        <f t="shared" si="64"/>
        <v>8.8999999999999996E-2</v>
      </c>
      <c r="S395" s="75">
        <f t="shared" si="64"/>
        <v>8.8999999999999996E-2</v>
      </c>
      <c r="T395" s="75">
        <f t="shared" si="64"/>
        <v>8.8999999999999996E-2</v>
      </c>
      <c r="U395" s="75">
        <f t="shared" si="64"/>
        <v>8.8999999999999996E-2</v>
      </c>
      <c r="V395" s="75">
        <f t="shared" si="64"/>
        <v>8.8999999999999996E-2</v>
      </c>
      <c r="W395" s="75">
        <f t="shared" si="64"/>
        <v>8.8999999999999996E-2</v>
      </c>
      <c r="X395" s="75">
        <f t="shared" si="64"/>
        <v>8.8999999999999996E-2</v>
      </c>
      <c r="Y395" s="75">
        <f t="shared" si="64"/>
        <v>8.8999999999999996E-2</v>
      </c>
      <c r="Z395" s="75">
        <f t="shared" si="64"/>
        <v>8.8999999999999996E-2</v>
      </c>
      <c r="AA395" s="75">
        <f t="shared" si="64"/>
        <v>8.8999999999999996E-2</v>
      </c>
      <c r="AB395" s="75">
        <f t="shared" si="64"/>
        <v>8.8999999999999996E-2</v>
      </c>
      <c r="AC395" s="75">
        <f t="shared" si="64"/>
        <v>8.8999999999999996E-2</v>
      </c>
      <c r="AD395" s="75">
        <f t="shared" si="64"/>
        <v>8.8999999999999996E-2</v>
      </c>
      <c r="AE395" s="75">
        <f t="shared" si="64"/>
        <v>8.8999999999999996E-2</v>
      </c>
      <c r="AF395" s="75">
        <f t="shared" si="64"/>
        <v>8.8999999999999996E-2</v>
      </c>
      <c r="AG395" s="75">
        <f t="shared" si="64"/>
        <v>8.8999999999999996E-2</v>
      </c>
      <c r="AH395" s="75">
        <f t="shared" si="64"/>
        <v>8.8999999999999996E-2</v>
      </c>
      <c r="AI395" s="75">
        <f t="shared" si="64"/>
        <v>8.8999999999999996E-2</v>
      </c>
      <c r="AJ395" s="75">
        <f t="shared" si="64"/>
        <v>8.8999999999999996E-2</v>
      </c>
      <c r="AK395" s="75">
        <f t="shared" si="64"/>
        <v>8.8999999999999996E-2</v>
      </c>
      <c r="AL395" s="75">
        <f t="shared" si="64"/>
        <v>8.8999999999999996E-2</v>
      </c>
      <c r="AM395" s="75">
        <f t="shared" si="64"/>
        <v>8.8999999999999996E-2</v>
      </c>
      <c r="AN395" s="75">
        <f t="shared" si="64"/>
        <v>8.8999999999999996E-2</v>
      </c>
      <c r="AO395" s="75">
        <f t="shared" si="64"/>
        <v>8.8999999999999996E-2</v>
      </c>
      <c r="AP395" s="75">
        <f t="shared" si="64"/>
        <v>8.8999999999999996E-2</v>
      </c>
      <c r="AQ395" s="75">
        <f t="shared" si="64"/>
        <v>8.8999999999999996E-2</v>
      </c>
      <c r="AR395" s="75">
        <f t="shared" si="64"/>
        <v>8.8999999999999996E-2</v>
      </c>
      <c r="AS395" s="75">
        <f t="shared" si="64"/>
        <v>8.8999999999999996E-2</v>
      </c>
      <c r="AT395" s="75">
        <f t="shared" si="64"/>
        <v>8.8999999999999996E-2</v>
      </c>
      <c r="AU395" s="75">
        <f t="shared" si="64"/>
        <v>8.8999999999999996E-2</v>
      </c>
      <c r="AV395" s="627">
        <f t="shared" si="64"/>
        <v>8.8999999999999996E-2</v>
      </c>
      <c r="AY395" s="335">
        <v>90</v>
      </c>
      <c r="AZ395" s="334" t="s">
        <v>650</v>
      </c>
      <c r="BA395" s="456">
        <v>7.58579425599999</v>
      </c>
      <c r="BB395" s="456">
        <v>4722.9820532169397</v>
      </c>
      <c r="BC395" s="456"/>
      <c r="BD395" s="547"/>
      <c r="BE395" s="456">
        <v>0.58741100605384744</v>
      </c>
      <c r="BF395" s="547"/>
      <c r="BG395" s="548">
        <f t="shared" si="62"/>
        <v>120.03729601791692</v>
      </c>
      <c r="BP395" s="4"/>
      <c r="CB395" s="438">
        <v>18</v>
      </c>
      <c r="CC395" s="334" t="s">
        <v>650</v>
      </c>
      <c r="CD395" s="549">
        <v>139.40885599999899</v>
      </c>
      <c r="CE395" s="457">
        <v>6857.8674685313099</v>
      </c>
      <c r="CF395" s="549"/>
      <c r="CG395" s="457"/>
      <c r="CH395" s="457">
        <v>0.676490457762983</v>
      </c>
      <c r="CI395" s="549"/>
      <c r="CJ395" s="457">
        <f t="shared" si="63"/>
        <v>149.49588855137441</v>
      </c>
    </row>
    <row r="396" spans="7:88" ht="14.1" customHeight="1" thickTop="1">
      <c r="G396" s="19"/>
      <c r="H396" s="739"/>
      <c r="J396" s="736"/>
      <c r="K396" s="9" t="s">
        <v>775</v>
      </c>
      <c r="L396" s="57">
        <f t="shared" si="61"/>
        <v>8.8999999999999996E-2</v>
      </c>
      <c r="M396" s="57">
        <f t="shared" si="64"/>
        <v>8.8999999999999996E-2</v>
      </c>
      <c r="N396" s="57">
        <f t="shared" si="64"/>
        <v>8.8999999999999996E-2</v>
      </c>
      <c r="O396" s="57">
        <f t="shared" si="64"/>
        <v>8.8999999999999996E-2</v>
      </c>
      <c r="P396" s="57">
        <f t="shared" si="64"/>
        <v>8.8999999999999996E-2</v>
      </c>
      <c r="Q396" s="57">
        <f t="shared" si="64"/>
        <v>8.8999999999999996E-2</v>
      </c>
      <c r="R396" s="57">
        <f t="shared" si="64"/>
        <v>8.8999999999999996E-2</v>
      </c>
      <c r="S396" s="57">
        <f t="shared" si="64"/>
        <v>8.8999999999999996E-2</v>
      </c>
      <c r="T396" s="57">
        <f t="shared" si="64"/>
        <v>8.8999999999999996E-2</v>
      </c>
      <c r="U396" s="57">
        <f t="shared" si="64"/>
        <v>8.8999999999999996E-2</v>
      </c>
      <c r="V396" s="57">
        <f t="shared" si="64"/>
        <v>8.8999999999999996E-2</v>
      </c>
      <c r="W396" s="57">
        <f t="shared" si="64"/>
        <v>8.8999999999999996E-2</v>
      </c>
      <c r="X396" s="57">
        <f t="shared" si="64"/>
        <v>8.8999999999999996E-2</v>
      </c>
      <c r="Y396" s="57">
        <f t="shared" si="64"/>
        <v>8.8999999999999996E-2</v>
      </c>
      <c r="Z396" s="57">
        <f t="shared" si="64"/>
        <v>8.8999999999999996E-2</v>
      </c>
      <c r="AA396" s="57">
        <f t="shared" si="64"/>
        <v>8.8999999999999996E-2</v>
      </c>
      <c r="AB396" s="57">
        <f t="shared" si="64"/>
        <v>8.8999999999999996E-2</v>
      </c>
      <c r="AC396" s="57">
        <f t="shared" si="64"/>
        <v>8.8999999999999996E-2</v>
      </c>
      <c r="AD396" s="57">
        <f t="shared" si="64"/>
        <v>8.8999999999999996E-2</v>
      </c>
      <c r="AE396" s="57">
        <f t="shared" si="64"/>
        <v>8.8999999999999996E-2</v>
      </c>
      <c r="AF396" s="57">
        <f t="shared" si="64"/>
        <v>8.8999999999999996E-2</v>
      </c>
      <c r="AG396" s="57">
        <f t="shared" si="64"/>
        <v>8.8999999999999996E-2</v>
      </c>
      <c r="AH396" s="57">
        <f t="shared" si="64"/>
        <v>8.8999999999999996E-2</v>
      </c>
      <c r="AI396" s="57">
        <f t="shared" si="64"/>
        <v>8.8999999999999996E-2</v>
      </c>
      <c r="AJ396" s="57">
        <f t="shared" si="64"/>
        <v>8.8999999999999996E-2</v>
      </c>
      <c r="AK396" s="57">
        <f t="shared" si="64"/>
        <v>8.8999999999999996E-2</v>
      </c>
      <c r="AL396" s="57">
        <f t="shared" si="64"/>
        <v>8.8999999999999996E-2</v>
      </c>
      <c r="AM396" s="57">
        <f t="shared" si="64"/>
        <v>8.8999999999999996E-2</v>
      </c>
      <c r="AN396" s="57">
        <f t="shared" si="64"/>
        <v>8.8999999999999996E-2</v>
      </c>
      <c r="AO396" s="57">
        <f t="shared" si="64"/>
        <v>8.8999999999999996E-2</v>
      </c>
      <c r="AP396" s="57">
        <f t="shared" si="64"/>
        <v>8.8999999999999996E-2</v>
      </c>
      <c r="AQ396" s="57">
        <f t="shared" si="64"/>
        <v>8.8999999999999996E-2</v>
      </c>
      <c r="AR396" s="57">
        <f t="shared" si="64"/>
        <v>8.8999999999999996E-2</v>
      </c>
      <c r="AS396" s="57">
        <f t="shared" si="64"/>
        <v>8.8999999999999996E-2</v>
      </c>
      <c r="AT396" s="57">
        <f t="shared" si="64"/>
        <v>8.8999999999999996E-2</v>
      </c>
      <c r="AU396" s="57">
        <f t="shared" si="64"/>
        <v>8.8999999999999996E-2</v>
      </c>
      <c r="AV396" s="626">
        <f t="shared" si="64"/>
        <v>8.8999999999999996E-2</v>
      </c>
      <c r="AY396" s="335">
        <v>99</v>
      </c>
      <c r="AZ396" s="334" t="s">
        <v>649</v>
      </c>
      <c r="BA396" s="456">
        <v>6.3225068579999997</v>
      </c>
      <c r="BB396" s="456">
        <v>4958.0998631370603</v>
      </c>
      <c r="BC396" s="456"/>
      <c r="BD396" s="547"/>
      <c r="BE396" s="456">
        <v>0.60996195317267932</v>
      </c>
      <c r="BF396" s="547"/>
      <c r="BG396" s="548">
        <f t="shared" si="62"/>
        <v>121.18439014586701</v>
      </c>
      <c r="BP396" s="4"/>
      <c r="CB396" s="438">
        <v>46</v>
      </c>
      <c r="CC396" s="334" t="s">
        <v>650</v>
      </c>
      <c r="CD396" s="549">
        <v>13.988986000000001</v>
      </c>
      <c r="CE396" s="457">
        <v>7039.7354153955403</v>
      </c>
      <c r="CF396" s="549"/>
      <c r="CG396" s="457"/>
      <c r="CH396" s="457">
        <v>0.69408612135666903</v>
      </c>
      <c r="CI396" s="549"/>
      <c r="CJ396" s="457">
        <f t="shared" si="63"/>
        <v>149.50313151435194</v>
      </c>
    </row>
    <row r="397" spans="7:88" ht="14.1" customHeight="1">
      <c r="G397" s="19"/>
      <c r="H397" s="739"/>
      <c r="J397" s="736"/>
      <c r="K397" s="9" t="s">
        <v>776</v>
      </c>
      <c r="L397" s="57">
        <f t="shared" si="61"/>
        <v>8.8999999999999996E-2</v>
      </c>
      <c r="M397" s="57">
        <f t="shared" si="64"/>
        <v>8.8999999999999996E-2</v>
      </c>
      <c r="N397" s="57">
        <f t="shared" si="64"/>
        <v>8.8999999999999996E-2</v>
      </c>
      <c r="O397" s="57">
        <f t="shared" si="64"/>
        <v>8.8999999999999996E-2</v>
      </c>
      <c r="P397" s="57">
        <f t="shared" si="64"/>
        <v>8.8999999999999996E-2</v>
      </c>
      <c r="Q397" s="57">
        <f t="shared" si="64"/>
        <v>8.8999999999999996E-2</v>
      </c>
      <c r="R397" s="57">
        <f t="shared" si="64"/>
        <v>8.8999999999999996E-2</v>
      </c>
      <c r="S397" s="57">
        <f t="shared" si="64"/>
        <v>8.8999999999999996E-2</v>
      </c>
      <c r="T397" s="57">
        <f t="shared" si="64"/>
        <v>8.8999999999999996E-2</v>
      </c>
      <c r="U397" s="57">
        <f t="shared" si="64"/>
        <v>8.8999999999999996E-2</v>
      </c>
      <c r="V397" s="57">
        <f t="shared" si="64"/>
        <v>8.8999999999999996E-2</v>
      </c>
      <c r="W397" s="57">
        <f t="shared" si="64"/>
        <v>8.8999999999999996E-2</v>
      </c>
      <c r="X397" s="57">
        <f t="shared" si="64"/>
        <v>8.8999999999999996E-2</v>
      </c>
      <c r="Y397" s="57">
        <f t="shared" si="64"/>
        <v>8.8999999999999996E-2</v>
      </c>
      <c r="Z397" s="57">
        <f t="shared" si="64"/>
        <v>8.8999999999999996E-2</v>
      </c>
      <c r="AA397" s="57">
        <f t="shared" si="64"/>
        <v>8.8999999999999996E-2</v>
      </c>
      <c r="AB397" s="57">
        <f t="shared" si="64"/>
        <v>8.8999999999999996E-2</v>
      </c>
      <c r="AC397" s="57">
        <f t="shared" si="64"/>
        <v>8.8999999999999996E-2</v>
      </c>
      <c r="AD397" s="57">
        <f t="shared" si="64"/>
        <v>8.8999999999999996E-2</v>
      </c>
      <c r="AE397" s="57">
        <f t="shared" si="64"/>
        <v>8.8999999999999996E-2</v>
      </c>
      <c r="AF397" s="57">
        <f t="shared" si="64"/>
        <v>8.8999999999999996E-2</v>
      </c>
      <c r="AG397" s="57">
        <f t="shared" si="64"/>
        <v>8.8999999999999996E-2</v>
      </c>
      <c r="AH397" s="57">
        <f t="shared" si="64"/>
        <v>8.8999999999999996E-2</v>
      </c>
      <c r="AI397" s="57">
        <f t="shared" si="64"/>
        <v>8.8999999999999996E-2</v>
      </c>
      <c r="AJ397" s="57">
        <f t="shared" si="64"/>
        <v>8.8999999999999996E-2</v>
      </c>
      <c r="AK397" s="57">
        <f t="shared" si="64"/>
        <v>8.8999999999999996E-2</v>
      </c>
      <c r="AL397" s="57">
        <f t="shared" si="64"/>
        <v>8.8999999999999996E-2</v>
      </c>
      <c r="AM397" s="57">
        <f t="shared" si="64"/>
        <v>8.8999999999999996E-2</v>
      </c>
      <c r="AN397" s="57">
        <f t="shared" si="64"/>
        <v>8.8999999999999996E-2</v>
      </c>
      <c r="AO397" s="57">
        <f t="shared" si="64"/>
        <v>8.8999999999999996E-2</v>
      </c>
      <c r="AP397" s="57">
        <f t="shared" si="64"/>
        <v>8.8999999999999996E-2</v>
      </c>
      <c r="AQ397" s="57">
        <f t="shared" si="64"/>
        <v>8.8999999999999996E-2</v>
      </c>
      <c r="AR397" s="57">
        <f t="shared" si="64"/>
        <v>8.8999999999999996E-2</v>
      </c>
      <c r="AS397" s="57">
        <f t="shared" si="64"/>
        <v>8.8999999999999996E-2</v>
      </c>
      <c r="AT397" s="57">
        <f t="shared" si="64"/>
        <v>8.8999999999999996E-2</v>
      </c>
      <c r="AU397" s="57">
        <f t="shared" si="64"/>
        <v>8.8999999999999996E-2</v>
      </c>
      <c r="AV397" s="626">
        <f t="shared" si="64"/>
        <v>8.8999999999999996E-2</v>
      </c>
      <c r="AY397" s="335">
        <v>26</v>
      </c>
      <c r="AZ397" s="334" t="s">
        <v>650</v>
      </c>
      <c r="BA397" s="456">
        <v>0.670197138999999</v>
      </c>
      <c r="BB397" s="456">
        <v>5725.4273830417396</v>
      </c>
      <c r="BC397" s="456"/>
      <c r="BD397" s="547"/>
      <c r="BE397" s="456">
        <v>0.69826963335449199</v>
      </c>
      <c r="BF397" s="547"/>
      <c r="BG397" s="548">
        <f t="shared" si="62"/>
        <v>121.83732104335583</v>
      </c>
      <c r="BP397" s="4"/>
      <c r="CB397" s="438">
        <v>15</v>
      </c>
      <c r="CC397" s="334" t="s">
        <v>650</v>
      </c>
      <c r="CD397" s="549">
        <v>422.999639</v>
      </c>
      <c r="CE397" s="457">
        <v>6808.6629495341103</v>
      </c>
      <c r="CF397" s="549"/>
      <c r="CG397" s="457"/>
      <c r="CH397" s="457">
        <v>0.67129636431752704</v>
      </c>
      <c r="CI397" s="549"/>
      <c r="CJ397" s="457">
        <f t="shared" si="63"/>
        <v>149.58868047021613</v>
      </c>
    </row>
    <row r="398" spans="7:88" ht="14.1" customHeight="1" thickBot="1">
      <c r="G398" s="19"/>
      <c r="H398" s="739"/>
      <c r="J398" s="736"/>
      <c r="K398" s="9" t="s">
        <v>777</v>
      </c>
      <c r="L398" s="75">
        <f t="shared" si="61"/>
        <v>8.8999999999999996E-2</v>
      </c>
      <c r="M398" s="75">
        <f t="shared" si="64"/>
        <v>8.8999999999999996E-2</v>
      </c>
      <c r="N398" s="75">
        <f t="shared" si="64"/>
        <v>8.8999999999999996E-2</v>
      </c>
      <c r="O398" s="75">
        <f t="shared" si="64"/>
        <v>8.8999999999999996E-2</v>
      </c>
      <c r="P398" s="75">
        <f t="shared" si="64"/>
        <v>8.8999999999999996E-2</v>
      </c>
      <c r="Q398" s="75">
        <f t="shared" si="64"/>
        <v>8.8999999999999996E-2</v>
      </c>
      <c r="R398" s="75">
        <f t="shared" si="64"/>
        <v>8.8999999999999996E-2</v>
      </c>
      <c r="S398" s="75">
        <f t="shared" si="64"/>
        <v>8.8999999999999996E-2</v>
      </c>
      <c r="T398" s="75">
        <f t="shared" si="64"/>
        <v>8.8999999999999996E-2</v>
      </c>
      <c r="U398" s="75">
        <f t="shared" si="64"/>
        <v>8.8999999999999996E-2</v>
      </c>
      <c r="V398" s="75">
        <f t="shared" si="64"/>
        <v>8.8999999999999996E-2</v>
      </c>
      <c r="W398" s="75">
        <f t="shared" si="64"/>
        <v>8.8999999999999996E-2</v>
      </c>
      <c r="X398" s="75">
        <f t="shared" si="64"/>
        <v>8.8999999999999996E-2</v>
      </c>
      <c r="Y398" s="75">
        <f t="shared" si="64"/>
        <v>8.8999999999999996E-2</v>
      </c>
      <c r="Z398" s="75">
        <f t="shared" si="64"/>
        <v>8.8999999999999996E-2</v>
      </c>
      <c r="AA398" s="75">
        <f t="shared" si="64"/>
        <v>8.8999999999999996E-2</v>
      </c>
      <c r="AB398" s="75">
        <f t="shared" si="64"/>
        <v>8.8999999999999996E-2</v>
      </c>
      <c r="AC398" s="75">
        <f t="shared" si="64"/>
        <v>8.8999999999999996E-2</v>
      </c>
      <c r="AD398" s="75">
        <f t="shared" si="64"/>
        <v>8.8999999999999996E-2</v>
      </c>
      <c r="AE398" s="75">
        <f t="shared" si="64"/>
        <v>8.8999999999999996E-2</v>
      </c>
      <c r="AF398" s="75">
        <f t="shared" si="64"/>
        <v>8.8999999999999996E-2</v>
      </c>
      <c r="AG398" s="75">
        <f t="shared" si="64"/>
        <v>8.8999999999999996E-2</v>
      </c>
      <c r="AH398" s="75">
        <f t="shared" si="64"/>
        <v>8.8999999999999996E-2</v>
      </c>
      <c r="AI398" s="75">
        <f t="shared" si="64"/>
        <v>8.8999999999999996E-2</v>
      </c>
      <c r="AJ398" s="75">
        <f t="shared" si="64"/>
        <v>8.8999999999999996E-2</v>
      </c>
      <c r="AK398" s="75">
        <f t="shared" si="64"/>
        <v>8.8999999999999996E-2</v>
      </c>
      <c r="AL398" s="75">
        <f t="shared" si="64"/>
        <v>8.8999999999999996E-2</v>
      </c>
      <c r="AM398" s="75">
        <f t="shared" si="64"/>
        <v>8.8999999999999996E-2</v>
      </c>
      <c r="AN398" s="75">
        <f t="shared" si="64"/>
        <v>8.8999999999999996E-2</v>
      </c>
      <c r="AO398" s="75">
        <f t="shared" si="64"/>
        <v>8.8999999999999996E-2</v>
      </c>
      <c r="AP398" s="75">
        <f t="shared" si="64"/>
        <v>8.8999999999999996E-2</v>
      </c>
      <c r="AQ398" s="75">
        <f t="shared" si="64"/>
        <v>8.8999999999999996E-2</v>
      </c>
      <c r="AR398" s="75">
        <f t="shared" si="64"/>
        <v>8.8999999999999996E-2</v>
      </c>
      <c r="AS398" s="75">
        <f t="shared" si="64"/>
        <v>8.8999999999999996E-2</v>
      </c>
      <c r="AT398" s="75">
        <f t="shared" si="64"/>
        <v>8.8999999999999996E-2</v>
      </c>
      <c r="AU398" s="75">
        <f t="shared" si="64"/>
        <v>8.8999999999999996E-2</v>
      </c>
      <c r="AV398" s="627">
        <f t="shared" si="64"/>
        <v>8.8999999999999996E-2</v>
      </c>
      <c r="AY398" s="335">
        <v>94</v>
      </c>
      <c r="AZ398" s="334" t="s">
        <v>650</v>
      </c>
      <c r="BA398" s="456">
        <v>25.677106861999899</v>
      </c>
      <c r="BB398" s="456">
        <v>5623.1271596763099</v>
      </c>
      <c r="BC398" s="456"/>
      <c r="BD398" s="547"/>
      <c r="BE398" s="456">
        <v>0.6844703016323318</v>
      </c>
      <c r="BF398" s="547"/>
      <c r="BG398" s="548">
        <f t="shared" si="62"/>
        <v>122.11244247603973</v>
      </c>
      <c r="BP398" s="4"/>
      <c r="CB398" s="438">
        <v>56</v>
      </c>
      <c r="CC398" s="334" t="s">
        <v>649</v>
      </c>
      <c r="CD398" s="549">
        <v>3.8945639999999901</v>
      </c>
      <c r="CE398" s="457">
        <v>6090.4706062189098</v>
      </c>
      <c r="CF398" s="549"/>
      <c r="CG398" s="457"/>
      <c r="CH398" s="457">
        <v>0.60116288479552105</v>
      </c>
      <c r="CI398" s="549"/>
      <c r="CJ398" s="457">
        <f t="shared" si="63"/>
        <v>149.72487464226177</v>
      </c>
    </row>
    <row r="399" spans="7:88" ht="14.1" customHeight="1" thickTop="1">
      <c r="G399" s="19"/>
      <c r="H399" s="739"/>
      <c r="J399" s="736"/>
      <c r="K399" s="9" t="s">
        <v>778</v>
      </c>
      <c r="L399" s="57">
        <f t="shared" si="61"/>
        <v>8.8999999999999996E-2</v>
      </c>
      <c r="M399" s="57">
        <f t="shared" si="64"/>
        <v>8.8999999999999996E-2</v>
      </c>
      <c r="N399" s="57">
        <f t="shared" si="64"/>
        <v>8.8999999999999996E-2</v>
      </c>
      <c r="O399" s="57">
        <f t="shared" si="64"/>
        <v>8.8999999999999996E-2</v>
      </c>
      <c r="P399" s="57">
        <f t="shared" si="64"/>
        <v>8.8999999999999996E-2</v>
      </c>
      <c r="Q399" s="57">
        <f t="shared" si="64"/>
        <v>8.8999999999999996E-2</v>
      </c>
      <c r="R399" s="57">
        <f t="shared" si="64"/>
        <v>8.8999999999999996E-2</v>
      </c>
      <c r="S399" s="57">
        <f t="shared" si="64"/>
        <v>8.8999999999999996E-2</v>
      </c>
      <c r="T399" s="57">
        <f t="shared" si="64"/>
        <v>8.8999999999999996E-2</v>
      </c>
      <c r="U399" s="57">
        <f t="shared" si="64"/>
        <v>8.8999999999999996E-2</v>
      </c>
      <c r="V399" s="57">
        <f t="shared" si="64"/>
        <v>8.8999999999999996E-2</v>
      </c>
      <c r="W399" s="57">
        <f t="shared" si="64"/>
        <v>8.8999999999999996E-2</v>
      </c>
      <c r="X399" s="57">
        <f t="shared" si="64"/>
        <v>8.8999999999999996E-2</v>
      </c>
      <c r="Y399" s="57">
        <f t="shared" si="64"/>
        <v>8.8999999999999996E-2</v>
      </c>
      <c r="Z399" s="57">
        <f t="shared" si="64"/>
        <v>8.8999999999999996E-2</v>
      </c>
      <c r="AA399" s="57">
        <f t="shared" si="64"/>
        <v>8.8999999999999996E-2</v>
      </c>
      <c r="AB399" s="57">
        <f t="shared" si="64"/>
        <v>8.8999999999999996E-2</v>
      </c>
      <c r="AC399" s="57">
        <f t="shared" si="64"/>
        <v>8.8999999999999996E-2</v>
      </c>
      <c r="AD399" s="57">
        <f t="shared" ref="AD399:AV399" si="65">$S$41</f>
        <v>8.8999999999999996E-2</v>
      </c>
      <c r="AE399" s="57">
        <f t="shared" si="65"/>
        <v>8.8999999999999996E-2</v>
      </c>
      <c r="AF399" s="57">
        <f t="shared" si="65"/>
        <v>8.8999999999999996E-2</v>
      </c>
      <c r="AG399" s="57">
        <f t="shared" si="65"/>
        <v>8.8999999999999996E-2</v>
      </c>
      <c r="AH399" s="57">
        <f t="shared" si="65"/>
        <v>8.8999999999999996E-2</v>
      </c>
      <c r="AI399" s="57">
        <f t="shared" si="65"/>
        <v>8.8999999999999996E-2</v>
      </c>
      <c r="AJ399" s="57">
        <f t="shared" si="65"/>
        <v>8.8999999999999996E-2</v>
      </c>
      <c r="AK399" s="57">
        <f t="shared" si="65"/>
        <v>8.8999999999999996E-2</v>
      </c>
      <c r="AL399" s="57">
        <f t="shared" si="65"/>
        <v>8.8999999999999996E-2</v>
      </c>
      <c r="AM399" s="57">
        <f t="shared" si="65"/>
        <v>8.8999999999999996E-2</v>
      </c>
      <c r="AN399" s="57">
        <f t="shared" si="65"/>
        <v>8.8999999999999996E-2</v>
      </c>
      <c r="AO399" s="57">
        <f t="shared" si="65"/>
        <v>8.8999999999999996E-2</v>
      </c>
      <c r="AP399" s="57">
        <f t="shared" si="65"/>
        <v>8.8999999999999996E-2</v>
      </c>
      <c r="AQ399" s="57">
        <f t="shared" si="65"/>
        <v>8.8999999999999996E-2</v>
      </c>
      <c r="AR399" s="57">
        <f t="shared" si="65"/>
        <v>8.8999999999999996E-2</v>
      </c>
      <c r="AS399" s="57">
        <f t="shared" si="65"/>
        <v>8.8999999999999996E-2</v>
      </c>
      <c r="AT399" s="57">
        <f t="shared" si="65"/>
        <v>8.8999999999999996E-2</v>
      </c>
      <c r="AU399" s="57">
        <f t="shared" si="65"/>
        <v>8.8999999999999996E-2</v>
      </c>
      <c r="AV399" s="626">
        <f t="shared" si="65"/>
        <v>8.8999999999999996E-2</v>
      </c>
      <c r="AY399" s="335">
        <v>128</v>
      </c>
      <c r="AZ399" s="334" t="s">
        <v>647</v>
      </c>
      <c r="BA399" s="456">
        <v>0.12695613</v>
      </c>
      <c r="BB399" s="456">
        <v>6502.9792927828603</v>
      </c>
      <c r="BC399" s="456"/>
      <c r="BD399" s="547"/>
      <c r="BE399" s="456">
        <v>0.78910943658321953</v>
      </c>
      <c r="BF399" s="547"/>
      <c r="BG399" s="548">
        <f t="shared" si="62"/>
        <v>122.14408618381147</v>
      </c>
      <c r="BP399" s="4"/>
      <c r="CB399" s="438">
        <v>83</v>
      </c>
      <c r="CC399" s="334" t="s">
        <v>650</v>
      </c>
      <c r="CD399" s="549">
        <v>3.339038</v>
      </c>
      <c r="CE399" s="457">
        <v>6016.8893616647101</v>
      </c>
      <c r="CF399" s="549"/>
      <c r="CG399" s="457"/>
      <c r="CH399" s="457">
        <v>0.59382606659652304</v>
      </c>
      <c r="CI399" s="549"/>
      <c r="CJ399" s="457">
        <f t="shared" si="63"/>
        <v>149.77813736541069</v>
      </c>
    </row>
    <row r="400" spans="7:88" ht="14.1" customHeight="1">
      <c r="G400" s="19"/>
      <c r="H400" s="739"/>
      <c r="J400" s="736"/>
      <c r="K400" s="9" t="s">
        <v>779</v>
      </c>
      <c r="L400" s="57">
        <f t="shared" si="61"/>
        <v>8.8999999999999996E-2</v>
      </c>
      <c r="M400" s="57">
        <f t="shared" si="64"/>
        <v>8.8999999999999996E-2</v>
      </c>
      <c r="N400" s="57">
        <f t="shared" si="64"/>
        <v>8.8999999999999996E-2</v>
      </c>
      <c r="O400" s="57">
        <f t="shared" si="64"/>
        <v>8.8999999999999996E-2</v>
      </c>
      <c r="P400" s="57">
        <f t="shared" si="64"/>
        <v>8.8999999999999996E-2</v>
      </c>
      <c r="Q400" s="57">
        <f t="shared" si="64"/>
        <v>8.8999999999999996E-2</v>
      </c>
      <c r="R400" s="57">
        <f t="shared" si="64"/>
        <v>8.8999999999999996E-2</v>
      </c>
      <c r="S400" s="57">
        <f t="shared" si="64"/>
        <v>8.8999999999999996E-2</v>
      </c>
      <c r="T400" s="57">
        <f t="shared" si="64"/>
        <v>8.8999999999999996E-2</v>
      </c>
      <c r="U400" s="57">
        <f t="shared" si="64"/>
        <v>8.8999999999999996E-2</v>
      </c>
      <c r="V400" s="57">
        <f t="shared" si="64"/>
        <v>8.8999999999999996E-2</v>
      </c>
      <c r="W400" s="57">
        <f t="shared" si="64"/>
        <v>8.8999999999999996E-2</v>
      </c>
      <c r="X400" s="57">
        <f t="shared" si="64"/>
        <v>8.8999999999999996E-2</v>
      </c>
      <c r="Y400" s="57">
        <f t="shared" si="64"/>
        <v>8.8999999999999996E-2</v>
      </c>
      <c r="Z400" s="57">
        <f t="shared" si="64"/>
        <v>8.8999999999999996E-2</v>
      </c>
      <c r="AA400" s="57">
        <f t="shared" si="64"/>
        <v>8.8999999999999996E-2</v>
      </c>
      <c r="AB400" s="57">
        <f t="shared" si="64"/>
        <v>8.8999999999999996E-2</v>
      </c>
      <c r="AC400" s="57">
        <f t="shared" si="64"/>
        <v>8.8999999999999996E-2</v>
      </c>
      <c r="AD400" s="57">
        <f t="shared" si="64"/>
        <v>8.8999999999999996E-2</v>
      </c>
      <c r="AE400" s="57">
        <f t="shared" si="64"/>
        <v>8.8999999999999996E-2</v>
      </c>
      <c r="AF400" s="57">
        <f t="shared" si="64"/>
        <v>8.8999999999999996E-2</v>
      </c>
      <c r="AG400" s="57">
        <f t="shared" si="64"/>
        <v>8.8999999999999996E-2</v>
      </c>
      <c r="AH400" s="57">
        <f t="shared" si="64"/>
        <v>8.8999999999999996E-2</v>
      </c>
      <c r="AI400" s="57">
        <f t="shared" si="64"/>
        <v>8.8999999999999996E-2</v>
      </c>
      <c r="AJ400" s="57">
        <f t="shared" si="64"/>
        <v>8.8999999999999996E-2</v>
      </c>
      <c r="AK400" s="57">
        <f t="shared" si="64"/>
        <v>8.8999999999999996E-2</v>
      </c>
      <c r="AL400" s="57">
        <f t="shared" si="64"/>
        <v>8.8999999999999996E-2</v>
      </c>
      <c r="AM400" s="57">
        <f t="shared" si="64"/>
        <v>8.8999999999999996E-2</v>
      </c>
      <c r="AN400" s="57">
        <f t="shared" si="64"/>
        <v>8.8999999999999996E-2</v>
      </c>
      <c r="AO400" s="57">
        <f t="shared" si="64"/>
        <v>8.8999999999999996E-2</v>
      </c>
      <c r="AP400" s="57">
        <f t="shared" si="64"/>
        <v>8.8999999999999996E-2</v>
      </c>
      <c r="AQ400" s="57">
        <f t="shared" si="64"/>
        <v>8.8999999999999996E-2</v>
      </c>
      <c r="AR400" s="57">
        <f t="shared" si="64"/>
        <v>8.8999999999999996E-2</v>
      </c>
      <c r="AS400" s="57">
        <f t="shared" si="64"/>
        <v>8.8999999999999996E-2</v>
      </c>
      <c r="AT400" s="57">
        <f t="shared" si="64"/>
        <v>8.8999999999999996E-2</v>
      </c>
      <c r="AU400" s="57">
        <f t="shared" si="64"/>
        <v>8.8999999999999996E-2</v>
      </c>
      <c r="AV400" s="626">
        <f t="shared" si="64"/>
        <v>8.8999999999999996E-2</v>
      </c>
      <c r="AY400" s="335">
        <v>42</v>
      </c>
      <c r="AZ400" s="334" t="s">
        <v>649</v>
      </c>
      <c r="BA400" s="456">
        <v>0.99975236999999995</v>
      </c>
      <c r="BB400" s="456">
        <v>4774.1078974168804</v>
      </c>
      <c r="BC400" s="456"/>
      <c r="BD400" s="547"/>
      <c r="BE400" s="456">
        <v>0.58178177965366151</v>
      </c>
      <c r="BF400" s="547"/>
      <c r="BG400" s="548">
        <f t="shared" si="62"/>
        <v>122.42332746756358</v>
      </c>
      <c r="BP400" s="4"/>
      <c r="CB400" s="438">
        <v>97</v>
      </c>
      <c r="CC400" s="334" t="s">
        <v>650</v>
      </c>
      <c r="CD400" s="549">
        <v>60.223228999999897</v>
      </c>
      <c r="CE400" s="457">
        <v>7051.6219116766397</v>
      </c>
      <c r="CF400" s="549"/>
      <c r="CG400" s="457"/>
      <c r="CH400" s="457">
        <v>0.69228500613722199</v>
      </c>
      <c r="CI400" s="549"/>
      <c r="CJ400" s="457">
        <f t="shared" si="63"/>
        <v>150.12944126110281</v>
      </c>
    </row>
    <row r="401" spans="7:88" ht="14.1" customHeight="1" thickBot="1">
      <c r="G401" s="19"/>
      <c r="H401" s="739"/>
      <c r="J401" s="736"/>
      <c r="K401" s="485" t="s">
        <v>780</v>
      </c>
      <c r="L401" s="75">
        <f t="shared" si="61"/>
        <v>8.8999999999999996E-2</v>
      </c>
      <c r="M401" s="75">
        <f t="shared" si="64"/>
        <v>8.8999999999999996E-2</v>
      </c>
      <c r="N401" s="75">
        <f t="shared" si="64"/>
        <v>8.8999999999999996E-2</v>
      </c>
      <c r="O401" s="75">
        <f t="shared" si="64"/>
        <v>8.8999999999999996E-2</v>
      </c>
      <c r="P401" s="75">
        <f t="shared" si="64"/>
        <v>8.8999999999999996E-2</v>
      </c>
      <c r="Q401" s="75">
        <f t="shared" si="64"/>
        <v>8.8999999999999996E-2</v>
      </c>
      <c r="R401" s="75">
        <f t="shared" si="64"/>
        <v>8.8999999999999996E-2</v>
      </c>
      <c r="S401" s="75">
        <f t="shared" si="64"/>
        <v>8.8999999999999996E-2</v>
      </c>
      <c r="T401" s="75">
        <f t="shared" si="64"/>
        <v>8.8999999999999996E-2</v>
      </c>
      <c r="U401" s="75">
        <f t="shared" si="64"/>
        <v>8.8999999999999996E-2</v>
      </c>
      <c r="V401" s="75">
        <f t="shared" si="64"/>
        <v>8.8999999999999996E-2</v>
      </c>
      <c r="W401" s="75">
        <f t="shared" si="64"/>
        <v>8.8999999999999996E-2</v>
      </c>
      <c r="X401" s="75">
        <f t="shared" si="64"/>
        <v>8.8999999999999996E-2</v>
      </c>
      <c r="Y401" s="75">
        <f t="shared" si="64"/>
        <v>8.8999999999999996E-2</v>
      </c>
      <c r="Z401" s="75">
        <f t="shared" si="64"/>
        <v>8.8999999999999996E-2</v>
      </c>
      <c r="AA401" s="75">
        <f t="shared" si="64"/>
        <v>8.8999999999999996E-2</v>
      </c>
      <c r="AB401" s="75">
        <f t="shared" si="64"/>
        <v>8.8999999999999996E-2</v>
      </c>
      <c r="AC401" s="75">
        <f t="shared" si="64"/>
        <v>8.8999999999999996E-2</v>
      </c>
      <c r="AD401" s="75">
        <f t="shared" si="64"/>
        <v>8.8999999999999996E-2</v>
      </c>
      <c r="AE401" s="75">
        <f t="shared" si="64"/>
        <v>8.8999999999999996E-2</v>
      </c>
      <c r="AF401" s="75">
        <f t="shared" si="64"/>
        <v>8.8999999999999996E-2</v>
      </c>
      <c r="AG401" s="75">
        <f t="shared" ref="M401:AV407" si="66">$S$41</f>
        <v>8.8999999999999996E-2</v>
      </c>
      <c r="AH401" s="75">
        <f t="shared" si="66"/>
        <v>8.8999999999999996E-2</v>
      </c>
      <c r="AI401" s="75">
        <f t="shared" si="66"/>
        <v>8.8999999999999996E-2</v>
      </c>
      <c r="AJ401" s="75">
        <f t="shared" si="66"/>
        <v>8.8999999999999996E-2</v>
      </c>
      <c r="AK401" s="75">
        <f t="shared" si="66"/>
        <v>8.8999999999999996E-2</v>
      </c>
      <c r="AL401" s="75">
        <f t="shared" si="66"/>
        <v>8.8999999999999996E-2</v>
      </c>
      <c r="AM401" s="75">
        <f t="shared" si="66"/>
        <v>8.8999999999999996E-2</v>
      </c>
      <c r="AN401" s="75">
        <f t="shared" si="66"/>
        <v>8.8999999999999996E-2</v>
      </c>
      <c r="AO401" s="75">
        <f t="shared" si="66"/>
        <v>8.8999999999999996E-2</v>
      </c>
      <c r="AP401" s="75">
        <f t="shared" si="66"/>
        <v>8.8999999999999996E-2</v>
      </c>
      <c r="AQ401" s="75">
        <f t="shared" si="66"/>
        <v>8.8999999999999996E-2</v>
      </c>
      <c r="AR401" s="75">
        <f t="shared" si="66"/>
        <v>8.8999999999999996E-2</v>
      </c>
      <c r="AS401" s="75">
        <f t="shared" si="66"/>
        <v>8.8999999999999996E-2</v>
      </c>
      <c r="AT401" s="75">
        <f t="shared" si="66"/>
        <v>8.8999999999999996E-2</v>
      </c>
      <c r="AU401" s="75">
        <f t="shared" si="66"/>
        <v>8.8999999999999996E-2</v>
      </c>
      <c r="AV401" s="627">
        <f t="shared" si="66"/>
        <v>8.8999999999999996E-2</v>
      </c>
      <c r="AY401" s="335">
        <v>38</v>
      </c>
      <c r="AZ401" s="334" t="s">
        <v>648</v>
      </c>
      <c r="BA401" s="456">
        <v>2.3106488419999902</v>
      </c>
      <c r="BB401" s="456">
        <v>4318.2564925831703</v>
      </c>
      <c r="BC401" s="456"/>
      <c r="BD401" s="547"/>
      <c r="BE401" s="456">
        <v>0.52663516893288254</v>
      </c>
      <c r="BF401" s="547"/>
      <c r="BG401" s="548">
        <f t="shared" si="62"/>
        <v>122.64290450689904</v>
      </c>
      <c r="BP401" s="4"/>
      <c r="CB401" s="438">
        <v>57</v>
      </c>
      <c r="CC401" s="334" t="s">
        <v>648</v>
      </c>
      <c r="CD401" s="549">
        <v>4.5572999999999899</v>
      </c>
      <c r="CE401" s="457">
        <v>5333.0447196963996</v>
      </c>
      <c r="CF401" s="549"/>
      <c r="CG401" s="457"/>
      <c r="CH401" s="457">
        <v>0.526037348897474</v>
      </c>
      <c r="CI401" s="549"/>
      <c r="CJ401" s="457">
        <f t="shared" si="63"/>
        <v>150.2326294598777</v>
      </c>
    </row>
    <row r="402" spans="7:88" ht="14.1" customHeight="1" thickTop="1">
      <c r="G402" s="19"/>
      <c r="H402" s="739"/>
      <c r="J402" s="736"/>
      <c r="K402" s="9" t="s">
        <v>753</v>
      </c>
      <c r="L402" s="57">
        <f t="shared" si="61"/>
        <v>8.8999999999999996E-2</v>
      </c>
      <c r="M402" s="57">
        <f t="shared" si="66"/>
        <v>8.8999999999999996E-2</v>
      </c>
      <c r="N402" s="57">
        <f t="shared" si="66"/>
        <v>8.8999999999999996E-2</v>
      </c>
      <c r="O402" s="57">
        <f t="shared" si="66"/>
        <v>8.8999999999999996E-2</v>
      </c>
      <c r="P402" s="57">
        <f t="shared" si="66"/>
        <v>8.8999999999999996E-2</v>
      </c>
      <c r="Q402" s="57">
        <f t="shared" si="66"/>
        <v>8.8999999999999996E-2</v>
      </c>
      <c r="R402" s="57">
        <f t="shared" si="66"/>
        <v>8.8999999999999996E-2</v>
      </c>
      <c r="S402" s="57">
        <f t="shared" si="66"/>
        <v>8.8999999999999996E-2</v>
      </c>
      <c r="T402" s="57">
        <f t="shared" si="66"/>
        <v>8.8999999999999996E-2</v>
      </c>
      <c r="U402" s="57">
        <f t="shared" si="66"/>
        <v>8.8999999999999996E-2</v>
      </c>
      <c r="V402" s="57">
        <f t="shared" si="66"/>
        <v>8.8999999999999996E-2</v>
      </c>
      <c r="W402" s="57">
        <f t="shared" si="66"/>
        <v>8.8999999999999996E-2</v>
      </c>
      <c r="X402" s="57">
        <f t="shared" si="66"/>
        <v>8.8999999999999996E-2</v>
      </c>
      <c r="Y402" s="57">
        <f t="shared" si="66"/>
        <v>8.8999999999999996E-2</v>
      </c>
      <c r="Z402" s="57">
        <f t="shared" si="66"/>
        <v>8.8999999999999996E-2</v>
      </c>
      <c r="AA402" s="57">
        <f t="shared" si="66"/>
        <v>8.8999999999999996E-2</v>
      </c>
      <c r="AB402" s="57">
        <f t="shared" si="66"/>
        <v>8.8999999999999996E-2</v>
      </c>
      <c r="AC402" s="57">
        <f t="shared" si="66"/>
        <v>8.8999999999999996E-2</v>
      </c>
      <c r="AD402" s="57">
        <f t="shared" si="66"/>
        <v>8.8999999999999996E-2</v>
      </c>
      <c r="AE402" s="57">
        <f t="shared" si="66"/>
        <v>8.8999999999999996E-2</v>
      </c>
      <c r="AF402" s="57">
        <f t="shared" si="66"/>
        <v>8.8999999999999996E-2</v>
      </c>
      <c r="AG402" s="57">
        <f t="shared" si="66"/>
        <v>8.8999999999999996E-2</v>
      </c>
      <c r="AH402" s="57">
        <f t="shared" si="66"/>
        <v>8.8999999999999996E-2</v>
      </c>
      <c r="AI402" s="57">
        <f t="shared" si="66"/>
        <v>8.8999999999999996E-2</v>
      </c>
      <c r="AJ402" s="57">
        <f t="shared" si="66"/>
        <v>8.8999999999999996E-2</v>
      </c>
      <c r="AK402" s="57">
        <f t="shared" si="66"/>
        <v>8.8999999999999996E-2</v>
      </c>
      <c r="AL402" s="57">
        <f t="shared" si="66"/>
        <v>8.8999999999999996E-2</v>
      </c>
      <c r="AM402" s="57">
        <f t="shared" si="66"/>
        <v>8.8999999999999996E-2</v>
      </c>
      <c r="AN402" s="57">
        <f t="shared" si="66"/>
        <v>8.8999999999999996E-2</v>
      </c>
      <c r="AO402" s="57">
        <f t="shared" si="66"/>
        <v>8.8999999999999996E-2</v>
      </c>
      <c r="AP402" s="57">
        <f t="shared" si="66"/>
        <v>8.8999999999999996E-2</v>
      </c>
      <c r="AQ402" s="57">
        <f t="shared" si="66"/>
        <v>8.8999999999999996E-2</v>
      </c>
      <c r="AR402" s="57">
        <f t="shared" si="66"/>
        <v>8.8999999999999996E-2</v>
      </c>
      <c r="AS402" s="57">
        <f t="shared" si="66"/>
        <v>8.8999999999999996E-2</v>
      </c>
      <c r="AT402" s="57">
        <f t="shared" si="66"/>
        <v>8.8999999999999996E-2</v>
      </c>
      <c r="AU402" s="57">
        <f t="shared" si="66"/>
        <v>8.8999999999999996E-2</v>
      </c>
      <c r="AV402" s="626">
        <f t="shared" si="66"/>
        <v>8.8999999999999996E-2</v>
      </c>
      <c r="AY402" s="335">
        <v>1</v>
      </c>
      <c r="AZ402" s="334" t="s">
        <v>651</v>
      </c>
      <c r="BA402" s="456">
        <v>6.2428421679999904</v>
      </c>
      <c r="BB402" s="456">
        <v>5893.8153111751399</v>
      </c>
      <c r="BC402" s="456"/>
      <c r="BD402" s="547"/>
      <c r="BE402" s="456">
        <v>0.71361850400965132</v>
      </c>
      <c r="BF402" s="547"/>
      <c r="BG402" s="548">
        <f t="shared" si="62"/>
        <v>122.63265138531062</v>
      </c>
      <c r="BP402" s="4"/>
      <c r="CB402" s="438">
        <v>87</v>
      </c>
      <c r="CC402" s="334" t="s">
        <v>650</v>
      </c>
      <c r="CD402" s="549">
        <v>29.7421889999999</v>
      </c>
      <c r="CE402" s="457">
        <v>6919.5578571773003</v>
      </c>
      <c r="CF402" s="549"/>
      <c r="CG402" s="457"/>
      <c r="CH402" s="457">
        <v>0.67682282940984795</v>
      </c>
      <c r="CI402" s="549"/>
      <c r="CJ402" s="457">
        <f t="shared" si="63"/>
        <v>150.7209147715111</v>
      </c>
    </row>
    <row r="403" spans="7:88" ht="14.1" customHeight="1">
      <c r="G403" s="19"/>
      <c r="H403" s="739"/>
      <c r="J403" s="736"/>
      <c r="K403" s="9" t="s">
        <v>757</v>
      </c>
      <c r="L403" s="57">
        <f t="shared" si="61"/>
        <v>8.8999999999999996E-2</v>
      </c>
      <c r="M403" s="57">
        <f t="shared" si="66"/>
        <v>8.8999999999999996E-2</v>
      </c>
      <c r="N403" s="57">
        <f t="shared" si="66"/>
        <v>8.8999999999999996E-2</v>
      </c>
      <c r="O403" s="57">
        <f t="shared" si="66"/>
        <v>8.8999999999999996E-2</v>
      </c>
      <c r="P403" s="57">
        <f t="shared" si="66"/>
        <v>8.8999999999999996E-2</v>
      </c>
      <c r="Q403" s="57">
        <f t="shared" si="66"/>
        <v>8.8999999999999996E-2</v>
      </c>
      <c r="R403" s="57">
        <f t="shared" si="66"/>
        <v>8.8999999999999996E-2</v>
      </c>
      <c r="S403" s="57">
        <f t="shared" si="66"/>
        <v>8.8999999999999996E-2</v>
      </c>
      <c r="T403" s="57">
        <f t="shared" si="66"/>
        <v>8.8999999999999996E-2</v>
      </c>
      <c r="U403" s="57">
        <f t="shared" si="66"/>
        <v>8.8999999999999996E-2</v>
      </c>
      <c r="V403" s="57">
        <f t="shared" si="66"/>
        <v>8.8999999999999996E-2</v>
      </c>
      <c r="W403" s="57">
        <f t="shared" si="66"/>
        <v>8.8999999999999996E-2</v>
      </c>
      <c r="X403" s="57">
        <f t="shared" si="66"/>
        <v>8.8999999999999996E-2</v>
      </c>
      <c r="Y403" s="57">
        <f t="shared" si="66"/>
        <v>8.8999999999999996E-2</v>
      </c>
      <c r="Z403" s="57">
        <f t="shared" si="66"/>
        <v>8.8999999999999996E-2</v>
      </c>
      <c r="AA403" s="57">
        <f t="shared" si="66"/>
        <v>8.8999999999999996E-2</v>
      </c>
      <c r="AB403" s="57">
        <f t="shared" si="66"/>
        <v>8.8999999999999996E-2</v>
      </c>
      <c r="AC403" s="57">
        <f t="shared" si="66"/>
        <v>8.8999999999999996E-2</v>
      </c>
      <c r="AD403" s="57">
        <f t="shared" si="66"/>
        <v>8.8999999999999996E-2</v>
      </c>
      <c r="AE403" s="57">
        <f t="shared" si="66"/>
        <v>8.8999999999999996E-2</v>
      </c>
      <c r="AF403" s="57">
        <f t="shared" si="66"/>
        <v>8.8999999999999996E-2</v>
      </c>
      <c r="AG403" s="57">
        <f t="shared" si="66"/>
        <v>8.8999999999999996E-2</v>
      </c>
      <c r="AH403" s="57">
        <f t="shared" si="66"/>
        <v>8.8999999999999996E-2</v>
      </c>
      <c r="AI403" s="57">
        <f t="shared" si="66"/>
        <v>8.8999999999999996E-2</v>
      </c>
      <c r="AJ403" s="57">
        <f t="shared" si="66"/>
        <v>8.8999999999999996E-2</v>
      </c>
      <c r="AK403" s="57">
        <f t="shared" si="66"/>
        <v>8.8999999999999996E-2</v>
      </c>
      <c r="AL403" s="57">
        <f t="shared" si="66"/>
        <v>8.8999999999999996E-2</v>
      </c>
      <c r="AM403" s="57">
        <f t="shared" si="66"/>
        <v>8.8999999999999996E-2</v>
      </c>
      <c r="AN403" s="57">
        <f t="shared" si="66"/>
        <v>8.8999999999999996E-2</v>
      </c>
      <c r="AO403" s="57">
        <f t="shared" si="66"/>
        <v>8.8999999999999996E-2</v>
      </c>
      <c r="AP403" s="57">
        <f t="shared" si="66"/>
        <v>8.8999999999999996E-2</v>
      </c>
      <c r="AQ403" s="57">
        <f t="shared" si="66"/>
        <v>8.8999999999999996E-2</v>
      </c>
      <c r="AR403" s="57">
        <f t="shared" si="66"/>
        <v>8.8999999999999996E-2</v>
      </c>
      <c r="AS403" s="57">
        <f t="shared" si="66"/>
        <v>8.8999999999999996E-2</v>
      </c>
      <c r="AT403" s="57">
        <f t="shared" si="66"/>
        <v>8.8999999999999996E-2</v>
      </c>
      <c r="AU403" s="57">
        <f t="shared" si="66"/>
        <v>8.8999999999999996E-2</v>
      </c>
      <c r="AV403" s="626">
        <f t="shared" si="66"/>
        <v>8.8999999999999996E-2</v>
      </c>
      <c r="AY403" s="335">
        <v>21</v>
      </c>
      <c r="AZ403" s="334" t="s">
        <v>650</v>
      </c>
      <c r="BA403" s="456">
        <v>0.96577211900000004</v>
      </c>
      <c r="BB403" s="456">
        <v>5284.8309946129702</v>
      </c>
      <c r="BC403" s="456"/>
      <c r="BD403" s="547"/>
      <c r="BE403" s="456">
        <v>0.64004321775602768</v>
      </c>
      <c r="BF403" s="547"/>
      <c r="BG403" s="548">
        <f t="shared" si="62"/>
        <v>122.88001052045479</v>
      </c>
      <c r="BP403" s="4"/>
      <c r="CB403" s="438">
        <v>10</v>
      </c>
      <c r="CC403" s="334" t="s">
        <v>651</v>
      </c>
      <c r="CD403" s="549">
        <v>25.603484000000002</v>
      </c>
      <c r="CE403" s="457">
        <v>7349.4713076332</v>
      </c>
      <c r="CF403" s="549"/>
      <c r="CG403" s="457"/>
      <c r="CH403" s="457">
        <v>0.71758536849510801</v>
      </c>
      <c r="CI403" s="549"/>
      <c r="CJ403" s="457">
        <f t="shared" si="63"/>
        <v>150.83798737662653</v>
      </c>
    </row>
    <row r="404" spans="7:88" ht="14.1" customHeight="1" thickBot="1">
      <c r="G404" s="19"/>
      <c r="H404" s="739"/>
      <c r="J404" s="736"/>
      <c r="K404" s="9" t="s">
        <v>761</v>
      </c>
      <c r="L404" s="75">
        <f t="shared" si="61"/>
        <v>8.8999999999999996E-2</v>
      </c>
      <c r="M404" s="75">
        <f t="shared" si="66"/>
        <v>8.8999999999999996E-2</v>
      </c>
      <c r="N404" s="75">
        <f t="shared" si="66"/>
        <v>8.8999999999999996E-2</v>
      </c>
      <c r="O404" s="75">
        <f t="shared" si="66"/>
        <v>8.8999999999999996E-2</v>
      </c>
      <c r="P404" s="75">
        <f t="shared" si="66"/>
        <v>8.8999999999999996E-2</v>
      </c>
      <c r="Q404" s="75">
        <f t="shared" si="66"/>
        <v>8.8999999999999996E-2</v>
      </c>
      <c r="R404" s="75">
        <f t="shared" si="66"/>
        <v>8.8999999999999996E-2</v>
      </c>
      <c r="S404" s="75">
        <f t="shared" si="66"/>
        <v>8.8999999999999996E-2</v>
      </c>
      <c r="T404" s="75">
        <f t="shared" si="66"/>
        <v>8.8999999999999996E-2</v>
      </c>
      <c r="U404" s="75">
        <f t="shared" si="66"/>
        <v>8.8999999999999996E-2</v>
      </c>
      <c r="V404" s="75">
        <f t="shared" si="66"/>
        <v>8.8999999999999996E-2</v>
      </c>
      <c r="W404" s="75">
        <f t="shared" si="66"/>
        <v>8.8999999999999996E-2</v>
      </c>
      <c r="X404" s="75">
        <f t="shared" si="66"/>
        <v>8.8999999999999996E-2</v>
      </c>
      <c r="Y404" s="75">
        <f t="shared" si="66"/>
        <v>8.8999999999999996E-2</v>
      </c>
      <c r="Z404" s="75">
        <f t="shared" si="66"/>
        <v>8.8999999999999996E-2</v>
      </c>
      <c r="AA404" s="75">
        <f t="shared" si="66"/>
        <v>8.8999999999999996E-2</v>
      </c>
      <c r="AB404" s="75">
        <f t="shared" si="66"/>
        <v>8.8999999999999996E-2</v>
      </c>
      <c r="AC404" s="75">
        <f t="shared" si="66"/>
        <v>8.8999999999999996E-2</v>
      </c>
      <c r="AD404" s="75">
        <f t="shared" si="66"/>
        <v>8.8999999999999996E-2</v>
      </c>
      <c r="AE404" s="75">
        <f t="shared" si="66"/>
        <v>8.8999999999999996E-2</v>
      </c>
      <c r="AF404" s="75">
        <f t="shared" si="66"/>
        <v>8.8999999999999996E-2</v>
      </c>
      <c r="AG404" s="75">
        <f t="shared" si="66"/>
        <v>8.8999999999999996E-2</v>
      </c>
      <c r="AH404" s="75">
        <f t="shared" si="66"/>
        <v>8.8999999999999996E-2</v>
      </c>
      <c r="AI404" s="75">
        <f t="shared" si="66"/>
        <v>8.8999999999999996E-2</v>
      </c>
      <c r="AJ404" s="75">
        <f t="shared" si="66"/>
        <v>8.8999999999999996E-2</v>
      </c>
      <c r="AK404" s="75">
        <f t="shared" si="66"/>
        <v>8.8999999999999996E-2</v>
      </c>
      <c r="AL404" s="75">
        <f t="shared" si="66"/>
        <v>8.8999999999999996E-2</v>
      </c>
      <c r="AM404" s="75">
        <f t="shared" si="66"/>
        <v>8.8999999999999996E-2</v>
      </c>
      <c r="AN404" s="75">
        <f t="shared" si="66"/>
        <v>8.8999999999999996E-2</v>
      </c>
      <c r="AO404" s="75">
        <f t="shared" si="66"/>
        <v>8.8999999999999996E-2</v>
      </c>
      <c r="AP404" s="75">
        <f t="shared" si="66"/>
        <v>8.8999999999999996E-2</v>
      </c>
      <c r="AQ404" s="75">
        <f t="shared" si="66"/>
        <v>8.8999999999999996E-2</v>
      </c>
      <c r="AR404" s="75">
        <f t="shared" si="66"/>
        <v>8.8999999999999996E-2</v>
      </c>
      <c r="AS404" s="75">
        <f t="shared" si="66"/>
        <v>8.8999999999999996E-2</v>
      </c>
      <c r="AT404" s="75">
        <f t="shared" si="66"/>
        <v>8.8999999999999996E-2</v>
      </c>
      <c r="AU404" s="75">
        <f t="shared" si="66"/>
        <v>8.8999999999999996E-2</v>
      </c>
      <c r="AV404" s="627">
        <f t="shared" si="66"/>
        <v>8.8999999999999996E-2</v>
      </c>
      <c r="AY404" s="335">
        <v>48</v>
      </c>
      <c r="AZ404" s="334" t="s">
        <v>648</v>
      </c>
      <c r="BA404" s="456">
        <v>1.313273358</v>
      </c>
      <c r="BB404" s="456">
        <v>4346.3774019405</v>
      </c>
      <c r="BC404" s="456"/>
      <c r="BD404" s="547"/>
      <c r="BE404" s="456">
        <v>0.52739082263983272</v>
      </c>
      <c r="BF404" s="547"/>
      <c r="BG404" s="548">
        <f t="shared" si="62"/>
        <v>123.22984605305575</v>
      </c>
      <c r="BP404" s="4"/>
      <c r="CB404" s="438">
        <v>113</v>
      </c>
      <c r="CC404" s="334" t="s">
        <v>649</v>
      </c>
      <c r="CD404" s="549">
        <v>3.24638299999999</v>
      </c>
      <c r="CE404" s="457">
        <v>6201.4765817041498</v>
      </c>
      <c r="CF404" s="549"/>
      <c r="CG404" s="457"/>
      <c r="CH404" s="457">
        <v>0.60704405307769504</v>
      </c>
      <c r="CI404" s="549"/>
      <c r="CJ404" s="457">
        <f t="shared" si="63"/>
        <v>150.90270716007177</v>
      </c>
    </row>
    <row r="405" spans="7:88" ht="14.1" customHeight="1" thickTop="1">
      <c r="G405" s="19"/>
      <c r="H405" s="739"/>
      <c r="J405" s="736"/>
      <c r="K405" s="9" t="s">
        <v>754</v>
      </c>
      <c r="L405" s="57">
        <f t="shared" si="61"/>
        <v>8.8999999999999996E-2</v>
      </c>
      <c r="M405" s="57">
        <f t="shared" si="66"/>
        <v>8.8999999999999996E-2</v>
      </c>
      <c r="N405" s="57">
        <f t="shared" si="66"/>
        <v>8.8999999999999996E-2</v>
      </c>
      <c r="O405" s="57">
        <f t="shared" si="66"/>
        <v>8.8999999999999996E-2</v>
      </c>
      <c r="P405" s="57">
        <f t="shared" si="66"/>
        <v>8.8999999999999996E-2</v>
      </c>
      <c r="Q405" s="57">
        <f t="shared" si="66"/>
        <v>8.8999999999999996E-2</v>
      </c>
      <c r="R405" s="57">
        <f t="shared" si="66"/>
        <v>8.8999999999999996E-2</v>
      </c>
      <c r="S405" s="57">
        <f t="shared" si="66"/>
        <v>8.8999999999999996E-2</v>
      </c>
      <c r="T405" s="57">
        <f t="shared" si="66"/>
        <v>8.8999999999999996E-2</v>
      </c>
      <c r="U405" s="57">
        <f t="shared" si="66"/>
        <v>8.8999999999999996E-2</v>
      </c>
      <c r="V405" s="57">
        <f t="shared" si="66"/>
        <v>8.8999999999999996E-2</v>
      </c>
      <c r="W405" s="57">
        <f t="shared" si="66"/>
        <v>8.8999999999999996E-2</v>
      </c>
      <c r="X405" s="57">
        <f t="shared" si="66"/>
        <v>8.8999999999999996E-2</v>
      </c>
      <c r="Y405" s="57">
        <f t="shared" si="66"/>
        <v>8.8999999999999996E-2</v>
      </c>
      <c r="Z405" s="57">
        <f t="shared" si="66"/>
        <v>8.8999999999999996E-2</v>
      </c>
      <c r="AA405" s="57">
        <f t="shared" si="66"/>
        <v>8.8999999999999996E-2</v>
      </c>
      <c r="AB405" s="57">
        <f t="shared" si="66"/>
        <v>8.8999999999999996E-2</v>
      </c>
      <c r="AC405" s="57">
        <f t="shared" si="66"/>
        <v>8.8999999999999996E-2</v>
      </c>
      <c r="AD405" s="57">
        <f t="shared" si="66"/>
        <v>8.8999999999999996E-2</v>
      </c>
      <c r="AE405" s="57">
        <f t="shared" si="66"/>
        <v>8.8999999999999996E-2</v>
      </c>
      <c r="AF405" s="57">
        <f t="shared" si="66"/>
        <v>8.8999999999999996E-2</v>
      </c>
      <c r="AG405" s="57">
        <f t="shared" si="66"/>
        <v>8.8999999999999996E-2</v>
      </c>
      <c r="AH405" s="57">
        <f t="shared" si="66"/>
        <v>8.8999999999999996E-2</v>
      </c>
      <c r="AI405" s="57">
        <f t="shared" si="66"/>
        <v>8.8999999999999996E-2</v>
      </c>
      <c r="AJ405" s="57">
        <f t="shared" si="66"/>
        <v>8.8999999999999996E-2</v>
      </c>
      <c r="AK405" s="57">
        <f t="shared" si="66"/>
        <v>8.8999999999999996E-2</v>
      </c>
      <c r="AL405" s="57">
        <f t="shared" si="66"/>
        <v>8.8999999999999996E-2</v>
      </c>
      <c r="AM405" s="57">
        <f t="shared" si="66"/>
        <v>8.8999999999999996E-2</v>
      </c>
      <c r="AN405" s="57">
        <f t="shared" si="66"/>
        <v>8.8999999999999996E-2</v>
      </c>
      <c r="AO405" s="57">
        <f t="shared" si="66"/>
        <v>8.8999999999999996E-2</v>
      </c>
      <c r="AP405" s="57">
        <f t="shared" si="66"/>
        <v>8.8999999999999996E-2</v>
      </c>
      <c r="AQ405" s="57">
        <f t="shared" si="66"/>
        <v>8.8999999999999996E-2</v>
      </c>
      <c r="AR405" s="57">
        <f t="shared" si="66"/>
        <v>8.8999999999999996E-2</v>
      </c>
      <c r="AS405" s="57">
        <f t="shared" si="66"/>
        <v>8.8999999999999996E-2</v>
      </c>
      <c r="AT405" s="57">
        <f t="shared" si="66"/>
        <v>8.8999999999999996E-2</v>
      </c>
      <c r="AU405" s="57">
        <f t="shared" si="66"/>
        <v>8.8999999999999996E-2</v>
      </c>
      <c r="AV405" s="626">
        <f t="shared" si="66"/>
        <v>8.8999999999999996E-2</v>
      </c>
      <c r="AY405" s="335">
        <v>36</v>
      </c>
      <c r="AZ405" s="334" t="s">
        <v>647</v>
      </c>
      <c r="BA405" s="456">
        <v>0.58147162099999905</v>
      </c>
      <c r="BB405" s="456">
        <v>4756.06710948618</v>
      </c>
      <c r="BC405" s="456"/>
      <c r="BD405" s="547"/>
      <c r="BE405" s="456">
        <v>0.57552966584260667</v>
      </c>
      <c r="BF405" s="547"/>
      <c r="BG405" s="548">
        <f t="shared" si="62"/>
        <v>123.27792597745922</v>
      </c>
      <c r="BP405" s="4"/>
      <c r="CB405" s="438">
        <v>40</v>
      </c>
      <c r="CC405" s="334" t="s">
        <v>651</v>
      </c>
      <c r="CD405" s="549">
        <v>87.297235000000001</v>
      </c>
      <c r="CE405" s="457">
        <v>7279.2970631543303</v>
      </c>
      <c r="CF405" s="549"/>
      <c r="CG405" s="457"/>
      <c r="CH405" s="457">
        <v>0.70989436718244903</v>
      </c>
      <c r="CI405" s="549"/>
      <c r="CJ405" s="457">
        <f t="shared" si="63"/>
        <v>151.03625947868755</v>
      </c>
    </row>
    <row r="406" spans="7:88" ht="14.1" customHeight="1">
      <c r="G406" s="19"/>
      <c r="H406" s="739"/>
      <c r="J406" s="736"/>
      <c r="K406" s="9" t="s">
        <v>758</v>
      </c>
      <c r="L406" s="57">
        <f t="shared" si="61"/>
        <v>8.8999999999999996E-2</v>
      </c>
      <c r="M406" s="57">
        <f t="shared" si="66"/>
        <v>8.8999999999999996E-2</v>
      </c>
      <c r="N406" s="57">
        <f t="shared" si="66"/>
        <v>8.8999999999999996E-2</v>
      </c>
      <c r="O406" s="57">
        <f t="shared" si="66"/>
        <v>8.8999999999999996E-2</v>
      </c>
      <c r="P406" s="57">
        <f t="shared" si="66"/>
        <v>8.8999999999999996E-2</v>
      </c>
      <c r="Q406" s="57">
        <f t="shared" si="66"/>
        <v>8.8999999999999996E-2</v>
      </c>
      <c r="R406" s="57">
        <f t="shared" si="66"/>
        <v>8.8999999999999996E-2</v>
      </c>
      <c r="S406" s="57">
        <f t="shared" si="66"/>
        <v>8.8999999999999996E-2</v>
      </c>
      <c r="T406" s="57">
        <f t="shared" si="66"/>
        <v>8.8999999999999996E-2</v>
      </c>
      <c r="U406" s="57">
        <f t="shared" si="66"/>
        <v>8.8999999999999996E-2</v>
      </c>
      <c r="V406" s="57">
        <f t="shared" si="66"/>
        <v>8.8999999999999996E-2</v>
      </c>
      <c r="W406" s="57">
        <f t="shared" si="66"/>
        <v>8.8999999999999996E-2</v>
      </c>
      <c r="X406" s="57">
        <f t="shared" si="66"/>
        <v>8.8999999999999996E-2</v>
      </c>
      <c r="Y406" s="57">
        <f t="shared" si="66"/>
        <v>8.8999999999999996E-2</v>
      </c>
      <c r="Z406" s="57">
        <f t="shared" si="66"/>
        <v>8.8999999999999996E-2</v>
      </c>
      <c r="AA406" s="57">
        <f t="shared" si="66"/>
        <v>8.8999999999999996E-2</v>
      </c>
      <c r="AB406" s="57">
        <f t="shared" si="66"/>
        <v>8.8999999999999996E-2</v>
      </c>
      <c r="AC406" s="57">
        <f t="shared" si="66"/>
        <v>8.8999999999999996E-2</v>
      </c>
      <c r="AD406" s="57">
        <f t="shared" si="66"/>
        <v>8.8999999999999996E-2</v>
      </c>
      <c r="AE406" s="57">
        <f t="shared" si="66"/>
        <v>8.8999999999999996E-2</v>
      </c>
      <c r="AF406" s="57">
        <f t="shared" si="66"/>
        <v>8.8999999999999996E-2</v>
      </c>
      <c r="AG406" s="57">
        <f t="shared" si="66"/>
        <v>8.8999999999999996E-2</v>
      </c>
      <c r="AH406" s="57">
        <f t="shared" si="66"/>
        <v>8.8999999999999996E-2</v>
      </c>
      <c r="AI406" s="57">
        <f t="shared" si="66"/>
        <v>8.8999999999999996E-2</v>
      </c>
      <c r="AJ406" s="57">
        <f t="shared" si="66"/>
        <v>8.8999999999999996E-2</v>
      </c>
      <c r="AK406" s="57">
        <f t="shared" si="66"/>
        <v>8.8999999999999996E-2</v>
      </c>
      <c r="AL406" s="57">
        <f t="shared" si="66"/>
        <v>8.8999999999999996E-2</v>
      </c>
      <c r="AM406" s="57">
        <f t="shared" si="66"/>
        <v>8.8999999999999996E-2</v>
      </c>
      <c r="AN406" s="57">
        <f t="shared" si="66"/>
        <v>8.8999999999999996E-2</v>
      </c>
      <c r="AO406" s="57">
        <f t="shared" si="66"/>
        <v>8.8999999999999996E-2</v>
      </c>
      <c r="AP406" s="57">
        <f t="shared" si="66"/>
        <v>8.8999999999999996E-2</v>
      </c>
      <c r="AQ406" s="57">
        <f t="shared" si="66"/>
        <v>8.8999999999999996E-2</v>
      </c>
      <c r="AR406" s="57">
        <f t="shared" si="66"/>
        <v>8.8999999999999996E-2</v>
      </c>
      <c r="AS406" s="57">
        <f t="shared" si="66"/>
        <v>8.8999999999999996E-2</v>
      </c>
      <c r="AT406" s="57">
        <f t="shared" si="66"/>
        <v>8.8999999999999996E-2</v>
      </c>
      <c r="AU406" s="57">
        <f t="shared" si="66"/>
        <v>8.8999999999999996E-2</v>
      </c>
      <c r="AV406" s="626">
        <f t="shared" si="66"/>
        <v>8.8999999999999996E-2</v>
      </c>
      <c r="AY406" s="335">
        <v>15</v>
      </c>
      <c r="AZ406" s="334" t="s">
        <v>648</v>
      </c>
      <c r="BA406" s="456">
        <v>0.82667989600000003</v>
      </c>
      <c r="BB406" s="456">
        <v>5328.3443760957498</v>
      </c>
      <c r="BC406" s="456"/>
      <c r="BD406" s="547"/>
      <c r="BE406" s="456">
        <v>0.64302037030127879</v>
      </c>
      <c r="BF406" s="547"/>
      <c r="BG406" s="548">
        <f t="shared" si="62"/>
        <v>123.28655703702418</v>
      </c>
      <c r="BP406" s="4"/>
      <c r="CB406" s="438">
        <v>90</v>
      </c>
      <c r="CC406" s="334" t="s">
        <v>648</v>
      </c>
      <c r="CD406" s="549">
        <v>10.061063000000001</v>
      </c>
      <c r="CE406" s="457">
        <v>6447.5541257421601</v>
      </c>
      <c r="CF406" s="549"/>
      <c r="CG406" s="457"/>
      <c r="CH406" s="457">
        <v>0.62795100500642498</v>
      </c>
      <c r="CI406" s="549"/>
      <c r="CJ406" s="457">
        <f t="shared" si="63"/>
        <v>151.5449056198463</v>
      </c>
    </row>
    <row r="407" spans="7:88" ht="14.1" customHeight="1" thickBot="1">
      <c r="G407" s="19"/>
      <c r="H407" s="739"/>
      <c r="J407" s="736"/>
      <c r="K407" s="9" t="s">
        <v>762</v>
      </c>
      <c r="L407" s="75">
        <f t="shared" si="61"/>
        <v>8.8999999999999996E-2</v>
      </c>
      <c r="M407" s="75">
        <f t="shared" si="66"/>
        <v>8.8999999999999996E-2</v>
      </c>
      <c r="N407" s="75">
        <f t="shared" si="66"/>
        <v>8.8999999999999996E-2</v>
      </c>
      <c r="O407" s="75">
        <f t="shared" si="66"/>
        <v>8.8999999999999996E-2</v>
      </c>
      <c r="P407" s="75">
        <f t="shared" si="66"/>
        <v>8.8999999999999996E-2</v>
      </c>
      <c r="Q407" s="75">
        <f t="shared" si="66"/>
        <v>8.8999999999999996E-2</v>
      </c>
      <c r="R407" s="75">
        <f t="shared" si="66"/>
        <v>8.8999999999999996E-2</v>
      </c>
      <c r="S407" s="75">
        <f t="shared" si="66"/>
        <v>8.8999999999999996E-2</v>
      </c>
      <c r="T407" s="75">
        <f t="shared" si="66"/>
        <v>8.8999999999999996E-2</v>
      </c>
      <c r="U407" s="75">
        <f t="shared" si="66"/>
        <v>8.8999999999999996E-2</v>
      </c>
      <c r="V407" s="75">
        <f t="shared" si="66"/>
        <v>8.8999999999999996E-2</v>
      </c>
      <c r="W407" s="75">
        <f t="shared" si="66"/>
        <v>8.8999999999999996E-2</v>
      </c>
      <c r="X407" s="75">
        <f t="shared" si="66"/>
        <v>8.8999999999999996E-2</v>
      </c>
      <c r="Y407" s="75">
        <f t="shared" si="66"/>
        <v>8.8999999999999996E-2</v>
      </c>
      <c r="Z407" s="75">
        <f t="shared" si="66"/>
        <v>8.8999999999999996E-2</v>
      </c>
      <c r="AA407" s="75">
        <f t="shared" si="66"/>
        <v>8.8999999999999996E-2</v>
      </c>
      <c r="AB407" s="75">
        <f t="shared" si="66"/>
        <v>8.8999999999999996E-2</v>
      </c>
      <c r="AC407" s="75">
        <f t="shared" si="66"/>
        <v>8.8999999999999996E-2</v>
      </c>
      <c r="AD407" s="75">
        <f t="shared" si="66"/>
        <v>8.8999999999999996E-2</v>
      </c>
      <c r="AE407" s="75">
        <f t="shared" si="66"/>
        <v>8.8999999999999996E-2</v>
      </c>
      <c r="AF407" s="75">
        <f t="shared" si="66"/>
        <v>8.8999999999999996E-2</v>
      </c>
      <c r="AG407" s="75">
        <f t="shared" si="66"/>
        <v>8.8999999999999996E-2</v>
      </c>
      <c r="AH407" s="75">
        <f t="shared" si="66"/>
        <v>8.8999999999999996E-2</v>
      </c>
      <c r="AI407" s="75">
        <f t="shared" si="66"/>
        <v>8.8999999999999996E-2</v>
      </c>
      <c r="AJ407" s="75">
        <f t="shared" si="66"/>
        <v>8.8999999999999996E-2</v>
      </c>
      <c r="AK407" s="75">
        <f t="shared" si="66"/>
        <v>8.8999999999999996E-2</v>
      </c>
      <c r="AL407" s="75">
        <f t="shared" si="66"/>
        <v>8.8999999999999996E-2</v>
      </c>
      <c r="AM407" s="75">
        <f t="shared" si="66"/>
        <v>8.8999999999999996E-2</v>
      </c>
      <c r="AN407" s="75">
        <f t="shared" si="66"/>
        <v>8.8999999999999996E-2</v>
      </c>
      <c r="AO407" s="75">
        <f t="shared" si="66"/>
        <v>8.8999999999999996E-2</v>
      </c>
      <c r="AP407" s="75">
        <f t="shared" si="66"/>
        <v>8.8999999999999996E-2</v>
      </c>
      <c r="AQ407" s="75">
        <f t="shared" si="66"/>
        <v>8.8999999999999996E-2</v>
      </c>
      <c r="AR407" s="75">
        <f t="shared" si="66"/>
        <v>8.8999999999999996E-2</v>
      </c>
      <c r="AS407" s="75">
        <f t="shared" si="66"/>
        <v>8.8999999999999996E-2</v>
      </c>
      <c r="AT407" s="75">
        <f t="shared" si="66"/>
        <v>8.8999999999999996E-2</v>
      </c>
      <c r="AU407" s="75">
        <f t="shared" si="66"/>
        <v>8.8999999999999996E-2</v>
      </c>
      <c r="AV407" s="627">
        <f t="shared" si="66"/>
        <v>8.8999999999999996E-2</v>
      </c>
      <c r="AY407" s="335">
        <v>92</v>
      </c>
      <c r="AZ407" s="334" t="s">
        <v>650</v>
      </c>
      <c r="BA407" s="456">
        <v>5.8520006819999999</v>
      </c>
      <c r="BB407" s="456">
        <v>5049.4750702306201</v>
      </c>
      <c r="BC407" s="456"/>
      <c r="BD407" s="547"/>
      <c r="BE407" s="456">
        <v>0.60998143621806589</v>
      </c>
      <c r="BF407" s="547"/>
      <c r="BG407" s="548">
        <f t="shared" si="62"/>
        <v>123.31241839365286</v>
      </c>
      <c r="BP407" s="4"/>
      <c r="CB407" s="438">
        <v>64</v>
      </c>
      <c r="CC407" s="334" t="s">
        <v>650</v>
      </c>
      <c r="CD407" s="549">
        <v>13.527520000000001</v>
      </c>
      <c r="CE407" s="457">
        <v>5759.8888248339699</v>
      </c>
      <c r="CF407" s="549"/>
      <c r="CG407" s="457"/>
      <c r="CH407" s="457">
        <v>0.56204424264899</v>
      </c>
      <c r="CI407" s="549"/>
      <c r="CJ407" s="457">
        <f t="shared" si="63"/>
        <v>151.58820549730791</v>
      </c>
    </row>
    <row r="408" spans="7:88" ht="14.1" customHeight="1" thickTop="1">
      <c r="G408" s="19"/>
      <c r="H408" s="739"/>
      <c r="J408" s="736"/>
      <c r="K408" s="9" t="s">
        <v>755</v>
      </c>
      <c r="L408" s="57">
        <f t="shared" si="61"/>
        <v>8.8999999999999996E-2</v>
      </c>
      <c r="M408" s="57">
        <f t="shared" ref="M408:AV415" si="67">$S$41</f>
        <v>8.8999999999999996E-2</v>
      </c>
      <c r="N408" s="57">
        <f t="shared" si="67"/>
        <v>8.8999999999999996E-2</v>
      </c>
      <c r="O408" s="57">
        <f t="shared" si="67"/>
        <v>8.8999999999999996E-2</v>
      </c>
      <c r="P408" s="57">
        <f t="shared" si="67"/>
        <v>8.8999999999999996E-2</v>
      </c>
      <c r="Q408" s="57">
        <f t="shared" si="67"/>
        <v>8.8999999999999996E-2</v>
      </c>
      <c r="R408" s="57">
        <f t="shared" si="67"/>
        <v>8.8999999999999996E-2</v>
      </c>
      <c r="S408" s="57">
        <f t="shared" si="67"/>
        <v>8.8999999999999996E-2</v>
      </c>
      <c r="T408" s="57">
        <f t="shared" si="67"/>
        <v>8.8999999999999996E-2</v>
      </c>
      <c r="U408" s="57">
        <f t="shared" si="67"/>
        <v>8.8999999999999996E-2</v>
      </c>
      <c r="V408" s="57">
        <f t="shared" si="67"/>
        <v>8.8999999999999996E-2</v>
      </c>
      <c r="W408" s="57">
        <f t="shared" si="67"/>
        <v>8.8999999999999996E-2</v>
      </c>
      <c r="X408" s="57">
        <f t="shared" si="67"/>
        <v>8.8999999999999996E-2</v>
      </c>
      <c r="Y408" s="57">
        <f t="shared" si="67"/>
        <v>8.8999999999999996E-2</v>
      </c>
      <c r="Z408" s="57">
        <f t="shared" si="67"/>
        <v>8.8999999999999996E-2</v>
      </c>
      <c r="AA408" s="57">
        <f t="shared" si="67"/>
        <v>8.8999999999999996E-2</v>
      </c>
      <c r="AB408" s="57">
        <f t="shared" si="67"/>
        <v>8.8999999999999996E-2</v>
      </c>
      <c r="AC408" s="57">
        <f t="shared" si="67"/>
        <v>8.8999999999999996E-2</v>
      </c>
      <c r="AD408" s="57">
        <f t="shared" si="67"/>
        <v>8.8999999999999996E-2</v>
      </c>
      <c r="AE408" s="57">
        <f t="shared" si="67"/>
        <v>8.8999999999999996E-2</v>
      </c>
      <c r="AF408" s="57">
        <f t="shared" si="67"/>
        <v>8.8999999999999996E-2</v>
      </c>
      <c r="AG408" s="57">
        <f t="shared" si="67"/>
        <v>8.8999999999999996E-2</v>
      </c>
      <c r="AH408" s="57">
        <f t="shared" si="67"/>
        <v>8.8999999999999996E-2</v>
      </c>
      <c r="AI408" s="57">
        <f t="shared" si="67"/>
        <v>8.8999999999999996E-2</v>
      </c>
      <c r="AJ408" s="57">
        <f t="shared" si="67"/>
        <v>8.8999999999999996E-2</v>
      </c>
      <c r="AK408" s="57">
        <f t="shared" si="67"/>
        <v>8.8999999999999996E-2</v>
      </c>
      <c r="AL408" s="57">
        <f t="shared" si="67"/>
        <v>8.8999999999999996E-2</v>
      </c>
      <c r="AM408" s="57">
        <f t="shared" si="67"/>
        <v>8.8999999999999996E-2</v>
      </c>
      <c r="AN408" s="57">
        <f t="shared" si="67"/>
        <v>8.8999999999999996E-2</v>
      </c>
      <c r="AO408" s="57">
        <f t="shared" si="67"/>
        <v>8.8999999999999996E-2</v>
      </c>
      <c r="AP408" s="57">
        <f t="shared" si="67"/>
        <v>8.8999999999999996E-2</v>
      </c>
      <c r="AQ408" s="57">
        <f t="shared" si="67"/>
        <v>8.8999999999999996E-2</v>
      </c>
      <c r="AR408" s="57">
        <f t="shared" si="67"/>
        <v>8.8999999999999996E-2</v>
      </c>
      <c r="AS408" s="57">
        <f t="shared" si="67"/>
        <v>8.8999999999999996E-2</v>
      </c>
      <c r="AT408" s="57">
        <f t="shared" si="67"/>
        <v>8.8999999999999996E-2</v>
      </c>
      <c r="AU408" s="57">
        <f t="shared" si="67"/>
        <v>8.8999999999999996E-2</v>
      </c>
      <c r="AV408" s="626">
        <f t="shared" si="67"/>
        <v>8.8999999999999996E-2</v>
      </c>
      <c r="AY408" s="335">
        <v>104</v>
      </c>
      <c r="AZ408" s="334" t="s">
        <v>650</v>
      </c>
      <c r="BA408" s="456">
        <v>0.32300187800000002</v>
      </c>
      <c r="BB408" s="456">
        <v>6187.1910126653902</v>
      </c>
      <c r="BC408" s="456"/>
      <c r="BD408" s="547"/>
      <c r="BE408" s="456">
        <v>0.74418046693588291</v>
      </c>
      <c r="BF408" s="547"/>
      <c r="BG408" s="548">
        <f t="shared" si="62"/>
        <v>123.31711616721094</v>
      </c>
      <c r="BP408" s="4"/>
      <c r="CB408" s="438">
        <v>25</v>
      </c>
      <c r="CC408" s="334" t="s">
        <v>650</v>
      </c>
      <c r="CD408" s="549">
        <v>77.486797999999894</v>
      </c>
      <c r="CE408" s="457">
        <v>7091.16903420569</v>
      </c>
      <c r="CF408" s="549"/>
      <c r="CG408" s="457"/>
      <c r="CH408" s="457">
        <v>0.68895717774432097</v>
      </c>
      <c r="CI408" s="549"/>
      <c r="CJ408" s="457">
        <f t="shared" si="63"/>
        <v>151.65849240959571</v>
      </c>
    </row>
    <row r="409" spans="7:88" ht="14.1" customHeight="1">
      <c r="G409" s="19"/>
      <c r="H409" s="739"/>
      <c r="J409" s="736"/>
      <c r="K409" s="9" t="s">
        <v>759</v>
      </c>
      <c r="L409" s="57">
        <f t="shared" si="61"/>
        <v>8.8999999999999996E-2</v>
      </c>
      <c r="M409" s="57">
        <f t="shared" si="67"/>
        <v>8.8999999999999996E-2</v>
      </c>
      <c r="N409" s="57">
        <f t="shared" si="67"/>
        <v>8.8999999999999996E-2</v>
      </c>
      <c r="O409" s="57">
        <f t="shared" si="67"/>
        <v>8.8999999999999996E-2</v>
      </c>
      <c r="P409" s="57">
        <f t="shared" si="67"/>
        <v>8.8999999999999996E-2</v>
      </c>
      <c r="Q409" s="57">
        <f t="shared" si="67"/>
        <v>8.8999999999999996E-2</v>
      </c>
      <c r="R409" s="57">
        <f t="shared" si="67"/>
        <v>8.8999999999999996E-2</v>
      </c>
      <c r="S409" s="57">
        <f t="shared" si="67"/>
        <v>8.8999999999999996E-2</v>
      </c>
      <c r="T409" s="57">
        <f t="shared" si="67"/>
        <v>8.8999999999999996E-2</v>
      </c>
      <c r="U409" s="57">
        <f t="shared" si="67"/>
        <v>8.8999999999999996E-2</v>
      </c>
      <c r="V409" s="57">
        <f t="shared" si="67"/>
        <v>8.8999999999999996E-2</v>
      </c>
      <c r="W409" s="57">
        <f t="shared" si="67"/>
        <v>8.8999999999999996E-2</v>
      </c>
      <c r="X409" s="57">
        <f t="shared" si="67"/>
        <v>8.8999999999999996E-2</v>
      </c>
      <c r="Y409" s="57">
        <f t="shared" si="67"/>
        <v>8.8999999999999996E-2</v>
      </c>
      <c r="Z409" s="57">
        <f t="shared" si="67"/>
        <v>8.8999999999999996E-2</v>
      </c>
      <c r="AA409" s="57">
        <f t="shared" si="67"/>
        <v>8.8999999999999996E-2</v>
      </c>
      <c r="AB409" s="57">
        <f t="shared" si="67"/>
        <v>8.8999999999999996E-2</v>
      </c>
      <c r="AC409" s="57">
        <f t="shared" si="67"/>
        <v>8.8999999999999996E-2</v>
      </c>
      <c r="AD409" s="57">
        <f t="shared" si="67"/>
        <v>8.8999999999999996E-2</v>
      </c>
      <c r="AE409" s="57">
        <f t="shared" si="67"/>
        <v>8.8999999999999996E-2</v>
      </c>
      <c r="AF409" s="57">
        <f t="shared" si="67"/>
        <v>8.8999999999999996E-2</v>
      </c>
      <c r="AG409" s="57">
        <f t="shared" si="67"/>
        <v>8.8999999999999996E-2</v>
      </c>
      <c r="AH409" s="57">
        <f t="shared" si="67"/>
        <v>8.8999999999999996E-2</v>
      </c>
      <c r="AI409" s="57">
        <f t="shared" si="67"/>
        <v>8.8999999999999996E-2</v>
      </c>
      <c r="AJ409" s="57">
        <f t="shared" si="67"/>
        <v>8.8999999999999996E-2</v>
      </c>
      <c r="AK409" s="57">
        <f t="shared" si="67"/>
        <v>8.8999999999999996E-2</v>
      </c>
      <c r="AL409" s="57">
        <f t="shared" si="67"/>
        <v>8.8999999999999996E-2</v>
      </c>
      <c r="AM409" s="57">
        <f t="shared" si="67"/>
        <v>8.8999999999999996E-2</v>
      </c>
      <c r="AN409" s="57">
        <f t="shared" si="67"/>
        <v>8.8999999999999996E-2</v>
      </c>
      <c r="AO409" s="57">
        <f t="shared" si="67"/>
        <v>8.8999999999999996E-2</v>
      </c>
      <c r="AP409" s="57">
        <f t="shared" si="67"/>
        <v>8.8999999999999996E-2</v>
      </c>
      <c r="AQ409" s="57">
        <f t="shared" si="67"/>
        <v>8.8999999999999996E-2</v>
      </c>
      <c r="AR409" s="57">
        <f t="shared" si="67"/>
        <v>8.8999999999999996E-2</v>
      </c>
      <c r="AS409" s="57">
        <f t="shared" si="67"/>
        <v>8.8999999999999996E-2</v>
      </c>
      <c r="AT409" s="57">
        <f t="shared" si="67"/>
        <v>8.8999999999999996E-2</v>
      </c>
      <c r="AU409" s="57">
        <f t="shared" si="67"/>
        <v>8.8999999999999996E-2</v>
      </c>
      <c r="AV409" s="626">
        <f t="shared" si="67"/>
        <v>8.8999999999999996E-2</v>
      </c>
      <c r="AY409" s="335">
        <v>74</v>
      </c>
      <c r="AZ409" s="334" t="s">
        <v>650</v>
      </c>
      <c r="BA409" s="456">
        <v>0.69817307099999903</v>
      </c>
      <c r="BB409" s="456">
        <v>6077.5698388625196</v>
      </c>
      <c r="BC409" s="456"/>
      <c r="BD409" s="547"/>
      <c r="BE409" s="456">
        <v>0.73112494883651935</v>
      </c>
      <c r="BF409" s="547"/>
      <c r="BG409" s="548">
        <f t="shared" si="62"/>
        <v>123.33739126830733</v>
      </c>
      <c r="BP409" s="4"/>
      <c r="CB409" s="438">
        <v>94</v>
      </c>
      <c r="CC409" s="334" t="s">
        <v>650</v>
      </c>
      <c r="CD409" s="549">
        <v>51.206747</v>
      </c>
      <c r="CE409" s="457">
        <v>6859.4790564617497</v>
      </c>
      <c r="CF409" s="549"/>
      <c r="CG409" s="457"/>
      <c r="CH409" s="457">
        <v>0.66632431598247999</v>
      </c>
      <c r="CI409" s="549"/>
      <c r="CJ409" s="457">
        <f t="shared" si="63"/>
        <v>151.7701325655425</v>
      </c>
    </row>
    <row r="410" spans="7:88" ht="14.1" customHeight="1" thickBot="1">
      <c r="G410" s="19"/>
      <c r="H410" s="739"/>
      <c r="J410" s="736"/>
      <c r="K410" s="9" t="s">
        <v>763</v>
      </c>
      <c r="L410" s="75">
        <f t="shared" si="61"/>
        <v>8.8999999999999996E-2</v>
      </c>
      <c r="M410" s="75">
        <f t="shared" si="67"/>
        <v>8.8999999999999996E-2</v>
      </c>
      <c r="N410" s="75">
        <f t="shared" si="67"/>
        <v>8.8999999999999996E-2</v>
      </c>
      <c r="O410" s="75">
        <f t="shared" si="67"/>
        <v>8.8999999999999996E-2</v>
      </c>
      <c r="P410" s="75">
        <f t="shared" si="67"/>
        <v>8.8999999999999996E-2</v>
      </c>
      <c r="Q410" s="75">
        <f t="shared" si="67"/>
        <v>8.8999999999999996E-2</v>
      </c>
      <c r="R410" s="75">
        <f t="shared" si="67"/>
        <v>8.8999999999999996E-2</v>
      </c>
      <c r="S410" s="75">
        <f t="shared" si="67"/>
        <v>8.8999999999999996E-2</v>
      </c>
      <c r="T410" s="75">
        <f t="shared" si="67"/>
        <v>8.8999999999999996E-2</v>
      </c>
      <c r="U410" s="75">
        <f t="shared" si="67"/>
        <v>8.8999999999999996E-2</v>
      </c>
      <c r="V410" s="75">
        <f t="shared" si="67"/>
        <v>8.8999999999999996E-2</v>
      </c>
      <c r="W410" s="75">
        <f t="shared" si="67"/>
        <v>8.8999999999999996E-2</v>
      </c>
      <c r="X410" s="75">
        <f t="shared" si="67"/>
        <v>8.8999999999999996E-2</v>
      </c>
      <c r="Y410" s="75">
        <f t="shared" si="67"/>
        <v>8.8999999999999996E-2</v>
      </c>
      <c r="Z410" s="75">
        <f t="shared" si="67"/>
        <v>8.8999999999999996E-2</v>
      </c>
      <c r="AA410" s="75">
        <f t="shared" si="67"/>
        <v>8.8999999999999996E-2</v>
      </c>
      <c r="AB410" s="75">
        <f t="shared" si="67"/>
        <v>8.8999999999999996E-2</v>
      </c>
      <c r="AC410" s="75">
        <f t="shared" si="67"/>
        <v>8.8999999999999996E-2</v>
      </c>
      <c r="AD410" s="75">
        <f t="shared" si="67"/>
        <v>8.8999999999999996E-2</v>
      </c>
      <c r="AE410" s="75">
        <f t="shared" si="67"/>
        <v>8.8999999999999996E-2</v>
      </c>
      <c r="AF410" s="75">
        <f t="shared" si="67"/>
        <v>8.8999999999999996E-2</v>
      </c>
      <c r="AG410" s="75">
        <f t="shared" si="67"/>
        <v>8.8999999999999996E-2</v>
      </c>
      <c r="AH410" s="75">
        <f t="shared" si="67"/>
        <v>8.8999999999999996E-2</v>
      </c>
      <c r="AI410" s="75">
        <f t="shared" si="67"/>
        <v>8.8999999999999996E-2</v>
      </c>
      <c r="AJ410" s="75">
        <f t="shared" si="67"/>
        <v>8.8999999999999996E-2</v>
      </c>
      <c r="AK410" s="75">
        <f t="shared" si="67"/>
        <v>8.8999999999999996E-2</v>
      </c>
      <c r="AL410" s="75">
        <f t="shared" si="67"/>
        <v>8.8999999999999996E-2</v>
      </c>
      <c r="AM410" s="75">
        <f t="shared" si="67"/>
        <v>8.8999999999999996E-2</v>
      </c>
      <c r="AN410" s="75">
        <f t="shared" si="67"/>
        <v>8.8999999999999996E-2</v>
      </c>
      <c r="AO410" s="75">
        <f t="shared" si="67"/>
        <v>8.8999999999999996E-2</v>
      </c>
      <c r="AP410" s="75">
        <f t="shared" si="67"/>
        <v>8.8999999999999996E-2</v>
      </c>
      <c r="AQ410" s="75">
        <f t="shared" si="67"/>
        <v>8.8999999999999996E-2</v>
      </c>
      <c r="AR410" s="75">
        <f t="shared" si="67"/>
        <v>8.8999999999999996E-2</v>
      </c>
      <c r="AS410" s="75">
        <f t="shared" si="67"/>
        <v>8.8999999999999996E-2</v>
      </c>
      <c r="AT410" s="75">
        <f t="shared" si="67"/>
        <v>8.8999999999999996E-2</v>
      </c>
      <c r="AU410" s="75">
        <f t="shared" si="67"/>
        <v>8.8999999999999996E-2</v>
      </c>
      <c r="AV410" s="627">
        <f t="shared" si="67"/>
        <v>8.8999999999999996E-2</v>
      </c>
      <c r="AY410" s="335">
        <v>100</v>
      </c>
      <c r="AZ410" s="334" t="s">
        <v>647</v>
      </c>
      <c r="BA410" s="456">
        <v>0.18526116200000001</v>
      </c>
      <c r="BB410" s="456">
        <v>5217.9157959622498</v>
      </c>
      <c r="BC410" s="456"/>
      <c r="BD410" s="547"/>
      <c r="BE410" s="456">
        <v>0.62956994284550449</v>
      </c>
      <c r="BF410" s="547"/>
      <c r="BG410" s="548">
        <f t="shared" si="62"/>
        <v>123.36686443678769</v>
      </c>
      <c r="BP410" s="4"/>
      <c r="CB410" s="438">
        <v>106</v>
      </c>
      <c r="CC410" s="334" t="s">
        <v>649</v>
      </c>
      <c r="CD410" s="549">
        <v>1.268818</v>
      </c>
      <c r="CE410" s="457">
        <v>6094.64041609171</v>
      </c>
      <c r="CF410" s="549"/>
      <c r="CG410" s="457"/>
      <c r="CH410" s="457">
        <v>0.588131436654453</v>
      </c>
      <c r="CI410" s="549"/>
      <c r="CJ410" s="457">
        <f t="shared" si="63"/>
        <v>153.08367855762279</v>
      </c>
    </row>
    <row r="411" spans="7:88" ht="14.1" customHeight="1" thickTop="1">
      <c r="G411" s="19"/>
      <c r="H411" s="739"/>
      <c r="J411" s="736"/>
      <c r="K411" s="9" t="s">
        <v>850</v>
      </c>
      <c r="L411" s="57">
        <f t="shared" si="61"/>
        <v>8.8999999999999996E-2</v>
      </c>
      <c r="M411" s="57">
        <f t="shared" si="67"/>
        <v>8.8999999999999996E-2</v>
      </c>
      <c r="N411" s="57">
        <f t="shared" si="67"/>
        <v>8.8999999999999996E-2</v>
      </c>
      <c r="O411" s="57">
        <f t="shared" si="67"/>
        <v>8.8999999999999996E-2</v>
      </c>
      <c r="P411" s="57">
        <f t="shared" si="67"/>
        <v>8.8999999999999996E-2</v>
      </c>
      <c r="Q411" s="57">
        <f t="shared" si="67"/>
        <v>8.8999999999999996E-2</v>
      </c>
      <c r="R411" s="57">
        <f t="shared" si="67"/>
        <v>8.8999999999999996E-2</v>
      </c>
      <c r="S411" s="57">
        <f t="shared" si="67"/>
        <v>8.8999999999999996E-2</v>
      </c>
      <c r="T411" s="57">
        <f t="shared" si="67"/>
        <v>8.8999999999999996E-2</v>
      </c>
      <c r="U411" s="57">
        <f t="shared" si="67"/>
        <v>8.8999999999999996E-2</v>
      </c>
      <c r="V411" s="57">
        <f t="shared" si="67"/>
        <v>8.8999999999999996E-2</v>
      </c>
      <c r="W411" s="57">
        <f t="shared" si="67"/>
        <v>8.8999999999999996E-2</v>
      </c>
      <c r="X411" s="57">
        <f t="shared" si="67"/>
        <v>8.8999999999999996E-2</v>
      </c>
      <c r="Y411" s="57">
        <f t="shared" si="67"/>
        <v>8.8999999999999996E-2</v>
      </c>
      <c r="Z411" s="57">
        <f t="shared" ref="Z411:AV411" si="68">$S$41</f>
        <v>8.8999999999999996E-2</v>
      </c>
      <c r="AA411" s="57">
        <f t="shared" si="68"/>
        <v>8.8999999999999996E-2</v>
      </c>
      <c r="AB411" s="57">
        <f t="shared" si="68"/>
        <v>8.8999999999999996E-2</v>
      </c>
      <c r="AC411" s="57">
        <f t="shared" si="68"/>
        <v>8.8999999999999996E-2</v>
      </c>
      <c r="AD411" s="57">
        <f t="shared" si="68"/>
        <v>8.8999999999999996E-2</v>
      </c>
      <c r="AE411" s="57">
        <f t="shared" si="68"/>
        <v>8.8999999999999996E-2</v>
      </c>
      <c r="AF411" s="57">
        <f t="shared" si="68"/>
        <v>8.8999999999999996E-2</v>
      </c>
      <c r="AG411" s="57">
        <f t="shared" si="68"/>
        <v>8.8999999999999996E-2</v>
      </c>
      <c r="AH411" s="57">
        <f t="shared" si="68"/>
        <v>8.8999999999999996E-2</v>
      </c>
      <c r="AI411" s="57">
        <f t="shared" si="68"/>
        <v>8.8999999999999996E-2</v>
      </c>
      <c r="AJ411" s="57">
        <f t="shared" si="68"/>
        <v>8.8999999999999996E-2</v>
      </c>
      <c r="AK411" s="57">
        <f t="shared" si="68"/>
        <v>8.8999999999999996E-2</v>
      </c>
      <c r="AL411" s="57">
        <f t="shared" si="68"/>
        <v>8.8999999999999996E-2</v>
      </c>
      <c r="AM411" s="57">
        <f t="shared" si="68"/>
        <v>8.8999999999999996E-2</v>
      </c>
      <c r="AN411" s="57">
        <f t="shared" si="68"/>
        <v>8.8999999999999996E-2</v>
      </c>
      <c r="AO411" s="57">
        <f t="shared" si="68"/>
        <v>8.8999999999999996E-2</v>
      </c>
      <c r="AP411" s="57">
        <f t="shared" si="68"/>
        <v>8.8999999999999996E-2</v>
      </c>
      <c r="AQ411" s="57">
        <f t="shared" si="68"/>
        <v>8.8999999999999996E-2</v>
      </c>
      <c r="AR411" s="57">
        <f t="shared" si="68"/>
        <v>8.8999999999999996E-2</v>
      </c>
      <c r="AS411" s="57">
        <f t="shared" si="68"/>
        <v>8.8999999999999996E-2</v>
      </c>
      <c r="AT411" s="57">
        <f t="shared" si="68"/>
        <v>8.8999999999999996E-2</v>
      </c>
      <c r="AU411" s="57">
        <f t="shared" si="68"/>
        <v>8.8999999999999996E-2</v>
      </c>
      <c r="AV411" s="626">
        <f t="shared" si="68"/>
        <v>8.8999999999999996E-2</v>
      </c>
      <c r="AY411" s="335">
        <v>13</v>
      </c>
      <c r="AZ411" s="334" t="s">
        <v>648</v>
      </c>
      <c r="BA411" s="456">
        <v>8.6028103999999897E-2</v>
      </c>
      <c r="BB411" s="456">
        <v>7027.7713911724504</v>
      </c>
      <c r="BC411" s="456"/>
      <c r="BD411" s="547"/>
      <c r="BE411" s="456">
        <v>0.8429558508952627</v>
      </c>
      <c r="BF411" s="547"/>
      <c r="BG411" s="548">
        <f t="shared" si="62"/>
        <v>123.37330283565845</v>
      </c>
      <c r="BP411" s="4"/>
      <c r="CB411" s="438">
        <v>33</v>
      </c>
      <c r="CC411" s="334" t="s">
        <v>651</v>
      </c>
      <c r="CD411" s="549">
        <v>239.22103499999901</v>
      </c>
      <c r="CE411" s="457">
        <v>7373.1565800928302</v>
      </c>
      <c r="CF411" s="549"/>
      <c r="CG411" s="457"/>
      <c r="CH411" s="457">
        <v>0.709136833790458</v>
      </c>
      <c r="CI411" s="549"/>
      <c r="CJ411" s="457">
        <f t="shared" si="63"/>
        <v>153.07831667460584</v>
      </c>
    </row>
    <row r="412" spans="7:88" ht="14.1" customHeight="1">
      <c r="G412" s="19"/>
      <c r="H412" s="739"/>
      <c r="J412" s="736"/>
      <c r="K412" s="9" t="s">
        <v>851</v>
      </c>
      <c r="L412" s="57">
        <f t="shared" si="61"/>
        <v>8.8999999999999996E-2</v>
      </c>
      <c r="M412" s="57">
        <f t="shared" si="67"/>
        <v>8.8999999999999996E-2</v>
      </c>
      <c r="N412" s="57">
        <f t="shared" si="67"/>
        <v>8.8999999999999996E-2</v>
      </c>
      <c r="O412" s="57">
        <f t="shared" si="67"/>
        <v>8.8999999999999996E-2</v>
      </c>
      <c r="P412" s="57">
        <f t="shared" si="67"/>
        <v>8.8999999999999996E-2</v>
      </c>
      <c r="Q412" s="57">
        <f t="shared" si="67"/>
        <v>8.8999999999999996E-2</v>
      </c>
      <c r="R412" s="57">
        <f t="shared" si="67"/>
        <v>8.8999999999999996E-2</v>
      </c>
      <c r="S412" s="57">
        <f t="shared" si="67"/>
        <v>8.8999999999999996E-2</v>
      </c>
      <c r="T412" s="57">
        <f t="shared" si="67"/>
        <v>8.8999999999999996E-2</v>
      </c>
      <c r="U412" s="57">
        <f t="shared" si="67"/>
        <v>8.8999999999999996E-2</v>
      </c>
      <c r="V412" s="57">
        <f t="shared" si="67"/>
        <v>8.8999999999999996E-2</v>
      </c>
      <c r="W412" s="57">
        <f t="shared" si="67"/>
        <v>8.8999999999999996E-2</v>
      </c>
      <c r="X412" s="57">
        <f t="shared" si="67"/>
        <v>8.8999999999999996E-2</v>
      </c>
      <c r="Y412" s="57">
        <f t="shared" si="67"/>
        <v>8.8999999999999996E-2</v>
      </c>
      <c r="Z412" s="57">
        <f t="shared" si="67"/>
        <v>8.8999999999999996E-2</v>
      </c>
      <c r="AA412" s="57">
        <f t="shared" si="67"/>
        <v>8.8999999999999996E-2</v>
      </c>
      <c r="AB412" s="57">
        <f t="shared" si="67"/>
        <v>8.8999999999999996E-2</v>
      </c>
      <c r="AC412" s="57">
        <f t="shared" si="67"/>
        <v>8.8999999999999996E-2</v>
      </c>
      <c r="AD412" s="57">
        <f t="shared" si="67"/>
        <v>8.8999999999999996E-2</v>
      </c>
      <c r="AE412" s="57">
        <f t="shared" si="67"/>
        <v>8.8999999999999996E-2</v>
      </c>
      <c r="AF412" s="57">
        <f t="shared" si="67"/>
        <v>8.8999999999999996E-2</v>
      </c>
      <c r="AG412" s="57">
        <f t="shared" si="67"/>
        <v>8.8999999999999996E-2</v>
      </c>
      <c r="AH412" s="57">
        <f t="shared" si="67"/>
        <v>8.8999999999999996E-2</v>
      </c>
      <c r="AI412" s="57">
        <f t="shared" si="67"/>
        <v>8.8999999999999996E-2</v>
      </c>
      <c r="AJ412" s="57">
        <f t="shared" si="67"/>
        <v>8.8999999999999996E-2</v>
      </c>
      <c r="AK412" s="57">
        <f t="shared" si="67"/>
        <v>8.8999999999999996E-2</v>
      </c>
      <c r="AL412" s="57">
        <f t="shared" si="67"/>
        <v>8.8999999999999996E-2</v>
      </c>
      <c r="AM412" s="57">
        <f t="shared" si="67"/>
        <v>8.8999999999999996E-2</v>
      </c>
      <c r="AN412" s="57">
        <f t="shared" si="67"/>
        <v>8.8999999999999996E-2</v>
      </c>
      <c r="AO412" s="57">
        <f t="shared" si="67"/>
        <v>8.8999999999999996E-2</v>
      </c>
      <c r="AP412" s="57">
        <f t="shared" si="67"/>
        <v>8.8999999999999996E-2</v>
      </c>
      <c r="AQ412" s="57">
        <f t="shared" si="67"/>
        <v>8.8999999999999996E-2</v>
      </c>
      <c r="AR412" s="57">
        <f t="shared" si="67"/>
        <v>8.8999999999999996E-2</v>
      </c>
      <c r="AS412" s="57">
        <f t="shared" si="67"/>
        <v>8.8999999999999996E-2</v>
      </c>
      <c r="AT412" s="57">
        <f t="shared" si="67"/>
        <v>8.8999999999999996E-2</v>
      </c>
      <c r="AU412" s="57">
        <f t="shared" si="67"/>
        <v>8.8999999999999996E-2</v>
      </c>
      <c r="AV412" s="626">
        <f t="shared" si="67"/>
        <v>8.8999999999999996E-2</v>
      </c>
      <c r="AY412" s="335">
        <v>119</v>
      </c>
      <c r="AZ412" s="334" t="s">
        <v>649</v>
      </c>
      <c r="BA412" s="456">
        <v>0.40369074699999902</v>
      </c>
      <c r="BB412" s="456">
        <v>5124.4755628236999</v>
      </c>
      <c r="BC412" s="456"/>
      <c r="BD412" s="547"/>
      <c r="BE412" s="456">
        <v>0.61782733210421792</v>
      </c>
      <c r="BF412" s="547"/>
      <c r="BG412" s="548">
        <f t="shared" si="62"/>
        <v>123.50817830416007</v>
      </c>
      <c r="BP412" s="4"/>
      <c r="CB412" s="438">
        <v>113</v>
      </c>
      <c r="CC412" s="334" t="s">
        <v>650</v>
      </c>
      <c r="CD412" s="549">
        <v>2.9391929999999902</v>
      </c>
      <c r="CE412" s="457">
        <v>6297.1548743886196</v>
      </c>
      <c r="CF412" s="549"/>
      <c r="CG412" s="457"/>
      <c r="CH412" s="457">
        <v>0.60704405307769504</v>
      </c>
      <c r="CI412" s="549"/>
      <c r="CJ412" s="457">
        <f t="shared" si="63"/>
        <v>153.14571380038379</v>
      </c>
    </row>
    <row r="413" spans="7:88" ht="14.1" customHeight="1">
      <c r="G413" s="19"/>
      <c r="H413" s="739"/>
      <c r="J413" s="736"/>
      <c r="K413" s="9" t="s">
        <v>852</v>
      </c>
      <c r="L413" s="57">
        <f t="shared" si="61"/>
        <v>8.8999999999999996E-2</v>
      </c>
      <c r="M413" s="57">
        <f t="shared" si="67"/>
        <v>8.8999999999999996E-2</v>
      </c>
      <c r="N413" s="57">
        <f t="shared" si="67"/>
        <v>8.8999999999999996E-2</v>
      </c>
      <c r="O413" s="57">
        <f t="shared" si="67"/>
        <v>8.8999999999999996E-2</v>
      </c>
      <c r="P413" s="57">
        <f t="shared" si="67"/>
        <v>8.8999999999999996E-2</v>
      </c>
      <c r="Q413" s="57">
        <f t="shared" si="67"/>
        <v>8.8999999999999996E-2</v>
      </c>
      <c r="R413" s="57">
        <f t="shared" si="67"/>
        <v>8.8999999999999996E-2</v>
      </c>
      <c r="S413" s="57">
        <f t="shared" si="67"/>
        <v>8.8999999999999996E-2</v>
      </c>
      <c r="T413" s="57">
        <f t="shared" si="67"/>
        <v>8.8999999999999996E-2</v>
      </c>
      <c r="U413" s="57">
        <f t="shared" si="67"/>
        <v>8.8999999999999996E-2</v>
      </c>
      <c r="V413" s="57">
        <f t="shared" si="67"/>
        <v>8.8999999999999996E-2</v>
      </c>
      <c r="W413" s="57">
        <f t="shared" si="67"/>
        <v>8.8999999999999996E-2</v>
      </c>
      <c r="X413" s="57">
        <f t="shared" si="67"/>
        <v>8.8999999999999996E-2</v>
      </c>
      <c r="Y413" s="57">
        <f t="shared" si="67"/>
        <v>8.8999999999999996E-2</v>
      </c>
      <c r="Z413" s="57">
        <f t="shared" si="67"/>
        <v>8.8999999999999996E-2</v>
      </c>
      <c r="AA413" s="57">
        <f t="shared" si="67"/>
        <v>8.8999999999999996E-2</v>
      </c>
      <c r="AB413" s="57">
        <f t="shared" si="67"/>
        <v>8.8999999999999996E-2</v>
      </c>
      <c r="AC413" s="57">
        <f t="shared" si="67"/>
        <v>8.8999999999999996E-2</v>
      </c>
      <c r="AD413" s="57">
        <f t="shared" si="67"/>
        <v>8.8999999999999996E-2</v>
      </c>
      <c r="AE413" s="57">
        <f t="shared" si="67"/>
        <v>8.8999999999999996E-2</v>
      </c>
      <c r="AF413" s="57">
        <f t="shared" si="67"/>
        <v>8.8999999999999996E-2</v>
      </c>
      <c r="AG413" s="57">
        <f t="shared" si="67"/>
        <v>8.8999999999999996E-2</v>
      </c>
      <c r="AH413" s="57">
        <f t="shared" si="67"/>
        <v>8.8999999999999996E-2</v>
      </c>
      <c r="AI413" s="57">
        <f t="shared" si="67"/>
        <v>8.8999999999999996E-2</v>
      </c>
      <c r="AJ413" s="57">
        <f t="shared" si="67"/>
        <v>8.8999999999999996E-2</v>
      </c>
      <c r="AK413" s="57">
        <f t="shared" si="67"/>
        <v>8.8999999999999996E-2</v>
      </c>
      <c r="AL413" s="57">
        <f t="shared" si="67"/>
        <v>8.8999999999999996E-2</v>
      </c>
      <c r="AM413" s="57">
        <f t="shared" si="67"/>
        <v>8.8999999999999996E-2</v>
      </c>
      <c r="AN413" s="57">
        <f t="shared" si="67"/>
        <v>8.8999999999999996E-2</v>
      </c>
      <c r="AO413" s="57">
        <f t="shared" si="67"/>
        <v>8.8999999999999996E-2</v>
      </c>
      <c r="AP413" s="57">
        <f t="shared" si="67"/>
        <v>8.8999999999999996E-2</v>
      </c>
      <c r="AQ413" s="57">
        <f t="shared" si="67"/>
        <v>8.8999999999999996E-2</v>
      </c>
      <c r="AR413" s="57">
        <f t="shared" si="67"/>
        <v>8.8999999999999996E-2</v>
      </c>
      <c r="AS413" s="57">
        <f t="shared" si="67"/>
        <v>8.8999999999999996E-2</v>
      </c>
      <c r="AT413" s="57">
        <f t="shared" si="67"/>
        <v>8.8999999999999996E-2</v>
      </c>
      <c r="AU413" s="57">
        <f t="shared" si="67"/>
        <v>8.8999999999999996E-2</v>
      </c>
      <c r="AV413" s="626">
        <f t="shared" si="67"/>
        <v>8.8999999999999996E-2</v>
      </c>
      <c r="AY413" s="335">
        <v>133</v>
      </c>
      <c r="AZ413" s="334" t="s">
        <v>650</v>
      </c>
      <c r="BA413" s="456">
        <v>2.5457970809999901</v>
      </c>
      <c r="BB413" s="456">
        <v>5291.7523950129998</v>
      </c>
      <c r="BC413" s="456"/>
      <c r="BD413" s="547"/>
      <c r="BE413" s="456">
        <v>0.63406872257097557</v>
      </c>
      <c r="BF413" s="547"/>
      <c r="BG413" s="548">
        <f t="shared" si="62"/>
        <v>124.16784178774228</v>
      </c>
      <c r="BP413" s="4"/>
      <c r="CB413" s="438">
        <v>101</v>
      </c>
      <c r="CC413" s="334" t="s">
        <v>647</v>
      </c>
      <c r="CD413" s="549">
        <v>5.3184690000000003</v>
      </c>
      <c r="CE413" s="457">
        <v>6564.9498906283998</v>
      </c>
      <c r="CF413" s="549"/>
      <c r="CG413" s="457"/>
      <c r="CH413" s="457">
        <v>0.63234768045387302</v>
      </c>
      <c r="CI413" s="549"/>
      <c r="CJ413" s="457">
        <f t="shared" si="63"/>
        <v>153.15193271398525</v>
      </c>
    </row>
    <row r="414" spans="7:88" ht="14.1" customHeight="1">
      <c r="G414" s="19"/>
      <c r="H414" s="739"/>
      <c r="J414" s="736"/>
      <c r="K414" s="9" t="s">
        <v>756</v>
      </c>
      <c r="L414" s="57">
        <f t="shared" si="61"/>
        <v>8.8999999999999996E-2</v>
      </c>
      <c r="M414" s="57">
        <f t="shared" si="61"/>
        <v>8.8999999999999996E-2</v>
      </c>
      <c r="N414" s="57">
        <f t="shared" si="61"/>
        <v>8.8999999999999996E-2</v>
      </c>
      <c r="O414" s="57">
        <f t="shared" si="61"/>
        <v>8.8999999999999996E-2</v>
      </c>
      <c r="P414" s="57">
        <f t="shared" si="61"/>
        <v>8.8999999999999996E-2</v>
      </c>
      <c r="Q414" s="57">
        <f t="shared" si="61"/>
        <v>8.8999999999999996E-2</v>
      </c>
      <c r="R414" s="57">
        <f t="shared" si="61"/>
        <v>8.8999999999999996E-2</v>
      </c>
      <c r="S414" s="57">
        <f t="shared" si="61"/>
        <v>8.8999999999999996E-2</v>
      </c>
      <c r="T414" s="57">
        <f t="shared" si="61"/>
        <v>8.8999999999999996E-2</v>
      </c>
      <c r="U414" s="57">
        <f t="shared" si="61"/>
        <v>8.8999999999999996E-2</v>
      </c>
      <c r="V414" s="57">
        <f t="shared" si="61"/>
        <v>8.8999999999999996E-2</v>
      </c>
      <c r="W414" s="57">
        <f t="shared" si="61"/>
        <v>8.8999999999999996E-2</v>
      </c>
      <c r="X414" s="57">
        <f t="shared" si="61"/>
        <v>8.8999999999999996E-2</v>
      </c>
      <c r="Y414" s="57">
        <f t="shared" si="61"/>
        <v>8.8999999999999996E-2</v>
      </c>
      <c r="Z414" s="57">
        <f t="shared" si="61"/>
        <v>8.8999999999999996E-2</v>
      </c>
      <c r="AA414" s="57">
        <f t="shared" si="61"/>
        <v>8.8999999999999996E-2</v>
      </c>
      <c r="AB414" s="57">
        <f t="shared" ref="AB414:AL414" si="69">$S$41</f>
        <v>8.8999999999999996E-2</v>
      </c>
      <c r="AC414" s="57">
        <f t="shared" si="69"/>
        <v>8.8999999999999996E-2</v>
      </c>
      <c r="AD414" s="57">
        <f t="shared" si="69"/>
        <v>8.8999999999999996E-2</v>
      </c>
      <c r="AE414" s="57">
        <f t="shared" si="69"/>
        <v>8.8999999999999996E-2</v>
      </c>
      <c r="AF414" s="57">
        <f t="shared" si="69"/>
        <v>8.8999999999999996E-2</v>
      </c>
      <c r="AG414" s="57">
        <f t="shared" si="69"/>
        <v>8.8999999999999996E-2</v>
      </c>
      <c r="AH414" s="57">
        <f t="shared" si="69"/>
        <v>8.8999999999999996E-2</v>
      </c>
      <c r="AI414" s="57">
        <f t="shared" si="69"/>
        <v>8.8999999999999996E-2</v>
      </c>
      <c r="AJ414" s="57">
        <f t="shared" si="69"/>
        <v>8.8999999999999996E-2</v>
      </c>
      <c r="AK414" s="57">
        <f t="shared" si="69"/>
        <v>8.8999999999999996E-2</v>
      </c>
      <c r="AL414" s="57">
        <f t="shared" si="69"/>
        <v>8.8999999999999996E-2</v>
      </c>
      <c r="AM414" s="57">
        <f t="shared" ref="M414:AV416" si="70">$S$41</f>
        <v>8.8999999999999996E-2</v>
      </c>
      <c r="AN414" s="57">
        <f t="shared" si="70"/>
        <v>8.8999999999999996E-2</v>
      </c>
      <c r="AO414" s="57">
        <f t="shared" si="70"/>
        <v>8.8999999999999996E-2</v>
      </c>
      <c r="AP414" s="57">
        <f t="shared" si="70"/>
        <v>8.8999999999999996E-2</v>
      </c>
      <c r="AQ414" s="57">
        <f t="shared" si="70"/>
        <v>8.8999999999999996E-2</v>
      </c>
      <c r="AR414" s="57">
        <f t="shared" si="70"/>
        <v>8.8999999999999996E-2</v>
      </c>
      <c r="AS414" s="57">
        <f t="shared" si="70"/>
        <v>8.8999999999999996E-2</v>
      </c>
      <c r="AT414" s="57">
        <f t="shared" si="70"/>
        <v>8.8999999999999996E-2</v>
      </c>
      <c r="AU414" s="57">
        <f t="shared" si="70"/>
        <v>8.8999999999999996E-2</v>
      </c>
      <c r="AV414" s="626">
        <f t="shared" si="70"/>
        <v>8.8999999999999996E-2</v>
      </c>
      <c r="AY414" s="335">
        <v>9</v>
      </c>
      <c r="AZ414" s="334" t="s">
        <v>651</v>
      </c>
      <c r="BA414" s="456">
        <v>22.856947638999898</v>
      </c>
      <c r="BB414" s="456">
        <v>5376.29643879173</v>
      </c>
      <c r="BC414" s="456"/>
      <c r="BD414" s="547"/>
      <c r="BE414" s="456">
        <v>0.6428808404293177</v>
      </c>
      <c r="BF414" s="547"/>
      <c r="BG414" s="548">
        <f t="shared" si="62"/>
        <v>124.37421686288479</v>
      </c>
      <c r="BP414" s="4"/>
      <c r="CB414" s="438">
        <v>112</v>
      </c>
      <c r="CC414" s="334" t="s">
        <v>651</v>
      </c>
      <c r="CD414" s="549">
        <v>24.6057629999999</v>
      </c>
      <c r="CE414" s="457">
        <v>6334.4634582996796</v>
      </c>
      <c r="CF414" s="549"/>
      <c r="CG414" s="457"/>
      <c r="CH414" s="457">
        <v>0.61044114524940096</v>
      </c>
      <c r="CI414" s="549"/>
      <c r="CJ414" s="457">
        <f t="shared" si="63"/>
        <v>153.17819669053111</v>
      </c>
    </row>
    <row r="415" spans="7:88" ht="14.1" customHeight="1">
      <c r="G415" s="19"/>
      <c r="H415" s="739"/>
      <c r="J415" s="736"/>
      <c r="K415" s="9" t="s">
        <v>760</v>
      </c>
      <c r="L415" s="57">
        <f t="shared" si="61"/>
        <v>8.8999999999999996E-2</v>
      </c>
      <c r="M415" s="57">
        <f t="shared" si="67"/>
        <v>8.8999999999999996E-2</v>
      </c>
      <c r="N415" s="57">
        <f t="shared" si="67"/>
        <v>8.8999999999999996E-2</v>
      </c>
      <c r="O415" s="57">
        <f t="shared" si="67"/>
        <v>8.8999999999999996E-2</v>
      </c>
      <c r="P415" s="57">
        <f t="shared" si="67"/>
        <v>8.8999999999999996E-2</v>
      </c>
      <c r="Q415" s="57">
        <f t="shared" si="67"/>
        <v>8.8999999999999996E-2</v>
      </c>
      <c r="R415" s="57">
        <f t="shared" si="67"/>
        <v>8.8999999999999996E-2</v>
      </c>
      <c r="S415" s="57">
        <f t="shared" si="67"/>
        <v>8.8999999999999996E-2</v>
      </c>
      <c r="T415" s="57">
        <f t="shared" si="67"/>
        <v>8.8999999999999996E-2</v>
      </c>
      <c r="U415" s="57">
        <f t="shared" si="67"/>
        <v>8.8999999999999996E-2</v>
      </c>
      <c r="V415" s="57">
        <f t="shared" si="67"/>
        <v>8.8999999999999996E-2</v>
      </c>
      <c r="W415" s="57">
        <f t="shared" si="67"/>
        <v>8.8999999999999996E-2</v>
      </c>
      <c r="X415" s="57">
        <f t="shared" si="67"/>
        <v>8.8999999999999996E-2</v>
      </c>
      <c r="Y415" s="57">
        <f t="shared" si="67"/>
        <v>8.8999999999999996E-2</v>
      </c>
      <c r="Z415" s="57">
        <f t="shared" si="67"/>
        <v>8.8999999999999996E-2</v>
      </c>
      <c r="AA415" s="57">
        <f t="shared" si="67"/>
        <v>8.8999999999999996E-2</v>
      </c>
      <c r="AB415" s="57">
        <f t="shared" si="67"/>
        <v>8.8999999999999996E-2</v>
      </c>
      <c r="AC415" s="57">
        <f t="shared" si="67"/>
        <v>8.8999999999999996E-2</v>
      </c>
      <c r="AD415" s="57">
        <f t="shared" si="67"/>
        <v>8.8999999999999996E-2</v>
      </c>
      <c r="AE415" s="57">
        <f t="shared" si="67"/>
        <v>8.8999999999999996E-2</v>
      </c>
      <c r="AF415" s="57">
        <f t="shared" si="67"/>
        <v>8.8999999999999996E-2</v>
      </c>
      <c r="AG415" s="57">
        <f t="shared" si="67"/>
        <v>8.8999999999999996E-2</v>
      </c>
      <c r="AH415" s="57">
        <f t="shared" si="67"/>
        <v>8.8999999999999996E-2</v>
      </c>
      <c r="AI415" s="57">
        <f t="shared" si="67"/>
        <v>8.8999999999999996E-2</v>
      </c>
      <c r="AJ415" s="57">
        <f t="shared" si="67"/>
        <v>8.8999999999999996E-2</v>
      </c>
      <c r="AK415" s="57">
        <f t="shared" si="67"/>
        <v>8.8999999999999996E-2</v>
      </c>
      <c r="AL415" s="57">
        <f t="shared" si="67"/>
        <v>8.8999999999999996E-2</v>
      </c>
      <c r="AM415" s="57">
        <f t="shared" si="70"/>
        <v>8.8999999999999996E-2</v>
      </c>
      <c r="AN415" s="57">
        <f t="shared" si="70"/>
        <v>8.8999999999999996E-2</v>
      </c>
      <c r="AO415" s="57">
        <f t="shared" si="70"/>
        <v>8.8999999999999996E-2</v>
      </c>
      <c r="AP415" s="57">
        <f t="shared" si="70"/>
        <v>8.8999999999999996E-2</v>
      </c>
      <c r="AQ415" s="57">
        <f t="shared" si="70"/>
        <v>8.8999999999999996E-2</v>
      </c>
      <c r="AR415" s="57">
        <f t="shared" si="70"/>
        <v>8.8999999999999996E-2</v>
      </c>
      <c r="AS415" s="57">
        <f t="shared" si="70"/>
        <v>8.8999999999999996E-2</v>
      </c>
      <c r="AT415" s="57">
        <f t="shared" si="70"/>
        <v>8.8999999999999996E-2</v>
      </c>
      <c r="AU415" s="57">
        <f t="shared" si="70"/>
        <v>8.8999999999999996E-2</v>
      </c>
      <c r="AV415" s="626">
        <f t="shared" si="70"/>
        <v>8.8999999999999996E-2</v>
      </c>
      <c r="AY415" s="335">
        <v>80</v>
      </c>
      <c r="AZ415" s="334" t="s">
        <v>651</v>
      </c>
      <c r="BA415" s="456">
        <v>3.900623017</v>
      </c>
      <c r="BB415" s="456">
        <v>5877.54627970825</v>
      </c>
      <c r="BC415" s="456"/>
      <c r="BD415" s="547"/>
      <c r="BE415" s="456">
        <v>0.69903420694676399</v>
      </c>
      <c r="BF415" s="547"/>
      <c r="BG415" s="548">
        <f t="shared" si="62"/>
        <v>124.8038665078182</v>
      </c>
      <c r="BP415" s="4"/>
      <c r="CB415" s="438">
        <v>132</v>
      </c>
      <c r="CC415" s="334" t="s">
        <v>648</v>
      </c>
      <c r="CD415" s="549">
        <v>11.393253</v>
      </c>
      <c r="CE415" s="457">
        <v>6863.74909203677</v>
      </c>
      <c r="CF415" s="549"/>
      <c r="CG415" s="457"/>
      <c r="CH415" s="457">
        <v>0.66020302578288204</v>
      </c>
      <c r="CI415" s="549"/>
      <c r="CJ415" s="457">
        <f t="shared" si="63"/>
        <v>153.24442132685482</v>
      </c>
    </row>
    <row r="416" spans="7:88" ht="14.1" customHeight="1" thickBot="1">
      <c r="G416" s="19"/>
      <c r="H416" s="739"/>
      <c r="J416" s="736"/>
      <c r="K416" s="10" t="s">
        <v>764</v>
      </c>
      <c r="L416" s="75">
        <f t="shared" si="61"/>
        <v>8.8999999999999996E-2</v>
      </c>
      <c r="M416" s="75">
        <f t="shared" si="70"/>
        <v>8.8999999999999996E-2</v>
      </c>
      <c r="N416" s="75">
        <f t="shared" si="70"/>
        <v>8.8999999999999996E-2</v>
      </c>
      <c r="O416" s="75">
        <f t="shared" si="70"/>
        <v>8.8999999999999996E-2</v>
      </c>
      <c r="P416" s="75">
        <f t="shared" si="70"/>
        <v>8.8999999999999996E-2</v>
      </c>
      <c r="Q416" s="75">
        <f t="shared" si="70"/>
        <v>8.8999999999999996E-2</v>
      </c>
      <c r="R416" s="75">
        <f t="shared" si="70"/>
        <v>8.8999999999999996E-2</v>
      </c>
      <c r="S416" s="75">
        <f t="shared" si="70"/>
        <v>8.8999999999999996E-2</v>
      </c>
      <c r="T416" s="75">
        <f t="shared" si="70"/>
        <v>8.8999999999999996E-2</v>
      </c>
      <c r="U416" s="75">
        <f t="shared" si="70"/>
        <v>8.8999999999999996E-2</v>
      </c>
      <c r="V416" s="75">
        <f t="shared" si="70"/>
        <v>8.8999999999999996E-2</v>
      </c>
      <c r="W416" s="75">
        <f t="shared" si="70"/>
        <v>8.8999999999999996E-2</v>
      </c>
      <c r="X416" s="75">
        <f t="shared" si="70"/>
        <v>8.8999999999999996E-2</v>
      </c>
      <c r="Y416" s="75">
        <f t="shared" si="70"/>
        <v>8.8999999999999996E-2</v>
      </c>
      <c r="Z416" s="75">
        <f t="shared" si="70"/>
        <v>8.8999999999999996E-2</v>
      </c>
      <c r="AA416" s="75">
        <f t="shared" si="70"/>
        <v>8.8999999999999996E-2</v>
      </c>
      <c r="AB416" s="75">
        <f t="shared" si="70"/>
        <v>8.8999999999999996E-2</v>
      </c>
      <c r="AC416" s="75">
        <f t="shared" si="70"/>
        <v>8.8999999999999996E-2</v>
      </c>
      <c r="AD416" s="75">
        <f t="shared" si="70"/>
        <v>8.8999999999999996E-2</v>
      </c>
      <c r="AE416" s="75">
        <f t="shared" si="70"/>
        <v>8.8999999999999996E-2</v>
      </c>
      <c r="AF416" s="75">
        <f t="shared" si="70"/>
        <v>8.8999999999999996E-2</v>
      </c>
      <c r="AG416" s="75">
        <f t="shared" si="70"/>
        <v>8.8999999999999996E-2</v>
      </c>
      <c r="AH416" s="75">
        <f t="shared" si="70"/>
        <v>8.8999999999999996E-2</v>
      </c>
      <c r="AI416" s="75">
        <f t="shared" si="70"/>
        <v>8.8999999999999996E-2</v>
      </c>
      <c r="AJ416" s="75">
        <f t="shared" si="70"/>
        <v>8.8999999999999996E-2</v>
      </c>
      <c r="AK416" s="75">
        <f t="shared" si="70"/>
        <v>8.8999999999999996E-2</v>
      </c>
      <c r="AL416" s="75">
        <f t="shared" si="70"/>
        <v>8.8999999999999996E-2</v>
      </c>
      <c r="AM416" s="75">
        <f t="shared" si="70"/>
        <v>8.8999999999999996E-2</v>
      </c>
      <c r="AN416" s="75">
        <f t="shared" si="70"/>
        <v>8.8999999999999996E-2</v>
      </c>
      <c r="AO416" s="75">
        <f t="shared" si="70"/>
        <v>8.8999999999999996E-2</v>
      </c>
      <c r="AP416" s="75">
        <f t="shared" si="70"/>
        <v>8.8999999999999996E-2</v>
      </c>
      <c r="AQ416" s="75">
        <f t="shared" si="70"/>
        <v>8.8999999999999996E-2</v>
      </c>
      <c r="AR416" s="75">
        <f t="shared" si="70"/>
        <v>8.8999999999999996E-2</v>
      </c>
      <c r="AS416" s="75">
        <f t="shared" si="70"/>
        <v>8.8999999999999996E-2</v>
      </c>
      <c r="AT416" s="75">
        <f t="shared" si="70"/>
        <v>8.8999999999999996E-2</v>
      </c>
      <c r="AU416" s="75">
        <f t="shared" si="70"/>
        <v>8.8999999999999996E-2</v>
      </c>
      <c r="AV416" s="627">
        <f t="shared" si="70"/>
        <v>8.8999999999999996E-2</v>
      </c>
      <c r="AY416" s="335">
        <v>37</v>
      </c>
      <c r="AZ416" s="334" t="s">
        <v>650</v>
      </c>
      <c r="BA416" s="456">
        <v>6.2811239030000001</v>
      </c>
      <c r="BB416" s="456">
        <v>4716.0329295294196</v>
      </c>
      <c r="BC416" s="456"/>
      <c r="BD416" s="547"/>
      <c r="BE416" s="456">
        <v>0.56054811387596826</v>
      </c>
      <c r="BF416" s="547"/>
      <c r="BG416" s="548">
        <f t="shared" si="62"/>
        <v>125.48445437142918</v>
      </c>
      <c r="BP416" s="4"/>
      <c r="CB416" s="438">
        <v>71</v>
      </c>
      <c r="CC416" s="334" t="s">
        <v>648</v>
      </c>
      <c r="CD416" s="549">
        <v>12.64358</v>
      </c>
      <c r="CE416" s="457">
        <v>5569.2510600733003</v>
      </c>
      <c r="CF416" s="549"/>
      <c r="CG416" s="457"/>
      <c r="CH416" s="457">
        <v>0.53660375323243004</v>
      </c>
      <c r="CI416" s="549"/>
      <c r="CJ416" s="457">
        <f t="shared" si="63"/>
        <v>153.59166729232552</v>
      </c>
    </row>
    <row r="417" spans="7:88" ht="14.1" customHeight="1" thickTop="1" thickBot="1">
      <c r="G417" s="19"/>
      <c r="H417" s="11"/>
      <c r="I417" s="11"/>
      <c r="J417" s="11"/>
      <c r="K417" s="11"/>
      <c r="L417" s="11"/>
      <c r="M417" s="11"/>
      <c r="N417" s="11"/>
      <c r="O417" s="11"/>
      <c r="P417" s="11"/>
      <c r="Q417" s="11"/>
      <c r="R417" s="11"/>
      <c r="S417" s="11"/>
      <c r="T417" s="11"/>
      <c r="U417" s="11"/>
      <c r="V417" s="11"/>
      <c r="W417" s="11"/>
      <c r="X417" s="11"/>
      <c r="Y417" s="11"/>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44"/>
      <c r="AY417" s="335">
        <v>12</v>
      </c>
      <c r="AZ417" s="334" t="s">
        <v>650</v>
      </c>
      <c r="BA417" s="456">
        <v>2.1009916980000001</v>
      </c>
      <c r="BB417" s="456">
        <v>5311.7654789538401</v>
      </c>
      <c r="BC417" s="456"/>
      <c r="BD417" s="547"/>
      <c r="BE417" s="456">
        <v>0.62860880690574084</v>
      </c>
      <c r="BF417" s="547"/>
      <c r="BG417" s="548">
        <f t="shared" si="62"/>
        <v>125.67603929600193</v>
      </c>
      <c r="BP417" s="4"/>
      <c r="CB417" s="438">
        <v>130</v>
      </c>
      <c r="CC417" s="334" t="s">
        <v>651</v>
      </c>
      <c r="CD417" s="549">
        <v>33.7829669999999</v>
      </c>
      <c r="CE417" s="457">
        <v>7181.0738059415298</v>
      </c>
      <c r="CF417" s="549"/>
      <c r="CG417" s="457"/>
      <c r="CH417" s="457">
        <v>0.68779202489126201</v>
      </c>
      <c r="CI417" s="549"/>
      <c r="CJ417" s="457">
        <f t="shared" si="63"/>
        <v>153.77106643073819</v>
      </c>
    </row>
    <row r="418" spans="7:88" ht="14.1" customHeight="1">
      <c r="G418" s="19"/>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12"/>
      <c r="AV418" s="148"/>
      <c r="AY418" s="335">
        <v>7</v>
      </c>
      <c r="AZ418" s="334" t="s">
        <v>650</v>
      </c>
      <c r="BA418" s="456">
        <v>1.705167028</v>
      </c>
      <c r="BB418" s="456">
        <v>5670.5181745079099</v>
      </c>
      <c r="BC418" s="456"/>
      <c r="BD418" s="547"/>
      <c r="BE418" s="456">
        <v>0.66931683942298936</v>
      </c>
      <c r="BF418" s="547"/>
      <c r="BG418" s="548">
        <f t="shared" si="62"/>
        <v>125.82382078866573</v>
      </c>
      <c r="BP418" s="4"/>
      <c r="CB418" s="438">
        <v>9</v>
      </c>
      <c r="CC418" s="334" t="s">
        <v>649</v>
      </c>
      <c r="CD418" s="549">
        <v>176.69509599999901</v>
      </c>
      <c r="CE418" s="457">
        <v>6862.2454415885904</v>
      </c>
      <c r="CF418" s="549"/>
      <c r="CG418" s="457"/>
      <c r="CH418" s="457">
        <v>0.65714858337162696</v>
      </c>
      <c r="CI418" s="549"/>
      <c r="CJ418" s="457">
        <f t="shared" si="63"/>
        <v>153.91163917689792</v>
      </c>
    </row>
    <row r="419" spans="7:88" ht="14.1" customHeight="1">
      <c r="G419" s="19"/>
      <c r="L419" s="24">
        <f t="shared" ref="L419:AV419" si="71">L386</f>
        <v>2014</v>
      </c>
      <c r="M419" s="24">
        <f t="shared" si="71"/>
        <v>2015</v>
      </c>
      <c r="N419" s="24">
        <f t="shared" si="71"/>
        <v>2016</v>
      </c>
      <c r="O419" s="24">
        <f t="shared" si="71"/>
        <v>2017</v>
      </c>
      <c r="P419" s="24">
        <f t="shared" si="71"/>
        <v>2018</v>
      </c>
      <c r="Q419" s="24">
        <f t="shared" si="71"/>
        <v>2019</v>
      </c>
      <c r="R419" s="24">
        <f t="shared" si="71"/>
        <v>2020</v>
      </c>
      <c r="S419" s="24">
        <f t="shared" si="71"/>
        <v>2021</v>
      </c>
      <c r="T419" s="24">
        <f t="shared" si="71"/>
        <v>2022</v>
      </c>
      <c r="U419" s="24">
        <f t="shared" si="71"/>
        <v>2023</v>
      </c>
      <c r="V419" s="24">
        <f t="shared" si="71"/>
        <v>2024</v>
      </c>
      <c r="W419" s="24">
        <f t="shared" si="71"/>
        <v>2025</v>
      </c>
      <c r="X419" s="24">
        <f t="shared" si="71"/>
        <v>2026</v>
      </c>
      <c r="Y419" s="24">
        <f t="shared" si="71"/>
        <v>2027</v>
      </c>
      <c r="Z419" s="24">
        <f t="shared" si="71"/>
        <v>2028</v>
      </c>
      <c r="AA419" s="24">
        <f t="shared" si="71"/>
        <v>2029</v>
      </c>
      <c r="AB419" s="24">
        <f t="shared" si="71"/>
        <v>2030</v>
      </c>
      <c r="AC419" s="24">
        <f t="shared" si="71"/>
        <v>2031</v>
      </c>
      <c r="AD419" s="24">
        <f t="shared" si="71"/>
        <v>2032</v>
      </c>
      <c r="AE419" s="24">
        <f t="shared" si="71"/>
        <v>2033</v>
      </c>
      <c r="AF419" s="24">
        <f t="shared" si="71"/>
        <v>2034</v>
      </c>
      <c r="AG419" s="24">
        <f t="shared" si="71"/>
        <v>2035</v>
      </c>
      <c r="AH419" s="24">
        <f t="shared" si="71"/>
        <v>2036</v>
      </c>
      <c r="AI419" s="24">
        <f t="shared" si="71"/>
        <v>2037</v>
      </c>
      <c r="AJ419" s="24">
        <f t="shared" si="71"/>
        <v>2038</v>
      </c>
      <c r="AK419" s="24">
        <f t="shared" si="71"/>
        <v>2039</v>
      </c>
      <c r="AL419" s="24">
        <f t="shared" si="71"/>
        <v>2040</v>
      </c>
      <c r="AM419" s="24">
        <f t="shared" si="71"/>
        <v>2041</v>
      </c>
      <c r="AN419" s="24">
        <f t="shared" si="71"/>
        <v>2042</v>
      </c>
      <c r="AO419" s="24">
        <f t="shared" si="71"/>
        <v>2043</v>
      </c>
      <c r="AP419" s="24">
        <f t="shared" si="71"/>
        <v>2044</v>
      </c>
      <c r="AQ419" s="24">
        <f t="shared" si="71"/>
        <v>2045</v>
      </c>
      <c r="AR419" s="24">
        <f t="shared" si="71"/>
        <v>2046</v>
      </c>
      <c r="AS419" s="24">
        <f t="shared" si="71"/>
        <v>2047</v>
      </c>
      <c r="AT419" s="24">
        <f t="shared" si="71"/>
        <v>2048</v>
      </c>
      <c r="AU419" s="24">
        <f t="shared" si="71"/>
        <v>2049</v>
      </c>
      <c r="AV419" s="168">
        <f t="shared" si="71"/>
        <v>2050</v>
      </c>
      <c r="AY419" s="335">
        <v>82</v>
      </c>
      <c r="AZ419" s="334" t="s">
        <v>650</v>
      </c>
      <c r="BA419" s="456">
        <v>0.516873683999999</v>
      </c>
      <c r="BB419" s="456">
        <v>5278.8113903271897</v>
      </c>
      <c r="BC419" s="456"/>
      <c r="BD419" s="547"/>
      <c r="BE419" s="456">
        <v>0.62328378415549635</v>
      </c>
      <c r="BF419" s="547"/>
      <c r="BG419" s="548">
        <f t="shared" si="62"/>
        <v>125.97434921498038</v>
      </c>
      <c r="BP419" s="4"/>
      <c r="CB419" s="438">
        <v>63</v>
      </c>
      <c r="CC419" s="334" t="s">
        <v>650</v>
      </c>
      <c r="CD419" s="549">
        <v>36.415315999999898</v>
      </c>
      <c r="CE419" s="457">
        <v>5508.6641926309203</v>
      </c>
      <c r="CF419" s="549"/>
      <c r="CG419" s="457"/>
      <c r="CH419" s="457">
        <v>0.52821999160618005</v>
      </c>
      <c r="CI419" s="549"/>
      <c r="CJ419" s="457">
        <f t="shared" si="63"/>
        <v>154.35443293306722</v>
      </c>
    </row>
    <row r="420" spans="7:88" ht="14.1" customHeight="1">
      <c r="G420" s="19"/>
      <c r="H420" s="787" t="s">
        <v>27</v>
      </c>
      <c r="J420" s="735" t="s">
        <v>640</v>
      </c>
      <c r="K420" s="8" t="s">
        <v>766</v>
      </c>
      <c r="L420" s="165">
        <v>0</v>
      </c>
      <c r="M420" s="165">
        <v>0</v>
      </c>
      <c r="N420" s="165">
        <v>0</v>
      </c>
      <c r="O420" s="165">
        <v>0</v>
      </c>
      <c r="P420" s="165">
        <v>0</v>
      </c>
      <c r="Q420" s="165">
        <v>0</v>
      </c>
      <c r="R420" s="165">
        <v>0</v>
      </c>
      <c r="S420" s="165">
        <v>0</v>
      </c>
      <c r="T420" s="165">
        <v>0</v>
      </c>
      <c r="U420" s="165">
        <v>0</v>
      </c>
      <c r="V420" s="165">
        <v>0</v>
      </c>
      <c r="W420" s="165">
        <v>0</v>
      </c>
      <c r="X420" s="165">
        <v>0</v>
      </c>
      <c r="Y420" s="165">
        <v>0</v>
      </c>
      <c r="Z420" s="165">
        <v>0</v>
      </c>
      <c r="AA420" s="165">
        <v>0</v>
      </c>
      <c r="AB420" s="165">
        <v>0</v>
      </c>
      <c r="AC420" s="165">
        <v>0</v>
      </c>
      <c r="AD420" s="165">
        <v>0</v>
      </c>
      <c r="AE420" s="165">
        <v>0</v>
      </c>
      <c r="AF420" s="165">
        <v>0</v>
      </c>
      <c r="AG420" s="165">
        <v>0</v>
      </c>
      <c r="AH420" s="165">
        <v>0</v>
      </c>
      <c r="AI420" s="165">
        <v>0</v>
      </c>
      <c r="AJ420" s="165">
        <v>0</v>
      </c>
      <c r="AK420" s="165">
        <v>0</v>
      </c>
      <c r="AL420" s="165">
        <v>0</v>
      </c>
      <c r="AM420" s="165">
        <v>0</v>
      </c>
      <c r="AN420" s="165">
        <v>0</v>
      </c>
      <c r="AO420" s="165">
        <v>0</v>
      </c>
      <c r="AP420" s="165">
        <v>0</v>
      </c>
      <c r="AQ420" s="165">
        <v>0</v>
      </c>
      <c r="AR420" s="165">
        <v>0</v>
      </c>
      <c r="AS420" s="165">
        <v>0</v>
      </c>
      <c r="AT420" s="165">
        <v>0</v>
      </c>
      <c r="AU420" s="165">
        <v>0</v>
      </c>
      <c r="AV420" s="488">
        <v>0</v>
      </c>
      <c r="AY420" s="335">
        <v>6</v>
      </c>
      <c r="AZ420" s="334" t="s">
        <v>651</v>
      </c>
      <c r="BA420" s="456">
        <v>5.0087169889999901</v>
      </c>
      <c r="BB420" s="456">
        <v>5813.3207702228301</v>
      </c>
      <c r="BC420" s="456"/>
      <c r="BD420" s="547"/>
      <c r="BE420" s="456">
        <v>0.68320109625559622</v>
      </c>
      <c r="BF420" s="547"/>
      <c r="BG420" s="548">
        <f t="shared" si="62"/>
        <v>126.2960261052899</v>
      </c>
      <c r="BP420" s="4"/>
      <c r="CB420" s="438">
        <v>6</v>
      </c>
      <c r="CC420" s="334" t="s">
        <v>648</v>
      </c>
      <c r="CD420" s="549">
        <v>144.87570700000001</v>
      </c>
      <c r="CE420" s="457">
        <v>6188.5116848470198</v>
      </c>
      <c r="CF420" s="549"/>
      <c r="CG420" s="457"/>
      <c r="CH420" s="457">
        <v>0.59049794595862704</v>
      </c>
      <c r="CI420" s="549"/>
      <c r="CJ420" s="457">
        <f t="shared" si="63"/>
        <v>154.74326084264345</v>
      </c>
    </row>
    <row r="421" spans="7:88" ht="14.1" customHeight="1">
      <c r="G421" s="19"/>
      <c r="H421" s="787"/>
      <c r="J421" s="736"/>
      <c r="K421" s="9" t="s">
        <v>767</v>
      </c>
      <c r="L421" s="165">
        <v>0</v>
      </c>
      <c r="M421" s="165">
        <v>0</v>
      </c>
      <c r="N421" s="165">
        <v>0</v>
      </c>
      <c r="O421" s="165">
        <v>0</v>
      </c>
      <c r="P421" s="165">
        <v>0</v>
      </c>
      <c r="Q421" s="165">
        <v>0</v>
      </c>
      <c r="R421" s="165">
        <v>0</v>
      </c>
      <c r="S421" s="165">
        <v>0</v>
      </c>
      <c r="T421" s="165">
        <v>0</v>
      </c>
      <c r="U421" s="165">
        <v>0</v>
      </c>
      <c r="V421" s="165">
        <v>0</v>
      </c>
      <c r="W421" s="165">
        <v>0</v>
      </c>
      <c r="X421" s="165">
        <v>0</v>
      </c>
      <c r="Y421" s="165">
        <v>0</v>
      </c>
      <c r="Z421" s="165">
        <v>0</v>
      </c>
      <c r="AA421" s="165">
        <v>0</v>
      </c>
      <c r="AB421" s="165">
        <v>0</v>
      </c>
      <c r="AC421" s="165">
        <v>0</v>
      </c>
      <c r="AD421" s="165">
        <v>0</v>
      </c>
      <c r="AE421" s="165">
        <v>0</v>
      </c>
      <c r="AF421" s="165">
        <v>0</v>
      </c>
      <c r="AG421" s="165">
        <v>0</v>
      </c>
      <c r="AH421" s="165">
        <v>0</v>
      </c>
      <c r="AI421" s="165">
        <v>0</v>
      </c>
      <c r="AJ421" s="165">
        <v>0</v>
      </c>
      <c r="AK421" s="165">
        <v>0</v>
      </c>
      <c r="AL421" s="165">
        <v>0</v>
      </c>
      <c r="AM421" s="165">
        <v>0</v>
      </c>
      <c r="AN421" s="165">
        <v>0</v>
      </c>
      <c r="AO421" s="165">
        <v>0</v>
      </c>
      <c r="AP421" s="165">
        <v>0</v>
      </c>
      <c r="AQ421" s="165">
        <v>0</v>
      </c>
      <c r="AR421" s="165">
        <v>0</v>
      </c>
      <c r="AS421" s="165">
        <v>0</v>
      </c>
      <c r="AT421" s="165">
        <v>0</v>
      </c>
      <c r="AU421" s="165">
        <v>0</v>
      </c>
      <c r="AV421" s="488">
        <v>0</v>
      </c>
      <c r="AY421" s="335">
        <v>56</v>
      </c>
      <c r="AZ421" s="334" t="s">
        <v>649</v>
      </c>
      <c r="BA421" s="456">
        <v>1.32217715899999</v>
      </c>
      <c r="BB421" s="456">
        <v>4540.1767256574503</v>
      </c>
      <c r="BC421" s="456"/>
      <c r="BD421" s="547"/>
      <c r="BE421" s="456">
        <v>0.53505799746229099</v>
      </c>
      <c r="BF421" s="547"/>
      <c r="BG421" s="548">
        <f t="shared" si="62"/>
        <v>126.65708269671592</v>
      </c>
      <c r="BP421" s="4"/>
      <c r="CB421" s="438">
        <v>91</v>
      </c>
      <c r="CC421" s="334" t="s">
        <v>648</v>
      </c>
      <c r="CD421" s="549">
        <v>3.4407129999999899</v>
      </c>
      <c r="CE421" s="457">
        <v>7028.18103738432</v>
      </c>
      <c r="CF421" s="549"/>
      <c r="CG421" s="457"/>
      <c r="CH421" s="457">
        <v>0.66856522718854905</v>
      </c>
      <c r="CI421" s="549"/>
      <c r="CJ421" s="457">
        <f t="shared" si="63"/>
        <v>154.86142889660536</v>
      </c>
    </row>
    <row r="422" spans="7:88" ht="14.1" customHeight="1" thickBot="1">
      <c r="G422" s="19"/>
      <c r="H422" s="787"/>
      <c r="J422" s="736"/>
      <c r="K422" s="9" t="s">
        <v>768</v>
      </c>
      <c r="L422" s="166">
        <v>0</v>
      </c>
      <c r="M422" s="166">
        <v>0</v>
      </c>
      <c r="N422" s="166">
        <v>0</v>
      </c>
      <c r="O422" s="166">
        <v>0</v>
      </c>
      <c r="P422" s="166">
        <v>0</v>
      </c>
      <c r="Q422" s="166">
        <v>0</v>
      </c>
      <c r="R422" s="166">
        <v>0</v>
      </c>
      <c r="S422" s="166">
        <v>0</v>
      </c>
      <c r="T422" s="166">
        <v>0</v>
      </c>
      <c r="U422" s="166">
        <v>0</v>
      </c>
      <c r="V422" s="166">
        <v>0</v>
      </c>
      <c r="W422" s="166">
        <v>0</v>
      </c>
      <c r="X422" s="166">
        <v>0</v>
      </c>
      <c r="Y422" s="166">
        <v>0</v>
      </c>
      <c r="Z422" s="166">
        <v>0</v>
      </c>
      <c r="AA422" s="166">
        <v>0</v>
      </c>
      <c r="AB422" s="166">
        <v>0</v>
      </c>
      <c r="AC422" s="166">
        <v>0</v>
      </c>
      <c r="AD422" s="166">
        <v>0</v>
      </c>
      <c r="AE422" s="166">
        <v>0</v>
      </c>
      <c r="AF422" s="166">
        <v>0</v>
      </c>
      <c r="AG422" s="166">
        <v>0</v>
      </c>
      <c r="AH422" s="166">
        <v>0</v>
      </c>
      <c r="AI422" s="166">
        <v>0</v>
      </c>
      <c r="AJ422" s="166">
        <v>0</v>
      </c>
      <c r="AK422" s="166">
        <v>0</v>
      </c>
      <c r="AL422" s="166">
        <v>0</v>
      </c>
      <c r="AM422" s="166">
        <v>0</v>
      </c>
      <c r="AN422" s="166">
        <v>0</v>
      </c>
      <c r="AO422" s="166">
        <v>0</v>
      </c>
      <c r="AP422" s="166">
        <v>0</v>
      </c>
      <c r="AQ422" s="166">
        <v>0</v>
      </c>
      <c r="AR422" s="166">
        <v>0</v>
      </c>
      <c r="AS422" s="166">
        <v>0</v>
      </c>
      <c r="AT422" s="166">
        <v>0</v>
      </c>
      <c r="AU422" s="166">
        <v>0</v>
      </c>
      <c r="AV422" s="654">
        <v>0</v>
      </c>
      <c r="AY422" s="335">
        <v>43</v>
      </c>
      <c r="AZ422" s="334" t="s">
        <v>651</v>
      </c>
      <c r="BA422" s="456">
        <v>14.782903439999901</v>
      </c>
      <c r="BB422" s="456">
        <v>5863.2087731281499</v>
      </c>
      <c r="BC422" s="456"/>
      <c r="BD422" s="547"/>
      <c r="BE422" s="456">
        <v>0.68687585899883186</v>
      </c>
      <c r="BF422" s="547"/>
      <c r="BG422" s="548">
        <f t="shared" si="62"/>
        <v>126.66834448797728</v>
      </c>
      <c r="BP422" s="4"/>
      <c r="CB422" s="438">
        <v>113</v>
      </c>
      <c r="CC422" s="334" t="s">
        <v>651</v>
      </c>
      <c r="CD422" s="549">
        <v>1.3272390000000001</v>
      </c>
      <c r="CE422" s="457">
        <v>6399.5867610093201</v>
      </c>
      <c r="CF422" s="549"/>
      <c r="CG422" s="457"/>
      <c r="CH422" s="457">
        <v>0.60704405307769504</v>
      </c>
      <c r="CI422" s="549"/>
      <c r="CJ422" s="457">
        <f t="shared" si="63"/>
        <v>155.54704638506536</v>
      </c>
    </row>
    <row r="423" spans="7:88" ht="14.1" customHeight="1" thickTop="1">
      <c r="G423" s="19"/>
      <c r="H423" s="787"/>
      <c r="J423" s="736"/>
      <c r="K423" s="9" t="s">
        <v>769</v>
      </c>
      <c r="L423" s="165">
        <v>0</v>
      </c>
      <c r="M423" s="165">
        <v>0</v>
      </c>
      <c r="N423" s="165">
        <v>0</v>
      </c>
      <c r="O423" s="165">
        <v>0</v>
      </c>
      <c r="P423" s="165">
        <v>0</v>
      </c>
      <c r="Q423" s="165">
        <v>0</v>
      </c>
      <c r="R423" s="165">
        <v>0</v>
      </c>
      <c r="S423" s="165">
        <v>0</v>
      </c>
      <c r="T423" s="165">
        <v>0</v>
      </c>
      <c r="U423" s="165">
        <v>0</v>
      </c>
      <c r="V423" s="165">
        <v>0</v>
      </c>
      <c r="W423" s="165">
        <v>0</v>
      </c>
      <c r="X423" s="165">
        <v>0</v>
      </c>
      <c r="Y423" s="165">
        <v>0</v>
      </c>
      <c r="Z423" s="165">
        <v>0</v>
      </c>
      <c r="AA423" s="165">
        <v>0</v>
      </c>
      <c r="AB423" s="165">
        <v>0</v>
      </c>
      <c r="AC423" s="165">
        <v>0</v>
      </c>
      <c r="AD423" s="165">
        <v>0</v>
      </c>
      <c r="AE423" s="165">
        <v>0</v>
      </c>
      <c r="AF423" s="165">
        <v>0</v>
      </c>
      <c r="AG423" s="165">
        <v>0</v>
      </c>
      <c r="AH423" s="165">
        <v>0</v>
      </c>
      <c r="AI423" s="165">
        <v>0</v>
      </c>
      <c r="AJ423" s="165">
        <v>0</v>
      </c>
      <c r="AK423" s="165">
        <v>0</v>
      </c>
      <c r="AL423" s="165">
        <v>0</v>
      </c>
      <c r="AM423" s="165">
        <v>0</v>
      </c>
      <c r="AN423" s="165">
        <v>0</v>
      </c>
      <c r="AO423" s="165">
        <v>0</v>
      </c>
      <c r="AP423" s="165">
        <v>0</v>
      </c>
      <c r="AQ423" s="165">
        <v>0</v>
      </c>
      <c r="AR423" s="165">
        <v>0</v>
      </c>
      <c r="AS423" s="165">
        <v>0</v>
      </c>
      <c r="AT423" s="165">
        <v>0</v>
      </c>
      <c r="AU423" s="165">
        <v>0</v>
      </c>
      <c r="AV423" s="488">
        <v>0</v>
      </c>
      <c r="AY423" s="335">
        <v>39</v>
      </c>
      <c r="AZ423" s="334" t="s">
        <v>647</v>
      </c>
      <c r="BA423" s="456">
        <v>0.46780790100000003</v>
      </c>
      <c r="BB423" s="456">
        <v>4314.3828253882002</v>
      </c>
      <c r="BC423" s="456"/>
      <c r="BD423" s="547"/>
      <c r="BE423" s="456">
        <v>0.50532935489118758</v>
      </c>
      <c r="BF423" s="547"/>
      <c r="BG423" s="548">
        <f t="shared" si="62"/>
        <v>127.59129677786113</v>
      </c>
      <c r="BP423" s="4"/>
      <c r="CB423" s="438">
        <v>73</v>
      </c>
      <c r="CC423" s="334" t="s">
        <v>651</v>
      </c>
      <c r="CD423" s="549">
        <v>2.8741430000000001</v>
      </c>
      <c r="CE423" s="457">
        <v>6140.1293223803495</v>
      </c>
      <c r="CF423" s="549"/>
      <c r="CG423" s="457"/>
      <c r="CH423" s="457">
        <v>0.58256370857995099</v>
      </c>
      <c r="CI423" s="549"/>
      <c r="CJ423" s="457">
        <f t="shared" si="63"/>
        <v>155.63225237099684</v>
      </c>
    </row>
    <row r="424" spans="7:88" ht="14.1" customHeight="1">
      <c r="G424" s="19"/>
      <c r="H424" s="787"/>
      <c r="J424" s="736"/>
      <c r="K424" s="9" t="s">
        <v>770</v>
      </c>
      <c r="L424" s="165">
        <v>0</v>
      </c>
      <c r="M424" s="165">
        <v>0</v>
      </c>
      <c r="N424" s="165">
        <v>0</v>
      </c>
      <c r="O424" s="165">
        <v>0</v>
      </c>
      <c r="P424" s="165">
        <v>0</v>
      </c>
      <c r="Q424" s="165">
        <v>0</v>
      </c>
      <c r="R424" s="165">
        <v>0</v>
      </c>
      <c r="S424" s="165">
        <v>0</v>
      </c>
      <c r="T424" s="165">
        <v>0</v>
      </c>
      <c r="U424" s="165">
        <v>0</v>
      </c>
      <c r="V424" s="165">
        <v>0</v>
      </c>
      <c r="W424" s="165">
        <v>0</v>
      </c>
      <c r="X424" s="165">
        <v>0</v>
      </c>
      <c r="Y424" s="165">
        <v>0</v>
      </c>
      <c r="Z424" s="165">
        <v>0</v>
      </c>
      <c r="AA424" s="165">
        <v>0</v>
      </c>
      <c r="AB424" s="165">
        <v>0</v>
      </c>
      <c r="AC424" s="165">
        <v>0</v>
      </c>
      <c r="AD424" s="165">
        <v>0</v>
      </c>
      <c r="AE424" s="165">
        <v>0</v>
      </c>
      <c r="AF424" s="165">
        <v>0</v>
      </c>
      <c r="AG424" s="165">
        <v>0</v>
      </c>
      <c r="AH424" s="165">
        <v>0</v>
      </c>
      <c r="AI424" s="165">
        <v>0</v>
      </c>
      <c r="AJ424" s="165">
        <v>0</v>
      </c>
      <c r="AK424" s="165">
        <v>0</v>
      </c>
      <c r="AL424" s="165">
        <v>0</v>
      </c>
      <c r="AM424" s="165">
        <v>0</v>
      </c>
      <c r="AN424" s="165">
        <v>0</v>
      </c>
      <c r="AO424" s="165">
        <v>0</v>
      </c>
      <c r="AP424" s="165">
        <v>0</v>
      </c>
      <c r="AQ424" s="165">
        <v>0</v>
      </c>
      <c r="AR424" s="165">
        <v>0</v>
      </c>
      <c r="AS424" s="165">
        <v>0</v>
      </c>
      <c r="AT424" s="165">
        <v>0</v>
      </c>
      <c r="AU424" s="165">
        <v>0</v>
      </c>
      <c r="AV424" s="488">
        <v>0</v>
      </c>
      <c r="AY424" s="335">
        <v>3</v>
      </c>
      <c r="AZ424" s="334" t="s">
        <v>650</v>
      </c>
      <c r="BA424" s="456">
        <v>0.87298894599999899</v>
      </c>
      <c r="BB424" s="456">
        <v>6043.4071582034203</v>
      </c>
      <c r="BC424" s="456"/>
      <c r="BD424" s="547"/>
      <c r="BE424" s="456">
        <v>0.70177457355384665</v>
      </c>
      <c r="BF424" s="547"/>
      <c r="BG424" s="548">
        <f t="shared" si="62"/>
        <v>127.69046282990672</v>
      </c>
      <c r="BP424" s="4"/>
      <c r="CB424" s="438">
        <v>71</v>
      </c>
      <c r="CC424" s="334" t="s">
        <v>649</v>
      </c>
      <c r="CD424" s="549">
        <v>3.0421559999999901</v>
      </c>
      <c r="CE424" s="457">
        <v>5646.7101586898198</v>
      </c>
      <c r="CF424" s="549"/>
      <c r="CG424" s="457"/>
      <c r="CH424" s="457">
        <v>0.53660375323243004</v>
      </c>
      <c r="CI424" s="549"/>
      <c r="CJ424" s="457">
        <f t="shared" si="63"/>
        <v>155.64593048162394</v>
      </c>
    </row>
    <row r="425" spans="7:88" ht="14.1" customHeight="1" thickBot="1">
      <c r="G425" s="19"/>
      <c r="H425" s="787"/>
      <c r="J425" s="736"/>
      <c r="K425" s="9" t="s">
        <v>771</v>
      </c>
      <c r="L425" s="166">
        <v>0</v>
      </c>
      <c r="M425" s="166">
        <v>0</v>
      </c>
      <c r="N425" s="166">
        <v>0</v>
      </c>
      <c r="O425" s="166">
        <v>0</v>
      </c>
      <c r="P425" s="166">
        <v>0</v>
      </c>
      <c r="Q425" s="166">
        <v>0</v>
      </c>
      <c r="R425" s="166">
        <v>0</v>
      </c>
      <c r="S425" s="166">
        <v>0</v>
      </c>
      <c r="T425" s="166">
        <v>0</v>
      </c>
      <c r="U425" s="166">
        <v>0</v>
      </c>
      <c r="V425" s="166">
        <v>0</v>
      </c>
      <c r="W425" s="166">
        <v>0</v>
      </c>
      <c r="X425" s="166">
        <v>0</v>
      </c>
      <c r="Y425" s="166">
        <v>0</v>
      </c>
      <c r="Z425" s="166">
        <v>0</v>
      </c>
      <c r="AA425" s="166">
        <v>0</v>
      </c>
      <c r="AB425" s="166">
        <v>0</v>
      </c>
      <c r="AC425" s="166">
        <v>0</v>
      </c>
      <c r="AD425" s="166">
        <v>0</v>
      </c>
      <c r="AE425" s="166">
        <v>0</v>
      </c>
      <c r="AF425" s="166">
        <v>0</v>
      </c>
      <c r="AG425" s="166">
        <v>0</v>
      </c>
      <c r="AH425" s="166">
        <v>0</v>
      </c>
      <c r="AI425" s="166">
        <v>0</v>
      </c>
      <c r="AJ425" s="166">
        <v>0</v>
      </c>
      <c r="AK425" s="166">
        <v>0</v>
      </c>
      <c r="AL425" s="166">
        <v>0</v>
      </c>
      <c r="AM425" s="166">
        <v>0</v>
      </c>
      <c r="AN425" s="166">
        <v>0</v>
      </c>
      <c r="AO425" s="166">
        <v>0</v>
      </c>
      <c r="AP425" s="166">
        <v>0</v>
      </c>
      <c r="AQ425" s="166">
        <v>0</v>
      </c>
      <c r="AR425" s="166">
        <v>0</v>
      </c>
      <c r="AS425" s="166">
        <v>0</v>
      </c>
      <c r="AT425" s="166">
        <v>0</v>
      </c>
      <c r="AU425" s="166">
        <v>0</v>
      </c>
      <c r="AV425" s="654">
        <v>0</v>
      </c>
      <c r="AY425" s="335">
        <v>4</v>
      </c>
      <c r="AZ425" s="334" t="s">
        <v>649</v>
      </c>
      <c r="BA425" s="456">
        <v>9.6053082999999997E-2</v>
      </c>
      <c r="BB425" s="456">
        <v>6834.2211595198796</v>
      </c>
      <c r="BC425" s="456"/>
      <c r="BD425" s="547"/>
      <c r="BE425" s="456">
        <v>0.79016725183002545</v>
      </c>
      <c r="BF425" s="547"/>
      <c r="BG425" s="548">
        <f t="shared" si="62"/>
        <v>127.94989959498966</v>
      </c>
      <c r="BP425" s="4"/>
      <c r="CB425" s="438">
        <v>68</v>
      </c>
      <c r="CC425" s="334" t="s">
        <v>647</v>
      </c>
      <c r="CD425" s="549">
        <v>7.34824099999999</v>
      </c>
      <c r="CE425" s="457">
        <v>5794.0161626385498</v>
      </c>
      <c r="CF425" s="549"/>
      <c r="CG425" s="457"/>
      <c r="CH425" s="457">
        <v>0.54793970988888796</v>
      </c>
      <c r="CI425" s="549"/>
      <c r="CJ425" s="457">
        <f t="shared" si="63"/>
        <v>156.30735228681556</v>
      </c>
    </row>
    <row r="426" spans="7:88" ht="14.1" customHeight="1" thickTop="1">
      <c r="G426" s="19"/>
      <c r="H426" s="787"/>
      <c r="J426" s="736"/>
      <c r="K426" s="9" t="s">
        <v>772</v>
      </c>
      <c r="L426" s="165">
        <v>0</v>
      </c>
      <c r="M426" s="165">
        <v>0</v>
      </c>
      <c r="N426" s="165">
        <v>0</v>
      </c>
      <c r="O426" s="165">
        <v>0</v>
      </c>
      <c r="P426" s="165">
        <v>0</v>
      </c>
      <c r="Q426" s="165">
        <v>0</v>
      </c>
      <c r="R426" s="165">
        <v>0</v>
      </c>
      <c r="S426" s="165">
        <v>0</v>
      </c>
      <c r="T426" s="165">
        <v>0</v>
      </c>
      <c r="U426" s="165">
        <v>0</v>
      </c>
      <c r="V426" s="165">
        <v>0</v>
      </c>
      <c r="W426" s="165">
        <v>0</v>
      </c>
      <c r="X426" s="165">
        <v>0</v>
      </c>
      <c r="Y426" s="165">
        <v>0</v>
      </c>
      <c r="Z426" s="165">
        <v>0</v>
      </c>
      <c r="AA426" s="165">
        <v>0</v>
      </c>
      <c r="AB426" s="165">
        <v>0</v>
      </c>
      <c r="AC426" s="165">
        <v>0</v>
      </c>
      <c r="AD426" s="165">
        <v>0</v>
      </c>
      <c r="AE426" s="165">
        <v>0</v>
      </c>
      <c r="AF426" s="165">
        <v>0</v>
      </c>
      <c r="AG426" s="165">
        <v>0</v>
      </c>
      <c r="AH426" s="165">
        <v>0</v>
      </c>
      <c r="AI426" s="165">
        <v>0</v>
      </c>
      <c r="AJ426" s="165">
        <v>0</v>
      </c>
      <c r="AK426" s="165">
        <v>0</v>
      </c>
      <c r="AL426" s="165">
        <v>0</v>
      </c>
      <c r="AM426" s="165">
        <v>0</v>
      </c>
      <c r="AN426" s="165">
        <v>0</v>
      </c>
      <c r="AO426" s="165">
        <v>0</v>
      </c>
      <c r="AP426" s="165">
        <v>0</v>
      </c>
      <c r="AQ426" s="165">
        <v>0</v>
      </c>
      <c r="AR426" s="165">
        <v>0</v>
      </c>
      <c r="AS426" s="165">
        <v>0</v>
      </c>
      <c r="AT426" s="165">
        <v>0</v>
      </c>
      <c r="AU426" s="165">
        <v>0</v>
      </c>
      <c r="AV426" s="488">
        <v>0</v>
      </c>
      <c r="AY426" s="335">
        <v>68</v>
      </c>
      <c r="AZ426" s="334" t="s">
        <v>649</v>
      </c>
      <c r="BA426" s="456">
        <v>0.74747037999999899</v>
      </c>
      <c r="BB426" s="456">
        <v>4905.7573160431202</v>
      </c>
      <c r="BC426" s="456"/>
      <c r="BD426" s="547"/>
      <c r="BE426" s="456">
        <v>0.56901439497979678</v>
      </c>
      <c r="BF426" s="547"/>
      <c r="BG426" s="548">
        <f t="shared" si="62"/>
        <v>128.40242517271574</v>
      </c>
      <c r="BP426" s="4"/>
      <c r="CB426" s="438">
        <v>26</v>
      </c>
      <c r="CC426" s="334" t="s">
        <v>650</v>
      </c>
      <c r="CD426" s="549">
        <v>24.2409649999999</v>
      </c>
      <c r="CE426" s="457">
        <v>7392.1814989630502</v>
      </c>
      <c r="CF426" s="549"/>
      <c r="CG426" s="457"/>
      <c r="CH426" s="457">
        <v>0.69270844239432405</v>
      </c>
      <c r="CI426" s="549"/>
      <c r="CJ426" s="457">
        <f t="shared" si="63"/>
        <v>157.0358012166661</v>
      </c>
    </row>
    <row r="427" spans="7:88" ht="14.1" customHeight="1">
      <c r="G427" s="19"/>
      <c r="H427" s="787"/>
      <c r="J427" s="736"/>
      <c r="K427" s="9" t="s">
        <v>773</v>
      </c>
      <c r="L427" s="165">
        <v>0</v>
      </c>
      <c r="M427" s="165">
        <v>0</v>
      </c>
      <c r="N427" s="165">
        <v>0</v>
      </c>
      <c r="O427" s="165">
        <v>0</v>
      </c>
      <c r="P427" s="165">
        <v>0</v>
      </c>
      <c r="Q427" s="165">
        <v>0</v>
      </c>
      <c r="R427" s="165">
        <v>0</v>
      </c>
      <c r="S427" s="165">
        <v>0</v>
      </c>
      <c r="T427" s="165">
        <v>0</v>
      </c>
      <c r="U427" s="165">
        <v>0</v>
      </c>
      <c r="V427" s="165">
        <v>0</v>
      </c>
      <c r="W427" s="165">
        <v>0</v>
      </c>
      <c r="X427" s="165">
        <v>0</v>
      </c>
      <c r="Y427" s="165">
        <v>0</v>
      </c>
      <c r="Z427" s="165">
        <v>0</v>
      </c>
      <c r="AA427" s="165">
        <v>0</v>
      </c>
      <c r="AB427" s="165">
        <v>0</v>
      </c>
      <c r="AC427" s="165">
        <v>0</v>
      </c>
      <c r="AD427" s="165">
        <v>0</v>
      </c>
      <c r="AE427" s="165">
        <v>0</v>
      </c>
      <c r="AF427" s="165">
        <v>0</v>
      </c>
      <c r="AG427" s="165">
        <v>0</v>
      </c>
      <c r="AH427" s="165">
        <v>0</v>
      </c>
      <c r="AI427" s="165">
        <v>0</v>
      </c>
      <c r="AJ427" s="165">
        <v>0</v>
      </c>
      <c r="AK427" s="165">
        <v>0</v>
      </c>
      <c r="AL427" s="165">
        <v>0</v>
      </c>
      <c r="AM427" s="165">
        <v>0</v>
      </c>
      <c r="AN427" s="165">
        <v>0</v>
      </c>
      <c r="AO427" s="165">
        <v>0</v>
      </c>
      <c r="AP427" s="165">
        <v>0</v>
      </c>
      <c r="AQ427" s="165">
        <v>0</v>
      </c>
      <c r="AR427" s="165">
        <v>0</v>
      </c>
      <c r="AS427" s="165">
        <v>0</v>
      </c>
      <c r="AT427" s="165">
        <v>0</v>
      </c>
      <c r="AU427" s="165">
        <v>0</v>
      </c>
      <c r="AV427" s="488">
        <v>0</v>
      </c>
      <c r="AY427" s="335">
        <v>67</v>
      </c>
      <c r="AZ427" s="334" t="s">
        <v>649</v>
      </c>
      <c r="BA427" s="456">
        <v>1.2619033710000001</v>
      </c>
      <c r="BB427" s="456">
        <v>4671.9781318878604</v>
      </c>
      <c r="BC427" s="456"/>
      <c r="BD427" s="547"/>
      <c r="BE427" s="456">
        <v>0.54092845961087832</v>
      </c>
      <c r="BF427" s="547"/>
      <c r="BG427" s="548">
        <f t="shared" si="62"/>
        <v>128.77923040653599</v>
      </c>
      <c r="BP427" s="4"/>
      <c r="CB427" s="438">
        <v>96</v>
      </c>
      <c r="CC427" s="334" t="s">
        <v>651</v>
      </c>
      <c r="CD427" s="549">
        <v>8.6795749999999892</v>
      </c>
      <c r="CE427" s="457">
        <v>7321.16986380653</v>
      </c>
      <c r="CF427" s="549"/>
      <c r="CG427" s="457"/>
      <c r="CH427" s="457">
        <v>0.68495356447767297</v>
      </c>
      <c r="CI427" s="549"/>
      <c r="CJ427" s="457">
        <f t="shared" si="63"/>
        <v>157.30788063683059</v>
      </c>
    </row>
    <row r="428" spans="7:88" ht="14.1" customHeight="1" thickBot="1">
      <c r="G428" s="19"/>
      <c r="H428" s="787"/>
      <c r="J428" s="736"/>
      <c r="K428" s="9" t="s">
        <v>774</v>
      </c>
      <c r="L428" s="166">
        <v>0</v>
      </c>
      <c r="M428" s="166">
        <v>0</v>
      </c>
      <c r="N428" s="166">
        <v>0</v>
      </c>
      <c r="O428" s="166">
        <v>0</v>
      </c>
      <c r="P428" s="166">
        <v>0</v>
      </c>
      <c r="Q428" s="166">
        <v>0</v>
      </c>
      <c r="R428" s="166">
        <v>0</v>
      </c>
      <c r="S428" s="166">
        <v>0</v>
      </c>
      <c r="T428" s="166">
        <v>0</v>
      </c>
      <c r="U428" s="166">
        <v>0</v>
      </c>
      <c r="V428" s="166">
        <v>0</v>
      </c>
      <c r="W428" s="166">
        <v>0</v>
      </c>
      <c r="X428" s="166">
        <v>0</v>
      </c>
      <c r="Y428" s="166">
        <v>0</v>
      </c>
      <c r="Z428" s="166">
        <v>0</v>
      </c>
      <c r="AA428" s="166">
        <v>0</v>
      </c>
      <c r="AB428" s="166">
        <v>0</v>
      </c>
      <c r="AC428" s="166">
        <v>0</v>
      </c>
      <c r="AD428" s="166">
        <v>0</v>
      </c>
      <c r="AE428" s="166">
        <v>0</v>
      </c>
      <c r="AF428" s="166">
        <v>0</v>
      </c>
      <c r="AG428" s="166">
        <v>0</v>
      </c>
      <c r="AH428" s="166">
        <v>0</v>
      </c>
      <c r="AI428" s="166">
        <v>0</v>
      </c>
      <c r="AJ428" s="166">
        <v>0</v>
      </c>
      <c r="AK428" s="166">
        <v>0</v>
      </c>
      <c r="AL428" s="166">
        <v>0</v>
      </c>
      <c r="AM428" s="166">
        <v>0</v>
      </c>
      <c r="AN428" s="166">
        <v>0</v>
      </c>
      <c r="AO428" s="166">
        <v>0</v>
      </c>
      <c r="AP428" s="166">
        <v>0</v>
      </c>
      <c r="AQ428" s="166">
        <v>0</v>
      </c>
      <c r="AR428" s="166">
        <v>0</v>
      </c>
      <c r="AS428" s="166">
        <v>0</v>
      </c>
      <c r="AT428" s="166">
        <v>0</v>
      </c>
      <c r="AU428" s="166">
        <v>0</v>
      </c>
      <c r="AV428" s="654">
        <v>0</v>
      </c>
      <c r="AY428" s="335">
        <v>118</v>
      </c>
      <c r="AZ428" s="334" t="s">
        <v>649</v>
      </c>
      <c r="BA428" s="456">
        <v>1.39888942299999</v>
      </c>
      <c r="BB428" s="456">
        <v>5244.6239108850295</v>
      </c>
      <c r="BC428" s="456"/>
      <c r="BD428" s="547"/>
      <c r="BE428" s="456">
        <v>0.6053311017282782</v>
      </c>
      <c r="BF428" s="547"/>
      <c r="BG428" s="548">
        <f t="shared" si="62"/>
        <v>128.82693778991256</v>
      </c>
      <c r="BP428" s="4"/>
      <c r="CB428" s="438">
        <v>69</v>
      </c>
      <c r="CC428" s="334" t="s">
        <v>651</v>
      </c>
      <c r="CD428" s="549">
        <v>1.39799899999999</v>
      </c>
      <c r="CE428" s="457">
        <v>6347.4204577176297</v>
      </c>
      <c r="CF428" s="549"/>
      <c r="CG428" s="457"/>
      <c r="CH428" s="457">
        <v>0.59433980261885699</v>
      </c>
      <c r="CI428" s="549"/>
      <c r="CJ428" s="457">
        <f t="shared" si="63"/>
        <v>157.56534001240817</v>
      </c>
    </row>
    <row r="429" spans="7:88" ht="14.1" customHeight="1" thickTop="1">
      <c r="G429" s="19"/>
      <c r="H429" s="787"/>
      <c r="J429" s="736"/>
      <c r="K429" s="9" t="s">
        <v>775</v>
      </c>
      <c r="L429" s="165">
        <v>0</v>
      </c>
      <c r="M429" s="165">
        <v>0</v>
      </c>
      <c r="N429" s="165">
        <v>0</v>
      </c>
      <c r="O429" s="165">
        <v>0</v>
      </c>
      <c r="P429" s="165">
        <v>0</v>
      </c>
      <c r="Q429" s="165">
        <v>0</v>
      </c>
      <c r="R429" s="165">
        <v>0</v>
      </c>
      <c r="S429" s="165">
        <v>0</v>
      </c>
      <c r="T429" s="165">
        <v>0</v>
      </c>
      <c r="U429" s="165">
        <v>0</v>
      </c>
      <c r="V429" s="165">
        <v>0</v>
      </c>
      <c r="W429" s="165">
        <v>0</v>
      </c>
      <c r="X429" s="165">
        <v>0</v>
      </c>
      <c r="Y429" s="165">
        <v>0</v>
      </c>
      <c r="Z429" s="165">
        <v>0</v>
      </c>
      <c r="AA429" s="165">
        <v>0</v>
      </c>
      <c r="AB429" s="165">
        <v>0</v>
      </c>
      <c r="AC429" s="165">
        <v>0</v>
      </c>
      <c r="AD429" s="165">
        <v>0</v>
      </c>
      <c r="AE429" s="165">
        <v>0</v>
      </c>
      <c r="AF429" s="165">
        <v>0</v>
      </c>
      <c r="AG429" s="165">
        <v>0</v>
      </c>
      <c r="AH429" s="165">
        <v>0</v>
      </c>
      <c r="AI429" s="165">
        <v>0</v>
      </c>
      <c r="AJ429" s="165">
        <v>0</v>
      </c>
      <c r="AK429" s="165">
        <v>0</v>
      </c>
      <c r="AL429" s="165">
        <v>0</v>
      </c>
      <c r="AM429" s="165">
        <v>0</v>
      </c>
      <c r="AN429" s="165">
        <v>0</v>
      </c>
      <c r="AO429" s="165">
        <v>0</v>
      </c>
      <c r="AP429" s="165">
        <v>0</v>
      </c>
      <c r="AQ429" s="165">
        <v>0</v>
      </c>
      <c r="AR429" s="165">
        <v>0</v>
      </c>
      <c r="AS429" s="165">
        <v>0</v>
      </c>
      <c r="AT429" s="165">
        <v>0</v>
      </c>
      <c r="AU429" s="165">
        <v>0</v>
      </c>
      <c r="AV429" s="488">
        <v>0</v>
      </c>
      <c r="AY429" s="335">
        <v>71</v>
      </c>
      <c r="AZ429" s="334" t="s">
        <v>649</v>
      </c>
      <c r="BA429" s="456">
        <v>0.66705535599999899</v>
      </c>
      <c r="BB429" s="456">
        <v>5953.0985768861501</v>
      </c>
      <c r="BC429" s="456"/>
      <c r="BD429" s="547"/>
      <c r="BE429" s="456">
        <v>0.68364214902193954</v>
      </c>
      <c r="BF429" s="547"/>
      <c r="BG429" s="548">
        <f t="shared" si="62"/>
        <v>129.12597162732195</v>
      </c>
      <c r="BP429" s="4"/>
      <c r="CB429" s="438">
        <v>110</v>
      </c>
      <c r="CC429" s="334" t="s">
        <v>648</v>
      </c>
      <c r="CD429" s="549">
        <v>11.3686799999999</v>
      </c>
      <c r="CE429" s="457">
        <v>6002.6249760104802</v>
      </c>
      <c r="CF429" s="549"/>
      <c r="CG429" s="457"/>
      <c r="CH429" s="457">
        <v>0.56176977352706303</v>
      </c>
      <c r="CI429" s="549"/>
      <c r="CJ429" s="457">
        <f t="shared" si="63"/>
        <v>157.81008083321365</v>
      </c>
    </row>
    <row r="430" spans="7:88" ht="14.1" customHeight="1">
      <c r="G430" s="19"/>
      <c r="H430" s="787"/>
      <c r="J430" s="736"/>
      <c r="K430" s="9" t="s">
        <v>776</v>
      </c>
      <c r="L430" s="165">
        <v>0</v>
      </c>
      <c r="M430" s="165">
        <v>0</v>
      </c>
      <c r="N430" s="165">
        <v>0</v>
      </c>
      <c r="O430" s="165">
        <v>0</v>
      </c>
      <c r="P430" s="165">
        <v>0</v>
      </c>
      <c r="Q430" s="165">
        <v>0</v>
      </c>
      <c r="R430" s="165">
        <v>0</v>
      </c>
      <c r="S430" s="165">
        <v>0</v>
      </c>
      <c r="T430" s="165">
        <v>0</v>
      </c>
      <c r="U430" s="165">
        <v>0</v>
      </c>
      <c r="V430" s="165">
        <v>0</v>
      </c>
      <c r="W430" s="165">
        <v>0</v>
      </c>
      <c r="X430" s="165">
        <v>0</v>
      </c>
      <c r="Y430" s="165">
        <v>0</v>
      </c>
      <c r="Z430" s="165">
        <v>0</v>
      </c>
      <c r="AA430" s="165">
        <v>0</v>
      </c>
      <c r="AB430" s="165">
        <v>0</v>
      </c>
      <c r="AC430" s="165">
        <v>0</v>
      </c>
      <c r="AD430" s="165">
        <v>0</v>
      </c>
      <c r="AE430" s="165">
        <v>0</v>
      </c>
      <c r="AF430" s="165">
        <v>0</v>
      </c>
      <c r="AG430" s="165">
        <v>0</v>
      </c>
      <c r="AH430" s="165">
        <v>0</v>
      </c>
      <c r="AI430" s="165">
        <v>0</v>
      </c>
      <c r="AJ430" s="165">
        <v>0</v>
      </c>
      <c r="AK430" s="165">
        <v>0</v>
      </c>
      <c r="AL430" s="165">
        <v>0</v>
      </c>
      <c r="AM430" s="165">
        <v>0</v>
      </c>
      <c r="AN430" s="165">
        <v>0</v>
      </c>
      <c r="AO430" s="165">
        <v>0</v>
      </c>
      <c r="AP430" s="165">
        <v>0</v>
      </c>
      <c r="AQ430" s="165">
        <v>0</v>
      </c>
      <c r="AR430" s="165">
        <v>0</v>
      </c>
      <c r="AS430" s="165">
        <v>0</v>
      </c>
      <c r="AT430" s="165">
        <v>0</v>
      </c>
      <c r="AU430" s="165">
        <v>0</v>
      </c>
      <c r="AV430" s="488">
        <v>0</v>
      </c>
      <c r="AY430" s="335">
        <v>127</v>
      </c>
      <c r="AZ430" s="334" t="s">
        <v>651</v>
      </c>
      <c r="BA430" s="456">
        <v>53.868725138999899</v>
      </c>
      <c r="BB430" s="456">
        <v>5554.1324349146898</v>
      </c>
      <c r="BC430" s="456"/>
      <c r="BD430" s="547"/>
      <c r="BE430" s="456">
        <v>0.63805507346807533</v>
      </c>
      <c r="BF430" s="547"/>
      <c r="BG430" s="548">
        <f t="shared" si="62"/>
        <v>129.26096586838088</v>
      </c>
      <c r="BP430" s="4"/>
      <c r="CB430" s="438">
        <v>108</v>
      </c>
      <c r="CC430" s="334" t="s">
        <v>648</v>
      </c>
      <c r="CD430" s="549">
        <v>2.7639629999999902</v>
      </c>
      <c r="CE430" s="457">
        <v>6195.4406209477802</v>
      </c>
      <c r="CF430" s="549"/>
      <c r="CG430" s="457"/>
      <c r="CH430" s="457">
        <v>0.57838541840557101</v>
      </c>
      <c r="CI430" s="549"/>
      <c r="CJ430" s="457">
        <f t="shared" si="63"/>
        <v>158.09804016135777</v>
      </c>
    </row>
    <row r="431" spans="7:88" ht="14.1" customHeight="1" thickBot="1">
      <c r="G431" s="19"/>
      <c r="H431" s="787"/>
      <c r="J431" s="736"/>
      <c r="K431" s="9" t="s">
        <v>777</v>
      </c>
      <c r="L431" s="166">
        <v>0</v>
      </c>
      <c r="M431" s="166">
        <v>0</v>
      </c>
      <c r="N431" s="166">
        <v>0</v>
      </c>
      <c r="O431" s="166">
        <v>0</v>
      </c>
      <c r="P431" s="166">
        <v>0</v>
      </c>
      <c r="Q431" s="166">
        <v>0</v>
      </c>
      <c r="R431" s="166">
        <v>0</v>
      </c>
      <c r="S431" s="166">
        <v>0</v>
      </c>
      <c r="T431" s="166">
        <v>0</v>
      </c>
      <c r="U431" s="166">
        <v>0</v>
      </c>
      <c r="V431" s="166">
        <v>0</v>
      </c>
      <c r="W431" s="166">
        <v>0</v>
      </c>
      <c r="X431" s="166">
        <v>0</v>
      </c>
      <c r="Y431" s="166">
        <v>0</v>
      </c>
      <c r="Z431" s="166">
        <v>0</v>
      </c>
      <c r="AA431" s="166">
        <v>0</v>
      </c>
      <c r="AB431" s="166">
        <v>0</v>
      </c>
      <c r="AC431" s="166">
        <v>0</v>
      </c>
      <c r="AD431" s="166">
        <v>0</v>
      </c>
      <c r="AE431" s="166">
        <v>0</v>
      </c>
      <c r="AF431" s="166">
        <v>0</v>
      </c>
      <c r="AG431" s="166">
        <v>0</v>
      </c>
      <c r="AH431" s="166">
        <v>0</v>
      </c>
      <c r="AI431" s="166">
        <v>0</v>
      </c>
      <c r="AJ431" s="166">
        <v>0</v>
      </c>
      <c r="AK431" s="166">
        <v>0</v>
      </c>
      <c r="AL431" s="166">
        <v>0</v>
      </c>
      <c r="AM431" s="166">
        <v>0</v>
      </c>
      <c r="AN431" s="166">
        <v>0</v>
      </c>
      <c r="AO431" s="166">
        <v>0</v>
      </c>
      <c r="AP431" s="166">
        <v>0</v>
      </c>
      <c r="AQ431" s="166">
        <v>0</v>
      </c>
      <c r="AR431" s="166">
        <v>0</v>
      </c>
      <c r="AS431" s="166">
        <v>0</v>
      </c>
      <c r="AT431" s="166">
        <v>0</v>
      </c>
      <c r="AU431" s="166">
        <v>0</v>
      </c>
      <c r="AV431" s="654">
        <v>0</v>
      </c>
      <c r="AY431" s="335">
        <v>106</v>
      </c>
      <c r="AZ431" s="334" t="s">
        <v>651</v>
      </c>
      <c r="BA431" s="456">
        <v>0.626872081999999</v>
      </c>
      <c r="BB431" s="456">
        <v>5116.14191103954</v>
      </c>
      <c r="BC431" s="456"/>
      <c r="BD431" s="547"/>
      <c r="BE431" s="456">
        <v>0.58813099999999985</v>
      </c>
      <c r="BF431" s="547"/>
      <c r="BG431" s="548">
        <f t="shared" si="62"/>
        <v>129.40696619474662</v>
      </c>
      <c r="BP431" s="4"/>
      <c r="CB431" s="438">
        <v>131</v>
      </c>
      <c r="CC431" s="334" t="s">
        <v>649</v>
      </c>
      <c r="CD431" s="549">
        <v>5.78427299999999</v>
      </c>
      <c r="CE431" s="457">
        <v>7202.9887681312402</v>
      </c>
      <c r="CF431" s="549"/>
      <c r="CG431" s="457"/>
      <c r="CH431" s="457">
        <v>0.66987030087666699</v>
      </c>
      <c r="CI431" s="549"/>
      <c r="CJ431" s="457">
        <f t="shared" si="63"/>
        <v>158.27866497203232</v>
      </c>
    </row>
    <row r="432" spans="7:88" ht="14.1" customHeight="1" thickTop="1">
      <c r="G432" s="19"/>
      <c r="H432" s="787"/>
      <c r="J432" s="736"/>
      <c r="K432" s="9" t="s">
        <v>778</v>
      </c>
      <c r="L432" s="165">
        <v>0</v>
      </c>
      <c r="M432" s="165">
        <v>0</v>
      </c>
      <c r="N432" s="165">
        <v>0</v>
      </c>
      <c r="O432" s="165">
        <v>0</v>
      </c>
      <c r="P432" s="165">
        <v>0</v>
      </c>
      <c r="Q432" s="165">
        <v>0</v>
      </c>
      <c r="R432" s="165">
        <v>0</v>
      </c>
      <c r="S432" s="165">
        <v>0</v>
      </c>
      <c r="T432" s="165">
        <v>0</v>
      </c>
      <c r="U432" s="165">
        <v>0</v>
      </c>
      <c r="V432" s="165">
        <v>0</v>
      </c>
      <c r="W432" s="165">
        <v>0</v>
      </c>
      <c r="X432" s="165">
        <v>0</v>
      </c>
      <c r="Y432" s="165">
        <v>0</v>
      </c>
      <c r="Z432" s="165">
        <v>0</v>
      </c>
      <c r="AA432" s="165">
        <v>0</v>
      </c>
      <c r="AB432" s="165">
        <v>0</v>
      </c>
      <c r="AC432" s="165">
        <v>0</v>
      </c>
      <c r="AD432" s="165">
        <v>0</v>
      </c>
      <c r="AE432" s="165">
        <v>0</v>
      </c>
      <c r="AF432" s="165">
        <v>0</v>
      </c>
      <c r="AG432" s="165">
        <v>0</v>
      </c>
      <c r="AH432" s="165">
        <v>0</v>
      </c>
      <c r="AI432" s="165">
        <v>0</v>
      </c>
      <c r="AJ432" s="165">
        <v>0</v>
      </c>
      <c r="AK432" s="165">
        <v>0</v>
      </c>
      <c r="AL432" s="165">
        <v>0</v>
      </c>
      <c r="AM432" s="165">
        <v>0</v>
      </c>
      <c r="AN432" s="165">
        <v>0</v>
      </c>
      <c r="AO432" s="165">
        <v>0</v>
      </c>
      <c r="AP432" s="165">
        <v>0</v>
      </c>
      <c r="AQ432" s="165">
        <v>0</v>
      </c>
      <c r="AR432" s="165">
        <v>0</v>
      </c>
      <c r="AS432" s="165">
        <v>0</v>
      </c>
      <c r="AT432" s="165">
        <v>0</v>
      </c>
      <c r="AU432" s="165">
        <v>0</v>
      </c>
      <c r="AV432" s="488">
        <v>0</v>
      </c>
      <c r="AY432" s="335">
        <v>105</v>
      </c>
      <c r="AZ432" s="334" t="s">
        <v>651</v>
      </c>
      <c r="BA432" s="456">
        <v>7.9588628809999999</v>
      </c>
      <c r="BB432" s="456">
        <v>5384.8790216750203</v>
      </c>
      <c r="BC432" s="456"/>
      <c r="BD432" s="547"/>
      <c r="BE432" s="456">
        <v>0.61832841422496665</v>
      </c>
      <c r="BF432" s="547"/>
      <c r="BG432" s="548">
        <f t="shared" si="62"/>
        <v>129.40355396550174</v>
      </c>
      <c r="BP432" s="4"/>
      <c r="CB432" s="438">
        <v>84</v>
      </c>
      <c r="CC432" s="334" t="s">
        <v>651</v>
      </c>
      <c r="CD432" s="549">
        <v>8.8226969999999891</v>
      </c>
      <c r="CE432" s="457">
        <v>6840.0918801523403</v>
      </c>
      <c r="CF432" s="549"/>
      <c r="CG432" s="457"/>
      <c r="CH432" s="457">
        <v>0.63582270050660905</v>
      </c>
      <c r="CI432" s="549"/>
      <c r="CJ432" s="457">
        <f t="shared" si="63"/>
        <v>158.48786180272091</v>
      </c>
    </row>
    <row r="433" spans="7:88" ht="14.1" customHeight="1">
      <c r="G433" s="19"/>
      <c r="H433" s="787"/>
      <c r="J433" s="736"/>
      <c r="K433" s="9" t="s">
        <v>779</v>
      </c>
      <c r="L433" s="165">
        <v>0</v>
      </c>
      <c r="M433" s="165">
        <v>0</v>
      </c>
      <c r="N433" s="165">
        <v>0</v>
      </c>
      <c r="O433" s="165">
        <v>0</v>
      </c>
      <c r="P433" s="165">
        <v>0</v>
      </c>
      <c r="Q433" s="165">
        <v>0</v>
      </c>
      <c r="R433" s="165">
        <v>0</v>
      </c>
      <c r="S433" s="165">
        <v>0</v>
      </c>
      <c r="T433" s="165">
        <v>0</v>
      </c>
      <c r="U433" s="165">
        <v>0</v>
      </c>
      <c r="V433" s="165">
        <v>0</v>
      </c>
      <c r="W433" s="165">
        <v>0</v>
      </c>
      <c r="X433" s="165">
        <v>0</v>
      </c>
      <c r="Y433" s="165">
        <v>0</v>
      </c>
      <c r="Z433" s="165">
        <v>0</v>
      </c>
      <c r="AA433" s="165">
        <v>0</v>
      </c>
      <c r="AB433" s="165">
        <v>0</v>
      </c>
      <c r="AC433" s="165">
        <v>0</v>
      </c>
      <c r="AD433" s="165">
        <v>0</v>
      </c>
      <c r="AE433" s="165">
        <v>0</v>
      </c>
      <c r="AF433" s="165">
        <v>0</v>
      </c>
      <c r="AG433" s="165">
        <v>0</v>
      </c>
      <c r="AH433" s="165">
        <v>0</v>
      </c>
      <c r="AI433" s="165">
        <v>0</v>
      </c>
      <c r="AJ433" s="165">
        <v>0</v>
      </c>
      <c r="AK433" s="165">
        <v>0</v>
      </c>
      <c r="AL433" s="165">
        <v>0</v>
      </c>
      <c r="AM433" s="165">
        <v>0</v>
      </c>
      <c r="AN433" s="165">
        <v>0</v>
      </c>
      <c r="AO433" s="165">
        <v>0</v>
      </c>
      <c r="AP433" s="165">
        <v>0</v>
      </c>
      <c r="AQ433" s="165">
        <v>0</v>
      </c>
      <c r="AR433" s="165">
        <v>0</v>
      </c>
      <c r="AS433" s="165">
        <v>0</v>
      </c>
      <c r="AT433" s="165">
        <v>0</v>
      </c>
      <c r="AU433" s="165">
        <v>0</v>
      </c>
      <c r="AV433" s="488">
        <v>0</v>
      </c>
      <c r="AY433" s="335">
        <v>83</v>
      </c>
      <c r="AZ433" s="334" t="s">
        <v>650</v>
      </c>
      <c r="BA433" s="456">
        <v>2.2001998089999999</v>
      </c>
      <c r="BB433" s="456">
        <v>4668.8205449169</v>
      </c>
      <c r="BC433" s="456"/>
      <c r="BD433" s="547"/>
      <c r="BE433" s="456">
        <v>0.53761298920616296</v>
      </c>
      <c r="BF433" s="547"/>
      <c r="BG433" s="548">
        <f t="shared" si="62"/>
        <v>129.47324133841357</v>
      </c>
      <c r="BP433" s="4"/>
      <c r="CB433" s="438">
        <v>70</v>
      </c>
      <c r="CC433" s="334" t="s">
        <v>651</v>
      </c>
      <c r="CD433" s="549">
        <v>42.070777999999997</v>
      </c>
      <c r="CE433" s="457">
        <v>6066.6577193619196</v>
      </c>
      <c r="CF433" s="549"/>
      <c r="CG433" s="457"/>
      <c r="CH433" s="457">
        <v>0.56479755921400698</v>
      </c>
      <c r="CI433" s="549"/>
      <c r="CJ433" s="457">
        <f t="shared" si="63"/>
        <v>158.59192497859971</v>
      </c>
    </row>
    <row r="434" spans="7:88" ht="14.1" customHeight="1" thickBot="1">
      <c r="G434" s="19"/>
      <c r="H434" s="787"/>
      <c r="J434" s="736"/>
      <c r="K434" s="485" t="s">
        <v>780</v>
      </c>
      <c r="L434" s="166">
        <v>0</v>
      </c>
      <c r="M434" s="166">
        <v>0</v>
      </c>
      <c r="N434" s="166">
        <v>0</v>
      </c>
      <c r="O434" s="166">
        <v>0</v>
      </c>
      <c r="P434" s="166">
        <v>0</v>
      </c>
      <c r="Q434" s="166">
        <v>0</v>
      </c>
      <c r="R434" s="166">
        <v>0</v>
      </c>
      <c r="S434" s="166">
        <v>0</v>
      </c>
      <c r="T434" s="166">
        <v>0</v>
      </c>
      <c r="U434" s="166">
        <v>0</v>
      </c>
      <c r="V434" s="166">
        <v>0</v>
      </c>
      <c r="W434" s="166">
        <v>0</v>
      </c>
      <c r="X434" s="166">
        <v>0</v>
      </c>
      <c r="Y434" s="166">
        <v>0</v>
      </c>
      <c r="Z434" s="166">
        <v>0</v>
      </c>
      <c r="AA434" s="166">
        <v>0</v>
      </c>
      <c r="AB434" s="166">
        <v>0</v>
      </c>
      <c r="AC434" s="166">
        <v>0</v>
      </c>
      <c r="AD434" s="166">
        <v>0</v>
      </c>
      <c r="AE434" s="166">
        <v>0</v>
      </c>
      <c r="AF434" s="166">
        <v>0</v>
      </c>
      <c r="AG434" s="166">
        <v>0</v>
      </c>
      <c r="AH434" s="166">
        <v>0</v>
      </c>
      <c r="AI434" s="166">
        <v>0</v>
      </c>
      <c r="AJ434" s="166">
        <v>0</v>
      </c>
      <c r="AK434" s="166">
        <v>0</v>
      </c>
      <c r="AL434" s="166">
        <v>0</v>
      </c>
      <c r="AM434" s="166">
        <v>0</v>
      </c>
      <c r="AN434" s="166">
        <v>0</v>
      </c>
      <c r="AO434" s="166">
        <v>0</v>
      </c>
      <c r="AP434" s="166">
        <v>0</v>
      </c>
      <c r="AQ434" s="166">
        <v>0</v>
      </c>
      <c r="AR434" s="166">
        <v>0</v>
      </c>
      <c r="AS434" s="166">
        <v>0</v>
      </c>
      <c r="AT434" s="166">
        <v>0</v>
      </c>
      <c r="AU434" s="166">
        <v>0</v>
      </c>
      <c r="AV434" s="654">
        <v>0</v>
      </c>
      <c r="AY434" s="335">
        <v>128</v>
      </c>
      <c r="AZ434" s="334" t="s">
        <v>648</v>
      </c>
      <c r="BA434" s="456">
        <v>9.3740255999999897E-2</v>
      </c>
      <c r="BB434" s="456">
        <v>6934.4329891962898</v>
      </c>
      <c r="BC434" s="456"/>
      <c r="BD434" s="547"/>
      <c r="BE434" s="456">
        <v>0.78910943658321953</v>
      </c>
      <c r="BF434" s="547"/>
      <c r="BG434" s="548">
        <f t="shared" si="62"/>
        <v>129.92506635055037</v>
      </c>
      <c r="BP434" s="4"/>
      <c r="CB434" s="438">
        <v>2</v>
      </c>
      <c r="CC434" s="334" t="s">
        <v>650</v>
      </c>
      <c r="CD434" s="549">
        <v>276.00436399999899</v>
      </c>
      <c r="CE434" s="457">
        <v>7275.0608454970998</v>
      </c>
      <c r="CF434" s="549"/>
      <c r="CG434" s="457"/>
      <c r="CH434" s="457">
        <v>0.67510458810169105</v>
      </c>
      <c r="CI434" s="549"/>
      <c r="CJ434" s="457">
        <f t="shared" si="63"/>
        <v>158.59160394364585</v>
      </c>
    </row>
    <row r="435" spans="7:88" ht="14.1" customHeight="1" thickTop="1">
      <c r="G435" s="19"/>
      <c r="H435" s="787"/>
      <c r="J435" s="736"/>
      <c r="K435" s="9" t="s">
        <v>753</v>
      </c>
      <c r="L435" s="165">
        <v>0</v>
      </c>
      <c r="M435" s="165">
        <v>0</v>
      </c>
      <c r="N435" s="165">
        <v>0</v>
      </c>
      <c r="O435" s="165">
        <v>0</v>
      </c>
      <c r="P435" s="165">
        <v>0</v>
      </c>
      <c r="Q435" s="165">
        <v>0</v>
      </c>
      <c r="R435" s="165">
        <v>0</v>
      </c>
      <c r="S435" s="165">
        <v>0</v>
      </c>
      <c r="T435" s="165">
        <v>0</v>
      </c>
      <c r="U435" s="165">
        <v>0</v>
      </c>
      <c r="V435" s="165">
        <v>0</v>
      </c>
      <c r="W435" s="165">
        <v>0</v>
      </c>
      <c r="X435" s="165">
        <v>0</v>
      </c>
      <c r="Y435" s="165">
        <v>0</v>
      </c>
      <c r="Z435" s="165">
        <v>0</v>
      </c>
      <c r="AA435" s="165">
        <v>0</v>
      </c>
      <c r="AB435" s="165">
        <v>0</v>
      </c>
      <c r="AC435" s="165">
        <v>0</v>
      </c>
      <c r="AD435" s="165">
        <v>0</v>
      </c>
      <c r="AE435" s="165">
        <v>0</v>
      </c>
      <c r="AF435" s="165">
        <v>0</v>
      </c>
      <c r="AG435" s="165">
        <v>0</v>
      </c>
      <c r="AH435" s="165">
        <v>0</v>
      </c>
      <c r="AI435" s="165">
        <v>0</v>
      </c>
      <c r="AJ435" s="165">
        <v>0</v>
      </c>
      <c r="AK435" s="165">
        <v>0</v>
      </c>
      <c r="AL435" s="165">
        <v>0</v>
      </c>
      <c r="AM435" s="165">
        <v>0</v>
      </c>
      <c r="AN435" s="165">
        <v>0</v>
      </c>
      <c r="AO435" s="165">
        <v>0</v>
      </c>
      <c r="AP435" s="165">
        <v>0</v>
      </c>
      <c r="AQ435" s="165">
        <v>0</v>
      </c>
      <c r="AR435" s="165">
        <v>0</v>
      </c>
      <c r="AS435" s="165">
        <v>0</v>
      </c>
      <c r="AT435" s="165">
        <v>0</v>
      </c>
      <c r="AU435" s="165">
        <v>0</v>
      </c>
      <c r="AV435" s="488">
        <v>0</v>
      </c>
      <c r="AY435" s="335">
        <v>75</v>
      </c>
      <c r="AZ435" s="334" t="s">
        <v>649</v>
      </c>
      <c r="BA435" s="456">
        <v>0.50961462899999899</v>
      </c>
      <c r="BB435" s="456">
        <v>6100.8424793978602</v>
      </c>
      <c r="BC435" s="456"/>
      <c r="BD435" s="547"/>
      <c r="BE435" s="456">
        <v>0.69562127361131099</v>
      </c>
      <c r="BF435" s="547"/>
      <c r="BG435" s="548">
        <f t="shared" si="62"/>
        <v>129.97120249952363</v>
      </c>
      <c r="BP435" s="4"/>
      <c r="CB435" s="438">
        <v>109</v>
      </c>
      <c r="CC435" s="334" t="s">
        <v>650</v>
      </c>
      <c r="CD435" s="549">
        <v>47.096389000000002</v>
      </c>
      <c r="CE435" s="457">
        <v>5892.0086905911203</v>
      </c>
      <c r="CF435" s="549"/>
      <c r="CG435" s="457"/>
      <c r="CH435" s="457">
        <v>0.54836542521922704</v>
      </c>
      <c r="CI435" s="549"/>
      <c r="CJ435" s="457">
        <f t="shared" si="63"/>
        <v>158.73117506568309</v>
      </c>
    </row>
    <row r="436" spans="7:88" ht="14.1" customHeight="1">
      <c r="G436" s="19"/>
      <c r="H436" s="787"/>
      <c r="J436" s="736"/>
      <c r="K436" s="9" t="s">
        <v>757</v>
      </c>
      <c r="L436" s="165">
        <v>0</v>
      </c>
      <c r="M436" s="165">
        <v>0</v>
      </c>
      <c r="N436" s="165">
        <v>0</v>
      </c>
      <c r="O436" s="165">
        <v>0</v>
      </c>
      <c r="P436" s="165">
        <v>0</v>
      </c>
      <c r="Q436" s="165">
        <v>0</v>
      </c>
      <c r="R436" s="165">
        <v>0</v>
      </c>
      <c r="S436" s="165">
        <v>0</v>
      </c>
      <c r="T436" s="165">
        <v>0</v>
      </c>
      <c r="U436" s="165">
        <v>0</v>
      </c>
      <c r="V436" s="165">
        <v>0</v>
      </c>
      <c r="W436" s="165">
        <v>0</v>
      </c>
      <c r="X436" s="165">
        <v>0</v>
      </c>
      <c r="Y436" s="165">
        <v>0</v>
      </c>
      <c r="Z436" s="165">
        <v>0</v>
      </c>
      <c r="AA436" s="165">
        <v>0</v>
      </c>
      <c r="AB436" s="165">
        <v>0</v>
      </c>
      <c r="AC436" s="165">
        <v>0</v>
      </c>
      <c r="AD436" s="165">
        <v>0</v>
      </c>
      <c r="AE436" s="165">
        <v>0</v>
      </c>
      <c r="AF436" s="165">
        <v>0</v>
      </c>
      <c r="AG436" s="165">
        <v>0</v>
      </c>
      <c r="AH436" s="165">
        <v>0</v>
      </c>
      <c r="AI436" s="165">
        <v>0</v>
      </c>
      <c r="AJ436" s="165">
        <v>0</v>
      </c>
      <c r="AK436" s="165">
        <v>0</v>
      </c>
      <c r="AL436" s="165">
        <v>0</v>
      </c>
      <c r="AM436" s="165">
        <v>0</v>
      </c>
      <c r="AN436" s="165">
        <v>0</v>
      </c>
      <c r="AO436" s="165">
        <v>0</v>
      </c>
      <c r="AP436" s="165">
        <v>0</v>
      </c>
      <c r="AQ436" s="165">
        <v>0</v>
      </c>
      <c r="AR436" s="165">
        <v>0</v>
      </c>
      <c r="AS436" s="165">
        <v>0</v>
      </c>
      <c r="AT436" s="165">
        <v>0</v>
      </c>
      <c r="AU436" s="165">
        <v>0</v>
      </c>
      <c r="AV436" s="488">
        <v>0</v>
      </c>
      <c r="AY436" s="335">
        <v>134</v>
      </c>
      <c r="AZ436" s="334" t="s">
        <v>650</v>
      </c>
      <c r="BA436" s="456">
        <v>3.661141727</v>
      </c>
      <c r="BB436" s="456">
        <v>5881.9126412250898</v>
      </c>
      <c r="BC436" s="456"/>
      <c r="BD436" s="547"/>
      <c r="BE436" s="456">
        <v>0.67053970412881658</v>
      </c>
      <c r="BF436" s="547"/>
      <c r="BG436" s="548">
        <f t="shared" si="62"/>
        <v>130.08574893589113</v>
      </c>
      <c r="BP436" s="4"/>
      <c r="CB436" s="438">
        <v>21</v>
      </c>
      <c r="CC436" s="334" t="s">
        <v>649</v>
      </c>
      <c r="CD436" s="549">
        <v>66.312340999999904</v>
      </c>
      <c r="CE436" s="457">
        <v>6960.3631676936802</v>
      </c>
      <c r="CF436" s="549"/>
      <c r="CG436" s="457"/>
      <c r="CH436" s="457">
        <v>0.64439158833026899</v>
      </c>
      <c r="CI436" s="549"/>
      <c r="CJ436" s="457">
        <f t="shared" si="63"/>
        <v>159.07224855611648</v>
      </c>
    </row>
    <row r="437" spans="7:88" ht="14.1" customHeight="1" thickBot="1">
      <c r="G437" s="19"/>
      <c r="H437" s="787"/>
      <c r="J437" s="736"/>
      <c r="K437" s="9" t="s">
        <v>761</v>
      </c>
      <c r="L437" s="166">
        <v>0</v>
      </c>
      <c r="M437" s="166">
        <v>0</v>
      </c>
      <c r="N437" s="166">
        <v>0</v>
      </c>
      <c r="O437" s="166">
        <v>0</v>
      </c>
      <c r="P437" s="166">
        <v>0</v>
      </c>
      <c r="Q437" s="166">
        <v>0</v>
      </c>
      <c r="R437" s="166">
        <v>0</v>
      </c>
      <c r="S437" s="166">
        <v>0</v>
      </c>
      <c r="T437" s="166">
        <v>0</v>
      </c>
      <c r="U437" s="166">
        <v>0</v>
      </c>
      <c r="V437" s="166">
        <v>0</v>
      </c>
      <c r="W437" s="166">
        <v>0</v>
      </c>
      <c r="X437" s="166">
        <v>0</v>
      </c>
      <c r="Y437" s="166">
        <v>0</v>
      </c>
      <c r="Z437" s="166">
        <v>0</v>
      </c>
      <c r="AA437" s="166">
        <v>0</v>
      </c>
      <c r="AB437" s="166">
        <v>0</v>
      </c>
      <c r="AC437" s="166">
        <v>0</v>
      </c>
      <c r="AD437" s="166">
        <v>0</v>
      </c>
      <c r="AE437" s="166">
        <v>0</v>
      </c>
      <c r="AF437" s="166">
        <v>0</v>
      </c>
      <c r="AG437" s="166">
        <v>0</v>
      </c>
      <c r="AH437" s="166">
        <v>0</v>
      </c>
      <c r="AI437" s="166">
        <v>0</v>
      </c>
      <c r="AJ437" s="166">
        <v>0</v>
      </c>
      <c r="AK437" s="166">
        <v>0</v>
      </c>
      <c r="AL437" s="166">
        <v>0</v>
      </c>
      <c r="AM437" s="166">
        <v>0</v>
      </c>
      <c r="AN437" s="166">
        <v>0</v>
      </c>
      <c r="AO437" s="166">
        <v>0</v>
      </c>
      <c r="AP437" s="166">
        <v>0</v>
      </c>
      <c r="AQ437" s="166">
        <v>0</v>
      </c>
      <c r="AR437" s="166">
        <v>0</v>
      </c>
      <c r="AS437" s="166">
        <v>0</v>
      </c>
      <c r="AT437" s="166">
        <v>0</v>
      </c>
      <c r="AU437" s="166">
        <v>0</v>
      </c>
      <c r="AV437" s="654">
        <v>0</v>
      </c>
      <c r="AY437" s="335">
        <v>131</v>
      </c>
      <c r="AZ437" s="334" t="s">
        <v>650</v>
      </c>
      <c r="BA437" s="456">
        <v>13.107860603000001</v>
      </c>
      <c r="BB437" s="456">
        <v>5621.5645383041101</v>
      </c>
      <c r="BC437" s="456"/>
      <c r="BD437" s="547"/>
      <c r="BE437" s="456">
        <v>0.64024445059483215</v>
      </c>
      <c r="BF437" s="547"/>
      <c r="BG437" s="548">
        <f t="shared" si="62"/>
        <v>130.32699456296956</v>
      </c>
      <c r="BP437" s="4"/>
      <c r="CB437" s="438">
        <v>114</v>
      </c>
      <c r="CC437" s="334" t="s">
        <v>650</v>
      </c>
      <c r="CD437" s="549">
        <v>3.7397409999999902</v>
      </c>
      <c r="CE437" s="457">
        <v>6459.7707533839603</v>
      </c>
      <c r="CF437" s="549"/>
      <c r="CG437" s="457"/>
      <c r="CH437" s="457">
        <v>0.59845264418245103</v>
      </c>
      <c r="CI437" s="549"/>
      <c r="CJ437" s="457">
        <f t="shared" si="63"/>
        <v>159.17262915378868</v>
      </c>
    </row>
    <row r="438" spans="7:88" ht="14.1" customHeight="1" thickTop="1">
      <c r="G438" s="19"/>
      <c r="H438" s="787"/>
      <c r="J438" s="736"/>
      <c r="K438" s="9" t="s">
        <v>754</v>
      </c>
      <c r="L438" s="165">
        <v>0</v>
      </c>
      <c r="M438" s="165">
        <v>0</v>
      </c>
      <c r="N438" s="165">
        <v>0</v>
      </c>
      <c r="O438" s="165">
        <v>0</v>
      </c>
      <c r="P438" s="165">
        <v>0</v>
      </c>
      <c r="Q438" s="165">
        <v>0</v>
      </c>
      <c r="R438" s="165">
        <v>0</v>
      </c>
      <c r="S438" s="165">
        <v>0</v>
      </c>
      <c r="T438" s="165">
        <v>0</v>
      </c>
      <c r="U438" s="165">
        <v>0</v>
      </c>
      <c r="V438" s="165">
        <v>0</v>
      </c>
      <c r="W438" s="165">
        <v>0</v>
      </c>
      <c r="X438" s="165">
        <v>0</v>
      </c>
      <c r="Y438" s="165">
        <v>0</v>
      </c>
      <c r="Z438" s="165">
        <v>0</v>
      </c>
      <c r="AA438" s="165">
        <v>0</v>
      </c>
      <c r="AB438" s="165">
        <v>0</v>
      </c>
      <c r="AC438" s="165">
        <v>0</v>
      </c>
      <c r="AD438" s="165">
        <v>0</v>
      </c>
      <c r="AE438" s="165">
        <v>0</v>
      </c>
      <c r="AF438" s="165">
        <v>0</v>
      </c>
      <c r="AG438" s="165">
        <v>0</v>
      </c>
      <c r="AH438" s="165">
        <v>0</v>
      </c>
      <c r="AI438" s="165">
        <v>0</v>
      </c>
      <c r="AJ438" s="165">
        <v>0</v>
      </c>
      <c r="AK438" s="165">
        <v>0</v>
      </c>
      <c r="AL438" s="165">
        <v>0</v>
      </c>
      <c r="AM438" s="165">
        <v>0</v>
      </c>
      <c r="AN438" s="165">
        <v>0</v>
      </c>
      <c r="AO438" s="165">
        <v>0</v>
      </c>
      <c r="AP438" s="165">
        <v>0</v>
      </c>
      <c r="AQ438" s="165">
        <v>0</v>
      </c>
      <c r="AR438" s="165">
        <v>0</v>
      </c>
      <c r="AS438" s="165">
        <v>0</v>
      </c>
      <c r="AT438" s="165">
        <v>0</v>
      </c>
      <c r="AU438" s="165">
        <v>0</v>
      </c>
      <c r="AV438" s="488">
        <v>0</v>
      </c>
      <c r="AY438" s="335">
        <v>54</v>
      </c>
      <c r="AZ438" s="334" t="s">
        <v>647</v>
      </c>
      <c r="BA438" s="456">
        <v>1.76599083199999</v>
      </c>
      <c r="BB438" s="456">
        <v>4332.0690633427703</v>
      </c>
      <c r="BC438" s="456"/>
      <c r="BD438" s="547"/>
      <c r="BE438" s="456">
        <v>0.49563569816297942</v>
      </c>
      <c r="BF438" s="547"/>
      <c r="BG438" s="548">
        <f t="shared" si="62"/>
        <v>130.54194031222428</v>
      </c>
      <c r="BP438" s="4"/>
      <c r="CB438" s="438">
        <v>98</v>
      </c>
      <c r="CC438" s="334" t="s">
        <v>649</v>
      </c>
      <c r="CD438" s="549">
        <v>18.572368000000001</v>
      </c>
      <c r="CE438" s="457">
        <v>6762.89462002237</v>
      </c>
      <c r="CF438" s="549"/>
      <c r="CG438" s="457"/>
      <c r="CH438" s="457">
        <v>0.62441218972617996</v>
      </c>
      <c r="CI438" s="549"/>
      <c r="CJ438" s="457">
        <f t="shared" si="63"/>
        <v>159.57549925666592</v>
      </c>
    </row>
    <row r="439" spans="7:88" ht="14.1" customHeight="1">
      <c r="G439" s="19"/>
      <c r="H439" s="787"/>
      <c r="J439" s="736"/>
      <c r="K439" s="9" t="s">
        <v>758</v>
      </c>
      <c r="L439" s="165">
        <v>0</v>
      </c>
      <c r="M439" s="165">
        <v>0</v>
      </c>
      <c r="N439" s="165">
        <v>0</v>
      </c>
      <c r="O439" s="165">
        <v>0</v>
      </c>
      <c r="P439" s="165">
        <v>0</v>
      </c>
      <c r="Q439" s="165">
        <v>0</v>
      </c>
      <c r="R439" s="165">
        <v>0</v>
      </c>
      <c r="S439" s="165">
        <v>0</v>
      </c>
      <c r="T439" s="165">
        <v>0</v>
      </c>
      <c r="U439" s="165">
        <v>0</v>
      </c>
      <c r="V439" s="165">
        <v>0</v>
      </c>
      <c r="W439" s="165">
        <v>0</v>
      </c>
      <c r="X439" s="165">
        <v>0</v>
      </c>
      <c r="Y439" s="165">
        <v>0</v>
      </c>
      <c r="Z439" s="165">
        <v>0</v>
      </c>
      <c r="AA439" s="165">
        <v>0</v>
      </c>
      <c r="AB439" s="165">
        <v>0</v>
      </c>
      <c r="AC439" s="165">
        <v>0</v>
      </c>
      <c r="AD439" s="165">
        <v>0</v>
      </c>
      <c r="AE439" s="165">
        <v>0</v>
      </c>
      <c r="AF439" s="165">
        <v>0</v>
      </c>
      <c r="AG439" s="165">
        <v>0</v>
      </c>
      <c r="AH439" s="165">
        <v>0</v>
      </c>
      <c r="AI439" s="165">
        <v>0</v>
      </c>
      <c r="AJ439" s="165">
        <v>0</v>
      </c>
      <c r="AK439" s="165">
        <v>0</v>
      </c>
      <c r="AL439" s="165">
        <v>0</v>
      </c>
      <c r="AM439" s="165">
        <v>0</v>
      </c>
      <c r="AN439" s="165">
        <v>0</v>
      </c>
      <c r="AO439" s="165">
        <v>0</v>
      </c>
      <c r="AP439" s="165">
        <v>0</v>
      </c>
      <c r="AQ439" s="165">
        <v>0</v>
      </c>
      <c r="AR439" s="165">
        <v>0</v>
      </c>
      <c r="AS439" s="165">
        <v>0</v>
      </c>
      <c r="AT439" s="165">
        <v>0</v>
      </c>
      <c r="AU439" s="165">
        <v>0</v>
      </c>
      <c r="AV439" s="488">
        <v>0</v>
      </c>
      <c r="AY439" s="335">
        <v>125</v>
      </c>
      <c r="AZ439" s="334" t="s">
        <v>648</v>
      </c>
      <c r="BA439" s="456">
        <v>0.56589760899999897</v>
      </c>
      <c r="BB439" s="456">
        <v>5749.4321368662004</v>
      </c>
      <c r="BC439" s="456"/>
      <c r="BD439" s="547"/>
      <c r="BE439" s="456">
        <v>0.65306390642889567</v>
      </c>
      <c r="BF439" s="547"/>
      <c r="BG439" s="548">
        <f t="shared" si="62"/>
        <v>130.60790899714212</v>
      </c>
      <c r="BP439" s="4"/>
      <c r="CB439" s="438">
        <v>101</v>
      </c>
      <c r="CC439" s="334" t="s">
        <v>648</v>
      </c>
      <c r="CD439" s="549">
        <v>4.1556800000000003</v>
      </c>
      <c r="CE439" s="457">
        <v>6855.5150884373697</v>
      </c>
      <c r="CF439" s="549"/>
      <c r="CG439" s="457"/>
      <c r="CH439" s="457">
        <v>0.63234768045387302</v>
      </c>
      <c r="CI439" s="549"/>
      <c r="CJ439" s="457">
        <f t="shared" si="63"/>
        <v>159.69113868857863</v>
      </c>
    </row>
    <row r="440" spans="7:88" ht="14.1" customHeight="1" thickBot="1">
      <c r="G440" s="19"/>
      <c r="H440" s="787"/>
      <c r="J440" s="736"/>
      <c r="K440" s="9" t="s">
        <v>762</v>
      </c>
      <c r="L440" s="166">
        <v>0</v>
      </c>
      <c r="M440" s="166">
        <v>0</v>
      </c>
      <c r="N440" s="166">
        <v>0</v>
      </c>
      <c r="O440" s="166">
        <v>0</v>
      </c>
      <c r="P440" s="166">
        <v>0</v>
      </c>
      <c r="Q440" s="166">
        <v>0</v>
      </c>
      <c r="R440" s="166">
        <v>0</v>
      </c>
      <c r="S440" s="166">
        <v>0</v>
      </c>
      <c r="T440" s="166">
        <v>0</v>
      </c>
      <c r="U440" s="166">
        <v>0</v>
      </c>
      <c r="V440" s="166">
        <v>0</v>
      </c>
      <c r="W440" s="166">
        <v>0</v>
      </c>
      <c r="X440" s="166">
        <v>0</v>
      </c>
      <c r="Y440" s="166">
        <v>0</v>
      </c>
      <c r="Z440" s="166">
        <v>0</v>
      </c>
      <c r="AA440" s="166">
        <v>0</v>
      </c>
      <c r="AB440" s="166">
        <v>0</v>
      </c>
      <c r="AC440" s="166">
        <v>0</v>
      </c>
      <c r="AD440" s="166">
        <v>0</v>
      </c>
      <c r="AE440" s="166">
        <v>0</v>
      </c>
      <c r="AF440" s="166">
        <v>0</v>
      </c>
      <c r="AG440" s="166">
        <v>0</v>
      </c>
      <c r="AH440" s="166">
        <v>0</v>
      </c>
      <c r="AI440" s="166">
        <v>0</v>
      </c>
      <c r="AJ440" s="166">
        <v>0</v>
      </c>
      <c r="AK440" s="166">
        <v>0</v>
      </c>
      <c r="AL440" s="166">
        <v>0</v>
      </c>
      <c r="AM440" s="166">
        <v>0</v>
      </c>
      <c r="AN440" s="166">
        <v>0</v>
      </c>
      <c r="AO440" s="166">
        <v>0</v>
      </c>
      <c r="AP440" s="166">
        <v>0</v>
      </c>
      <c r="AQ440" s="166">
        <v>0</v>
      </c>
      <c r="AR440" s="166">
        <v>0</v>
      </c>
      <c r="AS440" s="166">
        <v>0</v>
      </c>
      <c r="AT440" s="166">
        <v>0</v>
      </c>
      <c r="AU440" s="166">
        <v>0</v>
      </c>
      <c r="AV440" s="654">
        <v>0</v>
      </c>
      <c r="AY440" s="335">
        <v>73</v>
      </c>
      <c r="AZ440" s="334" t="s">
        <v>647</v>
      </c>
      <c r="BA440" s="456">
        <v>0.44412592200000001</v>
      </c>
      <c r="BB440" s="456">
        <v>5021.8009828217801</v>
      </c>
      <c r="BC440" s="456"/>
      <c r="BD440" s="547"/>
      <c r="BE440" s="456">
        <v>0.57108961519447932</v>
      </c>
      <c r="BF440" s="547"/>
      <c r="BG440" s="548">
        <f t="shared" si="62"/>
        <v>130.83732114601594</v>
      </c>
      <c r="BP440" s="4"/>
      <c r="CB440" s="438">
        <v>71</v>
      </c>
      <c r="CC440" s="334" t="s">
        <v>650</v>
      </c>
      <c r="CD440" s="549">
        <v>1.4842599999999899</v>
      </c>
      <c r="CE440" s="457">
        <v>5816.2223024308196</v>
      </c>
      <c r="CF440" s="549"/>
      <c r="CG440" s="457"/>
      <c r="CH440" s="457">
        <v>0.53660375323243004</v>
      </c>
      <c r="CI440" s="549"/>
      <c r="CJ440" s="457">
        <f t="shared" si="63"/>
        <v>160.14149734524261</v>
      </c>
    </row>
    <row r="441" spans="7:88" ht="14.1" customHeight="1" thickTop="1">
      <c r="G441" s="19"/>
      <c r="H441" s="787"/>
      <c r="J441" s="736"/>
      <c r="K441" s="9" t="s">
        <v>755</v>
      </c>
      <c r="L441" s="165">
        <v>0</v>
      </c>
      <c r="M441" s="165">
        <v>0</v>
      </c>
      <c r="N441" s="165">
        <v>0</v>
      </c>
      <c r="O441" s="165">
        <v>0</v>
      </c>
      <c r="P441" s="165">
        <v>0</v>
      </c>
      <c r="Q441" s="165">
        <v>0</v>
      </c>
      <c r="R441" s="165">
        <v>0</v>
      </c>
      <c r="S441" s="165">
        <v>0</v>
      </c>
      <c r="T441" s="165">
        <v>0</v>
      </c>
      <c r="U441" s="165">
        <v>0</v>
      </c>
      <c r="V441" s="165">
        <v>0</v>
      </c>
      <c r="W441" s="165">
        <v>0</v>
      </c>
      <c r="X441" s="165">
        <v>0</v>
      </c>
      <c r="Y441" s="165">
        <v>0</v>
      </c>
      <c r="Z441" s="165">
        <v>0</v>
      </c>
      <c r="AA441" s="165">
        <v>0</v>
      </c>
      <c r="AB441" s="165">
        <v>0</v>
      </c>
      <c r="AC441" s="165">
        <v>0</v>
      </c>
      <c r="AD441" s="165">
        <v>0</v>
      </c>
      <c r="AE441" s="165">
        <v>0</v>
      </c>
      <c r="AF441" s="165">
        <v>0</v>
      </c>
      <c r="AG441" s="165">
        <v>0</v>
      </c>
      <c r="AH441" s="165">
        <v>0</v>
      </c>
      <c r="AI441" s="165">
        <v>0</v>
      </c>
      <c r="AJ441" s="165">
        <v>0</v>
      </c>
      <c r="AK441" s="165">
        <v>0</v>
      </c>
      <c r="AL441" s="165">
        <v>0</v>
      </c>
      <c r="AM441" s="165">
        <v>0</v>
      </c>
      <c r="AN441" s="165">
        <v>0</v>
      </c>
      <c r="AO441" s="165">
        <v>0</v>
      </c>
      <c r="AP441" s="165">
        <v>0</v>
      </c>
      <c r="AQ441" s="165">
        <v>0</v>
      </c>
      <c r="AR441" s="165">
        <v>0</v>
      </c>
      <c r="AS441" s="165">
        <v>0</v>
      </c>
      <c r="AT441" s="165">
        <v>0</v>
      </c>
      <c r="AU441" s="165">
        <v>0</v>
      </c>
      <c r="AV441" s="488">
        <v>0</v>
      </c>
      <c r="AY441" s="335">
        <v>11</v>
      </c>
      <c r="AZ441" s="334" t="s">
        <v>647</v>
      </c>
      <c r="BA441" s="456">
        <v>0.44968929800000002</v>
      </c>
      <c r="BB441" s="456">
        <v>4349.3992776323203</v>
      </c>
      <c r="BC441" s="456"/>
      <c r="BD441" s="547"/>
      <c r="BE441" s="456">
        <v>0.49362838373560602</v>
      </c>
      <c r="BF441" s="547"/>
      <c r="BG441" s="548">
        <f t="shared" si="62"/>
        <v>131.56146519759915</v>
      </c>
      <c r="BP441" s="4"/>
      <c r="CB441" s="438">
        <v>121</v>
      </c>
      <c r="CC441" s="334" t="s">
        <v>651</v>
      </c>
      <c r="CD441" s="549">
        <v>7.5196199999999997</v>
      </c>
      <c r="CE441" s="457">
        <v>6619.1768212159004</v>
      </c>
      <c r="CF441" s="549"/>
      <c r="CG441" s="457"/>
      <c r="CH441" s="457">
        <v>0.60762471749589897</v>
      </c>
      <c r="CI441" s="549"/>
      <c r="CJ441" s="457">
        <f t="shared" si="63"/>
        <v>160.54394877727418</v>
      </c>
    </row>
    <row r="442" spans="7:88" ht="14.1" customHeight="1">
      <c r="G442" s="19"/>
      <c r="H442" s="787"/>
      <c r="J442" s="736"/>
      <c r="K442" s="9" t="s">
        <v>759</v>
      </c>
      <c r="L442" s="165">
        <v>0</v>
      </c>
      <c r="M442" s="165">
        <v>0</v>
      </c>
      <c r="N442" s="165">
        <v>0</v>
      </c>
      <c r="O442" s="165">
        <v>0</v>
      </c>
      <c r="P442" s="165">
        <v>0</v>
      </c>
      <c r="Q442" s="165">
        <v>0</v>
      </c>
      <c r="R442" s="165">
        <v>0</v>
      </c>
      <c r="S442" s="165">
        <v>0</v>
      </c>
      <c r="T442" s="165">
        <v>0</v>
      </c>
      <c r="U442" s="165">
        <v>0</v>
      </c>
      <c r="V442" s="165">
        <v>0</v>
      </c>
      <c r="W442" s="165">
        <v>0</v>
      </c>
      <c r="X442" s="165">
        <v>0</v>
      </c>
      <c r="Y442" s="165">
        <v>0</v>
      </c>
      <c r="Z442" s="165">
        <v>0</v>
      </c>
      <c r="AA442" s="165">
        <v>0</v>
      </c>
      <c r="AB442" s="165">
        <v>0</v>
      </c>
      <c r="AC442" s="165">
        <v>0</v>
      </c>
      <c r="AD442" s="165">
        <v>0</v>
      </c>
      <c r="AE442" s="165">
        <v>0</v>
      </c>
      <c r="AF442" s="165">
        <v>0</v>
      </c>
      <c r="AG442" s="165">
        <v>0</v>
      </c>
      <c r="AH442" s="165">
        <v>0</v>
      </c>
      <c r="AI442" s="165">
        <v>0</v>
      </c>
      <c r="AJ442" s="165">
        <v>0</v>
      </c>
      <c r="AK442" s="165">
        <v>0</v>
      </c>
      <c r="AL442" s="165">
        <v>0</v>
      </c>
      <c r="AM442" s="165">
        <v>0</v>
      </c>
      <c r="AN442" s="165">
        <v>0</v>
      </c>
      <c r="AO442" s="165">
        <v>0</v>
      </c>
      <c r="AP442" s="165">
        <v>0</v>
      </c>
      <c r="AQ442" s="165">
        <v>0</v>
      </c>
      <c r="AR442" s="165">
        <v>0</v>
      </c>
      <c r="AS442" s="165">
        <v>0</v>
      </c>
      <c r="AT442" s="165">
        <v>0</v>
      </c>
      <c r="AU442" s="165">
        <v>0</v>
      </c>
      <c r="AV442" s="488">
        <v>0</v>
      </c>
      <c r="AY442" s="335">
        <v>86</v>
      </c>
      <c r="AZ442" s="334" t="s">
        <v>650</v>
      </c>
      <c r="BA442" s="456">
        <v>1.13923028699999</v>
      </c>
      <c r="BB442" s="456">
        <v>4142.9741366622102</v>
      </c>
      <c r="BC442" s="456"/>
      <c r="BD442" s="547"/>
      <c r="BE442" s="456">
        <v>0.47034534416900992</v>
      </c>
      <c r="BF442" s="547"/>
      <c r="BG442" s="548">
        <f t="shared" si="62"/>
        <v>131.69513330120486</v>
      </c>
      <c r="BP442" s="4"/>
      <c r="CB442" s="438">
        <v>34</v>
      </c>
      <c r="CC442" s="334" t="s">
        <v>651</v>
      </c>
      <c r="CD442" s="549">
        <v>167.19466699999899</v>
      </c>
      <c r="CE442" s="457">
        <v>7761.5797374990398</v>
      </c>
      <c r="CF442" s="549"/>
      <c r="CG442" s="457"/>
      <c r="CH442" s="457">
        <v>0.710352399997213</v>
      </c>
      <c r="CI442" s="549"/>
      <c r="CJ442" s="457">
        <f t="shared" si="63"/>
        <v>160.60256463139865</v>
      </c>
    </row>
    <row r="443" spans="7:88" ht="14.1" customHeight="1" thickBot="1">
      <c r="G443" s="19"/>
      <c r="H443" s="787"/>
      <c r="J443" s="736"/>
      <c r="K443" s="9" t="s">
        <v>763</v>
      </c>
      <c r="L443" s="166">
        <v>0</v>
      </c>
      <c r="M443" s="166">
        <v>0</v>
      </c>
      <c r="N443" s="166">
        <v>0</v>
      </c>
      <c r="O443" s="166">
        <v>0</v>
      </c>
      <c r="P443" s="166">
        <v>0</v>
      </c>
      <c r="Q443" s="166">
        <v>0</v>
      </c>
      <c r="R443" s="166">
        <v>0</v>
      </c>
      <c r="S443" s="166">
        <v>0</v>
      </c>
      <c r="T443" s="166">
        <v>0</v>
      </c>
      <c r="U443" s="166">
        <v>0</v>
      </c>
      <c r="V443" s="166">
        <v>0</v>
      </c>
      <c r="W443" s="166">
        <v>0</v>
      </c>
      <c r="X443" s="166">
        <v>0</v>
      </c>
      <c r="Y443" s="166">
        <v>0</v>
      </c>
      <c r="Z443" s="166">
        <v>0</v>
      </c>
      <c r="AA443" s="166">
        <v>0</v>
      </c>
      <c r="AB443" s="166">
        <v>0</v>
      </c>
      <c r="AC443" s="166">
        <v>0</v>
      </c>
      <c r="AD443" s="166">
        <v>0</v>
      </c>
      <c r="AE443" s="166">
        <v>0</v>
      </c>
      <c r="AF443" s="166">
        <v>0</v>
      </c>
      <c r="AG443" s="166">
        <v>0</v>
      </c>
      <c r="AH443" s="166">
        <v>0</v>
      </c>
      <c r="AI443" s="166">
        <v>0</v>
      </c>
      <c r="AJ443" s="166">
        <v>0</v>
      </c>
      <c r="AK443" s="166">
        <v>0</v>
      </c>
      <c r="AL443" s="166">
        <v>0</v>
      </c>
      <c r="AM443" s="166">
        <v>0</v>
      </c>
      <c r="AN443" s="166">
        <v>0</v>
      </c>
      <c r="AO443" s="166">
        <v>0</v>
      </c>
      <c r="AP443" s="166">
        <v>0</v>
      </c>
      <c r="AQ443" s="166">
        <v>0</v>
      </c>
      <c r="AR443" s="166">
        <v>0</v>
      </c>
      <c r="AS443" s="166">
        <v>0</v>
      </c>
      <c r="AT443" s="166">
        <v>0</v>
      </c>
      <c r="AU443" s="166">
        <v>0</v>
      </c>
      <c r="AV443" s="654">
        <v>0</v>
      </c>
      <c r="AY443" s="335">
        <v>17</v>
      </c>
      <c r="AZ443" s="334" t="s">
        <v>651</v>
      </c>
      <c r="BA443" s="456">
        <v>4.0709829439999901</v>
      </c>
      <c r="BB443" s="456">
        <v>6597.5688586341103</v>
      </c>
      <c r="BC443" s="456"/>
      <c r="BD443" s="547"/>
      <c r="BE443" s="456">
        <v>0.73577869083005698</v>
      </c>
      <c r="BF443" s="547"/>
      <c r="BG443" s="548">
        <f t="shared" si="62"/>
        <v>132.63186694876921</v>
      </c>
      <c r="BP443" s="4"/>
      <c r="CB443" s="438">
        <v>1</v>
      </c>
      <c r="CC443" s="334" t="s">
        <v>649</v>
      </c>
      <c r="CD443" s="549">
        <v>207.99609000000001</v>
      </c>
      <c r="CE443" s="457">
        <v>7360.5212541227102</v>
      </c>
      <c r="CF443" s="549"/>
      <c r="CG443" s="457"/>
      <c r="CH443" s="457">
        <v>0.67407538773467301</v>
      </c>
      <c r="CI443" s="549"/>
      <c r="CJ443" s="457">
        <f t="shared" si="63"/>
        <v>160.63387770111166</v>
      </c>
    </row>
    <row r="444" spans="7:88" ht="14.1" customHeight="1" thickTop="1">
      <c r="G444" s="19"/>
      <c r="H444" s="787"/>
      <c r="J444" s="736"/>
      <c r="K444" s="9" t="s">
        <v>850</v>
      </c>
      <c r="L444" s="165">
        <v>0</v>
      </c>
      <c r="M444" s="165">
        <v>0</v>
      </c>
      <c r="N444" s="165">
        <v>0</v>
      </c>
      <c r="O444" s="165">
        <v>0</v>
      </c>
      <c r="P444" s="165">
        <v>0</v>
      </c>
      <c r="Q444" s="165">
        <v>0</v>
      </c>
      <c r="R444" s="165">
        <v>0</v>
      </c>
      <c r="S444" s="165">
        <v>0</v>
      </c>
      <c r="T444" s="165">
        <v>0</v>
      </c>
      <c r="U444" s="165">
        <v>0</v>
      </c>
      <c r="V444" s="165">
        <v>0</v>
      </c>
      <c r="W444" s="165">
        <v>0</v>
      </c>
      <c r="X444" s="165">
        <v>0</v>
      </c>
      <c r="Y444" s="165">
        <v>0</v>
      </c>
      <c r="Z444" s="165">
        <v>0</v>
      </c>
      <c r="AA444" s="165">
        <v>0</v>
      </c>
      <c r="AB444" s="165">
        <v>0</v>
      </c>
      <c r="AC444" s="165">
        <v>0</v>
      </c>
      <c r="AD444" s="165">
        <v>0</v>
      </c>
      <c r="AE444" s="165">
        <v>0</v>
      </c>
      <c r="AF444" s="165">
        <v>0</v>
      </c>
      <c r="AG444" s="165">
        <v>0</v>
      </c>
      <c r="AH444" s="165">
        <v>0</v>
      </c>
      <c r="AI444" s="165">
        <v>0</v>
      </c>
      <c r="AJ444" s="165">
        <v>0</v>
      </c>
      <c r="AK444" s="165">
        <v>0</v>
      </c>
      <c r="AL444" s="165">
        <v>0</v>
      </c>
      <c r="AM444" s="165">
        <v>0</v>
      </c>
      <c r="AN444" s="165">
        <v>0</v>
      </c>
      <c r="AO444" s="165">
        <v>0</v>
      </c>
      <c r="AP444" s="165">
        <v>0</v>
      </c>
      <c r="AQ444" s="165">
        <v>0</v>
      </c>
      <c r="AR444" s="165">
        <v>0</v>
      </c>
      <c r="AS444" s="165">
        <v>0</v>
      </c>
      <c r="AT444" s="165">
        <v>0</v>
      </c>
      <c r="AU444" s="165">
        <v>0</v>
      </c>
      <c r="AV444" s="488">
        <v>0</v>
      </c>
      <c r="AY444" s="335">
        <v>120</v>
      </c>
      <c r="AZ444" s="334" t="s">
        <v>648</v>
      </c>
      <c r="BA444" s="456">
        <v>0.126926185999999</v>
      </c>
      <c r="BB444" s="456">
        <v>5641.15912925469</v>
      </c>
      <c r="BC444" s="456"/>
      <c r="BD444" s="547"/>
      <c r="BE444" s="456">
        <v>0.62797468371372311</v>
      </c>
      <c r="BF444" s="547"/>
      <c r="BG444" s="548">
        <f t="shared" si="62"/>
        <v>133.26489648988567</v>
      </c>
      <c r="BP444" s="4"/>
      <c r="CB444" s="438">
        <v>127</v>
      </c>
      <c r="CC444" s="334" t="s">
        <v>651</v>
      </c>
      <c r="CD444" s="549">
        <v>138.21752599999999</v>
      </c>
      <c r="CE444" s="457">
        <v>7011.6040771090402</v>
      </c>
      <c r="CF444" s="549"/>
      <c r="CG444" s="457"/>
      <c r="CH444" s="457">
        <v>0.64047664615831301</v>
      </c>
      <c r="CI444" s="549"/>
      <c r="CJ444" s="457">
        <f t="shared" si="63"/>
        <v>161.16668883677545</v>
      </c>
    </row>
    <row r="445" spans="7:88" ht="14.1" customHeight="1">
      <c r="G445" s="19"/>
      <c r="H445" s="787"/>
      <c r="J445" s="736"/>
      <c r="K445" s="9" t="s">
        <v>851</v>
      </c>
      <c r="L445" s="165">
        <v>0</v>
      </c>
      <c r="M445" s="165">
        <v>0</v>
      </c>
      <c r="N445" s="165">
        <v>0</v>
      </c>
      <c r="O445" s="165">
        <v>0</v>
      </c>
      <c r="P445" s="165">
        <v>0</v>
      </c>
      <c r="Q445" s="165">
        <v>0</v>
      </c>
      <c r="R445" s="165">
        <v>0</v>
      </c>
      <c r="S445" s="165">
        <v>0</v>
      </c>
      <c r="T445" s="165">
        <v>0</v>
      </c>
      <c r="U445" s="165">
        <v>0</v>
      </c>
      <c r="V445" s="165">
        <v>0</v>
      </c>
      <c r="W445" s="165">
        <v>0</v>
      </c>
      <c r="X445" s="165">
        <v>0</v>
      </c>
      <c r="Y445" s="165">
        <v>0</v>
      </c>
      <c r="Z445" s="165">
        <v>0</v>
      </c>
      <c r="AA445" s="165">
        <v>0</v>
      </c>
      <c r="AB445" s="165">
        <v>0</v>
      </c>
      <c r="AC445" s="165">
        <v>0</v>
      </c>
      <c r="AD445" s="165">
        <v>0</v>
      </c>
      <c r="AE445" s="165">
        <v>0</v>
      </c>
      <c r="AF445" s="165">
        <v>0</v>
      </c>
      <c r="AG445" s="165">
        <v>0</v>
      </c>
      <c r="AH445" s="165">
        <v>0</v>
      </c>
      <c r="AI445" s="165">
        <v>0</v>
      </c>
      <c r="AJ445" s="165">
        <v>0</v>
      </c>
      <c r="AK445" s="165">
        <v>0</v>
      </c>
      <c r="AL445" s="165">
        <v>0</v>
      </c>
      <c r="AM445" s="165">
        <v>0</v>
      </c>
      <c r="AN445" s="165">
        <v>0</v>
      </c>
      <c r="AO445" s="165">
        <v>0</v>
      </c>
      <c r="AP445" s="165">
        <v>0</v>
      </c>
      <c r="AQ445" s="165">
        <v>0</v>
      </c>
      <c r="AR445" s="165">
        <v>0</v>
      </c>
      <c r="AS445" s="165">
        <v>0</v>
      </c>
      <c r="AT445" s="165">
        <v>0</v>
      </c>
      <c r="AU445" s="165">
        <v>0</v>
      </c>
      <c r="AV445" s="488">
        <v>0</v>
      </c>
      <c r="AY445" s="335">
        <v>55</v>
      </c>
      <c r="AZ445" s="334" t="s">
        <v>650</v>
      </c>
      <c r="BA445" s="456">
        <v>1.425356157</v>
      </c>
      <c r="BB445" s="456">
        <v>4729.3891784790003</v>
      </c>
      <c r="BC445" s="456"/>
      <c r="BD445" s="547"/>
      <c r="BE445" s="456">
        <v>0.52637246977096341</v>
      </c>
      <c r="BF445" s="547"/>
      <c r="BG445" s="548">
        <f t="shared" si="62"/>
        <v>133.81819796018513</v>
      </c>
      <c r="BP445" s="4"/>
      <c r="CB445" s="438">
        <v>25</v>
      </c>
      <c r="CC445" s="334" t="s">
        <v>651</v>
      </c>
      <c r="CD445" s="549">
        <v>73.228941999999904</v>
      </c>
      <c r="CE445" s="457">
        <v>7573.3392527564001</v>
      </c>
      <c r="CF445" s="549"/>
      <c r="CG445" s="457"/>
      <c r="CH445" s="457">
        <v>0.68895717774432097</v>
      </c>
      <c r="CI445" s="549"/>
      <c r="CJ445" s="457">
        <f t="shared" si="63"/>
        <v>161.61817515223427</v>
      </c>
    </row>
    <row r="446" spans="7:88" ht="14.1" customHeight="1" thickBot="1">
      <c r="G446" s="19"/>
      <c r="H446" s="787"/>
      <c r="J446" s="736"/>
      <c r="K446" s="9" t="s">
        <v>852</v>
      </c>
      <c r="L446" s="166">
        <v>0</v>
      </c>
      <c r="M446" s="166">
        <v>0</v>
      </c>
      <c r="N446" s="166">
        <v>0</v>
      </c>
      <c r="O446" s="166">
        <v>0</v>
      </c>
      <c r="P446" s="166">
        <v>0</v>
      </c>
      <c r="Q446" s="166">
        <v>0</v>
      </c>
      <c r="R446" s="166">
        <v>0</v>
      </c>
      <c r="S446" s="166">
        <v>0</v>
      </c>
      <c r="T446" s="166">
        <v>0</v>
      </c>
      <c r="U446" s="166">
        <v>0</v>
      </c>
      <c r="V446" s="166">
        <v>0</v>
      </c>
      <c r="W446" s="166">
        <v>0</v>
      </c>
      <c r="X446" s="166">
        <v>0</v>
      </c>
      <c r="Y446" s="166">
        <v>0</v>
      </c>
      <c r="Z446" s="166">
        <v>0</v>
      </c>
      <c r="AA446" s="166">
        <v>0</v>
      </c>
      <c r="AB446" s="166">
        <v>0</v>
      </c>
      <c r="AC446" s="166">
        <v>0</v>
      </c>
      <c r="AD446" s="166">
        <v>0</v>
      </c>
      <c r="AE446" s="166">
        <v>0</v>
      </c>
      <c r="AF446" s="166">
        <v>0</v>
      </c>
      <c r="AG446" s="166">
        <v>0</v>
      </c>
      <c r="AH446" s="166">
        <v>0</v>
      </c>
      <c r="AI446" s="166">
        <v>0</v>
      </c>
      <c r="AJ446" s="166">
        <v>0</v>
      </c>
      <c r="AK446" s="166">
        <v>0</v>
      </c>
      <c r="AL446" s="166">
        <v>0</v>
      </c>
      <c r="AM446" s="166">
        <v>0</v>
      </c>
      <c r="AN446" s="166">
        <v>0</v>
      </c>
      <c r="AO446" s="166">
        <v>0</v>
      </c>
      <c r="AP446" s="166">
        <v>0</v>
      </c>
      <c r="AQ446" s="166">
        <v>0</v>
      </c>
      <c r="AR446" s="166">
        <v>0</v>
      </c>
      <c r="AS446" s="166">
        <v>0</v>
      </c>
      <c r="AT446" s="166">
        <v>0</v>
      </c>
      <c r="AU446" s="166">
        <v>0</v>
      </c>
      <c r="AV446" s="654">
        <v>0</v>
      </c>
      <c r="AY446" s="335">
        <v>102</v>
      </c>
      <c r="AZ446" s="334" t="s">
        <v>650</v>
      </c>
      <c r="BA446" s="456">
        <v>3.0522939199999901</v>
      </c>
      <c r="BB446" s="456">
        <v>4700.5877503141401</v>
      </c>
      <c r="BC446" s="456"/>
      <c r="BD446" s="547"/>
      <c r="BE446" s="456">
        <v>0.52220258027005428</v>
      </c>
      <c r="BF446" s="547"/>
      <c r="BG446" s="548">
        <f t="shared" si="62"/>
        <v>134.08038576441538</v>
      </c>
      <c r="BP446" s="4"/>
      <c r="CB446" s="438">
        <v>106</v>
      </c>
      <c r="CC446" s="334" t="s">
        <v>650</v>
      </c>
      <c r="CD446" s="549">
        <v>1.2634860000000001</v>
      </c>
      <c r="CE446" s="457">
        <v>6449.7218382034198</v>
      </c>
      <c r="CF446" s="549"/>
      <c r="CG446" s="457"/>
      <c r="CH446" s="457">
        <v>0.588131436654453</v>
      </c>
      <c r="CI446" s="549"/>
      <c r="CJ446" s="457">
        <f t="shared" si="63"/>
        <v>161.67561207562602</v>
      </c>
    </row>
    <row r="447" spans="7:88" ht="14.1" customHeight="1" thickTop="1">
      <c r="G447" s="19"/>
      <c r="H447" s="787"/>
      <c r="J447" s="736"/>
      <c r="K447" s="9" t="s">
        <v>756</v>
      </c>
      <c r="L447" s="165">
        <v>0</v>
      </c>
      <c r="M447" s="165">
        <v>0</v>
      </c>
      <c r="N447" s="165">
        <v>0</v>
      </c>
      <c r="O447" s="165">
        <v>0</v>
      </c>
      <c r="P447" s="165">
        <v>0</v>
      </c>
      <c r="Q447" s="165">
        <v>0</v>
      </c>
      <c r="R447" s="165">
        <v>0</v>
      </c>
      <c r="S447" s="165">
        <v>0</v>
      </c>
      <c r="T447" s="165">
        <v>0</v>
      </c>
      <c r="U447" s="165">
        <v>0</v>
      </c>
      <c r="V447" s="165">
        <v>0</v>
      </c>
      <c r="W447" s="165">
        <v>0</v>
      </c>
      <c r="X447" s="165">
        <v>0</v>
      </c>
      <c r="Y447" s="165">
        <v>0</v>
      </c>
      <c r="Z447" s="165">
        <v>0</v>
      </c>
      <c r="AA447" s="165">
        <v>0</v>
      </c>
      <c r="AB447" s="165">
        <v>0</v>
      </c>
      <c r="AC447" s="165">
        <v>0</v>
      </c>
      <c r="AD447" s="165">
        <v>0</v>
      </c>
      <c r="AE447" s="165">
        <v>0</v>
      </c>
      <c r="AF447" s="165">
        <v>0</v>
      </c>
      <c r="AG447" s="165">
        <v>0</v>
      </c>
      <c r="AH447" s="165">
        <v>0</v>
      </c>
      <c r="AI447" s="165">
        <v>0</v>
      </c>
      <c r="AJ447" s="165">
        <v>0</v>
      </c>
      <c r="AK447" s="165">
        <v>0</v>
      </c>
      <c r="AL447" s="165">
        <v>0</v>
      </c>
      <c r="AM447" s="165">
        <v>0</v>
      </c>
      <c r="AN447" s="165">
        <v>0</v>
      </c>
      <c r="AO447" s="165">
        <v>0</v>
      </c>
      <c r="AP447" s="165">
        <v>0</v>
      </c>
      <c r="AQ447" s="165">
        <v>0</v>
      </c>
      <c r="AR447" s="165">
        <v>0</v>
      </c>
      <c r="AS447" s="165">
        <v>0</v>
      </c>
      <c r="AT447" s="165">
        <v>0</v>
      </c>
      <c r="AU447" s="165">
        <v>0</v>
      </c>
      <c r="AV447" s="488">
        <v>0</v>
      </c>
      <c r="AY447" s="335">
        <v>14</v>
      </c>
      <c r="AZ447" s="334" t="s">
        <v>647</v>
      </c>
      <c r="BA447" s="456">
        <v>8.20550629999999E-2</v>
      </c>
      <c r="BB447" s="456">
        <v>6173.8892451945303</v>
      </c>
      <c r="BC447" s="456"/>
      <c r="BD447" s="547"/>
      <c r="BE447" s="456">
        <v>0.6800460001721782</v>
      </c>
      <c r="BF447" s="547"/>
      <c r="BG447" s="548">
        <f t="shared" si="62"/>
        <v>134.414979363973</v>
      </c>
      <c r="BP447" s="4"/>
      <c r="CB447" s="438">
        <v>117</v>
      </c>
      <c r="CC447" s="334" t="s">
        <v>651</v>
      </c>
      <c r="CD447" s="549">
        <v>22.8418969999999</v>
      </c>
      <c r="CE447" s="457">
        <v>6457.3227435209701</v>
      </c>
      <c r="CF447" s="549"/>
      <c r="CG447" s="457"/>
      <c r="CH447" s="457">
        <v>0.58802712245817701</v>
      </c>
      <c r="CI447" s="549"/>
      <c r="CJ447" s="457">
        <f t="shared" si="63"/>
        <v>161.88776797197744</v>
      </c>
    </row>
    <row r="448" spans="7:88" ht="14.1" customHeight="1">
      <c r="G448" s="19"/>
      <c r="H448" s="787"/>
      <c r="J448" s="736"/>
      <c r="K448" s="9" t="s">
        <v>760</v>
      </c>
      <c r="L448" s="165">
        <v>0</v>
      </c>
      <c r="M448" s="165">
        <v>0</v>
      </c>
      <c r="N448" s="165">
        <v>0</v>
      </c>
      <c r="O448" s="165">
        <v>0</v>
      </c>
      <c r="P448" s="165">
        <v>0</v>
      </c>
      <c r="Q448" s="165">
        <v>0</v>
      </c>
      <c r="R448" s="165">
        <v>0</v>
      </c>
      <c r="S448" s="165">
        <v>0</v>
      </c>
      <c r="T448" s="165">
        <v>0</v>
      </c>
      <c r="U448" s="165">
        <v>0</v>
      </c>
      <c r="V448" s="165">
        <v>0</v>
      </c>
      <c r="W448" s="165">
        <v>0</v>
      </c>
      <c r="X448" s="165">
        <v>0</v>
      </c>
      <c r="Y448" s="165">
        <v>0</v>
      </c>
      <c r="Z448" s="165">
        <v>0</v>
      </c>
      <c r="AA448" s="165">
        <v>0</v>
      </c>
      <c r="AB448" s="165">
        <v>0</v>
      </c>
      <c r="AC448" s="165">
        <v>0</v>
      </c>
      <c r="AD448" s="165">
        <v>0</v>
      </c>
      <c r="AE448" s="165">
        <v>0</v>
      </c>
      <c r="AF448" s="165">
        <v>0</v>
      </c>
      <c r="AG448" s="165">
        <v>0</v>
      </c>
      <c r="AH448" s="165">
        <v>0</v>
      </c>
      <c r="AI448" s="165">
        <v>0</v>
      </c>
      <c r="AJ448" s="165">
        <v>0</v>
      </c>
      <c r="AK448" s="165">
        <v>0</v>
      </c>
      <c r="AL448" s="165">
        <v>0</v>
      </c>
      <c r="AM448" s="165">
        <v>0</v>
      </c>
      <c r="AN448" s="165">
        <v>0</v>
      </c>
      <c r="AO448" s="165">
        <v>0</v>
      </c>
      <c r="AP448" s="165">
        <v>0</v>
      </c>
      <c r="AQ448" s="165">
        <v>0</v>
      </c>
      <c r="AR448" s="165">
        <v>0</v>
      </c>
      <c r="AS448" s="165">
        <v>0</v>
      </c>
      <c r="AT448" s="165">
        <v>0</v>
      </c>
      <c r="AU448" s="165">
        <v>0</v>
      </c>
      <c r="AV448" s="488">
        <v>0</v>
      </c>
      <c r="AY448" s="335">
        <v>14</v>
      </c>
      <c r="AZ448" s="334" t="s">
        <v>648</v>
      </c>
      <c r="BA448" s="456">
        <v>8.1959572999999897E-2</v>
      </c>
      <c r="BB448" s="456">
        <v>6175.3790753840303</v>
      </c>
      <c r="BC448" s="456"/>
      <c r="BD448" s="547"/>
      <c r="BE448" s="456">
        <v>0.6800460001721782</v>
      </c>
      <c r="BF448" s="547"/>
      <c r="BG448" s="548">
        <f t="shared" si="62"/>
        <v>134.44615647223452</v>
      </c>
      <c r="BP448" s="4"/>
      <c r="CB448" s="438">
        <v>105</v>
      </c>
      <c r="CC448" s="334" t="s">
        <v>651</v>
      </c>
      <c r="CD448" s="549">
        <v>16.6765849999999</v>
      </c>
      <c r="CE448" s="457">
        <v>7037.3043856820595</v>
      </c>
      <c r="CF448" s="549"/>
      <c r="CG448" s="457"/>
      <c r="CH448" s="457">
        <v>0.63947003354501697</v>
      </c>
      <c r="CI448" s="549"/>
      <c r="CJ448" s="457">
        <f t="shared" si="63"/>
        <v>161.98809926277744</v>
      </c>
    </row>
    <row r="449" spans="7:88" ht="14.1" customHeight="1" thickBot="1">
      <c r="G449" s="19"/>
      <c r="H449" s="787"/>
      <c r="J449" s="736"/>
      <c r="K449" s="10" t="s">
        <v>764</v>
      </c>
      <c r="L449" s="166">
        <v>0</v>
      </c>
      <c r="M449" s="166">
        <v>0</v>
      </c>
      <c r="N449" s="166">
        <v>0</v>
      </c>
      <c r="O449" s="166">
        <v>0</v>
      </c>
      <c r="P449" s="166">
        <v>0</v>
      </c>
      <c r="Q449" s="166">
        <v>0</v>
      </c>
      <c r="R449" s="166">
        <v>0</v>
      </c>
      <c r="S449" s="166">
        <v>0</v>
      </c>
      <c r="T449" s="166">
        <v>0</v>
      </c>
      <c r="U449" s="166">
        <v>0</v>
      </c>
      <c r="V449" s="166">
        <v>0</v>
      </c>
      <c r="W449" s="166">
        <v>0</v>
      </c>
      <c r="X449" s="166">
        <v>0</v>
      </c>
      <c r="Y449" s="166">
        <v>0</v>
      </c>
      <c r="Z449" s="166">
        <v>0</v>
      </c>
      <c r="AA449" s="166">
        <v>0</v>
      </c>
      <c r="AB449" s="166">
        <v>0</v>
      </c>
      <c r="AC449" s="166">
        <v>0</v>
      </c>
      <c r="AD449" s="166">
        <v>0</v>
      </c>
      <c r="AE449" s="166">
        <v>0</v>
      </c>
      <c r="AF449" s="166">
        <v>0</v>
      </c>
      <c r="AG449" s="166">
        <v>0</v>
      </c>
      <c r="AH449" s="166">
        <v>0</v>
      </c>
      <c r="AI449" s="166">
        <v>0</v>
      </c>
      <c r="AJ449" s="166">
        <v>0</v>
      </c>
      <c r="AK449" s="166">
        <v>0</v>
      </c>
      <c r="AL449" s="166">
        <v>0</v>
      </c>
      <c r="AM449" s="166">
        <v>0</v>
      </c>
      <c r="AN449" s="166">
        <v>0</v>
      </c>
      <c r="AO449" s="166">
        <v>0</v>
      </c>
      <c r="AP449" s="166">
        <v>0</v>
      </c>
      <c r="AQ449" s="166">
        <v>0</v>
      </c>
      <c r="AR449" s="166">
        <v>0</v>
      </c>
      <c r="AS449" s="166">
        <v>0</v>
      </c>
      <c r="AT449" s="166">
        <v>0</v>
      </c>
      <c r="AU449" s="166">
        <v>0</v>
      </c>
      <c r="AV449" s="654">
        <v>0</v>
      </c>
      <c r="AY449" s="335">
        <v>57</v>
      </c>
      <c r="AZ449" s="334" t="s">
        <v>650</v>
      </c>
      <c r="BA449" s="456">
        <v>2.4031722979999901</v>
      </c>
      <c r="BB449" s="456">
        <v>4264.6825877294696</v>
      </c>
      <c r="BC449" s="456"/>
      <c r="BD449" s="547"/>
      <c r="BE449" s="456">
        <v>0.46623788246216769</v>
      </c>
      <c r="BF449" s="547"/>
      <c r="BG449" s="548">
        <f t="shared" si="62"/>
        <v>136.5465716000293</v>
      </c>
      <c r="BP449" s="4"/>
      <c r="CB449" s="438">
        <v>66</v>
      </c>
      <c r="CC449" s="334" t="s">
        <v>650</v>
      </c>
      <c r="CD449" s="549">
        <v>5.2295709999999902</v>
      </c>
      <c r="CE449" s="457">
        <v>5892.4033119040096</v>
      </c>
      <c r="CF449" s="549"/>
      <c r="CG449" s="457"/>
      <c r="CH449" s="457">
        <v>0.53650954561730801</v>
      </c>
      <c r="CI449" s="549"/>
      <c r="CJ449" s="457">
        <f t="shared" si="63"/>
        <v>162.18986705089043</v>
      </c>
    </row>
    <row r="450" spans="7:88" ht="14.1" customHeight="1" thickTop="1" thickBot="1">
      <c r="G450" s="19"/>
      <c r="H450" s="11"/>
      <c r="I450" s="11"/>
      <c r="J450" s="11"/>
      <c r="K450" s="11"/>
      <c r="L450" s="11"/>
      <c r="M450" s="11"/>
      <c r="N450" s="11"/>
      <c r="O450" s="11"/>
      <c r="P450" s="11"/>
      <c r="Q450" s="11"/>
      <c r="R450" s="11"/>
      <c r="S450" s="11"/>
      <c r="T450" s="11"/>
      <c r="U450" s="11"/>
      <c r="V450" s="11"/>
      <c r="W450" s="11"/>
      <c r="X450" s="11"/>
      <c r="Y450" s="11"/>
      <c r="Z450" s="11"/>
      <c r="AA450" s="11"/>
      <c r="AB450" s="11"/>
      <c r="AC450" s="11"/>
      <c r="AD450" s="11"/>
      <c r="AE450" s="11"/>
      <c r="AF450" s="11"/>
      <c r="AG450" s="11"/>
      <c r="AH450" s="11"/>
      <c r="AI450" s="11"/>
      <c r="AJ450" s="11"/>
      <c r="AK450" s="11"/>
      <c r="AL450" s="11"/>
      <c r="AM450" s="11"/>
      <c r="AN450" s="11"/>
      <c r="AO450" s="11"/>
      <c r="AP450" s="11"/>
      <c r="AQ450" s="11"/>
      <c r="AR450" s="11"/>
      <c r="AS450" s="11"/>
      <c r="AT450" s="11"/>
      <c r="AU450" s="11"/>
      <c r="AV450" s="144"/>
      <c r="AY450" s="335">
        <v>38</v>
      </c>
      <c r="AZ450" s="334" t="s">
        <v>649</v>
      </c>
      <c r="BA450" s="456">
        <v>2.0950873169999902</v>
      </c>
      <c r="BB450" s="456">
        <v>4843.5662646216297</v>
      </c>
      <c r="BC450" s="456"/>
      <c r="BD450" s="547"/>
      <c r="BE450" s="456">
        <v>0.52663516893288254</v>
      </c>
      <c r="BF450" s="547"/>
      <c r="BG450" s="548">
        <f t="shared" si="62"/>
        <v>136.83815213200364</v>
      </c>
      <c r="BP450" s="4"/>
      <c r="CB450" s="438">
        <v>108</v>
      </c>
      <c r="CC450" s="334" t="s">
        <v>649</v>
      </c>
      <c r="CD450" s="549">
        <v>1.373855</v>
      </c>
      <c r="CE450" s="457">
        <v>6364.83426350011</v>
      </c>
      <c r="CF450" s="549"/>
      <c r="CG450" s="457"/>
      <c r="CH450" s="457">
        <v>0.57838541840557101</v>
      </c>
      <c r="CI450" s="549"/>
      <c r="CJ450" s="457">
        <f t="shared" si="63"/>
        <v>162.2659385510691</v>
      </c>
    </row>
    <row r="451" spans="7:88" ht="14.1" customHeight="1">
      <c r="G451" s="19"/>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c r="AO451" s="12"/>
      <c r="AP451" s="12"/>
      <c r="AQ451" s="12"/>
      <c r="AR451" s="12"/>
      <c r="AS451" s="12"/>
      <c r="AT451" s="12"/>
      <c r="AU451" s="12"/>
      <c r="AV451" s="148"/>
      <c r="AY451" s="335">
        <v>97</v>
      </c>
      <c r="AZ451" s="334" t="s">
        <v>650</v>
      </c>
      <c r="BA451" s="456">
        <v>7.3107368639999901</v>
      </c>
      <c r="BB451" s="456">
        <v>6049.7903062144196</v>
      </c>
      <c r="BC451" s="456"/>
      <c r="BD451" s="547"/>
      <c r="BE451" s="456">
        <v>0.65386568541473322</v>
      </c>
      <c r="BF451" s="547"/>
      <c r="BG451" s="548">
        <f t="shared" si="62"/>
        <v>136.98820135667518</v>
      </c>
      <c r="BP451" s="4"/>
      <c r="CB451" s="438">
        <v>132</v>
      </c>
      <c r="CC451" s="334" t="s">
        <v>649</v>
      </c>
      <c r="CD451" s="549">
        <v>10.912789</v>
      </c>
      <c r="CE451" s="457">
        <v>7285.6051407421801</v>
      </c>
      <c r="CF451" s="549"/>
      <c r="CG451" s="457"/>
      <c r="CH451" s="457">
        <v>0.66020302578288204</v>
      </c>
      <c r="CI451" s="549"/>
      <c r="CJ451" s="457">
        <f t="shared" si="63"/>
        <v>162.33777580825574</v>
      </c>
    </row>
    <row r="452" spans="7:88" ht="14.1" customHeight="1">
      <c r="G452" s="19"/>
      <c r="L452" s="24">
        <f t="shared" ref="L452:AV452" si="72">L419</f>
        <v>2014</v>
      </c>
      <c r="M452" s="24">
        <f t="shared" si="72"/>
        <v>2015</v>
      </c>
      <c r="N452" s="24">
        <f t="shared" si="72"/>
        <v>2016</v>
      </c>
      <c r="O452" s="24">
        <f t="shared" si="72"/>
        <v>2017</v>
      </c>
      <c r="P452" s="24">
        <f t="shared" si="72"/>
        <v>2018</v>
      </c>
      <c r="Q452" s="24">
        <f t="shared" si="72"/>
        <v>2019</v>
      </c>
      <c r="R452" s="24">
        <f t="shared" si="72"/>
        <v>2020</v>
      </c>
      <c r="S452" s="24">
        <f t="shared" si="72"/>
        <v>2021</v>
      </c>
      <c r="T452" s="24">
        <f t="shared" si="72"/>
        <v>2022</v>
      </c>
      <c r="U452" s="24">
        <f t="shared" si="72"/>
        <v>2023</v>
      </c>
      <c r="V452" s="24">
        <f t="shared" si="72"/>
        <v>2024</v>
      </c>
      <c r="W452" s="24">
        <f t="shared" si="72"/>
        <v>2025</v>
      </c>
      <c r="X452" s="24">
        <f t="shared" si="72"/>
        <v>2026</v>
      </c>
      <c r="Y452" s="24">
        <f t="shared" si="72"/>
        <v>2027</v>
      </c>
      <c r="Z452" s="24">
        <f t="shared" si="72"/>
        <v>2028</v>
      </c>
      <c r="AA452" s="24">
        <f t="shared" si="72"/>
        <v>2029</v>
      </c>
      <c r="AB452" s="24">
        <f t="shared" si="72"/>
        <v>2030</v>
      </c>
      <c r="AC452" s="24">
        <f t="shared" si="72"/>
        <v>2031</v>
      </c>
      <c r="AD452" s="24">
        <f t="shared" si="72"/>
        <v>2032</v>
      </c>
      <c r="AE452" s="24">
        <f t="shared" si="72"/>
        <v>2033</v>
      </c>
      <c r="AF452" s="24">
        <f t="shared" si="72"/>
        <v>2034</v>
      </c>
      <c r="AG452" s="24">
        <f t="shared" si="72"/>
        <v>2035</v>
      </c>
      <c r="AH452" s="24">
        <f t="shared" si="72"/>
        <v>2036</v>
      </c>
      <c r="AI452" s="24">
        <f t="shared" si="72"/>
        <v>2037</v>
      </c>
      <c r="AJ452" s="24">
        <f t="shared" si="72"/>
        <v>2038</v>
      </c>
      <c r="AK452" s="24">
        <f t="shared" si="72"/>
        <v>2039</v>
      </c>
      <c r="AL452" s="24">
        <f t="shared" si="72"/>
        <v>2040</v>
      </c>
      <c r="AM452" s="24">
        <f t="shared" si="72"/>
        <v>2041</v>
      </c>
      <c r="AN452" s="24">
        <f t="shared" si="72"/>
        <v>2042</v>
      </c>
      <c r="AO452" s="24">
        <f t="shared" si="72"/>
        <v>2043</v>
      </c>
      <c r="AP452" s="24">
        <f t="shared" si="72"/>
        <v>2044</v>
      </c>
      <c r="AQ452" s="24">
        <f t="shared" si="72"/>
        <v>2045</v>
      </c>
      <c r="AR452" s="24">
        <f t="shared" si="72"/>
        <v>2046</v>
      </c>
      <c r="AS452" s="24">
        <f t="shared" si="72"/>
        <v>2047</v>
      </c>
      <c r="AT452" s="24">
        <f t="shared" si="72"/>
        <v>2048</v>
      </c>
      <c r="AU452" s="24">
        <f t="shared" si="72"/>
        <v>2049</v>
      </c>
      <c r="AV452" s="168">
        <f t="shared" si="72"/>
        <v>2050</v>
      </c>
      <c r="AY452" s="335">
        <v>64</v>
      </c>
      <c r="AZ452" s="334" t="s">
        <v>650</v>
      </c>
      <c r="BA452" s="456">
        <v>3.9449751889999898</v>
      </c>
      <c r="BB452" s="456">
        <v>5190.4586165185201</v>
      </c>
      <c r="BC452" s="456"/>
      <c r="BD452" s="547"/>
      <c r="BE452" s="456">
        <v>0.56160779118456361</v>
      </c>
      <c r="BF452" s="547"/>
      <c r="BG452" s="548">
        <f t="shared" si="62"/>
        <v>137.27463891220418</v>
      </c>
      <c r="BP452" s="4"/>
      <c r="CB452" s="438">
        <v>19</v>
      </c>
      <c r="CC452" s="334" t="s">
        <v>648</v>
      </c>
      <c r="CD452" s="549">
        <v>2.3884979999999998</v>
      </c>
      <c r="CE452" s="457">
        <v>7079.1003267941996</v>
      </c>
      <c r="CF452" s="549"/>
      <c r="CG452" s="457"/>
      <c r="CH452" s="457">
        <v>0.64170588559286001</v>
      </c>
      <c r="CI452" s="549"/>
      <c r="CJ452" s="457">
        <f t="shared" si="63"/>
        <v>162.35997321406251</v>
      </c>
    </row>
    <row r="453" spans="7:88" ht="14.1" customHeight="1">
      <c r="G453" s="19"/>
      <c r="H453" s="788" t="s">
        <v>33</v>
      </c>
      <c r="J453" s="735" t="s">
        <v>34</v>
      </c>
      <c r="K453" s="8" t="s">
        <v>766</v>
      </c>
      <c r="L453" s="124">
        <f xml:space="preserve"> (($S$48 * $S$46 * $S$44 * (L292 * 1 + L420) +L323) * 1000 / (L168 * 8760)) +L354 + 0</f>
        <v>35.253545283734006</v>
      </c>
      <c r="M453" s="124">
        <f t="shared" ref="M453:AV464" si="73" xml:space="preserve"> (($S$48 * $S$46 * $S$44 * (M292 * 1 + M420) +M323) * 1000 / (M168 * 8760)) +M354 + 0</f>
        <v>35.253545283734006</v>
      </c>
      <c r="N453" s="124">
        <f t="shared" ref="N453:AV453" si="74" xml:space="preserve"> (($S$48 * $S$46 * $S$44 * (N292 * 1 + N420) +N323) * 1000 / (N168 * 8760)) +N354 + 0</f>
        <v>35.253545283734006</v>
      </c>
      <c r="O453" s="124">
        <f t="shared" si="74"/>
        <v>35.253545283734006</v>
      </c>
      <c r="P453" s="124">
        <f t="shared" si="74"/>
        <v>35.253545283734006</v>
      </c>
      <c r="Q453" s="124">
        <f t="shared" si="74"/>
        <v>35.253545283734006</v>
      </c>
      <c r="R453" s="124">
        <f t="shared" si="74"/>
        <v>35.253545283734006</v>
      </c>
      <c r="S453" s="124">
        <f t="shared" si="74"/>
        <v>35.253545283734006</v>
      </c>
      <c r="T453" s="124">
        <f t="shared" si="74"/>
        <v>35.253545283734006</v>
      </c>
      <c r="U453" s="124">
        <f t="shared" si="74"/>
        <v>35.253545283734006</v>
      </c>
      <c r="V453" s="124">
        <f t="shared" si="74"/>
        <v>35.253545283734006</v>
      </c>
      <c r="W453" s="124">
        <f t="shared" si="74"/>
        <v>35.253545283734006</v>
      </c>
      <c r="X453" s="124">
        <f t="shared" si="74"/>
        <v>35.253545283734006</v>
      </c>
      <c r="Y453" s="124">
        <f t="shared" si="74"/>
        <v>35.253545283734006</v>
      </c>
      <c r="Z453" s="124">
        <f t="shared" si="74"/>
        <v>35.253545283734006</v>
      </c>
      <c r="AA453" s="124">
        <f t="shared" si="74"/>
        <v>35.253545283734006</v>
      </c>
      <c r="AB453" s="124">
        <f t="shared" si="74"/>
        <v>35.253545283734006</v>
      </c>
      <c r="AC453" s="124">
        <f t="shared" si="74"/>
        <v>35.253545283734006</v>
      </c>
      <c r="AD453" s="124">
        <f t="shared" si="74"/>
        <v>35.253545283734006</v>
      </c>
      <c r="AE453" s="124">
        <f t="shared" si="74"/>
        <v>35.253545283734006</v>
      </c>
      <c r="AF453" s="124">
        <f t="shared" si="74"/>
        <v>35.253545283734006</v>
      </c>
      <c r="AG453" s="124">
        <f t="shared" si="74"/>
        <v>35.253545283734006</v>
      </c>
      <c r="AH453" s="124">
        <f t="shared" si="74"/>
        <v>35.253545283734006</v>
      </c>
      <c r="AI453" s="124">
        <f t="shared" si="74"/>
        <v>35.253545283734006</v>
      </c>
      <c r="AJ453" s="124">
        <f t="shared" si="74"/>
        <v>35.253545283734006</v>
      </c>
      <c r="AK453" s="124">
        <f t="shared" si="74"/>
        <v>35.253545283734006</v>
      </c>
      <c r="AL453" s="124">
        <f t="shared" si="74"/>
        <v>35.253545283734006</v>
      </c>
      <c r="AM453" s="124">
        <f t="shared" si="74"/>
        <v>35.253545283734006</v>
      </c>
      <c r="AN453" s="124">
        <f t="shared" si="74"/>
        <v>35.253545283734006</v>
      </c>
      <c r="AO453" s="124">
        <f t="shared" si="74"/>
        <v>35.253545283734006</v>
      </c>
      <c r="AP453" s="124">
        <f t="shared" si="74"/>
        <v>35.253545283734006</v>
      </c>
      <c r="AQ453" s="124">
        <f t="shared" si="74"/>
        <v>35.253545283734006</v>
      </c>
      <c r="AR453" s="124">
        <f t="shared" si="74"/>
        <v>35.253545283734006</v>
      </c>
      <c r="AS453" s="124">
        <f t="shared" si="74"/>
        <v>35.253545283734006</v>
      </c>
      <c r="AT453" s="124">
        <f t="shared" si="74"/>
        <v>35.253545283734006</v>
      </c>
      <c r="AU453" s="124">
        <f t="shared" si="74"/>
        <v>35.253545283734006</v>
      </c>
      <c r="AV453" s="613">
        <f t="shared" si="74"/>
        <v>35.253545283734006</v>
      </c>
      <c r="AY453" s="335">
        <v>126</v>
      </c>
      <c r="AZ453" s="334" t="s">
        <v>650</v>
      </c>
      <c r="BA453" s="456">
        <v>5.6198921210000004</v>
      </c>
      <c r="BB453" s="456">
        <v>6153.0455132446104</v>
      </c>
      <c r="BC453" s="456"/>
      <c r="BD453" s="547"/>
      <c r="BE453" s="456">
        <v>0.66326271444775053</v>
      </c>
      <c r="BF453" s="547"/>
      <c r="BG453" s="548">
        <f t="shared" si="62"/>
        <v>137.30093911220973</v>
      </c>
      <c r="BP453" s="4"/>
      <c r="CB453" s="438">
        <v>14</v>
      </c>
      <c r="CC453" s="334" t="s">
        <v>651</v>
      </c>
      <c r="CD453" s="549">
        <v>97.797146999999995</v>
      </c>
      <c r="CE453" s="457">
        <v>7163.6537317218799</v>
      </c>
      <c r="CF453" s="549"/>
      <c r="CG453" s="457"/>
      <c r="CH453" s="457">
        <v>0.64909926796523298</v>
      </c>
      <c r="CI453" s="549"/>
      <c r="CJ453" s="457">
        <f t="shared" si="63"/>
        <v>162.39507369195817</v>
      </c>
    </row>
    <row r="454" spans="7:88" ht="14.1" customHeight="1">
      <c r="G454" s="19"/>
      <c r="H454" s="788"/>
      <c r="J454" s="736"/>
      <c r="K454" s="9" t="s">
        <v>767</v>
      </c>
      <c r="L454" s="124">
        <f xml:space="preserve"> (($S$48 * $S$46 * $S$44 * (L293 * 1 + L421) +L324) * 1000 / (L169 * 8760)) +L355 + 0</f>
        <v>35.253545283734006</v>
      </c>
      <c r="M454" s="124">
        <f t="shared" si="73"/>
        <v>35.253545283734006</v>
      </c>
      <c r="N454" s="124">
        <f t="shared" si="73"/>
        <v>35.253545283734006</v>
      </c>
      <c r="O454" s="124">
        <f t="shared" si="73"/>
        <v>35.253545283734006</v>
      </c>
      <c r="P454" s="124">
        <f t="shared" si="73"/>
        <v>35.253545283734006</v>
      </c>
      <c r="Q454" s="124">
        <f t="shared" si="73"/>
        <v>35.253545283734006</v>
      </c>
      <c r="R454" s="124">
        <f t="shared" si="73"/>
        <v>35.253545283734006</v>
      </c>
      <c r="S454" s="124">
        <f t="shared" si="73"/>
        <v>35.253545283734006</v>
      </c>
      <c r="T454" s="124">
        <f t="shared" si="73"/>
        <v>35.253545283734006</v>
      </c>
      <c r="U454" s="124">
        <f t="shared" si="73"/>
        <v>35.253545283734006</v>
      </c>
      <c r="V454" s="124">
        <f t="shared" si="73"/>
        <v>35.253545283734006</v>
      </c>
      <c r="W454" s="124">
        <f t="shared" si="73"/>
        <v>35.253545283734006</v>
      </c>
      <c r="X454" s="124">
        <f t="shared" si="73"/>
        <v>35.253545283734006</v>
      </c>
      <c r="Y454" s="124">
        <f t="shared" si="73"/>
        <v>35.253545283734006</v>
      </c>
      <c r="Z454" s="124">
        <f t="shared" si="73"/>
        <v>35.253545283734006</v>
      </c>
      <c r="AA454" s="124">
        <f t="shared" si="73"/>
        <v>35.253545283734006</v>
      </c>
      <c r="AB454" s="124">
        <f t="shared" si="73"/>
        <v>35.253545283734006</v>
      </c>
      <c r="AC454" s="124">
        <f t="shared" si="73"/>
        <v>35.253545283734006</v>
      </c>
      <c r="AD454" s="124">
        <f t="shared" si="73"/>
        <v>35.253545283734006</v>
      </c>
      <c r="AE454" s="124">
        <f t="shared" si="73"/>
        <v>35.253545283734006</v>
      </c>
      <c r="AF454" s="124">
        <f t="shared" si="73"/>
        <v>35.253545283734006</v>
      </c>
      <c r="AG454" s="124">
        <f t="shared" si="73"/>
        <v>35.253545283734006</v>
      </c>
      <c r="AH454" s="124">
        <f t="shared" si="73"/>
        <v>35.253545283734006</v>
      </c>
      <c r="AI454" s="124">
        <f t="shared" si="73"/>
        <v>35.253545283734006</v>
      </c>
      <c r="AJ454" s="124">
        <f t="shared" si="73"/>
        <v>35.253545283734006</v>
      </c>
      <c r="AK454" s="124">
        <f t="shared" si="73"/>
        <v>35.253545283734006</v>
      </c>
      <c r="AL454" s="124">
        <f t="shared" si="73"/>
        <v>35.253545283734006</v>
      </c>
      <c r="AM454" s="124">
        <f t="shared" si="73"/>
        <v>35.253545283734006</v>
      </c>
      <c r="AN454" s="124">
        <f t="shared" si="73"/>
        <v>35.253545283734006</v>
      </c>
      <c r="AO454" s="124">
        <f t="shared" si="73"/>
        <v>35.253545283734006</v>
      </c>
      <c r="AP454" s="124">
        <f t="shared" si="73"/>
        <v>35.253545283734006</v>
      </c>
      <c r="AQ454" s="124">
        <f t="shared" si="73"/>
        <v>35.253545283734006</v>
      </c>
      <c r="AR454" s="124">
        <f t="shared" si="73"/>
        <v>35.253545283734006</v>
      </c>
      <c r="AS454" s="124">
        <f t="shared" si="73"/>
        <v>35.253545283734006</v>
      </c>
      <c r="AT454" s="124">
        <f t="shared" si="73"/>
        <v>35.253545283734006</v>
      </c>
      <c r="AU454" s="124">
        <f t="shared" si="73"/>
        <v>35.253545283734006</v>
      </c>
      <c r="AV454" s="613">
        <f t="shared" si="73"/>
        <v>35.253545283734006</v>
      </c>
      <c r="AY454" s="335">
        <v>79</v>
      </c>
      <c r="AZ454" s="334" t="s">
        <v>650</v>
      </c>
      <c r="BA454" s="456">
        <v>1.050621341</v>
      </c>
      <c r="BB454" s="456">
        <v>6156.89437123066</v>
      </c>
      <c r="BC454" s="456"/>
      <c r="BD454" s="547"/>
      <c r="BE454" s="456">
        <v>0.66183582178430611</v>
      </c>
      <c r="BF454" s="547"/>
      <c r="BG454" s="548">
        <f t="shared" ref="BG454:BG517" si="75" xml:space="preserve"> (($S$48 * $S$46 * $S$44 * (BB454 * 1 + $L$104) +$L$69) * 1000 / (BE454 * 8760)) + $L$80 + 0</f>
        <v>137.67391484885275</v>
      </c>
      <c r="BP454" s="4"/>
      <c r="CB454" s="438">
        <v>8</v>
      </c>
      <c r="CC454" s="334" t="s">
        <v>649</v>
      </c>
      <c r="CD454" s="549">
        <v>14.55897</v>
      </c>
      <c r="CE454" s="457">
        <v>7971.5764337696201</v>
      </c>
      <c r="CF454" s="549"/>
      <c r="CG454" s="457"/>
      <c r="CH454" s="457">
        <v>0.71994969535013398</v>
      </c>
      <c r="CI454" s="549"/>
      <c r="CJ454" s="457">
        <f t="shared" ref="CJ454:CJ517" si="76" xml:space="preserve"> (($S$48 * $S$46 * $S$44 * (CE454 * 1 + $L$104) +$L$69) * 1000 / (CH454 * 8760)) + $L$80 + 0</f>
        <v>162.64846140649834</v>
      </c>
    </row>
    <row r="455" spans="7:88" ht="14.1" customHeight="1" thickBot="1">
      <c r="G455" s="19"/>
      <c r="H455" s="788"/>
      <c r="J455" s="736"/>
      <c r="K455" s="9" t="s">
        <v>768</v>
      </c>
      <c r="L455" s="125">
        <f t="shared" ref="L455:AA482" si="77" xml:space="preserve"> (($S$48 * $S$46 * $S$44 * (L294 * 1 + L422) +L325) * 1000 / (L170 * 8760)) +L356 + 0</f>
        <v>35.253545283734006</v>
      </c>
      <c r="M455" s="125">
        <f t="shared" si="77"/>
        <v>35.253545283734006</v>
      </c>
      <c r="N455" s="125">
        <f t="shared" si="77"/>
        <v>35.253545283734006</v>
      </c>
      <c r="O455" s="125">
        <f t="shared" si="77"/>
        <v>35.253545283734006</v>
      </c>
      <c r="P455" s="125">
        <f t="shared" si="77"/>
        <v>35.253545283734006</v>
      </c>
      <c r="Q455" s="125">
        <f t="shared" si="77"/>
        <v>35.253545283734006</v>
      </c>
      <c r="R455" s="125">
        <f t="shared" si="77"/>
        <v>35.253545283734006</v>
      </c>
      <c r="S455" s="125">
        <f t="shared" si="77"/>
        <v>35.253545283734006</v>
      </c>
      <c r="T455" s="125">
        <f t="shared" si="77"/>
        <v>35.253545283734006</v>
      </c>
      <c r="U455" s="125">
        <f t="shared" si="77"/>
        <v>35.253545283734006</v>
      </c>
      <c r="V455" s="125">
        <f t="shared" si="77"/>
        <v>35.253545283734006</v>
      </c>
      <c r="W455" s="125">
        <f t="shared" si="77"/>
        <v>35.253545283734006</v>
      </c>
      <c r="X455" s="125">
        <f t="shared" si="77"/>
        <v>35.253545283734006</v>
      </c>
      <c r="Y455" s="125">
        <f t="shared" si="77"/>
        <v>35.253545283734006</v>
      </c>
      <c r="Z455" s="125">
        <f t="shared" si="77"/>
        <v>35.253545283734006</v>
      </c>
      <c r="AA455" s="125">
        <f t="shared" si="77"/>
        <v>35.253545283734006</v>
      </c>
      <c r="AB455" s="125">
        <f t="shared" si="73"/>
        <v>35.253545283734006</v>
      </c>
      <c r="AC455" s="125">
        <f t="shared" si="73"/>
        <v>35.253545283734006</v>
      </c>
      <c r="AD455" s="125">
        <f t="shared" si="73"/>
        <v>35.253545283734006</v>
      </c>
      <c r="AE455" s="125">
        <f t="shared" si="73"/>
        <v>35.253545283734006</v>
      </c>
      <c r="AF455" s="125">
        <f t="shared" si="73"/>
        <v>35.253545283734006</v>
      </c>
      <c r="AG455" s="125">
        <f t="shared" si="73"/>
        <v>35.253545283734006</v>
      </c>
      <c r="AH455" s="125">
        <f t="shared" si="73"/>
        <v>35.253545283734006</v>
      </c>
      <c r="AI455" s="125">
        <f t="shared" si="73"/>
        <v>35.253545283734006</v>
      </c>
      <c r="AJ455" s="125">
        <f t="shared" si="73"/>
        <v>35.253545283734006</v>
      </c>
      <c r="AK455" s="125">
        <f t="shared" si="73"/>
        <v>35.253545283734006</v>
      </c>
      <c r="AL455" s="125">
        <f t="shared" si="73"/>
        <v>35.253545283734006</v>
      </c>
      <c r="AM455" s="125">
        <f t="shared" si="73"/>
        <v>35.253545283734006</v>
      </c>
      <c r="AN455" s="125">
        <f t="shared" si="73"/>
        <v>35.253545283734006</v>
      </c>
      <c r="AO455" s="125">
        <f t="shared" si="73"/>
        <v>35.253545283734006</v>
      </c>
      <c r="AP455" s="125">
        <f t="shared" si="73"/>
        <v>35.253545283734006</v>
      </c>
      <c r="AQ455" s="125">
        <f t="shared" si="73"/>
        <v>35.253545283734006</v>
      </c>
      <c r="AR455" s="125">
        <f t="shared" si="73"/>
        <v>35.253545283734006</v>
      </c>
      <c r="AS455" s="125">
        <f t="shared" si="73"/>
        <v>35.253545283734006</v>
      </c>
      <c r="AT455" s="125">
        <f t="shared" si="73"/>
        <v>35.253545283734006</v>
      </c>
      <c r="AU455" s="125">
        <f t="shared" si="73"/>
        <v>35.253545283734006</v>
      </c>
      <c r="AV455" s="614">
        <f t="shared" si="73"/>
        <v>35.253545283734006</v>
      </c>
      <c r="AY455" s="335">
        <v>119</v>
      </c>
      <c r="AZ455" s="334" t="s">
        <v>650</v>
      </c>
      <c r="BA455" s="456">
        <v>0.41623311000000002</v>
      </c>
      <c r="BB455" s="456">
        <v>5755.5556194275596</v>
      </c>
      <c r="BC455" s="456"/>
      <c r="BD455" s="547"/>
      <c r="BE455" s="456">
        <v>0.61782733210421792</v>
      </c>
      <c r="BF455" s="547"/>
      <c r="BG455" s="548">
        <f t="shared" si="75"/>
        <v>138.04450549779682</v>
      </c>
      <c r="BP455" s="4"/>
      <c r="CB455" s="438">
        <v>111</v>
      </c>
      <c r="CC455" s="334" t="s">
        <v>650</v>
      </c>
      <c r="CD455" s="549">
        <v>1.4376690000000001</v>
      </c>
      <c r="CE455" s="457">
        <v>6319.6247629582003</v>
      </c>
      <c r="CF455" s="549"/>
      <c r="CG455" s="457"/>
      <c r="CH455" s="457">
        <v>0.57203924298390496</v>
      </c>
      <c r="CI455" s="549"/>
      <c r="CJ455" s="457">
        <f t="shared" si="76"/>
        <v>162.91155445688466</v>
      </c>
    </row>
    <row r="456" spans="7:88" ht="14.1" customHeight="1" thickTop="1">
      <c r="G456" s="19"/>
      <c r="H456" s="788"/>
      <c r="J456" s="736"/>
      <c r="K456" s="9" t="s">
        <v>769</v>
      </c>
      <c r="L456" s="124">
        <f t="shared" si="77"/>
        <v>60.655623739958578</v>
      </c>
      <c r="M456" s="124">
        <f t="shared" si="77"/>
        <v>60.655623739958578</v>
      </c>
      <c r="N456" s="124">
        <f t="shared" si="77"/>
        <v>60.655623739958578</v>
      </c>
      <c r="O456" s="124">
        <f t="shared" si="77"/>
        <v>60.655623739958578</v>
      </c>
      <c r="P456" s="124">
        <f t="shared" si="77"/>
        <v>60.655623739958578</v>
      </c>
      <c r="Q456" s="124">
        <f t="shared" si="77"/>
        <v>60.655623739958578</v>
      </c>
      <c r="R456" s="124">
        <f t="shared" si="77"/>
        <v>60.655623739958578</v>
      </c>
      <c r="S456" s="124">
        <f t="shared" si="77"/>
        <v>60.655623739958578</v>
      </c>
      <c r="T456" s="124">
        <f t="shared" si="77"/>
        <v>60.655623739958578</v>
      </c>
      <c r="U456" s="124">
        <f t="shared" si="77"/>
        <v>60.655623739958578</v>
      </c>
      <c r="V456" s="124">
        <f t="shared" si="77"/>
        <v>60.655623739958578</v>
      </c>
      <c r="W456" s="124">
        <f t="shared" si="77"/>
        <v>60.655623739958578</v>
      </c>
      <c r="X456" s="124">
        <f t="shared" si="77"/>
        <v>60.655623739958578</v>
      </c>
      <c r="Y456" s="124">
        <f t="shared" si="77"/>
        <v>60.655623739958578</v>
      </c>
      <c r="Z456" s="124">
        <f t="shared" si="77"/>
        <v>60.655623739958578</v>
      </c>
      <c r="AA456" s="124">
        <f t="shared" si="77"/>
        <v>60.655623739958578</v>
      </c>
      <c r="AB456" s="124">
        <f t="shared" ref="AB456:AV456" si="78" xml:space="preserve"> (($S$48 * $S$46 * $S$44 * (AB295 * 1 + AB423) +AB326) * 1000 / (AB171 * 8760)) +AB357 + 0</f>
        <v>60.655623739958578</v>
      </c>
      <c r="AC456" s="124">
        <f t="shared" si="78"/>
        <v>60.655623739958578</v>
      </c>
      <c r="AD456" s="124">
        <f t="shared" si="78"/>
        <v>60.655623739958578</v>
      </c>
      <c r="AE456" s="124">
        <f t="shared" si="78"/>
        <v>60.655623739958578</v>
      </c>
      <c r="AF456" s="124">
        <f t="shared" si="78"/>
        <v>60.655623739958578</v>
      </c>
      <c r="AG456" s="124">
        <f t="shared" si="78"/>
        <v>60.655623739958578</v>
      </c>
      <c r="AH456" s="124">
        <f t="shared" si="78"/>
        <v>60.655623739958578</v>
      </c>
      <c r="AI456" s="124">
        <f t="shared" si="78"/>
        <v>60.655623739958578</v>
      </c>
      <c r="AJ456" s="124">
        <f t="shared" si="78"/>
        <v>60.655623739958578</v>
      </c>
      <c r="AK456" s="124">
        <f t="shared" si="78"/>
        <v>60.655623739958578</v>
      </c>
      <c r="AL456" s="124">
        <f t="shared" si="78"/>
        <v>60.655623739958578</v>
      </c>
      <c r="AM456" s="124">
        <f t="shared" si="78"/>
        <v>60.655623739958578</v>
      </c>
      <c r="AN456" s="124">
        <f t="shared" si="78"/>
        <v>60.655623739958578</v>
      </c>
      <c r="AO456" s="124">
        <f t="shared" si="78"/>
        <v>60.655623739958578</v>
      </c>
      <c r="AP456" s="124">
        <f t="shared" si="78"/>
        <v>60.655623739958578</v>
      </c>
      <c r="AQ456" s="124">
        <f t="shared" si="78"/>
        <v>60.655623739958578</v>
      </c>
      <c r="AR456" s="124">
        <f t="shared" si="78"/>
        <v>60.655623739958578</v>
      </c>
      <c r="AS456" s="124">
        <f t="shared" si="78"/>
        <v>60.655623739958578</v>
      </c>
      <c r="AT456" s="124">
        <f t="shared" si="78"/>
        <v>60.655623739958578</v>
      </c>
      <c r="AU456" s="124">
        <f t="shared" si="78"/>
        <v>60.655623739958578</v>
      </c>
      <c r="AV456" s="613">
        <f t="shared" si="78"/>
        <v>60.655623739958578</v>
      </c>
      <c r="AY456" s="335">
        <v>129</v>
      </c>
      <c r="AZ456" s="334" t="s">
        <v>650</v>
      </c>
      <c r="BA456" s="456">
        <v>2.2189196959999902</v>
      </c>
      <c r="BB456" s="456">
        <v>6079.3122169734497</v>
      </c>
      <c r="BC456" s="456"/>
      <c r="BD456" s="547"/>
      <c r="BE456" s="456">
        <v>0.64654391879017059</v>
      </c>
      <c r="BF456" s="547"/>
      <c r="BG456" s="548">
        <f t="shared" si="75"/>
        <v>139.15886328563323</v>
      </c>
      <c r="BP456" s="4"/>
      <c r="CB456" s="438">
        <v>116</v>
      </c>
      <c r="CC456" s="334" t="s">
        <v>651</v>
      </c>
      <c r="CD456" s="549">
        <v>123.470136</v>
      </c>
      <c r="CE456" s="457">
        <v>6676.2902425755701</v>
      </c>
      <c r="CF456" s="549"/>
      <c r="CG456" s="457"/>
      <c r="CH456" s="457">
        <v>0.60288172268748896</v>
      </c>
      <c r="CI456" s="549"/>
      <c r="CJ456" s="457">
        <f t="shared" si="76"/>
        <v>163.13398446230144</v>
      </c>
    </row>
    <row r="457" spans="7:88" ht="14.1" customHeight="1">
      <c r="G457" s="19"/>
      <c r="H457" s="788"/>
      <c r="J457" s="736"/>
      <c r="K457" s="9" t="s">
        <v>770</v>
      </c>
      <c r="L457" s="124">
        <f t="shared" si="77"/>
        <v>60.655623739958578</v>
      </c>
      <c r="M457" s="124">
        <f t="shared" si="73"/>
        <v>60.655623739958578</v>
      </c>
      <c r="N457" s="124">
        <f t="shared" si="73"/>
        <v>60.655623739958578</v>
      </c>
      <c r="O457" s="124">
        <f t="shared" si="73"/>
        <v>60.655623739958578</v>
      </c>
      <c r="P457" s="124">
        <f t="shared" si="73"/>
        <v>60.655623739958578</v>
      </c>
      <c r="Q457" s="124">
        <f t="shared" si="73"/>
        <v>60.655623739958578</v>
      </c>
      <c r="R457" s="124">
        <f t="shared" si="73"/>
        <v>60.655623739958578</v>
      </c>
      <c r="S457" s="124">
        <f t="shared" si="73"/>
        <v>60.655623739958578</v>
      </c>
      <c r="T457" s="124">
        <f t="shared" si="73"/>
        <v>60.655623739958578</v>
      </c>
      <c r="U457" s="124">
        <f t="shared" si="73"/>
        <v>60.655623739958578</v>
      </c>
      <c r="V457" s="124">
        <f t="shared" si="73"/>
        <v>60.655623739958578</v>
      </c>
      <c r="W457" s="124">
        <f t="shared" si="73"/>
        <v>60.655623739958578</v>
      </c>
      <c r="X457" s="124">
        <f t="shared" si="73"/>
        <v>60.655623739958578</v>
      </c>
      <c r="Y457" s="124">
        <f t="shared" si="73"/>
        <v>60.655623739958578</v>
      </c>
      <c r="Z457" s="124">
        <f t="shared" si="73"/>
        <v>60.655623739958578</v>
      </c>
      <c r="AA457" s="124">
        <f t="shared" si="73"/>
        <v>60.655623739958578</v>
      </c>
      <c r="AB457" s="124">
        <f t="shared" si="73"/>
        <v>60.655623739958578</v>
      </c>
      <c r="AC457" s="124">
        <f t="shared" si="73"/>
        <v>60.655623739958578</v>
      </c>
      <c r="AD457" s="124">
        <f t="shared" si="73"/>
        <v>60.655623739958578</v>
      </c>
      <c r="AE457" s="124">
        <f t="shared" si="73"/>
        <v>60.655623739958578</v>
      </c>
      <c r="AF457" s="124">
        <f t="shared" si="73"/>
        <v>60.655623739958578</v>
      </c>
      <c r="AG457" s="124">
        <f t="shared" si="73"/>
        <v>60.655623739958578</v>
      </c>
      <c r="AH457" s="124">
        <f t="shared" si="73"/>
        <v>60.655623739958578</v>
      </c>
      <c r="AI457" s="124">
        <f t="shared" si="73"/>
        <v>60.655623739958578</v>
      </c>
      <c r="AJ457" s="124">
        <f t="shared" si="73"/>
        <v>60.655623739958578</v>
      </c>
      <c r="AK457" s="124">
        <f t="shared" si="73"/>
        <v>60.655623739958578</v>
      </c>
      <c r="AL457" s="124">
        <f t="shared" si="73"/>
        <v>60.655623739958578</v>
      </c>
      <c r="AM457" s="124">
        <f t="shared" si="73"/>
        <v>60.655623739958578</v>
      </c>
      <c r="AN457" s="124">
        <f t="shared" si="73"/>
        <v>60.655623739958578</v>
      </c>
      <c r="AO457" s="124">
        <f t="shared" si="73"/>
        <v>60.655623739958578</v>
      </c>
      <c r="AP457" s="124">
        <f t="shared" si="73"/>
        <v>60.655623739958578</v>
      </c>
      <c r="AQ457" s="124">
        <f t="shared" si="73"/>
        <v>60.655623739958578</v>
      </c>
      <c r="AR457" s="124">
        <f t="shared" si="73"/>
        <v>60.655623739958578</v>
      </c>
      <c r="AS457" s="124">
        <f t="shared" si="73"/>
        <v>60.655623739958578</v>
      </c>
      <c r="AT457" s="124">
        <f t="shared" si="73"/>
        <v>60.655623739958578</v>
      </c>
      <c r="AU457" s="124">
        <f t="shared" si="73"/>
        <v>60.655623739958578</v>
      </c>
      <c r="AV457" s="613">
        <f t="shared" si="73"/>
        <v>60.655623739958578</v>
      </c>
      <c r="AY457" s="335">
        <v>89</v>
      </c>
      <c r="AZ457" s="334" t="s">
        <v>651</v>
      </c>
      <c r="BA457" s="456">
        <v>20.499930297999899</v>
      </c>
      <c r="BB457" s="456">
        <v>5344.4255932278802</v>
      </c>
      <c r="BC457" s="456"/>
      <c r="BD457" s="547"/>
      <c r="BE457" s="456">
        <v>0.56659733037914373</v>
      </c>
      <c r="BF457" s="547"/>
      <c r="BG457" s="548">
        <f t="shared" si="75"/>
        <v>139.95661142281119</v>
      </c>
      <c r="BP457" s="4"/>
      <c r="CB457" s="438">
        <v>93</v>
      </c>
      <c r="CC457" s="334" t="s">
        <v>651</v>
      </c>
      <c r="CD457" s="549">
        <v>6.4959619999999996</v>
      </c>
      <c r="CE457" s="457">
        <v>6281.2111599076898</v>
      </c>
      <c r="CF457" s="549"/>
      <c r="CG457" s="457"/>
      <c r="CH457" s="457">
        <v>0.56691746441881796</v>
      </c>
      <c r="CI457" s="549"/>
      <c r="CJ457" s="457">
        <f t="shared" si="76"/>
        <v>163.39478689004309</v>
      </c>
    </row>
    <row r="458" spans="7:88" ht="14.1" customHeight="1" thickBot="1">
      <c r="G458" s="19"/>
      <c r="H458" s="788"/>
      <c r="J458" s="736"/>
      <c r="K458" s="9" t="s">
        <v>771</v>
      </c>
      <c r="L458" s="125">
        <f t="shared" si="77"/>
        <v>60.655623739958578</v>
      </c>
      <c r="M458" s="125">
        <f t="shared" si="73"/>
        <v>60.655623739958578</v>
      </c>
      <c r="N458" s="125">
        <f t="shared" si="73"/>
        <v>60.655623739958578</v>
      </c>
      <c r="O458" s="125">
        <f t="shared" si="73"/>
        <v>60.655623739958578</v>
      </c>
      <c r="P458" s="125">
        <f t="shared" si="73"/>
        <v>60.655623739958578</v>
      </c>
      <c r="Q458" s="125">
        <f t="shared" si="73"/>
        <v>60.655623739958578</v>
      </c>
      <c r="R458" s="125">
        <f t="shared" si="73"/>
        <v>60.655623739958578</v>
      </c>
      <c r="S458" s="125">
        <f t="shared" si="73"/>
        <v>60.655623739958578</v>
      </c>
      <c r="T458" s="125">
        <f t="shared" si="73"/>
        <v>60.655623739958578</v>
      </c>
      <c r="U458" s="125">
        <f t="shared" si="73"/>
        <v>60.655623739958578</v>
      </c>
      <c r="V458" s="125">
        <f t="shared" si="73"/>
        <v>60.655623739958578</v>
      </c>
      <c r="W458" s="125">
        <f t="shared" si="73"/>
        <v>60.655623739958578</v>
      </c>
      <c r="X458" s="125">
        <f t="shared" si="73"/>
        <v>60.655623739958578</v>
      </c>
      <c r="Y458" s="125">
        <f t="shared" si="73"/>
        <v>60.655623739958578</v>
      </c>
      <c r="Z458" s="125">
        <f t="shared" si="73"/>
        <v>60.655623739958578</v>
      </c>
      <c r="AA458" s="125">
        <f t="shared" si="73"/>
        <v>60.655623739958578</v>
      </c>
      <c r="AB458" s="125">
        <f t="shared" si="73"/>
        <v>60.655623739958578</v>
      </c>
      <c r="AC458" s="125">
        <f t="shared" si="73"/>
        <v>60.655623739958578</v>
      </c>
      <c r="AD458" s="125">
        <f t="shared" si="73"/>
        <v>60.655623739958578</v>
      </c>
      <c r="AE458" s="125">
        <f t="shared" si="73"/>
        <v>60.655623739958578</v>
      </c>
      <c r="AF458" s="125">
        <f t="shared" si="73"/>
        <v>60.655623739958578</v>
      </c>
      <c r="AG458" s="125">
        <f t="shared" si="73"/>
        <v>60.655623739958578</v>
      </c>
      <c r="AH458" s="125">
        <f t="shared" si="73"/>
        <v>60.655623739958578</v>
      </c>
      <c r="AI458" s="125">
        <f t="shared" si="73"/>
        <v>60.655623739958578</v>
      </c>
      <c r="AJ458" s="125">
        <f t="shared" si="73"/>
        <v>60.655623739958578</v>
      </c>
      <c r="AK458" s="125">
        <f t="shared" si="73"/>
        <v>60.655623739958578</v>
      </c>
      <c r="AL458" s="125">
        <f t="shared" si="73"/>
        <v>60.655623739958578</v>
      </c>
      <c r="AM458" s="125">
        <f t="shared" si="73"/>
        <v>60.655623739958578</v>
      </c>
      <c r="AN458" s="125">
        <f t="shared" si="73"/>
        <v>60.655623739958578</v>
      </c>
      <c r="AO458" s="125">
        <f t="shared" si="73"/>
        <v>60.655623739958578</v>
      </c>
      <c r="AP458" s="125">
        <f t="shared" si="73"/>
        <v>60.655623739958578</v>
      </c>
      <c r="AQ458" s="125">
        <f t="shared" si="73"/>
        <v>60.655623739958578</v>
      </c>
      <c r="AR458" s="125">
        <f t="shared" si="73"/>
        <v>60.655623739958578</v>
      </c>
      <c r="AS458" s="125">
        <f t="shared" si="73"/>
        <v>60.655623739958578</v>
      </c>
      <c r="AT458" s="125">
        <f t="shared" si="73"/>
        <v>60.655623739958578</v>
      </c>
      <c r="AU458" s="125">
        <f t="shared" si="73"/>
        <v>60.655623739958578</v>
      </c>
      <c r="AV458" s="614">
        <f t="shared" si="73"/>
        <v>60.655623739958578</v>
      </c>
      <c r="AY458" s="335">
        <v>77</v>
      </c>
      <c r="AZ458" s="334" t="s">
        <v>650</v>
      </c>
      <c r="BA458" s="456">
        <v>0.77219200700000001</v>
      </c>
      <c r="BB458" s="456">
        <v>6736.8465318975896</v>
      </c>
      <c r="BC458" s="456"/>
      <c r="BD458" s="547"/>
      <c r="BE458" s="456">
        <v>0.70933210430321458</v>
      </c>
      <c r="BF458" s="547"/>
      <c r="BG458" s="548">
        <f t="shared" si="75"/>
        <v>140.27086733069359</v>
      </c>
      <c r="BP458" s="4"/>
      <c r="CB458" s="438">
        <v>89</v>
      </c>
      <c r="CC458" s="334" t="s">
        <v>648</v>
      </c>
      <c r="CD458" s="549">
        <v>13.292747</v>
      </c>
      <c r="CE458" s="457">
        <v>6444.9500894098701</v>
      </c>
      <c r="CF458" s="549"/>
      <c r="CG458" s="457"/>
      <c r="CH458" s="457">
        <v>0.58104847696552997</v>
      </c>
      <c r="CI458" s="549"/>
      <c r="CJ458" s="457">
        <f t="shared" si="76"/>
        <v>163.49677100495481</v>
      </c>
    </row>
    <row r="459" spans="7:88" ht="14.1" customHeight="1" thickTop="1">
      <c r="G459" s="19"/>
      <c r="H459" s="788"/>
      <c r="J459" s="736"/>
      <c r="K459" s="9" t="s">
        <v>772</v>
      </c>
      <c r="L459" s="124">
        <f t="shared" si="77"/>
        <v>120.78566310478746</v>
      </c>
      <c r="M459" s="124">
        <f t="shared" si="77"/>
        <v>120.78566310478746</v>
      </c>
      <c r="N459" s="124">
        <f t="shared" si="77"/>
        <v>120.78566310478746</v>
      </c>
      <c r="O459" s="124">
        <f t="shared" si="77"/>
        <v>120.78566310478746</v>
      </c>
      <c r="P459" s="124">
        <f t="shared" si="77"/>
        <v>120.78566310478746</v>
      </c>
      <c r="Q459" s="124">
        <f t="shared" si="77"/>
        <v>120.78566310478746</v>
      </c>
      <c r="R459" s="124">
        <f t="shared" si="77"/>
        <v>120.78566310478746</v>
      </c>
      <c r="S459" s="124">
        <f t="shared" si="77"/>
        <v>120.78566310478746</v>
      </c>
      <c r="T459" s="124">
        <f t="shared" si="77"/>
        <v>120.78566310478746</v>
      </c>
      <c r="U459" s="124">
        <f t="shared" si="77"/>
        <v>120.78566310478746</v>
      </c>
      <c r="V459" s="124">
        <f t="shared" si="77"/>
        <v>120.78566310478746</v>
      </c>
      <c r="W459" s="124">
        <f t="shared" si="77"/>
        <v>120.78566310478746</v>
      </c>
      <c r="X459" s="124">
        <f t="shared" si="77"/>
        <v>120.78566310478746</v>
      </c>
      <c r="Y459" s="124">
        <f t="shared" si="77"/>
        <v>120.78566310478746</v>
      </c>
      <c r="Z459" s="124">
        <f t="shared" si="77"/>
        <v>120.78566310478746</v>
      </c>
      <c r="AA459" s="124">
        <f t="shared" si="77"/>
        <v>120.78566310478746</v>
      </c>
      <c r="AB459" s="124">
        <f t="shared" ref="AB459:AV459" si="79" xml:space="preserve"> (($S$48 * $S$46 * $S$44 * (AB298 * 1 + AB426) +AB329) * 1000 / (AB174 * 8760)) +AB360 + 0</f>
        <v>120.78566310478746</v>
      </c>
      <c r="AC459" s="124">
        <f t="shared" si="79"/>
        <v>120.78566310478746</v>
      </c>
      <c r="AD459" s="124">
        <f t="shared" si="79"/>
        <v>120.78566310478746</v>
      </c>
      <c r="AE459" s="124">
        <f t="shared" si="79"/>
        <v>120.78566310478746</v>
      </c>
      <c r="AF459" s="124">
        <f t="shared" si="79"/>
        <v>120.78566310478746</v>
      </c>
      <c r="AG459" s="124">
        <f t="shared" si="79"/>
        <v>120.78566310478746</v>
      </c>
      <c r="AH459" s="124">
        <f t="shared" si="79"/>
        <v>120.78566310478746</v>
      </c>
      <c r="AI459" s="124">
        <f t="shared" si="79"/>
        <v>120.78566310478746</v>
      </c>
      <c r="AJ459" s="124">
        <f t="shared" si="79"/>
        <v>120.78566310478746</v>
      </c>
      <c r="AK459" s="124">
        <f t="shared" si="79"/>
        <v>120.78566310478746</v>
      </c>
      <c r="AL459" s="124">
        <f t="shared" si="79"/>
        <v>120.78566310478746</v>
      </c>
      <c r="AM459" s="124">
        <f t="shared" si="79"/>
        <v>120.78566310478746</v>
      </c>
      <c r="AN459" s="124">
        <f t="shared" si="79"/>
        <v>120.78566310478746</v>
      </c>
      <c r="AO459" s="124">
        <f t="shared" si="79"/>
        <v>120.78566310478746</v>
      </c>
      <c r="AP459" s="124">
        <f t="shared" si="79"/>
        <v>120.78566310478746</v>
      </c>
      <c r="AQ459" s="124">
        <f t="shared" si="79"/>
        <v>120.78566310478746</v>
      </c>
      <c r="AR459" s="124">
        <f t="shared" si="79"/>
        <v>120.78566310478746</v>
      </c>
      <c r="AS459" s="124">
        <f t="shared" si="79"/>
        <v>120.78566310478746</v>
      </c>
      <c r="AT459" s="124">
        <f t="shared" si="79"/>
        <v>120.78566310478746</v>
      </c>
      <c r="AU459" s="124">
        <f t="shared" si="79"/>
        <v>120.78566310478746</v>
      </c>
      <c r="AV459" s="613">
        <f t="shared" si="79"/>
        <v>120.78566310478746</v>
      </c>
      <c r="AY459" s="335">
        <v>20</v>
      </c>
      <c r="AZ459" s="334" t="s">
        <v>647</v>
      </c>
      <c r="BA459" s="456">
        <v>0.32179892199999899</v>
      </c>
      <c r="BB459" s="456">
        <v>6178.0782736205601</v>
      </c>
      <c r="BC459" s="456"/>
      <c r="BD459" s="547"/>
      <c r="BE459" s="456">
        <v>0.65131521633423239</v>
      </c>
      <c r="BF459" s="547"/>
      <c r="BG459" s="548">
        <f t="shared" si="75"/>
        <v>140.31715413366592</v>
      </c>
      <c r="BP459" s="4"/>
      <c r="CB459" s="438">
        <v>110</v>
      </c>
      <c r="CC459" s="334" t="s">
        <v>649</v>
      </c>
      <c r="CD459" s="549">
        <v>10.522675999999899</v>
      </c>
      <c r="CE459" s="457">
        <v>6248.8220417078201</v>
      </c>
      <c r="CF459" s="549"/>
      <c r="CG459" s="457"/>
      <c r="CH459" s="457">
        <v>0.56176977352706303</v>
      </c>
      <c r="CI459" s="549"/>
      <c r="CJ459" s="457">
        <f t="shared" si="76"/>
        <v>164.04688138294165</v>
      </c>
    </row>
    <row r="460" spans="7:88" ht="14.1" customHeight="1">
      <c r="G460" s="19"/>
      <c r="H460" s="788"/>
      <c r="J460" s="736"/>
      <c r="K460" s="9" t="s">
        <v>773</v>
      </c>
      <c r="L460" s="124">
        <f t="shared" si="77"/>
        <v>120.78566310478746</v>
      </c>
      <c r="M460" s="124">
        <f t="shared" si="73"/>
        <v>120.78566310478746</v>
      </c>
      <c r="N460" s="124">
        <f t="shared" si="73"/>
        <v>120.78566310478746</v>
      </c>
      <c r="O460" s="124">
        <f t="shared" si="73"/>
        <v>120.78566310478746</v>
      </c>
      <c r="P460" s="124">
        <f t="shared" si="73"/>
        <v>120.78566310478746</v>
      </c>
      <c r="Q460" s="124">
        <f t="shared" si="73"/>
        <v>120.78566310478746</v>
      </c>
      <c r="R460" s="124">
        <f t="shared" si="73"/>
        <v>120.78566310478746</v>
      </c>
      <c r="S460" s="124">
        <f t="shared" si="73"/>
        <v>120.78566310478746</v>
      </c>
      <c r="T460" s="124">
        <f t="shared" si="73"/>
        <v>120.78566310478746</v>
      </c>
      <c r="U460" s="124">
        <f t="shared" si="73"/>
        <v>120.78566310478746</v>
      </c>
      <c r="V460" s="124">
        <f t="shared" si="73"/>
        <v>120.78566310478746</v>
      </c>
      <c r="W460" s="124">
        <f t="shared" si="73"/>
        <v>120.78566310478746</v>
      </c>
      <c r="X460" s="124">
        <f t="shared" si="73"/>
        <v>120.78566310478746</v>
      </c>
      <c r="Y460" s="124">
        <f t="shared" si="73"/>
        <v>120.78566310478746</v>
      </c>
      <c r="Z460" s="124">
        <f t="shared" si="73"/>
        <v>120.78566310478746</v>
      </c>
      <c r="AA460" s="124">
        <f t="shared" si="73"/>
        <v>120.78566310478746</v>
      </c>
      <c r="AB460" s="124">
        <f t="shared" si="73"/>
        <v>120.78566310478746</v>
      </c>
      <c r="AC460" s="124">
        <f t="shared" si="73"/>
        <v>120.78566310478746</v>
      </c>
      <c r="AD460" s="124">
        <f t="shared" si="73"/>
        <v>120.78566310478746</v>
      </c>
      <c r="AE460" s="124">
        <f t="shared" si="73"/>
        <v>120.78566310478746</v>
      </c>
      <c r="AF460" s="124">
        <f t="shared" si="73"/>
        <v>120.78566310478746</v>
      </c>
      <c r="AG460" s="124">
        <f t="shared" si="73"/>
        <v>120.78566310478746</v>
      </c>
      <c r="AH460" s="124">
        <f t="shared" si="73"/>
        <v>120.78566310478746</v>
      </c>
      <c r="AI460" s="124">
        <f t="shared" si="73"/>
        <v>120.78566310478746</v>
      </c>
      <c r="AJ460" s="124">
        <f t="shared" si="73"/>
        <v>120.78566310478746</v>
      </c>
      <c r="AK460" s="124">
        <f t="shared" si="73"/>
        <v>120.78566310478746</v>
      </c>
      <c r="AL460" s="124">
        <f t="shared" si="73"/>
        <v>120.78566310478746</v>
      </c>
      <c r="AM460" s="124">
        <f t="shared" si="73"/>
        <v>120.78566310478746</v>
      </c>
      <c r="AN460" s="124">
        <f t="shared" si="73"/>
        <v>120.78566310478746</v>
      </c>
      <c r="AO460" s="124">
        <f t="shared" si="73"/>
        <v>120.78566310478746</v>
      </c>
      <c r="AP460" s="124">
        <f t="shared" si="73"/>
        <v>120.78566310478746</v>
      </c>
      <c r="AQ460" s="124">
        <f t="shared" si="73"/>
        <v>120.78566310478746</v>
      </c>
      <c r="AR460" s="124">
        <f t="shared" si="73"/>
        <v>120.78566310478746</v>
      </c>
      <c r="AS460" s="124">
        <f t="shared" si="73"/>
        <v>120.78566310478746</v>
      </c>
      <c r="AT460" s="124">
        <f t="shared" si="73"/>
        <v>120.78566310478746</v>
      </c>
      <c r="AU460" s="124">
        <f t="shared" si="73"/>
        <v>120.78566310478746</v>
      </c>
      <c r="AV460" s="613">
        <f t="shared" si="73"/>
        <v>120.78566310478746</v>
      </c>
      <c r="AY460" s="335">
        <v>46</v>
      </c>
      <c r="AZ460" s="334" t="s">
        <v>651</v>
      </c>
      <c r="BA460" s="456">
        <v>6.8806942259999904</v>
      </c>
      <c r="BB460" s="456">
        <v>6618.4259791759796</v>
      </c>
      <c r="BC460" s="456"/>
      <c r="BD460" s="547"/>
      <c r="BE460" s="456">
        <v>0.69514233245952528</v>
      </c>
      <c r="BF460" s="547"/>
      <c r="BG460" s="548">
        <f t="shared" si="75"/>
        <v>140.65494800058849</v>
      </c>
      <c r="BP460" s="4"/>
      <c r="CB460" s="438">
        <v>31</v>
      </c>
      <c r="CC460" s="334" t="s">
        <v>651</v>
      </c>
      <c r="CD460" s="549">
        <v>130.582855999999</v>
      </c>
      <c r="CE460" s="457">
        <v>7392.9012754487603</v>
      </c>
      <c r="CF460" s="549"/>
      <c r="CG460" s="457"/>
      <c r="CH460" s="457">
        <v>0.66111788947974803</v>
      </c>
      <c r="CI460" s="549"/>
      <c r="CJ460" s="457">
        <f t="shared" si="76"/>
        <v>164.42648366979208</v>
      </c>
    </row>
    <row r="461" spans="7:88" ht="14.1" customHeight="1" thickBot="1">
      <c r="G461" s="19"/>
      <c r="H461" s="788"/>
      <c r="J461" s="736"/>
      <c r="K461" s="9" t="s">
        <v>774</v>
      </c>
      <c r="L461" s="125">
        <f t="shared" si="77"/>
        <v>120.78566310478746</v>
      </c>
      <c r="M461" s="125">
        <f t="shared" si="73"/>
        <v>120.78566310478746</v>
      </c>
      <c r="N461" s="125">
        <f t="shared" si="73"/>
        <v>120.78566310478746</v>
      </c>
      <c r="O461" s="125">
        <f t="shared" si="73"/>
        <v>120.78566310478746</v>
      </c>
      <c r="P461" s="125">
        <f t="shared" si="73"/>
        <v>120.78566310478746</v>
      </c>
      <c r="Q461" s="125">
        <f t="shared" si="73"/>
        <v>120.78566310478746</v>
      </c>
      <c r="R461" s="125">
        <f t="shared" si="73"/>
        <v>120.78566310478746</v>
      </c>
      <c r="S461" s="125">
        <f t="shared" si="73"/>
        <v>120.78566310478746</v>
      </c>
      <c r="T461" s="125">
        <f t="shared" si="73"/>
        <v>120.78566310478746</v>
      </c>
      <c r="U461" s="125">
        <f t="shared" si="73"/>
        <v>120.78566310478746</v>
      </c>
      <c r="V461" s="125">
        <f t="shared" si="73"/>
        <v>120.78566310478746</v>
      </c>
      <c r="W461" s="125">
        <f t="shared" si="73"/>
        <v>120.78566310478746</v>
      </c>
      <c r="X461" s="125">
        <f t="shared" si="73"/>
        <v>120.78566310478746</v>
      </c>
      <c r="Y461" s="125">
        <f t="shared" si="73"/>
        <v>120.78566310478746</v>
      </c>
      <c r="Z461" s="125">
        <f t="shared" si="73"/>
        <v>120.78566310478746</v>
      </c>
      <c r="AA461" s="125">
        <f t="shared" si="73"/>
        <v>120.78566310478746</v>
      </c>
      <c r="AB461" s="125">
        <f t="shared" si="73"/>
        <v>120.78566310478746</v>
      </c>
      <c r="AC461" s="125">
        <f t="shared" si="73"/>
        <v>120.78566310478746</v>
      </c>
      <c r="AD461" s="125">
        <f t="shared" si="73"/>
        <v>120.78566310478746</v>
      </c>
      <c r="AE461" s="125">
        <f t="shared" si="73"/>
        <v>120.78566310478746</v>
      </c>
      <c r="AF461" s="125">
        <f t="shared" si="73"/>
        <v>120.78566310478746</v>
      </c>
      <c r="AG461" s="125">
        <f t="shared" si="73"/>
        <v>120.78566310478746</v>
      </c>
      <c r="AH461" s="125">
        <f t="shared" si="73"/>
        <v>120.78566310478746</v>
      </c>
      <c r="AI461" s="125">
        <f t="shared" si="73"/>
        <v>120.78566310478746</v>
      </c>
      <c r="AJ461" s="125">
        <f t="shared" si="73"/>
        <v>120.78566310478746</v>
      </c>
      <c r="AK461" s="125">
        <f t="shared" si="73"/>
        <v>120.78566310478746</v>
      </c>
      <c r="AL461" s="125">
        <f t="shared" si="73"/>
        <v>120.78566310478746</v>
      </c>
      <c r="AM461" s="125">
        <f t="shared" si="73"/>
        <v>120.78566310478746</v>
      </c>
      <c r="AN461" s="125">
        <f t="shared" si="73"/>
        <v>120.78566310478746</v>
      </c>
      <c r="AO461" s="125">
        <f t="shared" si="73"/>
        <v>120.78566310478746</v>
      </c>
      <c r="AP461" s="125">
        <f t="shared" si="73"/>
        <v>120.78566310478746</v>
      </c>
      <c r="AQ461" s="125">
        <f t="shared" si="73"/>
        <v>120.78566310478746</v>
      </c>
      <c r="AR461" s="125">
        <f t="shared" si="73"/>
        <v>120.78566310478746</v>
      </c>
      <c r="AS461" s="125">
        <f t="shared" si="73"/>
        <v>120.78566310478746</v>
      </c>
      <c r="AT461" s="125">
        <f t="shared" si="73"/>
        <v>120.78566310478746</v>
      </c>
      <c r="AU461" s="125">
        <f t="shared" si="73"/>
        <v>120.78566310478746</v>
      </c>
      <c r="AV461" s="614">
        <f t="shared" si="73"/>
        <v>120.78566310478746</v>
      </c>
      <c r="AY461" s="335">
        <v>40</v>
      </c>
      <c r="AZ461" s="334" t="s">
        <v>649</v>
      </c>
      <c r="BA461" s="456">
        <v>0.90050383099999898</v>
      </c>
      <c r="BB461" s="456">
        <v>6902.9489737550102</v>
      </c>
      <c r="BC461" s="456"/>
      <c r="BD461" s="547"/>
      <c r="BE461" s="456">
        <v>0.72323344088956132</v>
      </c>
      <c r="BF461" s="547"/>
      <c r="BG461" s="548">
        <f t="shared" si="75"/>
        <v>140.89481030454198</v>
      </c>
      <c r="BP461" s="4"/>
      <c r="CB461" s="438">
        <v>131</v>
      </c>
      <c r="CC461" s="334" t="s">
        <v>650</v>
      </c>
      <c r="CD461" s="549">
        <v>7.12260899999999</v>
      </c>
      <c r="CE461" s="457">
        <v>7493.6303799322704</v>
      </c>
      <c r="CF461" s="549"/>
      <c r="CG461" s="457"/>
      <c r="CH461" s="457">
        <v>0.66987030087666699</v>
      </c>
      <c r="CI461" s="549"/>
      <c r="CJ461" s="457">
        <f t="shared" si="76"/>
        <v>164.45320230708231</v>
      </c>
    </row>
    <row r="462" spans="7:88" ht="14.1" customHeight="1" thickTop="1">
      <c r="G462" s="19"/>
      <c r="H462" s="788"/>
      <c r="J462" s="736"/>
      <c r="K462" s="9" t="s">
        <v>775</v>
      </c>
      <c r="L462" s="124">
        <f t="shared" si="77"/>
        <v>173.8657766559308</v>
      </c>
      <c r="M462" s="124">
        <f t="shared" si="77"/>
        <v>173.8657766559308</v>
      </c>
      <c r="N462" s="124">
        <f xml:space="preserve"> (($S$48 * $S$46 * $S$44 * (N301 * 1 + N429) +N332) * 1000 / (N177 * 8760)) +N363 + 0</f>
        <v>173.8657766559308</v>
      </c>
      <c r="O462" s="124">
        <f t="shared" si="77"/>
        <v>173.8657766559308</v>
      </c>
      <c r="P462" s="124">
        <f t="shared" si="77"/>
        <v>173.8657766559308</v>
      </c>
      <c r="Q462" s="124">
        <f t="shared" si="77"/>
        <v>173.8657766559308</v>
      </c>
      <c r="R462" s="124">
        <f t="shared" si="77"/>
        <v>173.8657766559308</v>
      </c>
      <c r="S462" s="124">
        <f t="shared" si="77"/>
        <v>173.8657766559308</v>
      </c>
      <c r="T462" s="124">
        <f t="shared" si="77"/>
        <v>173.8657766559308</v>
      </c>
      <c r="U462" s="124">
        <f t="shared" si="77"/>
        <v>173.8657766559308</v>
      </c>
      <c r="V462" s="124">
        <f t="shared" si="77"/>
        <v>173.8657766559308</v>
      </c>
      <c r="W462" s="124">
        <f t="shared" si="77"/>
        <v>173.8657766559308</v>
      </c>
      <c r="X462" s="124">
        <f t="shared" si="77"/>
        <v>173.8657766559308</v>
      </c>
      <c r="Y462" s="124">
        <f t="shared" si="77"/>
        <v>173.8657766559308</v>
      </c>
      <c r="Z462" s="124">
        <f t="shared" si="77"/>
        <v>173.8657766559308</v>
      </c>
      <c r="AA462" s="124">
        <f t="shared" si="77"/>
        <v>173.8657766559308</v>
      </c>
      <c r="AB462" s="124">
        <f t="shared" ref="AB462:AV462" si="80" xml:space="preserve"> (($S$48 * $S$46 * $S$44 * (AB301 * 1 + AB429) +AB332) * 1000 / (AB177 * 8760)) +AB363 + 0</f>
        <v>173.8657766559308</v>
      </c>
      <c r="AC462" s="124">
        <f t="shared" si="80"/>
        <v>173.8657766559308</v>
      </c>
      <c r="AD462" s="124">
        <f t="shared" si="80"/>
        <v>173.8657766559308</v>
      </c>
      <c r="AE462" s="124">
        <f t="shared" si="80"/>
        <v>173.8657766559308</v>
      </c>
      <c r="AF462" s="124">
        <f t="shared" si="80"/>
        <v>173.8657766559308</v>
      </c>
      <c r="AG462" s="124">
        <f t="shared" si="80"/>
        <v>173.8657766559308</v>
      </c>
      <c r="AH462" s="124">
        <f t="shared" si="80"/>
        <v>173.8657766559308</v>
      </c>
      <c r="AI462" s="124">
        <f t="shared" si="80"/>
        <v>173.8657766559308</v>
      </c>
      <c r="AJ462" s="124">
        <f t="shared" si="80"/>
        <v>173.8657766559308</v>
      </c>
      <c r="AK462" s="124">
        <f t="shared" si="80"/>
        <v>173.8657766559308</v>
      </c>
      <c r="AL462" s="124">
        <f t="shared" si="80"/>
        <v>173.8657766559308</v>
      </c>
      <c r="AM462" s="124">
        <f t="shared" si="80"/>
        <v>173.8657766559308</v>
      </c>
      <c r="AN462" s="124">
        <f t="shared" si="80"/>
        <v>173.8657766559308</v>
      </c>
      <c r="AO462" s="124">
        <f t="shared" si="80"/>
        <v>173.8657766559308</v>
      </c>
      <c r="AP462" s="124">
        <f t="shared" si="80"/>
        <v>173.8657766559308</v>
      </c>
      <c r="AQ462" s="124">
        <f t="shared" si="80"/>
        <v>173.8657766559308</v>
      </c>
      <c r="AR462" s="124">
        <f t="shared" si="80"/>
        <v>173.8657766559308</v>
      </c>
      <c r="AS462" s="124">
        <f t="shared" si="80"/>
        <v>173.8657766559308</v>
      </c>
      <c r="AT462" s="124">
        <f t="shared" si="80"/>
        <v>173.8657766559308</v>
      </c>
      <c r="AU462" s="124">
        <f t="shared" si="80"/>
        <v>173.8657766559308</v>
      </c>
      <c r="AV462" s="613">
        <f t="shared" si="80"/>
        <v>173.8657766559308</v>
      </c>
      <c r="AY462" s="335">
        <v>13</v>
      </c>
      <c r="AZ462" s="334" t="s">
        <v>649</v>
      </c>
      <c r="BA462" s="456">
        <v>6.7639386999999898E-2</v>
      </c>
      <c r="BB462" s="456">
        <v>8067.9900872645503</v>
      </c>
      <c r="BC462" s="456"/>
      <c r="BD462" s="547"/>
      <c r="BE462" s="456">
        <v>0.8429558508952627</v>
      </c>
      <c r="BF462" s="547"/>
      <c r="BG462" s="548">
        <f t="shared" si="75"/>
        <v>140.93462365709297</v>
      </c>
      <c r="BP462" s="4"/>
      <c r="CB462" s="438">
        <v>106</v>
      </c>
      <c r="CC462" s="334" t="s">
        <v>651</v>
      </c>
      <c r="CD462" s="549">
        <v>1.1259729999999899</v>
      </c>
      <c r="CE462" s="457">
        <v>6569.8023383223999</v>
      </c>
      <c r="CF462" s="549"/>
      <c r="CG462" s="457"/>
      <c r="CH462" s="457">
        <v>0.588131436654453</v>
      </c>
      <c r="CI462" s="549"/>
      <c r="CJ462" s="457">
        <f t="shared" si="76"/>
        <v>164.58120952337498</v>
      </c>
    </row>
    <row r="463" spans="7:88" ht="14.1" customHeight="1">
      <c r="G463" s="19"/>
      <c r="H463" s="788"/>
      <c r="J463" s="736"/>
      <c r="K463" s="9" t="s">
        <v>776</v>
      </c>
      <c r="L463" s="124">
        <f t="shared" si="77"/>
        <v>173.8657766559308</v>
      </c>
      <c r="M463" s="124">
        <f t="shared" si="73"/>
        <v>173.8657766559308</v>
      </c>
      <c r="N463" s="124">
        <f xml:space="preserve"> (($S$48 * $S$46 * $S$44 * (N302 * 1 + N430) +N333) * 1000 / (N178 * 8760)) +N364 + 0</f>
        <v>173.8657766559308</v>
      </c>
      <c r="O463" s="124">
        <f t="shared" si="73"/>
        <v>173.8657766559308</v>
      </c>
      <c r="P463" s="124">
        <f t="shared" si="73"/>
        <v>173.8657766559308</v>
      </c>
      <c r="Q463" s="124">
        <f t="shared" si="73"/>
        <v>173.8657766559308</v>
      </c>
      <c r="R463" s="124">
        <f t="shared" si="73"/>
        <v>173.8657766559308</v>
      </c>
      <c r="S463" s="124">
        <f t="shared" si="73"/>
        <v>173.8657766559308</v>
      </c>
      <c r="T463" s="124">
        <f t="shared" si="73"/>
        <v>173.8657766559308</v>
      </c>
      <c r="U463" s="124">
        <f t="shared" si="73"/>
        <v>173.8657766559308</v>
      </c>
      <c r="V463" s="124">
        <f t="shared" si="73"/>
        <v>173.8657766559308</v>
      </c>
      <c r="W463" s="124">
        <f t="shared" si="73"/>
        <v>173.8657766559308</v>
      </c>
      <c r="X463" s="124">
        <f t="shared" si="73"/>
        <v>173.8657766559308</v>
      </c>
      <c r="Y463" s="124">
        <f t="shared" si="73"/>
        <v>173.8657766559308</v>
      </c>
      <c r="Z463" s="124">
        <f t="shared" si="73"/>
        <v>173.8657766559308</v>
      </c>
      <c r="AA463" s="124">
        <f t="shared" si="73"/>
        <v>173.8657766559308</v>
      </c>
      <c r="AB463" s="124">
        <f t="shared" si="73"/>
        <v>173.8657766559308</v>
      </c>
      <c r="AC463" s="124">
        <f t="shared" si="73"/>
        <v>173.8657766559308</v>
      </c>
      <c r="AD463" s="124">
        <f t="shared" si="73"/>
        <v>173.8657766559308</v>
      </c>
      <c r="AE463" s="124">
        <f t="shared" si="73"/>
        <v>173.8657766559308</v>
      </c>
      <c r="AF463" s="124">
        <f t="shared" si="73"/>
        <v>173.8657766559308</v>
      </c>
      <c r="AG463" s="124">
        <f t="shared" si="73"/>
        <v>173.8657766559308</v>
      </c>
      <c r="AH463" s="124">
        <f t="shared" si="73"/>
        <v>173.8657766559308</v>
      </c>
      <c r="AI463" s="124">
        <f t="shared" si="73"/>
        <v>173.8657766559308</v>
      </c>
      <c r="AJ463" s="124">
        <f t="shared" si="73"/>
        <v>173.8657766559308</v>
      </c>
      <c r="AK463" s="124">
        <f t="shared" si="73"/>
        <v>173.8657766559308</v>
      </c>
      <c r="AL463" s="124">
        <f t="shared" si="73"/>
        <v>173.8657766559308</v>
      </c>
      <c r="AM463" s="124">
        <f t="shared" si="73"/>
        <v>173.8657766559308</v>
      </c>
      <c r="AN463" s="124">
        <f t="shared" si="73"/>
        <v>173.8657766559308</v>
      </c>
      <c r="AO463" s="124">
        <f t="shared" si="73"/>
        <v>173.8657766559308</v>
      </c>
      <c r="AP463" s="124">
        <f t="shared" si="73"/>
        <v>173.8657766559308</v>
      </c>
      <c r="AQ463" s="124">
        <f t="shared" si="73"/>
        <v>173.8657766559308</v>
      </c>
      <c r="AR463" s="124">
        <f t="shared" si="73"/>
        <v>173.8657766559308</v>
      </c>
      <c r="AS463" s="124">
        <f t="shared" si="73"/>
        <v>173.8657766559308</v>
      </c>
      <c r="AT463" s="124">
        <f t="shared" si="73"/>
        <v>173.8657766559308</v>
      </c>
      <c r="AU463" s="124">
        <f t="shared" si="73"/>
        <v>173.8657766559308</v>
      </c>
      <c r="AV463" s="613">
        <f t="shared" si="73"/>
        <v>173.8657766559308</v>
      </c>
      <c r="AY463" s="335">
        <v>10</v>
      </c>
      <c r="AZ463" s="334" t="s">
        <v>651</v>
      </c>
      <c r="BA463" s="456">
        <v>3.06930962999999</v>
      </c>
      <c r="BB463" s="456">
        <v>6714.9536865984001</v>
      </c>
      <c r="BC463" s="456"/>
      <c r="BD463" s="547"/>
      <c r="BE463" s="456">
        <v>0.70305491623649685</v>
      </c>
      <c r="BF463" s="547"/>
      <c r="BG463" s="548">
        <f t="shared" si="75"/>
        <v>141.05610116954671</v>
      </c>
      <c r="BP463" s="4"/>
      <c r="CB463" s="438">
        <v>9</v>
      </c>
      <c r="CC463" s="334" t="s">
        <v>650</v>
      </c>
      <c r="CD463" s="549">
        <v>180.105188999999</v>
      </c>
      <c r="CE463" s="457">
        <v>7358.5008899669101</v>
      </c>
      <c r="CF463" s="549"/>
      <c r="CG463" s="457"/>
      <c r="CH463" s="457">
        <v>0.65714858337162696</v>
      </c>
      <c r="CI463" s="549"/>
      <c r="CJ463" s="457">
        <f t="shared" si="76"/>
        <v>164.65843661346241</v>
      </c>
    </row>
    <row r="464" spans="7:88" ht="14.1" customHeight="1" thickBot="1">
      <c r="G464" s="19"/>
      <c r="H464" s="788"/>
      <c r="J464" s="736"/>
      <c r="K464" s="9" t="s">
        <v>777</v>
      </c>
      <c r="L464" s="125">
        <f t="shared" si="77"/>
        <v>173.8657766559308</v>
      </c>
      <c r="M464" s="125">
        <f t="shared" si="73"/>
        <v>173.8657766559308</v>
      </c>
      <c r="N464" s="125">
        <f t="shared" si="73"/>
        <v>173.8657766559308</v>
      </c>
      <c r="O464" s="125">
        <f t="shared" si="73"/>
        <v>173.8657766559308</v>
      </c>
      <c r="P464" s="125">
        <f t="shared" si="73"/>
        <v>173.8657766559308</v>
      </c>
      <c r="Q464" s="125">
        <f t="shared" si="73"/>
        <v>173.8657766559308</v>
      </c>
      <c r="R464" s="125">
        <f t="shared" si="73"/>
        <v>173.8657766559308</v>
      </c>
      <c r="S464" s="125">
        <f t="shared" si="73"/>
        <v>173.8657766559308</v>
      </c>
      <c r="T464" s="125">
        <f t="shared" si="73"/>
        <v>173.8657766559308</v>
      </c>
      <c r="U464" s="125">
        <f t="shared" si="73"/>
        <v>173.8657766559308</v>
      </c>
      <c r="V464" s="125">
        <f t="shared" si="73"/>
        <v>173.8657766559308</v>
      </c>
      <c r="W464" s="125">
        <f t="shared" si="73"/>
        <v>173.8657766559308</v>
      </c>
      <c r="X464" s="125">
        <f t="shared" si="73"/>
        <v>173.8657766559308</v>
      </c>
      <c r="Y464" s="125">
        <f t="shared" si="73"/>
        <v>173.8657766559308</v>
      </c>
      <c r="Z464" s="125">
        <f t="shared" si="73"/>
        <v>173.8657766559308</v>
      </c>
      <c r="AA464" s="125">
        <f t="shared" si="73"/>
        <v>173.8657766559308</v>
      </c>
      <c r="AB464" s="125">
        <f t="shared" si="73"/>
        <v>173.8657766559308</v>
      </c>
      <c r="AC464" s="125">
        <f t="shared" si="73"/>
        <v>173.8657766559308</v>
      </c>
      <c r="AD464" s="125">
        <f t="shared" si="73"/>
        <v>173.8657766559308</v>
      </c>
      <c r="AE464" s="125">
        <f t="shared" ref="M464:AV475" si="81" xml:space="preserve"> (($S$48 * $S$46 * $S$44 * (AE303 * 1 + AE431) +AE334) * 1000 / (AE179 * 8760)) +AE365 + 0</f>
        <v>173.8657766559308</v>
      </c>
      <c r="AF464" s="125">
        <f t="shared" si="81"/>
        <v>173.8657766559308</v>
      </c>
      <c r="AG464" s="125">
        <f t="shared" si="81"/>
        <v>173.8657766559308</v>
      </c>
      <c r="AH464" s="125">
        <f t="shared" si="81"/>
        <v>173.8657766559308</v>
      </c>
      <c r="AI464" s="125">
        <f t="shared" si="81"/>
        <v>173.8657766559308</v>
      </c>
      <c r="AJ464" s="125">
        <f t="shared" si="81"/>
        <v>173.8657766559308</v>
      </c>
      <c r="AK464" s="125">
        <f t="shared" si="81"/>
        <v>173.8657766559308</v>
      </c>
      <c r="AL464" s="125">
        <f t="shared" si="81"/>
        <v>173.8657766559308</v>
      </c>
      <c r="AM464" s="125">
        <f t="shared" si="81"/>
        <v>173.8657766559308</v>
      </c>
      <c r="AN464" s="125">
        <f t="shared" si="81"/>
        <v>173.8657766559308</v>
      </c>
      <c r="AO464" s="125">
        <f t="shared" si="81"/>
        <v>173.8657766559308</v>
      </c>
      <c r="AP464" s="125">
        <f t="shared" si="81"/>
        <v>173.8657766559308</v>
      </c>
      <c r="AQ464" s="125">
        <f t="shared" si="81"/>
        <v>173.8657766559308</v>
      </c>
      <c r="AR464" s="125">
        <f t="shared" si="81"/>
        <v>173.8657766559308</v>
      </c>
      <c r="AS464" s="125">
        <f t="shared" si="81"/>
        <v>173.8657766559308</v>
      </c>
      <c r="AT464" s="125">
        <f t="shared" si="81"/>
        <v>173.8657766559308</v>
      </c>
      <c r="AU464" s="125">
        <f t="shared" si="81"/>
        <v>173.8657766559308</v>
      </c>
      <c r="AV464" s="614">
        <f t="shared" si="81"/>
        <v>173.8657766559308</v>
      </c>
      <c r="AY464" s="335">
        <v>128</v>
      </c>
      <c r="AZ464" s="334" t="s">
        <v>649</v>
      </c>
      <c r="BA464" s="456">
        <v>5.9172561999999901E-2</v>
      </c>
      <c r="BB464" s="456">
        <v>7616.7121961456796</v>
      </c>
      <c r="BC464" s="456"/>
      <c r="BD464" s="547"/>
      <c r="BE464" s="456">
        <v>0.78910943658321953</v>
      </c>
      <c r="BF464" s="547"/>
      <c r="BG464" s="548">
        <f t="shared" si="75"/>
        <v>142.22951760819942</v>
      </c>
      <c r="BP464" s="4"/>
      <c r="CB464" s="438">
        <v>108</v>
      </c>
      <c r="CC464" s="334" t="s">
        <v>650</v>
      </c>
      <c r="CD464" s="549">
        <v>1.240534</v>
      </c>
      <c r="CE464" s="457">
        <v>6468.5687224028497</v>
      </c>
      <c r="CF464" s="549"/>
      <c r="CG464" s="457"/>
      <c r="CH464" s="457">
        <v>0.57838541840557101</v>
      </c>
      <c r="CI464" s="549"/>
      <c r="CJ464" s="457">
        <f t="shared" si="76"/>
        <v>164.81830520251964</v>
      </c>
    </row>
    <row r="465" spans="7:88" ht="14.1" customHeight="1" thickTop="1">
      <c r="G465" s="19"/>
      <c r="H465" s="788"/>
      <c r="J465" s="736"/>
      <c r="K465" s="9" t="s">
        <v>778</v>
      </c>
      <c r="L465" s="124">
        <f t="shared" si="77"/>
        <v>228.04176740638394</v>
      </c>
      <c r="M465" s="124">
        <f t="shared" si="77"/>
        <v>228.04176740638394</v>
      </c>
      <c r="N465" s="124">
        <f t="shared" si="77"/>
        <v>228.04176740638394</v>
      </c>
      <c r="O465" s="124">
        <f t="shared" si="77"/>
        <v>228.04176740638394</v>
      </c>
      <c r="P465" s="124">
        <f t="shared" si="77"/>
        <v>228.04176740638394</v>
      </c>
      <c r="Q465" s="124">
        <f t="shared" si="77"/>
        <v>228.04176740638394</v>
      </c>
      <c r="R465" s="124">
        <f t="shared" si="77"/>
        <v>228.04176740638394</v>
      </c>
      <c r="S465" s="124">
        <f t="shared" si="77"/>
        <v>228.04176740638394</v>
      </c>
      <c r="T465" s="124">
        <f t="shared" si="77"/>
        <v>228.04176740638394</v>
      </c>
      <c r="U465" s="124">
        <f t="shared" si="77"/>
        <v>228.04176740638394</v>
      </c>
      <c r="V465" s="124">
        <f t="shared" si="77"/>
        <v>228.04176740638394</v>
      </c>
      <c r="W465" s="124">
        <f t="shared" si="77"/>
        <v>228.04176740638394</v>
      </c>
      <c r="X465" s="124">
        <f t="shared" si="77"/>
        <v>228.04176740638394</v>
      </c>
      <c r="Y465" s="124">
        <f t="shared" si="77"/>
        <v>228.04176740638394</v>
      </c>
      <c r="Z465" s="124">
        <f t="shared" si="77"/>
        <v>228.04176740638394</v>
      </c>
      <c r="AA465" s="124">
        <f t="shared" si="77"/>
        <v>228.04176740638394</v>
      </c>
      <c r="AB465" s="124">
        <f t="shared" ref="AB465:AV465" si="82" xml:space="preserve"> (($S$48 * $S$46 * $S$44 * (AB304 * 1 + AB432) +AB335) * 1000 / (AB180 * 8760)) +AB366 + 0</f>
        <v>228.04176740638394</v>
      </c>
      <c r="AC465" s="124">
        <f t="shared" si="82"/>
        <v>228.04176740638394</v>
      </c>
      <c r="AD465" s="124">
        <f t="shared" si="82"/>
        <v>228.04176740638394</v>
      </c>
      <c r="AE465" s="124">
        <f t="shared" si="82"/>
        <v>228.04176740638394</v>
      </c>
      <c r="AF465" s="124">
        <f t="shared" si="82"/>
        <v>228.04176740638394</v>
      </c>
      <c r="AG465" s="124">
        <f t="shared" si="82"/>
        <v>228.04176740638394</v>
      </c>
      <c r="AH465" s="124">
        <f t="shared" si="82"/>
        <v>228.04176740638394</v>
      </c>
      <c r="AI465" s="124">
        <f t="shared" si="82"/>
        <v>228.04176740638394</v>
      </c>
      <c r="AJ465" s="124">
        <f t="shared" si="82"/>
        <v>228.04176740638394</v>
      </c>
      <c r="AK465" s="124">
        <f t="shared" si="82"/>
        <v>228.04176740638394</v>
      </c>
      <c r="AL465" s="124">
        <f t="shared" si="82"/>
        <v>228.04176740638394</v>
      </c>
      <c r="AM465" s="124">
        <f t="shared" si="82"/>
        <v>228.04176740638394</v>
      </c>
      <c r="AN465" s="124">
        <f t="shared" si="82"/>
        <v>228.04176740638394</v>
      </c>
      <c r="AO465" s="124">
        <f t="shared" si="82"/>
        <v>228.04176740638394</v>
      </c>
      <c r="AP465" s="124">
        <f t="shared" si="82"/>
        <v>228.04176740638394</v>
      </c>
      <c r="AQ465" s="124">
        <f t="shared" si="82"/>
        <v>228.04176740638394</v>
      </c>
      <c r="AR465" s="124">
        <f t="shared" si="82"/>
        <v>228.04176740638394</v>
      </c>
      <c r="AS465" s="124">
        <f t="shared" si="82"/>
        <v>228.04176740638394</v>
      </c>
      <c r="AT465" s="124">
        <f t="shared" si="82"/>
        <v>228.04176740638394</v>
      </c>
      <c r="AU465" s="124">
        <f t="shared" si="82"/>
        <v>228.04176740638394</v>
      </c>
      <c r="AV465" s="613">
        <f t="shared" si="82"/>
        <v>228.04176740638394</v>
      </c>
      <c r="AY465" s="335">
        <v>96</v>
      </c>
      <c r="AZ465" s="334" t="s">
        <v>649</v>
      </c>
      <c r="BA465" s="456">
        <v>4.0903496939999897</v>
      </c>
      <c r="BB465" s="456">
        <v>6613.98586381726</v>
      </c>
      <c r="BC465" s="456"/>
      <c r="BD465" s="547"/>
      <c r="BE465" s="456">
        <v>0.6866722779395289</v>
      </c>
      <c r="BF465" s="547"/>
      <c r="BG465" s="548">
        <f t="shared" si="75"/>
        <v>142.26471601378154</v>
      </c>
      <c r="BP465" s="4"/>
      <c r="CB465" s="438">
        <v>18</v>
      </c>
      <c r="CC465" s="334" t="s">
        <v>651</v>
      </c>
      <c r="CD465" s="549">
        <v>134.68271100000001</v>
      </c>
      <c r="CE465" s="457">
        <v>7588.8158132510598</v>
      </c>
      <c r="CF465" s="549"/>
      <c r="CG465" s="457"/>
      <c r="CH465" s="457">
        <v>0.676490457762983</v>
      </c>
      <c r="CI465" s="549"/>
      <c r="CJ465" s="457">
        <f t="shared" si="76"/>
        <v>164.87256099604926</v>
      </c>
    </row>
    <row r="466" spans="7:88" ht="14.1" customHeight="1">
      <c r="G466" s="19"/>
      <c r="H466" s="788"/>
      <c r="J466" s="736"/>
      <c r="K466" s="9" t="s">
        <v>779</v>
      </c>
      <c r="L466" s="124">
        <f t="shared" si="77"/>
        <v>228.04176740638394</v>
      </c>
      <c r="M466" s="124">
        <f t="shared" si="81"/>
        <v>228.04176740638394</v>
      </c>
      <c r="N466" s="124">
        <f t="shared" si="81"/>
        <v>228.04176740638394</v>
      </c>
      <c r="O466" s="124">
        <f t="shared" si="81"/>
        <v>228.04176740638394</v>
      </c>
      <c r="P466" s="124">
        <f t="shared" si="81"/>
        <v>228.04176740638394</v>
      </c>
      <c r="Q466" s="124">
        <f t="shared" si="81"/>
        <v>228.04176740638394</v>
      </c>
      <c r="R466" s="124">
        <f t="shared" si="81"/>
        <v>228.04176740638394</v>
      </c>
      <c r="S466" s="124">
        <f t="shared" si="81"/>
        <v>228.04176740638394</v>
      </c>
      <c r="T466" s="124">
        <f t="shared" si="81"/>
        <v>228.04176740638394</v>
      </c>
      <c r="U466" s="124">
        <f t="shared" si="81"/>
        <v>228.04176740638394</v>
      </c>
      <c r="V466" s="124">
        <f t="shared" si="81"/>
        <v>228.04176740638394</v>
      </c>
      <c r="W466" s="124">
        <f t="shared" si="81"/>
        <v>228.04176740638394</v>
      </c>
      <c r="X466" s="124">
        <f t="shared" si="81"/>
        <v>228.04176740638394</v>
      </c>
      <c r="Y466" s="124">
        <f t="shared" si="81"/>
        <v>228.04176740638394</v>
      </c>
      <c r="Z466" s="124">
        <f t="shared" si="81"/>
        <v>228.04176740638394</v>
      </c>
      <c r="AA466" s="124">
        <f t="shared" si="81"/>
        <v>228.04176740638394</v>
      </c>
      <c r="AB466" s="124">
        <f t="shared" si="81"/>
        <v>228.04176740638394</v>
      </c>
      <c r="AC466" s="124">
        <f t="shared" si="81"/>
        <v>228.04176740638394</v>
      </c>
      <c r="AD466" s="124">
        <f t="shared" si="81"/>
        <v>228.04176740638394</v>
      </c>
      <c r="AE466" s="124">
        <f t="shared" si="81"/>
        <v>228.04176740638394</v>
      </c>
      <c r="AF466" s="124">
        <f t="shared" si="81"/>
        <v>228.04176740638394</v>
      </c>
      <c r="AG466" s="124">
        <f t="shared" si="81"/>
        <v>228.04176740638394</v>
      </c>
      <c r="AH466" s="124">
        <f t="shared" si="81"/>
        <v>228.04176740638394</v>
      </c>
      <c r="AI466" s="124">
        <f t="shared" si="81"/>
        <v>228.04176740638394</v>
      </c>
      <c r="AJ466" s="124">
        <f t="shared" si="81"/>
        <v>228.04176740638394</v>
      </c>
      <c r="AK466" s="124">
        <f t="shared" si="81"/>
        <v>228.04176740638394</v>
      </c>
      <c r="AL466" s="124">
        <f t="shared" si="81"/>
        <v>228.04176740638394</v>
      </c>
      <c r="AM466" s="124">
        <f t="shared" si="81"/>
        <v>228.04176740638394</v>
      </c>
      <c r="AN466" s="124">
        <f t="shared" si="81"/>
        <v>228.04176740638394</v>
      </c>
      <c r="AO466" s="124">
        <f t="shared" si="81"/>
        <v>228.04176740638394</v>
      </c>
      <c r="AP466" s="124">
        <f t="shared" si="81"/>
        <v>228.04176740638394</v>
      </c>
      <c r="AQ466" s="124">
        <f t="shared" si="81"/>
        <v>228.04176740638394</v>
      </c>
      <c r="AR466" s="124">
        <f t="shared" si="81"/>
        <v>228.04176740638394</v>
      </c>
      <c r="AS466" s="124">
        <f t="shared" si="81"/>
        <v>228.04176740638394</v>
      </c>
      <c r="AT466" s="124">
        <f t="shared" si="81"/>
        <v>228.04176740638394</v>
      </c>
      <c r="AU466" s="124">
        <f t="shared" si="81"/>
        <v>228.04176740638394</v>
      </c>
      <c r="AV466" s="613">
        <f t="shared" si="81"/>
        <v>228.04176740638394</v>
      </c>
      <c r="AY466" s="335">
        <v>32</v>
      </c>
      <c r="AZ466" s="334" t="s">
        <v>650</v>
      </c>
      <c r="BA466" s="456">
        <v>0.23639301800000001</v>
      </c>
      <c r="BB466" s="456">
        <v>6566.4597696800001</v>
      </c>
      <c r="BC466" s="456"/>
      <c r="BD466" s="547"/>
      <c r="BE466" s="456">
        <v>0.68095648671600273</v>
      </c>
      <c r="BF466" s="547"/>
      <c r="BG466" s="548">
        <f t="shared" si="75"/>
        <v>142.44304324016392</v>
      </c>
      <c r="BP466" s="4"/>
      <c r="CB466" s="438">
        <v>95</v>
      </c>
      <c r="CC466" s="334" t="s">
        <v>651</v>
      </c>
      <c r="CD466" s="549">
        <v>10.5292859999999</v>
      </c>
      <c r="CE466" s="457">
        <v>7641.4677325530902</v>
      </c>
      <c r="CF466" s="549"/>
      <c r="CG466" s="457"/>
      <c r="CH466" s="457">
        <v>0.68058106166941201</v>
      </c>
      <c r="CI466" s="549"/>
      <c r="CJ466" s="457">
        <f t="shared" si="76"/>
        <v>164.99872991998507</v>
      </c>
    </row>
    <row r="467" spans="7:88" ht="14.1" customHeight="1" thickBot="1">
      <c r="G467" s="19"/>
      <c r="H467" s="788"/>
      <c r="J467" s="736"/>
      <c r="K467" s="485" t="s">
        <v>780</v>
      </c>
      <c r="L467" s="125">
        <f t="shared" si="77"/>
        <v>228.04176740638394</v>
      </c>
      <c r="M467" s="125">
        <f t="shared" si="81"/>
        <v>228.04176740638394</v>
      </c>
      <c r="N467" s="125">
        <f t="shared" si="81"/>
        <v>228.04176740638394</v>
      </c>
      <c r="O467" s="125">
        <f t="shared" si="81"/>
        <v>228.04176740638394</v>
      </c>
      <c r="P467" s="125">
        <f t="shared" si="81"/>
        <v>228.04176740638394</v>
      </c>
      <c r="Q467" s="125">
        <f t="shared" si="81"/>
        <v>228.04176740638394</v>
      </c>
      <c r="R467" s="125">
        <f t="shared" si="81"/>
        <v>228.04176740638394</v>
      </c>
      <c r="S467" s="125">
        <f t="shared" si="81"/>
        <v>228.04176740638394</v>
      </c>
      <c r="T467" s="125">
        <f t="shared" si="81"/>
        <v>228.04176740638394</v>
      </c>
      <c r="U467" s="125">
        <f t="shared" si="81"/>
        <v>228.04176740638394</v>
      </c>
      <c r="V467" s="125">
        <f t="shared" si="81"/>
        <v>228.04176740638394</v>
      </c>
      <c r="W467" s="125">
        <f t="shared" si="81"/>
        <v>228.04176740638394</v>
      </c>
      <c r="X467" s="125">
        <f t="shared" si="81"/>
        <v>228.04176740638394</v>
      </c>
      <c r="Y467" s="125">
        <f t="shared" si="81"/>
        <v>228.04176740638394</v>
      </c>
      <c r="Z467" s="125">
        <f t="shared" si="81"/>
        <v>228.04176740638394</v>
      </c>
      <c r="AA467" s="125">
        <f t="shared" si="81"/>
        <v>228.04176740638394</v>
      </c>
      <c r="AB467" s="125">
        <f t="shared" si="81"/>
        <v>228.04176740638394</v>
      </c>
      <c r="AC467" s="125">
        <f t="shared" si="81"/>
        <v>228.04176740638394</v>
      </c>
      <c r="AD467" s="125">
        <f t="shared" si="81"/>
        <v>228.04176740638394</v>
      </c>
      <c r="AE467" s="125">
        <f t="shared" si="81"/>
        <v>228.04176740638394</v>
      </c>
      <c r="AF467" s="125">
        <f t="shared" si="81"/>
        <v>228.04176740638394</v>
      </c>
      <c r="AG467" s="125">
        <f t="shared" si="81"/>
        <v>228.04176740638394</v>
      </c>
      <c r="AH467" s="125">
        <f t="shared" si="81"/>
        <v>228.04176740638394</v>
      </c>
      <c r="AI467" s="125">
        <f t="shared" si="81"/>
        <v>228.04176740638394</v>
      </c>
      <c r="AJ467" s="125">
        <f t="shared" si="81"/>
        <v>228.04176740638394</v>
      </c>
      <c r="AK467" s="125">
        <f t="shared" si="81"/>
        <v>228.04176740638394</v>
      </c>
      <c r="AL467" s="125">
        <f t="shared" si="81"/>
        <v>228.04176740638394</v>
      </c>
      <c r="AM467" s="125">
        <f t="shared" si="81"/>
        <v>228.04176740638394</v>
      </c>
      <c r="AN467" s="125">
        <f t="shared" si="81"/>
        <v>228.04176740638394</v>
      </c>
      <c r="AO467" s="125">
        <f t="shared" si="81"/>
        <v>228.04176740638394</v>
      </c>
      <c r="AP467" s="125">
        <f t="shared" si="81"/>
        <v>228.04176740638394</v>
      </c>
      <c r="AQ467" s="125">
        <f t="shared" si="81"/>
        <v>228.04176740638394</v>
      </c>
      <c r="AR467" s="125">
        <f t="shared" si="81"/>
        <v>228.04176740638394</v>
      </c>
      <c r="AS467" s="125">
        <f t="shared" si="81"/>
        <v>228.04176740638394</v>
      </c>
      <c r="AT467" s="125">
        <f t="shared" si="81"/>
        <v>228.04176740638394</v>
      </c>
      <c r="AU467" s="125">
        <f t="shared" si="81"/>
        <v>228.04176740638394</v>
      </c>
      <c r="AV467" s="614">
        <f t="shared" si="81"/>
        <v>228.04176740638394</v>
      </c>
      <c r="AY467" s="335">
        <v>14</v>
      </c>
      <c r="AZ467" s="334" t="s">
        <v>649</v>
      </c>
      <c r="BA467" s="456">
        <v>0.120683394999999</v>
      </c>
      <c r="BB467" s="456">
        <v>6572.7988299445697</v>
      </c>
      <c r="BC467" s="456"/>
      <c r="BD467" s="547"/>
      <c r="BE467" s="456">
        <v>0.6800460001721782</v>
      </c>
      <c r="BF467" s="547"/>
      <c r="BG467" s="548">
        <f t="shared" si="75"/>
        <v>142.76280812859699</v>
      </c>
      <c r="BP467" s="4"/>
      <c r="CB467" s="438">
        <v>88</v>
      </c>
      <c r="CC467" s="334" t="s">
        <v>647</v>
      </c>
      <c r="CD467" s="549">
        <v>2.8926959999999902</v>
      </c>
      <c r="CE467" s="457">
        <v>6433.6708189778401</v>
      </c>
      <c r="CF467" s="549"/>
      <c r="CG467" s="457"/>
      <c r="CH467" s="457">
        <v>0.57458762053786105</v>
      </c>
      <c r="CI467" s="549"/>
      <c r="CJ467" s="457">
        <f t="shared" si="76"/>
        <v>165.0255777819967</v>
      </c>
    </row>
    <row r="468" spans="7:88" ht="14.1" customHeight="1" thickTop="1">
      <c r="G468" s="19"/>
      <c r="H468" s="788"/>
      <c r="J468" s="736"/>
      <c r="K468" s="9" t="s">
        <v>753</v>
      </c>
      <c r="L468" s="124">
        <f t="shared" si="77"/>
        <v>80.377448493592027</v>
      </c>
      <c r="M468" s="124">
        <f t="shared" si="77"/>
        <v>80.377448493592027</v>
      </c>
      <c r="N468" s="124">
        <f t="shared" si="77"/>
        <v>80.377448493592027</v>
      </c>
      <c r="O468" s="124">
        <f t="shared" si="77"/>
        <v>80.377448493592027</v>
      </c>
      <c r="P468" s="124">
        <f t="shared" si="77"/>
        <v>80.377448493592027</v>
      </c>
      <c r="Q468" s="124">
        <f t="shared" si="77"/>
        <v>80.377448493592027</v>
      </c>
      <c r="R468" s="124">
        <f t="shared" si="77"/>
        <v>80.377448493592027</v>
      </c>
      <c r="S468" s="124">
        <f t="shared" si="77"/>
        <v>80.377448493592027</v>
      </c>
      <c r="T468" s="124">
        <f t="shared" si="77"/>
        <v>80.377448493592027</v>
      </c>
      <c r="U468" s="124">
        <f t="shared" si="77"/>
        <v>80.377448493592027</v>
      </c>
      <c r="V468" s="124">
        <f t="shared" si="77"/>
        <v>80.377448493592027</v>
      </c>
      <c r="W468" s="124">
        <f t="shared" si="77"/>
        <v>80.377448493592027</v>
      </c>
      <c r="X468" s="124">
        <f t="shared" si="77"/>
        <v>80.377448493592027</v>
      </c>
      <c r="Y468" s="124">
        <f t="shared" si="77"/>
        <v>80.377448493592027</v>
      </c>
      <c r="Z468" s="124">
        <f t="shared" si="77"/>
        <v>80.377448493592027</v>
      </c>
      <c r="AA468" s="124">
        <f t="shared" si="77"/>
        <v>80.377448493592027</v>
      </c>
      <c r="AB468" s="124">
        <f t="shared" ref="AB468:AV468" si="83" xml:space="preserve"> (($S$48 * $S$46 * $S$44 * (AB307 * 1 + AB435) +AB338) * 1000 / (AB183 * 8760)) +AB369 + 0</f>
        <v>80.377448493592027</v>
      </c>
      <c r="AC468" s="124">
        <f t="shared" si="83"/>
        <v>80.377448493592027</v>
      </c>
      <c r="AD468" s="124">
        <f t="shared" si="83"/>
        <v>80.377448493592027</v>
      </c>
      <c r="AE468" s="124">
        <f t="shared" si="83"/>
        <v>80.377448493592027</v>
      </c>
      <c r="AF468" s="124">
        <f t="shared" si="83"/>
        <v>80.377448493592027</v>
      </c>
      <c r="AG468" s="124">
        <f t="shared" si="83"/>
        <v>80.377448493592027</v>
      </c>
      <c r="AH468" s="124">
        <f t="shared" si="83"/>
        <v>80.377448493592027</v>
      </c>
      <c r="AI468" s="124">
        <f t="shared" si="83"/>
        <v>80.377448493592027</v>
      </c>
      <c r="AJ468" s="124">
        <f t="shared" si="83"/>
        <v>80.377448493592027</v>
      </c>
      <c r="AK468" s="124">
        <f t="shared" si="83"/>
        <v>80.377448493592027</v>
      </c>
      <c r="AL468" s="124">
        <f t="shared" si="83"/>
        <v>80.377448493592027</v>
      </c>
      <c r="AM468" s="124">
        <f t="shared" si="83"/>
        <v>80.377448493592027</v>
      </c>
      <c r="AN468" s="124">
        <f t="shared" si="83"/>
        <v>80.377448493592027</v>
      </c>
      <c r="AO468" s="124">
        <f t="shared" si="83"/>
        <v>80.377448493592027</v>
      </c>
      <c r="AP468" s="124">
        <f t="shared" si="83"/>
        <v>80.377448493592027</v>
      </c>
      <c r="AQ468" s="124">
        <f t="shared" si="83"/>
        <v>80.377448493592027</v>
      </c>
      <c r="AR468" s="124">
        <f t="shared" si="83"/>
        <v>80.377448493592027</v>
      </c>
      <c r="AS468" s="124">
        <f t="shared" si="83"/>
        <v>80.377448493592027</v>
      </c>
      <c r="AT468" s="124">
        <f t="shared" si="83"/>
        <v>80.377448493592027</v>
      </c>
      <c r="AU468" s="124">
        <f t="shared" si="83"/>
        <v>80.377448493592027</v>
      </c>
      <c r="AV468" s="613">
        <f t="shared" si="83"/>
        <v>80.377448493592027</v>
      </c>
      <c r="AY468" s="335">
        <v>30</v>
      </c>
      <c r="AZ468" s="334" t="s">
        <v>647</v>
      </c>
      <c r="BA468" s="456">
        <v>6.0980289999999902E-2</v>
      </c>
      <c r="BB468" s="456">
        <v>6566.0283107320602</v>
      </c>
      <c r="BC468" s="456"/>
      <c r="BD468" s="547"/>
      <c r="BE468" s="456">
        <v>0.67873041208554186</v>
      </c>
      <c r="BF468" s="547"/>
      <c r="BG468" s="548">
        <f t="shared" si="75"/>
        <v>142.89235356875125</v>
      </c>
      <c r="BP468" s="4"/>
      <c r="CB468" s="438">
        <v>114</v>
      </c>
      <c r="CC468" s="334" t="s">
        <v>651</v>
      </c>
      <c r="CD468" s="549">
        <v>3.2427239999999902</v>
      </c>
      <c r="CE468" s="457">
        <v>6735.4868248991797</v>
      </c>
      <c r="CF468" s="549"/>
      <c r="CG468" s="457"/>
      <c r="CH468" s="457">
        <v>0.59845264418245103</v>
      </c>
      <c r="CI468" s="549"/>
      <c r="CJ468" s="457">
        <f t="shared" si="76"/>
        <v>165.72909257922481</v>
      </c>
    </row>
    <row r="469" spans="7:88" ht="14.1" customHeight="1">
      <c r="G469" s="19"/>
      <c r="H469" s="788"/>
      <c r="J469" s="736"/>
      <c r="K469" s="9" t="s">
        <v>757</v>
      </c>
      <c r="L469" s="124">
        <f t="shared" si="77"/>
        <v>80.377448493592027</v>
      </c>
      <c r="M469" s="124">
        <f t="shared" si="81"/>
        <v>80.377448493592027</v>
      </c>
      <c r="N469" s="124">
        <f t="shared" si="81"/>
        <v>80.377448493592027</v>
      </c>
      <c r="O469" s="124">
        <f t="shared" si="81"/>
        <v>80.377448493592027</v>
      </c>
      <c r="P469" s="124">
        <f t="shared" si="81"/>
        <v>80.377448493592027</v>
      </c>
      <c r="Q469" s="124">
        <f t="shared" si="81"/>
        <v>80.377448493592027</v>
      </c>
      <c r="R469" s="124">
        <f t="shared" si="81"/>
        <v>80.377448493592027</v>
      </c>
      <c r="S469" s="124">
        <f t="shared" si="81"/>
        <v>80.377448493592027</v>
      </c>
      <c r="T469" s="124">
        <f t="shared" si="81"/>
        <v>80.377448493592027</v>
      </c>
      <c r="U469" s="124">
        <f t="shared" si="81"/>
        <v>80.377448493592027</v>
      </c>
      <c r="V469" s="124">
        <f t="shared" si="81"/>
        <v>80.377448493592027</v>
      </c>
      <c r="W469" s="124">
        <f t="shared" si="81"/>
        <v>80.377448493592027</v>
      </c>
      <c r="X469" s="124">
        <f t="shared" si="81"/>
        <v>80.377448493592027</v>
      </c>
      <c r="Y469" s="124">
        <f t="shared" si="81"/>
        <v>80.377448493592027</v>
      </c>
      <c r="Z469" s="124">
        <f t="shared" si="81"/>
        <v>80.377448493592027</v>
      </c>
      <c r="AA469" s="124">
        <f t="shared" si="81"/>
        <v>80.377448493592027</v>
      </c>
      <c r="AB469" s="124">
        <f t="shared" si="81"/>
        <v>80.377448493592027</v>
      </c>
      <c r="AC469" s="124">
        <f t="shared" si="81"/>
        <v>80.377448493592027</v>
      </c>
      <c r="AD469" s="124">
        <f t="shared" si="81"/>
        <v>80.377448493592027</v>
      </c>
      <c r="AE469" s="124">
        <f t="shared" si="81"/>
        <v>80.377448493592027</v>
      </c>
      <c r="AF469" s="124">
        <f t="shared" si="81"/>
        <v>80.377448493592027</v>
      </c>
      <c r="AG469" s="124">
        <f t="shared" si="81"/>
        <v>80.377448493592027</v>
      </c>
      <c r="AH469" s="124">
        <f t="shared" si="81"/>
        <v>80.377448493592027</v>
      </c>
      <c r="AI469" s="124">
        <f t="shared" si="81"/>
        <v>80.377448493592027</v>
      </c>
      <c r="AJ469" s="124">
        <f t="shared" si="81"/>
        <v>80.377448493592027</v>
      </c>
      <c r="AK469" s="124">
        <f t="shared" si="81"/>
        <v>80.377448493592027</v>
      </c>
      <c r="AL469" s="124">
        <f t="shared" si="81"/>
        <v>80.377448493592027</v>
      </c>
      <c r="AM469" s="124">
        <f t="shared" si="81"/>
        <v>80.377448493592027</v>
      </c>
      <c r="AN469" s="124">
        <f t="shared" si="81"/>
        <v>80.377448493592027</v>
      </c>
      <c r="AO469" s="124">
        <f t="shared" si="81"/>
        <v>80.377448493592027</v>
      </c>
      <c r="AP469" s="124">
        <f t="shared" si="81"/>
        <v>80.377448493592027</v>
      </c>
      <c r="AQ469" s="124">
        <f t="shared" si="81"/>
        <v>80.377448493592027</v>
      </c>
      <c r="AR469" s="124">
        <f t="shared" si="81"/>
        <v>80.377448493592027</v>
      </c>
      <c r="AS469" s="124">
        <f t="shared" si="81"/>
        <v>80.377448493592027</v>
      </c>
      <c r="AT469" s="124">
        <f t="shared" si="81"/>
        <v>80.377448493592027</v>
      </c>
      <c r="AU469" s="124">
        <f t="shared" si="81"/>
        <v>80.377448493592027</v>
      </c>
      <c r="AV469" s="613">
        <f t="shared" si="81"/>
        <v>80.377448493592027</v>
      </c>
      <c r="AY469" s="335">
        <v>122</v>
      </c>
      <c r="AZ469" s="334" t="s">
        <v>651</v>
      </c>
      <c r="BA469" s="456">
        <v>28.530194733999899</v>
      </c>
      <c r="BB469" s="456">
        <v>6169.2172556099604</v>
      </c>
      <c r="BC469" s="456"/>
      <c r="BD469" s="547"/>
      <c r="BE469" s="456">
        <v>0.63735626154772107</v>
      </c>
      <c r="BF469" s="547"/>
      <c r="BG469" s="548">
        <f t="shared" si="75"/>
        <v>143.13352171614923</v>
      </c>
      <c r="BP469" s="4"/>
      <c r="CB469" s="438">
        <v>82</v>
      </c>
      <c r="CC469" s="334" t="s">
        <v>647</v>
      </c>
      <c r="CD469" s="549">
        <v>3.156657</v>
      </c>
      <c r="CE469" s="457">
        <v>5616.7481386284499</v>
      </c>
      <c r="CF469" s="549"/>
      <c r="CG469" s="457"/>
      <c r="CH469" s="457">
        <v>0.50067095047179899</v>
      </c>
      <c r="CI469" s="549"/>
      <c r="CJ469" s="457">
        <f t="shared" si="76"/>
        <v>165.77183027958705</v>
      </c>
    </row>
    <row r="470" spans="7:88" ht="14.1" customHeight="1" thickBot="1">
      <c r="G470" s="19"/>
      <c r="H470" s="788"/>
      <c r="J470" s="736"/>
      <c r="K470" s="9" t="s">
        <v>761</v>
      </c>
      <c r="L470" s="125">
        <f t="shared" si="77"/>
        <v>80.377448493592027</v>
      </c>
      <c r="M470" s="125">
        <f t="shared" si="81"/>
        <v>80.377448493592027</v>
      </c>
      <c r="N470" s="125">
        <f t="shared" si="81"/>
        <v>80.377448493592027</v>
      </c>
      <c r="O470" s="125">
        <f t="shared" si="81"/>
        <v>80.377448493592027</v>
      </c>
      <c r="P470" s="125">
        <f t="shared" si="81"/>
        <v>80.377448493592027</v>
      </c>
      <c r="Q470" s="125">
        <f t="shared" si="81"/>
        <v>80.377448493592027</v>
      </c>
      <c r="R470" s="125">
        <f t="shared" si="81"/>
        <v>80.377448493592027</v>
      </c>
      <c r="S470" s="125">
        <f t="shared" si="81"/>
        <v>80.377448493592027</v>
      </c>
      <c r="T470" s="125">
        <f t="shared" si="81"/>
        <v>80.377448493592027</v>
      </c>
      <c r="U470" s="125">
        <f t="shared" si="81"/>
        <v>80.377448493592027</v>
      </c>
      <c r="V470" s="125">
        <f t="shared" si="81"/>
        <v>80.377448493592027</v>
      </c>
      <c r="W470" s="125">
        <f t="shared" si="81"/>
        <v>80.377448493592027</v>
      </c>
      <c r="X470" s="125">
        <f t="shared" si="81"/>
        <v>80.377448493592027</v>
      </c>
      <c r="Y470" s="125">
        <f t="shared" si="81"/>
        <v>80.377448493592027</v>
      </c>
      <c r="Z470" s="125">
        <f t="shared" si="81"/>
        <v>80.377448493592027</v>
      </c>
      <c r="AA470" s="125">
        <f t="shared" si="81"/>
        <v>80.377448493592027</v>
      </c>
      <c r="AB470" s="125">
        <f t="shared" si="81"/>
        <v>80.377448493592027</v>
      </c>
      <c r="AC470" s="125">
        <f t="shared" si="81"/>
        <v>80.377448493592027</v>
      </c>
      <c r="AD470" s="125">
        <f t="shared" si="81"/>
        <v>80.377448493592027</v>
      </c>
      <c r="AE470" s="125">
        <f t="shared" si="81"/>
        <v>80.377448493592027</v>
      </c>
      <c r="AF470" s="125">
        <f t="shared" si="81"/>
        <v>80.377448493592027</v>
      </c>
      <c r="AG470" s="125">
        <f t="shared" si="81"/>
        <v>80.377448493592027</v>
      </c>
      <c r="AH470" s="125">
        <f t="shared" si="81"/>
        <v>80.377448493592027</v>
      </c>
      <c r="AI470" s="125">
        <f t="shared" si="81"/>
        <v>80.377448493592027</v>
      </c>
      <c r="AJ470" s="125">
        <f t="shared" si="81"/>
        <v>80.377448493592027</v>
      </c>
      <c r="AK470" s="125">
        <f t="shared" si="81"/>
        <v>80.377448493592027</v>
      </c>
      <c r="AL470" s="125">
        <f t="shared" si="81"/>
        <v>80.377448493592027</v>
      </c>
      <c r="AM470" s="125">
        <f t="shared" si="81"/>
        <v>80.377448493592027</v>
      </c>
      <c r="AN470" s="125">
        <f t="shared" si="81"/>
        <v>80.377448493592027</v>
      </c>
      <c r="AO470" s="125">
        <f t="shared" si="81"/>
        <v>80.377448493592027</v>
      </c>
      <c r="AP470" s="125">
        <f t="shared" si="81"/>
        <v>80.377448493592027</v>
      </c>
      <c r="AQ470" s="125">
        <f t="shared" si="81"/>
        <v>80.377448493592027</v>
      </c>
      <c r="AR470" s="125">
        <f t="shared" si="81"/>
        <v>80.377448493592027</v>
      </c>
      <c r="AS470" s="125">
        <f t="shared" si="81"/>
        <v>80.377448493592027</v>
      </c>
      <c r="AT470" s="125">
        <f t="shared" si="81"/>
        <v>80.377448493592027</v>
      </c>
      <c r="AU470" s="125">
        <f t="shared" si="81"/>
        <v>80.377448493592027</v>
      </c>
      <c r="AV470" s="614">
        <f t="shared" si="81"/>
        <v>80.377448493592027</v>
      </c>
      <c r="AY470" s="335">
        <v>36</v>
      </c>
      <c r="AZ470" s="334" t="s">
        <v>648</v>
      </c>
      <c r="BA470" s="456">
        <v>0.39008149399999897</v>
      </c>
      <c r="BB470" s="456">
        <v>5570.6878453366999</v>
      </c>
      <c r="BC470" s="456"/>
      <c r="BD470" s="547"/>
      <c r="BE470" s="456">
        <v>0.57552966584260667</v>
      </c>
      <c r="BF470" s="547"/>
      <c r="BG470" s="548">
        <f t="shared" si="75"/>
        <v>143.4209697955886</v>
      </c>
      <c r="BP470" s="4"/>
      <c r="CB470" s="438">
        <v>129</v>
      </c>
      <c r="CC470" s="334" t="s">
        <v>651</v>
      </c>
      <c r="CD470" s="549">
        <v>17.7094039999999</v>
      </c>
      <c r="CE470" s="457">
        <v>7493.8515487694303</v>
      </c>
      <c r="CF470" s="574">
        <f>SUM(CD333:CD471)</f>
        <v>7377.6621379999851</v>
      </c>
      <c r="CG470" s="497" t="s">
        <v>797</v>
      </c>
      <c r="CH470" s="457">
        <v>0.66376312830677198</v>
      </c>
      <c r="CI470" s="549"/>
      <c r="CJ470" s="457">
        <f t="shared" si="76"/>
        <v>165.94630009665593</v>
      </c>
    </row>
    <row r="471" spans="7:88" ht="14.1" customHeight="1" thickTop="1">
      <c r="G471" s="19"/>
      <c r="H471" s="788"/>
      <c r="J471" s="736"/>
      <c r="K471" s="9" t="s">
        <v>754</v>
      </c>
      <c r="L471" s="124">
        <f t="shared" si="77"/>
        <v>103.54244058570191</v>
      </c>
      <c r="M471" s="124">
        <f t="shared" si="77"/>
        <v>103.54244058570191</v>
      </c>
      <c r="N471" s="124">
        <f t="shared" si="77"/>
        <v>103.54244058570191</v>
      </c>
      <c r="O471" s="124">
        <f t="shared" si="77"/>
        <v>103.54244058570191</v>
      </c>
      <c r="P471" s="124">
        <f t="shared" si="77"/>
        <v>103.54244058570191</v>
      </c>
      <c r="Q471" s="124">
        <f t="shared" si="77"/>
        <v>103.54244058570191</v>
      </c>
      <c r="R471" s="124">
        <f t="shared" si="77"/>
        <v>103.54244058570191</v>
      </c>
      <c r="S471" s="124">
        <f t="shared" si="77"/>
        <v>103.54244058570191</v>
      </c>
      <c r="T471" s="124">
        <f t="shared" si="77"/>
        <v>103.54244058570191</v>
      </c>
      <c r="U471" s="124">
        <f t="shared" si="77"/>
        <v>103.54244058570191</v>
      </c>
      <c r="V471" s="124">
        <f t="shared" si="77"/>
        <v>103.54244058570191</v>
      </c>
      <c r="W471" s="124">
        <f t="shared" si="77"/>
        <v>103.54244058570191</v>
      </c>
      <c r="X471" s="124">
        <f t="shared" si="77"/>
        <v>103.54244058570191</v>
      </c>
      <c r="Y471" s="124">
        <f t="shared" si="77"/>
        <v>103.54244058570191</v>
      </c>
      <c r="Z471" s="124">
        <f t="shared" si="77"/>
        <v>103.54244058570191</v>
      </c>
      <c r="AA471" s="124">
        <f t="shared" si="77"/>
        <v>103.54244058570191</v>
      </c>
      <c r="AB471" s="124">
        <f t="shared" ref="AB471:AV471" si="84" xml:space="preserve"> (($S$48 * $S$46 * $S$44 * (AB310 * 1 + AB438) +AB341) * 1000 / (AB186 * 8760)) +AB372 + 0</f>
        <v>103.54244058570191</v>
      </c>
      <c r="AC471" s="124">
        <f t="shared" si="84"/>
        <v>103.54244058570191</v>
      </c>
      <c r="AD471" s="124">
        <f t="shared" si="84"/>
        <v>103.54244058570191</v>
      </c>
      <c r="AE471" s="124">
        <f t="shared" si="84"/>
        <v>103.54244058570191</v>
      </c>
      <c r="AF471" s="124">
        <f t="shared" si="84"/>
        <v>103.54244058570191</v>
      </c>
      <c r="AG471" s="124">
        <f t="shared" si="84"/>
        <v>103.54244058570191</v>
      </c>
      <c r="AH471" s="124">
        <f t="shared" si="84"/>
        <v>103.54244058570191</v>
      </c>
      <c r="AI471" s="124">
        <f t="shared" si="84"/>
        <v>103.54244058570191</v>
      </c>
      <c r="AJ471" s="124">
        <f t="shared" si="84"/>
        <v>103.54244058570191</v>
      </c>
      <c r="AK471" s="124">
        <f t="shared" si="84"/>
        <v>103.54244058570191</v>
      </c>
      <c r="AL471" s="124">
        <f t="shared" si="84"/>
        <v>103.54244058570191</v>
      </c>
      <c r="AM471" s="124">
        <f t="shared" si="84"/>
        <v>103.54244058570191</v>
      </c>
      <c r="AN471" s="124">
        <f t="shared" si="84"/>
        <v>103.54244058570191</v>
      </c>
      <c r="AO471" s="124">
        <f t="shared" si="84"/>
        <v>103.54244058570191</v>
      </c>
      <c r="AP471" s="124">
        <f t="shared" si="84"/>
        <v>103.54244058570191</v>
      </c>
      <c r="AQ471" s="124">
        <f t="shared" si="84"/>
        <v>103.54244058570191</v>
      </c>
      <c r="AR471" s="124">
        <f t="shared" si="84"/>
        <v>103.54244058570191</v>
      </c>
      <c r="AS471" s="124">
        <f t="shared" si="84"/>
        <v>103.54244058570191</v>
      </c>
      <c r="AT471" s="124">
        <f t="shared" si="84"/>
        <v>103.54244058570191</v>
      </c>
      <c r="AU471" s="124">
        <f t="shared" si="84"/>
        <v>103.54244058570191</v>
      </c>
      <c r="AV471" s="613">
        <f t="shared" si="84"/>
        <v>103.54244058570191</v>
      </c>
      <c r="AY471" s="335">
        <v>61</v>
      </c>
      <c r="AZ471" s="334" t="s">
        <v>648</v>
      </c>
      <c r="BA471" s="456">
        <v>0.87124501199999904</v>
      </c>
      <c r="BB471" s="456">
        <v>4740.5136334259796</v>
      </c>
      <c r="BC471" s="456"/>
      <c r="BD471" s="547"/>
      <c r="BE471" s="456">
        <v>0.490220804904759</v>
      </c>
      <c r="BF471" s="547"/>
      <c r="BG471" s="548">
        <f t="shared" si="75"/>
        <v>143.81127748875309</v>
      </c>
      <c r="BP471" s="4"/>
      <c r="CB471" s="438">
        <v>108</v>
      </c>
      <c r="CC471" s="334" t="s">
        <v>651</v>
      </c>
      <c r="CD471" s="549">
        <v>1.1837660000000001</v>
      </c>
      <c r="CE471" s="457">
        <v>6517.1639279895198</v>
      </c>
      <c r="CF471" s="558">
        <f>SUMPRODUCT((CD333:CD471*1000),CE333:CE471)/(SUM(CD333:CD471)*1000)</f>
        <v>6713.8403462402675</v>
      </c>
      <c r="CG471" s="497">
        <f>CF471-(CF471-CF471/$S$44)-L112</f>
        <v>6462.4368556290547</v>
      </c>
      <c r="CH471" s="457">
        <v>0.57838541840557101</v>
      </c>
      <c r="CI471" s="549">
        <f>SUMPRODUCT((CD333:CD471*1000),CH333:CH471)/(SUM(CD333:CD471)*1000)</f>
        <v>0.65799037471928068</v>
      </c>
      <c r="CJ471" s="457">
        <f t="shared" si="76"/>
        <v>166.01398100274812</v>
      </c>
    </row>
    <row r="472" spans="7:88" ht="14.1" customHeight="1">
      <c r="G472" s="19"/>
      <c r="H472" s="788"/>
      <c r="J472" s="736"/>
      <c r="K472" s="9" t="s">
        <v>758</v>
      </c>
      <c r="L472" s="124">
        <f t="shared" si="77"/>
        <v>103.54244058570191</v>
      </c>
      <c r="M472" s="124">
        <f t="shared" si="81"/>
        <v>103.54244058570191</v>
      </c>
      <c r="N472" s="124">
        <f t="shared" si="81"/>
        <v>103.54244058570191</v>
      </c>
      <c r="O472" s="124">
        <f t="shared" si="81"/>
        <v>103.54244058570191</v>
      </c>
      <c r="P472" s="124">
        <f t="shared" si="81"/>
        <v>103.54244058570191</v>
      </c>
      <c r="Q472" s="124">
        <f t="shared" si="81"/>
        <v>103.54244058570191</v>
      </c>
      <c r="R472" s="124">
        <f t="shared" si="81"/>
        <v>103.54244058570191</v>
      </c>
      <c r="S472" s="124">
        <f t="shared" si="81"/>
        <v>103.54244058570191</v>
      </c>
      <c r="T472" s="124">
        <f t="shared" si="81"/>
        <v>103.54244058570191</v>
      </c>
      <c r="U472" s="124">
        <f t="shared" si="81"/>
        <v>103.54244058570191</v>
      </c>
      <c r="V472" s="124">
        <f t="shared" si="81"/>
        <v>103.54244058570191</v>
      </c>
      <c r="W472" s="124">
        <f t="shared" si="81"/>
        <v>103.54244058570191</v>
      </c>
      <c r="X472" s="124">
        <f t="shared" si="81"/>
        <v>103.54244058570191</v>
      </c>
      <c r="Y472" s="124">
        <f t="shared" si="81"/>
        <v>103.54244058570191</v>
      </c>
      <c r="Z472" s="124">
        <f t="shared" si="81"/>
        <v>103.54244058570191</v>
      </c>
      <c r="AA472" s="124">
        <f t="shared" si="81"/>
        <v>103.54244058570191</v>
      </c>
      <c r="AB472" s="124">
        <f t="shared" si="81"/>
        <v>103.54244058570191</v>
      </c>
      <c r="AC472" s="124">
        <f t="shared" si="81"/>
        <v>103.54244058570191</v>
      </c>
      <c r="AD472" s="124">
        <f t="shared" si="81"/>
        <v>103.54244058570191</v>
      </c>
      <c r="AE472" s="124">
        <f t="shared" si="81"/>
        <v>103.54244058570191</v>
      </c>
      <c r="AF472" s="124">
        <f t="shared" si="81"/>
        <v>103.54244058570191</v>
      </c>
      <c r="AG472" s="124">
        <f t="shared" si="81"/>
        <v>103.54244058570191</v>
      </c>
      <c r="AH472" s="124">
        <f t="shared" si="81"/>
        <v>103.54244058570191</v>
      </c>
      <c r="AI472" s="124">
        <f t="shared" si="81"/>
        <v>103.54244058570191</v>
      </c>
      <c r="AJ472" s="124">
        <f t="shared" si="81"/>
        <v>103.54244058570191</v>
      </c>
      <c r="AK472" s="124">
        <f t="shared" si="81"/>
        <v>103.54244058570191</v>
      </c>
      <c r="AL472" s="124">
        <f t="shared" si="81"/>
        <v>103.54244058570191</v>
      </c>
      <c r="AM472" s="124">
        <f t="shared" si="81"/>
        <v>103.54244058570191</v>
      </c>
      <c r="AN472" s="124">
        <f t="shared" si="81"/>
        <v>103.54244058570191</v>
      </c>
      <c r="AO472" s="124">
        <f t="shared" si="81"/>
        <v>103.54244058570191</v>
      </c>
      <c r="AP472" s="124">
        <f t="shared" si="81"/>
        <v>103.54244058570191</v>
      </c>
      <c r="AQ472" s="124">
        <f t="shared" si="81"/>
        <v>103.54244058570191</v>
      </c>
      <c r="AR472" s="124">
        <f t="shared" si="81"/>
        <v>103.54244058570191</v>
      </c>
      <c r="AS472" s="124">
        <f t="shared" si="81"/>
        <v>103.54244058570191</v>
      </c>
      <c r="AT472" s="124">
        <f t="shared" si="81"/>
        <v>103.54244058570191</v>
      </c>
      <c r="AU472" s="124">
        <f t="shared" si="81"/>
        <v>103.54244058570191</v>
      </c>
      <c r="AV472" s="613">
        <f t="shared" si="81"/>
        <v>103.54244058570191</v>
      </c>
      <c r="AY472" s="335">
        <v>67</v>
      </c>
      <c r="AZ472" s="334" t="s">
        <v>650</v>
      </c>
      <c r="BA472" s="456">
        <v>1.242884949</v>
      </c>
      <c r="BB472" s="456">
        <v>5255.2445861475899</v>
      </c>
      <c r="BC472" s="456"/>
      <c r="BD472" s="547"/>
      <c r="BE472" s="456">
        <v>0.54092845961087832</v>
      </c>
      <c r="BF472" s="547"/>
      <c r="BG472" s="548">
        <f t="shared" si="75"/>
        <v>144.12414653806402</v>
      </c>
      <c r="BP472" s="4"/>
      <c r="CB472" s="438">
        <v>132</v>
      </c>
      <c r="CC472" s="334" t="s">
        <v>650</v>
      </c>
      <c r="CD472" s="551">
        <v>11.5892809999999</v>
      </c>
      <c r="CE472" s="460">
        <v>7468.7158222400203</v>
      </c>
      <c r="CF472" s="551"/>
      <c r="CG472" s="460"/>
      <c r="CH472" s="460">
        <v>0.66020302578288204</v>
      </c>
      <c r="CI472" s="551"/>
      <c r="CJ472" s="460">
        <f t="shared" si="76"/>
        <v>166.28483391326714</v>
      </c>
    </row>
    <row r="473" spans="7:88" ht="14.1" customHeight="1" thickBot="1">
      <c r="G473" s="19"/>
      <c r="H473" s="788"/>
      <c r="J473" s="736"/>
      <c r="K473" s="9" t="s">
        <v>762</v>
      </c>
      <c r="L473" s="125">
        <f t="shared" si="77"/>
        <v>103.54244058570191</v>
      </c>
      <c r="M473" s="125">
        <f t="shared" si="81"/>
        <v>103.54244058570191</v>
      </c>
      <c r="N473" s="125">
        <f t="shared" si="81"/>
        <v>103.54244058570191</v>
      </c>
      <c r="O473" s="125">
        <f t="shared" si="81"/>
        <v>103.54244058570191</v>
      </c>
      <c r="P473" s="125">
        <f t="shared" si="81"/>
        <v>103.54244058570191</v>
      </c>
      <c r="Q473" s="125">
        <f t="shared" si="81"/>
        <v>103.54244058570191</v>
      </c>
      <c r="R473" s="125">
        <f t="shared" si="81"/>
        <v>103.54244058570191</v>
      </c>
      <c r="S473" s="125">
        <f t="shared" si="81"/>
        <v>103.54244058570191</v>
      </c>
      <c r="T473" s="125">
        <f t="shared" si="81"/>
        <v>103.54244058570191</v>
      </c>
      <c r="U473" s="125">
        <f t="shared" si="81"/>
        <v>103.54244058570191</v>
      </c>
      <c r="V473" s="125">
        <f t="shared" si="81"/>
        <v>103.54244058570191</v>
      </c>
      <c r="W473" s="125">
        <f t="shared" si="81"/>
        <v>103.54244058570191</v>
      </c>
      <c r="X473" s="125">
        <f t="shared" si="81"/>
        <v>103.54244058570191</v>
      </c>
      <c r="Y473" s="125">
        <f t="shared" si="81"/>
        <v>103.54244058570191</v>
      </c>
      <c r="Z473" s="125">
        <f t="shared" si="81"/>
        <v>103.54244058570191</v>
      </c>
      <c r="AA473" s="125">
        <f t="shared" si="81"/>
        <v>103.54244058570191</v>
      </c>
      <c r="AB473" s="125">
        <f t="shared" si="81"/>
        <v>103.54244058570191</v>
      </c>
      <c r="AC473" s="125">
        <f t="shared" si="81"/>
        <v>103.54244058570191</v>
      </c>
      <c r="AD473" s="125">
        <f t="shared" si="81"/>
        <v>103.54244058570191</v>
      </c>
      <c r="AE473" s="125">
        <f t="shared" si="81"/>
        <v>103.54244058570191</v>
      </c>
      <c r="AF473" s="125">
        <f t="shared" si="81"/>
        <v>103.54244058570191</v>
      </c>
      <c r="AG473" s="125">
        <f t="shared" si="81"/>
        <v>103.54244058570191</v>
      </c>
      <c r="AH473" s="125">
        <f t="shared" si="81"/>
        <v>103.54244058570191</v>
      </c>
      <c r="AI473" s="125">
        <f t="shared" si="81"/>
        <v>103.54244058570191</v>
      </c>
      <c r="AJ473" s="125">
        <f t="shared" si="81"/>
        <v>103.54244058570191</v>
      </c>
      <c r="AK473" s="125">
        <f t="shared" si="81"/>
        <v>103.54244058570191</v>
      </c>
      <c r="AL473" s="125">
        <f t="shared" si="81"/>
        <v>103.54244058570191</v>
      </c>
      <c r="AM473" s="125">
        <f t="shared" si="81"/>
        <v>103.54244058570191</v>
      </c>
      <c r="AN473" s="125">
        <f t="shared" si="81"/>
        <v>103.54244058570191</v>
      </c>
      <c r="AO473" s="125">
        <f t="shared" si="81"/>
        <v>103.54244058570191</v>
      </c>
      <c r="AP473" s="125">
        <f t="shared" si="81"/>
        <v>103.54244058570191</v>
      </c>
      <c r="AQ473" s="125">
        <f t="shared" si="81"/>
        <v>103.54244058570191</v>
      </c>
      <c r="AR473" s="125">
        <f t="shared" si="81"/>
        <v>103.54244058570191</v>
      </c>
      <c r="AS473" s="125">
        <f t="shared" si="81"/>
        <v>103.54244058570191</v>
      </c>
      <c r="AT473" s="125">
        <f t="shared" si="81"/>
        <v>103.54244058570191</v>
      </c>
      <c r="AU473" s="125">
        <f t="shared" si="81"/>
        <v>103.54244058570191</v>
      </c>
      <c r="AV473" s="614">
        <f t="shared" si="81"/>
        <v>103.54244058570191</v>
      </c>
      <c r="AY473" s="335">
        <v>120</v>
      </c>
      <c r="AZ473" s="334" t="s">
        <v>649</v>
      </c>
      <c r="BA473" s="456">
        <v>8.50187369999999E-2</v>
      </c>
      <c r="BB473" s="456">
        <v>6128.6703361828604</v>
      </c>
      <c r="BC473" s="456"/>
      <c r="BD473" s="547"/>
      <c r="BE473" s="456">
        <v>0.62797468371372311</v>
      </c>
      <c r="BF473" s="547"/>
      <c r="BG473" s="548">
        <f t="shared" si="75"/>
        <v>144.31279863840172</v>
      </c>
      <c r="BP473" s="4"/>
      <c r="CB473" s="438">
        <v>134</v>
      </c>
      <c r="CC473" s="334" t="s">
        <v>651</v>
      </c>
      <c r="CD473" s="551">
        <v>129.14837</v>
      </c>
      <c r="CE473" s="460">
        <v>7547.9586875214</v>
      </c>
      <c r="CF473" s="551"/>
      <c r="CG473" s="460"/>
      <c r="CH473" s="460">
        <v>0.66662850902792203</v>
      </c>
      <c r="CI473" s="551"/>
      <c r="CJ473" s="460">
        <f t="shared" si="76"/>
        <v>166.39964203885435</v>
      </c>
    </row>
    <row r="474" spans="7:88" ht="14.1" customHeight="1" thickTop="1">
      <c r="G474" s="19"/>
      <c r="H474" s="788"/>
      <c r="J474" s="736"/>
      <c r="K474" s="9" t="s">
        <v>755</v>
      </c>
      <c r="L474" s="124">
        <f t="shared" si="77"/>
        <v>125.25972691636782</v>
      </c>
      <c r="M474" s="124">
        <f t="shared" si="77"/>
        <v>125.25972691636782</v>
      </c>
      <c r="N474" s="124">
        <f t="shared" si="77"/>
        <v>125.25972691636782</v>
      </c>
      <c r="O474" s="124">
        <f t="shared" si="77"/>
        <v>125.25972691636782</v>
      </c>
      <c r="P474" s="124">
        <f t="shared" si="77"/>
        <v>125.25972691636782</v>
      </c>
      <c r="Q474" s="124">
        <f t="shared" si="77"/>
        <v>125.25972691636782</v>
      </c>
      <c r="R474" s="124">
        <f t="shared" si="77"/>
        <v>125.25972691636782</v>
      </c>
      <c r="S474" s="124">
        <f t="shared" si="77"/>
        <v>125.25972691636782</v>
      </c>
      <c r="T474" s="124">
        <f t="shared" si="77"/>
        <v>125.25972691636782</v>
      </c>
      <c r="U474" s="124">
        <f t="shared" si="77"/>
        <v>125.25972691636782</v>
      </c>
      <c r="V474" s="124">
        <f t="shared" si="77"/>
        <v>125.25972691636782</v>
      </c>
      <c r="W474" s="124">
        <f t="shared" si="77"/>
        <v>125.25972691636782</v>
      </c>
      <c r="X474" s="124">
        <f t="shared" si="77"/>
        <v>125.25972691636782</v>
      </c>
      <c r="Y474" s="124">
        <f t="shared" si="77"/>
        <v>125.25972691636782</v>
      </c>
      <c r="Z474" s="124">
        <f t="shared" si="77"/>
        <v>125.25972691636782</v>
      </c>
      <c r="AA474" s="124">
        <f t="shared" si="77"/>
        <v>125.25972691636782</v>
      </c>
      <c r="AB474" s="124">
        <f t="shared" ref="AB474:AG474" si="85" xml:space="preserve"> (($S$48 * $S$46 * $S$44 * (AB313 * 1 + AB441) +AB344) * 1000 / (AB189 * 8760)) +AB375 + 0</f>
        <v>125.25972691636782</v>
      </c>
      <c r="AC474" s="124">
        <f t="shared" si="85"/>
        <v>125.25972691636782</v>
      </c>
      <c r="AD474" s="124">
        <f t="shared" si="85"/>
        <v>125.25972691636782</v>
      </c>
      <c r="AE474" s="124">
        <f t="shared" si="85"/>
        <v>125.25972691636782</v>
      </c>
      <c r="AF474" s="124">
        <f t="shared" si="85"/>
        <v>125.25972691636782</v>
      </c>
      <c r="AG474" s="124">
        <f t="shared" si="85"/>
        <v>125.25972691636782</v>
      </c>
      <c r="AH474" s="124">
        <f t="shared" ref="M474:AV482" si="86" xml:space="preserve"> (($S$48 * $S$46 * $S$44 * (AH313 * 1 + AH441) +AH344) * 1000 / (AH189 * 8760)) +AH375 + 0</f>
        <v>125.25972691636782</v>
      </c>
      <c r="AI474" s="124">
        <f t="shared" si="86"/>
        <v>125.25972691636782</v>
      </c>
      <c r="AJ474" s="124">
        <f t="shared" si="86"/>
        <v>125.25972691636782</v>
      </c>
      <c r="AK474" s="124">
        <f t="shared" si="86"/>
        <v>125.25972691636782</v>
      </c>
      <c r="AL474" s="124">
        <f xml:space="preserve"> (($S$48 * $S$46 * $S$44 * (AL313 * 1 + AL441) +AL344) * 1000 / (AL189 * 8760)) +AL375 + 0</f>
        <v>125.25972691636782</v>
      </c>
      <c r="AM474" s="124">
        <f t="shared" si="86"/>
        <v>125.25972691636782</v>
      </c>
      <c r="AN474" s="124">
        <f t="shared" si="86"/>
        <v>125.25972691636782</v>
      </c>
      <c r="AO474" s="124">
        <f t="shared" si="86"/>
        <v>125.25972691636782</v>
      </c>
      <c r="AP474" s="124">
        <f t="shared" si="86"/>
        <v>125.25972691636782</v>
      </c>
      <c r="AQ474" s="124">
        <f t="shared" si="86"/>
        <v>125.25972691636782</v>
      </c>
      <c r="AR474" s="124">
        <f t="shared" si="86"/>
        <v>125.25972691636782</v>
      </c>
      <c r="AS474" s="124">
        <f t="shared" si="86"/>
        <v>125.25972691636782</v>
      </c>
      <c r="AT474" s="124">
        <f t="shared" si="86"/>
        <v>125.25972691636782</v>
      </c>
      <c r="AU474" s="124">
        <f t="shared" si="86"/>
        <v>125.25972691636782</v>
      </c>
      <c r="AV474" s="613">
        <f t="shared" si="86"/>
        <v>125.25972691636782</v>
      </c>
      <c r="AY474" s="335">
        <v>48</v>
      </c>
      <c r="AZ474" s="334" t="s">
        <v>649</v>
      </c>
      <c r="BA474" s="456">
        <v>1.1886847469999899</v>
      </c>
      <c r="BB474" s="456">
        <v>5143.7361136110803</v>
      </c>
      <c r="BC474" s="456"/>
      <c r="BD474" s="547"/>
      <c r="BE474" s="456">
        <v>0.52739082263983272</v>
      </c>
      <c r="BF474" s="547"/>
      <c r="BG474" s="548">
        <f t="shared" si="75"/>
        <v>144.74569697681906</v>
      </c>
      <c r="BP474" s="4"/>
      <c r="CB474" s="438">
        <v>98</v>
      </c>
      <c r="CC474" s="334" t="s">
        <v>650</v>
      </c>
      <c r="CD474" s="551">
        <v>18.1306779999999</v>
      </c>
      <c r="CE474" s="460">
        <v>7101.00971821844</v>
      </c>
      <c r="CF474" s="551"/>
      <c r="CG474" s="460"/>
      <c r="CH474" s="460">
        <v>0.62441218972617996</v>
      </c>
      <c r="CI474" s="551"/>
      <c r="CJ474" s="460">
        <f t="shared" si="76"/>
        <v>167.28152654555961</v>
      </c>
    </row>
    <row r="475" spans="7:88" ht="14.1" customHeight="1">
      <c r="G475" s="19"/>
      <c r="H475" s="788"/>
      <c r="J475" s="736"/>
      <c r="K475" s="9" t="s">
        <v>759</v>
      </c>
      <c r="L475" s="124">
        <f t="shared" si="77"/>
        <v>125.25972691636782</v>
      </c>
      <c r="M475" s="124">
        <f t="shared" si="81"/>
        <v>125.25972691636782</v>
      </c>
      <c r="N475" s="124">
        <f t="shared" si="81"/>
        <v>125.25972691636782</v>
      </c>
      <c r="O475" s="124">
        <f t="shared" si="81"/>
        <v>125.25972691636782</v>
      </c>
      <c r="P475" s="124">
        <f t="shared" si="81"/>
        <v>125.25972691636782</v>
      </c>
      <c r="Q475" s="124">
        <f t="shared" si="81"/>
        <v>125.25972691636782</v>
      </c>
      <c r="R475" s="124">
        <f t="shared" si="81"/>
        <v>125.25972691636782</v>
      </c>
      <c r="S475" s="124">
        <f t="shared" si="81"/>
        <v>125.25972691636782</v>
      </c>
      <c r="T475" s="124">
        <f t="shared" si="81"/>
        <v>125.25972691636782</v>
      </c>
      <c r="U475" s="124">
        <f t="shared" si="81"/>
        <v>125.25972691636782</v>
      </c>
      <c r="V475" s="124">
        <f t="shared" si="81"/>
        <v>125.25972691636782</v>
      </c>
      <c r="W475" s="124">
        <f t="shared" si="81"/>
        <v>125.25972691636782</v>
      </c>
      <c r="X475" s="124">
        <f t="shared" si="81"/>
        <v>125.25972691636782</v>
      </c>
      <c r="Y475" s="124">
        <f t="shared" si="81"/>
        <v>125.25972691636782</v>
      </c>
      <c r="Z475" s="124">
        <f t="shared" si="81"/>
        <v>125.25972691636782</v>
      </c>
      <c r="AA475" s="124">
        <f t="shared" si="81"/>
        <v>125.25972691636782</v>
      </c>
      <c r="AB475" s="124">
        <f t="shared" si="81"/>
        <v>125.25972691636782</v>
      </c>
      <c r="AC475" s="124">
        <f t="shared" si="81"/>
        <v>125.25972691636782</v>
      </c>
      <c r="AD475" s="124">
        <f t="shared" si="81"/>
        <v>125.25972691636782</v>
      </c>
      <c r="AE475" s="124">
        <f t="shared" si="81"/>
        <v>125.25972691636782</v>
      </c>
      <c r="AF475" s="124">
        <f t="shared" si="81"/>
        <v>125.25972691636782</v>
      </c>
      <c r="AG475" s="124">
        <f t="shared" si="81"/>
        <v>125.25972691636782</v>
      </c>
      <c r="AH475" s="124">
        <f t="shared" si="86"/>
        <v>125.25972691636782</v>
      </c>
      <c r="AI475" s="124">
        <f t="shared" si="86"/>
        <v>125.25972691636782</v>
      </c>
      <c r="AJ475" s="124">
        <f t="shared" si="86"/>
        <v>125.25972691636782</v>
      </c>
      <c r="AK475" s="124">
        <f t="shared" si="86"/>
        <v>125.25972691636782</v>
      </c>
      <c r="AL475" s="124">
        <f xml:space="preserve"> (($S$48 * $S$46 * $S$44 * (AL314 * 1 + AL442) +AL345) * 1000 / (AL190 * 8760)) +AL376 + 0</f>
        <v>125.25972691636782</v>
      </c>
      <c r="AM475" s="124">
        <f t="shared" si="86"/>
        <v>125.25972691636782</v>
      </c>
      <c r="AN475" s="124">
        <f t="shared" si="86"/>
        <v>125.25972691636782</v>
      </c>
      <c r="AO475" s="124">
        <f t="shared" si="86"/>
        <v>125.25972691636782</v>
      </c>
      <c r="AP475" s="124">
        <f t="shared" si="86"/>
        <v>125.25972691636782</v>
      </c>
      <c r="AQ475" s="124">
        <f t="shared" si="86"/>
        <v>125.25972691636782</v>
      </c>
      <c r="AR475" s="124">
        <f t="shared" si="86"/>
        <v>125.25972691636782</v>
      </c>
      <c r="AS475" s="124">
        <f t="shared" si="86"/>
        <v>125.25972691636782</v>
      </c>
      <c r="AT475" s="124">
        <f t="shared" si="86"/>
        <v>125.25972691636782</v>
      </c>
      <c r="AU475" s="124">
        <f t="shared" si="86"/>
        <v>125.25972691636782</v>
      </c>
      <c r="AV475" s="613">
        <f t="shared" si="86"/>
        <v>125.25972691636782</v>
      </c>
      <c r="AY475" s="335">
        <v>11</v>
      </c>
      <c r="AZ475" s="334" t="s">
        <v>648</v>
      </c>
      <c r="BA475" s="456">
        <v>0.53895896499999896</v>
      </c>
      <c r="BB475" s="456">
        <v>4823.3413401017997</v>
      </c>
      <c r="BC475" s="456"/>
      <c r="BD475" s="547"/>
      <c r="BE475" s="456">
        <v>0.49362838373560602</v>
      </c>
      <c r="BF475" s="547"/>
      <c r="BG475" s="548">
        <f t="shared" si="75"/>
        <v>145.22498157061656</v>
      </c>
      <c r="BP475" s="4"/>
      <c r="CB475" s="438">
        <v>12</v>
      </c>
      <c r="CC475" s="334" t="s">
        <v>648</v>
      </c>
      <c r="CD475" s="551">
        <v>11.944504</v>
      </c>
      <c r="CE475" s="460">
        <v>7281.1776815572703</v>
      </c>
      <c r="CF475" s="551"/>
      <c r="CG475" s="460"/>
      <c r="CH475" s="460">
        <v>0.63995508666013901</v>
      </c>
      <c r="CI475" s="551"/>
      <c r="CJ475" s="460">
        <f t="shared" si="76"/>
        <v>167.29051555466407</v>
      </c>
    </row>
    <row r="476" spans="7:88" ht="14.1" customHeight="1" thickBot="1">
      <c r="G476" s="19"/>
      <c r="H476" s="788"/>
      <c r="J476" s="736"/>
      <c r="K476" s="9" t="s">
        <v>763</v>
      </c>
      <c r="L476" s="125">
        <f t="shared" si="77"/>
        <v>125.25972691636782</v>
      </c>
      <c r="M476" s="125">
        <f t="shared" si="86"/>
        <v>125.25972691636782</v>
      </c>
      <c r="N476" s="125">
        <f t="shared" si="86"/>
        <v>125.25972691636782</v>
      </c>
      <c r="O476" s="125">
        <f t="shared" si="86"/>
        <v>125.25972691636782</v>
      </c>
      <c r="P476" s="125">
        <f t="shared" si="86"/>
        <v>125.25972691636782</v>
      </c>
      <c r="Q476" s="125">
        <f t="shared" si="86"/>
        <v>125.25972691636782</v>
      </c>
      <c r="R476" s="125">
        <f t="shared" si="86"/>
        <v>125.25972691636782</v>
      </c>
      <c r="S476" s="125">
        <f t="shared" si="86"/>
        <v>125.25972691636782</v>
      </c>
      <c r="T476" s="125">
        <f t="shared" si="86"/>
        <v>125.25972691636782</v>
      </c>
      <c r="U476" s="125">
        <f t="shared" si="86"/>
        <v>125.25972691636782</v>
      </c>
      <c r="V476" s="125">
        <f t="shared" si="86"/>
        <v>125.25972691636782</v>
      </c>
      <c r="W476" s="125">
        <f t="shared" si="86"/>
        <v>125.25972691636782</v>
      </c>
      <c r="X476" s="125">
        <f t="shared" si="86"/>
        <v>125.25972691636782</v>
      </c>
      <c r="Y476" s="125">
        <f t="shared" si="86"/>
        <v>125.25972691636782</v>
      </c>
      <c r="Z476" s="125">
        <f t="shared" si="86"/>
        <v>125.25972691636782</v>
      </c>
      <c r="AA476" s="125">
        <f t="shared" si="86"/>
        <v>125.25972691636782</v>
      </c>
      <c r="AB476" s="125">
        <f t="shared" si="86"/>
        <v>125.25972691636782</v>
      </c>
      <c r="AC476" s="125">
        <f t="shared" si="86"/>
        <v>125.25972691636782</v>
      </c>
      <c r="AD476" s="125">
        <f t="shared" si="86"/>
        <v>125.25972691636782</v>
      </c>
      <c r="AE476" s="125">
        <f t="shared" si="86"/>
        <v>125.25972691636782</v>
      </c>
      <c r="AF476" s="125">
        <f t="shared" si="86"/>
        <v>125.25972691636782</v>
      </c>
      <c r="AG476" s="125">
        <f t="shared" si="86"/>
        <v>125.25972691636782</v>
      </c>
      <c r="AH476" s="125">
        <f t="shared" si="86"/>
        <v>125.25972691636782</v>
      </c>
      <c r="AI476" s="125">
        <f t="shared" si="86"/>
        <v>125.25972691636782</v>
      </c>
      <c r="AJ476" s="125">
        <f t="shared" si="86"/>
        <v>125.25972691636782</v>
      </c>
      <c r="AK476" s="125">
        <f t="shared" si="86"/>
        <v>125.25972691636782</v>
      </c>
      <c r="AL476" s="125">
        <f t="shared" si="86"/>
        <v>125.25972691636782</v>
      </c>
      <c r="AM476" s="125">
        <f t="shared" si="86"/>
        <v>125.25972691636782</v>
      </c>
      <c r="AN476" s="125">
        <f t="shared" si="86"/>
        <v>125.25972691636782</v>
      </c>
      <c r="AO476" s="125">
        <f t="shared" si="86"/>
        <v>125.25972691636782</v>
      </c>
      <c r="AP476" s="125">
        <f t="shared" si="86"/>
        <v>125.25972691636782</v>
      </c>
      <c r="AQ476" s="125">
        <f t="shared" si="86"/>
        <v>125.25972691636782</v>
      </c>
      <c r="AR476" s="125">
        <f t="shared" si="86"/>
        <v>125.25972691636782</v>
      </c>
      <c r="AS476" s="125">
        <f t="shared" si="86"/>
        <v>125.25972691636782</v>
      </c>
      <c r="AT476" s="125">
        <f t="shared" si="86"/>
        <v>125.25972691636782</v>
      </c>
      <c r="AU476" s="125">
        <f t="shared" si="86"/>
        <v>125.25972691636782</v>
      </c>
      <c r="AV476" s="614">
        <f t="shared" si="86"/>
        <v>125.25972691636782</v>
      </c>
      <c r="AY476" s="335">
        <v>60</v>
      </c>
      <c r="AZ476" s="334" t="s">
        <v>648</v>
      </c>
      <c r="BA476" s="456">
        <v>0.37577005299999899</v>
      </c>
      <c r="BB476" s="456">
        <v>5200.1207753919998</v>
      </c>
      <c r="BC476" s="456"/>
      <c r="BD476" s="547"/>
      <c r="BE476" s="456">
        <v>0.53103936449580591</v>
      </c>
      <c r="BF476" s="547"/>
      <c r="BG476" s="548">
        <f t="shared" si="75"/>
        <v>145.28071858737366</v>
      </c>
      <c r="BP476" s="4"/>
      <c r="CB476" s="438">
        <v>50</v>
      </c>
      <c r="CC476" s="334" t="s">
        <v>651</v>
      </c>
      <c r="CD476" s="551">
        <v>118.315541</v>
      </c>
      <c r="CE476" s="460">
        <v>6821.6966387696302</v>
      </c>
      <c r="CF476" s="551"/>
      <c r="CG476" s="460"/>
      <c r="CH476" s="460">
        <v>0.60004354793957104</v>
      </c>
      <c r="CI476" s="551"/>
      <c r="CJ476" s="460">
        <f t="shared" si="76"/>
        <v>167.3414385811148</v>
      </c>
    </row>
    <row r="477" spans="7:88" ht="14.1" customHeight="1" thickTop="1">
      <c r="G477" s="19"/>
      <c r="H477" s="788"/>
      <c r="J477" s="736"/>
      <c r="K477" s="9" t="s">
        <v>850</v>
      </c>
      <c r="L477" s="124">
        <f t="shared" si="77"/>
        <v>145.07108679865806</v>
      </c>
      <c r="M477" s="124">
        <f t="shared" si="86"/>
        <v>145.07108679865806</v>
      </c>
      <c r="N477" s="124">
        <f t="shared" si="86"/>
        <v>145.07108679865806</v>
      </c>
      <c r="O477" s="124">
        <f t="shared" si="86"/>
        <v>145.07108679865806</v>
      </c>
      <c r="P477" s="124">
        <f t="shared" si="86"/>
        <v>145.07108679865806</v>
      </c>
      <c r="Q477" s="124">
        <f t="shared" si="86"/>
        <v>145.07108679865806</v>
      </c>
      <c r="R477" s="124">
        <f t="shared" si="86"/>
        <v>145.07108679865806</v>
      </c>
      <c r="S477" s="124">
        <f t="shared" si="86"/>
        <v>145.07108679865806</v>
      </c>
      <c r="T477" s="124">
        <f t="shared" si="86"/>
        <v>145.07108679865806</v>
      </c>
      <c r="U477" s="124">
        <f t="shared" si="86"/>
        <v>145.07108679865806</v>
      </c>
      <c r="V477" s="124">
        <f t="shared" si="86"/>
        <v>145.07108679865806</v>
      </c>
      <c r="W477" s="124">
        <f t="shared" si="86"/>
        <v>145.07108679865806</v>
      </c>
      <c r="X477" s="124">
        <f t="shared" si="86"/>
        <v>145.07108679865806</v>
      </c>
      <c r="Y477" s="124">
        <f t="shared" si="86"/>
        <v>145.07108679865806</v>
      </c>
      <c r="Z477" s="124">
        <f t="shared" si="86"/>
        <v>145.07108679865806</v>
      </c>
      <c r="AA477" s="124">
        <f t="shared" si="86"/>
        <v>145.07108679865806</v>
      </c>
      <c r="AB477" s="124">
        <f t="shared" si="86"/>
        <v>145.07108679865806</v>
      </c>
      <c r="AC477" s="124">
        <f t="shared" si="86"/>
        <v>145.07108679865806</v>
      </c>
      <c r="AD477" s="124">
        <f t="shared" si="86"/>
        <v>145.07108679865806</v>
      </c>
      <c r="AE477" s="124">
        <f t="shared" si="86"/>
        <v>145.07108679865806</v>
      </c>
      <c r="AF477" s="124">
        <f t="shared" si="86"/>
        <v>145.07108679865806</v>
      </c>
      <c r="AG477" s="124">
        <f t="shared" si="86"/>
        <v>145.07108679865806</v>
      </c>
      <c r="AH477" s="124">
        <f t="shared" si="86"/>
        <v>145.07108679865806</v>
      </c>
      <c r="AI477" s="124">
        <f t="shared" si="86"/>
        <v>145.07108679865806</v>
      </c>
      <c r="AJ477" s="124">
        <f t="shared" si="86"/>
        <v>145.07108679865806</v>
      </c>
      <c r="AK477" s="124">
        <f t="shared" si="86"/>
        <v>145.07108679865806</v>
      </c>
      <c r="AL477" s="124">
        <f t="shared" si="86"/>
        <v>145.07108679865806</v>
      </c>
      <c r="AM477" s="124">
        <f t="shared" si="86"/>
        <v>145.07108679865806</v>
      </c>
      <c r="AN477" s="124">
        <f t="shared" si="86"/>
        <v>145.07108679865806</v>
      </c>
      <c r="AO477" s="124">
        <f t="shared" si="86"/>
        <v>145.07108679865806</v>
      </c>
      <c r="AP477" s="124">
        <f t="shared" si="86"/>
        <v>145.07108679865806</v>
      </c>
      <c r="AQ477" s="124">
        <f t="shared" si="86"/>
        <v>145.07108679865806</v>
      </c>
      <c r="AR477" s="124">
        <f t="shared" si="86"/>
        <v>145.07108679865806</v>
      </c>
      <c r="AS477" s="124">
        <f t="shared" si="86"/>
        <v>145.07108679865806</v>
      </c>
      <c r="AT477" s="124">
        <f t="shared" si="86"/>
        <v>145.07108679865806</v>
      </c>
      <c r="AU477" s="124">
        <f t="shared" si="86"/>
        <v>145.07108679865806</v>
      </c>
      <c r="AV477" s="613">
        <f t="shared" si="86"/>
        <v>145.07108679865806</v>
      </c>
      <c r="AY477" s="335">
        <v>19</v>
      </c>
      <c r="AZ477" s="334" t="s">
        <v>649</v>
      </c>
      <c r="BA477" s="456">
        <v>0.271274081</v>
      </c>
      <c r="BB477" s="456">
        <v>6369.5725707670299</v>
      </c>
      <c r="BC477" s="456"/>
      <c r="BD477" s="547"/>
      <c r="BE477" s="456">
        <v>0.64694845938597445</v>
      </c>
      <c r="BF477" s="547"/>
      <c r="BG477" s="548">
        <f t="shared" si="75"/>
        <v>145.45844746605292</v>
      </c>
      <c r="BP477" s="4"/>
      <c r="CB477" s="438">
        <v>51</v>
      </c>
      <c r="CC477" s="334" t="s">
        <v>651</v>
      </c>
      <c r="CD477" s="551">
        <v>41.708512999999897</v>
      </c>
      <c r="CE477" s="460">
        <v>6567.5871750218403</v>
      </c>
      <c r="CF477" s="551"/>
      <c r="CG477" s="460"/>
      <c r="CH477" s="460">
        <v>0.57781640258853595</v>
      </c>
      <c r="CI477" s="551"/>
      <c r="CJ477" s="460">
        <f t="shared" si="76"/>
        <v>167.41669360562156</v>
      </c>
    </row>
    <row r="478" spans="7:88" ht="14.1" customHeight="1">
      <c r="G478" s="19"/>
      <c r="H478" s="788"/>
      <c r="J478" s="736"/>
      <c r="K478" s="9" t="s">
        <v>851</v>
      </c>
      <c r="L478" s="124">
        <f t="shared" si="77"/>
        <v>145.07108679865806</v>
      </c>
      <c r="M478" s="124">
        <f t="shared" si="86"/>
        <v>145.07108679865806</v>
      </c>
      <c r="N478" s="124">
        <f t="shared" si="86"/>
        <v>145.07108679865806</v>
      </c>
      <c r="O478" s="124">
        <f t="shared" si="86"/>
        <v>145.07108679865806</v>
      </c>
      <c r="P478" s="124">
        <f t="shared" si="86"/>
        <v>145.07108679865806</v>
      </c>
      <c r="Q478" s="124">
        <f t="shared" si="86"/>
        <v>145.07108679865806</v>
      </c>
      <c r="R478" s="124">
        <f t="shared" si="86"/>
        <v>145.07108679865806</v>
      </c>
      <c r="S478" s="124">
        <f t="shared" si="86"/>
        <v>145.07108679865806</v>
      </c>
      <c r="T478" s="124">
        <f t="shared" si="86"/>
        <v>145.07108679865806</v>
      </c>
      <c r="U478" s="124">
        <f t="shared" si="86"/>
        <v>145.07108679865806</v>
      </c>
      <c r="V478" s="124">
        <f t="shared" si="86"/>
        <v>145.07108679865806</v>
      </c>
      <c r="W478" s="124">
        <f t="shared" si="86"/>
        <v>145.07108679865806</v>
      </c>
      <c r="X478" s="124">
        <f t="shared" si="86"/>
        <v>145.07108679865806</v>
      </c>
      <c r="Y478" s="124">
        <f t="shared" si="86"/>
        <v>145.07108679865806</v>
      </c>
      <c r="Z478" s="124">
        <f t="shared" si="86"/>
        <v>145.07108679865806</v>
      </c>
      <c r="AA478" s="124">
        <f t="shared" si="86"/>
        <v>145.07108679865806</v>
      </c>
      <c r="AB478" s="124">
        <f t="shared" si="86"/>
        <v>145.07108679865806</v>
      </c>
      <c r="AC478" s="124">
        <f t="shared" si="86"/>
        <v>145.07108679865806</v>
      </c>
      <c r="AD478" s="124">
        <f t="shared" si="86"/>
        <v>145.07108679865806</v>
      </c>
      <c r="AE478" s="124">
        <f t="shared" si="86"/>
        <v>145.07108679865806</v>
      </c>
      <c r="AF478" s="124">
        <f t="shared" si="86"/>
        <v>145.07108679865806</v>
      </c>
      <c r="AG478" s="124">
        <f t="shared" si="86"/>
        <v>145.07108679865806</v>
      </c>
      <c r="AH478" s="124">
        <f t="shared" si="86"/>
        <v>145.07108679865806</v>
      </c>
      <c r="AI478" s="124">
        <f t="shared" si="86"/>
        <v>145.07108679865806</v>
      </c>
      <c r="AJ478" s="124">
        <f t="shared" si="86"/>
        <v>145.07108679865806</v>
      </c>
      <c r="AK478" s="124">
        <f t="shared" si="86"/>
        <v>145.07108679865806</v>
      </c>
      <c r="AL478" s="124">
        <f t="shared" si="86"/>
        <v>145.07108679865806</v>
      </c>
      <c r="AM478" s="124">
        <f t="shared" si="86"/>
        <v>145.07108679865806</v>
      </c>
      <c r="AN478" s="124">
        <f t="shared" si="86"/>
        <v>145.07108679865806</v>
      </c>
      <c r="AO478" s="124">
        <f t="shared" si="86"/>
        <v>145.07108679865806</v>
      </c>
      <c r="AP478" s="124">
        <f t="shared" si="86"/>
        <v>145.07108679865806</v>
      </c>
      <c r="AQ478" s="124">
        <f t="shared" si="86"/>
        <v>145.07108679865806</v>
      </c>
      <c r="AR478" s="124">
        <f t="shared" si="86"/>
        <v>145.07108679865806</v>
      </c>
      <c r="AS478" s="124">
        <f t="shared" si="86"/>
        <v>145.07108679865806</v>
      </c>
      <c r="AT478" s="124">
        <f t="shared" si="86"/>
        <v>145.07108679865806</v>
      </c>
      <c r="AU478" s="124">
        <f t="shared" si="86"/>
        <v>145.07108679865806</v>
      </c>
      <c r="AV478" s="613">
        <f t="shared" si="86"/>
        <v>145.07108679865806</v>
      </c>
      <c r="AY478" s="335">
        <v>24</v>
      </c>
      <c r="AZ478" s="334" t="s">
        <v>650</v>
      </c>
      <c r="BA478" s="456">
        <v>0.92713794000000005</v>
      </c>
      <c r="BB478" s="456">
        <v>6356.4497843975396</v>
      </c>
      <c r="BC478" s="456"/>
      <c r="BD478" s="547"/>
      <c r="BE478" s="456">
        <v>0.64417669676880984</v>
      </c>
      <c r="BF478" s="547"/>
      <c r="BG478" s="548">
        <f t="shared" si="75"/>
        <v>145.78284454968122</v>
      </c>
      <c r="BP478" s="4"/>
      <c r="CB478" s="438">
        <v>28</v>
      </c>
      <c r="CC478" s="334" t="s">
        <v>651</v>
      </c>
      <c r="CD478" s="551">
        <v>54.167802000000002</v>
      </c>
      <c r="CE478" s="460">
        <v>8077.8534916375902</v>
      </c>
      <c r="CF478" s="551"/>
      <c r="CG478" s="460"/>
      <c r="CH478" s="460">
        <v>0.70600219695025701</v>
      </c>
      <c r="CI478" s="551"/>
      <c r="CJ478" s="460">
        <f t="shared" si="76"/>
        <v>167.95079040942841</v>
      </c>
    </row>
    <row r="479" spans="7:88" ht="14.1" customHeight="1" thickBot="1">
      <c r="G479" s="19"/>
      <c r="H479" s="788"/>
      <c r="J479" s="736"/>
      <c r="K479" s="9" t="s">
        <v>852</v>
      </c>
      <c r="L479" s="125">
        <f t="shared" si="77"/>
        <v>145.07108679865806</v>
      </c>
      <c r="M479" s="125">
        <f t="shared" si="86"/>
        <v>145.07108679865806</v>
      </c>
      <c r="N479" s="125">
        <f t="shared" si="86"/>
        <v>145.07108679865806</v>
      </c>
      <c r="O479" s="125">
        <f t="shared" si="86"/>
        <v>145.07108679865806</v>
      </c>
      <c r="P479" s="125">
        <f t="shared" si="86"/>
        <v>145.07108679865806</v>
      </c>
      <c r="Q479" s="125">
        <f t="shared" si="86"/>
        <v>145.07108679865806</v>
      </c>
      <c r="R479" s="125">
        <f t="shared" si="86"/>
        <v>145.07108679865806</v>
      </c>
      <c r="S479" s="125">
        <f t="shared" si="86"/>
        <v>145.07108679865806</v>
      </c>
      <c r="T479" s="125">
        <f t="shared" si="86"/>
        <v>145.07108679865806</v>
      </c>
      <c r="U479" s="125">
        <f t="shared" si="86"/>
        <v>145.07108679865806</v>
      </c>
      <c r="V479" s="125">
        <f t="shared" si="86"/>
        <v>145.07108679865806</v>
      </c>
      <c r="W479" s="125">
        <f t="shared" si="86"/>
        <v>145.07108679865806</v>
      </c>
      <c r="X479" s="125">
        <f t="shared" si="86"/>
        <v>145.07108679865806</v>
      </c>
      <c r="Y479" s="125">
        <f t="shared" si="86"/>
        <v>145.07108679865806</v>
      </c>
      <c r="Z479" s="125">
        <f t="shared" si="86"/>
        <v>145.07108679865806</v>
      </c>
      <c r="AA479" s="125">
        <f t="shared" si="86"/>
        <v>145.07108679865806</v>
      </c>
      <c r="AB479" s="125">
        <f t="shared" si="86"/>
        <v>145.07108679865806</v>
      </c>
      <c r="AC479" s="125">
        <f t="shared" si="86"/>
        <v>145.07108679865806</v>
      </c>
      <c r="AD479" s="125">
        <f t="shared" si="86"/>
        <v>145.07108679865806</v>
      </c>
      <c r="AE479" s="125">
        <f t="shared" si="86"/>
        <v>145.07108679865806</v>
      </c>
      <c r="AF479" s="125">
        <f t="shared" si="86"/>
        <v>145.07108679865806</v>
      </c>
      <c r="AG479" s="125">
        <f t="shared" si="86"/>
        <v>145.07108679865806</v>
      </c>
      <c r="AH479" s="125">
        <f t="shared" si="86"/>
        <v>145.07108679865806</v>
      </c>
      <c r="AI479" s="125">
        <f t="shared" si="86"/>
        <v>145.07108679865806</v>
      </c>
      <c r="AJ479" s="125">
        <f t="shared" si="86"/>
        <v>145.07108679865806</v>
      </c>
      <c r="AK479" s="125">
        <f t="shared" si="86"/>
        <v>145.07108679865806</v>
      </c>
      <c r="AL479" s="125">
        <f t="shared" si="86"/>
        <v>145.07108679865806</v>
      </c>
      <c r="AM479" s="125">
        <f t="shared" si="86"/>
        <v>145.07108679865806</v>
      </c>
      <c r="AN479" s="125">
        <f t="shared" si="86"/>
        <v>145.07108679865806</v>
      </c>
      <c r="AO479" s="125">
        <f t="shared" si="86"/>
        <v>145.07108679865806</v>
      </c>
      <c r="AP479" s="125">
        <f t="shared" si="86"/>
        <v>145.07108679865806</v>
      </c>
      <c r="AQ479" s="125">
        <f t="shared" si="86"/>
        <v>145.07108679865806</v>
      </c>
      <c r="AR479" s="125">
        <f t="shared" si="86"/>
        <v>145.07108679865806</v>
      </c>
      <c r="AS479" s="125">
        <f t="shared" si="86"/>
        <v>145.07108679865806</v>
      </c>
      <c r="AT479" s="125">
        <f t="shared" si="86"/>
        <v>145.07108679865806</v>
      </c>
      <c r="AU479" s="125">
        <f t="shared" si="86"/>
        <v>145.07108679865806</v>
      </c>
      <c r="AV479" s="614">
        <f t="shared" si="86"/>
        <v>145.07108679865806</v>
      </c>
      <c r="AY479" s="335">
        <v>73</v>
      </c>
      <c r="AZ479" s="334" t="s">
        <v>648</v>
      </c>
      <c r="BA479" s="456">
        <v>0.48572313499999997</v>
      </c>
      <c r="BB479" s="456">
        <v>5631.3268809313004</v>
      </c>
      <c r="BC479" s="456"/>
      <c r="BD479" s="547"/>
      <c r="BE479" s="456">
        <v>0.57108961519447932</v>
      </c>
      <c r="BF479" s="547"/>
      <c r="BG479" s="548">
        <f t="shared" si="75"/>
        <v>146.02618367022038</v>
      </c>
      <c r="BP479" s="4"/>
      <c r="CB479" s="438">
        <v>6</v>
      </c>
      <c r="CC479" s="334" t="s">
        <v>649</v>
      </c>
      <c r="CD479" s="551">
        <v>146.48025000000001</v>
      </c>
      <c r="CE479" s="460">
        <v>6748.2292633668003</v>
      </c>
      <c r="CF479" s="551"/>
      <c r="CG479" s="460"/>
      <c r="CH479" s="460">
        <v>0.59049794595862704</v>
      </c>
      <c r="CI479" s="551"/>
      <c r="CJ479" s="460">
        <f t="shared" si="76"/>
        <v>168.23251403736538</v>
      </c>
    </row>
    <row r="480" spans="7:88" ht="14.1" customHeight="1" thickTop="1">
      <c r="G480" s="19"/>
      <c r="H480" s="788"/>
      <c r="J480" s="736"/>
      <c r="K480" s="9" t="s">
        <v>756</v>
      </c>
      <c r="L480" s="124">
        <f t="shared" si="77"/>
        <v>177.68094564692737</v>
      </c>
      <c r="M480" s="124">
        <f t="shared" si="86"/>
        <v>177.68094564692737</v>
      </c>
      <c r="N480" s="124">
        <f t="shared" si="86"/>
        <v>177.68094564692737</v>
      </c>
      <c r="O480" s="124">
        <f t="shared" si="86"/>
        <v>177.68094564692737</v>
      </c>
      <c r="P480" s="124">
        <f t="shared" si="86"/>
        <v>177.68094564692737</v>
      </c>
      <c r="Q480" s="124">
        <f t="shared" si="86"/>
        <v>177.68094564692737</v>
      </c>
      <c r="R480" s="124">
        <f t="shared" si="86"/>
        <v>177.68094564692737</v>
      </c>
      <c r="S480" s="124">
        <f t="shared" si="86"/>
        <v>177.68094564692737</v>
      </c>
      <c r="T480" s="124">
        <f t="shared" si="86"/>
        <v>177.68094564692737</v>
      </c>
      <c r="U480" s="124">
        <f t="shared" si="86"/>
        <v>177.68094564692737</v>
      </c>
      <c r="V480" s="124">
        <f t="shared" si="86"/>
        <v>177.68094564692737</v>
      </c>
      <c r="W480" s="124">
        <f t="shared" si="86"/>
        <v>177.68094564692737</v>
      </c>
      <c r="X480" s="124">
        <f t="shared" ref="X480:AV480" si="87" xml:space="preserve"> (($S$48 * $S$46 * $S$44 * (X319 * 1 + X447) +X350) * 1000 / (X195 * 8760)) +X381 + 0</f>
        <v>177.68094564692737</v>
      </c>
      <c r="Y480" s="124">
        <f t="shared" si="87"/>
        <v>177.68094564692737</v>
      </c>
      <c r="Z480" s="124">
        <f t="shared" si="87"/>
        <v>177.68094564692737</v>
      </c>
      <c r="AA480" s="124">
        <f t="shared" si="87"/>
        <v>177.68094564692737</v>
      </c>
      <c r="AB480" s="124">
        <f t="shared" si="87"/>
        <v>177.68094564692737</v>
      </c>
      <c r="AC480" s="124">
        <f t="shared" si="87"/>
        <v>177.68094564692737</v>
      </c>
      <c r="AD480" s="124">
        <f t="shared" si="87"/>
        <v>177.68094564692737</v>
      </c>
      <c r="AE480" s="124">
        <f t="shared" si="87"/>
        <v>177.68094564692737</v>
      </c>
      <c r="AF480" s="124">
        <f t="shared" si="87"/>
        <v>177.68094564692737</v>
      </c>
      <c r="AG480" s="124">
        <f t="shared" si="87"/>
        <v>177.68094564692737</v>
      </c>
      <c r="AH480" s="124">
        <f t="shared" si="87"/>
        <v>177.68094564692737</v>
      </c>
      <c r="AI480" s="124">
        <f t="shared" si="87"/>
        <v>177.68094564692737</v>
      </c>
      <c r="AJ480" s="124">
        <f t="shared" si="87"/>
        <v>177.68094564692737</v>
      </c>
      <c r="AK480" s="124">
        <f t="shared" si="87"/>
        <v>177.68094564692737</v>
      </c>
      <c r="AL480" s="124">
        <f t="shared" si="87"/>
        <v>177.68094564692737</v>
      </c>
      <c r="AM480" s="124">
        <f t="shared" si="87"/>
        <v>177.68094564692737</v>
      </c>
      <c r="AN480" s="124">
        <f t="shared" si="87"/>
        <v>177.68094564692737</v>
      </c>
      <c r="AO480" s="124">
        <f t="shared" si="87"/>
        <v>177.68094564692737</v>
      </c>
      <c r="AP480" s="124">
        <f t="shared" si="87"/>
        <v>177.68094564692737</v>
      </c>
      <c r="AQ480" s="124">
        <f t="shared" si="87"/>
        <v>177.68094564692737</v>
      </c>
      <c r="AR480" s="124">
        <f t="shared" si="87"/>
        <v>177.68094564692737</v>
      </c>
      <c r="AS480" s="124">
        <f t="shared" si="87"/>
        <v>177.68094564692737</v>
      </c>
      <c r="AT480" s="124">
        <f t="shared" si="87"/>
        <v>177.68094564692737</v>
      </c>
      <c r="AU480" s="124">
        <f t="shared" si="87"/>
        <v>177.68094564692737</v>
      </c>
      <c r="AV480" s="613">
        <f t="shared" si="87"/>
        <v>177.68094564692737</v>
      </c>
      <c r="AY480" s="335">
        <v>51</v>
      </c>
      <c r="AZ480" s="334" t="s">
        <v>651</v>
      </c>
      <c r="BA480" s="456">
        <v>11.739894799999901</v>
      </c>
      <c r="BB480" s="456">
        <v>4814.9651344061904</v>
      </c>
      <c r="BC480" s="456"/>
      <c r="BD480" s="547"/>
      <c r="BE480" s="456">
        <v>0.48976125814172311</v>
      </c>
      <c r="BF480" s="547"/>
      <c r="BG480" s="548">
        <f t="shared" si="75"/>
        <v>146.10704064408739</v>
      </c>
      <c r="BP480" s="4"/>
      <c r="CB480" s="438">
        <v>21</v>
      </c>
      <c r="CC480" s="334" t="s">
        <v>650</v>
      </c>
      <c r="CD480" s="551">
        <v>67.314823999999902</v>
      </c>
      <c r="CE480" s="460">
        <v>7374.84418160521</v>
      </c>
      <c r="CF480" s="551"/>
      <c r="CG480" s="460"/>
      <c r="CH480" s="460">
        <v>0.64439158833026899</v>
      </c>
      <c r="CI480" s="551"/>
      <c r="CJ480" s="460">
        <f t="shared" si="76"/>
        <v>168.22585276632336</v>
      </c>
    </row>
    <row r="481" spans="5:88" ht="14.1" customHeight="1">
      <c r="G481" s="19"/>
      <c r="H481" s="788"/>
      <c r="J481" s="736"/>
      <c r="K481" s="9" t="s">
        <v>760</v>
      </c>
      <c r="L481" s="124">
        <f t="shared" si="77"/>
        <v>177.68094564692737</v>
      </c>
      <c r="M481" s="124">
        <f t="shared" si="86"/>
        <v>177.68094564692737</v>
      </c>
      <c r="N481" s="124">
        <f t="shared" si="86"/>
        <v>177.68094564692737</v>
      </c>
      <c r="O481" s="124">
        <f t="shared" si="86"/>
        <v>177.68094564692737</v>
      </c>
      <c r="P481" s="124">
        <f t="shared" si="86"/>
        <v>177.68094564692737</v>
      </c>
      <c r="Q481" s="124">
        <f t="shared" si="86"/>
        <v>177.68094564692737</v>
      </c>
      <c r="R481" s="124">
        <f t="shared" si="86"/>
        <v>177.68094564692737</v>
      </c>
      <c r="S481" s="124">
        <f t="shared" si="86"/>
        <v>177.68094564692737</v>
      </c>
      <c r="T481" s="124">
        <f t="shared" si="86"/>
        <v>177.68094564692737</v>
      </c>
      <c r="U481" s="124">
        <f t="shared" si="86"/>
        <v>177.68094564692737</v>
      </c>
      <c r="V481" s="124">
        <f t="shared" si="86"/>
        <v>177.68094564692737</v>
      </c>
      <c r="W481" s="124">
        <f t="shared" si="86"/>
        <v>177.68094564692737</v>
      </c>
      <c r="X481" s="124">
        <f t="shared" si="86"/>
        <v>177.68094564692737</v>
      </c>
      <c r="Y481" s="124">
        <f t="shared" si="86"/>
        <v>177.68094564692737</v>
      </c>
      <c r="Z481" s="124">
        <f t="shared" si="86"/>
        <v>177.68094564692737</v>
      </c>
      <c r="AA481" s="124">
        <f t="shared" si="86"/>
        <v>177.68094564692737</v>
      </c>
      <c r="AB481" s="124">
        <f t="shared" si="86"/>
        <v>177.68094564692737</v>
      </c>
      <c r="AC481" s="124">
        <f t="shared" si="86"/>
        <v>177.68094564692737</v>
      </c>
      <c r="AD481" s="124">
        <f t="shared" si="86"/>
        <v>177.68094564692737</v>
      </c>
      <c r="AE481" s="124">
        <f t="shared" si="86"/>
        <v>177.68094564692737</v>
      </c>
      <c r="AF481" s="124">
        <f t="shared" si="86"/>
        <v>177.68094564692737</v>
      </c>
      <c r="AG481" s="124">
        <f t="shared" si="86"/>
        <v>177.68094564692737</v>
      </c>
      <c r="AH481" s="124">
        <f t="shared" si="86"/>
        <v>177.68094564692737</v>
      </c>
      <c r="AI481" s="124">
        <f t="shared" si="86"/>
        <v>177.68094564692737</v>
      </c>
      <c r="AJ481" s="124">
        <f t="shared" si="86"/>
        <v>177.68094564692737</v>
      </c>
      <c r="AK481" s="124">
        <f t="shared" si="86"/>
        <v>177.68094564692737</v>
      </c>
      <c r="AL481" s="124">
        <f t="shared" si="86"/>
        <v>177.68094564692737</v>
      </c>
      <c r="AM481" s="124">
        <f t="shared" si="86"/>
        <v>177.68094564692737</v>
      </c>
      <c r="AN481" s="124">
        <f t="shared" si="86"/>
        <v>177.68094564692737</v>
      </c>
      <c r="AO481" s="124">
        <f t="shared" si="86"/>
        <v>177.68094564692737</v>
      </c>
      <c r="AP481" s="124">
        <f t="shared" si="86"/>
        <v>177.68094564692737</v>
      </c>
      <c r="AQ481" s="124">
        <f t="shared" si="86"/>
        <v>177.68094564692737</v>
      </c>
      <c r="AR481" s="124">
        <f t="shared" si="86"/>
        <v>177.68094564692737</v>
      </c>
      <c r="AS481" s="124">
        <f t="shared" si="86"/>
        <v>177.68094564692737</v>
      </c>
      <c r="AT481" s="124">
        <f t="shared" si="86"/>
        <v>177.68094564692737</v>
      </c>
      <c r="AU481" s="124">
        <f t="shared" si="86"/>
        <v>177.68094564692737</v>
      </c>
      <c r="AV481" s="613">
        <f t="shared" si="86"/>
        <v>177.68094564692737</v>
      </c>
      <c r="AY481" s="335">
        <v>5</v>
      </c>
      <c r="AZ481" s="334" t="s">
        <v>651</v>
      </c>
      <c r="BA481" s="456">
        <v>9.3948186459999903</v>
      </c>
      <c r="BB481" s="456">
        <v>6526.1338827947702</v>
      </c>
      <c r="BC481" s="456"/>
      <c r="BD481" s="547"/>
      <c r="BE481" s="456">
        <v>0.65656005190479561</v>
      </c>
      <c r="BF481" s="547"/>
      <c r="BG481" s="548">
        <f t="shared" si="75"/>
        <v>146.76191057141821</v>
      </c>
      <c r="BP481" s="4"/>
      <c r="CB481" s="438">
        <v>57</v>
      </c>
      <c r="CC481" s="334" t="s">
        <v>649</v>
      </c>
      <c r="CD481" s="551">
        <v>2.00429399999999</v>
      </c>
      <c r="CE481" s="460">
        <v>6005.0899516346399</v>
      </c>
      <c r="CF481" s="551"/>
      <c r="CG481" s="460"/>
      <c r="CH481" s="460">
        <v>0.526037348897474</v>
      </c>
      <c r="CI481" s="551"/>
      <c r="CJ481" s="460">
        <f t="shared" si="76"/>
        <v>168.41369259728546</v>
      </c>
    </row>
    <row r="482" spans="5:88" ht="14.1" customHeight="1" thickBot="1">
      <c r="G482" s="19"/>
      <c r="H482" s="788"/>
      <c r="J482" s="736"/>
      <c r="K482" s="10" t="s">
        <v>764</v>
      </c>
      <c r="L482" s="125">
        <f t="shared" si="77"/>
        <v>177.68094564692737</v>
      </c>
      <c r="M482" s="125">
        <f t="shared" si="86"/>
        <v>177.68094564692737</v>
      </c>
      <c r="N482" s="125">
        <f t="shared" si="86"/>
        <v>177.68094564692737</v>
      </c>
      <c r="O482" s="125">
        <f t="shared" si="86"/>
        <v>177.68094564692737</v>
      </c>
      <c r="P482" s="125">
        <f t="shared" si="86"/>
        <v>177.68094564692737</v>
      </c>
      <c r="Q482" s="125">
        <f t="shared" si="86"/>
        <v>177.68094564692737</v>
      </c>
      <c r="R482" s="125">
        <f t="shared" si="86"/>
        <v>177.68094564692737</v>
      </c>
      <c r="S482" s="125">
        <f t="shared" si="86"/>
        <v>177.68094564692737</v>
      </c>
      <c r="T482" s="125">
        <f t="shared" si="86"/>
        <v>177.68094564692737</v>
      </c>
      <c r="U482" s="125">
        <f t="shared" si="86"/>
        <v>177.68094564692737</v>
      </c>
      <c r="V482" s="125">
        <f t="shared" si="86"/>
        <v>177.68094564692737</v>
      </c>
      <c r="W482" s="125">
        <f t="shared" si="86"/>
        <v>177.68094564692737</v>
      </c>
      <c r="X482" s="125">
        <f t="shared" si="86"/>
        <v>177.68094564692737</v>
      </c>
      <c r="Y482" s="125">
        <f t="shared" si="86"/>
        <v>177.68094564692737</v>
      </c>
      <c r="Z482" s="125">
        <f t="shared" si="86"/>
        <v>177.68094564692737</v>
      </c>
      <c r="AA482" s="125">
        <f t="shared" si="86"/>
        <v>177.68094564692737</v>
      </c>
      <c r="AB482" s="125">
        <f t="shared" si="86"/>
        <v>177.68094564692737</v>
      </c>
      <c r="AC482" s="125">
        <f t="shared" si="86"/>
        <v>177.68094564692737</v>
      </c>
      <c r="AD482" s="125">
        <f t="shared" si="86"/>
        <v>177.68094564692737</v>
      </c>
      <c r="AE482" s="125">
        <f t="shared" si="86"/>
        <v>177.68094564692737</v>
      </c>
      <c r="AF482" s="125">
        <f t="shared" si="86"/>
        <v>177.68094564692737</v>
      </c>
      <c r="AG482" s="125">
        <f t="shared" si="86"/>
        <v>177.68094564692737</v>
      </c>
      <c r="AH482" s="125">
        <f t="shared" si="86"/>
        <v>177.68094564692737</v>
      </c>
      <c r="AI482" s="125">
        <f t="shared" si="86"/>
        <v>177.68094564692737</v>
      </c>
      <c r="AJ482" s="125">
        <f t="shared" si="86"/>
        <v>177.68094564692737</v>
      </c>
      <c r="AK482" s="125">
        <f t="shared" si="86"/>
        <v>177.68094564692737</v>
      </c>
      <c r="AL482" s="125">
        <f t="shared" si="86"/>
        <v>177.68094564692737</v>
      </c>
      <c r="AM482" s="125">
        <f t="shared" si="86"/>
        <v>177.68094564692737</v>
      </c>
      <c r="AN482" s="125">
        <f t="shared" si="86"/>
        <v>177.68094564692737</v>
      </c>
      <c r="AO482" s="125">
        <f t="shared" si="86"/>
        <v>177.68094564692737</v>
      </c>
      <c r="AP482" s="125">
        <f t="shared" si="86"/>
        <v>177.68094564692737</v>
      </c>
      <c r="AQ482" s="125">
        <f t="shared" si="86"/>
        <v>177.68094564692737</v>
      </c>
      <c r="AR482" s="125">
        <f t="shared" si="86"/>
        <v>177.68094564692737</v>
      </c>
      <c r="AS482" s="125">
        <f t="shared" si="86"/>
        <v>177.68094564692737</v>
      </c>
      <c r="AT482" s="125">
        <f t="shared" si="86"/>
        <v>177.68094564692737</v>
      </c>
      <c r="AU482" s="125">
        <f t="shared" si="86"/>
        <v>177.68094564692737</v>
      </c>
      <c r="AV482" s="614">
        <f t="shared" si="86"/>
        <v>177.68094564692737</v>
      </c>
      <c r="AY482" s="335">
        <v>68</v>
      </c>
      <c r="AZ482" s="334" t="s">
        <v>650</v>
      </c>
      <c r="BA482" s="456">
        <v>0.599879724</v>
      </c>
      <c r="BB482" s="456">
        <v>5655.1743829614798</v>
      </c>
      <c r="BC482" s="456"/>
      <c r="BD482" s="547"/>
      <c r="BE482" s="456">
        <v>0.56901439497979678</v>
      </c>
      <c r="BF482" s="547"/>
      <c r="BG482" s="548">
        <f t="shared" si="75"/>
        <v>147.14536354159023</v>
      </c>
      <c r="BP482" s="4"/>
      <c r="CB482" s="438">
        <v>92</v>
      </c>
      <c r="CC482" s="334" t="s">
        <v>651</v>
      </c>
      <c r="CD482" s="551">
        <v>102.635989</v>
      </c>
      <c r="CE482" s="460">
        <v>7501.2142913012003</v>
      </c>
      <c r="CF482" s="551"/>
      <c r="CG482" s="460"/>
      <c r="CH482" s="460">
        <v>0.65411884864708303</v>
      </c>
      <c r="CI482" s="551"/>
      <c r="CJ482" s="460">
        <f t="shared" si="76"/>
        <v>168.51352327486944</v>
      </c>
    </row>
    <row r="483" spans="5:88" ht="14.1" customHeight="1" thickTop="1">
      <c r="G483" s="21"/>
      <c r="H483" s="22"/>
      <c r="I483" s="22"/>
      <c r="J483" s="22"/>
      <c r="K483" s="22"/>
      <c r="L483" s="22"/>
      <c r="M483" s="22"/>
      <c r="N483" s="22"/>
      <c r="O483" s="22"/>
      <c r="P483" s="22"/>
      <c r="Q483" s="22"/>
      <c r="R483" s="22"/>
      <c r="S483" s="22"/>
      <c r="T483" s="22"/>
      <c r="U483" s="22"/>
      <c r="V483" s="22"/>
      <c r="W483" s="22"/>
      <c r="X483" s="22"/>
      <c r="Y483" s="22"/>
      <c r="Z483" s="22"/>
      <c r="AA483" s="22"/>
      <c r="AB483" s="22"/>
      <c r="AC483" s="22"/>
      <c r="AD483" s="22"/>
      <c r="AE483" s="22"/>
      <c r="AF483" s="22"/>
      <c r="AG483" s="22"/>
      <c r="AH483" s="22"/>
      <c r="AI483" s="22"/>
      <c r="AJ483" s="22"/>
      <c r="AK483" s="22"/>
      <c r="AL483" s="22"/>
      <c r="AM483" s="22"/>
      <c r="AN483" s="22"/>
      <c r="AO483" s="22"/>
      <c r="AP483" s="22"/>
      <c r="AQ483" s="22"/>
      <c r="AR483" s="22"/>
      <c r="AS483" s="22"/>
      <c r="AT483" s="22"/>
      <c r="AU483" s="22"/>
      <c r="AV483" s="23"/>
      <c r="AY483" s="335">
        <v>4</v>
      </c>
      <c r="AZ483" s="334" t="s">
        <v>650</v>
      </c>
      <c r="BA483" s="456">
        <v>7.3809676999999893E-2</v>
      </c>
      <c r="BB483" s="456">
        <v>7912.3531290118899</v>
      </c>
      <c r="BC483" s="456"/>
      <c r="BD483" s="547"/>
      <c r="BE483" s="456">
        <v>0.79016725183002545</v>
      </c>
      <c r="BF483" s="547"/>
      <c r="BG483" s="548">
        <f t="shared" si="75"/>
        <v>147.36726255827722</v>
      </c>
      <c r="BP483" s="4"/>
      <c r="CB483" s="438">
        <v>5</v>
      </c>
      <c r="CC483" s="334" t="s">
        <v>651</v>
      </c>
      <c r="CD483" s="551">
        <v>377.023371</v>
      </c>
      <c r="CE483" s="460">
        <v>7997.6075833902796</v>
      </c>
      <c r="CF483" s="551"/>
      <c r="CG483" s="460"/>
      <c r="CH483" s="460">
        <v>0.69665627591345403</v>
      </c>
      <c r="CI483" s="551"/>
      <c r="CJ483" s="460">
        <f t="shared" si="76"/>
        <v>168.52859284906521</v>
      </c>
    </row>
    <row r="484" spans="5:88" ht="14.1" customHeight="1">
      <c r="AY484" s="335">
        <v>91</v>
      </c>
      <c r="AZ484" s="334" t="s">
        <v>649</v>
      </c>
      <c r="BA484" s="456">
        <v>0.38362602799999901</v>
      </c>
      <c r="BB484" s="456">
        <v>6853.6308129732097</v>
      </c>
      <c r="BC484" s="456"/>
      <c r="BD484" s="547"/>
      <c r="BE484" s="456">
        <v>0.68491686149163133</v>
      </c>
      <c r="BF484" s="547"/>
      <c r="BG484" s="548">
        <f t="shared" si="75"/>
        <v>147.60173486185252</v>
      </c>
      <c r="BP484" s="4"/>
      <c r="CB484" s="438">
        <v>3</v>
      </c>
      <c r="CC484" s="334" t="s">
        <v>651</v>
      </c>
      <c r="CD484" s="551">
        <v>133.251239999999</v>
      </c>
      <c r="CE484" s="460">
        <v>7956.3930487467996</v>
      </c>
      <c r="CF484" s="551"/>
      <c r="CG484" s="460"/>
      <c r="CH484" s="460">
        <v>0.69059451392636795</v>
      </c>
      <c r="CI484" s="551"/>
      <c r="CJ484" s="460">
        <f t="shared" si="76"/>
        <v>169.13495072950084</v>
      </c>
    </row>
    <row r="485" spans="5:88" ht="14.1" customHeight="1">
      <c r="AY485" s="335">
        <v>15</v>
      </c>
      <c r="AZ485" s="334" t="s">
        <v>649</v>
      </c>
      <c r="BA485" s="456">
        <v>0.77743302299999895</v>
      </c>
      <c r="BB485" s="456">
        <v>6455.4332746916398</v>
      </c>
      <c r="BC485" s="456"/>
      <c r="BD485" s="547"/>
      <c r="BE485" s="456">
        <v>0.64302037030127879</v>
      </c>
      <c r="BF485" s="547"/>
      <c r="BG485" s="548">
        <f t="shared" si="75"/>
        <v>148.2308266582867</v>
      </c>
      <c r="BP485" s="4"/>
      <c r="CB485" s="438">
        <v>99</v>
      </c>
      <c r="CC485" s="334" t="s">
        <v>651</v>
      </c>
      <c r="CD485" s="551">
        <v>55.1563769999999</v>
      </c>
      <c r="CE485" s="460">
        <v>7215.2210425961803</v>
      </c>
      <c r="CF485" s="551"/>
      <c r="CG485" s="460"/>
      <c r="CH485" s="460">
        <v>0.62708870795188298</v>
      </c>
      <c r="CI485" s="551"/>
      <c r="CJ485" s="460">
        <f t="shared" si="76"/>
        <v>169.17091851518944</v>
      </c>
    </row>
    <row r="486" spans="5:88" ht="14.1" customHeight="1">
      <c r="AY486" s="335">
        <v>125</v>
      </c>
      <c r="AZ486" s="334" t="s">
        <v>649</v>
      </c>
      <c r="BA486" s="456">
        <v>0.53452963499999995</v>
      </c>
      <c r="BB486" s="456">
        <v>6566.1007327038596</v>
      </c>
      <c r="BC486" s="456"/>
      <c r="BD486" s="547"/>
      <c r="BE486" s="456">
        <v>0.65306390642889567</v>
      </c>
      <c r="BF486" s="547"/>
      <c r="BG486" s="548">
        <f t="shared" si="75"/>
        <v>148.40411912060566</v>
      </c>
      <c r="BP486" s="4"/>
      <c r="CB486" s="438">
        <v>8</v>
      </c>
      <c r="CC486" s="334" t="s">
        <v>650</v>
      </c>
      <c r="CD486" s="551">
        <v>14.5625</v>
      </c>
      <c r="CE486" s="460">
        <v>8300.8111112707902</v>
      </c>
      <c r="CF486" s="551"/>
      <c r="CG486" s="460"/>
      <c r="CH486" s="460">
        <v>0.71994969535013398</v>
      </c>
      <c r="CI486" s="551"/>
      <c r="CJ486" s="460">
        <f t="shared" si="76"/>
        <v>169.15635990905682</v>
      </c>
    </row>
    <row r="487" spans="5:88" ht="14.1" customHeight="1">
      <c r="E487" s="426" t="s">
        <v>90</v>
      </c>
      <c r="G487" s="793" t="s">
        <v>865</v>
      </c>
      <c r="H487" s="794"/>
      <c r="I487" s="794"/>
      <c r="J487" s="794"/>
      <c r="K487" s="794"/>
      <c r="L487" s="794"/>
      <c r="M487" s="794"/>
      <c r="N487" s="794"/>
      <c r="O487" s="794"/>
      <c r="P487" s="794"/>
      <c r="Q487" s="794"/>
      <c r="R487" s="794"/>
      <c r="S487" s="794"/>
      <c r="T487" s="794"/>
      <c r="U487" s="525"/>
      <c r="V487" s="525"/>
      <c r="W487" s="525"/>
      <c r="X487" s="525"/>
      <c r="Y487" s="525"/>
      <c r="Z487" s="525"/>
      <c r="AA487" s="525"/>
      <c r="AB487" s="525"/>
      <c r="AC487" s="525"/>
      <c r="AD487" s="525"/>
      <c r="AE487" s="525"/>
      <c r="AF487" s="525"/>
      <c r="AG487" s="525"/>
      <c r="AH487" s="531"/>
      <c r="AI487" s="531"/>
      <c r="AJ487" s="531"/>
      <c r="AK487" s="531"/>
      <c r="AL487" s="531"/>
      <c r="AM487" s="531"/>
      <c r="AN487" s="531"/>
      <c r="AO487" s="531"/>
      <c r="AP487" s="531"/>
      <c r="AQ487" s="531"/>
      <c r="AR487" s="531"/>
      <c r="AS487" s="531"/>
      <c r="AT487" s="531"/>
      <c r="AU487" s="531"/>
      <c r="AV487" s="531"/>
      <c r="AY487" s="335">
        <v>117</v>
      </c>
      <c r="AZ487" s="334" t="s">
        <v>650</v>
      </c>
      <c r="BA487" s="456">
        <v>1.23705084799999</v>
      </c>
      <c r="BB487" s="456">
        <v>5706.4682414033396</v>
      </c>
      <c r="BC487" s="456"/>
      <c r="BD487" s="547"/>
      <c r="BE487" s="456">
        <v>0.56863437214844614</v>
      </c>
      <c r="BF487" s="547"/>
      <c r="BG487" s="548">
        <f t="shared" si="75"/>
        <v>148.525622144246</v>
      </c>
      <c r="BP487" s="4"/>
      <c r="CB487" s="438">
        <v>101</v>
      </c>
      <c r="CC487" s="334" t="s">
        <v>649</v>
      </c>
      <c r="CD487" s="551">
        <v>2.9500220000000001</v>
      </c>
      <c r="CE487" s="460">
        <v>7297.7062912753399</v>
      </c>
      <c r="CF487" s="551"/>
      <c r="CG487" s="460"/>
      <c r="CH487" s="460">
        <v>0.63234768045387302</v>
      </c>
      <c r="CI487" s="551"/>
      <c r="CJ487" s="460">
        <f t="shared" si="76"/>
        <v>169.64270679554699</v>
      </c>
    </row>
    <row r="488" spans="5:88" ht="14.1" customHeight="1">
      <c r="AY488" s="335">
        <v>110</v>
      </c>
      <c r="AZ488" s="334" t="s">
        <v>651</v>
      </c>
      <c r="BA488" s="456">
        <v>2.2912679279999999</v>
      </c>
      <c r="BB488" s="456">
        <v>5775.3393104529596</v>
      </c>
      <c r="BC488" s="456"/>
      <c r="BD488" s="547"/>
      <c r="BE488" s="456">
        <v>0.57406929627621361</v>
      </c>
      <c r="BF488" s="547"/>
      <c r="BG488" s="548">
        <f t="shared" si="75"/>
        <v>148.85224299757897</v>
      </c>
      <c r="BP488" s="4"/>
      <c r="CB488" s="438">
        <v>101</v>
      </c>
      <c r="CC488" s="334" t="s">
        <v>650</v>
      </c>
      <c r="CD488" s="551">
        <v>2.8804110000000001</v>
      </c>
      <c r="CE488" s="460">
        <v>7330.3405673731104</v>
      </c>
      <c r="CF488" s="551"/>
      <c r="CG488" s="460"/>
      <c r="CH488" s="460">
        <v>0.63234768045387302</v>
      </c>
      <c r="CI488" s="551"/>
      <c r="CJ488" s="460">
        <f t="shared" si="76"/>
        <v>170.37714524462569</v>
      </c>
    </row>
    <row r="489" spans="5:88" ht="14.1" customHeight="1">
      <c r="AY489" s="335">
        <v>11</v>
      </c>
      <c r="AZ489" s="334" t="s">
        <v>649</v>
      </c>
      <c r="BA489" s="456">
        <v>0.22894088300000001</v>
      </c>
      <c r="BB489" s="456">
        <v>4995.4719208035403</v>
      </c>
      <c r="BC489" s="456"/>
      <c r="BD489" s="547"/>
      <c r="BE489" s="456">
        <v>0.49362838373560602</v>
      </c>
      <c r="BF489" s="547"/>
      <c r="BG489" s="548">
        <f t="shared" si="75"/>
        <v>150.18742148460225</v>
      </c>
      <c r="BP489" s="4"/>
      <c r="CB489" s="438">
        <v>1</v>
      </c>
      <c r="CC489" s="334" t="s">
        <v>650</v>
      </c>
      <c r="CD489" s="551">
        <v>207.61387699999901</v>
      </c>
      <c r="CE489" s="460">
        <v>7841.7954731972804</v>
      </c>
      <c r="CF489" s="551"/>
      <c r="CG489" s="460"/>
      <c r="CH489" s="460">
        <v>0.67407538773467301</v>
      </c>
      <c r="CI489" s="551"/>
      <c r="CJ489" s="460">
        <f t="shared" si="76"/>
        <v>170.79452740430025</v>
      </c>
    </row>
    <row r="490" spans="5:88" ht="14.1" customHeight="1">
      <c r="AY490" s="335">
        <v>66</v>
      </c>
      <c r="AZ490" s="334" t="s">
        <v>650</v>
      </c>
      <c r="BA490" s="456">
        <v>2.645795889</v>
      </c>
      <c r="BB490" s="456">
        <v>5476.5984503317204</v>
      </c>
      <c r="BC490" s="456"/>
      <c r="BD490" s="547"/>
      <c r="BE490" s="456">
        <v>0.53997884840731492</v>
      </c>
      <c r="BF490" s="547"/>
      <c r="BG490" s="548">
        <f t="shared" si="75"/>
        <v>150.20662239472364</v>
      </c>
      <c r="BP490" s="4"/>
      <c r="CB490" s="438">
        <v>87</v>
      </c>
      <c r="CC490" s="334" t="s">
        <v>651</v>
      </c>
      <c r="CD490" s="551">
        <v>26.435558999999898</v>
      </c>
      <c r="CE490" s="460">
        <v>7891.8213369528203</v>
      </c>
      <c r="CF490" s="551"/>
      <c r="CG490" s="460"/>
      <c r="CH490" s="460">
        <v>0.67682282940984795</v>
      </c>
      <c r="CI490" s="551"/>
      <c r="CJ490" s="460">
        <f t="shared" si="76"/>
        <v>171.16399462636778</v>
      </c>
    </row>
    <row r="491" spans="5:88" ht="14.1" customHeight="1">
      <c r="AY491" s="335">
        <v>65</v>
      </c>
      <c r="AZ491" s="334" t="s">
        <v>651</v>
      </c>
      <c r="BA491" s="456">
        <v>10.2856573949999</v>
      </c>
      <c r="BB491" s="456">
        <v>5986.1721500288404</v>
      </c>
      <c r="BC491" s="456"/>
      <c r="BD491" s="547"/>
      <c r="BE491" s="456">
        <v>0.58861645466362589</v>
      </c>
      <c r="BF491" s="547"/>
      <c r="BG491" s="548">
        <f t="shared" si="75"/>
        <v>150.33730204564171</v>
      </c>
      <c r="BP491" s="4"/>
      <c r="CB491" s="438">
        <v>17</v>
      </c>
      <c r="CC491" s="334" t="s">
        <v>651</v>
      </c>
      <c r="CD491" s="551">
        <v>192.39828999999901</v>
      </c>
      <c r="CE491" s="460">
        <v>8203.3051026238008</v>
      </c>
      <c r="CF491" s="551"/>
      <c r="CG491" s="460"/>
      <c r="CH491" s="460">
        <v>0.70080184557039804</v>
      </c>
      <c r="CI491" s="551"/>
      <c r="CJ491" s="460">
        <f t="shared" si="76"/>
        <v>171.72464462559509</v>
      </c>
    </row>
    <row r="492" spans="5:88" ht="14.1" customHeight="1">
      <c r="AY492" s="335">
        <v>45</v>
      </c>
      <c r="AZ492" s="334" t="s">
        <v>650</v>
      </c>
      <c r="BA492" s="456">
        <v>0.79649683000000004</v>
      </c>
      <c r="BB492" s="456">
        <v>5469.7841711580704</v>
      </c>
      <c r="BC492" s="456"/>
      <c r="BD492" s="547"/>
      <c r="BE492" s="456">
        <v>0.53726844626051562</v>
      </c>
      <c r="BF492" s="547"/>
      <c r="BG492" s="548">
        <f t="shared" si="75"/>
        <v>150.77031626824458</v>
      </c>
      <c r="BP492" s="4"/>
      <c r="CB492" s="438">
        <v>89</v>
      </c>
      <c r="CC492" s="334" t="s">
        <v>649</v>
      </c>
      <c r="CD492" s="551">
        <v>11.4110949999999</v>
      </c>
      <c r="CE492" s="460">
        <v>6796.3425647407403</v>
      </c>
      <c r="CF492" s="551"/>
      <c r="CG492" s="460"/>
      <c r="CH492" s="460">
        <v>0.58104847696552997</v>
      </c>
      <c r="CI492" s="551"/>
      <c r="CJ492" s="460">
        <f t="shared" si="76"/>
        <v>172.10309004129056</v>
      </c>
    </row>
    <row r="493" spans="5:88" ht="14.1" customHeight="1">
      <c r="AY493" s="335">
        <v>88</v>
      </c>
      <c r="AZ493" s="334" t="s">
        <v>651</v>
      </c>
      <c r="BA493" s="456">
        <v>14.380800984</v>
      </c>
      <c r="BB493" s="456">
        <v>5943.9769853518901</v>
      </c>
      <c r="BC493" s="456"/>
      <c r="BD493" s="547"/>
      <c r="BE493" s="456">
        <v>0.58170743928214308</v>
      </c>
      <c r="BF493" s="547"/>
      <c r="BG493" s="548">
        <f t="shared" si="75"/>
        <v>151.05865335045138</v>
      </c>
      <c r="BP493" s="4"/>
      <c r="CB493" s="438">
        <v>26</v>
      </c>
      <c r="CC493" s="334" t="s">
        <v>651</v>
      </c>
      <c r="CD493" s="551">
        <v>22.049291</v>
      </c>
      <c r="CE493" s="460">
        <v>8132.9729750599499</v>
      </c>
      <c r="CF493" s="551"/>
      <c r="CG493" s="460"/>
      <c r="CH493" s="460">
        <v>0.69270844239432405</v>
      </c>
      <c r="CI493" s="551"/>
      <c r="CJ493" s="460">
        <f t="shared" si="76"/>
        <v>172.25468662605215</v>
      </c>
    </row>
    <row r="494" spans="5:88" ht="14.1" customHeight="1">
      <c r="AY494" s="335">
        <v>42</v>
      </c>
      <c r="AZ494" s="334" t="s">
        <v>650</v>
      </c>
      <c r="BA494" s="456">
        <v>0.94281324200000005</v>
      </c>
      <c r="BB494" s="456">
        <v>5954.0798082128204</v>
      </c>
      <c r="BC494" s="456"/>
      <c r="BD494" s="547"/>
      <c r="BE494" s="456">
        <v>0.58178177965366151</v>
      </c>
      <c r="BF494" s="547"/>
      <c r="BG494" s="548">
        <f t="shared" si="75"/>
        <v>151.28682160137504</v>
      </c>
      <c r="BP494" s="4"/>
      <c r="CB494" s="438">
        <v>131</v>
      </c>
      <c r="CC494" s="334" t="s">
        <v>651</v>
      </c>
      <c r="CD494" s="551">
        <v>3.7034549999999902</v>
      </c>
      <c r="CE494" s="460">
        <v>7870.7060475750304</v>
      </c>
      <c r="CF494" s="551"/>
      <c r="CG494" s="460"/>
      <c r="CH494" s="460">
        <v>0.66987030087666699</v>
      </c>
      <c r="CI494" s="551"/>
      <c r="CJ494" s="460">
        <f t="shared" si="76"/>
        <v>172.46398842119538</v>
      </c>
    </row>
    <row r="495" spans="5:88" ht="14.1" customHeight="1">
      <c r="AY495" s="335">
        <v>100</v>
      </c>
      <c r="AZ495" s="334" t="s">
        <v>648</v>
      </c>
      <c r="BA495" s="456">
        <v>0.178082659</v>
      </c>
      <c r="BB495" s="456">
        <v>6453.9971777779001</v>
      </c>
      <c r="BC495" s="456"/>
      <c r="BD495" s="547"/>
      <c r="BE495" s="456">
        <v>0.62956994284550449</v>
      </c>
      <c r="BF495" s="547"/>
      <c r="BG495" s="548">
        <f t="shared" si="75"/>
        <v>151.30776698352693</v>
      </c>
      <c r="BP495" s="4"/>
      <c r="CB495" s="438">
        <v>46</v>
      </c>
      <c r="CC495" s="334" t="s">
        <v>651</v>
      </c>
      <c r="CD495" s="551">
        <v>11.342314</v>
      </c>
      <c r="CE495" s="460">
        <v>8161.3365638640298</v>
      </c>
      <c r="CF495" s="551"/>
      <c r="CG495" s="460"/>
      <c r="CH495" s="460">
        <v>0.69408612135666903</v>
      </c>
      <c r="CI495" s="551"/>
      <c r="CJ495" s="460">
        <f t="shared" si="76"/>
        <v>172.49966822363803</v>
      </c>
    </row>
    <row r="496" spans="5:88" ht="14.1" customHeight="1">
      <c r="AY496" s="335">
        <v>128</v>
      </c>
      <c r="AZ496" s="334" t="s">
        <v>650</v>
      </c>
      <c r="BA496" s="456">
        <v>6.5982995000000003E-2</v>
      </c>
      <c r="BB496" s="456">
        <v>8118.7574148457797</v>
      </c>
      <c r="BC496" s="456"/>
      <c r="BD496" s="547"/>
      <c r="BE496" s="456">
        <v>0.78910943658321953</v>
      </c>
      <c r="BF496" s="547"/>
      <c r="BG496" s="548">
        <f t="shared" si="75"/>
        <v>151.28356888179977</v>
      </c>
      <c r="BP496" s="4"/>
      <c r="CB496" s="438">
        <v>57</v>
      </c>
      <c r="CC496" s="334" t="s">
        <v>650</v>
      </c>
      <c r="CD496" s="551">
        <v>1.18808099999999</v>
      </c>
      <c r="CE496" s="460">
        <v>6161.9080972341199</v>
      </c>
      <c r="CF496" s="551"/>
      <c r="CG496" s="460"/>
      <c r="CH496" s="460">
        <v>0.526037348897474</v>
      </c>
      <c r="CI496" s="551"/>
      <c r="CJ496" s="460">
        <f t="shared" si="76"/>
        <v>172.65614603752854</v>
      </c>
    </row>
    <row r="497" spans="1:88" ht="14.1" customHeight="1">
      <c r="AY497" s="335">
        <v>35</v>
      </c>
      <c r="AZ497" s="334" t="s">
        <v>649</v>
      </c>
      <c r="BA497" s="456">
        <v>0.55253362299999997</v>
      </c>
      <c r="BB497" s="456">
        <v>6715.5442942939899</v>
      </c>
      <c r="BC497" s="456"/>
      <c r="BD497" s="547"/>
      <c r="BE497" s="456">
        <v>0.65337267954649481</v>
      </c>
      <c r="BF497" s="547"/>
      <c r="BG497" s="548">
        <f t="shared" si="75"/>
        <v>151.59027650187255</v>
      </c>
      <c r="BP497" s="4"/>
      <c r="CB497" s="438">
        <v>66</v>
      </c>
      <c r="CC497" s="334" t="s">
        <v>651</v>
      </c>
      <c r="CD497" s="551">
        <v>4.3340569999999898</v>
      </c>
      <c r="CE497" s="460">
        <v>6310.49370436146</v>
      </c>
      <c r="CF497" s="551"/>
      <c r="CG497" s="460"/>
      <c r="CH497" s="460">
        <v>0.53650954561730801</v>
      </c>
      <c r="CI497" s="551"/>
      <c r="CJ497" s="460">
        <f t="shared" si="76"/>
        <v>173.27982975372848</v>
      </c>
    </row>
    <row r="498" spans="1:88" ht="14.1" customHeight="1">
      <c r="AY498" s="335">
        <v>33</v>
      </c>
      <c r="AZ498" s="334" t="s">
        <v>651</v>
      </c>
      <c r="BA498" s="456">
        <v>7.9645501139999997</v>
      </c>
      <c r="BB498" s="456">
        <v>6879.4151347688603</v>
      </c>
      <c r="BC498" s="456"/>
      <c r="BD498" s="547"/>
      <c r="BE498" s="456">
        <v>0.66860241669463627</v>
      </c>
      <c r="BF498" s="547"/>
      <c r="BG498" s="548">
        <f t="shared" si="75"/>
        <v>151.68651341920022</v>
      </c>
      <c r="BP498" s="4"/>
      <c r="CB498" s="438">
        <v>63</v>
      </c>
      <c r="CC498" s="334" t="s">
        <v>651</v>
      </c>
      <c r="CD498" s="551">
        <v>33.938040999999998</v>
      </c>
      <c r="CE498" s="460">
        <v>6220.3776208545296</v>
      </c>
      <c r="CF498" s="551"/>
      <c r="CG498" s="460"/>
      <c r="CH498" s="460">
        <v>0.52821999160618005</v>
      </c>
      <c r="CI498" s="551"/>
      <c r="CJ498" s="460">
        <f t="shared" si="76"/>
        <v>173.52909316405353</v>
      </c>
    </row>
    <row r="499" spans="1:88" ht="14.1" customHeight="1">
      <c r="AY499" s="335">
        <v>78</v>
      </c>
      <c r="AZ499" s="334" t="s">
        <v>651</v>
      </c>
      <c r="BA499" s="456">
        <v>0.25856729299999898</v>
      </c>
      <c r="BB499" s="456">
        <v>7274.3985182932302</v>
      </c>
      <c r="BC499" s="456"/>
      <c r="BD499" s="547"/>
      <c r="BE499" s="456">
        <v>0.70577803174798748</v>
      </c>
      <c r="BF499" s="547"/>
      <c r="BG499" s="548">
        <f t="shared" si="75"/>
        <v>151.80269232019134</v>
      </c>
      <c r="BP499" s="4"/>
      <c r="CB499" s="438">
        <v>90</v>
      </c>
      <c r="CC499" s="334" t="s">
        <v>649</v>
      </c>
      <c r="CD499" s="551">
        <v>10.1896819999999</v>
      </c>
      <c r="CE499" s="460">
        <v>7418.63632286555</v>
      </c>
      <c r="CF499" s="551"/>
      <c r="CG499" s="460"/>
      <c r="CH499" s="460">
        <v>0.62795100500642498</v>
      </c>
      <c r="CI499" s="551"/>
      <c r="CJ499" s="460">
        <f t="shared" si="76"/>
        <v>173.55224716530176</v>
      </c>
    </row>
    <row r="500" spans="1:88" ht="14.1" customHeight="1">
      <c r="AY500" s="335">
        <v>54</v>
      </c>
      <c r="AZ500" s="334" t="s">
        <v>648</v>
      </c>
      <c r="BA500" s="456">
        <v>1.6211759059999999</v>
      </c>
      <c r="BB500" s="456">
        <v>5118.4990402640396</v>
      </c>
      <c r="BC500" s="456"/>
      <c r="BD500" s="547"/>
      <c r="BE500" s="456">
        <v>0.49563569816297942</v>
      </c>
      <c r="BF500" s="547"/>
      <c r="BG500" s="548">
        <f t="shared" si="75"/>
        <v>153.12250673163587</v>
      </c>
      <c r="BP500" s="4"/>
      <c r="CB500" s="438">
        <v>88</v>
      </c>
      <c r="CC500" s="334" t="s">
        <v>648</v>
      </c>
      <c r="CD500" s="551">
        <v>1.405432</v>
      </c>
      <c r="CE500" s="460">
        <v>6792.28628246684</v>
      </c>
      <c r="CF500" s="551"/>
      <c r="CG500" s="460"/>
      <c r="CH500" s="460">
        <v>0.57458762053786105</v>
      </c>
      <c r="CI500" s="551"/>
      <c r="CJ500" s="460">
        <f t="shared" si="76"/>
        <v>173.90756407581682</v>
      </c>
    </row>
    <row r="501" spans="1:88" ht="14.1" customHeight="1">
      <c r="AY501" s="335">
        <v>99</v>
      </c>
      <c r="AZ501" s="334" t="s">
        <v>650</v>
      </c>
      <c r="BA501" s="456">
        <v>6.3864067499999901</v>
      </c>
      <c r="BB501" s="456">
        <v>6350.4458768402701</v>
      </c>
      <c r="BC501" s="456"/>
      <c r="BD501" s="547"/>
      <c r="BE501" s="456">
        <v>0.60996195317267932</v>
      </c>
      <c r="BF501" s="547"/>
      <c r="BG501" s="548">
        <f t="shared" si="75"/>
        <v>153.66930857099021</v>
      </c>
      <c r="BP501" s="4"/>
      <c r="CB501" s="438">
        <v>97</v>
      </c>
      <c r="CC501" s="334" t="s">
        <v>651</v>
      </c>
      <c r="CD501" s="551">
        <v>57.681525000000001</v>
      </c>
      <c r="CE501" s="460">
        <v>8227.8940089916305</v>
      </c>
      <c r="CF501" s="551"/>
      <c r="CG501" s="460"/>
      <c r="CH501" s="460">
        <v>0.69228500613722199</v>
      </c>
      <c r="CI501" s="551"/>
      <c r="CJ501" s="460">
        <f t="shared" si="76"/>
        <v>174.3096597489432</v>
      </c>
    </row>
    <row r="502" spans="1:88" ht="14.1" customHeight="1">
      <c r="AY502" s="335">
        <v>60</v>
      </c>
      <c r="AZ502" s="334" t="s">
        <v>649</v>
      </c>
      <c r="BA502" s="456">
        <v>0.41470120100000002</v>
      </c>
      <c r="BB502" s="456">
        <v>5532.3352296787798</v>
      </c>
      <c r="BC502" s="456"/>
      <c r="BD502" s="547"/>
      <c r="BE502" s="456">
        <v>0.53103936449580591</v>
      </c>
      <c r="BF502" s="547"/>
      <c r="BG502" s="548">
        <f t="shared" si="75"/>
        <v>154.18357071568164</v>
      </c>
      <c r="BP502" s="4"/>
      <c r="CB502" s="438">
        <v>8</v>
      </c>
      <c r="CC502" s="334" t="s">
        <v>651</v>
      </c>
      <c r="CD502" s="551">
        <v>12.711874</v>
      </c>
      <c r="CE502" s="460">
        <v>8591.6569648267196</v>
      </c>
      <c r="CF502" s="551"/>
      <c r="CG502" s="460"/>
      <c r="CH502" s="460">
        <v>0.71994969535013398</v>
      </c>
      <c r="CI502" s="551"/>
      <c r="CJ502" s="460">
        <f t="shared" si="76"/>
        <v>174.90543624936805</v>
      </c>
    </row>
    <row r="503" spans="1:88" ht="14.1" customHeight="1">
      <c r="AY503" s="335">
        <v>75</v>
      </c>
      <c r="AZ503" s="334" t="s">
        <v>650</v>
      </c>
      <c r="BA503" s="456">
        <v>0.44631726799999999</v>
      </c>
      <c r="BB503" s="456">
        <v>7314.0585887138304</v>
      </c>
      <c r="BC503" s="507">
        <f>SUM(BA328:BA504)</f>
        <v>664.75013599099793</v>
      </c>
      <c r="BD503" s="506" t="s">
        <v>797</v>
      </c>
      <c r="BE503" s="456">
        <v>0.69562127361131099</v>
      </c>
      <c r="BF503" s="547"/>
      <c r="BG503" s="548">
        <f t="shared" si="75"/>
        <v>154.79125319878483</v>
      </c>
      <c r="BP503" s="4"/>
      <c r="CB503" s="438">
        <v>55</v>
      </c>
      <c r="CC503" s="334" t="s">
        <v>650</v>
      </c>
      <c r="CD503" s="551">
        <v>5.4039330000000003</v>
      </c>
      <c r="CE503" s="460">
        <v>7340.80194082664</v>
      </c>
      <c r="CF503" s="551"/>
      <c r="CG503" s="460"/>
      <c r="CH503" s="460">
        <v>0.61539524870794804</v>
      </c>
      <c r="CI503" s="551"/>
      <c r="CJ503" s="460">
        <f t="shared" si="76"/>
        <v>175.2383809444342</v>
      </c>
    </row>
    <row r="504" spans="1:88" ht="14.1" customHeight="1">
      <c r="AY504" s="335">
        <v>123</v>
      </c>
      <c r="AZ504" s="334" t="s">
        <v>651</v>
      </c>
      <c r="BA504" s="456">
        <v>2.909921212</v>
      </c>
      <c r="BB504" s="456">
        <v>7041.8406054890402</v>
      </c>
      <c r="BC504" s="506">
        <f>SUMPRODUCT((BA328:BA504*1000),BB328:BB504)/(SUM(BA328:BA504)*1000)</f>
        <v>5234.6060219852316</v>
      </c>
      <c r="BD504" s="557">
        <f>BC504-(BC504-BC504/$S$44)-L106</f>
        <v>5038.5932844111967</v>
      </c>
      <c r="BE504" s="456">
        <v>0.66824541644922875</v>
      </c>
      <c r="BF504" s="547">
        <f>SUMPRODUCT((BA328:BA504*1000),BE328:BE504)/(SUM(BA328:BA504)*1000)</f>
        <v>0.62172119363624345</v>
      </c>
      <c r="BG504" s="548">
        <f t="shared" si="75"/>
        <v>155.22515190896809</v>
      </c>
      <c r="BP504" s="4"/>
      <c r="CB504" s="438">
        <v>82</v>
      </c>
      <c r="CC504" s="334" t="s">
        <v>648</v>
      </c>
      <c r="CD504" s="551">
        <v>1.45502799999999</v>
      </c>
      <c r="CE504" s="460">
        <v>5958.4395999262797</v>
      </c>
      <c r="CF504" s="551"/>
      <c r="CG504" s="460"/>
      <c r="CH504" s="460">
        <v>0.50067095047179899</v>
      </c>
      <c r="CI504" s="551"/>
      <c r="CJ504" s="460">
        <f t="shared" si="76"/>
        <v>175.48406307188256</v>
      </c>
    </row>
    <row r="505" spans="1:88" ht="14.1" customHeight="1">
      <c r="A505"/>
      <c r="B505"/>
      <c r="C505"/>
      <c r="D505"/>
      <c r="E505"/>
      <c r="AY505" s="335">
        <v>114</v>
      </c>
      <c r="AZ505" s="334" t="s">
        <v>651</v>
      </c>
      <c r="BA505" s="457">
        <v>2.01871552599999</v>
      </c>
      <c r="BB505" s="457">
        <v>6375.20759794068</v>
      </c>
      <c r="BC505" s="457"/>
      <c r="BD505" s="549"/>
      <c r="BE505" s="457">
        <v>0.59895160349434218</v>
      </c>
      <c r="BF505" s="549"/>
      <c r="BG505" s="550">
        <f t="shared" si="75"/>
        <v>157.03305380653282</v>
      </c>
      <c r="BP505" s="4"/>
      <c r="CB505" s="438">
        <v>132</v>
      </c>
      <c r="CC505" s="334" t="s">
        <v>651</v>
      </c>
      <c r="CD505" s="551">
        <v>8.5994890000000002</v>
      </c>
      <c r="CE505" s="460">
        <v>7898.4365967271897</v>
      </c>
      <c r="CF505" s="551"/>
      <c r="CG505" s="460"/>
      <c r="CH505" s="460">
        <v>0.66020302578288204</v>
      </c>
      <c r="CI505" s="551"/>
      <c r="CJ505" s="460">
        <f t="shared" si="76"/>
        <v>175.54771717030616</v>
      </c>
    </row>
    <row r="506" spans="1:88" ht="14.1" customHeight="1">
      <c r="A506"/>
      <c r="B506"/>
      <c r="C506"/>
      <c r="D506"/>
      <c r="E506"/>
      <c r="AY506" s="335">
        <v>84</v>
      </c>
      <c r="AZ506" s="334" t="s">
        <v>650</v>
      </c>
      <c r="BA506" s="457">
        <v>0.723007654</v>
      </c>
      <c r="BB506" s="457">
        <v>6662.7264610261</v>
      </c>
      <c r="BC506" s="457"/>
      <c r="BD506" s="549"/>
      <c r="BE506" s="457">
        <v>0.62537762891732096</v>
      </c>
      <c r="BF506" s="549"/>
      <c r="BG506" s="550">
        <f t="shared" si="75"/>
        <v>157.05388231610925</v>
      </c>
      <c r="BP506" s="4"/>
      <c r="CB506" s="438">
        <v>94</v>
      </c>
      <c r="CC506" s="334" t="s">
        <v>651</v>
      </c>
      <c r="CD506" s="551">
        <v>49.268126000000002</v>
      </c>
      <c r="CE506" s="460">
        <v>7999.7463354575002</v>
      </c>
      <c r="CF506" s="551"/>
      <c r="CG506" s="460"/>
      <c r="CH506" s="460">
        <v>0.66632431598247999</v>
      </c>
      <c r="CI506" s="551"/>
      <c r="CJ506" s="460">
        <f t="shared" si="76"/>
        <v>176.12346241637212</v>
      </c>
    </row>
    <row r="507" spans="1:88" ht="14.1" customHeight="1">
      <c r="A507"/>
      <c r="B507"/>
      <c r="C507"/>
      <c r="D507"/>
      <c r="E507"/>
      <c r="AY507" s="335">
        <v>103</v>
      </c>
      <c r="AZ507" s="334" t="s">
        <v>651</v>
      </c>
      <c r="BA507" s="457">
        <v>7.9889304719999998</v>
      </c>
      <c r="BB507" s="457">
        <v>7445.82180850445</v>
      </c>
      <c r="BC507" s="457"/>
      <c r="BD507" s="549"/>
      <c r="BE507" s="457">
        <v>0.69625422736083564</v>
      </c>
      <c r="BF507" s="549"/>
      <c r="BG507" s="550">
        <f t="shared" si="75"/>
        <v>157.3461499538997</v>
      </c>
      <c r="BP507" s="4"/>
      <c r="CB507" s="438">
        <v>21</v>
      </c>
      <c r="CC507" s="334" t="s">
        <v>651</v>
      </c>
      <c r="CD507" s="551">
        <v>66.520949000000002</v>
      </c>
      <c r="CE507" s="460">
        <v>7746.35119873024</v>
      </c>
      <c r="CF507" s="551"/>
      <c r="CG507" s="460"/>
      <c r="CH507" s="460">
        <v>0.64439158833026899</v>
      </c>
      <c r="CI507" s="551"/>
      <c r="CJ507" s="460">
        <f t="shared" si="76"/>
        <v>176.43039792506238</v>
      </c>
    </row>
    <row r="508" spans="1:88" ht="14.1" customHeight="1">
      <c r="A508"/>
      <c r="B508"/>
      <c r="C508"/>
      <c r="D508"/>
      <c r="E508"/>
      <c r="AY508" s="335">
        <v>118</v>
      </c>
      <c r="AZ508" s="334" t="s">
        <v>650</v>
      </c>
      <c r="BA508" s="457">
        <v>1.3304135079999899</v>
      </c>
      <c r="BB508" s="457">
        <v>6480.8120884850796</v>
      </c>
      <c r="BC508" s="457"/>
      <c r="BD508" s="549"/>
      <c r="BE508" s="457">
        <v>0.6053311017282782</v>
      </c>
      <c r="BF508" s="549"/>
      <c r="BG508" s="550">
        <f t="shared" si="75"/>
        <v>157.88916866941875</v>
      </c>
      <c r="BP508" s="4"/>
      <c r="CB508" s="438">
        <v>110</v>
      </c>
      <c r="CC508" s="334" t="s">
        <v>650</v>
      </c>
      <c r="CD508" s="551">
        <v>9.7985810000000004</v>
      </c>
      <c r="CE508" s="460">
        <v>6739.5542454425504</v>
      </c>
      <c r="CF508" s="551"/>
      <c r="CG508" s="460"/>
      <c r="CH508" s="460">
        <v>0.56176977352706303</v>
      </c>
      <c r="CI508" s="551"/>
      <c r="CJ508" s="460">
        <f t="shared" si="76"/>
        <v>176.47838160961177</v>
      </c>
    </row>
    <row r="509" spans="1:88" ht="14.1" customHeight="1">
      <c r="A509"/>
      <c r="B509"/>
      <c r="C509"/>
      <c r="D509"/>
      <c r="E509"/>
      <c r="AY509" s="335">
        <v>29</v>
      </c>
      <c r="AZ509" s="334" t="s">
        <v>647</v>
      </c>
      <c r="BA509" s="457">
        <v>6.3212685000000005E-2</v>
      </c>
      <c r="BB509" s="457">
        <v>6517.1862645043102</v>
      </c>
      <c r="BC509" s="457"/>
      <c r="BD509" s="549"/>
      <c r="BE509" s="457">
        <v>0.60387443184294354</v>
      </c>
      <c r="BF509" s="549"/>
      <c r="BG509" s="550">
        <f t="shared" si="75"/>
        <v>159.12074450428614</v>
      </c>
      <c r="BP509" s="4"/>
      <c r="CB509" s="438">
        <v>82</v>
      </c>
      <c r="CC509" s="334" t="s">
        <v>649</v>
      </c>
      <c r="CD509" s="551">
        <v>1.390028</v>
      </c>
      <c r="CE509" s="460">
        <v>6003.31998819197</v>
      </c>
      <c r="CF509" s="551"/>
      <c r="CG509" s="460"/>
      <c r="CH509" s="460">
        <v>0.50067095047179899</v>
      </c>
      <c r="CI509" s="551"/>
      <c r="CJ509" s="460">
        <f t="shared" si="76"/>
        <v>176.75974253132637</v>
      </c>
    </row>
    <row r="510" spans="1:88" ht="14.1" customHeight="1">
      <c r="A510"/>
      <c r="B510"/>
      <c r="C510"/>
      <c r="D510"/>
      <c r="E510"/>
      <c r="AY510" s="335">
        <v>29</v>
      </c>
      <c r="AZ510" s="334" t="s">
        <v>648</v>
      </c>
      <c r="BA510" s="457">
        <v>6.3064949999999897E-2</v>
      </c>
      <c r="BB510" s="457">
        <v>6520.3533230233797</v>
      </c>
      <c r="BC510" s="457"/>
      <c r="BD510" s="549"/>
      <c r="BE510" s="457">
        <v>0.60387443184294354</v>
      </c>
      <c r="BF510" s="549"/>
      <c r="BG510" s="550">
        <f t="shared" si="75"/>
        <v>159.19538023642193</v>
      </c>
      <c r="BP510" s="4"/>
      <c r="CB510" s="438">
        <v>57</v>
      </c>
      <c r="CC510" s="334" t="s">
        <v>651</v>
      </c>
      <c r="CD510" s="551">
        <v>1.026073</v>
      </c>
      <c r="CE510" s="460">
        <v>6316.50044790424</v>
      </c>
      <c r="CF510" s="551"/>
      <c r="CG510" s="460"/>
      <c r="CH510" s="460">
        <v>0.526037348897474</v>
      </c>
      <c r="CI510" s="551"/>
      <c r="CJ510" s="460">
        <f t="shared" si="76"/>
        <v>176.8383843073955</v>
      </c>
    </row>
    <row r="511" spans="1:88" ht="14.1" customHeight="1">
      <c r="A511"/>
      <c r="B511"/>
      <c r="C511"/>
      <c r="D511"/>
      <c r="E511"/>
      <c r="AY511" s="335">
        <v>98</v>
      </c>
      <c r="AZ511" s="334" t="s">
        <v>651</v>
      </c>
      <c r="BA511" s="457">
        <v>20.43465033</v>
      </c>
      <c r="BB511" s="457">
        <v>6438.3738122429304</v>
      </c>
      <c r="BC511" s="457"/>
      <c r="BD511" s="549"/>
      <c r="BE511" s="457">
        <v>0.59612416864522721</v>
      </c>
      <c r="BF511" s="549"/>
      <c r="BG511" s="550">
        <f t="shared" si="75"/>
        <v>159.27305244275385</v>
      </c>
      <c r="BP511" s="4"/>
      <c r="CB511" s="438">
        <v>12</v>
      </c>
      <c r="CC511" s="334" t="s">
        <v>649</v>
      </c>
      <c r="CD511" s="551">
        <v>11.7768029999999</v>
      </c>
      <c r="CE511" s="460">
        <v>7711.5884872522302</v>
      </c>
      <c r="CF511" s="551"/>
      <c r="CG511" s="460"/>
      <c r="CH511" s="460">
        <v>0.63995508666013901</v>
      </c>
      <c r="CI511" s="551"/>
      <c r="CJ511" s="460">
        <f t="shared" si="76"/>
        <v>176.86181760267468</v>
      </c>
    </row>
    <row r="512" spans="1:88" ht="14.1" customHeight="1">
      <c r="A512"/>
      <c r="B512"/>
      <c r="C512"/>
      <c r="D512"/>
      <c r="E512"/>
      <c r="AY512" s="335">
        <v>74</v>
      </c>
      <c r="AZ512" s="334" t="s">
        <v>651</v>
      </c>
      <c r="BA512" s="457">
        <v>0.66953088000000005</v>
      </c>
      <c r="BB512" s="457">
        <v>8028.1440605078196</v>
      </c>
      <c r="BC512" s="457"/>
      <c r="BD512" s="549"/>
      <c r="BE512" s="457">
        <v>0.73112494883651935</v>
      </c>
      <c r="BF512" s="549"/>
      <c r="BG512" s="550">
        <f t="shared" si="75"/>
        <v>161.30456132919926</v>
      </c>
      <c r="BP512" s="4"/>
      <c r="CB512" s="438">
        <v>2</v>
      </c>
      <c r="CC512" s="334" t="s">
        <v>651</v>
      </c>
      <c r="CD512" s="551">
        <v>275.24951299999901</v>
      </c>
      <c r="CE512" s="460">
        <v>8161.3401321822303</v>
      </c>
      <c r="CF512" s="551"/>
      <c r="CG512" s="460"/>
      <c r="CH512" s="460">
        <v>0.67510458810169105</v>
      </c>
      <c r="CI512" s="551"/>
      <c r="CJ512" s="460">
        <f t="shared" si="76"/>
        <v>177.2741856868204</v>
      </c>
    </row>
    <row r="513" spans="1:88" ht="14.1" customHeight="1">
      <c r="A513"/>
      <c r="B513"/>
      <c r="C513"/>
      <c r="D513"/>
      <c r="E513"/>
      <c r="AY513" s="335">
        <v>2</v>
      </c>
      <c r="AZ513" s="334" t="s">
        <v>651</v>
      </c>
      <c r="BA513" s="457">
        <v>1.4125125589999901</v>
      </c>
      <c r="BB513" s="457">
        <v>7296.6635851932897</v>
      </c>
      <c r="BC513" s="457"/>
      <c r="BD513" s="549"/>
      <c r="BE513" s="457">
        <v>0.6626206134937791</v>
      </c>
      <c r="BF513" s="549"/>
      <c r="BG513" s="550">
        <f t="shared" si="75"/>
        <v>161.9927984970283</v>
      </c>
      <c r="BP513" s="4"/>
      <c r="CB513" s="438">
        <v>15</v>
      </c>
      <c r="CC513" s="334" t="s">
        <v>651</v>
      </c>
      <c r="CD513" s="551">
        <v>422.273158999999</v>
      </c>
      <c r="CE513" s="460">
        <v>8135.2876269852204</v>
      </c>
      <c r="CF513" s="551"/>
      <c r="CG513" s="460"/>
      <c r="CH513" s="460">
        <v>0.67129636431752704</v>
      </c>
      <c r="CI513" s="551"/>
      <c r="CJ513" s="460">
        <f t="shared" si="76"/>
        <v>177.71229441594838</v>
      </c>
    </row>
    <row r="514" spans="1:88" ht="14.1" customHeight="1">
      <c r="A514"/>
      <c r="B514"/>
      <c r="C514"/>
      <c r="D514"/>
      <c r="E514"/>
      <c r="AY514" s="335">
        <v>76</v>
      </c>
      <c r="AZ514" s="334" t="s">
        <v>651</v>
      </c>
      <c r="BA514" s="457">
        <v>1.6956452419999899</v>
      </c>
      <c r="BB514" s="457">
        <v>8029.59084053069</v>
      </c>
      <c r="BC514" s="457"/>
      <c r="BD514" s="549"/>
      <c r="BE514" s="457">
        <v>0.72791414486721684</v>
      </c>
      <c r="BF514" s="549"/>
      <c r="BG514" s="550">
        <f t="shared" si="75"/>
        <v>162.03248986989868</v>
      </c>
      <c r="BP514" s="4"/>
      <c r="CB514" s="438">
        <v>19</v>
      </c>
      <c r="CC514" s="334" t="s">
        <v>649</v>
      </c>
      <c r="CD514" s="551">
        <v>1.2852539999999899</v>
      </c>
      <c r="CE514" s="460">
        <v>7795.1638633028797</v>
      </c>
      <c r="CF514" s="551"/>
      <c r="CG514" s="460"/>
      <c r="CH514" s="460">
        <v>0.64170588559286001</v>
      </c>
      <c r="CI514" s="551"/>
      <c r="CJ514" s="460">
        <f t="shared" si="76"/>
        <v>178.24006058979771</v>
      </c>
    </row>
    <row r="515" spans="1:88" ht="14.1" customHeight="1">
      <c r="A515"/>
      <c r="B515"/>
      <c r="C515"/>
      <c r="D515"/>
      <c r="E515"/>
      <c r="AY515" s="335">
        <v>16</v>
      </c>
      <c r="AZ515" s="334" t="s">
        <v>651</v>
      </c>
      <c r="BA515" s="457">
        <v>0.70235361599999901</v>
      </c>
      <c r="BB515" s="457">
        <v>8543.8166371440802</v>
      </c>
      <c r="BC515" s="457"/>
      <c r="BD515" s="549"/>
      <c r="BE515" s="457">
        <v>0.77269739335731868</v>
      </c>
      <c r="BF515" s="549"/>
      <c r="BG515" s="550">
        <f t="shared" si="75"/>
        <v>162.26816499655899</v>
      </c>
      <c r="BP515" s="4"/>
      <c r="CB515" s="438">
        <v>118</v>
      </c>
      <c r="CC515" s="334" t="s">
        <v>651</v>
      </c>
      <c r="CD515" s="551">
        <v>45.987184999999897</v>
      </c>
      <c r="CE515" s="460">
        <v>7800.1084322749402</v>
      </c>
      <c r="CF515" s="551"/>
      <c r="CG515" s="460"/>
      <c r="CH515" s="460">
        <v>0.64137899904342499</v>
      </c>
      <c r="CI515" s="551"/>
      <c r="CJ515" s="460">
        <f t="shared" si="76"/>
        <v>178.43924302000789</v>
      </c>
    </row>
    <row r="516" spans="1:88" ht="14.1" customHeight="1">
      <c r="A516"/>
      <c r="B516"/>
      <c r="C516"/>
      <c r="D516"/>
      <c r="E516"/>
      <c r="AY516" s="335">
        <v>132</v>
      </c>
      <c r="AZ516" s="334" t="s">
        <v>651</v>
      </c>
      <c r="BA516" s="457">
        <v>9.0600599419999899</v>
      </c>
      <c r="BB516" s="457">
        <v>7346.0174101764896</v>
      </c>
      <c r="BC516" s="457"/>
      <c r="BD516" s="549"/>
      <c r="BE516" s="457">
        <v>0.66313793229282259</v>
      </c>
      <c r="BF516" s="549"/>
      <c r="BG516" s="550">
        <f t="shared" si="75"/>
        <v>162.9276674678288</v>
      </c>
      <c r="BP516" s="4"/>
      <c r="CB516" s="438">
        <v>109</v>
      </c>
      <c r="CC516" s="334" t="s">
        <v>651</v>
      </c>
      <c r="CD516" s="551">
        <v>45.966880000000003</v>
      </c>
      <c r="CE516" s="460">
        <v>6700.0775994547303</v>
      </c>
      <c r="CF516" s="551"/>
      <c r="CG516" s="460"/>
      <c r="CH516" s="460">
        <v>0.54836542521922704</v>
      </c>
      <c r="CI516" s="551"/>
      <c r="CJ516" s="460">
        <f t="shared" si="76"/>
        <v>179.70200817092277</v>
      </c>
    </row>
    <row r="517" spans="1:88" ht="14.1" customHeight="1">
      <c r="A517"/>
      <c r="B517"/>
      <c r="C517"/>
      <c r="D517"/>
      <c r="E517"/>
      <c r="AY517" s="335">
        <v>93</v>
      </c>
      <c r="AZ517" s="334" t="s">
        <v>651</v>
      </c>
      <c r="BA517" s="457">
        <v>3.23893948299999</v>
      </c>
      <c r="BB517" s="457">
        <v>7058.1885013569199</v>
      </c>
      <c r="BC517" s="457"/>
      <c r="BD517" s="549"/>
      <c r="BE517" s="457">
        <v>0.62925738662539121</v>
      </c>
      <c r="BF517" s="549"/>
      <c r="BG517" s="550">
        <f t="shared" si="75"/>
        <v>165.04576446669512</v>
      </c>
      <c r="BP517" s="4"/>
      <c r="CB517" s="438">
        <v>71</v>
      </c>
      <c r="CC517" s="334" t="s">
        <v>651</v>
      </c>
      <c r="CD517" s="551">
        <v>1.14063599999999</v>
      </c>
      <c r="CE517" s="460">
        <v>6556.1244761394</v>
      </c>
      <c r="CF517" s="551"/>
      <c r="CG517" s="460"/>
      <c r="CH517" s="460">
        <v>0.53660375323243004</v>
      </c>
      <c r="CI517" s="551"/>
      <c r="CJ517" s="460">
        <f t="shared" si="76"/>
        <v>179.76416048332433</v>
      </c>
    </row>
    <row r="518" spans="1:88" ht="14.1" customHeight="1">
      <c r="A518"/>
      <c r="B518"/>
      <c r="C518"/>
      <c r="D518"/>
      <c r="E518"/>
      <c r="AY518" s="335">
        <v>29</v>
      </c>
      <c r="AZ518" s="334" t="s">
        <v>649</v>
      </c>
      <c r="BA518" s="457">
        <v>5.2528591999999902E-2</v>
      </c>
      <c r="BB518" s="457">
        <v>6772.7942165539798</v>
      </c>
      <c r="BC518" s="457"/>
      <c r="BD518" s="549"/>
      <c r="BE518" s="457">
        <v>0.60387443184294354</v>
      </c>
      <c r="BF518" s="549"/>
      <c r="BG518" s="550">
        <f t="shared" ref="BG518:BG581" si="88" xml:space="preserve"> (($S$48 * $S$46 * $S$44 * (BB518 * 1 + $L$104) +$L$69) * 1000 / (BE518 * 8760)) + $L$80 + 0</f>
        <v>165.14446857698223</v>
      </c>
      <c r="BP518" s="4"/>
      <c r="CB518" s="438">
        <v>58</v>
      </c>
      <c r="CC518" s="334" t="s">
        <v>651</v>
      </c>
      <c r="CD518" s="551">
        <v>36.907612</v>
      </c>
      <c r="CE518" s="460">
        <v>6997.9185195645696</v>
      </c>
      <c r="CF518" s="551"/>
      <c r="CG518" s="460"/>
      <c r="CH518" s="460">
        <v>0.57012632533680696</v>
      </c>
      <c r="CI518" s="551"/>
      <c r="CJ518" s="460">
        <f t="shared" ref="CJ518:CJ581" si="89" xml:space="preserve"> (($S$48 * $S$46 * $S$44 * (CE518 * 1 + $L$104) +$L$69) * 1000 / (CH518 * 8760)) + $L$80 + 0</f>
        <v>180.38019535197344</v>
      </c>
    </row>
    <row r="519" spans="1:88" ht="14.1" customHeight="1">
      <c r="A519"/>
      <c r="B519"/>
      <c r="C519"/>
      <c r="D519"/>
      <c r="E519"/>
      <c r="AY519" s="335">
        <v>41</v>
      </c>
      <c r="AZ519" s="334" t="s">
        <v>647</v>
      </c>
      <c r="BA519" s="457">
        <v>0.18102389099999899</v>
      </c>
      <c r="BB519" s="457">
        <v>7064.1379751516897</v>
      </c>
      <c r="BC519" s="457"/>
      <c r="BD519" s="549"/>
      <c r="BE519" s="457">
        <v>0.6264659166760187</v>
      </c>
      <c r="BF519" s="549"/>
      <c r="BG519" s="550">
        <f t="shared" si="88"/>
        <v>165.90435638945061</v>
      </c>
      <c r="BP519" s="4"/>
      <c r="CB519" s="438">
        <v>9</v>
      </c>
      <c r="CC519" s="334" t="s">
        <v>651</v>
      </c>
      <c r="CD519" s="551">
        <v>178.12957499999999</v>
      </c>
      <c r="CE519" s="460">
        <v>8089.3995906240298</v>
      </c>
      <c r="CF519" s="551"/>
      <c r="CG519" s="460"/>
      <c r="CH519" s="460">
        <v>0.65714858337162696</v>
      </c>
      <c r="CI519" s="551"/>
      <c r="CJ519" s="460">
        <f t="shared" si="89"/>
        <v>180.48661604862733</v>
      </c>
    </row>
    <row r="520" spans="1:88" ht="14.1" customHeight="1">
      <c r="A520"/>
      <c r="B520"/>
      <c r="C520"/>
      <c r="D520"/>
      <c r="E520"/>
      <c r="AY520" s="335">
        <v>11</v>
      </c>
      <c r="AZ520" s="334" t="s">
        <v>650</v>
      </c>
      <c r="BA520" s="457">
        <v>0.26708848899999899</v>
      </c>
      <c r="BB520" s="457">
        <v>5543.6078976972203</v>
      </c>
      <c r="BC520" s="457"/>
      <c r="BD520" s="549"/>
      <c r="BE520" s="457">
        <v>0.49362838373560602</v>
      </c>
      <c r="BF520" s="549"/>
      <c r="BG520" s="550">
        <f t="shared" si="88"/>
        <v>165.98991189008086</v>
      </c>
      <c r="BP520" s="4"/>
      <c r="CB520" s="438">
        <v>56</v>
      </c>
      <c r="CC520" s="334" t="s">
        <v>650</v>
      </c>
      <c r="CD520" s="551">
        <v>4.8818400000000004</v>
      </c>
      <c r="CE520" s="460">
        <v>7465.8597672615097</v>
      </c>
      <c r="CF520" s="551"/>
      <c r="CG520" s="460"/>
      <c r="CH520" s="460">
        <v>0.60116288479552105</v>
      </c>
      <c r="CI520" s="551"/>
      <c r="CJ520" s="460">
        <f t="shared" si="89"/>
        <v>182.2838544833011</v>
      </c>
    </row>
    <row r="521" spans="1:88" ht="14.1" customHeight="1">
      <c r="A521"/>
      <c r="B521"/>
      <c r="C521"/>
      <c r="D521"/>
      <c r="E521"/>
      <c r="AY521" s="335">
        <v>102</v>
      </c>
      <c r="AZ521" s="334" t="s">
        <v>651</v>
      </c>
      <c r="BA521" s="457">
        <v>2.6316151129999898</v>
      </c>
      <c r="BB521" s="457">
        <v>5914.5079102910104</v>
      </c>
      <c r="BC521" s="457"/>
      <c r="BD521" s="549"/>
      <c r="BE521" s="457">
        <v>0.52220258027005428</v>
      </c>
      <c r="BF521" s="549"/>
      <c r="BG521" s="550">
        <f t="shared" si="88"/>
        <v>167.1621347269018</v>
      </c>
      <c r="BP521" s="4"/>
      <c r="CB521" s="438">
        <v>64</v>
      </c>
      <c r="CC521" s="334" t="s">
        <v>651</v>
      </c>
      <c r="CD521" s="551">
        <v>12.887726000000001</v>
      </c>
      <c r="CE521" s="460">
        <v>7001.6042261544198</v>
      </c>
      <c r="CF521" s="551"/>
      <c r="CG521" s="460"/>
      <c r="CH521" s="460">
        <v>0.56204424264899</v>
      </c>
      <c r="CI521" s="551"/>
      <c r="CJ521" s="460">
        <f t="shared" si="89"/>
        <v>183.0286672382978</v>
      </c>
    </row>
    <row r="522" spans="1:88" ht="14.1" customHeight="1">
      <c r="A522"/>
      <c r="B522"/>
      <c r="C522"/>
      <c r="D522"/>
      <c r="E522"/>
      <c r="AY522" s="335">
        <v>14</v>
      </c>
      <c r="AZ522" s="334" t="s">
        <v>650</v>
      </c>
      <c r="BA522" s="457">
        <v>5.4116673999999899E-2</v>
      </c>
      <c r="BB522" s="457">
        <v>7739.6464151801802</v>
      </c>
      <c r="BC522" s="457"/>
      <c r="BD522" s="549"/>
      <c r="BE522" s="457">
        <v>0.6800460001721782</v>
      </c>
      <c r="BF522" s="549"/>
      <c r="BG522" s="550">
        <f t="shared" si="88"/>
        <v>167.18098259303224</v>
      </c>
      <c r="BP522" s="4"/>
      <c r="CB522" s="438">
        <v>89</v>
      </c>
      <c r="CC522" s="334" t="s">
        <v>650</v>
      </c>
      <c r="CD522" s="551">
        <v>10.933044000000001</v>
      </c>
      <c r="CE522" s="460">
        <v>7251.3026277990602</v>
      </c>
      <c r="CF522" s="551"/>
      <c r="CG522" s="460"/>
      <c r="CH522" s="460">
        <v>0.58104847696552997</v>
      </c>
      <c r="CI522" s="551"/>
      <c r="CJ522" s="460">
        <f t="shared" si="89"/>
        <v>183.24599071890034</v>
      </c>
    </row>
    <row r="523" spans="1:88" ht="14.1" customHeight="1">
      <c r="A523"/>
      <c r="B523"/>
      <c r="C523"/>
      <c r="D523"/>
      <c r="E523"/>
      <c r="AY523" s="335">
        <v>13</v>
      </c>
      <c r="AZ523" s="334" t="s">
        <v>650</v>
      </c>
      <c r="BA523" s="457">
        <v>6.63083589999999E-2</v>
      </c>
      <c r="BB523" s="457">
        <v>9657.9331154567408</v>
      </c>
      <c r="BC523" s="457"/>
      <c r="BD523" s="549"/>
      <c r="BE523" s="457">
        <v>0.8429558508952627</v>
      </c>
      <c r="BF523" s="549"/>
      <c r="BG523" s="550">
        <f t="shared" si="88"/>
        <v>167.77657498019633</v>
      </c>
      <c r="BP523" s="4"/>
      <c r="CB523" s="438">
        <v>6</v>
      </c>
      <c r="CC523" s="334" t="s">
        <v>650</v>
      </c>
      <c r="CD523" s="551">
        <v>143.87950199999901</v>
      </c>
      <c r="CE523" s="460">
        <v>7372.2568309562903</v>
      </c>
      <c r="CF523" s="551"/>
      <c r="CG523" s="460"/>
      <c r="CH523" s="460">
        <v>0.59049794595862704</v>
      </c>
      <c r="CI523" s="551"/>
      <c r="CJ523" s="460">
        <f t="shared" si="89"/>
        <v>183.27164481107144</v>
      </c>
    </row>
    <row r="524" spans="1:88" ht="14.1" customHeight="1">
      <c r="A524" s="421"/>
      <c r="B524" s="421"/>
      <c r="C524" s="421"/>
      <c r="D524" s="421"/>
      <c r="E524" s="421"/>
      <c r="AY524" s="335">
        <v>130</v>
      </c>
      <c r="AZ524" s="334" t="s">
        <v>651</v>
      </c>
      <c r="BA524" s="457">
        <v>7.9003110699999901</v>
      </c>
      <c r="BB524" s="457">
        <v>7461.6253761994303</v>
      </c>
      <c r="BC524" s="457"/>
      <c r="BD524" s="549"/>
      <c r="BE524" s="457">
        <v>0.65165623233594816</v>
      </c>
      <c r="BF524" s="549"/>
      <c r="BG524" s="550">
        <f t="shared" si="88"/>
        <v>168.27561770917444</v>
      </c>
      <c r="BP524" s="4"/>
      <c r="CB524" s="438">
        <v>12</v>
      </c>
      <c r="CC524" s="334" t="s">
        <v>650</v>
      </c>
      <c r="CD524" s="551">
        <v>11.810297</v>
      </c>
      <c r="CE524" s="460">
        <v>8059.3970962558296</v>
      </c>
      <c r="CF524" s="551"/>
      <c r="CG524" s="460"/>
      <c r="CH524" s="460">
        <v>0.63995508666013901</v>
      </c>
      <c r="CI524" s="551"/>
      <c r="CJ524" s="460">
        <f t="shared" si="89"/>
        <v>184.59624528809664</v>
      </c>
    </row>
    <row r="525" spans="1:88" ht="14.1" customHeight="1">
      <c r="A525" s="421"/>
      <c r="B525" s="421"/>
      <c r="C525" s="421"/>
      <c r="D525" s="421"/>
      <c r="E525" s="421"/>
      <c r="AY525" s="335">
        <v>15</v>
      </c>
      <c r="AZ525" s="334" t="s">
        <v>650</v>
      </c>
      <c r="BA525" s="457">
        <v>0.75775427200000001</v>
      </c>
      <c r="BB525" s="457">
        <v>7367.7743273904298</v>
      </c>
      <c r="BC525" s="457"/>
      <c r="BD525" s="549"/>
      <c r="BE525" s="457">
        <v>0.64302037030127879</v>
      </c>
      <c r="BF525" s="549"/>
      <c r="BG525" s="550">
        <f t="shared" si="88"/>
        <v>168.42238495809451</v>
      </c>
      <c r="BP525" s="4"/>
      <c r="CB525" s="438">
        <v>1</v>
      </c>
      <c r="CC525" s="334" t="s">
        <v>651</v>
      </c>
      <c r="CD525" s="551">
        <v>207.38002999999901</v>
      </c>
      <c r="CE525" s="460">
        <v>8501.5505944141605</v>
      </c>
      <c r="CF525" s="551"/>
      <c r="CG525" s="460"/>
      <c r="CH525" s="460">
        <v>0.67407538773467301</v>
      </c>
      <c r="CI525" s="551"/>
      <c r="CJ525" s="460">
        <f t="shared" si="89"/>
        <v>184.72326160797209</v>
      </c>
    </row>
    <row r="526" spans="1:88" ht="14.1" customHeight="1">
      <c r="AY526" s="335">
        <v>48</v>
      </c>
      <c r="AZ526" s="334" t="s">
        <v>650</v>
      </c>
      <c r="BA526" s="457">
        <v>1.01024164199999</v>
      </c>
      <c r="BB526" s="457">
        <v>6044.0931573473699</v>
      </c>
      <c r="BC526" s="457"/>
      <c r="BD526" s="549"/>
      <c r="BE526" s="457">
        <v>0.52739082263983272</v>
      </c>
      <c r="BF526" s="549"/>
      <c r="BG526" s="550">
        <f t="shared" si="88"/>
        <v>169.04084500449068</v>
      </c>
      <c r="BP526" s="4"/>
      <c r="CB526" s="438">
        <v>44</v>
      </c>
      <c r="CC526" s="334" t="s">
        <v>647</v>
      </c>
      <c r="CD526" s="551">
        <v>2.1536360000000001</v>
      </c>
      <c r="CE526" s="460">
        <v>7306.0014336838203</v>
      </c>
      <c r="CF526" s="551"/>
      <c r="CG526" s="460"/>
      <c r="CH526" s="460">
        <v>0.57806230118628499</v>
      </c>
      <c r="CI526" s="551"/>
      <c r="CJ526" s="460">
        <f t="shared" si="89"/>
        <v>185.52531959733307</v>
      </c>
    </row>
    <row r="527" spans="1:88" ht="14.1" customHeight="1">
      <c r="AY527" s="335">
        <v>104</v>
      </c>
      <c r="AZ527" s="334" t="s">
        <v>651</v>
      </c>
      <c r="BA527" s="457">
        <v>0.25740912799999899</v>
      </c>
      <c r="BB527" s="457">
        <v>8575.8880335895992</v>
      </c>
      <c r="BC527" s="457"/>
      <c r="BD527" s="549"/>
      <c r="BE527" s="457">
        <v>0.74418046693588291</v>
      </c>
      <c r="BF527" s="549"/>
      <c r="BG527" s="550">
        <f t="shared" si="88"/>
        <v>168.99649110276084</v>
      </c>
      <c r="BP527" s="4"/>
      <c r="CB527" s="438">
        <v>91</v>
      </c>
      <c r="CC527" s="334" t="s">
        <v>649</v>
      </c>
      <c r="CD527" s="551">
        <v>1.37838199999999</v>
      </c>
      <c r="CE527" s="460">
        <v>8473.6473944923491</v>
      </c>
      <c r="CF527" s="551"/>
      <c r="CG527" s="460"/>
      <c r="CH527" s="460">
        <v>0.66856522718854905</v>
      </c>
      <c r="CI527" s="551"/>
      <c r="CJ527" s="460">
        <f t="shared" si="89"/>
        <v>185.62959096298025</v>
      </c>
    </row>
    <row r="528" spans="1:88" ht="14.1" customHeight="1">
      <c r="AY528" s="335">
        <v>44</v>
      </c>
      <c r="AZ528" s="334" t="s">
        <v>651</v>
      </c>
      <c r="BA528" s="457">
        <v>1.1515380310000001</v>
      </c>
      <c r="BB528" s="457">
        <v>6677.3182852077798</v>
      </c>
      <c r="BC528" s="457"/>
      <c r="BD528" s="549"/>
      <c r="BE528" s="457">
        <v>0.58029744185106125</v>
      </c>
      <c r="BF528" s="549"/>
      <c r="BG528" s="550">
        <f t="shared" si="88"/>
        <v>169.40342816656224</v>
      </c>
      <c r="BP528" s="4"/>
      <c r="CB528" s="438">
        <v>55</v>
      </c>
      <c r="CC528" s="334" t="s">
        <v>651</v>
      </c>
      <c r="CD528" s="551">
        <v>4.7220339999999901</v>
      </c>
      <c r="CE528" s="460">
        <v>7795.1981755847301</v>
      </c>
      <c r="CF528" s="551"/>
      <c r="CG528" s="460"/>
      <c r="CH528" s="460">
        <v>0.61539524870794804</v>
      </c>
      <c r="CI528" s="551"/>
      <c r="CJ528" s="460">
        <f t="shared" si="89"/>
        <v>185.74632946213103</v>
      </c>
    </row>
    <row r="529" spans="51:88" ht="14.1" customHeight="1">
      <c r="AY529" s="335">
        <v>61</v>
      </c>
      <c r="AZ529" s="334" t="s">
        <v>649</v>
      </c>
      <c r="BA529" s="457">
        <v>0.61205427199999896</v>
      </c>
      <c r="BB529" s="457">
        <v>5624.2494137884696</v>
      </c>
      <c r="BC529" s="457"/>
      <c r="BD529" s="549"/>
      <c r="BE529" s="457">
        <v>0.490220804904759</v>
      </c>
      <c r="BF529" s="549"/>
      <c r="BG529" s="550">
        <f t="shared" si="88"/>
        <v>169.46604311074771</v>
      </c>
      <c r="BP529" s="4"/>
      <c r="CB529" s="438">
        <v>19</v>
      </c>
      <c r="CC529" s="334" t="s">
        <v>650</v>
      </c>
      <c r="CD529" s="551">
        <v>1.03174699999999</v>
      </c>
      <c r="CE529" s="460">
        <v>8198.03210028375</v>
      </c>
      <c r="CF529" s="551"/>
      <c r="CG529" s="460"/>
      <c r="CH529" s="460">
        <v>0.64170588559286001</v>
      </c>
      <c r="CI529" s="551"/>
      <c r="CJ529" s="460">
        <f t="shared" si="89"/>
        <v>187.17443928384125</v>
      </c>
    </row>
    <row r="530" spans="51:88" ht="14.1" customHeight="1">
      <c r="AY530" s="335">
        <v>96</v>
      </c>
      <c r="AZ530" s="334" t="s">
        <v>650</v>
      </c>
      <c r="BA530" s="457">
        <v>4.1506384619999901</v>
      </c>
      <c r="BB530" s="457">
        <v>7936.9344519574297</v>
      </c>
      <c r="BC530" s="457"/>
      <c r="BD530" s="549"/>
      <c r="BE530" s="457">
        <v>0.6866722779395289</v>
      </c>
      <c r="BF530" s="549"/>
      <c r="BG530" s="550">
        <f t="shared" si="88"/>
        <v>169.68240235166743</v>
      </c>
      <c r="BP530" s="4"/>
      <c r="CB530" s="438">
        <v>68</v>
      </c>
      <c r="CC530" s="334" t="s">
        <v>648</v>
      </c>
      <c r="CD530" s="551">
        <v>2.5856259999999902</v>
      </c>
      <c r="CE530" s="460">
        <v>7041.7377486092</v>
      </c>
      <c r="CF530" s="551"/>
      <c r="CG530" s="460"/>
      <c r="CH530" s="460">
        <v>0.54793970988888796</v>
      </c>
      <c r="CI530" s="551"/>
      <c r="CJ530" s="460">
        <f t="shared" si="89"/>
        <v>188.71311624476667</v>
      </c>
    </row>
    <row r="531" spans="51:88" ht="14.1" customHeight="1">
      <c r="AY531" s="335">
        <v>134</v>
      </c>
      <c r="AZ531" s="334" t="s">
        <v>651</v>
      </c>
      <c r="BA531" s="457">
        <v>3.6221733490000001</v>
      </c>
      <c r="BB531" s="457">
        <v>7752.4878618078201</v>
      </c>
      <c r="BC531" s="457"/>
      <c r="BD531" s="549"/>
      <c r="BE531" s="457">
        <v>0.67053970412881658</v>
      </c>
      <c r="BF531" s="549"/>
      <c r="BG531" s="550">
        <f t="shared" si="88"/>
        <v>169.78552249779995</v>
      </c>
      <c r="BP531" s="4"/>
      <c r="CB531" s="438">
        <v>98</v>
      </c>
      <c r="CC531" s="334" t="s">
        <v>651</v>
      </c>
      <c r="CD531" s="551">
        <v>12.157284000000001</v>
      </c>
      <c r="CE531" s="460">
        <v>8085.0416772337803</v>
      </c>
      <c r="CF531" s="551"/>
      <c r="CG531" s="460"/>
      <c r="CH531" s="460">
        <v>0.62441218972617996</v>
      </c>
      <c r="CI531" s="551"/>
      <c r="CJ531" s="460">
        <f t="shared" si="89"/>
        <v>189.70873304941844</v>
      </c>
    </row>
    <row r="532" spans="51:88" ht="14.1" customHeight="1">
      <c r="AY532" s="335">
        <v>59</v>
      </c>
      <c r="AZ532" s="334" t="s">
        <v>650</v>
      </c>
      <c r="BA532" s="457">
        <v>2.8955310000000001E-2</v>
      </c>
      <c r="BB532" s="457">
        <v>7668.0299291341098</v>
      </c>
      <c r="BC532" s="457"/>
      <c r="BD532" s="549"/>
      <c r="BE532" s="457">
        <v>0.66259517267225299</v>
      </c>
      <c r="BF532" s="549"/>
      <c r="BG532" s="550">
        <f t="shared" si="88"/>
        <v>169.97503406042554</v>
      </c>
      <c r="BP532" s="4"/>
      <c r="CB532" s="438">
        <v>12</v>
      </c>
      <c r="CC532" s="334" t="s">
        <v>651</v>
      </c>
      <c r="CD532" s="551">
        <v>10.059778999999899</v>
      </c>
      <c r="CE532" s="460">
        <v>8327.9120638835502</v>
      </c>
      <c r="CF532" s="551"/>
      <c r="CG532" s="460"/>
      <c r="CH532" s="460">
        <v>0.63995508666013901</v>
      </c>
      <c r="CI532" s="551"/>
      <c r="CJ532" s="460">
        <f t="shared" si="89"/>
        <v>190.567372930738</v>
      </c>
    </row>
    <row r="533" spans="51:88" ht="14.1" customHeight="1">
      <c r="AY533" s="335">
        <v>56</v>
      </c>
      <c r="AZ533" s="334" t="s">
        <v>650</v>
      </c>
      <c r="BA533" s="457">
        <v>1.23946312899999</v>
      </c>
      <c r="BB533" s="457">
        <v>6171.9614314966602</v>
      </c>
      <c r="BC533" s="457"/>
      <c r="BD533" s="549"/>
      <c r="BE533" s="457">
        <v>0.53505799746229099</v>
      </c>
      <c r="BF533" s="549"/>
      <c r="BG533" s="550">
        <f t="shared" si="88"/>
        <v>170.05804407213955</v>
      </c>
      <c r="BP533" s="4"/>
      <c r="CB533" s="438">
        <v>83</v>
      </c>
      <c r="CC533" s="334" t="s">
        <v>651</v>
      </c>
      <c r="CD533" s="551">
        <v>1.30524799999999</v>
      </c>
      <c r="CE533" s="460">
        <v>7768.0062711922501</v>
      </c>
      <c r="CF533" s="551"/>
      <c r="CG533" s="460"/>
      <c r="CH533" s="460">
        <v>0.59382606659652304</v>
      </c>
      <c r="CI533" s="551"/>
      <c r="CJ533" s="460">
        <f t="shared" si="89"/>
        <v>191.7437179127501</v>
      </c>
    </row>
    <row r="534" spans="51:88" ht="14.1" customHeight="1">
      <c r="AY534" s="335">
        <v>3</v>
      </c>
      <c r="AZ534" s="334" t="s">
        <v>651</v>
      </c>
      <c r="BA534" s="457">
        <v>0.84598248300000001</v>
      </c>
      <c r="BB534" s="457">
        <v>8147.7742781054703</v>
      </c>
      <c r="BC534" s="457"/>
      <c r="BD534" s="549"/>
      <c r="BE534" s="457">
        <v>0.70177457355384665</v>
      </c>
      <c r="BF534" s="549"/>
      <c r="BG534" s="550">
        <f t="shared" si="88"/>
        <v>170.3642542022549</v>
      </c>
      <c r="BP534" s="4"/>
      <c r="CB534" s="438">
        <v>90</v>
      </c>
      <c r="CC534" s="334" t="s">
        <v>650</v>
      </c>
      <c r="CD534" s="551">
        <v>9.6483249999999892</v>
      </c>
      <c r="CE534" s="460">
        <v>8241.7018567464602</v>
      </c>
      <c r="CF534" s="551"/>
      <c r="CG534" s="460"/>
      <c r="CH534" s="460">
        <v>0.62795100500642498</v>
      </c>
      <c r="CI534" s="551"/>
      <c r="CJ534" s="460">
        <f t="shared" si="89"/>
        <v>192.20513192837012</v>
      </c>
    </row>
    <row r="535" spans="51:88" ht="14.1" customHeight="1">
      <c r="AY535" s="335">
        <v>20</v>
      </c>
      <c r="AZ535" s="334" t="s">
        <v>648</v>
      </c>
      <c r="BA535" s="457">
        <v>0.27150053400000002</v>
      </c>
      <c r="BB535" s="457">
        <v>7572.6454963313299</v>
      </c>
      <c r="BC535" s="457"/>
      <c r="BD535" s="549"/>
      <c r="BE535" s="457">
        <v>0.65131521633423239</v>
      </c>
      <c r="BF535" s="549"/>
      <c r="BG535" s="550">
        <f t="shared" si="88"/>
        <v>170.78807506345339</v>
      </c>
      <c r="BP535" s="4"/>
      <c r="CB535" s="438">
        <v>56</v>
      </c>
      <c r="CC535" s="334" t="s">
        <v>651</v>
      </c>
      <c r="CD535" s="551">
        <v>2.8305499999999899</v>
      </c>
      <c r="CE535" s="460">
        <v>7949.1201891845903</v>
      </c>
      <c r="CF535" s="551"/>
      <c r="CG535" s="460"/>
      <c r="CH535" s="460">
        <v>0.60116288479552105</v>
      </c>
      <c r="CI535" s="551"/>
      <c r="CJ535" s="460">
        <f t="shared" si="89"/>
        <v>193.72386490437958</v>
      </c>
    </row>
    <row r="536" spans="51:88" ht="14.1" customHeight="1">
      <c r="AY536" s="335">
        <v>22</v>
      </c>
      <c r="AZ536" s="334" t="s">
        <v>647</v>
      </c>
      <c r="BA536" s="457">
        <v>0.11012142900000001</v>
      </c>
      <c r="BB536" s="457">
        <v>7111.8031297092703</v>
      </c>
      <c r="BC536" s="457"/>
      <c r="BD536" s="549"/>
      <c r="BE536" s="457">
        <v>0.61199378950623384</v>
      </c>
      <c r="BF536" s="549"/>
      <c r="BG536" s="550">
        <f t="shared" si="88"/>
        <v>170.87235574930997</v>
      </c>
      <c r="BP536" s="4"/>
      <c r="CB536" s="438">
        <v>110</v>
      </c>
      <c r="CC536" s="334" t="s">
        <v>651</v>
      </c>
      <c r="CD536" s="551">
        <v>8.5963170000000009</v>
      </c>
      <c r="CE536" s="460">
        <v>7470.5194947757</v>
      </c>
      <c r="CF536" s="551"/>
      <c r="CG536" s="460"/>
      <c r="CH536" s="460">
        <v>0.56176977352706303</v>
      </c>
      <c r="CI536" s="551"/>
      <c r="CJ536" s="460">
        <f t="shared" si="89"/>
        <v>194.9955985226577</v>
      </c>
    </row>
    <row r="537" spans="51:88" ht="14.1" customHeight="1">
      <c r="AY537" s="335">
        <v>37</v>
      </c>
      <c r="AZ537" s="334" t="s">
        <v>651</v>
      </c>
      <c r="BA537" s="457">
        <v>6.082507927</v>
      </c>
      <c r="BB537" s="457">
        <v>6516.8849166339996</v>
      </c>
      <c r="BC537" s="457"/>
      <c r="BD537" s="549"/>
      <c r="BE537" s="457">
        <v>0.56054811387596826</v>
      </c>
      <c r="BF537" s="549"/>
      <c r="BG537" s="550">
        <f t="shared" si="88"/>
        <v>171.20405993771718</v>
      </c>
      <c r="BP537" s="4"/>
      <c r="CB537" s="438">
        <v>89</v>
      </c>
      <c r="CC537" s="334" t="s">
        <v>651</v>
      </c>
      <c r="CD537" s="551">
        <v>8.2002600000000001</v>
      </c>
      <c r="CE537" s="460">
        <v>8030.5836848512499</v>
      </c>
      <c r="CF537" s="551"/>
      <c r="CG537" s="460"/>
      <c r="CH537" s="460">
        <v>0.58104847696552997</v>
      </c>
      <c r="CI537" s="551"/>
      <c r="CJ537" s="460">
        <f t="shared" si="89"/>
        <v>202.33217459249937</v>
      </c>
    </row>
    <row r="538" spans="51:88" ht="14.1" customHeight="1">
      <c r="AY538" s="335">
        <v>8</v>
      </c>
      <c r="AZ538" s="334" t="s">
        <v>651</v>
      </c>
      <c r="BA538" s="457">
        <v>0.60815917799999997</v>
      </c>
      <c r="BB538" s="457">
        <v>8853.0135065172399</v>
      </c>
      <c r="BC538" s="457"/>
      <c r="BD538" s="549"/>
      <c r="BE538" s="457">
        <v>0.75794656089785339</v>
      </c>
      <c r="BF538" s="549"/>
      <c r="BG538" s="550">
        <f t="shared" si="88"/>
        <v>171.17922990854447</v>
      </c>
      <c r="BP538" s="4"/>
      <c r="CB538" s="438">
        <v>101</v>
      </c>
      <c r="CC538" s="334" t="s">
        <v>651</v>
      </c>
      <c r="CD538" s="551">
        <v>2.3013650000000001</v>
      </c>
      <c r="CE538" s="460">
        <v>8798.8508344581405</v>
      </c>
      <c r="CF538" s="551"/>
      <c r="CG538" s="460"/>
      <c r="CH538" s="460">
        <v>0.63234768045387302</v>
      </c>
      <c r="CI538" s="551"/>
      <c r="CJ538" s="460">
        <f t="shared" si="89"/>
        <v>203.42615174879603</v>
      </c>
    </row>
    <row r="539" spans="51:88" ht="14.1" customHeight="1">
      <c r="AY539" s="335">
        <v>125</v>
      </c>
      <c r="AZ539" s="334" t="s">
        <v>650</v>
      </c>
      <c r="BA539" s="457">
        <v>0.52906695800000003</v>
      </c>
      <c r="BB539" s="457">
        <v>7634.6208733891199</v>
      </c>
      <c r="BC539" s="457"/>
      <c r="BD539" s="549"/>
      <c r="BE539" s="457">
        <v>0.65306390642889567</v>
      </c>
      <c r="BF539" s="549"/>
      <c r="BG539" s="550">
        <f t="shared" si="88"/>
        <v>171.6884832331786</v>
      </c>
      <c r="BP539" s="4"/>
      <c r="CB539" s="438">
        <v>6</v>
      </c>
      <c r="CC539" s="334" t="s">
        <v>651</v>
      </c>
      <c r="CD539" s="551">
        <v>143.354782999999</v>
      </c>
      <c r="CE539" s="460">
        <v>8245.5275775351001</v>
      </c>
      <c r="CF539" s="551"/>
      <c r="CG539" s="460"/>
      <c r="CH539" s="460">
        <v>0.59049794595862704</v>
      </c>
      <c r="CI539" s="551"/>
      <c r="CJ539" s="460">
        <f t="shared" si="89"/>
        <v>204.31756271720189</v>
      </c>
    </row>
    <row r="540" spans="51:88" ht="14.1" customHeight="1">
      <c r="AY540" s="335">
        <v>36</v>
      </c>
      <c r="AZ540" s="334" t="s">
        <v>649</v>
      </c>
      <c r="BA540" s="457">
        <v>0.36807820499999899</v>
      </c>
      <c r="BB540" s="457">
        <v>6726.9498294227196</v>
      </c>
      <c r="BC540" s="457"/>
      <c r="BD540" s="549"/>
      <c r="BE540" s="457">
        <v>0.57552966584260667</v>
      </c>
      <c r="BF540" s="549"/>
      <c r="BG540" s="550">
        <f t="shared" si="88"/>
        <v>172.01174190055457</v>
      </c>
      <c r="BP540" s="4"/>
      <c r="CB540" s="438">
        <v>90</v>
      </c>
      <c r="CC540" s="334" t="s">
        <v>651</v>
      </c>
      <c r="CD540" s="551">
        <v>7.6823930000000002</v>
      </c>
      <c r="CE540" s="460">
        <v>8887.0172735012293</v>
      </c>
      <c r="CF540" s="551"/>
      <c r="CG540" s="460"/>
      <c r="CH540" s="460">
        <v>0.62795100500642498</v>
      </c>
      <c r="CI540" s="551"/>
      <c r="CJ540" s="460">
        <f t="shared" si="89"/>
        <v>206.82971965445492</v>
      </c>
    </row>
    <row r="541" spans="51:88" ht="14.1" customHeight="1">
      <c r="AY541" s="335">
        <v>67</v>
      </c>
      <c r="AZ541" s="334" t="s">
        <v>651</v>
      </c>
      <c r="BA541" s="457">
        <v>1.124496479</v>
      </c>
      <c r="BB541" s="457">
        <v>6322.7164307543499</v>
      </c>
      <c r="BC541" s="457"/>
      <c r="BD541" s="549"/>
      <c r="BE541" s="457">
        <v>0.54092845961087832</v>
      </c>
      <c r="BF541" s="549"/>
      <c r="BG541" s="550">
        <f t="shared" si="88"/>
        <v>172.20782220401296</v>
      </c>
      <c r="BP541" s="4"/>
      <c r="CB541" s="438">
        <v>88</v>
      </c>
      <c r="CC541" s="334" t="s">
        <v>649</v>
      </c>
      <c r="CD541" s="551">
        <v>1.3533649999999899</v>
      </c>
      <c r="CE541" s="460">
        <v>8505.8047535211299</v>
      </c>
      <c r="CF541" s="551"/>
      <c r="CG541" s="460"/>
      <c r="CH541" s="460">
        <v>0.57458762053786105</v>
      </c>
      <c r="CI541" s="551"/>
      <c r="CJ541" s="460">
        <f t="shared" si="89"/>
        <v>216.34702674159396</v>
      </c>
    </row>
    <row r="542" spans="51:88" ht="14.1" customHeight="1">
      <c r="AY542" s="335">
        <v>54</v>
      </c>
      <c r="AZ542" s="334" t="s">
        <v>649</v>
      </c>
      <c r="BA542" s="457">
        <v>1.502282874</v>
      </c>
      <c r="BB542" s="457">
        <v>5814.71854490841</v>
      </c>
      <c r="BC542" s="457"/>
      <c r="BD542" s="549"/>
      <c r="BE542" s="457">
        <v>0.49563569816297942</v>
      </c>
      <c r="BF542" s="549"/>
      <c r="BG542" s="550">
        <f t="shared" si="88"/>
        <v>173.11288251646673</v>
      </c>
      <c r="BP542" s="4"/>
      <c r="CB542" s="438">
        <v>88</v>
      </c>
      <c r="CC542" s="334" t="s">
        <v>650</v>
      </c>
      <c r="CD542" s="551">
        <v>1.0870820000000001</v>
      </c>
      <c r="CE542" s="460">
        <v>8906.5862726760897</v>
      </c>
      <c r="CF542" s="573">
        <f>SUM(CD472:CD543)</f>
        <v>3661.24134799999</v>
      </c>
      <c r="CG542" s="498" t="s">
        <v>797</v>
      </c>
      <c r="CH542" s="460">
        <v>0.57458762053786105</v>
      </c>
      <c r="CI542" s="551"/>
      <c r="CJ542" s="460">
        <f t="shared" si="89"/>
        <v>226.27335820905995</v>
      </c>
    </row>
    <row r="543" spans="51:88" ht="14.1" customHeight="1">
      <c r="AY543" s="335">
        <v>111</v>
      </c>
      <c r="AZ543" s="334" t="s">
        <v>651</v>
      </c>
      <c r="BA543" s="457">
        <v>3.9820778630000002</v>
      </c>
      <c r="BB543" s="457">
        <v>7406.8825459508498</v>
      </c>
      <c r="BC543" s="457"/>
      <c r="BD543" s="549"/>
      <c r="BE543" s="457">
        <v>0.62742582663915447</v>
      </c>
      <c r="BF543" s="549"/>
      <c r="BG543" s="550">
        <f t="shared" si="88"/>
        <v>173.42866986852198</v>
      </c>
      <c r="BP543" s="4"/>
      <c r="CB543" s="438">
        <v>86</v>
      </c>
      <c r="CC543" s="334" t="s">
        <v>647</v>
      </c>
      <c r="CD543" s="551">
        <v>1.1753690000000001</v>
      </c>
      <c r="CE543" s="460">
        <v>7955.30769304555</v>
      </c>
      <c r="CF543" s="572">
        <f>SUMPRODUCT((CD472:CD543*1000),CE472:CE543)/(SUM(CD472:CD543)*1000)</f>
        <v>7814.7085059466963</v>
      </c>
      <c r="CG543" s="498">
        <f>CF543-(CF543-CF543/$S$44)-L113</f>
        <v>7522.0823940367918</v>
      </c>
      <c r="CH543" s="460">
        <v>0.506945906904953</v>
      </c>
      <c r="CI543" s="551">
        <f>SUMPRODUCT((CE472:CE543*1000),CH472:CH543)/(SUM(CE472:CE543)*1000)</f>
        <v>0.62154797216830626</v>
      </c>
      <c r="CJ543" s="460">
        <f t="shared" si="89"/>
        <v>229.40161264622179</v>
      </c>
    </row>
    <row r="544" spans="51:88" ht="14.1" customHeight="1">
      <c r="AY544" s="335">
        <v>91</v>
      </c>
      <c r="AZ544" s="334" t="s">
        <v>650</v>
      </c>
      <c r="BA544" s="457">
        <v>0.366720767</v>
      </c>
      <c r="BB544" s="457">
        <v>8118.6267424835396</v>
      </c>
      <c r="BC544" s="457"/>
      <c r="BD544" s="549"/>
      <c r="BE544" s="457">
        <v>0.68491686149163133</v>
      </c>
      <c r="BF544" s="549"/>
      <c r="BG544" s="550">
        <f t="shared" si="88"/>
        <v>173.88556314934971</v>
      </c>
      <c r="BP544" s="4"/>
      <c r="CB544" s="499">
        <v>4</v>
      </c>
      <c r="CC544" s="334" t="s">
        <v>648</v>
      </c>
      <c r="CD544" s="571">
        <v>0</v>
      </c>
      <c r="CE544" s="462">
        <v>500000</v>
      </c>
      <c r="CF544" s="569"/>
      <c r="CG544" s="462"/>
      <c r="CH544" s="462">
        <v>0.77785264026886403</v>
      </c>
      <c r="CI544" s="569"/>
      <c r="CJ544" s="462">
        <f t="shared" si="89"/>
        <v>9152.5589218840432</v>
      </c>
    </row>
    <row r="545" spans="1:88" ht="14.1" customHeight="1">
      <c r="AY545" s="335">
        <v>23</v>
      </c>
      <c r="AZ545" s="334" t="s">
        <v>647</v>
      </c>
      <c r="BA545" s="457">
        <v>6.9365658999999899E-2</v>
      </c>
      <c r="BB545" s="457">
        <v>7348.7414952359904</v>
      </c>
      <c r="BC545" s="457"/>
      <c r="BD545" s="549"/>
      <c r="BE545" s="457">
        <v>0.61993653709298169</v>
      </c>
      <c r="BF545" s="549"/>
      <c r="BG545" s="550">
        <f t="shared" si="88"/>
        <v>174.15665141803359</v>
      </c>
      <c r="BP545" s="4"/>
      <c r="CB545" s="499">
        <v>4</v>
      </c>
      <c r="CC545" s="334" t="s">
        <v>649</v>
      </c>
      <c r="CD545" s="571">
        <v>0</v>
      </c>
      <c r="CE545" s="462">
        <v>500000</v>
      </c>
      <c r="CF545" s="569"/>
      <c r="CG545" s="462"/>
      <c r="CH545" s="462">
        <v>0.77785264026886403</v>
      </c>
      <c r="CI545" s="569"/>
      <c r="CJ545" s="462">
        <f t="shared" si="89"/>
        <v>9152.5589218840432</v>
      </c>
    </row>
    <row r="546" spans="1:88" ht="14.1" customHeight="1">
      <c r="AY546" s="335">
        <v>133</v>
      </c>
      <c r="AZ546" s="334" t="s">
        <v>651</v>
      </c>
      <c r="BA546" s="457">
        <v>2.3346625769999898</v>
      </c>
      <c r="BB546" s="457">
        <v>7523.7763012604801</v>
      </c>
      <c r="BC546" s="457"/>
      <c r="BD546" s="549"/>
      <c r="BE546" s="457">
        <v>0.63406872257097557</v>
      </c>
      <c r="BF546" s="549"/>
      <c r="BG546" s="550">
        <f t="shared" si="88"/>
        <v>174.26347404634262</v>
      </c>
      <c r="BP546" s="4"/>
      <c r="CB546" s="499">
        <v>4</v>
      </c>
      <c r="CC546" s="334" t="s">
        <v>650</v>
      </c>
      <c r="CD546" s="571">
        <v>0</v>
      </c>
      <c r="CE546" s="462">
        <v>500000</v>
      </c>
      <c r="CF546" s="569"/>
      <c r="CG546" s="462"/>
      <c r="CH546" s="462">
        <v>0.77785264026886403</v>
      </c>
      <c r="CI546" s="569"/>
      <c r="CJ546" s="462">
        <f t="shared" si="89"/>
        <v>9152.5589218840432</v>
      </c>
    </row>
    <row r="547" spans="1:88" ht="14.1" customHeight="1">
      <c r="AY547" s="335">
        <v>73</v>
      </c>
      <c r="AZ547" s="334" t="s">
        <v>649</v>
      </c>
      <c r="BA547" s="457">
        <v>0.404951802999999</v>
      </c>
      <c r="BB547" s="457">
        <v>6765.8067272996896</v>
      </c>
      <c r="BC547" s="457"/>
      <c r="BD547" s="549"/>
      <c r="BE547" s="457">
        <v>0.57108961519447932</v>
      </c>
      <c r="BF547" s="549"/>
      <c r="BG547" s="550">
        <f t="shared" si="88"/>
        <v>174.29644827491461</v>
      </c>
      <c r="BP547" s="4"/>
      <c r="CB547" s="499">
        <v>4</v>
      </c>
      <c r="CC547" s="334" t="s">
        <v>651</v>
      </c>
      <c r="CD547" s="571">
        <v>0</v>
      </c>
      <c r="CE547" s="462">
        <v>500000</v>
      </c>
      <c r="CF547" s="569"/>
      <c r="CG547" s="462"/>
      <c r="CH547" s="462">
        <v>0.77785264026886403</v>
      </c>
      <c r="CI547" s="569"/>
      <c r="CJ547" s="462">
        <f t="shared" si="89"/>
        <v>9152.5589218840432</v>
      </c>
    </row>
    <row r="548" spans="1:88" ht="14.1" customHeight="1">
      <c r="AY548" s="335">
        <v>107</v>
      </c>
      <c r="AZ548" s="334" t="s">
        <v>651</v>
      </c>
      <c r="BA548" s="457">
        <v>6.1337882839999898</v>
      </c>
      <c r="BB548" s="457">
        <v>7102.7992103358602</v>
      </c>
      <c r="BC548" s="457"/>
      <c r="BD548" s="549"/>
      <c r="BE548" s="457">
        <v>0.59574049167853993</v>
      </c>
      <c r="BF548" s="549"/>
      <c r="BG548" s="550">
        <f t="shared" si="88"/>
        <v>175.245707245429</v>
      </c>
      <c r="BP548" s="4"/>
      <c r="CB548" s="499">
        <v>76</v>
      </c>
      <c r="CC548" s="334" t="s">
        <v>650</v>
      </c>
      <c r="CD548" s="571">
        <v>0</v>
      </c>
      <c r="CE548" s="462">
        <v>500000</v>
      </c>
      <c r="CF548" s="569"/>
      <c r="CG548" s="462"/>
      <c r="CH548" s="462">
        <v>0.74796458055644899</v>
      </c>
      <c r="CI548" s="569"/>
      <c r="CJ548" s="462">
        <f t="shared" si="89"/>
        <v>9518.1802839204556</v>
      </c>
    </row>
    <row r="549" spans="1:88" ht="14.1" customHeight="1">
      <c r="AY549" s="335">
        <v>7</v>
      </c>
      <c r="AZ549" s="334" t="s">
        <v>651</v>
      </c>
      <c r="BA549" s="457">
        <v>1.6804515849999899</v>
      </c>
      <c r="BB549" s="457">
        <v>8098.2681048643999</v>
      </c>
      <c r="BC549" s="457"/>
      <c r="BD549" s="549"/>
      <c r="BE549" s="457">
        <v>0.66931683942298936</v>
      </c>
      <c r="BF549" s="549"/>
      <c r="BG549" s="550">
        <f t="shared" si="88"/>
        <v>177.44281639889957</v>
      </c>
      <c r="BP549" s="4"/>
      <c r="CB549" s="499">
        <v>76</v>
      </c>
      <c r="CC549" s="334" t="s">
        <v>651</v>
      </c>
      <c r="CD549" s="571">
        <v>0</v>
      </c>
      <c r="CE549" s="462">
        <v>500000</v>
      </c>
      <c r="CF549" s="569"/>
      <c r="CG549" s="462"/>
      <c r="CH549" s="462">
        <v>0.74796458055644899</v>
      </c>
      <c r="CI549" s="569"/>
      <c r="CJ549" s="462">
        <f t="shared" si="89"/>
        <v>9518.1802839204556</v>
      </c>
    </row>
    <row r="550" spans="1:88" ht="14.1" customHeight="1">
      <c r="AY550" s="335">
        <v>120</v>
      </c>
      <c r="AZ550" s="334" t="s">
        <v>650</v>
      </c>
      <c r="BA550" s="457">
        <v>8.3908218000000007E-2</v>
      </c>
      <c r="BB550" s="457">
        <v>7612.9582572919899</v>
      </c>
      <c r="BC550" s="457"/>
      <c r="BD550" s="549"/>
      <c r="BE550" s="457">
        <v>0.62797468371372311</v>
      </c>
      <c r="BF550" s="549"/>
      <c r="BG550" s="550">
        <f t="shared" si="88"/>
        <v>177.9494976098247</v>
      </c>
      <c r="BP550" s="4"/>
      <c r="CB550" s="499">
        <v>104</v>
      </c>
      <c r="CC550" s="334" t="s">
        <v>649</v>
      </c>
      <c r="CD550" s="571">
        <v>0</v>
      </c>
      <c r="CE550" s="462">
        <v>500000</v>
      </c>
      <c r="CF550" s="569"/>
      <c r="CG550" s="462"/>
      <c r="CH550" s="462">
        <v>0.74210443727970199</v>
      </c>
      <c r="CI550" s="569"/>
      <c r="CJ550" s="462">
        <f t="shared" si="89"/>
        <v>9593.3208350491786</v>
      </c>
    </row>
    <row r="551" spans="1:88" ht="14.1" customHeight="1">
      <c r="AY551" s="335">
        <v>100</v>
      </c>
      <c r="AZ551" s="334" t="s">
        <v>649</v>
      </c>
      <c r="BA551" s="457">
        <v>0.14572792900000001</v>
      </c>
      <c r="BB551" s="457">
        <v>7648.1076303297305</v>
      </c>
      <c r="BC551" s="457"/>
      <c r="BD551" s="549"/>
      <c r="BE551" s="457">
        <v>0.62956994284550449</v>
      </c>
      <c r="BF551" s="549"/>
      <c r="BG551" s="550">
        <f t="shared" si="88"/>
        <v>178.2999410228972</v>
      </c>
      <c r="BP551" s="4"/>
      <c r="CB551" s="499">
        <v>104</v>
      </c>
      <c r="CC551" s="334" t="s">
        <v>650</v>
      </c>
      <c r="CD551" s="571">
        <v>0</v>
      </c>
      <c r="CE551" s="462">
        <v>500000</v>
      </c>
      <c r="CF551" s="569"/>
      <c r="CG551" s="462"/>
      <c r="CH551" s="462">
        <v>0.74210443727970199</v>
      </c>
      <c r="CI551" s="569"/>
      <c r="CJ551" s="462">
        <f t="shared" si="89"/>
        <v>9593.3208350491786</v>
      </c>
    </row>
    <row r="552" spans="1:88" ht="14.1" customHeight="1">
      <c r="AY552" s="335">
        <v>71</v>
      </c>
      <c r="AZ552" s="334" t="s">
        <v>650</v>
      </c>
      <c r="BA552" s="457">
        <v>0.65332538899999903</v>
      </c>
      <c r="BB552" s="457">
        <v>8399.1181533670806</v>
      </c>
      <c r="BC552" s="457"/>
      <c r="BD552" s="549"/>
      <c r="BE552" s="457">
        <v>0.68364214902193954</v>
      </c>
      <c r="BF552" s="549"/>
      <c r="BG552" s="550">
        <f t="shared" si="88"/>
        <v>180.04363306284432</v>
      </c>
      <c r="BP552" s="4"/>
      <c r="CB552" s="499">
        <v>104</v>
      </c>
      <c r="CC552" s="334" t="s">
        <v>651</v>
      </c>
      <c r="CD552" s="571">
        <v>0</v>
      </c>
      <c r="CE552" s="462">
        <v>500000</v>
      </c>
      <c r="CF552" s="569"/>
      <c r="CG552" s="462"/>
      <c r="CH552" s="462">
        <v>0.74210443727970199</v>
      </c>
      <c r="CI552" s="569"/>
      <c r="CJ552" s="462">
        <f t="shared" si="89"/>
        <v>9593.3208350491786</v>
      </c>
    </row>
    <row r="553" spans="1:88" ht="14.1" customHeight="1">
      <c r="AY553" s="335">
        <v>79</v>
      </c>
      <c r="AZ553" s="334" t="s">
        <v>651</v>
      </c>
      <c r="BA553" s="457">
        <v>0.97663002799999998</v>
      </c>
      <c r="BB553" s="457">
        <v>8158.6113631431799</v>
      </c>
      <c r="BC553" s="457"/>
      <c r="BD553" s="549"/>
      <c r="BE553" s="457">
        <v>0.66183582178430611</v>
      </c>
      <c r="BF553" s="549"/>
      <c r="BG553" s="550">
        <f t="shared" si="88"/>
        <v>180.71564866392981</v>
      </c>
      <c r="BP553" s="4"/>
      <c r="CB553" s="499">
        <v>7</v>
      </c>
      <c r="CC553" s="334" t="s">
        <v>650</v>
      </c>
      <c r="CD553" s="571">
        <v>0</v>
      </c>
      <c r="CE553" s="462">
        <v>500000</v>
      </c>
      <c r="CF553" s="569"/>
      <c r="CG553" s="462"/>
      <c r="CH553" s="462">
        <v>0.73020110087941503</v>
      </c>
      <c r="CI553" s="569"/>
      <c r="CJ553" s="462">
        <f t="shared" si="89"/>
        <v>9749.6620196667664</v>
      </c>
    </row>
    <row r="554" spans="1:88" ht="14.1" customHeight="1">
      <c r="AY554" s="335">
        <v>4</v>
      </c>
      <c r="AZ554" s="334" t="s">
        <v>651</v>
      </c>
      <c r="BA554" s="457">
        <v>5.9851571999999999E-2</v>
      </c>
      <c r="BB554" s="457">
        <v>9775.4958724384305</v>
      </c>
      <c r="BC554" s="457"/>
      <c r="BD554" s="549"/>
      <c r="BE554" s="457">
        <v>0.79016725183002545</v>
      </c>
      <c r="BF554" s="549"/>
      <c r="BG554" s="550">
        <f t="shared" si="88"/>
        <v>180.92281969343426</v>
      </c>
      <c r="BP554" s="4"/>
      <c r="CB554" s="499">
        <v>7</v>
      </c>
      <c r="CC554" s="334" t="s">
        <v>651</v>
      </c>
      <c r="CD554" s="571">
        <v>0</v>
      </c>
      <c r="CE554" s="462">
        <v>500000</v>
      </c>
      <c r="CF554" s="569"/>
      <c r="CG554" s="462"/>
      <c r="CH554" s="462">
        <v>0.73020110087941503</v>
      </c>
      <c r="CI554" s="569"/>
      <c r="CJ554" s="462">
        <f t="shared" si="89"/>
        <v>9749.6620196667664</v>
      </c>
    </row>
    <row r="555" spans="1:88" ht="14.1" customHeight="1">
      <c r="AY555" s="335">
        <v>38</v>
      </c>
      <c r="AZ555" s="334" t="s">
        <v>650</v>
      </c>
      <c r="BA555" s="457">
        <v>1.873132652</v>
      </c>
      <c r="BB555" s="457">
        <v>6499.3489489443</v>
      </c>
      <c r="BC555" s="457"/>
      <c r="BD555" s="549"/>
      <c r="BE555" s="457">
        <v>0.52663516893288254</v>
      </c>
      <c r="BF555" s="549"/>
      <c r="BG555" s="550">
        <f t="shared" si="88"/>
        <v>181.58174242561779</v>
      </c>
      <c r="BP555" s="4"/>
      <c r="CB555" s="499">
        <v>27</v>
      </c>
      <c r="CC555" s="334" t="s">
        <v>650</v>
      </c>
      <c r="CD555" s="571">
        <v>0</v>
      </c>
      <c r="CE555" s="462">
        <v>500000</v>
      </c>
      <c r="CF555" s="569"/>
      <c r="CG555" s="462"/>
      <c r="CH555" s="462">
        <v>0.72368811348866802</v>
      </c>
      <c r="CI555" s="569"/>
      <c r="CJ555" s="462">
        <f t="shared" si="89"/>
        <v>9837.3819983134072</v>
      </c>
    </row>
    <row r="556" spans="1:88" ht="14.1" customHeight="1">
      <c r="A556"/>
      <c r="B556"/>
      <c r="C556"/>
      <c r="D556"/>
      <c r="E556"/>
      <c r="AY556" s="335">
        <v>83</v>
      </c>
      <c r="AZ556" s="334" t="s">
        <v>651</v>
      </c>
      <c r="BA556" s="457">
        <v>2.0863896499999899</v>
      </c>
      <c r="BB556" s="457">
        <v>6705.9956314465499</v>
      </c>
      <c r="BC556" s="457"/>
      <c r="BD556" s="549"/>
      <c r="BE556" s="457">
        <v>0.53761298920616296</v>
      </c>
      <c r="BF556" s="549"/>
      <c r="BG556" s="550">
        <f t="shared" si="88"/>
        <v>183.39896159158181</v>
      </c>
      <c r="BP556" s="4"/>
      <c r="CB556" s="499">
        <v>27</v>
      </c>
      <c r="CC556" s="334" t="s">
        <v>651</v>
      </c>
      <c r="CD556" s="571">
        <v>0</v>
      </c>
      <c r="CE556" s="462">
        <v>500000</v>
      </c>
      <c r="CF556" s="569"/>
      <c r="CG556" s="462"/>
      <c r="CH556" s="462">
        <v>0.72368811348866802</v>
      </c>
      <c r="CI556" s="569"/>
      <c r="CJ556" s="462">
        <f t="shared" si="89"/>
        <v>9837.3819983134072</v>
      </c>
    </row>
    <row r="557" spans="1:88" ht="14.1" customHeight="1">
      <c r="A557"/>
      <c r="B557"/>
      <c r="C557"/>
      <c r="D557"/>
      <c r="E557"/>
      <c r="AY557" s="335">
        <v>60</v>
      </c>
      <c r="AZ557" s="334" t="s">
        <v>650</v>
      </c>
      <c r="BA557" s="457">
        <v>0.32238370500000002</v>
      </c>
      <c r="BB557" s="457">
        <v>6645.7288149853803</v>
      </c>
      <c r="BC557" s="457"/>
      <c r="BD557" s="549"/>
      <c r="BE557" s="457">
        <v>0.53103936449580591</v>
      </c>
      <c r="BF557" s="549"/>
      <c r="BG557" s="550">
        <f t="shared" si="88"/>
        <v>184.0208590175161</v>
      </c>
      <c r="BP557" s="4"/>
      <c r="CB557" s="499">
        <v>13</v>
      </c>
      <c r="CC557" s="334" t="s">
        <v>648</v>
      </c>
      <c r="CD557" s="571">
        <v>0</v>
      </c>
      <c r="CE557" s="462">
        <v>500000</v>
      </c>
      <c r="CF557" s="569"/>
      <c r="CG557" s="462"/>
      <c r="CH557" s="462">
        <v>0.72363024281124</v>
      </c>
      <c r="CI557" s="569"/>
      <c r="CJ557" s="462">
        <f t="shared" si="89"/>
        <v>9838.1685053643378</v>
      </c>
    </row>
    <row r="558" spans="1:88" ht="14.1" customHeight="1">
      <c r="A558"/>
      <c r="B558"/>
      <c r="C558"/>
      <c r="D558"/>
      <c r="E558"/>
      <c r="AY558" s="335">
        <v>119</v>
      </c>
      <c r="AZ558" s="334" t="s">
        <v>651</v>
      </c>
      <c r="BA558" s="457">
        <v>0.31612982299999898</v>
      </c>
      <c r="BB558" s="457">
        <v>7763.6051949073199</v>
      </c>
      <c r="BC558" s="457"/>
      <c r="BD558" s="549"/>
      <c r="BE558" s="457">
        <v>0.61782733210421792</v>
      </c>
      <c r="BF558" s="549"/>
      <c r="BG558" s="550">
        <f t="shared" si="88"/>
        <v>184.29801223559571</v>
      </c>
      <c r="BP558" s="4"/>
      <c r="CB558" s="499">
        <v>13</v>
      </c>
      <c r="CC558" s="334" t="s">
        <v>649</v>
      </c>
      <c r="CD558" s="571">
        <v>0</v>
      </c>
      <c r="CE558" s="462">
        <v>500000</v>
      </c>
      <c r="CF558" s="569"/>
      <c r="CG558" s="462"/>
      <c r="CH558" s="462">
        <v>0.72363024281124</v>
      </c>
      <c r="CI558" s="569"/>
      <c r="CJ558" s="462">
        <f t="shared" si="89"/>
        <v>9838.1685053643378</v>
      </c>
    </row>
    <row r="559" spans="1:88" ht="14.1" customHeight="1">
      <c r="A559"/>
      <c r="B559"/>
      <c r="C559"/>
      <c r="D559"/>
      <c r="E559"/>
      <c r="AY559" s="335">
        <v>34</v>
      </c>
      <c r="AZ559" s="334" t="s">
        <v>651</v>
      </c>
      <c r="BA559" s="457">
        <v>2.7060059779999901</v>
      </c>
      <c r="BB559" s="457">
        <v>8522.5477583012707</v>
      </c>
      <c r="BC559" s="457"/>
      <c r="BD559" s="549"/>
      <c r="BE559" s="457">
        <v>0.67646875382536364</v>
      </c>
      <c r="BF559" s="549"/>
      <c r="BG559" s="550">
        <f t="shared" si="88"/>
        <v>184.52094588235329</v>
      </c>
      <c r="BP559" s="4"/>
      <c r="CB559" s="499">
        <v>13</v>
      </c>
      <c r="CC559" s="334" t="s">
        <v>650</v>
      </c>
      <c r="CD559" s="571">
        <v>0</v>
      </c>
      <c r="CE559" s="462">
        <v>500000</v>
      </c>
      <c r="CF559" s="569"/>
      <c r="CG559" s="462"/>
      <c r="CH559" s="462">
        <v>0.72363024281124</v>
      </c>
      <c r="CI559" s="569"/>
      <c r="CJ559" s="462">
        <f t="shared" si="89"/>
        <v>9838.1685053643378</v>
      </c>
    </row>
    <row r="560" spans="1:88" ht="14.1" customHeight="1">
      <c r="A560"/>
      <c r="B560"/>
      <c r="C560"/>
      <c r="D560"/>
      <c r="E560"/>
      <c r="AY560" s="335">
        <v>52</v>
      </c>
      <c r="AZ560" s="334" t="s">
        <v>647</v>
      </c>
      <c r="BA560" s="457">
        <v>0.20235481899999899</v>
      </c>
      <c r="BB560" s="457">
        <v>5872.2461864605402</v>
      </c>
      <c r="BC560" s="457"/>
      <c r="BD560" s="549"/>
      <c r="BE560" s="457">
        <v>0.46748772085344659</v>
      </c>
      <c r="BF560" s="549"/>
      <c r="BG560" s="550">
        <f t="shared" si="88"/>
        <v>185.12547384123906</v>
      </c>
      <c r="BP560" s="4"/>
      <c r="CB560" s="499">
        <v>13</v>
      </c>
      <c r="CC560" s="334" t="s">
        <v>651</v>
      </c>
      <c r="CD560" s="571">
        <v>0</v>
      </c>
      <c r="CE560" s="462">
        <v>500000</v>
      </c>
      <c r="CF560" s="569"/>
      <c r="CG560" s="462"/>
      <c r="CH560" s="462">
        <v>0.72363024281124</v>
      </c>
      <c r="CI560" s="569"/>
      <c r="CJ560" s="462">
        <f t="shared" si="89"/>
        <v>9838.1685053643378</v>
      </c>
    </row>
    <row r="561" spans="1:88" ht="14.1" customHeight="1">
      <c r="A561"/>
      <c r="B561"/>
      <c r="C561"/>
      <c r="D561"/>
      <c r="E561"/>
      <c r="AY561" s="335">
        <v>63</v>
      </c>
      <c r="AZ561" s="334" t="s">
        <v>651</v>
      </c>
      <c r="BA561" s="457">
        <v>45.265513426999902</v>
      </c>
      <c r="BB561" s="457">
        <v>6289.6413414614999</v>
      </c>
      <c r="BC561" s="457"/>
      <c r="BD561" s="549"/>
      <c r="BE561" s="457">
        <v>0.49920179152886984</v>
      </c>
      <c r="BF561" s="549"/>
      <c r="BG561" s="550">
        <f t="shared" si="88"/>
        <v>185.43437772310554</v>
      </c>
      <c r="BP561" s="4"/>
      <c r="CB561" s="499">
        <v>126</v>
      </c>
      <c r="CC561" s="334" t="s">
        <v>650</v>
      </c>
      <c r="CD561" s="571">
        <v>0</v>
      </c>
      <c r="CE561" s="462">
        <v>500000</v>
      </c>
      <c r="CF561" s="569"/>
      <c r="CG561" s="462"/>
      <c r="CH561" s="462">
        <v>0.67329730820537603</v>
      </c>
      <c r="CI561" s="569"/>
      <c r="CJ561" s="462">
        <f t="shared" si="89"/>
        <v>10573.428382976799</v>
      </c>
    </row>
    <row r="562" spans="1:88" ht="14.1" customHeight="1">
      <c r="A562"/>
      <c r="B562"/>
      <c r="C562"/>
      <c r="D562"/>
      <c r="E562"/>
      <c r="AY562" s="335">
        <v>131</v>
      </c>
      <c r="AZ562" s="334" t="s">
        <v>651</v>
      </c>
      <c r="BA562" s="457">
        <v>13.0973397839999</v>
      </c>
      <c r="BB562" s="457">
        <v>8111.0934535590704</v>
      </c>
      <c r="BC562" s="457"/>
      <c r="BD562" s="549"/>
      <c r="BE562" s="457">
        <v>0.64024445059483215</v>
      </c>
      <c r="BF562" s="549"/>
      <c r="BG562" s="550">
        <f t="shared" si="88"/>
        <v>185.6631143986917</v>
      </c>
      <c r="BP562" s="4"/>
      <c r="CB562" s="499">
        <v>126</v>
      </c>
      <c r="CC562" s="334" t="s">
        <v>651</v>
      </c>
      <c r="CD562" s="571">
        <v>0</v>
      </c>
      <c r="CE562" s="462">
        <v>500000</v>
      </c>
      <c r="CF562" s="569"/>
      <c r="CG562" s="462"/>
      <c r="CH562" s="462">
        <v>0.67329730820537603</v>
      </c>
      <c r="CI562" s="569"/>
      <c r="CJ562" s="462">
        <f t="shared" si="89"/>
        <v>10573.428382976799</v>
      </c>
    </row>
    <row r="563" spans="1:88" ht="14.1" customHeight="1">
      <c r="A563"/>
      <c r="B563"/>
      <c r="C563"/>
      <c r="D563"/>
      <c r="E563"/>
      <c r="AY563" s="335">
        <v>25</v>
      </c>
      <c r="AZ563" s="334" t="s">
        <v>651</v>
      </c>
      <c r="BA563" s="457">
        <v>1.86387378</v>
      </c>
      <c r="BB563" s="457">
        <v>8797.3065239345106</v>
      </c>
      <c r="BC563" s="457"/>
      <c r="BD563" s="549"/>
      <c r="BE563" s="457">
        <v>0.68819857788879357</v>
      </c>
      <c r="BF563" s="549"/>
      <c r="BG563" s="550">
        <f t="shared" si="88"/>
        <v>187.10343361979548</v>
      </c>
      <c r="BP563" s="4"/>
      <c r="CB563" s="499">
        <v>32</v>
      </c>
      <c r="CC563" s="334" t="s">
        <v>649</v>
      </c>
      <c r="CD563" s="571">
        <v>0</v>
      </c>
      <c r="CE563" s="462">
        <v>500000</v>
      </c>
      <c r="CF563" s="569"/>
      <c r="CG563" s="462"/>
      <c r="CH563" s="462">
        <v>0.66980643036606402</v>
      </c>
      <c r="CI563" s="569"/>
      <c r="CJ563" s="462">
        <f t="shared" si="89"/>
        <v>10628.520652464465</v>
      </c>
    </row>
    <row r="564" spans="1:88" ht="14.1" customHeight="1">
      <c r="A564"/>
      <c r="B564"/>
      <c r="C564"/>
      <c r="D564"/>
      <c r="E564"/>
      <c r="AY564" s="335">
        <v>50</v>
      </c>
      <c r="AZ564" s="334" t="s">
        <v>651</v>
      </c>
      <c r="BA564" s="457">
        <v>14.907318374999999</v>
      </c>
      <c r="BB564" s="457">
        <v>7303.5724619368202</v>
      </c>
      <c r="BC564" s="457"/>
      <c r="BD564" s="549"/>
      <c r="BE564" s="457">
        <v>0.57106395956946499</v>
      </c>
      <c r="BF564" s="549"/>
      <c r="BG564" s="550">
        <f t="shared" si="88"/>
        <v>187.70542071307352</v>
      </c>
      <c r="BP564" s="4"/>
      <c r="CB564" s="499">
        <v>32</v>
      </c>
      <c r="CC564" s="334" t="s">
        <v>650</v>
      </c>
      <c r="CD564" s="571">
        <v>0</v>
      </c>
      <c r="CE564" s="462">
        <v>500000</v>
      </c>
      <c r="CF564" s="569"/>
      <c r="CG564" s="462"/>
      <c r="CH564" s="462">
        <v>0.66980643036606402</v>
      </c>
      <c r="CI564" s="569"/>
      <c r="CJ564" s="462">
        <f t="shared" si="89"/>
        <v>10628.520652464465</v>
      </c>
    </row>
    <row r="565" spans="1:88" ht="14.1" customHeight="1">
      <c r="A565"/>
      <c r="B565"/>
      <c r="C565"/>
      <c r="D565"/>
      <c r="E565"/>
      <c r="AY565" s="335">
        <v>26</v>
      </c>
      <c r="AZ565" s="334" t="s">
        <v>651</v>
      </c>
      <c r="BA565" s="457">
        <v>0.65887731400000005</v>
      </c>
      <c r="BB565" s="457">
        <v>9013.3823939938702</v>
      </c>
      <c r="BC565" s="457"/>
      <c r="BD565" s="549"/>
      <c r="BE565" s="457">
        <v>0.69826963335449199</v>
      </c>
      <c r="BF565" s="549"/>
      <c r="BG565" s="550">
        <f t="shared" si="88"/>
        <v>188.84738955462842</v>
      </c>
      <c r="BP565" s="4"/>
      <c r="CB565" s="499">
        <v>32</v>
      </c>
      <c r="CC565" s="334" t="s">
        <v>651</v>
      </c>
      <c r="CD565" s="571">
        <v>0</v>
      </c>
      <c r="CE565" s="462">
        <v>500000</v>
      </c>
      <c r="CF565" s="569"/>
      <c r="CG565" s="462"/>
      <c r="CH565" s="462">
        <v>0.66980643036606402</v>
      </c>
      <c r="CI565" s="569"/>
      <c r="CJ565" s="462">
        <f t="shared" si="89"/>
        <v>10628.520652464465</v>
      </c>
    </row>
    <row r="566" spans="1:88" ht="14.1" customHeight="1">
      <c r="A566"/>
      <c r="B566"/>
      <c r="C566"/>
      <c r="D566"/>
      <c r="E566"/>
      <c r="AY566" s="335">
        <v>129</v>
      </c>
      <c r="AZ566" s="334" t="s">
        <v>651</v>
      </c>
      <c r="BA566" s="457">
        <v>2.149050393</v>
      </c>
      <c r="BB566" s="457">
        <v>8350.4272456673898</v>
      </c>
      <c r="BC566" s="457"/>
      <c r="BD566" s="549"/>
      <c r="BE566" s="457">
        <v>0.64654391879017059</v>
      </c>
      <c r="BF566" s="549"/>
      <c r="BG566" s="550">
        <f t="shared" si="88"/>
        <v>189.14832394292856</v>
      </c>
      <c r="BP566" s="4"/>
      <c r="CB566" s="499">
        <v>91</v>
      </c>
      <c r="CC566" s="334" t="s">
        <v>650</v>
      </c>
      <c r="CD566" s="571">
        <v>0</v>
      </c>
      <c r="CE566" s="462">
        <v>500000</v>
      </c>
      <c r="CF566" s="569"/>
      <c r="CG566" s="462"/>
      <c r="CH566" s="462">
        <v>0.66856522718854905</v>
      </c>
      <c r="CI566" s="569"/>
      <c r="CJ566" s="462">
        <f t="shared" si="89"/>
        <v>10648.247695142165</v>
      </c>
    </row>
    <row r="567" spans="1:88" ht="14.1" customHeight="1">
      <c r="A567"/>
      <c r="B567"/>
      <c r="C567"/>
      <c r="D567"/>
      <c r="E567"/>
      <c r="AY567" s="335">
        <v>12</v>
      </c>
      <c r="AZ567" s="334" t="s">
        <v>651</v>
      </c>
      <c r="BA567" s="457">
        <v>2.0279526119999902</v>
      </c>
      <c r="BB567" s="457">
        <v>8180.7838704496098</v>
      </c>
      <c r="BC567" s="457"/>
      <c r="BD567" s="549"/>
      <c r="BE567" s="457">
        <v>0.62860880690574084</v>
      </c>
      <c r="BF567" s="549"/>
      <c r="BG567" s="550">
        <f t="shared" si="88"/>
        <v>190.62769438143042</v>
      </c>
      <c r="BP567" s="4"/>
      <c r="CB567" s="499">
        <v>91</v>
      </c>
      <c r="CC567" s="334" t="s">
        <v>651</v>
      </c>
      <c r="CD567" s="571">
        <v>0</v>
      </c>
      <c r="CE567" s="462">
        <v>500000</v>
      </c>
      <c r="CF567" s="569"/>
      <c r="CG567" s="462"/>
      <c r="CH567" s="462">
        <v>0.66856522718854905</v>
      </c>
      <c r="CI567" s="569"/>
      <c r="CJ567" s="462">
        <f t="shared" si="89"/>
        <v>10648.247695142165</v>
      </c>
    </row>
    <row r="568" spans="1:88" ht="14.1" customHeight="1">
      <c r="A568"/>
      <c r="B568"/>
      <c r="C568"/>
      <c r="D568"/>
      <c r="E568"/>
      <c r="AY568" s="335">
        <v>95</v>
      </c>
      <c r="AZ568" s="334" t="s">
        <v>651</v>
      </c>
      <c r="BA568" s="457">
        <v>3.7342846299999901</v>
      </c>
      <c r="BB568" s="457">
        <v>9046.3342446142906</v>
      </c>
      <c r="BC568" s="457"/>
      <c r="BD568" s="549"/>
      <c r="BE568" s="457">
        <v>0.69248088648739026</v>
      </c>
      <c r="BF568" s="549"/>
      <c r="BG568" s="550">
        <f t="shared" si="88"/>
        <v>191.08074777231207</v>
      </c>
      <c r="BP568" s="4"/>
      <c r="CB568" s="499">
        <v>59</v>
      </c>
      <c r="CC568" s="334" t="s">
        <v>649</v>
      </c>
      <c r="CD568" s="571">
        <v>0</v>
      </c>
      <c r="CE568" s="462">
        <v>500000</v>
      </c>
      <c r="CF568" s="569"/>
      <c r="CG568" s="462"/>
      <c r="CH568" s="462">
        <v>0.66277812167302597</v>
      </c>
      <c r="CI568" s="569"/>
      <c r="CJ568" s="462">
        <f t="shared" si="89"/>
        <v>10741.200319314286</v>
      </c>
    </row>
    <row r="569" spans="1:88" ht="14.1" customHeight="1">
      <c r="A569"/>
      <c r="B569"/>
      <c r="C569"/>
      <c r="D569"/>
      <c r="E569"/>
      <c r="AY569" s="335">
        <v>121</v>
      </c>
      <c r="AZ569" s="334" t="s">
        <v>651</v>
      </c>
      <c r="BA569" s="457">
        <v>0.69668457699999897</v>
      </c>
      <c r="BB569" s="457">
        <v>7969.1927214091202</v>
      </c>
      <c r="BC569" s="457"/>
      <c r="BD569" s="549"/>
      <c r="BE569" s="457">
        <v>0.60913352909815988</v>
      </c>
      <c r="BF569" s="549"/>
      <c r="BG569" s="550">
        <f t="shared" si="88"/>
        <v>191.69309586829758</v>
      </c>
      <c r="BP569" s="4"/>
      <c r="CB569" s="499">
        <v>59</v>
      </c>
      <c r="CC569" s="334" t="s">
        <v>650</v>
      </c>
      <c r="CD569" s="571">
        <v>0</v>
      </c>
      <c r="CE569" s="462">
        <v>500000</v>
      </c>
      <c r="CF569" s="569"/>
      <c r="CG569" s="462"/>
      <c r="CH569" s="462">
        <v>0.66277812167302597</v>
      </c>
      <c r="CI569" s="569"/>
      <c r="CJ569" s="462">
        <f t="shared" si="89"/>
        <v>10741.200319314286</v>
      </c>
    </row>
    <row r="570" spans="1:88" ht="14.1" customHeight="1">
      <c r="A570"/>
      <c r="B570"/>
      <c r="C570"/>
      <c r="D570"/>
      <c r="E570"/>
      <c r="AY570" s="335">
        <v>39</v>
      </c>
      <c r="AZ570" s="334" t="s">
        <v>648</v>
      </c>
      <c r="BA570" s="457">
        <v>0.16101294299999999</v>
      </c>
      <c r="BB570" s="457">
        <v>6697.2274514929204</v>
      </c>
      <c r="BC570" s="457"/>
      <c r="BD570" s="549"/>
      <c r="BE570" s="457">
        <v>0.50532935489118758</v>
      </c>
      <c r="BF570" s="549"/>
      <c r="BG570" s="550">
        <f t="shared" si="88"/>
        <v>194.69686355202961</v>
      </c>
      <c r="BP570" s="4"/>
      <c r="CB570" s="499">
        <v>59</v>
      </c>
      <c r="CC570" s="334" t="s">
        <v>651</v>
      </c>
      <c r="CD570" s="571">
        <v>0</v>
      </c>
      <c r="CE570" s="462">
        <v>500000</v>
      </c>
      <c r="CF570" s="569"/>
      <c r="CG570" s="462"/>
      <c r="CH570" s="462">
        <v>0.66277812167302597</v>
      </c>
      <c r="CI570" s="569"/>
      <c r="CJ570" s="462">
        <f t="shared" si="89"/>
        <v>10741.200319314286</v>
      </c>
    </row>
    <row r="571" spans="1:88" ht="14.1" customHeight="1">
      <c r="A571"/>
      <c r="B571"/>
      <c r="C571"/>
      <c r="D571"/>
      <c r="E571"/>
      <c r="AY571" s="335">
        <v>94</v>
      </c>
      <c r="AZ571" s="334" t="s">
        <v>651</v>
      </c>
      <c r="BA571" s="457">
        <v>25.6083480160001</v>
      </c>
      <c r="BB571" s="457">
        <v>9127.6865669963699</v>
      </c>
      <c r="BC571" s="457"/>
      <c r="BD571" s="549"/>
      <c r="BE571" s="457">
        <v>0.6844703016323318</v>
      </c>
      <c r="BF571" s="549"/>
      <c r="BG571" s="550">
        <f t="shared" si="88"/>
        <v>194.97697251139675</v>
      </c>
      <c r="BP571" s="4"/>
      <c r="CB571" s="499">
        <v>19</v>
      </c>
      <c r="CC571" s="334" t="s">
        <v>651</v>
      </c>
      <c r="CD571" s="571">
        <v>0</v>
      </c>
      <c r="CE571" s="462">
        <v>500000</v>
      </c>
      <c r="CF571" s="569"/>
      <c r="CG571" s="462"/>
      <c r="CH571" s="462">
        <v>0.64170588559286001</v>
      </c>
      <c r="CI571" s="569"/>
      <c r="CJ571" s="462">
        <f t="shared" si="89"/>
        <v>11093.829817778102</v>
      </c>
    </row>
    <row r="572" spans="1:88" ht="14.1" customHeight="1">
      <c r="A572"/>
      <c r="B572"/>
      <c r="C572"/>
      <c r="D572"/>
      <c r="E572"/>
      <c r="AY572" s="335">
        <v>61</v>
      </c>
      <c r="AZ572" s="334" t="s">
        <v>650</v>
      </c>
      <c r="BA572" s="457">
        <v>0.61432021299999895</v>
      </c>
      <c r="BB572" s="457">
        <v>6519.1552450577201</v>
      </c>
      <c r="BC572" s="457"/>
      <c r="BD572" s="549"/>
      <c r="BE572" s="457">
        <v>0.490220804904759</v>
      </c>
      <c r="BF572" s="549"/>
      <c r="BG572" s="550">
        <f t="shared" si="88"/>
        <v>195.44507424780511</v>
      </c>
      <c r="BP572" s="4"/>
      <c r="CB572" s="499">
        <v>44</v>
      </c>
      <c r="CC572" s="334" t="s">
        <v>648</v>
      </c>
      <c r="CD572" s="571">
        <v>0</v>
      </c>
      <c r="CE572" s="462">
        <v>500000</v>
      </c>
      <c r="CF572" s="569"/>
      <c r="CG572" s="462"/>
      <c r="CH572" s="462">
        <v>0.57806230118628499</v>
      </c>
      <c r="CI572" s="569"/>
      <c r="CJ572" s="462">
        <f t="shared" si="89"/>
        <v>12314.943686835633</v>
      </c>
    </row>
    <row r="573" spans="1:88" ht="14.1" customHeight="1">
      <c r="A573"/>
      <c r="B573"/>
      <c r="C573"/>
      <c r="D573"/>
      <c r="E573"/>
      <c r="AY573" s="335">
        <v>126</v>
      </c>
      <c r="AZ573" s="334" t="s">
        <v>651</v>
      </c>
      <c r="BA573" s="457">
        <v>5.5885542859999999</v>
      </c>
      <c r="BB573" s="457">
        <v>8868.95675981979</v>
      </c>
      <c r="BC573" s="457"/>
      <c r="BD573" s="549"/>
      <c r="BE573" s="457">
        <v>0.66326271444775053</v>
      </c>
      <c r="BF573" s="549"/>
      <c r="BG573" s="550">
        <f t="shared" si="88"/>
        <v>195.57393425127671</v>
      </c>
      <c r="BP573" s="4"/>
      <c r="CB573" s="499">
        <v>44</v>
      </c>
      <c r="CC573" s="334" t="s">
        <v>649</v>
      </c>
      <c r="CD573" s="571">
        <v>0</v>
      </c>
      <c r="CE573" s="462">
        <v>500000</v>
      </c>
      <c r="CF573" s="569"/>
      <c r="CG573" s="462"/>
      <c r="CH573" s="462">
        <v>0.57806230118628499</v>
      </c>
      <c r="CI573" s="569"/>
      <c r="CJ573" s="462">
        <f t="shared" si="89"/>
        <v>12314.943686835633</v>
      </c>
    </row>
    <row r="574" spans="1:88" ht="14.1" customHeight="1">
      <c r="A574"/>
      <c r="B574"/>
      <c r="C574"/>
      <c r="D574"/>
      <c r="E574"/>
      <c r="AY574" s="335">
        <v>100</v>
      </c>
      <c r="AZ574" s="334" t="s">
        <v>650</v>
      </c>
      <c r="BA574" s="457">
        <v>0.14194179499999901</v>
      </c>
      <c r="BB574" s="457">
        <v>8480.1580755866707</v>
      </c>
      <c r="BC574" s="457"/>
      <c r="BD574" s="549"/>
      <c r="BE574" s="457">
        <v>0.62956994284550449</v>
      </c>
      <c r="BF574" s="549"/>
      <c r="BG574" s="550">
        <f t="shared" si="88"/>
        <v>197.10795863962272</v>
      </c>
      <c r="BP574" s="4"/>
      <c r="CB574" s="499">
        <v>44</v>
      </c>
      <c r="CC574" s="334" t="s">
        <v>650</v>
      </c>
      <c r="CD574" s="571">
        <v>0</v>
      </c>
      <c r="CE574" s="462">
        <v>500000</v>
      </c>
      <c r="CF574" s="569"/>
      <c r="CG574" s="462"/>
      <c r="CH574" s="462">
        <v>0.57806230118628499</v>
      </c>
      <c r="CI574" s="569"/>
      <c r="CJ574" s="462">
        <f t="shared" si="89"/>
        <v>12314.943686835633</v>
      </c>
    </row>
    <row r="575" spans="1:88" ht="14.1" customHeight="1">
      <c r="A575"/>
      <c r="B575"/>
      <c r="C575"/>
      <c r="D575"/>
      <c r="E575"/>
      <c r="AY575" s="335">
        <v>18</v>
      </c>
      <c r="AZ575" s="334" t="s">
        <v>651</v>
      </c>
      <c r="BA575" s="457">
        <v>3.7653438889999902</v>
      </c>
      <c r="BB575" s="457">
        <v>8582.1628010449294</v>
      </c>
      <c r="BC575" s="457"/>
      <c r="BD575" s="549"/>
      <c r="BE575" s="457">
        <v>0.63518485138093261</v>
      </c>
      <c r="BF575" s="549"/>
      <c r="BG575" s="550">
        <f t="shared" si="88"/>
        <v>197.67471751501338</v>
      </c>
      <c r="BP575" s="4"/>
      <c r="CB575" s="499">
        <v>44</v>
      </c>
      <c r="CC575" s="334" t="s">
        <v>651</v>
      </c>
      <c r="CD575" s="571">
        <v>0</v>
      </c>
      <c r="CE575" s="462">
        <v>500000</v>
      </c>
      <c r="CF575" s="569"/>
      <c r="CG575" s="462"/>
      <c r="CH575" s="462">
        <v>0.57806230118628499</v>
      </c>
      <c r="CI575" s="569"/>
      <c r="CJ575" s="462">
        <f t="shared" si="89"/>
        <v>12314.943686835633</v>
      </c>
    </row>
    <row r="576" spans="1:88" ht="14.1" customHeight="1">
      <c r="AY576" s="335">
        <v>128</v>
      </c>
      <c r="AZ576" s="334" t="s">
        <v>651</v>
      </c>
      <c r="BA576" s="457">
        <v>4.1493128999999997E-2</v>
      </c>
      <c r="BB576" s="457">
        <v>10710.228030361601</v>
      </c>
      <c r="BC576" s="457"/>
      <c r="BD576" s="549"/>
      <c r="BE576" s="457">
        <v>0.78910943658321953</v>
      </c>
      <c r="BF576" s="549"/>
      <c r="BG576" s="550">
        <f t="shared" si="88"/>
        <v>198.01901611434232</v>
      </c>
      <c r="BP576" s="4"/>
      <c r="CB576" s="499">
        <v>88</v>
      </c>
      <c r="CC576" s="334" t="s">
        <v>651</v>
      </c>
      <c r="CD576" s="571">
        <v>0</v>
      </c>
      <c r="CE576" s="462">
        <v>500000</v>
      </c>
      <c r="CF576" s="569"/>
      <c r="CG576" s="462"/>
      <c r="CH576" s="462">
        <v>0.57458762053786105</v>
      </c>
      <c r="CI576" s="569"/>
      <c r="CJ576" s="462">
        <f t="shared" si="89"/>
        <v>12389.39908422844</v>
      </c>
    </row>
    <row r="577" spans="51:88" ht="14.1" customHeight="1">
      <c r="AY577" s="335">
        <v>125</v>
      </c>
      <c r="AZ577" s="334" t="s">
        <v>651</v>
      </c>
      <c r="BA577" s="457">
        <v>0.49268422299999998</v>
      </c>
      <c r="BB577" s="457">
        <v>8864.2291126200798</v>
      </c>
      <c r="BC577" s="457"/>
      <c r="BD577" s="549"/>
      <c r="BE577" s="457">
        <v>0.65306390642889567</v>
      </c>
      <c r="BF577" s="549"/>
      <c r="BG577" s="550">
        <f t="shared" si="88"/>
        <v>198.48315454345649</v>
      </c>
      <c r="BP577" s="4"/>
      <c r="CB577" s="499">
        <v>111</v>
      </c>
      <c r="CC577" s="334" t="s">
        <v>651</v>
      </c>
      <c r="CD577" s="571">
        <v>0</v>
      </c>
      <c r="CE577" s="462">
        <v>500000</v>
      </c>
      <c r="CF577" s="569"/>
      <c r="CG577" s="462"/>
      <c r="CH577" s="462">
        <v>0.57203924298390496</v>
      </c>
      <c r="CI577" s="569"/>
      <c r="CJ577" s="462">
        <f t="shared" si="89"/>
        <v>12444.580633020401</v>
      </c>
    </row>
    <row r="578" spans="51:88" ht="14.1" customHeight="1">
      <c r="AY578" s="335">
        <v>40</v>
      </c>
      <c r="AZ578" s="334" t="s">
        <v>650</v>
      </c>
      <c r="BA578" s="457">
        <v>0.89520587999999901</v>
      </c>
      <c r="BB578" s="457">
        <v>9841.1300327162098</v>
      </c>
      <c r="BC578" s="457"/>
      <c r="BD578" s="549"/>
      <c r="BE578" s="457">
        <v>0.72323344088956132</v>
      </c>
      <c r="BF578" s="549"/>
      <c r="BG578" s="550">
        <f t="shared" si="88"/>
        <v>198.70939456767744</v>
      </c>
      <c r="BP578" s="4"/>
      <c r="CB578" s="499">
        <v>68</v>
      </c>
      <c r="CC578" s="334" t="s">
        <v>649</v>
      </c>
      <c r="CD578" s="571">
        <v>0</v>
      </c>
      <c r="CE578" s="462">
        <v>500000</v>
      </c>
      <c r="CF578" s="569"/>
      <c r="CG578" s="462"/>
      <c r="CH578" s="462">
        <v>0.54793970988888796</v>
      </c>
      <c r="CI578" s="569"/>
      <c r="CJ578" s="462">
        <f t="shared" si="89"/>
        <v>12991.800974352953</v>
      </c>
    </row>
    <row r="579" spans="51:88" ht="14.1" customHeight="1">
      <c r="AY579" s="335">
        <v>77</v>
      </c>
      <c r="AZ579" s="334" t="s">
        <v>651</v>
      </c>
      <c r="BA579" s="457">
        <v>0.75964377999999999</v>
      </c>
      <c r="BB579" s="457">
        <v>9703.9624221685208</v>
      </c>
      <c r="BC579" s="457"/>
      <c r="BD579" s="549"/>
      <c r="BE579" s="457">
        <v>0.70933210430321458</v>
      </c>
      <c r="BF579" s="549"/>
      <c r="BG579" s="550">
        <f t="shared" si="88"/>
        <v>199.79899790694972</v>
      </c>
      <c r="BP579" s="4"/>
      <c r="CB579" s="499">
        <v>68</v>
      </c>
      <c r="CC579" s="334" t="s">
        <v>650</v>
      </c>
      <c r="CD579" s="571">
        <v>0</v>
      </c>
      <c r="CE579" s="462">
        <v>500000</v>
      </c>
      <c r="CF579" s="569"/>
      <c r="CG579" s="462"/>
      <c r="CH579" s="462">
        <v>0.54793970988888796</v>
      </c>
      <c r="CI579" s="569"/>
      <c r="CJ579" s="462">
        <f t="shared" si="89"/>
        <v>12991.800974352953</v>
      </c>
    </row>
    <row r="580" spans="51:88" ht="14.1" customHeight="1">
      <c r="AY580" s="335">
        <v>87</v>
      </c>
      <c r="AZ580" s="334" t="s">
        <v>651</v>
      </c>
      <c r="BA580" s="457">
        <v>15.619466904999999</v>
      </c>
      <c r="BB580" s="457">
        <v>8111.0468709765801</v>
      </c>
      <c r="BC580" s="457"/>
      <c r="BD580" s="549"/>
      <c r="BE580" s="457">
        <v>0.58117676272723895</v>
      </c>
      <c r="BF580" s="549"/>
      <c r="BG580" s="550">
        <f t="shared" si="88"/>
        <v>204.25837935572187</v>
      </c>
      <c r="BP580" s="4"/>
      <c r="CB580" s="499">
        <v>68</v>
      </c>
      <c r="CC580" s="334" t="s">
        <v>651</v>
      </c>
      <c r="CD580" s="571">
        <v>0</v>
      </c>
      <c r="CE580" s="462">
        <v>500000</v>
      </c>
      <c r="CF580" s="569"/>
      <c r="CG580" s="462"/>
      <c r="CH580" s="462">
        <v>0.54793970988888796</v>
      </c>
      <c r="CI580" s="569"/>
      <c r="CJ580" s="462">
        <f t="shared" si="89"/>
        <v>12991.800974352953</v>
      </c>
    </row>
    <row r="581" spans="51:88" ht="14.1" customHeight="1">
      <c r="AY581" s="335">
        <v>20</v>
      </c>
      <c r="AZ581" s="334" t="s">
        <v>649</v>
      </c>
      <c r="BA581" s="457">
        <v>0.26745497499999898</v>
      </c>
      <c r="BB581" s="457">
        <v>9146.9573918792703</v>
      </c>
      <c r="BC581" s="457"/>
      <c r="BD581" s="549"/>
      <c r="BE581" s="457">
        <v>0.65131521633423239</v>
      </c>
      <c r="BF581" s="549"/>
      <c r="BG581" s="550">
        <f t="shared" si="88"/>
        <v>205.18636903369267</v>
      </c>
      <c r="BP581" s="4"/>
      <c r="CB581" s="499">
        <v>67</v>
      </c>
      <c r="CC581" s="334" t="s">
        <v>648</v>
      </c>
      <c r="CD581" s="571">
        <v>0</v>
      </c>
      <c r="CE581" s="462">
        <v>500000</v>
      </c>
      <c r="CF581" s="569"/>
      <c r="CG581" s="462"/>
      <c r="CH581" s="462">
        <v>0.51384483709540996</v>
      </c>
      <c r="CI581" s="569"/>
      <c r="CJ581" s="462">
        <f t="shared" si="89"/>
        <v>13853.660536617474</v>
      </c>
    </row>
    <row r="582" spans="51:88" ht="14.1" customHeight="1">
      <c r="AY582" s="335">
        <v>86</v>
      </c>
      <c r="AZ582" s="334" t="s">
        <v>651</v>
      </c>
      <c r="BA582" s="457">
        <v>0.73425320399999905</v>
      </c>
      <c r="BB582" s="457">
        <v>6602.3930533877501</v>
      </c>
      <c r="BC582" s="509">
        <f>SUM(BA505:BA583)</f>
        <v>248.55996391099961</v>
      </c>
      <c r="BD582" s="508" t="s">
        <v>797</v>
      </c>
      <c r="BE582" s="457">
        <v>0.47034534416900992</v>
      </c>
      <c r="BF582" s="549"/>
      <c r="BG582" s="550">
        <f t="shared" ref="BG582:BG645" si="90" xml:space="preserve"> (($S$48 * $S$46 * $S$44 * (BB582 * 1 + $L$104) +$L$69) * 1000 / (BE582 * 8760)) + $L$80 + 0</f>
        <v>206.10885245542045</v>
      </c>
      <c r="BP582" s="4"/>
      <c r="CB582" s="499">
        <v>67</v>
      </c>
      <c r="CC582" s="334" t="s">
        <v>649</v>
      </c>
      <c r="CD582" s="571">
        <v>0</v>
      </c>
      <c r="CE582" s="462">
        <v>500000</v>
      </c>
      <c r="CF582" s="569"/>
      <c r="CG582" s="462"/>
      <c r="CH582" s="462">
        <v>0.51384483709540996</v>
      </c>
      <c r="CI582" s="569"/>
      <c r="CJ582" s="462">
        <f t="shared" ref="CJ582:CJ645" si="91" xml:space="preserve"> (($S$48 * $S$46 * $S$44 * (CE582 * 1 + $L$104) +$L$69) * 1000 / (CH582 * 8760)) + $L$80 + 0</f>
        <v>13853.660536617474</v>
      </c>
    </row>
    <row r="583" spans="51:88" ht="14.1" customHeight="1">
      <c r="AY583" s="335">
        <v>19</v>
      </c>
      <c r="AZ583" s="334" t="s">
        <v>650</v>
      </c>
      <c r="BA583" s="457">
        <v>0.24503478300000001</v>
      </c>
      <c r="BB583" s="457">
        <v>9141.57845716665</v>
      </c>
      <c r="BC583" s="508">
        <f>SUMPRODUCT((BA505:BA583*1000),BB505:BB583)/(SUM(BA505:BA583)*1000)</f>
        <v>7439.0177853583691</v>
      </c>
      <c r="BD583" s="558">
        <f>BC583-(BC583-BC583/$S$44)-L107</f>
        <v>7160.4596216979398</v>
      </c>
      <c r="BE583" s="457">
        <v>0.64694845938597445</v>
      </c>
      <c r="BF583" s="549">
        <f>SUMPRODUCT((BA505:BA583*1000),BE505:BE583)/(SUM(BA505:BA583)*1000)</f>
        <v>0.60533676473420561</v>
      </c>
      <c r="BG583" s="550">
        <f t="shared" si="90"/>
        <v>206.4348525167903</v>
      </c>
      <c r="BP583" s="4"/>
      <c r="CB583" s="499">
        <v>67</v>
      </c>
      <c r="CC583" s="334" t="s">
        <v>650</v>
      </c>
      <c r="CD583" s="571">
        <v>0</v>
      </c>
      <c r="CE583" s="462">
        <v>500000</v>
      </c>
      <c r="CF583" s="569"/>
      <c r="CG583" s="462"/>
      <c r="CH583" s="462">
        <v>0.51384483709540996</v>
      </c>
      <c r="CI583" s="569"/>
      <c r="CJ583" s="462">
        <f t="shared" si="91"/>
        <v>13853.660536617474</v>
      </c>
    </row>
    <row r="584" spans="51:88" ht="14.1" customHeight="1">
      <c r="AY584" s="335">
        <v>72</v>
      </c>
      <c r="AZ584" s="334" t="s">
        <v>651</v>
      </c>
      <c r="BA584" s="460">
        <v>2.6144120679999898</v>
      </c>
      <c r="BB584" s="460">
        <v>9841.0965317734608</v>
      </c>
      <c r="BC584" s="460"/>
      <c r="BD584" s="551"/>
      <c r="BE584" s="460">
        <v>0.68512294084075742</v>
      </c>
      <c r="BF584" s="551"/>
      <c r="BG584" s="552">
        <f t="shared" si="90"/>
        <v>209.61243101108343</v>
      </c>
      <c r="BP584" s="4"/>
      <c r="CB584" s="499">
        <v>67</v>
      </c>
      <c r="CC584" s="334" t="s">
        <v>651</v>
      </c>
      <c r="CD584" s="571">
        <v>0</v>
      </c>
      <c r="CE584" s="462">
        <v>500000</v>
      </c>
      <c r="CF584" s="569"/>
      <c r="CG584" s="462"/>
      <c r="CH584" s="462">
        <v>0.51384483709540996</v>
      </c>
      <c r="CI584" s="569"/>
      <c r="CJ584" s="462">
        <f t="shared" si="91"/>
        <v>13853.660536617474</v>
      </c>
    </row>
    <row r="585" spans="51:88" ht="14.1" customHeight="1">
      <c r="AY585" s="335">
        <v>117</v>
      </c>
      <c r="AZ585" s="334" t="s">
        <v>651</v>
      </c>
      <c r="BA585" s="460">
        <v>1.2308250299999901</v>
      </c>
      <c r="BB585" s="460">
        <v>8166.5832806583703</v>
      </c>
      <c r="BC585" s="460"/>
      <c r="BD585" s="551"/>
      <c r="BE585" s="460">
        <v>0.56863437214844614</v>
      </c>
      <c r="BF585" s="551"/>
      <c r="BG585" s="552">
        <f t="shared" si="90"/>
        <v>210.09427614243427</v>
      </c>
      <c r="BP585" s="4"/>
      <c r="CB585" s="499">
        <v>86</v>
      </c>
      <c r="CC585" s="334" t="s">
        <v>648</v>
      </c>
      <c r="CD585" s="571">
        <v>0</v>
      </c>
      <c r="CE585" s="462">
        <v>500000</v>
      </c>
      <c r="CF585" s="569"/>
      <c r="CG585" s="462"/>
      <c r="CH585" s="462">
        <v>0.506945906904953</v>
      </c>
      <c r="CI585" s="569"/>
      <c r="CJ585" s="462">
        <f t="shared" si="91"/>
        <v>14042.155753761253</v>
      </c>
    </row>
    <row r="586" spans="51:88" ht="14.1" customHeight="1">
      <c r="AY586" s="335">
        <v>124</v>
      </c>
      <c r="AZ586" s="334" t="s">
        <v>647</v>
      </c>
      <c r="BA586" s="460">
        <v>1.3515324999999899E-2</v>
      </c>
      <c r="BB586" s="460">
        <v>8995.9080400662606</v>
      </c>
      <c r="BC586" s="460"/>
      <c r="BD586" s="551"/>
      <c r="BE586" s="460">
        <v>0.62169489055420013</v>
      </c>
      <c r="BF586" s="551"/>
      <c r="BG586" s="552">
        <f t="shared" si="90"/>
        <v>211.37656874046255</v>
      </c>
      <c r="BP586" s="4"/>
      <c r="CB586" s="499">
        <v>86</v>
      </c>
      <c r="CC586" s="334" t="s">
        <v>649</v>
      </c>
      <c r="CD586" s="571">
        <v>0</v>
      </c>
      <c r="CE586" s="462">
        <v>500000</v>
      </c>
      <c r="CF586" s="569"/>
      <c r="CG586" s="462"/>
      <c r="CH586" s="462">
        <v>0.506945906904953</v>
      </c>
      <c r="CI586" s="569"/>
      <c r="CJ586" s="462">
        <f t="shared" si="91"/>
        <v>14042.155753761253</v>
      </c>
    </row>
    <row r="587" spans="51:88" ht="14.1" customHeight="1">
      <c r="AY587" s="335">
        <v>36</v>
      </c>
      <c r="AZ587" s="334" t="s">
        <v>650</v>
      </c>
      <c r="BA587" s="460">
        <v>0.35809037399999899</v>
      </c>
      <c r="BB587" s="460">
        <v>8334.6668827131307</v>
      </c>
      <c r="BC587" s="460"/>
      <c r="BD587" s="551"/>
      <c r="BE587" s="460">
        <v>0.57552966584260667</v>
      </c>
      <c r="BF587" s="551"/>
      <c r="BG587" s="552">
        <f t="shared" si="90"/>
        <v>211.76559743894953</v>
      </c>
      <c r="BP587" s="4"/>
      <c r="CB587" s="499">
        <v>86</v>
      </c>
      <c r="CC587" s="334" t="s">
        <v>650</v>
      </c>
      <c r="CD587" s="571">
        <v>0</v>
      </c>
      <c r="CE587" s="462">
        <v>500000</v>
      </c>
      <c r="CF587" s="569"/>
      <c r="CG587" s="462"/>
      <c r="CH587" s="462">
        <v>0.506945906904953</v>
      </c>
      <c r="CI587" s="569"/>
      <c r="CJ587" s="462">
        <f t="shared" si="91"/>
        <v>14042.155753761253</v>
      </c>
    </row>
    <row r="588" spans="51:88" ht="14.1" customHeight="1">
      <c r="AY588" s="335">
        <v>52</v>
      </c>
      <c r="AZ588" s="334" t="s">
        <v>648</v>
      </c>
      <c r="BA588" s="460">
        <v>0.20938158500000001</v>
      </c>
      <c r="BB588" s="460">
        <v>6760.2149373951097</v>
      </c>
      <c r="BC588" s="460"/>
      <c r="BD588" s="551"/>
      <c r="BE588" s="460">
        <v>0.46748772085344659</v>
      </c>
      <c r="BF588" s="551"/>
      <c r="BG588" s="552">
        <f t="shared" si="90"/>
        <v>212.15664270713216</v>
      </c>
      <c r="BP588" s="4"/>
      <c r="CB588" s="499">
        <v>86</v>
      </c>
      <c r="CC588" s="334" t="s">
        <v>651</v>
      </c>
      <c r="CD588" s="571">
        <v>0</v>
      </c>
      <c r="CE588" s="462">
        <v>500000</v>
      </c>
      <c r="CF588" s="569"/>
      <c r="CG588" s="462"/>
      <c r="CH588" s="462">
        <v>0.506945906904953</v>
      </c>
      <c r="CI588" s="569"/>
      <c r="CJ588" s="462">
        <f t="shared" si="91"/>
        <v>14042.155753761253</v>
      </c>
    </row>
    <row r="589" spans="51:88" ht="14.1" customHeight="1">
      <c r="AY589" s="335">
        <v>75</v>
      </c>
      <c r="AZ589" s="334" t="s">
        <v>651</v>
      </c>
      <c r="BA589" s="460">
        <v>0.40717756699999902</v>
      </c>
      <c r="BB589" s="460">
        <v>10162.3722260757</v>
      </c>
      <c r="BC589" s="460"/>
      <c r="BD589" s="551"/>
      <c r="BE589" s="460">
        <v>0.69562127361131099</v>
      </c>
      <c r="BF589" s="551"/>
      <c r="BG589" s="552">
        <f t="shared" si="90"/>
        <v>213.06223092803518</v>
      </c>
      <c r="BP589" s="4"/>
      <c r="CB589" s="499">
        <v>82</v>
      </c>
      <c r="CC589" s="334" t="s">
        <v>650</v>
      </c>
      <c r="CD589" s="571">
        <v>0</v>
      </c>
      <c r="CE589" s="462">
        <v>500000</v>
      </c>
      <c r="CF589" s="569"/>
      <c r="CG589" s="462"/>
      <c r="CH589" s="462">
        <v>0.50067095047179899</v>
      </c>
      <c r="CI589" s="569"/>
      <c r="CJ589" s="462">
        <f t="shared" si="91"/>
        <v>14218.113707516295</v>
      </c>
    </row>
    <row r="590" spans="51:88" ht="14.1" customHeight="1">
      <c r="AY590" s="335">
        <v>90</v>
      </c>
      <c r="AZ590" s="334" t="s">
        <v>651</v>
      </c>
      <c r="BA590" s="460">
        <v>7.45976831499999</v>
      </c>
      <c r="BB590" s="460">
        <v>8584.4356301347198</v>
      </c>
      <c r="BC590" s="460"/>
      <c r="BD590" s="551"/>
      <c r="BE590" s="460">
        <v>0.58741100605384744</v>
      </c>
      <c r="BF590" s="551"/>
      <c r="BG590" s="552">
        <f t="shared" si="90"/>
        <v>213.58779100882933</v>
      </c>
      <c r="BP590" s="4"/>
      <c r="CB590" s="499">
        <v>82</v>
      </c>
      <c r="CC590" s="334" t="s">
        <v>651</v>
      </c>
      <c r="CD590" s="571">
        <v>0</v>
      </c>
      <c r="CE590" s="462">
        <v>500000</v>
      </c>
      <c r="CF590" s="569"/>
      <c r="CG590" s="462"/>
      <c r="CH590" s="462">
        <v>0.50067095047179899</v>
      </c>
      <c r="CI590" s="569"/>
      <c r="CJ590" s="462">
        <f t="shared" si="91"/>
        <v>14218.113707516295</v>
      </c>
    </row>
    <row r="591" spans="51:88" ht="14.1" customHeight="1">
      <c r="AY591" s="335">
        <v>73</v>
      </c>
      <c r="AZ591" s="334" t="s">
        <v>650</v>
      </c>
      <c r="BA591" s="460">
        <v>0.379186777999999</v>
      </c>
      <c r="BB591" s="460">
        <v>8360.4518591791293</v>
      </c>
      <c r="BC591" s="460"/>
      <c r="BD591" s="551"/>
      <c r="BE591" s="460">
        <v>0.57108961519447932</v>
      </c>
      <c r="BF591" s="551"/>
      <c r="BG591" s="552">
        <f t="shared" si="90"/>
        <v>214.03363706070863</v>
      </c>
      <c r="BP591" s="4"/>
      <c r="CB591" s="499">
        <v>11</v>
      </c>
      <c r="CC591" s="334" t="s">
        <v>647</v>
      </c>
      <c r="CD591" s="569">
        <v>0</v>
      </c>
      <c r="CE591" s="462">
        <v>0</v>
      </c>
      <c r="CF591" s="569"/>
      <c r="CG591" s="462"/>
      <c r="CH591" s="462">
        <v>0</v>
      </c>
      <c r="CI591" s="569"/>
      <c r="CJ591" s="462" t="e">
        <f t="shared" si="91"/>
        <v>#DIV/0!</v>
      </c>
    </row>
    <row r="592" spans="51:88" ht="14.1" customHeight="1">
      <c r="AY592" s="335">
        <v>42</v>
      </c>
      <c r="AZ592" s="334" t="s">
        <v>651</v>
      </c>
      <c r="BA592" s="460">
        <v>0.85419555899999899</v>
      </c>
      <c r="BB592" s="460">
        <v>8555.5753932501702</v>
      </c>
      <c r="BC592" s="460"/>
      <c r="BD592" s="551"/>
      <c r="BE592" s="460">
        <v>0.58178177965366151</v>
      </c>
      <c r="BF592" s="551"/>
      <c r="BG592" s="552">
        <f t="shared" si="90"/>
        <v>214.92244874711938</v>
      </c>
      <c r="BP592" s="4"/>
      <c r="CB592" s="499">
        <v>22</v>
      </c>
      <c r="CC592" s="334" t="s">
        <v>647</v>
      </c>
      <c r="CD592" s="569">
        <v>0</v>
      </c>
      <c r="CE592" s="462">
        <v>0</v>
      </c>
      <c r="CF592" s="569"/>
      <c r="CG592" s="462"/>
      <c r="CH592" s="462">
        <v>0</v>
      </c>
      <c r="CI592" s="569"/>
      <c r="CJ592" s="462" t="e">
        <f t="shared" si="91"/>
        <v>#DIV/0!</v>
      </c>
    </row>
    <row r="593" spans="51:88" ht="14.1" customHeight="1">
      <c r="AY593" s="335">
        <v>118</v>
      </c>
      <c r="AZ593" s="334" t="s">
        <v>651</v>
      </c>
      <c r="BA593" s="460">
        <v>1.263710468</v>
      </c>
      <c r="BB593" s="460">
        <v>8921.8205489789507</v>
      </c>
      <c r="BC593" s="460"/>
      <c r="BD593" s="551"/>
      <c r="BE593" s="460">
        <v>0.6053311017282782</v>
      </c>
      <c r="BF593" s="551"/>
      <c r="BG593" s="552">
        <f t="shared" si="90"/>
        <v>215.2761852605552</v>
      </c>
      <c r="BP593" s="4"/>
      <c r="CB593" s="499">
        <v>23</v>
      </c>
      <c r="CC593" s="334" t="s">
        <v>647</v>
      </c>
      <c r="CD593" s="569">
        <v>0</v>
      </c>
      <c r="CE593" s="462">
        <v>0</v>
      </c>
      <c r="CF593" s="569"/>
      <c r="CG593" s="462"/>
      <c r="CH593" s="462">
        <v>0</v>
      </c>
      <c r="CI593" s="569"/>
      <c r="CJ593" s="462" t="e">
        <f t="shared" si="91"/>
        <v>#DIV/0!</v>
      </c>
    </row>
    <row r="594" spans="51:88" ht="14.1" customHeight="1">
      <c r="AY594" s="335">
        <v>97</v>
      </c>
      <c r="AZ594" s="334" t="s">
        <v>651</v>
      </c>
      <c r="BA594" s="460">
        <v>7.2602484260000004</v>
      </c>
      <c r="BB594" s="460">
        <v>9647.0766920175902</v>
      </c>
      <c r="BC594" s="460"/>
      <c r="BD594" s="551"/>
      <c r="BE594" s="460">
        <v>0.65386568541473322</v>
      </c>
      <c r="BF594" s="551"/>
      <c r="BG594" s="552">
        <f t="shared" si="90"/>
        <v>215.28136078719641</v>
      </c>
      <c r="BP594" s="4"/>
      <c r="CB594" s="499">
        <v>29</v>
      </c>
      <c r="CC594" s="334" t="s">
        <v>647</v>
      </c>
      <c r="CD594" s="569">
        <v>0</v>
      </c>
      <c r="CE594" s="462">
        <v>0</v>
      </c>
      <c r="CF594" s="569"/>
      <c r="CG594" s="462"/>
      <c r="CH594" s="462">
        <v>0</v>
      </c>
      <c r="CI594" s="569"/>
      <c r="CJ594" s="462" t="e">
        <f t="shared" si="91"/>
        <v>#DIV/0!</v>
      </c>
    </row>
    <row r="595" spans="51:88" ht="14.1" customHeight="1">
      <c r="AY595" s="335">
        <v>22</v>
      </c>
      <c r="AZ595" s="334" t="s">
        <v>648</v>
      </c>
      <c r="BA595" s="460">
        <v>9.2360592000000005E-2</v>
      </c>
      <c r="BB595" s="460">
        <v>9029.0389801220208</v>
      </c>
      <c r="BC595" s="460"/>
      <c r="BD595" s="551"/>
      <c r="BE595" s="460">
        <v>0.61199378950623384</v>
      </c>
      <c r="BF595" s="551"/>
      <c r="BG595" s="552">
        <f t="shared" si="90"/>
        <v>215.45500554725896</v>
      </c>
      <c r="BP595" s="4"/>
      <c r="CB595" s="499">
        <v>30</v>
      </c>
      <c r="CC595" s="334" t="s">
        <v>647</v>
      </c>
      <c r="CD595" s="569">
        <v>0</v>
      </c>
      <c r="CE595" s="462">
        <v>0</v>
      </c>
      <c r="CF595" s="569"/>
      <c r="CG595" s="462"/>
      <c r="CH595" s="462">
        <v>0</v>
      </c>
      <c r="CI595" s="569"/>
      <c r="CJ595" s="462" t="e">
        <f t="shared" si="91"/>
        <v>#DIV/0!</v>
      </c>
    </row>
    <row r="596" spans="51:88" ht="14.1" customHeight="1">
      <c r="AY596" s="335">
        <v>21</v>
      </c>
      <c r="AZ596" s="334" t="s">
        <v>651</v>
      </c>
      <c r="BA596" s="460">
        <v>0.93063745399999898</v>
      </c>
      <c r="BB596" s="460">
        <v>9482.0092853214392</v>
      </c>
      <c r="BC596" s="460"/>
      <c r="BD596" s="551"/>
      <c r="BE596" s="460">
        <v>0.64004321775602768</v>
      </c>
      <c r="BF596" s="551"/>
      <c r="BG596" s="552">
        <f t="shared" si="90"/>
        <v>216.20231811487605</v>
      </c>
      <c r="BP596" s="4"/>
      <c r="CB596" s="499">
        <v>37</v>
      </c>
      <c r="CC596" s="334" t="s">
        <v>647</v>
      </c>
      <c r="CD596" s="569">
        <v>0</v>
      </c>
      <c r="CE596" s="462">
        <v>0</v>
      </c>
      <c r="CF596" s="569"/>
      <c r="CG596" s="462"/>
      <c r="CH596" s="462">
        <v>0</v>
      </c>
      <c r="CI596" s="569"/>
      <c r="CJ596" s="462" t="e">
        <f t="shared" si="91"/>
        <v>#DIV/0!</v>
      </c>
    </row>
    <row r="597" spans="51:88" ht="14.1" customHeight="1">
      <c r="AY597" s="335">
        <v>35</v>
      </c>
      <c r="AZ597" s="334" t="s">
        <v>650</v>
      </c>
      <c r="BA597" s="460">
        <v>0.54873336800000005</v>
      </c>
      <c r="BB597" s="460">
        <v>9682.1158593710006</v>
      </c>
      <c r="BC597" s="460"/>
      <c r="BD597" s="551"/>
      <c r="BE597" s="460">
        <v>0.65337267954649481</v>
      </c>
      <c r="BF597" s="551"/>
      <c r="BG597" s="552">
        <f t="shared" si="90"/>
        <v>216.20495832464383</v>
      </c>
      <c r="BP597" s="4"/>
      <c r="CB597" s="499">
        <v>49</v>
      </c>
      <c r="CC597" s="334" t="s">
        <v>647</v>
      </c>
      <c r="CD597" s="569">
        <v>0</v>
      </c>
      <c r="CE597" s="462">
        <v>0</v>
      </c>
      <c r="CF597" s="569"/>
      <c r="CG597" s="462"/>
      <c r="CH597" s="462">
        <v>0</v>
      </c>
      <c r="CI597" s="569"/>
      <c r="CJ597" s="462" t="e">
        <f t="shared" si="91"/>
        <v>#DIV/0!</v>
      </c>
    </row>
    <row r="598" spans="51:88" ht="14.1" customHeight="1">
      <c r="AY598" s="335">
        <v>41</v>
      </c>
      <c r="AZ598" s="334" t="s">
        <v>648</v>
      </c>
      <c r="BA598" s="460">
        <v>0.18245943100000001</v>
      </c>
      <c r="BB598" s="460">
        <v>9291.2942026924593</v>
      </c>
      <c r="BC598" s="460"/>
      <c r="BD598" s="551"/>
      <c r="BE598" s="460">
        <v>0.6264659166760187</v>
      </c>
      <c r="BF598" s="551"/>
      <c r="BG598" s="552">
        <f t="shared" si="90"/>
        <v>216.49737424562647</v>
      </c>
      <c r="BP598" s="4"/>
      <c r="CB598" s="499">
        <v>60</v>
      </c>
      <c r="CC598" s="334" t="s">
        <v>647</v>
      </c>
      <c r="CD598" s="569">
        <v>0</v>
      </c>
      <c r="CE598" s="462">
        <v>0</v>
      </c>
      <c r="CF598" s="569"/>
      <c r="CG598" s="462"/>
      <c r="CH598" s="462">
        <v>0</v>
      </c>
      <c r="CI598" s="569"/>
      <c r="CJ598" s="462" t="e">
        <f t="shared" si="91"/>
        <v>#DIV/0!</v>
      </c>
    </row>
    <row r="599" spans="51:88" ht="14.1" customHeight="1">
      <c r="AY599" s="335">
        <v>66</v>
      </c>
      <c r="AZ599" s="334" t="s">
        <v>651</v>
      </c>
      <c r="BA599" s="460">
        <v>2.5455874610000002</v>
      </c>
      <c r="BB599" s="460">
        <v>8017.9264595854002</v>
      </c>
      <c r="BC599" s="460"/>
      <c r="BD599" s="551"/>
      <c r="BE599" s="460">
        <v>0.53997884840731492</v>
      </c>
      <c r="BF599" s="551"/>
      <c r="BG599" s="552">
        <f t="shared" si="90"/>
        <v>217.18294921903239</v>
      </c>
      <c r="BP599" s="4"/>
      <c r="CB599" s="499">
        <v>62</v>
      </c>
      <c r="CC599" s="334" t="s">
        <v>647</v>
      </c>
      <c r="CD599" s="569">
        <v>0</v>
      </c>
      <c r="CE599" s="462">
        <v>0</v>
      </c>
      <c r="CF599" s="569"/>
      <c r="CG599" s="462"/>
      <c r="CH599" s="462">
        <v>0</v>
      </c>
      <c r="CI599" s="569"/>
      <c r="CJ599" s="462" t="e">
        <f t="shared" si="91"/>
        <v>#DIV/0!</v>
      </c>
    </row>
    <row r="600" spans="51:88" ht="14.1" customHeight="1">
      <c r="AY600" s="335">
        <v>23</v>
      </c>
      <c r="AZ600" s="334" t="s">
        <v>648</v>
      </c>
      <c r="BA600" s="460">
        <v>6.8651520999999993E-2</v>
      </c>
      <c r="BB600" s="460">
        <v>9274.3062068324707</v>
      </c>
      <c r="BC600" s="460"/>
      <c r="BD600" s="551"/>
      <c r="BE600" s="460">
        <v>0.61993653709298169</v>
      </c>
      <c r="BF600" s="551"/>
      <c r="BG600" s="552">
        <f t="shared" si="90"/>
        <v>218.35929428129239</v>
      </c>
      <c r="BP600" s="4"/>
      <c r="CB600" s="499">
        <v>78</v>
      </c>
      <c r="CC600" s="334" t="s">
        <v>647</v>
      </c>
      <c r="CD600" s="569">
        <v>0</v>
      </c>
      <c r="CE600" s="462">
        <v>0</v>
      </c>
      <c r="CF600" s="569"/>
      <c r="CG600" s="462"/>
      <c r="CH600" s="462">
        <v>0</v>
      </c>
      <c r="CI600" s="569"/>
      <c r="CJ600" s="462" t="e">
        <f t="shared" si="91"/>
        <v>#DIV/0!</v>
      </c>
    </row>
    <row r="601" spans="51:88" ht="14.1" customHeight="1">
      <c r="AY601" s="335">
        <v>82</v>
      </c>
      <c r="AZ601" s="334" t="s">
        <v>651</v>
      </c>
      <c r="BA601" s="460">
        <v>0.32682728</v>
      </c>
      <c r="BB601" s="460">
        <v>9394.0807423741408</v>
      </c>
      <c r="BC601" s="460"/>
      <c r="BD601" s="551"/>
      <c r="BE601" s="460">
        <v>0.62328378415549635</v>
      </c>
      <c r="BF601" s="551"/>
      <c r="BG601" s="552">
        <f t="shared" si="90"/>
        <v>219.93581626570906</v>
      </c>
      <c r="BP601" s="4"/>
      <c r="CB601" s="499">
        <v>79</v>
      </c>
      <c r="CC601" s="334" t="s">
        <v>647</v>
      </c>
      <c r="CD601" s="569">
        <v>0</v>
      </c>
      <c r="CE601" s="462">
        <v>0</v>
      </c>
      <c r="CF601" s="569"/>
      <c r="CG601" s="462"/>
      <c r="CH601" s="462">
        <v>0</v>
      </c>
      <c r="CI601" s="569"/>
      <c r="CJ601" s="462" t="e">
        <f t="shared" si="91"/>
        <v>#DIV/0!</v>
      </c>
    </row>
    <row r="602" spans="51:88" ht="14.1" customHeight="1">
      <c r="AY602" s="335">
        <v>14</v>
      </c>
      <c r="AZ602" s="334" t="s">
        <v>651</v>
      </c>
      <c r="BA602" s="460">
        <v>4.96282789999999E-2</v>
      </c>
      <c r="BB602" s="460">
        <v>10304.9229451262</v>
      </c>
      <c r="BC602" s="460"/>
      <c r="BD602" s="551"/>
      <c r="BE602" s="460">
        <v>0.6800460001721782</v>
      </c>
      <c r="BF602" s="551"/>
      <c r="BG602" s="552">
        <f t="shared" si="90"/>
        <v>220.86354632314854</v>
      </c>
      <c r="BP602" s="4"/>
      <c r="CB602" s="499">
        <v>102</v>
      </c>
      <c r="CC602" s="334" t="s">
        <v>647</v>
      </c>
      <c r="CD602" s="569">
        <v>0</v>
      </c>
      <c r="CE602" s="462">
        <v>0</v>
      </c>
      <c r="CF602" s="569"/>
      <c r="CG602" s="462"/>
      <c r="CH602" s="462">
        <v>0</v>
      </c>
      <c r="CI602" s="569"/>
      <c r="CJ602" s="462" t="e">
        <f t="shared" si="91"/>
        <v>#DIV/0!</v>
      </c>
    </row>
    <row r="603" spans="51:88" ht="14.1" customHeight="1">
      <c r="AY603" s="335">
        <v>92</v>
      </c>
      <c r="AZ603" s="334" t="s">
        <v>651</v>
      </c>
      <c r="BA603" s="460">
        <v>5.8479622850000101</v>
      </c>
      <c r="BB603" s="460">
        <v>9266.3526211632707</v>
      </c>
      <c r="BC603" s="460"/>
      <c r="BD603" s="551"/>
      <c r="BE603" s="460">
        <v>0.60998143621806589</v>
      </c>
      <c r="BF603" s="551"/>
      <c r="BG603" s="552">
        <f t="shared" si="90"/>
        <v>221.69352951881584</v>
      </c>
      <c r="BP603" s="4"/>
      <c r="CB603" s="499">
        <v>120</v>
      </c>
      <c r="CC603" s="334" t="s">
        <v>647</v>
      </c>
      <c r="CD603" s="569">
        <v>0</v>
      </c>
      <c r="CE603" s="462">
        <v>0</v>
      </c>
      <c r="CF603" s="569"/>
      <c r="CG603" s="462"/>
      <c r="CH603" s="462">
        <v>0</v>
      </c>
      <c r="CI603" s="569"/>
      <c r="CJ603" s="462" t="e">
        <f t="shared" si="91"/>
        <v>#DIV/0!</v>
      </c>
    </row>
    <row r="604" spans="51:88" ht="14.1" customHeight="1">
      <c r="AY604" s="335">
        <v>64</v>
      </c>
      <c r="AZ604" s="334" t="s">
        <v>651</v>
      </c>
      <c r="BA604" s="460">
        <v>3.7748762550000001</v>
      </c>
      <c r="BB604" s="460">
        <v>8618.9342852189602</v>
      </c>
      <c r="BC604" s="460"/>
      <c r="BD604" s="551"/>
      <c r="BE604" s="460">
        <v>0.56160779118456361</v>
      </c>
      <c r="BF604" s="551"/>
      <c r="BG604" s="552">
        <f t="shared" si="90"/>
        <v>224.1517355536044</v>
      </c>
      <c r="BP604" s="4"/>
      <c r="CB604" s="499">
        <v>124</v>
      </c>
      <c r="CC604" s="334" t="s">
        <v>647</v>
      </c>
      <c r="CD604" s="569">
        <v>0</v>
      </c>
      <c r="CE604" s="462">
        <v>0</v>
      </c>
      <c r="CF604" s="569"/>
      <c r="CG604" s="462"/>
      <c r="CH604" s="462">
        <v>0</v>
      </c>
      <c r="CI604" s="569"/>
      <c r="CJ604" s="462" t="e">
        <f t="shared" si="91"/>
        <v>#DIV/0!</v>
      </c>
    </row>
    <row r="605" spans="51:88" ht="14.1" customHeight="1">
      <c r="AY605" s="335">
        <v>120</v>
      </c>
      <c r="AZ605" s="334" t="s">
        <v>651</v>
      </c>
      <c r="BA605" s="460">
        <v>7.9189309999999902E-2</v>
      </c>
      <c r="BB605" s="460">
        <v>9668.9958175326901</v>
      </c>
      <c r="BC605" s="460"/>
      <c r="BD605" s="551"/>
      <c r="BE605" s="460">
        <v>0.62797468371372311</v>
      </c>
      <c r="BF605" s="551"/>
      <c r="BG605" s="552">
        <f t="shared" si="90"/>
        <v>224.54309680591396</v>
      </c>
      <c r="BP605" s="4"/>
      <c r="CB605" s="499">
        <v>125</v>
      </c>
      <c r="CC605" s="334" t="s">
        <v>647</v>
      </c>
      <c r="CD605" s="569">
        <v>0</v>
      </c>
      <c r="CE605" s="462">
        <v>0</v>
      </c>
      <c r="CF605" s="569"/>
      <c r="CG605" s="462"/>
      <c r="CH605" s="462">
        <v>0</v>
      </c>
      <c r="CI605" s="569"/>
      <c r="CJ605" s="462" t="e">
        <f t="shared" si="91"/>
        <v>#DIV/0!</v>
      </c>
    </row>
    <row r="606" spans="51:88" ht="14.1" customHeight="1">
      <c r="AY606" s="335">
        <v>96</v>
      </c>
      <c r="AZ606" s="334" t="s">
        <v>651</v>
      </c>
      <c r="BA606" s="460">
        <v>4.1239593369999898</v>
      </c>
      <c r="BB606" s="460">
        <v>10630.5822827581</v>
      </c>
      <c r="BC606" s="460"/>
      <c r="BD606" s="551"/>
      <c r="BE606" s="460">
        <v>0.6866722779395289</v>
      </c>
      <c r="BF606" s="551"/>
      <c r="BG606" s="552">
        <f t="shared" si="90"/>
        <v>225.50739206910197</v>
      </c>
      <c r="BP606" s="4"/>
      <c r="CB606" s="499">
        <v>128</v>
      </c>
      <c r="CC606" s="334" t="s">
        <v>647</v>
      </c>
      <c r="CD606" s="569">
        <v>0</v>
      </c>
      <c r="CE606" s="462">
        <v>0</v>
      </c>
      <c r="CF606" s="569"/>
      <c r="CG606" s="462"/>
      <c r="CH606" s="462">
        <v>0</v>
      </c>
      <c r="CI606" s="569"/>
      <c r="CJ606" s="462" t="e">
        <f t="shared" si="91"/>
        <v>#DIV/0!</v>
      </c>
    </row>
    <row r="607" spans="51:88" ht="14.1" customHeight="1">
      <c r="AY607" s="335">
        <v>54</v>
      </c>
      <c r="AZ607" s="334" t="s">
        <v>650</v>
      </c>
      <c r="BA607" s="460">
        <v>1.475364184</v>
      </c>
      <c r="BB607" s="460">
        <v>7661.3758177596101</v>
      </c>
      <c r="BC607" s="460"/>
      <c r="BD607" s="551"/>
      <c r="BE607" s="460">
        <v>0.49563569816297942</v>
      </c>
      <c r="BF607" s="551"/>
      <c r="BG607" s="552">
        <f t="shared" si="90"/>
        <v>226.13548901316756</v>
      </c>
      <c r="BP607" s="4"/>
      <c r="CB607" s="499">
        <v>133</v>
      </c>
      <c r="CC607" s="334" t="s">
        <v>647</v>
      </c>
      <c r="CD607" s="569">
        <v>0</v>
      </c>
      <c r="CE607" s="462">
        <v>0</v>
      </c>
      <c r="CF607" s="569"/>
      <c r="CG607" s="462"/>
      <c r="CH607" s="462">
        <v>0</v>
      </c>
      <c r="CI607" s="569"/>
      <c r="CJ607" s="462" t="e">
        <f t="shared" si="91"/>
        <v>#DIV/0!</v>
      </c>
    </row>
    <row r="608" spans="51:88" ht="14.1" customHeight="1">
      <c r="AY608" s="335">
        <v>13</v>
      </c>
      <c r="AZ608" s="334" t="s">
        <v>651</v>
      </c>
      <c r="BA608" s="460">
        <v>5.8419142E-2</v>
      </c>
      <c r="BB608" s="460">
        <v>13197.208485904801</v>
      </c>
      <c r="BC608" s="460"/>
      <c r="BD608" s="551"/>
      <c r="BE608" s="460">
        <v>0.8429558508952627</v>
      </c>
      <c r="BF608" s="551"/>
      <c r="BG608" s="552">
        <f t="shared" si="90"/>
        <v>227.52780853266154</v>
      </c>
      <c r="BP608" s="4"/>
      <c r="CB608" s="499">
        <v>11</v>
      </c>
      <c r="CC608" s="334" t="s">
        <v>648</v>
      </c>
      <c r="CD608" s="569">
        <v>0</v>
      </c>
      <c r="CE608" s="462">
        <v>0</v>
      </c>
      <c r="CF608" s="569"/>
      <c r="CG608" s="462"/>
      <c r="CH608" s="462">
        <v>0</v>
      </c>
      <c r="CI608" s="569"/>
      <c r="CJ608" s="462" t="e">
        <f t="shared" si="91"/>
        <v>#DIV/0!</v>
      </c>
    </row>
    <row r="609" spans="1:88" ht="14.1" customHeight="1">
      <c r="AY609" s="335">
        <v>15</v>
      </c>
      <c r="AZ609" s="334" t="s">
        <v>651</v>
      </c>
      <c r="BA609" s="460">
        <v>0.745875854</v>
      </c>
      <c r="BB609" s="460">
        <v>10041.0517507603</v>
      </c>
      <c r="BC609" s="460"/>
      <c r="BD609" s="551"/>
      <c r="BE609" s="460">
        <v>0.64302037030127879</v>
      </c>
      <c r="BF609" s="551"/>
      <c r="BG609" s="552">
        <f t="shared" si="90"/>
        <v>227.58626537963403</v>
      </c>
      <c r="BP609" s="4"/>
      <c r="CB609" s="499">
        <v>22</v>
      </c>
      <c r="CC609" s="334" t="s">
        <v>648</v>
      </c>
      <c r="CD609" s="569">
        <v>0</v>
      </c>
      <c r="CE609" s="462">
        <v>0</v>
      </c>
      <c r="CF609" s="569"/>
      <c r="CG609" s="462"/>
      <c r="CH609" s="462">
        <v>0</v>
      </c>
      <c r="CI609" s="569"/>
      <c r="CJ609" s="462" t="e">
        <f t="shared" si="91"/>
        <v>#DIV/0!</v>
      </c>
    </row>
    <row r="610" spans="1:88" ht="14.1" customHeight="1">
      <c r="AY610" s="335">
        <v>99</v>
      </c>
      <c r="AZ610" s="334" t="s">
        <v>651</v>
      </c>
      <c r="BA610" s="460">
        <v>6.3745102159999902</v>
      </c>
      <c r="BB610" s="460">
        <v>9531.0755115093907</v>
      </c>
      <c r="BC610" s="460"/>
      <c r="BD610" s="551"/>
      <c r="BE610" s="460">
        <v>0.60996195317267932</v>
      </c>
      <c r="BF610" s="551"/>
      <c r="BG610" s="552">
        <f t="shared" si="90"/>
        <v>227.87679234720321</v>
      </c>
      <c r="BP610" s="4"/>
      <c r="CB610" s="499">
        <v>23</v>
      </c>
      <c r="CC610" s="334" t="s">
        <v>648</v>
      </c>
      <c r="CD610" s="569">
        <v>0</v>
      </c>
      <c r="CE610" s="462">
        <v>0</v>
      </c>
      <c r="CF610" s="569"/>
      <c r="CG610" s="462"/>
      <c r="CH610" s="462">
        <v>0</v>
      </c>
      <c r="CI610" s="569"/>
      <c r="CJ610" s="462" t="e">
        <f t="shared" si="91"/>
        <v>#DIV/0!</v>
      </c>
    </row>
    <row r="611" spans="1:88" ht="14.1" customHeight="1">
      <c r="A611"/>
      <c r="B611"/>
      <c r="C611"/>
      <c r="D611"/>
      <c r="E611"/>
      <c r="AY611" s="335">
        <v>57</v>
      </c>
      <c r="AZ611" s="334" t="s">
        <v>651</v>
      </c>
      <c r="BA611" s="460">
        <v>2.3813391419999901</v>
      </c>
      <c r="BB611" s="460">
        <v>7313.0944314346698</v>
      </c>
      <c r="BC611" s="460"/>
      <c r="BD611" s="551"/>
      <c r="BE611" s="460">
        <v>0.46623788246216769</v>
      </c>
      <c r="BF611" s="551"/>
      <c r="BG611" s="552">
        <f t="shared" si="90"/>
        <v>229.59379839159584</v>
      </c>
      <c r="BP611" s="4"/>
      <c r="CB611" s="499">
        <v>29</v>
      </c>
      <c r="CC611" s="334" t="s">
        <v>648</v>
      </c>
      <c r="CD611" s="569">
        <v>0</v>
      </c>
      <c r="CE611" s="462">
        <v>0</v>
      </c>
      <c r="CF611" s="569"/>
      <c r="CG611" s="462"/>
      <c r="CH611" s="462">
        <v>0</v>
      </c>
      <c r="CI611" s="569"/>
      <c r="CJ611" s="462" t="e">
        <f t="shared" si="91"/>
        <v>#DIV/0!</v>
      </c>
    </row>
    <row r="612" spans="1:88" ht="14.1" customHeight="1">
      <c r="A612"/>
      <c r="B612"/>
      <c r="C612"/>
      <c r="D612"/>
      <c r="E612"/>
      <c r="AY612" s="335">
        <v>49</v>
      </c>
      <c r="AZ612" s="334" t="s">
        <v>647</v>
      </c>
      <c r="BA612" s="460">
        <v>7.3528661999999897E-2</v>
      </c>
      <c r="BB612" s="460">
        <v>6315.9180105312398</v>
      </c>
      <c r="BC612" s="460"/>
      <c r="BD612" s="551"/>
      <c r="BE612" s="460">
        <v>0.40219898757810923</v>
      </c>
      <c r="BF612" s="551"/>
      <c r="BG612" s="552">
        <f t="shared" si="90"/>
        <v>230.43862324812179</v>
      </c>
      <c r="BP612" s="4"/>
      <c r="CB612" s="499">
        <v>30</v>
      </c>
      <c r="CC612" s="334" t="s">
        <v>648</v>
      </c>
      <c r="CD612" s="569">
        <v>0</v>
      </c>
      <c r="CE612" s="462">
        <v>0</v>
      </c>
      <c r="CF612" s="569"/>
      <c r="CG612" s="462"/>
      <c r="CH612" s="462">
        <v>0</v>
      </c>
      <c r="CI612" s="569"/>
      <c r="CJ612" s="462" t="e">
        <f t="shared" si="91"/>
        <v>#DIV/0!</v>
      </c>
    </row>
    <row r="613" spans="1:88" ht="14.1" customHeight="1">
      <c r="A613"/>
      <c r="B613"/>
      <c r="C613"/>
      <c r="D613"/>
      <c r="E613"/>
      <c r="AY613" s="335">
        <v>68</v>
      </c>
      <c r="AZ613" s="334" t="s">
        <v>651</v>
      </c>
      <c r="BA613" s="460">
        <v>0.54983959500000001</v>
      </c>
      <c r="BB613" s="460">
        <v>9066.2841540237005</v>
      </c>
      <c r="BC613" s="460"/>
      <c r="BD613" s="551"/>
      <c r="BE613" s="460">
        <v>0.56901439497979678</v>
      </c>
      <c r="BF613" s="551"/>
      <c r="BG613" s="552">
        <f t="shared" si="90"/>
        <v>232.45729868524194</v>
      </c>
      <c r="BP613" s="4"/>
      <c r="CB613" s="499">
        <v>37</v>
      </c>
      <c r="CC613" s="334" t="s">
        <v>648</v>
      </c>
      <c r="CD613" s="569">
        <v>0</v>
      </c>
      <c r="CE613" s="462">
        <v>0</v>
      </c>
      <c r="CF613" s="569"/>
      <c r="CG613" s="462"/>
      <c r="CH613" s="462">
        <v>0</v>
      </c>
      <c r="CI613" s="569"/>
      <c r="CJ613" s="462" t="e">
        <f t="shared" si="91"/>
        <v>#DIV/0!</v>
      </c>
    </row>
    <row r="614" spans="1:88" ht="14.1" customHeight="1">
      <c r="A614"/>
      <c r="B614"/>
      <c r="C614"/>
      <c r="D614"/>
      <c r="E614"/>
      <c r="AY614" s="335">
        <v>53</v>
      </c>
      <c r="AZ614" s="334" t="s">
        <v>651</v>
      </c>
      <c r="BA614" s="460">
        <v>17.094980838000001</v>
      </c>
      <c r="BB614" s="460">
        <v>8327.4063735450709</v>
      </c>
      <c r="BC614" s="460"/>
      <c r="BD614" s="551"/>
      <c r="BE614" s="460">
        <v>0.52116091979609336</v>
      </c>
      <c r="BF614" s="551"/>
      <c r="BG614" s="552">
        <f t="shared" si="90"/>
        <v>233.37860192199167</v>
      </c>
      <c r="BP614" s="4"/>
      <c r="CB614" s="499">
        <v>49</v>
      </c>
      <c r="CC614" s="334" t="s">
        <v>648</v>
      </c>
      <c r="CD614" s="569">
        <v>0</v>
      </c>
      <c r="CE614" s="462">
        <v>0</v>
      </c>
      <c r="CF614" s="569"/>
      <c r="CG614" s="462"/>
      <c r="CH614" s="462">
        <v>0</v>
      </c>
      <c r="CI614" s="569"/>
      <c r="CJ614" s="462" t="e">
        <f t="shared" si="91"/>
        <v>#DIV/0!</v>
      </c>
    </row>
    <row r="615" spans="1:88" ht="14.1" customHeight="1">
      <c r="A615"/>
      <c r="B615"/>
      <c r="C615"/>
      <c r="D615"/>
      <c r="E615"/>
      <c r="AY615" s="335">
        <v>91</v>
      </c>
      <c r="AZ615" s="334" t="s">
        <v>651</v>
      </c>
      <c r="BA615" s="460">
        <v>0.338854299999999</v>
      </c>
      <c r="BB615" s="460">
        <v>11041.9566741949</v>
      </c>
      <c r="BC615" s="460"/>
      <c r="BD615" s="551"/>
      <c r="BE615" s="460">
        <v>0.68491686149163133</v>
      </c>
      <c r="BF615" s="551"/>
      <c r="BG615" s="552">
        <f t="shared" si="90"/>
        <v>234.62591824483599</v>
      </c>
      <c r="BP615" s="4"/>
      <c r="CB615" s="499">
        <v>60</v>
      </c>
      <c r="CC615" s="334" t="s">
        <v>648</v>
      </c>
      <c r="CD615" s="569">
        <v>0</v>
      </c>
      <c r="CE615" s="462">
        <v>0</v>
      </c>
      <c r="CF615" s="569"/>
      <c r="CG615" s="462"/>
      <c r="CH615" s="462">
        <v>0</v>
      </c>
      <c r="CI615" s="569"/>
      <c r="CJ615" s="462" t="e">
        <f t="shared" si="91"/>
        <v>#DIV/0!</v>
      </c>
    </row>
    <row r="616" spans="1:88" ht="14.1" customHeight="1">
      <c r="A616"/>
      <c r="B616"/>
      <c r="C616"/>
      <c r="D616"/>
      <c r="E616"/>
      <c r="AY616" s="335">
        <v>39</v>
      </c>
      <c r="AZ616" s="334" t="s">
        <v>649</v>
      </c>
      <c r="BA616" s="460">
        <v>0.14548798299999999</v>
      </c>
      <c r="BB616" s="460">
        <v>8132.4058287888602</v>
      </c>
      <c r="BC616" s="460"/>
      <c r="BD616" s="551"/>
      <c r="BE616" s="460">
        <v>0.50532935489118758</v>
      </c>
      <c r="BF616" s="551"/>
      <c r="BG616" s="552">
        <f t="shared" si="90"/>
        <v>235.11429462386272</v>
      </c>
      <c r="BP616" s="4"/>
      <c r="CB616" s="499">
        <v>62</v>
      </c>
      <c r="CC616" s="334" t="s">
        <v>648</v>
      </c>
      <c r="CD616" s="569">
        <v>0</v>
      </c>
      <c r="CE616" s="462">
        <v>0</v>
      </c>
      <c r="CF616" s="569"/>
      <c r="CG616" s="462"/>
      <c r="CH616" s="462">
        <v>0</v>
      </c>
      <c r="CI616" s="569"/>
      <c r="CJ616" s="462" t="e">
        <f t="shared" si="91"/>
        <v>#DIV/0!</v>
      </c>
    </row>
    <row r="617" spans="1:88" ht="14.1" customHeight="1">
      <c r="A617"/>
      <c r="B617"/>
      <c r="C617"/>
      <c r="D617"/>
      <c r="E617"/>
      <c r="AY617" s="335">
        <v>22</v>
      </c>
      <c r="AZ617" s="334" t="s">
        <v>649</v>
      </c>
      <c r="BA617" s="460">
        <v>8.9939378999999903E-2</v>
      </c>
      <c r="BB617" s="460">
        <v>9971.5284127266495</v>
      </c>
      <c r="BC617" s="460"/>
      <c r="BD617" s="551"/>
      <c r="BE617" s="460">
        <v>0.61199378950623384</v>
      </c>
      <c r="BF617" s="551"/>
      <c r="BG617" s="552">
        <f t="shared" si="90"/>
        <v>237.3712848109885</v>
      </c>
      <c r="BP617" s="4"/>
      <c r="CB617" s="499">
        <v>78</v>
      </c>
      <c r="CC617" s="334" t="s">
        <v>648</v>
      </c>
      <c r="CD617" s="569">
        <v>0</v>
      </c>
      <c r="CE617" s="462">
        <v>0</v>
      </c>
      <c r="CF617" s="569"/>
      <c r="CG617" s="462"/>
      <c r="CH617" s="462">
        <v>0</v>
      </c>
      <c r="CI617" s="569"/>
      <c r="CJ617" s="462" t="e">
        <f t="shared" si="91"/>
        <v>#DIV/0!</v>
      </c>
    </row>
    <row r="618" spans="1:88" ht="14.1" customHeight="1">
      <c r="A618"/>
      <c r="B618"/>
      <c r="C618"/>
      <c r="D618"/>
      <c r="E618"/>
      <c r="AY618" s="335">
        <v>55</v>
      </c>
      <c r="AZ618" s="334" t="s">
        <v>651</v>
      </c>
      <c r="BA618" s="460">
        <v>1.178021397</v>
      </c>
      <c r="BB618" s="460">
        <v>8662.8929262597994</v>
      </c>
      <c r="BC618" s="460"/>
      <c r="BD618" s="551"/>
      <c r="BE618" s="460">
        <v>0.52637246977096341</v>
      </c>
      <c r="BF618" s="551"/>
      <c r="BG618" s="552">
        <f t="shared" si="90"/>
        <v>240.16483297308611</v>
      </c>
      <c r="BP618" s="4"/>
      <c r="CB618" s="499">
        <v>79</v>
      </c>
      <c r="CC618" s="334" t="s">
        <v>648</v>
      </c>
      <c r="CD618" s="569">
        <v>0</v>
      </c>
      <c r="CE618" s="462">
        <v>0</v>
      </c>
      <c r="CF618" s="569"/>
      <c r="CG618" s="462"/>
      <c r="CH618" s="462">
        <v>0</v>
      </c>
      <c r="CI618" s="569"/>
      <c r="CJ618" s="462" t="e">
        <f t="shared" si="91"/>
        <v>#DIV/0!</v>
      </c>
    </row>
    <row r="619" spans="1:88" ht="14.1" customHeight="1">
      <c r="A619"/>
      <c r="B619"/>
      <c r="C619"/>
      <c r="D619"/>
      <c r="E619"/>
      <c r="AY619" s="335">
        <v>52</v>
      </c>
      <c r="AZ619" s="334" t="s">
        <v>649</v>
      </c>
      <c r="BA619" s="460">
        <v>0.16492186</v>
      </c>
      <c r="BB619" s="460">
        <v>7726.78740362592</v>
      </c>
      <c r="BC619" s="460"/>
      <c r="BD619" s="551"/>
      <c r="BE619" s="460">
        <v>0.46748772085344659</v>
      </c>
      <c r="BF619" s="551"/>
      <c r="BG619" s="552">
        <f t="shared" si="90"/>
        <v>241.58063260352102</v>
      </c>
      <c r="BP619" s="4"/>
      <c r="CB619" s="499">
        <v>102</v>
      </c>
      <c r="CC619" s="334" t="s">
        <v>648</v>
      </c>
      <c r="CD619" s="569">
        <v>0</v>
      </c>
      <c r="CE619" s="462">
        <v>0</v>
      </c>
      <c r="CF619" s="569"/>
      <c r="CG619" s="462"/>
      <c r="CH619" s="462">
        <v>0</v>
      </c>
      <c r="CI619" s="569"/>
      <c r="CJ619" s="462" t="e">
        <f t="shared" si="91"/>
        <v>#DIV/0!</v>
      </c>
    </row>
    <row r="620" spans="1:88" ht="14.1" customHeight="1">
      <c r="A620"/>
      <c r="B620"/>
      <c r="C620"/>
      <c r="D620"/>
      <c r="E620"/>
      <c r="AY620" s="335">
        <v>84</v>
      </c>
      <c r="AZ620" s="334" t="s">
        <v>651</v>
      </c>
      <c r="BA620" s="460">
        <v>0.711279992999999</v>
      </c>
      <c r="BB620" s="460">
        <v>10587.3404141016</v>
      </c>
      <c r="BC620" s="460"/>
      <c r="BD620" s="551"/>
      <c r="BE620" s="460">
        <v>0.62537762891732096</v>
      </c>
      <c r="BF620" s="551"/>
      <c r="BG620" s="552">
        <f t="shared" si="90"/>
        <v>246.36220917274358</v>
      </c>
      <c r="BP620" s="4"/>
      <c r="CB620" s="499">
        <v>120</v>
      </c>
      <c r="CC620" s="334" t="s">
        <v>648</v>
      </c>
      <c r="CD620" s="569">
        <v>0</v>
      </c>
      <c r="CE620" s="462">
        <v>0</v>
      </c>
      <c r="CF620" s="569"/>
      <c r="CG620" s="462"/>
      <c r="CH620" s="462">
        <v>0</v>
      </c>
      <c r="CI620" s="569"/>
      <c r="CJ620" s="462" t="e">
        <f t="shared" si="91"/>
        <v>#DIV/0!</v>
      </c>
    </row>
    <row r="621" spans="1:88" ht="14.1" customHeight="1">
      <c r="A621"/>
      <c r="B621"/>
      <c r="C621"/>
      <c r="D621"/>
      <c r="E621"/>
      <c r="AY621" s="335">
        <v>20</v>
      </c>
      <c r="AZ621" s="334" t="s">
        <v>650</v>
      </c>
      <c r="BA621" s="460">
        <v>0.26815841299999998</v>
      </c>
      <c r="BB621" s="460">
        <v>11102.0476456252</v>
      </c>
      <c r="BC621" s="460"/>
      <c r="BD621" s="551"/>
      <c r="BE621" s="460">
        <v>0.65131521633423239</v>
      </c>
      <c r="BF621" s="551"/>
      <c r="BG621" s="552">
        <f t="shared" si="90"/>
        <v>247.90456831611314</v>
      </c>
      <c r="BP621" s="4"/>
      <c r="CB621" s="499">
        <v>124</v>
      </c>
      <c r="CC621" s="334" t="s">
        <v>648</v>
      </c>
      <c r="CD621" s="569">
        <v>0</v>
      </c>
      <c r="CE621" s="462">
        <v>0</v>
      </c>
      <c r="CF621" s="569"/>
      <c r="CG621" s="462"/>
      <c r="CH621" s="462">
        <v>0</v>
      </c>
      <c r="CI621" s="569"/>
      <c r="CJ621" s="462" t="e">
        <f t="shared" si="91"/>
        <v>#DIV/0!</v>
      </c>
    </row>
    <row r="622" spans="1:88" ht="14.1" customHeight="1">
      <c r="A622"/>
      <c r="B622"/>
      <c r="C622"/>
      <c r="D622"/>
      <c r="E622"/>
      <c r="AY622" s="335">
        <v>100</v>
      </c>
      <c r="AZ622" s="334" t="s">
        <v>651</v>
      </c>
      <c r="BA622" s="460">
        <v>0.13951407499999999</v>
      </c>
      <c r="BB622" s="460">
        <v>10728.6491843275</v>
      </c>
      <c r="BC622" s="460"/>
      <c r="BD622" s="551"/>
      <c r="BE622" s="460">
        <v>0.62956994284550449</v>
      </c>
      <c r="BF622" s="551"/>
      <c r="BG622" s="552">
        <f t="shared" si="90"/>
        <v>247.93379573317654</v>
      </c>
      <c r="BP622" s="4"/>
      <c r="CB622" s="499">
        <v>125</v>
      </c>
      <c r="CC622" s="334" t="s">
        <v>648</v>
      </c>
      <c r="CD622" s="569">
        <v>0</v>
      </c>
      <c r="CE622" s="462">
        <v>0</v>
      </c>
      <c r="CF622" s="569"/>
      <c r="CG622" s="462"/>
      <c r="CH622" s="462">
        <v>0</v>
      </c>
      <c r="CI622" s="569"/>
      <c r="CJ622" s="462" t="e">
        <f t="shared" si="91"/>
        <v>#DIV/0!</v>
      </c>
    </row>
    <row r="623" spans="1:88" ht="14.1" customHeight="1">
      <c r="A623"/>
      <c r="B623"/>
      <c r="C623"/>
      <c r="D623"/>
      <c r="E623"/>
      <c r="AY623" s="335">
        <v>41</v>
      </c>
      <c r="AZ623" s="334" t="s">
        <v>649</v>
      </c>
      <c r="BA623" s="460">
        <v>0.18080592199999901</v>
      </c>
      <c r="BB623" s="460">
        <v>10693.637909152299</v>
      </c>
      <c r="BC623" s="460"/>
      <c r="BD623" s="551"/>
      <c r="BE623" s="460">
        <v>0.6264659166760187</v>
      </c>
      <c r="BF623" s="551"/>
      <c r="BG623" s="552">
        <f t="shared" si="90"/>
        <v>248.35360386439928</v>
      </c>
      <c r="BP623" s="4"/>
      <c r="CB623" s="499">
        <v>128</v>
      </c>
      <c r="CC623" s="334" t="s">
        <v>648</v>
      </c>
      <c r="CD623" s="569">
        <v>0</v>
      </c>
      <c r="CE623" s="462">
        <v>0</v>
      </c>
      <c r="CF623" s="569"/>
      <c r="CG623" s="462"/>
      <c r="CH623" s="462">
        <v>0</v>
      </c>
      <c r="CI623" s="569"/>
      <c r="CJ623" s="462" t="e">
        <f t="shared" si="91"/>
        <v>#DIV/0!</v>
      </c>
    </row>
    <row r="624" spans="1:88" ht="14.1" customHeight="1">
      <c r="A624"/>
      <c r="B624"/>
      <c r="C624"/>
      <c r="D624"/>
      <c r="E624"/>
      <c r="AY624" s="335">
        <v>29</v>
      </c>
      <c r="AZ624" s="334" t="s">
        <v>650</v>
      </c>
      <c r="BA624" s="460">
        <v>3.9612451999999902E-2</v>
      </c>
      <c r="BB624" s="460">
        <v>10420.3826219004</v>
      </c>
      <c r="BC624" s="460"/>
      <c r="BD624" s="551"/>
      <c r="BE624" s="460">
        <v>0.60387443184294354</v>
      </c>
      <c r="BF624" s="551"/>
      <c r="BG624" s="552">
        <f t="shared" si="90"/>
        <v>251.10449410976693</v>
      </c>
      <c r="BP624" s="4"/>
      <c r="CB624" s="499">
        <v>133</v>
      </c>
      <c r="CC624" s="334" t="s">
        <v>648</v>
      </c>
      <c r="CD624" s="569">
        <v>0</v>
      </c>
      <c r="CE624" s="462">
        <v>0</v>
      </c>
      <c r="CF624" s="569"/>
      <c r="CG624" s="462"/>
      <c r="CH624" s="462">
        <v>0</v>
      </c>
      <c r="CI624" s="569"/>
      <c r="CJ624" s="462" t="e">
        <f t="shared" si="91"/>
        <v>#DIV/0!</v>
      </c>
    </row>
    <row r="625" spans="1:88" ht="14.1" customHeight="1">
      <c r="A625"/>
      <c r="B625"/>
      <c r="C625"/>
      <c r="D625"/>
      <c r="E625"/>
      <c r="AY625" s="335">
        <v>48</v>
      </c>
      <c r="AZ625" s="334" t="s">
        <v>651</v>
      </c>
      <c r="BA625" s="460">
        <v>0.93615305799999904</v>
      </c>
      <c r="BB625" s="460">
        <v>9192.16559840835</v>
      </c>
      <c r="BC625" s="460"/>
      <c r="BD625" s="551"/>
      <c r="BE625" s="460">
        <v>0.52739082263983272</v>
      </c>
      <c r="BF625" s="551"/>
      <c r="BG625" s="552">
        <f t="shared" si="90"/>
        <v>253.98812951733501</v>
      </c>
      <c r="BP625" s="4"/>
      <c r="CB625" s="499">
        <v>11</v>
      </c>
      <c r="CC625" s="334" t="s">
        <v>649</v>
      </c>
      <c r="CD625" s="569">
        <v>0</v>
      </c>
      <c r="CE625" s="462">
        <v>0</v>
      </c>
      <c r="CF625" s="569"/>
      <c r="CG625" s="462"/>
      <c r="CH625" s="462">
        <v>0</v>
      </c>
      <c r="CI625" s="569"/>
      <c r="CJ625" s="462" t="e">
        <f t="shared" si="91"/>
        <v>#DIV/0!</v>
      </c>
    </row>
    <row r="626" spans="1:88" ht="14.1" customHeight="1">
      <c r="A626"/>
      <c r="B626"/>
      <c r="C626"/>
      <c r="D626"/>
      <c r="E626"/>
      <c r="AY626" s="335">
        <v>24</v>
      </c>
      <c r="AZ626" s="334" t="s">
        <v>651</v>
      </c>
      <c r="BA626" s="460">
        <v>0.88525844399999998</v>
      </c>
      <c r="BB626" s="460">
        <v>11287.716587299201</v>
      </c>
      <c r="BC626" s="460"/>
      <c r="BD626" s="551"/>
      <c r="BE626" s="460">
        <v>0.64417669676880984</v>
      </c>
      <c r="BF626" s="551"/>
      <c r="BG626" s="552">
        <f t="shared" si="90"/>
        <v>254.72371511562196</v>
      </c>
      <c r="BP626" s="4"/>
      <c r="CB626" s="499">
        <v>22</v>
      </c>
      <c r="CC626" s="334" t="s">
        <v>649</v>
      </c>
      <c r="CD626" s="569">
        <v>0</v>
      </c>
      <c r="CE626" s="462">
        <v>0</v>
      </c>
      <c r="CF626" s="569"/>
      <c r="CG626" s="462"/>
      <c r="CH626" s="462">
        <v>0</v>
      </c>
      <c r="CI626" s="569"/>
      <c r="CJ626" s="462" t="e">
        <f t="shared" si="91"/>
        <v>#DIV/0!</v>
      </c>
    </row>
    <row r="627" spans="1:88" ht="14.1" customHeight="1">
      <c r="A627"/>
      <c r="B627"/>
      <c r="C627"/>
      <c r="D627"/>
      <c r="E627"/>
      <c r="AY627" s="335">
        <v>56</v>
      </c>
      <c r="AZ627" s="334" t="s">
        <v>651</v>
      </c>
      <c r="BA627" s="460">
        <v>1.1856728620000001</v>
      </c>
      <c r="BB627" s="460">
        <v>9450.4271653278993</v>
      </c>
      <c r="BC627" s="460"/>
      <c r="BD627" s="551"/>
      <c r="BE627" s="460">
        <v>0.53505799746229099</v>
      </c>
      <c r="BF627" s="551"/>
      <c r="BG627" s="552">
        <f t="shared" si="90"/>
        <v>257.25616780469534</v>
      </c>
      <c r="BP627" s="4"/>
      <c r="CB627" s="499">
        <v>23</v>
      </c>
      <c r="CC627" s="334" t="s">
        <v>649</v>
      </c>
      <c r="CD627" s="569">
        <v>0</v>
      </c>
      <c r="CE627" s="462">
        <v>0</v>
      </c>
      <c r="CF627" s="569"/>
      <c r="CG627" s="462"/>
      <c r="CH627" s="462">
        <v>0</v>
      </c>
      <c r="CI627" s="569"/>
      <c r="CJ627" s="462" t="e">
        <f t="shared" si="91"/>
        <v>#DIV/0!</v>
      </c>
    </row>
    <row r="628" spans="1:88" ht="14.1" customHeight="1">
      <c r="A628"/>
      <c r="B628"/>
      <c r="C628"/>
      <c r="D628"/>
      <c r="E628"/>
      <c r="AY628" s="335">
        <v>32</v>
      </c>
      <c r="AZ628" s="334" t="s">
        <v>651</v>
      </c>
      <c r="BA628" s="460">
        <v>0.203077058</v>
      </c>
      <c r="BB628" s="460">
        <v>12073.552569003599</v>
      </c>
      <c r="BC628" s="460"/>
      <c r="BD628" s="551"/>
      <c r="BE628" s="460">
        <v>0.68095648671600273</v>
      </c>
      <c r="BF628" s="551"/>
      <c r="BG628" s="552">
        <f t="shared" si="90"/>
        <v>257.53378382694251</v>
      </c>
      <c r="BP628" s="4"/>
      <c r="CB628" s="499">
        <v>29</v>
      </c>
      <c r="CC628" s="334" t="s">
        <v>649</v>
      </c>
      <c r="CD628" s="569">
        <v>0</v>
      </c>
      <c r="CE628" s="462">
        <v>0</v>
      </c>
      <c r="CF628" s="569"/>
      <c r="CG628" s="462"/>
      <c r="CH628" s="462">
        <v>0</v>
      </c>
      <c r="CI628" s="569"/>
      <c r="CJ628" s="462" t="e">
        <f t="shared" si="91"/>
        <v>#DIV/0!</v>
      </c>
    </row>
    <row r="629" spans="1:88" ht="14.1" customHeight="1">
      <c r="AY629" s="335">
        <v>23</v>
      </c>
      <c r="AZ629" s="334" t="s">
        <v>649</v>
      </c>
      <c r="BA629" s="460">
        <v>6.4556158999999905E-2</v>
      </c>
      <c r="BB629" s="460">
        <v>11066.3977176387</v>
      </c>
      <c r="BC629" s="460"/>
      <c r="BD629" s="551"/>
      <c r="BE629" s="460">
        <v>0.61993653709298169</v>
      </c>
      <c r="BF629" s="551"/>
      <c r="BG629" s="552">
        <f t="shared" si="90"/>
        <v>259.49796936885593</v>
      </c>
      <c r="BP629" s="4"/>
      <c r="CB629" s="499">
        <v>30</v>
      </c>
      <c r="CC629" s="334" t="s">
        <v>649</v>
      </c>
      <c r="CD629" s="569">
        <v>0</v>
      </c>
      <c r="CE629" s="462">
        <v>0</v>
      </c>
      <c r="CF629" s="569"/>
      <c r="CG629" s="462"/>
      <c r="CH629" s="462">
        <v>0</v>
      </c>
      <c r="CI629" s="569"/>
      <c r="CJ629" s="462" t="e">
        <f t="shared" si="91"/>
        <v>#DIV/0!</v>
      </c>
    </row>
    <row r="630" spans="1:88" ht="14.1" customHeight="1">
      <c r="AY630" s="335">
        <v>11</v>
      </c>
      <c r="AZ630" s="334" t="s">
        <v>651</v>
      </c>
      <c r="BA630" s="460">
        <v>0.19569224599999999</v>
      </c>
      <c r="BB630" s="460">
        <v>8845.1599531853699</v>
      </c>
      <c r="BC630" s="460"/>
      <c r="BD630" s="551"/>
      <c r="BE630" s="460">
        <v>0.49362838373560602</v>
      </c>
      <c r="BF630" s="551"/>
      <c r="BG630" s="552">
        <f t="shared" si="90"/>
        <v>261.17203253048439</v>
      </c>
      <c r="BP630" s="4"/>
      <c r="CB630" s="499">
        <v>37</v>
      </c>
      <c r="CC630" s="334" t="s">
        <v>649</v>
      </c>
      <c r="CD630" s="569">
        <v>0</v>
      </c>
      <c r="CE630" s="462">
        <v>0</v>
      </c>
      <c r="CF630" s="569"/>
      <c r="CG630" s="462"/>
      <c r="CH630" s="462">
        <v>0</v>
      </c>
      <c r="CI630" s="569"/>
      <c r="CJ630" s="462" t="e">
        <f t="shared" si="91"/>
        <v>#DIV/0!</v>
      </c>
    </row>
    <row r="631" spans="1:88" ht="14.1" customHeight="1">
      <c r="AY631" s="335">
        <v>124</v>
      </c>
      <c r="AZ631" s="334" t="s">
        <v>648</v>
      </c>
      <c r="BA631" s="460">
        <v>8.9585059999999894E-3</v>
      </c>
      <c r="BB631" s="460">
        <v>11360.5916325913</v>
      </c>
      <c r="BC631" s="460"/>
      <c r="BD631" s="551"/>
      <c r="BE631" s="460">
        <v>0.62169489055420013</v>
      </c>
      <c r="BF631" s="551"/>
      <c r="BG631" s="552">
        <f t="shared" si="90"/>
        <v>265.50595352385795</v>
      </c>
      <c r="BP631" s="4"/>
      <c r="CB631" s="499">
        <v>49</v>
      </c>
      <c r="CC631" s="334" t="s">
        <v>649</v>
      </c>
      <c r="CD631" s="569">
        <v>0</v>
      </c>
      <c r="CE631" s="462">
        <v>0</v>
      </c>
      <c r="CF631" s="569"/>
      <c r="CG631" s="462"/>
      <c r="CH631" s="462">
        <v>0</v>
      </c>
      <c r="CI631" s="569"/>
      <c r="CJ631" s="462" t="e">
        <f t="shared" si="91"/>
        <v>#DIV/0!</v>
      </c>
    </row>
    <row r="632" spans="1:88" ht="14.1" customHeight="1">
      <c r="AY632" s="335">
        <v>71</v>
      </c>
      <c r="AZ632" s="334" t="s">
        <v>651</v>
      </c>
      <c r="BA632" s="460">
        <v>0.65111382399999995</v>
      </c>
      <c r="BB632" s="460">
        <v>12561.0483164489</v>
      </c>
      <c r="BC632" s="460"/>
      <c r="BD632" s="551"/>
      <c r="BE632" s="460">
        <v>0.68364214902193954</v>
      </c>
      <c r="BF632" s="551"/>
      <c r="BG632" s="552">
        <f t="shared" si="90"/>
        <v>266.68061381300265</v>
      </c>
      <c r="BP632" s="4"/>
      <c r="CB632" s="499">
        <v>60</v>
      </c>
      <c r="CC632" s="334" t="s">
        <v>649</v>
      </c>
      <c r="CD632" s="569">
        <v>0</v>
      </c>
      <c r="CE632" s="462">
        <v>0</v>
      </c>
      <c r="CF632" s="569"/>
      <c r="CG632" s="462"/>
      <c r="CH632" s="462">
        <v>0</v>
      </c>
      <c r="CI632" s="569"/>
      <c r="CJ632" s="462" t="e">
        <f t="shared" si="91"/>
        <v>#DIV/0!</v>
      </c>
    </row>
    <row r="633" spans="1:88" ht="14.1" customHeight="1">
      <c r="AY633" s="335">
        <v>124</v>
      </c>
      <c r="AZ633" s="334" t="s">
        <v>649</v>
      </c>
      <c r="BA633" s="460">
        <v>7.3864229999999901E-3</v>
      </c>
      <c r="BB633" s="460">
        <v>11835.4017943075</v>
      </c>
      <c r="BC633" s="460"/>
      <c r="BD633" s="551"/>
      <c r="BE633" s="460">
        <v>0.62169489055420013</v>
      </c>
      <c r="BF633" s="551"/>
      <c r="BG633" s="552">
        <f t="shared" si="90"/>
        <v>276.37471500376415</v>
      </c>
      <c r="BP633" s="4"/>
      <c r="CB633" s="499">
        <v>62</v>
      </c>
      <c r="CC633" s="334" t="s">
        <v>649</v>
      </c>
      <c r="CD633" s="569">
        <v>0</v>
      </c>
      <c r="CE633" s="462">
        <v>0</v>
      </c>
      <c r="CF633" s="569"/>
      <c r="CG633" s="462"/>
      <c r="CH633" s="462">
        <v>0</v>
      </c>
      <c r="CI633" s="569"/>
      <c r="CJ633" s="462" t="e">
        <f t="shared" si="91"/>
        <v>#DIV/0!</v>
      </c>
    </row>
    <row r="634" spans="1:88" ht="14.1" customHeight="1">
      <c r="AY634" s="335">
        <v>22</v>
      </c>
      <c r="AZ634" s="334" t="s">
        <v>650</v>
      </c>
      <c r="BA634" s="460">
        <v>9.2083229000000003E-2</v>
      </c>
      <c r="BB634" s="460">
        <v>11864.668840976499</v>
      </c>
      <c r="BC634" s="460"/>
      <c r="BD634" s="551"/>
      <c r="BE634" s="460">
        <v>0.61199378950623384</v>
      </c>
      <c r="BF634" s="551"/>
      <c r="BG634" s="552">
        <f t="shared" si="90"/>
        <v>281.39362912133089</v>
      </c>
      <c r="BP634" s="4"/>
      <c r="CB634" s="499">
        <v>78</v>
      </c>
      <c r="CC634" s="334" t="s">
        <v>649</v>
      </c>
      <c r="CD634" s="569">
        <v>0</v>
      </c>
      <c r="CE634" s="462">
        <v>0</v>
      </c>
      <c r="CF634" s="569"/>
      <c r="CG634" s="462"/>
      <c r="CH634" s="462">
        <v>0</v>
      </c>
      <c r="CI634" s="569"/>
      <c r="CJ634" s="462" t="e">
        <f t="shared" si="91"/>
        <v>#DIV/0!</v>
      </c>
    </row>
    <row r="635" spans="1:88" ht="14.1" customHeight="1">
      <c r="AY635" s="335">
        <v>40</v>
      </c>
      <c r="AZ635" s="334" t="s">
        <v>651</v>
      </c>
      <c r="BA635" s="460">
        <v>0.89394120399999899</v>
      </c>
      <c r="BB635" s="460">
        <v>14264.011677889301</v>
      </c>
      <c r="BC635" s="460"/>
      <c r="BD635" s="551"/>
      <c r="BE635" s="460">
        <v>0.72323344088956132</v>
      </c>
      <c r="BF635" s="551"/>
      <c r="BG635" s="552">
        <f t="shared" si="90"/>
        <v>285.73843002512496</v>
      </c>
      <c r="BP635" s="4"/>
      <c r="CB635" s="499">
        <v>79</v>
      </c>
      <c r="CC635" s="334" t="s">
        <v>649</v>
      </c>
      <c r="CD635" s="569">
        <v>0</v>
      </c>
      <c r="CE635" s="462">
        <v>0</v>
      </c>
      <c r="CF635" s="569"/>
      <c r="CG635" s="462"/>
      <c r="CH635" s="462">
        <v>0</v>
      </c>
      <c r="CI635" s="569"/>
      <c r="CJ635" s="462" t="e">
        <f t="shared" si="91"/>
        <v>#DIV/0!</v>
      </c>
    </row>
    <row r="636" spans="1:88" ht="14.1" customHeight="1">
      <c r="AY636" s="335">
        <v>41</v>
      </c>
      <c r="AZ636" s="334" t="s">
        <v>650</v>
      </c>
      <c r="BA636" s="460">
        <v>0.17970327799999899</v>
      </c>
      <c r="BB636" s="460">
        <v>12452.538431889099</v>
      </c>
      <c r="BC636" s="460"/>
      <c r="BD636" s="551"/>
      <c r="BE636" s="460">
        <v>0.6264659166760187</v>
      </c>
      <c r="BF636" s="551"/>
      <c r="BG636" s="552">
        <f t="shared" si="90"/>
        <v>288.30952812945219</v>
      </c>
      <c r="BP636" s="4"/>
      <c r="CB636" s="499">
        <v>102</v>
      </c>
      <c r="CC636" s="334" t="s">
        <v>649</v>
      </c>
      <c r="CD636" s="569">
        <v>0</v>
      </c>
      <c r="CE636" s="462">
        <v>0</v>
      </c>
      <c r="CF636" s="569"/>
      <c r="CG636" s="462"/>
      <c r="CH636" s="462">
        <v>0</v>
      </c>
      <c r="CI636" s="569"/>
      <c r="CJ636" s="462" t="e">
        <f t="shared" si="91"/>
        <v>#DIV/0!</v>
      </c>
    </row>
    <row r="637" spans="1:88" ht="14.1" customHeight="1">
      <c r="AY637" s="335">
        <v>27</v>
      </c>
      <c r="AZ637" s="334" t="s">
        <v>648</v>
      </c>
      <c r="BA637" s="460">
        <v>5.6325760000000002E-3</v>
      </c>
      <c r="BB637" s="460">
        <v>10821.584792625301</v>
      </c>
      <c r="BC637" s="460"/>
      <c r="BD637" s="551"/>
      <c r="BE637" s="460">
        <v>0.5438238833555038</v>
      </c>
      <c r="BF637" s="551"/>
      <c r="BG637" s="552">
        <f t="shared" si="90"/>
        <v>289.03397965192403</v>
      </c>
      <c r="BP637" s="4"/>
      <c r="CB637" s="499">
        <v>120</v>
      </c>
      <c r="CC637" s="334" t="s">
        <v>649</v>
      </c>
      <c r="CD637" s="569">
        <v>0</v>
      </c>
      <c r="CE637" s="462">
        <v>0</v>
      </c>
      <c r="CF637" s="569"/>
      <c r="CG637" s="462"/>
      <c r="CH637" s="462">
        <v>0</v>
      </c>
      <c r="CI637" s="569"/>
      <c r="CJ637" s="462" t="e">
        <f t="shared" si="91"/>
        <v>#DIV/0!</v>
      </c>
    </row>
    <row r="638" spans="1:88" ht="14.1" customHeight="1">
      <c r="AY638" s="335">
        <v>52</v>
      </c>
      <c r="AZ638" s="334" t="s">
        <v>650</v>
      </c>
      <c r="BA638" s="460">
        <v>0.167943868999999</v>
      </c>
      <c r="BB638" s="460">
        <v>9290.9593984755193</v>
      </c>
      <c r="BC638" s="460"/>
      <c r="BD638" s="551"/>
      <c r="BE638" s="460">
        <v>0.46748772085344659</v>
      </c>
      <c r="BF638" s="551"/>
      <c r="BG638" s="552">
        <f t="shared" si="90"/>
        <v>289.19649440449103</v>
      </c>
      <c r="BP638" s="4"/>
      <c r="CB638" s="499">
        <v>124</v>
      </c>
      <c r="CC638" s="334" t="s">
        <v>649</v>
      </c>
      <c r="CD638" s="569">
        <v>0</v>
      </c>
      <c r="CE638" s="462">
        <v>0</v>
      </c>
      <c r="CF638" s="569"/>
      <c r="CG638" s="462"/>
      <c r="CH638" s="462">
        <v>0</v>
      </c>
      <c r="CI638" s="569"/>
      <c r="CJ638" s="462" t="e">
        <f t="shared" si="91"/>
        <v>#DIV/0!</v>
      </c>
    </row>
    <row r="639" spans="1:88" ht="14.1" customHeight="1">
      <c r="AY639" s="335">
        <v>30</v>
      </c>
      <c r="AZ639" s="334" t="s">
        <v>648</v>
      </c>
      <c r="BA639" s="460">
        <v>1.938681E-3</v>
      </c>
      <c r="BB639" s="460">
        <v>13581.515263503699</v>
      </c>
      <c r="BC639" s="460"/>
      <c r="BD639" s="551"/>
      <c r="BE639" s="460">
        <v>0.67873041208554186</v>
      </c>
      <c r="BF639" s="551"/>
      <c r="BG639" s="552">
        <f t="shared" si="90"/>
        <v>289.98733753069973</v>
      </c>
      <c r="BP639" s="4"/>
      <c r="CB639" s="499">
        <v>125</v>
      </c>
      <c r="CC639" s="334" t="s">
        <v>649</v>
      </c>
      <c r="CD639" s="569">
        <v>0</v>
      </c>
      <c r="CE639" s="462">
        <v>0</v>
      </c>
      <c r="CF639" s="569"/>
      <c r="CG639" s="462"/>
      <c r="CH639" s="462">
        <v>0</v>
      </c>
      <c r="CI639" s="569"/>
      <c r="CJ639" s="462" t="e">
        <f t="shared" si="91"/>
        <v>#DIV/0!</v>
      </c>
    </row>
    <row r="640" spans="1:88" ht="14.1" customHeight="1">
      <c r="AY640" s="335">
        <v>124</v>
      </c>
      <c r="AZ640" s="334" t="s">
        <v>650</v>
      </c>
      <c r="BA640" s="460">
        <v>7.6681459999999998E-3</v>
      </c>
      <c r="BB640" s="460">
        <v>12792.060520662601</v>
      </c>
      <c r="BC640" s="460"/>
      <c r="BD640" s="551"/>
      <c r="BE640" s="460">
        <v>0.62169489055420013</v>
      </c>
      <c r="BF640" s="551"/>
      <c r="BG640" s="552">
        <f t="shared" si="90"/>
        <v>298.27335229670246</v>
      </c>
      <c r="BP640" s="4"/>
      <c r="CB640" s="499">
        <v>128</v>
      </c>
      <c r="CC640" s="334" t="s">
        <v>649</v>
      </c>
      <c r="CD640" s="569">
        <v>0</v>
      </c>
      <c r="CE640" s="462">
        <v>0</v>
      </c>
      <c r="CF640" s="569"/>
      <c r="CG640" s="462"/>
      <c r="CH640" s="462">
        <v>0</v>
      </c>
      <c r="CI640" s="569"/>
      <c r="CJ640" s="462" t="e">
        <f t="shared" si="91"/>
        <v>#DIV/0!</v>
      </c>
    </row>
    <row r="641" spans="1:88" ht="14.1" customHeight="1">
      <c r="AY641" s="335">
        <v>39</v>
      </c>
      <c r="AZ641" s="334" t="s">
        <v>650</v>
      </c>
      <c r="BA641" s="460">
        <v>0.12691719299999901</v>
      </c>
      <c r="BB641" s="460">
        <v>10406.074208121199</v>
      </c>
      <c r="BC641" s="460"/>
      <c r="BD641" s="551"/>
      <c r="BE641" s="460">
        <v>0.50532935489118758</v>
      </c>
      <c r="BF641" s="551"/>
      <c r="BG641" s="552">
        <f t="shared" si="90"/>
        <v>299.1452446824992</v>
      </c>
      <c r="BP641" s="4"/>
      <c r="CB641" s="499">
        <v>133</v>
      </c>
      <c r="CC641" s="334" t="s">
        <v>649</v>
      </c>
      <c r="CD641" s="569">
        <v>0</v>
      </c>
      <c r="CE641" s="462">
        <v>0</v>
      </c>
      <c r="CF641" s="569"/>
      <c r="CG641" s="462"/>
      <c r="CH641" s="462">
        <v>0</v>
      </c>
      <c r="CI641" s="569"/>
      <c r="CJ641" s="462" t="e">
        <f t="shared" si="91"/>
        <v>#DIV/0!</v>
      </c>
    </row>
    <row r="642" spans="1:88" ht="14.1" customHeight="1">
      <c r="AY642" s="335">
        <v>23</v>
      </c>
      <c r="AZ642" s="334" t="s">
        <v>650</v>
      </c>
      <c r="BA642" s="460">
        <v>6.37833339999999E-2</v>
      </c>
      <c r="BB642" s="460">
        <v>13042.282835498399</v>
      </c>
      <c r="BC642" s="460"/>
      <c r="BD642" s="551"/>
      <c r="BE642" s="460">
        <v>0.61993653709298169</v>
      </c>
      <c r="BF642" s="551"/>
      <c r="BG642" s="552">
        <f t="shared" si="90"/>
        <v>304.85575125880735</v>
      </c>
      <c r="BP642" s="4"/>
      <c r="CB642" s="499">
        <v>11</v>
      </c>
      <c r="CC642" s="334" t="s">
        <v>650</v>
      </c>
      <c r="CD642" s="569">
        <v>0</v>
      </c>
      <c r="CE642" s="462">
        <v>0</v>
      </c>
      <c r="CF642" s="569"/>
      <c r="CG642" s="462"/>
      <c r="CH642" s="462">
        <v>0</v>
      </c>
      <c r="CI642" s="569"/>
      <c r="CJ642" s="462" t="e">
        <f t="shared" si="91"/>
        <v>#DIV/0!</v>
      </c>
    </row>
    <row r="643" spans="1:88" ht="14.1" customHeight="1">
      <c r="AY643" s="335">
        <v>73</v>
      </c>
      <c r="AZ643" s="334" t="s">
        <v>651</v>
      </c>
      <c r="BA643" s="460">
        <v>0.36473244900000001</v>
      </c>
      <c r="BB643" s="460">
        <v>12171.301311052899</v>
      </c>
      <c r="BC643" s="460"/>
      <c r="BD643" s="551"/>
      <c r="BE643" s="460">
        <v>0.57108961519447932</v>
      </c>
      <c r="BF643" s="551"/>
      <c r="BG643" s="552">
        <f t="shared" si="90"/>
        <v>308.99673642117284</v>
      </c>
      <c r="BP643" s="4"/>
      <c r="CB643" s="499">
        <v>22</v>
      </c>
      <c r="CC643" s="334" t="s">
        <v>650</v>
      </c>
      <c r="CD643" s="569">
        <v>0</v>
      </c>
      <c r="CE643" s="462">
        <v>0</v>
      </c>
      <c r="CF643" s="569"/>
      <c r="CG643" s="462"/>
      <c r="CH643" s="462">
        <v>0</v>
      </c>
      <c r="CI643" s="569"/>
      <c r="CJ643" s="462" t="e">
        <f t="shared" si="91"/>
        <v>#DIV/0!</v>
      </c>
    </row>
    <row r="644" spans="1:88" ht="14.1" customHeight="1">
      <c r="AY644" s="335">
        <v>59</v>
      </c>
      <c r="AZ644" s="334" t="s">
        <v>651</v>
      </c>
      <c r="BA644" s="460">
        <v>1.83124119999999E-2</v>
      </c>
      <c r="BB644" s="460">
        <v>14168.083897876801</v>
      </c>
      <c r="BC644" s="460"/>
      <c r="BD644" s="551"/>
      <c r="BE644" s="460">
        <v>0.66259517267225299</v>
      </c>
      <c r="BF644" s="551"/>
      <c r="BG644" s="552">
        <f t="shared" si="90"/>
        <v>309.58166486587584</v>
      </c>
      <c r="BP644" s="4"/>
      <c r="CB644" s="499">
        <v>23</v>
      </c>
      <c r="CC644" s="334" t="s">
        <v>650</v>
      </c>
      <c r="CD644" s="569">
        <v>0</v>
      </c>
      <c r="CE644" s="462">
        <v>0</v>
      </c>
      <c r="CF644" s="569"/>
      <c r="CG644" s="462"/>
      <c r="CH644" s="462">
        <v>0</v>
      </c>
      <c r="CI644" s="569"/>
      <c r="CJ644" s="462" t="e">
        <f t="shared" si="91"/>
        <v>#DIV/0!</v>
      </c>
    </row>
    <row r="645" spans="1:88" ht="14.1" customHeight="1">
      <c r="AY645" s="335">
        <v>35</v>
      </c>
      <c r="AZ645" s="334" t="s">
        <v>651</v>
      </c>
      <c r="BA645" s="460">
        <v>0.54758296969999898</v>
      </c>
      <c r="BB645" s="460">
        <v>14026.7784833484</v>
      </c>
      <c r="BC645" s="460"/>
      <c r="BD645" s="551"/>
      <c r="BE645" s="460">
        <v>0.65337267954649481</v>
      </c>
      <c r="BF645" s="551"/>
      <c r="BG645" s="552">
        <f t="shared" si="90"/>
        <v>310.83574235169249</v>
      </c>
      <c r="BP645" s="4"/>
      <c r="CB645" s="499">
        <v>29</v>
      </c>
      <c r="CC645" s="334" t="s">
        <v>650</v>
      </c>
      <c r="CD645" s="569">
        <v>0</v>
      </c>
      <c r="CE645" s="462">
        <v>0</v>
      </c>
      <c r="CF645" s="569"/>
      <c r="CG645" s="462"/>
      <c r="CH645" s="462">
        <v>0</v>
      </c>
      <c r="CI645" s="569"/>
      <c r="CJ645" s="462" t="e">
        <f t="shared" si="91"/>
        <v>#DIV/0!</v>
      </c>
    </row>
    <row r="646" spans="1:88" ht="14.1" customHeight="1">
      <c r="AY646" s="335">
        <v>19</v>
      </c>
      <c r="AZ646" s="334" t="s">
        <v>651</v>
      </c>
      <c r="BA646" s="460">
        <v>0.23882604399999999</v>
      </c>
      <c r="BB646" s="460">
        <v>14158.7203013535</v>
      </c>
      <c r="BC646" s="460"/>
      <c r="BD646" s="551"/>
      <c r="BE646" s="460">
        <v>0.64694845938597445</v>
      </c>
      <c r="BF646" s="551"/>
      <c r="BG646" s="552">
        <f t="shared" ref="BG646:BG675" si="92" xml:space="preserve"> (($S$48 * $S$46 * $S$44 * (BB646 * 1 + $L$104) +$L$69) * 1000 / (BE646 * 8760)) + $L$80 + 0</f>
        <v>316.79799236043971</v>
      </c>
      <c r="BP646" s="4"/>
      <c r="CB646" s="499">
        <v>30</v>
      </c>
      <c r="CC646" s="334" t="s">
        <v>650</v>
      </c>
      <c r="CD646" s="569">
        <v>0</v>
      </c>
      <c r="CE646" s="462">
        <v>0</v>
      </c>
      <c r="CF646" s="569"/>
      <c r="CG646" s="462"/>
      <c r="CH646" s="462">
        <v>0</v>
      </c>
      <c r="CI646" s="569"/>
      <c r="CJ646" s="462" t="e">
        <f t="shared" ref="CJ646:CJ675" si="93" xml:space="preserve"> (($S$48 * $S$46 * $S$44 * (CE646 * 1 + $L$104) +$L$69) * 1000 / (CH646 * 8760)) + $L$80 + 0</f>
        <v>#DIV/0!</v>
      </c>
    </row>
    <row r="647" spans="1:88" ht="14.1" customHeight="1">
      <c r="AY647" s="335">
        <v>29</v>
      </c>
      <c r="AZ647" s="334" t="s">
        <v>651</v>
      </c>
      <c r="BA647" s="460">
        <v>2.9613370999999999E-2</v>
      </c>
      <c r="BB647" s="460">
        <v>13639.058192877301</v>
      </c>
      <c r="BC647" s="460"/>
      <c r="BD647" s="551"/>
      <c r="BE647" s="460">
        <v>0.60387443184294354</v>
      </c>
      <c r="BF647" s="551"/>
      <c r="BG647" s="552">
        <f t="shared" si="92"/>
        <v>326.95664723575766</v>
      </c>
      <c r="BP647" s="4"/>
      <c r="CB647" s="499">
        <v>37</v>
      </c>
      <c r="CC647" s="334" t="s">
        <v>650</v>
      </c>
      <c r="CD647" s="569">
        <v>0</v>
      </c>
      <c r="CE647" s="462">
        <v>0</v>
      </c>
      <c r="CF647" s="569"/>
      <c r="CG647" s="462"/>
      <c r="CH647" s="462">
        <v>0</v>
      </c>
      <c r="CI647" s="569"/>
      <c r="CJ647" s="462" t="e">
        <f t="shared" si="93"/>
        <v>#DIV/0!</v>
      </c>
    </row>
    <row r="648" spans="1:88" ht="14.1" customHeight="1">
      <c r="AY648" s="335">
        <v>61</v>
      </c>
      <c r="AZ648" s="334" t="s">
        <v>651</v>
      </c>
      <c r="BA648" s="460">
        <v>0.58365330699999995</v>
      </c>
      <c r="BB648" s="460">
        <v>11108.898808993899</v>
      </c>
      <c r="BC648" s="460"/>
      <c r="BD648" s="551"/>
      <c r="BE648" s="460">
        <v>0.490220804904759</v>
      </c>
      <c r="BF648" s="551"/>
      <c r="BG648" s="552">
        <f t="shared" si="92"/>
        <v>328.68489322349797</v>
      </c>
      <c r="BP648" s="4"/>
      <c r="CB648" s="499">
        <v>49</v>
      </c>
      <c r="CC648" s="334" t="s">
        <v>650</v>
      </c>
      <c r="CD648" s="569">
        <v>0</v>
      </c>
      <c r="CE648" s="462">
        <v>0</v>
      </c>
      <c r="CF648" s="569"/>
      <c r="CG648" s="462"/>
      <c r="CH648" s="462">
        <v>0</v>
      </c>
      <c r="CI648" s="569"/>
      <c r="CJ648" s="462" t="e">
        <f t="shared" si="93"/>
        <v>#DIV/0!</v>
      </c>
    </row>
    <row r="649" spans="1:88" ht="14.1" customHeight="1">
      <c r="AY649" s="335">
        <v>60</v>
      </c>
      <c r="AZ649" s="334" t="s">
        <v>651</v>
      </c>
      <c r="BA649" s="460">
        <v>0.28946108799999998</v>
      </c>
      <c r="BB649" s="460">
        <v>12083.510606997301</v>
      </c>
      <c r="BC649" s="460"/>
      <c r="BD649" s="551"/>
      <c r="BE649" s="460">
        <v>0.53103936449580591</v>
      </c>
      <c r="BF649" s="551"/>
      <c r="BG649" s="552">
        <f t="shared" si="92"/>
        <v>329.74530470492925</v>
      </c>
      <c r="BP649" s="4"/>
      <c r="CB649" s="499">
        <v>60</v>
      </c>
      <c r="CC649" s="334" t="s">
        <v>650</v>
      </c>
      <c r="CD649" s="569">
        <v>0</v>
      </c>
      <c r="CE649" s="462">
        <v>0</v>
      </c>
      <c r="CF649" s="569"/>
      <c r="CG649" s="462"/>
      <c r="CH649" s="462">
        <v>0</v>
      </c>
      <c r="CI649" s="569"/>
      <c r="CJ649" s="462" t="e">
        <f t="shared" si="93"/>
        <v>#DIV/0!</v>
      </c>
    </row>
    <row r="650" spans="1:88" ht="14.1" customHeight="1">
      <c r="AY650" s="335">
        <v>30</v>
      </c>
      <c r="AZ650" s="334" t="s">
        <v>649</v>
      </c>
      <c r="BA650" s="460">
        <v>1.0200109999999899E-3</v>
      </c>
      <c r="BB650" s="460">
        <v>15589.7850611678</v>
      </c>
      <c r="BC650" s="460"/>
      <c r="BD650" s="551"/>
      <c r="BE650" s="460">
        <v>0.67873041208554186</v>
      </c>
      <c r="BF650" s="551"/>
      <c r="BG650" s="552">
        <f t="shared" si="92"/>
        <v>332.09509365188518</v>
      </c>
      <c r="BP650" s="4"/>
      <c r="CB650" s="499">
        <v>62</v>
      </c>
      <c r="CC650" s="334" t="s">
        <v>650</v>
      </c>
      <c r="CD650" s="569">
        <v>0</v>
      </c>
      <c r="CE650" s="462">
        <v>0</v>
      </c>
      <c r="CF650" s="569"/>
      <c r="CG650" s="462"/>
      <c r="CH650" s="462">
        <v>0</v>
      </c>
      <c r="CI650" s="569"/>
      <c r="CJ650" s="462" t="e">
        <f t="shared" si="93"/>
        <v>#DIV/0!</v>
      </c>
    </row>
    <row r="651" spans="1:88" ht="14.1" customHeight="1">
      <c r="AY651" s="335">
        <v>38</v>
      </c>
      <c r="AZ651" s="334" t="s">
        <v>651</v>
      </c>
      <c r="BA651" s="460">
        <v>1.8146210759999899</v>
      </c>
      <c r="BB651" s="460">
        <v>12439.329784348</v>
      </c>
      <c r="BC651" s="460"/>
      <c r="BD651" s="551"/>
      <c r="BE651" s="460">
        <v>0.52663516893288254</v>
      </c>
      <c r="BF651" s="551"/>
      <c r="BG651" s="552">
        <f t="shared" si="92"/>
        <v>342.09560174281671</v>
      </c>
      <c r="BP651" s="4"/>
      <c r="CB651" s="499">
        <v>78</v>
      </c>
      <c r="CC651" s="334" t="s">
        <v>650</v>
      </c>
      <c r="CD651" s="569">
        <v>0</v>
      </c>
      <c r="CE651" s="462">
        <v>0</v>
      </c>
      <c r="CF651" s="569"/>
      <c r="CG651" s="462"/>
      <c r="CH651" s="462">
        <v>0</v>
      </c>
      <c r="CI651" s="569"/>
      <c r="CJ651" s="462" t="e">
        <f t="shared" si="93"/>
        <v>#DIV/0!</v>
      </c>
    </row>
    <row r="652" spans="1:88" ht="14.1" customHeight="1">
      <c r="AY652" s="335">
        <v>49</v>
      </c>
      <c r="AZ652" s="334" t="s">
        <v>648</v>
      </c>
      <c r="BA652" s="460">
        <v>1.0206242000000001E-2</v>
      </c>
      <c r="BB652" s="460">
        <v>9543.8583255482608</v>
      </c>
      <c r="BC652" s="460"/>
      <c r="BD652" s="551"/>
      <c r="BE652" s="460">
        <v>0.40219898757810923</v>
      </c>
      <c r="BF652" s="551"/>
      <c r="BG652" s="552">
        <f t="shared" si="92"/>
        <v>344.6532892490518</v>
      </c>
      <c r="BP652" s="4"/>
      <c r="CB652" s="499">
        <v>79</v>
      </c>
      <c r="CC652" s="334" t="s">
        <v>650</v>
      </c>
      <c r="CD652" s="569">
        <v>0</v>
      </c>
      <c r="CE652" s="462">
        <v>0</v>
      </c>
      <c r="CF652" s="569"/>
      <c r="CG652" s="462"/>
      <c r="CH652" s="462">
        <v>0</v>
      </c>
      <c r="CI652" s="569"/>
      <c r="CJ652" s="462" t="e">
        <f t="shared" si="93"/>
        <v>#DIV/0!</v>
      </c>
    </row>
    <row r="653" spans="1:88" ht="14.1" customHeight="1">
      <c r="AY653" s="335">
        <v>20</v>
      </c>
      <c r="AZ653" s="334" t="s">
        <v>651</v>
      </c>
      <c r="BA653" s="460">
        <v>0.26425265100000001</v>
      </c>
      <c r="BB653" s="460">
        <v>15595.8919537698</v>
      </c>
      <c r="BC653" s="460"/>
      <c r="BD653" s="551"/>
      <c r="BE653" s="460">
        <v>0.65131521633423239</v>
      </c>
      <c r="BF653" s="551"/>
      <c r="BG653" s="552">
        <f t="shared" si="92"/>
        <v>346.09386486223519</v>
      </c>
      <c r="BP653" s="4"/>
      <c r="CB653" s="499">
        <v>102</v>
      </c>
      <c r="CC653" s="334" t="s">
        <v>650</v>
      </c>
      <c r="CD653" s="569">
        <v>0</v>
      </c>
      <c r="CE653" s="462">
        <v>0</v>
      </c>
      <c r="CF653" s="569"/>
      <c r="CG653" s="462"/>
      <c r="CH653" s="462">
        <v>0</v>
      </c>
      <c r="CI653" s="569"/>
      <c r="CJ653" s="462" t="e">
        <f t="shared" si="93"/>
        <v>#DIV/0!</v>
      </c>
    </row>
    <row r="654" spans="1:88" ht="14.1" customHeight="1">
      <c r="AY654" s="335">
        <v>36</v>
      </c>
      <c r="AZ654" s="334" t="s">
        <v>651</v>
      </c>
      <c r="BA654" s="460">
        <v>0.35292493699999899</v>
      </c>
      <c r="BB654" s="460">
        <v>13968.0083012206</v>
      </c>
      <c r="BC654" s="460"/>
      <c r="BD654" s="551"/>
      <c r="BE654" s="460">
        <v>0.57552966584260667</v>
      </c>
      <c r="BF654" s="551"/>
      <c r="BG654" s="552">
        <f t="shared" si="92"/>
        <v>351.06065591423589</v>
      </c>
      <c r="BP654" s="4"/>
      <c r="CB654" s="499">
        <v>120</v>
      </c>
      <c r="CC654" s="334" t="s">
        <v>650</v>
      </c>
      <c r="CD654" s="569">
        <v>0</v>
      </c>
      <c r="CE654" s="462">
        <v>0</v>
      </c>
      <c r="CF654" s="569"/>
      <c r="CG654" s="462"/>
      <c r="CH654" s="462">
        <v>0</v>
      </c>
      <c r="CI654" s="569"/>
      <c r="CJ654" s="462" t="e">
        <f t="shared" si="93"/>
        <v>#DIV/0!</v>
      </c>
    </row>
    <row r="655" spans="1:88" ht="14.1" customHeight="1">
      <c r="AY655" s="335">
        <v>54</v>
      </c>
      <c r="AZ655" s="334" t="s">
        <v>651</v>
      </c>
      <c r="BA655" s="460">
        <v>1.4696540709999899</v>
      </c>
      <c r="BB655" s="460">
        <v>12324.1636491598</v>
      </c>
      <c r="BC655" s="460"/>
      <c r="BD655" s="551"/>
      <c r="BE655" s="460">
        <v>0.49563569816297942</v>
      </c>
      <c r="BF655" s="551"/>
      <c r="BG655" s="552">
        <f t="shared" si="92"/>
        <v>360.01694498047578</v>
      </c>
      <c r="BP655" s="4"/>
      <c r="CB655" s="499">
        <v>124</v>
      </c>
      <c r="CC655" s="334" t="s">
        <v>650</v>
      </c>
      <c r="CD655" s="569">
        <v>0</v>
      </c>
      <c r="CE655" s="462">
        <v>0</v>
      </c>
      <c r="CF655" s="569"/>
      <c r="CG655" s="462"/>
      <c r="CH655" s="462">
        <v>0</v>
      </c>
      <c r="CI655" s="569"/>
      <c r="CJ655" s="462" t="e">
        <f t="shared" si="93"/>
        <v>#DIV/0!</v>
      </c>
    </row>
    <row r="656" spans="1:88" ht="14.1" customHeight="1">
      <c r="A656"/>
      <c r="B656"/>
      <c r="C656"/>
      <c r="D656"/>
      <c r="E656"/>
      <c r="AY656" s="335">
        <v>41</v>
      </c>
      <c r="AZ656" s="334" t="s">
        <v>651</v>
      </c>
      <c r="BA656" s="460">
        <v>0.17652041999999901</v>
      </c>
      <c r="BB656" s="460">
        <v>15807.8609213038</v>
      </c>
      <c r="BC656" s="460"/>
      <c r="BD656" s="551"/>
      <c r="BE656" s="460">
        <v>0.6264659166760187</v>
      </c>
      <c r="BF656" s="551"/>
      <c r="BG656" s="552">
        <f t="shared" si="92"/>
        <v>364.53044542344514</v>
      </c>
      <c r="BK656"/>
      <c r="BL656"/>
      <c r="BM656"/>
      <c r="BP656" s="4"/>
      <c r="CB656" s="499">
        <v>125</v>
      </c>
      <c r="CC656" s="334" t="s">
        <v>650</v>
      </c>
      <c r="CD656" s="569">
        <v>0</v>
      </c>
      <c r="CE656" s="462">
        <v>0</v>
      </c>
      <c r="CF656" s="569"/>
      <c r="CG656" s="462"/>
      <c r="CH656" s="462">
        <v>0</v>
      </c>
      <c r="CI656" s="569"/>
      <c r="CJ656" s="462" t="e">
        <f t="shared" si="93"/>
        <v>#DIV/0!</v>
      </c>
    </row>
    <row r="657" spans="1:88" ht="14.1" customHeight="1">
      <c r="A657"/>
      <c r="B657"/>
      <c r="C657"/>
      <c r="D657"/>
      <c r="E657"/>
      <c r="AY657" s="335">
        <v>124</v>
      </c>
      <c r="AZ657" s="334" t="s">
        <v>651</v>
      </c>
      <c r="BA657" s="460">
        <v>6.0437909999999902E-3</v>
      </c>
      <c r="BB657" s="460">
        <v>15963.475423972901</v>
      </c>
      <c r="BC657" s="460"/>
      <c r="BD657" s="551"/>
      <c r="BE657" s="460">
        <v>0.62169489055420013</v>
      </c>
      <c r="BF657" s="551"/>
      <c r="BG657" s="552">
        <f t="shared" si="92"/>
        <v>370.86942314175366</v>
      </c>
      <c r="BK657"/>
      <c r="BL657"/>
      <c r="BM657"/>
      <c r="BP657" s="4"/>
      <c r="CB657" s="499">
        <v>128</v>
      </c>
      <c r="CC657" s="334" t="s">
        <v>650</v>
      </c>
      <c r="CD657" s="569">
        <v>0</v>
      </c>
      <c r="CE657" s="462">
        <v>0</v>
      </c>
      <c r="CF657" s="569"/>
      <c r="CG657" s="462"/>
      <c r="CH657" s="462">
        <v>0</v>
      </c>
      <c r="CI657" s="569"/>
      <c r="CJ657" s="462" t="e">
        <f t="shared" si="93"/>
        <v>#DIV/0!</v>
      </c>
    </row>
    <row r="658" spans="1:88" ht="14.1" customHeight="1">
      <c r="A658"/>
      <c r="B658"/>
      <c r="C658"/>
      <c r="D658"/>
      <c r="E658"/>
      <c r="AY658" s="335">
        <v>45</v>
      </c>
      <c r="AZ658" s="334" t="s">
        <v>651</v>
      </c>
      <c r="BA658" s="460">
        <v>0.77794089600000005</v>
      </c>
      <c r="BB658" s="460">
        <v>14037.265868286901</v>
      </c>
      <c r="BC658" s="460"/>
      <c r="BD658" s="551"/>
      <c r="BE658" s="460">
        <v>0.53726844626051562</v>
      </c>
      <c r="BF658" s="551"/>
      <c r="BG658" s="552">
        <f t="shared" si="92"/>
        <v>377.70412452695001</v>
      </c>
      <c r="BP658" s="4"/>
      <c r="CB658" s="499">
        <v>133</v>
      </c>
      <c r="CC658" s="334" t="s">
        <v>650</v>
      </c>
      <c r="CD658" s="569">
        <v>0</v>
      </c>
      <c r="CE658" s="462">
        <v>0</v>
      </c>
      <c r="CF658" s="569"/>
      <c r="CG658" s="462"/>
      <c r="CH658" s="462">
        <v>0</v>
      </c>
      <c r="CI658" s="569"/>
      <c r="CJ658" s="462" t="e">
        <f t="shared" si="93"/>
        <v>#DIV/0!</v>
      </c>
    </row>
    <row r="659" spans="1:88" ht="14.1" customHeight="1">
      <c r="A659"/>
      <c r="B659"/>
      <c r="C659"/>
      <c r="D659"/>
      <c r="E659"/>
      <c r="AY659" s="335">
        <v>22</v>
      </c>
      <c r="AZ659" s="334" t="s">
        <v>651</v>
      </c>
      <c r="BA659" s="460">
        <v>8.9214053999999904E-2</v>
      </c>
      <c r="BB659" s="460">
        <v>16521.988066823898</v>
      </c>
      <c r="BC659" s="460"/>
      <c r="BD659" s="551"/>
      <c r="BE659" s="460">
        <v>0.61199378950623384</v>
      </c>
      <c r="BF659" s="551"/>
      <c r="BG659" s="552">
        <f t="shared" si="92"/>
        <v>389.69310203099349</v>
      </c>
      <c r="BP659" s="4"/>
      <c r="CB659" s="499">
        <v>11</v>
      </c>
      <c r="CC659" s="334" t="s">
        <v>651</v>
      </c>
      <c r="CD659" s="569">
        <v>0</v>
      </c>
      <c r="CE659" s="462">
        <v>0</v>
      </c>
      <c r="CF659" s="569"/>
      <c r="CG659" s="462"/>
      <c r="CH659" s="462">
        <v>0</v>
      </c>
      <c r="CI659" s="569"/>
      <c r="CJ659" s="462" t="e">
        <f t="shared" si="93"/>
        <v>#DIV/0!</v>
      </c>
    </row>
    <row r="660" spans="1:88" ht="14.1" customHeight="1">
      <c r="A660"/>
      <c r="B660"/>
      <c r="C660"/>
      <c r="D660"/>
      <c r="E660"/>
      <c r="AY660" s="335">
        <v>27</v>
      </c>
      <c r="AZ660" s="334" t="s">
        <v>649</v>
      </c>
      <c r="BA660" s="460">
        <v>1.02248399999999E-3</v>
      </c>
      <c r="BB660" s="460">
        <v>15581.654722622799</v>
      </c>
      <c r="BC660" s="460"/>
      <c r="BD660" s="551"/>
      <c r="BE660" s="460">
        <v>0.5438238833555038</v>
      </c>
      <c r="BF660" s="551"/>
      <c r="BG660" s="552">
        <f t="shared" si="92"/>
        <v>413.59793993071844</v>
      </c>
      <c r="BP660" s="4"/>
      <c r="CB660" s="499">
        <v>22</v>
      </c>
      <c r="CC660" s="334" t="s">
        <v>651</v>
      </c>
      <c r="CD660" s="569">
        <v>0</v>
      </c>
      <c r="CE660" s="462">
        <v>0</v>
      </c>
      <c r="CF660" s="569"/>
      <c r="CG660" s="462"/>
      <c r="CH660" s="462">
        <v>0</v>
      </c>
      <c r="CI660" s="569"/>
      <c r="CJ660" s="462" t="e">
        <f t="shared" si="93"/>
        <v>#DIV/0!</v>
      </c>
    </row>
    <row r="661" spans="1:88" ht="14.1" customHeight="1">
      <c r="A661"/>
      <c r="B661"/>
      <c r="C661"/>
      <c r="D661"/>
      <c r="E661"/>
      <c r="AY661" s="335">
        <v>23</v>
      </c>
      <c r="AZ661" s="334" t="s">
        <v>651</v>
      </c>
      <c r="BA661" s="460">
        <v>6.1470682999999998E-2</v>
      </c>
      <c r="BB661" s="460">
        <v>18040.667206928199</v>
      </c>
      <c r="BC661" s="460"/>
      <c r="BD661" s="551"/>
      <c r="BE661" s="460">
        <v>0.61993653709298169</v>
      </c>
      <c r="BF661" s="551"/>
      <c r="BG661" s="552">
        <f t="shared" si="92"/>
        <v>419.59705178898975</v>
      </c>
      <c r="BP661" s="4"/>
      <c r="CB661" s="499">
        <v>23</v>
      </c>
      <c r="CC661" s="334" t="s">
        <v>651</v>
      </c>
      <c r="CD661" s="569">
        <v>0</v>
      </c>
      <c r="CE661" s="462">
        <v>0</v>
      </c>
      <c r="CF661" s="569"/>
      <c r="CG661" s="462"/>
      <c r="CH661" s="462">
        <v>0</v>
      </c>
      <c r="CI661" s="569"/>
      <c r="CJ661" s="462" t="e">
        <f t="shared" si="93"/>
        <v>#DIV/0!</v>
      </c>
    </row>
    <row r="662" spans="1:88" ht="14.1" customHeight="1">
      <c r="A662"/>
      <c r="B662"/>
      <c r="C662"/>
      <c r="D662"/>
      <c r="E662"/>
      <c r="AY662" s="335">
        <v>39</v>
      </c>
      <c r="AZ662" s="334" t="s">
        <v>651</v>
      </c>
      <c r="BA662" s="460">
        <v>0.12621944199999899</v>
      </c>
      <c r="BB662" s="460">
        <v>14862.377683058499</v>
      </c>
      <c r="BC662" s="460"/>
      <c r="BD662" s="551"/>
      <c r="BE662" s="460">
        <v>0.50532935489118758</v>
      </c>
      <c r="BF662" s="551"/>
      <c r="BG662" s="552">
        <f t="shared" si="92"/>
        <v>424.64346942080891</v>
      </c>
      <c r="BP662" s="4"/>
      <c r="CB662" s="499">
        <v>29</v>
      </c>
      <c r="CC662" s="334" t="s">
        <v>651</v>
      </c>
      <c r="CD662" s="569">
        <v>0</v>
      </c>
      <c r="CE662" s="462">
        <v>0</v>
      </c>
      <c r="CF662" s="569"/>
      <c r="CG662" s="462"/>
      <c r="CH662" s="462">
        <v>0</v>
      </c>
      <c r="CI662" s="569"/>
      <c r="CJ662" s="462" t="e">
        <f t="shared" si="93"/>
        <v>#DIV/0!</v>
      </c>
    </row>
    <row r="663" spans="1:88" ht="14.1" customHeight="1">
      <c r="A663"/>
      <c r="B663"/>
      <c r="C663"/>
      <c r="D663"/>
      <c r="E663"/>
      <c r="AY663" s="335">
        <v>27</v>
      </c>
      <c r="AZ663" s="334" t="s">
        <v>650</v>
      </c>
      <c r="BA663" s="460">
        <v>8.9790799999999902E-4</v>
      </c>
      <c r="BB663" s="460">
        <v>16024.201695296601</v>
      </c>
      <c r="BC663" s="460"/>
      <c r="BD663" s="551"/>
      <c r="BE663" s="460">
        <v>0.5438238833555038</v>
      </c>
      <c r="BF663" s="551"/>
      <c r="BG663" s="552">
        <f t="shared" si="92"/>
        <v>425.17873692242756</v>
      </c>
      <c r="BP663" s="4"/>
      <c r="CB663" s="499">
        <v>30</v>
      </c>
      <c r="CC663" s="334" t="s">
        <v>651</v>
      </c>
      <c r="CD663" s="569">
        <v>0</v>
      </c>
      <c r="CE663" s="462">
        <v>0</v>
      </c>
      <c r="CF663" s="569"/>
      <c r="CG663" s="462"/>
      <c r="CH663" s="462">
        <v>0</v>
      </c>
      <c r="CI663" s="569"/>
      <c r="CJ663" s="462" t="e">
        <f t="shared" si="93"/>
        <v>#DIV/0!</v>
      </c>
    </row>
    <row r="664" spans="1:88" ht="14.1" customHeight="1">
      <c r="A664"/>
      <c r="B664"/>
      <c r="C664"/>
      <c r="D664"/>
      <c r="E664"/>
      <c r="AY664" s="335">
        <v>30</v>
      </c>
      <c r="AZ664" s="334" t="s">
        <v>650</v>
      </c>
      <c r="BA664" s="460">
        <v>6.1481000000000003E-4</v>
      </c>
      <c r="BB664" s="460">
        <v>20145.964802963001</v>
      </c>
      <c r="BC664" s="460"/>
      <c r="BD664" s="551"/>
      <c r="BE664" s="460">
        <v>0.67873041208554186</v>
      </c>
      <c r="BF664" s="551"/>
      <c r="BG664" s="552">
        <f t="shared" si="92"/>
        <v>427.6253384601012</v>
      </c>
      <c r="BP664" s="4"/>
      <c r="CB664" s="499">
        <v>37</v>
      </c>
      <c r="CC664" s="334" t="s">
        <v>651</v>
      </c>
      <c r="CD664" s="569">
        <v>0</v>
      </c>
      <c r="CE664" s="462">
        <v>0</v>
      </c>
      <c r="CF664" s="569"/>
      <c r="CG664" s="462"/>
      <c r="CH664" s="462">
        <v>0</v>
      </c>
      <c r="CI664" s="569"/>
      <c r="CJ664" s="462" t="e">
        <f t="shared" si="93"/>
        <v>#DIV/0!</v>
      </c>
    </row>
    <row r="665" spans="1:88" ht="14.1" customHeight="1">
      <c r="A665"/>
      <c r="B665"/>
      <c r="C665"/>
      <c r="D665"/>
      <c r="E665"/>
      <c r="AY665" s="335">
        <v>52</v>
      </c>
      <c r="AZ665" s="334" t="s">
        <v>651</v>
      </c>
      <c r="BA665" s="460">
        <v>0.16047465299999999</v>
      </c>
      <c r="BB665" s="460">
        <v>16453.1231230751</v>
      </c>
      <c r="BC665" s="460"/>
      <c r="BD665" s="551"/>
      <c r="BE665" s="460">
        <v>0.46748772085344659</v>
      </c>
      <c r="BF665" s="551"/>
      <c r="BG665" s="552">
        <f t="shared" si="92"/>
        <v>507.22405098355227</v>
      </c>
      <c r="BP665" s="4"/>
      <c r="CB665" s="499">
        <v>49</v>
      </c>
      <c r="CC665" s="334" t="s">
        <v>651</v>
      </c>
      <c r="CD665" s="569">
        <v>0</v>
      </c>
      <c r="CE665" s="462">
        <v>0</v>
      </c>
      <c r="CF665" s="569"/>
      <c r="CG665" s="462"/>
      <c r="CH665" s="462">
        <v>0</v>
      </c>
      <c r="CI665" s="569"/>
      <c r="CJ665" s="462" t="e">
        <f t="shared" si="93"/>
        <v>#DIV/0!</v>
      </c>
    </row>
    <row r="666" spans="1:88" ht="14.1" customHeight="1">
      <c r="A666"/>
      <c r="B666"/>
      <c r="C666"/>
      <c r="D666"/>
      <c r="E666"/>
      <c r="AY666" s="335">
        <v>49</v>
      </c>
      <c r="AZ666" s="334" t="s">
        <v>649</v>
      </c>
      <c r="BA666" s="459">
        <v>3.03700199999999E-3</v>
      </c>
      <c r="BB666" s="460">
        <v>14309.534916924</v>
      </c>
      <c r="BC666" s="460"/>
      <c r="BD666" s="551"/>
      <c r="BE666" s="460">
        <v>0.40219898757810923</v>
      </c>
      <c r="BF666" s="551"/>
      <c r="BG666" s="552">
        <f t="shared" si="92"/>
        <v>513.2778941155641</v>
      </c>
      <c r="BP666" s="4"/>
      <c r="CB666" s="499">
        <v>60</v>
      </c>
      <c r="CC666" s="334" t="s">
        <v>651</v>
      </c>
      <c r="CD666" s="569">
        <v>0</v>
      </c>
      <c r="CE666" s="462">
        <v>0</v>
      </c>
      <c r="CF666" s="569"/>
      <c r="CG666" s="462"/>
      <c r="CH666" s="462">
        <v>0</v>
      </c>
      <c r="CI666" s="569"/>
      <c r="CJ666" s="462" t="e">
        <f t="shared" si="93"/>
        <v>#DIV/0!</v>
      </c>
    </row>
    <row r="667" spans="1:88" ht="14.1" customHeight="1">
      <c r="A667"/>
      <c r="B667"/>
      <c r="C667"/>
      <c r="D667"/>
      <c r="E667"/>
      <c r="AY667" s="335">
        <v>27</v>
      </c>
      <c r="AZ667" s="334" t="s">
        <v>651</v>
      </c>
      <c r="BA667" s="459">
        <v>5.3891799999999902E-4</v>
      </c>
      <c r="BB667" s="460">
        <v>20760.564564008801</v>
      </c>
      <c r="BC667" s="460"/>
      <c r="BD667" s="551"/>
      <c r="BE667" s="460">
        <v>0.5438238833555038</v>
      </c>
      <c r="BF667" s="551"/>
      <c r="BG667" s="552">
        <f t="shared" si="92"/>
        <v>549.12231861777752</v>
      </c>
      <c r="BP667" s="4"/>
      <c r="CB667" s="499">
        <v>62</v>
      </c>
      <c r="CC667" s="334" t="s">
        <v>651</v>
      </c>
      <c r="CD667" s="569">
        <v>0</v>
      </c>
      <c r="CE667" s="462">
        <v>0</v>
      </c>
      <c r="CF667" s="569"/>
      <c r="CG667" s="462"/>
      <c r="CH667" s="462">
        <v>0</v>
      </c>
      <c r="CI667" s="569"/>
      <c r="CJ667" s="462" t="e">
        <f t="shared" si="93"/>
        <v>#DIV/0!</v>
      </c>
    </row>
    <row r="668" spans="1:88" ht="14.1" customHeight="1">
      <c r="A668"/>
      <c r="B668"/>
      <c r="C668"/>
      <c r="D668"/>
      <c r="E668"/>
      <c r="AY668" s="335">
        <v>30</v>
      </c>
      <c r="AZ668" s="334" t="s">
        <v>651</v>
      </c>
      <c r="BA668" s="461">
        <v>2.9926600000000002E-4</v>
      </c>
      <c r="BB668" s="460">
        <v>26623.899779762902</v>
      </c>
      <c r="BC668" s="460"/>
      <c r="BD668" s="551"/>
      <c r="BE668" s="460">
        <v>0.67873041208554186</v>
      </c>
      <c r="BF668" s="551"/>
      <c r="BG668" s="552">
        <f t="shared" si="92"/>
        <v>563.44937290470534</v>
      </c>
      <c r="BP668" s="4"/>
      <c r="CB668" s="499">
        <v>78</v>
      </c>
      <c r="CC668" s="334" t="s">
        <v>651</v>
      </c>
      <c r="CD668" s="569">
        <v>0</v>
      </c>
      <c r="CE668" s="462">
        <v>0</v>
      </c>
      <c r="CF668" s="569"/>
      <c r="CG668" s="462"/>
      <c r="CH668" s="462">
        <v>0</v>
      </c>
      <c r="CI668" s="569"/>
      <c r="CJ668" s="462" t="e">
        <f t="shared" si="93"/>
        <v>#DIV/0!</v>
      </c>
    </row>
    <row r="669" spans="1:88" ht="14.1" customHeight="1">
      <c r="A669"/>
      <c r="B669"/>
      <c r="C669"/>
      <c r="D669"/>
      <c r="E669"/>
      <c r="AY669" s="335">
        <v>62</v>
      </c>
      <c r="AZ669" s="334" t="s">
        <v>647</v>
      </c>
      <c r="BA669" s="459">
        <v>2.8305784E-2</v>
      </c>
      <c r="BB669" s="460">
        <v>7704.4691193793196</v>
      </c>
      <c r="BC669" s="460"/>
      <c r="BD669" s="551"/>
      <c r="BE669" s="460">
        <v>0.19636136828994893</v>
      </c>
      <c r="BF669" s="551"/>
      <c r="BG669" s="552">
        <f t="shared" si="92"/>
        <v>569.81186018282517</v>
      </c>
      <c r="BP669" s="4"/>
      <c r="CB669" s="499">
        <v>79</v>
      </c>
      <c r="CC669" s="334" t="s">
        <v>651</v>
      </c>
      <c r="CD669" s="569">
        <v>0</v>
      </c>
      <c r="CE669" s="462">
        <v>0</v>
      </c>
      <c r="CF669" s="569"/>
      <c r="CG669" s="462"/>
      <c r="CH669" s="462">
        <v>0</v>
      </c>
      <c r="CI669" s="569"/>
      <c r="CJ669" s="462" t="e">
        <f t="shared" si="93"/>
        <v>#DIV/0!</v>
      </c>
    </row>
    <row r="670" spans="1:88" ht="14.1" customHeight="1">
      <c r="A670"/>
      <c r="B670"/>
      <c r="C670"/>
      <c r="D670"/>
      <c r="E670"/>
      <c r="AY670" s="335">
        <v>49</v>
      </c>
      <c r="AZ670" s="334" t="s">
        <v>650</v>
      </c>
      <c r="BA670" s="459">
        <v>1.52441399999999E-3</v>
      </c>
      <c r="BB670" s="460">
        <v>18063.237839459001</v>
      </c>
      <c r="BC670" s="460"/>
      <c r="BD670" s="551"/>
      <c r="BE670" s="460">
        <v>0.40219898757810923</v>
      </c>
      <c r="BF670" s="551"/>
      <c r="BG670" s="552">
        <f t="shared" si="92"/>
        <v>646.09569237828987</v>
      </c>
      <c r="BP670" s="4"/>
      <c r="CB670" s="499">
        <v>102</v>
      </c>
      <c r="CC670" s="334" t="s">
        <v>651</v>
      </c>
      <c r="CD670" s="569">
        <v>0</v>
      </c>
      <c r="CE670" s="462">
        <v>0</v>
      </c>
      <c r="CF670" s="569"/>
      <c r="CG670" s="462"/>
      <c r="CH670" s="462">
        <v>0</v>
      </c>
      <c r="CI670" s="569"/>
      <c r="CJ670" s="462" t="e">
        <f t="shared" si="93"/>
        <v>#DIV/0!</v>
      </c>
    </row>
    <row r="671" spans="1:88" ht="14.1" customHeight="1">
      <c r="A671"/>
      <c r="B671"/>
      <c r="C671"/>
      <c r="D671"/>
      <c r="E671"/>
      <c r="AY671" s="335">
        <v>49</v>
      </c>
      <c r="AZ671" s="334" t="s">
        <v>651</v>
      </c>
      <c r="BA671" s="459">
        <v>1.38099199999999E-3</v>
      </c>
      <c r="BB671" s="460">
        <v>24139.2869924882</v>
      </c>
      <c r="BC671" s="460"/>
      <c r="BD671" s="551"/>
      <c r="BE671" s="460">
        <v>0.40219898757810923</v>
      </c>
      <c r="BF671" s="551"/>
      <c r="BG671" s="552">
        <f t="shared" si="92"/>
        <v>861.08539382659683</v>
      </c>
      <c r="CB671" s="499">
        <v>120</v>
      </c>
      <c r="CC671" s="334" t="s">
        <v>651</v>
      </c>
      <c r="CD671" s="569">
        <v>0</v>
      </c>
      <c r="CE671" s="462">
        <v>0</v>
      </c>
      <c r="CF671" s="569"/>
      <c r="CG671" s="462"/>
      <c r="CH671" s="462">
        <v>0</v>
      </c>
      <c r="CI671" s="569"/>
      <c r="CJ671" s="462" t="e">
        <f t="shared" si="93"/>
        <v>#DIV/0!</v>
      </c>
    </row>
    <row r="672" spans="1:88" ht="14.1" customHeight="1">
      <c r="A672"/>
      <c r="B672"/>
      <c r="C672"/>
      <c r="D672"/>
      <c r="E672"/>
      <c r="AY672" s="335">
        <v>62</v>
      </c>
      <c r="AZ672" s="334" t="s">
        <v>648</v>
      </c>
      <c r="BA672" s="459">
        <v>1.55036699999999E-3</v>
      </c>
      <c r="BB672" s="460">
        <v>14247.9000643944</v>
      </c>
      <c r="BC672" s="460"/>
      <c r="BD672" s="551"/>
      <c r="BE672" s="460">
        <v>0.19636136828994893</v>
      </c>
      <c r="BF672" s="551"/>
      <c r="BG672" s="552">
        <f t="shared" si="92"/>
        <v>1044.0394587774936</v>
      </c>
      <c r="CB672" s="499">
        <v>124</v>
      </c>
      <c r="CC672" s="334" t="s">
        <v>651</v>
      </c>
      <c r="CD672" s="569">
        <v>0</v>
      </c>
      <c r="CE672" s="462">
        <v>0</v>
      </c>
      <c r="CF672" s="569"/>
      <c r="CG672" s="462"/>
      <c r="CH672" s="462">
        <v>0</v>
      </c>
      <c r="CI672" s="569"/>
      <c r="CJ672" s="462" t="e">
        <f t="shared" si="93"/>
        <v>#DIV/0!</v>
      </c>
    </row>
    <row r="673" spans="1:88" ht="14.1" customHeight="1">
      <c r="A673"/>
      <c r="B673"/>
      <c r="C673"/>
      <c r="D673"/>
      <c r="E673"/>
      <c r="AY673" s="335">
        <v>62</v>
      </c>
      <c r="AZ673" s="334" t="s">
        <v>649</v>
      </c>
      <c r="BA673" s="459">
        <v>1.54622299999999E-3</v>
      </c>
      <c r="BB673" s="460">
        <v>14256.0836777478</v>
      </c>
      <c r="BC673" s="460"/>
      <c r="BD673" s="551"/>
      <c r="BE673" s="460">
        <v>0.19636136828994893</v>
      </c>
      <c r="BF673" s="551"/>
      <c r="BG673" s="552">
        <f t="shared" si="92"/>
        <v>1044.6325567013537</v>
      </c>
      <c r="CB673" s="499">
        <v>125</v>
      </c>
      <c r="CC673" s="334" t="s">
        <v>651</v>
      </c>
      <c r="CD673" s="569">
        <v>0</v>
      </c>
      <c r="CE673" s="462">
        <v>0</v>
      </c>
      <c r="CF673" s="569"/>
      <c r="CG673" s="462"/>
      <c r="CH673" s="462">
        <v>0</v>
      </c>
      <c r="CI673" s="569"/>
      <c r="CJ673" s="462" t="e">
        <f t="shared" si="93"/>
        <v>#DIV/0!</v>
      </c>
    </row>
    <row r="674" spans="1:88" ht="14.1" customHeight="1">
      <c r="AY674" s="335">
        <v>62</v>
      </c>
      <c r="AZ674" s="334" t="s">
        <v>650</v>
      </c>
      <c r="BA674" s="459">
        <v>1.39978699999999E-3</v>
      </c>
      <c r="BB674" s="460">
        <v>14563.8124565097</v>
      </c>
      <c r="BC674" s="510">
        <f>SUM(BA584:BA675)</f>
        <v>85.734180539699892</v>
      </c>
      <c r="BD674" s="466" t="s">
        <v>797</v>
      </c>
      <c r="BE674" s="460">
        <v>0.19636136828994893</v>
      </c>
      <c r="BF674" s="551"/>
      <c r="BG674" s="552">
        <f t="shared" si="92"/>
        <v>1066.9348444456602</v>
      </c>
      <c r="CB674" s="499">
        <v>128</v>
      </c>
      <c r="CC674" s="334" t="s">
        <v>651</v>
      </c>
      <c r="CD674" s="569">
        <v>0</v>
      </c>
      <c r="CE674" s="462">
        <v>0</v>
      </c>
      <c r="CF674" s="569"/>
      <c r="CG674" s="462"/>
      <c r="CH674" s="462">
        <v>0</v>
      </c>
      <c r="CI674" s="569"/>
      <c r="CJ674" s="462" t="e">
        <f t="shared" si="93"/>
        <v>#DIV/0!</v>
      </c>
    </row>
    <row r="675" spans="1:88" ht="14.1" customHeight="1">
      <c r="AY675" s="336">
        <v>62</v>
      </c>
      <c r="AZ675" s="340" t="s">
        <v>651</v>
      </c>
      <c r="BA675" s="553">
        <v>4.5200000000000002E-7</v>
      </c>
      <c r="BB675" s="554">
        <v>88518.730802266</v>
      </c>
      <c r="BC675" s="559">
        <f>SUMPRODUCT((BA584:BA675*1000),BB584:BB675)/(SUM(BA584:BA675)*1000)</f>
        <v>9453.4911580511452</v>
      </c>
      <c r="BD675" s="560">
        <f>BC675-(BC675-BC675/$S$44)-L108</f>
        <v>9099.4999171174513</v>
      </c>
      <c r="BE675" s="554">
        <v>0.19636136828994893</v>
      </c>
      <c r="BF675" s="554">
        <f>SUMPRODUCT((BA584:BA675*1000),BE584:BE675)/(SUM(BA584:BA675)*1000)</f>
        <v>0.58226122468734443</v>
      </c>
      <c r="BG675" s="555">
        <f t="shared" si="92"/>
        <v>6426.7321168675462</v>
      </c>
      <c r="CB675" s="500">
        <v>133</v>
      </c>
      <c r="CC675" s="340" t="s">
        <v>651</v>
      </c>
      <c r="CD675" s="570">
        <v>0</v>
      </c>
      <c r="CE675" s="463">
        <v>0</v>
      </c>
      <c r="CF675" s="570"/>
      <c r="CG675" s="463"/>
      <c r="CH675" s="463">
        <v>0</v>
      </c>
      <c r="CI675" s="570"/>
      <c r="CJ675" s="463" t="e">
        <f t="shared" si="93"/>
        <v>#DIV/0!</v>
      </c>
    </row>
    <row r="688" spans="1:88" ht="14.1" customHeight="1">
      <c r="C688" s="426" t="s">
        <v>90</v>
      </c>
      <c r="G688" s="733" t="s">
        <v>864</v>
      </c>
      <c r="H688" s="733"/>
      <c r="I688" s="733"/>
      <c r="J688" s="733"/>
      <c r="K688" s="733"/>
      <c r="L688" s="733"/>
      <c r="M688" s="733"/>
      <c r="N688" s="733"/>
      <c r="O688" s="733"/>
      <c r="P688" s="733"/>
      <c r="Q688" s="733"/>
      <c r="R688" s="733"/>
      <c r="S688" s="733"/>
      <c r="T688" s="733"/>
      <c r="U688" s="14"/>
      <c r="V688" s="14"/>
      <c r="W688" s="14"/>
      <c r="X688" s="14"/>
      <c r="Y688" s="14"/>
      <c r="Z688" s="531"/>
      <c r="AA688" s="531"/>
      <c r="BE688"/>
      <c r="BH688" s="4"/>
      <c r="BM688"/>
      <c r="BP688" s="4"/>
      <c r="CE688"/>
      <c r="CH688" s="4"/>
    </row>
    <row r="689" spans="8:27" s="4" customFormat="1" ht="14.1" customHeight="1"/>
    <row r="690" spans="8:27" s="4" customFormat="1" ht="14.1" customHeight="1">
      <c r="H690" s="796" t="s">
        <v>326</v>
      </c>
      <c r="I690" s="796"/>
      <c r="J690" s="796"/>
      <c r="K690" s="796"/>
      <c r="L690" s="796"/>
      <c r="M690" s="593"/>
      <c r="N690" s="593"/>
      <c r="O690" s="593"/>
      <c r="P690" s="593"/>
      <c r="Q690" s="593"/>
      <c r="R690" s="593"/>
      <c r="S690" s="593"/>
      <c r="T690" s="593"/>
      <c r="U690" s="593"/>
      <c r="V690" s="593"/>
      <c r="W690" s="593"/>
      <c r="X690" s="593"/>
      <c r="Y690" s="593"/>
      <c r="Z690" s="593"/>
    </row>
    <row r="691" spans="8:27" s="4" customFormat="1" ht="14.1" customHeight="1">
      <c r="H691" s="726" t="s">
        <v>31</v>
      </c>
      <c r="I691" s="727"/>
      <c r="J691" s="727"/>
      <c r="K691" s="728"/>
      <c r="L691" s="726" t="s">
        <v>908</v>
      </c>
      <c r="M691" s="727"/>
      <c r="N691" s="727"/>
      <c r="O691" s="727"/>
      <c r="P691" s="727"/>
      <c r="Q691" s="727"/>
      <c r="R691" s="727"/>
      <c r="S691" s="727"/>
      <c r="T691" s="727"/>
      <c r="U691" s="727"/>
      <c r="V691" s="727"/>
      <c r="W691" s="727"/>
      <c r="X691" s="727"/>
      <c r="Y691" s="727"/>
      <c r="Z691" s="727"/>
      <c r="AA691" s="728"/>
    </row>
    <row r="692" spans="8:27" s="4" customFormat="1" ht="14.1" customHeight="1">
      <c r="H692" s="726" t="s">
        <v>39</v>
      </c>
      <c r="I692" s="727"/>
      <c r="J692" s="727"/>
      <c r="K692" s="728"/>
      <c r="L692" s="726" t="s">
        <v>908</v>
      </c>
      <c r="M692" s="727"/>
      <c r="N692" s="727"/>
      <c r="O692" s="727"/>
      <c r="P692" s="727"/>
      <c r="Q692" s="727"/>
      <c r="R692" s="727"/>
      <c r="S692" s="727"/>
      <c r="T692" s="727"/>
      <c r="U692" s="727"/>
      <c r="V692" s="727"/>
      <c r="W692" s="727"/>
      <c r="X692" s="727"/>
      <c r="Y692" s="727"/>
      <c r="Z692" s="727"/>
      <c r="AA692" s="728"/>
    </row>
    <row r="693" spans="8:27" s="4" customFormat="1" ht="14.1" customHeight="1">
      <c r="H693" s="726" t="s">
        <v>28</v>
      </c>
      <c r="I693" s="727"/>
      <c r="J693" s="727"/>
      <c r="K693" s="728"/>
      <c r="L693" s="726" t="s">
        <v>907</v>
      </c>
      <c r="M693" s="727"/>
      <c r="N693" s="727"/>
      <c r="O693" s="727"/>
      <c r="P693" s="727"/>
      <c r="Q693" s="727"/>
      <c r="R693" s="727"/>
      <c r="S693" s="727"/>
      <c r="T693" s="727"/>
      <c r="U693" s="727"/>
      <c r="V693" s="727"/>
      <c r="W693" s="727"/>
      <c r="X693" s="727"/>
      <c r="Y693" s="727"/>
      <c r="Z693" s="727"/>
      <c r="AA693" s="728"/>
    </row>
    <row r="694" spans="8:27" s="4" customFormat="1" ht="14.1" customHeight="1">
      <c r="H694" s="726" t="s">
        <v>868</v>
      </c>
      <c r="I694" s="727"/>
      <c r="J694" s="727"/>
      <c r="K694" s="728"/>
      <c r="L694" s="726" t="s">
        <v>899</v>
      </c>
      <c r="M694" s="727"/>
      <c r="N694" s="727"/>
      <c r="O694" s="727"/>
      <c r="P694" s="727"/>
      <c r="Q694" s="727"/>
      <c r="R694" s="727"/>
      <c r="S694" s="727"/>
      <c r="T694" s="727"/>
      <c r="U694" s="727"/>
      <c r="V694" s="727"/>
      <c r="W694" s="727"/>
      <c r="X694" s="727"/>
      <c r="Y694" s="727"/>
      <c r="Z694" s="727"/>
      <c r="AA694" s="728"/>
    </row>
    <row r="695" spans="8:27" s="4" customFormat="1" ht="14.1" customHeight="1">
      <c r="H695" s="726" t="s">
        <v>133</v>
      </c>
      <c r="I695" s="727"/>
      <c r="J695" s="727"/>
      <c r="K695" s="728"/>
      <c r="L695" s="726" t="s">
        <v>899</v>
      </c>
      <c r="M695" s="727"/>
      <c r="N695" s="727"/>
      <c r="O695" s="727"/>
      <c r="P695" s="727"/>
      <c r="Q695" s="727"/>
      <c r="R695" s="727"/>
      <c r="S695" s="727"/>
      <c r="T695" s="727"/>
      <c r="U695" s="727"/>
      <c r="V695" s="727"/>
      <c r="W695" s="727"/>
      <c r="X695" s="727"/>
      <c r="Y695" s="727"/>
      <c r="Z695" s="727"/>
      <c r="AA695" s="728"/>
    </row>
    <row r="696" spans="8:27" s="4" customFormat="1" ht="14.1" customHeight="1">
      <c r="H696" s="726" t="s">
        <v>25</v>
      </c>
      <c r="I696" s="727"/>
      <c r="J696" s="727"/>
      <c r="K696" s="728"/>
      <c r="L696" s="726" t="s">
        <v>867</v>
      </c>
      <c r="M696" s="727"/>
      <c r="N696" s="727"/>
      <c r="O696" s="727"/>
      <c r="P696" s="727"/>
      <c r="Q696" s="727"/>
      <c r="R696" s="727"/>
      <c r="S696" s="727"/>
      <c r="T696" s="727"/>
      <c r="U696" s="727"/>
      <c r="V696" s="727"/>
      <c r="W696" s="727"/>
      <c r="X696" s="727"/>
      <c r="Y696" s="727"/>
      <c r="Z696" s="727"/>
      <c r="AA696" s="728"/>
    </row>
    <row r="697" spans="8:27" s="4" customFormat="1" ht="14.1" customHeight="1">
      <c r="H697" s="726" t="s">
        <v>26</v>
      </c>
      <c r="I697" s="727"/>
      <c r="J697" s="727"/>
      <c r="K697" s="728"/>
      <c r="L697" s="726" t="s">
        <v>867</v>
      </c>
      <c r="M697" s="727"/>
      <c r="N697" s="727"/>
      <c r="O697" s="727"/>
      <c r="P697" s="727"/>
      <c r="Q697" s="727"/>
      <c r="R697" s="727"/>
      <c r="S697" s="727"/>
      <c r="T697" s="727"/>
      <c r="U697" s="727"/>
      <c r="V697" s="727"/>
      <c r="W697" s="727"/>
      <c r="X697" s="727"/>
      <c r="Y697" s="727"/>
      <c r="Z697" s="727"/>
      <c r="AA697" s="728"/>
    </row>
    <row r="698" spans="8:27" s="4" customFormat="1" ht="14.1" customHeight="1">
      <c r="H698" s="764"/>
      <c r="I698" s="764"/>
      <c r="J698" s="764"/>
      <c r="K698" s="764"/>
      <c r="L698" s="6"/>
      <c r="M698" s="6"/>
      <c r="N698" s="6"/>
      <c r="O698" s="6"/>
      <c r="P698" s="6"/>
      <c r="Q698" s="6"/>
      <c r="R698" s="6"/>
      <c r="S698" s="6"/>
      <c r="T698" s="6"/>
      <c r="U698" s="6"/>
      <c r="V698" s="6"/>
      <c r="W698" s="6"/>
      <c r="X698" s="6"/>
      <c r="Y698" s="6"/>
      <c r="Z698" s="6"/>
      <c r="AA698" s="6"/>
    </row>
    <row r="699" spans="8:27" s="4" customFormat="1" ht="14.1" customHeight="1">
      <c r="H699" s="729" t="s">
        <v>327</v>
      </c>
      <c r="I699" s="729"/>
      <c r="J699" s="729"/>
      <c r="K699" s="729"/>
      <c r="L699" s="593"/>
      <c r="M699" s="593"/>
      <c r="N699" s="593"/>
      <c r="O699" s="593"/>
      <c r="P699" s="593"/>
      <c r="Q699" s="593"/>
      <c r="R699" s="593"/>
      <c r="S699" s="593"/>
      <c r="T699" s="593"/>
      <c r="U699" s="593"/>
      <c r="V699" s="593"/>
      <c r="W699" s="593"/>
      <c r="X699" s="593"/>
      <c r="Y699" s="593"/>
      <c r="Z699" s="593"/>
      <c r="AA699" s="593"/>
    </row>
    <row r="700" spans="8:27" s="4" customFormat="1" ht="14.1" customHeight="1">
      <c r="H700" s="726" t="s">
        <v>39</v>
      </c>
      <c r="I700" s="727"/>
      <c r="J700" s="727"/>
      <c r="K700" s="728"/>
      <c r="L700" s="726" t="s">
        <v>867</v>
      </c>
      <c r="M700" s="727"/>
      <c r="N700" s="727"/>
      <c r="O700" s="727"/>
      <c r="P700" s="727"/>
      <c r="Q700" s="727"/>
      <c r="R700" s="727"/>
      <c r="S700" s="727"/>
      <c r="T700" s="727"/>
      <c r="U700" s="727"/>
      <c r="V700" s="727"/>
      <c r="W700" s="727"/>
      <c r="X700" s="727"/>
      <c r="Y700" s="727"/>
      <c r="Z700" s="727"/>
      <c r="AA700" s="728"/>
    </row>
    <row r="701" spans="8:27" s="4" customFormat="1" ht="14.1" customHeight="1">
      <c r="H701" s="726" t="s">
        <v>28</v>
      </c>
      <c r="I701" s="727"/>
      <c r="J701" s="727"/>
      <c r="K701" s="728"/>
      <c r="L701" s="726" t="s">
        <v>867</v>
      </c>
      <c r="M701" s="727"/>
      <c r="N701" s="727"/>
      <c r="O701" s="727"/>
      <c r="P701" s="727"/>
      <c r="Q701" s="727"/>
      <c r="R701" s="727"/>
      <c r="S701" s="727"/>
      <c r="T701" s="727"/>
      <c r="U701" s="727"/>
      <c r="V701" s="727"/>
      <c r="W701" s="727"/>
      <c r="X701" s="727"/>
      <c r="Y701" s="727"/>
      <c r="Z701" s="727"/>
      <c r="AA701" s="728"/>
    </row>
    <row r="702" spans="8:27" s="4" customFormat="1" ht="14.1" customHeight="1">
      <c r="H702" s="726" t="s">
        <v>868</v>
      </c>
      <c r="I702" s="727"/>
      <c r="J702" s="727"/>
      <c r="K702" s="728"/>
      <c r="L702" s="726" t="s">
        <v>867</v>
      </c>
      <c r="M702" s="727"/>
      <c r="N702" s="727"/>
      <c r="O702" s="727"/>
      <c r="P702" s="727"/>
      <c r="Q702" s="727"/>
      <c r="R702" s="727"/>
      <c r="S702" s="727"/>
      <c r="T702" s="727"/>
      <c r="U702" s="727"/>
      <c r="V702" s="727"/>
      <c r="W702" s="727"/>
      <c r="X702" s="727"/>
      <c r="Y702" s="727"/>
      <c r="Z702" s="727"/>
      <c r="AA702" s="728"/>
    </row>
    <row r="703" spans="8:27" s="4" customFormat="1" ht="14.1" customHeight="1">
      <c r="H703" s="726" t="s">
        <v>133</v>
      </c>
      <c r="I703" s="727"/>
      <c r="J703" s="727"/>
      <c r="K703" s="728"/>
      <c r="L703" s="726" t="s">
        <v>867</v>
      </c>
      <c r="M703" s="727"/>
      <c r="N703" s="727"/>
      <c r="O703" s="727"/>
      <c r="P703" s="727"/>
      <c r="Q703" s="727"/>
      <c r="R703" s="727"/>
      <c r="S703" s="727"/>
      <c r="T703" s="727"/>
      <c r="U703" s="727"/>
      <c r="V703" s="727"/>
      <c r="W703" s="727"/>
      <c r="X703" s="727"/>
      <c r="Y703" s="727"/>
      <c r="Z703" s="727"/>
      <c r="AA703" s="728"/>
    </row>
    <row r="704" spans="8:27" s="4" customFormat="1" ht="14.1" customHeight="1">
      <c r="H704" s="726" t="s">
        <v>883</v>
      </c>
      <c r="I704" s="727"/>
      <c r="J704" s="727"/>
      <c r="K704" s="728"/>
      <c r="L704" s="726" t="s">
        <v>867</v>
      </c>
      <c r="M704" s="727"/>
      <c r="N704" s="727"/>
      <c r="O704" s="727"/>
      <c r="P704" s="727"/>
      <c r="Q704" s="727"/>
      <c r="R704" s="727"/>
      <c r="S704" s="727"/>
      <c r="T704" s="727"/>
      <c r="U704" s="727"/>
      <c r="V704" s="727"/>
      <c r="W704" s="727"/>
      <c r="X704" s="727"/>
      <c r="Y704" s="727"/>
      <c r="Z704" s="727"/>
      <c r="AA704" s="728"/>
    </row>
    <row r="705" spans="60:86" ht="14.1" customHeight="1">
      <c r="BH705" s="4"/>
      <c r="BP705" s="4"/>
      <c r="CH705" s="4"/>
    </row>
    <row r="706" spans="60:86" ht="14.1" customHeight="1">
      <c r="BH706" s="4"/>
      <c r="BP706" s="4"/>
      <c r="CH706" s="4"/>
    </row>
    <row r="707" spans="60:86" ht="14.1" customHeight="1">
      <c r="BH707" s="4"/>
      <c r="BP707" s="4"/>
      <c r="CH707" s="4"/>
    </row>
    <row r="708" spans="60:86" ht="14.1" customHeight="1">
      <c r="BH708" s="4"/>
      <c r="BP708" s="4"/>
      <c r="CH708" s="4"/>
    </row>
    <row r="709" spans="60:86" ht="14.1" customHeight="1">
      <c r="BH709" s="4"/>
      <c r="BP709" s="4"/>
      <c r="CH709" s="4"/>
    </row>
    <row r="710" spans="60:86" ht="14.1" customHeight="1">
      <c r="BH710" s="4"/>
      <c r="BP710" s="4"/>
      <c r="CH710" s="4"/>
    </row>
    <row r="711" spans="60:86" ht="14.1" customHeight="1">
      <c r="BH711" s="4"/>
      <c r="BP711" s="4"/>
      <c r="CH711" s="4"/>
    </row>
    <row r="712" spans="60:86" ht="14.1" customHeight="1">
      <c r="BH712" s="4"/>
      <c r="BP712" s="4"/>
      <c r="CH712" s="4"/>
    </row>
    <row r="713" spans="60:86" ht="14.1" customHeight="1">
      <c r="BH713" s="4"/>
      <c r="BP713" s="4"/>
      <c r="CH713" s="4"/>
    </row>
    <row r="714" spans="60:86" ht="14.1" customHeight="1">
      <c r="BH714" s="4"/>
      <c r="BP714" s="4"/>
      <c r="CH714" s="4"/>
    </row>
    <row r="715" spans="60:86" ht="14.1" customHeight="1">
      <c r="BH715" s="4"/>
      <c r="BP715" s="4"/>
      <c r="CH715" s="4"/>
    </row>
    <row r="716" spans="60:86" ht="14.1" customHeight="1">
      <c r="BH716" s="4"/>
      <c r="BP716" s="4"/>
      <c r="CH716" s="4"/>
    </row>
    <row r="717" spans="60:86" ht="14.1" customHeight="1">
      <c r="BH717" s="4"/>
      <c r="BP717" s="4"/>
      <c r="CH717" s="4"/>
    </row>
    <row r="718" spans="60:86" ht="14.1" customHeight="1">
      <c r="BH718" s="4"/>
      <c r="BP718" s="4"/>
      <c r="CH718" s="4"/>
    </row>
    <row r="830" spans="60:86" ht="14.1" customHeight="1">
      <c r="BH830" s="4"/>
      <c r="BP830" s="4"/>
      <c r="CH830" s="4"/>
    </row>
    <row r="831" spans="60:86" ht="14.1" customHeight="1">
      <c r="BH831" s="4"/>
      <c r="BP831" s="4"/>
      <c r="CH831" s="4"/>
    </row>
    <row r="832" spans="60:86" ht="14.1" customHeight="1">
      <c r="BH832" s="4"/>
      <c r="BP832" s="4"/>
      <c r="CH832" s="4"/>
    </row>
    <row r="833" spans="60:86" ht="14.1" customHeight="1">
      <c r="BH833" s="4"/>
      <c r="BP833" s="4"/>
      <c r="CH833" s="4"/>
    </row>
    <row r="834" spans="60:86" ht="14.1" customHeight="1">
      <c r="BH834" s="4"/>
      <c r="BP834" s="4"/>
      <c r="CH834" s="4"/>
    </row>
    <row r="835" spans="60:86" ht="14.1" customHeight="1">
      <c r="BH835" s="4"/>
      <c r="BP835" s="4"/>
      <c r="CH835" s="4"/>
    </row>
    <row r="836" spans="60:86" ht="14.1" customHeight="1">
      <c r="BH836" s="4"/>
      <c r="BP836" s="4"/>
      <c r="CH836" s="4"/>
    </row>
    <row r="837" spans="60:86" ht="14.1" customHeight="1">
      <c r="BH837" s="4"/>
      <c r="BP837" s="4"/>
      <c r="CH837" s="4"/>
    </row>
    <row r="838" spans="60:86" ht="14.1" customHeight="1">
      <c r="BH838" s="4"/>
      <c r="BP838" s="4"/>
      <c r="CH838" s="4"/>
    </row>
    <row r="839" spans="60:86" ht="14.1" customHeight="1">
      <c r="BH839" s="4"/>
      <c r="BP839" s="4"/>
      <c r="CH839" s="4"/>
    </row>
    <row r="840" spans="60:86" ht="14.1" customHeight="1">
      <c r="BH840" s="4"/>
      <c r="BP840" s="4"/>
      <c r="CH840" s="4"/>
    </row>
    <row r="841" spans="60:86" ht="14.1" customHeight="1">
      <c r="BH841" s="4"/>
      <c r="BP841" s="4"/>
      <c r="CH841" s="4"/>
    </row>
    <row r="842" spans="60:86" ht="14.1" customHeight="1">
      <c r="BH842" s="4"/>
      <c r="BP842" s="4"/>
      <c r="CH842" s="4"/>
    </row>
    <row r="843" spans="60:86" ht="14.1" customHeight="1">
      <c r="BH843" s="4"/>
      <c r="BP843" s="4"/>
      <c r="CH843" s="4"/>
    </row>
    <row r="844" spans="60:86" ht="14.1" customHeight="1">
      <c r="BH844" s="4"/>
      <c r="BP844" s="4"/>
      <c r="CH844" s="4"/>
    </row>
    <row r="845" spans="60:86" ht="14.1" customHeight="1">
      <c r="BH845" s="4"/>
      <c r="BP845" s="4"/>
      <c r="CH845" s="4"/>
    </row>
    <row r="846" spans="60:86" ht="14.1" customHeight="1">
      <c r="BH846" s="4"/>
      <c r="BP846" s="4"/>
      <c r="CH846" s="4"/>
    </row>
    <row r="847" spans="60:86" ht="14.1" customHeight="1">
      <c r="BH847" s="4"/>
      <c r="BP847" s="4"/>
      <c r="CH847" s="4"/>
    </row>
    <row r="848" spans="60:86" ht="14.1" customHeight="1">
      <c r="BH848" s="4"/>
      <c r="BP848" s="4"/>
      <c r="CH848" s="4"/>
    </row>
    <row r="849" spans="60:86" ht="14.1" customHeight="1">
      <c r="BH849" s="4"/>
      <c r="BP849" s="4"/>
      <c r="CH849" s="4"/>
    </row>
    <row r="850" spans="60:86" ht="14.1" customHeight="1">
      <c r="BH850" s="4"/>
      <c r="BP850" s="4"/>
      <c r="CH850" s="4"/>
    </row>
    <row r="851" spans="60:86" ht="14.1" customHeight="1">
      <c r="BH851" s="4"/>
      <c r="BP851" s="4"/>
      <c r="CH851" s="4"/>
    </row>
    <row r="852" spans="60:86" ht="14.1" customHeight="1">
      <c r="BH852" s="4"/>
      <c r="BP852" s="4"/>
      <c r="CH852" s="4"/>
    </row>
    <row r="853" spans="60:86" ht="14.1" customHeight="1">
      <c r="BH853" s="4"/>
      <c r="BP853" s="4"/>
      <c r="CH853" s="4"/>
    </row>
    <row r="854" spans="60:86" ht="14.1" customHeight="1">
      <c r="BH854" s="4"/>
      <c r="BP854" s="4"/>
      <c r="CH854" s="4"/>
    </row>
    <row r="855" spans="60:86" ht="14.1" customHeight="1">
      <c r="BH855" s="4"/>
      <c r="BP855" s="4"/>
      <c r="CH855" s="4"/>
    </row>
    <row r="856" spans="60:86" ht="14.1" customHeight="1">
      <c r="BH856" s="4"/>
      <c r="BP856" s="4"/>
      <c r="CH856" s="4"/>
    </row>
    <row r="857" spans="60:86" ht="14.1" customHeight="1">
      <c r="BH857" s="4"/>
      <c r="BP857" s="4"/>
      <c r="CH857" s="4"/>
    </row>
    <row r="858" spans="60:86" ht="14.1" customHeight="1">
      <c r="BH858" s="4"/>
      <c r="BP858" s="4"/>
      <c r="CH858" s="4"/>
    </row>
  </sheetData>
  <autoFilter ref="CB5:CJ5" xr:uid="{00000000-0009-0000-0000-000007000000}">
    <sortState xmlns:xlrd2="http://schemas.microsoft.com/office/spreadsheetml/2017/richdata2" ref="CA6:CI675">
      <sortCondition ref="CI5:CI675"/>
    </sortState>
  </autoFilter>
  <mergeCells count="109">
    <mergeCell ref="L703:AA703"/>
    <mergeCell ref="L704:AA704"/>
    <mergeCell ref="L696:AA696"/>
    <mergeCell ref="L697:AA697"/>
    <mergeCell ref="L700:AA700"/>
    <mergeCell ref="L701:AA701"/>
    <mergeCell ref="L702:AA702"/>
    <mergeCell ref="L691:AA691"/>
    <mergeCell ref="L692:AA692"/>
    <mergeCell ref="L693:AA693"/>
    <mergeCell ref="L694:AA694"/>
    <mergeCell ref="L695:AA695"/>
    <mergeCell ref="AY2:BG2"/>
    <mergeCell ref="CB2:CJ2"/>
    <mergeCell ref="AF2:AW2"/>
    <mergeCell ref="BJ3:BZ3"/>
    <mergeCell ref="BJ4:BP4"/>
    <mergeCell ref="BQ4:BU4"/>
    <mergeCell ref="BV4:BZ4"/>
    <mergeCell ref="BI2:BZ2"/>
    <mergeCell ref="AN4:AR4"/>
    <mergeCell ref="AS4:AW4"/>
    <mergeCell ref="AG4:AM4"/>
    <mergeCell ref="A1:H1"/>
    <mergeCell ref="H12:T12"/>
    <mergeCell ref="J14:J23"/>
    <mergeCell ref="O14:P14"/>
    <mergeCell ref="Q14:T14"/>
    <mergeCell ref="O16:T16"/>
    <mergeCell ref="G10:T10"/>
    <mergeCell ref="O21:R21"/>
    <mergeCell ref="J36:J45"/>
    <mergeCell ref="O32:R32"/>
    <mergeCell ref="O33:R33"/>
    <mergeCell ref="O34:R34"/>
    <mergeCell ref="O45:R45"/>
    <mergeCell ref="O41:R41"/>
    <mergeCell ref="O42:R42"/>
    <mergeCell ref="O43:R43"/>
    <mergeCell ref="O44:R44"/>
    <mergeCell ref="O26:R26"/>
    <mergeCell ref="O35:R35"/>
    <mergeCell ref="O37:R37"/>
    <mergeCell ref="O38:R38"/>
    <mergeCell ref="O31:S31"/>
    <mergeCell ref="O29:R29"/>
    <mergeCell ref="O40:R40"/>
    <mergeCell ref="J149:J158"/>
    <mergeCell ref="O36:R36"/>
    <mergeCell ref="O39:R39"/>
    <mergeCell ref="O27:R27"/>
    <mergeCell ref="O28:R28"/>
    <mergeCell ref="H104:H135"/>
    <mergeCell ref="J104:J113"/>
    <mergeCell ref="J115:J124"/>
    <mergeCell ref="J126:J135"/>
    <mergeCell ref="O46:R46"/>
    <mergeCell ref="O47:R47"/>
    <mergeCell ref="O48:R48"/>
    <mergeCell ref="O69:R69"/>
    <mergeCell ref="O50:P50"/>
    <mergeCell ref="J387:J416"/>
    <mergeCell ref="H168:H383"/>
    <mergeCell ref="H14:H89"/>
    <mergeCell ref="J25:J34"/>
    <mergeCell ref="J354:J383"/>
    <mergeCell ref="J323:J352"/>
    <mergeCell ref="J292:J321"/>
    <mergeCell ref="G164:T164"/>
    <mergeCell ref="J47:J56"/>
    <mergeCell ref="H92:H101"/>
    <mergeCell ref="J69:J78"/>
    <mergeCell ref="J92:J101"/>
    <mergeCell ref="O70:R70"/>
    <mergeCell ref="J58:J67"/>
    <mergeCell ref="H138:H158"/>
    <mergeCell ref="J138:J147"/>
    <mergeCell ref="J80:J89"/>
    <mergeCell ref="O20:R20"/>
    <mergeCell ref="O22:R22"/>
    <mergeCell ref="O23:R23"/>
    <mergeCell ref="O24:R24"/>
    <mergeCell ref="J230:J259"/>
    <mergeCell ref="J199:J228"/>
    <mergeCell ref="J168:J197"/>
    <mergeCell ref="O25:R25"/>
    <mergeCell ref="H704:K704"/>
    <mergeCell ref="H691:K691"/>
    <mergeCell ref="H692:K692"/>
    <mergeCell ref="H693:K693"/>
    <mergeCell ref="H694:K694"/>
    <mergeCell ref="H695:K695"/>
    <mergeCell ref="H696:K696"/>
    <mergeCell ref="H697:K697"/>
    <mergeCell ref="H698:K698"/>
    <mergeCell ref="H699:K699"/>
    <mergeCell ref="H700:K700"/>
    <mergeCell ref="H701:K701"/>
    <mergeCell ref="H702:K702"/>
    <mergeCell ref="H703:K703"/>
    <mergeCell ref="H387:H416"/>
    <mergeCell ref="J420:J449"/>
    <mergeCell ref="H420:H449"/>
    <mergeCell ref="H690:L690"/>
    <mergeCell ref="G487:T487"/>
    <mergeCell ref="G688:T688"/>
    <mergeCell ref="H453:H482"/>
    <mergeCell ref="J261:J290"/>
    <mergeCell ref="J453:J48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4209" r:id="rId3" name="Button 1">
              <controlPr defaultSize="0" print="0" autoFill="0" autoPict="0" macro="[0]!CurrentCostsJump">
                <anchor moveWithCells="1" sizeWithCells="1">
                  <from>
                    <xdr:col>9</xdr:col>
                    <xdr:colOff>828675</xdr:colOff>
                    <xdr:row>2</xdr:row>
                    <xdr:rowOff>85725</xdr:rowOff>
                  </from>
                  <to>
                    <xdr:col>11</xdr:col>
                    <xdr:colOff>428625</xdr:colOff>
                    <xdr:row>4</xdr:row>
                    <xdr:rowOff>85725</xdr:rowOff>
                  </to>
                </anchor>
              </controlPr>
            </control>
          </mc:Choice>
        </mc:AlternateContent>
        <mc:AlternateContent xmlns:mc="http://schemas.openxmlformats.org/markup-compatibility/2006">
          <mc:Choice Requires="x14">
            <control shapeId="94210" r:id="rId4" name="Button 2">
              <controlPr defaultSize="0" print="0" autoFill="0" autoPict="0" macro="[0]!HistoricTrendsJump">
                <anchor moveWithCells="1" sizeWithCells="1">
                  <from>
                    <xdr:col>16</xdr:col>
                    <xdr:colOff>571500</xdr:colOff>
                    <xdr:row>2</xdr:row>
                    <xdr:rowOff>76200</xdr:rowOff>
                  </from>
                  <to>
                    <xdr:col>18</xdr:col>
                    <xdr:colOff>638175</xdr:colOff>
                    <xdr:row>4</xdr:row>
                    <xdr:rowOff>76200</xdr:rowOff>
                  </to>
                </anchor>
              </controlPr>
            </control>
          </mc:Choice>
        </mc:AlternateContent>
        <mc:AlternateContent xmlns:mc="http://schemas.openxmlformats.org/markup-compatibility/2006">
          <mc:Choice Requires="x14">
            <control shapeId="94211" r:id="rId5" name="Button 3">
              <controlPr defaultSize="0" print="0" autoFill="0" autoPict="0" macro="[0]!FutureProjectionsJump">
                <anchor moveWithCells="1" sizeWithCells="1">
                  <from>
                    <xdr:col>11</xdr:col>
                    <xdr:colOff>733425</xdr:colOff>
                    <xdr:row>2</xdr:row>
                    <xdr:rowOff>85725</xdr:rowOff>
                  </from>
                  <to>
                    <xdr:col>14</xdr:col>
                    <xdr:colOff>0</xdr:colOff>
                    <xdr:row>4</xdr:row>
                    <xdr:rowOff>85725</xdr:rowOff>
                  </to>
                </anchor>
              </controlPr>
            </control>
          </mc:Choice>
        </mc:AlternateContent>
        <mc:AlternateContent xmlns:mc="http://schemas.openxmlformats.org/markup-compatibility/2006">
          <mc:Choice Requires="x14">
            <control shapeId="94212" r:id="rId6" name="Button 4">
              <controlPr defaultSize="0" print="0" autoFill="0" autoPict="0" macro="[0]!GraphicsJump">
                <anchor moveWithCells="1" sizeWithCells="1">
                  <from>
                    <xdr:col>14</xdr:col>
                    <xdr:colOff>276225</xdr:colOff>
                    <xdr:row>2</xdr:row>
                    <xdr:rowOff>76200</xdr:rowOff>
                  </from>
                  <to>
                    <xdr:col>16</xdr:col>
                    <xdr:colOff>352425</xdr:colOff>
                    <xdr:row>4</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PB489"/>
  <sheetViews>
    <sheetView showGridLines="0" zoomScaleNormal="100"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4.1" customHeight="1"/>
  <cols>
    <col min="1" max="1" width="9.140625" style="4"/>
    <col min="2" max="7" width="1.7109375" style="4" customWidth="1"/>
    <col min="8" max="8" width="5.7109375" style="4" customWidth="1"/>
    <col min="9" max="9" width="1.7109375" style="4" customWidth="1"/>
    <col min="10" max="10" width="20.140625" style="4" customWidth="1"/>
    <col min="11" max="11" width="18.85546875" style="4" customWidth="1"/>
    <col min="12" max="48" width="11.28515625" style="4" customWidth="1"/>
    <col min="49" max="16384" width="9.140625" style="4"/>
  </cols>
  <sheetData>
    <row r="1" spans="1:113" ht="18">
      <c r="A1" s="768" t="s">
        <v>70</v>
      </c>
      <c r="B1" s="768"/>
      <c r="C1" s="768"/>
      <c r="D1" s="768"/>
      <c r="E1" s="5"/>
      <c r="F1" s="5"/>
      <c r="G1" s="5"/>
      <c r="H1" s="5"/>
      <c r="I1" s="5"/>
    </row>
    <row r="2" spans="1:113" ht="14.1" customHeight="1">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row>
    <row r="3" spans="1:113" ht="14.1" customHeight="1">
      <c r="A3"/>
      <c r="B3"/>
      <c r="C3"/>
      <c r="D3"/>
      <c r="E3"/>
      <c r="T3" s="50" t="s">
        <v>29</v>
      </c>
    </row>
    <row r="4" spans="1:113" ht="14.1" customHeight="1">
      <c r="J4" s="3" t="s">
        <v>16</v>
      </c>
      <c r="T4" s="51" t="s">
        <v>35</v>
      </c>
    </row>
    <row r="9" spans="1:113" ht="14.1" customHeight="1">
      <c r="G9" s="16"/>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8"/>
    </row>
    <row r="10" spans="1:113" ht="14.1" customHeight="1">
      <c r="B10" s="491" t="s">
        <v>90</v>
      </c>
      <c r="G10" s="733" t="s">
        <v>17</v>
      </c>
      <c r="H10" s="733"/>
      <c r="I10" s="733"/>
      <c r="J10" s="733"/>
      <c r="K10" s="733"/>
      <c r="L10" s="733"/>
      <c r="M10" s="733"/>
      <c r="N10" s="733"/>
      <c r="O10" s="733"/>
      <c r="P10" s="733"/>
      <c r="Q10" s="733"/>
      <c r="R10" s="733"/>
      <c r="S10" s="733"/>
      <c r="T10" s="733"/>
      <c r="U10" s="423"/>
      <c r="V10" s="423"/>
      <c r="W10" s="423"/>
      <c r="X10" s="423"/>
      <c r="Y10" s="423"/>
      <c r="Z10" s="423"/>
      <c r="AA10" s="423"/>
      <c r="AB10" s="423"/>
      <c r="AC10" s="423"/>
      <c r="AD10" s="423"/>
      <c r="AE10" s="423"/>
      <c r="AF10" s="423"/>
      <c r="AG10" s="423"/>
      <c r="AH10" s="423"/>
      <c r="AI10" s="423"/>
    </row>
    <row r="11" spans="1:113" ht="14.1" customHeight="1" thickBot="1">
      <c r="G11" s="19"/>
      <c r="AI11" s="20"/>
    </row>
    <row r="12" spans="1:113" ht="14.1" customHeight="1" thickBot="1">
      <c r="A12"/>
      <c r="G12" s="19"/>
      <c r="H12" s="738" t="s">
        <v>37</v>
      </c>
      <c r="J12" s="735" t="s">
        <v>39</v>
      </c>
      <c r="K12" s="8" t="s">
        <v>124</v>
      </c>
      <c r="L12" s="26">
        <v>0.59699999999999998</v>
      </c>
      <c r="M12" s="4" t="s">
        <v>142</v>
      </c>
      <c r="O12" s="771" t="s">
        <v>36</v>
      </c>
      <c r="P12" s="771"/>
      <c r="Q12" s="772">
        <v>2013</v>
      </c>
      <c r="R12" s="773"/>
      <c r="S12" s="773"/>
      <c r="T12" s="774"/>
      <c r="U12"/>
      <c r="V12"/>
      <c r="W12"/>
      <c r="X12"/>
      <c r="Y12"/>
      <c r="Z12"/>
      <c r="AI12" s="20"/>
    </row>
    <row r="13" spans="1:113" ht="14.1" customHeight="1" thickBot="1">
      <c r="G13" s="19"/>
      <c r="H13" s="738"/>
      <c r="J13" s="736"/>
      <c r="K13" s="9" t="s">
        <v>126</v>
      </c>
      <c r="L13" s="26">
        <v>0.59699999999999998</v>
      </c>
      <c r="M13" s="4" t="s">
        <v>142</v>
      </c>
      <c r="T13" s="133"/>
      <c r="AI13" s="20"/>
    </row>
    <row r="14" spans="1:113" ht="14.1" customHeight="1" thickBot="1">
      <c r="G14" s="19"/>
      <c r="H14" s="738"/>
      <c r="J14" s="737"/>
      <c r="K14" s="10" t="s">
        <v>127</v>
      </c>
      <c r="L14" s="27">
        <v>0.59699999999999998</v>
      </c>
      <c r="M14" s="4" t="s">
        <v>142</v>
      </c>
      <c r="O14" s="859" t="s">
        <v>71</v>
      </c>
      <c r="P14" s="860"/>
      <c r="Q14" s="860"/>
      <c r="R14" s="860"/>
      <c r="S14" s="860"/>
      <c r="T14" s="861"/>
      <c r="U14"/>
      <c r="V14"/>
      <c r="W14"/>
      <c r="X14"/>
      <c r="Y14"/>
      <c r="AI14" s="20"/>
    </row>
    <row r="15" spans="1:113" ht="14.1" customHeight="1">
      <c r="G15" s="19"/>
      <c r="H15" s="738"/>
      <c r="J15" s="15"/>
      <c r="O15" s="92" t="s">
        <v>124</v>
      </c>
      <c r="P15" s="756" t="s">
        <v>73</v>
      </c>
      <c r="Q15" s="757"/>
      <c r="R15" s="757"/>
      <c r="S15" s="757"/>
      <c r="T15" s="811"/>
      <c r="U15"/>
      <c r="V15"/>
      <c r="W15"/>
      <c r="X15"/>
      <c r="Y15"/>
      <c r="AI15" s="20"/>
    </row>
    <row r="16" spans="1:113" ht="14.1" customHeight="1">
      <c r="G16" s="19"/>
      <c r="H16" s="738"/>
      <c r="J16" s="735" t="s">
        <v>30</v>
      </c>
      <c r="K16" s="8" t="s">
        <v>124</v>
      </c>
      <c r="L16" s="45">
        <f>L12*8760</f>
        <v>5229.7199999999993</v>
      </c>
      <c r="O16" s="92" t="s">
        <v>126</v>
      </c>
      <c r="P16" s="756" t="s">
        <v>74</v>
      </c>
      <c r="Q16" s="757"/>
      <c r="R16" s="757"/>
      <c r="S16" s="757"/>
      <c r="T16" s="811"/>
      <c r="U16"/>
      <c r="V16"/>
      <c r="W16"/>
      <c r="X16"/>
      <c r="Y16"/>
      <c r="AI16" s="20"/>
    </row>
    <row r="17" spans="7:35" ht="14.1" customHeight="1" thickBot="1">
      <c r="G17" s="19"/>
      <c r="H17" s="738"/>
      <c r="J17" s="736"/>
      <c r="K17" s="9" t="s">
        <v>126</v>
      </c>
      <c r="L17" s="45">
        <f>L13*8760</f>
        <v>5229.7199999999993</v>
      </c>
      <c r="O17" s="92" t="s">
        <v>127</v>
      </c>
      <c r="P17" s="758" t="s">
        <v>121</v>
      </c>
      <c r="Q17" s="759"/>
      <c r="R17" s="759"/>
      <c r="S17" s="759"/>
      <c r="T17" s="854"/>
      <c r="U17"/>
      <c r="V17"/>
      <c r="W17"/>
      <c r="X17"/>
      <c r="Y17"/>
      <c r="AI17" s="20"/>
    </row>
    <row r="18" spans="7:35" ht="14.1" customHeight="1" thickBot="1">
      <c r="G18" s="19"/>
      <c r="H18" s="738"/>
      <c r="J18" s="737"/>
      <c r="K18" s="10" t="s">
        <v>127</v>
      </c>
      <c r="L18" s="45">
        <f>L14*8760</f>
        <v>5229.7199999999993</v>
      </c>
      <c r="O18" s="93"/>
      <c r="P18" s="93"/>
      <c r="Q18" s="93"/>
      <c r="R18" s="93"/>
      <c r="T18" s="93"/>
      <c r="U18"/>
      <c r="V18"/>
      <c r="W18"/>
      <c r="X18"/>
      <c r="Y18"/>
      <c r="AI18" s="20"/>
    </row>
    <row r="19" spans="7:35" ht="14.1" customHeight="1">
      <c r="G19" s="19"/>
      <c r="H19" s="738"/>
      <c r="J19" s="15"/>
      <c r="O19" s="765" t="s">
        <v>1</v>
      </c>
      <c r="P19" s="766"/>
      <c r="Q19" s="766"/>
      <c r="R19" s="766"/>
      <c r="S19" s="767"/>
      <c r="U19" s="24"/>
      <c r="V19"/>
      <c r="W19"/>
      <c r="X19"/>
      <c r="Y19"/>
      <c r="Z19"/>
      <c r="AA19"/>
      <c r="AB19"/>
      <c r="AC19"/>
      <c r="AI19" s="20"/>
    </row>
    <row r="20" spans="7:35" ht="14.1" customHeight="1">
      <c r="G20" s="19"/>
      <c r="H20" s="738"/>
      <c r="J20" s="735" t="s">
        <v>751</v>
      </c>
      <c r="K20" s="8" t="s">
        <v>124</v>
      </c>
      <c r="L20" s="471">
        <v>8.8000000000000007</v>
      </c>
      <c r="O20" s="779" t="s">
        <v>2</v>
      </c>
      <c r="P20" s="780"/>
      <c r="Q20" s="780"/>
      <c r="R20" s="780"/>
      <c r="S20" s="60">
        <v>2.5000000000000001E-2</v>
      </c>
      <c r="V20"/>
      <c r="W20"/>
      <c r="X20"/>
      <c r="Y20"/>
      <c r="Z20"/>
      <c r="AA20"/>
      <c r="AB20"/>
      <c r="AC20"/>
      <c r="AI20" s="20"/>
    </row>
    <row r="21" spans="7:35" ht="14.1" customHeight="1">
      <c r="G21" s="19"/>
      <c r="H21" s="738"/>
      <c r="J21" s="736"/>
      <c r="K21" s="9" t="s">
        <v>126</v>
      </c>
      <c r="L21" s="471">
        <v>8.6999999999999993</v>
      </c>
      <c r="O21" s="730" t="s">
        <v>623</v>
      </c>
      <c r="P21" s="731"/>
      <c r="Q21" s="731"/>
      <c r="R21" s="731"/>
      <c r="S21" s="80">
        <v>20</v>
      </c>
      <c r="V21"/>
      <c r="W21"/>
      <c r="X21"/>
      <c r="Y21"/>
      <c r="Z21"/>
      <c r="AA21"/>
      <c r="AB21"/>
      <c r="AC21"/>
      <c r="AI21" s="20"/>
    </row>
    <row r="22" spans="7:35" ht="14.1" customHeight="1">
      <c r="G22" s="19"/>
      <c r="H22" s="738"/>
      <c r="J22" s="736"/>
      <c r="K22" s="10" t="s">
        <v>127</v>
      </c>
      <c r="L22" s="471">
        <v>10.7</v>
      </c>
      <c r="O22" s="730" t="s">
        <v>617</v>
      </c>
      <c r="P22" s="731"/>
      <c r="Q22" s="731"/>
      <c r="R22" s="731"/>
      <c r="S22" s="59">
        <v>0.08</v>
      </c>
      <c r="V22"/>
      <c r="W22"/>
      <c r="X22"/>
      <c r="Y22"/>
      <c r="Z22"/>
      <c r="AA22"/>
      <c r="AB22"/>
      <c r="AC22"/>
      <c r="AI22" s="20"/>
    </row>
    <row r="23" spans="7:35" ht="14.1" customHeight="1">
      <c r="G23" s="19"/>
      <c r="H23" s="738"/>
      <c r="O23" s="730" t="s">
        <v>614</v>
      </c>
      <c r="P23" s="731"/>
      <c r="Q23" s="731"/>
      <c r="R23" s="731"/>
      <c r="S23" s="61">
        <f>(1+S22)/(1+S20)-1</f>
        <v>5.3658536585366123E-2</v>
      </c>
      <c r="V23"/>
      <c r="W23"/>
      <c r="X23"/>
      <c r="Y23"/>
      <c r="Z23"/>
      <c r="AA23"/>
      <c r="AB23"/>
      <c r="AC23"/>
      <c r="AI23" s="20"/>
    </row>
    <row r="24" spans="7:35" ht="14.1" customHeight="1">
      <c r="G24" s="19"/>
      <c r="H24" s="738"/>
      <c r="J24" s="735" t="s">
        <v>672</v>
      </c>
      <c r="K24" s="8" t="s">
        <v>124</v>
      </c>
      <c r="L24" s="48">
        <f xml:space="preserve"> $S$32 * (L32 + L58)</f>
        <v>3446.4969955206161</v>
      </c>
      <c r="O24" s="730" t="s">
        <v>626</v>
      </c>
      <c r="P24" s="731"/>
      <c r="Q24" s="731"/>
      <c r="R24" s="731"/>
      <c r="S24" s="59">
        <v>0.08</v>
      </c>
      <c r="V24"/>
      <c r="W24"/>
      <c r="X24"/>
      <c r="Y24"/>
      <c r="Z24"/>
      <c r="AA24"/>
      <c r="AB24"/>
      <c r="AC24"/>
      <c r="AI24" s="20"/>
    </row>
    <row r="25" spans="7:35" ht="14.1" customHeight="1">
      <c r="G25" s="19"/>
      <c r="H25" s="738"/>
      <c r="J25" s="736"/>
      <c r="K25" s="9" t="s">
        <v>126</v>
      </c>
      <c r="L25" s="48">
        <f xml:space="preserve"> $S$32 * (L33 + L59)</f>
        <v>4443.3282938835</v>
      </c>
      <c r="O25" s="730" t="s">
        <v>616</v>
      </c>
      <c r="P25" s="731"/>
      <c r="Q25" s="731"/>
      <c r="R25" s="731"/>
      <c r="S25" s="59">
        <v>0.13</v>
      </c>
      <c r="V25"/>
      <c r="W25"/>
      <c r="X25"/>
      <c r="Y25"/>
      <c r="Z25"/>
      <c r="AA25"/>
      <c r="AB25"/>
      <c r="AC25"/>
      <c r="AI25" s="20"/>
    </row>
    <row r="26" spans="7:35" ht="14.1" customHeight="1">
      <c r="G26" s="19"/>
      <c r="H26" s="738"/>
      <c r="J26" s="737"/>
      <c r="K26" s="10" t="s">
        <v>127</v>
      </c>
      <c r="L26" s="48">
        <f xml:space="preserve"> $S$32 * (L34 + L60)</f>
        <v>7737.8203863452281</v>
      </c>
      <c r="O26" s="730" t="s">
        <v>615</v>
      </c>
      <c r="P26" s="731"/>
      <c r="Q26" s="731"/>
      <c r="R26" s="731"/>
      <c r="S26" s="61">
        <f>(1+S25)/(1+S20) - 1</f>
        <v>0.10243902439024399</v>
      </c>
      <c r="V26"/>
      <c r="W26"/>
      <c r="X26"/>
      <c r="Y26"/>
      <c r="Z26"/>
      <c r="AA26"/>
      <c r="AB26"/>
      <c r="AC26"/>
      <c r="AI26" s="20"/>
    </row>
    <row r="27" spans="7:35" ht="14.1" customHeight="1">
      <c r="G27" s="19"/>
      <c r="H27" s="738"/>
      <c r="O27" s="730" t="s">
        <v>59</v>
      </c>
      <c r="P27" s="731"/>
      <c r="Q27" s="731"/>
      <c r="R27" s="731"/>
      <c r="S27" s="59">
        <v>0.5</v>
      </c>
      <c r="V27"/>
      <c r="W27"/>
      <c r="X27"/>
      <c r="Y27"/>
      <c r="Z27"/>
      <c r="AA27"/>
      <c r="AB27"/>
      <c r="AC27"/>
      <c r="AI27" s="20"/>
    </row>
    <row r="28" spans="7:35" ht="14.1" customHeight="1">
      <c r="G28" s="19"/>
      <c r="H28" s="738"/>
      <c r="J28" s="735" t="s">
        <v>24</v>
      </c>
      <c r="K28" s="8" t="s">
        <v>124</v>
      </c>
      <c r="L28" s="48">
        <f>(L32+L58)*($S$32-1)</f>
        <v>477.616995520616</v>
      </c>
      <c r="M28" s="161"/>
      <c r="O28" s="730" t="s">
        <v>618</v>
      </c>
      <c r="P28" s="731"/>
      <c r="Q28" s="731"/>
      <c r="R28" s="731"/>
      <c r="S28" s="59">
        <v>0.4</v>
      </c>
      <c r="U28" s="176"/>
      <c r="V28"/>
      <c r="W28"/>
      <c r="X28"/>
      <c r="Y28"/>
      <c r="Z28"/>
      <c r="AA28"/>
      <c r="AB28"/>
      <c r="AC28"/>
      <c r="AI28" s="20"/>
    </row>
    <row r="29" spans="7:35" ht="14.1" customHeight="1">
      <c r="G29" s="19"/>
      <c r="H29" s="738"/>
      <c r="J29" s="736"/>
      <c r="K29" s="9" t="s">
        <v>126</v>
      </c>
      <c r="L29" s="48">
        <f>(L33+L59)*($S$32-1)</f>
        <v>615.75829388349962</v>
      </c>
      <c r="M29" s="161"/>
      <c r="O29" s="730" t="s">
        <v>65</v>
      </c>
      <c r="P29" s="731"/>
      <c r="Q29" s="731"/>
      <c r="R29" s="731"/>
      <c r="S29" s="61">
        <f>IF(S28&gt;0,S27*S22*(1-S28)+(1-S27)*S25,S27*S22+(1-S27)*S25)</f>
        <v>8.8999999999999996E-2</v>
      </c>
      <c r="V29"/>
      <c r="W29"/>
      <c r="X29"/>
      <c r="Y29"/>
      <c r="Z29"/>
      <c r="AA29"/>
      <c r="AB29"/>
      <c r="AC29"/>
      <c r="AI29" s="20"/>
    </row>
    <row r="30" spans="7:35" ht="14.1" customHeight="1">
      <c r="G30" s="19"/>
      <c r="H30" s="738"/>
      <c r="J30" s="737"/>
      <c r="K30" s="10" t="s">
        <v>127</v>
      </c>
      <c r="L30" s="48">
        <f>(L34+L60)*($S$32-1)</f>
        <v>1072.3103863452282</v>
      </c>
      <c r="M30" s="161"/>
      <c r="O30" s="730" t="s">
        <v>66</v>
      </c>
      <c r="P30" s="731"/>
      <c r="Q30" s="731"/>
      <c r="R30" s="731"/>
      <c r="S30" s="61">
        <f xml:space="preserve"> ((1+((1-S27)*((1+S26)*(1+S20)-1)) + (S27*((1+S23)*(1+S20)-1)*(1-S28))) / (1+S20)) - 1</f>
        <v>6.2439024390243958E-2</v>
      </c>
      <c r="V30"/>
      <c r="W30"/>
      <c r="X30"/>
      <c r="Y30"/>
      <c r="Z30"/>
      <c r="AA30"/>
      <c r="AB30"/>
      <c r="AC30"/>
      <c r="AI30" s="20"/>
    </row>
    <row r="31" spans="7:35" ht="14.1" customHeight="1">
      <c r="G31" s="19"/>
      <c r="H31" s="738"/>
      <c r="N31"/>
      <c r="O31" s="730" t="s">
        <v>886</v>
      </c>
      <c r="P31" s="731"/>
      <c r="Q31" s="731"/>
      <c r="R31" s="731"/>
      <c r="S31" s="80">
        <v>20</v>
      </c>
      <c r="V31"/>
      <c r="W31"/>
      <c r="X31"/>
      <c r="Y31"/>
      <c r="Z31"/>
      <c r="AA31"/>
      <c r="AB31"/>
      <c r="AC31"/>
      <c r="AI31" s="20"/>
    </row>
    <row r="32" spans="7:35" ht="14.1" customHeight="1">
      <c r="G32" s="19"/>
      <c r="H32" s="738"/>
      <c r="J32" s="735" t="s">
        <v>28</v>
      </c>
      <c r="K32" s="8" t="s">
        <v>124</v>
      </c>
      <c r="L32" s="29">
        <v>2968.88</v>
      </c>
      <c r="M32" s="162" t="s">
        <v>788</v>
      </c>
      <c r="N32"/>
      <c r="O32" s="760" t="s">
        <v>550</v>
      </c>
      <c r="P32" s="761"/>
      <c r="Q32" s="761"/>
      <c r="R32" s="761"/>
      <c r="S32" s="88">
        <f>SUMPRODUCT(P41:P46,Q41:Q46)</f>
        <v>1.1608744696722724</v>
      </c>
      <c r="V32"/>
      <c r="W32"/>
      <c r="X32"/>
      <c r="Y32"/>
      <c r="Z32"/>
      <c r="AA32"/>
      <c r="AB32"/>
      <c r="AC32"/>
      <c r="AI32" s="20"/>
    </row>
    <row r="33" spans="7:35" ht="14.1" customHeight="1">
      <c r="G33" s="19"/>
      <c r="H33" s="738"/>
      <c r="J33" s="736"/>
      <c r="K33" s="9" t="s">
        <v>126</v>
      </c>
      <c r="L33" s="29">
        <v>3827.57</v>
      </c>
      <c r="M33" s="162" t="s">
        <v>788</v>
      </c>
      <c r="N33"/>
      <c r="O33" s="760" t="s">
        <v>598</v>
      </c>
      <c r="P33" s="761"/>
      <c r="Q33" s="761"/>
      <c r="R33" s="761"/>
      <c r="S33" s="88">
        <f>SUMPRODUCT(O49:AI49,O51:AI51)</f>
        <v>0.47574673593146277</v>
      </c>
      <c r="V33"/>
      <c r="W33"/>
      <c r="X33"/>
      <c r="Y33"/>
      <c r="Z33"/>
      <c r="AA33"/>
      <c r="AB33"/>
      <c r="AC33"/>
      <c r="AI33" s="20"/>
    </row>
    <row r="34" spans="7:35" ht="14.1" customHeight="1">
      <c r="G34" s="19"/>
      <c r="H34" s="738"/>
      <c r="J34" s="737"/>
      <c r="K34" s="10" t="s">
        <v>127</v>
      </c>
      <c r="L34" s="30">
        <v>6665.51</v>
      </c>
      <c r="M34" s="162" t="s">
        <v>788</v>
      </c>
      <c r="N34"/>
      <c r="O34" s="760" t="s">
        <v>632</v>
      </c>
      <c r="P34" s="761"/>
      <c r="Q34" s="761"/>
      <c r="R34" s="761"/>
      <c r="S34" s="88">
        <f xml:space="preserve"> (1 - S28 * S33) / (1 - S28)</f>
        <v>1.3495021760456916</v>
      </c>
      <c r="V34"/>
      <c r="W34"/>
      <c r="X34"/>
      <c r="Y34"/>
      <c r="Z34"/>
      <c r="AA34"/>
      <c r="AB34"/>
      <c r="AC34"/>
      <c r="AI34" s="20"/>
    </row>
    <row r="35" spans="7:35" ht="14.1" customHeight="1">
      <c r="G35" s="19"/>
      <c r="H35" s="738"/>
      <c r="O35" s="760" t="s">
        <v>63</v>
      </c>
      <c r="P35" s="761"/>
      <c r="Q35" s="761"/>
      <c r="R35" s="761"/>
      <c r="S35" s="61">
        <f xml:space="preserve"> S29 / (1 - (1 / (1 + S29)^S21))</f>
        <v>0.10876693284230318</v>
      </c>
      <c r="V35"/>
      <c r="W35"/>
      <c r="X35"/>
      <c r="Y35"/>
      <c r="Z35"/>
      <c r="AA35"/>
      <c r="AB35"/>
      <c r="AC35"/>
      <c r="AE35"/>
      <c r="AI35" s="20"/>
    </row>
    <row r="36" spans="7:35" ht="14.1" customHeight="1" thickBot="1">
      <c r="G36" s="19"/>
      <c r="H36" s="738"/>
      <c r="J36" s="735" t="s">
        <v>624</v>
      </c>
      <c r="K36" s="8" t="s">
        <v>124</v>
      </c>
      <c r="L36" s="29">
        <v>31.65</v>
      </c>
      <c r="O36" s="769" t="s">
        <v>64</v>
      </c>
      <c r="P36" s="770"/>
      <c r="Q36" s="770"/>
      <c r="R36" s="770"/>
      <c r="S36" s="89">
        <f xml:space="preserve"> S30 / (1 - (1 / (1 + S30)^S21))</f>
        <v>8.8918713624039622E-2</v>
      </c>
      <c r="V36"/>
      <c r="W36"/>
      <c r="X36"/>
      <c r="Y36"/>
      <c r="Z36"/>
      <c r="AA36"/>
      <c r="AB36"/>
      <c r="AC36"/>
      <c r="AE36"/>
      <c r="AI36" s="20"/>
    </row>
    <row r="37" spans="7:35" ht="14.1" customHeight="1" thickBot="1">
      <c r="G37" s="19"/>
      <c r="H37" s="738"/>
      <c r="J37" s="736"/>
      <c r="K37" s="9" t="s">
        <v>126</v>
      </c>
      <c r="L37" s="29">
        <v>52.16</v>
      </c>
      <c r="O37" s="369"/>
      <c r="P37" s="369"/>
      <c r="Q37" s="369"/>
      <c r="R37" s="369"/>
      <c r="S37" s="176"/>
      <c r="V37"/>
      <c r="W37"/>
      <c r="X37"/>
      <c r="Y37"/>
      <c r="Z37"/>
      <c r="AA37"/>
      <c r="AB37"/>
      <c r="AC37"/>
      <c r="AE37"/>
      <c r="AI37" s="20"/>
    </row>
    <row r="38" spans="7:35" ht="14.1" customHeight="1">
      <c r="G38" s="19"/>
      <c r="H38" s="738"/>
      <c r="J38" s="737"/>
      <c r="K38" s="10" t="s">
        <v>127</v>
      </c>
      <c r="L38" s="30">
        <v>73.930000000000007</v>
      </c>
      <c r="O38" s="855" t="s">
        <v>637</v>
      </c>
      <c r="P38" s="856"/>
      <c r="Q38" s="382">
        <v>6</v>
      </c>
      <c r="R38" s="369"/>
      <c r="S38" s="176"/>
      <c r="V38"/>
      <c r="W38"/>
      <c r="X38"/>
      <c r="Y38"/>
      <c r="Z38"/>
      <c r="AA38"/>
      <c r="AB38"/>
      <c r="AC38"/>
      <c r="AE38"/>
      <c r="AI38" s="20"/>
    </row>
    <row r="39" spans="7:35" ht="14.1" customHeight="1">
      <c r="G39" s="19"/>
      <c r="H39" s="738"/>
      <c r="O39" s="82" t="s">
        <v>0</v>
      </c>
      <c r="P39" s="81" t="s">
        <v>402</v>
      </c>
      <c r="Q39" s="294" t="s">
        <v>630</v>
      </c>
      <c r="R39" s="369"/>
      <c r="S39" s="176"/>
      <c r="V39"/>
      <c r="W39"/>
      <c r="X39"/>
      <c r="Y39"/>
      <c r="Z39"/>
      <c r="AA39"/>
      <c r="AB39"/>
      <c r="AC39"/>
      <c r="AI39" s="20"/>
    </row>
    <row r="40" spans="7:35" ht="14.1" customHeight="1">
      <c r="G40" s="19"/>
      <c r="H40" s="738"/>
      <c r="J40" s="735" t="s">
        <v>543</v>
      </c>
      <c r="K40" s="8" t="s">
        <v>124</v>
      </c>
      <c r="L40" s="29">
        <v>4.54</v>
      </c>
      <c r="O40" s="186" t="s">
        <v>633</v>
      </c>
      <c r="P40" s="15" t="s">
        <v>735</v>
      </c>
      <c r="Q40" s="83" t="s">
        <v>631</v>
      </c>
      <c r="R40" s="369"/>
      <c r="S40" s="176"/>
      <c r="V40"/>
      <c r="W40"/>
      <c r="X40"/>
      <c r="Y40"/>
      <c r="Z40"/>
      <c r="AA40"/>
      <c r="AB40"/>
      <c r="AC40"/>
      <c r="AI40" s="20"/>
    </row>
    <row r="41" spans="7:35" ht="14.1" customHeight="1">
      <c r="G41" s="19"/>
      <c r="H41" s="738"/>
      <c r="J41" s="736"/>
      <c r="K41" s="9" t="s">
        <v>126</v>
      </c>
      <c r="L41" s="29">
        <v>7.33</v>
      </c>
      <c r="O41" s="305">
        <v>0</v>
      </c>
      <c r="P41" s="84">
        <v>0.1</v>
      </c>
      <c r="Q41" s="86">
        <f t="shared" ref="Q41:Q46" si="0">1+(1-$S$28)*((1+$S$24)^(O41+0.5)-1)</f>
        <v>1.0235382907247959</v>
      </c>
      <c r="R41" s="369"/>
      <c r="S41" s="757"/>
      <c r="T41" s="757"/>
      <c r="U41" s="757"/>
      <c r="V41" s="757"/>
      <c r="W41" s="757"/>
      <c r="X41" s="757"/>
      <c r="Y41" s="757"/>
      <c r="Z41"/>
      <c r="AA41"/>
      <c r="AB41"/>
      <c r="AC41"/>
      <c r="AI41" s="20"/>
    </row>
    <row r="42" spans="7:35" ht="14.1" customHeight="1">
      <c r="G42" s="19"/>
      <c r="H42" s="738"/>
      <c r="J42" s="737"/>
      <c r="K42" s="10" t="s">
        <v>127</v>
      </c>
      <c r="L42" s="30">
        <v>8.58</v>
      </c>
      <c r="O42" s="383">
        <v>1</v>
      </c>
      <c r="P42" s="33">
        <v>0.2</v>
      </c>
      <c r="Q42" s="88">
        <f t="shared" si="0"/>
        <v>1.0734213539827795</v>
      </c>
      <c r="R42" s="369"/>
      <c r="S42" s="858"/>
      <c r="T42" s="858"/>
      <c r="U42" s="858"/>
      <c r="V42" s="858"/>
      <c r="W42" s="858"/>
      <c r="X42" s="858"/>
      <c r="Y42" s="858"/>
      <c r="Z42" s="858"/>
      <c r="AA42" s="858"/>
      <c r="AB42" s="858"/>
      <c r="AC42" s="858"/>
      <c r="AD42" s="858"/>
      <c r="AE42" s="858"/>
      <c r="AF42" s="858"/>
      <c r="AI42" s="20"/>
    </row>
    <row r="43" spans="7:35" ht="14.1" customHeight="1">
      <c r="G43" s="19"/>
      <c r="H43" s="738"/>
      <c r="M43"/>
      <c r="O43" s="383">
        <v>2</v>
      </c>
      <c r="P43" s="33">
        <v>0.2</v>
      </c>
      <c r="Q43" s="88">
        <f t="shared" si="0"/>
        <v>1.127295062301402</v>
      </c>
      <c r="R43" s="369"/>
      <c r="S43" s="176"/>
      <c r="V43"/>
      <c r="W43"/>
      <c r="X43"/>
      <c r="Y43"/>
      <c r="Z43"/>
      <c r="AA43"/>
      <c r="AB43"/>
      <c r="AC43"/>
      <c r="AE43" s="4" t="s">
        <v>92</v>
      </c>
      <c r="AI43" s="20"/>
    </row>
    <row r="44" spans="7:35" ht="14.1" customHeight="1">
      <c r="G44" s="19"/>
      <c r="H44" s="738"/>
      <c r="J44" s="735" t="s">
        <v>752</v>
      </c>
      <c r="K44" s="8" t="s">
        <v>124</v>
      </c>
      <c r="L44" s="29">
        <v>2.4094577499999996</v>
      </c>
      <c r="M44"/>
      <c r="O44" s="383">
        <v>3</v>
      </c>
      <c r="P44" s="33">
        <v>0.2</v>
      </c>
      <c r="Q44" s="88">
        <f t="shared" si="0"/>
        <v>1.1854786672855142</v>
      </c>
      <c r="R44" s="369"/>
      <c r="S44" s="176"/>
      <c r="V44"/>
      <c r="W44"/>
      <c r="X44"/>
      <c r="Y44"/>
      <c r="Z44"/>
      <c r="AA44"/>
      <c r="AB44"/>
      <c r="AC44"/>
      <c r="AI44" s="20"/>
    </row>
    <row r="45" spans="7:35" ht="14.1" customHeight="1">
      <c r="G45" s="19"/>
      <c r="H45" s="738"/>
      <c r="J45" s="736"/>
      <c r="K45" s="9" t="s">
        <v>126</v>
      </c>
      <c r="L45" s="29">
        <v>2.4094577499999996</v>
      </c>
      <c r="M45"/>
      <c r="O45" s="383">
        <v>4</v>
      </c>
      <c r="P45" s="33">
        <v>0.2</v>
      </c>
      <c r="Q45" s="88">
        <f t="shared" si="0"/>
        <v>1.2483169606683553</v>
      </c>
      <c r="R45" s="369"/>
      <c r="S45" s="176"/>
      <c r="V45"/>
      <c r="W45"/>
      <c r="X45"/>
      <c r="Y45"/>
      <c r="Z45"/>
      <c r="AA45"/>
      <c r="AB45"/>
      <c r="AC45"/>
      <c r="AI45" s="20"/>
    </row>
    <row r="46" spans="7:35" ht="14.1" customHeight="1" thickBot="1">
      <c r="G46" s="19"/>
      <c r="H46" s="738"/>
      <c r="J46" s="736"/>
      <c r="K46" s="10" t="s">
        <v>127</v>
      </c>
      <c r="L46" s="29">
        <v>2.4094577499999996</v>
      </c>
      <c r="M46"/>
      <c r="O46" s="384">
        <v>5</v>
      </c>
      <c r="P46" s="85">
        <v>0.1</v>
      </c>
      <c r="Q46" s="87">
        <f t="shared" si="0"/>
        <v>1.3161823175218239</v>
      </c>
      <c r="R46" s="369"/>
      <c r="S46" s="176"/>
      <c r="V46"/>
      <c r="W46"/>
      <c r="X46"/>
      <c r="Y46"/>
      <c r="Z46"/>
      <c r="AA46"/>
      <c r="AB46"/>
      <c r="AC46"/>
      <c r="AI46" s="20"/>
    </row>
    <row r="47" spans="7:35" ht="14.1" customHeight="1" thickBot="1">
      <c r="G47" s="19"/>
      <c r="H47" s="738"/>
      <c r="M47"/>
      <c r="O47" s="385"/>
      <c r="P47" s="235"/>
      <c r="Q47" s="386"/>
      <c r="R47" s="369"/>
      <c r="S47" s="176"/>
      <c r="T47" s="133"/>
      <c r="V47"/>
      <c r="W47"/>
      <c r="X47"/>
      <c r="Y47"/>
      <c r="Z47"/>
      <c r="AA47"/>
      <c r="AB47"/>
      <c r="AC47"/>
      <c r="AD47" s="133"/>
      <c r="AI47" s="20"/>
    </row>
    <row r="48" spans="7:35" ht="14.1" customHeight="1">
      <c r="G48" s="19"/>
      <c r="H48" s="738"/>
      <c r="J48" s="735" t="s">
        <v>734</v>
      </c>
      <c r="K48" s="8" t="s">
        <v>124</v>
      </c>
      <c r="L48" s="48">
        <f>L44*L20</f>
        <v>21.203228199999998</v>
      </c>
      <c r="M48"/>
      <c r="N48" s="91" t="s">
        <v>634</v>
      </c>
      <c r="O48" s="296">
        <v>1</v>
      </c>
      <c r="P48" s="296">
        <v>2</v>
      </c>
      <c r="Q48" s="296">
        <v>3</v>
      </c>
      <c r="R48" s="296">
        <v>4</v>
      </c>
      <c r="S48" s="296">
        <v>5</v>
      </c>
      <c r="T48" s="378">
        <v>6</v>
      </c>
      <c r="U48" s="93">
        <v>7</v>
      </c>
      <c r="V48" s="296">
        <v>8</v>
      </c>
      <c r="W48" s="296">
        <v>9</v>
      </c>
      <c r="X48" s="296">
        <v>10</v>
      </c>
      <c r="Y48" s="296">
        <v>11</v>
      </c>
      <c r="Z48" s="296">
        <v>12</v>
      </c>
      <c r="AA48" s="296">
        <v>13</v>
      </c>
      <c r="AB48" s="296">
        <v>14</v>
      </c>
      <c r="AC48" s="296">
        <v>15</v>
      </c>
      <c r="AD48" s="296">
        <v>16</v>
      </c>
      <c r="AE48" s="296">
        <v>17</v>
      </c>
      <c r="AF48" s="296">
        <v>18</v>
      </c>
      <c r="AG48" s="296">
        <v>19</v>
      </c>
      <c r="AH48" s="296">
        <v>20</v>
      </c>
      <c r="AI48" s="297">
        <v>21</v>
      </c>
    </row>
    <row r="49" spans="1:35" ht="14.1" customHeight="1">
      <c r="G49" s="19"/>
      <c r="H49" s="738"/>
      <c r="J49" s="736"/>
      <c r="K49" s="9" t="s">
        <v>126</v>
      </c>
      <c r="L49" s="48">
        <f t="shared" ref="L49:L50" si="1">L45*L21</f>
        <v>20.962282424999994</v>
      </c>
      <c r="M49"/>
      <c r="N49" s="82" t="s">
        <v>636</v>
      </c>
      <c r="O49" s="312">
        <v>3.7499999999999999E-2</v>
      </c>
      <c r="P49" s="313">
        <v>7.2190000000000004E-2</v>
      </c>
      <c r="Q49" s="313">
        <v>6.6769999999999996E-2</v>
      </c>
      <c r="R49" s="313">
        <v>6.1769999999999999E-2</v>
      </c>
      <c r="S49" s="313">
        <v>5.713E-2</v>
      </c>
      <c r="T49" s="313">
        <v>5.2850000000000001E-2</v>
      </c>
      <c r="U49" s="313">
        <v>4.888E-2</v>
      </c>
      <c r="V49" s="313">
        <v>4.5220000000000003E-2</v>
      </c>
      <c r="W49" s="313">
        <v>4.462E-2</v>
      </c>
      <c r="X49" s="313">
        <v>4.4609999999999997E-2</v>
      </c>
      <c r="Y49" s="313">
        <v>4.462E-2</v>
      </c>
      <c r="Z49" s="313">
        <v>4.4609999999999997E-2</v>
      </c>
      <c r="AA49" s="313">
        <v>4.462E-2</v>
      </c>
      <c r="AB49" s="313">
        <v>4.4609999999999997E-2</v>
      </c>
      <c r="AC49" s="313">
        <v>4.462E-2</v>
      </c>
      <c r="AD49" s="313">
        <v>4.4609999999999997E-2</v>
      </c>
      <c r="AE49" s="313">
        <v>4.462E-2</v>
      </c>
      <c r="AF49" s="313">
        <v>4.4609999999999997E-2</v>
      </c>
      <c r="AG49" s="313">
        <v>4.462E-2</v>
      </c>
      <c r="AH49" s="313">
        <v>4.4609999999999997E-2</v>
      </c>
      <c r="AI49" s="314">
        <v>2.231E-2</v>
      </c>
    </row>
    <row r="50" spans="1:35" ht="14.1" customHeight="1" thickBot="1">
      <c r="G50" s="19"/>
      <c r="H50" s="738"/>
      <c r="J50" s="737"/>
      <c r="K50" s="10" t="s">
        <v>127</v>
      </c>
      <c r="L50" s="48">
        <f t="shared" si="1"/>
        <v>25.781197924999994</v>
      </c>
      <c r="M50"/>
      <c r="N50" s="295" t="s">
        <v>62</v>
      </c>
      <c r="O50" s="310"/>
      <c r="P50" s="310"/>
      <c r="Q50" s="310"/>
      <c r="R50" s="310"/>
      <c r="S50" s="310"/>
      <c r="T50" s="310"/>
      <c r="U50" s="310"/>
      <c r="V50" s="310"/>
      <c r="W50" s="310"/>
      <c r="X50" s="310"/>
      <c r="Y50" s="310"/>
      <c r="Z50" s="310"/>
      <c r="AA50" s="310"/>
      <c r="AB50" s="310"/>
      <c r="AC50" s="310"/>
      <c r="AD50" s="310"/>
      <c r="AE50" s="310"/>
      <c r="AF50" s="310"/>
      <c r="AG50" s="310"/>
      <c r="AH50" s="310"/>
      <c r="AI50" s="379"/>
    </row>
    <row r="51" spans="1:35" ht="14.1" customHeight="1" thickBot="1">
      <c r="G51" s="19"/>
      <c r="H51" s="11"/>
      <c r="J51" s="11"/>
      <c r="K51" s="11"/>
      <c r="L51" s="11"/>
      <c r="M51" s="11"/>
      <c r="N51" s="308" t="s">
        <v>636</v>
      </c>
      <c r="O51" s="303">
        <f>1/((1+$S$30)*(1+$S$20))^O48</f>
        <v>0.91827364554637281</v>
      </c>
      <c r="P51" s="303">
        <f t="shared" ref="P51:AD51" si="2">1/((1+$S$30)*(1+$S$20))^P48</f>
        <v>0.84322648810502554</v>
      </c>
      <c r="Q51" s="303">
        <f t="shared" si="2"/>
        <v>0.77431266125346698</v>
      </c>
      <c r="R51" s="303">
        <f t="shared" si="2"/>
        <v>0.71103091024193477</v>
      </c>
      <c r="S51" s="303">
        <f>1/((1+$S$30)*(1+$S$20))^S48</f>
        <v>0.65292094604401729</v>
      </c>
      <c r="T51" s="303">
        <f t="shared" si="2"/>
        <v>0.59956009737742622</v>
      </c>
      <c r="U51" s="303">
        <f t="shared" si="2"/>
        <v>0.55056023634290752</v>
      </c>
      <c r="V51" s="303">
        <f t="shared" si="2"/>
        <v>0.50556495531947432</v>
      </c>
      <c r="W51" s="303">
        <f t="shared" si="2"/>
        <v>0.46424697458170283</v>
      </c>
      <c r="X51" s="303">
        <f t="shared" si="2"/>
        <v>0.42630576178301444</v>
      </c>
      <c r="Y51" s="303">
        <f t="shared" si="2"/>
        <v>0.39146534598991228</v>
      </c>
      <c r="Z51" s="303">
        <f t="shared" si="2"/>
        <v>0.35947231036722888</v>
      </c>
      <c r="AA51" s="303">
        <f t="shared" si="2"/>
        <v>0.33009394891389243</v>
      </c>
      <c r="AB51" s="303">
        <f t="shared" si="2"/>
        <v>0.30311657384195817</v>
      </c>
      <c r="AC51" s="303">
        <f t="shared" si="2"/>
        <v>0.27834396128738126</v>
      </c>
      <c r="AD51" s="303">
        <f t="shared" si="2"/>
        <v>0.25559592404718207</v>
      </c>
      <c r="AE51" s="303">
        <f>1/((1+$S$30)*(1+$S$20))^AE48</f>
        <v>0.23470700096159966</v>
      </c>
      <c r="AF51" s="303">
        <f t="shared" ref="AF51:AI51" si="3">1/((1+$S$30)*(1+$S$20))^AF48</f>
        <v>0.21552525340826414</v>
      </c>
      <c r="AG51" s="303">
        <f t="shared" si="3"/>
        <v>0.19791116015451257</v>
      </c>
      <c r="AH51" s="303">
        <f t="shared" si="3"/>
        <v>0.18173660252939627</v>
      </c>
      <c r="AI51" s="380">
        <f t="shared" si="3"/>
        <v>0.1668839325338809</v>
      </c>
    </row>
    <row r="52" spans="1:35" ht="14.1" customHeight="1" thickBot="1">
      <c r="G52" s="19"/>
      <c r="H52" s="12"/>
      <c r="J52" s="12"/>
      <c r="K52" s="12"/>
      <c r="L52" s="12"/>
      <c r="M52" s="12"/>
      <c r="N52" s="309" t="s">
        <v>635</v>
      </c>
      <c r="O52" s="301"/>
      <c r="P52" s="301"/>
      <c r="Q52" s="301"/>
      <c r="R52" s="301"/>
      <c r="S52" s="301"/>
      <c r="T52" s="301"/>
      <c r="U52" s="301"/>
      <c r="V52" s="301"/>
      <c r="W52" s="301"/>
      <c r="X52" s="301"/>
      <c r="Y52" s="301"/>
      <c r="Z52" s="301"/>
      <c r="AA52" s="301"/>
      <c r="AB52" s="301"/>
      <c r="AC52" s="301"/>
      <c r="AD52" s="301"/>
      <c r="AE52" s="301"/>
      <c r="AF52" s="301"/>
      <c r="AG52" s="301"/>
      <c r="AH52" s="301"/>
      <c r="AI52" s="381"/>
    </row>
    <row r="53" spans="1:35" ht="15" customHeight="1" thickBot="1">
      <c r="G53" s="19"/>
      <c r="H53" s="739" t="s">
        <v>32</v>
      </c>
      <c r="J53" s="735" t="s">
        <v>888</v>
      </c>
      <c r="K53" s="8" t="s">
        <v>124</v>
      </c>
      <c r="L53" s="54">
        <f>$S$29</f>
        <v>8.8999999999999996E-2</v>
      </c>
      <c r="T53" s="93"/>
      <c r="V53"/>
      <c r="W53"/>
      <c r="X53"/>
      <c r="Y53"/>
      <c r="Z53"/>
      <c r="AA53"/>
      <c r="AB53"/>
      <c r="AC53"/>
      <c r="AD53" s="93"/>
      <c r="AE53" s="93"/>
      <c r="AF53" s="93"/>
      <c r="AG53" s="93"/>
      <c r="AH53" s="93"/>
      <c r="AI53" s="20"/>
    </row>
    <row r="54" spans="1:35" ht="15" customHeight="1">
      <c r="G54" s="19"/>
      <c r="H54" s="739"/>
      <c r="J54" s="736"/>
      <c r="K54" s="9" t="s">
        <v>126</v>
      </c>
      <c r="L54" s="96">
        <f>$S$29</f>
        <v>8.8999999999999996E-2</v>
      </c>
      <c r="O54" s="781" t="s">
        <v>789</v>
      </c>
      <c r="P54" s="782"/>
      <c r="Q54" s="782"/>
      <c r="R54" s="782"/>
      <c r="S54" s="370">
        <v>0</v>
      </c>
      <c r="V54"/>
      <c r="W54"/>
      <c r="X54"/>
      <c r="Y54"/>
      <c r="Z54"/>
      <c r="AA54"/>
      <c r="AB54"/>
      <c r="AC54"/>
      <c r="AI54" s="20"/>
    </row>
    <row r="55" spans="1:35" ht="15" customHeight="1" thickBot="1">
      <c r="G55" s="19"/>
      <c r="H55" s="739"/>
      <c r="J55" s="737"/>
      <c r="K55" s="10" t="s">
        <v>127</v>
      </c>
      <c r="L55" s="55">
        <f>$S$29</f>
        <v>8.8999999999999996E-2</v>
      </c>
      <c r="O55" s="783" t="s">
        <v>790</v>
      </c>
      <c r="P55" s="784"/>
      <c r="Q55" s="784"/>
      <c r="R55" s="784"/>
      <c r="S55" s="371">
        <v>0</v>
      </c>
      <c r="V55"/>
      <c r="W55"/>
      <c r="X55"/>
      <c r="Y55"/>
      <c r="Z55"/>
      <c r="AA55"/>
      <c r="AB55"/>
      <c r="AC55"/>
      <c r="AI55" s="20"/>
    </row>
    <row r="56" spans="1:35" ht="14.1" customHeight="1" thickBot="1">
      <c r="A56"/>
      <c r="G56" s="19"/>
      <c r="H56" s="11"/>
      <c r="J56" s="11"/>
      <c r="K56" s="11"/>
      <c r="L56" s="11"/>
      <c r="M56" s="11"/>
      <c r="N56" s="11"/>
      <c r="O56" s="492" t="s">
        <v>791</v>
      </c>
      <c r="P56" s="11"/>
      <c r="Q56" s="11"/>
      <c r="R56" s="11"/>
      <c r="S56" s="11"/>
      <c r="T56" s="11"/>
      <c r="U56" s="11"/>
      <c r="V56" s="11"/>
      <c r="W56" s="11"/>
      <c r="X56" s="11"/>
      <c r="Y56" s="11"/>
      <c r="Z56" s="11"/>
      <c r="AA56" s="11"/>
      <c r="AB56" s="11"/>
      <c r="AC56" s="11"/>
      <c r="AD56" s="11"/>
      <c r="AE56" s="11"/>
      <c r="AF56" s="11"/>
      <c r="AG56" s="11"/>
      <c r="AH56" s="11"/>
      <c r="AI56" s="144"/>
    </row>
    <row r="57" spans="1:35" ht="14.1" customHeight="1" thickBot="1">
      <c r="G57" s="19"/>
      <c r="H57" s="12"/>
      <c r="J57" s="12"/>
      <c r="K57" s="12"/>
      <c r="L57" s="12"/>
      <c r="M57" s="12"/>
      <c r="T57" s="133"/>
      <c r="AI57" s="20"/>
    </row>
    <row r="58" spans="1:35" ht="14.1" customHeight="1">
      <c r="G58" s="19"/>
      <c r="H58" s="787" t="s">
        <v>27</v>
      </c>
      <c r="J58" s="735" t="s">
        <v>640</v>
      </c>
      <c r="K58" s="8" t="s">
        <v>124</v>
      </c>
      <c r="L58" s="171">
        <f>L62+L66</f>
        <v>0</v>
      </c>
      <c r="O58" s="765" t="s">
        <v>75</v>
      </c>
      <c r="P58" s="766"/>
      <c r="Q58" s="766"/>
      <c r="R58" s="766"/>
      <c r="S58" s="766"/>
      <c r="T58" s="766"/>
      <c r="U58" s="766"/>
      <c r="V58" s="766"/>
      <c r="W58" s="766"/>
      <c r="X58" s="766"/>
      <c r="Y58" s="766"/>
      <c r="Z58" s="766"/>
      <c r="AA58" s="766"/>
      <c r="AB58" s="767"/>
      <c r="AI58" s="20"/>
    </row>
    <row r="59" spans="1:35" ht="14.1" customHeight="1">
      <c r="G59" s="19"/>
      <c r="H59" s="787"/>
      <c r="J59" s="736"/>
      <c r="K59" s="9" t="s">
        <v>126</v>
      </c>
      <c r="L59" s="171">
        <f>L63+L67</f>
        <v>0</v>
      </c>
      <c r="O59" s="97"/>
      <c r="P59" s="81"/>
      <c r="Q59" s="81"/>
      <c r="R59" s="81" t="s">
        <v>78</v>
      </c>
      <c r="S59" s="6"/>
      <c r="T59" s="6"/>
      <c r="U59" s="6"/>
      <c r="V59" s="6"/>
      <c r="W59" s="6"/>
      <c r="X59" s="6"/>
      <c r="Y59" s="81" t="s">
        <v>85</v>
      </c>
      <c r="Z59" s="857" t="s">
        <v>81</v>
      </c>
      <c r="AA59" s="857"/>
      <c r="AB59" s="98"/>
      <c r="AI59" s="20"/>
    </row>
    <row r="60" spans="1:35" ht="14.1" customHeight="1">
      <c r="G60" s="19"/>
      <c r="H60" s="787"/>
      <c r="I60"/>
      <c r="J60" s="737"/>
      <c r="K60" s="10" t="s">
        <v>127</v>
      </c>
      <c r="L60" s="171">
        <f>L64+L68</f>
        <v>0</v>
      </c>
      <c r="O60" s="7"/>
      <c r="P60" s="15" t="s">
        <v>13</v>
      </c>
      <c r="Q60" s="15" t="s">
        <v>76</v>
      </c>
      <c r="R60" s="15" t="s">
        <v>79</v>
      </c>
      <c r="S60" s="852" t="s">
        <v>5</v>
      </c>
      <c r="T60" s="853"/>
      <c r="U60" s="862" t="s">
        <v>80</v>
      </c>
      <c r="V60" s="852"/>
      <c r="W60" s="852"/>
      <c r="X60" s="852"/>
      <c r="Y60" s="15" t="s">
        <v>86</v>
      </c>
      <c r="Z60" s="81" t="s">
        <v>68</v>
      </c>
      <c r="AA60" s="81" t="s">
        <v>83</v>
      </c>
      <c r="AB60" s="99"/>
      <c r="AI60" s="20"/>
    </row>
    <row r="61" spans="1:35" ht="14.1" customHeight="1">
      <c r="G61" s="19"/>
      <c r="H61" s="787"/>
      <c r="I61"/>
      <c r="L61" s="247"/>
      <c r="O61" s="7"/>
      <c r="P61" s="15" t="s">
        <v>89</v>
      </c>
      <c r="Q61" s="15" t="s">
        <v>77</v>
      </c>
      <c r="R61" s="15" t="s">
        <v>6</v>
      </c>
      <c r="S61" s="81" t="s">
        <v>7</v>
      </c>
      <c r="T61" s="81" t="s">
        <v>8</v>
      </c>
      <c r="U61" s="81" t="s">
        <v>10</v>
      </c>
      <c r="V61" s="81" t="s">
        <v>9</v>
      </c>
      <c r="W61" s="81" t="s">
        <v>69</v>
      </c>
      <c r="X61" s="81" t="s">
        <v>11</v>
      </c>
      <c r="Y61" s="15" t="s">
        <v>87</v>
      </c>
      <c r="Z61" s="15" t="s">
        <v>82</v>
      </c>
      <c r="AA61" s="15" t="s">
        <v>84</v>
      </c>
      <c r="AB61" s="83" t="s">
        <v>88</v>
      </c>
      <c r="AI61" s="20"/>
    </row>
    <row r="62" spans="1:35" ht="14.1" customHeight="1">
      <c r="G62" s="19"/>
      <c r="H62" s="787"/>
      <c r="I62"/>
      <c r="J62" s="735" t="s">
        <v>639</v>
      </c>
      <c r="K62" s="8" t="s">
        <v>124</v>
      </c>
      <c r="L62" s="678">
        <v>0</v>
      </c>
      <c r="O62" s="100" t="s">
        <v>124</v>
      </c>
      <c r="P62" s="103" t="s">
        <v>14</v>
      </c>
      <c r="Q62" s="31">
        <v>8780.0000000000018</v>
      </c>
      <c r="R62" s="33">
        <v>0.4</v>
      </c>
      <c r="S62" s="33">
        <v>0.06</v>
      </c>
      <c r="T62" s="33">
        <v>0.1</v>
      </c>
      <c r="U62" s="108">
        <v>6.2E-2</v>
      </c>
      <c r="V62" s="108">
        <v>0.11</v>
      </c>
      <c r="W62" s="111">
        <v>4.4000000000000002E-6</v>
      </c>
      <c r="X62" s="114">
        <v>205</v>
      </c>
      <c r="Y62" s="33">
        <v>0</v>
      </c>
      <c r="Z62" s="33">
        <v>0</v>
      </c>
      <c r="AA62" s="31">
        <v>0</v>
      </c>
      <c r="AB62" s="117" t="s">
        <v>15</v>
      </c>
      <c r="AI62" s="20"/>
    </row>
    <row r="63" spans="1:35" ht="14.1" customHeight="1">
      <c r="G63" s="19"/>
      <c r="H63" s="787"/>
      <c r="I63"/>
      <c r="J63" s="736"/>
      <c r="K63" s="9" t="s">
        <v>126</v>
      </c>
      <c r="L63" s="678">
        <v>0</v>
      </c>
      <c r="O63" s="100" t="s">
        <v>126</v>
      </c>
      <c r="P63" s="103" t="s">
        <v>14</v>
      </c>
      <c r="Q63" s="31">
        <v>8283.3333333333339</v>
      </c>
      <c r="R63" s="33">
        <v>0.5</v>
      </c>
      <c r="S63" s="33">
        <v>0.08</v>
      </c>
      <c r="T63" s="33">
        <v>0.12</v>
      </c>
      <c r="U63" s="108">
        <v>6.2E-2</v>
      </c>
      <c r="V63" s="108">
        <v>8.5000000000000006E-2</v>
      </c>
      <c r="W63" s="111">
        <v>4.4000000000000002E-6</v>
      </c>
      <c r="X63" s="114">
        <v>205</v>
      </c>
      <c r="Y63" s="33">
        <v>0</v>
      </c>
      <c r="Z63" s="33">
        <v>0</v>
      </c>
      <c r="AA63" s="31">
        <v>0</v>
      </c>
      <c r="AB63" s="117" t="s">
        <v>15</v>
      </c>
      <c r="AI63" s="20"/>
    </row>
    <row r="64" spans="1:35" ht="14.1" customHeight="1" thickBot="1">
      <c r="G64" s="19"/>
      <c r="H64" s="787"/>
      <c r="I64"/>
      <c r="J64" s="737"/>
      <c r="K64" s="10" t="s">
        <v>127</v>
      </c>
      <c r="L64" s="679">
        <v>0</v>
      </c>
      <c r="O64" s="101" t="s">
        <v>127</v>
      </c>
      <c r="P64" s="104" t="s">
        <v>14</v>
      </c>
      <c r="Q64" s="106">
        <v>11105.333333333334</v>
      </c>
      <c r="R64" s="85">
        <v>0.5</v>
      </c>
      <c r="S64" s="85">
        <v>0.08</v>
      </c>
      <c r="T64" s="85">
        <v>0.12</v>
      </c>
      <c r="U64" s="109">
        <v>6.2E-2</v>
      </c>
      <c r="V64" s="109">
        <v>8.5000000000000006E-2</v>
      </c>
      <c r="W64" s="112">
        <v>4.4000000000000002E-6</v>
      </c>
      <c r="X64" s="115">
        <v>20.5</v>
      </c>
      <c r="Y64" s="85">
        <v>0</v>
      </c>
      <c r="Z64" s="85">
        <v>0</v>
      </c>
      <c r="AA64" s="106">
        <v>0</v>
      </c>
      <c r="AB64" s="118" t="s">
        <v>14</v>
      </c>
      <c r="AI64" s="20"/>
    </row>
    <row r="65" spans="7:35" ht="14.1" customHeight="1">
      <c r="G65" s="19"/>
      <c r="H65" s="787"/>
      <c r="I65"/>
      <c r="L65" s="247"/>
      <c r="O65" s="3"/>
      <c r="P65" s="15"/>
      <c r="Q65" s="236"/>
      <c r="R65" s="235"/>
      <c r="S65" s="235"/>
      <c r="T65" s="93"/>
      <c r="U65" s="386"/>
      <c r="V65" s="386"/>
      <c r="W65" s="427"/>
      <c r="X65" s="428"/>
      <c r="Y65" s="235"/>
      <c r="Z65" s="235"/>
      <c r="AA65" s="236"/>
      <c r="AB65" s="429"/>
      <c r="AI65" s="20"/>
    </row>
    <row r="66" spans="7:35" ht="14.1" customHeight="1">
      <c r="G66" s="19"/>
      <c r="H66" s="787"/>
      <c r="J66" s="735" t="s">
        <v>638</v>
      </c>
      <c r="K66" s="8" t="s">
        <v>124</v>
      </c>
      <c r="L66" s="678">
        <v>0</v>
      </c>
      <c r="O66" s="3"/>
      <c r="P66" s="15"/>
      <c r="Q66" s="236"/>
      <c r="R66" s="235"/>
      <c r="S66" s="235"/>
      <c r="U66" s="386"/>
      <c r="V66" s="386"/>
      <c r="W66" s="427"/>
      <c r="X66" s="428"/>
      <c r="Y66" s="235"/>
      <c r="Z66" s="235"/>
      <c r="AA66" s="236"/>
      <c r="AB66" s="429"/>
      <c r="AI66" s="20"/>
    </row>
    <row r="67" spans="7:35" ht="14.1" customHeight="1">
      <c r="G67" s="19"/>
      <c r="H67" s="787"/>
      <c r="J67" s="736"/>
      <c r="K67" s="9" t="s">
        <v>126</v>
      </c>
      <c r="L67" s="678">
        <v>0</v>
      </c>
      <c r="O67" s="3"/>
      <c r="P67" s="15"/>
      <c r="Q67" s="236"/>
      <c r="R67" s="235"/>
      <c r="S67" s="235"/>
      <c r="U67" s="386"/>
      <c r="V67" s="386"/>
      <c r="W67" s="427"/>
      <c r="X67" s="428"/>
      <c r="Y67" s="235"/>
      <c r="Z67" s="235"/>
      <c r="AA67" s="236"/>
      <c r="AB67" s="429"/>
      <c r="AI67" s="20"/>
    </row>
    <row r="68" spans="7:35" ht="14.1" customHeight="1">
      <c r="G68" s="19"/>
      <c r="H68" s="787"/>
      <c r="J68" s="737"/>
      <c r="K68" s="10" t="s">
        <v>127</v>
      </c>
      <c r="L68" s="679">
        <v>0</v>
      </c>
      <c r="O68" s="3"/>
      <c r="P68" s="15"/>
      <c r="Q68" s="236"/>
      <c r="R68" s="235"/>
      <c r="S68" s="235"/>
      <c r="U68" s="386"/>
      <c r="V68" s="386"/>
      <c r="W68" s="427"/>
      <c r="X68" s="428"/>
      <c r="Y68" s="235"/>
      <c r="Z68" s="235"/>
      <c r="AA68" s="236"/>
      <c r="AB68" s="429"/>
      <c r="AI68" s="20"/>
    </row>
    <row r="69" spans="7:35" ht="14.1" customHeight="1" thickBot="1">
      <c r="G69" s="19"/>
      <c r="H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44"/>
    </row>
    <row r="70" spans="7:35" ht="14.1" customHeight="1">
      <c r="G70" s="19"/>
      <c r="H70" s="12"/>
      <c r="J70" s="12"/>
      <c r="K70" s="12"/>
      <c r="L70" s="12"/>
      <c r="M70" s="12"/>
      <c r="AI70" s="20"/>
    </row>
    <row r="71" spans="7:35" ht="14.1" customHeight="1">
      <c r="G71" s="19"/>
      <c r="H71" s="788" t="s">
        <v>33</v>
      </c>
      <c r="J71" s="735" t="s">
        <v>34</v>
      </c>
      <c r="K71" s="8" t="s">
        <v>124</v>
      </c>
      <c r="L71" s="171">
        <f xml:space="preserve"> (($S$36 * $S$34 * $S$32 * (L32 * 1 + L58) +L36) * 1000 / (L12 * 8760)) + L40 + L48</f>
        <v>110.8750985392729</v>
      </c>
      <c r="M71"/>
      <c r="N71"/>
      <c r="AI71" s="20"/>
    </row>
    <row r="72" spans="7:35" ht="14.1" customHeight="1">
      <c r="G72" s="19"/>
      <c r="H72" s="788"/>
      <c r="J72" s="736"/>
      <c r="K72" s="9" t="s">
        <v>126</v>
      </c>
      <c r="L72" s="171">
        <f t="shared" ref="L72" si="4" xml:space="preserve"> (($S$36 * $S$34 * $S$32 * (L33 * 1 + L59) +L37) * 1000 / (L13 * 8760)) + L41 + L49</f>
        <v>140.21827673515745</v>
      </c>
      <c r="O72" s="90"/>
      <c r="AI72" s="20"/>
    </row>
    <row r="73" spans="7:35" ht="14.1" customHeight="1">
      <c r="G73" s="19"/>
      <c r="H73" s="788"/>
      <c r="J73" s="737"/>
      <c r="K73" s="10" t="s">
        <v>127</v>
      </c>
      <c r="L73" s="171">
        <f xml:space="preserve"> (($S$36 * $S$34 * $S$32 * (L34 * 1 + L60) +L38) * 1000 / (L14 * 8760)) + L42 + L50</f>
        <v>226.0421054961318</v>
      </c>
      <c r="N73"/>
      <c r="O73"/>
      <c r="P73"/>
      <c r="Q73"/>
      <c r="R73"/>
      <c r="S73"/>
      <c r="AI73" s="20"/>
    </row>
    <row r="74" spans="7:35" ht="14.1" customHeight="1">
      <c r="G74" s="19"/>
      <c r="H74" s="788"/>
      <c r="L74" s="247"/>
      <c r="AI74" s="20"/>
    </row>
    <row r="75" spans="7:35" ht="14.1" customHeight="1">
      <c r="G75" s="19"/>
      <c r="H75" s="788"/>
      <c r="J75" s="735" t="s">
        <v>67</v>
      </c>
      <c r="K75" s="8" t="s">
        <v>124</v>
      </c>
      <c r="L75" s="171">
        <f>(((L32*$S$36*(1-$S$28*$S$33))/(8760*L12*(1-$S$28))+L36/(8760*L12))*1000)+L40</f>
        <v>78.712941789893307</v>
      </c>
      <c r="M75" s="299" t="s">
        <v>684</v>
      </c>
      <c r="AI75" s="20"/>
    </row>
    <row r="76" spans="7:35" ht="14.1" customHeight="1">
      <c r="G76" s="19"/>
      <c r="H76" s="788"/>
      <c r="J76" s="736"/>
      <c r="K76" s="9" t="s">
        <v>126</v>
      </c>
      <c r="L76" s="171">
        <f>(((L33*$S$36*(1-$S$28*$S$33))/(8760*L13*(1-$S$28))+L37/(8760*L13))*1000)+L41</f>
        <v>105.12741176463562</v>
      </c>
      <c r="AI76" s="20"/>
    </row>
    <row r="77" spans="7:35" ht="14.1" customHeight="1">
      <c r="G77" s="19"/>
      <c r="H77" s="788"/>
      <c r="J77" s="737"/>
      <c r="K77" s="10" t="s">
        <v>127</v>
      </c>
      <c r="L77" s="171">
        <f>(((L34*$S$36*(1-$S$28*$S$33))/(8760*L14*(1-$S$28))+L38/(8760*L14))*1000)+L42</f>
        <v>175.65673096743777</v>
      </c>
      <c r="AI77" s="20"/>
    </row>
    <row r="78" spans="7:35" ht="14.1" customHeight="1">
      <c r="G78" s="21"/>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3"/>
    </row>
    <row r="79" spans="7:35" ht="14.1" customHeight="1">
      <c r="M79" s="4" t="s">
        <v>792</v>
      </c>
      <c r="T79" s="17"/>
    </row>
    <row r="80" spans="7:35" ht="14.1" customHeight="1">
      <c r="M80" s="4" t="s">
        <v>793</v>
      </c>
    </row>
    <row r="81" spans="1:418" ht="14.1" customHeight="1">
      <c r="M81" s="4" t="s">
        <v>794</v>
      </c>
    </row>
    <row r="82" spans="1:418" ht="14.1" customHeight="1">
      <c r="A82" s="4" t="s">
        <v>92</v>
      </c>
      <c r="H82" s="4" t="s">
        <v>938</v>
      </c>
    </row>
    <row r="83" spans="1:418" ht="14.1" customHeight="1">
      <c r="G83" s="16"/>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8"/>
    </row>
    <row r="84" spans="1:418" ht="14.1" customHeight="1">
      <c r="D84" s="426" t="s">
        <v>90</v>
      </c>
      <c r="G84" s="733" t="s">
        <v>18</v>
      </c>
      <c r="H84" s="733"/>
      <c r="I84" s="733"/>
      <c r="J84" s="733"/>
      <c r="K84" s="733"/>
      <c r="L84" s="733"/>
      <c r="M84" s="733"/>
      <c r="N84" s="733"/>
      <c r="O84" s="733"/>
      <c r="P84" s="733"/>
      <c r="Q84" s="733"/>
      <c r="R84" s="733"/>
      <c r="S84" s="733"/>
      <c r="T84" s="733"/>
      <c r="U84" s="423"/>
      <c r="V84" s="423"/>
      <c r="W84" s="423"/>
      <c r="X84" s="423"/>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67"/>
    </row>
    <row r="85" spans="1:418" ht="14.1" customHeight="1">
      <c r="G85" s="19"/>
      <c r="AV85" s="20"/>
    </row>
    <row r="86" spans="1:418" ht="14.1" customHeight="1">
      <c r="G86" s="19"/>
      <c r="L86" s="24">
        <f>Q12+1</f>
        <v>2014</v>
      </c>
      <c r="M86" s="24">
        <f t="shared" ref="M86:AV86" si="5">L86+1</f>
        <v>2015</v>
      </c>
      <c r="N86" s="24">
        <f>M86+1</f>
        <v>2016</v>
      </c>
      <c r="O86" s="24">
        <f>N86+1</f>
        <v>2017</v>
      </c>
      <c r="P86" s="24">
        <f t="shared" si="5"/>
        <v>2018</v>
      </c>
      <c r="Q86" s="24">
        <f t="shared" si="5"/>
        <v>2019</v>
      </c>
      <c r="R86" s="24">
        <f t="shared" si="5"/>
        <v>2020</v>
      </c>
      <c r="S86" s="24">
        <f t="shared" si="5"/>
        <v>2021</v>
      </c>
      <c r="T86" s="24">
        <f t="shared" si="5"/>
        <v>2022</v>
      </c>
      <c r="U86" s="24">
        <f>T86+1</f>
        <v>2023</v>
      </c>
      <c r="V86" s="24">
        <f t="shared" si="5"/>
        <v>2024</v>
      </c>
      <c r="W86" s="24">
        <f t="shared" si="5"/>
        <v>2025</v>
      </c>
      <c r="X86" s="24">
        <f t="shared" si="5"/>
        <v>2026</v>
      </c>
      <c r="Y86" s="24">
        <f t="shared" si="5"/>
        <v>2027</v>
      </c>
      <c r="Z86" s="24">
        <f t="shared" si="5"/>
        <v>2028</v>
      </c>
      <c r="AA86" s="24">
        <f t="shared" si="5"/>
        <v>2029</v>
      </c>
      <c r="AB86" s="24">
        <f t="shared" si="5"/>
        <v>2030</v>
      </c>
      <c r="AC86" s="24">
        <f>AB86+1</f>
        <v>2031</v>
      </c>
      <c r="AD86" s="24">
        <f t="shared" si="5"/>
        <v>2032</v>
      </c>
      <c r="AE86" s="24">
        <f t="shared" si="5"/>
        <v>2033</v>
      </c>
      <c r="AF86" s="24">
        <f t="shared" si="5"/>
        <v>2034</v>
      </c>
      <c r="AG86" s="24">
        <f t="shared" si="5"/>
        <v>2035</v>
      </c>
      <c r="AH86" s="24">
        <f t="shared" si="5"/>
        <v>2036</v>
      </c>
      <c r="AI86" s="24">
        <f t="shared" si="5"/>
        <v>2037</v>
      </c>
      <c r="AJ86" s="24">
        <f t="shared" si="5"/>
        <v>2038</v>
      </c>
      <c r="AK86" s="24">
        <f t="shared" si="5"/>
        <v>2039</v>
      </c>
      <c r="AL86" s="24">
        <f t="shared" si="5"/>
        <v>2040</v>
      </c>
      <c r="AM86" s="24">
        <f t="shared" si="5"/>
        <v>2041</v>
      </c>
      <c r="AN86" s="24">
        <f t="shared" si="5"/>
        <v>2042</v>
      </c>
      <c r="AO86" s="24">
        <f t="shared" si="5"/>
        <v>2043</v>
      </c>
      <c r="AP86" s="24">
        <f t="shared" si="5"/>
        <v>2044</v>
      </c>
      <c r="AQ86" s="24">
        <f t="shared" si="5"/>
        <v>2045</v>
      </c>
      <c r="AR86" s="24">
        <f t="shared" si="5"/>
        <v>2046</v>
      </c>
      <c r="AS86" s="24">
        <f t="shared" si="5"/>
        <v>2047</v>
      </c>
      <c r="AT86" s="24">
        <f t="shared" si="5"/>
        <v>2048</v>
      </c>
      <c r="AU86" s="24">
        <f t="shared" si="5"/>
        <v>2049</v>
      </c>
      <c r="AV86" s="168">
        <f t="shared" si="5"/>
        <v>2050</v>
      </c>
      <c r="BH86"/>
    </row>
    <row r="87" spans="1:418" ht="14.1" customHeight="1">
      <c r="G87" s="19"/>
      <c r="H87" s="738" t="s">
        <v>37</v>
      </c>
      <c r="J87" s="735" t="s">
        <v>39</v>
      </c>
      <c r="K87" s="8" t="s">
        <v>150</v>
      </c>
      <c r="L87" s="149">
        <f>$L$12</f>
        <v>0.59699999999999998</v>
      </c>
      <c r="M87" s="149">
        <f t="shared" ref="M87:AV89" si="6">$L$12</f>
        <v>0.59699999999999998</v>
      </c>
      <c r="N87" s="149">
        <f t="shared" si="6"/>
        <v>0.59699999999999998</v>
      </c>
      <c r="O87" s="149">
        <f t="shared" si="6"/>
        <v>0.59699999999999998</v>
      </c>
      <c r="P87" s="149">
        <f t="shared" si="6"/>
        <v>0.59699999999999998</v>
      </c>
      <c r="Q87" s="149">
        <f t="shared" si="6"/>
        <v>0.59699999999999998</v>
      </c>
      <c r="R87" s="149">
        <f t="shared" si="6"/>
        <v>0.59699999999999998</v>
      </c>
      <c r="S87" s="149">
        <f t="shared" si="6"/>
        <v>0.59699999999999998</v>
      </c>
      <c r="T87" s="149">
        <f t="shared" si="6"/>
        <v>0.59699999999999998</v>
      </c>
      <c r="U87" s="149">
        <f t="shared" si="6"/>
        <v>0.59699999999999998</v>
      </c>
      <c r="V87" s="149">
        <f t="shared" si="6"/>
        <v>0.59699999999999998</v>
      </c>
      <c r="W87" s="149">
        <f t="shared" si="6"/>
        <v>0.59699999999999998</v>
      </c>
      <c r="X87" s="149">
        <f t="shared" si="6"/>
        <v>0.59699999999999998</v>
      </c>
      <c r="Y87" s="149">
        <f t="shared" si="6"/>
        <v>0.59699999999999998</v>
      </c>
      <c r="Z87" s="149">
        <f t="shared" si="6"/>
        <v>0.59699999999999998</v>
      </c>
      <c r="AA87" s="149">
        <f t="shared" si="6"/>
        <v>0.59699999999999998</v>
      </c>
      <c r="AB87" s="149">
        <f t="shared" si="6"/>
        <v>0.59699999999999998</v>
      </c>
      <c r="AC87" s="149">
        <f t="shared" si="6"/>
        <v>0.59699999999999998</v>
      </c>
      <c r="AD87" s="149">
        <f t="shared" si="6"/>
        <v>0.59699999999999998</v>
      </c>
      <c r="AE87" s="149">
        <f t="shared" si="6"/>
        <v>0.59699999999999998</v>
      </c>
      <c r="AF87" s="149">
        <f t="shared" si="6"/>
        <v>0.59699999999999998</v>
      </c>
      <c r="AG87" s="149">
        <f t="shared" si="6"/>
        <v>0.59699999999999998</v>
      </c>
      <c r="AH87" s="149">
        <f t="shared" si="6"/>
        <v>0.59699999999999998</v>
      </c>
      <c r="AI87" s="149">
        <f t="shared" si="6"/>
        <v>0.59699999999999998</v>
      </c>
      <c r="AJ87" s="149">
        <f t="shared" si="6"/>
        <v>0.59699999999999998</v>
      </c>
      <c r="AK87" s="149">
        <f t="shared" si="6"/>
        <v>0.59699999999999998</v>
      </c>
      <c r="AL87" s="149">
        <f t="shared" si="6"/>
        <v>0.59699999999999998</v>
      </c>
      <c r="AM87" s="149">
        <f t="shared" si="6"/>
        <v>0.59699999999999998</v>
      </c>
      <c r="AN87" s="149">
        <f t="shared" si="6"/>
        <v>0.59699999999999998</v>
      </c>
      <c r="AO87" s="149">
        <f t="shared" si="6"/>
        <v>0.59699999999999998</v>
      </c>
      <c r="AP87" s="149">
        <f t="shared" si="6"/>
        <v>0.59699999999999998</v>
      </c>
      <c r="AQ87" s="149">
        <f t="shared" si="6"/>
        <v>0.59699999999999998</v>
      </c>
      <c r="AR87" s="149">
        <f t="shared" si="6"/>
        <v>0.59699999999999998</v>
      </c>
      <c r="AS87" s="149">
        <f t="shared" si="6"/>
        <v>0.59699999999999998</v>
      </c>
      <c r="AT87" s="149">
        <f t="shared" si="6"/>
        <v>0.59699999999999998</v>
      </c>
      <c r="AU87" s="149">
        <f t="shared" si="6"/>
        <v>0.59699999999999998</v>
      </c>
      <c r="AV87" s="643">
        <f t="shared" si="6"/>
        <v>0.59699999999999998</v>
      </c>
      <c r="BH87"/>
      <c r="BI87"/>
      <c r="BJ87"/>
      <c r="BK87"/>
      <c r="BL87"/>
      <c r="BM87"/>
      <c r="BN87"/>
      <c r="BO87"/>
      <c r="BP87"/>
      <c r="BQ87"/>
      <c r="BR87"/>
      <c r="BS87"/>
      <c r="BT87"/>
      <c r="BU87"/>
    </row>
    <row r="88" spans="1:418" ht="14.1" customHeight="1">
      <c r="G88" s="19"/>
      <c r="H88" s="738"/>
      <c r="J88" s="736"/>
      <c r="K88" s="9" t="s">
        <v>151</v>
      </c>
      <c r="L88" s="149">
        <f t="shared" ref="L88:AA89" si="7">$L$12</f>
        <v>0.59699999999999998</v>
      </c>
      <c r="M88" s="149">
        <f t="shared" si="7"/>
        <v>0.59699999999999998</v>
      </c>
      <c r="N88" s="149">
        <f t="shared" si="7"/>
        <v>0.59699999999999998</v>
      </c>
      <c r="O88" s="149">
        <f t="shared" si="7"/>
        <v>0.59699999999999998</v>
      </c>
      <c r="P88" s="149">
        <f t="shared" si="7"/>
        <v>0.59699999999999998</v>
      </c>
      <c r="Q88" s="149">
        <f t="shared" si="7"/>
        <v>0.59699999999999998</v>
      </c>
      <c r="R88" s="149">
        <f t="shared" si="7"/>
        <v>0.59699999999999998</v>
      </c>
      <c r="S88" s="149">
        <f t="shared" si="7"/>
        <v>0.59699999999999998</v>
      </c>
      <c r="T88" s="149">
        <f t="shared" si="7"/>
        <v>0.59699999999999998</v>
      </c>
      <c r="U88" s="149">
        <f t="shared" si="7"/>
        <v>0.59699999999999998</v>
      </c>
      <c r="V88" s="149">
        <f t="shared" si="7"/>
        <v>0.59699999999999998</v>
      </c>
      <c r="W88" s="149">
        <f t="shared" si="7"/>
        <v>0.59699999999999998</v>
      </c>
      <c r="X88" s="149">
        <f t="shared" si="7"/>
        <v>0.59699999999999998</v>
      </c>
      <c r="Y88" s="149">
        <f t="shared" si="7"/>
        <v>0.59699999999999998</v>
      </c>
      <c r="Z88" s="149">
        <f t="shared" si="7"/>
        <v>0.59699999999999998</v>
      </c>
      <c r="AA88" s="149">
        <f t="shared" si="7"/>
        <v>0.59699999999999998</v>
      </c>
      <c r="AB88" s="149">
        <f t="shared" si="6"/>
        <v>0.59699999999999998</v>
      </c>
      <c r="AC88" s="149">
        <f t="shared" si="6"/>
        <v>0.59699999999999998</v>
      </c>
      <c r="AD88" s="149">
        <f t="shared" si="6"/>
        <v>0.59699999999999998</v>
      </c>
      <c r="AE88" s="149">
        <f t="shared" si="6"/>
        <v>0.59699999999999998</v>
      </c>
      <c r="AF88" s="149">
        <f t="shared" si="6"/>
        <v>0.59699999999999998</v>
      </c>
      <c r="AG88" s="149">
        <f t="shared" si="6"/>
        <v>0.59699999999999998</v>
      </c>
      <c r="AH88" s="149">
        <f t="shared" si="6"/>
        <v>0.59699999999999998</v>
      </c>
      <c r="AI88" s="149">
        <f t="shared" si="6"/>
        <v>0.59699999999999998</v>
      </c>
      <c r="AJ88" s="149">
        <f t="shared" si="6"/>
        <v>0.59699999999999998</v>
      </c>
      <c r="AK88" s="149">
        <f t="shared" si="6"/>
        <v>0.59699999999999998</v>
      </c>
      <c r="AL88" s="149">
        <f t="shared" si="6"/>
        <v>0.59699999999999998</v>
      </c>
      <c r="AM88" s="149">
        <f t="shared" si="6"/>
        <v>0.59699999999999998</v>
      </c>
      <c r="AN88" s="149">
        <f t="shared" si="6"/>
        <v>0.59699999999999998</v>
      </c>
      <c r="AO88" s="149">
        <f t="shared" si="6"/>
        <v>0.59699999999999998</v>
      </c>
      <c r="AP88" s="149">
        <f t="shared" si="6"/>
        <v>0.59699999999999998</v>
      </c>
      <c r="AQ88" s="149">
        <f t="shared" si="6"/>
        <v>0.59699999999999998</v>
      </c>
      <c r="AR88" s="149">
        <f t="shared" si="6"/>
        <v>0.59699999999999998</v>
      </c>
      <c r="AS88" s="149">
        <f t="shared" si="6"/>
        <v>0.59699999999999998</v>
      </c>
      <c r="AT88" s="149">
        <f t="shared" si="6"/>
        <v>0.59699999999999998</v>
      </c>
      <c r="AU88" s="149">
        <f t="shared" si="6"/>
        <v>0.59699999999999998</v>
      </c>
      <c r="AV88" s="643">
        <f t="shared" si="6"/>
        <v>0.59699999999999998</v>
      </c>
      <c r="BH88"/>
      <c r="BI88"/>
      <c r="BJ88"/>
      <c r="BK88"/>
      <c r="BL88"/>
      <c r="BM88"/>
      <c r="BN88"/>
      <c r="BO88"/>
      <c r="BP88"/>
      <c r="BQ88"/>
      <c r="BR88"/>
      <c r="BS88"/>
      <c r="BT88"/>
      <c r="BU88"/>
    </row>
    <row r="89" spans="1:418" ht="14.1" customHeight="1" thickBot="1">
      <c r="G89" s="19"/>
      <c r="H89" s="738"/>
      <c r="J89" s="736"/>
      <c r="K89" s="9" t="s">
        <v>148</v>
      </c>
      <c r="L89" s="149">
        <f t="shared" si="7"/>
        <v>0.59699999999999998</v>
      </c>
      <c r="M89" s="149">
        <f t="shared" si="6"/>
        <v>0.59699999999999998</v>
      </c>
      <c r="N89" s="149">
        <f t="shared" si="6"/>
        <v>0.59699999999999998</v>
      </c>
      <c r="O89" s="149">
        <f t="shared" si="6"/>
        <v>0.59699999999999998</v>
      </c>
      <c r="P89" s="149">
        <f t="shared" si="6"/>
        <v>0.59699999999999998</v>
      </c>
      <c r="Q89" s="149">
        <f t="shared" si="6"/>
        <v>0.59699999999999998</v>
      </c>
      <c r="R89" s="149">
        <f t="shared" si="6"/>
        <v>0.59699999999999998</v>
      </c>
      <c r="S89" s="149">
        <f t="shared" si="6"/>
        <v>0.59699999999999998</v>
      </c>
      <c r="T89" s="149">
        <f t="shared" si="6"/>
        <v>0.59699999999999998</v>
      </c>
      <c r="U89" s="149">
        <f t="shared" si="6"/>
        <v>0.59699999999999998</v>
      </c>
      <c r="V89" s="149">
        <f t="shared" si="6"/>
        <v>0.59699999999999998</v>
      </c>
      <c r="W89" s="149">
        <f t="shared" si="6"/>
        <v>0.59699999999999998</v>
      </c>
      <c r="X89" s="149">
        <f t="shared" si="6"/>
        <v>0.59699999999999998</v>
      </c>
      <c r="Y89" s="149">
        <f t="shared" si="6"/>
        <v>0.59699999999999998</v>
      </c>
      <c r="Z89" s="149">
        <f t="shared" si="6"/>
        <v>0.59699999999999998</v>
      </c>
      <c r="AA89" s="149">
        <f t="shared" si="6"/>
        <v>0.59699999999999998</v>
      </c>
      <c r="AB89" s="149">
        <f t="shared" si="6"/>
        <v>0.59699999999999998</v>
      </c>
      <c r="AC89" s="149">
        <f t="shared" si="6"/>
        <v>0.59699999999999998</v>
      </c>
      <c r="AD89" s="149">
        <f t="shared" si="6"/>
        <v>0.59699999999999998</v>
      </c>
      <c r="AE89" s="149">
        <f t="shared" si="6"/>
        <v>0.59699999999999998</v>
      </c>
      <c r="AF89" s="149">
        <f t="shared" si="6"/>
        <v>0.59699999999999998</v>
      </c>
      <c r="AG89" s="149">
        <f t="shared" si="6"/>
        <v>0.59699999999999998</v>
      </c>
      <c r="AH89" s="149">
        <f t="shared" si="6"/>
        <v>0.59699999999999998</v>
      </c>
      <c r="AI89" s="149">
        <f t="shared" si="6"/>
        <v>0.59699999999999998</v>
      </c>
      <c r="AJ89" s="149">
        <f t="shared" si="6"/>
        <v>0.59699999999999998</v>
      </c>
      <c r="AK89" s="149">
        <f t="shared" si="6"/>
        <v>0.59699999999999998</v>
      </c>
      <c r="AL89" s="149">
        <f t="shared" si="6"/>
        <v>0.59699999999999998</v>
      </c>
      <c r="AM89" s="149">
        <f t="shared" si="6"/>
        <v>0.59699999999999998</v>
      </c>
      <c r="AN89" s="149">
        <f t="shared" si="6"/>
        <v>0.59699999999999998</v>
      </c>
      <c r="AO89" s="149">
        <f t="shared" si="6"/>
        <v>0.59699999999999998</v>
      </c>
      <c r="AP89" s="149">
        <f t="shared" si="6"/>
        <v>0.59699999999999998</v>
      </c>
      <c r="AQ89" s="149">
        <f t="shared" si="6"/>
        <v>0.59699999999999998</v>
      </c>
      <c r="AR89" s="149">
        <f t="shared" si="6"/>
        <v>0.59699999999999998</v>
      </c>
      <c r="AS89" s="149">
        <f t="shared" si="6"/>
        <v>0.59699999999999998</v>
      </c>
      <c r="AT89" s="149">
        <f t="shared" si="6"/>
        <v>0.59699999999999998</v>
      </c>
      <c r="AU89" s="149">
        <f t="shared" si="6"/>
        <v>0.59699999999999998</v>
      </c>
      <c r="AV89" s="643">
        <f t="shared" si="6"/>
        <v>0.59699999999999998</v>
      </c>
      <c r="BG89"/>
      <c r="BH89"/>
      <c r="BI89"/>
      <c r="BJ89"/>
      <c r="BK89"/>
      <c r="BL89"/>
      <c r="BM89"/>
      <c r="BN89"/>
      <c r="BO89"/>
      <c r="BP89"/>
      <c r="BQ89"/>
      <c r="BR89"/>
      <c r="BS89"/>
      <c r="BT89"/>
      <c r="BU89"/>
    </row>
    <row r="90" spans="1:418" ht="14.1" customHeight="1" thickTop="1">
      <c r="G90" s="19"/>
      <c r="H90" s="738"/>
      <c r="J90" s="736"/>
      <c r="K90" s="9" t="s">
        <v>155</v>
      </c>
      <c r="L90" s="68">
        <f>$L$13</f>
        <v>0.59699999999999998</v>
      </c>
      <c r="M90" s="68">
        <f t="shared" ref="M90:AV92" si="8">$L$13</f>
        <v>0.59699999999999998</v>
      </c>
      <c r="N90" s="68">
        <f t="shared" si="8"/>
        <v>0.59699999999999998</v>
      </c>
      <c r="O90" s="68">
        <f t="shared" si="8"/>
        <v>0.59699999999999998</v>
      </c>
      <c r="P90" s="68">
        <f t="shared" si="8"/>
        <v>0.59699999999999998</v>
      </c>
      <c r="Q90" s="68">
        <f t="shared" si="8"/>
        <v>0.59699999999999998</v>
      </c>
      <c r="R90" s="68">
        <f t="shared" si="8"/>
        <v>0.59699999999999998</v>
      </c>
      <c r="S90" s="68">
        <f t="shared" si="8"/>
        <v>0.59699999999999998</v>
      </c>
      <c r="T90" s="68">
        <f t="shared" si="8"/>
        <v>0.59699999999999998</v>
      </c>
      <c r="U90" s="68">
        <f t="shared" si="8"/>
        <v>0.59699999999999998</v>
      </c>
      <c r="V90" s="68">
        <f t="shared" si="8"/>
        <v>0.59699999999999998</v>
      </c>
      <c r="W90" s="68">
        <f t="shared" si="8"/>
        <v>0.59699999999999998</v>
      </c>
      <c r="X90" s="68">
        <f t="shared" si="8"/>
        <v>0.59699999999999998</v>
      </c>
      <c r="Y90" s="68">
        <f t="shared" si="8"/>
        <v>0.59699999999999998</v>
      </c>
      <c r="Z90" s="68">
        <f t="shared" si="8"/>
        <v>0.59699999999999998</v>
      </c>
      <c r="AA90" s="68">
        <f t="shared" si="8"/>
        <v>0.59699999999999998</v>
      </c>
      <c r="AB90" s="68">
        <f t="shared" si="8"/>
        <v>0.59699999999999998</v>
      </c>
      <c r="AC90" s="68">
        <f t="shared" si="8"/>
        <v>0.59699999999999998</v>
      </c>
      <c r="AD90" s="68">
        <f t="shared" si="8"/>
        <v>0.59699999999999998</v>
      </c>
      <c r="AE90" s="68">
        <f t="shared" si="8"/>
        <v>0.59699999999999998</v>
      </c>
      <c r="AF90" s="68">
        <f t="shared" si="8"/>
        <v>0.59699999999999998</v>
      </c>
      <c r="AG90" s="68">
        <f t="shared" si="8"/>
        <v>0.59699999999999998</v>
      </c>
      <c r="AH90" s="68">
        <f t="shared" si="8"/>
        <v>0.59699999999999998</v>
      </c>
      <c r="AI90" s="68">
        <f t="shared" si="8"/>
        <v>0.59699999999999998</v>
      </c>
      <c r="AJ90" s="68">
        <f t="shared" si="8"/>
        <v>0.59699999999999998</v>
      </c>
      <c r="AK90" s="68">
        <f t="shared" si="8"/>
        <v>0.59699999999999998</v>
      </c>
      <c r="AL90" s="68">
        <f t="shared" si="8"/>
        <v>0.59699999999999998</v>
      </c>
      <c r="AM90" s="68">
        <f t="shared" si="8"/>
        <v>0.59699999999999998</v>
      </c>
      <c r="AN90" s="68">
        <f t="shared" si="8"/>
        <v>0.59699999999999998</v>
      </c>
      <c r="AO90" s="68">
        <f t="shared" si="8"/>
        <v>0.59699999999999998</v>
      </c>
      <c r="AP90" s="68">
        <f t="shared" si="8"/>
        <v>0.59699999999999998</v>
      </c>
      <c r="AQ90" s="68">
        <f t="shared" si="8"/>
        <v>0.59699999999999998</v>
      </c>
      <c r="AR90" s="68">
        <f t="shared" si="8"/>
        <v>0.59699999999999998</v>
      </c>
      <c r="AS90" s="68">
        <f t="shared" si="8"/>
        <v>0.59699999999999998</v>
      </c>
      <c r="AT90" s="68">
        <f t="shared" si="8"/>
        <v>0.59699999999999998</v>
      </c>
      <c r="AU90" s="68">
        <f t="shared" si="8"/>
        <v>0.59699999999999998</v>
      </c>
      <c r="AV90" s="603">
        <f t="shared" si="8"/>
        <v>0.59699999999999998</v>
      </c>
      <c r="BD90"/>
      <c r="BE90"/>
      <c r="BG90"/>
      <c r="BH90"/>
      <c r="BI90"/>
      <c r="BJ90"/>
      <c r="BK90"/>
      <c r="BL90"/>
      <c r="BM90"/>
      <c r="BN90"/>
      <c r="BO90"/>
      <c r="BP90"/>
      <c r="BQ90"/>
      <c r="BR90"/>
      <c r="BS90"/>
      <c r="BT90"/>
      <c r="BU90"/>
    </row>
    <row r="91" spans="1:418" ht="14.1" customHeight="1">
      <c r="G91" s="19"/>
      <c r="H91" s="738"/>
      <c r="J91" s="736"/>
      <c r="K91" s="9" t="s">
        <v>156</v>
      </c>
      <c r="L91" s="149">
        <f t="shared" ref="L91:AA92" si="9">$L$13</f>
        <v>0.59699999999999998</v>
      </c>
      <c r="M91" s="149">
        <f t="shared" si="9"/>
        <v>0.59699999999999998</v>
      </c>
      <c r="N91" s="149">
        <f t="shared" si="9"/>
        <v>0.59699999999999998</v>
      </c>
      <c r="O91" s="149">
        <f t="shared" si="9"/>
        <v>0.59699999999999998</v>
      </c>
      <c r="P91" s="149">
        <f t="shared" si="9"/>
        <v>0.59699999999999998</v>
      </c>
      <c r="Q91" s="149">
        <f t="shared" si="9"/>
        <v>0.59699999999999998</v>
      </c>
      <c r="R91" s="149">
        <f t="shared" si="9"/>
        <v>0.59699999999999998</v>
      </c>
      <c r="S91" s="149">
        <f t="shared" si="9"/>
        <v>0.59699999999999998</v>
      </c>
      <c r="T91" s="149">
        <f t="shared" si="9"/>
        <v>0.59699999999999998</v>
      </c>
      <c r="U91" s="149">
        <f t="shared" si="9"/>
        <v>0.59699999999999998</v>
      </c>
      <c r="V91" s="149">
        <f t="shared" si="9"/>
        <v>0.59699999999999998</v>
      </c>
      <c r="W91" s="149">
        <f t="shared" si="9"/>
        <v>0.59699999999999998</v>
      </c>
      <c r="X91" s="149">
        <f t="shared" si="9"/>
        <v>0.59699999999999998</v>
      </c>
      <c r="Y91" s="149">
        <f t="shared" si="9"/>
        <v>0.59699999999999998</v>
      </c>
      <c r="Z91" s="149">
        <f t="shared" si="9"/>
        <v>0.59699999999999998</v>
      </c>
      <c r="AA91" s="149">
        <f t="shared" si="9"/>
        <v>0.59699999999999998</v>
      </c>
      <c r="AB91" s="149">
        <f t="shared" si="8"/>
        <v>0.59699999999999998</v>
      </c>
      <c r="AC91" s="149">
        <f t="shared" si="8"/>
        <v>0.59699999999999998</v>
      </c>
      <c r="AD91" s="149">
        <f t="shared" si="8"/>
        <v>0.59699999999999998</v>
      </c>
      <c r="AE91" s="149">
        <f t="shared" si="8"/>
        <v>0.59699999999999998</v>
      </c>
      <c r="AF91" s="149">
        <f t="shared" si="8"/>
        <v>0.59699999999999998</v>
      </c>
      <c r="AG91" s="149">
        <f t="shared" si="8"/>
        <v>0.59699999999999998</v>
      </c>
      <c r="AH91" s="149">
        <f t="shared" si="8"/>
        <v>0.59699999999999998</v>
      </c>
      <c r="AI91" s="149">
        <f t="shared" si="8"/>
        <v>0.59699999999999998</v>
      </c>
      <c r="AJ91" s="149">
        <f t="shared" si="8"/>
        <v>0.59699999999999998</v>
      </c>
      <c r="AK91" s="149">
        <f t="shared" si="8"/>
        <v>0.59699999999999998</v>
      </c>
      <c r="AL91" s="149">
        <f t="shared" si="8"/>
        <v>0.59699999999999998</v>
      </c>
      <c r="AM91" s="149">
        <f t="shared" si="8"/>
        <v>0.59699999999999998</v>
      </c>
      <c r="AN91" s="149">
        <f t="shared" si="8"/>
        <v>0.59699999999999998</v>
      </c>
      <c r="AO91" s="149">
        <f t="shared" si="8"/>
        <v>0.59699999999999998</v>
      </c>
      <c r="AP91" s="149">
        <f t="shared" si="8"/>
        <v>0.59699999999999998</v>
      </c>
      <c r="AQ91" s="149">
        <f t="shared" si="8"/>
        <v>0.59699999999999998</v>
      </c>
      <c r="AR91" s="149">
        <f t="shared" si="8"/>
        <v>0.59699999999999998</v>
      </c>
      <c r="AS91" s="149">
        <f t="shared" si="8"/>
        <v>0.59699999999999998</v>
      </c>
      <c r="AT91" s="149">
        <f t="shared" si="8"/>
        <v>0.59699999999999998</v>
      </c>
      <c r="AU91" s="149">
        <f t="shared" si="8"/>
        <v>0.59699999999999998</v>
      </c>
      <c r="AV91" s="643">
        <f t="shared" si="8"/>
        <v>0.59699999999999998</v>
      </c>
      <c r="BD91"/>
      <c r="BE91"/>
      <c r="BF91"/>
      <c r="BG91"/>
      <c r="BH91"/>
      <c r="BI91"/>
      <c r="BJ91"/>
      <c r="BK91"/>
      <c r="BL91"/>
      <c r="BM91"/>
      <c r="BN91"/>
      <c r="BO91"/>
      <c r="BP91"/>
      <c r="BQ91"/>
      <c r="BR91"/>
      <c r="BS91"/>
      <c r="BT91"/>
      <c r="BU91"/>
    </row>
    <row r="92" spans="1:418" ht="14.1" customHeight="1" thickBot="1">
      <c r="G92" s="19"/>
      <c r="H92" s="738"/>
      <c r="J92" s="736"/>
      <c r="K92" s="9" t="s">
        <v>157</v>
      </c>
      <c r="L92" s="149">
        <f t="shared" si="9"/>
        <v>0.59699999999999998</v>
      </c>
      <c r="M92" s="149">
        <f t="shared" si="8"/>
        <v>0.59699999999999998</v>
      </c>
      <c r="N92" s="149">
        <f t="shared" si="8"/>
        <v>0.59699999999999998</v>
      </c>
      <c r="O92" s="149">
        <f t="shared" si="8"/>
        <v>0.59699999999999998</v>
      </c>
      <c r="P92" s="149">
        <f t="shared" si="8"/>
        <v>0.59699999999999998</v>
      </c>
      <c r="Q92" s="149">
        <f t="shared" si="8"/>
        <v>0.59699999999999998</v>
      </c>
      <c r="R92" s="149">
        <f t="shared" si="8"/>
        <v>0.59699999999999998</v>
      </c>
      <c r="S92" s="149">
        <f t="shared" si="8"/>
        <v>0.59699999999999998</v>
      </c>
      <c r="T92" s="149">
        <f t="shared" si="8"/>
        <v>0.59699999999999998</v>
      </c>
      <c r="U92" s="149">
        <f t="shared" si="8"/>
        <v>0.59699999999999998</v>
      </c>
      <c r="V92" s="149">
        <f t="shared" si="8"/>
        <v>0.59699999999999998</v>
      </c>
      <c r="W92" s="149">
        <f t="shared" si="8"/>
        <v>0.59699999999999998</v>
      </c>
      <c r="X92" s="149">
        <f t="shared" si="8"/>
        <v>0.59699999999999998</v>
      </c>
      <c r="Y92" s="149">
        <f t="shared" si="8"/>
        <v>0.59699999999999998</v>
      </c>
      <c r="Z92" s="149">
        <f t="shared" si="8"/>
        <v>0.59699999999999998</v>
      </c>
      <c r="AA92" s="149">
        <f t="shared" si="8"/>
        <v>0.59699999999999998</v>
      </c>
      <c r="AB92" s="149">
        <f t="shared" si="8"/>
        <v>0.59699999999999998</v>
      </c>
      <c r="AC92" s="149">
        <f t="shared" si="8"/>
        <v>0.59699999999999998</v>
      </c>
      <c r="AD92" s="149">
        <f t="shared" si="8"/>
        <v>0.59699999999999998</v>
      </c>
      <c r="AE92" s="149">
        <f t="shared" si="8"/>
        <v>0.59699999999999998</v>
      </c>
      <c r="AF92" s="149">
        <f t="shared" si="8"/>
        <v>0.59699999999999998</v>
      </c>
      <c r="AG92" s="149">
        <f t="shared" si="8"/>
        <v>0.59699999999999998</v>
      </c>
      <c r="AH92" s="149">
        <f t="shared" si="8"/>
        <v>0.59699999999999998</v>
      </c>
      <c r="AI92" s="149">
        <f t="shared" si="8"/>
        <v>0.59699999999999998</v>
      </c>
      <c r="AJ92" s="149">
        <f t="shared" si="8"/>
        <v>0.59699999999999998</v>
      </c>
      <c r="AK92" s="149">
        <f t="shared" si="8"/>
        <v>0.59699999999999998</v>
      </c>
      <c r="AL92" s="149">
        <f t="shared" si="8"/>
        <v>0.59699999999999998</v>
      </c>
      <c r="AM92" s="149">
        <f t="shared" si="8"/>
        <v>0.59699999999999998</v>
      </c>
      <c r="AN92" s="149">
        <f t="shared" si="8"/>
        <v>0.59699999999999998</v>
      </c>
      <c r="AO92" s="149">
        <f t="shared" si="8"/>
        <v>0.59699999999999998</v>
      </c>
      <c r="AP92" s="149">
        <f t="shared" si="8"/>
        <v>0.59699999999999998</v>
      </c>
      <c r="AQ92" s="149">
        <f t="shared" si="8"/>
        <v>0.59699999999999998</v>
      </c>
      <c r="AR92" s="149">
        <f t="shared" si="8"/>
        <v>0.59699999999999998</v>
      </c>
      <c r="AS92" s="149">
        <f t="shared" si="8"/>
        <v>0.59699999999999998</v>
      </c>
      <c r="AT92" s="149">
        <f t="shared" si="8"/>
        <v>0.59699999999999998</v>
      </c>
      <c r="AU92" s="149">
        <f t="shared" si="8"/>
        <v>0.59699999999999998</v>
      </c>
      <c r="AV92" s="643">
        <f t="shared" si="8"/>
        <v>0.59699999999999998</v>
      </c>
      <c r="BD92"/>
      <c r="BE92"/>
      <c r="BF92"/>
      <c r="BG92"/>
      <c r="BH92"/>
      <c r="BI92"/>
      <c r="BJ92"/>
      <c r="BK92"/>
      <c r="BL92"/>
      <c r="BM92"/>
      <c r="BN92"/>
      <c r="BO92"/>
      <c r="BP92"/>
      <c r="BQ92"/>
      <c r="BR92"/>
      <c r="BS92"/>
      <c r="BT92"/>
      <c r="BU92"/>
    </row>
    <row r="93" spans="1:418" ht="14.1" customHeight="1" thickTop="1">
      <c r="G93" s="19"/>
      <c r="H93" s="738"/>
      <c r="J93" s="736"/>
      <c r="K93" s="9" t="s">
        <v>158</v>
      </c>
      <c r="L93" s="68">
        <f>$L$14</f>
        <v>0.59699999999999998</v>
      </c>
      <c r="M93" s="68">
        <f t="shared" ref="M93:AV95" si="10">$L$14</f>
        <v>0.59699999999999998</v>
      </c>
      <c r="N93" s="68">
        <f t="shared" si="10"/>
        <v>0.59699999999999998</v>
      </c>
      <c r="O93" s="68">
        <f t="shared" si="10"/>
        <v>0.59699999999999998</v>
      </c>
      <c r="P93" s="68">
        <f t="shared" si="10"/>
        <v>0.59699999999999998</v>
      </c>
      <c r="Q93" s="68">
        <f t="shared" si="10"/>
        <v>0.59699999999999998</v>
      </c>
      <c r="R93" s="68">
        <f t="shared" si="10"/>
        <v>0.59699999999999998</v>
      </c>
      <c r="S93" s="68">
        <f t="shared" si="10"/>
        <v>0.59699999999999998</v>
      </c>
      <c r="T93" s="68">
        <f t="shared" si="10"/>
        <v>0.59699999999999998</v>
      </c>
      <c r="U93" s="68">
        <f t="shared" si="10"/>
        <v>0.59699999999999998</v>
      </c>
      <c r="V93" s="68">
        <f t="shared" si="10"/>
        <v>0.59699999999999998</v>
      </c>
      <c r="W93" s="68">
        <f t="shared" si="10"/>
        <v>0.59699999999999998</v>
      </c>
      <c r="X93" s="68">
        <f t="shared" si="10"/>
        <v>0.59699999999999998</v>
      </c>
      <c r="Y93" s="68">
        <f t="shared" si="10"/>
        <v>0.59699999999999998</v>
      </c>
      <c r="Z93" s="68">
        <f t="shared" si="10"/>
        <v>0.59699999999999998</v>
      </c>
      <c r="AA93" s="68">
        <f t="shared" si="10"/>
        <v>0.59699999999999998</v>
      </c>
      <c r="AB93" s="68">
        <f t="shared" si="10"/>
        <v>0.59699999999999998</v>
      </c>
      <c r="AC93" s="68">
        <f t="shared" si="10"/>
        <v>0.59699999999999998</v>
      </c>
      <c r="AD93" s="68">
        <f t="shared" si="10"/>
        <v>0.59699999999999998</v>
      </c>
      <c r="AE93" s="68">
        <f t="shared" si="10"/>
        <v>0.59699999999999998</v>
      </c>
      <c r="AF93" s="68">
        <f t="shared" si="10"/>
        <v>0.59699999999999998</v>
      </c>
      <c r="AG93" s="68">
        <f t="shared" si="10"/>
        <v>0.59699999999999998</v>
      </c>
      <c r="AH93" s="68">
        <f t="shared" si="10"/>
        <v>0.59699999999999998</v>
      </c>
      <c r="AI93" s="68">
        <f t="shared" si="10"/>
        <v>0.59699999999999998</v>
      </c>
      <c r="AJ93" s="68">
        <f t="shared" si="10"/>
        <v>0.59699999999999998</v>
      </c>
      <c r="AK93" s="68">
        <f t="shared" si="10"/>
        <v>0.59699999999999998</v>
      </c>
      <c r="AL93" s="68">
        <f t="shared" si="10"/>
        <v>0.59699999999999998</v>
      </c>
      <c r="AM93" s="68">
        <f t="shared" si="10"/>
        <v>0.59699999999999998</v>
      </c>
      <c r="AN93" s="68">
        <f t="shared" si="10"/>
        <v>0.59699999999999998</v>
      </c>
      <c r="AO93" s="68">
        <f t="shared" si="10"/>
        <v>0.59699999999999998</v>
      </c>
      <c r="AP93" s="68">
        <f t="shared" si="10"/>
        <v>0.59699999999999998</v>
      </c>
      <c r="AQ93" s="68">
        <f t="shared" si="10"/>
        <v>0.59699999999999998</v>
      </c>
      <c r="AR93" s="68">
        <f t="shared" si="10"/>
        <v>0.59699999999999998</v>
      </c>
      <c r="AS93" s="68">
        <f t="shared" si="10"/>
        <v>0.59699999999999998</v>
      </c>
      <c r="AT93" s="68">
        <f t="shared" si="10"/>
        <v>0.59699999999999998</v>
      </c>
      <c r="AU93" s="68">
        <f t="shared" si="10"/>
        <v>0.59699999999999998</v>
      </c>
      <c r="AV93" s="603">
        <f t="shared" si="10"/>
        <v>0.59699999999999998</v>
      </c>
      <c r="BD93"/>
      <c r="BE93"/>
      <c r="BF93"/>
      <c r="BG93"/>
      <c r="BH93"/>
      <c r="BI93"/>
      <c r="BJ93"/>
      <c r="BK93"/>
      <c r="BL93"/>
      <c r="BM93"/>
      <c r="BN93"/>
      <c r="BO93"/>
      <c r="BP93"/>
      <c r="BQ93"/>
      <c r="BR93"/>
      <c r="BS93"/>
      <c r="BT93"/>
      <c r="BU93"/>
    </row>
    <row r="94" spans="1:418" ht="14.1" customHeight="1">
      <c r="G94" s="19"/>
      <c r="H94" s="738"/>
      <c r="J94" s="736"/>
      <c r="K94" s="9" t="s">
        <v>159</v>
      </c>
      <c r="L94" s="149">
        <f t="shared" ref="L94:AA95" si="11">$L$14</f>
        <v>0.59699999999999998</v>
      </c>
      <c r="M94" s="149">
        <f t="shared" si="11"/>
        <v>0.59699999999999998</v>
      </c>
      <c r="N94" s="149">
        <f t="shared" si="11"/>
        <v>0.59699999999999998</v>
      </c>
      <c r="O94" s="149">
        <f t="shared" si="11"/>
        <v>0.59699999999999998</v>
      </c>
      <c r="P94" s="149">
        <f t="shared" si="11"/>
        <v>0.59699999999999998</v>
      </c>
      <c r="Q94" s="149">
        <f t="shared" si="11"/>
        <v>0.59699999999999998</v>
      </c>
      <c r="R94" s="149">
        <f t="shared" si="11"/>
        <v>0.59699999999999998</v>
      </c>
      <c r="S94" s="149">
        <f t="shared" si="11"/>
        <v>0.59699999999999998</v>
      </c>
      <c r="T94" s="149">
        <f t="shared" si="11"/>
        <v>0.59699999999999998</v>
      </c>
      <c r="U94" s="149">
        <f t="shared" si="11"/>
        <v>0.59699999999999998</v>
      </c>
      <c r="V94" s="149">
        <f t="shared" si="11"/>
        <v>0.59699999999999998</v>
      </c>
      <c r="W94" s="149">
        <f t="shared" si="11"/>
        <v>0.59699999999999998</v>
      </c>
      <c r="X94" s="149">
        <f t="shared" si="11"/>
        <v>0.59699999999999998</v>
      </c>
      <c r="Y94" s="149">
        <f t="shared" si="11"/>
        <v>0.59699999999999998</v>
      </c>
      <c r="Z94" s="149">
        <f t="shared" si="11"/>
        <v>0.59699999999999998</v>
      </c>
      <c r="AA94" s="149">
        <f t="shared" si="11"/>
        <v>0.59699999999999998</v>
      </c>
      <c r="AB94" s="149">
        <f t="shared" si="10"/>
        <v>0.59699999999999998</v>
      </c>
      <c r="AC94" s="149">
        <f t="shared" si="10"/>
        <v>0.59699999999999998</v>
      </c>
      <c r="AD94" s="149">
        <f t="shared" si="10"/>
        <v>0.59699999999999998</v>
      </c>
      <c r="AE94" s="149">
        <f t="shared" si="10"/>
        <v>0.59699999999999998</v>
      </c>
      <c r="AF94" s="149">
        <f t="shared" si="10"/>
        <v>0.59699999999999998</v>
      </c>
      <c r="AG94" s="149">
        <f t="shared" si="10"/>
        <v>0.59699999999999998</v>
      </c>
      <c r="AH94" s="149">
        <f t="shared" si="10"/>
        <v>0.59699999999999998</v>
      </c>
      <c r="AI94" s="149">
        <f t="shared" si="10"/>
        <v>0.59699999999999998</v>
      </c>
      <c r="AJ94" s="149">
        <f t="shared" si="10"/>
        <v>0.59699999999999998</v>
      </c>
      <c r="AK94" s="149">
        <f t="shared" si="10"/>
        <v>0.59699999999999998</v>
      </c>
      <c r="AL94" s="149">
        <f t="shared" si="10"/>
        <v>0.59699999999999998</v>
      </c>
      <c r="AM94" s="149">
        <f t="shared" si="10"/>
        <v>0.59699999999999998</v>
      </c>
      <c r="AN94" s="149">
        <f t="shared" si="10"/>
        <v>0.59699999999999998</v>
      </c>
      <c r="AO94" s="149">
        <f t="shared" si="10"/>
        <v>0.59699999999999998</v>
      </c>
      <c r="AP94" s="149">
        <f t="shared" si="10"/>
        <v>0.59699999999999998</v>
      </c>
      <c r="AQ94" s="149">
        <f t="shared" si="10"/>
        <v>0.59699999999999998</v>
      </c>
      <c r="AR94" s="149">
        <f t="shared" si="10"/>
        <v>0.59699999999999998</v>
      </c>
      <c r="AS94" s="149">
        <f t="shared" si="10"/>
        <v>0.59699999999999998</v>
      </c>
      <c r="AT94" s="149">
        <f t="shared" si="10"/>
        <v>0.59699999999999998</v>
      </c>
      <c r="AU94" s="149">
        <f t="shared" si="10"/>
        <v>0.59699999999999998</v>
      </c>
      <c r="AV94" s="643">
        <f t="shared" si="10"/>
        <v>0.59699999999999998</v>
      </c>
      <c r="BD94"/>
      <c r="BE94"/>
      <c r="BF94"/>
      <c r="BG94"/>
      <c r="BH94"/>
      <c r="BI94"/>
      <c r="BJ94"/>
      <c r="BK94"/>
      <c r="BL94"/>
      <c r="BM94"/>
      <c r="BN94"/>
      <c r="BO94"/>
      <c r="BP94"/>
      <c r="BQ94"/>
      <c r="BR94"/>
      <c r="BS94"/>
      <c r="BT94"/>
      <c r="BU94"/>
    </row>
    <row r="95" spans="1:418" ht="14.1" customHeight="1">
      <c r="G95" s="19"/>
      <c r="H95" s="738"/>
      <c r="J95" s="736"/>
      <c r="K95" s="10" t="s">
        <v>160</v>
      </c>
      <c r="L95" s="149">
        <f t="shared" si="11"/>
        <v>0.59699999999999998</v>
      </c>
      <c r="M95" s="149">
        <f t="shared" si="10"/>
        <v>0.59699999999999998</v>
      </c>
      <c r="N95" s="149">
        <f t="shared" si="10"/>
        <v>0.59699999999999998</v>
      </c>
      <c r="O95" s="149">
        <f t="shared" si="10"/>
        <v>0.59699999999999998</v>
      </c>
      <c r="P95" s="149">
        <f t="shared" si="10"/>
        <v>0.59699999999999998</v>
      </c>
      <c r="Q95" s="149">
        <f t="shared" si="10"/>
        <v>0.59699999999999998</v>
      </c>
      <c r="R95" s="149">
        <f t="shared" si="10"/>
        <v>0.59699999999999998</v>
      </c>
      <c r="S95" s="149">
        <f t="shared" si="10"/>
        <v>0.59699999999999998</v>
      </c>
      <c r="T95" s="149">
        <f t="shared" si="10"/>
        <v>0.59699999999999998</v>
      </c>
      <c r="U95" s="149">
        <f t="shared" si="10"/>
        <v>0.59699999999999998</v>
      </c>
      <c r="V95" s="149">
        <f t="shared" si="10"/>
        <v>0.59699999999999998</v>
      </c>
      <c r="W95" s="149">
        <f t="shared" si="10"/>
        <v>0.59699999999999998</v>
      </c>
      <c r="X95" s="149">
        <f t="shared" si="10"/>
        <v>0.59699999999999998</v>
      </c>
      <c r="Y95" s="149">
        <f t="shared" si="10"/>
        <v>0.59699999999999998</v>
      </c>
      <c r="Z95" s="149">
        <f t="shared" si="10"/>
        <v>0.59699999999999998</v>
      </c>
      <c r="AA95" s="149">
        <f t="shared" si="10"/>
        <v>0.59699999999999998</v>
      </c>
      <c r="AB95" s="149">
        <f t="shared" si="10"/>
        <v>0.59699999999999998</v>
      </c>
      <c r="AC95" s="149">
        <f t="shared" si="10"/>
        <v>0.59699999999999998</v>
      </c>
      <c r="AD95" s="149">
        <f t="shared" si="10"/>
        <v>0.59699999999999998</v>
      </c>
      <c r="AE95" s="149">
        <f t="shared" si="10"/>
        <v>0.59699999999999998</v>
      </c>
      <c r="AF95" s="149">
        <f t="shared" si="10"/>
        <v>0.59699999999999998</v>
      </c>
      <c r="AG95" s="149">
        <f t="shared" si="10"/>
        <v>0.59699999999999998</v>
      </c>
      <c r="AH95" s="149">
        <f t="shared" si="10"/>
        <v>0.59699999999999998</v>
      </c>
      <c r="AI95" s="149">
        <f t="shared" si="10"/>
        <v>0.59699999999999998</v>
      </c>
      <c r="AJ95" s="149">
        <f t="shared" si="10"/>
        <v>0.59699999999999998</v>
      </c>
      <c r="AK95" s="149">
        <f t="shared" si="10"/>
        <v>0.59699999999999998</v>
      </c>
      <c r="AL95" s="149">
        <f t="shared" si="10"/>
        <v>0.59699999999999998</v>
      </c>
      <c r="AM95" s="149">
        <f t="shared" si="10"/>
        <v>0.59699999999999998</v>
      </c>
      <c r="AN95" s="149">
        <f t="shared" si="10"/>
        <v>0.59699999999999998</v>
      </c>
      <c r="AO95" s="149">
        <f t="shared" si="10"/>
        <v>0.59699999999999998</v>
      </c>
      <c r="AP95" s="149">
        <f t="shared" si="10"/>
        <v>0.59699999999999998</v>
      </c>
      <c r="AQ95" s="149">
        <f t="shared" si="10"/>
        <v>0.59699999999999998</v>
      </c>
      <c r="AR95" s="149">
        <f t="shared" si="10"/>
        <v>0.59699999999999998</v>
      </c>
      <c r="AS95" s="149">
        <f t="shared" si="10"/>
        <v>0.59699999999999998</v>
      </c>
      <c r="AT95" s="149">
        <f t="shared" si="10"/>
        <v>0.59699999999999998</v>
      </c>
      <c r="AU95" s="149">
        <f t="shared" si="10"/>
        <v>0.59699999999999998</v>
      </c>
      <c r="AV95" s="643">
        <f t="shared" si="10"/>
        <v>0.59699999999999998</v>
      </c>
      <c r="BD95"/>
      <c r="BE95"/>
      <c r="BF95"/>
      <c r="BG95"/>
      <c r="BH95"/>
      <c r="BI95"/>
      <c r="BJ95"/>
      <c r="BK95"/>
      <c r="BL95"/>
      <c r="BM95"/>
      <c r="BN95"/>
      <c r="BO95"/>
      <c r="BP95"/>
      <c r="BQ95"/>
      <c r="BR95"/>
      <c r="BS95"/>
      <c r="BT95"/>
      <c r="BU95"/>
    </row>
    <row r="96" spans="1:418" ht="14.1" customHeight="1">
      <c r="G96" s="19"/>
      <c r="H96" s="738"/>
      <c r="J96" s="15"/>
      <c r="W96" s="134"/>
      <c r="AB96" s="134"/>
      <c r="AV96" s="20"/>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c r="LQ96"/>
      <c r="LR96"/>
      <c r="LS96"/>
      <c r="LT96"/>
      <c r="LU96"/>
      <c r="LV96"/>
      <c r="LW96"/>
      <c r="LX96"/>
      <c r="LY96"/>
      <c r="LZ96"/>
      <c r="MA96"/>
      <c r="MB96"/>
      <c r="MC96"/>
      <c r="MD96"/>
      <c r="ME96"/>
      <c r="MF96"/>
      <c r="MG96"/>
      <c r="MH96"/>
      <c r="MI96"/>
      <c r="MJ96"/>
      <c r="MK96"/>
      <c r="ML96"/>
      <c r="MM96"/>
      <c r="MN96"/>
      <c r="MO96"/>
      <c r="MP96"/>
      <c r="MQ96"/>
      <c r="MR96"/>
      <c r="MS96"/>
      <c r="MT96"/>
      <c r="MU96"/>
      <c r="MV96"/>
      <c r="MW96"/>
      <c r="MX96"/>
      <c r="MY96"/>
      <c r="MZ96"/>
      <c r="NA96"/>
      <c r="NB96"/>
      <c r="NC96"/>
      <c r="ND96"/>
      <c r="NE96"/>
      <c r="NF96"/>
      <c r="NG96"/>
      <c r="NH96"/>
      <c r="NI96"/>
      <c r="NJ96"/>
      <c r="NK96"/>
      <c r="NL96"/>
      <c r="NM96"/>
      <c r="NN96"/>
      <c r="NO96"/>
      <c r="NP96"/>
      <c r="NQ96"/>
      <c r="NR96"/>
      <c r="NS96"/>
      <c r="NT96"/>
      <c r="NU96"/>
      <c r="NV96"/>
      <c r="NW96"/>
      <c r="NX96"/>
      <c r="NY96"/>
      <c r="NZ96"/>
      <c r="OA96"/>
      <c r="OB96"/>
      <c r="OC96"/>
      <c r="OD96"/>
      <c r="OE96"/>
      <c r="OF96"/>
      <c r="OG96"/>
      <c r="OH96"/>
      <c r="OI96"/>
      <c r="OJ96"/>
      <c r="OK96"/>
      <c r="OL96"/>
      <c r="OM96"/>
      <c r="ON96"/>
      <c r="OO96"/>
      <c r="OP96"/>
      <c r="OQ96"/>
      <c r="OR96"/>
      <c r="OS96"/>
      <c r="OT96"/>
      <c r="OU96"/>
      <c r="OV96"/>
      <c r="OW96"/>
      <c r="OX96"/>
      <c r="OY96"/>
      <c r="OZ96"/>
      <c r="PA96"/>
      <c r="PB96"/>
    </row>
    <row r="97" spans="7:418" ht="14.1" customHeight="1">
      <c r="G97" s="19"/>
      <c r="H97" s="738"/>
      <c r="J97" s="735" t="s">
        <v>30</v>
      </c>
      <c r="K97" s="8" t="s">
        <v>150</v>
      </c>
      <c r="L97" s="38">
        <f>L87*8760</f>
        <v>5229.7199999999993</v>
      </c>
      <c r="M97" s="38">
        <f t="shared" ref="M97:AV97" si="12">M87*8760</f>
        <v>5229.7199999999993</v>
      </c>
      <c r="N97" s="38">
        <f t="shared" si="12"/>
        <v>5229.7199999999993</v>
      </c>
      <c r="O97" s="38">
        <f t="shared" si="12"/>
        <v>5229.7199999999993</v>
      </c>
      <c r="P97" s="38">
        <f t="shared" si="12"/>
        <v>5229.7199999999993</v>
      </c>
      <c r="Q97" s="38">
        <f t="shared" si="12"/>
        <v>5229.7199999999993</v>
      </c>
      <c r="R97" s="38">
        <f t="shared" si="12"/>
        <v>5229.7199999999993</v>
      </c>
      <c r="S97" s="38">
        <f t="shared" si="12"/>
        <v>5229.7199999999993</v>
      </c>
      <c r="T97" s="38">
        <f t="shared" si="12"/>
        <v>5229.7199999999993</v>
      </c>
      <c r="U97" s="38">
        <f t="shared" si="12"/>
        <v>5229.7199999999993</v>
      </c>
      <c r="V97" s="38">
        <f t="shared" si="12"/>
        <v>5229.7199999999993</v>
      </c>
      <c r="W97" s="38">
        <f t="shared" si="12"/>
        <v>5229.7199999999993</v>
      </c>
      <c r="X97" s="38">
        <f t="shared" si="12"/>
        <v>5229.7199999999993</v>
      </c>
      <c r="Y97" s="38">
        <f t="shared" si="12"/>
        <v>5229.7199999999993</v>
      </c>
      <c r="Z97" s="38">
        <f t="shared" si="12"/>
        <v>5229.7199999999993</v>
      </c>
      <c r="AA97" s="38">
        <f t="shared" si="12"/>
        <v>5229.7199999999993</v>
      </c>
      <c r="AB97" s="38">
        <f t="shared" si="12"/>
        <v>5229.7199999999993</v>
      </c>
      <c r="AC97" s="38">
        <f t="shared" si="12"/>
        <v>5229.7199999999993</v>
      </c>
      <c r="AD97" s="38">
        <f t="shared" si="12"/>
        <v>5229.7199999999993</v>
      </c>
      <c r="AE97" s="38">
        <f t="shared" si="12"/>
        <v>5229.7199999999993</v>
      </c>
      <c r="AF97" s="38">
        <f t="shared" si="12"/>
        <v>5229.7199999999993</v>
      </c>
      <c r="AG97" s="38">
        <f t="shared" si="12"/>
        <v>5229.7199999999993</v>
      </c>
      <c r="AH97" s="38">
        <f t="shared" si="12"/>
        <v>5229.7199999999993</v>
      </c>
      <c r="AI97" s="38">
        <f t="shared" si="12"/>
        <v>5229.7199999999993</v>
      </c>
      <c r="AJ97" s="38">
        <f t="shared" si="12"/>
        <v>5229.7199999999993</v>
      </c>
      <c r="AK97" s="38">
        <f t="shared" si="12"/>
        <v>5229.7199999999993</v>
      </c>
      <c r="AL97" s="38">
        <f t="shared" si="12"/>
        <v>5229.7199999999993</v>
      </c>
      <c r="AM97" s="38">
        <f t="shared" si="12"/>
        <v>5229.7199999999993</v>
      </c>
      <c r="AN97" s="38">
        <f t="shared" si="12"/>
        <v>5229.7199999999993</v>
      </c>
      <c r="AO97" s="38">
        <f t="shared" si="12"/>
        <v>5229.7199999999993</v>
      </c>
      <c r="AP97" s="38">
        <f t="shared" si="12"/>
        <v>5229.7199999999993</v>
      </c>
      <c r="AQ97" s="38">
        <f t="shared" si="12"/>
        <v>5229.7199999999993</v>
      </c>
      <c r="AR97" s="38">
        <f t="shared" si="12"/>
        <v>5229.7199999999993</v>
      </c>
      <c r="AS97" s="38">
        <f t="shared" si="12"/>
        <v>5229.7199999999993</v>
      </c>
      <c r="AT97" s="38">
        <f t="shared" si="12"/>
        <v>5229.7199999999993</v>
      </c>
      <c r="AU97" s="38">
        <f t="shared" si="12"/>
        <v>5229.7199999999993</v>
      </c>
      <c r="AV97" s="605">
        <f t="shared" si="12"/>
        <v>5229.7199999999993</v>
      </c>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c r="LQ97"/>
      <c r="LR97"/>
      <c r="LS97"/>
      <c r="LT97"/>
      <c r="LU97"/>
      <c r="LV97"/>
      <c r="LW97"/>
      <c r="LX97"/>
      <c r="LY97"/>
      <c r="LZ97"/>
      <c r="MA97"/>
      <c r="MB97"/>
      <c r="MC97"/>
      <c r="MD97"/>
      <c r="ME97"/>
      <c r="MF97"/>
      <c r="MG97"/>
      <c r="MH97"/>
      <c r="MI97"/>
      <c r="MJ97"/>
      <c r="MK97"/>
      <c r="ML97"/>
      <c r="MM97"/>
      <c r="MN97"/>
      <c r="MO97"/>
      <c r="MP97"/>
      <c r="MQ97"/>
      <c r="MR97"/>
      <c r="MS97"/>
      <c r="MT97"/>
      <c r="MU97"/>
      <c r="MV97"/>
      <c r="MW97"/>
      <c r="MX97"/>
      <c r="MY97"/>
      <c r="MZ97"/>
      <c r="NA97"/>
      <c r="NB97"/>
      <c r="NC97"/>
      <c r="ND97"/>
      <c r="NE97"/>
      <c r="NF97"/>
      <c r="NG97"/>
      <c r="NH97"/>
      <c r="NI97"/>
      <c r="NJ97"/>
      <c r="NK97"/>
      <c r="NL97"/>
      <c r="NM97"/>
      <c r="NN97"/>
      <c r="NO97"/>
      <c r="NP97"/>
      <c r="NQ97"/>
      <c r="NR97"/>
      <c r="NS97"/>
      <c r="NT97"/>
      <c r="NU97"/>
      <c r="NV97"/>
      <c r="NW97"/>
      <c r="NX97"/>
      <c r="NY97"/>
      <c r="NZ97"/>
      <c r="OA97"/>
      <c r="OB97"/>
      <c r="OC97"/>
      <c r="OD97"/>
      <c r="OE97"/>
      <c r="OF97"/>
      <c r="OG97"/>
      <c r="OH97"/>
      <c r="OI97"/>
      <c r="OJ97"/>
      <c r="OK97"/>
      <c r="OL97"/>
      <c r="OM97"/>
      <c r="ON97"/>
      <c r="OO97"/>
      <c r="OP97"/>
      <c r="OQ97"/>
      <c r="OR97"/>
      <c r="OS97"/>
      <c r="OT97"/>
      <c r="OU97"/>
      <c r="OV97"/>
      <c r="OW97"/>
      <c r="OX97"/>
      <c r="OY97"/>
      <c r="OZ97"/>
      <c r="PA97"/>
      <c r="PB97"/>
    </row>
    <row r="98" spans="7:418" ht="14.1" customHeight="1">
      <c r="G98" s="19"/>
      <c r="H98" s="738"/>
      <c r="J98" s="736"/>
      <c r="K98" s="9" t="s">
        <v>151</v>
      </c>
      <c r="L98" s="39">
        <f>L88*8760</f>
        <v>5229.7199999999993</v>
      </c>
      <c r="M98" s="39">
        <f t="shared" ref="M98:AV104" si="13">M88*8760</f>
        <v>5229.7199999999993</v>
      </c>
      <c r="N98" s="39">
        <f t="shared" si="13"/>
        <v>5229.7199999999993</v>
      </c>
      <c r="O98" s="39">
        <f t="shared" si="13"/>
        <v>5229.7199999999993</v>
      </c>
      <c r="P98" s="39">
        <f t="shared" si="13"/>
        <v>5229.7199999999993</v>
      </c>
      <c r="Q98" s="39">
        <f t="shared" si="13"/>
        <v>5229.7199999999993</v>
      </c>
      <c r="R98" s="39">
        <f t="shared" si="13"/>
        <v>5229.7199999999993</v>
      </c>
      <c r="S98" s="39">
        <f t="shared" si="13"/>
        <v>5229.7199999999993</v>
      </c>
      <c r="T98" s="39">
        <f t="shared" si="13"/>
        <v>5229.7199999999993</v>
      </c>
      <c r="U98" s="39">
        <f t="shared" si="13"/>
        <v>5229.7199999999993</v>
      </c>
      <c r="V98" s="39">
        <f t="shared" si="13"/>
        <v>5229.7199999999993</v>
      </c>
      <c r="W98" s="39">
        <f t="shared" si="13"/>
        <v>5229.7199999999993</v>
      </c>
      <c r="X98" s="39">
        <f t="shared" si="13"/>
        <v>5229.7199999999993</v>
      </c>
      <c r="Y98" s="39">
        <f t="shared" si="13"/>
        <v>5229.7199999999993</v>
      </c>
      <c r="Z98" s="39">
        <f t="shared" si="13"/>
        <v>5229.7199999999993</v>
      </c>
      <c r="AA98" s="39">
        <f t="shared" si="13"/>
        <v>5229.7199999999993</v>
      </c>
      <c r="AB98" s="39">
        <f t="shared" si="13"/>
        <v>5229.7199999999993</v>
      </c>
      <c r="AC98" s="39">
        <f t="shared" si="13"/>
        <v>5229.7199999999993</v>
      </c>
      <c r="AD98" s="39">
        <f t="shared" si="13"/>
        <v>5229.7199999999993</v>
      </c>
      <c r="AE98" s="39">
        <f t="shared" si="13"/>
        <v>5229.7199999999993</v>
      </c>
      <c r="AF98" s="39">
        <f t="shared" si="13"/>
        <v>5229.7199999999993</v>
      </c>
      <c r="AG98" s="39">
        <f t="shared" si="13"/>
        <v>5229.7199999999993</v>
      </c>
      <c r="AH98" s="39">
        <f t="shared" si="13"/>
        <v>5229.7199999999993</v>
      </c>
      <c r="AI98" s="39">
        <f t="shared" si="13"/>
        <v>5229.7199999999993</v>
      </c>
      <c r="AJ98" s="39">
        <f t="shared" si="13"/>
        <v>5229.7199999999993</v>
      </c>
      <c r="AK98" s="39">
        <f t="shared" si="13"/>
        <v>5229.7199999999993</v>
      </c>
      <c r="AL98" s="39">
        <f t="shared" si="13"/>
        <v>5229.7199999999993</v>
      </c>
      <c r="AM98" s="39">
        <f t="shared" si="13"/>
        <v>5229.7199999999993</v>
      </c>
      <c r="AN98" s="39">
        <f t="shared" si="13"/>
        <v>5229.7199999999993</v>
      </c>
      <c r="AO98" s="39">
        <f t="shared" si="13"/>
        <v>5229.7199999999993</v>
      </c>
      <c r="AP98" s="39">
        <f t="shared" si="13"/>
        <v>5229.7199999999993</v>
      </c>
      <c r="AQ98" s="39">
        <f t="shared" si="13"/>
        <v>5229.7199999999993</v>
      </c>
      <c r="AR98" s="39">
        <f t="shared" si="13"/>
        <v>5229.7199999999993</v>
      </c>
      <c r="AS98" s="39">
        <f t="shared" si="13"/>
        <v>5229.7199999999993</v>
      </c>
      <c r="AT98" s="39">
        <f t="shared" si="13"/>
        <v>5229.7199999999993</v>
      </c>
      <c r="AU98" s="39">
        <f t="shared" si="13"/>
        <v>5229.7199999999993</v>
      </c>
      <c r="AV98" s="606">
        <f t="shared" si="13"/>
        <v>5229.7199999999993</v>
      </c>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c r="LQ98"/>
      <c r="LR98"/>
      <c r="LS98"/>
      <c r="LT98"/>
      <c r="LU98"/>
      <c r="LV98"/>
      <c r="LW98"/>
      <c r="LX98"/>
      <c r="LY98"/>
      <c r="LZ98"/>
      <c r="MA98"/>
      <c r="MB98"/>
      <c r="MC98"/>
      <c r="MD98"/>
      <c r="ME98"/>
      <c r="MF98"/>
      <c r="MG98"/>
      <c r="MH98"/>
      <c r="MI98"/>
      <c r="MJ98"/>
      <c r="MK98"/>
      <c r="ML98"/>
      <c r="MM98"/>
      <c r="MN98"/>
      <c r="MO98"/>
      <c r="MP98"/>
      <c r="MQ98"/>
      <c r="MR98"/>
      <c r="MS98"/>
      <c r="MT98"/>
      <c r="MU98"/>
      <c r="MV98"/>
      <c r="MW98"/>
      <c r="MX98"/>
      <c r="MY98"/>
      <c r="MZ98"/>
      <c r="NA98"/>
      <c r="NB98"/>
      <c r="NC98"/>
      <c r="ND98"/>
      <c r="NE98"/>
      <c r="NF98"/>
      <c r="NG98"/>
      <c r="NH98"/>
      <c r="NI98"/>
      <c r="NJ98"/>
      <c r="NK98"/>
      <c r="NL98"/>
      <c r="NM98"/>
      <c r="NN98"/>
      <c r="NO98"/>
      <c r="NP98"/>
      <c r="NQ98"/>
      <c r="NR98"/>
      <c r="NS98"/>
      <c r="NT98"/>
      <c r="NU98"/>
      <c r="NV98"/>
      <c r="NW98"/>
      <c r="NX98"/>
      <c r="NY98"/>
      <c r="NZ98"/>
      <c r="OA98"/>
      <c r="OB98"/>
      <c r="OC98"/>
      <c r="OD98"/>
      <c r="OE98"/>
      <c r="OF98"/>
      <c r="OG98"/>
      <c r="OH98"/>
      <c r="OI98"/>
      <c r="OJ98"/>
      <c r="OK98"/>
      <c r="OL98"/>
      <c r="OM98"/>
      <c r="ON98"/>
      <c r="OO98"/>
      <c r="OP98"/>
      <c r="OQ98"/>
      <c r="OR98"/>
      <c r="OS98"/>
      <c r="OT98"/>
      <c r="OU98"/>
      <c r="OV98"/>
      <c r="OW98"/>
      <c r="OX98"/>
      <c r="OY98"/>
      <c r="OZ98"/>
      <c r="PA98"/>
      <c r="PB98"/>
    </row>
    <row r="99" spans="7:418" ht="14.1" customHeight="1" thickBot="1">
      <c r="G99" s="19"/>
      <c r="H99" s="738"/>
      <c r="J99" s="736"/>
      <c r="K99" s="9" t="s">
        <v>148</v>
      </c>
      <c r="L99" s="65">
        <f t="shared" ref="L99:AA104" si="14">L89*8760</f>
        <v>5229.7199999999993</v>
      </c>
      <c r="M99" s="65">
        <f t="shared" si="14"/>
        <v>5229.7199999999993</v>
      </c>
      <c r="N99" s="65">
        <f t="shared" si="14"/>
        <v>5229.7199999999993</v>
      </c>
      <c r="O99" s="65">
        <f t="shared" si="14"/>
        <v>5229.7199999999993</v>
      </c>
      <c r="P99" s="65">
        <f t="shared" si="14"/>
        <v>5229.7199999999993</v>
      </c>
      <c r="Q99" s="65">
        <f t="shared" si="14"/>
        <v>5229.7199999999993</v>
      </c>
      <c r="R99" s="65">
        <f t="shared" si="14"/>
        <v>5229.7199999999993</v>
      </c>
      <c r="S99" s="65">
        <f t="shared" si="14"/>
        <v>5229.7199999999993</v>
      </c>
      <c r="T99" s="65">
        <f t="shared" si="14"/>
        <v>5229.7199999999993</v>
      </c>
      <c r="U99" s="65">
        <f t="shared" si="14"/>
        <v>5229.7199999999993</v>
      </c>
      <c r="V99" s="65">
        <f t="shared" si="14"/>
        <v>5229.7199999999993</v>
      </c>
      <c r="W99" s="65">
        <f t="shared" si="14"/>
        <v>5229.7199999999993</v>
      </c>
      <c r="X99" s="65">
        <f t="shared" si="14"/>
        <v>5229.7199999999993</v>
      </c>
      <c r="Y99" s="65">
        <f t="shared" si="14"/>
        <v>5229.7199999999993</v>
      </c>
      <c r="Z99" s="65">
        <f t="shared" si="14"/>
        <v>5229.7199999999993</v>
      </c>
      <c r="AA99" s="65">
        <f t="shared" si="14"/>
        <v>5229.7199999999993</v>
      </c>
      <c r="AB99" s="65">
        <f t="shared" si="13"/>
        <v>5229.7199999999993</v>
      </c>
      <c r="AC99" s="65">
        <f t="shared" si="13"/>
        <v>5229.7199999999993</v>
      </c>
      <c r="AD99" s="65">
        <f t="shared" si="13"/>
        <v>5229.7199999999993</v>
      </c>
      <c r="AE99" s="65">
        <f t="shared" si="13"/>
        <v>5229.7199999999993</v>
      </c>
      <c r="AF99" s="65">
        <f t="shared" si="13"/>
        <v>5229.7199999999993</v>
      </c>
      <c r="AG99" s="65">
        <f t="shared" si="13"/>
        <v>5229.7199999999993</v>
      </c>
      <c r="AH99" s="65">
        <f t="shared" si="13"/>
        <v>5229.7199999999993</v>
      </c>
      <c r="AI99" s="65">
        <f t="shared" si="13"/>
        <v>5229.7199999999993</v>
      </c>
      <c r="AJ99" s="65">
        <f t="shared" si="13"/>
        <v>5229.7199999999993</v>
      </c>
      <c r="AK99" s="65">
        <f t="shared" si="13"/>
        <v>5229.7199999999993</v>
      </c>
      <c r="AL99" s="65">
        <f t="shared" si="13"/>
        <v>5229.7199999999993</v>
      </c>
      <c r="AM99" s="65">
        <f t="shared" si="13"/>
        <v>5229.7199999999993</v>
      </c>
      <c r="AN99" s="65">
        <f t="shared" si="13"/>
        <v>5229.7199999999993</v>
      </c>
      <c r="AO99" s="65">
        <f t="shared" si="13"/>
        <v>5229.7199999999993</v>
      </c>
      <c r="AP99" s="65">
        <f t="shared" si="13"/>
        <v>5229.7199999999993</v>
      </c>
      <c r="AQ99" s="65">
        <f t="shared" si="13"/>
        <v>5229.7199999999993</v>
      </c>
      <c r="AR99" s="65">
        <f t="shared" si="13"/>
        <v>5229.7199999999993</v>
      </c>
      <c r="AS99" s="65">
        <f t="shared" si="13"/>
        <v>5229.7199999999993</v>
      </c>
      <c r="AT99" s="65">
        <f t="shared" si="13"/>
        <v>5229.7199999999993</v>
      </c>
      <c r="AU99" s="65">
        <f t="shared" si="13"/>
        <v>5229.7199999999993</v>
      </c>
      <c r="AV99" s="607">
        <f t="shared" si="13"/>
        <v>5229.7199999999993</v>
      </c>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c r="LQ99"/>
      <c r="LR99"/>
      <c r="LS99"/>
      <c r="LT99"/>
      <c r="LU99"/>
      <c r="LV99"/>
      <c r="LW99"/>
      <c r="LX99"/>
      <c r="LY99"/>
      <c r="LZ99"/>
      <c r="MA99"/>
      <c r="MB99"/>
      <c r="MC99"/>
      <c r="MD99"/>
      <c r="ME99"/>
      <c r="MF99"/>
      <c r="MG99"/>
      <c r="MH99"/>
      <c r="MI99"/>
      <c r="MJ99"/>
      <c r="MK99"/>
      <c r="ML99"/>
      <c r="MM99"/>
      <c r="MN99"/>
      <c r="MO99"/>
      <c r="MP99"/>
      <c r="MQ99"/>
      <c r="MR99"/>
      <c r="MS99"/>
      <c r="MT99"/>
      <c r="MU99"/>
      <c r="MV99"/>
      <c r="MW99"/>
      <c r="MX99"/>
      <c r="MY99"/>
      <c r="MZ99"/>
      <c r="NA99"/>
      <c r="NB99"/>
      <c r="NC99"/>
      <c r="ND99"/>
      <c r="NE99"/>
      <c r="NF99"/>
      <c r="NG99"/>
      <c r="NH99"/>
      <c r="NI99"/>
      <c r="NJ99"/>
      <c r="NK99"/>
      <c r="NL99"/>
      <c r="NM99"/>
      <c r="NN99"/>
      <c r="NO99"/>
      <c r="NP99"/>
      <c r="NQ99"/>
      <c r="NR99"/>
      <c r="NS99"/>
      <c r="NT99"/>
      <c r="NU99"/>
      <c r="NV99"/>
      <c r="NW99"/>
      <c r="NX99"/>
      <c r="NY99"/>
      <c r="NZ99"/>
      <c r="OA99"/>
      <c r="OB99"/>
      <c r="OC99"/>
      <c r="OD99"/>
      <c r="OE99"/>
      <c r="OF99"/>
      <c r="OG99"/>
      <c r="OH99"/>
      <c r="OI99"/>
      <c r="OJ99"/>
      <c r="OK99"/>
      <c r="OL99"/>
      <c r="OM99"/>
      <c r="ON99"/>
      <c r="OO99"/>
      <c r="OP99"/>
      <c r="OQ99"/>
      <c r="OR99"/>
      <c r="OS99"/>
      <c r="OT99"/>
      <c r="OU99"/>
      <c r="OV99"/>
      <c r="OW99"/>
      <c r="OX99"/>
      <c r="OY99"/>
      <c r="OZ99"/>
      <c r="PA99"/>
      <c r="PB99"/>
    </row>
    <row r="100" spans="7:418" ht="14.1" customHeight="1" thickTop="1">
      <c r="G100" s="19"/>
      <c r="H100" s="738"/>
      <c r="J100" s="736"/>
      <c r="K100" s="9" t="s">
        <v>155</v>
      </c>
      <c r="L100" s="66">
        <f t="shared" si="14"/>
        <v>5229.7199999999993</v>
      </c>
      <c r="M100" s="66">
        <f t="shared" si="13"/>
        <v>5229.7199999999993</v>
      </c>
      <c r="N100" s="66">
        <f t="shared" si="13"/>
        <v>5229.7199999999993</v>
      </c>
      <c r="O100" s="66">
        <f t="shared" si="13"/>
        <v>5229.7199999999993</v>
      </c>
      <c r="P100" s="66">
        <f t="shared" si="13"/>
        <v>5229.7199999999993</v>
      </c>
      <c r="Q100" s="66">
        <f t="shared" si="13"/>
        <v>5229.7199999999993</v>
      </c>
      <c r="R100" s="66">
        <f t="shared" si="13"/>
        <v>5229.7199999999993</v>
      </c>
      <c r="S100" s="66">
        <f t="shared" si="13"/>
        <v>5229.7199999999993</v>
      </c>
      <c r="T100" s="66">
        <f t="shared" si="13"/>
        <v>5229.7199999999993</v>
      </c>
      <c r="U100" s="66">
        <f t="shared" si="13"/>
        <v>5229.7199999999993</v>
      </c>
      <c r="V100" s="66">
        <f t="shared" si="13"/>
        <v>5229.7199999999993</v>
      </c>
      <c r="W100" s="66">
        <f t="shared" si="13"/>
        <v>5229.7199999999993</v>
      </c>
      <c r="X100" s="66">
        <f t="shared" si="13"/>
        <v>5229.7199999999993</v>
      </c>
      <c r="Y100" s="66">
        <f t="shared" si="13"/>
        <v>5229.7199999999993</v>
      </c>
      <c r="Z100" s="66">
        <f t="shared" si="13"/>
        <v>5229.7199999999993</v>
      </c>
      <c r="AA100" s="66">
        <f t="shared" si="13"/>
        <v>5229.7199999999993</v>
      </c>
      <c r="AB100" s="66">
        <f t="shared" si="13"/>
        <v>5229.7199999999993</v>
      </c>
      <c r="AC100" s="66">
        <f t="shared" si="13"/>
        <v>5229.7199999999993</v>
      </c>
      <c r="AD100" s="66">
        <f t="shared" si="13"/>
        <v>5229.7199999999993</v>
      </c>
      <c r="AE100" s="66">
        <f t="shared" si="13"/>
        <v>5229.7199999999993</v>
      </c>
      <c r="AF100" s="66">
        <f t="shared" si="13"/>
        <v>5229.7199999999993</v>
      </c>
      <c r="AG100" s="66">
        <f t="shared" si="13"/>
        <v>5229.7199999999993</v>
      </c>
      <c r="AH100" s="66">
        <f t="shared" si="13"/>
        <v>5229.7199999999993</v>
      </c>
      <c r="AI100" s="66">
        <f t="shared" si="13"/>
        <v>5229.7199999999993</v>
      </c>
      <c r="AJ100" s="66">
        <f t="shared" si="13"/>
        <v>5229.7199999999993</v>
      </c>
      <c r="AK100" s="66">
        <f t="shared" si="13"/>
        <v>5229.7199999999993</v>
      </c>
      <c r="AL100" s="66">
        <f t="shared" si="13"/>
        <v>5229.7199999999993</v>
      </c>
      <c r="AM100" s="66">
        <f t="shared" si="13"/>
        <v>5229.7199999999993</v>
      </c>
      <c r="AN100" s="66">
        <f t="shared" si="13"/>
        <v>5229.7199999999993</v>
      </c>
      <c r="AO100" s="66">
        <f t="shared" si="13"/>
        <v>5229.7199999999993</v>
      </c>
      <c r="AP100" s="66">
        <f t="shared" si="13"/>
        <v>5229.7199999999993</v>
      </c>
      <c r="AQ100" s="66">
        <f t="shared" si="13"/>
        <v>5229.7199999999993</v>
      </c>
      <c r="AR100" s="66">
        <f t="shared" si="13"/>
        <v>5229.7199999999993</v>
      </c>
      <c r="AS100" s="66">
        <f t="shared" si="13"/>
        <v>5229.7199999999993</v>
      </c>
      <c r="AT100" s="66">
        <f t="shared" si="13"/>
        <v>5229.7199999999993</v>
      </c>
      <c r="AU100" s="66">
        <f t="shared" si="13"/>
        <v>5229.7199999999993</v>
      </c>
      <c r="AV100" s="608">
        <f t="shared" si="13"/>
        <v>5229.7199999999993</v>
      </c>
      <c r="AW100"/>
      <c r="AX100"/>
      <c r="AY100"/>
      <c r="AZ100"/>
      <c r="BA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c r="LQ100"/>
      <c r="LR100"/>
      <c r="LS100"/>
      <c r="LT100"/>
      <c r="LU100"/>
      <c r="LV100"/>
      <c r="LW100"/>
      <c r="LX100"/>
      <c r="LY100"/>
      <c r="LZ100"/>
      <c r="MA100"/>
      <c r="MB100"/>
      <c r="MC100"/>
      <c r="MD100"/>
      <c r="ME100"/>
      <c r="MF100"/>
      <c r="MG100"/>
      <c r="MH100"/>
      <c r="MI100"/>
      <c r="MJ100"/>
      <c r="MK100"/>
      <c r="ML100"/>
      <c r="MM100"/>
      <c r="MN100"/>
      <c r="MO100"/>
      <c r="MP100"/>
      <c r="MQ100"/>
      <c r="MR100"/>
      <c r="MS100"/>
      <c r="MT100"/>
      <c r="MU100"/>
      <c r="MV100"/>
      <c r="MW100"/>
      <c r="MX100"/>
      <c r="MY100"/>
      <c r="MZ100"/>
      <c r="NA100"/>
      <c r="NB100"/>
      <c r="NC100"/>
      <c r="ND100"/>
      <c r="NE100"/>
      <c r="NF100"/>
      <c r="NG100"/>
      <c r="NH100"/>
      <c r="NI100"/>
      <c r="NJ100"/>
      <c r="NK100"/>
      <c r="NL100"/>
      <c r="NM100"/>
      <c r="NN100"/>
      <c r="NO100"/>
      <c r="NP100"/>
      <c r="NQ100"/>
      <c r="NR100"/>
      <c r="NS100"/>
      <c r="NT100"/>
      <c r="NU100"/>
      <c r="NV100"/>
      <c r="NW100"/>
      <c r="NX100"/>
      <c r="NY100"/>
      <c r="NZ100"/>
      <c r="OA100"/>
      <c r="OB100"/>
      <c r="OC100"/>
      <c r="OD100"/>
      <c r="OE100"/>
      <c r="OF100"/>
      <c r="OG100"/>
      <c r="OH100"/>
      <c r="OI100"/>
      <c r="OJ100"/>
      <c r="OK100"/>
      <c r="OL100"/>
      <c r="OM100"/>
      <c r="ON100"/>
      <c r="OO100"/>
      <c r="OP100"/>
      <c r="OQ100"/>
      <c r="OR100"/>
      <c r="OS100"/>
      <c r="OT100"/>
      <c r="OU100"/>
      <c r="OV100"/>
      <c r="OW100"/>
      <c r="OX100"/>
      <c r="OY100"/>
      <c r="OZ100"/>
      <c r="PA100"/>
      <c r="PB100"/>
    </row>
    <row r="101" spans="7:418" ht="14.1" customHeight="1">
      <c r="G101" s="19"/>
      <c r="H101" s="738"/>
      <c r="J101" s="736"/>
      <c r="K101" s="9" t="s">
        <v>156</v>
      </c>
      <c r="L101" s="39">
        <f t="shared" si="14"/>
        <v>5229.7199999999993</v>
      </c>
      <c r="M101" s="39">
        <f t="shared" si="13"/>
        <v>5229.7199999999993</v>
      </c>
      <c r="N101" s="39">
        <f t="shared" si="13"/>
        <v>5229.7199999999993</v>
      </c>
      <c r="O101" s="39">
        <f t="shared" si="13"/>
        <v>5229.7199999999993</v>
      </c>
      <c r="P101" s="39">
        <f t="shared" si="13"/>
        <v>5229.7199999999993</v>
      </c>
      <c r="Q101" s="39">
        <f t="shared" si="13"/>
        <v>5229.7199999999993</v>
      </c>
      <c r="R101" s="39">
        <f t="shared" si="13"/>
        <v>5229.7199999999993</v>
      </c>
      <c r="S101" s="39">
        <f t="shared" si="13"/>
        <v>5229.7199999999993</v>
      </c>
      <c r="T101" s="39">
        <f t="shared" si="13"/>
        <v>5229.7199999999993</v>
      </c>
      <c r="U101" s="39">
        <f t="shared" si="13"/>
        <v>5229.7199999999993</v>
      </c>
      <c r="V101" s="39">
        <f t="shared" si="13"/>
        <v>5229.7199999999993</v>
      </c>
      <c r="W101" s="39">
        <f t="shared" si="13"/>
        <v>5229.7199999999993</v>
      </c>
      <c r="X101" s="39">
        <f t="shared" si="13"/>
        <v>5229.7199999999993</v>
      </c>
      <c r="Y101" s="39">
        <f t="shared" si="13"/>
        <v>5229.7199999999993</v>
      </c>
      <c r="Z101" s="39">
        <f t="shared" si="13"/>
        <v>5229.7199999999993</v>
      </c>
      <c r="AA101" s="39">
        <f t="shared" si="13"/>
        <v>5229.7199999999993</v>
      </c>
      <c r="AB101" s="39">
        <f t="shared" si="13"/>
        <v>5229.7199999999993</v>
      </c>
      <c r="AC101" s="39">
        <f t="shared" si="13"/>
        <v>5229.7199999999993</v>
      </c>
      <c r="AD101" s="39">
        <f t="shared" si="13"/>
        <v>5229.7199999999993</v>
      </c>
      <c r="AE101" s="39">
        <f t="shared" si="13"/>
        <v>5229.7199999999993</v>
      </c>
      <c r="AF101" s="39">
        <f t="shared" si="13"/>
        <v>5229.7199999999993</v>
      </c>
      <c r="AG101" s="39">
        <f t="shared" si="13"/>
        <v>5229.7199999999993</v>
      </c>
      <c r="AH101" s="39">
        <f t="shared" si="13"/>
        <v>5229.7199999999993</v>
      </c>
      <c r="AI101" s="39">
        <f t="shared" si="13"/>
        <v>5229.7199999999993</v>
      </c>
      <c r="AJ101" s="39">
        <f t="shared" si="13"/>
        <v>5229.7199999999993</v>
      </c>
      <c r="AK101" s="39">
        <f t="shared" si="13"/>
        <v>5229.7199999999993</v>
      </c>
      <c r="AL101" s="39">
        <f t="shared" si="13"/>
        <v>5229.7199999999993</v>
      </c>
      <c r="AM101" s="39">
        <f t="shared" si="13"/>
        <v>5229.7199999999993</v>
      </c>
      <c r="AN101" s="39">
        <f t="shared" si="13"/>
        <v>5229.7199999999993</v>
      </c>
      <c r="AO101" s="39">
        <f t="shared" si="13"/>
        <v>5229.7199999999993</v>
      </c>
      <c r="AP101" s="39">
        <f t="shared" si="13"/>
        <v>5229.7199999999993</v>
      </c>
      <c r="AQ101" s="39">
        <f t="shared" si="13"/>
        <v>5229.7199999999993</v>
      </c>
      <c r="AR101" s="39">
        <f t="shared" si="13"/>
        <v>5229.7199999999993</v>
      </c>
      <c r="AS101" s="39">
        <f t="shared" si="13"/>
        <v>5229.7199999999993</v>
      </c>
      <c r="AT101" s="39">
        <f t="shared" si="13"/>
        <v>5229.7199999999993</v>
      </c>
      <c r="AU101" s="39">
        <f t="shared" si="13"/>
        <v>5229.7199999999993</v>
      </c>
      <c r="AV101" s="606">
        <f t="shared" si="13"/>
        <v>5229.7199999999993</v>
      </c>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c r="LQ101"/>
      <c r="LR101"/>
      <c r="LS101"/>
      <c r="LT101"/>
      <c r="LU101"/>
      <c r="LV101"/>
      <c r="LW101"/>
      <c r="LX101"/>
      <c r="LY101"/>
      <c r="LZ101"/>
      <c r="MA101"/>
      <c r="MB101"/>
      <c r="MC101"/>
      <c r="MD101"/>
      <c r="ME101"/>
      <c r="MF101"/>
      <c r="MG101"/>
      <c r="MH101"/>
      <c r="MI101"/>
      <c r="MJ101"/>
      <c r="MK101"/>
      <c r="ML101"/>
      <c r="MM101"/>
      <c r="MN101"/>
      <c r="MO101"/>
      <c r="MP101"/>
      <c r="MQ101"/>
      <c r="MR101"/>
      <c r="MS101"/>
      <c r="MT101"/>
      <c r="MU101"/>
      <c r="MV101"/>
      <c r="MW101"/>
      <c r="MX101"/>
      <c r="MY101"/>
      <c r="MZ101"/>
      <c r="NA101"/>
      <c r="NB101"/>
      <c r="NC101"/>
      <c r="ND101"/>
      <c r="NE101"/>
      <c r="NF101"/>
      <c r="NG101"/>
      <c r="NH101"/>
      <c r="NI101"/>
      <c r="NJ101"/>
      <c r="NK101"/>
      <c r="NL101"/>
      <c r="NM101"/>
      <c r="NN101"/>
      <c r="NO101"/>
      <c r="NP101"/>
      <c r="NQ101"/>
      <c r="NR101"/>
      <c r="NS101"/>
      <c r="NT101"/>
      <c r="NU101"/>
      <c r="NV101"/>
      <c r="NW101"/>
      <c r="NX101"/>
      <c r="NY101"/>
      <c r="NZ101"/>
      <c r="OA101"/>
      <c r="OB101"/>
      <c r="OC101"/>
      <c r="OD101"/>
      <c r="OE101"/>
      <c r="OF101"/>
      <c r="OG101"/>
      <c r="OH101"/>
      <c r="OI101"/>
      <c r="OJ101"/>
      <c r="OK101"/>
      <c r="OL101"/>
      <c r="OM101"/>
      <c r="ON101"/>
      <c r="OO101"/>
      <c r="OP101"/>
      <c r="OQ101"/>
      <c r="OR101"/>
      <c r="OS101"/>
      <c r="OT101"/>
      <c r="OU101"/>
      <c r="OV101"/>
      <c r="OW101"/>
      <c r="OX101"/>
      <c r="OY101"/>
      <c r="OZ101"/>
      <c r="PA101"/>
      <c r="PB101"/>
    </row>
    <row r="102" spans="7:418" ht="14.1" customHeight="1" thickBot="1">
      <c r="G102" s="19"/>
      <c r="H102" s="738"/>
      <c r="J102" s="736"/>
      <c r="K102" s="9" t="s">
        <v>157</v>
      </c>
      <c r="L102" s="65">
        <f t="shared" si="14"/>
        <v>5229.7199999999993</v>
      </c>
      <c r="M102" s="65">
        <f t="shared" si="13"/>
        <v>5229.7199999999993</v>
      </c>
      <c r="N102" s="65">
        <f t="shared" si="13"/>
        <v>5229.7199999999993</v>
      </c>
      <c r="O102" s="65">
        <f t="shared" si="13"/>
        <v>5229.7199999999993</v>
      </c>
      <c r="P102" s="65">
        <f t="shared" si="13"/>
        <v>5229.7199999999993</v>
      </c>
      <c r="Q102" s="65">
        <f t="shared" si="13"/>
        <v>5229.7199999999993</v>
      </c>
      <c r="R102" s="65">
        <f t="shared" si="13"/>
        <v>5229.7199999999993</v>
      </c>
      <c r="S102" s="65">
        <f t="shared" si="13"/>
        <v>5229.7199999999993</v>
      </c>
      <c r="T102" s="65">
        <f t="shared" si="13"/>
        <v>5229.7199999999993</v>
      </c>
      <c r="U102" s="65">
        <f t="shared" si="13"/>
        <v>5229.7199999999993</v>
      </c>
      <c r="V102" s="65">
        <f t="shared" si="13"/>
        <v>5229.7199999999993</v>
      </c>
      <c r="W102" s="65">
        <f t="shared" si="13"/>
        <v>5229.7199999999993</v>
      </c>
      <c r="X102" s="65">
        <f t="shared" si="13"/>
        <v>5229.7199999999993</v>
      </c>
      <c r="Y102" s="65">
        <f t="shared" si="13"/>
        <v>5229.7199999999993</v>
      </c>
      <c r="Z102" s="65">
        <f t="shared" si="13"/>
        <v>5229.7199999999993</v>
      </c>
      <c r="AA102" s="65">
        <f t="shared" si="13"/>
        <v>5229.7199999999993</v>
      </c>
      <c r="AB102" s="65">
        <f t="shared" si="13"/>
        <v>5229.7199999999993</v>
      </c>
      <c r="AC102" s="65">
        <f t="shared" si="13"/>
        <v>5229.7199999999993</v>
      </c>
      <c r="AD102" s="65">
        <f t="shared" si="13"/>
        <v>5229.7199999999993</v>
      </c>
      <c r="AE102" s="65">
        <f t="shared" si="13"/>
        <v>5229.7199999999993</v>
      </c>
      <c r="AF102" s="65">
        <f t="shared" si="13"/>
        <v>5229.7199999999993</v>
      </c>
      <c r="AG102" s="65">
        <f t="shared" si="13"/>
        <v>5229.7199999999993</v>
      </c>
      <c r="AH102" s="65">
        <f t="shared" si="13"/>
        <v>5229.7199999999993</v>
      </c>
      <c r="AI102" s="65">
        <f t="shared" si="13"/>
        <v>5229.7199999999993</v>
      </c>
      <c r="AJ102" s="65">
        <f t="shared" si="13"/>
        <v>5229.7199999999993</v>
      </c>
      <c r="AK102" s="65">
        <f t="shared" si="13"/>
        <v>5229.7199999999993</v>
      </c>
      <c r="AL102" s="65">
        <f t="shared" si="13"/>
        <v>5229.7199999999993</v>
      </c>
      <c r="AM102" s="65">
        <f t="shared" si="13"/>
        <v>5229.7199999999993</v>
      </c>
      <c r="AN102" s="65">
        <f t="shared" si="13"/>
        <v>5229.7199999999993</v>
      </c>
      <c r="AO102" s="65">
        <f t="shared" si="13"/>
        <v>5229.7199999999993</v>
      </c>
      <c r="AP102" s="65">
        <f t="shared" si="13"/>
        <v>5229.7199999999993</v>
      </c>
      <c r="AQ102" s="65">
        <f t="shared" si="13"/>
        <v>5229.7199999999993</v>
      </c>
      <c r="AR102" s="65">
        <f t="shared" si="13"/>
        <v>5229.7199999999993</v>
      </c>
      <c r="AS102" s="65">
        <f t="shared" si="13"/>
        <v>5229.7199999999993</v>
      </c>
      <c r="AT102" s="65">
        <f t="shared" si="13"/>
        <v>5229.7199999999993</v>
      </c>
      <c r="AU102" s="65">
        <f t="shared" si="13"/>
        <v>5229.7199999999993</v>
      </c>
      <c r="AV102" s="607">
        <f t="shared" si="13"/>
        <v>5229.7199999999993</v>
      </c>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c r="LQ102"/>
      <c r="LR102"/>
      <c r="LS102"/>
      <c r="LT102"/>
      <c r="LU102"/>
      <c r="LV102"/>
      <c r="LW102"/>
      <c r="LX102"/>
      <c r="LY102"/>
      <c r="LZ102"/>
      <c r="MA102"/>
      <c r="MB102"/>
      <c r="MC102"/>
      <c r="MD102"/>
      <c r="ME102"/>
      <c r="MF102"/>
      <c r="MG102"/>
      <c r="MH102"/>
      <c r="MI102"/>
      <c r="MJ102"/>
      <c r="MK102"/>
      <c r="ML102"/>
      <c r="MM102"/>
      <c r="MN102"/>
      <c r="MO102"/>
      <c r="MP102"/>
      <c r="MQ102"/>
      <c r="MR102"/>
      <c r="MS102"/>
      <c r="MT102"/>
      <c r="MU102"/>
      <c r="MV102"/>
      <c r="MW102"/>
      <c r="MX102"/>
      <c r="MY102"/>
      <c r="MZ102"/>
      <c r="NA102"/>
      <c r="NB102"/>
      <c r="NC102"/>
      <c r="ND102"/>
      <c r="NE102"/>
      <c r="NF102"/>
      <c r="NG102"/>
      <c r="NH102"/>
      <c r="NI102"/>
      <c r="NJ102"/>
      <c r="NK102"/>
      <c r="NL102"/>
      <c r="NM102"/>
      <c r="NN102"/>
      <c r="NO102"/>
      <c r="NP102"/>
      <c r="NQ102"/>
      <c r="NR102"/>
      <c r="NS102"/>
      <c r="NT102"/>
      <c r="NU102"/>
      <c r="NV102"/>
      <c r="NW102"/>
      <c r="NX102"/>
      <c r="NY102"/>
      <c r="NZ102"/>
      <c r="OA102"/>
      <c r="OB102"/>
      <c r="OC102"/>
      <c r="OD102"/>
      <c r="OE102"/>
      <c r="OF102"/>
      <c r="OG102"/>
      <c r="OH102"/>
      <c r="OI102"/>
      <c r="OJ102"/>
      <c r="OK102"/>
      <c r="OL102"/>
      <c r="OM102"/>
      <c r="ON102"/>
      <c r="OO102"/>
      <c r="OP102"/>
      <c r="OQ102"/>
      <c r="OR102"/>
      <c r="OS102"/>
      <c r="OT102"/>
      <c r="OU102"/>
      <c r="OV102"/>
      <c r="OW102"/>
      <c r="OX102"/>
      <c r="OY102"/>
      <c r="OZ102"/>
      <c r="PA102"/>
      <c r="PB102"/>
    </row>
    <row r="103" spans="7:418" ht="14.1" customHeight="1" thickTop="1">
      <c r="G103" s="19"/>
      <c r="H103" s="738"/>
      <c r="J103" s="736"/>
      <c r="K103" s="9" t="s">
        <v>158</v>
      </c>
      <c r="L103" s="66">
        <f t="shared" si="14"/>
        <v>5229.7199999999993</v>
      </c>
      <c r="M103" s="66">
        <f t="shared" si="13"/>
        <v>5229.7199999999993</v>
      </c>
      <c r="N103" s="66">
        <f t="shared" si="13"/>
        <v>5229.7199999999993</v>
      </c>
      <c r="O103" s="66">
        <f t="shared" si="13"/>
        <v>5229.7199999999993</v>
      </c>
      <c r="P103" s="66">
        <f t="shared" si="13"/>
        <v>5229.7199999999993</v>
      </c>
      <c r="Q103" s="66">
        <f t="shared" si="13"/>
        <v>5229.7199999999993</v>
      </c>
      <c r="R103" s="66">
        <f t="shared" si="13"/>
        <v>5229.7199999999993</v>
      </c>
      <c r="S103" s="66">
        <f t="shared" si="13"/>
        <v>5229.7199999999993</v>
      </c>
      <c r="T103" s="66">
        <f t="shared" si="13"/>
        <v>5229.7199999999993</v>
      </c>
      <c r="U103" s="66">
        <f t="shared" si="13"/>
        <v>5229.7199999999993</v>
      </c>
      <c r="V103" s="66">
        <f t="shared" si="13"/>
        <v>5229.7199999999993</v>
      </c>
      <c r="W103" s="66">
        <f t="shared" si="13"/>
        <v>5229.7199999999993</v>
      </c>
      <c r="X103" s="66">
        <f t="shared" si="13"/>
        <v>5229.7199999999993</v>
      </c>
      <c r="Y103" s="66">
        <f t="shared" si="13"/>
        <v>5229.7199999999993</v>
      </c>
      <c r="Z103" s="66">
        <f t="shared" si="13"/>
        <v>5229.7199999999993</v>
      </c>
      <c r="AA103" s="66">
        <f t="shared" si="13"/>
        <v>5229.7199999999993</v>
      </c>
      <c r="AB103" s="66">
        <f t="shared" si="13"/>
        <v>5229.7199999999993</v>
      </c>
      <c r="AC103" s="66">
        <f t="shared" si="13"/>
        <v>5229.7199999999993</v>
      </c>
      <c r="AD103" s="66">
        <f t="shared" si="13"/>
        <v>5229.7199999999993</v>
      </c>
      <c r="AE103" s="66">
        <f t="shared" si="13"/>
        <v>5229.7199999999993</v>
      </c>
      <c r="AF103" s="66">
        <f t="shared" si="13"/>
        <v>5229.7199999999993</v>
      </c>
      <c r="AG103" s="66">
        <f t="shared" si="13"/>
        <v>5229.7199999999993</v>
      </c>
      <c r="AH103" s="66">
        <f t="shared" si="13"/>
        <v>5229.7199999999993</v>
      </c>
      <c r="AI103" s="66">
        <f t="shared" si="13"/>
        <v>5229.7199999999993</v>
      </c>
      <c r="AJ103" s="66">
        <f t="shared" si="13"/>
        <v>5229.7199999999993</v>
      </c>
      <c r="AK103" s="66">
        <f t="shared" si="13"/>
        <v>5229.7199999999993</v>
      </c>
      <c r="AL103" s="66">
        <f t="shared" si="13"/>
        <v>5229.7199999999993</v>
      </c>
      <c r="AM103" s="66">
        <f t="shared" si="13"/>
        <v>5229.7199999999993</v>
      </c>
      <c r="AN103" s="66">
        <f t="shared" si="13"/>
        <v>5229.7199999999993</v>
      </c>
      <c r="AO103" s="66">
        <f t="shared" si="13"/>
        <v>5229.7199999999993</v>
      </c>
      <c r="AP103" s="66">
        <f t="shared" si="13"/>
        <v>5229.7199999999993</v>
      </c>
      <c r="AQ103" s="66">
        <f t="shared" si="13"/>
        <v>5229.7199999999993</v>
      </c>
      <c r="AR103" s="66">
        <f t="shared" si="13"/>
        <v>5229.7199999999993</v>
      </c>
      <c r="AS103" s="66">
        <f t="shared" si="13"/>
        <v>5229.7199999999993</v>
      </c>
      <c r="AT103" s="66">
        <f t="shared" si="13"/>
        <v>5229.7199999999993</v>
      </c>
      <c r="AU103" s="66">
        <f t="shared" si="13"/>
        <v>5229.7199999999993</v>
      </c>
      <c r="AV103" s="608">
        <f t="shared" si="13"/>
        <v>5229.7199999999993</v>
      </c>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c r="LQ103"/>
      <c r="LR103"/>
      <c r="LS103"/>
      <c r="LT103"/>
      <c r="LU103"/>
      <c r="LV103"/>
      <c r="LW103"/>
      <c r="LX103"/>
      <c r="LY103"/>
      <c r="LZ103"/>
      <c r="MA103"/>
      <c r="MB103"/>
      <c r="MC103"/>
      <c r="MD103"/>
      <c r="ME103"/>
      <c r="MF103"/>
      <c r="MG103"/>
      <c r="MH103"/>
      <c r="MI103"/>
      <c r="MJ103"/>
      <c r="MK103"/>
      <c r="ML103"/>
      <c r="MM103"/>
      <c r="MN103"/>
      <c r="MO103"/>
      <c r="MP103"/>
      <c r="MQ103"/>
      <c r="MR103"/>
      <c r="MS103"/>
      <c r="MT103"/>
      <c r="MU103"/>
      <c r="MV103"/>
      <c r="MW103"/>
      <c r="MX103"/>
      <c r="MY103"/>
      <c r="MZ103"/>
      <c r="NA103"/>
      <c r="NB103"/>
      <c r="NC103"/>
      <c r="ND103"/>
      <c r="NE103"/>
      <c r="NF103"/>
      <c r="NG103"/>
      <c r="NH103"/>
      <c r="NI103"/>
      <c r="NJ103"/>
      <c r="NK103"/>
      <c r="NL103"/>
      <c r="NM103"/>
      <c r="NN103"/>
      <c r="NO103"/>
      <c r="NP103"/>
      <c r="NQ103"/>
      <c r="NR103"/>
      <c r="NS103"/>
      <c r="NT103"/>
      <c r="NU103"/>
      <c r="NV103"/>
      <c r="NW103"/>
      <c r="NX103"/>
      <c r="NY103"/>
      <c r="NZ103"/>
      <c r="OA103"/>
      <c r="OB103"/>
      <c r="OC103"/>
      <c r="OD103"/>
      <c r="OE103"/>
      <c r="OF103"/>
      <c r="OG103"/>
      <c r="OH103"/>
      <c r="OI103"/>
      <c r="OJ103"/>
      <c r="OK103"/>
      <c r="OL103"/>
      <c r="OM103"/>
      <c r="ON103"/>
      <c r="OO103"/>
      <c r="OP103"/>
      <c r="OQ103"/>
      <c r="OR103"/>
      <c r="OS103"/>
      <c r="OT103"/>
      <c r="OU103"/>
      <c r="OV103"/>
      <c r="OW103"/>
      <c r="OX103"/>
      <c r="OY103"/>
      <c r="OZ103"/>
      <c r="PA103"/>
      <c r="PB103"/>
    </row>
    <row r="104" spans="7:418" ht="14.1" customHeight="1">
      <c r="G104" s="19"/>
      <c r="H104" s="738"/>
      <c r="J104" s="736"/>
      <c r="K104" s="9" t="s">
        <v>159</v>
      </c>
      <c r="L104" s="39">
        <f t="shared" si="14"/>
        <v>5229.7199999999993</v>
      </c>
      <c r="M104" s="39">
        <f t="shared" si="13"/>
        <v>5229.7199999999993</v>
      </c>
      <c r="N104" s="39">
        <f t="shared" si="13"/>
        <v>5229.7199999999993</v>
      </c>
      <c r="O104" s="39">
        <f t="shared" si="13"/>
        <v>5229.7199999999993</v>
      </c>
      <c r="P104" s="39">
        <f t="shared" si="13"/>
        <v>5229.7199999999993</v>
      </c>
      <c r="Q104" s="39">
        <f t="shared" si="13"/>
        <v>5229.7199999999993</v>
      </c>
      <c r="R104" s="39">
        <f t="shared" si="13"/>
        <v>5229.7199999999993</v>
      </c>
      <c r="S104" s="39">
        <f t="shared" si="13"/>
        <v>5229.7199999999993</v>
      </c>
      <c r="T104" s="39">
        <f t="shared" si="13"/>
        <v>5229.7199999999993</v>
      </c>
      <c r="U104" s="39">
        <f t="shared" si="13"/>
        <v>5229.7199999999993</v>
      </c>
      <c r="V104" s="39">
        <f t="shared" si="13"/>
        <v>5229.7199999999993</v>
      </c>
      <c r="W104" s="39">
        <f t="shared" si="13"/>
        <v>5229.7199999999993</v>
      </c>
      <c r="X104" s="39">
        <f t="shared" si="13"/>
        <v>5229.7199999999993</v>
      </c>
      <c r="Y104" s="39">
        <f t="shared" si="13"/>
        <v>5229.7199999999993</v>
      </c>
      <c r="Z104" s="39">
        <f t="shared" si="13"/>
        <v>5229.7199999999993</v>
      </c>
      <c r="AA104" s="39">
        <f t="shared" si="13"/>
        <v>5229.7199999999993</v>
      </c>
      <c r="AB104" s="39">
        <f t="shared" si="13"/>
        <v>5229.7199999999993</v>
      </c>
      <c r="AC104" s="39">
        <f t="shared" si="13"/>
        <v>5229.7199999999993</v>
      </c>
      <c r="AD104" s="39">
        <f t="shared" si="13"/>
        <v>5229.7199999999993</v>
      </c>
      <c r="AE104" s="39">
        <f t="shared" si="13"/>
        <v>5229.7199999999993</v>
      </c>
      <c r="AF104" s="39">
        <f t="shared" si="13"/>
        <v>5229.7199999999993</v>
      </c>
      <c r="AG104" s="39">
        <f t="shared" si="13"/>
        <v>5229.7199999999993</v>
      </c>
      <c r="AH104" s="39">
        <f t="shared" si="13"/>
        <v>5229.7199999999993</v>
      </c>
      <c r="AI104" s="39">
        <f t="shared" si="13"/>
        <v>5229.7199999999993</v>
      </c>
      <c r="AJ104" s="39">
        <f t="shared" si="13"/>
        <v>5229.7199999999993</v>
      </c>
      <c r="AK104" s="39">
        <f t="shared" si="13"/>
        <v>5229.7199999999993</v>
      </c>
      <c r="AL104" s="39">
        <f t="shared" si="13"/>
        <v>5229.7199999999993</v>
      </c>
      <c r="AM104" s="39">
        <f t="shared" si="13"/>
        <v>5229.7199999999993</v>
      </c>
      <c r="AN104" s="39">
        <f t="shared" si="13"/>
        <v>5229.7199999999993</v>
      </c>
      <c r="AO104" s="39">
        <f t="shared" si="13"/>
        <v>5229.7199999999993</v>
      </c>
      <c r="AP104" s="39">
        <f t="shared" si="13"/>
        <v>5229.7199999999993</v>
      </c>
      <c r="AQ104" s="39">
        <f t="shared" si="13"/>
        <v>5229.7199999999993</v>
      </c>
      <c r="AR104" s="39">
        <f t="shared" si="13"/>
        <v>5229.7199999999993</v>
      </c>
      <c r="AS104" s="39">
        <f t="shared" si="13"/>
        <v>5229.7199999999993</v>
      </c>
      <c r="AT104" s="39">
        <f t="shared" si="13"/>
        <v>5229.7199999999993</v>
      </c>
      <c r="AU104" s="39">
        <f t="shared" si="13"/>
        <v>5229.7199999999993</v>
      </c>
      <c r="AV104" s="606">
        <f t="shared" si="13"/>
        <v>5229.7199999999993</v>
      </c>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c r="LQ104"/>
      <c r="LR104"/>
      <c r="LS104"/>
      <c r="LT104"/>
      <c r="LU104"/>
      <c r="LV104"/>
      <c r="LW104"/>
      <c r="LX104"/>
      <c r="LY104"/>
      <c r="LZ104"/>
      <c r="MA104"/>
      <c r="MB104"/>
      <c r="MC104"/>
      <c r="MD104"/>
      <c r="ME104"/>
      <c r="MF104"/>
      <c r="MG104"/>
      <c r="MH104"/>
      <c r="MI104"/>
      <c r="MJ104"/>
      <c r="MK104"/>
      <c r="ML104"/>
      <c r="MM104"/>
      <c r="MN104"/>
      <c r="MO104"/>
      <c r="MP104"/>
      <c r="MQ104"/>
      <c r="MR104"/>
      <c r="MS104"/>
      <c r="MT104"/>
      <c r="MU104"/>
      <c r="MV104"/>
      <c r="MW104"/>
      <c r="MX104"/>
      <c r="MY104"/>
      <c r="MZ104"/>
      <c r="NA104"/>
      <c r="NB104"/>
      <c r="NC104"/>
      <c r="ND104"/>
      <c r="NE104"/>
      <c r="NF104"/>
      <c r="NG104"/>
      <c r="NH104"/>
      <c r="NI104"/>
      <c r="NJ104"/>
      <c r="NK104"/>
      <c r="NL104"/>
      <c r="NM104"/>
      <c r="NN104"/>
      <c r="NO104"/>
      <c r="NP104"/>
      <c r="NQ104"/>
      <c r="NR104"/>
      <c r="NS104"/>
      <c r="NT104"/>
      <c r="NU104"/>
      <c r="NV104"/>
      <c r="NW104"/>
      <c r="NX104"/>
      <c r="NY104"/>
      <c r="NZ104"/>
      <c r="OA104"/>
      <c r="OB104"/>
      <c r="OC104"/>
      <c r="OD104"/>
      <c r="OE104"/>
      <c r="OF104"/>
      <c r="OG104"/>
      <c r="OH104"/>
      <c r="OI104"/>
      <c r="OJ104"/>
      <c r="OK104"/>
      <c r="OL104"/>
      <c r="OM104"/>
      <c r="ON104"/>
      <c r="OO104"/>
      <c r="OP104"/>
      <c r="OQ104"/>
      <c r="OR104"/>
      <c r="OS104"/>
      <c r="OT104"/>
      <c r="OU104"/>
      <c r="OV104"/>
      <c r="OW104"/>
      <c r="OX104"/>
      <c r="OY104"/>
      <c r="OZ104"/>
      <c r="PA104"/>
      <c r="PB104"/>
    </row>
    <row r="105" spans="7:418" ht="14.1" customHeight="1">
      <c r="G105" s="19"/>
      <c r="H105" s="738"/>
      <c r="J105" s="736"/>
      <c r="K105" s="10" t="s">
        <v>160</v>
      </c>
      <c r="L105" s="40">
        <f>L95*8760</f>
        <v>5229.7199999999993</v>
      </c>
      <c r="M105" s="40">
        <f t="shared" ref="M105:AV105" si="15">M95*8760</f>
        <v>5229.7199999999993</v>
      </c>
      <c r="N105" s="40">
        <f t="shared" si="15"/>
        <v>5229.7199999999993</v>
      </c>
      <c r="O105" s="40">
        <f t="shared" si="15"/>
        <v>5229.7199999999993</v>
      </c>
      <c r="P105" s="40">
        <f t="shared" si="15"/>
        <v>5229.7199999999993</v>
      </c>
      <c r="Q105" s="40">
        <f t="shared" si="15"/>
        <v>5229.7199999999993</v>
      </c>
      <c r="R105" s="40">
        <f t="shared" si="15"/>
        <v>5229.7199999999993</v>
      </c>
      <c r="S105" s="40">
        <f t="shared" si="15"/>
        <v>5229.7199999999993</v>
      </c>
      <c r="T105" s="40">
        <f t="shared" si="15"/>
        <v>5229.7199999999993</v>
      </c>
      <c r="U105" s="40">
        <f t="shared" si="15"/>
        <v>5229.7199999999993</v>
      </c>
      <c r="V105" s="40">
        <f t="shared" si="15"/>
        <v>5229.7199999999993</v>
      </c>
      <c r="W105" s="40">
        <f t="shared" si="15"/>
        <v>5229.7199999999993</v>
      </c>
      <c r="X105" s="40">
        <f t="shared" si="15"/>
        <v>5229.7199999999993</v>
      </c>
      <c r="Y105" s="40">
        <f t="shared" si="15"/>
        <v>5229.7199999999993</v>
      </c>
      <c r="Z105" s="40">
        <f t="shared" si="15"/>
        <v>5229.7199999999993</v>
      </c>
      <c r="AA105" s="40">
        <f t="shared" si="15"/>
        <v>5229.7199999999993</v>
      </c>
      <c r="AB105" s="40">
        <f t="shared" si="15"/>
        <v>5229.7199999999993</v>
      </c>
      <c r="AC105" s="40">
        <f t="shared" si="15"/>
        <v>5229.7199999999993</v>
      </c>
      <c r="AD105" s="40">
        <f t="shared" si="15"/>
        <v>5229.7199999999993</v>
      </c>
      <c r="AE105" s="40">
        <f t="shared" si="15"/>
        <v>5229.7199999999993</v>
      </c>
      <c r="AF105" s="40">
        <f t="shared" si="15"/>
        <v>5229.7199999999993</v>
      </c>
      <c r="AG105" s="40">
        <f t="shared" si="15"/>
        <v>5229.7199999999993</v>
      </c>
      <c r="AH105" s="40">
        <f t="shared" si="15"/>
        <v>5229.7199999999993</v>
      </c>
      <c r="AI105" s="40">
        <f t="shared" si="15"/>
        <v>5229.7199999999993</v>
      </c>
      <c r="AJ105" s="40">
        <f t="shared" si="15"/>
        <v>5229.7199999999993</v>
      </c>
      <c r="AK105" s="40">
        <f t="shared" si="15"/>
        <v>5229.7199999999993</v>
      </c>
      <c r="AL105" s="40">
        <f t="shared" si="15"/>
        <v>5229.7199999999993</v>
      </c>
      <c r="AM105" s="40">
        <f t="shared" si="15"/>
        <v>5229.7199999999993</v>
      </c>
      <c r="AN105" s="40">
        <f t="shared" si="15"/>
        <v>5229.7199999999993</v>
      </c>
      <c r="AO105" s="40">
        <f t="shared" si="15"/>
        <v>5229.7199999999993</v>
      </c>
      <c r="AP105" s="40">
        <f t="shared" si="15"/>
        <v>5229.7199999999993</v>
      </c>
      <c r="AQ105" s="40">
        <f t="shared" si="15"/>
        <v>5229.7199999999993</v>
      </c>
      <c r="AR105" s="40">
        <f t="shared" si="15"/>
        <v>5229.7199999999993</v>
      </c>
      <c r="AS105" s="40">
        <f t="shared" si="15"/>
        <v>5229.7199999999993</v>
      </c>
      <c r="AT105" s="40">
        <f t="shared" si="15"/>
        <v>5229.7199999999993</v>
      </c>
      <c r="AU105" s="40">
        <f t="shared" si="15"/>
        <v>5229.7199999999993</v>
      </c>
      <c r="AV105" s="611">
        <f t="shared" si="15"/>
        <v>5229.7199999999993</v>
      </c>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row>
    <row r="106" spans="7:418" ht="14.1" customHeight="1">
      <c r="G106" s="19"/>
      <c r="H106" s="738"/>
      <c r="J106" s="15"/>
      <c r="AV106" s="20"/>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c r="LQ106"/>
      <c r="LR106"/>
      <c r="LS106"/>
      <c r="LT106"/>
      <c r="LU106"/>
      <c r="LV106"/>
      <c r="LW106"/>
      <c r="LX106"/>
      <c r="LY106"/>
      <c r="LZ106"/>
      <c r="MA106"/>
      <c r="MB106"/>
      <c r="MC106"/>
      <c r="MD106"/>
      <c r="ME106"/>
      <c r="MF106"/>
      <c r="MG106"/>
      <c r="MH106"/>
      <c r="MI106"/>
      <c r="MJ106"/>
      <c r="MK106"/>
      <c r="ML106"/>
      <c r="MM106"/>
      <c r="MN106"/>
      <c r="MO106"/>
      <c r="MP106"/>
      <c r="MQ106"/>
      <c r="MR106"/>
      <c r="MS106"/>
      <c r="MT106"/>
      <c r="MU106"/>
      <c r="MV106"/>
      <c r="MW106"/>
      <c r="MX106"/>
      <c r="MY106"/>
      <c r="MZ106"/>
      <c r="NA106"/>
      <c r="NB106"/>
      <c r="NC106"/>
      <c r="ND106"/>
      <c r="NE106"/>
      <c r="NF106"/>
      <c r="NG106"/>
      <c r="NH106"/>
      <c r="NI106"/>
      <c r="NJ106"/>
      <c r="NK106"/>
      <c r="NL106"/>
      <c r="NM106"/>
      <c r="NN106"/>
      <c r="NO106"/>
      <c r="NP106"/>
      <c r="NQ106"/>
      <c r="NR106"/>
      <c r="NS106"/>
      <c r="NT106"/>
      <c r="NU106"/>
      <c r="NV106"/>
      <c r="NW106"/>
      <c r="NX106"/>
      <c r="NY106"/>
      <c r="NZ106"/>
      <c r="OA106"/>
      <c r="OB106"/>
      <c r="OC106"/>
      <c r="OD106"/>
      <c r="OE106"/>
      <c r="OF106"/>
      <c r="OG106"/>
      <c r="OH106"/>
      <c r="OI106"/>
      <c r="OJ106"/>
      <c r="OK106"/>
      <c r="OL106"/>
      <c r="OM106"/>
      <c r="ON106"/>
      <c r="OO106"/>
      <c r="OP106"/>
      <c r="OQ106"/>
      <c r="OR106"/>
      <c r="OS106"/>
      <c r="OT106"/>
      <c r="OU106"/>
      <c r="OV106"/>
      <c r="OW106"/>
      <c r="OX106"/>
      <c r="OY106"/>
      <c r="OZ106"/>
      <c r="PA106"/>
      <c r="PB106"/>
    </row>
    <row r="107" spans="7:418" ht="14.1" customHeight="1">
      <c r="G107" s="19"/>
      <c r="H107" s="738"/>
      <c r="J107" s="735" t="s">
        <v>751</v>
      </c>
      <c r="K107" s="8" t="s">
        <v>150</v>
      </c>
      <c r="L107" s="476">
        <v>8.7799999999999994</v>
      </c>
      <c r="M107" s="476">
        <v>8.7799999999999994</v>
      </c>
      <c r="N107" s="476">
        <v>8.7799999999999994</v>
      </c>
      <c r="O107" s="476">
        <v>8.77</v>
      </c>
      <c r="P107" s="476">
        <v>8.77</v>
      </c>
      <c r="Q107" s="476">
        <v>8.76</v>
      </c>
      <c r="R107" s="476">
        <v>8.76</v>
      </c>
      <c r="S107" s="476">
        <v>8.76</v>
      </c>
      <c r="T107" s="476">
        <v>8.75</v>
      </c>
      <c r="U107" s="476">
        <v>8.75</v>
      </c>
      <c r="V107" s="476">
        <v>8.74</v>
      </c>
      <c r="W107" s="476">
        <v>8.74</v>
      </c>
      <c r="X107" s="476">
        <v>8.74</v>
      </c>
      <c r="Y107" s="476">
        <v>8.74</v>
      </c>
      <c r="Z107" s="476">
        <v>8.74</v>
      </c>
      <c r="AA107" s="476">
        <v>8.74</v>
      </c>
      <c r="AB107" s="476">
        <v>8.74</v>
      </c>
      <c r="AC107" s="476">
        <v>8.74</v>
      </c>
      <c r="AD107" s="476">
        <v>8.74</v>
      </c>
      <c r="AE107" s="476">
        <v>8.74</v>
      </c>
      <c r="AF107" s="476">
        <v>8.74</v>
      </c>
      <c r="AG107" s="476">
        <v>8.74</v>
      </c>
      <c r="AH107" s="476">
        <v>8.74</v>
      </c>
      <c r="AI107" s="476">
        <v>8.74</v>
      </c>
      <c r="AJ107" s="476">
        <v>8.74</v>
      </c>
      <c r="AK107" s="476">
        <v>8.74</v>
      </c>
      <c r="AL107" s="476">
        <v>8.74</v>
      </c>
      <c r="AM107" s="476">
        <v>8.74</v>
      </c>
      <c r="AN107" s="476">
        <v>8.74</v>
      </c>
      <c r="AO107" s="476">
        <v>8.74</v>
      </c>
      <c r="AP107" s="476">
        <v>8.74</v>
      </c>
      <c r="AQ107" s="476">
        <v>8.74</v>
      </c>
      <c r="AR107" s="476">
        <v>8.74</v>
      </c>
      <c r="AS107" s="476">
        <v>8.74</v>
      </c>
      <c r="AT107" s="476">
        <v>8.74</v>
      </c>
      <c r="AU107" s="476">
        <v>8.74</v>
      </c>
      <c r="AV107" s="644">
        <v>8.74</v>
      </c>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c r="LQ107"/>
      <c r="LR107"/>
      <c r="LS107"/>
      <c r="LT107"/>
      <c r="LU107"/>
      <c r="LV107"/>
      <c r="LW107"/>
      <c r="LX107"/>
      <c r="LY107"/>
      <c r="LZ107"/>
      <c r="MA107"/>
      <c r="MB107"/>
      <c r="MC107"/>
      <c r="MD107"/>
      <c r="ME107"/>
      <c r="MF107"/>
      <c r="MG107"/>
      <c r="MH107"/>
      <c r="MI107"/>
      <c r="MJ107"/>
      <c r="MK107"/>
      <c r="ML107"/>
      <c r="MM107"/>
      <c r="MN107"/>
      <c r="MO107"/>
      <c r="MP107"/>
      <c r="MQ107"/>
      <c r="MR107"/>
      <c r="MS107"/>
      <c r="MT107"/>
      <c r="MU107"/>
      <c r="MV107"/>
      <c r="MW107"/>
      <c r="MX107"/>
      <c r="MY107"/>
      <c r="MZ107"/>
      <c r="NA107"/>
      <c r="NB107"/>
      <c r="NC107"/>
      <c r="ND107"/>
      <c r="NE107"/>
      <c r="NF107"/>
      <c r="NG107"/>
      <c r="NH107"/>
      <c r="NI107"/>
      <c r="NJ107"/>
      <c r="NK107"/>
      <c r="NL107"/>
      <c r="NM107"/>
      <c r="NN107"/>
      <c r="NO107"/>
      <c r="NP107"/>
      <c r="NQ107"/>
      <c r="NR107"/>
      <c r="NS107"/>
      <c r="NT107"/>
      <c r="NU107"/>
      <c r="NV107"/>
      <c r="NW107"/>
      <c r="NX107"/>
      <c r="NY107"/>
      <c r="NZ107"/>
      <c r="OA107"/>
      <c r="OB107"/>
      <c r="OC107"/>
      <c r="OD107"/>
      <c r="OE107"/>
      <c r="OF107"/>
      <c r="OG107"/>
      <c r="OH107"/>
      <c r="OI107"/>
      <c r="OJ107"/>
      <c r="OK107"/>
      <c r="OL107"/>
      <c r="OM107"/>
      <c r="ON107"/>
      <c r="OO107"/>
      <c r="OP107"/>
      <c r="OQ107"/>
      <c r="OR107"/>
      <c r="OS107"/>
      <c r="OT107"/>
      <c r="OU107"/>
      <c r="OV107"/>
      <c r="OW107"/>
      <c r="OX107"/>
      <c r="OY107"/>
      <c r="OZ107"/>
      <c r="PA107"/>
      <c r="PB107"/>
    </row>
    <row r="108" spans="7:418" ht="14.1" customHeight="1">
      <c r="G108" s="19"/>
      <c r="H108" s="738"/>
      <c r="J108" s="736"/>
      <c r="K108" s="9" t="s">
        <v>151</v>
      </c>
      <c r="L108" s="473">
        <v>8.7799999999999994</v>
      </c>
      <c r="M108" s="473">
        <v>8.7799999999999994</v>
      </c>
      <c r="N108" s="473">
        <v>8.7799999999999994</v>
      </c>
      <c r="O108" s="473">
        <v>8.77</v>
      </c>
      <c r="P108" s="473">
        <v>8.77</v>
      </c>
      <c r="Q108" s="473">
        <v>8.76</v>
      </c>
      <c r="R108" s="473">
        <v>8.76</v>
      </c>
      <c r="S108" s="473">
        <v>8.76</v>
      </c>
      <c r="T108" s="473">
        <v>8.75</v>
      </c>
      <c r="U108" s="473">
        <v>8.75</v>
      </c>
      <c r="V108" s="473">
        <v>8.74</v>
      </c>
      <c r="W108" s="473">
        <v>8.74</v>
      </c>
      <c r="X108" s="473">
        <v>8.74</v>
      </c>
      <c r="Y108" s="473">
        <v>8.74</v>
      </c>
      <c r="Z108" s="473">
        <v>8.74</v>
      </c>
      <c r="AA108" s="473">
        <v>8.74</v>
      </c>
      <c r="AB108" s="473">
        <v>8.74</v>
      </c>
      <c r="AC108" s="473">
        <v>8.74</v>
      </c>
      <c r="AD108" s="473">
        <v>8.74</v>
      </c>
      <c r="AE108" s="473">
        <v>8.74</v>
      </c>
      <c r="AF108" s="473">
        <v>8.74</v>
      </c>
      <c r="AG108" s="473">
        <v>8.74</v>
      </c>
      <c r="AH108" s="473">
        <v>8.74</v>
      </c>
      <c r="AI108" s="473">
        <v>8.74</v>
      </c>
      <c r="AJ108" s="473">
        <v>8.74</v>
      </c>
      <c r="AK108" s="473">
        <v>8.74</v>
      </c>
      <c r="AL108" s="473">
        <v>8.74</v>
      </c>
      <c r="AM108" s="473">
        <v>8.74</v>
      </c>
      <c r="AN108" s="473">
        <v>8.74</v>
      </c>
      <c r="AO108" s="473">
        <v>8.74</v>
      </c>
      <c r="AP108" s="473">
        <v>8.74</v>
      </c>
      <c r="AQ108" s="473">
        <v>8.74</v>
      </c>
      <c r="AR108" s="473">
        <v>8.74</v>
      </c>
      <c r="AS108" s="473">
        <v>8.74</v>
      </c>
      <c r="AT108" s="473">
        <v>8.74</v>
      </c>
      <c r="AU108" s="473">
        <v>8.74</v>
      </c>
      <c r="AV108" s="645">
        <v>8.74</v>
      </c>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c r="LQ108"/>
      <c r="LR108"/>
      <c r="LS108"/>
      <c r="LT108"/>
      <c r="LU108"/>
      <c r="LV108"/>
      <c r="LW108"/>
      <c r="LX108"/>
      <c r="LY108"/>
      <c r="LZ108"/>
      <c r="MA108"/>
      <c r="MB108"/>
      <c r="MC108"/>
      <c r="MD108"/>
      <c r="ME108"/>
      <c r="MF108"/>
      <c r="MG108"/>
      <c r="MH108"/>
      <c r="MI108"/>
      <c r="MJ108"/>
      <c r="MK108"/>
      <c r="ML108"/>
      <c r="MM108"/>
      <c r="MN108"/>
      <c r="MO108"/>
      <c r="MP108"/>
      <c r="MQ108"/>
      <c r="MR108"/>
      <c r="MS108"/>
      <c r="MT108"/>
      <c r="MU108"/>
      <c r="MV108"/>
      <c r="MW108"/>
      <c r="MX108"/>
      <c r="MY108"/>
      <c r="MZ108"/>
      <c r="NA108"/>
      <c r="NB108"/>
      <c r="NC108"/>
      <c r="ND108"/>
      <c r="NE108"/>
      <c r="NF108"/>
      <c r="NG108"/>
      <c r="NH108"/>
      <c r="NI108"/>
      <c r="NJ108"/>
      <c r="NK108"/>
      <c r="NL108"/>
      <c r="NM108"/>
      <c r="NN108"/>
      <c r="NO108"/>
      <c r="NP108"/>
      <c r="NQ108"/>
      <c r="NR108"/>
      <c r="NS108"/>
      <c r="NT108"/>
      <c r="NU108"/>
      <c r="NV108"/>
      <c r="NW108"/>
      <c r="NX108"/>
      <c r="NY108"/>
      <c r="NZ108"/>
      <c r="OA108"/>
      <c r="OB108"/>
      <c r="OC108"/>
      <c r="OD108"/>
      <c r="OE108"/>
      <c r="OF108"/>
      <c r="OG108"/>
      <c r="OH108"/>
      <c r="OI108"/>
      <c r="OJ108"/>
      <c r="OK108"/>
      <c r="OL108"/>
      <c r="OM108"/>
      <c r="ON108"/>
      <c r="OO108"/>
      <c r="OP108"/>
      <c r="OQ108"/>
      <c r="OR108"/>
      <c r="OS108"/>
      <c r="OT108"/>
      <c r="OU108"/>
      <c r="OV108"/>
      <c r="OW108"/>
      <c r="OX108"/>
      <c r="OY108"/>
      <c r="OZ108"/>
      <c r="PA108"/>
      <c r="PB108"/>
    </row>
    <row r="109" spans="7:418" ht="14.1" customHeight="1" thickBot="1">
      <c r="G109" s="19"/>
      <c r="H109" s="738"/>
      <c r="J109" s="736"/>
      <c r="K109" s="9" t="s">
        <v>148</v>
      </c>
      <c r="L109" s="477">
        <v>8.7799999999999994</v>
      </c>
      <c r="M109" s="477">
        <v>8.7799999999999994</v>
      </c>
      <c r="N109" s="477">
        <v>8.7799999999999994</v>
      </c>
      <c r="O109" s="477">
        <v>8.77</v>
      </c>
      <c r="P109" s="477">
        <v>8.77</v>
      </c>
      <c r="Q109" s="477">
        <v>8.76</v>
      </c>
      <c r="R109" s="477">
        <v>8.76</v>
      </c>
      <c r="S109" s="477">
        <v>8.76</v>
      </c>
      <c r="T109" s="477">
        <v>8.75</v>
      </c>
      <c r="U109" s="477">
        <v>8.75</v>
      </c>
      <c r="V109" s="477">
        <v>8.74</v>
      </c>
      <c r="W109" s="477">
        <v>8.74</v>
      </c>
      <c r="X109" s="477">
        <v>8.74</v>
      </c>
      <c r="Y109" s="477">
        <v>8.74</v>
      </c>
      <c r="Z109" s="477">
        <v>8.74</v>
      </c>
      <c r="AA109" s="477">
        <v>8.74</v>
      </c>
      <c r="AB109" s="477">
        <v>8.74</v>
      </c>
      <c r="AC109" s="477">
        <v>8.74</v>
      </c>
      <c r="AD109" s="477">
        <v>8.74</v>
      </c>
      <c r="AE109" s="477">
        <v>8.74</v>
      </c>
      <c r="AF109" s="477">
        <v>8.74</v>
      </c>
      <c r="AG109" s="477">
        <v>8.74</v>
      </c>
      <c r="AH109" s="477">
        <v>8.74</v>
      </c>
      <c r="AI109" s="477">
        <v>8.74</v>
      </c>
      <c r="AJ109" s="477">
        <v>8.74</v>
      </c>
      <c r="AK109" s="477">
        <v>8.74</v>
      </c>
      <c r="AL109" s="477">
        <v>8.74</v>
      </c>
      <c r="AM109" s="477">
        <v>8.74</v>
      </c>
      <c r="AN109" s="477">
        <v>8.74</v>
      </c>
      <c r="AO109" s="477">
        <v>8.74</v>
      </c>
      <c r="AP109" s="477">
        <v>8.74</v>
      </c>
      <c r="AQ109" s="477">
        <v>8.74</v>
      </c>
      <c r="AR109" s="477">
        <v>8.74</v>
      </c>
      <c r="AS109" s="477">
        <v>8.74</v>
      </c>
      <c r="AT109" s="477">
        <v>8.74</v>
      </c>
      <c r="AU109" s="477">
        <v>8.74</v>
      </c>
      <c r="AV109" s="646">
        <v>8.74</v>
      </c>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c r="LQ109"/>
      <c r="LR109"/>
      <c r="LS109"/>
      <c r="LT109"/>
      <c r="LU109"/>
      <c r="LV109"/>
      <c r="LW109"/>
      <c r="LX109"/>
      <c r="LY109"/>
      <c r="LZ109"/>
      <c r="MA109"/>
      <c r="MB109"/>
      <c r="MC109"/>
      <c r="MD109"/>
      <c r="ME109"/>
      <c r="MF109"/>
      <c r="MG109"/>
      <c r="MH109"/>
      <c r="MI109"/>
      <c r="MJ109"/>
      <c r="MK109"/>
      <c r="ML109"/>
      <c r="MM109"/>
      <c r="MN109"/>
      <c r="MO109"/>
      <c r="MP109"/>
      <c r="MQ109"/>
      <c r="MR109"/>
      <c r="MS109"/>
      <c r="MT109"/>
      <c r="MU109"/>
      <c r="MV109"/>
      <c r="MW109"/>
      <c r="MX109"/>
      <c r="MY109"/>
      <c r="MZ109"/>
      <c r="NA109"/>
      <c r="NB109"/>
      <c r="NC109"/>
      <c r="ND109"/>
      <c r="NE109"/>
      <c r="NF109"/>
      <c r="NG109"/>
      <c r="NH109"/>
      <c r="NI109"/>
      <c r="NJ109"/>
      <c r="NK109"/>
      <c r="NL109"/>
      <c r="NM109"/>
      <c r="NN109"/>
      <c r="NO109"/>
      <c r="NP109"/>
      <c r="NQ109"/>
      <c r="NR109"/>
      <c r="NS109"/>
      <c r="NT109"/>
      <c r="NU109"/>
      <c r="NV109"/>
      <c r="NW109"/>
      <c r="NX109"/>
      <c r="NY109"/>
      <c r="NZ109"/>
      <c r="OA109"/>
      <c r="OB109"/>
      <c r="OC109"/>
      <c r="OD109"/>
      <c r="OE109"/>
      <c r="OF109"/>
      <c r="OG109"/>
      <c r="OH109"/>
      <c r="OI109"/>
      <c r="OJ109"/>
      <c r="OK109"/>
      <c r="OL109"/>
      <c r="OM109"/>
      <c r="ON109"/>
      <c r="OO109"/>
      <c r="OP109"/>
      <c r="OQ109"/>
      <c r="OR109"/>
      <c r="OS109"/>
      <c r="OT109"/>
      <c r="OU109"/>
      <c r="OV109"/>
      <c r="OW109"/>
      <c r="OX109"/>
      <c r="OY109"/>
      <c r="OZ109"/>
      <c r="PA109"/>
      <c r="PB109"/>
    </row>
    <row r="110" spans="7:418" ht="14.1" customHeight="1" thickTop="1">
      <c r="G110" s="19"/>
      <c r="H110" s="738"/>
      <c r="J110" s="736"/>
      <c r="K110" s="9" t="s">
        <v>155</v>
      </c>
      <c r="L110" s="478">
        <v>8.3699999999999992</v>
      </c>
      <c r="M110" s="478">
        <v>8.2799999999999994</v>
      </c>
      <c r="N110" s="478">
        <v>8.1999999999999993</v>
      </c>
      <c r="O110" s="478">
        <v>8.1199999999999992</v>
      </c>
      <c r="P110" s="478">
        <v>8.0299999999999994</v>
      </c>
      <c r="Q110" s="478">
        <v>7.95</v>
      </c>
      <c r="R110" s="478">
        <v>7.87</v>
      </c>
      <c r="S110" s="478">
        <v>7.78</v>
      </c>
      <c r="T110" s="478">
        <v>7.7</v>
      </c>
      <c r="U110" s="478">
        <v>7.62</v>
      </c>
      <c r="V110" s="478">
        <v>7.53</v>
      </c>
      <c r="W110" s="478">
        <v>7.45</v>
      </c>
      <c r="X110" s="478">
        <v>7.45</v>
      </c>
      <c r="Y110" s="478">
        <v>7.45</v>
      </c>
      <c r="Z110" s="478">
        <v>7.45</v>
      </c>
      <c r="AA110" s="478">
        <v>7.45</v>
      </c>
      <c r="AB110" s="478">
        <v>7.45</v>
      </c>
      <c r="AC110" s="478">
        <v>7.45</v>
      </c>
      <c r="AD110" s="478">
        <v>7.45</v>
      </c>
      <c r="AE110" s="478">
        <v>7.45</v>
      </c>
      <c r="AF110" s="478">
        <v>7.45</v>
      </c>
      <c r="AG110" s="478">
        <v>7.45</v>
      </c>
      <c r="AH110" s="478">
        <v>7.45</v>
      </c>
      <c r="AI110" s="478">
        <v>7.45</v>
      </c>
      <c r="AJ110" s="478">
        <v>7.45</v>
      </c>
      <c r="AK110" s="478">
        <v>7.45</v>
      </c>
      <c r="AL110" s="478">
        <v>7.45</v>
      </c>
      <c r="AM110" s="478">
        <v>7.45</v>
      </c>
      <c r="AN110" s="478">
        <v>7.45</v>
      </c>
      <c r="AO110" s="478">
        <v>7.45</v>
      </c>
      <c r="AP110" s="478">
        <v>7.45</v>
      </c>
      <c r="AQ110" s="478">
        <v>7.45</v>
      </c>
      <c r="AR110" s="478">
        <v>7.45</v>
      </c>
      <c r="AS110" s="478">
        <v>7.45</v>
      </c>
      <c r="AT110" s="478">
        <v>7.45</v>
      </c>
      <c r="AU110" s="478">
        <v>7.45</v>
      </c>
      <c r="AV110" s="647">
        <v>7.45</v>
      </c>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c r="LQ110"/>
      <c r="LR110"/>
      <c r="LS110"/>
      <c r="LT110"/>
      <c r="LU110"/>
      <c r="LV110"/>
      <c r="LW110"/>
      <c r="LX110"/>
      <c r="LY110"/>
      <c r="LZ110"/>
      <c r="MA110"/>
      <c r="MB110"/>
      <c r="MC110"/>
      <c r="MD110"/>
      <c r="ME110"/>
      <c r="MF110"/>
      <c r="MG110"/>
      <c r="MH110"/>
      <c r="MI110"/>
      <c r="MJ110"/>
      <c r="MK110"/>
      <c r="ML110"/>
      <c r="MM110"/>
      <c r="MN110"/>
      <c r="MO110"/>
      <c r="MP110"/>
      <c r="MQ110"/>
      <c r="MR110"/>
      <c r="MS110"/>
      <c r="MT110"/>
      <c r="MU110"/>
      <c r="MV110"/>
      <c r="MW110"/>
      <c r="MX110"/>
      <c r="MY110"/>
      <c r="MZ110"/>
      <c r="NA110"/>
      <c r="NB110"/>
      <c r="NC110"/>
      <c r="ND110"/>
      <c r="NE110"/>
      <c r="NF110"/>
      <c r="NG110"/>
      <c r="NH110"/>
      <c r="NI110"/>
      <c r="NJ110"/>
      <c r="NK110"/>
      <c r="NL110"/>
      <c r="NM110"/>
      <c r="NN110"/>
      <c r="NO110"/>
      <c r="NP110"/>
      <c r="NQ110"/>
      <c r="NR110"/>
      <c r="NS110"/>
      <c r="NT110"/>
      <c r="NU110"/>
      <c r="NV110"/>
      <c r="NW110"/>
      <c r="NX110"/>
      <c r="NY110"/>
      <c r="NZ110"/>
      <c r="OA110"/>
      <c r="OB110"/>
      <c r="OC110"/>
      <c r="OD110"/>
      <c r="OE110"/>
      <c r="OF110"/>
      <c r="OG110"/>
      <c r="OH110"/>
      <c r="OI110"/>
      <c r="OJ110"/>
      <c r="OK110"/>
      <c r="OL110"/>
      <c r="OM110"/>
      <c r="ON110"/>
      <c r="OO110"/>
      <c r="OP110"/>
      <c r="OQ110"/>
      <c r="OR110"/>
      <c r="OS110"/>
      <c r="OT110"/>
      <c r="OU110"/>
      <c r="OV110"/>
      <c r="OW110"/>
      <c r="OX110"/>
      <c r="OY110"/>
      <c r="OZ110"/>
      <c r="PA110"/>
      <c r="PB110"/>
    </row>
    <row r="111" spans="7:418" ht="14.1" customHeight="1">
      <c r="G111" s="19"/>
      <c r="H111" s="738"/>
      <c r="J111" s="736"/>
      <c r="K111" s="9" t="s">
        <v>156</v>
      </c>
      <c r="L111" s="472">
        <v>8.3699999999999992</v>
      </c>
      <c r="M111" s="472">
        <v>8.2799999999999994</v>
      </c>
      <c r="N111" s="472">
        <v>8.1999999999999993</v>
      </c>
      <c r="O111" s="472">
        <v>8.1199999999999992</v>
      </c>
      <c r="P111" s="472">
        <v>8.0299999999999994</v>
      </c>
      <c r="Q111" s="472">
        <v>7.95</v>
      </c>
      <c r="R111" s="472">
        <v>7.87</v>
      </c>
      <c r="S111" s="472">
        <v>7.78</v>
      </c>
      <c r="T111" s="472">
        <v>7.7</v>
      </c>
      <c r="U111" s="472">
        <v>7.62</v>
      </c>
      <c r="V111" s="472">
        <v>7.53</v>
      </c>
      <c r="W111" s="472">
        <v>7.45</v>
      </c>
      <c r="X111" s="472">
        <v>7.45</v>
      </c>
      <c r="Y111" s="472">
        <v>7.45</v>
      </c>
      <c r="Z111" s="472">
        <v>7.45</v>
      </c>
      <c r="AA111" s="472">
        <v>7.45</v>
      </c>
      <c r="AB111" s="472">
        <v>7.45</v>
      </c>
      <c r="AC111" s="472">
        <v>7.45</v>
      </c>
      <c r="AD111" s="472">
        <v>7.45</v>
      </c>
      <c r="AE111" s="472">
        <v>7.45</v>
      </c>
      <c r="AF111" s="472">
        <v>7.45</v>
      </c>
      <c r="AG111" s="472">
        <v>7.45</v>
      </c>
      <c r="AH111" s="472">
        <v>7.45</v>
      </c>
      <c r="AI111" s="472">
        <v>7.45</v>
      </c>
      <c r="AJ111" s="472">
        <v>7.45</v>
      </c>
      <c r="AK111" s="472">
        <v>7.45</v>
      </c>
      <c r="AL111" s="472">
        <v>7.45</v>
      </c>
      <c r="AM111" s="472">
        <v>7.45</v>
      </c>
      <c r="AN111" s="472">
        <v>7.45</v>
      </c>
      <c r="AO111" s="472">
        <v>7.45</v>
      </c>
      <c r="AP111" s="472">
        <v>7.45</v>
      </c>
      <c r="AQ111" s="472">
        <v>7.45</v>
      </c>
      <c r="AR111" s="472">
        <v>7.45</v>
      </c>
      <c r="AS111" s="472">
        <v>7.45</v>
      </c>
      <c r="AT111" s="472">
        <v>7.45</v>
      </c>
      <c r="AU111" s="472">
        <v>7.45</v>
      </c>
      <c r="AV111" s="648">
        <v>7.45</v>
      </c>
      <c r="AW111"/>
      <c r="AX111"/>
      <c r="AY111"/>
      <c r="AZ111"/>
      <c r="BA111"/>
      <c r="BB111"/>
      <c r="BC111"/>
      <c r="BD111"/>
      <c r="BE111"/>
      <c r="BF111"/>
      <c r="BG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c r="LQ111"/>
      <c r="LR111"/>
      <c r="LS111"/>
      <c r="LT111"/>
      <c r="LU111"/>
      <c r="LV111"/>
      <c r="LW111"/>
      <c r="LX111"/>
      <c r="LY111"/>
      <c r="LZ111"/>
      <c r="MA111"/>
      <c r="MB111"/>
      <c r="MC111"/>
      <c r="MD111"/>
      <c r="ME111"/>
      <c r="MF111"/>
      <c r="MG111"/>
      <c r="MH111"/>
      <c r="MI111"/>
      <c r="MJ111"/>
      <c r="MK111"/>
      <c r="ML111"/>
      <c r="MM111"/>
      <c r="MN111"/>
      <c r="MO111"/>
      <c r="MP111"/>
      <c r="MQ111"/>
      <c r="MR111"/>
      <c r="MS111"/>
      <c r="MT111"/>
      <c r="MU111"/>
      <c r="MV111"/>
      <c r="MW111"/>
      <c r="MX111"/>
      <c r="MY111"/>
      <c r="MZ111"/>
      <c r="NA111"/>
      <c r="NB111"/>
      <c r="NC111"/>
      <c r="ND111"/>
      <c r="NE111"/>
      <c r="NF111"/>
      <c r="NG111"/>
      <c r="NH111"/>
      <c r="NI111"/>
      <c r="NJ111"/>
      <c r="NK111"/>
      <c r="NL111"/>
      <c r="NM111"/>
      <c r="NN111"/>
      <c r="NO111"/>
      <c r="NP111"/>
      <c r="NQ111"/>
      <c r="NR111"/>
      <c r="NS111"/>
      <c r="NT111"/>
      <c r="NU111"/>
      <c r="NV111"/>
      <c r="NW111"/>
      <c r="NX111"/>
      <c r="NY111"/>
      <c r="NZ111"/>
      <c r="OA111"/>
      <c r="OB111"/>
      <c r="OC111"/>
      <c r="OD111"/>
      <c r="OE111"/>
      <c r="OF111"/>
      <c r="OG111"/>
      <c r="OH111"/>
      <c r="OI111"/>
      <c r="OJ111"/>
      <c r="OK111"/>
      <c r="OL111"/>
      <c r="OM111"/>
      <c r="ON111"/>
      <c r="OO111"/>
      <c r="OP111"/>
      <c r="OQ111"/>
      <c r="OR111"/>
      <c r="OS111"/>
      <c r="OT111"/>
      <c r="OU111"/>
      <c r="OV111"/>
      <c r="OW111"/>
      <c r="OX111"/>
      <c r="OY111"/>
      <c r="OZ111"/>
      <c r="PA111"/>
      <c r="PB111"/>
    </row>
    <row r="112" spans="7:418" ht="14.1" customHeight="1" thickBot="1">
      <c r="G112" s="19"/>
      <c r="H112" s="738"/>
      <c r="J112" s="736"/>
      <c r="K112" s="9" t="s">
        <v>157</v>
      </c>
      <c r="L112" s="477">
        <v>8.3699999999999992</v>
      </c>
      <c r="M112" s="477">
        <v>8.2799999999999994</v>
      </c>
      <c r="N112" s="477">
        <v>8.1999999999999993</v>
      </c>
      <c r="O112" s="477">
        <v>8.1199999999999992</v>
      </c>
      <c r="P112" s="477">
        <v>8.0299999999999994</v>
      </c>
      <c r="Q112" s="477">
        <v>7.95</v>
      </c>
      <c r="R112" s="477">
        <v>7.87</v>
      </c>
      <c r="S112" s="477">
        <v>7.78</v>
      </c>
      <c r="T112" s="477">
        <v>7.7</v>
      </c>
      <c r="U112" s="477">
        <v>7.62</v>
      </c>
      <c r="V112" s="477">
        <v>7.53</v>
      </c>
      <c r="W112" s="477">
        <v>7.45</v>
      </c>
      <c r="X112" s="477">
        <v>7.45</v>
      </c>
      <c r="Y112" s="477">
        <v>7.45</v>
      </c>
      <c r="Z112" s="477">
        <v>7.45</v>
      </c>
      <c r="AA112" s="477">
        <v>7.45</v>
      </c>
      <c r="AB112" s="477">
        <v>7.45</v>
      </c>
      <c r="AC112" s="477">
        <v>7.45</v>
      </c>
      <c r="AD112" s="477">
        <v>7.45</v>
      </c>
      <c r="AE112" s="477">
        <v>7.45</v>
      </c>
      <c r="AF112" s="477">
        <v>7.45</v>
      </c>
      <c r="AG112" s="477">
        <v>7.45</v>
      </c>
      <c r="AH112" s="477">
        <v>7.45</v>
      </c>
      <c r="AI112" s="477">
        <v>7.45</v>
      </c>
      <c r="AJ112" s="477">
        <v>7.45</v>
      </c>
      <c r="AK112" s="477">
        <v>7.45</v>
      </c>
      <c r="AL112" s="477">
        <v>7.45</v>
      </c>
      <c r="AM112" s="477">
        <v>7.45</v>
      </c>
      <c r="AN112" s="477">
        <v>7.45</v>
      </c>
      <c r="AO112" s="477">
        <v>7.45</v>
      </c>
      <c r="AP112" s="477">
        <v>7.45</v>
      </c>
      <c r="AQ112" s="477">
        <v>7.45</v>
      </c>
      <c r="AR112" s="477">
        <v>7.45</v>
      </c>
      <c r="AS112" s="477">
        <v>7.45</v>
      </c>
      <c r="AT112" s="477">
        <v>7.45</v>
      </c>
      <c r="AU112" s="477">
        <v>7.45</v>
      </c>
      <c r="AV112" s="646">
        <v>7.45</v>
      </c>
      <c r="AW112"/>
      <c r="AX112"/>
      <c r="AY112"/>
      <c r="AZ112"/>
      <c r="BA112"/>
      <c r="BB112"/>
      <c r="BC112"/>
      <c r="BD112"/>
      <c r="BE112"/>
      <c r="BF112"/>
      <c r="BG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c r="LQ112"/>
      <c r="LR112"/>
      <c r="LS112"/>
      <c r="LT112"/>
      <c r="LU112"/>
      <c r="LV112"/>
      <c r="LW112"/>
      <c r="LX112"/>
      <c r="LY112"/>
      <c r="LZ112"/>
      <c r="MA112"/>
      <c r="MB112"/>
      <c r="MC112"/>
      <c r="MD112"/>
      <c r="ME112"/>
      <c r="MF112"/>
      <c r="MG112"/>
      <c r="MH112"/>
      <c r="MI112"/>
      <c r="MJ112"/>
      <c r="MK112"/>
      <c r="ML112"/>
      <c r="MM112"/>
      <c r="MN112"/>
      <c r="MO112"/>
      <c r="MP112"/>
      <c r="MQ112"/>
      <c r="MR112"/>
      <c r="MS112"/>
      <c r="MT112"/>
      <c r="MU112"/>
      <c r="MV112"/>
      <c r="MW112"/>
      <c r="MX112"/>
      <c r="MY112"/>
      <c r="MZ112"/>
      <c r="NA112"/>
      <c r="NB112"/>
      <c r="NC112"/>
      <c r="ND112"/>
      <c r="NE112"/>
      <c r="NF112"/>
      <c r="NG112"/>
      <c r="NH112"/>
      <c r="NI112"/>
      <c r="NJ112"/>
      <c r="NK112"/>
      <c r="NL112"/>
      <c r="NM112"/>
      <c r="NN112"/>
      <c r="NO112"/>
      <c r="NP112"/>
      <c r="NQ112"/>
      <c r="NR112"/>
      <c r="NS112"/>
      <c r="NT112"/>
      <c r="NU112"/>
      <c r="NV112"/>
      <c r="NW112"/>
      <c r="NX112"/>
      <c r="NY112"/>
      <c r="NZ112"/>
      <c r="OA112"/>
      <c r="OB112"/>
      <c r="OC112"/>
      <c r="OD112"/>
      <c r="OE112"/>
      <c r="OF112"/>
      <c r="OG112"/>
      <c r="OH112"/>
      <c r="OI112"/>
      <c r="OJ112"/>
      <c r="OK112"/>
      <c r="OL112"/>
      <c r="OM112"/>
      <c r="ON112"/>
      <c r="OO112"/>
      <c r="OP112"/>
      <c r="OQ112"/>
      <c r="OR112"/>
      <c r="OS112"/>
      <c r="OT112"/>
      <c r="OU112"/>
      <c r="OV112"/>
      <c r="OW112"/>
      <c r="OX112"/>
      <c r="OY112"/>
      <c r="OZ112"/>
      <c r="PA112"/>
      <c r="PB112"/>
    </row>
    <row r="113" spans="7:418" ht="14.1" customHeight="1" thickTop="1">
      <c r="G113" s="19"/>
      <c r="H113" s="738"/>
      <c r="J113" s="736"/>
      <c r="K113" s="9" t="s">
        <v>158</v>
      </c>
      <c r="L113" s="478">
        <v>10.06</v>
      </c>
      <c r="M113" s="478">
        <v>9.9</v>
      </c>
      <c r="N113" s="478">
        <v>9.74</v>
      </c>
      <c r="O113" s="478">
        <v>9.58</v>
      </c>
      <c r="P113" s="478">
        <v>9.42</v>
      </c>
      <c r="Q113" s="478">
        <v>9.26</v>
      </c>
      <c r="R113" s="478">
        <v>9.1</v>
      </c>
      <c r="S113" s="478">
        <v>8.9499999999999993</v>
      </c>
      <c r="T113" s="478">
        <v>8.7899999999999991</v>
      </c>
      <c r="U113" s="478">
        <v>8.6300000000000008</v>
      </c>
      <c r="V113" s="478">
        <v>8.4700000000000006</v>
      </c>
      <c r="W113" s="478">
        <v>8.31</v>
      </c>
      <c r="X113" s="478">
        <v>8.31</v>
      </c>
      <c r="Y113" s="478">
        <v>8.31</v>
      </c>
      <c r="Z113" s="478">
        <v>8.31</v>
      </c>
      <c r="AA113" s="478">
        <v>8.31</v>
      </c>
      <c r="AB113" s="478">
        <v>8.31</v>
      </c>
      <c r="AC113" s="478">
        <v>8.31</v>
      </c>
      <c r="AD113" s="478">
        <v>8.31</v>
      </c>
      <c r="AE113" s="478">
        <v>8.31</v>
      </c>
      <c r="AF113" s="478">
        <v>8.31</v>
      </c>
      <c r="AG113" s="478">
        <v>8.31</v>
      </c>
      <c r="AH113" s="478">
        <v>8.31</v>
      </c>
      <c r="AI113" s="478">
        <v>8.31</v>
      </c>
      <c r="AJ113" s="478">
        <v>8.31</v>
      </c>
      <c r="AK113" s="478">
        <v>8.31</v>
      </c>
      <c r="AL113" s="478">
        <v>8.31</v>
      </c>
      <c r="AM113" s="478">
        <v>8.31</v>
      </c>
      <c r="AN113" s="478">
        <v>8.31</v>
      </c>
      <c r="AO113" s="478">
        <v>8.31</v>
      </c>
      <c r="AP113" s="478">
        <v>8.31</v>
      </c>
      <c r="AQ113" s="478">
        <v>8.31</v>
      </c>
      <c r="AR113" s="478">
        <v>8.31</v>
      </c>
      <c r="AS113" s="478">
        <v>8.31</v>
      </c>
      <c r="AT113" s="478">
        <v>8.31</v>
      </c>
      <c r="AU113" s="478">
        <v>8.31</v>
      </c>
      <c r="AV113" s="647">
        <v>8.31</v>
      </c>
      <c r="AW113"/>
      <c r="AX113"/>
      <c r="AY113"/>
      <c r="AZ113"/>
      <c r="BA113"/>
      <c r="BB113"/>
      <c r="BC113"/>
      <c r="BD113"/>
      <c r="BE113"/>
      <c r="BF113"/>
      <c r="BG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c r="LQ113"/>
      <c r="LR113"/>
      <c r="LS113"/>
      <c r="LT113"/>
      <c r="LU113"/>
      <c r="LV113"/>
      <c r="LW113"/>
      <c r="LX113"/>
      <c r="LY113"/>
      <c r="LZ113"/>
      <c r="MA113"/>
      <c r="MB113"/>
      <c r="MC113"/>
      <c r="MD113"/>
      <c r="ME113"/>
      <c r="MF113"/>
      <c r="MG113"/>
      <c r="MH113"/>
      <c r="MI113"/>
      <c r="MJ113"/>
      <c r="MK113"/>
      <c r="ML113"/>
      <c r="MM113"/>
      <c r="MN113"/>
      <c r="MO113"/>
      <c r="MP113"/>
      <c r="MQ113"/>
      <c r="MR113"/>
      <c r="MS113"/>
      <c r="MT113"/>
      <c r="MU113"/>
      <c r="MV113"/>
      <c r="MW113"/>
      <c r="MX113"/>
      <c r="MY113"/>
      <c r="MZ113"/>
      <c r="NA113"/>
      <c r="NB113"/>
      <c r="NC113"/>
      <c r="ND113"/>
      <c r="NE113"/>
      <c r="NF113"/>
      <c r="NG113"/>
      <c r="NH113"/>
      <c r="NI113"/>
      <c r="NJ113"/>
      <c r="NK113"/>
      <c r="NL113"/>
      <c r="NM113"/>
      <c r="NN113"/>
      <c r="NO113"/>
      <c r="NP113"/>
      <c r="NQ113"/>
      <c r="NR113"/>
      <c r="NS113"/>
      <c r="NT113"/>
      <c r="NU113"/>
      <c r="NV113"/>
      <c r="NW113"/>
      <c r="NX113"/>
      <c r="NY113"/>
      <c r="NZ113"/>
      <c r="OA113"/>
      <c r="OB113"/>
      <c r="OC113"/>
      <c r="OD113"/>
      <c r="OE113"/>
      <c r="OF113"/>
      <c r="OG113"/>
      <c r="OH113"/>
      <c r="OI113"/>
      <c r="OJ113"/>
      <c r="OK113"/>
      <c r="OL113"/>
      <c r="OM113"/>
      <c r="ON113"/>
      <c r="OO113"/>
      <c r="OP113"/>
      <c r="OQ113"/>
      <c r="OR113"/>
      <c r="OS113"/>
      <c r="OT113"/>
      <c r="OU113"/>
      <c r="OV113"/>
      <c r="OW113"/>
      <c r="OX113"/>
      <c r="OY113"/>
      <c r="OZ113"/>
      <c r="PA113"/>
      <c r="PB113"/>
    </row>
    <row r="114" spans="7:418" ht="14.1" customHeight="1">
      <c r="G114" s="19"/>
      <c r="H114" s="738"/>
      <c r="J114" s="736"/>
      <c r="K114" s="9" t="s">
        <v>159</v>
      </c>
      <c r="L114" s="474">
        <v>10.06</v>
      </c>
      <c r="M114" s="474">
        <v>9.9</v>
      </c>
      <c r="N114" s="474">
        <v>9.74</v>
      </c>
      <c r="O114" s="474">
        <v>9.58</v>
      </c>
      <c r="P114" s="474">
        <v>9.42</v>
      </c>
      <c r="Q114" s="474">
        <v>9.26</v>
      </c>
      <c r="R114" s="474">
        <v>9.1</v>
      </c>
      <c r="S114" s="474">
        <v>8.9499999999999993</v>
      </c>
      <c r="T114" s="474">
        <v>8.7899999999999991</v>
      </c>
      <c r="U114" s="474">
        <v>8.6300000000000008</v>
      </c>
      <c r="V114" s="474">
        <v>8.4700000000000006</v>
      </c>
      <c r="W114" s="474">
        <v>8.31</v>
      </c>
      <c r="X114" s="474">
        <v>8.31</v>
      </c>
      <c r="Y114" s="474">
        <v>8.31</v>
      </c>
      <c r="Z114" s="474">
        <v>8.31</v>
      </c>
      <c r="AA114" s="474">
        <v>8.31</v>
      </c>
      <c r="AB114" s="474">
        <v>8.31</v>
      </c>
      <c r="AC114" s="474">
        <v>8.31</v>
      </c>
      <c r="AD114" s="474">
        <v>8.31</v>
      </c>
      <c r="AE114" s="474">
        <v>8.31</v>
      </c>
      <c r="AF114" s="474">
        <v>8.31</v>
      </c>
      <c r="AG114" s="474">
        <v>8.31</v>
      </c>
      <c r="AH114" s="474">
        <v>8.31</v>
      </c>
      <c r="AI114" s="474">
        <v>8.31</v>
      </c>
      <c r="AJ114" s="474">
        <v>8.31</v>
      </c>
      <c r="AK114" s="474">
        <v>8.31</v>
      </c>
      <c r="AL114" s="474">
        <v>8.31</v>
      </c>
      <c r="AM114" s="474">
        <v>8.31</v>
      </c>
      <c r="AN114" s="474">
        <v>8.31</v>
      </c>
      <c r="AO114" s="474">
        <v>8.31</v>
      </c>
      <c r="AP114" s="474">
        <v>8.31</v>
      </c>
      <c r="AQ114" s="474">
        <v>8.31</v>
      </c>
      <c r="AR114" s="474">
        <v>8.31</v>
      </c>
      <c r="AS114" s="474">
        <v>8.31</v>
      </c>
      <c r="AT114" s="474">
        <v>8.31</v>
      </c>
      <c r="AU114" s="474">
        <v>8.31</v>
      </c>
      <c r="AV114" s="649">
        <v>8.31</v>
      </c>
      <c r="AW114"/>
      <c r="AX114"/>
      <c r="AY114"/>
      <c r="AZ114"/>
      <c r="BA114"/>
      <c r="BB114"/>
      <c r="BC114"/>
      <c r="BF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c r="LQ114"/>
      <c r="LR114"/>
      <c r="LS114"/>
      <c r="LT114"/>
      <c r="LU114"/>
      <c r="LV114"/>
      <c r="LW114"/>
      <c r="LX114"/>
      <c r="LY114"/>
      <c r="LZ114"/>
      <c r="MA114"/>
      <c r="MB114"/>
      <c r="MC114"/>
      <c r="MD114"/>
      <c r="ME114"/>
      <c r="MF114"/>
      <c r="MG114"/>
      <c r="MH114"/>
      <c r="MI114"/>
      <c r="MJ114"/>
      <c r="MK114"/>
      <c r="ML114"/>
      <c r="MM114"/>
      <c r="MN114"/>
      <c r="MO114"/>
      <c r="MP114"/>
      <c r="MQ114"/>
      <c r="MR114"/>
      <c r="MS114"/>
      <c r="MT114"/>
      <c r="MU114"/>
      <c r="MV114"/>
      <c r="MW114"/>
      <c r="MX114"/>
      <c r="MY114"/>
      <c r="MZ114"/>
      <c r="NA114"/>
      <c r="NB114"/>
      <c r="NC114"/>
      <c r="ND114"/>
      <c r="NE114"/>
      <c r="NF114"/>
      <c r="NG114"/>
      <c r="NH114"/>
      <c r="NI114"/>
      <c r="NJ114"/>
      <c r="NK114"/>
      <c r="NL114"/>
      <c r="NM114"/>
      <c r="NN114"/>
      <c r="NO114"/>
      <c r="NP114"/>
      <c r="NQ114"/>
      <c r="NR114"/>
      <c r="NS114"/>
      <c r="NT114"/>
      <c r="NU114"/>
      <c r="NV114"/>
      <c r="NW114"/>
      <c r="NX114"/>
      <c r="NY114"/>
      <c r="NZ114"/>
      <c r="OA114"/>
      <c r="OB114"/>
      <c r="OC114"/>
      <c r="OD114"/>
      <c r="OE114"/>
      <c r="OF114"/>
      <c r="OG114"/>
      <c r="OH114"/>
      <c r="OI114"/>
      <c r="OJ114"/>
      <c r="OK114"/>
      <c r="OL114"/>
      <c r="OM114"/>
      <c r="ON114"/>
      <c r="OO114"/>
      <c r="OP114"/>
      <c r="OQ114"/>
      <c r="OR114"/>
      <c r="OS114"/>
      <c r="OT114"/>
      <c r="OU114"/>
      <c r="OV114"/>
      <c r="OW114"/>
      <c r="OX114"/>
      <c r="OY114"/>
      <c r="OZ114"/>
      <c r="PA114"/>
      <c r="PB114"/>
    </row>
    <row r="115" spans="7:418" ht="14.1" customHeight="1" thickBot="1">
      <c r="G115" s="19"/>
      <c r="H115" s="738"/>
      <c r="J115" s="736"/>
      <c r="K115" s="10" t="s">
        <v>160</v>
      </c>
      <c r="L115" s="477">
        <v>10.06</v>
      </c>
      <c r="M115" s="477">
        <v>9.9</v>
      </c>
      <c r="N115" s="477">
        <v>9.74</v>
      </c>
      <c r="O115" s="477">
        <v>9.58</v>
      </c>
      <c r="P115" s="477">
        <v>9.42</v>
      </c>
      <c r="Q115" s="477">
        <v>9.26</v>
      </c>
      <c r="R115" s="477">
        <v>9.1</v>
      </c>
      <c r="S115" s="477">
        <v>8.9499999999999993</v>
      </c>
      <c r="T115" s="477">
        <v>8.7899999999999991</v>
      </c>
      <c r="U115" s="477">
        <v>8.6300000000000008</v>
      </c>
      <c r="V115" s="477">
        <v>8.4700000000000006</v>
      </c>
      <c r="W115" s="477">
        <v>8.31</v>
      </c>
      <c r="X115" s="477">
        <v>8.31</v>
      </c>
      <c r="Y115" s="477">
        <v>8.31</v>
      </c>
      <c r="Z115" s="477">
        <v>8.31</v>
      </c>
      <c r="AA115" s="477">
        <v>8.31</v>
      </c>
      <c r="AB115" s="477">
        <v>8.31</v>
      </c>
      <c r="AC115" s="477">
        <v>8.31</v>
      </c>
      <c r="AD115" s="477">
        <v>8.31</v>
      </c>
      <c r="AE115" s="477">
        <v>8.31</v>
      </c>
      <c r="AF115" s="477">
        <v>8.31</v>
      </c>
      <c r="AG115" s="477">
        <v>8.31</v>
      </c>
      <c r="AH115" s="477">
        <v>8.31</v>
      </c>
      <c r="AI115" s="477">
        <v>8.31</v>
      </c>
      <c r="AJ115" s="477">
        <v>8.31</v>
      </c>
      <c r="AK115" s="477">
        <v>8.31</v>
      </c>
      <c r="AL115" s="477">
        <v>8.31</v>
      </c>
      <c r="AM115" s="477">
        <v>8.31</v>
      </c>
      <c r="AN115" s="477">
        <v>8.31</v>
      </c>
      <c r="AO115" s="477">
        <v>8.31</v>
      </c>
      <c r="AP115" s="477">
        <v>8.31</v>
      </c>
      <c r="AQ115" s="477">
        <v>8.31</v>
      </c>
      <c r="AR115" s="477">
        <v>8.31</v>
      </c>
      <c r="AS115" s="477">
        <v>8.31</v>
      </c>
      <c r="AT115" s="477">
        <v>8.31</v>
      </c>
      <c r="AU115" s="477">
        <v>8.31</v>
      </c>
      <c r="AV115" s="646">
        <v>8.31</v>
      </c>
      <c r="AW115"/>
      <c r="AX115"/>
      <c r="AY115"/>
      <c r="AZ115"/>
      <c r="BA115"/>
      <c r="BB115"/>
      <c r="BC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c r="LQ115"/>
      <c r="LR115"/>
      <c r="LS115"/>
      <c r="LT115"/>
      <c r="LU115"/>
      <c r="LV115"/>
      <c r="LW115"/>
      <c r="LX115"/>
      <c r="LY115"/>
      <c r="LZ115"/>
      <c r="MA115"/>
      <c r="MB115"/>
      <c r="MC115"/>
      <c r="MD115"/>
      <c r="ME115"/>
      <c r="MF115"/>
      <c r="MG115"/>
      <c r="MH115"/>
      <c r="MI115"/>
      <c r="MJ115"/>
      <c r="MK115"/>
      <c r="ML115"/>
      <c r="MM115"/>
      <c r="MN115"/>
      <c r="MO115"/>
      <c r="MP115"/>
      <c r="MQ115"/>
      <c r="MR115"/>
      <c r="MS115"/>
      <c r="MT115"/>
      <c r="MU115"/>
      <c r="MV115"/>
      <c r="MW115"/>
      <c r="MX115"/>
      <c r="MY115"/>
      <c r="MZ115"/>
      <c r="NA115"/>
      <c r="NB115"/>
      <c r="NC115"/>
      <c r="ND115"/>
      <c r="NE115"/>
      <c r="NF115"/>
      <c r="NG115"/>
      <c r="NH115"/>
      <c r="NI115"/>
      <c r="NJ115"/>
      <c r="NK115"/>
      <c r="NL115"/>
      <c r="NM115"/>
      <c r="NN115"/>
      <c r="NO115"/>
      <c r="NP115"/>
      <c r="NQ115"/>
      <c r="NR115"/>
      <c r="NS115"/>
      <c r="NT115"/>
      <c r="NU115"/>
      <c r="NV115"/>
      <c r="NW115"/>
      <c r="NX115"/>
      <c r="NY115"/>
      <c r="NZ115"/>
      <c r="OA115"/>
      <c r="OB115"/>
      <c r="OC115"/>
      <c r="OD115"/>
      <c r="OE115"/>
      <c r="OF115"/>
      <c r="OG115"/>
      <c r="OH115"/>
      <c r="OI115"/>
      <c r="OJ115"/>
      <c r="OK115"/>
      <c r="OL115"/>
      <c r="OM115"/>
      <c r="ON115"/>
      <c r="OO115"/>
      <c r="OP115"/>
      <c r="OQ115"/>
      <c r="OR115"/>
      <c r="OS115"/>
      <c r="OT115"/>
      <c r="OU115"/>
      <c r="OV115"/>
      <c r="OW115"/>
      <c r="OX115"/>
      <c r="OY115"/>
      <c r="OZ115"/>
      <c r="PA115"/>
      <c r="PB115"/>
    </row>
    <row r="116" spans="7:418" ht="14.1" customHeight="1" thickTop="1">
      <c r="G116" s="19"/>
      <c r="H116" s="738"/>
      <c r="J116" s="15"/>
      <c r="K116" s="157"/>
      <c r="AV116" s="650"/>
      <c r="AW116"/>
      <c r="AX116"/>
      <c r="AY116"/>
      <c r="AZ116"/>
      <c r="BA116"/>
      <c r="BB116"/>
      <c r="BC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c r="LQ116"/>
      <c r="LR116"/>
      <c r="LS116"/>
      <c r="LT116"/>
      <c r="LU116"/>
      <c r="LV116"/>
      <c r="LW116"/>
      <c r="LX116"/>
      <c r="LY116"/>
      <c r="LZ116"/>
      <c r="MA116"/>
      <c r="MB116"/>
      <c r="MC116"/>
      <c r="MD116"/>
      <c r="ME116"/>
      <c r="MF116"/>
      <c r="MG116"/>
      <c r="MH116"/>
      <c r="MI116"/>
      <c r="MJ116"/>
      <c r="MK116"/>
      <c r="ML116"/>
      <c r="MM116"/>
      <c r="MN116"/>
      <c r="MO116"/>
      <c r="MP116"/>
      <c r="MQ116"/>
      <c r="MR116"/>
      <c r="MS116"/>
      <c r="MT116"/>
      <c r="MU116"/>
      <c r="MV116"/>
      <c r="MW116"/>
      <c r="MX116"/>
      <c r="MY116"/>
      <c r="MZ116"/>
      <c r="NA116"/>
      <c r="NB116"/>
      <c r="NC116"/>
      <c r="ND116"/>
      <c r="NE116"/>
      <c r="NF116"/>
      <c r="NG116"/>
      <c r="NH116"/>
      <c r="NI116"/>
      <c r="NJ116"/>
      <c r="NK116"/>
      <c r="NL116"/>
      <c r="NM116"/>
      <c r="NN116"/>
      <c r="NO116"/>
      <c r="NP116"/>
      <c r="NQ116"/>
      <c r="NR116"/>
      <c r="NS116"/>
      <c r="NT116"/>
      <c r="NU116"/>
      <c r="NV116"/>
      <c r="NW116"/>
      <c r="NX116"/>
      <c r="NY116"/>
      <c r="NZ116"/>
      <c r="OA116"/>
      <c r="OB116"/>
      <c r="OC116"/>
      <c r="OD116"/>
      <c r="OE116"/>
      <c r="OF116"/>
      <c r="OG116"/>
      <c r="OH116"/>
      <c r="OI116"/>
      <c r="OJ116"/>
      <c r="OK116"/>
      <c r="OL116"/>
      <c r="OM116"/>
      <c r="ON116"/>
      <c r="OO116"/>
      <c r="OP116"/>
      <c r="OQ116"/>
      <c r="OR116"/>
      <c r="OS116"/>
      <c r="OT116"/>
      <c r="OU116"/>
      <c r="OV116"/>
      <c r="OW116"/>
      <c r="OX116"/>
      <c r="OY116"/>
      <c r="OZ116"/>
      <c r="PA116"/>
      <c r="PB116"/>
    </row>
    <row r="117" spans="7:418" ht="14.1" customHeight="1">
      <c r="G117" s="19"/>
      <c r="H117" s="738"/>
      <c r="J117" s="801" t="s">
        <v>673</v>
      </c>
      <c r="K117" s="119" t="s">
        <v>150</v>
      </c>
      <c r="L117" s="123"/>
      <c r="M117" s="123"/>
      <c r="N117" s="123">
        <f t="shared" ref="M117:AV124" si="16">$S$32*(N137+N201)</f>
        <v>4027.7236249961293</v>
      </c>
      <c r="O117" s="123">
        <f t="shared" si="16"/>
        <v>3871.4234863994548</v>
      </c>
      <c r="P117" s="123">
        <f t="shared" si="16"/>
        <v>3844.7698085757793</v>
      </c>
      <c r="Q117" s="123">
        <f t="shared" si="16"/>
        <v>3830.6767925139579</v>
      </c>
      <c r="R117" s="123">
        <f t="shared" si="16"/>
        <v>3812.7412819575211</v>
      </c>
      <c r="S117" s="123">
        <f t="shared" si="16"/>
        <v>3798.3232210441915</v>
      </c>
      <c r="T117" s="123">
        <f t="shared" si="16"/>
        <v>3784.5552498338784</v>
      </c>
      <c r="U117" s="123">
        <f t="shared" si="16"/>
        <v>3768.6048346205812</v>
      </c>
      <c r="V117" s="123">
        <f t="shared" si="16"/>
        <v>3750.4023229361201</v>
      </c>
      <c r="W117" s="123">
        <f t="shared" si="16"/>
        <v>3735.252911106897</v>
      </c>
      <c r="X117" s="123">
        <f t="shared" si="16"/>
        <v>3715.7037850376164</v>
      </c>
      <c r="Y117" s="123">
        <f t="shared" si="16"/>
        <v>3704.2343452772539</v>
      </c>
      <c r="Z117" s="123">
        <f t="shared" si="16"/>
        <v>3692.5675568570473</v>
      </c>
      <c r="AA117" s="123">
        <f t="shared" si="16"/>
        <v>3678.1959309225044</v>
      </c>
      <c r="AB117" s="123">
        <f t="shared" si="16"/>
        <v>3664.3118722652248</v>
      </c>
      <c r="AC117" s="123">
        <f t="shared" si="16"/>
        <v>3651.310078204895</v>
      </c>
      <c r="AD117" s="123">
        <f t="shared" si="16"/>
        <v>3637.7278469097296</v>
      </c>
      <c r="AE117" s="123">
        <f t="shared" si="16"/>
        <v>3627.2335417038921</v>
      </c>
      <c r="AF117" s="123">
        <f t="shared" si="16"/>
        <v>3614.080833962505</v>
      </c>
      <c r="AG117" s="123">
        <f t="shared" si="16"/>
        <v>3604.3410971619546</v>
      </c>
      <c r="AH117" s="123">
        <f t="shared" si="16"/>
        <v>3591.8965228470684</v>
      </c>
      <c r="AI117" s="123">
        <f t="shared" si="16"/>
        <v>3582.8997457071082</v>
      </c>
      <c r="AJ117" s="123">
        <f t="shared" si="16"/>
        <v>3572.8465727997459</v>
      </c>
      <c r="AK117" s="123">
        <f t="shared" si="16"/>
        <v>3565.4750199173272</v>
      </c>
      <c r="AL117" s="123">
        <f t="shared" si="16"/>
        <v>3552.7634444744158</v>
      </c>
      <c r="AM117" s="123">
        <f t="shared" si="16"/>
        <v>3552.7634444744158</v>
      </c>
      <c r="AN117" s="123">
        <f t="shared" si="16"/>
        <v>3552.7634444744158</v>
      </c>
      <c r="AO117" s="123">
        <f t="shared" si="16"/>
        <v>3552.7634444744158</v>
      </c>
      <c r="AP117" s="123">
        <f t="shared" si="16"/>
        <v>3552.7634444744158</v>
      </c>
      <c r="AQ117" s="123">
        <f t="shared" si="16"/>
        <v>3552.7634444744158</v>
      </c>
      <c r="AR117" s="123">
        <f t="shared" si="16"/>
        <v>3552.7634444744158</v>
      </c>
      <c r="AS117" s="123">
        <f t="shared" si="16"/>
        <v>3552.7634444744158</v>
      </c>
      <c r="AT117" s="123">
        <f t="shared" si="16"/>
        <v>3552.7634444744158</v>
      </c>
      <c r="AU117" s="123">
        <f t="shared" si="16"/>
        <v>3552.7634444744158</v>
      </c>
      <c r="AV117" s="612">
        <f t="shared" si="16"/>
        <v>3552.7634444744158</v>
      </c>
      <c r="AW117"/>
      <c r="AX117"/>
      <c r="AY117"/>
      <c r="AZ117"/>
      <c r="BA117"/>
      <c r="BB117"/>
      <c r="BC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c r="LQ117"/>
      <c r="LR117"/>
      <c r="LS117"/>
      <c r="LT117"/>
      <c r="LU117"/>
      <c r="LV117"/>
      <c r="LW117"/>
      <c r="LX117"/>
      <c r="LY117"/>
      <c r="LZ117"/>
      <c r="MA117"/>
      <c r="MB117"/>
      <c r="MC117"/>
      <c r="MD117"/>
      <c r="ME117"/>
      <c r="MF117"/>
      <c r="MG117"/>
      <c r="MH117"/>
      <c r="MI117"/>
      <c r="MJ117"/>
      <c r="MK117"/>
      <c r="ML117"/>
      <c r="MM117"/>
      <c r="MN117"/>
      <c r="MO117"/>
      <c r="MP117"/>
      <c r="MQ117"/>
      <c r="MR117"/>
      <c r="MS117"/>
      <c r="MT117"/>
      <c r="MU117"/>
      <c r="MV117"/>
      <c r="MW117"/>
      <c r="MX117"/>
      <c r="MY117"/>
      <c r="MZ117"/>
      <c r="NA117"/>
      <c r="NB117"/>
      <c r="NC117"/>
      <c r="ND117"/>
      <c r="NE117"/>
      <c r="NF117"/>
      <c r="NG117"/>
      <c r="NH117"/>
      <c r="NI117"/>
      <c r="NJ117"/>
      <c r="NK117"/>
      <c r="NL117"/>
      <c r="NM117"/>
      <c r="NN117"/>
      <c r="NO117"/>
      <c r="NP117"/>
      <c r="NQ117"/>
      <c r="NR117"/>
      <c r="NS117"/>
      <c r="NT117"/>
      <c r="NU117"/>
      <c r="NV117"/>
      <c r="NW117"/>
      <c r="NX117"/>
      <c r="NY117"/>
      <c r="NZ117"/>
      <c r="OA117"/>
      <c r="OB117"/>
      <c r="OC117"/>
      <c r="OD117"/>
      <c r="OE117"/>
      <c r="OF117"/>
      <c r="OG117"/>
      <c r="OH117"/>
      <c r="OI117"/>
      <c r="OJ117"/>
      <c r="OK117"/>
      <c r="OL117"/>
      <c r="OM117"/>
      <c r="ON117"/>
      <c r="OO117"/>
      <c r="OP117"/>
      <c r="OQ117"/>
      <c r="OR117"/>
      <c r="OS117"/>
      <c r="OT117"/>
      <c r="OU117"/>
      <c r="OV117"/>
      <c r="OW117"/>
      <c r="OX117"/>
      <c r="OY117"/>
      <c r="OZ117"/>
      <c r="PA117"/>
      <c r="PB117"/>
    </row>
    <row r="118" spans="7:418" ht="14.1" customHeight="1">
      <c r="G118" s="19"/>
      <c r="H118" s="738"/>
      <c r="J118" s="802"/>
      <c r="K118" s="120" t="s">
        <v>151</v>
      </c>
      <c r="L118" s="124"/>
      <c r="M118" s="124"/>
      <c r="N118" s="124">
        <f t="shared" ref="L118:AA122" si="17">$S$32*(N138+N202)</f>
        <v>4027.7236249961293</v>
      </c>
      <c r="O118" s="124">
        <f t="shared" si="17"/>
        <v>3871.4234863994548</v>
      </c>
      <c r="P118" s="124">
        <f t="shared" si="17"/>
        <v>3844.7698085757793</v>
      </c>
      <c r="Q118" s="124">
        <f t="shared" si="17"/>
        <v>3830.6767925139579</v>
      </c>
      <c r="R118" s="124">
        <f t="shared" si="17"/>
        <v>3812.7412819575211</v>
      </c>
      <c r="S118" s="124">
        <f t="shared" si="17"/>
        <v>3798.3232210441915</v>
      </c>
      <c r="T118" s="124">
        <f t="shared" si="17"/>
        <v>3784.5552498338784</v>
      </c>
      <c r="U118" s="124">
        <f t="shared" si="17"/>
        <v>3768.6048346205812</v>
      </c>
      <c r="V118" s="124">
        <f t="shared" si="17"/>
        <v>3750.4023229361201</v>
      </c>
      <c r="W118" s="124">
        <f t="shared" si="17"/>
        <v>3735.252911106897</v>
      </c>
      <c r="X118" s="124">
        <f t="shared" si="17"/>
        <v>3715.7037850376164</v>
      </c>
      <c r="Y118" s="124">
        <f t="shared" si="17"/>
        <v>3704.2343452772539</v>
      </c>
      <c r="Z118" s="124">
        <f t="shared" si="17"/>
        <v>3692.5675568570473</v>
      </c>
      <c r="AA118" s="124">
        <f t="shared" si="17"/>
        <v>3678.1959309225044</v>
      </c>
      <c r="AB118" s="124">
        <f t="shared" si="16"/>
        <v>3664.3118722652248</v>
      </c>
      <c r="AC118" s="124">
        <f t="shared" si="16"/>
        <v>3651.310078204895</v>
      </c>
      <c r="AD118" s="124">
        <f t="shared" si="16"/>
        <v>3637.7278469097296</v>
      </c>
      <c r="AE118" s="124">
        <f t="shared" si="16"/>
        <v>3627.2335417038921</v>
      </c>
      <c r="AF118" s="124">
        <f t="shared" si="16"/>
        <v>3614.080833962505</v>
      </c>
      <c r="AG118" s="124">
        <f t="shared" si="16"/>
        <v>3604.3410971619546</v>
      </c>
      <c r="AH118" s="124">
        <f t="shared" si="16"/>
        <v>3591.8965228470684</v>
      </c>
      <c r="AI118" s="124">
        <f t="shared" si="16"/>
        <v>3582.8997457071082</v>
      </c>
      <c r="AJ118" s="124">
        <f t="shared" si="16"/>
        <v>3572.8465727997459</v>
      </c>
      <c r="AK118" s="124">
        <f t="shared" si="16"/>
        <v>3565.4750199173272</v>
      </c>
      <c r="AL118" s="124">
        <f t="shared" si="16"/>
        <v>3552.7634444744158</v>
      </c>
      <c r="AM118" s="124">
        <f t="shared" si="16"/>
        <v>3552.7634444744158</v>
      </c>
      <c r="AN118" s="124">
        <f t="shared" si="16"/>
        <v>3552.7634444744158</v>
      </c>
      <c r="AO118" s="124">
        <f t="shared" si="16"/>
        <v>3552.7634444744158</v>
      </c>
      <c r="AP118" s="124">
        <f t="shared" si="16"/>
        <v>3552.7634444744158</v>
      </c>
      <c r="AQ118" s="124">
        <f t="shared" si="16"/>
        <v>3552.7634444744158</v>
      </c>
      <c r="AR118" s="124">
        <f t="shared" si="16"/>
        <v>3552.7634444744158</v>
      </c>
      <c r="AS118" s="124">
        <f t="shared" si="16"/>
        <v>3552.7634444744158</v>
      </c>
      <c r="AT118" s="124">
        <f t="shared" si="16"/>
        <v>3552.7634444744158</v>
      </c>
      <c r="AU118" s="124">
        <f t="shared" si="16"/>
        <v>3552.7634444744158</v>
      </c>
      <c r="AV118" s="613">
        <f t="shared" si="16"/>
        <v>3552.7634444744158</v>
      </c>
      <c r="AW118"/>
      <c r="AX118"/>
      <c r="AY118"/>
      <c r="AZ118"/>
      <c r="BA118"/>
      <c r="BB118"/>
      <c r="BC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c r="LQ118"/>
      <c r="LR118"/>
      <c r="LS118"/>
      <c r="LT118"/>
      <c r="LU118"/>
      <c r="LV118"/>
      <c r="LW118"/>
      <c r="LX118"/>
      <c r="LY118"/>
      <c r="LZ118"/>
      <c r="MA118"/>
      <c r="MB118"/>
      <c r="MC118"/>
      <c r="MD118"/>
      <c r="ME118"/>
      <c r="MF118"/>
      <c r="MG118"/>
      <c r="MH118"/>
      <c r="MI118"/>
      <c r="MJ118"/>
      <c r="MK118"/>
      <c r="ML118"/>
      <c r="MM118"/>
      <c r="MN118"/>
      <c r="MO118"/>
      <c r="MP118"/>
      <c r="MQ118"/>
      <c r="MR118"/>
      <c r="MS118"/>
      <c r="MT118"/>
      <c r="MU118"/>
      <c r="MV118"/>
      <c r="MW118"/>
      <c r="MX118"/>
      <c r="MY118"/>
      <c r="MZ118"/>
      <c r="NA118"/>
      <c r="NB118"/>
      <c r="NC118"/>
      <c r="ND118"/>
      <c r="NE118"/>
      <c r="NF118"/>
      <c r="NG118"/>
      <c r="NH118"/>
      <c r="NI118"/>
      <c r="NJ118"/>
      <c r="NK118"/>
      <c r="NL118"/>
      <c r="NM118"/>
      <c r="NN118"/>
      <c r="NO118"/>
      <c r="NP118"/>
      <c r="NQ118"/>
      <c r="NR118"/>
      <c r="NS118"/>
      <c r="NT118"/>
      <c r="NU118"/>
      <c r="NV118"/>
      <c r="NW118"/>
      <c r="NX118"/>
      <c r="NY118"/>
      <c r="NZ118"/>
      <c r="OA118"/>
      <c r="OB118"/>
      <c r="OC118"/>
      <c r="OD118"/>
      <c r="OE118"/>
      <c r="OF118"/>
      <c r="OG118"/>
      <c r="OH118"/>
      <c r="OI118"/>
      <c r="OJ118"/>
      <c r="OK118"/>
      <c r="OL118"/>
      <c r="OM118"/>
      <c r="ON118"/>
      <c r="OO118"/>
      <c r="OP118"/>
      <c r="OQ118"/>
      <c r="OR118"/>
      <c r="OS118"/>
      <c r="OT118"/>
      <c r="OU118"/>
      <c r="OV118"/>
      <c r="OW118"/>
      <c r="OX118"/>
      <c r="OY118"/>
      <c r="OZ118"/>
      <c r="PA118"/>
      <c r="PB118"/>
    </row>
    <row r="119" spans="7:418" ht="14.1" customHeight="1" thickBot="1">
      <c r="G119" s="19"/>
      <c r="H119" s="738"/>
      <c r="J119" s="802"/>
      <c r="K119" s="120" t="s">
        <v>148</v>
      </c>
      <c r="L119" s="125"/>
      <c r="M119" s="125"/>
      <c r="N119" s="125">
        <f t="shared" si="16"/>
        <v>4027.7236249961293</v>
      </c>
      <c r="O119" s="125">
        <f t="shared" si="16"/>
        <v>3871.4234863994548</v>
      </c>
      <c r="P119" s="125">
        <f t="shared" si="16"/>
        <v>3844.7698085757793</v>
      </c>
      <c r="Q119" s="125">
        <f t="shared" si="16"/>
        <v>3830.6767925139579</v>
      </c>
      <c r="R119" s="125">
        <f t="shared" si="16"/>
        <v>3812.7412819575211</v>
      </c>
      <c r="S119" s="125">
        <f t="shared" si="16"/>
        <v>3798.3232210441915</v>
      </c>
      <c r="T119" s="125">
        <f t="shared" si="16"/>
        <v>3784.5552498338784</v>
      </c>
      <c r="U119" s="125">
        <f t="shared" si="16"/>
        <v>3768.6048346205812</v>
      </c>
      <c r="V119" s="125">
        <f t="shared" si="16"/>
        <v>3750.4023229361201</v>
      </c>
      <c r="W119" s="125">
        <f t="shared" si="16"/>
        <v>3735.252911106897</v>
      </c>
      <c r="X119" s="125">
        <f t="shared" si="16"/>
        <v>3715.7037850376164</v>
      </c>
      <c r="Y119" s="125">
        <f t="shared" si="16"/>
        <v>3704.2343452772539</v>
      </c>
      <c r="Z119" s="125">
        <f t="shared" si="16"/>
        <v>3692.5675568570473</v>
      </c>
      <c r="AA119" s="125">
        <f t="shared" si="16"/>
        <v>3678.1959309225044</v>
      </c>
      <c r="AB119" s="125">
        <f t="shared" si="16"/>
        <v>3664.3118722652248</v>
      </c>
      <c r="AC119" s="125">
        <f t="shared" si="16"/>
        <v>3651.310078204895</v>
      </c>
      <c r="AD119" s="125">
        <f t="shared" si="16"/>
        <v>3637.7278469097296</v>
      </c>
      <c r="AE119" s="125">
        <f t="shared" si="16"/>
        <v>3627.2335417038921</v>
      </c>
      <c r="AF119" s="125">
        <f t="shared" si="16"/>
        <v>3614.080833962505</v>
      </c>
      <c r="AG119" s="125">
        <f t="shared" si="16"/>
        <v>3604.3410971619546</v>
      </c>
      <c r="AH119" s="125">
        <f t="shared" si="16"/>
        <v>3591.8965228470684</v>
      </c>
      <c r="AI119" s="125">
        <f t="shared" si="16"/>
        <v>3582.8997457071082</v>
      </c>
      <c r="AJ119" s="125">
        <f t="shared" si="16"/>
        <v>3572.8465727997459</v>
      </c>
      <c r="AK119" s="125">
        <f t="shared" si="16"/>
        <v>3565.4750199173272</v>
      </c>
      <c r="AL119" s="125">
        <f t="shared" si="16"/>
        <v>3552.7634444744158</v>
      </c>
      <c r="AM119" s="125">
        <f t="shared" si="16"/>
        <v>3552.7634444744158</v>
      </c>
      <c r="AN119" s="125">
        <f t="shared" si="16"/>
        <v>3552.7634444744158</v>
      </c>
      <c r="AO119" s="125">
        <f t="shared" si="16"/>
        <v>3552.7634444744158</v>
      </c>
      <c r="AP119" s="125">
        <f t="shared" si="16"/>
        <v>3552.7634444744158</v>
      </c>
      <c r="AQ119" s="125">
        <f t="shared" si="16"/>
        <v>3552.7634444744158</v>
      </c>
      <c r="AR119" s="125">
        <f t="shared" si="16"/>
        <v>3552.7634444744158</v>
      </c>
      <c r="AS119" s="125">
        <f t="shared" si="16"/>
        <v>3552.7634444744158</v>
      </c>
      <c r="AT119" s="125">
        <f t="shared" si="16"/>
        <v>3552.7634444744158</v>
      </c>
      <c r="AU119" s="125">
        <f t="shared" si="16"/>
        <v>3552.7634444744158</v>
      </c>
      <c r="AV119" s="614">
        <f t="shared" si="16"/>
        <v>3552.7634444744158</v>
      </c>
      <c r="AW119"/>
      <c r="AX119"/>
      <c r="AY119"/>
      <c r="AZ119"/>
      <c r="BA119"/>
      <c r="BB119"/>
      <c r="BC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c r="LQ119"/>
      <c r="LR119"/>
      <c r="LS119"/>
      <c r="LT119"/>
      <c r="LU119"/>
      <c r="LV119"/>
      <c r="LW119"/>
      <c r="LX119"/>
      <c r="LY119"/>
      <c r="LZ119"/>
      <c r="MA119"/>
      <c r="MB119"/>
      <c r="MC119"/>
      <c r="MD119"/>
      <c r="ME119"/>
      <c r="MF119"/>
      <c r="MG119"/>
      <c r="MH119"/>
      <c r="MI119"/>
      <c r="MJ119"/>
      <c r="MK119"/>
      <c r="ML119"/>
      <c r="MM119"/>
      <c r="MN119"/>
      <c r="MO119"/>
      <c r="MP119"/>
      <c r="MQ119"/>
      <c r="MR119"/>
      <c r="MS119"/>
      <c r="MT119"/>
      <c r="MU119"/>
      <c r="MV119"/>
      <c r="MW119"/>
      <c r="MX119"/>
      <c r="MY119"/>
      <c r="MZ119"/>
      <c r="NA119"/>
      <c r="NB119"/>
      <c r="NC119"/>
      <c r="ND119"/>
      <c r="NE119"/>
      <c r="NF119"/>
      <c r="NG119"/>
      <c r="NH119"/>
      <c r="NI119"/>
      <c r="NJ119"/>
      <c r="NK119"/>
      <c r="NL119"/>
      <c r="NM119"/>
      <c r="NN119"/>
      <c r="NO119"/>
      <c r="NP119"/>
      <c r="NQ119"/>
      <c r="NR119"/>
      <c r="NS119"/>
      <c r="NT119"/>
      <c r="NU119"/>
      <c r="NV119"/>
      <c r="NW119"/>
      <c r="NX119"/>
      <c r="NY119"/>
      <c r="NZ119"/>
      <c r="OA119"/>
      <c r="OB119"/>
      <c r="OC119"/>
      <c r="OD119"/>
      <c r="OE119"/>
      <c r="OF119"/>
      <c r="OG119"/>
      <c r="OH119"/>
      <c r="OI119"/>
      <c r="OJ119"/>
      <c r="OK119"/>
      <c r="OL119"/>
      <c r="OM119"/>
      <c r="ON119"/>
      <c r="OO119"/>
      <c r="OP119"/>
      <c r="OQ119"/>
      <c r="OR119"/>
      <c r="OS119"/>
      <c r="OT119"/>
      <c r="OU119"/>
      <c r="OV119"/>
      <c r="OW119"/>
      <c r="OX119"/>
      <c r="OY119"/>
      <c r="OZ119"/>
      <c r="PA119"/>
      <c r="PB119"/>
    </row>
    <row r="120" spans="7:418" ht="14.1" customHeight="1" thickTop="1">
      <c r="G120" s="19"/>
      <c r="H120" s="738"/>
      <c r="J120" s="802"/>
      <c r="K120" s="120" t="s">
        <v>155</v>
      </c>
      <c r="L120" s="126">
        <f t="shared" si="17"/>
        <v>4472.9654190942329</v>
      </c>
      <c r="M120" s="126">
        <f t="shared" si="16"/>
        <v>4472.9654190942329</v>
      </c>
      <c r="N120" s="126">
        <f t="shared" si="16"/>
        <v>4472.9654190942329</v>
      </c>
      <c r="O120" s="126">
        <f t="shared" si="16"/>
        <v>4472.9654190942329</v>
      </c>
      <c r="P120" s="126">
        <f t="shared" si="16"/>
        <v>4472.9654190942329</v>
      </c>
      <c r="Q120" s="126">
        <f t="shared" si="16"/>
        <v>4472.9654190942329</v>
      </c>
      <c r="R120" s="126">
        <f t="shared" si="16"/>
        <v>4472.9654190942329</v>
      </c>
      <c r="S120" s="126">
        <f t="shared" si="16"/>
        <v>4472.9654190942329</v>
      </c>
      <c r="T120" s="126">
        <f t="shared" si="16"/>
        <v>4472.9654190942329</v>
      </c>
      <c r="U120" s="126">
        <f t="shared" si="16"/>
        <v>4472.9654190942329</v>
      </c>
      <c r="V120" s="126">
        <f t="shared" si="16"/>
        <v>4472.9654190942329</v>
      </c>
      <c r="W120" s="126">
        <f t="shared" si="16"/>
        <v>4472.9654190942329</v>
      </c>
      <c r="X120" s="126">
        <f t="shared" si="16"/>
        <v>4472.9654190942329</v>
      </c>
      <c r="Y120" s="126">
        <f t="shared" si="16"/>
        <v>4472.9654190942329</v>
      </c>
      <c r="Z120" s="126">
        <f t="shared" si="16"/>
        <v>4472.9654190942329</v>
      </c>
      <c r="AA120" s="126">
        <f t="shared" si="16"/>
        <v>4472.9654190942329</v>
      </c>
      <c r="AB120" s="126">
        <f t="shared" si="16"/>
        <v>4472.9654190942329</v>
      </c>
      <c r="AC120" s="126">
        <f t="shared" si="16"/>
        <v>4472.9654190942329</v>
      </c>
      <c r="AD120" s="126">
        <f t="shared" si="16"/>
        <v>4472.9654190942329</v>
      </c>
      <c r="AE120" s="126">
        <f t="shared" si="16"/>
        <v>4472.9654190942329</v>
      </c>
      <c r="AF120" s="126">
        <f t="shared" si="16"/>
        <v>4472.9654190942329</v>
      </c>
      <c r="AG120" s="126">
        <f t="shared" si="16"/>
        <v>4472.9654190942329</v>
      </c>
      <c r="AH120" s="126">
        <f t="shared" si="16"/>
        <v>4472.9654190942329</v>
      </c>
      <c r="AI120" s="126">
        <f t="shared" si="16"/>
        <v>4472.9654190942329</v>
      </c>
      <c r="AJ120" s="126">
        <f t="shared" si="16"/>
        <v>4472.9654190942329</v>
      </c>
      <c r="AK120" s="126">
        <f t="shared" si="16"/>
        <v>4472.9654190942329</v>
      </c>
      <c r="AL120" s="126">
        <f t="shared" si="16"/>
        <v>4472.9654190942329</v>
      </c>
      <c r="AM120" s="126">
        <f t="shared" si="16"/>
        <v>4472.9654190942329</v>
      </c>
      <c r="AN120" s="126">
        <f t="shared" si="16"/>
        <v>4472.9654190942329</v>
      </c>
      <c r="AO120" s="126">
        <f t="shared" si="16"/>
        <v>4472.9654190942329</v>
      </c>
      <c r="AP120" s="126">
        <f t="shared" si="16"/>
        <v>4472.9654190942329</v>
      </c>
      <c r="AQ120" s="126">
        <f t="shared" si="16"/>
        <v>4472.9654190942329</v>
      </c>
      <c r="AR120" s="126">
        <f t="shared" si="16"/>
        <v>4472.9654190942329</v>
      </c>
      <c r="AS120" s="126">
        <f t="shared" si="16"/>
        <v>4472.9654190942329</v>
      </c>
      <c r="AT120" s="126">
        <f t="shared" si="16"/>
        <v>4472.9654190942329</v>
      </c>
      <c r="AU120" s="126">
        <f t="shared" si="16"/>
        <v>4472.9654190942329</v>
      </c>
      <c r="AV120" s="615">
        <f t="shared" si="16"/>
        <v>4472.9654190942329</v>
      </c>
      <c r="AW120"/>
      <c r="AX120"/>
      <c r="AY120"/>
      <c r="AZ120"/>
      <c r="BA120"/>
      <c r="BB120"/>
      <c r="BC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c r="LQ120"/>
      <c r="LR120"/>
      <c r="LS120"/>
      <c r="LT120"/>
      <c r="LU120"/>
      <c r="LV120"/>
      <c r="LW120"/>
      <c r="LX120"/>
      <c r="LY120"/>
      <c r="LZ120"/>
      <c r="MA120"/>
      <c r="MB120"/>
      <c r="MC120"/>
      <c r="MD120"/>
      <c r="ME120"/>
      <c r="MF120"/>
      <c r="MG120"/>
      <c r="MH120"/>
      <c r="MI120"/>
      <c r="MJ120"/>
      <c r="MK120"/>
      <c r="ML120"/>
      <c r="MM120"/>
      <c r="MN120"/>
      <c r="MO120"/>
      <c r="MP120"/>
      <c r="MQ120"/>
      <c r="MR120"/>
      <c r="MS120"/>
      <c r="MT120"/>
      <c r="MU120"/>
      <c r="MV120"/>
      <c r="MW120"/>
      <c r="MX120"/>
      <c r="MY120"/>
      <c r="MZ120"/>
      <c r="NA120"/>
      <c r="NB120"/>
      <c r="NC120"/>
      <c r="ND120"/>
      <c r="NE120"/>
      <c r="NF120"/>
      <c r="NG120"/>
      <c r="NH120"/>
      <c r="NI120"/>
      <c r="NJ120"/>
      <c r="NK120"/>
      <c r="NL120"/>
      <c r="NM120"/>
      <c r="NN120"/>
      <c r="NO120"/>
      <c r="NP120"/>
      <c r="NQ120"/>
      <c r="NR120"/>
      <c r="NS120"/>
      <c r="NT120"/>
      <c r="NU120"/>
      <c r="NV120"/>
      <c r="NW120"/>
      <c r="NX120"/>
      <c r="NY120"/>
      <c r="NZ120"/>
      <c r="OA120"/>
      <c r="OB120"/>
      <c r="OC120"/>
      <c r="OD120"/>
      <c r="OE120"/>
      <c r="OF120"/>
      <c r="OG120"/>
      <c r="OH120"/>
      <c r="OI120"/>
      <c r="OJ120"/>
      <c r="OK120"/>
      <c r="OL120"/>
      <c r="OM120"/>
      <c r="ON120"/>
      <c r="OO120"/>
      <c r="OP120"/>
      <c r="OQ120"/>
      <c r="OR120"/>
      <c r="OS120"/>
      <c r="OT120"/>
      <c r="OU120"/>
      <c r="OV120"/>
      <c r="OW120"/>
      <c r="OX120"/>
      <c r="OY120"/>
      <c r="OZ120"/>
      <c r="PA120"/>
      <c r="PB120"/>
    </row>
    <row r="121" spans="7:418" ht="14.1" customHeight="1">
      <c r="G121" s="19"/>
      <c r="H121" s="738"/>
      <c r="J121" s="802"/>
      <c r="K121" s="120" t="s">
        <v>156</v>
      </c>
      <c r="L121" s="124">
        <f t="shared" si="17"/>
        <v>4472.9654190942329</v>
      </c>
      <c r="M121" s="124">
        <f t="shared" si="16"/>
        <v>4472.9654190942329</v>
      </c>
      <c r="N121" s="124">
        <f t="shared" si="16"/>
        <v>4472.9654190942329</v>
      </c>
      <c r="O121" s="124">
        <f t="shared" si="16"/>
        <v>4472.9654190942329</v>
      </c>
      <c r="P121" s="124">
        <f t="shared" si="16"/>
        <v>4472.9654190942329</v>
      </c>
      <c r="Q121" s="124">
        <f t="shared" si="16"/>
        <v>4472.9654190942329</v>
      </c>
      <c r="R121" s="124">
        <f t="shared" si="16"/>
        <v>4472.9654190942329</v>
      </c>
      <c r="S121" s="124">
        <f t="shared" si="16"/>
        <v>4472.9654190942329</v>
      </c>
      <c r="T121" s="124">
        <f t="shared" si="16"/>
        <v>4472.9654190942329</v>
      </c>
      <c r="U121" s="124">
        <f t="shared" si="16"/>
        <v>4472.9654190942329</v>
      </c>
      <c r="V121" s="124">
        <f t="shared" si="16"/>
        <v>4472.9654190942329</v>
      </c>
      <c r="W121" s="124">
        <f t="shared" si="16"/>
        <v>4472.9654190942329</v>
      </c>
      <c r="X121" s="124">
        <f t="shared" si="16"/>
        <v>4472.9654190942329</v>
      </c>
      <c r="Y121" s="124">
        <f t="shared" si="16"/>
        <v>4472.9654190942329</v>
      </c>
      <c r="Z121" s="124">
        <f t="shared" si="16"/>
        <v>4472.9654190942329</v>
      </c>
      <c r="AA121" s="124">
        <f t="shared" si="16"/>
        <v>4472.9654190942329</v>
      </c>
      <c r="AB121" s="124">
        <f t="shared" si="16"/>
        <v>4472.9654190942329</v>
      </c>
      <c r="AC121" s="124">
        <f t="shared" si="16"/>
        <v>4472.9654190942329</v>
      </c>
      <c r="AD121" s="124">
        <f t="shared" si="16"/>
        <v>4472.9654190942329</v>
      </c>
      <c r="AE121" s="124">
        <f t="shared" si="16"/>
        <v>4472.9654190942329</v>
      </c>
      <c r="AF121" s="124">
        <f t="shared" si="16"/>
        <v>4472.9654190942329</v>
      </c>
      <c r="AG121" s="124">
        <f t="shared" si="16"/>
        <v>4472.9654190942329</v>
      </c>
      <c r="AH121" s="124">
        <f t="shared" si="16"/>
        <v>4472.9654190942329</v>
      </c>
      <c r="AI121" s="124">
        <f t="shared" si="16"/>
        <v>4472.9654190942329</v>
      </c>
      <c r="AJ121" s="124">
        <f t="shared" si="16"/>
        <v>4472.9654190942329</v>
      </c>
      <c r="AK121" s="124">
        <f t="shared" si="16"/>
        <v>4472.9654190942329</v>
      </c>
      <c r="AL121" s="124">
        <f t="shared" si="16"/>
        <v>4472.9654190942329</v>
      </c>
      <c r="AM121" s="124">
        <f t="shared" si="16"/>
        <v>4472.9654190942329</v>
      </c>
      <c r="AN121" s="124">
        <f t="shared" si="16"/>
        <v>4472.9654190942329</v>
      </c>
      <c r="AO121" s="124">
        <f t="shared" si="16"/>
        <v>4472.9654190942329</v>
      </c>
      <c r="AP121" s="124">
        <f t="shared" si="16"/>
        <v>4472.9654190942329</v>
      </c>
      <c r="AQ121" s="124">
        <f t="shared" si="16"/>
        <v>4472.9654190942329</v>
      </c>
      <c r="AR121" s="124">
        <f t="shared" si="16"/>
        <v>4472.9654190942329</v>
      </c>
      <c r="AS121" s="124">
        <f t="shared" si="16"/>
        <v>4472.9654190942329</v>
      </c>
      <c r="AT121" s="124">
        <f t="shared" si="16"/>
        <v>4472.9654190942329</v>
      </c>
      <c r="AU121" s="124">
        <f t="shared" si="16"/>
        <v>4472.9654190942329</v>
      </c>
      <c r="AV121" s="613">
        <f t="shared" si="16"/>
        <v>4472.9654190942329</v>
      </c>
      <c r="AW121"/>
      <c r="AX121"/>
      <c r="AY121"/>
      <c r="AZ121"/>
      <c r="BA121"/>
      <c r="BB121"/>
      <c r="BH121"/>
    </row>
    <row r="122" spans="7:418" ht="14.1" customHeight="1" thickBot="1">
      <c r="G122" s="19"/>
      <c r="H122" s="738"/>
      <c r="J122" s="802"/>
      <c r="K122" s="120" t="s">
        <v>157</v>
      </c>
      <c r="L122" s="125">
        <f t="shared" si="17"/>
        <v>4472.9654190942329</v>
      </c>
      <c r="M122" s="125">
        <f t="shared" si="16"/>
        <v>4472.9654190942329</v>
      </c>
      <c r="N122" s="125">
        <f t="shared" si="16"/>
        <v>4472.9654190942329</v>
      </c>
      <c r="O122" s="125">
        <f t="shared" si="16"/>
        <v>4472.9654190942329</v>
      </c>
      <c r="P122" s="125">
        <f t="shared" si="16"/>
        <v>4472.9654190942329</v>
      </c>
      <c r="Q122" s="125">
        <f t="shared" si="16"/>
        <v>4472.9654190942329</v>
      </c>
      <c r="R122" s="125">
        <f t="shared" si="16"/>
        <v>4472.9654190942329</v>
      </c>
      <c r="S122" s="125">
        <f t="shared" si="16"/>
        <v>4472.9654190942329</v>
      </c>
      <c r="T122" s="125">
        <f t="shared" si="16"/>
        <v>4472.9654190942329</v>
      </c>
      <c r="U122" s="125">
        <f t="shared" si="16"/>
        <v>4472.9654190942329</v>
      </c>
      <c r="V122" s="125">
        <f t="shared" si="16"/>
        <v>4472.9654190942329</v>
      </c>
      <c r="W122" s="125">
        <f t="shared" si="16"/>
        <v>4472.9654190942329</v>
      </c>
      <c r="X122" s="125">
        <f t="shared" si="16"/>
        <v>4472.9654190942329</v>
      </c>
      <c r="Y122" s="125">
        <f t="shared" si="16"/>
        <v>4472.9654190942329</v>
      </c>
      <c r="Z122" s="125">
        <f t="shared" si="16"/>
        <v>4472.9654190942329</v>
      </c>
      <c r="AA122" s="125">
        <f t="shared" si="16"/>
        <v>4472.9654190942329</v>
      </c>
      <c r="AB122" s="125">
        <f t="shared" si="16"/>
        <v>4472.9654190942329</v>
      </c>
      <c r="AC122" s="125">
        <f t="shared" si="16"/>
        <v>4472.9654190942329</v>
      </c>
      <c r="AD122" s="125">
        <f t="shared" si="16"/>
        <v>4472.9654190942329</v>
      </c>
      <c r="AE122" s="125">
        <f t="shared" si="16"/>
        <v>4472.9654190942329</v>
      </c>
      <c r="AF122" s="125">
        <f t="shared" si="16"/>
        <v>4472.9654190942329</v>
      </c>
      <c r="AG122" s="125">
        <f t="shared" si="16"/>
        <v>4472.9654190942329</v>
      </c>
      <c r="AH122" s="125">
        <f t="shared" si="16"/>
        <v>4472.9654190942329</v>
      </c>
      <c r="AI122" s="125">
        <f t="shared" si="16"/>
        <v>4472.9654190942329</v>
      </c>
      <c r="AJ122" s="125">
        <f t="shared" si="16"/>
        <v>4472.9654190942329</v>
      </c>
      <c r="AK122" s="125">
        <f t="shared" si="16"/>
        <v>4472.9654190942329</v>
      </c>
      <c r="AL122" s="125">
        <f t="shared" si="16"/>
        <v>4472.9654190942329</v>
      </c>
      <c r="AM122" s="125">
        <f t="shared" si="16"/>
        <v>4472.9654190942329</v>
      </c>
      <c r="AN122" s="125">
        <f t="shared" si="16"/>
        <v>4472.9654190942329</v>
      </c>
      <c r="AO122" s="125">
        <f t="shared" si="16"/>
        <v>4472.9654190942329</v>
      </c>
      <c r="AP122" s="125">
        <f t="shared" si="16"/>
        <v>4472.9654190942329</v>
      </c>
      <c r="AQ122" s="125">
        <f t="shared" si="16"/>
        <v>4472.9654190942329</v>
      </c>
      <c r="AR122" s="125">
        <f t="shared" si="16"/>
        <v>4472.9654190942329</v>
      </c>
      <c r="AS122" s="125">
        <f t="shared" si="16"/>
        <v>4472.9654190942329</v>
      </c>
      <c r="AT122" s="125">
        <f t="shared" si="16"/>
        <v>4472.9654190942329</v>
      </c>
      <c r="AU122" s="125">
        <f t="shared" si="16"/>
        <v>4472.9654190942329</v>
      </c>
      <c r="AV122" s="614">
        <f t="shared" si="16"/>
        <v>4472.9654190942329</v>
      </c>
      <c r="AW122"/>
      <c r="AX122"/>
      <c r="AY122"/>
      <c r="AZ122"/>
      <c r="BA122"/>
      <c r="BB122"/>
      <c r="BH122"/>
      <c r="BI122"/>
      <c r="BJ122"/>
      <c r="BK122"/>
      <c r="BL122"/>
      <c r="BM122"/>
      <c r="BN122"/>
      <c r="BO122"/>
      <c r="BP122"/>
      <c r="BQ122"/>
      <c r="BR122"/>
      <c r="BS122"/>
      <c r="BT122"/>
      <c r="BU122"/>
    </row>
    <row r="123" spans="7:418" ht="14.1" customHeight="1" thickTop="1">
      <c r="G123" s="19"/>
      <c r="H123" s="738"/>
      <c r="J123" s="802"/>
      <c r="K123" s="120" t="s">
        <v>158</v>
      </c>
      <c r="L123" s="126"/>
      <c r="M123" s="126"/>
      <c r="N123" s="126"/>
      <c r="O123" s="126">
        <f t="shared" si="16"/>
        <v>7520.6672080483331</v>
      </c>
      <c r="P123" s="126">
        <f t="shared" si="16"/>
        <v>7446.2783720317339</v>
      </c>
      <c r="Q123" s="126">
        <f t="shared" si="16"/>
        <v>7356.1132519722878</v>
      </c>
      <c r="R123" s="126">
        <f t="shared" si="16"/>
        <v>7218.1317125070418</v>
      </c>
      <c r="S123" s="126">
        <f t="shared" si="16"/>
        <v>7171.8592561459045</v>
      </c>
      <c r="T123" s="126">
        <f t="shared" si="16"/>
        <v>7126.5967605733831</v>
      </c>
      <c r="U123" s="126">
        <f t="shared" si="16"/>
        <v>7077.3756830592793</v>
      </c>
      <c r="V123" s="126">
        <f t="shared" si="16"/>
        <v>7023.4066289642151</v>
      </c>
      <c r="W123" s="126">
        <f t="shared" si="16"/>
        <v>6974.4757700675282</v>
      </c>
      <c r="X123" s="126">
        <f t="shared" si="16"/>
        <v>6917.6509647770708</v>
      </c>
      <c r="Y123" s="126">
        <f t="shared" si="16"/>
        <v>6878.0651453612463</v>
      </c>
      <c r="Z123" s="126">
        <f t="shared" si="16"/>
        <v>6834.8573976000453</v>
      </c>
      <c r="AA123" s="126">
        <f t="shared" si="16"/>
        <v>6785.1371440639814</v>
      </c>
      <c r="AB123" s="126">
        <f t="shared" si="16"/>
        <v>6737.1117672536384</v>
      </c>
      <c r="AC123" s="126">
        <f t="shared" si="16"/>
        <v>6694.5541091954537</v>
      </c>
      <c r="AD123" s="126">
        <f t="shared" si="16"/>
        <v>6651.0561428168339</v>
      </c>
      <c r="AE123" s="126">
        <f t="shared" si="16"/>
        <v>6613.3509400418779</v>
      </c>
      <c r="AF123" s="126">
        <f t="shared" si="16"/>
        <v>6570.9790218988401</v>
      </c>
      <c r="AG123" s="126">
        <f t="shared" si="16"/>
        <v>6535.8741779359507</v>
      </c>
      <c r="AH123" s="126">
        <f t="shared" si="16"/>
        <v>6492.9566487921666</v>
      </c>
      <c r="AI123" s="126">
        <f t="shared" si="16"/>
        <v>6456.1569281035563</v>
      </c>
      <c r="AJ123" s="126">
        <f t="shared" si="16"/>
        <v>6420.5064731399207</v>
      </c>
      <c r="AK123" s="126">
        <f t="shared" si="16"/>
        <v>6384.0317973028177</v>
      </c>
      <c r="AL123" s="126">
        <f t="shared" si="16"/>
        <v>6343.668191992313</v>
      </c>
      <c r="AM123" s="126">
        <f t="shared" si="16"/>
        <v>6343.668191992313</v>
      </c>
      <c r="AN123" s="126">
        <f t="shared" si="16"/>
        <v>6343.668191992313</v>
      </c>
      <c r="AO123" s="126">
        <f t="shared" si="16"/>
        <v>6343.668191992313</v>
      </c>
      <c r="AP123" s="126">
        <f t="shared" si="16"/>
        <v>6343.668191992313</v>
      </c>
      <c r="AQ123" s="126">
        <f t="shared" si="16"/>
        <v>6343.668191992313</v>
      </c>
      <c r="AR123" s="126">
        <f t="shared" si="16"/>
        <v>6343.668191992313</v>
      </c>
      <c r="AS123" s="126">
        <f t="shared" si="16"/>
        <v>6343.668191992313</v>
      </c>
      <c r="AT123" s="126">
        <f t="shared" si="16"/>
        <v>6343.668191992313</v>
      </c>
      <c r="AU123" s="126">
        <f t="shared" si="16"/>
        <v>6343.668191992313</v>
      </c>
      <c r="AV123" s="615">
        <f t="shared" si="16"/>
        <v>6343.668191992313</v>
      </c>
      <c r="AX123"/>
      <c r="AY123"/>
      <c r="AZ123"/>
      <c r="BA123"/>
      <c r="BB123"/>
      <c r="BH123"/>
      <c r="BI123"/>
      <c r="BJ123"/>
      <c r="BK123"/>
      <c r="BL123"/>
      <c r="BM123"/>
      <c r="BN123"/>
      <c r="BO123"/>
      <c r="BP123"/>
      <c r="BQ123"/>
      <c r="BR123"/>
      <c r="BS123"/>
      <c r="BT123"/>
      <c r="BU123"/>
    </row>
    <row r="124" spans="7:418" ht="14.1" customHeight="1">
      <c r="G124" s="19"/>
      <c r="H124" s="738"/>
      <c r="J124" s="802"/>
      <c r="K124" s="120" t="s">
        <v>159</v>
      </c>
      <c r="L124" s="124"/>
      <c r="M124" s="124"/>
      <c r="N124" s="124"/>
      <c r="O124" s="124">
        <f t="shared" si="16"/>
        <v>7520.6672080483331</v>
      </c>
      <c r="P124" s="124">
        <f t="shared" si="16"/>
        <v>7446.2783720317339</v>
      </c>
      <c r="Q124" s="124">
        <f t="shared" si="16"/>
        <v>7356.1132519722878</v>
      </c>
      <c r="R124" s="124">
        <f t="shared" si="16"/>
        <v>7218.1317125070418</v>
      </c>
      <c r="S124" s="124">
        <f t="shared" si="16"/>
        <v>7171.8592561459045</v>
      </c>
      <c r="T124" s="124">
        <f t="shared" si="16"/>
        <v>7126.5967605733831</v>
      </c>
      <c r="U124" s="124">
        <f t="shared" si="16"/>
        <v>7077.3756830592793</v>
      </c>
      <c r="V124" s="124">
        <f t="shared" si="16"/>
        <v>7023.4066289642151</v>
      </c>
      <c r="W124" s="124">
        <f t="shared" si="16"/>
        <v>6974.4757700675282</v>
      </c>
      <c r="X124" s="124">
        <f t="shared" si="16"/>
        <v>6917.6509647770708</v>
      </c>
      <c r="Y124" s="124">
        <f t="shared" si="16"/>
        <v>6878.0651453612463</v>
      </c>
      <c r="Z124" s="124">
        <f t="shared" si="16"/>
        <v>6834.8573976000453</v>
      </c>
      <c r="AA124" s="124">
        <f t="shared" si="16"/>
        <v>6785.1371440639814</v>
      </c>
      <c r="AB124" s="124">
        <f t="shared" si="16"/>
        <v>6737.1117672536384</v>
      </c>
      <c r="AC124" s="124">
        <f t="shared" si="16"/>
        <v>6694.5541091954537</v>
      </c>
      <c r="AD124" s="124">
        <f t="shared" si="16"/>
        <v>6651.0561428168339</v>
      </c>
      <c r="AE124" s="124">
        <f t="shared" ref="O124:AV125" si="18">$S$32*(AE144+AE208)</f>
        <v>6613.3509400418779</v>
      </c>
      <c r="AF124" s="124">
        <f t="shared" si="18"/>
        <v>6570.9790218988401</v>
      </c>
      <c r="AG124" s="124">
        <f t="shared" si="18"/>
        <v>6535.8741779359507</v>
      </c>
      <c r="AH124" s="124">
        <f t="shared" si="18"/>
        <v>6492.9566487921666</v>
      </c>
      <c r="AI124" s="124">
        <f t="shared" si="18"/>
        <v>6456.1569281035563</v>
      </c>
      <c r="AJ124" s="124">
        <f t="shared" si="18"/>
        <v>6420.5064731399207</v>
      </c>
      <c r="AK124" s="124">
        <f t="shared" si="18"/>
        <v>6384.0317973028177</v>
      </c>
      <c r="AL124" s="124">
        <f t="shared" si="18"/>
        <v>6343.668191992313</v>
      </c>
      <c r="AM124" s="124">
        <f t="shared" si="18"/>
        <v>6343.668191992313</v>
      </c>
      <c r="AN124" s="124">
        <f t="shared" si="18"/>
        <v>6343.668191992313</v>
      </c>
      <c r="AO124" s="124">
        <f t="shared" si="18"/>
        <v>6343.668191992313</v>
      </c>
      <c r="AP124" s="124">
        <f t="shared" si="18"/>
        <v>6343.668191992313</v>
      </c>
      <c r="AQ124" s="124">
        <f t="shared" si="18"/>
        <v>6343.668191992313</v>
      </c>
      <c r="AR124" s="124">
        <f t="shared" si="18"/>
        <v>6343.668191992313</v>
      </c>
      <c r="AS124" s="124">
        <f t="shared" si="18"/>
        <v>6343.668191992313</v>
      </c>
      <c r="AT124" s="124">
        <f t="shared" si="18"/>
        <v>6343.668191992313</v>
      </c>
      <c r="AU124" s="124">
        <f t="shared" si="18"/>
        <v>6343.668191992313</v>
      </c>
      <c r="AV124" s="613">
        <f t="shared" si="18"/>
        <v>6343.668191992313</v>
      </c>
      <c r="BB124"/>
      <c r="BD124"/>
      <c r="BE124"/>
      <c r="BG124"/>
      <c r="BH124"/>
      <c r="BI124"/>
      <c r="BJ124"/>
      <c r="BK124"/>
      <c r="BL124"/>
      <c r="BM124"/>
      <c r="BN124"/>
      <c r="BO124"/>
      <c r="BP124"/>
      <c r="BQ124"/>
      <c r="BR124"/>
      <c r="BS124"/>
      <c r="BT124"/>
      <c r="BU124"/>
    </row>
    <row r="125" spans="7:418" ht="14.1" customHeight="1">
      <c r="G125" s="19"/>
      <c r="H125" s="738"/>
      <c r="J125" s="802"/>
      <c r="K125" s="121" t="s">
        <v>160</v>
      </c>
      <c r="L125" s="129"/>
      <c r="M125" s="129"/>
      <c r="N125" s="129"/>
      <c r="O125" s="129">
        <f t="shared" si="18"/>
        <v>7520.6672080483331</v>
      </c>
      <c r="P125" s="129">
        <f t="shared" si="18"/>
        <v>7446.2783720317339</v>
      </c>
      <c r="Q125" s="129">
        <f t="shared" si="18"/>
        <v>7356.1132519722878</v>
      </c>
      <c r="R125" s="129">
        <f t="shared" si="18"/>
        <v>7218.1317125070418</v>
      </c>
      <c r="S125" s="129">
        <f t="shared" si="18"/>
        <v>7171.8592561459045</v>
      </c>
      <c r="T125" s="129">
        <f t="shared" si="18"/>
        <v>7126.5967605733831</v>
      </c>
      <c r="U125" s="129">
        <f t="shared" si="18"/>
        <v>7077.3756830592793</v>
      </c>
      <c r="V125" s="129">
        <f t="shared" si="18"/>
        <v>7023.4066289642151</v>
      </c>
      <c r="W125" s="129">
        <f t="shared" si="18"/>
        <v>6974.4757700675282</v>
      </c>
      <c r="X125" s="129">
        <f t="shared" si="18"/>
        <v>6917.6509647770708</v>
      </c>
      <c r="Y125" s="129">
        <f t="shared" si="18"/>
        <v>6878.0651453612463</v>
      </c>
      <c r="Z125" s="129">
        <f t="shared" si="18"/>
        <v>6834.8573976000453</v>
      </c>
      <c r="AA125" s="129">
        <f t="shared" si="18"/>
        <v>6785.1371440639814</v>
      </c>
      <c r="AB125" s="129">
        <f t="shared" si="18"/>
        <v>6737.1117672536384</v>
      </c>
      <c r="AC125" s="129">
        <f t="shared" si="18"/>
        <v>6694.5541091954537</v>
      </c>
      <c r="AD125" s="129">
        <f t="shared" si="18"/>
        <v>6651.0561428168339</v>
      </c>
      <c r="AE125" s="129">
        <f t="shared" si="18"/>
        <v>6613.3509400418779</v>
      </c>
      <c r="AF125" s="129">
        <f t="shared" si="18"/>
        <v>6570.9790218988401</v>
      </c>
      <c r="AG125" s="129">
        <f t="shared" si="18"/>
        <v>6535.8741779359507</v>
      </c>
      <c r="AH125" s="129">
        <f t="shared" si="18"/>
        <v>6492.9566487921666</v>
      </c>
      <c r="AI125" s="129">
        <f t="shared" si="18"/>
        <v>6456.1569281035563</v>
      </c>
      <c r="AJ125" s="129">
        <f t="shared" si="18"/>
        <v>6420.5064731399207</v>
      </c>
      <c r="AK125" s="129">
        <f t="shared" si="18"/>
        <v>6384.0317973028177</v>
      </c>
      <c r="AL125" s="129">
        <f t="shared" si="18"/>
        <v>6343.668191992313</v>
      </c>
      <c r="AM125" s="129">
        <f t="shared" si="18"/>
        <v>6343.668191992313</v>
      </c>
      <c r="AN125" s="129">
        <f t="shared" si="18"/>
        <v>6343.668191992313</v>
      </c>
      <c r="AO125" s="129">
        <f t="shared" si="18"/>
        <v>6343.668191992313</v>
      </c>
      <c r="AP125" s="129">
        <f t="shared" si="18"/>
        <v>6343.668191992313</v>
      </c>
      <c r="AQ125" s="129">
        <f t="shared" si="18"/>
        <v>6343.668191992313</v>
      </c>
      <c r="AR125" s="129">
        <f t="shared" si="18"/>
        <v>6343.668191992313</v>
      </c>
      <c r="AS125" s="129">
        <f t="shared" si="18"/>
        <v>6343.668191992313</v>
      </c>
      <c r="AT125" s="129">
        <f t="shared" si="18"/>
        <v>6343.668191992313</v>
      </c>
      <c r="AU125" s="129">
        <f t="shared" si="18"/>
        <v>6343.668191992313</v>
      </c>
      <c r="AV125" s="618">
        <f t="shared" si="18"/>
        <v>6343.668191992313</v>
      </c>
      <c r="BD125"/>
      <c r="BE125"/>
      <c r="BF125"/>
      <c r="BG125"/>
      <c r="BH125"/>
      <c r="BI125"/>
      <c r="BJ125"/>
      <c r="BK125"/>
      <c r="BL125"/>
      <c r="BM125"/>
      <c r="BN125"/>
      <c r="BO125"/>
      <c r="BP125"/>
      <c r="BQ125"/>
      <c r="BR125"/>
      <c r="BS125"/>
      <c r="BT125"/>
      <c r="BU125"/>
    </row>
    <row r="126" spans="7:418" ht="14.1" customHeight="1">
      <c r="G126" s="19"/>
      <c r="H126" s="738"/>
      <c r="L126" s="247"/>
      <c r="M126" s="247"/>
      <c r="N126" s="247"/>
      <c r="O126" s="247"/>
      <c r="P126" s="247"/>
      <c r="Q126" s="247"/>
      <c r="R126" s="247"/>
      <c r="S126" s="247"/>
      <c r="T126" s="247"/>
      <c r="U126" s="247"/>
      <c r="V126" s="247"/>
      <c r="W126" s="247"/>
      <c r="X126" s="247"/>
      <c r="Y126" s="247"/>
      <c r="Z126" s="247"/>
      <c r="AA126" s="247"/>
      <c r="AB126" s="247"/>
      <c r="AC126" s="247"/>
      <c r="AD126" s="247"/>
      <c r="AE126" s="247"/>
      <c r="AF126" s="247"/>
      <c r="AG126" s="247"/>
      <c r="AH126" s="247"/>
      <c r="AI126" s="247"/>
      <c r="AJ126" s="247"/>
      <c r="AK126" s="247"/>
      <c r="AL126" s="247"/>
      <c r="AM126" s="247"/>
      <c r="AN126" s="247"/>
      <c r="AO126" s="247"/>
      <c r="AP126" s="247"/>
      <c r="AQ126" s="247"/>
      <c r="AR126" s="247"/>
      <c r="AS126" s="247"/>
      <c r="AT126" s="247"/>
      <c r="AU126" s="247"/>
      <c r="AV126" s="244"/>
      <c r="BD126"/>
      <c r="BE126"/>
      <c r="BF126"/>
      <c r="BG126"/>
      <c r="BH126"/>
      <c r="BI126"/>
      <c r="BJ126"/>
      <c r="BK126"/>
      <c r="BL126"/>
      <c r="BM126"/>
      <c r="BN126"/>
      <c r="BO126"/>
      <c r="BP126"/>
      <c r="BQ126"/>
      <c r="BR126"/>
      <c r="BS126"/>
      <c r="BT126"/>
      <c r="BU126"/>
    </row>
    <row r="127" spans="7:418" ht="14.1" customHeight="1">
      <c r="G127" s="19"/>
      <c r="H127" s="738"/>
      <c r="J127" s="801" t="s">
        <v>24</v>
      </c>
      <c r="K127" s="119" t="s">
        <v>150</v>
      </c>
      <c r="L127" s="123">
        <f t="shared" ref="L127:N134" si="19">(L137+L201)*($S$32-1)</f>
        <v>0</v>
      </c>
      <c r="M127" s="123">
        <f t="shared" si="19"/>
        <v>0</v>
      </c>
      <c r="N127" s="123">
        <f t="shared" si="19"/>
        <v>558.16362499612933</v>
      </c>
      <c r="O127" s="123">
        <f t="shared" ref="O127:AV134" si="20">(O137+O201)*($S$32-1)</f>
        <v>536.50348639945457</v>
      </c>
      <c r="P127" s="123">
        <f t="shared" si="20"/>
        <v>532.80980857577924</v>
      </c>
      <c r="Q127" s="123">
        <f t="shared" si="20"/>
        <v>530.85679251395788</v>
      </c>
      <c r="R127" s="123">
        <f t="shared" si="20"/>
        <v>528.37128195752121</v>
      </c>
      <c r="S127" s="123">
        <f t="shared" si="20"/>
        <v>526.3732210441915</v>
      </c>
      <c r="T127" s="123">
        <f t="shared" si="20"/>
        <v>524.46524983387849</v>
      </c>
      <c r="U127" s="123">
        <f t="shared" si="20"/>
        <v>522.25483462058139</v>
      </c>
      <c r="V127" s="123">
        <f t="shared" si="20"/>
        <v>519.73232293612023</v>
      </c>
      <c r="W127" s="123">
        <f t="shared" si="20"/>
        <v>517.63291110689704</v>
      </c>
      <c r="X127" s="123">
        <f t="shared" si="20"/>
        <v>514.92378503761597</v>
      </c>
      <c r="Y127" s="123">
        <f t="shared" si="20"/>
        <v>513.33434527725387</v>
      </c>
      <c r="Z127" s="123">
        <f t="shared" si="20"/>
        <v>511.71755685704755</v>
      </c>
      <c r="AA127" s="123">
        <f t="shared" si="20"/>
        <v>509.7259309225048</v>
      </c>
      <c r="AB127" s="123">
        <f t="shared" si="20"/>
        <v>507.80187226522452</v>
      </c>
      <c r="AC127" s="123">
        <f t="shared" si="20"/>
        <v>506.00007820489498</v>
      </c>
      <c r="AD127" s="123">
        <f t="shared" si="20"/>
        <v>504.11784690972945</v>
      </c>
      <c r="AE127" s="123">
        <f t="shared" si="20"/>
        <v>502.66354170389212</v>
      </c>
      <c r="AF127" s="123">
        <f t="shared" si="20"/>
        <v>500.8408339625052</v>
      </c>
      <c r="AG127" s="123">
        <f t="shared" si="20"/>
        <v>499.49109716195483</v>
      </c>
      <c r="AH127" s="123">
        <f t="shared" si="20"/>
        <v>497.76652284706813</v>
      </c>
      <c r="AI127" s="123">
        <f t="shared" si="20"/>
        <v>496.51974570710803</v>
      </c>
      <c r="AJ127" s="123">
        <f t="shared" si="20"/>
        <v>495.1265727997461</v>
      </c>
      <c r="AK127" s="123">
        <f t="shared" si="20"/>
        <v>494.10501991732718</v>
      </c>
      <c r="AL127" s="123">
        <f t="shared" si="20"/>
        <v>492.34344447441583</v>
      </c>
      <c r="AM127" s="123">
        <f t="shared" si="20"/>
        <v>492.34344447441583</v>
      </c>
      <c r="AN127" s="123">
        <f t="shared" si="20"/>
        <v>492.34344447441583</v>
      </c>
      <c r="AO127" s="123">
        <f t="shared" si="20"/>
        <v>492.34344447441583</v>
      </c>
      <c r="AP127" s="123">
        <f t="shared" si="20"/>
        <v>492.34344447441583</v>
      </c>
      <c r="AQ127" s="123">
        <f t="shared" si="20"/>
        <v>492.34344447441583</v>
      </c>
      <c r="AR127" s="123">
        <f t="shared" si="20"/>
        <v>492.34344447441583</v>
      </c>
      <c r="AS127" s="123">
        <f t="shared" si="20"/>
        <v>492.34344447441583</v>
      </c>
      <c r="AT127" s="123">
        <f t="shared" si="20"/>
        <v>492.34344447441583</v>
      </c>
      <c r="AU127" s="123">
        <f t="shared" si="20"/>
        <v>492.34344447441583</v>
      </c>
      <c r="AV127" s="612">
        <f t="shared" si="20"/>
        <v>492.34344447441583</v>
      </c>
      <c r="BD127"/>
      <c r="BE127"/>
      <c r="BF127"/>
      <c r="BG127"/>
      <c r="BH127"/>
      <c r="BI127"/>
      <c r="BJ127"/>
      <c r="BK127"/>
      <c r="BL127"/>
      <c r="BM127"/>
      <c r="BN127"/>
      <c r="BO127"/>
      <c r="BP127"/>
      <c r="BQ127"/>
      <c r="BR127"/>
      <c r="BS127"/>
      <c r="BT127"/>
      <c r="BU127"/>
    </row>
    <row r="128" spans="7:418" ht="14.1" customHeight="1">
      <c r="G128" s="19"/>
      <c r="H128" s="738"/>
      <c r="J128" s="802"/>
      <c r="K128" s="120" t="s">
        <v>151</v>
      </c>
      <c r="L128" s="124">
        <f t="shared" ref="L128:N128" si="21">(L138+L202)*($S$32-1)</f>
        <v>0</v>
      </c>
      <c r="M128" s="124">
        <f t="shared" si="21"/>
        <v>0</v>
      </c>
      <c r="N128" s="124">
        <f t="shared" si="21"/>
        <v>558.16362499612933</v>
      </c>
      <c r="O128" s="124">
        <f t="shared" ref="O128:AA128" si="22">(O138+O202)*($S$32-1)</f>
        <v>536.50348639945457</v>
      </c>
      <c r="P128" s="124">
        <f t="shared" si="22"/>
        <v>532.80980857577924</v>
      </c>
      <c r="Q128" s="124">
        <f t="shared" si="22"/>
        <v>530.85679251395788</v>
      </c>
      <c r="R128" s="124">
        <f t="shared" si="22"/>
        <v>528.37128195752121</v>
      </c>
      <c r="S128" s="124">
        <f t="shared" si="22"/>
        <v>526.3732210441915</v>
      </c>
      <c r="T128" s="124">
        <f t="shared" si="22"/>
        <v>524.46524983387849</v>
      </c>
      <c r="U128" s="124">
        <f t="shared" si="22"/>
        <v>522.25483462058139</v>
      </c>
      <c r="V128" s="124">
        <f t="shared" si="22"/>
        <v>519.73232293612023</v>
      </c>
      <c r="W128" s="124">
        <f t="shared" si="22"/>
        <v>517.63291110689704</v>
      </c>
      <c r="X128" s="124">
        <f t="shared" si="22"/>
        <v>514.92378503761597</v>
      </c>
      <c r="Y128" s="124">
        <f t="shared" si="22"/>
        <v>513.33434527725387</v>
      </c>
      <c r="Z128" s="124">
        <f t="shared" si="22"/>
        <v>511.71755685704755</v>
      </c>
      <c r="AA128" s="124">
        <f t="shared" si="22"/>
        <v>509.7259309225048</v>
      </c>
      <c r="AB128" s="124">
        <f t="shared" si="20"/>
        <v>507.80187226522452</v>
      </c>
      <c r="AC128" s="124">
        <f t="shared" si="20"/>
        <v>506.00007820489498</v>
      </c>
      <c r="AD128" s="124">
        <f t="shared" si="20"/>
        <v>504.11784690972945</v>
      </c>
      <c r="AE128" s="124">
        <f t="shared" si="20"/>
        <v>502.66354170389212</v>
      </c>
      <c r="AF128" s="124">
        <f t="shared" si="20"/>
        <v>500.8408339625052</v>
      </c>
      <c r="AG128" s="124">
        <f t="shared" si="20"/>
        <v>499.49109716195483</v>
      </c>
      <c r="AH128" s="124">
        <f t="shared" si="20"/>
        <v>497.76652284706813</v>
      </c>
      <c r="AI128" s="124">
        <f t="shared" si="20"/>
        <v>496.51974570710803</v>
      </c>
      <c r="AJ128" s="124">
        <f t="shared" si="20"/>
        <v>495.1265727997461</v>
      </c>
      <c r="AK128" s="124">
        <f t="shared" si="20"/>
        <v>494.10501991732718</v>
      </c>
      <c r="AL128" s="124">
        <f t="shared" si="20"/>
        <v>492.34344447441583</v>
      </c>
      <c r="AM128" s="124">
        <f t="shared" si="20"/>
        <v>492.34344447441583</v>
      </c>
      <c r="AN128" s="124">
        <f t="shared" si="20"/>
        <v>492.34344447441583</v>
      </c>
      <c r="AO128" s="124">
        <f t="shared" si="20"/>
        <v>492.34344447441583</v>
      </c>
      <c r="AP128" s="124">
        <f t="shared" si="20"/>
        <v>492.34344447441583</v>
      </c>
      <c r="AQ128" s="124">
        <f t="shared" si="20"/>
        <v>492.34344447441583</v>
      </c>
      <c r="AR128" s="124">
        <f t="shared" si="20"/>
        <v>492.34344447441583</v>
      </c>
      <c r="AS128" s="124">
        <f t="shared" si="20"/>
        <v>492.34344447441583</v>
      </c>
      <c r="AT128" s="124">
        <f t="shared" si="20"/>
        <v>492.34344447441583</v>
      </c>
      <c r="AU128" s="124">
        <f t="shared" si="20"/>
        <v>492.34344447441583</v>
      </c>
      <c r="AV128" s="613">
        <f t="shared" si="20"/>
        <v>492.34344447441583</v>
      </c>
      <c r="BD128"/>
      <c r="BE128"/>
      <c r="BF128"/>
      <c r="BG128"/>
      <c r="BH128"/>
      <c r="BI128"/>
      <c r="BJ128"/>
      <c r="BK128"/>
      <c r="BL128"/>
      <c r="BM128"/>
      <c r="BN128"/>
      <c r="BO128"/>
      <c r="BP128"/>
      <c r="BQ128"/>
      <c r="BR128"/>
      <c r="BS128"/>
      <c r="BT128"/>
      <c r="BU128"/>
    </row>
    <row r="129" spans="7:418" ht="14.1" customHeight="1" thickBot="1">
      <c r="G129" s="19"/>
      <c r="H129" s="738"/>
      <c r="J129" s="802"/>
      <c r="K129" s="120" t="s">
        <v>148</v>
      </c>
      <c r="L129" s="125">
        <f t="shared" si="19"/>
        <v>0</v>
      </c>
      <c r="M129" s="125">
        <f t="shared" si="19"/>
        <v>0</v>
      </c>
      <c r="N129" s="125">
        <f t="shared" si="19"/>
        <v>558.16362499612933</v>
      </c>
      <c r="O129" s="125">
        <f t="shared" si="20"/>
        <v>536.50348639945457</v>
      </c>
      <c r="P129" s="125">
        <f t="shared" si="20"/>
        <v>532.80980857577924</v>
      </c>
      <c r="Q129" s="125">
        <f t="shared" si="20"/>
        <v>530.85679251395788</v>
      </c>
      <c r="R129" s="125">
        <f t="shared" si="20"/>
        <v>528.37128195752121</v>
      </c>
      <c r="S129" s="125">
        <f t="shared" si="20"/>
        <v>526.3732210441915</v>
      </c>
      <c r="T129" s="125">
        <f t="shared" si="20"/>
        <v>524.46524983387849</v>
      </c>
      <c r="U129" s="125">
        <f t="shared" si="20"/>
        <v>522.25483462058139</v>
      </c>
      <c r="V129" s="125">
        <f t="shared" si="20"/>
        <v>519.73232293612023</v>
      </c>
      <c r="W129" s="125">
        <f t="shared" si="20"/>
        <v>517.63291110689704</v>
      </c>
      <c r="X129" s="125">
        <f t="shared" si="20"/>
        <v>514.92378503761597</v>
      </c>
      <c r="Y129" s="125">
        <f t="shared" si="20"/>
        <v>513.33434527725387</v>
      </c>
      <c r="Z129" s="125">
        <f t="shared" si="20"/>
        <v>511.71755685704755</v>
      </c>
      <c r="AA129" s="125">
        <f t="shared" si="20"/>
        <v>509.7259309225048</v>
      </c>
      <c r="AB129" s="125">
        <f t="shared" si="20"/>
        <v>507.80187226522452</v>
      </c>
      <c r="AC129" s="125">
        <f t="shared" si="20"/>
        <v>506.00007820489498</v>
      </c>
      <c r="AD129" s="125">
        <f t="shared" si="20"/>
        <v>504.11784690972945</v>
      </c>
      <c r="AE129" s="125">
        <f t="shared" si="20"/>
        <v>502.66354170389212</v>
      </c>
      <c r="AF129" s="125">
        <f t="shared" si="20"/>
        <v>500.8408339625052</v>
      </c>
      <c r="AG129" s="125">
        <f t="shared" si="20"/>
        <v>499.49109716195483</v>
      </c>
      <c r="AH129" s="125">
        <f t="shared" si="20"/>
        <v>497.76652284706813</v>
      </c>
      <c r="AI129" s="125">
        <f t="shared" si="20"/>
        <v>496.51974570710803</v>
      </c>
      <c r="AJ129" s="125">
        <f t="shared" si="20"/>
        <v>495.1265727997461</v>
      </c>
      <c r="AK129" s="125">
        <f t="shared" si="20"/>
        <v>494.10501991732718</v>
      </c>
      <c r="AL129" s="125">
        <f t="shared" si="20"/>
        <v>492.34344447441583</v>
      </c>
      <c r="AM129" s="125">
        <f t="shared" si="20"/>
        <v>492.34344447441583</v>
      </c>
      <c r="AN129" s="125">
        <f t="shared" si="20"/>
        <v>492.34344447441583</v>
      </c>
      <c r="AO129" s="125">
        <f t="shared" si="20"/>
        <v>492.34344447441583</v>
      </c>
      <c r="AP129" s="125">
        <f t="shared" si="20"/>
        <v>492.34344447441583</v>
      </c>
      <c r="AQ129" s="125">
        <f t="shared" si="20"/>
        <v>492.34344447441583</v>
      </c>
      <c r="AR129" s="125">
        <f t="shared" si="20"/>
        <v>492.34344447441583</v>
      </c>
      <c r="AS129" s="125">
        <f t="shared" si="20"/>
        <v>492.34344447441583</v>
      </c>
      <c r="AT129" s="125">
        <f t="shared" si="20"/>
        <v>492.34344447441583</v>
      </c>
      <c r="AU129" s="125">
        <f t="shared" si="20"/>
        <v>492.34344447441583</v>
      </c>
      <c r="AV129" s="614">
        <f t="shared" si="20"/>
        <v>492.34344447441583</v>
      </c>
      <c r="BD129"/>
      <c r="BE129"/>
      <c r="BF129"/>
      <c r="BG129"/>
      <c r="BH129"/>
      <c r="BI129"/>
      <c r="BJ129"/>
      <c r="BK129"/>
      <c r="BL129"/>
      <c r="BM129"/>
      <c r="BN129"/>
      <c r="BO129"/>
      <c r="BP129"/>
      <c r="BQ129"/>
      <c r="BR129"/>
      <c r="BS129"/>
      <c r="BT129"/>
      <c r="BU129"/>
    </row>
    <row r="130" spans="7:418" ht="14.1" customHeight="1" thickTop="1">
      <c r="G130" s="19"/>
      <c r="H130" s="738"/>
      <c r="J130" s="802"/>
      <c r="K130" s="120" t="s">
        <v>155</v>
      </c>
      <c r="L130" s="126">
        <f t="shared" si="19"/>
        <v>619.86541909423261</v>
      </c>
      <c r="M130" s="126">
        <f t="shared" si="19"/>
        <v>619.86541909423261</v>
      </c>
      <c r="N130" s="126">
        <f t="shared" si="19"/>
        <v>619.86541909423261</v>
      </c>
      <c r="O130" s="126">
        <f t="shared" si="20"/>
        <v>619.86541909423261</v>
      </c>
      <c r="P130" s="126">
        <f t="shared" si="20"/>
        <v>619.86541909423261</v>
      </c>
      <c r="Q130" s="126">
        <f t="shared" si="20"/>
        <v>619.86541909423261</v>
      </c>
      <c r="R130" s="126">
        <f t="shared" si="20"/>
        <v>619.86541909423261</v>
      </c>
      <c r="S130" s="126">
        <f t="shared" si="20"/>
        <v>619.86541909423261</v>
      </c>
      <c r="T130" s="126">
        <f t="shared" si="20"/>
        <v>619.86541909423261</v>
      </c>
      <c r="U130" s="126">
        <f t="shared" si="20"/>
        <v>619.86541909423261</v>
      </c>
      <c r="V130" s="126">
        <f t="shared" si="20"/>
        <v>619.86541909423261</v>
      </c>
      <c r="W130" s="126">
        <f t="shared" si="20"/>
        <v>619.86541909423261</v>
      </c>
      <c r="X130" s="126">
        <f t="shared" si="20"/>
        <v>619.86541909423261</v>
      </c>
      <c r="Y130" s="126">
        <f t="shared" si="20"/>
        <v>619.86541909423261</v>
      </c>
      <c r="Z130" s="126">
        <f t="shared" si="20"/>
        <v>619.86541909423261</v>
      </c>
      <c r="AA130" s="126">
        <f t="shared" si="20"/>
        <v>619.86541909423261</v>
      </c>
      <c r="AB130" s="126">
        <f t="shared" si="20"/>
        <v>619.86541909423261</v>
      </c>
      <c r="AC130" s="126">
        <f t="shared" si="20"/>
        <v>619.86541909423261</v>
      </c>
      <c r="AD130" s="126">
        <f t="shared" si="20"/>
        <v>619.86541909423261</v>
      </c>
      <c r="AE130" s="126">
        <f t="shared" si="20"/>
        <v>619.86541909423261</v>
      </c>
      <c r="AF130" s="126">
        <f t="shared" si="20"/>
        <v>619.86541909423261</v>
      </c>
      <c r="AG130" s="126">
        <f t="shared" si="20"/>
        <v>619.86541909423261</v>
      </c>
      <c r="AH130" s="126">
        <f t="shared" si="20"/>
        <v>619.86541909423261</v>
      </c>
      <c r="AI130" s="126">
        <f t="shared" si="20"/>
        <v>619.86541909423261</v>
      </c>
      <c r="AJ130" s="126">
        <f t="shared" si="20"/>
        <v>619.86541909423261</v>
      </c>
      <c r="AK130" s="126">
        <f t="shared" si="20"/>
        <v>619.86541909423261</v>
      </c>
      <c r="AL130" s="126">
        <f t="shared" si="20"/>
        <v>619.86541909423261</v>
      </c>
      <c r="AM130" s="126">
        <f t="shared" si="20"/>
        <v>619.86541909423261</v>
      </c>
      <c r="AN130" s="126">
        <f t="shared" si="20"/>
        <v>619.86541909423261</v>
      </c>
      <c r="AO130" s="126">
        <f t="shared" si="20"/>
        <v>619.86541909423261</v>
      </c>
      <c r="AP130" s="126">
        <f t="shared" si="20"/>
        <v>619.86541909423261</v>
      </c>
      <c r="AQ130" s="126">
        <f t="shared" si="20"/>
        <v>619.86541909423261</v>
      </c>
      <c r="AR130" s="126">
        <f t="shared" si="20"/>
        <v>619.86541909423261</v>
      </c>
      <c r="AS130" s="126">
        <f t="shared" si="20"/>
        <v>619.86541909423261</v>
      </c>
      <c r="AT130" s="126">
        <f t="shared" si="20"/>
        <v>619.86541909423261</v>
      </c>
      <c r="AU130" s="126">
        <f t="shared" si="20"/>
        <v>619.86541909423261</v>
      </c>
      <c r="AV130" s="615">
        <f t="shared" si="20"/>
        <v>619.86541909423261</v>
      </c>
      <c r="BD130"/>
      <c r="BE130"/>
      <c r="BF130"/>
      <c r="BG130"/>
      <c r="BH130"/>
      <c r="BI130"/>
      <c r="BJ130"/>
      <c r="BK130"/>
      <c r="BL130"/>
      <c r="BM130"/>
      <c r="BN130"/>
      <c r="BO130"/>
      <c r="BP130"/>
      <c r="BQ130"/>
      <c r="BR130"/>
      <c r="BS130"/>
      <c r="BT130"/>
      <c r="BU130"/>
    </row>
    <row r="131" spans="7:418" ht="14.1" customHeight="1">
      <c r="G131" s="19"/>
      <c r="H131" s="738"/>
      <c r="J131" s="802"/>
      <c r="K131" s="120" t="s">
        <v>156</v>
      </c>
      <c r="L131" s="124">
        <f t="shared" si="19"/>
        <v>619.86541909423261</v>
      </c>
      <c r="M131" s="124">
        <f t="shared" si="19"/>
        <v>619.86541909423261</v>
      </c>
      <c r="N131" s="124">
        <f t="shared" si="19"/>
        <v>619.86541909423261</v>
      </c>
      <c r="O131" s="124">
        <f t="shared" si="20"/>
        <v>619.86541909423261</v>
      </c>
      <c r="P131" s="124">
        <f t="shared" si="20"/>
        <v>619.86541909423261</v>
      </c>
      <c r="Q131" s="124">
        <f t="shared" si="20"/>
        <v>619.86541909423261</v>
      </c>
      <c r="R131" s="124">
        <f t="shared" si="20"/>
        <v>619.86541909423261</v>
      </c>
      <c r="S131" s="124">
        <f t="shared" si="20"/>
        <v>619.86541909423261</v>
      </c>
      <c r="T131" s="124">
        <f t="shared" si="20"/>
        <v>619.86541909423261</v>
      </c>
      <c r="U131" s="124">
        <f t="shared" si="20"/>
        <v>619.86541909423261</v>
      </c>
      <c r="V131" s="124">
        <f t="shared" si="20"/>
        <v>619.86541909423261</v>
      </c>
      <c r="W131" s="124">
        <f t="shared" si="20"/>
        <v>619.86541909423261</v>
      </c>
      <c r="X131" s="124">
        <f t="shared" si="20"/>
        <v>619.86541909423261</v>
      </c>
      <c r="Y131" s="124">
        <f t="shared" si="20"/>
        <v>619.86541909423261</v>
      </c>
      <c r="Z131" s="124">
        <f t="shared" si="20"/>
        <v>619.86541909423261</v>
      </c>
      <c r="AA131" s="124">
        <f t="shared" si="20"/>
        <v>619.86541909423261</v>
      </c>
      <c r="AB131" s="124">
        <f t="shared" si="20"/>
        <v>619.86541909423261</v>
      </c>
      <c r="AC131" s="124">
        <f t="shared" si="20"/>
        <v>619.86541909423261</v>
      </c>
      <c r="AD131" s="124">
        <f t="shared" si="20"/>
        <v>619.86541909423261</v>
      </c>
      <c r="AE131" s="124">
        <f t="shared" si="20"/>
        <v>619.86541909423261</v>
      </c>
      <c r="AF131" s="124">
        <f t="shared" si="20"/>
        <v>619.86541909423261</v>
      </c>
      <c r="AG131" s="124">
        <f t="shared" si="20"/>
        <v>619.86541909423261</v>
      </c>
      <c r="AH131" s="124">
        <f t="shared" si="20"/>
        <v>619.86541909423261</v>
      </c>
      <c r="AI131" s="124">
        <f t="shared" si="20"/>
        <v>619.86541909423261</v>
      </c>
      <c r="AJ131" s="124">
        <f t="shared" si="20"/>
        <v>619.86541909423261</v>
      </c>
      <c r="AK131" s="124">
        <f t="shared" si="20"/>
        <v>619.86541909423261</v>
      </c>
      <c r="AL131" s="124">
        <f t="shared" si="20"/>
        <v>619.86541909423261</v>
      </c>
      <c r="AM131" s="124">
        <f t="shared" si="20"/>
        <v>619.86541909423261</v>
      </c>
      <c r="AN131" s="124">
        <f t="shared" si="20"/>
        <v>619.86541909423261</v>
      </c>
      <c r="AO131" s="124">
        <f t="shared" si="20"/>
        <v>619.86541909423261</v>
      </c>
      <c r="AP131" s="124">
        <f t="shared" si="20"/>
        <v>619.86541909423261</v>
      </c>
      <c r="AQ131" s="124">
        <f t="shared" si="20"/>
        <v>619.86541909423261</v>
      </c>
      <c r="AR131" s="124">
        <f t="shared" si="20"/>
        <v>619.86541909423261</v>
      </c>
      <c r="AS131" s="124">
        <f t="shared" si="20"/>
        <v>619.86541909423261</v>
      </c>
      <c r="AT131" s="124">
        <f t="shared" si="20"/>
        <v>619.86541909423261</v>
      </c>
      <c r="AU131" s="124">
        <f t="shared" si="20"/>
        <v>619.86541909423261</v>
      </c>
      <c r="AV131" s="613">
        <f t="shared" si="20"/>
        <v>619.86541909423261</v>
      </c>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c r="LP131"/>
      <c r="LQ131"/>
      <c r="LR131"/>
      <c r="LS131"/>
      <c r="LT131"/>
      <c r="LU131"/>
      <c r="LV131"/>
      <c r="LW131"/>
      <c r="LX131"/>
      <c r="LY131"/>
      <c r="LZ131"/>
      <c r="MA131"/>
      <c r="MB131"/>
      <c r="MC131"/>
      <c r="MD131"/>
      <c r="ME131"/>
      <c r="MF131"/>
      <c r="MG131"/>
      <c r="MH131"/>
      <c r="MI131"/>
      <c r="MJ131"/>
      <c r="MK131"/>
      <c r="ML131"/>
      <c r="MM131"/>
      <c r="MN131"/>
      <c r="MO131"/>
      <c r="MP131"/>
      <c r="MQ131"/>
      <c r="MR131"/>
      <c r="MS131"/>
      <c r="MT131"/>
      <c r="MU131"/>
      <c r="MV131"/>
      <c r="MW131"/>
      <c r="MX131"/>
      <c r="MY131"/>
      <c r="MZ131"/>
      <c r="NA131"/>
      <c r="NB131"/>
      <c r="NC131"/>
      <c r="ND131"/>
      <c r="NE131"/>
      <c r="NF131"/>
      <c r="NG131"/>
      <c r="NH131"/>
      <c r="NI131"/>
      <c r="NJ131"/>
      <c r="NK131"/>
      <c r="NL131"/>
      <c r="NM131"/>
      <c r="NN131"/>
      <c r="NO131"/>
      <c r="NP131"/>
      <c r="NQ131"/>
      <c r="NR131"/>
      <c r="NS131"/>
      <c r="NT131"/>
      <c r="NU131"/>
      <c r="NV131"/>
      <c r="NW131"/>
      <c r="NX131"/>
      <c r="NY131"/>
      <c r="NZ131"/>
      <c r="OA131"/>
      <c r="OB131"/>
      <c r="OC131"/>
      <c r="OD131"/>
      <c r="OE131"/>
      <c r="OF131"/>
      <c r="OG131"/>
      <c r="OH131"/>
      <c r="OI131"/>
      <c r="OJ131"/>
      <c r="OK131"/>
      <c r="OL131"/>
      <c r="OM131"/>
      <c r="ON131"/>
      <c r="OO131"/>
      <c r="OP131"/>
      <c r="OQ131"/>
      <c r="OR131"/>
      <c r="OS131"/>
      <c r="OT131"/>
      <c r="OU131"/>
      <c r="OV131"/>
      <c r="OW131"/>
      <c r="OX131"/>
      <c r="OY131"/>
      <c r="OZ131"/>
      <c r="PA131"/>
      <c r="PB131"/>
    </row>
    <row r="132" spans="7:418" ht="14.1" customHeight="1" thickBot="1">
      <c r="G132" s="19"/>
      <c r="H132" s="738"/>
      <c r="J132" s="802"/>
      <c r="K132" s="120" t="s">
        <v>157</v>
      </c>
      <c r="L132" s="125">
        <f t="shared" si="19"/>
        <v>619.86541909423261</v>
      </c>
      <c r="M132" s="125">
        <f t="shared" si="19"/>
        <v>619.86541909423261</v>
      </c>
      <c r="N132" s="125">
        <f t="shared" si="19"/>
        <v>619.86541909423261</v>
      </c>
      <c r="O132" s="125">
        <f t="shared" si="20"/>
        <v>619.86541909423261</v>
      </c>
      <c r="P132" s="125">
        <f t="shared" si="20"/>
        <v>619.86541909423261</v>
      </c>
      <c r="Q132" s="125">
        <f t="shared" si="20"/>
        <v>619.86541909423261</v>
      </c>
      <c r="R132" s="125">
        <f t="shared" si="20"/>
        <v>619.86541909423261</v>
      </c>
      <c r="S132" s="125">
        <f t="shared" si="20"/>
        <v>619.86541909423261</v>
      </c>
      <c r="T132" s="125">
        <f t="shared" si="20"/>
        <v>619.86541909423261</v>
      </c>
      <c r="U132" s="125">
        <f t="shared" si="20"/>
        <v>619.86541909423261</v>
      </c>
      <c r="V132" s="125">
        <f t="shared" si="20"/>
        <v>619.86541909423261</v>
      </c>
      <c r="W132" s="125">
        <f t="shared" si="20"/>
        <v>619.86541909423261</v>
      </c>
      <c r="X132" s="125">
        <f t="shared" si="20"/>
        <v>619.86541909423261</v>
      </c>
      <c r="Y132" s="125">
        <f t="shared" si="20"/>
        <v>619.86541909423261</v>
      </c>
      <c r="Z132" s="125">
        <f t="shared" si="20"/>
        <v>619.86541909423261</v>
      </c>
      <c r="AA132" s="125">
        <f t="shared" si="20"/>
        <v>619.86541909423261</v>
      </c>
      <c r="AB132" s="125">
        <f t="shared" si="20"/>
        <v>619.86541909423261</v>
      </c>
      <c r="AC132" s="125">
        <f t="shared" si="20"/>
        <v>619.86541909423261</v>
      </c>
      <c r="AD132" s="125">
        <f t="shared" si="20"/>
        <v>619.86541909423261</v>
      </c>
      <c r="AE132" s="125">
        <f t="shared" si="20"/>
        <v>619.86541909423261</v>
      </c>
      <c r="AF132" s="125">
        <f t="shared" si="20"/>
        <v>619.86541909423261</v>
      </c>
      <c r="AG132" s="125">
        <f t="shared" si="20"/>
        <v>619.86541909423261</v>
      </c>
      <c r="AH132" s="125">
        <f t="shared" si="20"/>
        <v>619.86541909423261</v>
      </c>
      <c r="AI132" s="125">
        <f t="shared" si="20"/>
        <v>619.86541909423261</v>
      </c>
      <c r="AJ132" s="125">
        <f t="shared" si="20"/>
        <v>619.86541909423261</v>
      </c>
      <c r="AK132" s="125">
        <f t="shared" si="20"/>
        <v>619.86541909423261</v>
      </c>
      <c r="AL132" s="125">
        <f t="shared" si="20"/>
        <v>619.86541909423261</v>
      </c>
      <c r="AM132" s="125">
        <f t="shared" si="20"/>
        <v>619.86541909423261</v>
      </c>
      <c r="AN132" s="125">
        <f t="shared" si="20"/>
        <v>619.86541909423261</v>
      </c>
      <c r="AO132" s="125">
        <f t="shared" si="20"/>
        <v>619.86541909423261</v>
      </c>
      <c r="AP132" s="125">
        <f t="shared" si="20"/>
        <v>619.86541909423261</v>
      </c>
      <c r="AQ132" s="125">
        <f t="shared" si="20"/>
        <v>619.86541909423261</v>
      </c>
      <c r="AR132" s="125">
        <f t="shared" si="20"/>
        <v>619.86541909423261</v>
      </c>
      <c r="AS132" s="125">
        <f t="shared" si="20"/>
        <v>619.86541909423261</v>
      </c>
      <c r="AT132" s="125">
        <f t="shared" si="20"/>
        <v>619.86541909423261</v>
      </c>
      <c r="AU132" s="125">
        <f t="shared" si="20"/>
        <v>619.86541909423261</v>
      </c>
      <c r="AV132" s="614">
        <f t="shared" si="20"/>
        <v>619.86541909423261</v>
      </c>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c r="LP132"/>
      <c r="LQ132"/>
      <c r="LR132"/>
      <c r="LS132"/>
      <c r="LT132"/>
      <c r="LU132"/>
      <c r="LV132"/>
      <c r="LW132"/>
      <c r="LX132"/>
      <c r="LY132"/>
      <c r="LZ132"/>
      <c r="MA132"/>
      <c r="MB132"/>
      <c r="MC132"/>
      <c r="MD132"/>
      <c r="ME132"/>
      <c r="MF132"/>
      <c r="MG132"/>
      <c r="MH132"/>
      <c r="MI132"/>
      <c r="MJ132"/>
      <c r="MK132"/>
      <c r="ML132"/>
      <c r="MM132"/>
      <c r="MN132"/>
      <c r="MO132"/>
      <c r="MP132"/>
      <c r="MQ132"/>
      <c r="MR132"/>
      <c r="MS132"/>
      <c r="MT132"/>
      <c r="MU132"/>
      <c r="MV132"/>
      <c r="MW132"/>
      <c r="MX132"/>
      <c r="MY132"/>
      <c r="MZ132"/>
      <c r="NA132"/>
      <c r="NB132"/>
      <c r="NC132"/>
      <c r="ND132"/>
      <c r="NE132"/>
      <c r="NF132"/>
      <c r="NG132"/>
      <c r="NH132"/>
      <c r="NI132"/>
      <c r="NJ132"/>
      <c r="NK132"/>
      <c r="NL132"/>
      <c r="NM132"/>
      <c r="NN132"/>
      <c r="NO132"/>
      <c r="NP132"/>
      <c r="NQ132"/>
      <c r="NR132"/>
      <c r="NS132"/>
      <c r="NT132"/>
      <c r="NU132"/>
      <c r="NV132"/>
      <c r="NW132"/>
      <c r="NX132"/>
      <c r="NY132"/>
      <c r="NZ132"/>
      <c r="OA132"/>
      <c r="OB132"/>
      <c r="OC132"/>
      <c r="OD132"/>
      <c r="OE132"/>
      <c r="OF132"/>
      <c r="OG132"/>
      <c r="OH132"/>
      <c r="OI132"/>
      <c r="OJ132"/>
      <c r="OK132"/>
      <c r="OL132"/>
      <c r="OM132"/>
      <c r="ON132"/>
      <c r="OO132"/>
      <c r="OP132"/>
      <c r="OQ132"/>
      <c r="OR132"/>
      <c r="OS132"/>
      <c r="OT132"/>
      <c r="OU132"/>
      <c r="OV132"/>
      <c r="OW132"/>
      <c r="OX132"/>
      <c r="OY132"/>
      <c r="OZ132"/>
      <c r="PA132"/>
      <c r="PB132"/>
    </row>
    <row r="133" spans="7:418" ht="14.1" customHeight="1" thickTop="1">
      <c r="G133" s="19"/>
      <c r="H133" s="738"/>
      <c r="J133" s="802"/>
      <c r="K133" s="120" t="s">
        <v>158</v>
      </c>
      <c r="L133" s="126">
        <f t="shared" si="19"/>
        <v>0</v>
      </c>
      <c r="M133" s="126">
        <f t="shared" si="19"/>
        <v>0</v>
      </c>
      <c r="N133" s="126">
        <f t="shared" si="19"/>
        <v>0</v>
      </c>
      <c r="O133" s="126">
        <f t="shared" si="20"/>
        <v>1042.2172080483329</v>
      </c>
      <c r="P133" s="126">
        <f t="shared" si="20"/>
        <v>1031.9083720317337</v>
      </c>
      <c r="Q133" s="126">
        <f t="shared" si="20"/>
        <v>1019.4132519722883</v>
      </c>
      <c r="R133" s="126">
        <f t="shared" si="20"/>
        <v>1000.291712507042</v>
      </c>
      <c r="S133" s="126">
        <f t="shared" si="20"/>
        <v>993.87925614590517</v>
      </c>
      <c r="T133" s="126">
        <f t="shared" si="20"/>
        <v>987.60676057338333</v>
      </c>
      <c r="U133" s="126">
        <f t="shared" si="20"/>
        <v>980.78568305927899</v>
      </c>
      <c r="V133" s="126">
        <f t="shared" si="20"/>
        <v>973.30662896421507</v>
      </c>
      <c r="W133" s="126">
        <f t="shared" si="20"/>
        <v>966.5257700675287</v>
      </c>
      <c r="X133" s="126">
        <f t="shared" si="20"/>
        <v>958.65096477707107</v>
      </c>
      <c r="Y133" s="126">
        <f t="shared" si="20"/>
        <v>953.16514536124646</v>
      </c>
      <c r="Z133" s="126">
        <f t="shared" si="20"/>
        <v>947.17739760004463</v>
      </c>
      <c r="AA133" s="126">
        <f t="shared" si="20"/>
        <v>940.28714406398126</v>
      </c>
      <c r="AB133" s="126">
        <f t="shared" si="20"/>
        <v>933.63176725363917</v>
      </c>
      <c r="AC133" s="126">
        <f t="shared" si="20"/>
        <v>927.7341091954537</v>
      </c>
      <c r="AD133" s="126">
        <f t="shared" si="20"/>
        <v>921.70614281683379</v>
      </c>
      <c r="AE133" s="126">
        <f t="shared" si="20"/>
        <v>916.48094004187828</v>
      </c>
      <c r="AF133" s="126">
        <f t="shared" si="20"/>
        <v>910.6090218988403</v>
      </c>
      <c r="AG133" s="126">
        <f t="shared" si="20"/>
        <v>905.7441779359508</v>
      </c>
      <c r="AH133" s="126">
        <f t="shared" si="20"/>
        <v>899.79664879216693</v>
      </c>
      <c r="AI133" s="126">
        <f t="shared" si="20"/>
        <v>894.69692810355593</v>
      </c>
      <c r="AJ133" s="126">
        <f t="shared" si="20"/>
        <v>889.75647313992044</v>
      </c>
      <c r="AK133" s="126">
        <f t="shared" si="20"/>
        <v>884.70179730281757</v>
      </c>
      <c r="AL133" s="126">
        <f t="shared" si="20"/>
        <v>879.10819199231275</v>
      </c>
      <c r="AM133" s="126">
        <f t="shared" si="20"/>
        <v>879.10819199231275</v>
      </c>
      <c r="AN133" s="126">
        <f t="shared" si="20"/>
        <v>879.10819199231275</v>
      </c>
      <c r="AO133" s="126">
        <f t="shared" si="20"/>
        <v>879.10819199231275</v>
      </c>
      <c r="AP133" s="126">
        <f t="shared" si="20"/>
        <v>879.10819199231275</v>
      </c>
      <c r="AQ133" s="126">
        <f t="shared" si="20"/>
        <v>879.10819199231275</v>
      </c>
      <c r="AR133" s="126">
        <f t="shared" si="20"/>
        <v>879.10819199231275</v>
      </c>
      <c r="AS133" s="126">
        <f t="shared" si="20"/>
        <v>879.10819199231275</v>
      </c>
      <c r="AT133" s="126">
        <f t="shared" si="20"/>
        <v>879.10819199231275</v>
      </c>
      <c r="AU133" s="126">
        <f t="shared" si="20"/>
        <v>879.10819199231275</v>
      </c>
      <c r="AV133" s="615">
        <f t="shared" si="20"/>
        <v>879.10819199231275</v>
      </c>
      <c r="AW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c r="LP133"/>
      <c r="LQ133"/>
      <c r="LR133"/>
      <c r="LS133"/>
      <c r="LT133"/>
      <c r="LU133"/>
      <c r="LV133"/>
      <c r="LW133"/>
      <c r="LX133"/>
      <c r="LY133"/>
      <c r="LZ133"/>
      <c r="MA133"/>
      <c r="MB133"/>
      <c r="MC133"/>
      <c r="MD133"/>
      <c r="ME133"/>
      <c r="MF133"/>
      <c r="MG133"/>
      <c r="MH133"/>
      <c r="MI133"/>
      <c r="MJ133"/>
      <c r="MK133"/>
      <c r="ML133"/>
      <c r="MM133"/>
      <c r="MN133"/>
      <c r="MO133"/>
      <c r="MP133"/>
      <c r="MQ133"/>
      <c r="MR133"/>
      <c r="MS133"/>
      <c r="MT133"/>
      <c r="MU133"/>
      <c r="MV133"/>
      <c r="MW133"/>
      <c r="MX133"/>
      <c r="MY133"/>
      <c r="MZ133"/>
      <c r="NA133"/>
      <c r="NB133"/>
      <c r="NC133"/>
      <c r="ND133"/>
      <c r="NE133"/>
      <c r="NF133"/>
      <c r="NG133"/>
      <c r="NH133"/>
      <c r="NI133"/>
      <c r="NJ133"/>
      <c r="NK133"/>
      <c r="NL133"/>
      <c r="NM133"/>
      <c r="NN133"/>
      <c r="NO133"/>
      <c r="NP133"/>
      <c r="NQ133"/>
      <c r="NR133"/>
      <c r="NS133"/>
      <c r="NT133"/>
      <c r="NU133"/>
      <c r="NV133"/>
      <c r="NW133"/>
      <c r="NX133"/>
      <c r="NY133"/>
      <c r="NZ133"/>
      <c r="OA133"/>
      <c r="OB133"/>
      <c r="OC133"/>
      <c r="OD133"/>
      <c r="OE133"/>
      <c r="OF133"/>
      <c r="OG133"/>
      <c r="OH133"/>
      <c r="OI133"/>
      <c r="OJ133"/>
      <c r="OK133"/>
      <c r="OL133"/>
      <c r="OM133"/>
      <c r="ON133"/>
      <c r="OO133"/>
      <c r="OP133"/>
      <c r="OQ133"/>
      <c r="OR133"/>
      <c r="OS133"/>
      <c r="OT133"/>
      <c r="OU133"/>
      <c r="OV133"/>
      <c r="OW133"/>
      <c r="OX133"/>
      <c r="OY133"/>
      <c r="OZ133"/>
      <c r="PA133"/>
      <c r="PB133"/>
    </row>
    <row r="134" spans="7:418" ht="14.1" customHeight="1">
      <c r="G134" s="19"/>
      <c r="H134" s="738"/>
      <c r="J134" s="802"/>
      <c r="K134" s="120" t="s">
        <v>159</v>
      </c>
      <c r="L134" s="124">
        <f t="shared" si="19"/>
        <v>0</v>
      </c>
      <c r="M134" s="124">
        <f t="shared" si="19"/>
        <v>0</v>
      </c>
      <c r="N134" s="124">
        <f t="shared" si="19"/>
        <v>0</v>
      </c>
      <c r="O134" s="124">
        <f t="shared" si="20"/>
        <v>1042.2172080483329</v>
      </c>
      <c r="P134" s="124">
        <f t="shared" si="20"/>
        <v>1031.9083720317337</v>
      </c>
      <c r="Q134" s="124">
        <f t="shared" si="20"/>
        <v>1019.4132519722883</v>
      </c>
      <c r="R134" s="124">
        <f t="shared" si="20"/>
        <v>1000.291712507042</v>
      </c>
      <c r="S134" s="124">
        <f t="shared" si="20"/>
        <v>993.87925614590517</v>
      </c>
      <c r="T134" s="124">
        <f t="shared" si="20"/>
        <v>987.60676057338333</v>
      </c>
      <c r="U134" s="124">
        <f t="shared" si="20"/>
        <v>980.78568305927899</v>
      </c>
      <c r="V134" s="124">
        <f t="shared" si="20"/>
        <v>973.30662896421507</v>
      </c>
      <c r="W134" s="124">
        <f t="shared" si="20"/>
        <v>966.5257700675287</v>
      </c>
      <c r="X134" s="124">
        <f t="shared" si="20"/>
        <v>958.65096477707107</v>
      </c>
      <c r="Y134" s="124">
        <f t="shared" si="20"/>
        <v>953.16514536124646</v>
      </c>
      <c r="Z134" s="124">
        <f t="shared" si="20"/>
        <v>947.17739760004463</v>
      </c>
      <c r="AA134" s="124">
        <f t="shared" si="20"/>
        <v>940.28714406398126</v>
      </c>
      <c r="AB134" s="124">
        <f t="shared" si="20"/>
        <v>933.63176725363917</v>
      </c>
      <c r="AC134" s="124">
        <f t="shared" si="20"/>
        <v>927.7341091954537</v>
      </c>
      <c r="AD134" s="124">
        <f t="shared" si="20"/>
        <v>921.70614281683379</v>
      </c>
      <c r="AE134" s="124">
        <f t="shared" ref="O134:AV135" si="23">(AE144+AE208)*($S$32-1)</f>
        <v>916.48094004187828</v>
      </c>
      <c r="AF134" s="124">
        <f t="shared" si="23"/>
        <v>910.6090218988403</v>
      </c>
      <c r="AG134" s="124">
        <f t="shared" si="23"/>
        <v>905.7441779359508</v>
      </c>
      <c r="AH134" s="124">
        <f t="shared" si="23"/>
        <v>899.79664879216693</v>
      </c>
      <c r="AI134" s="124">
        <f t="shared" si="23"/>
        <v>894.69692810355593</v>
      </c>
      <c r="AJ134" s="124">
        <f t="shared" si="23"/>
        <v>889.75647313992044</v>
      </c>
      <c r="AK134" s="124">
        <f t="shared" si="23"/>
        <v>884.70179730281757</v>
      </c>
      <c r="AL134" s="124">
        <f t="shared" si="23"/>
        <v>879.10819199231275</v>
      </c>
      <c r="AM134" s="124">
        <f t="shared" si="23"/>
        <v>879.10819199231275</v>
      </c>
      <c r="AN134" s="124">
        <f t="shared" si="23"/>
        <v>879.10819199231275</v>
      </c>
      <c r="AO134" s="124">
        <f t="shared" si="23"/>
        <v>879.10819199231275</v>
      </c>
      <c r="AP134" s="124">
        <f t="shared" si="23"/>
        <v>879.10819199231275</v>
      </c>
      <c r="AQ134" s="124">
        <f t="shared" si="23"/>
        <v>879.10819199231275</v>
      </c>
      <c r="AR134" s="124">
        <f t="shared" si="23"/>
        <v>879.10819199231275</v>
      </c>
      <c r="AS134" s="124">
        <f t="shared" si="23"/>
        <v>879.10819199231275</v>
      </c>
      <c r="AT134" s="124">
        <f t="shared" si="23"/>
        <v>879.10819199231275</v>
      </c>
      <c r="AU134" s="124">
        <f t="shared" si="23"/>
        <v>879.10819199231275</v>
      </c>
      <c r="AV134" s="613">
        <f t="shared" si="23"/>
        <v>879.10819199231275</v>
      </c>
      <c r="AW134"/>
      <c r="AX134"/>
      <c r="AY134"/>
      <c r="AZ134"/>
      <c r="BA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c r="LP134"/>
      <c r="LQ134"/>
      <c r="LR134"/>
      <c r="LS134"/>
      <c r="LT134"/>
      <c r="LU134"/>
      <c r="LV134"/>
      <c r="LW134"/>
      <c r="LX134"/>
      <c r="LY134"/>
      <c r="LZ134"/>
      <c r="MA134"/>
      <c r="MB134"/>
      <c r="MC134"/>
      <c r="MD134"/>
      <c r="ME134"/>
      <c r="MF134"/>
      <c r="MG134"/>
      <c r="MH134"/>
      <c r="MI134"/>
      <c r="MJ134"/>
      <c r="MK134"/>
      <c r="ML134"/>
      <c r="MM134"/>
      <c r="MN134"/>
      <c r="MO134"/>
      <c r="MP134"/>
      <c r="MQ134"/>
      <c r="MR134"/>
      <c r="MS134"/>
      <c r="MT134"/>
      <c r="MU134"/>
      <c r="MV134"/>
      <c r="MW134"/>
      <c r="MX134"/>
      <c r="MY134"/>
      <c r="MZ134"/>
      <c r="NA134"/>
      <c r="NB134"/>
      <c r="NC134"/>
      <c r="ND134"/>
      <c r="NE134"/>
      <c r="NF134"/>
      <c r="NG134"/>
      <c r="NH134"/>
      <c r="NI134"/>
      <c r="NJ134"/>
      <c r="NK134"/>
      <c r="NL134"/>
      <c r="NM134"/>
      <c r="NN134"/>
      <c r="NO134"/>
      <c r="NP134"/>
      <c r="NQ134"/>
      <c r="NR134"/>
      <c r="NS134"/>
      <c r="NT134"/>
      <c r="NU134"/>
      <c r="NV134"/>
      <c r="NW134"/>
      <c r="NX134"/>
      <c r="NY134"/>
      <c r="NZ134"/>
      <c r="OA134"/>
      <c r="OB134"/>
      <c r="OC134"/>
      <c r="OD134"/>
      <c r="OE134"/>
      <c r="OF134"/>
      <c r="OG134"/>
      <c r="OH134"/>
      <c r="OI134"/>
      <c r="OJ134"/>
      <c r="OK134"/>
      <c r="OL134"/>
      <c r="OM134"/>
      <c r="ON134"/>
      <c r="OO134"/>
      <c r="OP134"/>
      <c r="OQ134"/>
      <c r="OR134"/>
      <c r="OS134"/>
      <c r="OT134"/>
      <c r="OU134"/>
      <c r="OV134"/>
      <c r="OW134"/>
      <c r="OX134"/>
      <c r="OY134"/>
      <c r="OZ134"/>
      <c r="PA134"/>
      <c r="PB134"/>
    </row>
    <row r="135" spans="7:418" ht="14.1" customHeight="1">
      <c r="G135" s="19"/>
      <c r="H135" s="738"/>
      <c r="J135" s="802"/>
      <c r="K135" s="121" t="s">
        <v>160</v>
      </c>
      <c r="L135" s="129">
        <f t="shared" ref="L135:N135" si="24">(L145+L209)*($S$32-1)</f>
        <v>0</v>
      </c>
      <c r="M135" s="129">
        <f t="shared" si="24"/>
        <v>0</v>
      </c>
      <c r="N135" s="129">
        <f t="shared" si="24"/>
        <v>0</v>
      </c>
      <c r="O135" s="129">
        <f t="shared" si="23"/>
        <v>1042.2172080483329</v>
      </c>
      <c r="P135" s="129">
        <f t="shared" si="23"/>
        <v>1031.9083720317337</v>
      </c>
      <c r="Q135" s="129">
        <f t="shared" si="23"/>
        <v>1019.4132519722883</v>
      </c>
      <c r="R135" s="129">
        <f t="shared" si="23"/>
        <v>1000.291712507042</v>
      </c>
      <c r="S135" s="129">
        <f t="shared" si="23"/>
        <v>993.87925614590517</v>
      </c>
      <c r="T135" s="129">
        <f t="shared" si="23"/>
        <v>987.60676057338333</v>
      </c>
      <c r="U135" s="129">
        <f t="shared" si="23"/>
        <v>980.78568305927899</v>
      </c>
      <c r="V135" s="129">
        <f t="shared" si="23"/>
        <v>973.30662896421507</v>
      </c>
      <c r="W135" s="129">
        <f t="shared" si="23"/>
        <v>966.5257700675287</v>
      </c>
      <c r="X135" s="129">
        <f t="shared" si="23"/>
        <v>958.65096477707107</v>
      </c>
      <c r="Y135" s="129">
        <f t="shared" si="23"/>
        <v>953.16514536124646</v>
      </c>
      <c r="Z135" s="129">
        <f t="shared" si="23"/>
        <v>947.17739760004463</v>
      </c>
      <c r="AA135" s="129">
        <f t="shared" si="23"/>
        <v>940.28714406398126</v>
      </c>
      <c r="AB135" s="129">
        <f t="shared" si="23"/>
        <v>933.63176725363917</v>
      </c>
      <c r="AC135" s="129">
        <f t="shared" si="23"/>
        <v>927.7341091954537</v>
      </c>
      <c r="AD135" s="129">
        <f t="shared" si="23"/>
        <v>921.70614281683379</v>
      </c>
      <c r="AE135" s="129">
        <f t="shared" si="23"/>
        <v>916.48094004187828</v>
      </c>
      <c r="AF135" s="129">
        <f t="shared" si="23"/>
        <v>910.6090218988403</v>
      </c>
      <c r="AG135" s="129">
        <f t="shared" si="23"/>
        <v>905.7441779359508</v>
      </c>
      <c r="AH135" s="129">
        <f t="shared" si="23"/>
        <v>899.79664879216693</v>
      </c>
      <c r="AI135" s="129">
        <f t="shared" si="23"/>
        <v>894.69692810355593</v>
      </c>
      <c r="AJ135" s="129">
        <f t="shared" si="23"/>
        <v>889.75647313992044</v>
      </c>
      <c r="AK135" s="129">
        <f t="shared" si="23"/>
        <v>884.70179730281757</v>
      </c>
      <c r="AL135" s="129">
        <f t="shared" si="23"/>
        <v>879.10819199231275</v>
      </c>
      <c r="AM135" s="129">
        <f t="shared" si="23"/>
        <v>879.10819199231275</v>
      </c>
      <c r="AN135" s="129">
        <f t="shared" si="23"/>
        <v>879.10819199231275</v>
      </c>
      <c r="AO135" s="129">
        <f t="shared" si="23"/>
        <v>879.10819199231275</v>
      </c>
      <c r="AP135" s="129">
        <f t="shared" si="23"/>
        <v>879.10819199231275</v>
      </c>
      <c r="AQ135" s="129">
        <f t="shared" si="23"/>
        <v>879.10819199231275</v>
      </c>
      <c r="AR135" s="129">
        <f t="shared" si="23"/>
        <v>879.10819199231275</v>
      </c>
      <c r="AS135" s="129">
        <f t="shared" si="23"/>
        <v>879.10819199231275</v>
      </c>
      <c r="AT135" s="129">
        <f t="shared" si="23"/>
        <v>879.10819199231275</v>
      </c>
      <c r="AU135" s="129">
        <f t="shared" si="23"/>
        <v>879.10819199231275</v>
      </c>
      <c r="AV135" s="618">
        <f t="shared" si="23"/>
        <v>879.10819199231275</v>
      </c>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c r="LP135"/>
      <c r="LQ135"/>
      <c r="LR135"/>
      <c r="LS135"/>
      <c r="LT135"/>
      <c r="LU135"/>
      <c r="LV135"/>
      <c r="LW135"/>
      <c r="LX135"/>
      <c r="LY135"/>
      <c r="LZ135"/>
      <c r="MA135"/>
      <c r="MB135"/>
      <c r="MC135"/>
      <c r="MD135"/>
      <c r="ME135"/>
      <c r="MF135"/>
      <c r="MG135"/>
      <c r="MH135"/>
      <c r="MI135"/>
      <c r="MJ135"/>
      <c r="MK135"/>
      <c r="ML135"/>
      <c r="MM135"/>
      <c r="MN135"/>
      <c r="MO135"/>
      <c r="MP135"/>
      <c r="MQ135"/>
      <c r="MR135"/>
      <c r="MS135"/>
      <c r="MT135"/>
      <c r="MU135"/>
      <c r="MV135"/>
      <c r="MW135"/>
      <c r="MX135"/>
      <c r="MY135"/>
      <c r="MZ135"/>
      <c r="NA135"/>
      <c r="NB135"/>
      <c r="NC135"/>
      <c r="ND135"/>
      <c r="NE135"/>
      <c r="NF135"/>
      <c r="NG135"/>
      <c r="NH135"/>
      <c r="NI135"/>
      <c r="NJ135"/>
      <c r="NK135"/>
      <c r="NL135"/>
      <c r="NM135"/>
      <c r="NN135"/>
      <c r="NO135"/>
      <c r="NP135"/>
      <c r="NQ135"/>
      <c r="NR135"/>
      <c r="NS135"/>
      <c r="NT135"/>
      <c r="NU135"/>
      <c r="NV135"/>
      <c r="NW135"/>
      <c r="NX135"/>
      <c r="NY135"/>
      <c r="NZ135"/>
      <c r="OA135"/>
      <c r="OB135"/>
      <c r="OC135"/>
      <c r="OD135"/>
      <c r="OE135"/>
      <c r="OF135"/>
      <c r="OG135"/>
      <c r="OH135"/>
      <c r="OI135"/>
      <c r="OJ135"/>
      <c r="OK135"/>
      <c r="OL135"/>
      <c r="OM135"/>
      <c r="ON135"/>
      <c r="OO135"/>
      <c r="OP135"/>
      <c r="OQ135"/>
      <c r="OR135"/>
      <c r="OS135"/>
      <c r="OT135"/>
      <c r="OU135"/>
      <c r="OV135"/>
      <c r="OW135"/>
      <c r="OX135"/>
      <c r="OY135"/>
      <c r="OZ135"/>
      <c r="PA135"/>
      <c r="PB135"/>
    </row>
    <row r="136" spans="7:418" ht="14.1" customHeight="1" thickBot="1">
      <c r="G136" s="19"/>
      <c r="H136" s="738"/>
      <c r="AV136" s="20"/>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c r="LP136"/>
      <c r="LQ136"/>
      <c r="LR136"/>
      <c r="LS136"/>
      <c r="LT136"/>
      <c r="LU136"/>
      <c r="LV136"/>
      <c r="LW136"/>
      <c r="LX136"/>
      <c r="LY136"/>
      <c r="LZ136"/>
      <c r="MA136"/>
      <c r="MB136"/>
      <c r="MC136"/>
      <c r="MD136"/>
      <c r="ME136"/>
      <c r="MF136"/>
      <c r="MG136"/>
      <c r="MH136"/>
      <c r="MI136"/>
      <c r="MJ136"/>
      <c r="MK136"/>
      <c r="ML136"/>
      <c r="MM136"/>
      <c r="MN136"/>
      <c r="MO136"/>
      <c r="MP136"/>
      <c r="MQ136"/>
      <c r="MR136"/>
      <c r="MS136"/>
      <c r="MT136"/>
      <c r="MU136"/>
      <c r="MV136"/>
      <c r="MW136"/>
      <c r="MX136"/>
      <c r="MY136"/>
      <c r="MZ136"/>
      <c r="NA136"/>
      <c r="NB136"/>
      <c r="NC136"/>
      <c r="ND136"/>
      <c r="NE136"/>
      <c r="NF136"/>
      <c r="NG136"/>
      <c r="NH136"/>
      <c r="NI136"/>
      <c r="NJ136"/>
      <c r="NK136"/>
      <c r="NL136"/>
      <c r="NM136"/>
      <c r="NN136"/>
      <c r="NO136"/>
      <c r="NP136"/>
      <c r="NQ136"/>
      <c r="NR136"/>
      <c r="NS136"/>
      <c r="NT136"/>
      <c r="NU136"/>
      <c r="NV136"/>
      <c r="NW136"/>
      <c r="NX136"/>
      <c r="NY136"/>
      <c r="NZ136"/>
      <c r="OA136"/>
      <c r="OB136"/>
      <c r="OC136"/>
      <c r="OD136"/>
      <c r="OE136"/>
      <c r="OF136"/>
      <c r="OG136"/>
      <c r="OH136"/>
      <c r="OI136"/>
      <c r="OJ136"/>
      <c r="OK136"/>
      <c r="OL136"/>
      <c r="OM136"/>
      <c r="ON136"/>
      <c r="OO136"/>
      <c r="OP136"/>
      <c r="OQ136"/>
      <c r="OR136"/>
      <c r="OS136"/>
      <c r="OT136"/>
      <c r="OU136"/>
      <c r="OV136"/>
      <c r="OW136"/>
      <c r="OX136"/>
      <c r="OY136"/>
      <c r="OZ136"/>
      <c r="PA136"/>
      <c r="PB136"/>
    </row>
    <row r="137" spans="7:418" ht="14.1" customHeight="1" thickTop="1">
      <c r="G137" s="19"/>
      <c r="H137" s="738"/>
      <c r="J137" s="801" t="s">
        <v>162</v>
      </c>
      <c r="K137" s="119" t="s">
        <v>150</v>
      </c>
      <c r="L137" s="486"/>
      <c r="M137" s="486"/>
      <c r="N137" s="486">
        <v>3469.56</v>
      </c>
      <c r="O137" s="486">
        <v>3334.92</v>
      </c>
      <c r="P137" s="486">
        <v>3311.96</v>
      </c>
      <c r="Q137" s="486">
        <v>3299.82</v>
      </c>
      <c r="R137" s="486">
        <v>3284.37</v>
      </c>
      <c r="S137" s="486">
        <v>3271.95</v>
      </c>
      <c r="T137" s="486">
        <v>3260.09</v>
      </c>
      <c r="U137" s="486">
        <v>3246.35</v>
      </c>
      <c r="V137" s="486">
        <v>3230.67</v>
      </c>
      <c r="W137" s="486">
        <v>3217.62</v>
      </c>
      <c r="X137" s="486">
        <v>3200.78</v>
      </c>
      <c r="Y137" s="486">
        <v>3190.9</v>
      </c>
      <c r="Z137" s="486">
        <v>3180.85</v>
      </c>
      <c r="AA137" s="486">
        <v>3168.47</v>
      </c>
      <c r="AB137" s="486">
        <v>3156.51</v>
      </c>
      <c r="AC137" s="486">
        <v>3145.31</v>
      </c>
      <c r="AD137" s="486">
        <v>3133.61</v>
      </c>
      <c r="AE137" s="486">
        <v>3124.57</v>
      </c>
      <c r="AF137" s="486">
        <v>3113.24</v>
      </c>
      <c r="AG137" s="486">
        <v>3104.85</v>
      </c>
      <c r="AH137" s="486">
        <v>3094.13</v>
      </c>
      <c r="AI137" s="486">
        <v>3086.38</v>
      </c>
      <c r="AJ137" s="486">
        <v>3077.72</v>
      </c>
      <c r="AK137" s="486">
        <v>3071.37</v>
      </c>
      <c r="AL137" s="486">
        <v>3060.42</v>
      </c>
      <c r="AM137" s="486">
        <v>3060.42</v>
      </c>
      <c r="AN137" s="486">
        <v>3060.42</v>
      </c>
      <c r="AO137" s="486">
        <v>3060.42</v>
      </c>
      <c r="AP137" s="486">
        <v>3060.42</v>
      </c>
      <c r="AQ137" s="486">
        <v>3060.42</v>
      </c>
      <c r="AR137" s="486">
        <v>3060.42</v>
      </c>
      <c r="AS137" s="486">
        <v>3060.42</v>
      </c>
      <c r="AT137" s="486">
        <v>3060.42</v>
      </c>
      <c r="AU137" s="486">
        <v>3060.42</v>
      </c>
      <c r="AV137" s="489">
        <v>3060.42</v>
      </c>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c r="LP137"/>
      <c r="LQ137"/>
      <c r="LR137"/>
      <c r="LS137"/>
      <c r="LT137"/>
      <c r="LU137"/>
      <c r="LV137"/>
      <c r="LW137"/>
      <c r="LX137"/>
      <c r="LY137"/>
      <c r="LZ137"/>
      <c r="MA137"/>
      <c r="MB137"/>
      <c r="MC137"/>
      <c r="MD137"/>
      <c r="ME137"/>
      <c r="MF137"/>
      <c r="MG137"/>
      <c r="MH137"/>
      <c r="MI137"/>
      <c r="MJ137"/>
      <c r="MK137"/>
      <c r="ML137"/>
      <c r="MM137"/>
      <c r="MN137"/>
      <c r="MO137"/>
      <c r="MP137"/>
      <c r="MQ137"/>
      <c r="MR137"/>
      <c r="MS137"/>
      <c r="MT137"/>
      <c r="MU137"/>
      <c r="MV137"/>
      <c r="MW137"/>
      <c r="MX137"/>
      <c r="MY137"/>
      <c r="MZ137"/>
      <c r="NA137"/>
      <c r="NB137"/>
      <c r="NC137"/>
      <c r="ND137"/>
      <c r="NE137"/>
      <c r="NF137"/>
      <c r="NG137"/>
      <c r="NH137"/>
      <c r="NI137"/>
      <c r="NJ137"/>
      <c r="NK137"/>
      <c r="NL137"/>
      <c r="NM137"/>
      <c r="NN137"/>
      <c r="NO137"/>
      <c r="NP137"/>
      <c r="NQ137"/>
      <c r="NR137"/>
      <c r="NS137"/>
      <c r="NT137"/>
      <c r="NU137"/>
      <c r="NV137"/>
      <c r="NW137"/>
      <c r="NX137"/>
      <c r="NY137"/>
      <c r="NZ137"/>
      <c r="OA137"/>
      <c r="OB137"/>
      <c r="OC137"/>
      <c r="OD137"/>
      <c r="OE137"/>
      <c r="OF137"/>
      <c r="OG137"/>
      <c r="OH137"/>
      <c r="OI137"/>
      <c r="OJ137"/>
      <c r="OK137"/>
      <c r="OL137"/>
      <c r="OM137"/>
      <c r="ON137"/>
      <c r="OO137"/>
      <c r="OP137"/>
      <c r="OQ137"/>
      <c r="OR137"/>
      <c r="OS137"/>
      <c r="OT137"/>
      <c r="OU137"/>
      <c r="OV137"/>
      <c r="OW137"/>
      <c r="OX137"/>
      <c r="OY137"/>
      <c r="OZ137"/>
      <c r="PA137"/>
      <c r="PB137"/>
    </row>
    <row r="138" spans="7:418" ht="14.1" customHeight="1">
      <c r="G138" s="19"/>
      <c r="H138" s="738"/>
      <c r="J138" s="802"/>
      <c r="K138" s="120" t="s">
        <v>151</v>
      </c>
      <c r="L138" s="165"/>
      <c r="M138" s="165"/>
      <c r="N138" s="165">
        <v>3469.56</v>
      </c>
      <c r="O138" s="165">
        <v>3334.92</v>
      </c>
      <c r="P138" s="165">
        <v>3311.96</v>
      </c>
      <c r="Q138" s="165">
        <v>3299.82</v>
      </c>
      <c r="R138" s="165">
        <v>3284.37</v>
      </c>
      <c r="S138" s="165">
        <v>3271.95</v>
      </c>
      <c r="T138" s="165">
        <v>3260.09</v>
      </c>
      <c r="U138" s="165">
        <v>3246.35</v>
      </c>
      <c r="V138" s="165">
        <v>3230.67</v>
      </c>
      <c r="W138" s="165">
        <v>3217.62</v>
      </c>
      <c r="X138" s="165">
        <v>3200.78</v>
      </c>
      <c r="Y138" s="165">
        <v>3190.9</v>
      </c>
      <c r="Z138" s="165">
        <v>3180.85</v>
      </c>
      <c r="AA138" s="165">
        <v>3168.47</v>
      </c>
      <c r="AB138" s="165">
        <v>3156.51</v>
      </c>
      <c r="AC138" s="165">
        <v>3145.31</v>
      </c>
      <c r="AD138" s="165">
        <v>3133.61</v>
      </c>
      <c r="AE138" s="165">
        <v>3124.57</v>
      </c>
      <c r="AF138" s="165">
        <v>3113.24</v>
      </c>
      <c r="AG138" s="165">
        <v>3104.85</v>
      </c>
      <c r="AH138" s="165">
        <v>3094.13</v>
      </c>
      <c r="AI138" s="165">
        <v>3086.38</v>
      </c>
      <c r="AJ138" s="165">
        <v>3077.72</v>
      </c>
      <c r="AK138" s="165">
        <v>3071.37</v>
      </c>
      <c r="AL138" s="165">
        <v>3060.42</v>
      </c>
      <c r="AM138" s="165">
        <v>3060.42</v>
      </c>
      <c r="AN138" s="165">
        <v>3060.42</v>
      </c>
      <c r="AO138" s="165">
        <v>3060.42</v>
      </c>
      <c r="AP138" s="165">
        <v>3060.42</v>
      </c>
      <c r="AQ138" s="165">
        <v>3060.42</v>
      </c>
      <c r="AR138" s="165">
        <v>3060.42</v>
      </c>
      <c r="AS138" s="165">
        <v>3060.42</v>
      </c>
      <c r="AT138" s="165">
        <v>3060.42</v>
      </c>
      <c r="AU138" s="165">
        <v>3060.42</v>
      </c>
      <c r="AV138" s="488">
        <v>3060.42</v>
      </c>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c r="LP138"/>
      <c r="LQ138"/>
      <c r="LR138"/>
      <c r="LS138"/>
      <c r="LT138"/>
      <c r="LU138"/>
      <c r="LV138"/>
      <c r="LW138"/>
      <c r="LX138"/>
      <c r="LY138"/>
      <c r="LZ138"/>
      <c r="MA138"/>
      <c r="MB138"/>
      <c r="MC138"/>
      <c r="MD138"/>
      <c r="ME138"/>
      <c r="MF138"/>
      <c r="MG138"/>
      <c r="MH138"/>
      <c r="MI138"/>
      <c r="MJ138"/>
      <c r="MK138"/>
      <c r="ML138"/>
      <c r="MM138"/>
      <c r="MN138"/>
      <c r="MO138"/>
      <c r="MP138"/>
      <c r="MQ138"/>
      <c r="MR138"/>
      <c r="MS138"/>
      <c r="MT138"/>
      <c r="MU138"/>
      <c r="MV138"/>
      <c r="MW138"/>
      <c r="MX138"/>
      <c r="MY138"/>
      <c r="MZ138"/>
      <c r="NA138"/>
      <c r="NB138"/>
      <c r="NC138"/>
      <c r="ND138"/>
      <c r="NE138"/>
      <c r="NF138"/>
      <c r="NG138"/>
      <c r="NH138"/>
      <c r="NI138"/>
      <c r="NJ138"/>
      <c r="NK138"/>
      <c r="NL138"/>
      <c r="NM138"/>
      <c r="NN138"/>
      <c r="NO138"/>
      <c r="NP138"/>
      <c r="NQ138"/>
      <c r="NR138"/>
      <c r="NS138"/>
      <c r="NT138"/>
      <c r="NU138"/>
      <c r="NV138"/>
      <c r="NW138"/>
      <c r="NX138"/>
      <c r="NY138"/>
      <c r="NZ138"/>
      <c r="OA138"/>
      <c r="OB138"/>
      <c r="OC138"/>
      <c r="OD138"/>
      <c r="OE138"/>
      <c r="OF138"/>
      <c r="OG138"/>
      <c r="OH138"/>
      <c r="OI138"/>
      <c r="OJ138"/>
      <c r="OK138"/>
      <c r="OL138"/>
      <c r="OM138"/>
      <c r="ON138"/>
      <c r="OO138"/>
      <c r="OP138"/>
      <c r="OQ138"/>
      <c r="OR138"/>
      <c r="OS138"/>
      <c r="OT138"/>
      <c r="OU138"/>
      <c r="OV138"/>
      <c r="OW138"/>
      <c r="OX138"/>
      <c r="OY138"/>
      <c r="OZ138"/>
      <c r="PA138"/>
      <c r="PB138"/>
    </row>
    <row r="139" spans="7:418" ht="14.1" customHeight="1" thickBot="1">
      <c r="G139" s="19"/>
      <c r="H139" s="738"/>
      <c r="J139" s="802"/>
      <c r="K139" s="120" t="s">
        <v>148</v>
      </c>
      <c r="L139" s="165"/>
      <c r="M139" s="165"/>
      <c r="N139" s="165">
        <v>3469.56</v>
      </c>
      <c r="O139" s="165">
        <v>3334.92</v>
      </c>
      <c r="P139" s="165">
        <v>3311.96</v>
      </c>
      <c r="Q139" s="165">
        <v>3299.82</v>
      </c>
      <c r="R139" s="165">
        <v>3284.37</v>
      </c>
      <c r="S139" s="165">
        <v>3271.95</v>
      </c>
      <c r="T139" s="165">
        <v>3260.09</v>
      </c>
      <c r="U139" s="165">
        <v>3246.35</v>
      </c>
      <c r="V139" s="165">
        <v>3230.67</v>
      </c>
      <c r="W139" s="165">
        <v>3217.62</v>
      </c>
      <c r="X139" s="165">
        <v>3200.78</v>
      </c>
      <c r="Y139" s="165">
        <v>3190.9</v>
      </c>
      <c r="Z139" s="165">
        <v>3180.85</v>
      </c>
      <c r="AA139" s="165">
        <v>3168.47</v>
      </c>
      <c r="AB139" s="165">
        <v>3156.51</v>
      </c>
      <c r="AC139" s="165">
        <v>3145.31</v>
      </c>
      <c r="AD139" s="165">
        <v>3133.61</v>
      </c>
      <c r="AE139" s="165">
        <v>3124.57</v>
      </c>
      <c r="AF139" s="165">
        <v>3113.24</v>
      </c>
      <c r="AG139" s="165">
        <v>3104.85</v>
      </c>
      <c r="AH139" s="165">
        <v>3094.13</v>
      </c>
      <c r="AI139" s="165">
        <v>3086.38</v>
      </c>
      <c r="AJ139" s="165">
        <v>3077.72</v>
      </c>
      <c r="AK139" s="165">
        <v>3071.37</v>
      </c>
      <c r="AL139" s="165">
        <v>3060.42</v>
      </c>
      <c r="AM139" s="165">
        <v>3060.42</v>
      </c>
      <c r="AN139" s="165">
        <v>3060.42</v>
      </c>
      <c r="AO139" s="165">
        <v>3060.42</v>
      </c>
      <c r="AP139" s="165">
        <v>3060.42</v>
      </c>
      <c r="AQ139" s="165">
        <v>3060.42</v>
      </c>
      <c r="AR139" s="165">
        <v>3060.42</v>
      </c>
      <c r="AS139" s="165">
        <v>3060.42</v>
      </c>
      <c r="AT139" s="165">
        <v>3060.42</v>
      </c>
      <c r="AU139" s="165">
        <v>3060.42</v>
      </c>
      <c r="AV139" s="488">
        <v>3060.42</v>
      </c>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c r="LP139"/>
      <c r="LQ139"/>
      <c r="LR139"/>
      <c r="LS139"/>
      <c r="LT139"/>
      <c r="LU139"/>
      <c r="LV139"/>
      <c r="LW139"/>
      <c r="LX139"/>
      <c r="LY139"/>
      <c r="LZ139"/>
      <c r="MA139"/>
      <c r="MB139"/>
      <c r="MC139"/>
      <c r="MD139"/>
      <c r="ME139"/>
      <c r="MF139"/>
      <c r="MG139"/>
      <c r="MH139"/>
      <c r="MI139"/>
      <c r="MJ139"/>
      <c r="MK139"/>
      <c r="ML139"/>
      <c r="MM139"/>
      <c r="MN139"/>
      <c r="MO139"/>
      <c r="MP139"/>
      <c r="MQ139"/>
      <c r="MR139"/>
      <c r="MS139"/>
      <c r="MT139"/>
      <c r="MU139"/>
      <c r="MV139"/>
      <c r="MW139"/>
      <c r="MX139"/>
      <c r="MY139"/>
      <c r="MZ139"/>
      <c r="NA139"/>
      <c r="NB139"/>
      <c r="NC139"/>
      <c r="ND139"/>
      <c r="NE139"/>
      <c r="NF139"/>
      <c r="NG139"/>
      <c r="NH139"/>
      <c r="NI139"/>
      <c r="NJ139"/>
      <c r="NK139"/>
      <c r="NL139"/>
      <c r="NM139"/>
      <c r="NN139"/>
      <c r="NO139"/>
      <c r="NP139"/>
      <c r="NQ139"/>
      <c r="NR139"/>
      <c r="NS139"/>
      <c r="NT139"/>
      <c r="NU139"/>
      <c r="NV139"/>
      <c r="NW139"/>
      <c r="NX139"/>
      <c r="NY139"/>
      <c r="NZ139"/>
      <c r="OA139"/>
      <c r="OB139"/>
      <c r="OC139"/>
      <c r="OD139"/>
      <c r="OE139"/>
      <c r="OF139"/>
      <c r="OG139"/>
      <c r="OH139"/>
      <c r="OI139"/>
      <c r="OJ139"/>
      <c r="OK139"/>
      <c r="OL139"/>
      <c r="OM139"/>
      <c r="ON139"/>
      <c r="OO139"/>
      <c r="OP139"/>
      <c r="OQ139"/>
      <c r="OR139"/>
      <c r="OS139"/>
      <c r="OT139"/>
      <c r="OU139"/>
      <c r="OV139"/>
      <c r="OW139"/>
      <c r="OX139"/>
      <c r="OY139"/>
      <c r="OZ139"/>
      <c r="PA139"/>
      <c r="PB139"/>
    </row>
    <row r="140" spans="7:418" ht="14.1" customHeight="1" thickTop="1">
      <c r="G140" s="19"/>
      <c r="H140" s="738"/>
      <c r="J140" s="802"/>
      <c r="K140" s="120" t="s">
        <v>155</v>
      </c>
      <c r="L140" s="486">
        <v>3853.1</v>
      </c>
      <c r="M140" s="486">
        <v>3853.1</v>
      </c>
      <c r="N140" s="486">
        <v>3853.1</v>
      </c>
      <c r="O140" s="486">
        <v>3853.1</v>
      </c>
      <c r="P140" s="486">
        <v>3853.1</v>
      </c>
      <c r="Q140" s="486">
        <v>3853.1</v>
      </c>
      <c r="R140" s="486">
        <v>3853.1</v>
      </c>
      <c r="S140" s="486">
        <v>3853.1</v>
      </c>
      <c r="T140" s="486">
        <v>3853.1</v>
      </c>
      <c r="U140" s="486">
        <v>3853.1</v>
      </c>
      <c r="V140" s="486">
        <v>3853.1</v>
      </c>
      <c r="W140" s="486">
        <v>3853.1</v>
      </c>
      <c r="X140" s="486">
        <v>3853.1</v>
      </c>
      <c r="Y140" s="486">
        <v>3853.1</v>
      </c>
      <c r="Z140" s="486">
        <v>3853.1</v>
      </c>
      <c r="AA140" s="486">
        <v>3853.1</v>
      </c>
      <c r="AB140" s="486">
        <v>3853.1</v>
      </c>
      <c r="AC140" s="486">
        <v>3853.1</v>
      </c>
      <c r="AD140" s="486">
        <v>3853.1</v>
      </c>
      <c r="AE140" s="486">
        <v>3853.1</v>
      </c>
      <c r="AF140" s="486">
        <v>3853.1</v>
      </c>
      <c r="AG140" s="486">
        <v>3853.1</v>
      </c>
      <c r="AH140" s="486">
        <v>3853.1</v>
      </c>
      <c r="AI140" s="486">
        <v>3853.1</v>
      </c>
      <c r="AJ140" s="486">
        <v>3853.1</v>
      </c>
      <c r="AK140" s="486">
        <v>3853.1</v>
      </c>
      <c r="AL140" s="486">
        <v>3853.1</v>
      </c>
      <c r="AM140" s="486">
        <v>3853.1</v>
      </c>
      <c r="AN140" s="486">
        <v>3853.1</v>
      </c>
      <c r="AO140" s="486">
        <v>3853.1</v>
      </c>
      <c r="AP140" s="486">
        <v>3853.1</v>
      </c>
      <c r="AQ140" s="486">
        <v>3853.1</v>
      </c>
      <c r="AR140" s="486">
        <v>3853.1</v>
      </c>
      <c r="AS140" s="486">
        <v>3853.1</v>
      </c>
      <c r="AT140" s="486">
        <v>3853.1</v>
      </c>
      <c r="AU140" s="486">
        <v>3853.1</v>
      </c>
      <c r="AV140" s="489">
        <v>3853.1</v>
      </c>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c r="LQ140"/>
      <c r="LR140"/>
      <c r="LS140"/>
      <c r="LT140"/>
      <c r="LU140"/>
      <c r="LV140"/>
      <c r="LW140"/>
      <c r="LX140"/>
      <c r="LY140"/>
      <c r="LZ140"/>
      <c r="MA140"/>
      <c r="MB140"/>
      <c r="MC140"/>
      <c r="MD140"/>
      <c r="ME140"/>
      <c r="MF140"/>
      <c r="MG140"/>
      <c r="MH140"/>
      <c r="MI140"/>
      <c r="MJ140"/>
      <c r="MK140"/>
      <c r="ML140"/>
      <c r="MM140"/>
      <c r="MN140"/>
      <c r="MO140"/>
      <c r="MP140"/>
      <c r="MQ140"/>
      <c r="MR140"/>
      <c r="MS140"/>
      <c r="MT140"/>
      <c r="MU140"/>
      <c r="MV140"/>
      <c r="MW140"/>
      <c r="MX140"/>
      <c r="MY140"/>
      <c r="MZ140"/>
      <c r="NA140"/>
      <c r="NB140"/>
      <c r="NC140"/>
      <c r="ND140"/>
      <c r="NE140"/>
      <c r="NF140"/>
      <c r="NG140"/>
      <c r="NH140"/>
      <c r="NI140"/>
      <c r="NJ140"/>
      <c r="NK140"/>
      <c r="NL140"/>
      <c r="NM140"/>
      <c r="NN140"/>
      <c r="NO140"/>
      <c r="NP140"/>
      <c r="NQ140"/>
      <c r="NR140"/>
      <c r="NS140"/>
      <c r="NT140"/>
      <c r="NU140"/>
      <c r="NV140"/>
      <c r="NW140"/>
      <c r="NX140"/>
      <c r="NY140"/>
      <c r="NZ140"/>
      <c r="OA140"/>
      <c r="OB140"/>
      <c r="OC140"/>
      <c r="OD140"/>
      <c r="OE140"/>
      <c r="OF140"/>
      <c r="OG140"/>
      <c r="OH140"/>
      <c r="OI140"/>
      <c r="OJ140"/>
      <c r="OK140"/>
      <c r="OL140"/>
      <c r="OM140"/>
      <c r="ON140"/>
      <c r="OO140"/>
      <c r="OP140"/>
      <c r="OQ140"/>
      <c r="OR140"/>
      <c r="OS140"/>
      <c r="OT140"/>
      <c r="OU140"/>
      <c r="OV140"/>
      <c r="OW140"/>
      <c r="OX140"/>
      <c r="OY140"/>
      <c r="OZ140"/>
      <c r="PA140"/>
      <c r="PB140"/>
    </row>
    <row r="141" spans="7:418" ht="14.1" customHeight="1">
      <c r="G141" s="19"/>
      <c r="H141" s="738"/>
      <c r="J141" s="802"/>
      <c r="K141" s="120" t="s">
        <v>156</v>
      </c>
      <c r="L141" s="165">
        <v>3853.1</v>
      </c>
      <c r="M141" s="165">
        <v>3853.1</v>
      </c>
      <c r="N141" s="165">
        <v>3853.1</v>
      </c>
      <c r="O141" s="165">
        <v>3853.1</v>
      </c>
      <c r="P141" s="165">
        <v>3853.1</v>
      </c>
      <c r="Q141" s="165">
        <v>3853.1</v>
      </c>
      <c r="R141" s="165">
        <v>3853.1</v>
      </c>
      <c r="S141" s="165">
        <v>3853.1</v>
      </c>
      <c r="T141" s="165">
        <v>3853.1</v>
      </c>
      <c r="U141" s="165">
        <v>3853.1</v>
      </c>
      <c r="V141" s="165">
        <v>3853.1</v>
      </c>
      <c r="W141" s="165">
        <v>3853.1</v>
      </c>
      <c r="X141" s="165">
        <v>3853.1</v>
      </c>
      <c r="Y141" s="165">
        <v>3853.1</v>
      </c>
      <c r="Z141" s="165">
        <v>3853.1</v>
      </c>
      <c r="AA141" s="165">
        <v>3853.1</v>
      </c>
      <c r="AB141" s="165">
        <v>3853.1</v>
      </c>
      <c r="AC141" s="165">
        <v>3853.1</v>
      </c>
      <c r="AD141" s="165">
        <v>3853.1</v>
      </c>
      <c r="AE141" s="165">
        <v>3853.1</v>
      </c>
      <c r="AF141" s="165">
        <v>3853.1</v>
      </c>
      <c r="AG141" s="165">
        <v>3853.1</v>
      </c>
      <c r="AH141" s="165">
        <v>3853.1</v>
      </c>
      <c r="AI141" s="165">
        <v>3853.1</v>
      </c>
      <c r="AJ141" s="165">
        <v>3853.1</v>
      </c>
      <c r="AK141" s="165">
        <v>3853.1</v>
      </c>
      <c r="AL141" s="165">
        <v>3853.1</v>
      </c>
      <c r="AM141" s="165">
        <v>3853.1</v>
      </c>
      <c r="AN141" s="165">
        <v>3853.1</v>
      </c>
      <c r="AO141" s="165">
        <v>3853.1</v>
      </c>
      <c r="AP141" s="165">
        <v>3853.1</v>
      </c>
      <c r="AQ141" s="165">
        <v>3853.1</v>
      </c>
      <c r="AR141" s="165">
        <v>3853.1</v>
      </c>
      <c r="AS141" s="165">
        <v>3853.1</v>
      </c>
      <c r="AT141" s="165">
        <v>3853.1</v>
      </c>
      <c r="AU141" s="165">
        <v>3853.1</v>
      </c>
      <c r="AV141" s="488">
        <v>3853.1</v>
      </c>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c r="LQ141"/>
      <c r="LR141"/>
      <c r="LS141"/>
      <c r="LT141"/>
      <c r="LU141"/>
      <c r="LV141"/>
      <c r="LW141"/>
      <c r="LX141"/>
      <c r="LY141"/>
      <c r="LZ141"/>
      <c r="MA141"/>
      <c r="MB141"/>
      <c r="MC141"/>
      <c r="MD141"/>
      <c r="ME141"/>
      <c r="MF141"/>
      <c r="MG141"/>
      <c r="MH141"/>
      <c r="MI141"/>
      <c r="MJ141"/>
      <c r="MK141"/>
      <c r="ML141"/>
      <c r="MM141"/>
      <c r="MN141"/>
      <c r="MO141"/>
      <c r="MP141"/>
      <c r="MQ141"/>
      <c r="MR141"/>
      <c r="MS141"/>
      <c r="MT141"/>
      <c r="MU141"/>
      <c r="MV141"/>
      <c r="MW141"/>
      <c r="MX141"/>
      <c r="MY141"/>
      <c r="MZ141"/>
      <c r="NA141"/>
      <c r="NB141"/>
      <c r="NC141"/>
      <c r="ND141"/>
      <c r="NE141"/>
      <c r="NF141"/>
      <c r="NG141"/>
      <c r="NH141"/>
      <c r="NI141"/>
      <c r="NJ141"/>
      <c r="NK141"/>
      <c r="NL141"/>
      <c r="NM141"/>
      <c r="NN141"/>
      <c r="NO141"/>
      <c r="NP141"/>
      <c r="NQ141"/>
      <c r="NR141"/>
      <c r="NS141"/>
      <c r="NT141"/>
      <c r="NU141"/>
      <c r="NV141"/>
      <c r="NW141"/>
      <c r="NX141"/>
      <c r="NY141"/>
      <c r="NZ141"/>
      <c r="OA141"/>
      <c r="OB141"/>
      <c r="OC141"/>
      <c r="OD141"/>
      <c r="OE141"/>
      <c r="OF141"/>
      <c r="OG141"/>
      <c r="OH141"/>
      <c r="OI141"/>
      <c r="OJ141"/>
      <c r="OK141"/>
      <c r="OL141"/>
      <c r="OM141"/>
      <c r="ON141"/>
      <c r="OO141"/>
      <c r="OP141"/>
      <c r="OQ141"/>
      <c r="OR141"/>
      <c r="OS141"/>
      <c r="OT141"/>
      <c r="OU141"/>
      <c r="OV141"/>
      <c r="OW141"/>
      <c r="OX141"/>
      <c r="OY141"/>
      <c r="OZ141"/>
      <c r="PA141"/>
      <c r="PB141"/>
    </row>
    <row r="142" spans="7:418" ht="14.1" customHeight="1" thickBot="1">
      <c r="G142" s="19"/>
      <c r="H142" s="738"/>
      <c r="J142" s="802"/>
      <c r="K142" s="120" t="s">
        <v>157</v>
      </c>
      <c r="L142" s="165">
        <v>3853.1</v>
      </c>
      <c r="M142" s="165">
        <v>3853.1</v>
      </c>
      <c r="N142" s="165">
        <v>3853.1</v>
      </c>
      <c r="O142" s="165">
        <v>3853.1</v>
      </c>
      <c r="P142" s="165">
        <v>3853.1</v>
      </c>
      <c r="Q142" s="165">
        <v>3853.1</v>
      </c>
      <c r="R142" s="165">
        <v>3853.1</v>
      </c>
      <c r="S142" s="165">
        <v>3853.1</v>
      </c>
      <c r="T142" s="165">
        <v>3853.1</v>
      </c>
      <c r="U142" s="165">
        <v>3853.1</v>
      </c>
      <c r="V142" s="165">
        <v>3853.1</v>
      </c>
      <c r="W142" s="165">
        <v>3853.1</v>
      </c>
      <c r="X142" s="165">
        <v>3853.1</v>
      </c>
      <c r="Y142" s="165">
        <v>3853.1</v>
      </c>
      <c r="Z142" s="165">
        <v>3853.1</v>
      </c>
      <c r="AA142" s="165">
        <v>3853.1</v>
      </c>
      <c r="AB142" s="165">
        <v>3853.1</v>
      </c>
      <c r="AC142" s="165">
        <v>3853.1</v>
      </c>
      <c r="AD142" s="165">
        <v>3853.1</v>
      </c>
      <c r="AE142" s="165">
        <v>3853.1</v>
      </c>
      <c r="AF142" s="165">
        <v>3853.1</v>
      </c>
      <c r="AG142" s="165">
        <v>3853.1</v>
      </c>
      <c r="AH142" s="165">
        <v>3853.1</v>
      </c>
      <c r="AI142" s="165">
        <v>3853.1</v>
      </c>
      <c r="AJ142" s="165">
        <v>3853.1</v>
      </c>
      <c r="AK142" s="165">
        <v>3853.1</v>
      </c>
      <c r="AL142" s="165">
        <v>3853.1</v>
      </c>
      <c r="AM142" s="165">
        <v>3853.1</v>
      </c>
      <c r="AN142" s="165">
        <v>3853.1</v>
      </c>
      <c r="AO142" s="165">
        <v>3853.1</v>
      </c>
      <c r="AP142" s="165">
        <v>3853.1</v>
      </c>
      <c r="AQ142" s="165">
        <v>3853.1</v>
      </c>
      <c r="AR142" s="165">
        <v>3853.1</v>
      </c>
      <c r="AS142" s="165">
        <v>3853.1</v>
      </c>
      <c r="AT142" s="165">
        <v>3853.1</v>
      </c>
      <c r="AU142" s="165">
        <v>3853.1</v>
      </c>
      <c r="AV142" s="488">
        <v>3853.1</v>
      </c>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c r="LP142"/>
      <c r="LQ142"/>
      <c r="LR142"/>
      <c r="LS142"/>
      <c r="LT142"/>
      <c r="LU142"/>
      <c r="LV142"/>
      <c r="LW142"/>
      <c r="LX142"/>
      <c r="LY142"/>
      <c r="LZ142"/>
      <c r="MA142"/>
      <c r="MB142"/>
      <c r="MC142"/>
      <c r="MD142"/>
      <c r="ME142"/>
      <c r="MF142"/>
      <c r="MG142"/>
      <c r="MH142"/>
      <c r="MI142"/>
      <c r="MJ142"/>
      <c r="MK142"/>
      <c r="ML142"/>
      <c r="MM142"/>
      <c r="MN142"/>
      <c r="MO142"/>
      <c r="MP142"/>
      <c r="MQ142"/>
      <c r="MR142"/>
      <c r="MS142"/>
      <c r="MT142"/>
      <c r="MU142"/>
      <c r="MV142"/>
      <c r="MW142"/>
      <c r="MX142"/>
      <c r="MY142"/>
      <c r="MZ142"/>
      <c r="NA142"/>
      <c r="NB142"/>
      <c r="NC142"/>
      <c r="ND142"/>
      <c r="NE142"/>
      <c r="NF142"/>
      <c r="NG142"/>
      <c r="NH142"/>
      <c r="NI142"/>
      <c r="NJ142"/>
      <c r="NK142"/>
      <c r="NL142"/>
      <c r="NM142"/>
      <c r="NN142"/>
      <c r="NO142"/>
      <c r="NP142"/>
      <c r="NQ142"/>
      <c r="NR142"/>
      <c r="NS142"/>
      <c r="NT142"/>
      <c r="NU142"/>
      <c r="NV142"/>
      <c r="NW142"/>
      <c r="NX142"/>
      <c r="NY142"/>
      <c r="NZ142"/>
      <c r="OA142"/>
      <c r="OB142"/>
      <c r="OC142"/>
      <c r="OD142"/>
      <c r="OE142"/>
      <c r="OF142"/>
      <c r="OG142"/>
      <c r="OH142"/>
      <c r="OI142"/>
      <c r="OJ142"/>
      <c r="OK142"/>
      <c r="OL142"/>
      <c r="OM142"/>
      <c r="ON142"/>
      <c r="OO142"/>
      <c r="OP142"/>
      <c r="OQ142"/>
      <c r="OR142"/>
      <c r="OS142"/>
      <c r="OT142"/>
      <c r="OU142"/>
      <c r="OV142"/>
      <c r="OW142"/>
      <c r="OX142"/>
      <c r="OY142"/>
      <c r="OZ142"/>
      <c r="PA142"/>
      <c r="PB142"/>
    </row>
    <row r="143" spans="7:418" ht="14.1" customHeight="1" thickTop="1">
      <c r="G143" s="19"/>
      <c r="H143" s="738"/>
      <c r="J143" s="802"/>
      <c r="K143" s="120" t="s">
        <v>158</v>
      </c>
      <c r="L143" s="486"/>
      <c r="M143" s="486"/>
      <c r="N143" s="486"/>
      <c r="O143" s="486">
        <v>6478.45</v>
      </c>
      <c r="P143" s="486">
        <v>6414.37</v>
      </c>
      <c r="Q143" s="486">
        <v>6336.7</v>
      </c>
      <c r="R143" s="486">
        <v>6217.84</v>
      </c>
      <c r="S143" s="486">
        <v>6177.98</v>
      </c>
      <c r="T143" s="486">
        <v>6138.99</v>
      </c>
      <c r="U143" s="486">
        <v>6096.59</v>
      </c>
      <c r="V143" s="486">
        <v>6050.1</v>
      </c>
      <c r="W143" s="486">
        <v>6007.95</v>
      </c>
      <c r="X143" s="486">
        <v>5959</v>
      </c>
      <c r="Y143" s="486">
        <v>5924.9</v>
      </c>
      <c r="Z143" s="486">
        <v>5887.68</v>
      </c>
      <c r="AA143" s="486">
        <v>5844.85</v>
      </c>
      <c r="AB143" s="486">
        <v>5803.48</v>
      </c>
      <c r="AC143" s="486">
        <v>5766.82</v>
      </c>
      <c r="AD143" s="486">
        <v>5729.35</v>
      </c>
      <c r="AE143" s="486">
        <v>5696.87</v>
      </c>
      <c r="AF143" s="486">
        <v>5660.37</v>
      </c>
      <c r="AG143" s="486">
        <v>5630.13</v>
      </c>
      <c r="AH143" s="486">
        <v>5593.16</v>
      </c>
      <c r="AI143" s="486">
        <v>5561.46</v>
      </c>
      <c r="AJ143" s="486">
        <v>5530.75</v>
      </c>
      <c r="AK143" s="486">
        <v>5499.33</v>
      </c>
      <c r="AL143" s="486">
        <v>5464.56</v>
      </c>
      <c r="AM143" s="486">
        <v>5464.56</v>
      </c>
      <c r="AN143" s="486">
        <v>5464.56</v>
      </c>
      <c r="AO143" s="486">
        <v>5464.56</v>
      </c>
      <c r="AP143" s="486">
        <v>5464.56</v>
      </c>
      <c r="AQ143" s="486">
        <v>5464.56</v>
      </c>
      <c r="AR143" s="486">
        <v>5464.56</v>
      </c>
      <c r="AS143" s="486">
        <v>5464.56</v>
      </c>
      <c r="AT143" s="486">
        <v>5464.56</v>
      </c>
      <c r="AU143" s="486">
        <v>5464.56</v>
      </c>
      <c r="AV143" s="489">
        <v>5464.56</v>
      </c>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c r="LP143"/>
      <c r="LQ143"/>
      <c r="LR143"/>
      <c r="LS143"/>
      <c r="LT143"/>
      <c r="LU143"/>
      <c r="LV143"/>
      <c r="LW143"/>
      <c r="LX143"/>
      <c r="LY143"/>
      <c r="LZ143"/>
      <c r="MA143"/>
      <c r="MB143"/>
      <c r="MC143"/>
      <c r="MD143"/>
      <c r="ME143"/>
      <c r="MF143"/>
      <c r="MG143"/>
      <c r="MH143"/>
      <c r="MI143"/>
      <c r="MJ143"/>
      <c r="MK143"/>
      <c r="ML143"/>
      <c r="MM143"/>
      <c r="MN143"/>
      <c r="MO143"/>
      <c r="MP143"/>
      <c r="MQ143"/>
      <c r="MR143"/>
      <c r="MS143"/>
      <c r="MT143"/>
      <c r="MU143"/>
      <c r="MV143"/>
      <c r="MW143"/>
      <c r="MX143"/>
      <c r="MY143"/>
      <c r="MZ143"/>
      <c r="NA143"/>
      <c r="NB143"/>
      <c r="NC143"/>
      <c r="ND143"/>
      <c r="NE143"/>
      <c r="NF143"/>
      <c r="NG143"/>
      <c r="NH143"/>
      <c r="NI143"/>
      <c r="NJ143"/>
      <c r="NK143"/>
      <c r="NL143"/>
      <c r="NM143"/>
      <c r="NN143"/>
      <c r="NO143"/>
      <c r="NP143"/>
      <c r="NQ143"/>
      <c r="NR143"/>
      <c r="NS143"/>
      <c r="NT143"/>
      <c r="NU143"/>
      <c r="NV143"/>
      <c r="NW143"/>
      <c r="NX143"/>
      <c r="NY143"/>
      <c r="NZ143"/>
      <c r="OA143"/>
      <c r="OB143"/>
      <c r="OC143"/>
      <c r="OD143"/>
      <c r="OE143"/>
      <c r="OF143"/>
      <c r="OG143"/>
      <c r="OH143"/>
      <c r="OI143"/>
      <c r="OJ143"/>
      <c r="OK143"/>
      <c r="OL143"/>
      <c r="OM143"/>
      <c r="ON143"/>
      <c r="OO143"/>
      <c r="OP143"/>
      <c r="OQ143"/>
      <c r="OR143"/>
      <c r="OS143"/>
      <c r="OT143"/>
      <c r="OU143"/>
      <c r="OV143"/>
      <c r="OW143"/>
      <c r="OX143"/>
      <c r="OY143"/>
      <c r="OZ143"/>
      <c r="PA143"/>
      <c r="PB143"/>
    </row>
    <row r="144" spans="7:418" ht="14.1" customHeight="1">
      <c r="G144" s="19"/>
      <c r="H144" s="738"/>
      <c r="J144" s="802"/>
      <c r="K144" s="120" t="s">
        <v>159</v>
      </c>
      <c r="L144" s="165"/>
      <c r="M144" s="165"/>
      <c r="N144" s="165"/>
      <c r="O144" s="165">
        <v>6478.45</v>
      </c>
      <c r="P144" s="165">
        <v>6414.37</v>
      </c>
      <c r="Q144" s="165">
        <v>6336.7</v>
      </c>
      <c r="R144" s="165">
        <v>6217.84</v>
      </c>
      <c r="S144" s="165">
        <v>6177.98</v>
      </c>
      <c r="T144" s="165">
        <v>6138.99</v>
      </c>
      <c r="U144" s="165">
        <v>6096.59</v>
      </c>
      <c r="V144" s="165">
        <v>6050.1</v>
      </c>
      <c r="W144" s="165">
        <v>6007.95</v>
      </c>
      <c r="X144" s="165">
        <v>5959</v>
      </c>
      <c r="Y144" s="165">
        <v>5924.9</v>
      </c>
      <c r="Z144" s="165">
        <v>5887.68</v>
      </c>
      <c r="AA144" s="165">
        <v>5844.85</v>
      </c>
      <c r="AB144" s="165">
        <v>5803.48</v>
      </c>
      <c r="AC144" s="165">
        <v>5766.82</v>
      </c>
      <c r="AD144" s="165">
        <v>5729.35</v>
      </c>
      <c r="AE144" s="165">
        <v>5696.87</v>
      </c>
      <c r="AF144" s="165">
        <v>5660.37</v>
      </c>
      <c r="AG144" s="165">
        <v>5630.13</v>
      </c>
      <c r="AH144" s="165">
        <v>5593.16</v>
      </c>
      <c r="AI144" s="165">
        <v>5561.46</v>
      </c>
      <c r="AJ144" s="165">
        <v>5530.75</v>
      </c>
      <c r="AK144" s="165">
        <v>5499.33</v>
      </c>
      <c r="AL144" s="165">
        <v>5464.56</v>
      </c>
      <c r="AM144" s="165">
        <v>5464.56</v>
      </c>
      <c r="AN144" s="165">
        <v>5464.56</v>
      </c>
      <c r="AO144" s="165">
        <v>5464.56</v>
      </c>
      <c r="AP144" s="165">
        <v>5464.56</v>
      </c>
      <c r="AQ144" s="165">
        <v>5464.56</v>
      </c>
      <c r="AR144" s="165">
        <v>5464.56</v>
      </c>
      <c r="AS144" s="165">
        <v>5464.56</v>
      </c>
      <c r="AT144" s="165">
        <v>5464.56</v>
      </c>
      <c r="AU144" s="165">
        <v>5464.56</v>
      </c>
      <c r="AV144" s="488">
        <v>5464.56</v>
      </c>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c r="LP144"/>
      <c r="LQ144"/>
      <c r="LR144"/>
      <c r="LS144"/>
      <c r="LT144"/>
      <c r="LU144"/>
      <c r="LV144"/>
      <c r="LW144"/>
      <c r="LX144"/>
      <c r="LY144"/>
      <c r="LZ144"/>
      <c r="MA144"/>
      <c r="MB144"/>
      <c r="MC144"/>
      <c r="MD144"/>
      <c r="ME144"/>
      <c r="MF144"/>
      <c r="MG144"/>
      <c r="MH144"/>
      <c r="MI144"/>
      <c r="MJ144"/>
      <c r="MK144"/>
      <c r="ML144"/>
      <c r="MM144"/>
      <c r="MN144"/>
      <c r="MO144"/>
      <c r="MP144"/>
      <c r="MQ144"/>
      <c r="MR144"/>
      <c r="MS144"/>
      <c r="MT144"/>
      <c r="MU144"/>
      <c r="MV144"/>
      <c r="MW144"/>
      <c r="MX144"/>
      <c r="MY144"/>
      <c r="MZ144"/>
      <c r="NA144"/>
      <c r="NB144"/>
      <c r="NC144"/>
      <c r="ND144"/>
      <c r="NE144"/>
      <c r="NF144"/>
      <c r="NG144"/>
      <c r="NH144"/>
      <c r="NI144"/>
      <c r="NJ144"/>
      <c r="NK144"/>
      <c r="NL144"/>
      <c r="NM144"/>
      <c r="NN144"/>
      <c r="NO144"/>
      <c r="NP144"/>
      <c r="NQ144"/>
      <c r="NR144"/>
      <c r="NS144"/>
      <c r="NT144"/>
      <c r="NU144"/>
      <c r="NV144"/>
      <c r="NW144"/>
      <c r="NX144"/>
      <c r="NY144"/>
      <c r="NZ144"/>
      <c r="OA144"/>
      <c r="OB144"/>
      <c r="OC144"/>
      <c r="OD144"/>
      <c r="OE144"/>
      <c r="OF144"/>
      <c r="OG144"/>
      <c r="OH144"/>
      <c r="OI144"/>
      <c r="OJ144"/>
      <c r="OK144"/>
      <c r="OL144"/>
      <c r="OM144"/>
      <c r="ON144"/>
      <c r="OO144"/>
      <c r="OP144"/>
      <c r="OQ144"/>
      <c r="OR144"/>
      <c r="OS144"/>
      <c r="OT144"/>
      <c r="OU144"/>
      <c r="OV144"/>
      <c r="OW144"/>
      <c r="OX144"/>
      <c r="OY144"/>
      <c r="OZ144"/>
      <c r="PA144"/>
      <c r="PB144"/>
    </row>
    <row r="145" spans="7:418" ht="14.1" customHeight="1">
      <c r="G145" s="19"/>
      <c r="H145" s="738"/>
      <c r="J145" s="802"/>
      <c r="K145" s="121" t="s">
        <v>160</v>
      </c>
      <c r="L145" s="487"/>
      <c r="M145" s="487"/>
      <c r="N145" s="487"/>
      <c r="O145" s="487">
        <v>6478.45</v>
      </c>
      <c r="P145" s="487">
        <v>6414.37</v>
      </c>
      <c r="Q145" s="487">
        <v>6336.7</v>
      </c>
      <c r="R145" s="487">
        <v>6217.84</v>
      </c>
      <c r="S145" s="487">
        <v>6177.98</v>
      </c>
      <c r="T145" s="487">
        <v>6138.99</v>
      </c>
      <c r="U145" s="487">
        <v>6096.59</v>
      </c>
      <c r="V145" s="487">
        <v>6050.1</v>
      </c>
      <c r="W145" s="487">
        <v>6007.95</v>
      </c>
      <c r="X145" s="487">
        <v>5959</v>
      </c>
      <c r="Y145" s="487">
        <v>5924.9</v>
      </c>
      <c r="Z145" s="487">
        <v>5887.68</v>
      </c>
      <c r="AA145" s="487">
        <v>5844.85</v>
      </c>
      <c r="AB145" s="487">
        <v>5803.48</v>
      </c>
      <c r="AC145" s="487">
        <v>5766.82</v>
      </c>
      <c r="AD145" s="487">
        <v>5729.35</v>
      </c>
      <c r="AE145" s="487">
        <v>5696.87</v>
      </c>
      <c r="AF145" s="487">
        <v>5660.37</v>
      </c>
      <c r="AG145" s="487">
        <v>5630.13</v>
      </c>
      <c r="AH145" s="487">
        <v>5593.16</v>
      </c>
      <c r="AI145" s="487">
        <v>5561.46</v>
      </c>
      <c r="AJ145" s="487">
        <v>5530.75</v>
      </c>
      <c r="AK145" s="487">
        <v>5499.33</v>
      </c>
      <c r="AL145" s="487">
        <v>5464.56</v>
      </c>
      <c r="AM145" s="487">
        <v>5464.56</v>
      </c>
      <c r="AN145" s="487">
        <v>5464.56</v>
      </c>
      <c r="AO145" s="487">
        <v>5464.56</v>
      </c>
      <c r="AP145" s="487">
        <v>5464.56</v>
      </c>
      <c r="AQ145" s="487">
        <v>5464.56</v>
      </c>
      <c r="AR145" s="487">
        <v>5464.56</v>
      </c>
      <c r="AS145" s="487">
        <v>5464.56</v>
      </c>
      <c r="AT145" s="487">
        <v>5464.56</v>
      </c>
      <c r="AU145" s="487">
        <v>5464.56</v>
      </c>
      <c r="AV145" s="651">
        <v>5464.56</v>
      </c>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c r="LP145"/>
      <c r="LQ145"/>
      <c r="LR145"/>
      <c r="LS145"/>
      <c r="LT145"/>
      <c r="LU145"/>
      <c r="LV145"/>
      <c r="LW145"/>
      <c r="LX145"/>
      <c r="LY145"/>
      <c r="LZ145"/>
      <c r="MA145"/>
      <c r="MB145"/>
      <c r="MC145"/>
      <c r="MD145"/>
      <c r="ME145"/>
      <c r="MF145"/>
      <c r="MG145"/>
      <c r="MH145"/>
      <c r="MI145"/>
      <c r="MJ145"/>
      <c r="MK145"/>
      <c r="ML145"/>
      <c r="MM145"/>
      <c r="MN145"/>
      <c r="MO145"/>
      <c r="MP145"/>
      <c r="MQ145"/>
      <c r="MR145"/>
      <c r="MS145"/>
      <c r="MT145"/>
      <c r="MU145"/>
      <c r="MV145"/>
      <c r="MW145"/>
      <c r="MX145"/>
      <c r="MY145"/>
      <c r="MZ145"/>
      <c r="NA145"/>
      <c r="NB145"/>
      <c r="NC145"/>
      <c r="ND145"/>
      <c r="NE145"/>
      <c r="NF145"/>
      <c r="NG145"/>
      <c r="NH145"/>
      <c r="NI145"/>
      <c r="NJ145"/>
      <c r="NK145"/>
      <c r="NL145"/>
      <c r="NM145"/>
      <c r="NN145"/>
      <c r="NO145"/>
      <c r="NP145"/>
      <c r="NQ145"/>
      <c r="NR145"/>
      <c r="NS145"/>
      <c r="NT145"/>
      <c r="NU145"/>
      <c r="NV145"/>
      <c r="NW145"/>
      <c r="NX145"/>
      <c r="NY145"/>
      <c r="NZ145"/>
      <c r="OA145"/>
      <c r="OB145"/>
      <c r="OC145"/>
      <c r="OD145"/>
      <c r="OE145"/>
      <c r="OF145"/>
      <c r="OG145"/>
      <c r="OH145"/>
      <c r="OI145"/>
      <c r="OJ145"/>
      <c r="OK145"/>
      <c r="OL145"/>
      <c r="OM145"/>
      <c r="ON145"/>
      <c r="OO145"/>
      <c r="OP145"/>
      <c r="OQ145"/>
      <c r="OR145"/>
      <c r="OS145"/>
      <c r="OT145"/>
      <c r="OU145"/>
      <c r="OV145"/>
      <c r="OW145"/>
      <c r="OX145"/>
      <c r="OY145"/>
      <c r="OZ145"/>
      <c r="PA145"/>
      <c r="PB145"/>
    </row>
    <row r="146" spans="7:418" ht="14.1" customHeight="1" thickBot="1">
      <c r="G146" s="19"/>
      <c r="H146" s="738"/>
      <c r="AV146" s="20"/>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c r="LP146"/>
      <c r="LQ146"/>
      <c r="LR146"/>
      <c r="LS146"/>
      <c r="LT146"/>
      <c r="LU146"/>
      <c r="LV146"/>
      <c r="LW146"/>
      <c r="LX146"/>
      <c r="LY146"/>
      <c r="LZ146"/>
      <c r="MA146"/>
      <c r="MB146"/>
      <c r="MC146"/>
      <c r="MD146"/>
      <c r="ME146"/>
      <c r="MF146"/>
      <c r="MG146"/>
      <c r="MH146"/>
      <c r="MI146"/>
      <c r="MJ146"/>
      <c r="MK146"/>
      <c r="ML146"/>
      <c r="MM146"/>
      <c r="MN146"/>
      <c r="MO146"/>
      <c r="MP146"/>
      <c r="MQ146"/>
      <c r="MR146"/>
      <c r="MS146"/>
      <c r="MT146"/>
      <c r="MU146"/>
      <c r="MV146"/>
      <c r="MW146"/>
      <c r="MX146"/>
      <c r="MY146"/>
      <c r="MZ146"/>
      <c r="NA146"/>
      <c r="NB146"/>
      <c r="NC146"/>
      <c r="ND146"/>
      <c r="NE146"/>
      <c r="NF146"/>
      <c r="NG146"/>
      <c r="NH146"/>
      <c r="NI146"/>
      <c r="NJ146"/>
      <c r="NK146"/>
      <c r="NL146"/>
      <c r="NM146"/>
      <c r="NN146"/>
      <c r="NO146"/>
      <c r="NP146"/>
      <c r="NQ146"/>
      <c r="NR146"/>
      <c r="NS146"/>
      <c r="NT146"/>
      <c r="NU146"/>
      <c r="NV146"/>
      <c r="NW146"/>
      <c r="NX146"/>
      <c r="NY146"/>
      <c r="NZ146"/>
      <c r="OA146"/>
      <c r="OB146"/>
      <c r="OC146"/>
      <c r="OD146"/>
      <c r="OE146"/>
      <c r="OF146"/>
      <c r="OG146"/>
      <c r="OH146"/>
      <c r="OI146"/>
      <c r="OJ146"/>
      <c r="OK146"/>
      <c r="OL146"/>
      <c r="OM146"/>
      <c r="ON146"/>
      <c r="OO146"/>
      <c r="OP146"/>
      <c r="OQ146"/>
      <c r="OR146"/>
      <c r="OS146"/>
      <c r="OT146"/>
      <c r="OU146"/>
      <c r="OV146"/>
      <c r="OW146"/>
      <c r="OX146"/>
      <c r="OY146"/>
      <c r="OZ146"/>
      <c r="PA146"/>
      <c r="PB146"/>
    </row>
    <row r="147" spans="7:418" ht="14.1" customHeight="1" thickTop="1">
      <c r="G147" s="19"/>
      <c r="H147" s="738"/>
      <c r="J147" s="801" t="s">
        <v>624</v>
      </c>
      <c r="K147" s="119" t="s">
        <v>150</v>
      </c>
      <c r="L147" s="486">
        <v>31.65</v>
      </c>
      <c r="M147" s="486">
        <v>31.65</v>
      </c>
      <c r="N147" s="486">
        <v>31.65</v>
      </c>
      <c r="O147" s="486">
        <v>31.65</v>
      </c>
      <c r="P147" s="486">
        <v>31.65</v>
      </c>
      <c r="Q147" s="486">
        <v>31.65</v>
      </c>
      <c r="R147" s="486">
        <v>31.65</v>
      </c>
      <c r="S147" s="486">
        <v>31.65</v>
      </c>
      <c r="T147" s="486">
        <v>31.65</v>
      </c>
      <c r="U147" s="486">
        <v>31.65</v>
      </c>
      <c r="V147" s="486">
        <v>31.65</v>
      </c>
      <c r="W147" s="486">
        <v>31.65</v>
      </c>
      <c r="X147" s="486">
        <v>31.65</v>
      </c>
      <c r="Y147" s="486">
        <v>31.65</v>
      </c>
      <c r="Z147" s="486">
        <v>31.65</v>
      </c>
      <c r="AA147" s="486">
        <v>31.65</v>
      </c>
      <c r="AB147" s="486">
        <v>31.65</v>
      </c>
      <c r="AC147" s="486">
        <v>31.65</v>
      </c>
      <c r="AD147" s="486">
        <v>31.65</v>
      </c>
      <c r="AE147" s="486">
        <v>31.65</v>
      </c>
      <c r="AF147" s="486">
        <v>31.65</v>
      </c>
      <c r="AG147" s="486">
        <v>31.65</v>
      </c>
      <c r="AH147" s="486">
        <v>31.65</v>
      </c>
      <c r="AI147" s="486">
        <v>31.65</v>
      </c>
      <c r="AJ147" s="486">
        <v>31.65</v>
      </c>
      <c r="AK147" s="486">
        <v>31.65</v>
      </c>
      <c r="AL147" s="486">
        <v>31.65</v>
      </c>
      <c r="AM147" s="486">
        <v>31.65</v>
      </c>
      <c r="AN147" s="486">
        <v>31.65</v>
      </c>
      <c r="AO147" s="486">
        <v>31.65</v>
      </c>
      <c r="AP147" s="486">
        <v>31.65</v>
      </c>
      <c r="AQ147" s="486">
        <v>31.65</v>
      </c>
      <c r="AR147" s="486">
        <v>31.65</v>
      </c>
      <c r="AS147" s="486">
        <v>31.65</v>
      </c>
      <c r="AT147" s="486">
        <v>31.65</v>
      </c>
      <c r="AU147" s="486">
        <v>31.65</v>
      </c>
      <c r="AV147" s="489">
        <v>31.65</v>
      </c>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c r="LP147"/>
      <c r="LQ147"/>
      <c r="LR147"/>
      <c r="LS147"/>
      <c r="LT147"/>
      <c r="LU147"/>
      <c r="LV147"/>
      <c r="LW147"/>
      <c r="LX147"/>
      <c r="LY147"/>
      <c r="LZ147"/>
      <c r="MA147"/>
      <c r="MB147"/>
      <c r="MC147"/>
      <c r="MD147"/>
      <c r="ME147"/>
      <c r="MF147"/>
      <c r="MG147"/>
      <c r="MH147"/>
      <c r="MI147"/>
      <c r="MJ147"/>
      <c r="MK147"/>
      <c r="ML147"/>
      <c r="MM147"/>
      <c r="MN147"/>
      <c r="MO147"/>
      <c r="MP147"/>
      <c r="MQ147"/>
      <c r="MR147"/>
      <c r="MS147"/>
      <c r="MT147"/>
      <c r="MU147"/>
      <c r="MV147"/>
      <c r="MW147"/>
      <c r="MX147"/>
      <c r="MY147"/>
      <c r="MZ147"/>
      <c r="NA147"/>
      <c r="NB147"/>
      <c r="NC147"/>
      <c r="ND147"/>
      <c r="NE147"/>
      <c r="NF147"/>
      <c r="NG147"/>
      <c r="NH147"/>
      <c r="NI147"/>
      <c r="NJ147"/>
      <c r="NK147"/>
      <c r="NL147"/>
      <c r="NM147"/>
      <c r="NN147"/>
      <c r="NO147"/>
      <c r="NP147"/>
      <c r="NQ147"/>
      <c r="NR147"/>
      <c r="NS147"/>
      <c r="NT147"/>
      <c r="NU147"/>
      <c r="NV147"/>
      <c r="NW147"/>
      <c r="NX147"/>
      <c r="NY147"/>
      <c r="NZ147"/>
      <c r="OA147"/>
      <c r="OB147"/>
      <c r="OC147"/>
      <c r="OD147"/>
      <c r="OE147"/>
      <c r="OF147"/>
      <c r="OG147"/>
      <c r="OH147"/>
      <c r="OI147"/>
      <c r="OJ147"/>
      <c r="OK147"/>
      <c r="OL147"/>
      <c r="OM147"/>
      <c r="ON147"/>
      <c r="OO147"/>
      <c r="OP147"/>
      <c r="OQ147"/>
      <c r="OR147"/>
      <c r="OS147"/>
      <c r="OT147"/>
      <c r="OU147"/>
      <c r="OV147"/>
      <c r="OW147"/>
      <c r="OX147"/>
      <c r="OY147"/>
      <c r="OZ147"/>
      <c r="PA147"/>
      <c r="PB147"/>
    </row>
    <row r="148" spans="7:418" ht="14.1" customHeight="1">
      <c r="G148" s="19"/>
      <c r="H148" s="738"/>
      <c r="J148" s="802"/>
      <c r="K148" s="120" t="s">
        <v>151</v>
      </c>
      <c r="L148" s="165">
        <v>31.65</v>
      </c>
      <c r="M148" s="165">
        <v>31.65</v>
      </c>
      <c r="N148" s="165">
        <v>31.65</v>
      </c>
      <c r="O148" s="165">
        <v>31.65</v>
      </c>
      <c r="P148" s="165">
        <v>31.65</v>
      </c>
      <c r="Q148" s="165">
        <v>31.65</v>
      </c>
      <c r="R148" s="165">
        <v>31.65</v>
      </c>
      <c r="S148" s="165">
        <v>31.65</v>
      </c>
      <c r="T148" s="165">
        <v>31.65</v>
      </c>
      <c r="U148" s="165">
        <v>31.65</v>
      </c>
      <c r="V148" s="165">
        <v>31.65</v>
      </c>
      <c r="W148" s="165">
        <v>31.65</v>
      </c>
      <c r="X148" s="165">
        <v>31.65</v>
      </c>
      <c r="Y148" s="165">
        <v>31.65</v>
      </c>
      <c r="Z148" s="165">
        <v>31.65</v>
      </c>
      <c r="AA148" s="165">
        <v>31.65</v>
      </c>
      <c r="AB148" s="165">
        <v>31.65</v>
      </c>
      <c r="AC148" s="165">
        <v>31.65</v>
      </c>
      <c r="AD148" s="165">
        <v>31.65</v>
      </c>
      <c r="AE148" s="165">
        <v>31.65</v>
      </c>
      <c r="AF148" s="165">
        <v>31.65</v>
      </c>
      <c r="AG148" s="165">
        <v>31.65</v>
      </c>
      <c r="AH148" s="165">
        <v>31.65</v>
      </c>
      <c r="AI148" s="165">
        <v>31.65</v>
      </c>
      <c r="AJ148" s="165">
        <v>31.65</v>
      </c>
      <c r="AK148" s="165">
        <v>31.65</v>
      </c>
      <c r="AL148" s="165">
        <v>31.65</v>
      </c>
      <c r="AM148" s="165">
        <v>31.65</v>
      </c>
      <c r="AN148" s="165">
        <v>31.65</v>
      </c>
      <c r="AO148" s="165">
        <v>31.65</v>
      </c>
      <c r="AP148" s="165">
        <v>31.65</v>
      </c>
      <c r="AQ148" s="165">
        <v>31.65</v>
      </c>
      <c r="AR148" s="165">
        <v>31.65</v>
      </c>
      <c r="AS148" s="165">
        <v>31.65</v>
      </c>
      <c r="AT148" s="165">
        <v>31.65</v>
      </c>
      <c r="AU148" s="165">
        <v>31.65</v>
      </c>
      <c r="AV148" s="488">
        <v>31.65</v>
      </c>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c r="LP148"/>
      <c r="LQ148"/>
      <c r="LR148"/>
      <c r="LS148"/>
      <c r="LT148"/>
      <c r="LU148"/>
      <c r="LV148"/>
      <c r="LW148"/>
      <c r="LX148"/>
      <c r="LY148"/>
      <c r="LZ148"/>
      <c r="MA148"/>
      <c r="MB148"/>
      <c r="MC148"/>
      <c r="MD148"/>
      <c r="ME148"/>
      <c r="MF148"/>
      <c r="MG148"/>
      <c r="MH148"/>
      <c r="MI148"/>
      <c r="MJ148"/>
      <c r="MK148"/>
      <c r="ML148"/>
      <c r="MM148"/>
      <c r="MN148"/>
      <c r="MO148"/>
      <c r="MP148"/>
      <c r="MQ148"/>
      <c r="MR148"/>
      <c r="MS148"/>
      <c r="MT148"/>
      <c r="MU148"/>
      <c r="MV148"/>
      <c r="MW148"/>
      <c r="MX148"/>
      <c r="MY148"/>
      <c r="MZ148"/>
      <c r="NA148"/>
      <c r="NB148"/>
      <c r="NC148"/>
      <c r="ND148"/>
      <c r="NE148"/>
      <c r="NF148"/>
      <c r="NG148"/>
      <c r="NH148"/>
      <c r="NI148"/>
      <c r="NJ148"/>
      <c r="NK148"/>
      <c r="NL148"/>
      <c r="NM148"/>
      <c r="NN148"/>
      <c r="NO148"/>
      <c r="NP148"/>
      <c r="NQ148"/>
      <c r="NR148"/>
      <c r="NS148"/>
      <c r="NT148"/>
      <c r="NU148"/>
      <c r="NV148"/>
      <c r="NW148"/>
      <c r="NX148"/>
      <c r="NY148"/>
      <c r="NZ148"/>
      <c r="OA148"/>
      <c r="OB148"/>
      <c r="OC148"/>
      <c r="OD148"/>
      <c r="OE148"/>
      <c r="OF148"/>
      <c r="OG148"/>
      <c r="OH148"/>
      <c r="OI148"/>
      <c r="OJ148"/>
      <c r="OK148"/>
      <c r="OL148"/>
      <c r="OM148"/>
      <c r="ON148"/>
      <c r="OO148"/>
      <c r="OP148"/>
      <c r="OQ148"/>
      <c r="OR148"/>
      <c r="OS148"/>
      <c r="OT148"/>
      <c r="OU148"/>
      <c r="OV148"/>
      <c r="OW148"/>
      <c r="OX148"/>
      <c r="OY148"/>
      <c r="OZ148"/>
      <c r="PA148"/>
      <c r="PB148"/>
    </row>
    <row r="149" spans="7:418" ht="14.1" customHeight="1" thickBot="1">
      <c r="G149" s="19"/>
      <c r="H149" s="738"/>
      <c r="J149" s="802"/>
      <c r="K149" s="120" t="s">
        <v>148</v>
      </c>
      <c r="L149" s="165">
        <v>31.65</v>
      </c>
      <c r="M149" s="165">
        <v>31.65</v>
      </c>
      <c r="N149" s="165">
        <v>31.65</v>
      </c>
      <c r="O149" s="165">
        <v>31.65</v>
      </c>
      <c r="P149" s="165">
        <v>31.65</v>
      </c>
      <c r="Q149" s="165">
        <v>31.65</v>
      </c>
      <c r="R149" s="165">
        <v>31.65</v>
      </c>
      <c r="S149" s="165">
        <v>31.65</v>
      </c>
      <c r="T149" s="165">
        <v>31.65</v>
      </c>
      <c r="U149" s="165">
        <v>31.65</v>
      </c>
      <c r="V149" s="165">
        <v>31.65</v>
      </c>
      <c r="W149" s="165">
        <v>31.65</v>
      </c>
      <c r="X149" s="165">
        <v>31.65</v>
      </c>
      <c r="Y149" s="165">
        <v>31.65</v>
      </c>
      <c r="Z149" s="165">
        <v>31.65</v>
      </c>
      <c r="AA149" s="165">
        <v>31.65</v>
      </c>
      <c r="AB149" s="165">
        <v>31.65</v>
      </c>
      <c r="AC149" s="165">
        <v>31.65</v>
      </c>
      <c r="AD149" s="165">
        <v>31.65</v>
      </c>
      <c r="AE149" s="165">
        <v>31.65</v>
      </c>
      <c r="AF149" s="165">
        <v>31.65</v>
      </c>
      <c r="AG149" s="165">
        <v>31.65</v>
      </c>
      <c r="AH149" s="165">
        <v>31.65</v>
      </c>
      <c r="AI149" s="165">
        <v>31.65</v>
      </c>
      <c r="AJ149" s="165">
        <v>31.65</v>
      </c>
      <c r="AK149" s="165">
        <v>31.65</v>
      </c>
      <c r="AL149" s="165">
        <v>31.65</v>
      </c>
      <c r="AM149" s="165">
        <v>31.65</v>
      </c>
      <c r="AN149" s="165">
        <v>31.65</v>
      </c>
      <c r="AO149" s="165">
        <v>31.65</v>
      </c>
      <c r="AP149" s="165">
        <v>31.65</v>
      </c>
      <c r="AQ149" s="165">
        <v>31.65</v>
      </c>
      <c r="AR149" s="165">
        <v>31.65</v>
      </c>
      <c r="AS149" s="165">
        <v>31.65</v>
      </c>
      <c r="AT149" s="165">
        <v>31.65</v>
      </c>
      <c r="AU149" s="165">
        <v>31.65</v>
      </c>
      <c r="AV149" s="488">
        <v>31.65</v>
      </c>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c r="LP149"/>
      <c r="LQ149"/>
      <c r="LR149"/>
      <c r="LS149"/>
      <c r="LT149"/>
      <c r="LU149"/>
      <c r="LV149"/>
      <c r="LW149"/>
      <c r="LX149"/>
      <c r="LY149"/>
      <c r="LZ149"/>
      <c r="MA149"/>
      <c r="MB149"/>
      <c r="MC149"/>
      <c r="MD149"/>
      <c r="ME149"/>
      <c r="MF149"/>
      <c r="MG149"/>
      <c r="MH149"/>
      <c r="MI149"/>
      <c r="MJ149"/>
      <c r="MK149"/>
      <c r="ML149"/>
      <c r="MM149"/>
      <c r="MN149"/>
      <c r="MO149"/>
      <c r="MP149"/>
      <c r="MQ149"/>
      <c r="MR149"/>
      <c r="MS149"/>
      <c r="MT149"/>
      <c r="MU149"/>
      <c r="MV149"/>
      <c r="MW149"/>
      <c r="MX149"/>
      <c r="MY149"/>
      <c r="MZ149"/>
      <c r="NA149"/>
      <c r="NB149"/>
      <c r="NC149"/>
      <c r="ND149"/>
      <c r="NE149"/>
      <c r="NF149"/>
      <c r="NG149"/>
      <c r="NH149"/>
      <c r="NI149"/>
      <c r="NJ149"/>
      <c r="NK149"/>
      <c r="NL149"/>
      <c r="NM149"/>
      <c r="NN149"/>
      <c r="NO149"/>
      <c r="NP149"/>
      <c r="NQ149"/>
      <c r="NR149"/>
      <c r="NS149"/>
      <c r="NT149"/>
      <c r="NU149"/>
      <c r="NV149"/>
      <c r="NW149"/>
      <c r="NX149"/>
      <c r="NY149"/>
      <c r="NZ149"/>
      <c r="OA149"/>
      <c r="OB149"/>
      <c r="OC149"/>
      <c r="OD149"/>
      <c r="OE149"/>
      <c r="OF149"/>
      <c r="OG149"/>
      <c r="OH149"/>
      <c r="OI149"/>
      <c r="OJ149"/>
      <c r="OK149"/>
      <c r="OL149"/>
      <c r="OM149"/>
      <c r="ON149"/>
      <c r="OO149"/>
      <c r="OP149"/>
      <c r="OQ149"/>
      <c r="OR149"/>
      <c r="OS149"/>
      <c r="OT149"/>
      <c r="OU149"/>
      <c r="OV149"/>
      <c r="OW149"/>
      <c r="OX149"/>
      <c r="OY149"/>
      <c r="OZ149"/>
      <c r="PA149"/>
      <c r="PB149"/>
    </row>
    <row r="150" spans="7:418" ht="14.1" customHeight="1" thickTop="1">
      <c r="G150" s="19"/>
      <c r="H150" s="738"/>
      <c r="J150" s="802"/>
      <c r="K150" s="120" t="s">
        <v>155</v>
      </c>
      <c r="L150" s="486">
        <v>52.16</v>
      </c>
      <c r="M150" s="486">
        <v>52.16</v>
      </c>
      <c r="N150" s="486">
        <v>52.16</v>
      </c>
      <c r="O150" s="486">
        <v>52.16</v>
      </c>
      <c r="P150" s="486">
        <v>52.16</v>
      </c>
      <c r="Q150" s="486">
        <v>52.16</v>
      </c>
      <c r="R150" s="486">
        <v>52.16</v>
      </c>
      <c r="S150" s="486">
        <v>52.16</v>
      </c>
      <c r="T150" s="486">
        <v>52.16</v>
      </c>
      <c r="U150" s="486">
        <v>52.16</v>
      </c>
      <c r="V150" s="486">
        <v>52.16</v>
      </c>
      <c r="W150" s="486">
        <v>52.16</v>
      </c>
      <c r="X150" s="486">
        <v>52.16</v>
      </c>
      <c r="Y150" s="486">
        <v>52.16</v>
      </c>
      <c r="Z150" s="486">
        <v>52.16</v>
      </c>
      <c r="AA150" s="486">
        <v>52.16</v>
      </c>
      <c r="AB150" s="486">
        <v>52.16</v>
      </c>
      <c r="AC150" s="486">
        <v>52.16</v>
      </c>
      <c r="AD150" s="486">
        <v>52.16</v>
      </c>
      <c r="AE150" s="486">
        <v>52.16</v>
      </c>
      <c r="AF150" s="486">
        <v>52.16</v>
      </c>
      <c r="AG150" s="486">
        <v>52.16</v>
      </c>
      <c r="AH150" s="486">
        <v>52.16</v>
      </c>
      <c r="AI150" s="486">
        <v>52.16</v>
      </c>
      <c r="AJ150" s="486">
        <v>52.16</v>
      </c>
      <c r="AK150" s="486">
        <v>52.16</v>
      </c>
      <c r="AL150" s="486">
        <v>52.16</v>
      </c>
      <c r="AM150" s="486">
        <v>52.16</v>
      </c>
      <c r="AN150" s="486">
        <v>52.16</v>
      </c>
      <c r="AO150" s="486">
        <v>52.16</v>
      </c>
      <c r="AP150" s="486">
        <v>52.16</v>
      </c>
      <c r="AQ150" s="486">
        <v>52.16</v>
      </c>
      <c r="AR150" s="486">
        <v>52.16</v>
      </c>
      <c r="AS150" s="486">
        <v>52.16</v>
      </c>
      <c r="AT150" s="486">
        <v>52.16</v>
      </c>
      <c r="AU150" s="486">
        <v>52.16</v>
      </c>
      <c r="AV150" s="489">
        <v>52.16</v>
      </c>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c r="LP150"/>
      <c r="LQ150"/>
      <c r="LR150"/>
      <c r="LS150"/>
      <c r="LT150"/>
      <c r="LU150"/>
      <c r="LV150"/>
      <c r="LW150"/>
      <c r="LX150"/>
      <c r="LY150"/>
      <c r="LZ150"/>
      <c r="MA150"/>
      <c r="MB150"/>
      <c r="MC150"/>
      <c r="MD150"/>
      <c r="ME150"/>
      <c r="MF150"/>
      <c r="MG150"/>
      <c r="MH150"/>
      <c r="MI150"/>
      <c r="MJ150"/>
      <c r="MK150"/>
      <c r="ML150"/>
      <c r="MM150"/>
      <c r="MN150"/>
      <c r="MO150"/>
      <c r="MP150"/>
      <c r="MQ150"/>
      <c r="MR150"/>
      <c r="MS150"/>
      <c r="MT150"/>
      <c r="MU150"/>
      <c r="MV150"/>
      <c r="MW150"/>
      <c r="MX150"/>
      <c r="MY150"/>
      <c r="MZ150"/>
      <c r="NA150"/>
      <c r="NB150"/>
      <c r="NC150"/>
      <c r="ND150"/>
      <c r="NE150"/>
      <c r="NF150"/>
      <c r="NG150"/>
      <c r="NH150"/>
      <c r="NI150"/>
      <c r="NJ150"/>
      <c r="NK150"/>
      <c r="NL150"/>
      <c r="NM150"/>
      <c r="NN150"/>
      <c r="NO150"/>
      <c r="NP150"/>
      <c r="NQ150"/>
      <c r="NR150"/>
      <c r="NS150"/>
      <c r="NT150"/>
      <c r="NU150"/>
      <c r="NV150"/>
      <c r="NW150"/>
      <c r="NX150"/>
      <c r="NY150"/>
      <c r="NZ150"/>
      <c r="OA150"/>
      <c r="OB150"/>
      <c r="OC150"/>
      <c r="OD150"/>
      <c r="OE150"/>
      <c r="OF150"/>
      <c r="OG150"/>
      <c r="OH150"/>
      <c r="OI150"/>
      <c r="OJ150"/>
      <c r="OK150"/>
      <c r="OL150"/>
      <c r="OM150"/>
      <c r="ON150"/>
      <c r="OO150"/>
      <c r="OP150"/>
      <c r="OQ150"/>
      <c r="OR150"/>
      <c r="OS150"/>
      <c r="OT150"/>
      <c r="OU150"/>
      <c r="OV150"/>
      <c r="OW150"/>
      <c r="OX150"/>
      <c r="OY150"/>
      <c r="OZ150"/>
      <c r="PA150"/>
      <c r="PB150"/>
    </row>
    <row r="151" spans="7:418" ht="14.1" customHeight="1">
      <c r="G151" s="19"/>
      <c r="H151" s="738"/>
      <c r="J151" s="802"/>
      <c r="K151" s="120" t="s">
        <v>156</v>
      </c>
      <c r="L151" s="165">
        <v>52.16</v>
      </c>
      <c r="M151" s="165">
        <v>52.16</v>
      </c>
      <c r="N151" s="165">
        <v>52.16</v>
      </c>
      <c r="O151" s="165">
        <v>52.16</v>
      </c>
      <c r="P151" s="165">
        <v>52.16</v>
      </c>
      <c r="Q151" s="165">
        <v>52.16</v>
      </c>
      <c r="R151" s="165">
        <v>52.16</v>
      </c>
      <c r="S151" s="165">
        <v>52.16</v>
      </c>
      <c r="T151" s="165">
        <v>52.16</v>
      </c>
      <c r="U151" s="165">
        <v>52.16</v>
      </c>
      <c r="V151" s="165">
        <v>52.16</v>
      </c>
      <c r="W151" s="165">
        <v>52.16</v>
      </c>
      <c r="X151" s="165">
        <v>52.16</v>
      </c>
      <c r="Y151" s="165">
        <v>52.16</v>
      </c>
      <c r="Z151" s="165">
        <v>52.16</v>
      </c>
      <c r="AA151" s="165">
        <v>52.16</v>
      </c>
      <c r="AB151" s="165">
        <v>52.16</v>
      </c>
      <c r="AC151" s="165">
        <v>52.16</v>
      </c>
      <c r="AD151" s="165">
        <v>52.16</v>
      </c>
      <c r="AE151" s="165">
        <v>52.16</v>
      </c>
      <c r="AF151" s="165">
        <v>52.16</v>
      </c>
      <c r="AG151" s="165">
        <v>52.16</v>
      </c>
      <c r="AH151" s="165">
        <v>52.16</v>
      </c>
      <c r="AI151" s="165">
        <v>52.16</v>
      </c>
      <c r="AJ151" s="165">
        <v>52.16</v>
      </c>
      <c r="AK151" s="165">
        <v>52.16</v>
      </c>
      <c r="AL151" s="165">
        <v>52.16</v>
      </c>
      <c r="AM151" s="165">
        <v>52.16</v>
      </c>
      <c r="AN151" s="165">
        <v>52.16</v>
      </c>
      <c r="AO151" s="165">
        <v>52.16</v>
      </c>
      <c r="AP151" s="165">
        <v>52.16</v>
      </c>
      <c r="AQ151" s="165">
        <v>52.16</v>
      </c>
      <c r="AR151" s="165">
        <v>52.16</v>
      </c>
      <c r="AS151" s="165">
        <v>52.16</v>
      </c>
      <c r="AT151" s="165">
        <v>52.16</v>
      </c>
      <c r="AU151" s="165">
        <v>52.16</v>
      </c>
      <c r="AV151" s="488">
        <v>52.16</v>
      </c>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c r="LP151"/>
      <c r="LQ151"/>
      <c r="LR151"/>
      <c r="LS151"/>
      <c r="LT151"/>
      <c r="LU151"/>
      <c r="LV151"/>
      <c r="LW151"/>
      <c r="LX151"/>
      <c r="LY151"/>
      <c r="LZ151"/>
      <c r="MA151"/>
      <c r="MB151"/>
      <c r="MC151"/>
      <c r="MD151"/>
      <c r="ME151"/>
      <c r="MF151"/>
      <c r="MG151"/>
      <c r="MH151"/>
      <c r="MI151"/>
      <c r="MJ151"/>
      <c r="MK151"/>
      <c r="ML151"/>
      <c r="MM151"/>
      <c r="MN151"/>
      <c r="MO151"/>
      <c r="MP151"/>
      <c r="MQ151"/>
      <c r="MR151"/>
      <c r="MS151"/>
      <c r="MT151"/>
      <c r="MU151"/>
      <c r="MV151"/>
      <c r="MW151"/>
      <c r="MX151"/>
      <c r="MY151"/>
      <c r="MZ151"/>
      <c r="NA151"/>
      <c r="NB151"/>
      <c r="NC151"/>
      <c r="ND151"/>
      <c r="NE151"/>
      <c r="NF151"/>
      <c r="NG151"/>
      <c r="NH151"/>
      <c r="NI151"/>
      <c r="NJ151"/>
      <c r="NK151"/>
      <c r="NL151"/>
      <c r="NM151"/>
      <c r="NN151"/>
      <c r="NO151"/>
      <c r="NP151"/>
      <c r="NQ151"/>
      <c r="NR151"/>
      <c r="NS151"/>
      <c r="NT151"/>
      <c r="NU151"/>
      <c r="NV151"/>
      <c r="NW151"/>
      <c r="NX151"/>
      <c r="NY151"/>
      <c r="NZ151"/>
      <c r="OA151"/>
      <c r="OB151"/>
      <c r="OC151"/>
      <c r="OD151"/>
      <c r="OE151"/>
      <c r="OF151"/>
      <c r="OG151"/>
      <c r="OH151"/>
      <c r="OI151"/>
      <c r="OJ151"/>
      <c r="OK151"/>
      <c r="OL151"/>
      <c r="OM151"/>
      <c r="ON151"/>
      <c r="OO151"/>
      <c r="OP151"/>
      <c r="OQ151"/>
      <c r="OR151"/>
      <c r="OS151"/>
      <c r="OT151"/>
      <c r="OU151"/>
      <c r="OV151"/>
      <c r="OW151"/>
      <c r="OX151"/>
      <c r="OY151"/>
      <c r="OZ151"/>
      <c r="PA151"/>
      <c r="PB151"/>
    </row>
    <row r="152" spans="7:418" ht="14.1" customHeight="1" thickBot="1">
      <c r="G152" s="19"/>
      <c r="H152" s="738"/>
      <c r="J152" s="802"/>
      <c r="K152" s="120" t="s">
        <v>157</v>
      </c>
      <c r="L152" s="165">
        <v>52.16</v>
      </c>
      <c r="M152" s="165">
        <v>52.16</v>
      </c>
      <c r="N152" s="165">
        <v>52.16</v>
      </c>
      <c r="O152" s="165">
        <v>52.16</v>
      </c>
      <c r="P152" s="165">
        <v>52.16</v>
      </c>
      <c r="Q152" s="165">
        <v>52.16</v>
      </c>
      <c r="R152" s="165">
        <v>52.16</v>
      </c>
      <c r="S152" s="165">
        <v>52.16</v>
      </c>
      <c r="T152" s="165">
        <v>52.16</v>
      </c>
      <c r="U152" s="165">
        <v>52.16</v>
      </c>
      <c r="V152" s="165">
        <v>52.16</v>
      </c>
      <c r="W152" s="165">
        <v>52.16</v>
      </c>
      <c r="X152" s="165">
        <v>52.16</v>
      </c>
      <c r="Y152" s="165">
        <v>52.16</v>
      </c>
      <c r="Z152" s="165">
        <v>52.16</v>
      </c>
      <c r="AA152" s="165">
        <v>52.16</v>
      </c>
      <c r="AB152" s="165">
        <v>52.16</v>
      </c>
      <c r="AC152" s="165">
        <v>52.16</v>
      </c>
      <c r="AD152" s="165">
        <v>52.16</v>
      </c>
      <c r="AE152" s="165">
        <v>52.16</v>
      </c>
      <c r="AF152" s="165">
        <v>52.16</v>
      </c>
      <c r="AG152" s="165">
        <v>52.16</v>
      </c>
      <c r="AH152" s="165">
        <v>52.16</v>
      </c>
      <c r="AI152" s="165">
        <v>52.16</v>
      </c>
      <c r="AJ152" s="165">
        <v>52.16</v>
      </c>
      <c r="AK152" s="165">
        <v>52.16</v>
      </c>
      <c r="AL152" s="165">
        <v>52.16</v>
      </c>
      <c r="AM152" s="165">
        <v>52.16</v>
      </c>
      <c r="AN152" s="165">
        <v>52.16</v>
      </c>
      <c r="AO152" s="165">
        <v>52.16</v>
      </c>
      <c r="AP152" s="165">
        <v>52.16</v>
      </c>
      <c r="AQ152" s="165">
        <v>52.16</v>
      </c>
      <c r="AR152" s="165">
        <v>52.16</v>
      </c>
      <c r="AS152" s="165">
        <v>52.16</v>
      </c>
      <c r="AT152" s="165">
        <v>52.16</v>
      </c>
      <c r="AU152" s="165">
        <v>52.16</v>
      </c>
      <c r="AV152" s="488">
        <v>52.16</v>
      </c>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c r="LP152"/>
      <c r="LQ152"/>
      <c r="LR152"/>
      <c r="LS152"/>
      <c r="LT152"/>
      <c r="LU152"/>
      <c r="LV152"/>
      <c r="LW152"/>
      <c r="LX152"/>
      <c r="LY152"/>
      <c r="LZ152"/>
      <c r="MA152"/>
      <c r="MB152"/>
      <c r="MC152"/>
      <c r="MD152"/>
      <c r="ME152"/>
      <c r="MF152"/>
      <c r="MG152"/>
      <c r="MH152"/>
      <c r="MI152"/>
      <c r="MJ152"/>
      <c r="MK152"/>
      <c r="ML152"/>
      <c r="MM152"/>
      <c r="MN152"/>
      <c r="MO152"/>
      <c r="MP152"/>
      <c r="MQ152"/>
      <c r="MR152"/>
      <c r="MS152"/>
      <c r="MT152"/>
      <c r="MU152"/>
      <c r="MV152"/>
      <c r="MW152"/>
      <c r="MX152"/>
      <c r="MY152"/>
      <c r="MZ152"/>
      <c r="NA152"/>
      <c r="NB152"/>
      <c r="NC152"/>
      <c r="ND152"/>
      <c r="NE152"/>
      <c r="NF152"/>
      <c r="NG152"/>
      <c r="NH152"/>
      <c r="NI152"/>
      <c r="NJ152"/>
      <c r="NK152"/>
      <c r="NL152"/>
      <c r="NM152"/>
      <c r="NN152"/>
      <c r="NO152"/>
      <c r="NP152"/>
      <c r="NQ152"/>
      <c r="NR152"/>
      <c r="NS152"/>
      <c r="NT152"/>
      <c r="NU152"/>
      <c r="NV152"/>
      <c r="NW152"/>
      <c r="NX152"/>
      <c r="NY152"/>
      <c r="NZ152"/>
      <c r="OA152"/>
      <c r="OB152"/>
      <c r="OC152"/>
      <c r="OD152"/>
      <c r="OE152"/>
      <c r="OF152"/>
      <c r="OG152"/>
      <c r="OH152"/>
      <c r="OI152"/>
      <c r="OJ152"/>
      <c r="OK152"/>
      <c r="OL152"/>
      <c r="OM152"/>
      <c r="ON152"/>
      <c r="OO152"/>
      <c r="OP152"/>
      <c r="OQ152"/>
      <c r="OR152"/>
      <c r="OS152"/>
      <c r="OT152"/>
      <c r="OU152"/>
      <c r="OV152"/>
      <c r="OW152"/>
      <c r="OX152"/>
      <c r="OY152"/>
      <c r="OZ152"/>
      <c r="PA152"/>
      <c r="PB152"/>
    </row>
    <row r="153" spans="7:418" ht="14.1" customHeight="1" thickTop="1">
      <c r="G153" s="19"/>
      <c r="H153" s="738"/>
      <c r="J153" s="802"/>
      <c r="K153" s="120" t="s">
        <v>158</v>
      </c>
      <c r="L153" s="486">
        <v>73.930000000000007</v>
      </c>
      <c r="M153" s="486">
        <v>73.930000000000007</v>
      </c>
      <c r="N153" s="486">
        <v>73.930000000000007</v>
      </c>
      <c r="O153" s="486">
        <v>73.930000000000007</v>
      </c>
      <c r="P153" s="486">
        <v>73.930000000000007</v>
      </c>
      <c r="Q153" s="486">
        <v>73.930000000000007</v>
      </c>
      <c r="R153" s="486">
        <v>73.930000000000007</v>
      </c>
      <c r="S153" s="486">
        <v>73.930000000000007</v>
      </c>
      <c r="T153" s="486">
        <v>73.930000000000007</v>
      </c>
      <c r="U153" s="486">
        <v>73.930000000000007</v>
      </c>
      <c r="V153" s="486">
        <v>73.930000000000007</v>
      </c>
      <c r="W153" s="486">
        <v>73.930000000000007</v>
      </c>
      <c r="X153" s="486">
        <v>73.930000000000007</v>
      </c>
      <c r="Y153" s="486">
        <v>73.930000000000007</v>
      </c>
      <c r="Z153" s="486">
        <v>73.930000000000007</v>
      </c>
      <c r="AA153" s="486">
        <v>73.930000000000007</v>
      </c>
      <c r="AB153" s="486">
        <v>73.930000000000007</v>
      </c>
      <c r="AC153" s="486">
        <v>73.930000000000007</v>
      </c>
      <c r="AD153" s="486">
        <v>73.930000000000007</v>
      </c>
      <c r="AE153" s="486">
        <v>73.930000000000007</v>
      </c>
      <c r="AF153" s="486">
        <v>73.930000000000007</v>
      </c>
      <c r="AG153" s="486">
        <v>73.930000000000007</v>
      </c>
      <c r="AH153" s="486">
        <v>73.930000000000007</v>
      </c>
      <c r="AI153" s="486">
        <v>73.930000000000007</v>
      </c>
      <c r="AJ153" s="486">
        <v>73.930000000000007</v>
      </c>
      <c r="AK153" s="486">
        <v>73.930000000000007</v>
      </c>
      <c r="AL153" s="486">
        <v>73.930000000000007</v>
      </c>
      <c r="AM153" s="486">
        <v>73.930000000000007</v>
      </c>
      <c r="AN153" s="486">
        <v>73.930000000000007</v>
      </c>
      <c r="AO153" s="486">
        <v>73.930000000000007</v>
      </c>
      <c r="AP153" s="486">
        <v>73.930000000000007</v>
      </c>
      <c r="AQ153" s="486">
        <v>73.930000000000007</v>
      </c>
      <c r="AR153" s="486">
        <v>73.930000000000007</v>
      </c>
      <c r="AS153" s="486">
        <v>73.930000000000007</v>
      </c>
      <c r="AT153" s="486">
        <v>73.930000000000007</v>
      </c>
      <c r="AU153" s="486">
        <v>73.930000000000007</v>
      </c>
      <c r="AV153" s="489">
        <v>73.930000000000007</v>
      </c>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c r="LP153"/>
      <c r="LQ153"/>
      <c r="LR153"/>
      <c r="LS153"/>
      <c r="LT153"/>
      <c r="LU153"/>
      <c r="LV153"/>
      <c r="LW153"/>
      <c r="LX153"/>
      <c r="LY153"/>
      <c r="LZ153"/>
      <c r="MA153"/>
      <c r="MB153"/>
      <c r="MC153"/>
      <c r="MD153"/>
      <c r="ME153"/>
      <c r="MF153"/>
      <c r="MG153"/>
      <c r="MH153"/>
      <c r="MI153"/>
      <c r="MJ153"/>
      <c r="MK153"/>
      <c r="ML153"/>
      <c r="MM153"/>
      <c r="MN153"/>
      <c r="MO153"/>
      <c r="MP153"/>
      <c r="MQ153"/>
      <c r="MR153"/>
      <c r="MS153"/>
      <c r="MT153"/>
      <c r="MU153"/>
      <c r="MV153"/>
      <c r="MW153"/>
      <c r="MX153"/>
      <c r="MY153"/>
      <c r="MZ153"/>
      <c r="NA153"/>
      <c r="NB153"/>
      <c r="NC153"/>
      <c r="ND153"/>
      <c r="NE153"/>
      <c r="NF153"/>
      <c r="NG153"/>
      <c r="NH153"/>
      <c r="NI153"/>
      <c r="NJ153"/>
      <c r="NK153"/>
      <c r="NL153"/>
      <c r="NM153"/>
      <c r="NN153"/>
      <c r="NO153"/>
      <c r="NP153"/>
      <c r="NQ153"/>
      <c r="NR153"/>
      <c r="NS153"/>
      <c r="NT153"/>
      <c r="NU153"/>
      <c r="NV153"/>
      <c r="NW153"/>
      <c r="NX153"/>
      <c r="NY153"/>
      <c r="NZ153"/>
      <c r="OA153"/>
      <c r="OB153"/>
      <c r="OC153"/>
      <c r="OD153"/>
      <c r="OE153"/>
      <c r="OF153"/>
      <c r="OG153"/>
      <c r="OH153"/>
      <c r="OI153"/>
      <c r="OJ153"/>
      <c r="OK153"/>
      <c r="OL153"/>
      <c r="OM153"/>
      <c r="ON153"/>
      <c r="OO153"/>
      <c r="OP153"/>
      <c r="OQ153"/>
      <c r="OR153"/>
      <c r="OS153"/>
      <c r="OT153"/>
      <c r="OU153"/>
      <c r="OV153"/>
      <c r="OW153"/>
      <c r="OX153"/>
      <c r="OY153"/>
      <c r="OZ153"/>
      <c r="PA153"/>
      <c r="PB153"/>
    </row>
    <row r="154" spans="7:418" ht="14.1" customHeight="1">
      <c r="G154" s="19"/>
      <c r="H154" s="738"/>
      <c r="J154" s="802"/>
      <c r="K154" s="120" t="s">
        <v>159</v>
      </c>
      <c r="L154" s="165">
        <v>73.930000000000007</v>
      </c>
      <c r="M154" s="165">
        <v>73.930000000000007</v>
      </c>
      <c r="N154" s="165">
        <v>73.930000000000007</v>
      </c>
      <c r="O154" s="165">
        <v>73.930000000000007</v>
      </c>
      <c r="P154" s="165">
        <v>73.930000000000007</v>
      </c>
      <c r="Q154" s="165">
        <v>73.930000000000007</v>
      </c>
      <c r="R154" s="165">
        <v>73.930000000000007</v>
      </c>
      <c r="S154" s="165">
        <v>73.930000000000007</v>
      </c>
      <c r="T154" s="165">
        <v>73.930000000000007</v>
      </c>
      <c r="U154" s="165">
        <v>73.930000000000007</v>
      </c>
      <c r="V154" s="165">
        <v>73.930000000000007</v>
      </c>
      <c r="W154" s="165">
        <v>73.930000000000007</v>
      </c>
      <c r="X154" s="165">
        <v>73.930000000000007</v>
      </c>
      <c r="Y154" s="165">
        <v>73.930000000000007</v>
      </c>
      <c r="Z154" s="165">
        <v>73.930000000000007</v>
      </c>
      <c r="AA154" s="165">
        <v>73.930000000000007</v>
      </c>
      <c r="AB154" s="165">
        <v>73.930000000000007</v>
      </c>
      <c r="AC154" s="165">
        <v>73.930000000000007</v>
      </c>
      <c r="AD154" s="165">
        <v>73.930000000000007</v>
      </c>
      <c r="AE154" s="165">
        <v>73.930000000000007</v>
      </c>
      <c r="AF154" s="165">
        <v>73.930000000000007</v>
      </c>
      <c r="AG154" s="165">
        <v>73.930000000000007</v>
      </c>
      <c r="AH154" s="165">
        <v>73.930000000000007</v>
      </c>
      <c r="AI154" s="165">
        <v>73.930000000000007</v>
      </c>
      <c r="AJ154" s="165">
        <v>73.930000000000007</v>
      </c>
      <c r="AK154" s="165">
        <v>73.930000000000007</v>
      </c>
      <c r="AL154" s="165">
        <v>73.930000000000007</v>
      </c>
      <c r="AM154" s="165">
        <v>73.930000000000007</v>
      </c>
      <c r="AN154" s="165">
        <v>73.930000000000007</v>
      </c>
      <c r="AO154" s="165">
        <v>73.930000000000007</v>
      </c>
      <c r="AP154" s="165">
        <v>73.930000000000007</v>
      </c>
      <c r="AQ154" s="165">
        <v>73.930000000000007</v>
      </c>
      <c r="AR154" s="165">
        <v>73.930000000000007</v>
      </c>
      <c r="AS154" s="165">
        <v>73.930000000000007</v>
      </c>
      <c r="AT154" s="165">
        <v>73.930000000000007</v>
      </c>
      <c r="AU154" s="165">
        <v>73.930000000000007</v>
      </c>
      <c r="AV154" s="488">
        <v>73.930000000000007</v>
      </c>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c r="LQ154"/>
      <c r="LR154"/>
      <c r="LS154"/>
      <c r="LT154"/>
      <c r="LU154"/>
      <c r="LV154"/>
      <c r="LW154"/>
      <c r="LX154"/>
      <c r="LY154"/>
      <c r="LZ154"/>
      <c r="MA154"/>
      <c r="MB154"/>
      <c r="MC154"/>
      <c r="MD154"/>
      <c r="ME154"/>
      <c r="MF154"/>
      <c r="MG154"/>
      <c r="MH154"/>
      <c r="MI154"/>
      <c r="MJ154"/>
      <c r="MK154"/>
      <c r="ML154"/>
      <c r="MM154"/>
      <c r="MN154"/>
      <c r="MO154"/>
      <c r="MP154"/>
      <c r="MQ154"/>
      <c r="MR154"/>
      <c r="MS154"/>
      <c r="MT154"/>
      <c r="MU154"/>
      <c r="MV154"/>
      <c r="MW154"/>
      <c r="MX154"/>
      <c r="MY154"/>
      <c r="MZ154"/>
      <c r="NA154"/>
      <c r="NB154"/>
      <c r="NC154"/>
      <c r="ND154"/>
      <c r="NE154"/>
      <c r="NF154"/>
      <c r="NG154"/>
      <c r="NH154"/>
      <c r="NI154"/>
      <c r="NJ154"/>
      <c r="NK154"/>
      <c r="NL154"/>
      <c r="NM154"/>
      <c r="NN154"/>
      <c r="NO154"/>
      <c r="NP154"/>
      <c r="NQ154"/>
      <c r="NR154"/>
      <c r="NS154"/>
      <c r="NT154"/>
      <c r="NU154"/>
      <c r="NV154"/>
      <c r="NW154"/>
      <c r="NX154"/>
      <c r="NY154"/>
      <c r="NZ154"/>
      <c r="OA154"/>
      <c r="OB154"/>
      <c r="OC154"/>
      <c r="OD154"/>
      <c r="OE154"/>
      <c r="OF154"/>
      <c r="OG154"/>
      <c r="OH154"/>
      <c r="OI154"/>
      <c r="OJ154"/>
      <c r="OK154"/>
      <c r="OL154"/>
      <c r="OM154"/>
      <c r="ON154"/>
      <c r="OO154"/>
      <c r="OP154"/>
      <c r="OQ154"/>
      <c r="OR154"/>
      <c r="OS154"/>
      <c r="OT154"/>
      <c r="OU154"/>
      <c r="OV154"/>
      <c r="OW154"/>
      <c r="OX154"/>
      <c r="OY154"/>
      <c r="OZ154"/>
      <c r="PA154"/>
      <c r="PB154"/>
    </row>
    <row r="155" spans="7:418" ht="14.1" customHeight="1">
      <c r="G155" s="19"/>
      <c r="H155" s="738"/>
      <c r="J155" s="802"/>
      <c r="K155" s="121" t="s">
        <v>160</v>
      </c>
      <c r="L155" s="487">
        <v>73.930000000000007</v>
      </c>
      <c r="M155" s="487">
        <v>73.930000000000007</v>
      </c>
      <c r="N155" s="487">
        <v>73.930000000000007</v>
      </c>
      <c r="O155" s="487">
        <v>73.930000000000007</v>
      </c>
      <c r="P155" s="487">
        <v>73.930000000000007</v>
      </c>
      <c r="Q155" s="487">
        <v>73.930000000000007</v>
      </c>
      <c r="R155" s="487">
        <v>73.930000000000007</v>
      </c>
      <c r="S155" s="487">
        <v>73.930000000000007</v>
      </c>
      <c r="T155" s="487">
        <v>73.930000000000007</v>
      </c>
      <c r="U155" s="487">
        <v>73.930000000000007</v>
      </c>
      <c r="V155" s="487">
        <v>73.930000000000007</v>
      </c>
      <c r="W155" s="487">
        <v>73.930000000000007</v>
      </c>
      <c r="X155" s="487">
        <v>73.930000000000007</v>
      </c>
      <c r="Y155" s="487">
        <v>73.930000000000007</v>
      </c>
      <c r="Z155" s="487">
        <v>73.930000000000007</v>
      </c>
      <c r="AA155" s="487">
        <v>73.930000000000007</v>
      </c>
      <c r="AB155" s="487">
        <v>73.930000000000007</v>
      </c>
      <c r="AC155" s="487">
        <v>73.930000000000007</v>
      </c>
      <c r="AD155" s="487">
        <v>73.930000000000007</v>
      </c>
      <c r="AE155" s="487">
        <v>73.930000000000007</v>
      </c>
      <c r="AF155" s="487">
        <v>73.930000000000007</v>
      </c>
      <c r="AG155" s="487">
        <v>73.930000000000007</v>
      </c>
      <c r="AH155" s="487">
        <v>73.930000000000007</v>
      </c>
      <c r="AI155" s="487">
        <v>73.930000000000007</v>
      </c>
      <c r="AJ155" s="487">
        <v>73.930000000000007</v>
      </c>
      <c r="AK155" s="487">
        <v>73.930000000000007</v>
      </c>
      <c r="AL155" s="487">
        <v>73.930000000000007</v>
      </c>
      <c r="AM155" s="487">
        <v>73.930000000000007</v>
      </c>
      <c r="AN155" s="487">
        <v>73.930000000000007</v>
      </c>
      <c r="AO155" s="487">
        <v>73.930000000000007</v>
      </c>
      <c r="AP155" s="487">
        <v>73.930000000000007</v>
      </c>
      <c r="AQ155" s="487">
        <v>73.930000000000007</v>
      </c>
      <c r="AR155" s="487">
        <v>73.930000000000007</v>
      </c>
      <c r="AS155" s="487">
        <v>73.930000000000007</v>
      </c>
      <c r="AT155" s="487">
        <v>73.930000000000007</v>
      </c>
      <c r="AU155" s="487">
        <v>73.930000000000007</v>
      </c>
      <c r="AV155" s="651">
        <v>73.930000000000007</v>
      </c>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c r="LP155"/>
      <c r="LQ155"/>
      <c r="LR155"/>
      <c r="LS155"/>
      <c r="LT155"/>
      <c r="LU155"/>
      <c r="LV155"/>
      <c r="LW155"/>
      <c r="LX155"/>
      <c r="LY155"/>
      <c r="LZ155"/>
      <c r="MA155"/>
      <c r="MB155"/>
      <c r="MC155"/>
      <c r="MD155"/>
      <c r="ME155"/>
      <c r="MF155"/>
      <c r="MG155"/>
      <c r="MH155"/>
      <c r="MI155"/>
      <c r="MJ155"/>
      <c r="MK155"/>
      <c r="ML155"/>
      <c r="MM155"/>
      <c r="MN155"/>
      <c r="MO155"/>
      <c r="MP155"/>
      <c r="MQ155"/>
      <c r="MR155"/>
      <c r="MS155"/>
      <c r="MT155"/>
      <c r="MU155"/>
      <c r="MV155"/>
      <c r="MW155"/>
      <c r="MX155"/>
      <c r="MY155"/>
      <c r="MZ155"/>
      <c r="NA155"/>
      <c r="NB155"/>
      <c r="NC155"/>
      <c r="ND155"/>
      <c r="NE155"/>
      <c r="NF155"/>
      <c r="NG155"/>
      <c r="NH155"/>
      <c r="NI155"/>
      <c r="NJ155"/>
      <c r="NK155"/>
      <c r="NL155"/>
      <c r="NM155"/>
      <c r="NN155"/>
      <c r="NO155"/>
      <c r="NP155"/>
      <c r="NQ155"/>
      <c r="NR155"/>
      <c r="NS155"/>
      <c r="NT155"/>
      <c r="NU155"/>
      <c r="NV155"/>
      <c r="NW155"/>
      <c r="NX155"/>
      <c r="NY155"/>
      <c r="NZ155"/>
      <c r="OA155"/>
      <c r="OB155"/>
      <c r="OC155"/>
      <c r="OD155"/>
      <c r="OE155"/>
      <c r="OF155"/>
      <c r="OG155"/>
      <c r="OH155"/>
      <c r="OI155"/>
      <c r="OJ155"/>
      <c r="OK155"/>
      <c r="OL155"/>
      <c r="OM155"/>
      <c r="ON155"/>
      <c r="OO155"/>
      <c r="OP155"/>
      <c r="OQ155"/>
      <c r="OR155"/>
      <c r="OS155"/>
      <c r="OT155"/>
      <c r="OU155"/>
      <c r="OV155"/>
      <c r="OW155"/>
      <c r="OX155"/>
      <c r="OY155"/>
      <c r="OZ155"/>
      <c r="PA155"/>
      <c r="PB155"/>
    </row>
    <row r="156" spans="7:418" ht="14.1" customHeight="1" thickBot="1">
      <c r="G156" s="19"/>
      <c r="H156" s="738"/>
      <c r="J156" s="136"/>
      <c r="AV156" s="20"/>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c r="LP156"/>
      <c r="LQ156"/>
      <c r="LR156"/>
      <c r="LS156"/>
      <c r="LT156"/>
      <c r="LU156"/>
      <c r="LV156"/>
      <c r="LW156"/>
      <c r="LX156"/>
      <c r="LY156"/>
      <c r="LZ156"/>
      <c r="MA156"/>
      <c r="MB156"/>
      <c r="MC156"/>
      <c r="MD156"/>
      <c r="ME156"/>
      <c r="MF156"/>
      <c r="MG156"/>
      <c r="MH156"/>
      <c r="MI156"/>
      <c r="MJ156"/>
      <c r="MK156"/>
      <c r="ML156"/>
      <c r="MM156"/>
      <c r="MN156"/>
      <c r="MO156"/>
      <c r="MP156"/>
      <c r="MQ156"/>
      <c r="MR156"/>
      <c r="MS156"/>
      <c r="MT156"/>
      <c r="MU156"/>
      <c r="MV156"/>
      <c r="MW156"/>
      <c r="MX156"/>
      <c r="MY156"/>
      <c r="MZ156"/>
      <c r="NA156"/>
      <c r="NB156"/>
      <c r="NC156"/>
      <c r="ND156"/>
      <c r="NE156"/>
      <c r="NF156"/>
      <c r="NG156"/>
      <c r="NH156"/>
      <c r="NI156"/>
      <c r="NJ156"/>
      <c r="NK156"/>
      <c r="NL156"/>
      <c r="NM156"/>
      <c r="NN156"/>
      <c r="NO156"/>
      <c r="NP156"/>
      <c r="NQ156"/>
      <c r="NR156"/>
      <c r="NS156"/>
      <c r="NT156"/>
      <c r="NU156"/>
      <c r="NV156"/>
      <c r="NW156"/>
      <c r="NX156"/>
      <c r="NY156"/>
      <c r="NZ156"/>
      <c r="OA156"/>
      <c r="OB156"/>
      <c r="OC156"/>
      <c r="OD156"/>
      <c r="OE156"/>
      <c r="OF156"/>
      <c r="OG156"/>
      <c r="OH156"/>
      <c r="OI156"/>
      <c r="OJ156"/>
      <c r="OK156"/>
      <c r="OL156"/>
      <c r="OM156"/>
      <c r="ON156"/>
      <c r="OO156"/>
      <c r="OP156"/>
      <c r="OQ156"/>
      <c r="OR156"/>
      <c r="OS156"/>
      <c r="OT156"/>
      <c r="OU156"/>
      <c r="OV156"/>
      <c r="OW156"/>
      <c r="OX156"/>
      <c r="OY156"/>
      <c r="OZ156"/>
      <c r="PA156"/>
      <c r="PB156"/>
    </row>
    <row r="157" spans="7:418" ht="14.1" customHeight="1" thickTop="1">
      <c r="G157" s="19"/>
      <c r="H157" s="738"/>
      <c r="J157" s="801" t="s">
        <v>543</v>
      </c>
      <c r="K157" s="119" t="s">
        <v>150</v>
      </c>
      <c r="L157" s="486">
        <v>4.54</v>
      </c>
      <c r="M157" s="486">
        <v>4.54</v>
      </c>
      <c r="N157" s="486">
        <v>4.54</v>
      </c>
      <c r="O157" s="486">
        <v>4.54</v>
      </c>
      <c r="P157" s="486">
        <v>4.54</v>
      </c>
      <c r="Q157" s="486">
        <v>4.54</v>
      </c>
      <c r="R157" s="486">
        <v>4.54</v>
      </c>
      <c r="S157" s="486">
        <v>4.54</v>
      </c>
      <c r="T157" s="486">
        <v>4.54</v>
      </c>
      <c r="U157" s="486">
        <v>4.54</v>
      </c>
      <c r="V157" s="486">
        <v>4.54</v>
      </c>
      <c r="W157" s="486">
        <v>4.54</v>
      </c>
      <c r="X157" s="486">
        <v>4.54</v>
      </c>
      <c r="Y157" s="486">
        <v>4.54</v>
      </c>
      <c r="Z157" s="486">
        <v>4.54</v>
      </c>
      <c r="AA157" s="486">
        <v>4.54</v>
      </c>
      <c r="AB157" s="486">
        <v>4.54</v>
      </c>
      <c r="AC157" s="486">
        <v>4.54</v>
      </c>
      <c r="AD157" s="486">
        <v>4.54</v>
      </c>
      <c r="AE157" s="486">
        <v>4.54</v>
      </c>
      <c r="AF157" s="486">
        <v>4.54</v>
      </c>
      <c r="AG157" s="486">
        <v>4.54</v>
      </c>
      <c r="AH157" s="486">
        <v>4.54</v>
      </c>
      <c r="AI157" s="486">
        <v>4.54</v>
      </c>
      <c r="AJ157" s="486">
        <v>4.54</v>
      </c>
      <c r="AK157" s="486">
        <v>4.54</v>
      </c>
      <c r="AL157" s="486">
        <v>4.54</v>
      </c>
      <c r="AM157" s="486">
        <v>4.54</v>
      </c>
      <c r="AN157" s="486">
        <v>4.54</v>
      </c>
      <c r="AO157" s="486">
        <v>4.54</v>
      </c>
      <c r="AP157" s="486">
        <v>4.54</v>
      </c>
      <c r="AQ157" s="486">
        <v>4.54</v>
      </c>
      <c r="AR157" s="486">
        <v>4.54</v>
      </c>
      <c r="AS157" s="486">
        <v>4.54</v>
      </c>
      <c r="AT157" s="486">
        <v>4.54</v>
      </c>
      <c r="AU157" s="486">
        <v>4.54</v>
      </c>
      <c r="AV157" s="489">
        <v>4.54</v>
      </c>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c r="LP157"/>
      <c r="LQ157"/>
      <c r="LR157"/>
      <c r="LS157"/>
      <c r="LT157"/>
      <c r="LU157"/>
      <c r="LV157"/>
      <c r="LW157"/>
      <c r="LX157"/>
      <c r="LY157"/>
      <c r="LZ157"/>
      <c r="MA157"/>
      <c r="MB157"/>
      <c r="MC157"/>
      <c r="MD157"/>
      <c r="ME157"/>
      <c r="MF157"/>
      <c r="MG157"/>
      <c r="MH157"/>
      <c r="MI157"/>
      <c r="MJ157"/>
      <c r="MK157"/>
      <c r="ML157"/>
      <c r="MM157"/>
      <c r="MN157"/>
      <c r="MO157"/>
      <c r="MP157"/>
      <c r="MQ157"/>
      <c r="MR157"/>
      <c r="MS157"/>
      <c r="MT157"/>
      <c r="MU157"/>
      <c r="MV157"/>
      <c r="MW157"/>
      <c r="MX157"/>
      <c r="MY157"/>
      <c r="MZ157"/>
      <c r="NA157"/>
      <c r="NB157"/>
      <c r="NC157"/>
      <c r="ND157"/>
      <c r="NE157"/>
      <c r="NF157"/>
      <c r="NG157"/>
      <c r="NH157"/>
      <c r="NI157"/>
      <c r="NJ157"/>
      <c r="NK157"/>
      <c r="NL157"/>
      <c r="NM157"/>
      <c r="NN157"/>
      <c r="NO157"/>
      <c r="NP157"/>
      <c r="NQ157"/>
      <c r="NR157"/>
      <c r="NS157"/>
      <c r="NT157"/>
      <c r="NU157"/>
      <c r="NV157"/>
      <c r="NW157"/>
      <c r="NX157"/>
      <c r="NY157"/>
      <c r="NZ157"/>
      <c r="OA157"/>
      <c r="OB157"/>
      <c r="OC157"/>
      <c r="OD157"/>
      <c r="OE157"/>
      <c r="OF157"/>
      <c r="OG157"/>
      <c r="OH157"/>
      <c r="OI157"/>
      <c r="OJ157"/>
      <c r="OK157"/>
      <c r="OL157"/>
      <c r="OM157"/>
      <c r="ON157"/>
      <c r="OO157"/>
      <c r="OP157"/>
      <c r="OQ157"/>
      <c r="OR157"/>
      <c r="OS157"/>
      <c r="OT157"/>
      <c r="OU157"/>
      <c r="OV157"/>
      <c r="OW157"/>
      <c r="OX157"/>
      <c r="OY157"/>
      <c r="OZ157"/>
      <c r="PA157"/>
      <c r="PB157"/>
    </row>
    <row r="158" spans="7:418" ht="14.1" customHeight="1">
      <c r="G158" s="19"/>
      <c r="H158" s="738"/>
      <c r="J158" s="802"/>
      <c r="K158" s="120" t="s">
        <v>151</v>
      </c>
      <c r="L158" s="165">
        <v>4.54</v>
      </c>
      <c r="M158" s="165">
        <v>4.54</v>
      </c>
      <c r="N158" s="165">
        <v>4.54</v>
      </c>
      <c r="O158" s="165">
        <v>4.54</v>
      </c>
      <c r="P158" s="165">
        <v>4.54</v>
      </c>
      <c r="Q158" s="165">
        <v>4.54</v>
      </c>
      <c r="R158" s="165">
        <v>4.54</v>
      </c>
      <c r="S158" s="165">
        <v>4.54</v>
      </c>
      <c r="T158" s="165">
        <v>4.54</v>
      </c>
      <c r="U158" s="165">
        <v>4.54</v>
      </c>
      <c r="V158" s="165">
        <v>4.54</v>
      </c>
      <c r="W158" s="165">
        <v>4.54</v>
      </c>
      <c r="X158" s="165">
        <v>4.54</v>
      </c>
      <c r="Y158" s="165">
        <v>4.54</v>
      </c>
      <c r="Z158" s="165">
        <v>4.54</v>
      </c>
      <c r="AA158" s="165">
        <v>4.54</v>
      </c>
      <c r="AB158" s="165">
        <v>4.54</v>
      </c>
      <c r="AC158" s="165">
        <v>4.54</v>
      </c>
      <c r="AD158" s="165">
        <v>4.54</v>
      </c>
      <c r="AE158" s="165">
        <v>4.54</v>
      </c>
      <c r="AF158" s="165">
        <v>4.54</v>
      </c>
      <c r="AG158" s="165">
        <v>4.54</v>
      </c>
      <c r="AH158" s="165">
        <v>4.54</v>
      </c>
      <c r="AI158" s="165">
        <v>4.54</v>
      </c>
      <c r="AJ158" s="165">
        <v>4.54</v>
      </c>
      <c r="AK158" s="165">
        <v>4.54</v>
      </c>
      <c r="AL158" s="165">
        <v>4.54</v>
      </c>
      <c r="AM158" s="165">
        <v>4.54</v>
      </c>
      <c r="AN158" s="165">
        <v>4.54</v>
      </c>
      <c r="AO158" s="165">
        <v>4.54</v>
      </c>
      <c r="AP158" s="165">
        <v>4.54</v>
      </c>
      <c r="AQ158" s="165">
        <v>4.54</v>
      </c>
      <c r="AR158" s="165">
        <v>4.54</v>
      </c>
      <c r="AS158" s="165">
        <v>4.54</v>
      </c>
      <c r="AT158" s="165">
        <v>4.54</v>
      </c>
      <c r="AU158" s="165">
        <v>4.54</v>
      </c>
      <c r="AV158" s="488">
        <v>4.54</v>
      </c>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c r="LP158"/>
      <c r="LQ158"/>
      <c r="LR158"/>
      <c r="LS158"/>
      <c r="LT158"/>
      <c r="LU158"/>
      <c r="LV158"/>
      <c r="LW158"/>
      <c r="LX158"/>
      <c r="LY158"/>
      <c r="LZ158"/>
      <c r="MA158"/>
      <c r="MB158"/>
      <c r="MC158"/>
      <c r="MD158"/>
      <c r="ME158"/>
      <c r="MF158"/>
      <c r="MG158"/>
      <c r="MH158"/>
      <c r="MI158"/>
      <c r="MJ158"/>
      <c r="MK158"/>
      <c r="ML158"/>
      <c r="MM158"/>
      <c r="MN158"/>
      <c r="MO158"/>
      <c r="MP158"/>
      <c r="MQ158"/>
      <c r="MR158"/>
      <c r="MS158"/>
      <c r="MT158"/>
      <c r="MU158"/>
      <c r="MV158"/>
      <c r="MW158"/>
      <c r="MX158"/>
      <c r="MY158"/>
      <c r="MZ158"/>
      <c r="NA158"/>
      <c r="NB158"/>
      <c r="NC158"/>
      <c r="ND158"/>
      <c r="NE158"/>
      <c r="NF158"/>
      <c r="NG158"/>
      <c r="NH158"/>
      <c r="NI158"/>
      <c r="NJ158"/>
      <c r="NK158"/>
      <c r="NL158"/>
      <c r="NM158"/>
      <c r="NN158"/>
      <c r="NO158"/>
      <c r="NP158"/>
      <c r="NQ158"/>
      <c r="NR158"/>
      <c r="NS158"/>
      <c r="NT158"/>
      <c r="NU158"/>
      <c r="NV158"/>
      <c r="NW158"/>
      <c r="NX158"/>
      <c r="NY158"/>
      <c r="NZ158"/>
      <c r="OA158"/>
      <c r="OB158"/>
      <c r="OC158"/>
      <c r="OD158"/>
      <c r="OE158"/>
      <c r="OF158"/>
      <c r="OG158"/>
      <c r="OH158"/>
      <c r="OI158"/>
      <c r="OJ158"/>
      <c r="OK158"/>
      <c r="OL158"/>
      <c r="OM158"/>
      <c r="ON158"/>
      <c r="OO158"/>
      <c r="OP158"/>
      <c r="OQ158"/>
      <c r="OR158"/>
      <c r="OS158"/>
      <c r="OT158"/>
      <c r="OU158"/>
      <c r="OV158"/>
      <c r="OW158"/>
      <c r="OX158"/>
      <c r="OY158"/>
      <c r="OZ158"/>
      <c r="PA158"/>
      <c r="PB158"/>
    </row>
    <row r="159" spans="7:418" ht="14.1" customHeight="1" thickBot="1">
      <c r="G159" s="19"/>
      <c r="H159" s="738"/>
      <c r="J159" s="802"/>
      <c r="K159" s="120" t="s">
        <v>148</v>
      </c>
      <c r="L159" s="165">
        <v>4.54</v>
      </c>
      <c r="M159" s="165">
        <v>4.54</v>
      </c>
      <c r="N159" s="165">
        <v>4.54</v>
      </c>
      <c r="O159" s="165">
        <v>4.54</v>
      </c>
      <c r="P159" s="165">
        <v>4.54</v>
      </c>
      <c r="Q159" s="165">
        <v>4.54</v>
      </c>
      <c r="R159" s="165">
        <v>4.54</v>
      </c>
      <c r="S159" s="165">
        <v>4.54</v>
      </c>
      <c r="T159" s="165">
        <v>4.54</v>
      </c>
      <c r="U159" s="165">
        <v>4.54</v>
      </c>
      <c r="V159" s="165">
        <v>4.54</v>
      </c>
      <c r="W159" s="165">
        <v>4.54</v>
      </c>
      <c r="X159" s="165">
        <v>4.54</v>
      </c>
      <c r="Y159" s="165">
        <v>4.54</v>
      </c>
      <c r="Z159" s="165">
        <v>4.54</v>
      </c>
      <c r="AA159" s="165">
        <v>4.54</v>
      </c>
      <c r="AB159" s="165">
        <v>4.54</v>
      </c>
      <c r="AC159" s="165">
        <v>4.54</v>
      </c>
      <c r="AD159" s="165">
        <v>4.54</v>
      </c>
      <c r="AE159" s="165">
        <v>4.54</v>
      </c>
      <c r="AF159" s="165">
        <v>4.54</v>
      </c>
      <c r="AG159" s="165">
        <v>4.54</v>
      </c>
      <c r="AH159" s="165">
        <v>4.54</v>
      </c>
      <c r="AI159" s="165">
        <v>4.54</v>
      </c>
      <c r="AJ159" s="165">
        <v>4.54</v>
      </c>
      <c r="AK159" s="165">
        <v>4.54</v>
      </c>
      <c r="AL159" s="165">
        <v>4.54</v>
      </c>
      <c r="AM159" s="165">
        <v>4.54</v>
      </c>
      <c r="AN159" s="165">
        <v>4.54</v>
      </c>
      <c r="AO159" s="165">
        <v>4.54</v>
      </c>
      <c r="AP159" s="165">
        <v>4.54</v>
      </c>
      <c r="AQ159" s="165">
        <v>4.54</v>
      </c>
      <c r="AR159" s="165">
        <v>4.54</v>
      </c>
      <c r="AS159" s="165">
        <v>4.54</v>
      </c>
      <c r="AT159" s="165">
        <v>4.54</v>
      </c>
      <c r="AU159" s="165">
        <v>4.54</v>
      </c>
      <c r="AV159" s="488">
        <v>4.54</v>
      </c>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c r="LP159"/>
      <c r="LQ159"/>
      <c r="LR159"/>
      <c r="LS159"/>
      <c r="LT159"/>
      <c r="LU159"/>
      <c r="LV159"/>
      <c r="LW159"/>
      <c r="LX159"/>
      <c r="LY159"/>
      <c r="LZ159"/>
      <c r="MA159"/>
      <c r="MB159"/>
      <c r="MC159"/>
      <c r="MD159"/>
      <c r="ME159"/>
      <c r="MF159"/>
      <c r="MG159"/>
      <c r="MH159"/>
      <c r="MI159"/>
      <c r="MJ159"/>
      <c r="MK159"/>
      <c r="ML159"/>
      <c r="MM159"/>
      <c r="MN159"/>
      <c r="MO159"/>
      <c r="MP159"/>
      <c r="MQ159"/>
      <c r="MR159"/>
      <c r="MS159"/>
      <c r="MT159"/>
      <c r="MU159"/>
      <c r="MV159"/>
      <c r="MW159"/>
      <c r="MX159"/>
      <c r="MY159"/>
      <c r="MZ159"/>
      <c r="NA159"/>
      <c r="NB159"/>
      <c r="NC159"/>
      <c r="ND159"/>
      <c r="NE159"/>
      <c r="NF159"/>
      <c r="NG159"/>
      <c r="NH159"/>
      <c r="NI159"/>
      <c r="NJ159"/>
      <c r="NK159"/>
      <c r="NL159"/>
      <c r="NM159"/>
      <c r="NN159"/>
      <c r="NO159"/>
      <c r="NP159"/>
      <c r="NQ159"/>
      <c r="NR159"/>
      <c r="NS159"/>
      <c r="NT159"/>
      <c r="NU159"/>
      <c r="NV159"/>
      <c r="NW159"/>
      <c r="NX159"/>
      <c r="NY159"/>
      <c r="NZ159"/>
      <c r="OA159"/>
      <c r="OB159"/>
      <c r="OC159"/>
      <c r="OD159"/>
      <c r="OE159"/>
      <c r="OF159"/>
      <c r="OG159"/>
      <c r="OH159"/>
      <c r="OI159"/>
      <c r="OJ159"/>
      <c r="OK159"/>
      <c r="OL159"/>
      <c r="OM159"/>
      <c r="ON159"/>
      <c r="OO159"/>
      <c r="OP159"/>
      <c r="OQ159"/>
      <c r="OR159"/>
      <c r="OS159"/>
      <c r="OT159"/>
      <c r="OU159"/>
      <c r="OV159"/>
      <c r="OW159"/>
      <c r="OX159"/>
      <c r="OY159"/>
      <c r="OZ159"/>
      <c r="PA159"/>
      <c r="PB159"/>
    </row>
    <row r="160" spans="7:418" ht="14.1" customHeight="1" thickTop="1">
      <c r="G160" s="19"/>
      <c r="H160" s="738"/>
      <c r="J160" s="802"/>
      <c r="K160" s="120" t="s">
        <v>155</v>
      </c>
      <c r="L160" s="486">
        <v>7.33</v>
      </c>
      <c r="M160" s="486">
        <v>7.33</v>
      </c>
      <c r="N160" s="486">
        <v>7.33</v>
      </c>
      <c r="O160" s="486">
        <v>7.33</v>
      </c>
      <c r="P160" s="486">
        <v>7.33</v>
      </c>
      <c r="Q160" s="486">
        <v>7.33</v>
      </c>
      <c r="R160" s="486">
        <v>7.33</v>
      </c>
      <c r="S160" s="486">
        <v>7.33</v>
      </c>
      <c r="T160" s="486">
        <v>7.33</v>
      </c>
      <c r="U160" s="486">
        <v>7.33</v>
      </c>
      <c r="V160" s="486">
        <v>7.33</v>
      </c>
      <c r="W160" s="486">
        <v>7.33</v>
      </c>
      <c r="X160" s="486">
        <v>7.33</v>
      </c>
      <c r="Y160" s="486">
        <v>7.33</v>
      </c>
      <c r="Z160" s="486">
        <v>7.33</v>
      </c>
      <c r="AA160" s="486">
        <v>7.33</v>
      </c>
      <c r="AB160" s="486">
        <v>7.33</v>
      </c>
      <c r="AC160" s="486">
        <v>7.33</v>
      </c>
      <c r="AD160" s="486">
        <v>7.33</v>
      </c>
      <c r="AE160" s="486">
        <v>7.33</v>
      </c>
      <c r="AF160" s="486">
        <v>7.33</v>
      </c>
      <c r="AG160" s="486">
        <v>7.33</v>
      </c>
      <c r="AH160" s="486">
        <v>7.33</v>
      </c>
      <c r="AI160" s="486">
        <v>7.33</v>
      </c>
      <c r="AJ160" s="486">
        <v>7.33</v>
      </c>
      <c r="AK160" s="486">
        <v>7.33</v>
      </c>
      <c r="AL160" s="486">
        <v>7.33</v>
      </c>
      <c r="AM160" s="486">
        <v>7.33</v>
      </c>
      <c r="AN160" s="486">
        <v>7.33</v>
      </c>
      <c r="AO160" s="486">
        <v>7.33</v>
      </c>
      <c r="AP160" s="486">
        <v>7.33</v>
      </c>
      <c r="AQ160" s="486">
        <v>7.33</v>
      </c>
      <c r="AR160" s="486">
        <v>7.33</v>
      </c>
      <c r="AS160" s="486">
        <v>7.33</v>
      </c>
      <c r="AT160" s="486">
        <v>7.33</v>
      </c>
      <c r="AU160" s="486">
        <v>7.33</v>
      </c>
      <c r="AV160" s="489">
        <v>7.33</v>
      </c>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c r="LP160"/>
      <c r="LQ160"/>
      <c r="LR160"/>
      <c r="LS160"/>
      <c r="LT160"/>
      <c r="LU160"/>
      <c r="LV160"/>
      <c r="LW160"/>
      <c r="LX160"/>
      <c r="LY160"/>
      <c r="LZ160"/>
      <c r="MA160"/>
      <c r="MB160"/>
      <c r="MC160"/>
      <c r="MD160"/>
      <c r="ME160"/>
      <c r="MF160"/>
      <c r="MG160"/>
      <c r="MH160"/>
      <c r="MI160"/>
      <c r="MJ160"/>
      <c r="MK160"/>
      <c r="ML160"/>
      <c r="MM160"/>
      <c r="MN160"/>
      <c r="MO160"/>
      <c r="MP160"/>
      <c r="MQ160"/>
      <c r="MR160"/>
      <c r="MS160"/>
      <c r="MT160"/>
      <c r="MU160"/>
      <c r="MV160"/>
      <c r="MW160"/>
      <c r="MX160"/>
      <c r="MY160"/>
      <c r="MZ160"/>
      <c r="NA160"/>
      <c r="NB160"/>
      <c r="NC160"/>
      <c r="ND160"/>
      <c r="NE160"/>
      <c r="NF160"/>
      <c r="NG160"/>
      <c r="NH160"/>
      <c r="NI160"/>
      <c r="NJ160"/>
      <c r="NK160"/>
      <c r="NL160"/>
      <c r="NM160"/>
      <c r="NN160"/>
      <c r="NO160"/>
      <c r="NP160"/>
      <c r="NQ160"/>
      <c r="NR160"/>
      <c r="NS160"/>
      <c r="NT160"/>
      <c r="NU160"/>
      <c r="NV160"/>
      <c r="NW160"/>
      <c r="NX160"/>
      <c r="NY160"/>
      <c r="NZ160"/>
      <c r="OA160"/>
      <c r="OB160"/>
      <c r="OC160"/>
      <c r="OD160"/>
      <c r="OE160"/>
      <c r="OF160"/>
      <c r="OG160"/>
      <c r="OH160"/>
      <c r="OI160"/>
      <c r="OJ160"/>
      <c r="OK160"/>
      <c r="OL160"/>
      <c r="OM160"/>
      <c r="ON160"/>
      <c r="OO160"/>
      <c r="OP160"/>
      <c r="OQ160"/>
      <c r="OR160"/>
      <c r="OS160"/>
      <c r="OT160"/>
      <c r="OU160"/>
      <c r="OV160"/>
      <c r="OW160"/>
      <c r="OX160"/>
      <c r="OY160"/>
      <c r="OZ160"/>
      <c r="PA160"/>
      <c r="PB160"/>
    </row>
    <row r="161" spans="1:418" ht="14.1" customHeight="1">
      <c r="G161" s="19"/>
      <c r="H161" s="738"/>
      <c r="J161" s="802"/>
      <c r="K161" s="120" t="s">
        <v>156</v>
      </c>
      <c r="L161" s="165">
        <v>7.33</v>
      </c>
      <c r="M161" s="165">
        <v>7.33</v>
      </c>
      <c r="N161" s="165">
        <v>7.33</v>
      </c>
      <c r="O161" s="165">
        <v>7.33</v>
      </c>
      <c r="P161" s="165">
        <v>7.33</v>
      </c>
      <c r="Q161" s="165">
        <v>7.33</v>
      </c>
      <c r="R161" s="165">
        <v>7.33</v>
      </c>
      <c r="S161" s="165">
        <v>7.33</v>
      </c>
      <c r="T161" s="165">
        <v>7.33</v>
      </c>
      <c r="U161" s="165">
        <v>7.33</v>
      </c>
      <c r="V161" s="165">
        <v>7.33</v>
      </c>
      <c r="W161" s="165">
        <v>7.33</v>
      </c>
      <c r="X161" s="165">
        <v>7.33</v>
      </c>
      <c r="Y161" s="165">
        <v>7.33</v>
      </c>
      <c r="Z161" s="165">
        <v>7.33</v>
      </c>
      <c r="AA161" s="165">
        <v>7.33</v>
      </c>
      <c r="AB161" s="165">
        <v>7.33</v>
      </c>
      <c r="AC161" s="165">
        <v>7.33</v>
      </c>
      <c r="AD161" s="165">
        <v>7.33</v>
      </c>
      <c r="AE161" s="165">
        <v>7.33</v>
      </c>
      <c r="AF161" s="165">
        <v>7.33</v>
      </c>
      <c r="AG161" s="165">
        <v>7.33</v>
      </c>
      <c r="AH161" s="165">
        <v>7.33</v>
      </c>
      <c r="AI161" s="165">
        <v>7.33</v>
      </c>
      <c r="AJ161" s="165">
        <v>7.33</v>
      </c>
      <c r="AK161" s="165">
        <v>7.33</v>
      </c>
      <c r="AL161" s="165">
        <v>7.33</v>
      </c>
      <c r="AM161" s="165">
        <v>7.33</v>
      </c>
      <c r="AN161" s="165">
        <v>7.33</v>
      </c>
      <c r="AO161" s="165">
        <v>7.33</v>
      </c>
      <c r="AP161" s="165">
        <v>7.33</v>
      </c>
      <c r="AQ161" s="165">
        <v>7.33</v>
      </c>
      <c r="AR161" s="165">
        <v>7.33</v>
      </c>
      <c r="AS161" s="165">
        <v>7.33</v>
      </c>
      <c r="AT161" s="165">
        <v>7.33</v>
      </c>
      <c r="AU161" s="165">
        <v>7.33</v>
      </c>
      <c r="AV161" s="488">
        <v>7.33</v>
      </c>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c r="LP161"/>
      <c r="LQ161"/>
      <c r="LR161"/>
      <c r="LS161"/>
      <c r="LT161"/>
      <c r="LU161"/>
      <c r="LV161"/>
      <c r="LW161"/>
      <c r="LX161"/>
      <c r="LY161"/>
      <c r="LZ161"/>
      <c r="MA161"/>
      <c r="MB161"/>
      <c r="MC161"/>
      <c r="MD161"/>
      <c r="ME161"/>
      <c r="MF161"/>
      <c r="MG161"/>
      <c r="MH161"/>
      <c r="MI161"/>
      <c r="MJ161"/>
      <c r="MK161"/>
      <c r="ML161"/>
      <c r="MM161"/>
      <c r="MN161"/>
      <c r="MO161"/>
      <c r="MP161"/>
      <c r="MQ161"/>
      <c r="MR161"/>
      <c r="MS161"/>
      <c r="MT161"/>
      <c r="MU161"/>
      <c r="MV161"/>
      <c r="MW161"/>
      <c r="MX161"/>
      <c r="MY161"/>
      <c r="MZ161"/>
      <c r="NA161"/>
      <c r="NB161"/>
      <c r="NC161"/>
      <c r="ND161"/>
      <c r="NE161"/>
      <c r="NF161"/>
      <c r="NG161"/>
      <c r="NH161"/>
      <c r="NI161"/>
      <c r="NJ161"/>
      <c r="NK161"/>
      <c r="NL161"/>
      <c r="NM161"/>
      <c r="NN161"/>
      <c r="NO161"/>
      <c r="NP161"/>
      <c r="NQ161"/>
      <c r="NR161"/>
      <c r="NS161"/>
      <c r="NT161"/>
      <c r="NU161"/>
      <c r="NV161"/>
      <c r="NW161"/>
      <c r="NX161"/>
      <c r="NY161"/>
      <c r="NZ161"/>
      <c r="OA161"/>
      <c r="OB161"/>
      <c r="OC161"/>
      <c r="OD161"/>
      <c r="OE161"/>
      <c r="OF161"/>
      <c r="OG161"/>
      <c r="OH161"/>
      <c r="OI161"/>
      <c r="OJ161"/>
      <c r="OK161"/>
      <c r="OL161"/>
      <c r="OM161"/>
      <c r="ON161"/>
      <c r="OO161"/>
      <c r="OP161"/>
      <c r="OQ161"/>
      <c r="OR161"/>
      <c r="OS161"/>
      <c r="OT161"/>
      <c r="OU161"/>
      <c r="OV161"/>
      <c r="OW161"/>
      <c r="OX161"/>
      <c r="OY161"/>
      <c r="OZ161"/>
      <c r="PA161"/>
      <c r="PB161"/>
    </row>
    <row r="162" spans="1:418" ht="14.1" customHeight="1" thickBot="1">
      <c r="G162" s="19"/>
      <c r="H162" s="738"/>
      <c r="J162" s="802"/>
      <c r="K162" s="120" t="s">
        <v>157</v>
      </c>
      <c r="L162" s="165">
        <v>7.33</v>
      </c>
      <c r="M162" s="165">
        <v>7.33</v>
      </c>
      <c r="N162" s="165">
        <v>7.33</v>
      </c>
      <c r="O162" s="165">
        <v>7.33</v>
      </c>
      <c r="P162" s="165">
        <v>7.33</v>
      </c>
      <c r="Q162" s="165">
        <v>7.33</v>
      </c>
      <c r="R162" s="165">
        <v>7.33</v>
      </c>
      <c r="S162" s="165">
        <v>7.33</v>
      </c>
      <c r="T162" s="165">
        <v>7.33</v>
      </c>
      <c r="U162" s="165">
        <v>7.33</v>
      </c>
      <c r="V162" s="165">
        <v>7.33</v>
      </c>
      <c r="W162" s="165">
        <v>7.33</v>
      </c>
      <c r="X162" s="165">
        <v>7.33</v>
      </c>
      <c r="Y162" s="165">
        <v>7.33</v>
      </c>
      <c r="Z162" s="165">
        <v>7.33</v>
      </c>
      <c r="AA162" s="165">
        <v>7.33</v>
      </c>
      <c r="AB162" s="165">
        <v>7.33</v>
      </c>
      <c r="AC162" s="165">
        <v>7.33</v>
      </c>
      <c r="AD162" s="165">
        <v>7.33</v>
      </c>
      <c r="AE162" s="165">
        <v>7.33</v>
      </c>
      <c r="AF162" s="165">
        <v>7.33</v>
      </c>
      <c r="AG162" s="165">
        <v>7.33</v>
      </c>
      <c r="AH162" s="165">
        <v>7.33</v>
      </c>
      <c r="AI162" s="165">
        <v>7.33</v>
      </c>
      <c r="AJ162" s="165">
        <v>7.33</v>
      </c>
      <c r="AK162" s="165">
        <v>7.33</v>
      </c>
      <c r="AL162" s="165">
        <v>7.33</v>
      </c>
      <c r="AM162" s="165">
        <v>7.33</v>
      </c>
      <c r="AN162" s="165">
        <v>7.33</v>
      </c>
      <c r="AO162" s="165">
        <v>7.33</v>
      </c>
      <c r="AP162" s="165">
        <v>7.33</v>
      </c>
      <c r="AQ162" s="165">
        <v>7.33</v>
      </c>
      <c r="AR162" s="165">
        <v>7.33</v>
      </c>
      <c r="AS162" s="165">
        <v>7.33</v>
      </c>
      <c r="AT162" s="165">
        <v>7.33</v>
      </c>
      <c r="AU162" s="165">
        <v>7.33</v>
      </c>
      <c r="AV162" s="488">
        <v>7.33</v>
      </c>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c r="LP162"/>
      <c r="LQ162"/>
      <c r="LR162"/>
      <c r="LS162"/>
      <c r="LT162"/>
      <c r="LU162"/>
      <c r="LV162"/>
      <c r="LW162"/>
      <c r="LX162"/>
      <c r="LY162"/>
      <c r="LZ162"/>
      <c r="MA162"/>
      <c r="MB162"/>
      <c r="MC162"/>
      <c r="MD162"/>
      <c r="ME162"/>
      <c r="MF162"/>
      <c r="MG162"/>
      <c r="MH162"/>
      <c r="MI162"/>
      <c r="MJ162"/>
      <c r="MK162"/>
      <c r="ML162"/>
      <c r="MM162"/>
      <c r="MN162"/>
      <c r="MO162"/>
      <c r="MP162"/>
      <c r="MQ162"/>
      <c r="MR162"/>
      <c r="MS162"/>
      <c r="MT162"/>
      <c r="MU162"/>
      <c r="MV162"/>
      <c r="MW162"/>
      <c r="MX162"/>
      <c r="MY162"/>
      <c r="MZ162"/>
      <c r="NA162"/>
      <c r="NB162"/>
      <c r="NC162"/>
      <c r="ND162"/>
      <c r="NE162"/>
      <c r="NF162"/>
      <c r="NG162"/>
      <c r="NH162"/>
      <c r="NI162"/>
      <c r="NJ162"/>
      <c r="NK162"/>
      <c r="NL162"/>
      <c r="NM162"/>
      <c r="NN162"/>
      <c r="NO162"/>
      <c r="NP162"/>
      <c r="NQ162"/>
      <c r="NR162"/>
      <c r="NS162"/>
      <c r="NT162"/>
      <c r="NU162"/>
      <c r="NV162"/>
      <c r="NW162"/>
      <c r="NX162"/>
      <c r="NY162"/>
      <c r="NZ162"/>
      <c r="OA162"/>
      <c r="OB162"/>
      <c r="OC162"/>
      <c r="OD162"/>
      <c r="OE162"/>
      <c r="OF162"/>
      <c r="OG162"/>
      <c r="OH162"/>
      <c r="OI162"/>
      <c r="OJ162"/>
      <c r="OK162"/>
      <c r="OL162"/>
      <c r="OM162"/>
      <c r="ON162"/>
      <c r="OO162"/>
      <c r="OP162"/>
      <c r="OQ162"/>
      <c r="OR162"/>
      <c r="OS162"/>
      <c r="OT162"/>
      <c r="OU162"/>
      <c r="OV162"/>
      <c r="OW162"/>
      <c r="OX162"/>
      <c r="OY162"/>
      <c r="OZ162"/>
      <c r="PA162"/>
      <c r="PB162"/>
    </row>
    <row r="163" spans="1:418" ht="14.1" customHeight="1" thickTop="1">
      <c r="G163" s="19"/>
      <c r="H163" s="738"/>
      <c r="J163" s="802"/>
      <c r="K163" s="120" t="s">
        <v>158</v>
      </c>
      <c r="L163" s="486">
        <v>8.58</v>
      </c>
      <c r="M163" s="486">
        <v>8.58</v>
      </c>
      <c r="N163" s="486">
        <v>8.58</v>
      </c>
      <c r="O163" s="486">
        <v>8.58</v>
      </c>
      <c r="P163" s="486">
        <v>8.58</v>
      </c>
      <c r="Q163" s="486">
        <v>8.58</v>
      </c>
      <c r="R163" s="486">
        <v>8.58</v>
      </c>
      <c r="S163" s="486">
        <v>8.58</v>
      </c>
      <c r="T163" s="486">
        <v>8.58</v>
      </c>
      <c r="U163" s="486">
        <v>8.58</v>
      </c>
      <c r="V163" s="486">
        <v>8.58</v>
      </c>
      <c r="W163" s="486">
        <v>8.58</v>
      </c>
      <c r="X163" s="486">
        <v>8.58</v>
      </c>
      <c r="Y163" s="486">
        <v>8.58</v>
      </c>
      <c r="Z163" s="486">
        <v>8.58</v>
      </c>
      <c r="AA163" s="486">
        <v>8.58</v>
      </c>
      <c r="AB163" s="486">
        <v>8.58</v>
      </c>
      <c r="AC163" s="486">
        <v>8.58</v>
      </c>
      <c r="AD163" s="486">
        <v>8.58</v>
      </c>
      <c r="AE163" s="486">
        <v>8.58</v>
      </c>
      <c r="AF163" s="486">
        <v>8.58</v>
      </c>
      <c r="AG163" s="486">
        <v>8.58</v>
      </c>
      <c r="AH163" s="486">
        <v>8.58</v>
      </c>
      <c r="AI163" s="486">
        <v>8.58</v>
      </c>
      <c r="AJ163" s="486">
        <v>8.58</v>
      </c>
      <c r="AK163" s="486">
        <v>8.58</v>
      </c>
      <c r="AL163" s="486">
        <v>8.58</v>
      </c>
      <c r="AM163" s="486">
        <v>8.58</v>
      </c>
      <c r="AN163" s="486">
        <v>8.58</v>
      </c>
      <c r="AO163" s="486">
        <v>8.58</v>
      </c>
      <c r="AP163" s="486">
        <v>8.58</v>
      </c>
      <c r="AQ163" s="486">
        <v>8.58</v>
      </c>
      <c r="AR163" s="486">
        <v>8.58</v>
      </c>
      <c r="AS163" s="486">
        <v>8.58</v>
      </c>
      <c r="AT163" s="486">
        <v>8.58</v>
      </c>
      <c r="AU163" s="486">
        <v>8.58</v>
      </c>
      <c r="AV163" s="489">
        <v>8.58</v>
      </c>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c r="LP163"/>
      <c r="LQ163"/>
      <c r="LR163"/>
      <c r="LS163"/>
      <c r="LT163"/>
      <c r="LU163"/>
      <c r="LV163"/>
      <c r="LW163"/>
      <c r="LX163"/>
      <c r="LY163"/>
      <c r="LZ163"/>
      <c r="MA163"/>
      <c r="MB163"/>
      <c r="MC163"/>
      <c r="MD163"/>
      <c r="ME163"/>
      <c r="MF163"/>
      <c r="MG163"/>
      <c r="MH163"/>
      <c r="MI163"/>
      <c r="MJ163"/>
      <c r="MK163"/>
      <c r="ML163"/>
      <c r="MM163"/>
      <c r="MN163"/>
      <c r="MO163"/>
      <c r="MP163"/>
      <c r="MQ163"/>
      <c r="MR163"/>
      <c r="MS163"/>
      <c r="MT163"/>
      <c r="MU163"/>
      <c r="MV163"/>
      <c r="MW163"/>
      <c r="MX163"/>
      <c r="MY163"/>
      <c r="MZ163"/>
      <c r="NA163"/>
      <c r="NB163"/>
      <c r="NC163"/>
      <c r="ND163"/>
      <c r="NE163"/>
      <c r="NF163"/>
      <c r="NG163"/>
      <c r="NH163"/>
      <c r="NI163"/>
      <c r="NJ163"/>
      <c r="NK163"/>
      <c r="NL163"/>
      <c r="NM163"/>
      <c r="NN163"/>
      <c r="NO163"/>
      <c r="NP163"/>
      <c r="NQ163"/>
      <c r="NR163"/>
      <c r="NS163"/>
      <c r="NT163"/>
      <c r="NU163"/>
      <c r="NV163"/>
      <c r="NW163"/>
      <c r="NX163"/>
      <c r="NY163"/>
      <c r="NZ163"/>
      <c r="OA163"/>
      <c r="OB163"/>
      <c r="OC163"/>
      <c r="OD163"/>
      <c r="OE163"/>
      <c r="OF163"/>
      <c r="OG163"/>
      <c r="OH163"/>
      <c r="OI163"/>
      <c r="OJ163"/>
      <c r="OK163"/>
      <c r="OL163"/>
      <c r="OM163"/>
      <c r="ON163"/>
      <c r="OO163"/>
      <c r="OP163"/>
      <c r="OQ163"/>
      <c r="OR163"/>
      <c r="OS163"/>
      <c r="OT163"/>
      <c r="OU163"/>
      <c r="OV163"/>
      <c r="OW163"/>
      <c r="OX163"/>
      <c r="OY163"/>
      <c r="OZ163"/>
      <c r="PA163"/>
      <c r="PB163"/>
    </row>
    <row r="164" spans="1:418" ht="14.1" customHeight="1">
      <c r="G164" s="19"/>
      <c r="H164" s="738"/>
      <c r="J164" s="802"/>
      <c r="K164" s="120" t="s">
        <v>159</v>
      </c>
      <c r="L164" s="165">
        <v>8.58</v>
      </c>
      <c r="M164" s="165">
        <v>8.58</v>
      </c>
      <c r="N164" s="165">
        <v>8.58</v>
      </c>
      <c r="O164" s="165">
        <v>8.58</v>
      </c>
      <c r="P164" s="165">
        <v>8.58</v>
      </c>
      <c r="Q164" s="165">
        <v>8.58</v>
      </c>
      <c r="R164" s="165">
        <v>8.58</v>
      </c>
      <c r="S164" s="165">
        <v>8.58</v>
      </c>
      <c r="T164" s="165">
        <v>8.58</v>
      </c>
      <c r="U164" s="165">
        <v>8.58</v>
      </c>
      <c r="V164" s="165">
        <v>8.58</v>
      </c>
      <c r="W164" s="165">
        <v>8.58</v>
      </c>
      <c r="X164" s="165">
        <v>8.58</v>
      </c>
      <c r="Y164" s="165">
        <v>8.58</v>
      </c>
      <c r="Z164" s="165">
        <v>8.58</v>
      </c>
      <c r="AA164" s="165">
        <v>8.58</v>
      </c>
      <c r="AB164" s="165">
        <v>8.58</v>
      </c>
      <c r="AC164" s="165">
        <v>8.58</v>
      </c>
      <c r="AD164" s="165">
        <v>8.58</v>
      </c>
      <c r="AE164" s="165">
        <v>8.58</v>
      </c>
      <c r="AF164" s="165">
        <v>8.58</v>
      </c>
      <c r="AG164" s="165">
        <v>8.58</v>
      </c>
      <c r="AH164" s="165">
        <v>8.58</v>
      </c>
      <c r="AI164" s="165">
        <v>8.58</v>
      </c>
      <c r="AJ164" s="165">
        <v>8.58</v>
      </c>
      <c r="AK164" s="165">
        <v>8.58</v>
      </c>
      <c r="AL164" s="165">
        <v>8.58</v>
      </c>
      <c r="AM164" s="165">
        <v>8.58</v>
      </c>
      <c r="AN164" s="165">
        <v>8.58</v>
      </c>
      <c r="AO164" s="165">
        <v>8.58</v>
      </c>
      <c r="AP164" s="165">
        <v>8.58</v>
      </c>
      <c r="AQ164" s="165">
        <v>8.58</v>
      </c>
      <c r="AR164" s="165">
        <v>8.58</v>
      </c>
      <c r="AS164" s="165">
        <v>8.58</v>
      </c>
      <c r="AT164" s="165">
        <v>8.58</v>
      </c>
      <c r="AU164" s="165">
        <v>8.58</v>
      </c>
      <c r="AV164" s="488">
        <v>8.58</v>
      </c>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c r="LP164"/>
      <c r="LQ164"/>
      <c r="LR164"/>
      <c r="LS164"/>
      <c r="LT164"/>
      <c r="LU164"/>
      <c r="LV164"/>
      <c r="LW164"/>
      <c r="LX164"/>
      <c r="LY164"/>
      <c r="LZ164"/>
      <c r="MA164"/>
      <c r="MB164"/>
      <c r="MC164"/>
      <c r="MD164"/>
      <c r="ME164"/>
      <c r="MF164"/>
      <c r="MG164"/>
      <c r="MH164"/>
      <c r="MI164"/>
      <c r="MJ164"/>
      <c r="MK164"/>
      <c r="ML164"/>
      <c r="MM164"/>
      <c r="MN164"/>
      <c r="MO164"/>
      <c r="MP164"/>
      <c r="MQ164"/>
      <c r="MR164"/>
      <c r="MS164"/>
      <c r="MT164"/>
      <c r="MU164"/>
      <c r="MV164"/>
      <c r="MW164"/>
      <c r="MX164"/>
      <c r="MY164"/>
      <c r="MZ164"/>
      <c r="NA164"/>
      <c r="NB164"/>
      <c r="NC164"/>
      <c r="ND164"/>
      <c r="NE164"/>
      <c r="NF164"/>
      <c r="NG164"/>
      <c r="NH164"/>
      <c r="NI164"/>
      <c r="NJ164"/>
      <c r="NK164"/>
      <c r="NL164"/>
      <c r="NM164"/>
      <c r="NN164"/>
      <c r="NO164"/>
      <c r="NP164"/>
      <c r="NQ164"/>
      <c r="NR164"/>
      <c r="NS164"/>
      <c r="NT164"/>
      <c r="NU164"/>
      <c r="NV164"/>
      <c r="NW164"/>
      <c r="NX164"/>
      <c r="NY164"/>
      <c r="NZ164"/>
      <c r="OA164"/>
      <c r="OB164"/>
      <c r="OC164"/>
      <c r="OD164"/>
      <c r="OE164"/>
      <c r="OF164"/>
      <c r="OG164"/>
      <c r="OH164"/>
      <c r="OI164"/>
      <c r="OJ164"/>
      <c r="OK164"/>
      <c r="OL164"/>
      <c r="OM164"/>
      <c r="ON164"/>
      <c r="OO164"/>
      <c r="OP164"/>
      <c r="OQ164"/>
      <c r="OR164"/>
      <c r="OS164"/>
      <c r="OT164"/>
      <c r="OU164"/>
      <c r="OV164"/>
      <c r="OW164"/>
      <c r="OX164"/>
      <c r="OY164"/>
      <c r="OZ164"/>
      <c r="PA164"/>
      <c r="PB164"/>
    </row>
    <row r="165" spans="1:418" ht="14.1" customHeight="1">
      <c r="G165" s="19"/>
      <c r="H165" s="738"/>
      <c r="J165" s="802"/>
      <c r="K165" s="121" t="s">
        <v>160</v>
      </c>
      <c r="L165" s="487">
        <v>8.58</v>
      </c>
      <c r="M165" s="487">
        <v>8.58</v>
      </c>
      <c r="N165" s="487">
        <v>8.58</v>
      </c>
      <c r="O165" s="487">
        <v>8.58</v>
      </c>
      <c r="P165" s="487">
        <v>8.58</v>
      </c>
      <c r="Q165" s="487">
        <v>8.58</v>
      </c>
      <c r="R165" s="487">
        <v>8.58</v>
      </c>
      <c r="S165" s="487">
        <v>8.58</v>
      </c>
      <c r="T165" s="487">
        <v>8.58</v>
      </c>
      <c r="U165" s="487">
        <v>8.58</v>
      </c>
      <c r="V165" s="487">
        <v>8.58</v>
      </c>
      <c r="W165" s="487">
        <v>8.58</v>
      </c>
      <c r="X165" s="487">
        <v>8.58</v>
      </c>
      <c r="Y165" s="487">
        <v>8.58</v>
      </c>
      <c r="Z165" s="487">
        <v>8.58</v>
      </c>
      <c r="AA165" s="487">
        <v>8.58</v>
      </c>
      <c r="AB165" s="487">
        <v>8.58</v>
      </c>
      <c r="AC165" s="487">
        <v>8.58</v>
      </c>
      <c r="AD165" s="487">
        <v>8.58</v>
      </c>
      <c r="AE165" s="487">
        <v>8.58</v>
      </c>
      <c r="AF165" s="487">
        <v>8.58</v>
      </c>
      <c r="AG165" s="487">
        <v>8.58</v>
      </c>
      <c r="AH165" s="487">
        <v>8.58</v>
      </c>
      <c r="AI165" s="487">
        <v>8.58</v>
      </c>
      <c r="AJ165" s="487">
        <v>8.58</v>
      </c>
      <c r="AK165" s="487">
        <v>8.58</v>
      </c>
      <c r="AL165" s="487">
        <v>8.58</v>
      </c>
      <c r="AM165" s="487">
        <v>8.58</v>
      </c>
      <c r="AN165" s="487">
        <v>8.58</v>
      </c>
      <c r="AO165" s="487">
        <v>8.58</v>
      </c>
      <c r="AP165" s="487">
        <v>8.58</v>
      </c>
      <c r="AQ165" s="487">
        <v>8.58</v>
      </c>
      <c r="AR165" s="487">
        <v>8.58</v>
      </c>
      <c r="AS165" s="487">
        <v>8.58</v>
      </c>
      <c r="AT165" s="487">
        <v>8.58</v>
      </c>
      <c r="AU165" s="487">
        <v>8.58</v>
      </c>
      <c r="AV165" s="651">
        <v>8.58</v>
      </c>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c r="KT165"/>
      <c r="KU165"/>
      <c r="KV165"/>
      <c r="KW165"/>
      <c r="KX165"/>
      <c r="KY165"/>
      <c r="KZ165"/>
      <c r="LA165"/>
      <c r="LB165"/>
      <c r="LC165"/>
      <c r="LD165"/>
      <c r="LE165"/>
      <c r="LF165"/>
      <c r="LG165"/>
      <c r="LH165"/>
      <c r="LI165"/>
      <c r="LJ165"/>
      <c r="LK165"/>
      <c r="LL165"/>
      <c r="LM165"/>
      <c r="LN165"/>
      <c r="LO165"/>
      <c r="LP165"/>
      <c r="LQ165"/>
      <c r="LR165"/>
      <c r="LS165"/>
      <c r="LT165"/>
      <c r="LU165"/>
      <c r="LV165"/>
      <c r="LW165"/>
      <c r="LX165"/>
      <c r="LY165"/>
      <c r="LZ165"/>
      <c r="MA165"/>
      <c r="MB165"/>
      <c r="MC165"/>
      <c r="MD165"/>
      <c r="ME165"/>
      <c r="MF165"/>
      <c r="MG165"/>
      <c r="MH165"/>
      <c r="MI165"/>
      <c r="MJ165"/>
      <c r="MK165"/>
      <c r="ML165"/>
      <c r="MM165"/>
      <c r="MN165"/>
      <c r="MO165"/>
      <c r="MP165"/>
      <c r="MQ165"/>
      <c r="MR165"/>
      <c r="MS165"/>
      <c r="MT165"/>
      <c r="MU165"/>
      <c r="MV165"/>
      <c r="MW165"/>
      <c r="MX165"/>
      <c r="MY165"/>
      <c r="MZ165"/>
      <c r="NA165"/>
      <c r="NB165"/>
      <c r="NC165"/>
      <c r="ND165"/>
      <c r="NE165"/>
      <c r="NF165"/>
      <c r="NG165"/>
      <c r="NH165"/>
      <c r="NI165"/>
      <c r="NJ165"/>
      <c r="NK165"/>
      <c r="NL165"/>
      <c r="NM165"/>
      <c r="NN165"/>
      <c r="NO165"/>
      <c r="NP165"/>
      <c r="NQ165"/>
      <c r="NR165"/>
      <c r="NS165"/>
      <c r="NT165"/>
      <c r="NU165"/>
      <c r="NV165"/>
      <c r="NW165"/>
      <c r="NX165"/>
      <c r="NY165"/>
      <c r="NZ165"/>
      <c r="OA165"/>
      <c r="OB165"/>
      <c r="OC165"/>
      <c r="OD165"/>
      <c r="OE165"/>
      <c r="OF165"/>
      <c r="OG165"/>
      <c r="OH165"/>
      <c r="OI165"/>
      <c r="OJ165"/>
      <c r="OK165"/>
      <c r="OL165"/>
      <c r="OM165"/>
      <c r="ON165"/>
      <c r="OO165"/>
      <c r="OP165"/>
      <c r="OQ165"/>
      <c r="OR165"/>
      <c r="OS165"/>
      <c r="OT165"/>
      <c r="OU165"/>
      <c r="OV165"/>
      <c r="OW165"/>
      <c r="OX165"/>
      <c r="OY165"/>
      <c r="OZ165"/>
      <c r="PA165"/>
      <c r="PB165"/>
    </row>
    <row r="166" spans="1:418" ht="14.1" customHeight="1" thickBot="1">
      <c r="G166" s="19"/>
      <c r="H166" s="738"/>
      <c r="J166" s="136"/>
      <c r="AV166" s="20"/>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c r="KT166"/>
      <c r="KU166"/>
      <c r="KV166"/>
      <c r="KW166"/>
      <c r="KX166"/>
      <c r="KY166"/>
      <c r="KZ166"/>
      <c r="LA166"/>
      <c r="LB166"/>
      <c r="LC166"/>
      <c r="LD166"/>
      <c r="LE166"/>
      <c r="LF166"/>
      <c r="LG166"/>
      <c r="LH166"/>
      <c r="LI166"/>
      <c r="LJ166"/>
      <c r="LK166"/>
      <c r="LL166"/>
      <c r="LM166"/>
      <c r="LN166"/>
      <c r="LO166"/>
      <c r="LP166"/>
      <c r="LQ166"/>
      <c r="LR166"/>
      <c r="LS166"/>
      <c r="LT166"/>
      <c r="LU166"/>
      <c r="LV166"/>
      <c r="LW166"/>
      <c r="LX166"/>
      <c r="LY166"/>
      <c r="LZ166"/>
      <c r="MA166"/>
      <c r="MB166"/>
      <c r="MC166"/>
      <c r="MD166"/>
      <c r="ME166"/>
      <c r="MF166"/>
      <c r="MG166"/>
      <c r="MH166"/>
      <c r="MI166"/>
      <c r="MJ166"/>
      <c r="MK166"/>
      <c r="ML166"/>
      <c r="MM166"/>
      <c r="MN166"/>
      <c r="MO166"/>
      <c r="MP166"/>
      <c r="MQ166"/>
      <c r="MR166"/>
      <c r="MS166"/>
      <c r="MT166"/>
      <c r="MU166"/>
      <c r="MV166"/>
      <c r="MW166"/>
      <c r="MX166"/>
      <c r="MY166"/>
      <c r="MZ166"/>
      <c r="NA166"/>
      <c r="NB166"/>
      <c r="NC166"/>
      <c r="ND166"/>
      <c r="NE166"/>
      <c r="NF166"/>
      <c r="NG166"/>
      <c r="NH166"/>
      <c r="NI166"/>
      <c r="NJ166"/>
      <c r="NK166"/>
      <c r="NL166"/>
      <c r="NM166"/>
      <c r="NN166"/>
      <c r="NO166"/>
      <c r="NP166"/>
      <c r="NQ166"/>
      <c r="NR166"/>
      <c r="NS166"/>
      <c r="NT166"/>
      <c r="NU166"/>
      <c r="NV166"/>
      <c r="NW166"/>
      <c r="NX166"/>
      <c r="NY166"/>
      <c r="NZ166"/>
      <c r="OA166"/>
      <c r="OB166"/>
      <c r="OC166"/>
      <c r="OD166"/>
      <c r="OE166"/>
      <c r="OF166"/>
      <c r="OG166"/>
      <c r="OH166"/>
      <c r="OI166"/>
      <c r="OJ166"/>
      <c r="OK166"/>
      <c r="OL166"/>
      <c r="OM166"/>
      <c r="ON166"/>
      <c r="OO166"/>
      <c r="OP166"/>
      <c r="OQ166"/>
      <c r="OR166"/>
      <c r="OS166"/>
      <c r="OT166"/>
      <c r="OU166"/>
      <c r="OV166"/>
      <c r="OW166"/>
      <c r="OX166"/>
      <c r="OY166"/>
      <c r="OZ166"/>
      <c r="PA166"/>
      <c r="PB166"/>
    </row>
    <row r="167" spans="1:418" ht="14.1" customHeight="1" thickTop="1">
      <c r="G167" s="19"/>
      <c r="H167" s="738"/>
      <c r="J167" s="801" t="s">
        <v>140</v>
      </c>
      <c r="K167" s="119" t="s">
        <v>150</v>
      </c>
      <c r="L167" s="486">
        <v>2.3316610449999997</v>
      </c>
      <c r="M167" s="486">
        <v>2.3685420849999996</v>
      </c>
      <c r="N167" s="486">
        <v>2.3481842299999998</v>
      </c>
      <c r="O167" s="486">
        <v>2.3622074699999995</v>
      </c>
      <c r="P167" s="486">
        <v>2.3825947599999995</v>
      </c>
      <c r="Q167" s="486">
        <v>2.3743509299999999</v>
      </c>
      <c r="R167" s="486">
        <v>2.3492043049999998</v>
      </c>
      <c r="S167" s="486">
        <v>2.3247803599999997</v>
      </c>
      <c r="T167" s="486">
        <v>2.3104495749999994</v>
      </c>
      <c r="U167" s="486">
        <v>2.2913472749999997</v>
      </c>
      <c r="V167" s="486">
        <v>2.2682367399999999</v>
      </c>
      <c r="W167" s="486">
        <v>2.2504234900000002</v>
      </c>
      <c r="X167" s="486">
        <v>2.2274946399999997</v>
      </c>
      <c r="Y167" s="486">
        <v>2.2070992299999994</v>
      </c>
      <c r="Z167" s="486">
        <v>2.1818521199999998</v>
      </c>
      <c r="AA167" s="486">
        <v>2.1593120149999998</v>
      </c>
      <c r="AB167" s="486">
        <v>2.1365486099999997</v>
      </c>
      <c r="AC167" s="486">
        <v>2.1122931549999997</v>
      </c>
      <c r="AD167" s="486">
        <v>2.0896089199999999</v>
      </c>
      <c r="AE167" s="486">
        <v>2.0669571649999998</v>
      </c>
      <c r="AF167" s="486">
        <v>2.0438202399999996</v>
      </c>
      <c r="AG167" s="486">
        <v>2.023996275</v>
      </c>
      <c r="AH167" s="486">
        <v>2.0014165849999999</v>
      </c>
      <c r="AI167" s="486">
        <v>1.9806415649999998</v>
      </c>
      <c r="AJ167" s="486">
        <v>1.9593052499999999</v>
      </c>
      <c r="AK167" s="486">
        <v>1.9390123549999998</v>
      </c>
      <c r="AL167" s="486">
        <v>1.9207311899999999</v>
      </c>
      <c r="AM167" s="486">
        <v>1.9207311899999999</v>
      </c>
      <c r="AN167" s="486">
        <v>1.9207311899999999</v>
      </c>
      <c r="AO167" s="486">
        <v>1.9207311899999999</v>
      </c>
      <c r="AP167" s="486">
        <v>1.9207311899999999</v>
      </c>
      <c r="AQ167" s="486">
        <v>1.9207311899999999</v>
      </c>
      <c r="AR167" s="486">
        <v>1.9207311899999999</v>
      </c>
      <c r="AS167" s="486">
        <v>1.9207311899999999</v>
      </c>
      <c r="AT167" s="486">
        <v>1.9207311899999999</v>
      </c>
      <c r="AU167" s="486">
        <v>1.9207311899999999</v>
      </c>
      <c r="AV167" s="489">
        <v>1.9207311899999999</v>
      </c>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c r="KT167"/>
      <c r="KU167"/>
      <c r="KV167"/>
      <c r="KW167"/>
      <c r="KX167"/>
      <c r="KY167"/>
      <c r="KZ167"/>
      <c r="LA167"/>
      <c r="LB167"/>
      <c r="LC167"/>
      <c r="LD167"/>
      <c r="LE167"/>
      <c r="LF167"/>
      <c r="LG167"/>
      <c r="LH167"/>
      <c r="LI167"/>
      <c r="LJ167"/>
      <c r="LK167"/>
      <c r="LL167"/>
      <c r="LM167"/>
      <c r="LN167"/>
      <c r="LO167"/>
      <c r="LP167"/>
      <c r="LQ167"/>
      <c r="LR167"/>
      <c r="LS167"/>
      <c r="LT167"/>
      <c r="LU167"/>
      <c r="LV167"/>
      <c r="LW167"/>
      <c r="LX167"/>
      <c r="LY167"/>
      <c r="LZ167"/>
      <c r="MA167"/>
      <c r="MB167"/>
      <c r="MC167"/>
      <c r="MD167"/>
      <c r="ME167"/>
      <c r="MF167"/>
      <c r="MG167"/>
      <c r="MH167"/>
      <c r="MI167"/>
      <c r="MJ167"/>
      <c r="MK167"/>
      <c r="ML167"/>
      <c r="MM167"/>
      <c r="MN167"/>
      <c r="MO167"/>
      <c r="MP167"/>
      <c r="MQ167"/>
      <c r="MR167"/>
      <c r="MS167"/>
      <c r="MT167"/>
      <c r="MU167"/>
      <c r="MV167"/>
      <c r="MW167"/>
      <c r="MX167"/>
      <c r="MY167"/>
      <c r="MZ167"/>
      <c r="NA167"/>
      <c r="NB167"/>
      <c r="NC167"/>
      <c r="ND167"/>
      <c r="NE167"/>
      <c r="NF167"/>
      <c r="NG167"/>
      <c r="NH167"/>
      <c r="NI167"/>
      <c r="NJ167"/>
      <c r="NK167"/>
      <c r="NL167"/>
      <c r="NM167"/>
      <c r="NN167"/>
      <c r="NO167"/>
      <c r="NP167"/>
      <c r="NQ167"/>
      <c r="NR167"/>
      <c r="NS167"/>
      <c r="NT167"/>
      <c r="NU167"/>
      <c r="NV167"/>
      <c r="NW167"/>
      <c r="NX167"/>
      <c r="NY167"/>
      <c r="NZ167"/>
      <c r="OA167"/>
      <c r="OB167"/>
      <c r="OC167"/>
      <c r="OD167"/>
      <c r="OE167"/>
      <c r="OF167"/>
      <c r="OG167"/>
      <c r="OH167"/>
      <c r="OI167"/>
      <c r="OJ167"/>
      <c r="OK167"/>
      <c r="OL167"/>
      <c r="OM167"/>
      <c r="ON167"/>
      <c r="OO167"/>
      <c r="OP167"/>
      <c r="OQ167"/>
      <c r="OR167"/>
      <c r="OS167"/>
      <c r="OT167"/>
      <c r="OU167"/>
      <c r="OV167"/>
      <c r="OW167"/>
      <c r="OX167"/>
      <c r="OY167"/>
      <c r="OZ167"/>
      <c r="PA167"/>
      <c r="PB167"/>
    </row>
    <row r="168" spans="1:418" ht="14.1" customHeight="1">
      <c r="A168" s="4" t="s">
        <v>92</v>
      </c>
      <c r="G168" s="19"/>
      <c r="H168" s="738"/>
      <c r="J168" s="802"/>
      <c r="K168" s="120" t="s">
        <v>151</v>
      </c>
      <c r="L168" s="165">
        <v>2.3647815099999998</v>
      </c>
      <c r="M168" s="165">
        <v>2.4399950399999994</v>
      </c>
      <c r="N168" s="165">
        <v>2.4585451799999998</v>
      </c>
      <c r="O168" s="165">
        <v>2.5236706249999994</v>
      </c>
      <c r="P168" s="165">
        <v>2.5885676949999996</v>
      </c>
      <c r="Q168" s="165">
        <v>2.6279385299999998</v>
      </c>
      <c r="R168" s="165">
        <v>2.6505141599999997</v>
      </c>
      <c r="S168" s="165">
        <v>2.6826449999999995</v>
      </c>
      <c r="T168" s="165">
        <v>2.7158263649999999</v>
      </c>
      <c r="U168" s="165">
        <v>2.7430080649999997</v>
      </c>
      <c r="V168" s="165">
        <v>2.7801134199999997</v>
      </c>
      <c r="W168" s="165">
        <v>2.8154668849999998</v>
      </c>
      <c r="X168" s="165">
        <v>2.8493699149999996</v>
      </c>
      <c r="Y168" s="165">
        <v>2.8793712849999999</v>
      </c>
      <c r="Z168" s="165">
        <v>2.9079618049999998</v>
      </c>
      <c r="AA168" s="165">
        <v>2.9347567899999993</v>
      </c>
      <c r="AB168" s="165">
        <v>2.9694870449999997</v>
      </c>
      <c r="AC168" s="165">
        <v>2.9936592699999998</v>
      </c>
      <c r="AD168" s="165">
        <v>3.0190007749999994</v>
      </c>
      <c r="AE168" s="165">
        <v>3.0456303149999999</v>
      </c>
      <c r="AF168" s="165">
        <v>3.0698603949999996</v>
      </c>
      <c r="AG168" s="165">
        <v>3.0958251099999998</v>
      </c>
      <c r="AH168" s="165">
        <v>3.1222912349999996</v>
      </c>
      <c r="AI168" s="165">
        <v>3.1455124049999998</v>
      </c>
      <c r="AJ168" s="165">
        <v>3.1676333149999993</v>
      </c>
      <c r="AK168" s="165">
        <v>3.2011039549999998</v>
      </c>
      <c r="AL168" s="165">
        <v>3.2375201249999996</v>
      </c>
      <c r="AM168" s="165">
        <v>3.2375201249999996</v>
      </c>
      <c r="AN168" s="165">
        <v>3.2375201249999996</v>
      </c>
      <c r="AO168" s="165">
        <v>3.2375201249999996</v>
      </c>
      <c r="AP168" s="165">
        <v>3.2375201249999996</v>
      </c>
      <c r="AQ168" s="165">
        <v>3.2375201249999996</v>
      </c>
      <c r="AR168" s="165">
        <v>3.2375201249999996</v>
      </c>
      <c r="AS168" s="165">
        <v>3.2375201249999996</v>
      </c>
      <c r="AT168" s="165">
        <v>3.2375201249999996</v>
      </c>
      <c r="AU168" s="165">
        <v>3.2375201249999996</v>
      </c>
      <c r="AV168" s="488">
        <v>3.2375201249999996</v>
      </c>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c r="KT168"/>
      <c r="KU168"/>
      <c r="KV168"/>
      <c r="KW168"/>
      <c r="KX168"/>
      <c r="KY168"/>
      <c r="KZ168"/>
      <c r="LA168"/>
      <c r="LB168"/>
      <c r="LC168"/>
      <c r="LD168"/>
      <c r="LE168"/>
      <c r="LF168"/>
      <c r="LG168"/>
      <c r="LH168"/>
      <c r="LI168"/>
      <c r="LJ168"/>
      <c r="LK168"/>
      <c r="LL168"/>
      <c r="LM168"/>
      <c r="LN168"/>
      <c r="LO168"/>
      <c r="LP168"/>
      <c r="LQ168"/>
      <c r="LR168"/>
      <c r="LS168"/>
      <c r="LT168"/>
      <c r="LU168"/>
      <c r="LV168"/>
      <c r="LW168"/>
      <c r="LX168"/>
      <c r="LY168"/>
      <c r="LZ168"/>
      <c r="MA168"/>
      <c r="MB168"/>
      <c r="MC168"/>
      <c r="MD168"/>
      <c r="ME168"/>
      <c r="MF168"/>
      <c r="MG168"/>
      <c r="MH168"/>
      <c r="MI168"/>
      <c r="MJ168"/>
      <c r="MK168"/>
      <c r="ML168"/>
      <c r="MM168"/>
      <c r="MN168"/>
      <c r="MO168"/>
      <c r="MP168"/>
      <c r="MQ168"/>
      <c r="MR168"/>
      <c r="MS168"/>
      <c r="MT168"/>
      <c r="MU168"/>
      <c r="MV168"/>
      <c r="MW168"/>
      <c r="MX168"/>
      <c r="MY168"/>
      <c r="MZ168"/>
      <c r="NA168"/>
      <c r="NB168"/>
      <c r="NC168"/>
      <c r="ND168"/>
      <c r="NE168"/>
      <c r="NF168"/>
      <c r="NG168"/>
      <c r="NH168"/>
      <c r="NI168"/>
      <c r="NJ168"/>
      <c r="NK168"/>
      <c r="NL168"/>
      <c r="NM168"/>
      <c r="NN168"/>
      <c r="NO168"/>
      <c r="NP168"/>
      <c r="NQ168"/>
      <c r="NR168"/>
      <c r="NS168"/>
      <c r="NT168"/>
      <c r="NU168"/>
      <c r="NV168"/>
      <c r="NW168"/>
      <c r="NX168"/>
      <c r="NY168"/>
      <c r="NZ168"/>
      <c r="OA168"/>
      <c r="OB168"/>
      <c r="OC168"/>
      <c r="OD168"/>
      <c r="OE168"/>
      <c r="OF168"/>
      <c r="OG168"/>
      <c r="OH168"/>
      <c r="OI168"/>
      <c r="OJ168"/>
      <c r="OK168"/>
      <c r="OL168"/>
      <c r="OM168"/>
      <c r="ON168"/>
      <c r="OO168"/>
      <c r="OP168"/>
      <c r="OQ168"/>
      <c r="OR168"/>
      <c r="OS168"/>
      <c r="OT168"/>
      <c r="OU168"/>
      <c r="OV168"/>
      <c r="OW168"/>
      <c r="OX168"/>
      <c r="OY168"/>
      <c r="OZ168"/>
      <c r="PA168"/>
      <c r="PB168"/>
    </row>
    <row r="169" spans="1:418" ht="14.1" customHeight="1" thickBot="1">
      <c r="G169" s="19"/>
      <c r="H169" s="738"/>
      <c r="J169" s="802"/>
      <c r="K169" s="120" t="s">
        <v>148</v>
      </c>
      <c r="L169" s="165">
        <v>2.3906670549999998</v>
      </c>
      <c r="M169" s="165">
        <v>2.5055904299999998</v>
      </c>
      <c r="N169" s="165">
        <v>2.5771996949999996</v>
      </c>
      <c r="O169" s="165">
        <v>2.7052409299999995</v>
      </c>
      <c r="P169" s="165">
        <v>2.8109075049999999</v>
      </c>
      <c r="Q169" s="165">
        <v>2.9054385149999997</v>
      </c>
      <c r="R169" s="165">
        <v>2.9955684849999997</v>
      </c>
      <c r="S169" s="165">
        <v>3.0959570599999995</v>
      </c>
      <c r="T169" s="165">
        <v>3.1915193099999994</v>
      </c>
      <c r="U169" s="165">
        <v>3.2945255699999998</v>
      </c>
      <c r="V169" s="165">
        <v>3.397825165</v>
      </c>
      <c r="W169" s="165">
        <v>3.5083860699999998</v>
      </c>
      <c r="X169" s="165">
        <v>3.6312579099999995</v>
      </c>
      <c r="Y169" s="165">
        <v>3.7642482849999999</v>
      </c>
      <c r="Z169" s="165">
        <v>3.8743473649999998</v>
      </c>
      <c r="AA169" s="165">
        <v>3.9997495999999999</v>
      </c>
      <c r="AB169" s="165">
        <v>4.1163538149999992</v>
      </c>
      <c r="AC169" s="165">
        <v>4.2299434799999993</v>
      </c>
      <c r="AD169" s="165">
        <v>4.3446668999999991</v>
      </c>
      <c r="AE169" s="165">
        <v>4.4657655349999992</v>
      </c>
      <c r="AF169" s="165">
        <v>4.5860410049999993</v>
      </c>
      <c r="AG169" s="165">
        <v>4.7185137299999989</v>
      </c>
      <c r="AH169" s="165">
        <v>4.8551936299999996</v>
      </c>
      <c r="AI169" s="165">
        <v>5.0096583599999995</v>
      </c>
      <c r="AJ169" s="165">
        <v>5.1298434950000003</v>
      </c>
      <c r="AK169" s="165">
        <v>5.2807354249999996</v>
      </c>
      <c r="AL169" s="165">
        <v>5.4360730549999996</v>
      </c>
      <c r="AM169" s="165">
        <v>5.4360730549999996</v>
      </c>
      <c r="AN169" s="165">
        <v>5.4360730549999996</v>
      </c>
      <c r="AO169" s="165">
        <v>5.4360730549999996</v>
      </c>
      <c r="AP169" s="165">
        <v>5.4360730549999996</v>
      </c>
      <c r="AQ169" s="165">
        <v>5.4360730549999996</v>
      </c>
      <c r="AR169" s="165">
        <v>5.4360730549999996</v>
      </c>
      <c r="AS169" s="165">
        <v>5.4360730549999996</v>
      </c>
      <c r="AT169" s="165">
        <v>5.4360730549999996</v>
      </c>
      <c r="AU169" s="165">
        <v>5.4360730549999996</v>
      </c>
      <c r="AV169" s="488">
        <v>5.4360730549999996</v>
      </c>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c r="KT169"/>
      <c r="KU169"/>
      <c r="KV169"/>
      <c r="KW169"/>
      <c r="KX169"/>
      <c r="KY169"/>
      <c r="KZ169"/>
      <c r="LA169"/>
      <c r="LB169"/>
      <c r="LC169"/>
      <c r="LD169"/>
      <c r="LE169"/>
      <c r="LF169"/>
      <c r="LG169"/>
      <c r="LH169"/>
      <c r="LI169"/>
      <c r="LJ169"/>
      <c r="LK169"/>
      <c r="LL169"/>
      <c r="LM169"/>
      <c r="LN169"/>
      <c r="LO169"/>
      <c r="LP169"/>
      <c r="LQ169"/>
      <c r="LR169"/>
      <c r="LS169"/>
      <c r="LT169"/>
      <c r="LU169"/>
      <c r="LV169"/>
      <c r="LW169"/>
      <c r="LX169"/>
      <c r="LY169"/>
      <c r="LZ169"/>
      <c r="MA169"/>
      <c r="MB169"/>
      <c r="MC169"/>
      <c r="MD169"/>
      <c r="ME169"/>
      <c r="MF169"/>
      <c r="MG169"/>
      <c r="MH169"/>
      <c r="MI169"/>
      <c r="MJ169"/>
      <c r="MK169"/>
      <c r="ML169"/>
      <c r="MM169"/>
      <c r="MN169"/>
      <c r="MO169"/>
      <c r="MP169"/>
      <c r="MQ169"/>
      <c r="MR169"/>
      <c r="MS169"/>
      <c r="MT169"/>
      <c r="MU169"/>
      <c r="MV169"/>
      <c r="MW169"/>
      <c r="MX169"/>
      <c r="MY169"/>
      <c r="MZ169"/>
      <c r="NA169"/>
      <c r="NB169"/>
      <c r="NC169"/>
      <c r="ND169"/>
      <c r="NE169"/>
      <c r="NF169"/>
      <c r="NG169"/>
      <c r="NH169"/>
      <c r="NI169"/>
      <c r="NJ169"/>
      <c r="NK169"/>
      <c r="NL169"/>
      <c r="NM169"/>
      <c r="NN169"/>
      <c r="NO169"/>
      <c r="NP169"/>
      <c r="NQ169"/>
      <c r="NR169"/>
      <c r="NS169"/>
      <c r="NT169"/>
      <c r="NU169"/>
      <c r="NV169"/>
      <c r="NW169"/>
      <c r="NX169"/>
      <c r="NY169"/>
      <c r="NZ169"/>
      <c r="OA169"/>
      <c r="OB169"/>
      <c r="OC169"/>
      <c r="OD169"/>
      <c r="OE169"/>
      <c r="OF169"/>
      <c r="OG169"/>
      <c r="OH169"/>
      <c r="OI169"/>
      <c r="OJ169"/>
      <c r="OK169"/>
      <c r="OL169"/>
      <c r="OM169"/>
      <c r="ON169"/>
      <c r="OO169"/>
      <c r="OP169"/>
      <c r="OQ169"/>
      <c r="OR169"/>
      <c r="OS169"/>
      <c r="OT169"/>
      <c r="OU169"/>
      <c r="OV169"/>
      <c r="OW169"/>
      <c r="OX169"/>
      <c r="OY169"/>
      <c r="OZ169"/>
      <c r="PA169"/>
      <c r="PB169"/>
    </row>
    <row r="170" spans="1:418" ht="14.1" customHeight="1" thickTop="1">
      <c r="G170" s="19"/>
      <c r="H170" s="738"/>
      <c r="J170" s="802"/>
      <c r="K170" s="120" t="s">
        <v>155</v>
      </c>
      <c r="L170" s="486">
        <v>2.3316610449999997</v>
      </c>
      <c r="M170" s="486">
        <v>2.3685420849999996</v>
      </c>
      <c r="N170" s="486">
        <v>2.3481842299999998</v>
      </c>
      <c r="O170" s="486">
        <v>2.3622074699999995</v>
      </c>
      <c r="P170" s="486">
        <v>2.3825947599999995</v>
      </c>
      <c r="Q170" s="486">
        <v>2.3743509299999999</v>
      </c>
      <c r="R170" s="486">
        <v>2.3492043049999998</v>
      </c>
      <c r="S170" s="486">
        <v>2.3247803599999997</v>
      </c>
      <c r="T170" s="486">
        <v>2.3104495749999994</v>
      </c>
      <c r="U170" s="486">
        <v>2.2913472749999997</v>
      </c>
      <c r="V170" s="486">
        <v>2.2682367399999999</v>
      </c>
      <c r="W170" s="486">
        <v>2.2504234900000002</v>
      </c>
      <c r="X170" s="486">
        <v>2.2274946399999997</v>
      </c>
      <c r="Y170" s="486">
        <v>2.2070992299999994</v>
      </c>
      <c r="Z170" s="486">
        <v>2.1818521199999998</v>
      </c>
      <c r="AA170" s="486">
        <v>2.1593120149999998</v>
      </c>
      <c r="AB170" s="486">
        <v>2.1365486099999997</v>
      </c>
      <c r="AC170" s="486">
        <v>2.1122931549999997</v>
      </c>
      <c r="AD170" s="486">
        <v>2.0896089199999999</v>
      </c>
      <c r="AE170" s="486">
        <v>2.0669571649999998</v>
      </c>
      <c r="AF170" s="486">
        <v>2.0438202399999996</v>
      </c>
      <c r="AG170" s="486">
        <v>2.023996275</v>
      </c>
      <c r="AH170" s="486">
        <v>2.0014165849999999</v>
      </c>
      <c r="AI170" s="486">
        <v>1.9806415649999998</v>
      </c>
      <c r="AJ170" s="486">
        <v>1.9593052499999999</v>
      </c>
      <c r="AK170" s="486">
        <v>1.9390123549999998</v>
      </c>
      <c r="AL170" s="486">
        <v>1.9207311899999999</v>
      </c>
      <c r="AM170" s="486">
        <v>1.9207311899999999</v>
      </c>
      <c r="AN170" s="486">
        <v>1.9207311899999999</v>
      </c>
      <c r="AO170" s="486">
        <v>1.9207311899999999</v>
      </c>
      <c r="AP170" s="486">
        <v>1.9207311899999999</v>
      </c>
      <c r="AQ170" s="486">
        <v>1.9207311899999999</v>
      </c>
      <c r="AR170" s="486">
        <v>1.9207311899999999</v>
      </c>
      <c r="AS170" s="486">
        <v>1.9207311899999999</v>
      </c>
      <c r="AT170" s="486">
        <v>1.9207311899999999</v>
      </c>
      <c r="AU170" s="486">
        <v>1.9207311899999999</v>
      </c>
      <c r="AV170" s="489">
        <v>1.9207311899999999</v>
      </c>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c r="KT170"/>
      <c r="KU170"/>
      <c r="KV170"/>
      <c r="KW170"/>
      <c r="KX170"/>
      <c r="KY170"/>
      <c r="KZ170"/>
      <c r="LA170"/>
      <c r="LB170"/>
      <c r="LC170"/>
      <c r="LD170"/>
      <c r="LE170"/>
      <c r="LF170"/>
      <c r="LG170"/>
      <c r="LH170"/>
      <c r="LI170"/>
      <c r="LJ170"/>
      <c r="LK170"/>
      <c r="LL170"/>
      <c r="LM170"/>
      <c r="LN170"/>
      <c r="LO170"/>
      <c r="LP170"/>
      <c r="LQ170"/>
      <c r="LR170"/>
      <c r="LS170"/>
      <c r="LT170"/>
      <c r="LU170"/>
      <c r="LV170"/>
      <c r="LW170"/>
      <c r="LX170"/>
      <c r="LY170"/>
      <c r="LZ170"/>
      <c r="MA170"/>
      <c r="MB170"/>
      <c r="MC170"/>
      <c r="MD170"/>
      <c r="ME170"/>
      <c r="MF170"/>
      <c r="MG170"/>
      <c r="MH170"/>
      <c r="MI170"/>
      <c r="MJ170"/>
      <c r="MK170"/>
      <c r="ML170"/>
      <c r="MM170"/>
      <c r="MN170"/>
      <c r="MO170"/>
      <c r="MP170"/>
      <c r="MQ170"/>
      <c r="MR170"/>
      <c r="MS170"/>
      <c r="MT170"/>
      <c r="MU170"/>
      <c r="MV170"/>
      <c r="MW170"/>
      <c r="MX170"/>
      <c r="MY170"/>
      <c r="MZ170"/>
      <c r="NA170"/>
      <c r="NB170"/>
      <c r="NC170"/>
      <c r="ND170"/>
      <c r="NE170"/>
      <c r="NF170"/>
      <c r="NG170"/>
      <c r="NH170"/>
      <c r="NI170"/>
      <c r="NJ170"/>
      <c r="NK170"/>
      <c r="NL170"/>
      <c r="NM170"/>
      <c r="NN170"/>
      <c r="NO170"/>
      <c r="NP170"/>
      <c r="NQ170"/>
      <c r="NR170"/>
      <c r="NS170"/>
      <c r="NT170"/>
      <c r="NU170"/>
      <c r="NV170"/>
      <c r="NW170"/>
      <c r="NX170"/>
      <c r="NY170"/>
      <c r="NZ170"/>
      <c r="OA170"/>
      <c r="OB170"/>
      <c r="OC170"/>
      <c r="OD170"/>
      <c r="OE170"/>
      <c r="OF170"/>
      <c r="OG170"/>
      <c r="OH170"/>
      <c r="OI170"/>
      <c r="OJ170"/>
      <c r="OK170"/>
      <c r="OL170"/>
      <c r="OM170"/>
      <c r="ON170"/>
      <c r="OO170"/>
      <c r="OP170"/>
      <c r="OQ170"/>
      <c r="OR170"/>
      <c r="OS170"/>
      <c r="OT170"/>
      <c r="OU170"/>
      <c r="OV170"/>
      <c r="OW170"/>
      <c r="OX170"/>
      <c r="OY170"/>
      <c r="OZ170"/>
      <c r="PA170"/>
      <c r="PB170"/>
    </row>
    <row r="171" spans="1:418" ht="14.1" customHeight="1">
      <c r="G171" s="19"/>
      <c r="H171" s="738"/>
      <c r="J171" s="802"/>
      <c r="K171" s="120" t="s">
        <v>156</v>
      </c>
      <c r="L171" s="165">
        <v>2.3647815099999998</v>
      </c>
      <c r="M171" s="165">
        <v>2.4399950399999994</v>
      </c>
      <c r="N171" s="165">
        <v>2.4585451799999998</v>
      </c>
      <c r="O171" s="165">
        <v>2.5236706249999994</v>
      </c>
      <c r="P171" s="165">
        <v>2.5885676949999996</v>
      </c>
      <c r="Q171" s="165">
        <v>2.6279385299999998</v>
      </c>
      <c r="R171" s="165">
        <v>2.6505141599999997</v>
      </c>
      <c r="S171" s="165">
        <v>2.6826449999999995</v>
      </c>
      <c r="T171" s="165">
        <v>2.7158263649999999</v>
      </c>
      <c r="U171" s="165">
        <v>2.7430080649999997</v>
      </c>
      <c r="V171" s="165">
        <v>2.7801134199999997</v>
      </c>
      <c r="W171" s="165">
        <v>2.8154668849999998</v>
      </c>
      <c r="X171" s="165">
        <v>2.8493699149999996</v>
      </c>
      <c r="Y171" s="165">
        <v>2.8793712849999999</v>
      </c>
      <c r="Z171" s="165">
        <v>2.9079618049999998</v>
      </c>
      <c r="AA171" s="165">
        <v>2.9347567899999993</v>
      </c>
      <c r="AB171" s="165">
        <v>2.9694870449999997</v>
      </c>
      <c r="AC171" s="165">
        <v>2.9936592699999998</v>
      </c>
      <c r="AD171" s="165">
        <v>3.0190007749999994</v>
      </c>
      <c r="AE171" s="165">
        <v>3.0456303149999999</v>
      </c>
      <c r="AF171" s="165">
        <v>3.0698603949999996</v>
      </c>
      <c r="AG171" s="165">
        <v>3.0958251099999998</v>
      </c>
      <c r="AH171" s="165">
        <v>3.1222912349999996</v>
      </c>
      <c r="AI171" s="165">
        <v>3.1455124049999998</v>
      </c>
      <c r="AJ171" s="165">
        <v>3.1676333149999993</v>
      </c>
      <c r="AK171" s="165">
        <v>3.2011039549999998</v>
      </c>
      <c r="AL171" s="165">
        <v>3.2375201249999996</v>
      </c>
      <c r="AM171" s="165">
        <v>3.2375201249999996</v>
      </c>
      <c r="AN171" s="165">
        <v>3.2375201249999996</v>
      </c>
      <c r="AO171" s="165">
        <v>3.2375201249999996</v>
      </c>
      <c r="AP171" s="165">
        <v>3.2375201249999996</v>
      </c>
      <c r="AQ171" s="165">
        <v>3.2375201249999996</v>
      </c>
      <c r="AR171" s="165">
        <v>3.2375201249999996</v>
      </c>
      <c r="AS171" s="165">
        <v>3.2375201249999996</v>
      </c>
      <c r="AT171" s="165">
        <v>3.2375201249999996</v>
      </c>
      <c r="AU171" s="165">
        <v>3.2375201249999996</v>
      </c>
      <c r="AV171" s="488">
        <v>3.2375201249999996</v>
      </c>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c r="KT171"/>
      <c r="KU171"/>
      <c r="KV171"/>
      <c r="KW171"/>
      <c r="KX171"/>
      <c r="KY171"/>
      <c r="KZ171"/>
      <c r="LA171"/>
      <c r="LB171"/>
      <c r="LC171"/>
      <c r="LD171"/>
      <c r="LE171"/>
      <c r="LF171"/>
      <c r="LG171"/>
      <c r="LH171"/>
      <c r="LI171"/>
      <c r="LJ171"/>
      <c r="LK171"/>
      <c r="LL171"/>
      <c r="LM171"/>
      <c r="LN171"/>
      <c r="LO171"/>
      <c r="LP171"/>
      <c r="LQ171"/>
      <c r="LR171"/>
      <c r="LS171"/>
      <c r="LT171"/>
      <c r="LU171"/>
      <c r="LV171"/>
      <c r="LW171"/>
      <c r="LX171"/>
      <c r="LY171"/>
      <c r="LZ171"/>
      <c r="MA171"/>
      <c r="MB171"/>
      <c r="MC171"/>
      <c r="MD171"/>
      <c r="ME171"/>
      <c r="MF171"/>
      <c r="MG171"/>
      <c r="MH171"/>
      <c r="MI171"/>
      <c r="MJ171"/>
      <c r="MK171"/>
      <c r="ML171"/>
      <c r="MM171"/>
      <c r="MN171"/>
      <c r="MO171"/>
      <c r="MP171"/>
      <c r="MQ171"/>
      <c r="MR171"/>
      <c r="MS171"/>
      <c r="MT171"/>
      <c r="MU171"/>
      <c r="MV171"/>
      <c r="MW171"/>
      <c r="MX171"/>
      <c r="MY171"/>
      <c r="MZ171"/>
      <c r="NA171"/>
      <c r="NB171"/>
      <c r="NC171"/>
      <c r="ND171"/>
      <c r="NE171"/>
      <c r="NF171"/>
      <c r="NG171"/>
      <c r="NH171"/>
      <c r="NI171"/>
      <c r="NJ171"/>
      <c r="NK171"/>
      <c r="NL171"/>
      <c r="NM171"/>
      <c r="NN171"/>
      <c r="NO171"/>
      <c r="NP171"/>
      <c r="NQ171"/>
      <c r="NR171"/>
      <c r="NS171"/>
      <c r="NT171"/>
      <c r="NU171"/>
      <c r="NV171"/>
      <c r="NW171"/>
      <c r="NX171"/>
      <c r="NY171"/>
      <c r="NZ171"/>
      <c r="OA171"/>
      <c r="OB171"/>
      <c r="OC171"/>
      <c r="OD171"/>
      <c r="OE171"/>
      <c r="OF171"/>
      <c r="OG171"/>
      <c r="OH171"/>
      <c r="OI171"/>
      <c r="OJ171"/>
      <c r="OK171"/>
      <c r="OL171"/>
      <c r="OM171"/>
      <c r="ON171"/>
      <c r="OO171"/>
      <c r="OP171"/>
      <c r="OQ171"/>
      <c r="OR171"/>
      <c r="OS171"/>
      <c r="OT171"/>
      <c r="OU171"/>
      <c r="OV171"/>
      <c r="OW171"/>
      <c r="OX171"/>
      <c r="OY171"/>
      <c r="OZ171"/>
      <c r="PA171"/>
      <c r="PB171"/>
    </row>
    <row r="172" spans="1:418" ht="14.1" customHeight="1" thickBot="1">
      <c r="G172" s="19"/>
      <c r="H172" s="738"/>
      <c r="J172" s="802"/>
      <c r="K172" s="120" t="s">
        <v>157</v>
      </c>
      <c r="L172" s="165">
        <v>2.3906670549999998</v>
      </c>
      <c r="M172" s="165">
        <v>2.5055904299999998</v>
      </c>
      <c r="N172" s="165">
        <v>2.5771996949999996</v>
      </c>
      <c r="O172" s="165">
        <v>2.7052409299999995</v>
      </c>
      <c r="P172" s="165">
        <v>2.8109075049999999</v>
      </c>
      <c r="Q172" s="165">
        <v>2.9054385149999997</v>
      </c>
      <c r="R172" s="165">
        <v>2.9955684849999997</v>
      </c>
      <c r="S172" s="165">
        <v>3.0959570599999995</v>
      </c>
      <c r="T172" s="165">
        <v>3.1915193099999994</v>
      </c>
      <c r="U172" s="165">
        <v>3.2945255699999998</v>
      </c>
      <c r="V172" s="165">
        <v>3.397825165</v>
      </c>
      <c r="W172" s="165">
        <v>3.5083860699999998</v>
      </c>
      <c r="X172" s="165">
        <v>3.6312579099999995</v>
      </c>
      <c r="Y172" s="165">
        <v>3.7642482849999999</v>
      </c>
      <c r="Z172" s="165">
        <v>3.8743473649999998</v>
      </c>
      <c r="AA172" s="165">
        <v>3.9997495999999999</v>
      </c>
      <c r="AB172" s="165">
        <v>4.1163538149999992</v>
      </c>
      <c r="AC172" s="165">
        <v>4.2299434799999993</v>
      </c>
      <c r="AD172" s="165">
        <v>4.3446668999999991</v>
      </c>
      <c r="AE172" s="165">
        <v>4.4657655349999992</v>
      </c>
      <c r="AF172" s="165">
        <v>4.5860410049999993</v>
      </c>
      <c r="AG172" s="165">
        <v>4.7185137299999989</v>
      </c>
      <c r="AH172" s="165">
        <v>4.8551936299999996</v>
      </c>
      <c r="AI172" s="165">
        <v>5.0096583599999995</v>
      </c>
      <c r="AJ172" s="165">
        <v>5.1298434950000003</v>
      </c>
      <c r="AK172" s="165">
        <v>5.2807354249999996</v>
      </c>
      <c r="AL172" s="165">
        <v>5.4360730549999996</v>
      </c>
      <c r="AM172" s="165">
        <v>5.4360730549999996</v>
      </c>
      <c r="AN172" s="165">
        <v>5.4360730549999996</v>
      </c>
      <c r="AO172" s="165">
        <v>5.4360730549999996</v>
      </c>
      <c r="AP172" s="165">
        <v>5.4360730549999996</v>
      </c>
      <c r="AQ172" s="165">
        <v>5.4360730549999996</v>
      </c>
      <c r="AR172" s="165">
        <v>5.4360730549999996</v>
      </c>
      <c r="AS172" s="165">
        <v>5.4360730549999996</v>
      </c>
      <c r="AT172" s="165">
        <v>5.4360730549999996</v>
      </c>
      <c r="AU172" s="165">
        <v>5.4360730549999996</v>
      </c>
      <c r="AV172" s="488">
        <v>5.4360730549999996</v>
      </c>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c r="LP172"/>
      <c r="LQ172"/>
      <c r="LR172"/>
      <c r="LS172"/>
      <c r="LT172"/>
      <c r="LU172"/>
      <c r="LV172"/>
      <c r="LW172"/>
      <c r="LX172"/>
      <c r="LY172"/>
      <c r="LZ172"/>
      <c r="MA172"/>
      <c r="MB172"/>
      <c r="MC172"/>
      <c r="MD172"/>
      <c r="ME172"/>
      <c r="MF172"/>
      <c r="MG172"/>
      <c r="MH172"/>
      <c r="MI172"/>
      <c r="MJ172"/>
      <c r="MK172"/>
      <c r="ML172"/>
      <c r="MM172"/>
      <c r="MN172"/>
      <c r="MO172"/>
      <c r="MP172"/>
      <c r="MQ172"/>
      <c r="MR172"/>
      <c r="MS172"/>
      <c r="MT172"/>
      <c r="MU172"/>
      <c r="MV172"/>
      <c r="MW172"/>
      <c r="MX172"/>
      <c r="MY172"/>
      <c r="MZ172"/>
      <c r="NA172"/>
      <c r="NB172"/>
      <c r="NC172"/>
      <c r="ND172"/>
      <c r="NE172"/>
      <c r="NF172"/>
      <c r="NG172"/>
      <c r="NH172"/>
      <c r="NI172"/>
      <c r="NJ172"/>
      <c r="NK172"/>
      <c r="NL172"/>
      <c r="NM172"/>
      <c r="NN172"/>
      <c r="NO172"/>
      <c r="NP172"/>
      <c r="NQ172"/>
      <c r="NR172"/>
      <c r="NS172"/>
      <c r="NT172"/>
      <c r="NU172"/>
      <c r="NV172"/>
      <c r="NW172"/>
      <c r="NX172"/>
      <c r="NY172"/>
      <c r="NZ172"/>
      <c r="OA172"/>
      <c r="OB172"/>
      <c r="OC172"/>
      <c r="OD172"/>
      <c r="OE172"/>
      <c r="OF172"/>
      <c r="OG172"/>
      <c r="OH172"/>
      <c r="OI172"/>
      <c r="OJ172"/>
      <c r="OK172"/>
      <c r="OL172"/>
      <c r="OM172"/>
      <c r="ON172"/>
      <c r="OO172"/>
      <c r="OP172"/>
      <c r="OQ172"/>
      <c r="OR172"/>
      <c r="OS172"/>
      <c r="OT172"/>
      <c r="OU172"/>
      <c r="OV172"/>
      <c r="OW172"/>
      <c r="OX172"/>
      <c r="OY172"/>
      <c r="OZ172"/>
      <c r="PA172"/>
      <c r="PB172"/>
    </row>
    <row r="173" spans="1:418" ht="14.1" customHeight="1" thickTop="1">
      <c r="G173" s="19"/>
      <c r="H173" s="738"/>
      <c r="J173" s="802"/>
      <c r="K173" s="120" t="s">
        <v>158</v>
      </c>
      <c r="L173" s="486">
        <v>2.3316610449999997</v>
      </c>
      <c r="M173" s="486">
        <v>2.3685420849999996</v>
      </c>
      <c r="N173" s="486">
        <v>2.3481842299999998</v>
      </c>
      <c r="O173" s="486">
        <v>2.3622074699999995</v>
      </c>
      <c r="P173" s="486">
        <v>2.3825947599999995</v>
      </c>
      <c r="Q173" s="486">
        <v>2.3743509299999999</v>
      </c>
      <c r="R173" s="486">
        <v>2.3492043049999998</v>
      </c>
      <c r="S173" s="486">
        <v>2.3247803599999997</v>
      </c>
      <c r="T173" s="486">
        <v>2.3104495749999994</v>
      </c>
      <c r="U173" s="486">
        <v>2.2913472749999997</v>
      </c>
      <c r="V173" s="486">
        <v>2.2682367399999999</v>
      </c>
      <c r="W173" s="486">
        <v>2.2504234900000002</v>
      </c>
      <c r="X173" s="486">
        <v>2.2274946399999997</v>
      </c>
      <c r="Y173" s="486">
        <v>2.2070992299999994</v>
      </c>
      <c r="Z173" s="486">
        <v>2.1818521199999998</v>
      </c>
      <c r="AA173" s="486">
        <v>2.1593120149999998</v>
      </c>
      <c r="AB173" s="486">
        <v>2.1365486099999997</v>
      </c>
      <c r="AC173" s="486">
        <v>2.1122931549999997</v>
      </c>
      <c r="AD173" s="486">
        <v>2.0896089199999999</v>
      </c>
      <c r="AE173" s="486">
        <v>2.0669571649999998</v>
      </c>
      <c r="AF173" s="486">
        <v>2.0438202399999996</v>
      </c>
      <c r="AG173" s="486">
        <v>2.023996275</v>
      </c>
      <c r="AH173" s="486">
        <v>2.0014165849999999</v>
      </c>
      <c r="AI173" s="486">
        <v>1.9806415649999998</v>
      </c>
      <c r="AJ173" s="486">
        <v>1.9593052499999999</v>
      </c>
      <c r="AK173" s="486">
        <v>1.9390123549999998</v>
      </c>
      <c r="AL173" s="486">
        <v>1.9207311899999999</v>
      </c>
      <c r="AM173" s="486">
        <v>1.9207311899999999</v>
      </c>
      <c r="AN173" s="486">
        <v>1.9207311899999999</v>
      </c>
      <c r="AO173" s="486">
        <v>1.9207311899999999</v>
      </c>
      <c r="AP173" s="486">
        <v>1.9207311899999999</v>
      </c>
      <c r="AQ173" s="486">
        <v>1.9207311899999999</v>
      </c>
      <c r="AR173" s="486">
        <v>1.9207311899999999</v>
      </c>
      <c r="AS173" s="486">
        <v>1.9207311899999999</v>
      </c>
      <c r="AT173" s="486">
        <v>1.9207311899999999</v>
      </c>
      <c r="AU173" s="486">
        <v>1.9207311899999999</v>
      </c>
      <c r="AV173" s="489">
        <v>1.9207311899999999</v>
      </c>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c r="LP173"/>
      <c r="LQ173"/>
      <c r="LR173"/>
      <c r="LS173"/>
      <c r="LT173"/>
      <c r="LU173"/>
      <c r="LV173"/>
      <c r="LW173"/>
      <c r="LX173"/>
      <c r="LY173"/>
      <c r="LZ173"/>
      <c r="MA173"/>
      <c r="MB173"/>
      <c r="MC173"/>
      <c r="MD173"/>
      <c r="ME173"/>
      <c r="MF173"/>
      <c r="MG173"/>
      <c r="MH173"/>
      <c r="MI173"/>
      <c r="MJ173"/>
      <c r="MK173"/>
      <c r="ML173"/>
      <c r="MM173"/>
      <c r="MN173"/>
      <c r="MO173"/>
      <c r="MP173"/>
      <c r="MQ173"/>
      <c r="MR173"/>
      <c r="MS173"/>
      <c r="MT173"/>
      <c r="MU173"/>
      <c r="MV173"/>
      <c r="MW173"/>
      <c r="MX173"/>
      <c r="MY173"/>
      <c r="MZ173"/>
      <c r="NA173"/>
      <c r="NB173"/>
      <c r="NC173"/>
      <c r="ND173"/>
      <c r="NE173"/>
      <c r="NF173"/>
      <c r="NG173"/>
      <c r="NH173"/>
      <c r="NI173"/>
      <c r="NJ173"/>
      <c r="NK173"/>
      <c r="NL173"/>
      <c r="NM173"/>
      <c r="NN173"/>
      <c r="NO173"/>
      <c r="NP173"/>
      <c r="NQ173"/>
      <c r="NR173"/>
      <c r="NS173"/>
      <c r="NT173"/>
      <c r="NU173"/>
      <c r="NV173"/>
      <c r="NW173"/>
      <c r="NX173"/>
      <c r="NY173"/>
      <c r="NZ173"/>
      <c r="OA173"/>
      <c r="OB173"/>
      <c r="OC173"/>
      <c r="OD173"/>
      <c r="OE173"/>
      <c r="OF173"/>
      <c r="OG173"/>
      <c r="OH173"/>
      <c r="OI173"/>
      <c r="OJ173"/>
      <c r="OK173"/>
      <c r="OL173"/>
      <c r="OM173"/>
      <c r="ON173"/>
      <c r="OO173"/>
      <c r="OP173"/>
      <c r="OQ173"/>
      <c r="OR173"/>
      <c r="OS173"/>
      <c r="OT173"/>
      <c r="OU173"/>
      <c r="OV173"/>
      <c r="OW173"/>
      <c r="OX173"/>
      <c r="OY173"/>
      <c r="OZ173"/>
      <c r="PA173"/>
      <c r="PB173"/>
    </row>
    <row r="174" spans="1:418" ht="14.1" customHeight="1">
      <c r="G174" s="19"/>
      <c r="H174" s="738"/>
      <c r="J174" s="802"/>
      <c r="K174" s="120" t="s">
        <v>159</v>
      </c>
      <c r="L174" s="165">
        <v>2.3647815099999998</v>
      </c>
      <c r="M174" s="165">
        <v>2.4399950399999994</v>
      </c>
      <c r="N174" s="165">
        <v>2.4585451799999998</v>
      </c>
      <c r="O174" s="165">
        <v>2.5236706249999994</v>
      </c>
      <c r="P174" s="165">
        <v>2.5885676949999996</v>
      </c>
      <c r="Q174" s="165">
        <v>2.6279385299999998</v>
      </c>
      <c r="R174" s="165">
        <v>2.6505141599999997</v>
      </c>
      <c r="S174" s="165">
        <v>2.6826449999999995</v>
      </c>
      <c r="T174" s="165">
        <v>2.7158263649999999</v>
      </c>
      <c r="U174" s="165">
        <v>2.7430080649999997</v>
      </c>
      <c r="V174" s="165">
        <v>2.7801134199999997</v>
      </c>
      <c r="W174" s="165">
        <v>2.8154668849999998</v>
      </c>
      <c r="X174" s="165">
        <v>2.8493699149999996</v>
      </c>
      <c r="Y174" s="165">
        <v>2.8793712849999999</v>
      </c>
      <c r="Z174" s="165">
        <v>2.9079618049999998</v>
      </c>
      <c r="AA174" s="165">
        <v>2.9347567899999993</v>
      </c>
      <c r="AB174" s="165">
        <v>2.9694870449999997</v>
      </c>
      <c r="AC174" s="165">
        <v>2.9936592699999998</v>
      </c>
      <c r="AD174" s="165">
        <v>3.0190007749999994</v>
      </c>
      <c r="AE174" s="165">
        <v>3.0456303149999999</v>
      </c>
      <c r="AF174" s="165">
        <v>3.0698603949999996</v>
      </c>
      <c r="AG174" s="165">
        <v>3.0958251099999998</v>
      </c>
      <c r="AH174" s="165">
        <v>3.1222912349999996</v>
      </c>
      <c r="AI174" s="165">
        <v>3.1455124049999998</v>
      </c>
      <c r="AJ174" s="165">
        <v>3.1676333149999993</v>
      </c>
      <c r="AK174" s="165">
        <v>3.2011039549999998</v>
      </c>
      <c r="AL174" s="165">
        <v>3.2375201249999996</v>
      </c>
      <c r="AM174" s="165">
        <v>3.2375201249999996</v>
      </c>
      <c r="AN174" s="165">
        <v>3.2375201249999996</v>
      </c>
      <c r="AO174" s="165">
        <v>3.2375201249999996</v>
      </c>
      <c r="AP174" s="165">
        <v>3.2375201249999996</v>
      </c>
      <c r="AQ174" s="165">
        <v>3.2375201249999996</v>
      </c>
      <c r="AR174" s="165">
        <v>3.2375201249999996</v>
      </c>
      <c r="AS174" s="165">
        <v>3.2375201249999996</v>
      </c>
      <c r="AT174" s="165">
        <v>3.2375201249999996</v>
      </c>
      <c r="AU174" s="165">
        <v>3.2375201249999996</v>
      </c>
      <c r="AV174" s="488">
        <v>3.2375201249999996</v>
      </c>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c r="LP174"/>
      <c r="LQ174"/>
      <c r="LR174"/>
      <c r="LS174"/>
      <c r="LT174"/>
      <c r="LU174"/>
      <c r="LV174"/>
      <c r="LW174"/>
      <c r="LX174"/>
      <c r="LY174"/>
      <c r="LZ174"/>
      <c r="MA174"/>
      <c r="MB174"/>
      <c r="MC174"/>
      <c r="MD174"/>
      <c r="ME174"/>
      <c r="MF174"/>
      <c r="MG174"/>
      <c r="MH174"/>
      <c r="MI174"/>
      <c r="MJ174"/>
      <c r="MK174"/>
      <c r="ML174"/>
      <c r="MM174"/>
      <c r="MN174"/>
      <c r="MO174"/>
      <c r="MP174"/>
      <c r="MQ174"/>
      <c r="MR174"/>
      <c r="MS174"/>
      <c r="MT174"/>
      <c r="MU174"/>
      <c r="MV174"/>
      <c r="MW174"/>
      <c r="MX174"/>
      <c r="MY174"/>
      <c r="MZ174"/>
      <c r="NA174"/>
      <c r="NB174"/>
      <c r="NC174"/>
      <c r="ND174"/>
      <c r="NE174"/>
      <c r="NF174"/>
      <c r="NG174"/>
      <c r="NH174"/>
      <c r="NI174"/>
      <c r="NJ174"/>
      <c r="NK174"/>
      <c r="NL174"/>
      <c r="NM174"/>
      <c r="NN174"/>
      <c r="NO174"/>
      <c r="NP174"/>
      <c r="NQ174"/>
      <c r="NR174"/>
      <c r="NS174"/>
      <c r="NT174"/>
      <c r="NU174"/>
      <c r="NV174"/>
      <c r="NW174"/>
      <c r="NX174"/>
      <c r="NY174"/>
      <c r="NZ174"/>
      <c r="OA174"/>
      <c r="OB174"/>
      <c r="OC174"/>
      <c r="OD174"/>
      <c r="OE174"/>
      <c r="OF174"/>
      <c r="OG174"/>
      <c r="OH174"/>
      <c r="OI174"/>
      <c r="OJ174"/>
      <c r="OK174"/>
      <c r="OL174"/>
      <c r="OM174"/>
      <c r="ON174"/>
      <c r="OO174"/>
      <c r="OP174"/>
      <c r="OQ174"/>
      <c r="OR174"/>
      <c r="OS174"/>
      <c r="OT174"/>
      <c r="OU174"/>
      <c r="OV174"/>
      <c r="OW174"/>
      <c r="OX174"/>
      <c r="OY174"/>
      <c r="OZ174"/>
      <c r="PA174"/>
      <c r="PB174"/>
    </row>
    <row r="175" spans="1:418" ht="14.1" customHeight="1">
      <c r="G175" s="19"/>
      <c r="H175" s="738"/>
      <c r="J175" s="802"/>
      <c r="K175" s="121" t="s">
        <v>160</v>
      </c>
      <c r="L175" s="487">
        <v>2.3906670549999998</v>
      </c>
      <c r="M175" s="487">
        <v>2.5055904299999998</v>
      </c>
      <c r="N175" s="487">
        <v>2.5771996949999996</v>
      </c>
      <c r="O175" s="487">
        <v>2.7052409299999995</v>
      </c>
      <c r="P175" s="487">
        <v>2.8109075049999999</v>
      </c>
      <c r="Q175" s="487">
        <v>2.9054385149999997</v>
      </c>
      <c r="R175" s="487">
        <v>2.9955684849999997</v>
      </c>
      <c r="S175" s="487">
        <v>3.0959570599999995</v>
      </c>
      <c r="T175" s="487">
        <v>3.1915193099999994</v>
      </c>
      <c r="U175" s="487">
        <v>3.2945255699999998</v>
      </c>
      <c r="V175" s="487">
        <v>3.397825165</v>
      </c>
      <c r="W175" s="487">
        <v>3.5083860699999998</v>
      </c>
      <c r="X175" s="487">
        <v>3.6312579099999995</v>
      </c>
      <c r="Y175" s="487">
        <v>3.7642482849999999</v>
      </c>
      <c r="Z175" s="487">
        <v>3.8743473649999998</v>
      </c>
      <c r="AA175" s="487">
        <v>3.9997495999999999</v>
      </c>
      <c r="AB175" s="487">
        <v>4.1163538149999992</v>
      </c>
      <c r="AC175" s="487">
        <v>4.2299434799999993</v>
      </c>
      <c r="AD175" s="487">
        <v>4.3446668999999991</v>
      </c>
      <c r="AE175" s="487">
        <v>4.4657655349999992</v>
      </c>
      <c r="AF175" s="487">
        <v>4.5860410049999993</v>
      </c>
      <c r="AG175" s="487">
        <v>4.7185137299999989</v>
      </c>
      <c r="AH175" s="487">
        <v>4.8551936299999996</v>
      </c>
      <c r="AI175" s="487">
        <v>5.0096583599999995</v>
      </c>
      <c r="AJ175" s="487">
        <v>5.1298434950000003</v>
      </c>
      <c r="AK175" s="487">
        <v>5.2807354249999996</v>
      </c>
      <c r="AL175" s="487">
        <v>5.4360730549999996</v>
      </c>
      <c r="AM175" s="487">
        <v>5.4360730549999996</v>
      </c>
      <c r="AN175" s="487">
        <v>5.4360730549999996</v>
      </c>
      <c r="AO175" s="487">
        <v>5.4360730549999996</v>
      </c>
      <c r="AP175" s="487">
        <v>5.4360730549999996</v>
      </c>
      <c r="AQ175" s="487">
        <v>5.4360730549999996</v>
      </c>
      <c r="AR175" s="487">
        <v>5.4360730549999996</v>
      </c>
      <c r="AS175" s="487">
        <v>5.4360730549999996</v>
      </c>
      <c r="AT175" s="487">
        <v>5.4360730549999996</v>
      </c>
      <c r="AU175" s="487">
        <v>5.4360730549999996</v>
      </c>
      <c r="AV175" s="651">
        <v>5.4360730549999996</v>
      </c>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c r="LP175"/>
      <c r="LQ175"/>
      <c r="LR175"/>
      <c r="LS175"/>
      <c r="LT175"/>
      <c r="LU175"/>
      <c r="LV175"/>
      <c r="LW175"/>
      <c r="LX175"/>
      <c r="LY175"/>
      <c r="LZ175"/>
      <c r="MA175"/>
      <c r="MB175"/>
      <c r="MC175"/>
      <c r="MD175"/>
      <c r="ME175"/>
      <c r="MF175"/>
      <c r="MG175"/>
      <c r="MH175"/>
      <c r="MI175"/>
      <c r="MJ175"/>
      <c r="MK175"/>
      <c r="ML175"/>
      <c r="MM175"/>
      <c r="MN175"/>
      <c r="MO175"/>
      <c r="MP175"/>
      <c r="MQ175"/>
      <c r="MR175"/>
      <c r="MS175"/>
      <c r="MT175"/>
      <c r="MU175"/>
      <c r="MV175"/>
      <c r="MW175"/>
      <c r="MX175"/>
      <c r="MY175"/>
      <c r="MZ175"/>
      <c r="NA175"/>
      <c r="NB175"/>
      <c r="NC175"/>
      <c r="ND175"/>
      <c r="NE175"/>
      <c r="NF175"/>
      <c r="NG175"/>
      <c r="NH175"/>
      <c r="NI175"/>
      <c r="NJ175"/>
      <c r="NK175"/>
      <c r="NL175"/>
      <c r="NM175"/>
      <c r="NN175"/>
      <c r="NO175"/>
      <c r="NP175"/>
      <c r="NQ175"/>
      <c r="NR175"/>
      <c r="NS175"/>
      <c r="NT175"/>
      <c r="NU175"/>
      <c r="NV175"/>
      <c r="NW175"/>
      <c r="NX175"/>
      <c r="NY175"/>
      <c r="NZ175"/>
      <c r="OA175"/>
      <c r="OB175"/>
      <c r="OC175"/>
      <c r="OD175"/>
      <c r="OE175"/>
      <c r="OF175"/>
      <c r="OG175"/>
      <c r="OH175"/>
      <c r="OI175"/>
      <c r="OJ175"/>
      <c r="OK175"/>
      <c r="OL175"/>
      <c r="OM175"/>
      <c r="ON175"/>
      <c r="OO175"/>
      <c r="OP175"/>
      <c r="OQ175"/>
      <c r="OR175"/>
      <c r="OS175"/>
      <c r="OT175"/>
      <c r="OU175"/>
      <c r="OV175"/>
      <c r="OW175"/>
      <c r="OX175"/>
      <c r="OY175"/>
      <c r="OZ175"/>
      <c r="PA175"/>
      <c r="PB175"/>
    </row>
    <row r="176" spans="1:418" ht="14.1" customHeight="1">
      <c r="G176" s="19"/>
      <c r="H176" s="738"/>
      <c r="J176" s="136"/>
      <c r="AV176" s="20"/>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c r="LP176"/>
      <c r="LQ176"/>
      <c r="LR176"/>
      <c r="LS176"/>
      <c r="LT176"/>
      <c r="LU176"/>
      <c r="LV176"/>
      <c r="LW176"/>
      <c r="LX176"/>
      <c r="LY176"/>
      <c r="LZ176"/>
      <c r="MA176"/>
      <c r="MB176"/>
      <c r="MC176"/>
      <c r="MD176"/>
      <c r="ME176"/>
      <c r="MF176"/>
      <c r="MG176"/>
      <c r="MH176"/>
      <c r="MI176"/>
      <c r="MJ176"/>
      <c r="MK176"/>
      <c r="ML176"/>
      <c r="MM176"/>
      <c r="MN176"/>
      <c r="MO176"/>
      <c r="MP176"/>
      <c r="MQ176"/>
      <c r="MR176"/>
      <c r="MS176"/>
      <c r="MT176"/>
      <c r="MU176"/>
      <c r="MV176"/>
      <c r="MW176"/>
      <c r="MX176"/>
      <c r="MY176"/>
      <c r="MZ176"/>
      <c r="NA176"/>
      <c r="NB176"/>
      <c r="NC176"/>
      <c r="ND176"/>
      <c r="NE176"/>
      <c r="NF176"/>
      <c r="NG176"/>
      <c r="NH176"/>
      <c r="NI176"/>
      <c r="NJ176"/>
      <c r="NK176"/>
      <c r="NL176"/>
      <c r="NM176"/>
      <c r="NN176"/>
      <c r="NO176"/>
      <c r="NP176"/>
      <c r="NQ176"/>
      <c r="NR176"/>
      <c r="NS176"/>
      <c r="NT176"/>
      <c r="NU176"/>
      <c r="NV176"/>
      <c r="NW176"/>
      <c r="NX176"/>
      <c r="NY176"/>
      <c r="NZ176"/>
      <c r="OA176"/>
      <c r="OB176"/>
      <c r="OC176"/>
      <c r="OD176"/>
      <c r="OE176"/>
      <c r="OF176"/>
      <c r="OG176"/>
      <c r="OH176"/>
      <c r="OI176"/>
      <c r="OJ176"/>
      <c r="OK176"/>
      <c r="OL176"/>
      <c r="OM176"/>
      <c r="ON176"/>
      <c r="OO176"/>
      <c r="OP176"/>
      <c r="OQ176"/>
      <c r="OR176"/>
      <c r="OS176"/>
      <c r="OT176"/>
      <c r="OU176"/>
      <c r="OV176"/>
      <c r="OW176"/>
      <c r="OX176"/>
      <c r="OY176"/>
      <c r="OZ176"/>
      <c r="PA176"/>
      <c r="PB176"/>
    </row>
    <row r="177" spans="7:418" ht="14.1" customHeight="1">
      <c r="G177" s="19"/>
      <c r="H177" s="738"/>
      <c r="J177" s="801" t="s">
        <v>734</v>
      </c>
      <c r="K177" s="119" t="s">
        <v>150</v>
      </c>
      <c r="L177" s="124">
        <f t="shared" ref="L177:N177" si="25">L167*L107</f>
        <v>20.471983975099995</v>
      </c>
      <c r="M177" s="124">
        <f t="shared" si="25"/>
        <v>20.795799506299996</v>
      </c>
      <c r="N177" s="124">
        <f t="shared" si="25"/>
        <v>20.617057539399998</v>
      </c>
      <c r="O177" s="124">
        <f t="shared" ref="O177:AV177" si="26">O167*O107</f>
        <v>20.716559511899995</v>
      </c>
      <c r="P177" s="124">
        <f t="shared" si="26"/>
        <v>20.895356045199993</v>
      </c>
      <c r="Q177" s="124">
        <f t="shared" si="26"/>
        <v>20.799314146799997</v>
      </c>
      <c r="R177" s="124">
        <f t="shared" si="26"/>
        <v>20.579029711799997</v>
      </c>
      <c r="S177" s="124">
        <f t="shared" si="26"/>
        <v>20.365075953599998</v>
      </c>
      <c r="T177" s="124">
        <f t="shared" si="26"/>
        <v>20.216433781249993</v>
      </c>
      <c r="U177" s="124">
        <f t="shared" si="26"/>
        <v>20.049288656249999</v>
      </c>
      <c r="V177" s="124">
        <f t="shared" si="26"/>
        <v>19.824389107599998</v>
      </c>
      <c r="W177" s="124">
        <f t="shared" si="26"/>
        <v>19.668701302600002</v>
      </c>
      <c r="X177" s="124">
        <f t="shared" si="26"/>
        <v>19.468303153599997</v>
      </c>
      <c r="Y177" s="124">
        <f t="shared" si="26"/>
        <v>19.290047270199995</v>
      </c>
      <c r="Z177" s="124">
        <f t="shared" si="26"/>
        <v>19.0693875288</v>
      </c>
      <c r="AA177" s="124">
        <f t="shared" si="26"/>
        <v>18.872387011099999</v>
      </c>
      <c r="AB177" s="124">
        <f t="shared" si="26"/>
        <v>18.6734348514</v>
      </c>
      <c r="AC177" s="124">
        <f t="shared" si="26"/>
        <v>18.461442174699997</v>
      </c>
      <c r="AD177" s="124">
        <f t="shared" si="26"/>
        <v>18.263181960800001</v>
      </c>
      <c r="AE177" s="124">
        <f t="shared" si="26"/>
        <v>18.065205622099999</v>
      </c>
      <c r="AF177" s="124">
        <f t="shared" si="26"/>
        <v>17.862988897599998</v>
      </c>
      <c r="AG177" s="124">
        <f t="shared" si="26"/>
        <v>17.689727443500001</v>
      </c>
      <c r="AH177" s="124">
        <f t="shared" si="26"/>
        <v>17.4923809529</v>
      </c>
      <c r="AI177" s="124">
        <f t="shared" si="26"/>
        <v>17.310807278099997</v>
      </c>
      <c r="AJ177" s="124">
        <f t="shared" si="26"/>
        <v>17.124327885</v>
      </c>
      <c r="AK177" s="124">
        <f t="shared" si="26"/>
        <v>16.946967982699999</v>
      </c>
      <c r="AL177" s="124">
        <f t="shared" si="26"/>
        <v>16.787190600599999</v>
      </c>
      <c r="AM177" s="124">
        <f t="shared" si="26"/>
        <v>16.787190600599999</v>
      </c>
      <c r="AN177" s="124">
        <f t="shared" si="26"/>
        <v>16.787190600599999</v>
      </c>
      <c r="AO177" s="124">
        <f t="shared" si="26"/>
        <v>16.787190600599999</v>
      </c>
      <c r="AP177" s="124">
        <f t="shared" si="26"/>
        <v>16.787190600599999</v>
      </c>
      <c r="AQ177" s="124">
        <f t="shared" si="26"/>
        <v>16.787190600599999</v>
      </c>
      <c r="AR177" s="124">
        <f t="shared" si="26"/>
        <v>16.787190600599999</v>
      </c>
      <c r="AS177" s="124">
        <f t="shared" si="26"/>
        <v>16.787190600599999</v>
      </c>
      <c r="AT177" s="124">
        <f t="shared" si="26"/>
        <v>16.787190600599999</v>
      </c>
      <c r="AU177" s="124">
        <f t="shared" si="26"/>
        <v>16.787190600599999</v>
      </c>
      <c r="AV177" s="613">
        <f t="shared" si="26"/>
        <v>16.787190600599999</v>
      </c>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c r="LQ177"/>
      <c r="LR177"/>
      <c r="LS177"/>
      <c r="LT177"/>
      <c r="LU177"/>
      <c r="LV177"/>
      <c r="LW177"/>
      <c r="LX177"/>
      <c r="LY177"/>
      <c r="LZ177"/>
      <c r="MA177"/>
      <c r="MB177"/>
      <c r="MC177"/>
      <c r="MD177"/>
      <c r="ME177"/>
      <c r="MF177"/>
      <c r="MG177"/>
      <c r="MH177"/>
      <c r="MI177"/>
      <c r="MJ177"/>
      <c r="MK177"/>
      <c r="ML177"/>
      <c r="MM177"/>
      <c r="MN177"/>
      <c r="MO177"/>
      <c r="MP177"/>
      <c r="MQ177"/>
      <c r="MR177"/>
      <c r="MS177"/>
      <c r="MT177"/>
      <c r="MU177"/>
      <c r="MV177"/>
      <c r="MW177"/>
      <c r="MX177"/>
      <c r="MY177"/>
      <c r="MZ177"/>
      <c r="NA177"/>
      <c r="NB177"/>
      <c r="NC177"/>
      <c r="ND177"/>
      <c r="NE177"/>
      <c r="NF177"/>
      <c r="NG177"/>
      <c r="NH177"/>
      <c r="NI177"/>
      <c r="NJ177"/>
      <c r="NK177"/>
      <c r="NL177"/>
      <c r="NM177"/>
      <c r="NN177"/>
      <c r="NO177"/>
      <c r="NP177"/>
      <c r="NQ177"/>
      <c r="NR177"/>
      <c r="NS177"/>
      <c r="NT177"/>
      <c r="NU177"/>
      <c r="NV177"/>
      <c r="NW177"/>
      <c r="NX177"/>
      <c r="NY177"/>
      <c r="NZ177"/>
      <c r="OA177"/>
      <c r="OB177"/>
      <c r="OC177"/>
      <c r="OD177"/>
      <c r="OE177"/>
      <c r="OF177"/>
      <c r="OG177"/>
      <c r="OH177"/>
      <c r="OI177"/>
      <c r="OJ177"/>
      <c r="OK177"/>
      <c r="OL177"/>
      <c r="OM177"/>
      <c r="ON177"/>
      <c r="OO177"/>
      <c r="OP177"/>
      <c r="OQ177"/>
      <c r="OR177"/>
      <c r="OS177"/>
      <c r="OT177"/>
      <c r="OU177"/>
      <c r="OV177"/>
      <c r="OW177"/>
      <c r="OX177"/>
      <c r="OY177"/>
      <c r="OZ177"/>
      <c r="PA177"/>
      <c r="PB177"/>
    </row>
    <row r="178" spans="7:418" ht="14.1" customHeight="1">
      <c r="G178" s="19"/>
      <c r="H178" s="738"/>
      <c r="J178" s="802"/>
      <c r="K178" s="120" t="s">
        <v>151</v>
      </c>
      <c r="L178" s="124">
        <f t="shared" ref="L178:N178" si="27">L168*L108</f>
        <v>20.762781657799998</v>
      </c>
      <c r="M178" s="124">
        <f t="shared" si="27"/>
        <v>21.423156451199993</v>
      </c>
      <c r="N178" s="124">
        <f t="shared" si="27"/>
        <v>21.586026680399996</v>
      </c>
      <c r="O178" s="124">
        <f t="shared" ref="O178:AV185" si="28">O168*O108</f>
        <v>22.132591381249995</v>
      </c>
      <c r="P178" s="124">
        <f t="shared" si="28"/>
        <v>22.701738685149994</v>
      </c>
      <c r="Q178" s="124">
        <f t="shared" si="28"/>
        <v>23.020741522799998</v>
      </c>
      <c r="R178" s="124">
        <f t="shared" si="28"/>
        <v>23.218504041599996</v>
      </c>
      <c r="S178" s="124">
        <f t="shared" si="28"/>
        <v>23.499970199999996</v>
      </c>
      <c r="T178" s="124">
        <f t="shared" si="28"/>
        <v>23.763480693749997</v>
      </c>
      <c r="U178" s="124">
        <f t="shared" si="28"/>
        <v>24.001320568749996</v>
      </c>
      <c r="V178" s="124">
        <f t="shared" si="28"/>
        <v>24.298191290799998</v>
      </c>
      <c r="W178" s="124">
        <f t="shared" si="28"/>
        <v>24.607180574899999</v>
      </c>
      <c r="X178" s="124">
        <f t="shared" si="28"/>
        <v>24.903493057099997</v>
      </c>
      <c r="Y178" s="124">
        <f t="shared" si="28"/>
        <v>25.1657050309</v>
      </c>
      <c r="Z178" s="124">
        <f t="shared" si="28"/>
        <v>25.4155861757</v>
      </c>
      <c r="AA178" s="124">
        <f t="shared" si="28"/>
        <v>25.649774344599994</v>
      </c>
      <c r="AB178" s="124">
        <f t="shared" si="28"/>
        <v>25.953316773299999</v>
      </c>
      <c r="AC178" s="124">
        <f t="shared" si="28"/>
        <v>26.164582019799997</v>
      </c>
      <c r="AD178" s="124">
        <f t="shared" si="28"/>
        <v>26.386066773499994</v>
      </c>
      <c r="AE178" s="124">
        <f t="shared" si="28"/>
        <v>26.6188089531</v>
      </c>
      <c r="AF178" s="124">
        <f t="shared" si="28"/>
        <v>26.830579852299998</v>
      </c>
      <c r="AG178" s="124">
        <f t="shared" si="28"/>
        <v>27.057511461400001</v>
      </c>
      <c r="AH178" s="124">
        <f t="shared" si="28"/>
        <v>27.288825393899998</v>
      </c>
      <c r="AI178" s="124">
        <f t="shared" si="28"/>
        <v>27.491778419700001</v>
      </c>
      <c r="AJ178" s="124">
        <f t="shared" si="28"/>
        <v>27.685115173099994</v>
      </c>
      <c r="AK178" s="124">
        <f t="shared" si="28"/>
        <v>27.977648566699997</v>
      </c>
      <c r="AL178" s="124">
        <f t="shared" si="28"/>
        <v>28.295925892499998</v>
      </c>
      <c r="AM178" s="124">
        <f t="shared" si="28"/>
        <v>28.295925892499998</v>
      </c>
      <c r="AN178" s="124">
        <f t="shared" si="28"/>
        <v>28.295925892499998</v>
      </c>
      <c r="AO178" s="124">
        <f t="shared" si="28"/>
        <v>28.295925892499998</v>
      </c>
      <c r="AP178" s="124">
        <f t="shared" si="28"/>
        <v>28.295925892499998</v>
      </c>
      <c r="AQ178" s="124">
        <f t="shared" si="28"/>
        <v>28.295925892499998</v>
      </c>
      <c r="AR178" s="124">
        <f t="shared" si="28"/>
        <v>28.295925892499998</v>
      </c>
      <c r="AS178" s="124">
        <f t="shared" si="28"/>
        <v>28.295925892499998</v>
      </c>
      <c r="AT178" s="124">
        <f t="shared" si="28"/>
        <v>28.295925892499998</v>
      </c>
      <c r="AU178" s="124">
        <f t="shared" si="28"/>
        <v>28.295925892499998</v>
      </c>
      <c r="AV178" s="613">
        <f t="shared" si="28"/>
        <v>28.295925892499998</v>
      </c>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c r="LP178"/>
      <c r="LQ178"/>
      <c r="LR178"/>
      <c r="LS178"/>
      <c r="LT178"/>
      <c r="LU178"/>
      <c r="LV178"/>
      <c r="LW178"/>
      <c r="LX178"/>
      <c r="LY178"/>
      <c r="LZ178"/>
      <c r="MA178"/>
      <c r="MB178"/>
      <c r="MC178"/>
      <c r="MD178"/>
      <c r="ME178"/>
      <c r="MF178"/>
      <c r="MG178"/>
      <c r="MH178"/>
      <c r="MI178"/>
      <c r="MJ178"/>
      <c r="MK178"/>
      <c r="ML178"/>
      <c r="MM178"/>
      <c r="MN178"/>
      <c r="MO178"/>
      <c r="MP178"/>
      <c r="MQ178"/>
      <c r="MR178"/>
      <c r="MS178"/>
      <c r="MT178"/>
      <c r="MU178"/>
      <c r="MV178"/>
      <c r="MW178"/>
      <c r="MX178"/>
      <c r="MY178"/>
      <c r="MZ178"/>
      <c r="NA178"/>
      <c r="NB178"/>
      <c r="NC178"/>
      <c r="ND178"/>
      <c r="NE178"/>
      <c r="NF178"/>
      <c r="NG178"/>
      <c r="NH178"/>
      <c r="NI178"/>
      <c r="NJ178"/>
      <c r="NK178"/>
      <c r="NL178"/>
      <c r="NM178"/>
      <c r="NN178"/>
      <c r="NO178"/>
      <c r="NP178"/>
      <c r="NQ178"/>
      <c r="NR178"/>
      <c r="NS178"/>
      <c r="NT178"/>
      <c r="NU178"/>
      <c r="NV178"/>
      <c r="NW178"/>
      <c r="NX178"/>
      <c r="NY178"/>
      <c r="NZ178"/>
      <c r="OA178"/>
      <c r="OB178"/>
      <c r="OC178"/>
      <c r="OD178"/>
      <c r="OE178"/>
      <c r="OF178"/>
      <c r="OG178"/>
      <c r="OH178"/>
      <c r="OI178"/>
      <c r="OJ178"/>
      <c r="OK178"/>
      <c r="OL178"/>
      <c r="OM178"/>
      <c r="ON178"/>
      <c r="OO178"/>
      <c r="OP178"/>
      <c r="OQ178"/>
      <c r="OR178"/>
      <c r="OS178"/>
      <c r="OT178"/>
      <c r="OU178"/>
      <c r="OV178"/>
      <c r="OW178"/>
      <c r="OX178"/>
      <c r="OY178"/>
      <c r="OZ178"/>
      <c r="PA178"/>
      <c r="PB178"/>
    </row>
    <row r="179" spans="7:418" ht="14.1" customHeight="1" thickBot="1">
      <c r="G179" s="19"/>
      <c r="H179" s="738"/>
      <c r="J179" s="802"/>
      <c r="K179" s="120" t="s">
        <v>148</v>
      </c>
      <c r="L179" s="124">
        <f t="shared" ref="L179:N179" si="29">L169*L109</f>
        <v>20.990056742899995</v>
      </c>
      <c r="M179" s="124">
        <f t="shared" si="29"/>
        <v>21.999083975399998</v>
      </c>
      <c r="N179" s="124">
        <f t="shared" si="29"/>
        <v>22.627813322099996</v>
      </c>
      <c r="O179" s="124">
        <f t="shared" ref="O179:AA179" si="30">O169*O109</f>
        <v>23.724962956099994</v>
      </c>
      <c r="P179" s="124">
        <f t="shared" si="30"/>
        <v>24.651658818849999</v>
      </c>
      <c r="Q179" s="124">
        <f t="shared" si="30"/>
        <v>25.451641391399995</v>
      </c>
      <c r="R179" s="124">
        <f t="shared" si="30"/>
        <v>26.241179928599998</v>
      </c>
      <c r="S179" s="124">
        <f t="shared" si="30"/>
        <v>27.120583845599995</v>
      </c>
      <c r="T179" s="124">
        <f t="shared" si="30"/>
        <v>27.925793962499995</v>
      </c>
      <c r="U179" s="124">
        <f t="shared" si="30"/>
        <v>28.827098737499998</v>
      </c>
      <c r="V179" s="124">
        <f t="shared" si="30"/>
        <v>29.696991942100002</v>
      </c>
      <c r="W179" s="124">
        <f t="shared" si="30"/>
        <v>30.6632942518</v>
      </c>
      <c r="X179" s="124">
        <f t="shared" si="30"/>
        <v>31.737194133399996</v>
      </c>
      <c r="Y179" s="124">
        <f t="shared" si="30"/>
        <v>32.899530010900001</v>
      </c>
      <c r="Z179" s="124">
        <f t="shared" si="30"/>
        <v>33.861795970099998</v>
      </c>
      <c r="AA179" s="124">
        <f t="shared" si="30"/>
        <v>34.957811503999999</v>
      </c>
      <c r="AB179" s="124">
        <f t="shared" si="28"/>
        <v>35.976932343099996</v>
      </c>
      <c r="AC179" s="124">
        <f t="shared" si="28"/>
        <v>36.969706015199996</v>
      </c>
      <c r="AD179" s="124">
        <f t="shared" si="28"/>
        <v>37.97238870599999</v>
      </c>
      <c r="AE179" s="124">
        <f t="shared" si="28"/>
        <v>39.030790775899995</v>
      </c>
      <c r="AF179" s="124">
        <f t="shared" si="28"/>
        <v>40.081998383699997</v>
      </c>
      <c r="AG179" s="124">
        <f t="shared" si="28"/>
        <v>41.239810000199988</v>
      </c>
      <c r="AH179" s="124">
        <f t="shared" si="28"/>
        <v>42.434392326199998</v>
      </c>
      <c r="AI179" s="124">
        <f t="shared" si="28"/>
        <v>43.784414066399997</v>
      </c>
      <c r="AJ179" s="124">
        <f t="shared" si="28"/>
        <v>44.834832146300002</v>
      </c>
      <c r="AK179" s="124">
        <f t="shared" si="28"/>
        <v>46.153627614499996</v>
      </c>
      <c r="AL179" s="124">
        <f t="shared" si="28"/>
        <v>47.511278500699994</v>
      </c>
      <c r="AM179" s="124">
        <f t="shared" si="28"/>
        <v>47.511278500699994</v>
      </c>
      <c r="AN179" s="124">
        <f t="shared" si="28"/>
        <v>47.511278500699994</v>
      </c>
      <c r="AO179" s="124">
        <f t="shared" si="28"/>
        <v>47.511278500699994</v>
      </c>
      <c r="AP179" s="124">
        <f t="shared" si="28"/>
        <v>47.511278500699994</v>
      </c>
      <c r="AQ179" s="124">
        <f t="shared" si="28"/>
        <v>47.511278500699994</v>
      </c>
      <c r="AR179" s="124">
        <f t="shared" si="28"/>
        <v>47.511278500699994</v>
      </c>
      <c r="AS179" s="124">
        <f t="shared" si="28"/>
        <v>47.511278500699994</v>
      </c>
      <c r="AT179" s="124">
        <f t="shared" si="28"/>
        <v>47.511278500699994</v>
      </c>
      <c r="AU179" s="124">
        <f t="shared" si="28"/>
        <v>47.511278500699994</v>
      </c>
      <c r="AV179" s="613">
        <f t="shared" si="28"/>
        <v>47.511278500699994</v>
      </c>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c r="LP179"/>
      <c r="LQ179"/>
      <c r="LR179"/>
      <c r="LS179"/>
      <c r="LT179"/>
      <c r="LU179"/>
      <c r="LV179"/>
      <c r="LW179"/>
      <c r="LX179"/>
      <c r="LY179"/>
      <c r="LZ179"/>
      <c r="MA179"/>
      <c r="MB179"/>
      <c r="MC179"/>
      <c r="MD179"/>
      <c r="ME179"/>
      <c r="MF179"/>
      <c r="MG179"/>
      <c r="MH179"/>
      <c r="MI179"/>
      <c r="MJ179"/>
      <c r="MK179"/>
      <c r="ML179"/>
      <c r="MM179"/>
      <c r="MN179"/>
      <c r="MO179"/>
      <c r="MP179"/>
      <c r="MQ179"/>
      <c r="MR179"/>
      <c r="MS179"/>
      <c r="MT179"/>
      <c r="MU179"/>
      <c r="MV179"/>
      <c r="MW179"/>
      <c r="MX179"/>
      <c r="MY179"/>
      <c r="MZ179"/>
      <c r="NA179"/>
      <c r="NB179"/>
      <c r="NC179"/>
      <c r="ND179"/>
      <c r="NE179"/>
      <c r="NF179"/>
      <c r="NG179"/>
      <c r="NH179"/>
      <c r="NI179"/>
      <c r="NJ179"/>
      <c r="NK179"/>
      <c r="NL179"/>
      <c r="NM179"/>
      <c r="NN179"/>
      <c r="NO179"/>
      <c r="NP179"/>
      <c r="NQ179"/>
      <c r="NR179"/>
      <c r="NS179"/>
      <c r="NT179"/>
      <c r="NU179"/>
      <c r="NV179"/>
      <c r="NW179"/>
      <c r="NX179"/>
      <c r="NY179"/>
      <c r="NZ179"/>
      <c r="OA179"/>
      <c r="OB179"/>
      <c r="OC179"/>
      <c r="OD179"/>
      <c r="OE179"/>
      <c r="OF179"/>
      <c r="OG179"/>
      <c r="OH179"/>
      <c r="OI179"/>
      <c r="OJ179"/>
      <c r="OK179"/>
      <c r="OL179"/>
      <c r="OM179"/>
      <c r="ON179"/>
      <c r="OO179"/>
      <c r="OP179"/>
      <c r="OQ179"/>
      <c r="OR179"/>
      <c r="OS179"/>
      <c r="OT179"/>
      <c r="OU179"/>
      <c r="OV179"/>
      <c r="OW179"/>
      <c r="OX179"/>
      <c r="OY179"/>
      <c r="OZ179"/>
      <c r="PA179"/>
      <c r="PB179"/>
    </row>
    <row r="180" spans="7:418" ht="14.1" customHeight="1" thickTop="1">
      <c r="G180" s="19"/>
      <c r="H180" s="738"/>
      <c r="J180" s="802"/>
      <c r="K180" s="120" t="s">
        <v>155</v>
      </c>
      <c r="L180" s="126">
        <f t="shared" ref="L180:N180" si="31">L170*L110</f>
        <v>19.516002946649994</v>
      </c>
      <c r="M180" s="126">
        <f t="shared" si="31"/>
        <v>19.611528463799996</v>
      </c>
      <c r="N180" s="126">
        <f t="shared" si="31"/>
        <v>19.255110685999995</v>
      </c>
      <c r="O180" s="126">
        <f t="shared" si="28"/>
        <v>19.181124656399994</v>
      </c>
      <c r="P180" s="126">
        <f t="shared" si="28"/>
        <v>19.132235922799993</v>
      </c>
      <c r="Q180" s="126">
        <f t="shared" si="28"/>
        <v>18.876089893499998</v>
      </c>
      <c r="R180" s="126">
        <f t="shared" si="28"/>
        <v>18.488237880349999</v>
      </c>
      <c r="S180" s="126">
        <f t="shared" si="28"/>
        <v>18.086791200799997</v>
      </c>
      <c r="T180" s="126">
        <f t="shared" si="28"/>
        <v>17.790461727499995</v>
      </c>
      <c r="U180" s="126">
        <f t="shared" si="28"/>
        <v>17.460066235499998</v>
      </c>
      <c r="V180" s="126">
        <f t="shared" si="28"/>
        <v>17.079822652200001</v>
      </c>
      <c r="W180" s="126">
        <f t="shared" si="28"/>
        <v>16.765655000500001</v>
      </c>
      <c r="X180" s="126">
        <f t="shared" si="28"/>
        <v>16.594835067999998</v>
      </c>
      <c r="Y180" s="126">
        <f t="shared" si="28"/>
        <v>16.442889263499996</v>
      </c>
      <c r="Z180" s="126">
        <f t="shared" si="28"/>
        <v>16.254798294</v>
      </c>
      <c r="AA180" s="126">
        <f t="shared" si="28"/>
        <v>16.08687451175</v>
      </c>
      <c r="AB180" s="126">
        <f t="shared" si="28"/>
        <v>15.917287144499998</v>
      </c>
      <c r="AC180" s="126">
        <f t="shared" si="28"/>
        <v>15.736584004749998</v>
      </c>
      <c r="AD180" s="126">
        <f t="shared" si="28"/>
        <v>15.567586453999999</v>
      </c>
      <c r="AE180" s="126">
        <f t="shared" si="28"/>
        <v>15.398830879249999</v>
      </c>
      <c r="AF180" s="126">
        <f t="shared" si="28"/>
        <v>15.226460787999997</v>
      </c>
      <c r="AG180" s="126">
        <f t="shared" si="28"/>
        <v>15.078772248750001</v>
      </c>
      <c r="AH180" s="126">
        <f t="shared" si="28"/>
        <v>14.910553558249999</v>
      </c>
      <c r="AI180" s="126">
        <f t="shared" si="28"/>
        <v>14.755779659249999</v>
      </c>
      <c r="AJ180" s="126">
        <f t="shared" si="28"/>
        <v>14.5968241125</v>
      </c>
      <c r="AK180" s="126">
        <f t="shared" si="28"/>
        <v>14.445642044749999</v>
      </c>
      <c r="AL180" s="126">
        <f t="shared" si="28"/>
        <v>14.309447365500001</v>
      </c>
      <c r="AM180" s="126">
        <f t="shared" si="28"/>
        <v>14.309447365500001</v>
      </c>
      <c r="AN180" s="126">
        <f t="shared" si="28"/>
        <v>14.309447365500001</v>
      </c>
      <c r="AO180" s="126">
        <f t="shared" si="28"/>
        <v>14.309447365500001</v>
      </c>
      <c r="AP180" s="126">
        <f t="shared" si="28"/>
        <v>14.309447365500001</v>
      </c>
      <c r="AQ180" s="126">
        <f t="shared" si="28"/>
        <v>14.309447365500001</v>
      </c>
      <c r="AR180" s="126">
        <f t="shared" si="28"/>
        <v>14.309447365500001</v>
      </c>
      <c r="AS180" s="126">
        <f t="shared" si="28"/>
        <v>14.309447365500001</v>
      </c>
      <c r="AT180" s="126">
        <f t="shared" si="28"/>
        <v>14.309447365500001</v>
      </c>
      <c r="AU180" s="126">
        <f t="shared" si="28"/>
        <v>14.309447365500001</v>
      </c>
      <c r="AV180" s="615">
        <f t="shared" si="28"/>
        <v>14.309447365500001</v>
      </c>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c r="LP180"/>
      <c r="LQ180"/>
      <c r="LR180"/>
      <c r="LS180"/>
      <c r="LT180"/>
      <c r="LU180"/>
      <c r="LV180"/>
      <c r="LW180"/>
      <c r="LX180"/>
      <c r="LY180"/>
      <c r="LZ180"/>
      <c r="MA180"/>
      <c r="MB180"/>
      <c r="MC180"/>
      <c r="MD180"/>
      <c r="ME180"/>
      <c r="MF180"/>
      <c r="MG180"/>
      <c r="MH180"/>
      <c r="MI180"/>
      <c r="MJ180"/>
      <c r="MK180"/>
      <c r="ML180"/>
      <c r="MM180"/>
      <c r="MN180"/>
      <c r="MO180"/>
      <c r="MP180"/>
      <c r="MQ180"/>
      <c r="MR180"/>
      <c r="MS180"/>
      <c r="MT180"/>
      <c r="MU180"/>
      <c r="MV180"/>
      <c r="MW180"/>
      <c r="MX180"/>
      <c r="MY180"/>
      <c r="MZ180"/>
      <c r="NA180"/>
      <c r="NB180"/>
      <c r="NC180"/>
      <c r="ND180"/>
      <c r="NE180"/>
      <c r="NF180"/>
      <c r="NG180"/>
      <c r="NH180"/>
      <c r="NI180"/>
      <c r="NJ180"/>
      <c r="NK180"/>
      <c r="NL180"/>
      <c r="NM180"/>
      <c r="NN180"/>
      <c r="NO180"/>
      <c r="NP180"/>
      <c r="NQ180"/>
      <c r="NR180"/>
      <c r="NS180"/>
      <c r="NT180"/>
      <c r="NU180"/>
      <c r="NV180"/>
      <c r="NW180"/>
      <c r="NX180"/>
      <c r="NY180"/>
      <c r="NZ180"/>
      <c r="OA180"/>
      <c r="OB180"/>
      <c r="OC180"/>
      <c r="OD180"/>
      <c r="OE180"/>
      <c r="OF180"/>
      <c r="OG180"/>
      <c r="OH180"/>
      <c r="OI180"/>
      <c r="OJ180"/>
      <c r="OK180"/>
      <c r="OL180"/>
      <c r="OM180"/>
      <c r="ON180"/>
      <c r="OO180"/>
      <c r="OP180"/>
      <c r="OQ180"/>
      <c r="OR180"/>
      <c r="OS180"/>
      <c r="OT180"/>
      <c r="OU180"/>
      <c r="OV180"/>
      <c r="OW180"/>
      <c r="OX180"/>
      <c r="OY180"/>
      <c r="OZ180"/>
      <c r="PA180"/>
      <c r="PB180"/>
    </row>
    <row r="181" spans="7:418" ht="14.1" customHeight="1">
      <c r="G181" s="19"/>
      <c r="H181" s="738"/>
      <c r="J181" s="802"/>
      <c r="K181" s="120" t="s">
        <v>156</v>
      </c>
      <c r="L181" s="124">
        <f t="shared" ref="L181:N181" si="32">L171*L111</f>
        <v>19.793221238699996</v>
      </c>
      <c r="M181" s="124">
        <f t="shared" si="32"/>
        <v>20.203158931199994</v>
      </c>
      <c r="N181" s="124">
        <f t="shared" si="32"/>
        <v>20.160070475999998</v>
      </c>
      <c r="O181" s="124">
        <f t="shared" si="28"/>
        <v>20.492205474999992</v>
      </c>
      <c r="P181" s="124">
        <f t="shared" si="28"/>
        <v>20.786198590849995</v>
      </c>
      <c r="Q181" s="124">
        <f t="shared" si="28"/>
        <v>20.892111313499999</v>
      </c>
      <c r="R181" s="124">
        <f t="shared" si="28"/>
        <v>20.859546439199999</v>
      </c>
      <c r="S181" s="124">
        <f t="shared" si="28"/>
        <v>20.870978099999999</v>
      </c>
      <c r="T181" s="124">
        <f t="shared" si="28"/>
        <v>20.911863010499999</v>
      </c>
      <c r="U181" s="124">
        <f t="shared" si="28"/>
        <v>20.901721455299999</v>
      </c>
      <c r="V181" s="124">
        <f t="shared" si="28"/>
        <v>20.9342540526</v>
      </c>
      <c r="W181" s="124">
        <f t="shared" si="28"/>
        <v>20.975228293249998</v>
      </c>
      <c r="X181" s="124">
        <f t="shared" si="28"/>
        <v>21.227805866749996</v>
      </c>
      <c r="Y181" s="124">
        <f t="shared" si="28"/>
        <v>21.451316073249998</v>
      </c>
      <c r="Z181" s="124">
        <f t="shared" si="28"/>
        <v>21.664315447249997</v>
      </c>
      <c r="AA181" s="124">
        <f t="shared" si="28"/>
        <v>21.863938085499996</v>
      </c>
      <c r="AB181" s="124">
        <f t="shared" si="28"/>
        <v>22.122678485249999</v>
      </c>
      <c r="AC181" s="124">
        <f t="shared" si="28"/>
        <v>22.302761561499999</v>
      </c>
      <c r="AD181" s="124">
        <f t="shared" si="28"/>
        <v>22.491555773749997</v>
      </c>
      <c r="AE181" s="124">
        <f t="shared" si="28"/>
        <v>22.68994584675</v>
      </c>
      <c r="AF181" s="124">
        <f t="shared" si="28"/>
        <v>22.870459942749999</v>
      </c>
      <c r="AG181" s="124">
        <f t="shared" si="28"/>
        <v>23.063897069499998</v>
      </c>
      <c r="AH181" s="124">
        <f t="shared" si="28"/>
        <v>23.261069700749999</v>
      </c>
      <c r="AI181" s="124">
        <f t="shared" si="28"/>
        <v>23.434067417249999</v>
      </c>
      <c r="AJ181" s="124">
        <f t="shared" si="28"/>
        <v>23.598868196749997</v>
      </c>
      <c r="AK181" s="124">
        <f t="shared" si="28"/>
        <v>23.84822446475</v>
      </c>
      <c r="AL181" s="124">
        <f t="shared" si="28"/>
        <v>24.119524931249998</v>
      </c>
      <c r="AM181" s="124">
        <f t="shared" si="28"/>
        <v>24.119524931249998</v>
      </c>
      <c r="AN181" s="124">
        <f t="shared" si="28"/>
        <v>24.119524931249998</v>
      </c>
      <c r="AO181" s="124">
        <f t="shared" si="28"/>
        <v>24.119524931249998</v>
      </c>
      <c r="AP181" s="124">
        <f t="shared" si="28"/>
        <v>24.119524931249998</v>
      </c>
      <c r="AQ181" s="124">
        <f t="shared" si="28"/>
        <v>24.119524931249998</v>
      </c>
      <c r="AR181" s="124">
        <f t="shared" si="28"/>
        <v>24.119524931249998</v>
      </c>
      <c r="AS181" s="124">
        <f t="shared" si="28"/>
        <v>24.119524931249998</v>
      </c>
      <c r="AT181" s="124">
        <f t="shared" si="28"/>
        <v>24.119524931249998</v>
      </c>
      <c r="AU181" s="124">
        <f t="shared" si="28"/>
        <v>24.119524931249998</v>
      </c>
      <c r="AV181" s="613">
        <f t="shared" si="28"/>
        <v>24.119524931249998</v>
      </c>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c r="LP181"/>
      <c r="LQ181"/>
      <c r="LR181"/>
      <c r="LS181"/>
      <c r="LT181"/>
      <c r="LU181"/>
      <c r="LV181"/>
      <c r="LW181"/>
      <c r="LX181"/>
      <c r="LY181"/>
      <c r="LZ181"/>
      <c r="MA181"/>
      <c r="MB181"/>
      <c r="MC181"/>
      <c r="MD181"/>
      <c r="ME181"/>
      <c r="MF181"/>
      <c r="MG181"/>
      <c r="MH181"/>
      <c r="MI181"/>
      <c r="MJ181"/>
      <c r="MK181"/>
      <c r="ML181"/>
      <c r="MM181"/>
      <c r="MN181"/>
      <c r="MO181"/>
      <c r="MP181"/>
      <c r="MQ181"/>
      <c r="MR181"/>
      <c r="MS181"/>
      <c r="MT181"/>
      <c r="MU181"/>
      <c r="MV181"/>
      <c r="MW181"/>
      <c r="MX181"/>
      <c r="MY181"/>
      <c r="MZ181"/>
      <c r="NA181"/>
      <c r="NB181"/>
      <c r="NC181"/>
      <c r="ND181"/>
      <c r="NE181"/>
      <c r="NF181"/>
      <c r="NG181"/>
      <c r="NH181"/>
      <c r="NI181"/>
      <c r="NJ181"/>
      <c r="NK181"/>
      <c r="NL181"/>
      <c r="NM181"/>
      <c r="NN181"/>
      <c r="NO181"/>
      <c r="NP181"/>
      <c r="NQ181"/>
      <c r="NR181"/>
      <c r="NS181"/>
      <c r="NT181"/>
      <c r="NU181"/>
      <c r="NV181"/>
      <c r="NW181"/>
      <c r="NX181"/>
      <c r="NY181"/>
      <c r="NZ181"/>
      <c r="OA181"/>
      <c r="OB181"/>
      <c r="OC181"/>
      <c r="OD181"/>
      <c r="OE181"/>
      <c r="OF181"/>
      <c r="OG181"/>
      <c r="OH181"/>
      <c r="OI181"/>
      <c r="OJ181"/>
      <c r="OK181"/>
      <c r="OL181"/>
      <c r="OM181"/>
      <c r="ON181"/>
      <c r="OO181"/>
      <c r="OP181"/>
      <c r="OQ181"/>
      <c r="OR181"/>
      <c r="OS181"/>
      <c r="OT181"/>
      <c r="OU181"/>
      <c r="OV181"/>
      <c r="OW181"/>
      <c r="OX181"/>
      <c r="OY181"/>
      <c r="OZ181"/>
      <c r="PA181"/>
      <c r="PB181"/>
    </row>
    <row r="182" spans="7:418" ht="14.1" customHeight="1" thickBot="1">
      <c r="G182" s="19"/>
      <c r="H182" s="738"/>
      <c r="J182" s="802"/>
      <c r="K182" s="120" t="s">
        <v>157</v>
      </c>
      <c r="L182" s="124">
        <f t="shared" ref="L182:N182" si="33">L172*L112</f>
        <v>20.009883250349997</v>
      </c>
      <c r="M182" s="124">
        <f t="shared" si="33"/>
        <v>20.746288760399995</v>
      </c>
      <c r="N182" s="124">
        <f t="shared" si="33"/>
        <v>21.133037498999993</v>
      </c>
      <c r="O182" s="124">
        <f t="shared" si="28"/>
        <v>21.966556351599994</v>
      </c>
      <c r="P182" s="124">
        <f t="shared" si="28"/>
        <v>22.571587265149997</v>
      </c>
      <c r="Q182" s="124">
        <f t="shared" si="28"/>
        <v>23.098236194249999</v>
      </c>
      <c r="R182" s="124">
        <f t="shared" si="28"/>
        <v>23.57512397695</v>
      </c>
      <c r="S182" s="124">
        <f t="shared" si="28"/>
        <v>24.086545926799996</v>
      </c>
      <c r="T182" s="124">
        <f t="shared" si="28"/>
        <v>24.574698686999998</v>
      </c>
      <c r="U182" s="124">
        <f t="shared" si="28"/>
        <v>25.104284843399999</v>
      </c>
      <c r="V182" s="124">
        <f t="shared" si="28"/>
        <v>25.585623492450001</v>
      </c>
      <c r="W182" s="124">
        <f t="shared" si="28"/>
        <v>26.137476221499998</v>
      </c>
      <c r="X182" s="124">
        <f t="shared" si="28"/>
        <v>27.052871429499998</v>
      </c>
      <c r="Y182" s="124">
        <f t="shared" si="28"/>
        <v>28.043649723249999</v>
      </c>
      <c r="Z182" s="124">
        <f t="shared" si="28"/>
        <v>28.86388786925</v>
      </c>
      <c r="AA182" s="124">
        <f t="shared" si="28"/>
        <v>29.798134520000001</v>
      </c>
      <c r="AB182" s="124">
        <f t="shared" si="28"/>
        <v>30.666835921749996</v>
      </c>
      <c r="AC182" s="124">
        <f t="shared" si="28"/>
        <v>31.513078925999995</v>
      </c>
      <c r="AD182" s="124">
        <f t="shared" si="28"/>
        <v>32.367768404999993</v>
      </c>
      <c r="AE182" s="124">
        <f t="shared" si="28"/>
        <v>33.269953235749995</v>
      </c>
      <c r="AF182" s="124">
        <f t="shared" si="28"/>
        <v>34.166005487249997</v>
      </c>
      <c r="AG182" s="124">
        <f t="shared" si="28"/>
        <v>35.152927288499995</v>
      </c>
      <c r="AH182" s="124">
        <f t="shared" si="28"/>
        <v>36.171192543499998</v>
      </c>
      <c r="AI182" s="124">
        <f t="shared" si="28"/>
        <v>37.321954781999999</v>
      </c>
      <c r="AJ182" s="124">
        <f t="shared" si="28"/>
        <v>38.21733403775</v>
      </c>
      <c r="AK182" s="124">
        <f t="shared" si="28"/>
        <v>39.341478916249997</v>
      </c>
      <c r="AL182" s="124">
        <f t="shared" si="28"/>
        <v>40.498744259749998</v>
      </c>
      <c r="AM182" s="124">
        <f t="shared" si="28"/>
        <v>40.498744259749998</v>
      </c>
      <c r="AN182" s="124">
        <f t="shared" si="28"/>
        <v>40.498744259749998</v>
      </c>
      <c r="AO182" s="124">
        <f t="shared" si="28"/>
        <v>40.498744259749998</v>
      </c>
      <c r="AP182" s="124">
        <f t="shared" si="28"/>
        <v>40.498744259749998</v>
      </c>
      <c r="AQ182" s="124">
        <f t="shared" si="28"/>
        <v>40.498744259749998</v>
      </c>
      <c r="AR182" s="124">
        <f t="shared" si="28"/>
        <v>40.498744259749998</v>
      </c>
      <c r="AS182" s="124">
        <f t="shared" si="28"/>
        <v>40.498744259749998</v>
      </c>
      <c r="AT182" s="124">
        <f t="shared" si="28"/>
        <v>40.498744259749998</v>
      </c>
      <c r="AU182" s="124">
        <f t="shared" si="28"/>
        <v>40.498744259749998</v>
      </c>
      <c r="AV182" s="613">
        <f t="shared" si="28"/>
        <v>40.498744259749998</v>
      </c>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c r="LP182"/>
      <c r="LQ182"/>
      <c r="LR182"/>
      <c r="LS182"/>
      <c r="LT182"/>
      <c r="LU182"/>
      <c r="LV182"/>
      <c r="LW182"/>
      <c r="LX182"/>
      <c r="LY182"/>
      <c r="LZ182"/>
      <c r="MA182"/>
      <c r="MB182"/>
      <c r="MC182"/>
      <c r="MD182"/>
      <c r="ME182"/>
      <c r="MF182"/>
      <c r="MG182"/>
      <c r="MH182"/>
      <c r="MI182"/>
      <c r="MJ182"/>
      <c r="MK182"/>
      <c r="ML182"/>
      <c r="MM182"/>
      <c r="MN182"/>
      <c r="MO182"/>
      <c r="MP182"/>
      <c r="MQ182"/>
      <c r="MR182"/>
      <c r="MS182"/>
      <c r="MT182"/>
      <c r="MU182"/>
      <c r="MV182"/>
      <c r="MW182"/>
      <c r="MX182"/>
      <c r="MY182"/>
      <c r="MZ182"/>
      <c r="NA182"/>
      <c r="NB182"/>
      <c r="NC182"/>
      <c r="ND182"/>
      <c r="NE182"/>
      <c r="NF182"/>
      <c r="NG182"/>
      <c r="NH182"/>
      <c r="NI182"/>
      <c r="NJ182"/>
      <c r="NK182"/>
      <c r="NL182"/>
      <c r="NM182"/>
      <c r="NN182"/>
      <c r="NO182"/>
      <c r="NP182"/>
      <c r="NQ182"/>
      <c r="NR182"/>
      <c r="NS182"/>
      <c r="NT182"/>
      <c r="NU182"/>
      <c r="NV182"/>
      <c r="NW182"/>
      <c r="NX182"/>
      <c r="NY182"/>
      <c r="NZ182"/>
      <c r="OA182"/>
      <c r="OB182"/>
      <c r="OC182"/>
      <c r="OD182"/>
      <c r="OE182"/>
      <c r="OF182"/>
      <c r="OG182"/>
      <c r="OH182"/>
      <c r="OI182"/>
      <c r="OJ182"/>
      <c r="OK182"/>
      <c r="OL182"/>
      <c r="OM182"/>
      <c r="ON182"/>
      <c r="OO182"/>
      <c r="OP182"/>
      <c r="OQ182"/>
      <c r="OR182"/>
      <c r="OS182"/>
      <c r="OT182"/>
      <c r="OU182"/>
      <c r="OV182"/>
      <c r="OW182"/>
      <c r="OX182"/>
      <c r="OY182"/>
      <c r="OZ182"/>
      <c r="PA182"/>
      <c r="PB182"/>
    </row>
    <row r="183" spans="7:418" ht="14.1" customHeight="1" thickTop="1">
      <c r="G183" s="19"/>
      <c r="H183" s="738"/>
      <c r="J183" s="802"/>
      <c r="K183" s="120" t="s">
        <v>158</v>
      </c>
      <c r="L183" s="126">
        <f t="shared" ref="L183:N183" si="34">L173*L113</f>
        <v>23.456510112699998</v>
      </c>
      <c r="M183" s="126">
        <f t="shared" si="34"/>
        <v>23.448566641499998</v>
      </c>
      <c r="N183" s="126">
        <f t="shared" si="34"/>
        <v>22.871314400199999</v>
      </c>
      <c r="O183" s="126">
        <f t="shared" ref="O183:AV183" si="35">O173*O113</f>
        <v>22.629947562599995</v>
      </c>
      <c r="P183" s="126">
        <f t="shared" si="35"/>
        <v>22.444042639199996</v>
      </c>
      <c r="Q183" s="126">
        <f t="shared" si="35"/>
        <v>21.9864896118</v>
      </c>
      <c r="R183" s="126">
        <f t="shared" si="35"/>
        <v>21.377759175499996</v>
      </c>
      <c r="S183" s="126">
        <f t="shared" si="35"/>
        <v>20.806784221999994</v>
      </c>
      <c r="T183" s="126">
        <f t="shared" si="35"/>
        <v>20.308851764249994</v>
      </c>
      <c r="U183" s="126">
        <f t="shared" si="35"/>
        <v>19.774326983249999</v>
      </c>
      <c r="V183" s="126">
        <f t="shared" si="35"/>
        <v>19.211965187800001</v>
      </c>
      <c r="W183" s="126">
        <f t="shared" si="35"/>
        <v>18.701019201900003</v>
      </c>
      <c r="X183" s="126">
        <f t="shared" si="35"/>
        <v>18.5104804584</v>
      </c>
      <c r="Y183" s="126">
        <f t="shared" si="35"/>
        <v>18.340994601299997</v>
      </c>
      <c r="Z183" s="126">
        <f t="shared" si="35"/>
        <v>18.1311911172</v>
      </c>
      <c r="AA183" s="126">
        <f t="shared" si="35"/>
        <v>17.943882844649998</v>
      </c>
      <c r="AB183" s="126">
        <f t="shared" si="35"/>
        <v>17.754718949099999</v>
      </c>
      <c r="AC183" s="126">
        <f t="shared" si="35"/>
        <v>17.553156118049998</v>
      </c>
      <c r="AD183" s="126">
        <f t="shared" si="35"/>
        <v>17.364650125200001</v>
      </c>
      <c r="AE183" s="126">
        <f t="shared" si="35"/>
        <v>17.17641404115</v>
      </c>
      <c r="AF183" s="126">
        <f t="shared" si="35"/>
        <v>16.984146194399997</v>
      </c>
      <c r="AG183" s="126">
        <f t="shared" si="35"/>
        <v>16.819409045250001</v>
      </c>
      <c r="AH183" s="126">
        <f t="shared" si="35"/>
        <v>16.63177182135</v>
      </c>
      <c r="AI183" s="126">
        <f t="shared" si="35"/>
        <v>16.45913140515</v>
      </c>
      <c r="AJ183" s="126">
        <f t="shared" si="35"/>
        <v>16.281826627499999</v>
      </c>
      <c r="AK183" s="126">
        <f t="shared" si="35"/>
        <v>16.113192670050001</v>
      </c>
      <c r="AL183" s="126">
        <f t="shared" si="35"/>
        <v>15.961276188899999</v>
      </c>
      <c r="AM183" s="126">
        <f t="shared" si="35"/>
        <v>15.961276188899999</v>
      </c>
      <c r="AN183" s="126">
        <f t="shared" si="35"/>
        <v>15.961276188899999</v>
      </c>
      <c r="AO183" s="126">
        <f t="shared" si="35"/>
        <v>15.961276188899999</v>
      </c>
      <c r="AP183" s="126">
        <f t="shared" si="35"/>
        <v>15.961276188899999</v>
      </c>
      <c r="AQ183" s="126">
        <f t="shared" si="35"/>
        <v>15.961276188899999</v>
      </c>
      <c r="AR183" s="126">
        <f t="shared" si="35"/>
        <v>15.961276188899999</v>
      </c>
      <c r="AS183" s="126">
        <f t="shared" si="35"/>
        <v>15.961276188899999</v>
      </c>
      <c r="AT183" s="126">
        <f t="shared" si="35"/>
        <v>15.961276188899999</v>
      </c>
      <c r="AU183" s="126">
        <f t="shared" si="35"/>
        <v>15.961276188899999</v>
      </c>
      <c r="AV183" s="615">
        <f t="shared" si="35"/>
        <v>15.961276188899999</v>
      </c>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c r="LP183"/>
      <c r="LQ183"/>
      <c r="LR183"/>
      <c r="LS183"/>
      <c r="LT183"/>
      <c r="LU183"/>
      <c r="LV183"/>
      <c r="LW183"/>
      <c r="LX183"/>
      <c r="LY183"/>
      <c r="LZ183"/>
      <c r="MA183"/>
      <c r="MB183"/>
      <c r="MC183"/>
      <c r="MD183"/>
      <c r="ME183"/>
      <c r="MF183"/>
      <c r="MG183"/>
      <c r="MH183"/>
      <c r="MI183"/>
      <c r="MJ183"/>
      <c r="MK183"/>
      <c r="ML183"/>
      <c r="MM183"/>
      <c r="MN183"/>
      <c r="MO183"/>
      <c r="MP183"/>
      <c r="MQ183"/>
      <c r="MR183"/>
      <c r="MS183"/>
      <c r="MT183"/>
      <c r="MU183"/>
      <c r="MV183"/>
      <c r="MW183"/>
      <c r="MX183"/>
      <c r="MY183"/>
      <c r="MZ183"/>
      <c r="NA183"/>
      <c r="NB183"/>
      <c r="NC183"/>
      <c r="ND183"/>
      <c r="NE183"/>
      <c r="NF183"/>
      <c r="NG183"/>
      <c r="NH183"/>
      <c r="NI183"/>
      <c r="NJ183"/>
      <c r="NK183"/>
      <c r="NL183"/>
      <c r="NM183"/>
      <c r="NN183"/>
      <c r="NO183"/>
      <c r="NP183"/>
      <c r="NQ183"/>
      <c r="NR183"/>
      <c r="NS183"/>
      <c r="NT183"/>
      <c r="NU183"/>
      <c r="NV183"/>
      <c r="NW183"/>
      <c r="NX183"/>
      <c r="NY183"/>
      <c r="NZ183"/>
      <c r="OA183"/>
      <c r="OB183"/>
      <c r="OC183"/>
      <c r="OD183"/>
      <c r="OE183"/>
      <c r="OF183"/>
      <c r="OG183"/>
      <c r="OH183"/>
      <c r="OI183"/>
      <c r="OJ183"/>
      <c r="OK183"/>
      <c r="OL183"/>
      <c r="OM183"/>
      <c r="ON183"/>
      <c r="OO183"/>
      <c r="OP183"/>
      <c r="OQ183"/>
      <c r="OR183"/>
      <c r="OS183"/>
      <c r="OT183"/>
      <c r="OU183"/>
      <c r="OV183"/>
      <c r="OW183"/>
      <c r="OX183"/>
      <c r="OY183"/>
      <c r="OZ183"/>
      <c r="PA183"/>
      <c r="PB183"/>
    </row>
    <row r="184" spans="7:418" ht="14.1" customHeight="1">
      <c r="G184" s="19"/>
      <c r="H184" s="738"/>
      <c r="J184" s="802"/>
      <c r="K184" s="120" t="s">
        <v>159</v>
      </c>
      <c r="L184" s="124">
        <f t="shared" ref="L184:N184" si="36">L174*L114</f>
        <v>23.789701990599998</v>
      </c>
      <c r="M184" s="124">
        <f t="shared" si="36"/>
        <v>24.155950895999997</v>
      </c>
      <c r="N184" s="124">
        <f t="shared" si="36"/>
        <v>23.946230053199997</v>
      </c>
      <c r="O184" s="124">
        <f t="shared" si="28"/>
        <v>24.176764587499996</v>
      </c>
      <c r="P184" s="124">
        <f t="shared" si="28"/>
        <v>24.384307686899998</v>
      </c>
      <c r="Q184" s="124">
        <f t="shared" si="28"/>
        <v>24.334710787799999</v>
      </c>
      <c r="R184" s="124">
        <f t="shared" si="28"/>
        <v>24.119678855999997</v>
      </c>
      <c r="S184" s="124">
        <f t="shared" si="28"/>
        <v>24.009672749999993</v>
      </c>
      <c r="T184" s="124">
        <f t="shared" si="28"/>
        <v>23.872113748349996</v>
      </c>
      <c r="U184" s="124">
        <f t="shared" si="28"/>
        <v>23.67215960095</v>
      </c>
      <c r="V184" s="124">
        <f t="shared" si="28"/>
        <v>23.547560667399999</v>
      </c>
      <c r="W184" s="124">
        <f t="shared" si="28"/>
        <v>23.39652981435</v>
      </c>
      <c r="X184" s="124">
        <f t="shared" si="28"/>
        <v>23.678263993649999</v>
      </c>
      <c r="Y184" s="124">
        <f t="shared" si="28"/>
        <v>23.927575378349999</v>
      </c>
      <c r="Z184" s="124">
        <f t="shared" si="28"/>
        <v>24.165162599550001</v>
      </c>
      <c r="AA184" s="124">
        <f t="shared" si="28"/>
        <v>24.387828924899996</v>
      </c>
      <c r="AB184" s="124">
        <f t="shared" si="28"/>
        <v>24.676437343949999</v>
      </c>
      <c r="AC184" s="124">
        <f t="shared" si="28"/>
        <v>24.877308533699999</v>
      </c>
      <c r="AD184" s="124">
        <f t="shared" si="28"/>
        <v>25.087896440249995</v>
      </c>
      <c r="AE184" s="124">
        <f t="shared" si="28"/>
        <v>25.30918791765</v>
      </c>
      <c r="AF184" s="124">
        <f t="shared" si="28"/>
        <v>25.510539882449997</v>
      </c>
      <c r="AG184" s="124">
        <f t="shared" si="28"/>
        <v>25.726306664100001</v>
      </c>
      <c r="AH184" s="124">
        <f t="shared" si="28"/>
        <v>25.94624016285</v>
      </c>
      <c r="AI184" s="124">
        <f t="shared" si="28"/>
        <v>26.139208085549999</v>
      </c>
      <c r="AJ184" s="124">
        <f t="shared" si="28"/>
        <v>26.323032847649998</v>
      </c>
      <c r="AK184" s="124">
        <f t="shared" si="28"/>
        <v>26.601173866050001</v>
      </c>
      <c r="AL184" s="124">
        <f t="shared" si="28"/>
        <v>26.90379223875</v>
      </c>
      <c r="AM184" s="124">
        <f t="shared" si="28"/>
        <v>26.90379223875</v>
      </c>
      <c r="AN184" s="124">
        <f t="shared" si="28"/>
        <v>26.90379223875</v>
      </c>
      <c r="AO184" s="124">
        <f t="shared" si="28"/>
        <v>26.90379223875</v>
      </c>
      <c r="AP184" s="124">
        <f t="shared" si="28"/>
        <v>26.90379223875</v>
      </c>
      <c r="AQ184" s="124">
        <f t="shared" si="28"/>
        <v>26.90379223875</v>
      </c>
      <c r="AR184" s="124">
        <f t="shared" si="28"/>
        <v>26.90379223875</v>
      </c>
      <c r="AS184" s="124">
        <f t="shared" si="28"/>
        <v>26.90379223875</v>
      </c>
      <c r="AT184" s="124">
        <f t="shared" si="28"/>
        <v>26.90379223875</v>
      </c>
      <c r="AU184" s="124">
        <f t="shared" si="28"/>
        <v>26.90379223875</v>
      </c>
      <c r="AV184" s="613">
        <f t="shared" si="28"/>
        <v>26.90379223875</v>
      </c>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c r="KT184"/>
      <c r="KU184"/>
      <c r="KV184"/>
      <c r="KW184"/>
      <c r="KX184"/>
      <c r="KY184"/>
      <c r="KZ184"/>
      <c r="LA184"/>
      <c r="LB184"/>
      <c r="LC184"/>
      <c r="LD184"/>
      <c r="LE184"/>
      <c r="LF184"/>
      <c r="LG184"/>
      <c r="LH184"/>
      <c r="LI184"/>
      <c r="LJ184"/>
      <c r="LK184"/>
      <c r="LL184"/>
      <c r="LM184"/>
      <c r="LN184"/>
      <c r="LO184"/>
      <c r="LP184"/>
      <c r="LQ184"/>
      <c r="LR184"/>
      <c r="LS184"/>
      <c r="LT184"/>
      <c r="LU184"/>
      <c r="LV184"/>
      <c r="LW184"/>
      <c r="LX184"/>
      <c r="LY184"/>
      <c r="LZ184"/>
      <c r="MA184"/>
      <c r="MB184"/>
      <c r="MC184"/>
      <c r="MD184"/>
      <c r="ME184"/>
      <c r="MF184"/>
      <c r="MG184"/>
      <c r="MH184"/>
      <c r="MI184"/>
      <c r="MJ184"/>
      <c r="MK184"/>
      <c r="ML184"/>
      <c r="MM184"/>
      <c r="MN184"/>
      <c r="MO184"/>
      <c r="MP184"/>
      <c r="MQ184"/>
      <c r="MR184"/>
      <c r="MS184"/>
      <c r="MT184"/>
      <c r="MU184"/>
      <c r="MV184"/>
      <c r="MW184"/>
      <c r="MX184"/>
      <c r="MY184"/>
      <c r="MZ184"/>
      <c r="NA184"/>
      <c r="NB184"/>
      <c r="NC184"/>
      <c r="ND184"/>
      <c r="NE184"/>
      <c r="NF184"/>
      <c r="NG184"/>
      <c r="NH184"/>
      <c r="NI184"/>
      <c r="NJ184"/>
      <c r="NK184"/>
      <c r="NL184"/>
      <c r="NM184"/>
      <c r="NN184"/>
      <c r="NO184"/>
      <c r="NP184"/>
      <c r="NQ184"/>
      <c r="NR184"/>
      <c r="NS184"/>
      <c r="NT184"/>
      <c r="NU184"/>
      <c r="NV184"/>
      <c r="NW184"/>
      <c r="NX184"/>
      <c r="NY184"/>
      <c r="NZ184"/>
      <c r="OA184"/>
      <c r="OB184"/>
      <c r="OC184"/>
      <c r="OD184"/>
      <c r="OE184"/>
      <c r="OF184"/>
      <c r="OG184"/>
      <c r="OH184"/>
      <c r="OI184"/>
      <c r="OJ184"/>
      <c r="OK184"/>
      <c r="OL184"/>
      <c r="OM184"/>
      <c r="ON184"/>
      <c r="OO184"/>
      <c r="OP184"/>
      <c r="OQ184"/>
      <c r="OR184"/>
      <c r="OS184"/>
      <c r="OT184"/>
      <c r="OU184"/>
      <c r="OV184"/>
      <c r="OW184"/>
      <c r="OX184"/>
      <c r="OY184"/>
      <c r="OZ184"/>
      <c r="PA184"/>
      <c r="PB184"/>
    </row>
    <row r="185" spans="7:418" ht="14.1" customHeight="1">
      <c r="G185" s="19"/>
      <c r="H185" s="151"/>
      <c r="J185" s="802"/>
      <c r="K185" s="121" t="s">
        <v>160</v>
      </c>
      <c r="L185" s="484">
        <f t="shared" ref="L185:N185" si="37">L175*L115</f>
        <v>24.0501105733</v>
      </c>
      <c r="M185" s="484">
        <f t="shared" si="37"/>
        <v>24.805345256999999</v>
      </c>
      <c r="N185" s="484">
        <f t="shared" si="37"/>
        <v>25.101925029299995</v>
      </c>
      <c r="O185" s="484">
        <f t="shared" si="28"/>
        <v>25.916208109399996</v>
      </c>
      <c r="P185" s="484">
        <f t="shared" si="28"/>
        <v>26.478748697099999</v>
      </c>
      <c r="Q185" s="484">
        <f t="shared" si="28"/>
        <v>26.904360648899996</v>
      </c>
      <c r="R185" s="484">
        <f t="shared" si="28"/>
        <v>27.259673213499998</v>
      </c>
      <c r="S185" s="484">
        <f t="shared" si="28"/>
        <v>27.708815686999994</v>
      </c>
      <c r="T185" s="484">
        <f t="shared" si="28"/>
        <v>28.053454734899994</v>
      </c>
      <c r="U185" s="484">
        <f t="shared" si="28"/>
        <v>28.431755669099999</v>
      </c>
      <c r="V185" s="484">
        <f t="shared" si="28"/>
        <v>28.779579147550002</v>
      </c>
      <c r="W185" s="484">
        <f t="shared" si="28"/>
        <v>29.154688241700001</v>
      </c>
      <c r="X185" s="484">
        <f t="shared" si="28"/>
        <v>30.175753232099996</v>
      </c>
      <c r="Y185" s="484">
        <f t="shared" si="28"/>
        <v>31.28090324835</v>
      </c>
      <c r="Z185" s="484">
        <f t="shared" si="28"/>
        <v>32.195826603150003</v>
      </c>
      <c r="AA185" s="484">
        <f t="shared" si="28"/>
        <v>33.237919175999998</v>
      </c>
      <c r="AB185" s="484">
        <f t="shared" si="28"/>
        <v>34.206900202649997</v>
      </c>
      <c r="AC185" s="484">
        <f t="shared" si="28"/>
        <v>35.150830318799997</v>
      </c>
      <c r="AD185" s="484">
        <f t="shared" si="28"/>
        <v>36.104181938999993</v>
      </c>
      <c r="AE185" s="484">
        <f t="shared" si="28"/>
        <v>37.110511595849992</v>
      </c>
      <c r="AF185" s="484">
        <f t="shared" si="28"/>
        <v>38.110000751549997</v>
      </c>
      <c r="AG185" s="484">
        <f t="shared" si="28"/>
        <v>39.210849096299995</v>
      </c>
      <c r="AH185" s="484">
        <f t="shared" si="28"/>
        <v>40.346659065300003</v>
      </c>
      <c r="AI185" s="484">
        <f t="shared" si="28"/>
        <v>41.630260971600002</v>
      </c>
      <c r="AJ185" s="484">
        <f t="shared" si="28"/>
        <v>42.628999443450006</v>
      </c>
      <c r="AK185" s="484">
        <f t="shared" si="28"/>
        <v>43.882911381749999</v>
      </c>
      <c r="AL185" s="484">
        <f t="shared" si="28"/>
        <v>45.173767087050003</v>
      </c>
      <c r="AM185" s="484">
        <f t="shared" si="28"/>
        <v>45.173767087050003</v>
      </c>
      <c r="AN185" s="484">
        <f t="shared" si="28"/>
        <v>45.173767087050003</v>
      </c>
      <c r="AO185" s="484">
        <f t="shared" si="28"/>
        <v>45.173767087050003</v>
      </c>
      <c r="AP185" s="484">
        <f t="shared" si="28"/>
        <v>45.173767087050003</v>
      </c>
      <c r="AQ185" s="484">
        <f t="shared" si="28"/>
        <v>45.173767087050003</v>
      </c>
      <c r="AR185" s="484">
        <f t="shared" si="28"/>
        <v>45.173767087050003</v>
      </c>
      <c r="AS185" s="484">
        <f t="shared" si="28"/>
        <v>45.173767087050003</v>
      </c>
      <c r="AT185" s="484">
        <f t="shared" si="28"/>
        <v>45.173767087050003</v>
      </c>
      <c r="AU185" s="484">
        <f t="shared" si="28"/>
        <v>45.173767087050003</v>
      </c>
      <c r="AV185" s="652">
        <f t="shared" si="28"/>
        <v>45.173767087050003</v>
      </c>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c r="KT185"/>
      <c r="KU185"/>
      <c r="KV185"/>
      <c r="KW185"/>
      <c r="KX185"/>
      <c r="KY185"/>
      <c r="KZ185"/>
      <c r="LA185"/>
      <c r="LB185"/>
      <c r="LC185"/>
      <c r="LD185"/>
      <c r="LE185"/>
      <c r="LF185"/>
      <c r="LG185"/>
      <c r="LH185"/>
      <c r="LI185"/>
      <c r="LJ185"/>
      <c r="LK185"/>
      <c r="LL185"/>
      <c r="LM185"/>
      <c r="LN185"/>
      <c r="LO185"/>
      <c r="LP185"/>
      <c r="LQ185"/>
      <c r="LR185"/>
      <c r="LS185"/>
      <c r="LT185"/>
      <c r="LU185"/>
      <c r="LV185"/>
      <c r="LW185"/>
      <c r="LX185"/>
      <c r="LY185"/>
      <c r="LZ185"/>
      <c r="MA185"/>
      <c r="MB185"/>
      <c r="MC185"/>
      <c r="MD185"/>
      <c r="ME185"/>
      <c r="MF185"/>
      <c r="MG185"/>
      <c r="MH185"/>
      <c r="MI185"/>
      <c r="MJ185"/>
      <c r="MK185"/>
      <c r="ML185"/>
      <c r="MM185"/>
      <c r="MN185"/>
      <c r="MO185"/>
      <c r="MP185"/>
      <c r="MQ185"/>
      <c r="MR185"/>
      <c r="MS185"/>
      <c r="MT185"/>
      <c r="MU185"/>
      <c r="MV185"/>
      <c r="MW185"/>
      <c r="MX185"/>
      <c r="MY185"/>
      <c r="MZ185"/>
      <c r="NA185"/>
      <c r="NB185"/>
      <c r="NC185"/>
      <c r="ND185"/>
      <c r="NE185"/>
      <c r="NF185"/>
      <c r="NG185"/>
      <c r="NH185"/>
      <c r="NI185"/>
      <c r="NJ185"/>
      <c r="NK185"/>
      <c r="NL185"/>
      <c r="NM185"/>
      <c r="NN185"/>
      <c r="NO185"/>
      <c r="NP185"/>
      <c r="NQ185"/>
      <c r="NR185"/>
      <c r="NS185"/>
      <c r="NT185"/>
      <c r="NU185"/>
      <c r="NV185"/>
      <c r="NW185"/>
      <c r="NX185"/>
      <c r="NY185"/>
      <c r="NZ185"/>
      <c r="OA185"/>
      <c r="OB185"/>
      <c r="OC185"/>
      <c r="OD185"/>
      <c r="OE185"/>
      <c r="OF185"/>
      <c r="OG185"/>
      <c r="OH185"/>
      <c r="OI185"/>
      <c r="OJ185"/>
      <c r="OK185"/>
      <c r="OL185"/>
      <c r="OM185"/>
      <c r="ON185"/>
      <c r="OO185"/>
      <c r="OP185"/>
      <c r="OQ185"/>
      <c r="OR185"/>
      <c r="OS185"/>
      <c r="OT185"/>
      <c r="OU185"/>
      <c r="OV185"/>
      <c r="OW185"/>
      <c r="OX185"/>
      <c r="OY185"/>
      <c r="OZ185"/>
      <c r="PA185"/>
      <c r="PB185"/>
    </row>
    <row r="186" spans="7:418" ht="14.1" customHeight="1" thickBot="1">
      <c r="G186" s="19"/>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44"/>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c r="KT186"/>
      <c r="KU186"/>
      <c r="KV186"/>
      <c r="KW186"/>
      <c r="KX186"/>
      <c r="KY186"/>
      <c r="KZ186"/>
      <c r="LA186"/>
      <c r="LB186"/>
      <c r="LC186"/>
      <c r="LD186"/>
      <c r="LE186"/>
      <c r="LF186"/>
      <c r="LG186"/>
      <c r="LH186"/>
      <c r="LI186"/>
      <c r="LJ186"/>
      <c r="LK186"/>
      <c r="LL186"/>
      <c r="LM186"/>
      <c r="LN186"/>
      <c r="LO186"/>
      <c r="LP186"/>
      <c r="LQ186"/>
      <c r="LR186"/>
      <c r="LS186"/>
      <c r="LT186"/>
      <c r="LU186"/>
      <c r="LV186"/>
      <c r="LW186"/>
      <c r="LX186"/>
      <c r="LY186"/>
      <c r="LZ186"/>
      <c r="MA186"/>
      <c r="MB186"/>
      <c r="MC186"/>
      <c r="MD186"/>
      <c r="ME186"/>
      <c r="MF186"/>
      <c r="MG186"/>
      <c r="MH186"/>
      <c r="MI186"/>
      <c r="MJ186"/>
      <c r="MK186"/>
      <c r="ML186"/>
      <c r="MM186"/>
      <c r="MN186"/>
      <c r="MO186"/>
      <c r="MP186"/>
      <c r="MQ186"/>
      <c r="MR186"/>
      <c r="MS186"/>
      <c r="MT186"/>
      <c r="MU186"/>
      <c r="MV186"/>
      <c r="MW186"/>
      <c r="MX186"/>
      <c r="MY186"/>
      <c r="MZ186"/>
      <c r="NA186"/>
      <c r="NB186"/>
      <c r="NC186"/>
      <c r="ND186"/>
      <c r="NE186"/>
      <c r="NF186"/>
      <c r="NG186"/>
      <c r="NH186"/>
      <c r="NI186"/>
      <c r="NJ186"/>
      <c r="NK186"/>
      <c r="NL186"/>
      <c r="NM186"/>
      <c r="NN186"/>
      <c r="NO186"/>
      <c r="NP186"/>
      <c r="NQ186"/>
      <c r="NR186"/>
      <c r="NS186"/>
      <c r="NT186"/>
      <c r="NU186"/>
      <c r="NV186"/>
      <c r="NW186"/>
      <c r="NX186"/>
      <c r="NY186"/>
      <c r="NZ186"/>
      <c r="OA186"/>
      <c r="OB186"/>
      <c r="OC186"/>
      <c r="OD186"/>
      <c r="OE186"/>
      <c r="OF186"/>
      <c r="OG186"/>
      <c r="OH186"/>
      <c r="OI186"/>
      <c r="OJ186"/>
      <c r="OK186"/>
      <c r="OL186"/>
      <c r="OM186"/>
      <c r="ON186"/>
      <c r="OO186"/>
      <c r="OP186"/>
      <c r="OQ186"/>
      <c r="OR186"/>
      <c r="OS186"/>
      <c r="OT186"/>
      <c r="OU186"/>
      <c r="OV186"/>
      <c r="OW186"/>
      <c r="OX186"/>
      <c r="OY186"/>
      <c r="OZ186"/>
      <c r="PA186"/>
      <c r="PB186"/>
    </row>
    <row r="187" spans="7:418" ht="14.1" customHeight="1">
      <c r="G187" s="19"/>
      <c r="H187" s="12"/>
      <c r="I187" s="12"/>
      <c r="J187" s="12"/>
      <c r="K187" s="12"/>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12"/>
      <c r="AV187" s="148"/>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c r="KT187"/>
      <c r="KU187"/>
      <c r="KV187"/>
      <c r="KW187"/>
      <c r="KX187"/>
      <c r="KY187"/>
      <c r="KZ187"/>
      <c r="LA187"/>
      <c r="LB187"/>
      <c r="LC187"/>
      <c r="LD187"/>
      <c r="LE187"/>
      <c r="LF187"/>
      <c r="LG187"/>
      <c r="LH187"/>
      <c r="LI187"/>
      <c r="LJ187"/>
      <c r="LK187"/>
      <c r="LL187"/>
      <c r="LM187"/>
      <c r="LN187"/>
      <c r="LO187"/>
      <c r="LP187"/>
      <c r="LQ187"/>
      <c r="LR187"/>
      <c r="LS187"/>
      <c r="LT187"/>
      <c r="LU187"/>
      <c r="LV187"/>
      <c r="LW187"/>
      <c r="LX187"/>
      <c r="LY187"/>
      <c r="LZ187"/>
      <c r="MA187"/>
      <c r="MB187"/>
      <c r="MC187"/>
      <c r="MD187"/>
      <c r="ME187"/>
      <c r="MF187"/>
      <c r="MG187"/>
      <c r="MH187"/>
      <c r="MI187"/>
      <c r="MJ187"/>
      <c r="MK187"/>
      <c r="ML187"/>
      <c r="MM187"/>
      <c r="MN187"/>
      <c r="MO187"/>
      <c r="MP187"/>
      <c r="MQ187"/>
      <c r="MR187"/>
      <c r="MS187"/>
      <c r="MT187"/>
      <c r="MU187"/>
      <c r="MV187"/>
      <c r="MW187"/>
      <c r="MX187"/>
      <c r="MY187"/>
      <c r="MZ187"/>
      <c r="NA187"/>
      <c r="NB187"/>
      <c r="NC187"/>
      <c r="ND187"/>
      <c r="NE187"/>
      <c r="NF187"/>
      <c r="NG187"/>
      <c r="NH187"/>
      <c r="NI187"/>
      <c r="NJ187"/>
      <c r="NK187"/>
      <c r="NL187"/>
      <c r="NM187"/>
      <c r="NN187"/>
      <c r="NO187"/>
      <c r="NP187"/>
      <c r="NQ187"/>
      <c r="NR187"/>
      <c r="NS187"/>
      <c r="NT187"/>
      <c r="NU187"/>
      <c r="NV187"/>
      <c r="NW187"/>
      <c r="NX187"/>
      <c r="NY187"/>
      <c r="NZ187"/>
      <c r="OA187"/>
      <c r="OB187"/>
      <c r="OC187"/>
      <c r="OD187"/>
      <c r="OE187"/>
      <c r="OF187"/>
      <c r="OG187"/>
      <c r="OH187"/>
      <c r="OI187"/>
      <c r="OJ187"/>
      <c r="OK187"/>
      <c r="OL187"/>
      <c r="OM187"/>
      <c r="ON187"/>
      <c r="OO187"/>
      <c r="OP187"/>
      <c r="OQ187"/>
      <c r="OR187"/>
      <c r="OS187"/>
      <c r="OT187"/>
      <c r="OU187"/>
      <c r="OV187"/>
      <c r="OW187"/>
      <c r="OX187"/>
      <c r="OY187"/>
      <c r="OZ187"/>
      <c r="PA187"/>
      <c r="PB187"/>
    </row>
    <row r="188" spans="7:418" ht="14.1" customHeight="1">
      <c r="G188" s="19"/>
      <c r="L188" s="24">
        <f t="shared" ref="L188:AV188" si="38">L86</f>
        <v>2014</v>
      </c>
      <c r="M188" s="24">
        <f t="shared" si="38"/>
        <v>2015</v>
      </c>
      <c r="N188" s="24">
        <f t="shared" si="38"/>
        <v>2016</v>
      </c>
      <c r="O188" s="24">
        <f t="shared" si="38"/>
        <v>2017</v>
      </c>
      <c r="P188" s="24">
        <f t="shared" si="38"/>
        <v>2018</v>
      </c>
      <c r="Q188" s="24">
        <f t="shared" si="38"/>
        <v>2019</v>
      </c>
      <c r="R188" s="24">
        <f t="shared" si="38"/>
        <v>2020</v>
      </c>
      <c r="S188" s="24">
        <f t="shared" si="38"/>
        <v>2021</v>
      </c>
      <c r="T188" s="24">
        <f t="shared" si="38"/>
        <v>2022</v>
      </c>
      <c r="U188" s="24">
        <f t="shared" si="38"/>
        <v>2023</v>
      </c>
      <c r="V188" s="24">
        <f t="shared" si="38"/>
        <v>2024</v>
      </c>
      <c r="W188" s="24">
        <f t="shared" si="38"/>
        <v>2025</v>
      </c>
      <c r="X188" s="24">
        <f t="shared" si="38"/>
        <v>2026</v>
      </c>
      <c r="Y188" s="24">
        <f t="shared" si="38"/>
        <v>2027</v>
      </c>
      <c r="Z188" s="24">
        <f t="shared" si="38"/>
        <v>2028</v>
      </c>
      <c r="AA188" s="24">
        <f t="shared" si="38"/>
        <v>2029</v>
      </c>
      <c r="AB188" s="24">
        <f t="shared" si="38"/>
        <v>2030</v>
      </c>
      <c r="AC188" s="24">
        <f t="shared" si="38"/>
        <v>2031</v>
      </c>
      <c r="AD188" s="24">
        <f t="shared" si="38"/>
        <v>2032</v>
      </c>
      <c r="AE188" s="24">
        <f t="shared" si="38"/>
        <v>2033</v>
      </c>
      <c r="AF188" s="24">
        <f t="shared" si="38"/>
        <v>2034</v>
      </c>
      <c r="AG188" s="24">
        <f t="shared" si="38"/>
        <v>2035</v>
      </c>
      <c r="AH188" s="24">
        <f t="shared" si="38"/>
        <v>2036</v>
      </c>
      <c r="AI188" s="24">
        <f t="shared" si="38"/>
        <v>2037</v>
      </c>
      <c r="AJ188" s="24">
        <f t="shared" si="38"/>
        <v>2038</v>
      </c>
      <c r="AK188" s="24">
        <f t="shared" si="38"/>
        <v>2039</v>
      </c>
      <c r="AL188" s="24">
        <f t="shared" si="38"/>
        <v>2040</v>
      </c>
      <c r="AM188" s="24">
        <f t="shared" si="38"/>
        <v>2041</v>
      </c>
      <c r="AN188" s="24">
        <f t="shared" si="38"/>
        <v>2042</v>
      </c>
      <c r="AO188" s="24">
        <f t="shared" si="38"/>
        <v>2043</v>
      </c>
      <c r="AP188" s="24">
        <f t="shared" si="38"/>
        <v>2044</v>
      </c>
      <c r="AQ188" s="24">
        <f t="shared" si="38"/>
        <v>2045</v>
      </c>
      <c r="AR188" s="24">
        <f t="shared" si="38"/>
        <v>2046</v>
      </c>
      <c r="AS188" s="24">
        <f t="shared" si="38"/>
        <v>2047</v>
      </c>
      <c r="AT188" s="24">
        <f t="shared" si="38"/>
        <v>2048</v>
      </c>
      <c r="AU188" s="24">
        <f t="shared" si="38"/>
        <v>2049</v>
      </c>
      <c r="AV188" s="168">
        <f t="shared" si="38"/>
        <v>2050</v>
      </c>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c r="KT188"/>
      <c r="KU188"/>
      <c r="KV188"/>
      <c r="KW188"/>
      <c r="KX188"/>
      <c r="KY188"/>
      <c r="KZ188"/>
      <c r="LA188"/>
      <c r="LB188"/>
      <c r="LC188"/>
      <c r="LD188"/>
      <c r="LE188"/>
      <c r="LF188"/>
      <c r="LG188"/>
      <c r="LH188"/>
      <c r="LI188"/>
      <c r="LJ188"/>
      <c r="LK188"/>
      <c r="LL188"/>
      <c r="LM188"/>
      <c r="LN188"/>
      <c r="LO188"/>
      <c r="LP188"/>
      <c r="LQ188"/>
      <c r="LR188"/>
      <c r="LS188"/>
      <c r="LT188"/>
      <c r="LU188"/>
      <c r="LV188"/>
      <c r="LW188"/>
      <c r="LX188"/>
      <c r="LY188"/>
      <c r="LZ188"/>
      <c r="MA188"/>
      <c r="MB188"/>
      <c r="MC188"/>
      <c r="MD188"/>
      <c r="ME188"/>
      <c r="MF188"/>
      <c r="MG188"/>
      <c r="MH188"/>
      <c r="MI188"/>
      <c r="MJ188"/>
      <c r="MK188"/>
      <c r="ML188"/>
      <c r="MM188"/>
      <c r="MN188"/>
      <c r="MO188"/>
      <c r="MP188"/>
      <c r="MQ188"/>
      <c r="MR188"/>
      <c r="MS188"/>
      <c r="MT188"/>
      <c r="MU188"/>
      <c r="MV188"/>
      <c r="MW188"/>
      <c r="MX188"/>
      <c r="MY188"/>
      <c r="MZ188"/>
      <c r="NA188"/>
      <c r="NB188"/>
      <c r="NC188"/>
      <c r="ND188"/>
      <c r="NE188"/>
      <c r="NF188"/>
      <c r="NG188"/>
      <c r="NH188"/>
      <c r="NI188"/>
      <c r="NJ188"/>
      <c r="NK188"/>
      <c r="NL188"/>
      <c r="NM188"/>
      <c r="NN188"/>
      <c r="NO188"/>
      <c r="NP188"/>
      <c r="NQ188"/>
      <c r="NR188"/>
      <c r="NS188"/>
      <c r="NT188"/>
      <c r="NU188"/>
      <c r="NV188"/>
      <c r="NW188"/>
      <c r="NX188"/>
      <c r="NY188"/>
      <c r="NZ188"/>
      <c r="OA188"/>
      <c r="OB188"/>
      <c r="OC188"/>
      <c r="OD188"/>
      <c r="OE188"/>
      <c r="OF188"/>
      <c r="OG188"/>
      <c r="OH188"/>
      <c r="OI188"/>
      <c r="OJ188"/>
      <c r="OK188"/>
      <c r="OL188"/>
      <c r="OM188"/>
      <c r="ON188"/>
      <c r="OO188"/>
      <c r="OP188"/>
      <c r="OQ188"/>
      <c r="OR188"/>
      <c r="OS188"/>
      <c r="OT188"/>
      <c r="OU188"/>
      <c r="OV188"/>
      <c r="OW188"/>
      <c r="OX188"/>
      <c r="OY188"/>
      <c r="OZ188"/>
      <c r="PA188"/>
      <c r="PB188"/>
    </row>
    <row r="189" spans="7:418" ht="14.1" customHeight="1">
      <c r="G189" s="19"/>
      <c r="H189" s="739" t="s">
        <v>32</v>
      </c>
      <c r="J189" s="801" t="s">
        <v>43</v>
      </c>
      <c r="K189" s="119" t="s">
        <v>150</v>
      </c>
      <c r="L189" s="56">
        <f t="shared" ref="L189:AA190" si="39">$S$29</f>
        <v>8.8999999999999996E-2</v>
      </c>
      <c r="M189" s="56">
        <f t="shared" si="39"/>
        <v>8.8999999999999996E-2</v>
      </c>
      <c r="N189" s="56">
        <f t="shared" si="39"/>
        <v>8.8999999999999996E-2</v>
      </c>
      <c r="O189" s="56">
        <f t="shared" si="39"/>
        <v>8.8999999999999996E-2</v>
      </c>
      <c r="P189" s="56">
        <f t="shared" si="39"/>
        <v>8.8999999999999996E-2</v>
      </c>
      <c r="Q189" s="56">
        <f t="shared" si="39"/>
        <v>8.8999999999999996E-2</v>
      </c>
      <c r="R189" s="56">
        <f t="shared" si="39"/>
        <v>8.8999999999999996E-2</v>
      </c>
      <c r="S189" s="56">
        <f t="shared" si="39"/>
        <v>8.8999999999999996E-2</v>
      </c>
      <c r="T189" s="56">
        <f t="shared" si="39"/>
        <v>8.8999999999999996E-2</v>
      </c>
      <c r="U189" s="56">
        <f t="shared" si="39"/>
        <v>8.8999999999999996E-2</v>
      </c>
      <c r="V189" s="56">
        <f t="shared" si="39"/>
        <v>8.8999999999999996E-2</v>
      </c>
      <c r="W189" s="56">
        <f t="shared" si="39"/>
        <v>8.8999999999999996E-2</v>
      </c>
      <c r="X189" s="56">
        <f t="shared" si="39"/>
        <v>8.8999999999999996E-2</v>
      </c>
      <c r="Y189" s="56">
        <f t="shared" si="39"/>
        <v>8.8999999999999996E-2</v>
      </c>
      <c r="Z189" s="56">
        <f t="shared" si="39"/>
        <v>8.8999999999999996E-2</v>
      </c>
      <c r="AA189" s="56">
        <f t="shared" si="39"/>
        <v>8.8999999999999996E-2</v>
      </c>
      <c r="AB189" s="56">
        <f t="shared" ref="AB189:AV191" si="40">$S$29</f>
        <v>8.8999999999999996E-2</v>
      </c>
      <c r="AC189" s="56">
        <f t="shared" si="40"/>
        <v>8.8999999999999996E-2</v>
      </c>
      <c r="AD189" s="56">
        <f t="shared" si="40"/>
        <v>8.8999999999999996E-2</v>
      </c>
      <c r="AE189" s="56">
        <f t="shared" si="40"/>
        <v>8.8999999999999996E-2</v>
      </c>
      <c r="AF189" s="56">
        <f t="shared" si="40"/>
        <v>8.8999999999999996E-2</v>
      </c>
      <c r="AG189" s="56">
        <f t="shared" si="40"/>
        <v>8.8999999999999996E-2</v>
      </c>
      <c r="AH189" s="56">
        <f t="shared" si="40"/>
        <v>8.8999999999999996E-2</v>
      </c>
      <c r="AI189" s="56">
        <f t="shared" si="40"/>
        <v>8.8999999999999996E-2</v>
      </c>
      <c r="AJ189" s="56">
        <f t="shared" si="40"/>
        <v>8.8999999999999996E-2</v>
      </c>
      <c r="AK189" s="56">
        <f t="shared" si="40"/>
        <v>8.8999999999999996E-2</v>
      </c>
      <c r="AL189" s="56">
        <f t="shared" si="40"/>
        <v>8.8999999999999996E-2</v>
      </c>
      <c r="AM189" s="56">
        <f t="shared" si="40"/>
        <v>8.8999999999999996E-2</v>
      </c>
      <c r="AN189" s="56">
        <f t="shared" si="40"/>
        <v>8.8999999999999996E-2</v>
      </c>
      <c r="AO189" s="56">
        <f t="shared" si="40"/>
        <v>8.8999999999999996E-2</v>
      </c>
      <c r="AP189" s="56">
        <f t="shared" si="40"/>
        <v>8.8999999999999996E-2</v>
      </c>
      <c r="AQ189" s="56">
        <f t="shared" si="40"/>
        <v>8.8999999999999996E-2</v>
      </c>
      <c r="AR189" s="56">
        <f t="shared" si="40"/>
        <v>8.8999999999999996E-2</v>
      </c>
      <c r="AS189" s="56">
        <f t="shared" si="40"/>
        <v>8.8999999999999996E-2</v>
      </c>
      <c r="AT189" s="56">
        <f t="shared" si="40"/>
        <v>8.8999999999999996E-2</v>
      </c>
      <c r="AU189" s="56">
        <f t="shared" si="40"/>
        <v>8.8999999999999996E-2</v>
      </c>
      <c r="AV189" s="625">
        <f t="shared" si="40"/>
        <v>8.8999999999999996E-2</v>
      </c>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c r="KT189"/>
      <c r="KU189"/>
      <c r="KV189"/>
      <c r="KW189"/>
      <c r="KX189"/>
      <c r="KY189"/>
      <c r="KZ189"/>
      <c r="LA189"/>
      <c r="LB189"/>
      <c r="LC189"/>
      <c r="LD189"/>
      <c r="LE189"/>
      <c r="LF189"/>
      <c r="LG189"/>
      <c r="LH189"/>
      <c r="LI189"/>
      <c r="LJ189"/>
      <c r="LK189"/>
      <c r="LL189"/>
      <c r="LM189"/>
      <c r="LN189"/>
      <c r="LO189"/>
      <c r="LP189"/>
      <c r="LQ189"/>
      <c r="LR189"/>
      <c r="LS189"/>
      <c r="LT189"/>
      <c r="LU189"/>
      <c r="LV189"/>
      <c r="LW189"/>
      <c r="LX189"/>
      <c r="LY189"/>
      <c r="LZ189"/>
      <c r="MA189"/>
      <c r="MB189"/>
      <c r="MC189"/>
      <c r="MD189"/>
      <c r="ME189"/>
      <c r="MF189"/>
      <c r="MG189"/>
      <c r="MH189"/>
      <c r="MI189"/>
      <c r="MJ189"/>
      <c r="MK189"/>
      <c r="ML189"/>
      <c r="MM189"/>
      <c r="MN189"/>
      <c r="MO189"/>
      <c r="MP189"/>
      <c r="MQ189"/>
      <c r="MR189"/>
      <c r="MS189"/>
      <c r="MT189"/>
      <c r="MU189"/>
      <c r="MV189"/>
      <c r="MW189"/>
      <c r="MX189"/>
      <c r="MY189"/>
      <c r="MZ189"/>
      <c r="NA189"/>
      <c r="NB189"/>
      <c r="NC189"/>
      <c r="ND189"/>
      <c r="NE189"/>
      <c r="NF189"/>
      <c r="NG189"/>
      <c r="NH189"/>
      <c r="NI189"/>
      <c r="NJ189"/>
      <c r="NK189"/>
      <c r="NL189"/>
      <c r="NM189"/>
      <c r="NN189"/>
      <c r="NO189"/>
      <c r="NP189"/>
      <c r="NQ189"/>
      <c r="NR189"/>
      <c r="NS189"/>
      <c r="NT189"/>
      <c r="NU189"/>
      <c r="NV189"/>
      <c r="NW189"/>
      <c r="NX189"/>
      <c r="NY189"/>
      <c r="NZ189"/>
      <c r="OA189"/>
      <c r="OB189"/>
      <c r="OC189"/>
      <c r="OD189"/>
      <c r="OE189"/>
      <c r="OF189"/>
      <c r="OG189"/>
      <c r="OH189"/>
      <c r="OI189"/>
      <c r="OJ189"/>
      <c r="OK189"/>
      <c r="OL189"/>
      <c r="OM189"/>
      <c r="ON189"/>
      <c r="OO189"/>
      <c r="OP189"/>
      <c r="OQ189"/>
      <c r="OR189"/>
      <c r="OS189"/>
      <c r="OT189"/>
      <c r="OU189"/>
      <c r="OV189"/>
      <c r="OW189"/>
      <c r="OX189"/>
      <c r="OY189"/>
      <c r="OZ189"/>
      <c r="PA189"/>
      <c r="PB189"/>
    </row>
    <row r="190" spans="7:418" ht="14.1" customHeight="1">
      <c r="G190" s="19"/>
      <c r="H190" s="739"/>
      <c r="J190" s="802"/>
      <c r="K190" s="120" t="s">
        <v>151</v>
      </c>
      <c r="L190" s="57">
        <f t="shared" si="39"/>
        <v>8.8999999999999996E-2</v>
      </c>
      <c r="M190" s="57">
        <f t="shared" si="39"/>
        <v>8.8999999999999996E-2</v>
      </c>
      <c r="N190" s="57">
        <f t="shared" si="39"/>
        <v>8.8999999999999996E-2</v>
      </c>
      <c r="O190" s="57">
        <f t="shared" si="39"/>
        <v>8.8999999999999996E-2</v>
      </c>
      <c r="P190" s="57">
        <f t="shared" si="39"/>
        <v>8.8999999999999996E-2</v>
      </c>
      <c r="Q190" s="57">
        <f t="shared" si="39"/>
        <v>8.8999999999999996E-2</v>
      </c>
      <c r="R190" s="57">
        <f t="shared" si="39"/>
        <v>8.8999999999999996E-2</v>
      </c>
      <c r="S190" s="57">
        <f t="shared" si="39"/>
        <v>8.8999999999999996E-2</v>
      </c>
      <c r="T190" s="57">
        <f t="shared" si="39"/>
        <v>8.8999999999999996E-2</v>
      </c>
      <c r="U190" s="57">
        <f t="shared" si="39"/>
        <v>8.8999999999999996E-2</v>
      </c>
      <c r="V190" s="57">
        <f t="shared" si="39"/>
        <v>8.8999999999999996E-2</v>
      </c>
      <c r="W190" s="57">
        <f t="shared" si="39"/>
        <v>8.8999999999999996E-2</v>
      </c>
      <c r="X190" s="57">
        <f t="shared" si="39"/>
        <v>8.8999999999999996E-2</v>
      </c>
      <c r="Y190" s="57">
        <f t="shared" si="39"/>
        <v>8.8999999999999996E-2</v>
      </c>
      <c r="Z190" s="57">
        <f t="shared" si="39"/>
        <v>8.8999999999999996E-2</v>
      </c>
      <c r="AA190" s="57">
        <f t="shared" si="39"/>
        <v>8.8999999999999996E-2</v>
      </c>
      <c r="AB190" s="57">
        <f t="shared" si="40"/>
        <v>8.8999999999999996E-2</v>
      </c>
      <c r="AC190" s="57">
        <f t="shared" si="40"/>
        <v>8.8999999999999996E-2</v>
      </c>
      <c r="AD190" s="57">
        <f t="shared" si="40"/>
        <v>8.8999999999999996E-2</v>
      </c>
      <c r="AE190" s="57">
        <f t="shared" si="40"/>
        <v>8.8999999999999996E-2</v>
      </c>
      <c r="AF190" s="57">
        <f t="shared" si="40"/>
        <v>8.8999999999999996E-2</v>
      </c>
      <c r="AG190" s="57">
        <f t="shared" si="40"/>
        <v>8.8999999999999996E-2</v>
      </c>
      <c r="AH190" s="57">
        <f t="shared" si="40"/>
        <v>8.8999999999999996E-2</v>
      </c>
      <c r="AI190" s="57">
        <f t="shared" si="40"/>
        <v>8.8999999999999996E-2</v>
      </c>
      <c r="AJ190" s="57">
        <f t="shared" si="40"/>
        <v>8.8999999999999996E-2</v>
      </c>
      <c r="AK190" s="57">
        <f t="shared" si="40"/>
        <v>8.8999999999999996E-2</v>
      </c>
      <c r="AL190" s="57">
        <f t="shared" si="40"/>
        <v>8.8999999999999996E-2</v>
      </c>
      <c r="AM190" s="57">
        <f t="shared" si="40"/>
        <v>8.8999999999999996E-2</v>
      </c>
      <c r="AN190" s="57">
        <f t="shared" si="40"/>
        <v>8.8999999999999996E-2</v>
      </c>
      <c r="AO190" s="57">
        <f t="shared" si="40"/>
        <v>8.8999999999999996E-2</v>
      </c>
      <c r="AP190" s="57">
        <f t="shared" si="40"/>
        <v>8.8999999999999996E-2</v>
      </c>
      <c r="AQ190" s="57">
        <f t="shared" si="40"/>
        <v>8.8999999999999996E-2</v>
      </c>
      <c r="AR190" s="57">
        <f t="shared" si="40"/>
        <v>8.8999999999999996E-2</v>
      </c>
      <c r="AS190" s="57">
        <f t="shared" si="40"/>
        <v>8.8999999999999996E-2</v>
      </c>
      <c r="AT190" s="57">
        <f t="shared" si="40"/>
        <v>8.8999999999999996E-2</v>
      </c>
      <c r="AU190" s="57">
        <f t="shared" si="40"/>
        <v>8.8999999999999996E-2</v>
      </c>
      <c r="AV190" s="626">
        <f t="shared" si="40"/>
        <v>8.8999999999999996E-2</v>
      </c>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c r="KT190"/>
      <c r="KU190"/>
      <c r="KV190"/>
      <c r="KW190"/>
      <c r="KX190"/>
      <c r="KY190"/>
      <c r="KZ190"/>
      <c r="LA190"/>
      <c r="LB190"/>
      <c r="LC190"/>
      <c r="LD190"/>
      <c r="LE190"/>
      <c r="LF190"/>
      <c r="LG190"/>
      <c r="LH190"/>
      <c r="LI190"/>
      <c r="LJ190"/>
      <c r="LK190"/>
      <c r="LL190"/>
      <c r="LM190"/>
      <c r="LN190"/>
      <c r="LO190"/>
      <c r="LP190"/>
      <c r="LQ190"/>
      <c r="LR190"/>
      <c r="LS190"/>
      <c r="LT190"/>
      <c r="LU190"/>
      <c r="LV190"/>
      <c r="LW190"/>
      <c r="LX190"/>
      <c r="LY190"/>
      <c r="LZ190"/>
      <c r="MA190"/>
      <c r="MB190"/>
      <c r="MC190"/>
      <c r="MD190"/>
      <c r="ME190"/>
      <c r="MF190"/>
      <c r="MG190"/>
      <c r="MH190"/>
      <c r="MI190"/>
      <c r="MJ190"/>
      <c r="MK190"/>
      <c r="ML190"/>
      <c r="MM190"/>
      <c r="MN190"/>
      <c r="MO190"/>
      <c r="MP190"/>
      <c r="MQ190"/>
      <c r="MR190"/>
      <c r="MS190"/>
      <c r="MT190"/>
      <c r="MU190"/>
      <c r="MV190"/>
      <c r="MW190"/>
      <c r="MX190"/>
      <c r="MY190"/>
      <c r="MZ190"/>
      <c r="NA190"/>
      <c r="NB190"/>
      <c r="NC190"/>
      <c r="ND190"/>
      <c r="NE190"/>
      <c r="NF190"/>
      <c r="NG190"/>
      <c r="NH190"/>
      <c r="NI190"/>
      <c r="NJ190"/>
      <c r="NK190"/>
      <c r="NL190"/>
      <c r="NM190"/>
      <c r="NN190"/>
      <c r="NO190"/>
      <c r="NP190"/>
      <c r="NQ190"/>
      <c r="NR190"/>
      <c r="NS190"/>
      <c r="NT190"/>
      <c r="NU190"/>
      <c r="NV190"/>
      <c r="NW190"/>
      <c r="NX190"/>
      <c r="NY190"/>
      <c r="NZ190"/>
      <c r="OA190"/>
      <c r="OB190"/>
      <c r="OC190"/>
      <c r="OD190"/>
      <c r="OE190"/>
      <c r="OF190"/>
      <c r="OG190"/>
      <c r="OH190"/>
      <c r="OI190"/>
      <c r="OJ190"/>
      <c r="OK190"/>
      <c r="OL190"/>
      <c r="OM190"/>
      <c r="ON190"/>
      <c r="OO190"/>
      <c r="OP190"/>
      <c r="OQ190"/>
      <c r="OR190"/>
      <c r="OS190"/>
      <c r="OT190"/>
      <c r="OU190"/>
      <c r="OV190"/>
      <c r="OW190"/>
      <c r="OX190"/>
      <c r="OY190"/>
      <c r="OZ190"/>
      <c r="PA190"/>
      <c r="PB190"/>
    </row>
    <row r="191" spans="7:418" ht="14.1" customHeight="1" thickBot="1">
      <c r="G191" s="19"/>
      <c r="H191" s="739"/>
      <c r="J191" s="802"/>
      <c r="K191" s="120" t="s">
        <v>148</v>
      </c>
      <c r="L191" s="75">
        <f t="shared" ref="L191:AA191" si="41">$S$29</f>
        <v>8.8999999999999996E-2</v>
      </c>
      <c r="M191" s="75">
        <f t="shared" si="41"/>
        <v>8.8999999999999996E-2</v>
      </c>
      <c r="N191" s="75">
        <f t="shared" si="41"/>
        <v>8.8999999999999996E-2</v>
      </c>
      <c r="O191" s="75">
        <f t="shared" si="41"/>
        <v>8.8999999999999996E-2</v>
      </c>
      <c r="P191" s="75">
        <f t="shared" si="41"/>
        <v>8.8999999999999996E-2</v>
      </c>
      <c r="Q191" s="75">
        <f t="shared" si="41"/>
        <v>8.8999999999999996E-2</v>
      </c>
      <c r="R191" s="75">
        <f t="shared" si="41"/>
        <v>8.8999999999999996E-2</v>
      </c>
      <c r="S191" s="75">
        <f t="shared" si="41"/>
        <v>8.8999999999999996E-2</v>
      </c>
      <c r="T191" s="75">
        <f t="shared" si="41"/>
        <v>8.8999999999999996E-2</v>
      </c>
      <c r="U191" s="75">
        <f t="shared" si="41"/>
        <v>8.8999999999999996E-2</v>
      </c>
      <c r="V191" s="75">
        <f t="shared" si="41"/>
        <v>8.8999999999999996E-2</v>
      </c>
      <c r="W191" s="75">
        <f t="shared" si="41"/>
        <v>8.8999999999999996E-2</v>
      </c>
      <c r="X191" s="75">
        <f t="shared" si="41"/>
        <v>8.8999999999999996E-2</v>
      </c>
      <c r="Y191" s="75">
        <f t="shared" si="41"/>
        <v>8.8999999999999996E-2</v>
      </c>
      <c r="Z191" s="75">
        <f t="shared" si="41"/>
        <v>8.8999999999999996E-2</v>
      </c>
      <c r="AA191" s="75">
        <f t="shared" si="41"/>
        <v>8.8999999999999996E-2</v>
      </c>
      <c r="AB191" s="75">
        <f t="shared" si="40"/>
        <v>8.8999999999999996E-2</v>
      </c>
      <c r="AC191" s="75">
        <f t="shared" si="40"/>
        <v>8.8999999999999996E-2</v>
      </c>
      <c r="AD191" s="75">
        <f t="shared" si="40"/>
        <v>8.8999999999999996E-2</v>
      </c>
      <c r="AE191" s="75">
        <f t="shared" si="40"/>
        <v>8.8999999999999996E-2</v>
      </c>
      <c r="AF191" s="75">
        <f t="shared" si="40"/>
        <v>8.8999999999999996E-2</v>
      </c>
      <c r="AG191" s="75">
        <f t="shared" si="40"/>
        <v>8.8999999999999996E-2</v>
      </c>
      <c r="AH191" s="75">
        <f t="shared" si="40"/>
        <v>8.8999999999999996E-2</v>
      </c>
      <c r="AI191" s="75">
        <f t="shared" si="40"/>
        <v>8.8999999999999996E-2</v>
      </c>
      <c r="AJ191" s="75">
        <f t="shared" si="40"/>
        <v>8.8999999999999996E-2</v>
      </c>
      <c r="AK191" s="75">
        <f t="shared" si="40"/>
        <v>8.8999999999999996E-2</v>
      </c>
      <c r="AL191" s="75">
        <f t="shared" si="40"/>
        <v>8.8999999999999996E-2</v>
      </c>
      <c r="AM191" s="75">
        <f t="shared" si="40"/>
        <v>8.8999999999999996E-2</v>
      </c>
      <c r="AN191" s="75">
        <f t="shared" si="40"/>
        <v>8.8999999999999996E-2</v>
      </c>
      <c r="AO191" s="75">
        <f t="shared" si="40"/>
        <v>8.8999999999999996E-2</v>
      </c>
      <c r="AP191" s="75">
        <f t="shared" si="40"/>
        <v>8.8999999999999996E-2</v>
      </c>
      <c r="AQ191" s="75">
        <f t="shared" si="40"/>
        <v>8.8999999999999996E-2</v>
      </c>
      <c r="AR191" s="75">
        <f t="shared" si="40"/>
        <v>8.8999999999999996E-2</v>
      </c>
      <c r="AS191" s="75">
        <f t="shared" si="40"/>
        <v>8.8999999999999996E-2</v>
      </c>
      <c r="AT191" s="75">
        <f t="shared" si="40"/>
        <v>8.8999999999999996E-2</v>
      </c>
      <c r="AU191" s="75">
        <f t="shared" si="40"/>
        <v>8.8999999999999996E-2</v>
      </c>
      <c r="AV191" s="627">
        <f t="shared" si="40"/>
        <v>8.8999999999999996E-2</v>
      </c>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c r="KT191"/>
      <c r="KU191"/>
      <c r="KV191"/>
      <c r="KW191"/>
      <c r="KX191"/>
      <c r="KY191"/>
      <c r="KZ191"/>
      <c r="LA191"/>
      <c r="LB191"/>
      <c r="LC191"/>
      <c r="LD191"/>
      <c r="LE191"/>
      <c r="LF191"/>
      <c r="LG191"/>
      <c r="LH191"/>
      <c r="LI191"/>
      <c r="LJ191"/>
      <c r="LK191"/>
      <c r="LL191"/>
      <c r="LM191"/>
      <c r="LN191"/>
      <c r="LO191"/>
      <c r="LP191"/>
      <c r="LQ191"/>
      <c r="LR191"/>
      <c r="LS191"/>
      <c r="LT191"/>
      <c r="LU191"/>
      <c r="LV191"/>
      <c r="LW191"/>
      <c r="LX191"/>
      <c r="LY191"/>
      <c r="LZ191"/>
      <c r="MA191"/>
      <c r="MB191"/>
      <c r="MC191"/>
      <c r="MD191"/>
      <c r="ME191"/>
      <c r="MF191"/>
      <c r="MG191"/>
      <c r="MH191"/>
      <c r="MI191"/>
      <c r="MJ191"/>
      <c r="MK191"/>
      <c r="ML191"/>
      <c r="MM191"/>
      <c r="MN191"/>
      <c r="MO191"/>
      <c r="MP191"/>
      <c r="MQ191"/>
      <c r="MR191"/>
      <c r="MS191"/>
      <c r="MT191"/>
      <c r="MU191"/>
      <c r="MV191"/>
      <c r="MW191"/>
      <c r="MX191"/>
      <c r="MY191"/>
      <c r="MZ191"/>
      <c r="NA191"/>
      <c r="NB191"/>
      <c r="NC191"/>
      <c r="ND191"/>
      <c r="NE191"/>
      <c r="NF191"/>
      <c r="NG191"/>
      <c r="NH191"/>
      <c r="NI191"/>
      <c r="NJ191"/>
      <c r="NK191"/>
      <c r="NL191"/>
      <c r="NM191"/>
      <c r="NN191"/>
      <c r="NO191"/>
      <c r="NP191"/>
      <c r="NQ191"/>
      <c r="NR191"/>
      <c r="NS191"/>
      <c r="NT191"/>
      <c r="NU191"/>
      <c r="NV191"/>
      <c r="NW191"/>
      <c r="NX191"/>
      <c r="NY191"/>
      <c r="NZ191"/>
      <c r="OA191"/>
      <c r="OB191"/>
      <c r="OC191"/>
      <c r="OD191"/>
      <c r="OE191"/>
      <c r="OF191"/>
      <c r="OG191"/>
      <c r="OH191"/>
      <c r="OI191"/>
      <c r="OJ191"/>
      <c r="OK191"/>
      <c r="OL191"/>
      <c r="OM191"/>
      <c r="ON191"/>
      <c r="OO191"/>
      <c r="OP191"/>
      <c r="OQ191"/>
      <c r="OR191"/>
      <c r="OS191"/>
      <c r="OT191"/>
      <c r="OU191"/>
      <c r="OV191"/>
      <c r="OW191"/>
      <c r="OX191"/>
      <c r="OY191"/>
      <c r="OZ191"/>
      <c r="PA191"/>
      <c r="PB191"/>
    </row>
    <row r="192" spans="7:418" ht="14.1" customHeight="1" thickTop="1">
      <c r="G192" s="19"/>
      <c r="H192" s="739"/>
      <c r="J192" s="802"/>
      <c r="K192" s="120" t="s">
        <v>155</v>
      </c>
      <c r="L192" s="76">
        <f t="shared" ref="L192:AV197" si="42">$S$29</f>
        <v>8.8999999999999996E-2</v>
      </c>
      <c r="M192" s="76">
        <f t="shared" si="42"/>
        <v>8.8999999999999996E-2</v>
      </c>
      <c r="N192" s="76">
        <f t="shared" si="42"/>
        <v>8.8999999999999996E-2</v>
      </c>
      <c r="O192" s="76">
        <f t="shared" si="42"/>
        <v>8.8999999999999996E-2</v>
      </c>
      <c r="P192" s="76">
        <f t="shared" si="42"/>
        <v>8.8999999999999996E-2</v>
      </c>
      <c r="Q192" s="76">
        <f t="shared" si="42"/>
        <v>8.8999999999999996E-2</v>
      </c>
      <c r="R192" s="76">
        <f t="shared" si="42"/>
        <v>8.8999999999999996E-2</v>
      </c>
      <c r="S192" s="76">
        <f t="shared" si="42"/>
        <v>8.8999999999999996E-2</v>
      </c>
      <c r="T192" s="76">
        <f t="shared" si="42"/>
        <v>8.8999999999999996E-2</v>
      </c>
      <c r="U192" s="76">
        <f t="shared" si="42"/>
        <v>8.8999999999999996E-2</v>
      </c>
      <c r="V192" s="76">
        <f t="shared" si="42"/>
        <v>8.8999999999999996E-2</v>
      </c>
      <c r="W192" s="76">
        <f t="shared" si="42"/>
        <v>8.8999999999999996E-2</v>
      </c>
      <c r="X192" s="76">
        <f t="shared" si="42"/>
        <v>8.8999999999999996E-2</v>
      </c>
      <c r="Y192" s="76">
        <f t="shared" si="42"/>
        <v>8.8999999999999996E-2</v>
      </c>
      <c r="Z192" s="76">
        <f t="shared" si="42"/>
        <v>8.8999999999999996E-2</v>
      </c>
      <c r="AA192" s="76">
        <f t="shared" si="42"/>
        <v>8.8999999999999996E-2</v>
      </c>
      <c r="AB192" s="76">
        <f t="shared" si="42"/>
        <v>8.8999999999999996E-2</v>
      </c>
      <c r="AC192" s="76">
        <f t="shared" si="42"/>
        <v>8.8999999999999996E-2</v>
      </c>
      <c r="AD192" s="76">
        <f t="shared" si="42"/>
        <v>8.8999999999999996E-2</v>
      </c>
      <c r="AE192" s="76">
        <f t="shared" si="42"/>
        <v>8.8999999999999996E-2</v>
      </c>
      <c r="AF192" s="76">
        <f t="shared" si="42"/>
        <v>8.8999999999999996E-2</v>
      </c>
      <c r="AG192" s="76">
        <f t="shared" si="42"/>
        <v>8.8999999999999996E-2</v>
      </c>
      <c r="AH192" s="76">
        <f t="shared" si="42"/>
        <v>8.8999999999999996E-2</v>
      </c>
      <c r="AI192" s="76">
        <f t="shared" si="42"/>
        <v>8.8999999999999996E-2</v>
      </c>
      <c r="AJ192" s="76">
        <f t="shared" si="42"/>
        <v>8.8999999999999996E-2</v>
      </c>
      <c r="AK192" s="76">
        <f t="shared" si="42"/>
        <v>8.8999999999999996E-2</v>
      </c>
      <c r="AL192" s="76">
        <f t="shared" si="42"/>
        <v>8.8999999999999996E-2</v>
      </c>
      <c r="AM192" s="76">
        <f t="shared" si="42"/>
        <v>8.8999999999999996E-2</v>
      </c>
      <c r="AN192" s="76">
        <f t="shared" si="42"/>
        <v>8.8999999999999996E-2</v>
      </c>
      <c r="AO192" s="76">
        <f t="shared" si="42"/>
        <v>8.8999999999999996E-2</v>
      </c>
      <c r="AP192" s="76">
        <f t="shared" si="42"/>
        <v>8.8999999999999996E-2</v>
      </c>
      <c r="AQ192" s="76">
        <f t="shared" si="42"/>
        <v>8.8999999999999996E-2</v>
      </c>
      <c r="AR192" s="76">
        <f t="shared" si="42"/>
        <v>8.8999999999999996E-2</v>
      </c>
      <c r="AS192" s="76">
        <f t="shared" si="42"/>
        <v>8.8999999999999996E-2</v>
      </c>
      <c r="AT192" s="76">
        <f t="shared" si="42"/>
        <v>8.8999999999999996E-2</v>
      </c>
      <c r="AU192" s="76">
        <f t="shared" si="42"/>
        <v>8.8999999999999996E-2</v>
      </c>
      <c r="AV192" s="628">
        <f t="shared" si="42"/>
        <v>8.8999999999999996E-2</v>
      </c>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c r="KT192"/>
      <c r="KU192"/>
      <c r="KV192"/>
      <c r="KW192"/>
      <c r="KX192"/>
      <c r="KY192"/>
      <c r="KZ192"/>
      <c r="LA192"/>
      <c r="LB192"/>
      <c r="LC192"/>
      <c r="LD192"/>
      <c r="LE192"/>
      <c r="LF192"/>
      <c r="LG192"/>
      <c r="LH192"/>
      <c r="LI192"/>
      <c r="LJ192"/>
      <c r="LK192"/>
      <c r="LL192"/>
      <c r="LM192"/>
      <c r="LN192"/>
      <c r="LO192"/>
      <c r="LP192"/>
      <c r="LQ192"/>
      <c r="LR192"/>
      <c r="LS192"/>
      <c r="LT192"/>
      <c r="LU192"/>
      <c r="LV192"/>
      <c r="LW192"/>
      <c r="LX192"/>
      <c r="LY192"/>
      <c r="LZ192"/>
      <c r="MA192"/>
      <c r="MB192"/>
      <c r="MC192"/>
      <c r="MD192"/>
      <c r="ME192"/>
      <c r="MF192"/>
      <c r="MG192"/>
      <c r="MH192"/>
      <c r="MI192"/>
      <c r="MJ192"/>
      <c r="MK192"/>
      <c r="ML192"/>
      <c r="MM192"/>
      <c r="MN192"/>
      <c r="MO192"/>
      <c r="MP192"/>
      <c r="MQ192"/>
      <c r="MR192"/>
      <c r="MS192"/>
      <c r="MT192"/>
      <c r="MU192"/>
      <c r="MV192"/>
      <c r="MW192"/>
      <c r="MX192"/>
      <c r="MY192"/>
      <c r="MZ192"/>
      <c r="NA192"/>
      <c r="NB192"/>
      <c r="NC192"/>
      <c r="ND192"/>
      <c r="NE192"/>
      <c r="NF192"/>
      <c r="NG192"/>
      <c r="NH192"/>
      <c r="NI192"/>
      <c r="NJ192"/>
      <c r="NK192"/>
      <c r="NL192"/>
      <c r="NM192"/>
      <c r="NN192"/>
      <c r="NO192"/>
      <c r="NP192"/>
      <c r="NQ192"/>
      <c r="NR192"/>
      <c r="NS192"/>
      <c r="NT192"/>
      <c r="NU192"/>
      <c r="NV192"/>
      <c r="NW192"/>
      <c r="NX192"/>
      <c r="NY192"/>
      <c r="NZ192"/>
      <c r="OA192"/>
      <c r="OB192"/>
      <c r="OC192"/>
      <c r="OD192"/>
      <c r="OE192"/>
      <c r="OF192"/>
      <c r="OG192"/>
      <c r="OH192"/>
      <c r="OI192"/>
      <c r="OJ192"/>
      <c r="OK192"/>
      <c r="OL192"/>
      <c r="OM192"/>
      <c r="ON192"/>
      <c r="OO192"/>
      <c r="OP192"/>
      <c r="OQ192"/>
      <c r="OR192"/>
      <c r="OS192"/>
      <c r="OT192"/>
      <c r="OU192"/>
      <c r="OV192"/>
      <c r="OW192"/>
      <c r="OX192"/>
      <c r="OY192"/>
      <c r="OZ192"/>
      <c r="PA192"/>
      <c r="PB192"/>
    </row>
    <row r="193" spans="7:418" ht="14.1" customHeight="1">
      <c r="G193" s="19"/>
      <c r="H193" s="739"/>
      <c r="J193" s="802"/>
      <c r="K193" s="120" t="s">
        <v>156</v>
      </c>
      <c r="L193" s="57">
        <f t="shared" si="42"/>
        <v>8.8999999999999996E-2</v>
      </c>
      <c r="M193" s="57">
        <f t="shared" si="42"/>
        <v>8.8999999999999996E-2</v>
      </c>
      <c r="N193" s="57">
        <f t="shared" si="42"/>
        <v>8.8999999999999996E-2</v>
      </c>
      <c r="O193" s="57">
        <f t="shared" si="42"/>
        <v>8.8999999999999996E-2</v>
      </c>
      <c r="P193" s="57">
        <f t="shared" si="42"/>
        <v>8.8999999999999996E-2</v>
      </c>
      <c r="Q193" s="57">
        <f t="shared" si="42"/>
        <v>8.8999999999999996E-2</v>
      </c>
      <c r="R193" s="57">
        <f t="shared" si="42"/>
        <v>8.8999999999999996E-2</v>
      </c>
      <c r="S193" s="57">
        <f t="shared" si="42"/>
        <v>8.8999999999999996E-2</v>
      </c>
      <c r="T193" s="57">
        <f t="shared" si="42"/>
        <v>8.8999999999999996E-2</v>
      </c>
      <c r="U193" s="57">
        <f t="shared" si="42"/>
        <v>8.8999999999999996E-2</v>
      </c>
      <c r="V193" s="57">
        <f t="shared" si="42"/>
        <v>8.8999999999999996E-2</v>
      </c>
      <c r="W193" s="57">
        <f t="shared" si="42"/>
        <v>8.8999999999999996E-2</v>
      </c>
      <c r="X193" s="57">
        <f t="shared" si="42"/>
        <v>8.8999999999999996E-2</v>
      </c>
      <c r="Y193" s="57">
        <f t="shared" si="42"/>
        <v>8.8999999999999996E-2</v>
      </c>
      <c r="Z193" s="57">
        <f t="shared" si="42"/>
        <v>8.8999999999999996E-2</v>
      </c>
      <c r="AA193" s="57">
        <f t="shared" si="42"/>
        <v>8.8999999999999996E-2</v>
      </c>
      <c r="AB193" s="57">
        <f t="shared" si="42"/>
        <v>8.8999999999999996E-2</v>
      </c>
      <c r="AC193" s="57">
        <f t="shared" si="42"/>
        <v>8.8999999999999996E-2</v>
      </c>
      <c r="AD193" s="57">
        <f t="shared" si="42"/>
        <v>8.8999999999999996E-2</v>
      </c>
      <c r="AE193" s="57">
        <f t="shared" si="42"/>
        <v>8.8999999999999996E-2</v>
      </c>
      <c r="AF193" s="57">
        <f t="shared" si="42"/>
        <v>8.8999999999999996E-2</v>
      </c>
      <c r="AG193" s="57">
        <f t="shared" si="42"/>
        <v>8.8999999999999996E-2</v>
      </c>
      <c r="AH193" s="57">
        <f t="shared" si="42"/>
        <v>8.8999999999999996E-2</v>
      </c>
      <c r="AI193" s="57">
        <f t="shared" si="42"/>
        <v>8.8999999999999996E-2</v>
      </c>
      <c r="AJ193" s="57">
        <f t="shared" si="42"/>
        <v>8.8999999999999996E-2</v>
      </c>
      <c r="AK193" s="57">
        <f t="shared" si="42"/>
        <v>8.8999999999999996E-2</v>
      </c>
      <c r="AL193" s="57">
        <f t="shared" si="42"/>
        <v>8.8999999999999996E-2</v>
      </c>
      <c r="AM193" s="57">
        <f t="shared" si="42"/>
        <v>8.8999999999999996E-2</v>
      </c>
      <c r="AN193" s="57">
        <f t="shared" si="42"/>
        <v>8.8999999999999996E-2</v>
      </c>
      <c r="AO193" s="57">
        <f t="shared" si="42"/>
        <v>8.8999999999999996E-2</v>
      </c>
      <c r="AP193" s="57">
        <f t="shared" si="42"/>
        <v>8.8999999999999996E-2</v>
      </c>
      <c r="AQ193" s="57">
        <f t="shared" si="42"/>
        <v>8.8999999999999996E-2</v>
      </c>
      <c r="AR193" s="57">
        <f t="shared" si="42"/>
        <v>8.8999999999999996E-2</v>
      </c>
      <c r="AS193" s="57">
        <f t="shared" si="42"/>
        <v>8.8999999999999996E-2</v>
      </c>
      <c r="AT193" s="57">
        <f t="shared" si="42"/>
        <v>8.8999999999999996E-2</v>
      </c>
      <c r="AU193" s="57">
        <f t="shared" si="42"/>
        <v>8.8999999999999996E-2</v>
      </c>
      <c r="AV193" s="626">
        <f t="shared" si="42"/>
        <v>8.8999999999999996E-2</v>
      </c>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c r="KT193"/>
      <c r="KU193"/>
      <c r="KV193"/>
      <c r="KW193"/>
      <c r="KX193"/>
      <c r="KY193"/>
      <c r="KZ193"/>
      <c r="LA193"/>
      <c r="LB193"/>
      <c r="LC193"/>
      <c r="LD193"/>
      <c r="LE193"/>
      <c r="LF193"/>
      <c r="LG193"/>
      <c r="LH193"/>
      <c r="LI193"/>
      <c r="LJ193"/>
      <c r="LK193"/>
      <c r="LL193"/>
      <c r="LM193"/>
      <c r="LN193"/>
      <c r="LO193"/>
      <c r="LP193"/>
      <c r="LQ193"/>
      <c r="LR193"/>
      <c r="LS193"/>
      <c r="LT193"/>
      <c r="LU193"/>
      <c r="LV193"/>
      <c r="LW193"/>
      <c r="LX193"/>
      <c r="LY193"/>
      <c r="LZ193"/>
      <c r="MA193"/>
      <c r="MB193"/>
      <c r="MC193"/>
      <c r="MD193"/>
      <c r="ME193"/>
      <c r="MF193"/>
      <c r="MG193"/>
      <c r="MH193"/>
      <c r="MI193"/>
      <c r="MJ193"/>
      <c r="MK193"/>
      <c r="ML193"/>
      <c r="MM193"/>
      <c r="MN193"/>
      <c r="MO193"/>
      <c r="MP193"/>
      <c r="MQ193"/>
      <c r="MR193"/>
      <c r="MS193"/>
      <c r="MT193"/>
      <c r="MU193"/>
      <c r="MV193"/>
      <c r="MW193"/>
      <c r="MX193"/>
      <c r="MY193"/>
      <c r="MZ193"/>
      <c r="NA193"/>
      <c r="NB193"/>
      <c r="NC193"/>
      <c r="ND193"/>
      <c r="NE193"/>
      <c r="NF193"/>
      <c r="NG193"/>
      <c r="NH193"/>
      <c r="NI193"/>
      <c r="NJ193"/>
      <c r="NK193"/>
      <c r="NL193"/>
      <c r="NM193"/>
      <c r="NN193"/>
      <c r="NO193"/>
      <c r="NP193"/>
      <c r="NQ193"/>
      <c r="NR193"/>
      <c r="NS193"/>
      <c r="NT193"/>
      <c r="NU193"/>
      <c r="NV193"/>
      <c r="NW193"/>
      <c r="NX193"/>
      <c r="NY193"/>
      <c r="NZ193"/>
      <c r="OA193"/>
      <c r="OB193"/>
      <c r="OC193"/>
      <c r="OD193"/>
      <c r="OE193"/>
      <c r="OF193"/>
      <c r="OG193"/>
      <c r="OH193"/>
      <c r="OI193"/>
      <c r="OJ193"/>
      <c r="OK193"/>
      <c r="OL193"/>
      <c r="OM193"/>
      <c r="ON193"/>
      <c r="OO193"/>
      <c r="OP193"/>
      <c r="OQ193"/>
      <c r="OR193"/>
      <c r="OS193"/>
      <c r="OT193"/>
      <c r="OU193"/>
      <c r="OV193"/>
      <c r="OW193"/>
      <c r="OX193"/>
      <c r="OY193"/>
      <c r="OZ193"/>
      <c r="PA193"/>
      <c r="PB193"/>
    </row>
    <row r="194" spans="7:418" ht="14.1" customHeight="1" thickBot="1">
      <c r="G194" s="19"/>
      <c r="H194" s="739"/>
      <c r="J194" s="802"/>
      <c r="K194" s="120" t="s">
        <v>157</v>
      </c>
      <c r="L194" s="75">
        <f t="shared" si="42"/>
        <v>8.8999999999999996E-2</v>
      </c>
      <c r="M194" s="75">
        <f t="shared" si="42"/>
        <v>8.8999999999999996E-2</v>
      </c>
      <c r="N194" s="75">
        <f t="shared" si="42"/>
        <v>8.8999999999999996E-2</v>
      </c>
      <c r="O194" s="75">
        <f t="shared" si="42"/>
        <v>8.8999999999999996E-2</v>
      </c>
      <c r="P194" s="75">
        <f t="shared" si="42"/>
        <v>8.8999999999999996E-2</v>
      </c>
      <c r="Q194" s="75">
        <f t="shared" si="42"/>
        <v>8.8999999999999996E-2</v>
      </c>
      <c r="R194" s="75">
        <f t="shared" si="42"/>
        <v>8.8999999999999996E-2</v>
      </c>
      <c r="S194" s="75">
        <f t="shared" si="42"/>
        <v>8.8999999999999996E-2</v>
      </c>
      <c r="T194" s="75">
        <f t="shared" si="42"/>
        <v>8.8999999999999996E-2</v>
      </c>
      <c r="U194" s="75">
        <f t="shared" si="42"/>
        <v>8.8999999999999996E-2</v>
      </c>
      <c r="V194" s="75">
        <f t="shared" si="42"/>
        <v>8.8999999999999996E-2</v>
      </c>
      <c r="W194" s="75">
        <f t="shared" si="42"/>
        <v>8.8999999999999996E-2</v>
      </c>
      <c r="X194" s="75">
        <f t="shared" si="42"/>
        <v>8.8999999999999996E-2</v>
      </c>
      <c r="Y194" s="75">
        <f t="shared" si="42"/>
        <v>8.8999999999999996E-2</v>
      </c>
      <c r="Z194" s="75">
        <f t="shared" si="42"/>
        <v>8.8999999999999996E-2</v>
      </c>
      <c r="AA194" s="75">
        <f t="shared" si="42"/>
        <v>8.8999999999999996E-2</v>
      </c>
      <c r="AB194" s="75">
        <f t="shared" si="42"/>
        <v>8.8999999999999996E-2</v>
      </c>
      <c r="AC194" s="75">
        <f t="shared" si="42"/>
        <v>8.8999999999999996E-2</v>
      </c>
      <c r="AD194" s="75">
        <f t="shared" si="42"/>
        <v>8.8999999999999996E-2</v>
      </c>
      <c r="AE194" s="75">
        <f t="shared" si="42"/>
        <v>8.8999999999999996E-2</v>
      </c>
      <c r="AF194" s="75">
        <f t="shared" si="42"/>
        <v>8.8999999999999996E-2</v>
      </c>
      <c r="AG194" s="75">
        <f t="shared" si="42"/>
        <v>8.8999999999999996E-2</v>
      </c>
      <c r="AH194" s="75">
        <f t="shared" si="42"/>
        <v>8.8999999999999996E-2</v>
      </c>
      <c r="AI194" s="75">
        <f t="shared" si="42"/>
        <v>8.8999999999999996E-2</v>
      </c>
      <c r="AJ194" s="75">
        <f t="shared" si="42"/>
        <v>8.8999999999999996E-2</v>
      </c>
      <c r="AK194" s="75">
        <f t="shared" si="42"/>
        <v>8.8999999999999996E-2</v>
      </c>
      <c r="AL194" s="75">
        <f t="shared" si="42"/>
        <v>8.8999999999999996E-2</v>
      </c>
      <c r="AM194" s="75">
        <f t="shared" si="42"/>
        <v>8.8999999999999996E-2</v>
      </c>
      <c r="AN194" s="75">
        <f t="shared" si="42"/>
        <v>8.8999999999999996E-2</v>
      </c>
      <c r="AO194" s="75">
        <f t="shared" si="42"/>
        <v>8.8999999999999996E-2</v>
      </c>
      <c r="AP194" s="75">
        <f t="shared" si="42"/>
        <v>8.8999999999999996E-2</v>
      </c>
      <c r="AQ194" s="75">
        <f t="shared" si="42"/>
        <v>8.8999999999999996E-2</v>
      </c>
      <c r="AR194" s="75">
        <f t="shared" si="42"/>
        <v>8.8999999999999996E-2</v>
      </c>
      <c r="AS194" s="75">
        <f t="shared" si="42"/>
        <v>8.8999999999999996E-2</v>
      </c>
      <c r="AT194" s="75">
        <f t="shared" si="42"/>
        <v>8.8999999999999996E-2</v>
      </c>
      <c r="AU194" s="75">
        <f t="shared" si="42"/>
        <v>8.8999999999999996E-2</v>
      </c>
      <c r="AV194" s="627">
        <f t="shared" si="42"/>
        <v>8.8999999999999996E-2</v>
      </c>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c r="KT194"/>
      <c r="KU194"/>
      <c r="KV194"/>
      <c r="KW194"/>
      <c r="KX194"/>
      <c r="KY194"/>
      <c r="KZ194"/>
      <c r="LA194"/>
      <c r="LB194"/>
      <c r="LC194"/>
      <c r="LD194"/>
      <c r="LE194"/>
      <c r="LF194"/>
      <c r="LG194"/>
      <c r="LH194"/>
      <c r="LI194"/>
      <c r="LJ194"/>
      <c r="LK194"/>
      <c r="LL194"/>
      <c r="LM194"/>
      <c r="LN194"/>
      <c r="LO194"/>
      <c r="LP194"/>
      <c r="LQ194"/>
      <c r="LR194"/>
      <c r="LS194"/>
      <c r="LT194"/>
      <c r="LU194"/>
      <c r="LV194"/>
      <c r="LW194"/>
      <c r="LX194"/>
      <c r="LY194"/>
      <c r="LZ194"/>
      <c r="MA194"/>
      <c r="MB194"/>
      <c r="MC194"/>
      <c r="MD194"/>
      <c r="ME194"/>
      <c r="MF194"/>
      <c r="MG194"/>
      <c r="MH194"/>
      <c r="MI194"/>
      <c r="MJ194"/>
      <c r="MK194"/>
      <c r="ML194"/>
      <c r="MM194"/>
      <c r="MN194"/>
      <c r="MO194"/>
      <c r="MP194"/>
      <c r="MQ194"/>
      <c r="MR194"/>
      <c r="MS194"/>
      <c r="MT194"/>
      <c r="MU194"/>
      <c r="MV194"/>
      <c r="MW194"/>
      <c r="MX194"/>
      <c r="MY194"/>
      <c r="MZ194"/>
      <c r="NA194"/>
      <c r="NB194"/>
      <c r="NC194"/>
      <c r="ND194"/>
      <c r="NE194"/>
      <c r="NF194"/>
      <c r="NG194"/>
      <c r="NH194"/>
      <c r="NI194"/>
      <c r="NJ194"/>
      <c r="NK194"/>
      <c r="NL194"/>
      <c r="NM194"/>
      <c r="NN194"/>
      <c r="NO194"/>
      <c r="NP194"/>
      <c r="NQ194"/>
      <c r="NR194"/>
      <c r="NS194"/>
      <c r="NT194"/>
      <c r="NU194"/>
      <c r="NV194"/>
      <c r="NW194"/>
      <c r="NX194"/>
      <c r="NY194"/>
      <c r="NZ194"/>
      <c r="OA194"/>
      <c r="OB194"/>
      <c r="OC194"/>
      <c r="OD194"/>
      <c r="OE194"/>
      <c r="OF194"/>
      <c r="OG194"/>
      <c r="OH194"/>
      <c r="OI194"/>
      <c r="OJ194"/>
      <c r="OK194"/>
      <c r="OL194"/>
      <c r="OM194"/>
      <c r="ON194"/>
      <c r="OO194"/>
      <c r="OP194"/>
      <c r="OQ194"/>
      <c r="OR194"/>
      <c r="OS194"/>
      <c r="OT194"/>
      <c r="OU194"/>
      <c r="OV194"/>
      <c r="OW194"/>
      <c r="OX194"/>
      <c r="OY194"/>
      <c r="OZ194"/>
      <c r="PA194"/>
      <c r="PB194"/>
    </row>
    <row r="195" spans="7:418" ht="14.1" customHeight="1" thickTop="1">
      <c r="G195" s="19"/>
      <c r="H195" s="739"/>
      <c r="J195" s="802"/>
      <c r="K195" s="120" t="s">
        <v>158</v>
      </c>
      <c r="L195" s="76">
        <f t="shared" si="42"/>
        <v>8.8999999999999996E-2</v>
      </c>
      <c r="M195" s="76">
        <f t="shared" si="42"/>
        <v>8.8999999999999996E-2</v>
      </c>
      <c r="N195" s="76">
        <f t="shared" si="42"/>
        <v>8.8999999999999996E-2</v>
      </c>
      <c r="O195" s="76">
        <f t="shared" si="42"/>
        <v>8.8999999999999996E-2</v>
      </c>
      <c r="P195" s="76">
        <f t="shared" si="42"/>
        <v>8.8999999999999996E-2</v>
      </c>
      <c r="Q195" s="76">
        <f t="shared" si="42"/>
        <v>8.8999999999999996E-2</v>
      </c>
      <c r="R195" s="76">
        <f t="shared" si="42"/>
        <v>8.8999999999999996E-2</v>
      </c>
      <c r="S195" s="76">
        <f t="shared" si="42"/>
        <v>8.8999999999999996E-2</v>
      </c>
      <c r="T195" s="76">
        <f t="shared" si="42"/>
        <v>8.8999999999999996E-2</v>
      </c>
      <c r="U195" s="76">
        <f t="shared" si="42"/>
        <v>8.8999999999999996E-2</v>
      </c>
      <c r="V195" s="76">
        <f t="shared" si="42"/>
        <v>8.8999999999999996E-2</v>
      </c>
      <c r="W195" s="76">
        <f t="shared" si="42"/>
        <v>8.8999999999999996E-2</v>
      </c>
      <c r="X195" s="76">
        <f t="shared" si="42"/>
        <v>8.8999999999999996E-2</v>
      </c>
      <c r="Y195" s="76">
        <f t="shared" si="42"/>
        <v>8.8999999999999996E-2</v>
      </c>
      <c r="Z195" s="76">
        <f t="shared" si="42"/>
        <v>8.8999999999999996E-2</v>
      </c>
      <c r="AA195" s="76">
        <f t="shared" si="42"/>
        <v>8.8999999999999996E-2</v>
      </c>
      <c r="AB195" s="76">
        <f t="shared" si="42"/>
        <v>8.8999999999999996E-2</v>
      </c>
      <c r="AC195" s="76">
        <f t="shared" si="42"/>
        <v>8.8999999999999996E-2</v>
      </c>
      <c r="AD195" s="76">
        <f t="shared" si="42"/>
        <v>8.8999999999999996E-2</v>
      </c>
      <c r="AE195" s="76">
        <f t="shared" si="42"/>
        <v>8.8999999999999996E-2</v>
      </c>
      <c r="AF195" s="76">
        <f t="shared" si="42"/>
        <v>8.8999999999999996E-2</v>
      </c>
      <c r="AG195" s="76">
        <f t="shared" si="42"/>
        <v>8.8999999999999996E-2</v>
      </c>
      <c r="AH195" s="76">
        <f t="shared" si="42"/>
        <v>8.8999999999999996E-2</v>
      </c>
      <c r="AI195" s="76">
        <f t="shared" si="42"/>
        <v>8.8999999999999996E-2</v>
      </c>
      <c r="AJ195" s="76">
        <f t="shared" si="42"/>
        <v>8.8999999999999996E-2</v>
      </c>
      <c r="AK195" s="76">
        <f t="shared" si="42"/>
        <v>8.8999999999999996E-2</v>
      </c>
      <c r="AL195" s="76">
        <f t="shared" si="42"/>
        <v>8.8999999999999996E-2</v>
      </c>
      <c r="AM195" s="76">
        <f t="shared" si="42"/>
        <v>8.8999999999999996E-2</v>
      </c>
      <c r="AN195" s="76">
        <f t="shared" si="42"/>
        <v>8.8999999999999996E-2</v>
      </c>
      <c r="AO195" s="76">
        <f t="shared" si="42"/>
        <v>8.8999999999999996E-2</v>
      </c>
      <c r="AP195" s="76">
        <f t="shared" si="42"/>
        <v>8.8999999999999996E-2</v>
      </c>
      <c r="AQ195" s="76">
        <f t="shared" si="42"/>
        <v>8.8999999999999996E-2</v>
      </c>
      <c r="AR195" s="76">
        <f t="shared" si="42"/>
        <v>8.8999999999999996E-2</v>
      </c>
      <c r="AS195" s="76">
        <f t="shared" si="42"/>
        <v>8.8999999999999996E-2</v>
      </c>
      <c r="AT195" s="76">
        <f t="shared" si="42"/>
        <v>8.8999999999999996E-2</v>
      </c>
      <c r="AU195" s="76">
        <f t="shared" si="42"/>
        <v>8.8999999999999996E-2</v>
      </c>
      <c r="AV195" s="628">
        <f t="shared" si="42"/>
        <v>8.8999999999999996E-2</v>
      </c>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c r="KT195"/>
      <c r="KU195"/>
      <c r="KV195"/>
      <c r="KW195"/>
      <c r="KX195"/>
      <c r="KY195"/>
      <c r="KZ195"/>
      <c r="LA195"/>
      <c r="LB195"/>
      <c r="LC195"/>
      <c r="LD195"/>
      <c r="LE195"/>
      <c r="LF195"/>
      <c r="LG195"/>
      <c r="LH195"/>
      <c r="LI195"/>
      <c r="LJ195"/>
      <c r="LK195"/>
      <c r="LL195"/>
      <c r="LM195"/>
      <c r="LN195"/>
      <c r="LO195"/>
      <c r="LP195"/>
      <c r="LQ195"/>
      <c r="LR195"/>
      <c r="LS195"/>
      <c r="LT195"/>
      <c r="LU195"/>
      <c r="LV195"/>
      <c r="LW195"/>
      <c r="LX195"/>
      <c r="LY195"/>
      <c r="LZ195"/>
      <c r="MA195"/>
      <c r="MB195"/>
      <c r="MC195"/>
      <c r="MD195"/>
      <c r="ME195"/>
      <c r="MF195"/>
      <c r="MG195"/>
      <c r="MH195"/>
      <c r="MI195"/>
      <c r="MJ195"/>
      <c r="MK195"/>
      <c r="ML195"/>
      <c r="MM195"/>
      <c r="MN195"/>
      <c r="MO195"/>
      <c r="MP195"/>
      <c r="MQ195"/>
      <c r="MR195"/>
      <c r="MS195"/>
      <c r="MT195"/>
      <c r="MU195"/>
      <c r="MV195"/>
      <c r="MW195"/>
      <c r="MX195"/>
      <c r="MY195"/>
      <c r="MZ195"/>
      <c r="NA195"/>
      <c r="NB195"/>
      <c r="NC195"/>
      <c r="ND195"/>
      <c r="NE195"/>
      <c r="NF195"/>
      <c r="NG195"/>
      <c r="NH195"/>
      <c r="NI195"/>
      <c r="NJ195"/>
      <c r="NK195"/>
      <c r="NL195"/>
      <c r="NM195"/>
      <c r="NN195"/>
      <c r="NO195"/>
      <c r="NP195"/>
      <c r="NQ195"/>
      <c r="NR195"/>
      <c r="NS195"/>
      <c r="NT195"/>
      <c r="NU195"/>
      <c r="NV195"/>
      <c r="NW195"/>
      <c r="NX195"/>
      <c r="NY195"/>
      <c r="NZ195"/>
      <c r="OA195"/>
      <c r="OB195"/>
      <c r="OC195"/>
      <c r="OD195"/>
      <c r="OE195"/>
      <c r="OF195"/>
      <c r="OG195"/>
      <c r="OH195"/>
      <c r="OI195"/>
      <c r="OJ195"/>
      <c r="OK195"/>
      <c r="OL195"/>
      <c r="OM195"/>
      <c r="ON195"/>
      <c r="OO195"/>
      <c r="OP195"/>
      <c r="OQ195"/>
      <c r="OR195"/>
      <c r="OS195"/>
      <c r="OT195"/>
      <c r="OU195"/>
      <c r="OV195"/>
      <c r="OW195"/>
      <c r="OX195"/>
      <c r="OY195"/>
      <c r="OZ195"/>
      <c r="PA195"/>
      <c r="PB195"/>
    </row>
    <row r="196" spans="7:418" ht="14.1" customHeight="1">
      <c r="G196" s="19"/>
      <c r="H196" s="739"/>
      <c r="J196" s="802"/>
      <c r="K196" s="120" t="s">
        <v>159</v>
      </c>
      <c r="L196" s="57">
        <f t="shared" si="42"/>
        <v>8.8999999999999996E-2</v>
      </c>
      <c r="M196" s="57">
        <f t="shared" si="42"/>
        <v>8.8999999999999996E-2</v>
      </c>
      <c r="N196" s="57">
        <f t="shared" si="42"/>
        <v>8.8999999999999996E-2</v>
      </c>
      <c r="O196" s="57">
        <f t="shared" si="42"/>
        <v>8.8999999999999996E-2</v>
      </c>
      <c r="P196" s="57">
        <f t="shared" si="42"/>
        <v>8.8999999999999996E-2</v>
      </c>
      <c r="Q196" s="57">
        <f t="shared" si="42"/>
        <v>8.8999999999999996E-2</v>
      </c>
      <c r="R196" s="57">
        <f t="shared" si="42"/>
        <v>8.8999999999999996E-2</v>
      </c>
      <c r="S196" s="57">
        <f t="shared" si="42"/>
        <v>8.8999999999999996E-2</v>
      </c>
      <c r="T196" s="57">
        <f t="shared" si="42"/>
        <v>8.8999999999999996E-2</v>
      </c>
      <c r="U196" s="57">
        <f t="shared" si="42"/>
        <v>8.8999999999999996E-2</v>
      </c>
      <c r="V196" s="57">
        <f t="shared" si="42"/>
        <v>8.8999999999999996E-2</v>
      </c>
      <c r="W196" s="57">
        <f t="shared" si="42"/>
        <v>8.8999999999999996E-2</v>
      </c>
      <c r="X196" s="57">
        <f t="shared" si="42"/>
        <v>8.8999999999999996E-2</v>
      </c>
      <c r="Y196" s="57">
        <f t="shared" si="42"/>
        <v>8.8999999999999996E-2</v>
      </c>
      <c r="Z196" s="57">
        <f t="shared" si="42"/>
        <v>8.8999999999999996E-2</v>
      </c>
      <c r="AA196" s="57">
        <f t="shared" si="42"/>
        <v>8.8999999999999996E-2</v>
      </c>
      <c r="AB196" s="57">
        <f t="shared" si="42"/>
        <v>8.8999999999999996E-2</v>
      </c>
      <c r="AC196" s="57">
        <f t="shared" si="42"/>
        <v>8.8999999999999996E-2</v>
      </c>
      <c r="AD196" s="57">
        <f t="shared" si="42"/>
        <v>8.8999999999999996E-2</v>
      </c>
      <c r="AE196" s="57">
        <f t="shared" si="42"/>
        <v>8.8999999999999996E-2</v>
      </c>
      <c r="AF196" s="57">
        <f t="shared" si="42"/>
        <v>8.8999999999999996E-2</v>
      </c>
      <c r="AG196" s="57">
        <f t="shared" si="42"/>
        <v>8.8999999999999996E-2</v>
      </c>
      <c r="AH196" s="57">
        <f t="shared" si="42"/>
        <v>8.8999999999999996E-2</v>
      </c>
      <c r="AI196" s="57">
        <f t="shared" si="42"/>
        <v>8.8999999999999996E-2</v>
      </c>
      <c r="AJ196" s="57">
        <f t="shared" si="42"/>
        <v>8.8999999999999996E-2</v>
      </c>
      <c r="AK196" s="57">
        <f t="shared" si="42"/>
        <v>8.8999999999999996E-2</v>
      </c>
      <c r="AL196" s="57">
        <f t="shared" si="42"/>
        <v>8.8999999999999996E-2</v>
      </c>
      <c r="AM196" s="57">
        <f t="shared" si="42"/>
        <v>8.8999999999999996E-2</v>
      </c>
      <c r="AN196" s="57">
        <f t="shared" si="42"/>
        <v>8.8999999999999996E-2</v>
      </c>
      <c r="AO196" s="57">
        <f t="shared" si="42"/>
        <v>8.8999999999999996E-2</v>
      </c>
      <c r="AP196" s="57">
        <f t="shared" si="42"/>
        <v>8.8999999999999996E-2</v>
      </c>
      <c r="AQ196" s="57">
        <f t="shared" si="42"/>
        <v>8.8999999999999996E-2</v>
      </c>
      <c r="AR196" s="57">
        <f t="shared" si="42"/>
        <v>8.8999999999999996E-2</v>
      </c>
      <c r="AS196" s="57">
        <f t="shared" si="42"/>
        <v>8.8999999999999996E-2</v>
      </c>
      <c r="AT196" s="57">
        <f t="shared" si="42"/>
        <v>8.8999999999999996E-2</v>
      </c>
      <c r="AU196" s="57">
        <f t="shared" si="42"/>
        <v>8.8999999999999996E-2</v>
      </c>
      <c r="AV196" s="626">
        <f t="shared" si="42"/>
        <v>8.8999999999999996E-2</v>
      </c>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c r="KT196"/>
      <c r="KU196"/>
      <c r="KV196"/>
      <c r="KW196"/>
      <c r="KX196"/>
      <c r="KY196"/>
      <c r="KZ196"/>
      <c r="LA196"/>
      <c r="LB196"/>
      <c r="LC196"/>
      <c r="LD196"/>
      <c r="LE196"/>
      <c r="LF196"/>
      <c r="LG196"/>
      <c r="LH196"/>
      <c r="LI196"/>
      <c r="LJ196"/>
      <c r="LK196"/>
      <c r="LL196"/>
      <c r="LM196"/>
      <c r="LN196"/>
      <c r="LO196"/>
      <c r="LP196"/>
      <c r="LQ196"/>
      <c r="LR196"/>
      <c r="LS196"/>
      <c r="LT196"/>
      <c r="LU196"/>
      <c r="LV196"/>
      <c r="LW196"/>
      <c r="LX196"/>
      <c r="LY196"/>
      <c r="LZ196"/>
      <c r="MA196"/>
      <c r="MB196"/>
      <c r="MC196"/>
      <c r="MD196"/>
      <c r="ME196"/>
      <c r="MF196"/>
      <c r="MG196"/>
      <c r="MH196"/>
      <c r="MI196"/>
      <c r="MJ196"/>
      <c r="MK196"/>
      <c r="ML196"/>
      <c r="MM196"/>
      <c r="MN196"/>
      <c r="MO196"/>
      <c r="MP196"/>
      <c r="MQ196"/>
      <c r="MR196"/>
      <c r="MS196"/>
      <c r="MT196"/>
      <c r="MU196"/>
      <c r="MV196"/>
      <c r="MW196"/>
      <c r="MX196"/>
      <c r="MY196"/>
      <c r="MZ196"/>
      <c r="NA196"/>
      <c r="NB196"/>
      <c r="NC196"/>
      <c r="ND196"/>
      <c r="NE196"/>
      <c r="NF196"/>
      <c r="NG196"/>
      <c r="NH196"/>
      <c r="NI196"/>
      <c r="NJ196"/>
      <c r="NK196"/>
      <c r="NL196"/>
      <c r="NM196"/>
      <c r="NN196"/>
      <c r="NO196"/>
      <c r="NP196"/>
      <c r="NQ196"/>
      <c r="NR196"/>
      <c r="NS196"/>
      <c r="NT196"/>
      <c r="NU196"/>
      <c r="NV196"/>
      <c r="NW196"/>
      <c r="NX196"/>
      <c r="NY196"/>
      <c r="NZ196"/>
      <c r="OA196"/>
      <c r="OB196"/>
      <c r="OC196"/>
      <c r="OD196"/>
      <c r="OE196"/>
      <c r="OF196"/>
      <c r="OG196"/>
      <c r="OH196"/>
      <c r="OI196"/>
      <c r="OJ196"/>
      <c r="OK196"/>
      <c r="OL196"/>
      <c r="OM196"/>
      <c r="ON196"/>
      <c r="OO196"/>
      <c r="OP196"/>
      <c r="OQ196"/>
      <c r="OR196"/>
      <c r="OS196"/>
      <c r="OT196"/>
      <c r="OU196"/>
      <c r="OV196"/>
      <c r="OW196"/>
      <c r="OX196"/>
      <c r="OY196"/>
      <c r="OZ196"/>
      <c r="PA196"/>
      <c r="PB196"/>
    </row>
    <row r="197" spans="7:418" ht="14.1" customHeight="1">
      <c r="G197" s="19"/>
      <c r="H197" s="739"/>
      <c r="J197" s="802"/>
      <c r="K197" s="121" t="s">
        <v>160</v>
      </c>
      <c r="L197" s="58">
        <f t="shared" si="42"/>
        <v>8.8999999999999996E-2</v>
      </c>
      <c r="M197" s="58">
        <f t="shared" si="42"/>
        <v>8.8999999999999996E-2</v>
      </c>
      <c r="N197" s="58">
        <f t="shared" si="42"/>
        <v>8.8999999999999996E-2</v>
      </c>
      <c r="O197" s="58">
        <f t="shared" si="42"/>
        <v>8.8999999999999996E-2</v>
      </c>
      <c r="P197" s="58">
        <f t="shared" si="42"/>
        <v>8.8999999999999996E-2</v>
      </c>
      <c r="Q197" s="58">
        <f t="shared" si="42"/>
        <v>8.8999999999999996E-2</v>
      </c>
      <c r="R197" s="58">
        <f t="shared" si="42"/>
        <v>8.8999999999999996E-2</v>
      </c>
      <c r="S197" s="58">
        <f t="shared" si="42"/>
        <v>8.8999999999999996E-2</v>
      </c>
      <c r="T197" s="58">
        <f t="shared" si="42"/>
        <v>8.8999999999999996E-2</v>
      </c>
      <c r="U197" s="58">
        <f t="shared" si="42"/>
        <v>8.8999999999999996E-2</v>
      </c>
      <c r="V197" s="58">
        <f t="shared" si="42"/>
        <v>8.8999999999999996E-2</v>
      </c>
      <c r="W197" s="58">
        <f t="shared" si="42"/>
        <v>8.8999999999999996E-2</v>
      </c>
      <c r="X197" s="58">
        <f t="shared" si="42"/>
        <v>8.8999999999999996E-2</v>
      </c>
      <c r="Y197" s="58">
        <f t="shared" si="42"/>
        <v>8.8999999999999996E-2</v>
      </c>
      <c r="Z197" s="58">
        <f t="shared" si="42"/>
        <v>8.8999999999999996E-2</v>
      </c>
      <c r="AA197" s="58">
        <f t="shared" si="42"/>
        <v>8.8999999999999996E-2</v>
      </c>
      <c r="AB197" s="58">
        <f t="shared" si="42"/>
        <v>8.8999999999999996E-2</v>
      </c>
      <c r="AC197" s="58">
        <f t="shared" si="42"/>
        <v>8.8999999999999996E-2</v>
      </c>
      <c r="AD197" s="58">
        <f t="shared" si="42"/>
        <v>8.8999999999999996E-2</v>
      </c>
      <c r="AE197" s="58">
        <f t="shared" si="42"/>
        <v>8.8999999999999996E-2</v>
      </c>
      <c r="AF197" s="58">
        <f t="shared" si="42"/>
        <v>8.8999999999999996E-2</v>
      </c>
      <c r="AG197" s="58">
        <f t="shared" si="42"/>
        <v>8.8999999999999996E-2</v>
      </c>
      <c r="AH197" s="58">
        <f t="shared" si="42"/>
        <v>8.8999999999999996E-2</v>
      </c>
      <c r="AI197" s="58">
        <f t="shared" si="42"/>
        <v>8.8999999999999996E-2</v>
      </c>
      <c r="AJ197" s="58">
        <f t="shared" si="42"/>
        <v>8.8999999999999996E-2</v>
      </c>
      <c r="AK197" s="58">
        <f t="shared" si="42"/>
        <v>8.8999999999999996E-2</v>
      </c>
      <c r="AL197" s="58">
        <f t="shared" si="42"/>
        <v>8.8999999999999996E-2</v>
      </c>
      <c r="AM197" s="58">
        <f t="shared" si="42"/>
        <v>8.8999999999999996E-2</v>
      </c>
      <c r="AN197" s="58">
        <f t="shared" si="42"/>
        <v>8.8999999999999996E-2</v>
      </c>
      <c r="AO197" s="58">
        <f t="shared" si="42"/>
        <v>8.8999999999999996E-2</v>
      </c>
      <c r="AP197" s="58">
        <f t="shared" si="42"/>
        <v>8.8999999999999996E-2</v>
      </c>
      <c r="AQ197" s="58">
        <f t="shared" si="42"/>
        <v>8.8999999999999996E-2</v>
      </c>
      <c r="AR197" s="58">
        <f t="shared" si="42"/>
        <v>8.8999999999999996E-2</v>
      </c>
      <c r="AS197" s="58">
        <f t="shared" si="42"/>
        <v>8.8999999999999996E-2</v>
      </c>
      <c r="AT197" s="58">
        <f t="shared" si="42"/>
        <v>8.8999999999999996E-2</v>
      </c>
      <c r="AU197" s="58">
        <f t="shared" si="42"/>
        <v>8.8999999999999996E-2</v>
      </c>
      <c r="AV197" s="629">
        <f t="shared" si="42"/>
        <v>8.8999999999999996E-2</v>
      </c>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c r="KT197"/>
      <c r="KU197"/>
      <c r="KV197"/>
      <c r="KW197"/>
      <c r="KX197"/>
      <c r="KY197"/>
      <c r="KZ197"/>
      <c r="LA197"/>
      <c r="LB197"/>
      <c r="LC197"/>
      <c r="LD197"/>
      <c r="LE197"/>
      <c r="LF197"/>
      <c r="LG197"/>
      <c r="LH197"/>
      <c r="LI197"/>
      <c r="LJ197"/>
      <c r="LK197"/>
      <c r="LL197"/>
      <c r="LM197"/>
      <c r="LN197"/>
      <c r="LO197"/>
      <c r="LP197"/>
      <c r="LQ197"/>
      <c r="LR197"/>
      <c r="LS197"/>
      <c r="LT197"/>
      <c r="LU197"/>
      <c r="LV197"/>
      <c r="LW197"/>
      <c r="LX197"/>
      <c r="LY197"/>
      <c r="LZ197"/>
      <c r="MA197"/>
      <c r="MB197"/>
      <c r="MC197"/>
      <c r="MD197"/>
      <c r="ME197"/>
      <c r="MF197"/>
      <c r="MG197"/>
      <c r="MH197"/>
      <c r="MI197"/>
      <c r="MJ197"/>
      <c r="MK197"/>
      <c r="ML197"/>
      <c r="MM197"/>
      <c r="MN197"/>
      <c r="MO197"/>
      <c r="MP197"/>
      <c r="MQ197"/>
      <c r="MR197"/>
      <c r="MS197"/>
      <c r="MT197"/>
      <c r="MU197"/>
      <c r="MV197"/>
      <c r="MW197"/>
      <c r="MX197"/>
      <c r="MY197"/>
      <c r="MZ197"/>
      <c r="NA197"/>
      <c r="NB197"/>
      <c r="NC197"/>
      <c r="ND197"/>
      <c r="NE197"/>
      <c r="NF197"/>
      <c r="NG197"/>
      <c r="NH197"/>
      <c r="NI197"/>
      <c r="NJ197"/>
      <c r="NK197"/>
      <c r="NL197"/>
      <c r="NM197"/>
      <c r="NN197"/>
      <c r="NO197"/>
      <c r="NP197"/>
      <c r="NQ197"/>
      <c r="NR197"/>
      <c r="NS197"/>
      <c r="NT197"/>
      <c r="NU197"/>
      <c r="NV197"/>
      <c r="NW197"/>
      <c r="NX197"/>
      <c r="NY197"/>
      <c r="NZ197"/>
      <c r="OA197"/>
      <c r="OB197"/>
      <c r="OC197"/>
      <c r="OD197"/>
      <c r="OE197"/>
      <c r="OF197"/>
      <c r="OG197"/>
      <c r="OH197"/>
      <c r="OI197"/>
      <c r="OJ197"/>
      <c r="OK197"/>
      <c r="OL197"/>
      <c r="OM197"/>
      <c r="ON197"/>
      <c r="OO197"/>
      <c r="OP197"/>
      <c r="OQ197"/>
      <c r="OR197"/>
      <c r="OS197"/>
      <c r="OT197"/>
      <c r="OU197"/>
      <c r="OV197"/>
      <c r="OW197"/>
      <c r="OX197"/>
      <c r="OY197"/>
      <c r="OZ197"/>
      <c r="PA197"/>
      <c r="PB197"/>
    </row>
    <row r="198" spans="7:418" ht="14.1" customHeight="1" thickBot="1">
      <c r="G198" s="19"/>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c r="AU198" s="11"/>
      <c r="AV198" s="144"/>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c r="KT198"/>
      <c r="KU198"/>
      <c r="KV198"/>
      <c r="KW198"/>
      <c r="KX198"/>
      <c r="KY198"/>
      <c r="KZ198"/>
      <c r="LA198"/>
      <c r="LB198"/>
      <c r="LC198"/>
      <c r="LD198"/>
      <c r="LE198"/>
      <c r="LF198"/>
      <c r="LG198"/>
      <c r="LH198"/>
      <c r="LI198"/>
      <c r="LJ198"/>
      <c r="LK198"/>
      <c r="LL198"/>
      <c r="LM198"/>
      <c r="LN198"/>
      <c r="LO198"/>
      <c r="LP198"/>
      <c r="LQ198"/>
      <c r="LR198"/>
      <c r="LS198"/>
      <c r="LT198"/>
      <c r="LU198"/>
      <c r="LV198"/>
      <c r="LW198"/>
      <c r="LX198"/>
      <c r="LY198"/>
      <c r="LZ198"/>
      <c r="MA198"/>
      <c r="MB198"/>
      <c r="MC198"/>
      <c r="MD198"/>
      <c r="ME198"/>
      <c r="MF198"/>
      <c r="MG198"/>
      <c r="MH198"/>
      <c r="MI198"/>
      <c r="MJ198"/>
      <c r="MK198"/>
      <c r="ML198"/>
      <c r="MM198"/>
      <c r="MN198"/>
      <c r="MO198"/>
      <c r="MP198"/>
      <c r="MQ198"/>
      <c r="MR198"/>
      <c r="MS198"/>
      <c r="MT198"/>
      <c r="MU198"/>
      <c r="MV198"/>
      <c r="MW198"/>
      <c r="MX198"/>
      <c r="MY198"/>
      <c r="MZ198"/>
      <c r="NA198"/>
      <c r="NB198"/>
      <c r="NC198"/>
      <c r="ND198"/>
      <c r="NE198"/>
      <c r="NF198"/>
      <c r="NG198"/>
      <c r="NH198"/>
      <c r="NI198"/>
      <c r="NJ198"/>
      <c r="NK198"/>
      <c r="NL198"/>
      <c r="NM198"/>
      <c r="NN198"/>
      <c r="NO198"/>
      <c r="NP198"/>
      <c r="NQ198"/>
      <c r="NR198"/>
      <c r="NS198"/>
      <c r="NT198"/>
      <c r="NU198"/>
      <c r="NV198"/>
      <c r="NW198"/>
      <c r="NX198"/>
      <c r="NY198"/>
      <c r="NZ198"/>
      <c r="OA198"/>
      <c r="OB198"/>
      <c r="OC198"/>
      <c r="OD198"/>
      <c r="OE198"/>
      <c r="OF198"/>
      <c r="OG198"/>
      <c r="OH198"/>
      <c r="OI198"/>
      <c r="OJ198"/>
      <c r="OK198"/>
      <c r="OL198"/>
      <c r="OM198"/>
      <c r="ON198"/>
      <c r="OO198"/>
      <c r="OP198"/>
      <c r="OQ198"/>
      <c r="OR198"/>
      <c r="OS198"/>
      <c r="OT198"/>
      <c r="OU198"/>
      <c r="OV198"/>
      <c r="OW198"/>
      <c r="OX198"/>
      <c r="OY198"/>
      <c r="OZ198"/>
      <c r="PA198"/>
      <c r="PB198"/>
    </row>
    <row r="199" spans="7:418" ht="14.1" customHeight="1">
      <c r="G199" s="19"/>
      <c r="H199" s="12"/>
      <c r="I199" s="12"/>
      <c r="J199" s="12"/>
      <c r="K199" s="12"/>
      <c r="L199" s="12"/>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12"/>
      <c r="AV199" s="148"/>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c r="KT199"/>
      <c r="KU199"/>
      <c r="KV199"/>
      <c r="KW199"/>
      <c r="KX199"/>
      <c r="KY199"/>
      <c r="KZ199"/>
      <c r="LA199"/>
      <c r="LB199"/>
      <c r="LC199"/>
      <c r="LD199"/>
      <c r="LE199"/>
      <c r="LF199"/>
      <c r="LG199"/>
      <c r="LH199"/>
      <c r="LI199"/>
      <c r="LJ199"/>
      <c r="LK199"/>
      <c r="LL199"/>
      <c r="LM199"/>
      <c r="LN199"/>
      <c r="LO199"/>
      <c r="LP199"/>
      <c r="LQ199"/>
      <c r="LR199"/>
      <c r="LS199"/>
      <c r="LT199"/>
      <c r="LU199"/>
      <c r="LV199"/>
      <c r="LW199"/>
      <c r="LX199"/>
      <c r="LY199"/>
      <c r="LZ199"/>
      <c r="MA199"/>
      <c r="MB199"/>
      <c r="MC199"/>
      <c r="MD199"/>
      <c r="ME199"/>
      <c r="MF199"/>
      <c r="MG199"/>
      <c r="MH199"/>
      <c r="MI199"/>
      <c r="MJ199"/>
      <c r="MK199"/>
      <c r="ML199"/>
      <c r="MM199"/>
      <c r="MN199"/>
      <c r="MO199"/>
      <c r="MP199"/>
      <c r="MQ199"/>
      <c r="MR199"/>
      <c r="MS199"/>
      <c r="MT199"/>
      <c r="MU199"/>
      <c r="MV199"/>
      <c r="MW199"/>
      <c r="MX199"/>
      <c r="MY199"/>
      <c r="MZ199"/>
      <c r="NA199"/>
      <c r="NB199"/>
      <c r="NC199"/>
      <c r="ND199"/>
      <c r="NE199"/>
      <c r="NF199"/>
      <c r="NG199"/>
      <c r="NH199"/>
      <c r="NI199"/>
      <c r="NJ199"/>
      <c r="NK199"/>
      <c r="NL199"/>
      <c r="NM199"/>
      <c r="NN199"/>
      <c r="NO199"/>
      <c r="NP199"/>
      <c r="NQ199"/>
      <c r="NR199"/>
      <c r="NS199"/>
      <c r="NT199"/>
      <c r="NU199"/>
      <c r="NV199"/>
      <c r="NW199"/>
      <c r="NX199"/>
      <c r="NY199"/>
      <c r="NZ199"/>
      <c r="OA199"/>
      <c r="OB199"/>
      <c r="OC199"/>
      <c r="OD199"/>
      <c r="OE199"/>
      <c r="OF199"/>
      <c r="OG199"/>
      <c r="OH199"/>
      <c r="OI199"/>
      <c r="OJ199"/>
      <c r="OK199"/>
      <c r="OL199"/>
      <c r="OM199"/>
      <c r="ON199"/>
      <c r="OO199"/>
      <c r="OP199"/>
      <c r="OQ199"/>
      <c r="OR199"/>
      <c r="OS199"/>
      <c r="OT199"/>
      <c r="OU199"/>
      <c r="OV199"/>
      <c r="OW199"/>
      <c r="OX199"/>
      <c r="OY199"/>
      <c r="OZ199"/>
      <c r="PA199"/>
      <c r="PB199"/>
    </row>
    <row r="200" spans="7:418" ht="14.1" customHeight="1">
      <c r="G200" s="19"/>
      <c r="L200" s="24">
        <f t="shared" ref="L200:AV200" si="43">L188</f>
        <v>2014</v>
      </c>
      <c r="M200" s="24">
        <f t="shared" si="43"/>
        <v>2015</v>
      </c>
      <c r="N200" s="24">
        <f t="shared" si="43"/>
        <v>2016</v>
      </c>
      <c r="O200" s="24">
        <f t="shared" si="43"/>
        <v>2017</v>
      </c>
      <c r="P200" s="24">
        <f t="shared" si="43"/>
        <v>2018</v>
      </c>
      <c r="Q200" s="24">
        <f t="shared" si="43"/>
        <v>2019</v>
      </c>
      <c r="R200" s="24">
        <f t="shared" si="43"/>
        <v>2020</v>
      </c>
      <c r="S200" s="24">
        <f t="shared" si="43"/>
        <v>2021</v>
      </c>
      <c r="T200" s="24">
        <f t="shared" si="43"/>
        <v>2022</v>
      </c>
      <c r="U200" s="24">
        <f t="shared" si="43"/>
        <v>2023</v>
      </c>
      <c r="V200" s="24">
        <f t="shared" si="43"/>
        <v>2024</v>
      </c>
      <c r="W200" s="24">
        <f t="shared" si="43"/>
        <v>2025</v>
      </c>
      <c r="X200" s="24">
        <f t="shared" si="43"/>
        <v>2026</v>
      </c>
      <c r="Y200" s="24">
        <f t="shared" si="43"/>
        <v>2027</v>
      </c>
      <c r="Z200" s="24">
        <f t="shared" si="43"/>
        <v>2028</v>
      </c>
      <c r="AA200" s="24">
        <f t="shared" si="43"/>
        <v>2029</v>
      </c>
      <c r="AB200" s="24">
        <f t="shared" si="43"/>
        <v>2030</v>
      </c>
      <c r="AC200" s="24">
        <f t="shared" si="43"/>
        <v>2031</v>
      </c>
      <c r="AD200" s="24">
        <f t="shared" si="43"/>
        <v>2032</v>
      </c>
      <c r="AE200" s="24">
        <f t="shared" si="43"/>
        <v>2033</v>
      </c>
      <c r="AF200" s="24">
        <f t="shared" si="43"/>
        <v>2034</v>
      </c>
      <c r="AG200" s="24">
        <f t="shared" si="43"/>
        <v>2035</v>
      </c>
      <c r="AH200" s="24">
        <f t="shared" si="43"/>
        <v>2036</v>
      </c>
      <c r="AI200" s="24">
        <f t="shared" si="43"/>
        <v>2037</v>
      </c>
      <c r="AJ200" s="24">
        <f t="shared" si="43"/>
        <v>2038</v>
      </c>
      <c r="AK200" s="24">
        <f t="shared" si="43"/>
        <v>2039</v>
      </c>
      <c r="AL200" s="24">
        <f t="shared" si="43"/>
        <v>2040</v>
      </c>
      <c r="AM200" s="24">
        <f t="shared" si="43"/>
        <v>2041</v>
      </c>
      <c r="AN200" s="24">
        <f t="shared" si="43"/>
        <v>2042</v>
      </c>
      <c r="AO200" s="24">
        <f t="shared" si="43"/>
        <v>2043</v>
      </c>
      <c r="AP200" s="24">
        <f t="shared" si="43"/>
        <v>2044</v>
      </c>
      <c r="AQ200" s="24">
        <f t="shared" si="43"/>
        <v>2045</v>
      </c>
      <c r="AR200" s="24">
        <f t="shared" si="43"/>
        <v>2046</v>
      </c>
      <c r="AS200" s="24">
        <f t="shared" si="43"/>
        <v>2047</v>
      </c>
      <c r="AT200" s="24">
        <f t="shared" si="43"/>
        <v>2048</v>
      </c>
      <c r="AU200" s="24">
        <f t="shared" si="43"/>
        <v>2049</v>
      </c>
      <c r="AV200" s="168">
        <f t="shared" si="43"/>
        <v>2050</v>
      </c>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c r="KT200"/>
      <c r="KU200"/>
      <c r="KV200"/>
      <c r="KW200"/>
      <c r="KX200"/>
      <c r="KY200"/>
      <c r="KZ200"/>
      <c r="LA200"/>
      <c r="LB200"/>
      <c r="LC200"/>
      <c r="LD200"/>
      <c r="LE200"/>
      <c r="LF200"/>
      <c r="LG200"/>
      <c r="LH200"/>
      <c r="LI200"/>
      <c r="LJ200"/>
      <c r="LK200"/>
      <c r="LL200"/>
      <c r="LM200"/>
      <c r="LN200"/>
      <c r="LO200"/>
      <c r="LP200"/>
      <c r="LQ200"/>
      <c r="LR200"/>
      <c r="LS200"/>
      <c r="LT200"/>
      <c r="LU200"/>
      <c r="LV200"/>
      <c r="LW200"/>
      <c r="LX200"/>
      <c r="LY200"/>
      <c r="LZ200"/>
      <c r="MA200"/>
      <c r="MB200"/>
      <c r="MC200"/>
      <c r="MD200"/>
      <c r="ME200"/>
      <c r="MF200"/>
      <c r="MG200"/>
      <c r="MH200"/>
      <c r="MI200"/>
      <c r="MJ200"/>
      <c r="MK200"/>
      <c r="ML200"/>
      <c r="MM200"/>
      <c r="MN200"/>
      <c r="MO200"/>
      <c r="MP200"/>
      <c r="MQ200"/>
      <c r="MR200"/>
      <c r="MS200"/>
      <c r="MT200"/>
      <c r="MU200"/>
      <c r="MV200"/>
      <c r="MW200"/>
      <c r="MX200"/>
      <c r="MY200"/>
      <c r="MZ200"/>
      <c r="NA200"/>
      <c r="NB200"/>
      <c r="NC200"/>
      <c r="ND200"/>
      <c r="NE200"/>
      <c r="NF200"/>
      <c r="NG200"/>
      <c r="NH200"/>
      <c r="NI200"/>
      <c r="NJ200"/>
      <c r="NK200"/>
      <c r="NL200"/>
      <c r="NM200"/>
      <c r="NN200"/>
      <c r="NO200"/>
      <c r="NP200"/>
      <c r="NQ200"/>
      <c r="NR200"/>
      <c r="NS200"/>
      <c r="NT200"/>
      <c r="NU200"/>
      <c r="NV200"/>
      <c r="NW200"/>
      <c r="NX200"/>
      <c r="NY200"/>
      <c r="NZ200"/>
      <c r="OA200"/>
      <c r="OB200"/>
      <c r="OC200"/>
      <c r="OD200"/>
      <c r="OE200"/>
      <c r="OF200"/>
      <c r="OG200"/>
      <c r="OH200"/>
      <c r="OI200"/>
      <c r="OJ200"/>
      <c r="OK200"/>
      <c r="OL200"/>
      <c r="OM200"/>
      <c r="ON200"/>
      <c r="OO200"/>
      <c r="OP200"/>
      <c r="OQ200"/>
      <c r="OR200"/>
      <c r="OS200"/>
      <c r="OT200"/>
      <c r="OU200"/>
      <c r="OV200"/>
      <c r="OW200"/>
      <c r="OX200"/>
      <c r="OY200"/>
      <c r="OZ200"/>
      <c r="PA200"/>
      <c r="PB200"/>
    </row>
    <row r="201" spans="7:418" ht="14.1" customHeight="1">
      <c r="G201" s="19"/>
      <c r="H201" s="851" t="s">
        <v>27</v>
      </c>
      <c r="J201" s="801" t="s">
        <v>640</v>
      </c>
      <c r="K201" s="119" t="s">
        <v>150</v>
      </c>
      <c r="L201" s="164">
        <v>0</v>
      </c>
      <c r="M201" s="164">
        <v>0</v>
      </c>
      <c r="N201" s="164">
        <v>0</v>
      </c>
      <c r="O201" s="164">
        <v>0</v>
      </c>
      <c r="P201" s="164">
        <v>0</v>
      </c>
      <c r="Q201" s="164">
        <v>0</v>
      </c>
      <c r="R201" s="164">
        <v>0</v>
      </c>
      <c r="S201" s="164">
        <v>0</v>
      </c>
      <c r="T201" s="164">
        <v>0</v>
      </c>
      <c r="U201" s="164">
        <v>0</v>
      </c>
      <c r="V201" s="164">
        <v>0</v>
      </c>
      <c r="W201" s="164">
        <v>0</v>
      </c>
      <c r="X201" s="164">
        <v>0</v>
      </c>
      <c r="Y201" s="164">
        <v>0</v>
      </c>
      <c r="Z201" s="164">
        <v>0</v>
      </c>
      <c r="AA201" s="164">
        <v>0</v>
      </c>
      <c r="AB201" s="164">
        <v>0</v>
      </c>
      <c r="AC201" s="164">
        <v>0</v>
      </c>
      <c r="AD201" s="164">
        <v>0</v>
      </c>
      <c r="AE201" s="164">
        <v>0</v>
      </c>
      <c r="AF201" s="164">
        <v>0</v>
      </c>
      <c r="AG201" s="164">
        <v>0</v>
      </c>
      <c r="AH201" s="164">
        <v>0</v>
      </c>
      <c r="AI201" s="164">
        <v>0</v>
      </c>
      <c r="AJ201" s="164">
        <v>0</v>
      </c>
      <c r="AK201" s="164">
        <v>0</v>
      </c>
      <c r="AL201" s="164">
        <v>0</v>
      </c>
      <c r="AM201" s="164">
        <v>0</v>
      </c>
      <c r="AN201" s="164">
        <v>0</v>
      </c>
      <c r="AO201" s="164">
        <v>0</v>
      </c>
      <c r="AP201" s="164">
        <v>0</v>
      </c>
      <c r="AQ201" s="164">
        <v>0</v>
      </c>
      <c r="AR201" s="164">
        <v>0</v>
      </c>
      <c r="AS201" s="164">
        <v>0</v>
      </c>
      <c r="AT201" s="164">
        <v>0</v>
      </c>
      <c r="AU201" s="164">
        <v>0</v>
      </c>
      <c r="AV201" s="653">
        <v>0</v>
      </c>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c r="KT201"/>
      <c r="KU201"/>
      <c r="KV201"/>
      <c r="KW201"/>
      <c r="KX201"/>
      <c r="KY201"/>
      <c r="KZ201"/>
      <c r="LA201"/>
      <c r="LB201"/>
      <c r="LC201"/>
      <c r="LD201"/>
      <c r="LE201"/>
      <c r="LF201"/>
      <c r="LG201"/>
      <c r="LH201"/>
      <c r="LI201"/>
      <c r="LJ201"/>
      <c r="LK201"/>
      <c r="LL201"/>
      <c r="LM201"/>
      <c r="LN201"/>
      <c r="LO201"/>
      <c r="LP201"/>
      <c r="LQ201"/>
      <c r="LR201"/>
      <c r="LS201"/>
      <c r="LT201"/>
      <c r="LU201"/>
      <c r="LV201"/>
      <c r="LW201"/>
      <c r="LX201"/>
      <c r="LY201"/>
      <c r="LZ201"/>
      <c r="MA201"/>
      <c r="MB201"/>
      <c r="MC201"/>
      <c r="MD201"/>
      <c r="ME201"/>
      <c r="MF201"/>
      <c r="MG201"/>
      <c r="MH201"/>
      <c r="MI201"/>
      <c r="MJ201"/>
      <c r="MK201"/>
      <c r="ML201"/>
      <c r="MM201"/>
      <c r="MN201"/>
      <c r="MO201"/>
      <c r="MP201"/>
      <c r="MQ201"/>
      <c r="MR201"/>
      <c r="MS201"/>
      <c r="MT201"/>
      <c r="MU201"/>
      <c r="MV201"/>
      <c r="MW201"/>
      <c r="MX201"/>
      <c r="MY201"/>
      <c r="MZ201"/>
      <c r="NA201"/>
      <c r="NB201"/>
      <c r="NC201"/>
      <c r="ND201"/>
      <c r="NE201"/>
      <c r="NF201"/>
      <c r="NG201"/>
      <c r="NH201"/>
      <c r="NI201"/>
      <c r="NJ201"/>
      <c r="NK201"/>
      <c r="NL201"/>
      <c r="NM201"/>
      <c r="NN201"/>
      <c r="NO201"/>
      <c r="NP201"/>
      <c r="NQ201"/>
      <c r="NR201"/>
      <c r="NS201"/>
      <c r="NT201"/>
      <c r="NU201"/>
      <c r="NV201"/>
      <c r="NW201"/>
      <c r="NX201"/>
      <c r="NY201"/>
      <c r="NZ201"/>
      <c r="OA201"/>
      <c r="OB201"/>
      <c r="OC201"/>
      <c r="OD201"/>
      <c r="OE201"/>
      <c r="OF201"/>
      <c r="OG201"/>
      <c r="OH201"/>
      <c r="OI201"/>
      <c r="OJ201"/>
      <c r="OK201"/>
      <c r="OL201"/>
      <c r="OM201"/>
      <c r="ON201"/>
      <c r="OO201"/>
      <c r="OP201"/>
      <c r="OQ201"/>
      <c r="OR201"/>
      <c r="OS201"/>
      <c r="OT201"/>
      <c r="OU201"/>
      <c r="OV201"/>
      <c r="OW201"/>
      <c r="OX201"/>
      <c r="OY201"/>
      <c r="OZ201"/>
      <c r="PA201"/>
      <c r="PB201"/>
    </row>
    <row r="202" spans="7:418" ht="14.1" customHeight="1">
      <c r="G202" s="19"/>
      <c r="H202" s="851"/>
      <c r="J202" s="802"/>
      <c r="K202" s="120" t="s">
        <v>151</v>
      </c>
      <c r="L202" s="165">
        <v>0</v>
      </c>
      <c r="M202" s="165">
        <v>0</v>
      </c>
      <c r="N202" s="165">
        <v>0</v>
      </c>
      <c r="O202" s="165">
        <v>0</v>
      </c>
      <c r="P202" s="165">
        <v>0</v>
      </c>
      <c r="Q202" s="165">
        <v>0</v>
      </c>
      <c r="R202" s="165">
        <v>0</v>
      </c>
      <c r="S202" s="165">
        <v>0</v>
      </c>
      <c r="T202" s="165">
        <v>0</v>
      </c>
      <c r="U202" s="165">
        <v>0</v>
      </c>
      <c r="V202" s="165">
        <v>0</v>
      </c>
      <c r="W202" s="165">
        <v>0</v>
      </c>
      <c r="X202" s="165">
        <v>0</v>
      </c>
      <c r="Y202" s="165">
        <v>0</v>
      </c>
      <c r="Z202" s="165">
        <v>0</v>
      </c>
      <c r="AA202" s="165">
        <v>0</v>
      </c>
      <c r="AB202" s="165">
        <v>0</v>
      </c>
      <c r="AC202" s="165">
        <v>0</v>
      </c>
      <c r="AD202" s="165">
        <v>0</v>
      </c>
      <c r="AE202" s="165">
        <v>0</v>
      </c>
      <c r="AF202" s="165">
        <v>0</v>
      </c>
      <c r="AG202" s="165">
        <v>0</v>
      </c>
      <c r="AH202" s="165">
        <v>0</v>
      </c>
      <c r="AI202" s="165">
        <v>0</v>
      </c>
      <c r="AJ202" s="165">
        <v>0</v>
      </c>
      <c r="AK202" s="165">
        <v>0</v>
      </c>
      <c r="AL202" s="165">
        <v>0</v>
      </c>
      <c r="AM202" s="165">
        <v>0</v>
      </c>
      <c r="AN202" s="165">
        <v>0</v>
      </c>
      <c r="AO202" s="165">
        <v>0</v>
      </c>
      <c r="AP202" s="165">
        <v>0</v>
      </c>
      <c r="AQ202" s="165">
        <v>0</v>
      </c>
      <c r="AR202" s="165">
        <v>0</v>
      </c>
      <c r="AS202" s="165">
        <v>0</v>
      </c>
      <c r="AT202" s="165">
        <v>0</v>
      </c>
      <c r="AU202" s="165">
        <v>0</v>
      </c>
      <c r="AV202" s="488">
        <v>0</v>
      </c>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c r="KT202"/>
      <c r="KU202"/>
      <c r="KV202"/>
      <c r="KW202"/>
      <c r="KX202"/>
      <c r="KY202"/>
      <c r="KZ202"/>
      <c r="LA202"/>
      <c r="LB202"/>
      <c r="LC202"/>
      <c r="LD202"/>
      <c r="LE202"/>
      <c r="LF202"/>
      <c r="LG202"/>
      <c r="LH202"/>
      <c r="LI202"/>
      <c r="LJ202"/>
      <c r="LK202"/>
      <c r="LL202"/>
      <c r="LM202"/>
      <c r="LN202"/>
      <c r="LO202"/>
      <c r="LP202"/>
      <c r="LQ202"/>
      <c r="LR202"/>
      <c r="LS202"/>
      <c r="LT202"/>
      <c r="LU202"/>
      <c r="LV202"/>
      <c r="LW202"/>
      <c r="LX202"/>
      <c r="LY202"/>
      <c r="LZ202"/>
      <c r="MA202"/>
      <c r="MB202"/>
      <c r="MC202"/>
      <c r="MD202"/>
      <c r="ME202"/>
      <c r="MF202"/>
      <c r="MG202"/>
      <c r="MH202"/>
      <c r="MI202"/>
      <c r="MJ202"/>
      <c r="MK202"/>
      <c r="ML202"/>
      <c r="MM202"/>
      <c r="MN202"/>
      <c r="MO202"/>
      <c r="MP202"/>
      <c r="MQ202"/>
      <c r="MR202"/>
      <c r="MS202"/>
      <c r="MT202"/>
      <c r="MU202"/>
      <c r="MV202"/>
      <c r="MW202"/>
      <c r="MX202"/>
      <c r="MY202"/>
      <c r="MZ202"/>
      <c r="NA202"/>
      <c r="NB202"/>
      <c r="NC202"/>
      <c r="ND202"/>
      <c r="NE202"/>
      <c r="NF202"/>
      <c r="NG202"/>
      <c r="NH202"/>
      <c r="NI202"/>
      <c r="NJ202"/>
      <c r="NK202"/>
      <c r="NL202"/>
      <c r="NM202"/>
      <c r="NN202"/>
      <c r="NO202"/>
      <c r="NP202"/>
      <c r="NQ202"/>
      <c r="NR202"/>
      <c r="NS202"/>
      <c r="NT202"/>
      <c r="NU202"/>
      <c r="NV202"/>
      <c r="NW202"/>
      <c r="NX202"/>
      <c r="NY202"/>
      <c r="NZ202"/>
      <c r="OA202"/>
      <c r="OB202"/>
      <c r="OC202"/>
      <c r="OD202"/>
      <c r="OE202"/>
      <c r="OF202"/>
      <c r="OG202"/>
      <c r="OH202"/>
      <c r="OI202"/>
      <c r="OJ202"/>
      <c r="OK202"/>
      <c r="OL202"/>
      <c r="OM202"/>
      <c r="ON202"/>
      <c r="OO202"/>
      <c r="OP202"/>
      <c r="OQ202"/>
      <c r="OR202"/>
      <c r="OS202"/>
      <c r="OT202"/>
      <c r="OU202"/>
      <c r="OV202"/>
      <c r="OW202"/>
      <c r="OX202"/>
      <c r="OY202"/>
      <c r="OZ202"/>
      <c r="PA202"/>
      <c r="PB202"/>
    </row>
    <row r="203" spans="7:418" ht="14.1" customHeight="1" thickBot="1">
      <c r="G203" s="19"/>
      <c r="H203" s="851"/>
      <c r="J203" s="802"/>
      <c r="K203" s="120" t="s">
        <v>148</v>
      </c>
      <c r="L203" s="166">
        <v>0</v>
      </c>
      <c r="M203" s="166">
        <v>0</v>
      </c>
      <c r="N203" s="166">
        <v>0</v>
      </c>
      <c r="O203" s="166">
        <v>0</v>
      </c>
      <c r="P203" s="166">
        <v>0</v>
      </c>
      <c r="Q203" s="166">
        <v>0</v>
      </c>
      <c r="R203" s="166">
        <v>0</v>
      </c>
      <c r="S203" s="166">
        <v>0</v>
      </c>
      <c r="T203" s="166">
        <v>0</v>
      </c>
      <c r="U203" s="166">
        <v>0</v>
      </c>
      <c r="V203" s="166">
        <v>0</v>
      </c>
      <c r="W203" s="166">
        <v>0</v>
      </c>
      <c r="X203" s="166">
        <v>0</v>
      </c>
      <c r="Y203" s="166">
        <v>0</v>
      </c>
      <c r="Z203" s="166">
        <v>0</v>
      </c>
      <c r="AA203" s="166">
        <v>0</v>
      </c>
      <c r="AB203" s="166">
        <v>0</v>
      </c>
      <c r="AC203" s="166">
        <v>0</v>
      </c>
      <c r="AD203" s="166">
        <v>0</v>
      </c>
      <c r="AE203" s="166">
        <v>0</v>
      </c>
      <c r="AF203" s="166">
        <v>0</v>
      </c>
      <c r="AG203" s="166">
        <v>0</v>
      </c>
      <c r="AH203" s="166">
        <v>0</v>
      </c>
      <c r="AI203" s="166">
        <v>0</v>
      </c>
      <c r="AJ203" s="166">
        <v>0</v>
      </c>
      <c r="AK203" s="166">
        <v>0</v>
      </c>
      <c r="AL203" s="166">
        <v>0</v>
      </c>
      <c r="AM203" s="166">
        <v>0</v>
      </c>
      <c r="AN203" s="166">
        <v>0</v>
      </c>
      <c r="AO203" s="166">
        <v>0</v>
      </c>
      <c r="AP203" s="166">
        <v>0</v>
      </c>
      <c r="AQ203" s="166">
        <v>0</v>
      </c>
      <c r="AR203" s="166">
        <v>0</v>
      </c>
      <c r="AS203" s="166">
        <v>0</v>
      </c>
      <c r="AT203" s="166">
        <v>0</v>
      </c>
      <c r="AU203" s="166">
        <v>0</v>
      </c>
      <c r="AV203" s="654">
        <v>0</v>
      </c>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c r="KT203"/>
      <c r="KU203"/>
      <c r="KV203"/>
      <c r="KW203"/>
      <c r="KX203"/>
      <c r="KY203"/>
      <c r="KZ203"/>
      <c r="LA203"/>
      <c r="LB203"/>
      <c r="LC203"/>
      <c r="LD203"/>
      <c r="LE203"/>
      <c r="LF203"/>
      <c r="LG203"/>
      <c r="LH203"/>
      <c r="LI203"/>
      <c r="LJ203"/>
      <c r="LK203"/>
      <c r="LL203"/>
      <c r="LM203"/>
      <c r="LN203"/>
      <c r="LO203"/>
      <c r="LP203"/>
      <c r="LQ203"/>
      <c r="LR203"/>
      <c r="LS203"/>
      <c r="LT203"/>
      <c r="LU203"/>
      <c r="LV203"/>
      <c r="LW203"/>
      <c r="LX203"/>
      <c r="LY203"/>
      <c r="LZ203"/>
      <c r="MA203"/>
      <c r="MB203"/>
      <c r="MC203"/>
      <c r="MD203"/>
      <c r="ME203"/>
      <c r="MF203"/>
      <c r="MG203"/>
      <c r="MH203"/>
      <c r="MI203"/>
      <c r="MJ203"/>
      <c r="MK203"/>
      <c r="ML203"/>
      <c r="MM203"/>
      <c r="MN203"/>
      <c r="MO203"/>
      <c r="MP203"/>
      <c r="MQ203"/>
      <c r="MR203"/>
      <c r="MS203"/>
      <c r="MT203"/>
      <c r="MU203"/>
      <c r="MV203"/>
      <c r="MW203"/>
      <c r="MX203"/>
      <c r="MY203"/>
      <c r="MZ203"/>
      <c r="NA203"/>
      <c r="NB203"/>
      <c r="NC203"/>
      <c r="ND203"/>
      <c r="NE203"/>
      <c r="NF203"/>
      <c r="NG203"/>
      <c r="NH203"/>
      <c r="NI203"/>
      <c r="NJ203"/>
      <c r="NK203"/>
      <c r="NL203"/>
      <c r="NM203"/>
      <c r="NN203"/>
      <c r="NO203"/>
      <c r="NP203"/>
      <c r="NQ203"/>
      <c r="NR203"/>
      <c r="NS203"/>
      <c r="NT203"/>
      <c r="NU203"/>
      <c r="NV203"/>
      <c r="NW203"/>
      <c r="NX203"/>
      <c r="NY203"/>
      <c r="NZ203"/>
      <c r="OA203"/>
      <c r="OB203"/>
      <c r="OC203"/>
      <c r="OD203"/>
      <c r="OE203"/>
      <c r="OF203"/>
      <c r="OG203"/>
      <c r="OH203"/>
      <c r="OI203"/>
      <c r="OJ203"/>
      <c r="OK203"/>
      <c r="OL203"/>
      <c r="OM203"/>
      <c r="ON203"/>
      <c r="OO203"/>
      <c r="OP203"/>
      <c r="OQ203"/>
      <c r="OR203"/>
      <c r="OS203"/>
      <c r="OT203"/>
      <c r="OU203"/>
      <c r="OV203"/>
      <c r="OW203"/>
      <c r="OX203"/>
      <c r="OY203"/>
      <c r="OZ203"/>
      <c r="PA203"/>
      <c r="PB203"/>
    </row>
    <row r="204" spans="7:418" ht="14.1" customHeight="1" thickTop="1">
      <c r="G204" s="19"/>
      <c r="H204" s="851"/>
      <c r="J204" s="802"/>
      <c r="K204" s="120" t="s">
        <v>155</v>
      </c>
      <c r="L204" s="486">
        <v>0</v>
      </c>
      <c r="M204" s="486">
        <v>0</v>
      </c>
      <c r="N204" s="486">
        <v>0</v>
      </c>
      <c r="O204" s="486">
        <v>0</v>
      </c>
      <c r="P204" s="486">
        <v>0</v>
      </c>
      <c r="Q204" s="486">
        <v>0</v>
      </c>
      <c r="R204" s="486">
        <v>0</v>
      </c>
      <c r="S204" s="486">
        <v>0</v>
      </c>
      <c r="T204" s="486">
        <v>0</v>
      </c>
      <c r="U204" s="486">
        <v>0</v>
      </c>
      <c r="V204" s="486">
        <v>0</v>
      </c>
      <c r="W204" s="486">
        <v>0</v>
      </c>
      <c r="X204" s="486">
        <v>0</v>
      </c>
      <c r="Y204" s="486">
        <v>0</v>
      </c>
      <c r="Z204" s="486">
        <v>0</v>
      </c>
      <c r="AA204" s="486">
        <v>0</v>
      </c>
      <c r="AB204" s="486">
        <v>0</v>
      </c>
      <c r="AC204" s="486">
        <v>0</v>
      </c>
      <c r="AD204" s="486">
        <v>0</v>
      </c>
      <c r="AE204" s="486">
        <v>0</v>
      </c>
      <c r="AF204" s="486">
        <v>0</v>
      </c>
      <c r="AG204" s="486">
        <v>0</v>
      </c>
      <c r="AH204" s="486">
        <v>0</v>
      </c>
      <c r="AI204" s="486">
        <v>0</v>
      </c>
      <c r="AJ204" s="486">
        <v>0</v>
      </c>
      <c r="AK204" s="486">
        <v>0</v>
      </c>
      <c r="AL204" s="486">
        <v>0</v>
      </c>
      <c r="AM204" s="486">
        <v>0</v>
      </c>
      <c r="AN204" s="486">
        <v>0</v>
      </c>
      <c r="AO204" s="486">
        <v>0</v>
      </c>
      <c r="AP204" s="486">
        <v>0</v>
      </c>
      <c r="AQ204" s="486">
        <v>0</v>
      </c>
      <c r="AR204" s="486">
        <v>0</v>
      </c>
      <c r="AS204" s="486">
        <v>0</v>
      </c>
      <c r="AT204" s="486">
        <v>0</v>
      </c>
      <c r="AU204" s="486">
        <v>0</v>
      </c>
      <c r="AV204" s="489">
        <v>0</v>
      </c>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c r="KT204"/>
      <c r="KU204"/>
      <c r="KV204"/>
      <c r="KW204"/>
      <c r="KX204"/>
      <c r="KY204"/>
      <c r="KZ204"/>
      <c r="LA204"/>
      <c r="LB204"/>
      <c r="LC204"/>
      <c r="LD204"/>
      <c r="LE204"/>
      <c r="LF204"/>
      <c r="LG204"/>
      <c r="LH204"/>
      <c r="LI204"/>
      <c r="LJ204"/>
      <c r="LK204"/>
      <c r="LL204"/>
      <c r="LM204"/>
      <c r="LN204"/>
      <c r="LO204"/>
      <c r="LP204"/>
      <c r="LQ204"/>
      <c r="LR204"/>
      <c r="LS204"/>
      <c r="LT204"/>
      <c r="LU204"/>
      <c r="LV204"/>
      <c r="LW204"/>
      <c r="LX204"/>
      <c r="LY204"/>
      <c r="LZ204"/>
      <c r="MA204"/>
      <c r="MB204"/>
      <c r="MC204"/>
      <c r="MD204"/>
      <c r="ME204"/>
      <c r="MF204"/>
      <c r="MG204"/>
      <c r="MH204"/>
      <c r="MI204"/>
      <c r="MJ204"/>
      <c r="MK204"/>
      <c r="ML204"/>
      <c r="MM204"/>
      <c r="MN204"/>
      <c r="MO204"/>
      <c r="MP204"/>
      <c r="MQ204"/>
      <c r="MR204"/>
      <c r="MS204"/>
      <c r="MT204"/>
      <c r="MU204"/>
      <c r="MV204"/>
      <c r="MW204"/>
      <c r="MX204"/>
      <c r="MY204"/>
      <c r="MZ204"/>
      <c r="NA204"/>
      <c r="NB204"/>
      <c r="NC204"/>
      <c r="ND204"/>
      <c r="NE204"/>
      <c r="NF204"/>
      <c r="NG204"/>
      <c r="NH204"/>
      <c r="NI204"/>
      <c r="NJ204"/>
      <c r="NK204"/>
      <c r="NL204"/>
      <c r="NM204"/>
      <c r="NN204"/>
      <c r="NO204"/>
      <c r="NP204"/>
      <c r="NQ204"/>
      <c r="NR204"/>
      <c r="NS204"/>
      <c r="NT204"/>
      <c r="NU204"/>
      <c r="NV204"/>
      <c r="NW204"/>
      <c r="NX204"/>
      <c r="NY204"/>
      <c r="NZ204"/>
      <c r="OA204"/>
      <c r="OB204"/>
      <c r="OC204"/>
      <c r="OD204"/>
      <c r="OE204"/>
      <c r="OF204"/>
      <c r="OG204"/>
      <c r="OH204"/>
      <c r="OI204"/>
      <c r="OJ204"/>
      <c r="OK204"/>
      <c r="OL204"/>
      <c r="OM204"/>
      <c r="ON204"/>
      <c r="OO204"/>
      <c r="OP204"/>
      <c r="OQ204"/>
      <c r="OR204"/>
      <c r="OS204"/>
      <c r="OT204"/>
      <c r="OU204"/>
      <c r="OV204"/>
      <c r="OW204"/>
      <c r="OX204"/>
      <c r="OY204"/>
      <c r="OZ204"/>
      <c r="PA204"/>
      <c r="PB204"/>
    </row>
    <row r="205" spans="7:418" ht="14.1" customHeight="1">
      <c r="G205" s="19"/>
      <c r="H205" s="851"/>
      <c r="J205" s="802"/>
      <c r="K205" s="120" t="s">
        <v>156</v>
      </c>
      <c r="L205" s="165">
        <v>0</v>
      </c>
      <c r="M205" s="165">
        <v>0</v>
      </c>
      <c r="N205" s="165">
        <v>0</v>
      </c>
      <c r="O205" s="165">
        <v>0</v>
      </c>
      <c r="P205" s="165">
        <v>0</v>
      </c>
      <c r="Q205" s="165">
        <v>0</v>
      </c>
      <c r="R205" s="165">
        <v>0</v>
      </c>
      <c r="S205" s="165">
        <v>0</v>
      </c>
      <c r="T205" s="165">
        <v>0</v>
      </c>
      <c r="U205" s="165">
        <v>0</v>
      </c>
      <c r="V205" s="165">
        <v>0</v>
      </c>
      <c r="W205" s="165">
        <v>0</v>
      </c>
      <c r="X205" s="165">
        <v>0</v>
      </c>
      <c r="Y205" s="165">
        <v>0</v>
      </c>
      <c r="Z205" s="165">
        <v>0</v>
      </c>
      <c r="AA205" s="165">
        <v>0</v>
      </c>
      <c r="AB205" s="165">
        <v>0</v>
      </c>
      <c r="AC205" s="165">
        <v>0</v>
      </c>
      <c r="AD205" s="165">
        <v>0</v>
      </c>
      <c r="AE205" s="165">
        <v>0</v>
      </c>
      <c r="AF205" s="165">
        <v>0</v>
      </c>
      <c r="AG205" s="165">
        <v>0</v>
      </c>
      <c r="AH205" s="165">
        <v>0</v>
      </c>
      <c r="AI205" s="165">
        <v>0</v>
      </c>
      <c r="AJ205" s="165">
        <v>0</v>
      </c>
      <c r="AK205" s="165">
        <v>0</v>
      </c>
      <c r="AL205" s="165">
        <v>0</v>
      </c>
      <c r="AM205" s="165">
        <v>0</v>
      </c>
      <c r="AN205" s="165">
        <v>0</v>
      </c>
      <c r="AO205" s="165">
        <v>0</v>
      </c>
      <c r="AP205" s="165">
        <v>0</v>
      </c>
      <c r="AQ205" s="165">
        <v>0</v>
      </c>
      <c r="AR205" s="165">
        <v>0</v>
      </c>
      <c r="AS205" s="165">
        <v>0</v>
      </c>
      <c r="AT205" s="165">
        <v>0</v>
      </c>
      <c r="AU205" s="165">
        <v>0</v>
      </c>
      <c r="AV205" s="488">
        <v>0</v>
      </c>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c r="KT205"/>
      <c r="KU205"/>
      <c r="KV205"/>
      <c r="KW205"/>
      <c r="KX205"/>
      <c r="KY205"/>
      <c r="KZ205"/>
      <c r="LA205"/>
      <c r="LB205"/>
      <c r="LC205"/>
      <c r="LD205"/>
      <c r="LE205"/>
      <c r="LF205"/>
      <c r="LG205"/>
      <c r="LH205"/>
      <c r="LI205"/>
      <c r="LJ205"/>
      <c r="LK205"/>
      <c r="LL205"/>
      <c r="LM205"/>
      <c r="LN205"/>
      <c r="LO205"/>
      <c r="LP205"/>
      <c r="LQ205"/>
      <c r="LR205"/>
      <c r="LS205"/>
      <c r="LT205"/>
      <c r="LU205"/>
      <c r="LV205"/>
      <c r="LW205"/>
      <c r="LX205"/>
      <c r="LY205"/>
      <c r="LZ205"/>
      <c r="MA205"/>
      <c r="MB205"/>
      <c r="MC205"/>
      <c r="MD205"/>
      <c r="ME205"/>
      <c r="MF205"/>
      <c r="MG205"/>
      <c r="MH205"/>
      <c r="MI205"/>
      <c r="MJ205"/>
      <c r="MK205"/>
      <c r="ML205"/>
      <c r="MM205"/>
      <c r="MN205"/>
      <c r="MO205"/>
      <c r="MP205"/>
      <c r="MQ205"/>
      <c r="MR205"/>
      <c r="MS205"/>
      <c r="MT205"/>
      <c r="MU205"/>
      <c r="MV205"/>
      <c r="MW205"/>
      <c r="MX205"/>
      <c r="MY205"/>
      <c r="MZ205"/>
      <c r="NA205"/>
      <c r="NB205"/>
      <c r="NC205"/>
      <c r="ND205"/>
      <c r="NE205"/>
      <c r="NF205"/>
      <c r="NG205"/>
      <c r="NH205"/>
      <c r="NI205"/>
      <c r="NJ205"/>
      <c r="NK205"/>
      <c r="NL205"/>
      <c r="NM205"/>
      <c r="NN205"/>
      <c r="NO205"/>
      <c r="NP205"/>
      <c r="NQ205"/>
      <c r="NR205"/>
      <c r="NS205"/>
      <c r="NT205"/>
      <c r="NU205"/>
      <c r="NV205"/>
      <c r="NW205"/>
      <c r="NX205"/>
      <c r="NY205"/>
      <c r="NZ205"/>
      <c r="OA205"/>
      <c r="OB205"/>
      <c r="OC205"/>
      <c r="OD205"/>
      <c r="OE205"/>
      <c r="OF205"/>
      <c r="OG205"/>
      <c r="OH205"/>
      <c r="OI205"/>
      <c r="OJ205"/>
      <c r="OK205"/>
      <c r="OL205"/>
      <c r="OM205"/>
      <c r="ON205"/>
      <c r="OO205"/>
      <c r="OP205"/>
      <c r="OQ205"/>
      <c r="OR205"/>
      <c r="OS205"/>
      <c r="OT205"/>
      <c r="OU205"/>
      <c r="OV205"/>
      <c r="OW205"/>
      <c r="OX205"/>
      <c r="OY205"/>
      <c r="OZ205"/>
      <c r="PA205"/>
      <c r="PB205"/>
    </row>
    <row r="206" spans="7:418" ht="14.1" customHeight="1" thickBot="1">
      <c r="G206" s="19"/>
      <c r="H206" s="851"/>
      <c r="J206" s="802"/>
      <c r="K206" s="120" t="s">
        <v>157</v>
      </c>
      <c r="L206" s="166">
        <v>0</v>
      </c>
      <c r="M206" s="166">
        <v>0</v>
      </c>
      <c r="N206" s="166">
        <v>0</v>
      </c>
      <c r="O206" s="166">
        <v>0</v>
      </c>
      <c r="P206" s="166">
        <v>0</v>
      </c>
      <c r="Q206" s="166">
        <v>0</v>
      </c>
      <c r="R206" s="166">
        <v>0</v>
      </c>
      <c r="S206" s="166">
        <v>0</v>
      </c>
      <c r="T206" s="166">
        <v>0</v>
      </c>
      <c r="U206" s="166">
        <v>0</v>
      </c>
      <c r="V206" s="166">
        <v>0</v>
      </c>
      <c r="W206" s="166">
        <v>0</v>
      </c>
      <c r="X206" s="166">
        <v>0</v>
      </c>
      <c r="Y206" s="166">
        <v>0</v>
      </c>
      <c r="Z206" s="166">
        <v>0</v>
      </c>
      <c r="AA206" s="166">
        <v>0</v>
      </c>
      <c r="AB206" s="166">
        <v>0</v>
      </c>
      <c r="AC206" s="166">
        <v>0</v>
      </c>
      <c r="AD206" s="166">
        <v>0</v>
      </c>
      <c r="AE206" s="166">
        <v>0</v>
      </c>
      <c r="AF206" s="166">
        <v>0</v>
      </c>
      <c r="AG206" s="166">
        <v>0</v>
      </c>
      <c r="AH206" s="166">
        <v>0</v>
      </c>
      <c r="AI206" s="166">
        <v>0</v>
      </c>
      <c r="AJ206" s="166">
        <v>0</v>
      </c>
      <c r="AK206" s="166">
        <v>0</v>
      </c>
      <c r="AL206" s="166">
        <v>0</v>
      </c>
      <c r="AM206" s="166">
        <v>0</v>
      </c>
      <c r="AN206" s="166">
        <v>0</v>
      </c>
      <c r="AO206" s="166">
        <v>0</v>
      </c>
      <c r="AP206" s="166">
        <v>0</v>
      </c>
      <c r="AQ206" s="166">
        <v>0</v>
      </c>
      <c r="AR206" s="166">
        <v>0</v>
      </c>
      <c r="AS206" s="166">
        <v>0</v>
      </c>
      <c r="AT206" s="166">
        <v>0</v>
      </c>
      <c r="AU206" s="166">
        <v>0</v>
      </c>
      <c r="AV206" s="654">
        <v>0</v>
      </c>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c r="KT206"/>
      <c r="KU206"/>
      <c r="KV206"/>
      <c r="KW206"/>
      <c r="KX206"/>
      <c r="KY206"/>
      <c r="KZ206"/>
      <c r="LA206"/>
      <c r="LB206"/>
      <c r="LC206"/>
      <c r="LD206"/>
      <c r="LE206"/>
      <c r="LF206"/>
      <c r="LG206"/>
      <c r="LH206"/>
      <c r="LI206"/>
      <c r="LJ206"/>
      <c r="LK206"/>
      <c r="LL206"/>
      <c r="LM206"/>
      <c r="LN206"/>
      <c r="LO206"/>
      <c r="LP206"/>
      <c r="LQ206"/>
      <c r="LR206"/>
      <c r="LS206"/>
      <c r="LT206"/>
      <c r="LU206"/>
      <c r="LV206"/>
      <c r="LW206"/>
      <c r="LX206"/>
      <c r="LY206"/>
      <c r="LZ206"/>
      <c r="MA206"/>
      <c r="MB206"/>
      <c r="MC206"/>
      <c r="MD206"/>
      <c r="ME206"/>
      <c r="MF206"/>
      <c r="MG206"/>
      <c r="MH206"/>
      <c r="MI206"/>
      <c r="MJ206"/>
      <c r="MK206"/>
      <c r="ML206"/>
      <c r="MM206"/>
      <c r="MN206"/>
      <c r="MO206"/>
      <c r="MP206"/>
      <c r="MQ206"/>
      <c r="MR206"/>
      <c r="MS206"/>
      <c r="MT206"/>
      <c r="MU206"/>
      <c r="MV206"/>
      <c r="MW206"/>
      <c r="MX206"/>
      <c r="MY206"/>
      <c r="MZ206"/>
      <c r="NA206"/>
      <c r="NB206"/>
      <c r="NC206"/>
      <c r="ND206"/>
      <c r="NE206"/>
      <c r="NF206"/>
      <c r="NG206"/>
      <c r="NH206"/>
      <c r="NI206"/>
      <c r="NJ206"/>
      <c r="NK206"/>
      <c r="NL206"/>
      <c r="NM206"/>
      <c r="NN206"/>
      <c r="NO206"/>
      <c r="NP206"/>
      <c r="NQ206"/>
      <c r="NR206"/>
      <c r="NS206"/>
      <c r="NT206"/>
      <c r="NU206"/>
      <c r="NV206"/>
      <c r="NW206"/>
      <c r="NX206"/>
      <c r="NY206"/>
      <c r="NZ206"/>
      <c r="OA206"/>
      <c r="OB206"/>
      <c r="OC206"/>
      <c r="OD206"/>
      <c r="OE206"/>
      <c r="OF206"/>
      <c r="OG206"/>
      <c r="OH206"/>
      <c r="OI206"/>
      <c r="OJ206"/>
      <c r="OK206"/>
      <c r="OL206"/>
      <c r="OM206"/>
      <c r="ON206"/>
      <c r="OO206"/>
      <c r="OP206"/>
      <c r="OQ206"/>
      <c r="OR206"/>
      <c r="OS206"/>
      <c r="OT206"/>
      <c r="OU206"/>
      <c r="OV206"/>
      <c r="OW206"/>
      <c r="OX206"/>
      <c r="OY206"/>
      <c r="OZ206"/>
      <c r="PA206"/>
      <c r="PB206"/>
    </row>
    <row r="207" spans="7:418" ht="14.1" customHeight="1" thickTop="1">
      <c r="G207" s="19"/>
      <c r="H207" s="851"/>
      <c r="J207" s="802"/>
      <c r="K207" s="120" t="s">
        <v>158</v>
      </c>
      <c r="L207" s="486">
        <v>0</v>
      </c>
      <c r="M207" s="486">
        <v>0</v>
      </c>
      <c r="N207" s="486">
        <v>0</v>
      </c>
      <c r="O207" s="486">
        <v>0</v>
      </c>
      <c r="P207" s="486">
        <v>0</v>
      </c>
      <c r="Q207" s="486">
        <v>0</v>
      </c>
      <c r="R207" s="486">
        <v>0</v>
      </c>
      <c r="S207" s="486">
        <v>0</v>
      </c>
      <c r="T207" s="486">
        <v>0</v>
      </c>
      <c r="U207" s="486">
        <v>0</v>
      </c>
      <c r="V207" s="486">
        <v>0</v>
      </c>
      <c r="W207" s="486">
        <v>0</v>
      </c>
      <c r="X207" s="486">
        <v>0</v>
      </c>
      <c r="Y207" s="486">
        <v>0</v>
      </c>
      <c r="Z207" s="486">
        <v>0</v>
      </c>
      <c r="AA207" s="486">
        <v>0</v>
      </c>
      <c r="AB207" s="486">
        <v>0</v>
      </c>
      <c r="AC207" s="486">
        <v>0</v>
      </c>
      <c r="AD207" s="486">
        <v>0</v>
      </c>
      <c r="AE207" s="486">
        <v>0</v>
      </c>
      <c r="AF207" s="486">
        <v>0</v>
      </c>
      <c r="AG207" s="486">
        <v>0</v>
      </c>
      <c r="AH207" s="486">
        <v>0</v>
      </c>
      <c r="AI207" s="486">
        <v>0</v>
      </c>
      <c r="AJ207" s="486">
        <v>0</v>
      </c>
      <c r="AK207" s="486">
        <v>0</v>
      </c>
      <c r="AL207" s="486">
        <v>0</v>
      </c>
      <c r="AM207" s="486">
        <v>0</v>
      </c>
      <c r="AN207" s="486">
        <v>0</v>
      </c>
      <c r="AO207" s="486">
        <v>0</v>
      </c>
      <c r="AP207" s="486">
        <v>0</v>
      </c>
      <c r="AQ207" s="486">
        <v>0</v>
      </c>
      <c r="AR207" s="486">
        <v>0</v>
      </c>
      <c r="AS207" s="486">
        <v>0</v>
      </c>
      <c r="AT207" s="486">
        <v>0</v>
      </c>
      <c r="AU207" s="486">
        <v>0</v>
      </c>
      <c r="AV207" s="489">
        <v>0</v>
      </c>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c r="KT207"/>
      <c r="KU207"/>
      <c r="KV207"/>
      <c r="KW207"/>
      <c r="KX207"/>
      <c r="KY207"/>
      <c r="KZ207"/>
      <c r="LA207"/>
      <c r="LB207"/>
      <c r="LC207"/>
      <c r="LD207"/>
      <c r="LE207"/>
      <c r="LF207"/>
      <c r="LG207"/>
      <c r="LH207"/>
      <c r="LI207"/>
      <c r="LJ207"/>
      <c r="LK207"/>
      <c r="LL207"/>
      <c r="LM207"/>
      <c r="LN207"/>
      <c r="LO207"/>
      <c r="LP207"/>
      <c r="LQ207"/>
      <c r="LR207"/>
      <c r="LS207"/>
      <c r="LT207"/>
      <c r="LU207"/>
      <c r="LV207"/>
      <c r="LW207"/>
      <c r="LX207"/>
      <c r="LY207"/>
      <c r="LZ207"/>
      <c r="MA207"/>
      <c r="MB207"/>
      <c r="MC207"/>
      <c r="MD207"/>
      <c r="ME207"/>
      <c r="MF207"/>
      <c r="MG207"/>
      <c r="MH207"/>
      <c r="MI207"/>
      <c r="MJ207"/>
      <c r="MK207"/>
      <c r="ML207"/>
      <c r="MM207"/>
      <c r="MN207"/>
      <c r="MO207"/>
      <c r="MP207"/>
      <c r="MQ207"/>
      <c r="MR207"/>
      <c r="MS207"/>
      <c r="MT207"/>
      <c r="MU207"/>
      <c r="MV207"/>
      <c r="MW207"/>
      <c r="MX207"/>
      <c r="MY207"/>
      <c r="MZ207"/>
      <c r="NA207"/>
      <c r="NB207"/>
      <c r="NC207"/>
      <c r="ND207"/>
      <c r="NE207"/>
      <c r="NF207"/>
      <c r="NG207"/>
      <c r="NH207"/>
      <c r="NI207"/>
      <c r="NJ207"/>
      <c r="NK207"/>
      <c r="NL207"/>
      <c r="NM207"/>
      <c r="NN207"/>
      <c r="NO207"/>
      <c r="NP207"/>
      <c r="NQ207"/>
      <c r="NR207"/>
      <c r="NS207"/>
      <c r="NT207"/>
      <c r="NU207"/>
      <c r="NV207"/>
      <c r="NW207"/>
      <c r="NX207"/>
      <c r="NY207"/>
      <c r="NZ207"/>
      <c r="OA207"/>
      <c r="OB207"/>
      <c r="OC207"/>
      <c r="OD207"/>
      <c r="OE207"/>
      <c r="OF207"/>
      <c r="OG207"/>
      <c r="OH207"/>
      <c r="OI207"/>
      <c r="OJ207"/>
      <c r="OK207"/>
      <c r="OL207"/>
      <c r="OM207"/>
      <c r="ON207"/>
      <c r="OO207"/>
      <c r="OP207"/>
      <c r="OQ207"/>
      <c r="OR207"/>
      <c r="OS207"/>
      <c r="OT207"/>
      <c r="OU207"/>
      <c r="OV207"/>
      <c r="OW207"/>
      <c r="OX207"/>
      <c r="OY207"/>
      <c r="OZ207"/>
      <c r="PA207"/>
      <c r="PB207"/>
    </row>
    <row r="208" spans="7:418" ht="14.1" customHeight="1">
      <c r="G208" s="19"/>
      <c r="H208" s="851"/>
      <c r="J208" s="802"/>
      <c r="K208" s="120" t="s">
        <v>159</v>
      </c>
      <c r="L208" s="165">
        <v>0</v>
      </c>
      <c r="M208" s="165">
        <v>0</v>
      </c>
      <c r="N208" s="165">
        <v>0</v>
      </c>
      <c r="O208" s="165">
        <v>0</v>
      </c>
      <c r="P208" s="165">
        <v>0</v>
      </c>
      <c r="Q208" s="165">
        <v>0</v>
      </c>
      <c r="R208" s="165">
        <v>0</v>
      </c>
      <c r="S208" s="165">
        <v>0</v>
      </c>
      <c r="T208" s="165">
        <v>0</v>
      </c>
      <c r="U208" s="165">
        <v>0</v>
      </c>
      <c r="V208" s="165">
        <v>0</v>
      </c>
      <c r="W208" s="165">
        <v>0</v>
      </c>
      <c r="X208" s="165">
        <v>0</v>
      </c>
      <c r="Y208" s="165">
        <v>0</v>
      </c>
      <c r="Z208" s="165">
        <v>0</v>
      </c>
      <c r="AA208" s="165">
        <v>0</v>
      </c>
      <c r="AB208" s="165">
        <v>0</v>
      </c>
      <c r="AC208" s="165">
        <v>0</v>
      </c>
      <c r="AD208" s="165">
        <v>0</v>
      </c>
      <c r="AE208" s="165">
        <v>0</v>
      </c>
      <c r="AF208" s="165">
        <v>0</v>
      </c>
      <c r="AG208" s="165">
        <v>0</v>
      </c>
      <c r="AH208" s="165">
        <v>0</v>
      </c>
      <c r="AI208" s="165">
        <v>0</v>
      </c>
      <c r="AJ208" s="165">
        <v>0</v>
      </c>
      <c r="AK208" s="165">
        <v>0</v>
      </c>
      <c r="AL208" s="165">
        <v>0</v>
      </c>
      <c r="AM208" s="165">
        <v>0</v>
      </c>
      <c r="AN208" s="165">
        <v>0</v>
      </c>
      <c r="AO208" s="165">
        <v>0</v>
      </c>
      <c r="AP208" s="165">
        <v>0</v>
      </c>
      <c r="AQ208" s="165">
        <v>0</v>
      </c>
      <c r="AR208" s="165">
        <v>0</v>
      </c>
      <c r="AS208" s="165">
        <v>0</v>
      </c>
      <c r="AT208" s="165">
        <v>0</v>
      </c>
      <c r="AU208" s="165">
        <v>0</v>
      </c>
      <c r="AV208" s="488">
        <v>0</v>
      </c>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c r="KT208"/>
      <c r="KU208"/>
      <c r="KV208"/>
      <c r="KW208"/>
      <c r="KX208"/>
      <c r="KY208"/>
      <c r="KZ208"/>
      <c r="LA208"/>
      <c r="LB208"/>
      <c r="LC208"/>
      <c r="LD208"/>
      <c r="LE208"/>
      <c r="LF208"/>
      <c r="LG208"/>
      <c r="LH208"/>
      <c r="LI208"/>
      <c r="LJ208"/>
      <c r="LK208"/>
      <c r="LL208"/>
      <c r="LM208"/>
      <c r="LN208"/>
      <c r="LO208"/>
      <c r="LP208"/>
      <c r="LQ208"/>
      <c r="LR208"/>
      <c r="LS208"/>
      <c r="LT208"/>
      <c r="LU208"/>
      <c r="LV208"/>
      <c r="LW208"/>
      <c r="LX208"/>
      <c r="LY208"/>
      <c r="LZ208"/>
      <c r="MA208"/>
      <c r="MB208"/>
      <c r="MC208"/>
      <c r="MD208"/>
      <c r="ME208"/>
      <c r="MF208"/>
      <c r="MG208"/>
      <c r="MH208"/>
      <c r="MI208"/>
      <c r="MJ208"/>
      <c r="MK208"/>
      <c r="ML208"/>
      <c r="MM208"/>
      <c r="MN208"/>
      <c r="MO208"/>
      <c r="MP208"/>
      <c r="MQ208"/>
      <c r="MR208"/>
      <c r="MS208"/>
      <c r="MT208"/>
      <c r="MU208"/>
      <c r="MV208"/>
      <c r="MW208"/>
      <c r="MX208"/>
      <c r="MY208"/>
      <c r="MZ208"/>
      <c r="NA208"/>
      <c r="NB208"/>
      <c r="NC208"/>
      <c r="ND208"/>
      <c r="NE208"/>
      <c r="NF208"/>
      <c r="NG208"/>
      <c r="NH208"/>
      <c r="NI208"/>
      <c r="NJ208"/>
      <c r="NK208"/>
      <c r="NL208"/>
      <c r="NM208"/>
      <c r="NN208"/>
      <c r="NO208"/>
      <c r="NP208"/>
      <c r="NQ208"/>
      <c r="NR208"/>
      <c r="NS208"/>
      <c r="NT208"/>
      <c r="NU208"/>
      <c r="NV208"/>
      <c r="NW208"/>
      <c r="NX208"/>
      <c r="NY208"/>
      <c r="NZ208"/>
      <c r="OA208"/>
      <c r="OB208"/>
      <c r="OC208"/>
      <c r="OD208"/>
      <c r="OE208"/>
      <c r="OF208"/>
      <c r="OG208"/>
      <c r="OH208"/>
      <c r="OI208"/>
      <c r="OJ208"/>
      <c r="OK208"/>
      <c r="OL208"/>
      <c r="OM208"/>
      <c r="ON208"/>
      <c r="OO208"/>
      <c r="OP208"/>
      <c r="OQ208"/>
      <c r="OR208"/>
      <c r="OS208"/>
      <c r="OT208"/>
      <c r="OU208"/>
      <c r="OV208"/>
      <c r="OW208"/>
      <c r="OX208"/>
      <c r="OY208"/>
      <c r="OZ208"/>
      <c r="PA208"/>
      <c r="PB208"/>
    </row>
    <row r="209" spans="1:418" ht="14.1" customHeight="1">
      <c r="G209" s="19"/>
      <c r="H209" s="851"/>
      <c r="J209" s="802"/>
      <c r="K209" s="121" t="s">
        <v>160</v>
      </c>
      <c r="L209" s="680">
        <v>0</v>
      </c>
      <c r="M209" s="680">
        <v>0</v>
      </c>
      <c r="N209" s="680">
        <v>0</v>
      </c>
      <c r="O209" s="680">
        <v>0</v>
      </c>
      <c r="P209" s="680">
        <v>0</v>
      </c>
      <c r="Q209" s="680">
        <v>0</v>
      </c>
      <c r="R209" s="680">
        <v>0</v>
      </c>
      <c r="S209" s="680">
        <v>0</v>
      </c>
      <c r="T209" s="680">
        <v>0</v>
      </c>
      <c r="U209" s="680">
        <v>0</v>
      </c>
      <c r="V209" s="680">
        <v>0</v>
      </c>
      <c r="W209" s="680">
        <v>0</v>
      </c>
      <c r="X209" s="680">
        <v>0</v>
      </c>
      <c r="Y209" s="680">
        <v>0</v>
      </c>
      <c r="Z209" s="680">
        <v>0</v>
      </c>
      <c r="AA209" s="680">
        <v>0</v>
      </c>
      <c r="AB209" s="680">
        <v>0</v>
      </c>
      <c r="AC209" s="680">
        <v>0</v>
      </c>
      <c r="AD209" s="680">
        <v>0</v>
      </c>
      <c r="AE209" s="680">
        <v>0</v>
      </c>
      <c r="AF209" s="680">
        <v>0</v>
      </c>
      <c r="AG209" s="680">
        <v>0</v>
      </c>
      <c r="AH209" s="680">
        <v>0</v>
      </c>
      <c r="AI209" s="680">
        <v>0</v>
      </c>
      <c r="AJ209" s="680">
        <v>0</v>
      </c>
      <c r="AK209" s="680">
        <v>0</v>
      </c>
      <c r="AL209" s="680">
        <v>0</v>
      </c>
      <c r="AM209" s="680">
        <v>0</v>
      </c>
      <c r="AN209" s="680">
        <v>0</v>
      </c>
      <c r="AO209" s="680">
        <v>0</v>
      </c>
      <c r="AP209" s="680">
        <v>0</v>
      </c>
      <c r="AQ209" s="680">
        <v>0</v>
      </c>
      <c r="AR209" s="680">
        <v>0</v>
      </c>
      <c r="AS209" s="680">
        <v>0</v>
      </c>
      <c r="AT209" s="680">
        <v>0</v>
      </c>
      <c r="AU209" s="680">
        <v>0</v>
      </c>
      <c r="AV209" s="681">
        <v>0</v>
      </c>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c r="KT209"/>
      <c r="KU209"/>
      <c r="KV209"/>
      <c r="KW209"/>
      <c r="KX209"/>
      <c r="KY209"/>
      <c r="KZ209"/>
      <c r="LA209"/>
      <c r="LB209"/>
      <c r="LC209"/>
      <c r="LD209"/>
      <c r="LE209"/>
      <c r="LF209"/>
      <c r="LG209"/>
      <c r="LH209"/>
      <c r="LI209"/>
      <c r="LJ209"/>
      <c r="LK209"/>
      <c r="LL209"/>
      <c r="LM209"/>
      <c r="LN209"/>
      <c r="LO209"/>
      <c r="LP209"/>
      <c r="LQ209"/>
      <c r="LR209"/>
      <c r="LS209"/>
      <c r="LT209"/>
      <c r="LU209"/>
      <c r="LV209"/>
      <c r="LW209"/>
      <c r="LX209"/>
      <c r="LY209"/>
      <c r="LZ209"/>
      <c r="MA209"/>
      <c r="MB209"/>
      <c r="MC209"/>
      <c r="MD209"/>
      <c r="ME209"/>
      <c r="MF209"/>
      <c r="MG209"/>
      <c r="MH209"/>
      <c r="MI209"/>
      <c r="MJ209"/>
      <c r="MK209"/>
      <c r="ML209"/>
      <c r="MM209"/>
      <c r="MN209"/>
      <c r="MO209"/>
      <c r="MP209"/>
      <c r="MQ209"/>
      <c r="MR209"/>
      <c r="MS209"/>
      <c r="MT209"/>
      <c r="MU209"/>
      <c r="MV209"/>
      <c r="MW209"/>
      <c r="MX209"/>
      <c r="MY209"/>
      <c r="MZ209"/>
      <c r="NA209"/>
      <c r="NB209"/>
      <c r="NC209"/>
      <c r="ND209"/>
      <c r="NE209"/>
      <c r="NF209"/>
      <c r="NG209"/>
      <c r="NH209"/>
      <c r="NI209"/>
      <c r="NJ209"/>
      <c r="NK209"/>
      <c r="NL209"/>
      <c r="NM209"/>
      <c r="NN209"/>
      <c r="NO209"/>
      <c r="NP209"/>
      <c r="NQ209"/>
      <c r="NR209"/>
      <c r="NS209"/>
      <c r="NT209"/>
      <c r="NU209"/>
      <c r="NV209"/>
      <c r="NW209"/>
      <c r="NX209"/>
      <c r="NY209"/>
      <c r="NZ209"/>
      <c r="OA209"/>
      <c r="OB209"/>
      <c r="OC209"/>
      <c r="OD209"/>
      <c r="OE209"/>
      <c r="OF209"/>
      <c r="OG209"/>
      <c r="OH209"/>
      <c r="OI209"/>
      <c r="OJ209"/>
      <c r="OK209"/>
      <c r="OL209"/>
      <c r="OM209"/>
      <c r="ON209"/>
      <c r="OO209"/>
      <c r="OP209"/>
      <c r="OQ209"/>
      <c r="OR209"/>
      <c r="OS209"/>
      <c r="OT209"/>
      <c r="OU209"/>
      <c r="OV209"/>
      <c r="OW209"/>
      <c r="OX209"/>
      <c r="OY209"/>
      <c r="OZ209"/>
      <c r="PA209"/>
      <c r="PB209"/>
    </row>
    <row r="210" spans="1:418" ht="14.1" customHeight="1" thickBot="1">
      <c r="G210" s="19"/>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11"/>
      <c r="AR210" s="11"/>
      <c r="AS210" s="11"/>
      <c r="AT210" s="11"/>
      <c r="AU210" s="11"/>
      <c r="AV210" s="144"/>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c r="KT210"/>
      <c r="KU210"/>
      <c r="KV210"/>
      <c r="KW210"/>
      <c r="KX210"/>
      <c r="KY210"/>
      <c r="KZ210"/>
      <c r="LA210"/>
      <c r="LB210"/>
      <c r="LC210"/>
      <c r="LD210"/>
      <c r="LE210"/>
      <c r="LF210"/>
      <c r="LG210"/>
      <c r="LH210"/>
      <c r="LI210"/>
      <c r="LJ210"/>
      <c r="LK210"/>
      <c r="LL210"/>
      <c r="LM210"/>
      <c r="LN210"/>
      <c r="LO210"/>
      <c r="LP210"/>
      <c r="LQ210"/>
      <c r="LR210"/>
      <c r="LS210"/>
      <c r="LT210"/>
      <c r="LU210"/>
      <c r="LV210"/>
      <c r="LW210"/>
      <c r="LX210"/>
      <c r="LY210"/>
      <c r="LZ210"/>
      <c r="MA210"/>
      <c r="MB210"/>
      <c r="MC210"/>
      <c r="MD210"/>
      <c r="ME210"/>
      <c r="MF210"/>
      <c r="MG210"/>
      <c r="MH210"/>
      <c r="MI210"/>
      <c r="MJ210"/>
      <c r="MK210"/>
      <c r="ML210"/>
      <c r="MM210"/>
      <c r="MN210"/>
      <c r="MO210"/>
      <c r="MP210"/>
      <c r="MQ210"/>
      <c r="MR210"/>
      <c r="MS210"/>
      <c r="MT210"/>
      <c r="MU210"/>
      <c r="MV210"/>
      <c r="MW210"/>
      <c r="MX210"/>
      <c r="MY210"/>
      <c r="MZ210"/>
      <c r="NA210"/>
      <c r="NB210"/>
      <c r="NC210"/>
      <c r="ND210"/>
      <c r="NE210"/>
      <c r="NF210"/>
      <c r="NG210"/>
      <c r="NH210"/>
      <c r="NI210"/>
      <c r="NJ210"/>
      <c r="NK210"/>
      <c r="NL210"/>
      <c r="NM210"/>
      <c r="NN210"/>
      <c r="NO210"/>
      <c r="NP210"/>
      <c r="NQ210"/>
      <c r="NR210"/>
      <c r="NS210"/>
      <c r="NT210"/>
      <c r="NU210"/>
      <c r="NV210"/>
      <c r="NW210"/>
      <c r="NX210"/>
      <c r="NY210"/>
      <c r="NZ210"/>
      <c r="OA210"/>
      <c r="OB210"/>
      <c r="OC210"/>
      <c r="OD210"/>
      <c r="OE210"/>
      <c r="OF210"/>
      <c r="OG210"/>
      <c r="OH210"/>
      <c r="OI210"/>
      <c r="OJ210"/>
      <c r="OK210"/>
      <c r="OL210"/>
      <c r="OM210"/>
      <c r="ON210"/>
      <c r="OO210"/>
      <c r="OP210"/>
      <c r="OQ210"/>
      <c r="OR210"/>
      <c r="OS210"/>
      <c r="OT210"/>
      <c r="OU210"/>
      <c r="OV210"/>
      <c r="OW210"/>
      <c r="OX210"/>
      <c r="OY210"/>
      <c r="OZ210"/>
      <c r="PA210"/>
      <c r="PB210"/>
    </row>
    <row r="211" spans="1:418" ht="14.1" customHeight="1">
      <c r="G211" s="19"/>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48"/>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c r="KT211"/>
      <c r="KU211"/>
      <c r="KV211"/>
      <c r="KW211"/>
      <c r="KX211"/>
      <c r="KY211"/>
      <c r="KZ211"/>
      <c r="LA211"/>
      <c r="LB211"/>
      <c r="LC211"/>
      <c r="LD211"/>
      <c r="LE211"/>
      <c r="LF211"/>
      <c r="LG211"/>
      <c r="LH211"/>
      <c r="LI211"/>
      <c r="LJ211"/>
      <c r="LK211"/>
      <c r="LL211"/>
      <c r="LM211"/>
      <c r="LN211"/>
      <c r="LO211"/>
      <c r="LP211"/>
      <c r="LQ211"/>
      <c r="LR211"/>
      <c r="LS211"/>
      <c r="LT211"/>
      <c r="LU211"/>
      <c r="LV211"/>
      <c r="LW211"/>
      <c r="LX211"/>
      <c r="LY211"/>
      <c r="LZ211"/>
      <c r="MA211"/>
      <c r="MB211"/>
      <c r="MC211"/>
      <c r="MD211"/>
      <c r="ME211"/>
      <c r="MF211"/>
      <c r="MG211"/>
      <c r="MH211"/>
      <c r="MI211"/>
      <c r="MJ211"/>
      <c r="MK211"/>
      <c r="ML211"/>
      <c r="MM211"/>
      <c r="MN211"/>
      <c r="MO211"/>
      <c r="MP211"/>
      <c r="MQ211"/>
      <c r="MR211"/>
      <c r="MS211"/>
      <c r="MT211"/>
      <c r="MU211"/>
      <c r="MV211"/>
      <c r="MW211"/>
      <c r="MX211"/>
      <c r="MY211"/>
      <c r="MZ211"/>
      <c r="NA211"/>
      <c r="NB211"/>
      <c r="NC211"/>
      <c r="ND211"/>
      <c r="NE211"/>
      <c r="NF211"/>
      <c r="NG211"/>
      <c r="NH211"/>
      <c r="NI211"/>
      <c r="NJ211"/>
      <c r="NK211"/>
      <c r="NL211"/>
      <c r="NM211"/>
      <c r="NN211"/>
      <c r="NO211"/>
      <c r="NP211"/>
      <c r="NQ211"/>
      <c r="NR211"/>
      <c r="NS211"/>
      <c r="NT211"/>
      <c r="NU211"/>
      <c r="NV211"/>
      <c r="NW211"/>
      <c r="NX211"/>
      <c r="NY211"/>
      <c r="NZ211"/>
      <c r="OA211"/>
      <c r="OB211"/>
      <c r="OC211"/>
      <c r="OD211"/>
      <c r="OE211"/>
      <c r="OF211"/>
      <c r="OG211"/>
      <c r="OH211"/>
      <c r="OI211"/>
      <c r="OJ211"/>
      <c r="OK211"/>
      <c r="OL211"/>
      <c r="OM211"/>
      <c r="ON211"/>
      <c r="OO211"/>
      <c r="OP211"/>
      <c r="OQ211"/>
      <c r="OR211"/>
      <c r="OS211"/>
      <c r="OT211"/>
      <c r="OU211"/>
      <c r="OV211"/>
      <c r="OW211"/>
      <c r="OX211"/>
      <c r="OY211"/>
      <c r="OZ211"/>
      <c r="PA211"/>
      <c r="PB211"/>
    </row>
    <row r="212" spans="1:418" ht="14.1" customHeight="1">
      <c r="G212" s="19"/>
      <c r="L212" s="24">
        <f t="shared" ref="L212:AV212" si="44">L200</f>
        <v>2014</v>
      </c>
      <c r="M212" s="24">
        <f>M200</f>
        <v>2015</v>
      </c>
      <c r="N212" s="24">
        <f t="shared" si="44"/>
        <v>2016</v>
      </c>
      <c r="O212" s="24">
        <f t="shared" si="44"/>
        <v>2017</v>
      </c>
      <c r="P212" s="24">
        <f t="shared" si="44"/>
        <v>2018</v>
      </c>
      <c r="Q212" s="24">
        <f t="shared" si="44"/>
        <v>2019</v>
      </c>
      <c r="R212" s="24">
        <f>R200</f>
        <v>2020</v>
      </c>
      <c r="S212" s="24">
        <f t="shared" si="44"/>
        <v>2021</v>
      </c>
      <c r="T212" s="24">
        <f t="shared" si="44"/>
        <v>2022</v>
      </c>
      <c r="U212" s="24">
        <f t="shared" si="44"/>
        <v>2023</v>
      </c>
      <c r="V212" s="24">
        <f t="shared" si="44"/>
        <v>2024</v>
      </c>
      <c r="W212" s="24">
        <f>W200</f>
        <v>2025</v>
      </c>
      <c r="X212" s="24">
        <f t="shared" si="44"/>
        <v>2026</v>
      </c>
      <c r="Y212" s="24">
        <f t="shared" si="44"/>
        <v>2027</v>
      </c>
      <c r="Z212" s="24">
        <f t="shared" si="44"/>
        <v>2028</v>
      </c>
      <c r="AA212" s="24">
        <f t="shared" si="44"/>
        <v>2029</v>
      </c>
      <c r="AB212" s="24">
        <f>AB200</f>
        <v>2030</v>
      </c>
      <c r="AC212" s="24">
        <f t="shared" si="44"/>
        <v>2031</v>
      </c>
      <c r="AD212" s="24">
        <f t="shared" si="44"/>
        <v>2032</v>
      </c>
      <c r="AE212" s="24">
        <f t="shared" si="44"/>
        <v>2033</v>
      </c>
      <c r="AF212" s="24">
        <f t="shared" si="44"/>
        <v>2034</v>
      </c>
      <c r="AG212" s="24">
        <f>AG200</f>
        <v>2035</v>
      </c>
      <c r="AH212" s="24">
        <f t="shared" si="44"/>
        <v>2036</v>
      </c>
      <c r="AI212" s="24">
        <f t="shared" si="44"/>
        <v>2037</v>
      </c>
      <c r="AJ212" s="24">
        <f t="shared" si="44"/>
        <v>2038</v>
      </c>
      <c r="AK212" s="24">
        <f t="shared" si="44"/>
        <v>2039</v>
      </c>
      <c r="AL212" s="24">
        <f>AL200</f>
        <v>2040</v>
      </c>
      <c r="AM212" s="24">
        <f t="shared" si="44"/>
        <v>2041</v>
      </c>
      <c r="AN212" s="24">
        <f t="shared" si="44"/>
        <v>2042</v>
      </c>
      <c r="AO212" s="24">
        <f t="shared" si="44"/>
        <v>2043</v>
      </c>
      <c r="AP212" s="24">
        <f t="shared" si="44"/>
        <v>2044</v>
      </c>
      <c r="AQ212" s="24">
        <f>AQ200</f>
        <v>2045</v>
      </c>
      <c r="AR212" s="24">
        <f t="shared" si="44"/>
        <v>2046</v>
      </c>
      <c r="AS212" s="24">
        <f t="shared" si="44"/>
        <v>2047</v>
      </c>
      <c r="AT212" s="24">
        <f t="shared" si="44"/>
        <v>2048</v>
      </c>
      <c r="AU212" s="24">
        <f t="shared" si="44"/>
        <v>2049</v>
      </c>
      <c r="AV212" s="168">
        <f t="shared" si="44"/>
        <v>2050</v>
      </c>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c r="KT212"/>
      <c r="KU212"/>
      <c r="KV212"/>
      <c r="KW212"/>
      <c r="KX212"/>
      <c r="KY212"/>
      <c r="KZ212"/>
      <c r="LA212"/>
      <c r="LB212"/>
      <c r="LC212"/>
      <c r="LD212"/>
      <c r="LE212"/>
      <c r="LF212"/>
      <c r="LG212"/>
      <c r="LH212"/>
      <c r="LI212"/>
      <c r="LJ212"/>
      <c r="LK212"/>
      <c r="LL212"/>
      <c r="LM212"/>
      <c r="LN212"/>
      <c r="LO212"/>
      <c r="LP212"/>
      <c r="LQ212"/>
      <c r="LR212"/>
      <c r="LS212"/>
      <c r="LT212"/>
      <c r="LU212"/>
      <c r="LV212"/>
      <c r="LW212"/>
      <c r="LX212"/>
      <c r="LY212"/>
      <c r="LZ212"/>
      <c r="MA212"/>
      <c r="MB212"/>
      <c r="MC212"/>
      <c r="MD212"/>
      <c r="ME212"/>
      <c r="MF212"/>
      <c r="MG212"/>
      <c r="MH212"/>
      <c r="MI212"/>
      <c r="MJ212"/>
      <c r="MK212"/>
      <c r="ML212"/>
      <c r="MM212"/>
      <c r="MN212"/>
      <c r="MO212"/>
      <c r="MP212"/>
      <c r="MQ212"/>
      <c r="MR212"/>
      <c r="MS212"/>
      <c r="MT212"/>
      <c r="MU212"/>
      <c r="MV212"/>
      <c r="MW212"/>
      <c r="MX212"/>
      <c r="MY212"/>
      <c r="MZ212"/>
      <c r="NA212"/>
      <c r="NB212"/>
      <c r="NC212"/>
      <c r="ND212"/>
      <c r="NE212"/>
      <c r="NF212"/>
      <c r="NG212"/>
      <c r="NH212"/>
      <c r="NI212"/>
      <c r="NJ212"/>
      <c r="NK212"/>
      <c r="NL212"/>
      <c r="NM212"/>
      <c r="NN212"/>
      <c r="NO212"/>
      <c r="NP212"/>
      <c r="NQ212"/>
      <c r="NR212"/>
      <c r="NS212"/>
      <c r="NT212"/>
      <c r="NU212"/>
      <c r="NV212"/>
      <c r="NW212"/>
      <c r="NX212"/>
      <c r="NY212"/>
      <c r="NZ212"/>
      <c r="OA212"/>
      <c r="OB212"/>
      <c r="OC212"/>
      <c r="OD212"/>
      <c r="OE212"/>
      <c r="OF212"/>
      <c r="OG212"/>
      <c r="OH212"/>
      <c r="OI212"/>
      <c r="OJ212"/>
      <c r="OK212"/>
      <c r="OL212"/>
      <c r="OM212"/>
      <c r="ON212"/>
      <c r="OO212"/>
      <c r="OP212"/>
      <c r="OQ212"/>
      <c r="OR212"/>
      <c r="OS212"/>
      <c r="OT212"/>
      <c r="OU212"/>
      <c r="OV212"/>
      <c r="OW212"/>
      <c r="OX212"/>
      <c r="OY212"/>
      <c r="OZ212"/>
      <c r="PA212"/>
      <c r="PB212"/>
    </row>
    <row r="213" spans="1:418" ht="14.1" customHeight="1">
      <c r="G213" s="19"/>
      <c r="H213" s="788" t="s">
        <v>33</v>
      </c>
      <c r="J213" s="801" t="s">
        <v>34</v>
      </c>
      <c r="K213" s="119" t="s">
        <v>150</v>
      </c>
      <c r="L213" s="123"/>
      <c r="M213" s="123"/>
      <c r="N213" s="123">
        <f t="shared" ref="N213:AV213" si="45" xml:space="preserve"> (($S$36 * $S$34 * $S$32 * (N137 * 1 + N201) +N147) * 1000 / (N87 * 8760)) + N157 + N177</f>
        <v>123.62518090810251</v>
      </c>
      <c r="O213" s="123">
        <f t="shared" si="45"/>
        <v>120.13837404485432</v>
      </c>
      <c r="P213" s="123">
        <f t="shared" si="45"/>
        <v>119.70560157289005</v>
      </c>
      <c r="Q213" s="123">
        <f t="shared" si="45"/>
        <v>119.28619522658467</v>
      </c>
      <c r="R213" s="123">
        <f t="shared" si="45"/>
        <v>118.65438025450572</v>
      </c>
      <c r="S213" s="123">
        <f t="shared" si="45"/>
        <v>118.10960388979953</v>
      </c>
      <c r="T213" s="123">
        <f t="shared" si="45"/>
        <v>117.64505542814491</v>
      </c>
      <c r="U213" s="123">
        <f t="shared" si="45"/>
        <v>117.11192780609218</v>
      </c>
      <c r="V213" s="123">
        <f t="shared" si="45"/>
        <v>116.46937137579832</v>
      </c>
      <c r="W213" s="123">
        <f t="shared" si="45"/>
        <v>115.96608010744036</v>
      </c>
      <c r="X213" s="123">
        <f t="shared" si="45"/>
        <v>115.31712699116466</v>
      </c>
      <c r="Y213" s="123">
        <f t="shared" si="45"/>
        <v>114.87570465427987</v>
      </c>
      <c r="Z213" s="123">
        <f t="shared" si="45"/>
        <v>114.38735029167319</v>
      </c>
      <c r="AA213" s="123">
        <f t="shared" si="45"/>
        <v>113.86059261869569</v>
      </c>
      <c r="AB213" s="123">
        <f t="shared" si="45"/>
        <v>113.34307054161937</v>
      </c>
      <c r="AC213" s="123">
        <f t="shared" si="45"/>
        <v>112.83275152088801</v>
      </c>
      <c r="AD213" s="123">
        <f t="shared" si="45"/>
        <v>112.32284682259812</v>
      </c>
      <c r="AE213" s="123">
        <f t="shared" si="45"/>
        <v>111.88407850621569</v>
      </c>
      <c r="AF213" s="123">
        <f t="shared" si="45"/>
        <v>111.38007272119114</v>
      </c>
      <c r="AG213" s="123">
        <f t="shared" si="45"/>
        <v>110.98333287187479</v>
      </c>
      <c r="AH213" s="123">
        <f t="shared" si="45"/>
        <v>110.50044545198764</v>
      </c>
      <c r="AI213" s="123">
        <f t="shared" si="45"/>
        <v>110.11244060163027</v>
      </c>
      <c r="AJ213" s="123">
        <f t="shared" si="45"/>
        <v>109.6952910175203</v>
      </c>
      <c r="AK213" s="123">
        <f t="shared" si="45"/>
        <v>109.34879073266681</v>
      </c>
      <c r="AL213" s="123">
        <f t="shared" si="45"/>
        <v>108.89734607671475</v>
      </c>
      <c r="AM213" s="123">
        <f t="shared" si="45"/>
        <v>108.89734607671475</v>
      </c>
      <c r="AN213" s="123">
        <f t="shared" si="45"/>
        <v>108.89734607671475</v>
      </c>
      <c r="AO213" s="123">
        <f t="shared" si="45"/>
        <v>108.89734607671475</v>
      </c>
      <c r="AP213" s="123">
        <f t="shared" si="45"/>
        <v>108.89734607671475</v>
      </c>
      <c r="AQ213" s="123">
        <f t="shared" si="45"/>
        <v>108.89734607671475</v>
      </c>
      <c r="AR213" s="123">
        <f t="shared" si="45"/>
        <v>108.89734607671475</v>
      </c>
      <c r="AS213" s="123">
        <f t="shared" si="45"/>
        <v>108.89734607671475</v>
      </c>
      <c r="AT213" s="123">
        <f t="shared" si="45"/>
        <v>108.89734607671475</v>
      </c>
      <c r="AU213" s="123">
        <f t="shared" si="45"/>
        <v>108.89734607671475</v>
      </c>
      <c r="AV213" s="612">
        <f t="shared" si="45"/>
        <v>108.89734607671475</v>
      </c>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c r="KT213"/>
      <c r="KU213"/>
      <c r="KV213"/>
      <c r="KW213"/>
      <c r="KX213"/>
      <c r="KY213"/>
      <c r="KZ213"/>
      <c r="LA213"/>
      <c r="LB213"/>
      <c r="LC213"/>
      <c r="LD213"/>
      <c r="LE213"/>
      <c r="LF213"/>
      <c r="LG213"/>
      <c r="LH213"/>
      <c r="LI213"/>
      <c r="LJ213"/>
      <c r="LK213"/>
      <c r="LL213"/>
      <c r="LM213"/>
      <c r="LN213"/>
      <c r="LO213"/>
      <c r="LP213"/>
      <c r="LQ213"/>
      <c r="LR213"/>
      <c r="LS213"/>
      <c r="LT213"/>
      <c r="LU213"/>
      <c r="LV213"/>
      <c r="LW213"/>
      <c r="LX213"/>
      <c r="LY213"/>
      <c r="LZ213"/>
      <c r="MA213"/>
      <c r="MB213"/>
      <c r="MC213"/>
      <c r="MD213"/>
      <c r="ME213"/>
      <c r="MF213"/>
      <c r="MG213"/>
      <c r="MH213"/>
      <c r="MI213"/>
      <c r="MJ213"/>
      <c r="MK213"/>
      <c r="ML213"/>
      <c r="MM213"/>
      <c r="MN213"/>
      <c r="MO213"/>
      <c r="MP213"/>
      <c r="MQ213"/>
      <c r="MR213"/>
      <c r="MS213"/>
      <c r="MT213"/>
      <c r="MU213"/>
      <c r="MV213"/>
      <c r="MW213"/>
      <c r="MX213"/>
      <c r="MY213"/>
      <c r="MZ213"/>
      <c r="NA213"/>
      <c r="NB213"/>
      <c r="NC213"/>
      <c r="ND213"/>
      <c r="NE213"/>
      <c r="NF213"/>
      <c r="NG213"/>
      <c r="NH213"/>
      <c r="NI213"/>
      <c r="NJ213"/>
      <c r="NK213"/>
      <c r="NL213"/>
      <c r="NM213"/>
      <c r="NN213"/>
      <c r="NO213"/>
      <c r="NP213"/>
      <c r="NQ213"/>
      <c r="NR213"/>
      <c r="NS213"/>
      <c r="NT213"/>
      <c r="NU213"/>
      <c r="NV213"/>
      <c r="NW213"/>
      <c r="NX213"/>
      <c r="NY213"/>
      <c r="NZ213"/>
      <c r="OA213"/>
      <c r="OB213"/>
      <c r="OC213"/>
      <c r="OD213"/>
      <c r="OE213"/>
      <c r="OF213"/>
      <c r="OG213"/>
      <c r="OH213"/>
      <c r="OI213"/>
      <c r="OJ213"/>
      <c r="OK213"/>
      <c r="OL213"/>
      <c r="OM213"/>
      <c r="ON213"/>
      <c r="OO213"/>
      <c r="OP213"/>
      <c r="OQ213"/>
      <c r="OR213"/>
      <c r="OS213"/>
      <c r="OT213"/>
      <c r="OU213"/>
      <c r="OV213"/>
      <c r="OW213"/>
      <c r="OX213"/>
      <c r="OY213"/>
      <c r="OZ213"/>
      <c r="PA213"/>
      <c r="PB213"/>
    </row>
    <row r="214" spans="1:418" ht="14.1" customHeight="1">
      <c r="G214" s="19"/>
      <c r="H214" s="788"/>
      <c r="J214" s="802"/>
      <c r="K214" s="120" t="s">
        <v>151</v>
      </c>
      <c r="L214" s="124"/>
      <c r="M214" s="124"/>
      <c r="N214" s="124">
        <f t="shared" ref="M214:AV221" si="46" xml:space="preserve"> (($S$36 * $S$34 * $S$32 * (N138 * 1 + N202) +N148) * 1000 / (N88 * 8760)) + N158 + N178</f>
        <v>124.59415004910251</v>
      </c>
      <c r="O214" s="124">
        <f t="shared" si="46"/>
        <v>121.55440591420431</v>
      </c>
      <c r="P214" s="124">
        <f t="shared" si="46"/>
        <v>121.51198421284005</v>
      </c>
      <c r="Q214" s="124">
        <f t="shared" si="46"/>
        <v>121.50762260258466</v>
      </c>
      <c r="R214" s="124">
        <f t="shared" si="46"/>
        <v>121.29385458430572</v>
      </c>
      <c r="S214" s="124">
        <f t="shared" si="46"/>
        <v>121.24449813619952</v>
      </c>
      <c r="T214" s="124">
        <f t="shared" si="46"/>
        <v>121.19210234064492</v>
      </c>
      <c r="U214" s="124">
        <f t="shared" si="46"/>
        <v>121.06395971859217</v>
      </c>
      <c r="V214" s="124">
        <f t="shared" si="46"/>
        <v>120.94317355899832</v>
      </c>
      <c r="W214" s="124">
        <f t="shared" si="46"/>
        <v>120.90455937974036</v>
      </c>
      <c r="X214" s="124">
        <f t="shared" si="46"/>
        <v>120.75231689466466</v>
      </c>
      <c r="Y214" s="124">
        <f t="shared" si="46"/>
        <v>120.75136241497988</v>
      </c>
      <c r="Z214" s="124">
        <f t="shared" si="46"/>
        <v>120.73354893857318</v>
      </c>
      <c r="AA214" s="124">
        <f t="shared" si="46"/>
        <v>120.63797995219568</v>
      </c>
      <c r="AB214" s="124">
        <f t="shared" si="46"/>
        <v>120.62295246351937</v>
      </c>
      <c r="AC214" s="124">
        <f t="shared" si="46"/>
        <v>120.53589136598801</v>
      </c>
      <c r="AD214" s="124">
        <f t="shared" si="46"/>
        <v>120.44573163529812</v>
      </c>
      <c r="AE214" s="124">
        <f t="shared" si="46"/>
        <v>120.43768183721569</v>
      </c>
      <c r="AF214" s="124">
        <f t="shared" si="46"/>
        <v>120.34766367589114</v>
      </c>
      <c r="AG214" s="124">
        <f t="shared" si="46"/>
        <v>120.35111688977479</v>
      </c>
      <c r="AH214" s="124">
        <f t="shared" si="46"/>
        <v>120.29688989298765</v>
      </c>
      <c r="AI214" s="124">
        <f t="shared" si="46"/>
        <v>120.29341174323027</v>
      </c>
      <c r="AJ214" s="124">
        <f t="shared" si="46"/>
        <v>120.25607830562029</v>
      </c>
      <c r="AK214" s="124">
        <f t="shared" si="46"/>
        <v>120.37947131666681</v>
      </c>
      <c r="AL214" s="124">
        <f t="shared" si="46"/>
        <v>120.40608136861475</v>
      </c>
      <c r="AM214" s="124">
        <f t="shared" si="46"/>
        <v>120.40608136861475</v>
      </c>
      <c r="AN214" s="124">
        <f t="shared" si="46"/>
        <v>120.40608136861475</v>
      </c>
      <c r="AO214" s="124">
        <f t="shared" si="46"/>
        <v>120.40608136861475</v>
      </c>
      <c r="AP214" s="124">
        <f t="shared" si="46"/>
        <v>120.40608136861475</v>
      </c>
      <c r="AQ214" s="124">
        <f t="shared" si="46"/>
        <v>120.40608136861475</v>
      </c>
      <c r="AR214" s="124">
        <f t="shared" si="46"/>
        <v>120.40608136861475</v>
      </c>
      <c r="AS214" s="124">
        <f t="shared" si="46"/>
        <v>120.40608136861475</v>
      </c>
      <c r="AT214" s="124">
        <f t="shared" si="46"/>
        <v>120.40608136861475</v>
      </c>
      <c r="AU214" s="124">
        <f t="shared" si="46"/>
        <v>120.40608136861475</v>
      </c>
      <c r="AV214" s="613">
        <f t="shared" si="46"/>
        <v>120.40608136861475</v>
      </c>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c r="LQ214"/>
      <c r="LR214"/>
      <c r="LS214"/>
      <c r="LT214"/>
      <c r="LU214"/>
      <c r="LV214"/>
      <c r="LW214"/>
      <c r="LX214"/>
      <c r="LY214"/>
      <c r="LZ214"/>
      <c r="MA214"/>
      <c r="MB214"/>
      <c r="MC214"/>
      <c r="MD214"/>
      <c r="ME214"/>
      <c r="MF214"/>
      <c r="MG214"/>
      <c r="MH214"/>
      <c r="MI214"/>
      <c r="MJ214"/>
      <c r="MK214"/>
      <c r="ML214"/>
      <c r="MM214"/>
      <c r="MN214"/>
      <c r="MO214"/>
      <c r="MP214"/>
      <c r="MQ214"/>
      <c r="MR214"/>
      <c r="MS214"/>
      <c r="MT214"/>
      <c r="MU214"/>
      <c r="MV214"/>
      <c r="MW214"/>
      <c r="MX214"/>
      <c r="MY214"/>
      <c r="MZ214"/>
      <c r="NA214"/>
      <c r="NB214"/>
      <c r="NC214"/>
      <c r="ND214"/>
      <c r="NE214"/>
      <c r="NF214"/>
      <c r="NG214"/>
      <c r="NH214"/>
      <c r="NI214"/>
      <c r="NJ214"/>
      <c r="NK214"/>
      <c r="NL214"/>
      <c r="NM214"/>
      <c r="NN214"/>
      <c r="NO214"/>
      <c r="NP214"/>
      <c r="NQ214"/>
      <c r="NR214"/>
      <c r="NS214"/>
      <c r="NT214"/>
      <c r="NU214"/>
      <c r="NV214"/>
      <c r="NW214"/>
      <c r="NX214"/>
      <c r="NY214"/>
      <c r="NZ214"/>
      <c r="OA214"/>
      <c r="OB214"/>
      <c r="OC214"/>
      <c r="OD214"/>
      <c r="OE214"/>
      <c r="OF214"/>
      <c r="OG214"/>
      <c r="OH214"/>
      <c r="OI214"/>
      <c r="OJ214"/>
      <c r="OK214"/>
      <c r="OL214"/>
      <c r="OM214"/>
      <c r="ON214"/>
      <c r="OO214"/>
      <c r="OP214"/>
      <c r="OQ214"/>
      <c r="OR214"/>
      <c r="OS214"/>
      <c r="OT214"/>
      <c r="OU214"/>
      <c r="OV214"/>
      <c r="OW214"/>
      <c r="OX214"/>
      <c r="OY214"/>
      <c r="OZ214"/>
      <c r="PA214"/>
      <c r="PB214"/>
    </row>
    <row r="215" spans="1:418" ht="14.1" customHeight="1" thickBot="1">
      <c r="G215" s="19"/>
      <c r="H215" s="788"/>
      <c r="J215" s="802"/>
      <c r="K215" s="120" t="s">
        <v>148</v>
      </c>
      <c r="L215" s="125"/>
      <c r="M215" s="125"/>
      <c r="N215" s="125">
        <f t="shared" ref="L215:AA218" si="47" xml:space="preserve"> (($S$36 * $S$34 * $S$32 * (N139 * 1 + N203) +N149) * 1000 / (N89 * 8760)) + N159 + N179</f>
        <v>125.63593669080251</v>
      </c>
      <c r="O215" s="125">
        <f t="shared" si="47"/>
        <v>123.1467774890543</v>
      </c>
      <c r="P215" s="125">
        <f t="shared" si="47"/>
        <v>123.46190434654005</v>
      </c>
      <c r="Q215" s="125">
        <f t="shared" si="47"/>
        <v>123.93852247118465</v>
      </c>
      <c r="R215" s="125">
        <f t="shared" si="47"/>
        <v>124.31653047130573</v>
      </c>
      <c r="S215" s="125">
        <f t="shared" si="47"/>
        <v>124.86511178179953</v>
      </c>
      <c r="T215" s="125">
        <f t="shared" si="47"/>
        <v>125.35441560939492</v>
      </c>
      <c r="U215" s="125">
        <f t="shared" si="47"/>
        <v>125.88973788734218</v>
      </c>
      <c r="V215" s="125">
        <f t="shared" si="47"/>
        <v>126.34197421029832</v>
      </c>
      <c r="W215" s="125">
        <f t="shared" si="47"/>
        <v>126.96067305664036</v>
      </c>
      <c r="X215" s="125">
        <f t="shared" si="47"/>
        <v>127.58601797096466</v>
      </c>
      <c r="Y215" s="125">
        <f t="shared" si="47"/>
        <v>128.48518739497987</v>
      </c>
      <c r="Z215" s="125">
        <f t="shared" si="47"/>
        <v>129.17975873297317</v>
      </c>
      <c r="AA215" s="125">
        <f t="shared" si="47"/>
        <v>129.94601711159569</v>
      </c>
      <c r="AB215" s="125">
        <f t="shared" si="46"/>
        <v>130.64656803331937</v>
      </c>
      <c r="AC215" s="125">
        <f t="shared" si="46"/>
        <v>131.341015361388</v>
      </c>
      <c r="AD215" s="125">
        <f t="shared" si="46"/>
        <v>132.03205356779813</v>
      </c>
      <c r="AE215" s="125">
        <f t="shared" si="46"/>
        <v>132.84966366001569</v>
      </c>
      <c r="AF215" s="125">
        <f t="shared" si="46"/>
        <v>133.59908220729113</v>
      </c>
      <c r="AG215" s="125">
        <f t="shared" si="46"/>
        <v>134.53341542857478</v>
      </c>
      <c r="AH215" s="125">
        <f t="shared" si="46"/>
        <v>135.44245682528765</v>
      </c>
      <c r="AI215" s="125">
        <f t="shared" si="46"/>
        <v>136.58604738993026</v>
      </c>
      <c r="AJ215" s="125">
        <f t="shared" si="46"/>
        <v>137.40579527882031</v>
      </c>
      <c r="AK215" s="125">
        <f t="shared" si="46"/>
        <v>138.55545036446682</v>
      </c>
      <c r="AL215" s="125">
        <f t="shared" si="46"/>
        <v>139.62143397681476</v>
      </c>
      <c r="AM215" s="125">
        <f t="shared" si="46"/>
        <v>139.62143397681476</v>
      </c>
      <c r="AN215" s="125">
        <f t="shared" si="46"/>
        <v>139.62143397681476</v>
      </c>
      <c r="AO215" s="125">
        <f t="shared" si="46"/>
        <v>139.62143397681476</v>
      </c>
      <c r="AP215" s="125">
        <f t="shared" si="46"/>
        <v>139.62143397681476</v>
      </c>
      <c r="AQ215" s="125">
        <f t="shared" si="46"/>
        <v>139.62143397681476</v>
      </c>
      <c r="AR215" s="125">
        <f t="shared" si="46"/>
        <v>139.62143397681476</v>
      </c>
      <c r="AS215" s="125">
        <f t="shared" si="46"/>
        <v>139.62143397681476</v>
      </c>
      <c r="AT215" s="125">
        <f t="shared" si="46"/>
        <v>139.62143397681476</v>
      </c>
      <c r="AU215" s="125">
        <f t="shared" si="46"/>
        <v>139.62143397681476</v>
      </c>
      <c r="AV215" s="614">
        <f t="shared" si="46"/>
        <v>139.62143397681476</v>
      </c>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c r="KT215"/>
      <c r="KU215"/>
      <c r="KV215"/>
      <c r="KW215"/>
      <c r="KX215"/>
      <c r="KY215"/>
      <c r="KZ215"/>
      <c r="LA215"/>
      <c r="LB215"/>
      <c r="LC215"/>
      <c r="LD215"/>
      <c r="LE215"/>
      <c r="LF215"/>
      <c r="LG215"/>
      <c r="LH215"/>
      <c r="LI215"/>
      <c r="LJ215"/>
      <c r="LK215"/>
      <c r="LL215"/>
      <c r="LM215"/>
      <c r="LN215"/>
      <c r="LO215"/>
      <c r="LP215"/>
      <c r="LQ215"/>
      <c r="LR215"/>
      <c r="LS215"/>
      <c r="LT215"/>
      <c r="LU215"/>
      <c r="LV215"/>
      <c r="LW215"/>
      <c r="LX215"/>
      <c r="LY215"/>
      <c r="LZ215"/>
      <c r="MA215"/>
      <c r="MB215"/>
      <c r="MC215"/>
      <c r="MD215"/>
      <c r="ME215"/>
      <c r="MF215"/>
      <c r="MG215"/>
      <c r="MH215"/>
      <c r="MI215"/>
      <c r="MJ215"/>
      <c r="MK215"/>
      <c r="ML215"/>
      <c r="MM215"/>
      <c r="MN215"/>
      <c r="MO215"/>
      <c r="MP215"/>
      <c r="MQ215"/>
      <c r="MR215"/>
      <c r="MS215"/>
      <c r="MT215"/>
      <c r="MU215"/>
      <c r="MV215"/>
      <c r="MW215"/>
      <c r="MX215"/>
      <c r="MY215"/>
      <c r="MZ215"/>
      <c r="NA215"/>
      <c r="NB215"/>
      <c r="NC215"/>
      <c r="ND215"/>
      <c r="NE215"/>
      <c r="NF215"/>
      <c r="NG215"/>
      <c r="NH215"/>
      <c r="NI215"/>
      <c r="NJ215"/>
      <c r="NK215"/>
      <c r="NL215"/>
      <c r="NM215"/>
      <c r="NN215"/>
      <c r="NO215"/>
      <c r="NP215"/>
      <c r="NQ215"/>
      <c r="NR215"/>
      <c r="NS215"/>
      <c r="NT215"/>
      <c r="NU215"/>
      <c r="NV215"/>
      <c r="NW215"/>
      <c r="NX215"/>
      <c r="NY215"/>
      <c r="NZ215"/>
      <c r="OA215"/>
      <c r="OB215"/>
      <c r="OC215"/>
      <c r="OD215"/>
      <c r="OE215"/>
      <c r="OF215"/>
      <c r="OG215"/>
      <c r="OH215"/>
      <c r="OI215"/>
      <c r="OJ215"/>
      <c r="OK215"/>
      <c r="OL215"/>
      <c r="OM215"/>
      <c r="ON215"/>
      <c r="OO215"/>
      <c r="OP215"/>
      <c r="OQ215"/>
      <c r="OR215"/>
      <c r="OS215"/>
      <c r="OT215"/>
      <c r="OU215"/>
      <c r="OV215"/>
      <c r="OW215"/>
      <c r="OX215"/>
      <c r="OY215"/>
      <c r="OZ215"/>
      <c r="PA215"/>
      <c r="PB215"/>
    </row>
    <row r="216" spans="1:418" ht="14.1" customHeight="1" thickTop="1">
      <c r="A216"/>
      <c r="B216"/>
      <c r="C216"/>
      <c r="D216"/>
      <c r="E216"/>
      <c r="F216"/>
      <c r="G216" s="19"/>
      <c r="H216" s="788"/>
      <c r="J216" s="802"/>
      <c r="K216" s="120" t="s">
        <v>155</v>
      </c>
      <c r="L216" s="126">
        <f t="shared" si="47"/>
        <v>139.4520215035146</v>
      </c>
      <c r="M216" s="126">
        <f t="shared" si="46"/>
        <v>139.54754702066458</v>
      </c>
      <c r="N216" s="126">
        <f t="shared" si="46"/>
        <v>139.19112924286458</v>
      </c>
      <c r="O216" s="126">
        <f t="shared" si="46"/>
        <v>139.1171432132646</v>
      </c>
      <c r="P216" s="126">
        <f t="shared" si="46"/>
        <v>139.06825447966457</v>
      </c>
      <c r="Q216" s="126">
        <f t="shared" si="46"/>
        <v>138.8121084503646</v>
      </c>
      <c r="R216" s="126">
        <f t="shared" si="46"/>
        <v>138.42425643721458</v>
      </c>
      <c r="S216" s="126">
        <f t="shared" si="46"/>
        <v>138.02280975766459</v>
      </c>
      <c r="T216" s="126">
        <f t="shared" si="46"/>
        <v>137.72648028436458</v>
      </c>
      <c r="U216" s="126">
        <f t="shared" si="46"/>
        <v>137.3960847923646</v>
      </c>
      <c r="V216" s="126">
        <f t="shared" si="46"/>
        <v>137.0158412090646</v>
      </c>
      <c r="W216" s="126">
        <f t="shared" si="46"/>
        <v>136.70167355736459</v>
      </c>
      <c r="X216" s="126">
        <f t="shared" si="46"/>
        <v>136.53085362486459</v>
      </c>
      <c r="Y216" s="126">
        <f t="shared" si="46"/>
        <v>136.37890782036459</v>
      </c>
      <c r="Z216" s="126">
        <f t="shared" si="46"/>
        <v>136.19081685086459</v>
      </c>
      <c r="AA216" s="126">
        <f t="shared" si="46"/>
        <v>136.02289306861459</v>
      </c>
      <c r="AB216" s="126">
        <f t="shared" si="46"/>
        <v>135.8533057013646</v>
      </c>
      <c r="AC216" s="126">
        <f t="shared" si="46"/>
        <v>135.67260256161458</v>
      </c>
      <c r="AD216" s="126">
        <f t="shared" si="46"/>
        <v>135.50360501086459</v>
      </c>
      <c r="AE216" s="126">
        <f t="shared" si="46"/>
        <v>135.33484943611461</v>
      </c>
      <c r="AF216" s="126">
        <f t="shared" si="46"/>
        <v>135.16247934486461</v>
      </c>
      <c r="AG216" s="126">
        <f t="shared" si="46"/>
        <v>135.01479080561461</v>
      </c>
      <c r="AH216" s="126">
        <f t="shared" si="46"/>
        <v>134.84657211511458</v>
      </c>
      <c r="AI216" s="126">
        <f t="shared" si="46"/>
        <v>134.69179821611459</v>
      </c>
      <c r="AJ216" s="126">
        <f t="shared" si="46"/>
        <v>134.53284266936458</v>
      </c>
      <c r="AK216" s="126">
        <f t="shared" si="46"/>
        <v>134.38166060161458</v>
      </c>
      <c r="AL216" s="126">
        <f t="shared" si="46"/>
        <v>134.24546592236459</v>
      </c>
      <c r="AM216" s="126">
        <f t="shared" si="46"/>
        <v>134.24546592236459</v>
      </c>
      <c r="AN216" s="126">
        <f t="shared" si="46"/>
        <v>134.24546592236459</v>
      </c>
      <c r="AO216" s="126">
        <f t="shared" si="46"/>
        <v>134.24546592236459</v>
      </c>
      <c r="AP216" s="126">
        <f t="shared" si="46"/>
        <v>134.24546592236459</v>
      </c>
      <c r="AQ216" s="126">
        <f t="shared" si="46"/>
        <v>134.24546592236459</v>
      </c>
      <c r="AR216" s="126">
        <f t="shared" si="46"/>
        <v>134.24546592236459</v>
      </c>
      <c r="AS216" s="126">
        <f t="shared" si="46"/>
        <v>134.24546592236459</v>
      </c>
      <c r="AT216" s="126">
        <f t="shared" si="46"/>
        <v>134.24546592236459</v>
      </c>
      <c r="AU216" s="126">
        <f t="shared" si="46"/>
        <v>134.24546592236459</v>
      </c>
      <c r="AV216" s="615">
        <f t="shared" si="46"/>
        <v>134.24546592236459</v>
      </c>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c r="KT216"/>
      <c r="KU216"/>
      <c r="KV216"/>
      <c r="KW216"/>
      <c r="KX216"/>
      <c r="KY216"/>
      <c r="KZ216"/>
      <c r="LA216"/>
      <c r="LB216"/>
      <c r="LC216"/>
      <c r="LD216"/>
      <c r="LE216"/>
      <c r="LF216"/>
      <c r="LG216"/>
      <c r="LH216"/>
      <c r="LI216"/>
      <c r="LJ216"/>
      <c r="LK216"/>
      <c r="LL216"/>
      <c r="LM216"/>
      <c r="LN216"/>
      <c r="LO216"/>
      <c r="LP216"/>
      <c r="LQ216"/>
      <c r="LR216"/>
      <c r="LS216"/>
      <c r="LT216"/>
      <c r="LU216"/>
      <c r="LV216"/>
      <c r="LW216"/>
      <c r="LX216"/>
      <c r="LY216"/>
      <c r="LZ216"/>
      <c r="MA216"/>
      <c r="MB216"/>
      <c r="MC216"/>
      <c r="MD216"/>
      <c r="ME216"/>
      <c r="MF216"/>
      <c r="MG216"/>
      <c r="MH216"/>
      <c r="MI216"/>
      <c r="MJ216"/>
      <c r="MK216"/>
      <c r="ML216"/>
      <c r="MM216"/>
      <c r="MN216"/>
      <c r="MO216"/>
      <c r="MP216"/>
      <c r="MQ216"/>
      <c r="MR216"/>
      <c r="MS216"/>
      <c r="MT216"/>
      <c r="MU216"/>
      <c r="MV216"/>
      <c r="MW216"/>
      <c r="MX216"/>
      <c r="MY216"/>
      <c r="MZ216"/>
      <c r="NA216"/>
      <c r="NB216"/>
      <c r="NC216"/>
      <c r="ND216"/>
      <c r="NE216"/>
      <c r="NF216"/>
      <c r="NG216"/>
      <c r="NH216"/>
      <c r="NI216"/>
      <c r="NJ216"/>
      <c r="NK216"/>
      <c r="NL216"/>
      <c r="NM216"/>
      <c r="NN216"/>
      <c r="NO216"/>
      <c r="NP216"/>
      <c r="NQ216"/>
      <c r="NR216"/>
      <c r="NS216"/>
      <c r="NT216"/>
      <c r="NU216"/>
      <c r="NV216"/>
      <c r="NW216"/>
      <c r="NX216"/>
      <c r="NY216"/>
      <c r="NZ216"/>
      <c r="OA216"/>
      <c r="OB216"/>
      <c r="OC216"/>
      <c r="OD216"/>
      <c r="OE216"/>
      <c r="OF216"/>
      <c r="OG216"/>
      <c r="OH216"/>
      <c r="OI216"/>
      <c r="OJ216"/>
      <c r="OK216"/>
      <c r="OL216"/>
      <c r="OM216"/>
      <c r="ON216"/>
      <c r="OO216"/>
      <c r="OP216"/>
      <c r="OQ216"/>
      <c r="OR216"/>
      <c r="OS216"/>
      <c r="OT216"/>
      <c r="OU216"/>
      <c r="OV216"/>
      <c r="OW216"/>
      <c r="OX216"/>
      <c r="OY216"/>
      <c r="OZ216"/>
      <c r="PA216"/>
      <c r="PB216"/>
    </row>
    <row r="217" spans="1:418" ht="14.1" customHeight="1">
      <c r="A217"/>
      <c r="B217"/>
      <c r="C217"/>
      <c r="D217"/>
      <c r="E217"/>
      <c r="F217"/>
      <c r="G217" s="19"/>
      <c r="H217" s="788"/>
      <c r="J217" s="802"/>
      <c r="K217" s="120" t="s">
        <v>156</v>
      </c>
      <c r="L217" s="124">
        <f xml:space="preserve"> (($S$36 * $S$34 * $S$32 * (L141 * 1 + L205) +L151) * 1000 / (L91 * 8760)) + L161 + L181</f>
        <v>139.72923979556458</v>
      </c>
      <c r="M217" s="124">
        <f t="shared" si="46"/>
        <v>140.1391774880646</v>
      </c>
      <c r="N217" s="124">
        <f t="shared" si="46"/>
        <v>140.0960890328646</v>
      </c>
      <c r="O217" s="124">
        <f t="shared" si="46"/>
        <v>140.4282240318646</v>
      </c>
      <c r="P217" s="124">
        <f t="shared" si="46"/>
        <v>140.72221714771459</v>
      </c>
      <c r="Q217" s="124">
        <f t="shared" si="46"/>
        <v>140.82812987036459</v>
      </c>
      <c r="R217" s="124">
        <f t="shared" si="46"/>
        <v>140.7955649960646</v>
      </c>
      <c r="S217" s="124">
        <f t="shared" si="46"/>
        <v>140.80699665686458</v>
      </c>
      <c r="T217" s="124">
        <f t="shared" si="46"/>
        <v>140.8478815673646</v>
      </c>
      <c r="U217" s="124">
        <f t="shared" si="46"/>
        <v>140.8377400121646</v>
      </c>
      <c r="V217" s="124">
        <f t="shared" si="46"/>
        <v>140.87027260946459</v>
      </c>
      <c r="W217" s="124">
        <f t="shared" si="46"/>
        <v>140.91124685011459</v>
      </c>
      <c r="X217" s="124">
        <f t="shared" si="46"/>
        <v>141.16382442361459</v>
      </c>
      <c r="Y217" s="124">
        <f t="shared" si="46"/>
        <v>141.38733463011459</v>
      </c>
      <c r="Z217" s="124">
        <f t="shared" si="46"/>
        <v>141.60033400411459</v>
      </c>
      <c r="AA217" s="124">
        <f t="shared" si="46"/>
        <v>141.79995664236458</v>
      </c>
      <c r="AB217" s="124">
        <f t="shared" si="46"/>
        <v>142.0586970421146</v>
      </c>
      <c r="AC217" s="124">
        <f t="shared" si="46"/>
        <v>142.23878011836459</v>
      </c>
      <c r="AD217" s="124">
        <f t="shared" si="46"/>
        <v>142.42757433061459</v>
      </c>
      <c r="AE217" s="124">
        <f t="shared" si="46"/>
        <v>142.6259644036146</v>
      </c>
      <c r="AF217" s="124">
        <f t="shared" si="46"/>
        <v>142.8064784996146</v>
      </c>
      <c r="AG217" s="124">
        <f t="shared" si="46"/>
        <v>142.99991562636458</v>
      </c>
      <c r="AH217" s="124">
        <f t="shared" si="46"/>
        <v>143.19708825761461</v>
      </c>
      <c r="AI217" s="124">
        <f t="shared" si="46"/>
        <v>143.3700859741146</v>
      </c>
      <c r="AJ217" s="124">
        <f t="shared" si="46"/>
        <v>143.53488675361459</v>
      </c>
      <c r="AK217" s="124">
        <f t="shared" si="46"/>
        <v>143.7842430216146</v>
      </c>
      <c r="AL217" s="124">
        <f t="shared" si="46"/>
        <v>144.05554348811461</v>
      </c>
      <c r="AM217" s="124">
        <f t="shared" si="46"/>
        <v>144.05554348811461</v>
      </c>
      <c r="AN217" s="124">
        <f t="shared" si="46"/>
        <v>144.05554348811461</v>
      </c>
      <c r="AO217" s="124">
        <f t="shared" si="46"/>
        <v>144.05554348811461</v>
      </c>
      <c r="AP217" s="124">
        <f t="shared" si="46"/>
        <v>144.05554348811461</v>
      </c>
      <c r="AQ217" s="124">
        <f t="shared" si="46"/>
        <v>144.05554348811461</v>
      </c>
      <c r="AR217" s="124">
        <f t="shared" si="46"/>
        <v>144.05554348811461</v>
      </c>
      <c r="AS217" s="124">
        <f t="shared" si="46"/>
        <v>144.05554348811461</v>
      </c>
      <c r="AT217" s="124">
        <f t="shared" si="46"/>
        <v>144.05554348811461</v>
      </c>
      <c r="AU217" s="124">
        <f t="shared" si="46"/>
        <v>144.05554348811461</v>
      </c>
      <c r="AV217" s="613">
        <f t="shared" si="46"/>
        <v>144.05554348811461</v>
      </c>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c r="KT217"/>
      <c r="KU217"/>
      <c r="KV217"/>
      <c r="KW217"/>
      <c r="KX217"/>
      <c r="KY217"/>
      <c r="KZ217"/>
      <c r="LA217"/>
      <c r="LB217"/>
      <c r="LC217"/>
      <c r="LD217"/>
      <c r="LE217"/>
      <c r="LF217"/>
      <c r="LG217"/>
      <c r="LH217"/>
      <c r="LI217"/>
      <c r="LJ217"/>
      <c r="LK217"/>
      <c r="LL217"/>
      <c r="LM217"/>
      <c r="LN217"/>
      <c r="LO217"/>
      <c r="LP217"/>
      <c r="LQ217"/>
      <c r="LR217"/>
      <c r="LS217"/>
      <c r="LT217"/>
      <c r="LU217"/>
      <c r="LV217"/>
      <c r="LW217"/>
      <c r="LX217"/>
      <c r="LY217"/>
      <c r="LZ217"/>
      <c r="MA217"/>
      <c r="MB217"/>
      <c r="MC217"/>
      <c r="MD217"/>
      <c r="ME217"/>
      <c r="MF217"/>
      <c r="MG217"/>
      <c r="MH217"/>
      <c r="MI217"/>
      <c r="MJ217"/>
      <c r="MK217"/>
      <c r="ML217"/>
      <c r="MM217"/>
      <c r="MN217"/>
      <c r="MO217"/>
      <c r="MP217"/>
      <c r="MQ217"/>
      <c r="MR217"/>
      <c r="MS217"/>
      <c r="MT217"/>
      <c r="MU217"/>
      <c r="MV217"/>
      <c r="MW217"/>
      <c r="MX217"/>
      <c r="MY217"/>
      <c r="MZ217"/>
      <c r="NA217"/>
      <c r="NB217"/>
      <c r="NC217"/>
      <c r="ND217"/>
      <c r="NE217"/>
      <c r="NF217"/>
      <c r="NG217"/>
      <c r="NH217"/>
      <c r="NI217"/>
      <c r="NJ217"/>
      <c r="NK217"/>
      <c r="NL217"/>
      <c r="NM217"/>
      <c r="NN217"/>
      <c r="NO217"/>
      <c r="NP217"/>
      <c r="NQ217"/>
      <c r="NR217"/>
      <c r="NS217"/>
      <c r="NT217"/>
      <c r="NU217"/>
      <c r="NV217"/>
      <c r="NW217"/>
      <c r="NX217"/>
      <c r="NY217"/>
      <c r="NZ217"/>
      <c r="OA217"/>
      <c r="OB217"/>
      <c r="OC217"/>
      <c r="OD217"/>
      <c r="OE217"/>
      <c r="OF217"/>
      <c r="OG217"/>
      <c r="OH217"/>
      <c r="OI217"/>
      <c r="OJ217"/>
      <c r="OK217"/>
      <c r="OL217"/>
      <c r="OM217"/>
      <c r="ON217"/>
      <c r="OO217"/>
      <c r="OP217"/>
      <c r="OQ217"/>
      <c r="OR217"/>
      <c r="OS217"/>
      <c r="OT217"/>
      <c r="OU217"/>
      <c r="OV217"/>
      <c r="OW217"/>
      <c r="OX217"/>
      <c r="OY217"/>
      <c r="OZ217"/>
      <c r="PA217"/>
      <c r="PB217"/>
    </row>
    <row r="218" spans="1:418" ht="14.1" customHeight="1" thickBot="1">
      <c r="A218"/>
      <c r="B218"/>
      <c r="C218"/>
      <c r="D218"/>
      <c r="E218"/>
      <c r="F218"/>
      <c r="G218" s="19"/>
      <c r="H218" s="788"/>
      <c r="J218" s="802"/>
      <c r="K218" s="120" t="s">
        <v>157</v>
      </c>
      <c r="L218" s="125">
        <f t="shared" si="47"/>
        <v>139.9459018072146</v>
      </c>
      <c r="M218" s="125">
        <f t="shared" si="46"/>
        <v>140.68230731726459</v>
      </c>
      <c r="N218" s="125">
        <f t="shared" si="46"/>
        <v>141.06905605586459</v>
      </c>
      <c r="O218" s="125">
        <f t="shared" si="46"/>
        <v>141.9025749084646</v>
      </c>
      <c r="P218" s="125">
        <f t="shared" si="46"/>
        <v>142.5076058220146</v>
      </c>
      <c r="Q218" s="125">
        <f t="shared" si="46"/>
        <v>143.03425475111459</v>
      </c>
      <c r="R218" s="125">
        <f t="shared" si="46"/>
        <v>143.51114253381459</v>
      </c>
      <c r="S218" s="125">
        <f t="shared" si="46"/>
        <v>144.02256448366458</v>
      </c>
      <c r="T218" s="125">
        <f t="shared" si="46"/>
        <v>144.5107172438646</v>
      </c>
      <c r="U218" s="125">
        <f t="shared" si="46"/>
        <v>145.04030340026461</v>
      </c>
      <c r="V218" s="125">
        <f t="shared" si="46"/>
        <v>145.52164204931461</v>
      </c>
      <c r="W218" s="125">
        <f t="shared" si="46"/>
        <v>146.07349477836459</v>
      </c>
      <c r="X218" s="125">
        <f t="shared" si="46"/>
        <v>146.9888899863646</v>
      </c>
      <c r="Y218" s="125">
        <f t="shared" si="46"/>
        <v>147.97966828011459</v>
      </c>
      <c r="Z218" s="125">
        <f t="shared" si="46"/>
        <v>148.7999064261146</v>
      </c>
      <c r="AA218" s="125">
        <f t="shared" si="46"/>
        <v>149.7341530768646</v>
      </c>
      <c r="AB218" s="125">
        <f t="shared" si="46"/>
        <v>150.6028544786146</v>
      </c>
      <c r="AC218" s="125">
        <f t="shared" si="46"/>
        <v>151.4490974828646</v>
      </c>
      <c r="AD218" s="125">
        <f t="shared" si="46"/>
        <v>152.3037869618646</v>
      </c>
      <c r="AE218" s="125">
        <f t="shared" si="46"/>
        <v>153.2059717926146</v>
      </c>
      <c r="AF218" s="125">
        <f t="shared" si="46"/>
        <v>154.10202404411459</v>
      </c>
      <c r="AG218" s="125">
        <f t="shared" si="46"/>
        <v>155.08894584536461</v>
      </c>
      <c r="AH218" s="125">
        <f t="shared" si="46"/>
        <v>156.10721110036459</v>
      </c>
      <c r="AI218" s="125">
        <f t="shared" si="46"/>
        <v>157.25797333886459</v>
      </c>
      <c r="AJ218" s="125">
        <f t="shared" si="46"/>
        <v>158.1533525946146</v>
      </c>
      <c r="AK218" s="125">
        <f t="shared" si="46"/>
        <v>159.27749747311458</v>
      </c>
      <c r="AL218" s="125">
        <f t="shared" si="46"/>
        <v>160.43476281661458</v>
      </c>
      <c r="AM218" s="125">
        <f t="shared" si="46"/>
        <v>160.43476281661458</v>
      </c>
      <c r="AN218" s="125">
        <f t="shared" si="46"/>
        <v>160.43476281661458</v>
      </c>
      <c r="AO218" s="125">
        <f t="shared" si="46"/>
        <v>160.43476281661458</v>
      </c>
      <c r="AP218" s="125">
        <f t="shared" si="46"/>
        <v>160.43476281661458</v>
      </c>
      <c r="AQ218" s="125">
        <f t="shared" si="46"/>
        <v>160.43476281661458</v>
      </c>
      <c r="AR218" s="125">
        <f t="shared" si="46"/>
        <v>160.43476281661458</v>
      </c>
      <c r="AS218" s="125">
        <f t="shared" si="46"/>
        <v>160.43476281661458</v>
      </c>
      <c r="AT218" s="125">
        <f t="shared" si="46"/>
        <v>160.43476281661458</v>
      </c>
      <c r="AU218" s="125">
        <f t="shared" si="46"/>
        <v>160.43476281661458</v>
      </c>
      <c r="AV218" s="614">
        <f t="shared" si="46"/>
        <v>160.43476281661458</v>
      </c>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c r="KT218"/>
      <c r="KU218"/>
      <c r="KV218"/>
      <c r="KW218"/>
      <c r="KX218"/>
      <c r="KY218"/>
      <c r="KZ218"/>
      <c r="LA218"/>
      <c r="LB218"/>
      <c r="LC218"/>
      <c r="LD218"/>
      <c r="LE218"/>
      <c r="LF218"/>
      <c r="LG218"/>
      <c r="LH218"/>
      <c r="LI218"/>
      <c r="LJ218"/>
      <c r="LK218"/>
      <c r="LL218"/>
      <c r="LM218"/>
      <c r="LN218"/>
      <c r="LO218"/>
      <c r="LP218"/>
      <c r="LQ218"/>
      <c r="LR218"/>
      <c r="LS218"/>
      <c r="LT218"/>
      <c r="LU218"/>
      <c r="LV218"/>
      <c r="LW218"/>
      <c r="LX218"/>
      <c r="LY218"/>
      <c r="LZ218"/>
      <c r="MA218"/>
      <c r="MB218"/>
      <c r="MC218"/>
      <c r="MD218"/>
      <c r="ME218"/>
      <c r="MF218"/>
      <c r="MG218"/>
      <c r="MH218"/>
      <c r="MI218"/>
      <c r="MJ218"/>
      <c r="MK218"/>
      <c r="ML218"/>
      <c r="MM218"/>
      <c r="MN218"/>
      <c r="MO218"/>
      <c r="MP218"/>
      <c r="MQ218"/>
      <c r="MR218"/>
      <c r="MS218"/>
      <c r="MT218"/>
      <c r="MU218"/>
      <c r="MV218"/>
      <c r="MW218"/>
      <c r="MX218"/>
      <c r="MY218"/>
      <c r="MZ218"/>
      <c r="NA218"/>
      <c r="NB218"/>
      <c r="NC218"/>
      <c r="ND218"/>
      <c r="NE218"/>
      <c r="NF218"/>
      <c r="NG218"/>
      <c r="NH218"/>
      <c r="NI218"/>
      <c r="NJ218"/>
      <c r="NK218"/>
      <c r="NL218"/>
      <c r="NM218"/>
      <c r="NN218"/>
      <c r="NO218"/>
      <c r="NP218"/>
      <c r="NQ218"/>
      <c r="NR218"/>
      <c r="NS218"/>
      <c r="NT218"/>
      <c r="NU218"/>
      <c r="NV218"/>
      <c r="NW218"/>
      <c r="NX218"/>
      <c r="NY218"/>
      <c r="NZ218"/>
      <c r="OA218"/>
      <c r="OB218"/>
      <c r="OC218"/>
      <c r="OD218"/>
      <c r="OE218"/>
      <c r="OF218"/>
      <c r="OG218"/>
      <c r="OH218"/>
      <c r="OI218"/>
      <c r="OJ218"/>
      <c r="OK218"/>
      <c r="OL218"/>
      <c r="OM218"/>
      <c r="ON218"/>
      <c r="OO218"/>
      <c r="OP218"/>
      <c r="OQ218"/>
      <c r="OR218"/>
      <c r="OS218"/>
      <c r="OT218"/>
      <c r="OU218"/>
      <c r="OV218"/>
      <c r="OW218"/>
      <c r="OX218"/>
      <c r="OY218"/>
      <c r="OZ218"/>
      <c r="PA218"/>
      <c r="PB218"/>
    </row>
    <row r="219" spans="1:418" ht="14.1" customHeight="1" thickTop="1">
      <c r="G219" s="19"/>
      <c r="H219" s="788"/>
      <c r="J219" s="802"/>
      <c r="K219" s="120" t="s">
        <v>158</v>
      </c>
      <c r="L219" s="126"/>
      <c r="M219" s="126"/>
      <c r="N219" s="126"/>
      <c r="O219" s="126">
        <f t="shared" si="46"/>
        <v>217.90827246279406</v>
      </c>
      <c r="P219" s="126">
        <f t="shared" si="46"/>
        <v>216.01551467104338</v>
      </c>
      <c r="Q219" s="126">
        <f t="shared" si="46"/>
        <v>213.48912172034744</v>
      </c>
      <c r="R219" s="126">
        <f t="shared" si="46"/>
        <v>209.71440295801483</v>
      </c>
      <c r="S219" s="126">
        <f t="shared" si="46"/>
        <v>208.08170585513184</v>
      </c>
      <c r="T219" s="126">
        <f t="shared" si="46"/>
        <v>206.54522481222273</v>
      </c>
      <c r="U219" s="126">
        <f t="shared" si="46"/>
        <v>204.88132172881839</v>
      </c>
      <c r="V219" s="126">
        <f t="shared" si="46"/>
        <v>203.08063924283115</v>
      </c>
      <c r="W219" s="126">
        <f t="shared" si="46"/>
        <v>201.44697402470604</v>
      </c>
      <c r="X219" s="126">
        <f t="shared" si="46"/>
        <v>199.95258934010479</v>
      </c>
      <c r="Y219" s="126">
        <f t="shared" si="46"/>
        <v>198.87480631055223</v>
      </c>
      <c r="Z219" s="126">
        <f t="shared" si="46"/>
        <v>197.67360045816238</v>
      </c>
      <c r="AA219" s="126">
        <f t="shared" si="46"/>
        <v>196.34546028249969</v>
      </c>
      <c r="AB219" s="126">
        <f t="shared" si="46"/>
        <v>195.05435345368389</v>
      </c>
      <c r="AC219" s="126">
        <f t="shared" si="46"/>
        <v>193.8763045715456</v>
      </c>
      <c r="AD219" s="126">
        <f t="shared" si="46"/>
        <v>192.68973714022644</v>
      </c>
      <c r="AE219" s="126">
        <f t="shared" si="46"/>
        <v>191.6363546584856</v>
      </c>
      <c r="AF219" s="126">
        <f t="shared" si="46"/>
        <v>190.47186256556199</v>
      </c>
      <c r="AG219" s="126">
        <f t="shared" si="46"/>
        <v>189.5016442875274</v>
      </c>
      <c r="AH219" s="126">
        <f t="shared" si="46"/>
        <v>188.32926376551677</v>
      </c>
      <c r="AI219" s="126">
        <f t="shared" si="46"/>
        <v>187.31225325058523</v>
      </c>
      <c r="AJ219" s="126">
        <f t="shared" si="46"/>
        <v>186.31694829211361</v>
      </c>
      <c r="AK219" s="126">
        <f t="shared" si="46"/>
        <v>185.31140239453282</v>
      </c>
      <c r="AL219" s="126">
        <f t="shared" si="46"/>
        <v>184.23334243284978</v>
      </c>
      <c r="AM219" s="126">
        <f t="shared" si="46"/>
        <v>184.23334243284978</v>
      </c>
      <c r="AN219" s="126">
        <f t="shared" si="46"/>
        <v>184.23334243284978</v>
      </c>
      <c r="AO219" s="126">
        <f t="shared" si="46"/>
        <v>184.23334243284978</v>
      </c>
      <c r="AP219" s="126">
        <f t="shared" si="46"/>
        <v>184.23334243284978</v>
      </c>
      <c r="AQ219" s="126">
        <f t="shared" si="46"/>
        <v>184.23334243284978</v>
      </c>
      <c r="AR219" s="126">
        <f t="shared" si="46"/>
        <v>184.23334243284978</v>
      </c>
      <c r="AS219" s="126">
        <f t="shared" si="46"/>
        <v>184.23334243284978</v>
      </c>
      <c r="AT219" s="126">
        <f t="shared" si="46"/>
        <v>184.23334243284978</v>
      </c>
      <c r="AU219" s="126">
        <f t="shared" si="46"/>
        <v>184.23334243284978</v>
      </c>
      <c r="AV219" s="615">
        <f t="shared" si="46"/>
        <v>184.23334243284978</v>
      </c>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c r="KT219"/>
      <c r="KU219"/>
      <c r="KV219"/>
      <c r="KW219"/>
      <c r="KX219"/>
      <c r="KY219"/>
      <c r="KZ219"/>
      <c r="LA219"/>
      <c r="LB219"/>
      <c r="LC219"/>
      <c r="LD219"/>
      <c r="LE219"/>
      <c r="LF219"/>
      <c r="LG219"/>
      <c r="LH219"/>
      <c r="LI219"/>
      <c r="LJ219"/>
      <c r="LK219"/>
      <c r="LL219"/>
      <c r="LM219"/>
      <c r="LN219"/>
      <c r="LO219"/>
      <c r="LP219"/>
      <c r="LQ219"/>
      <c r="LR219"/>
      <c r="LS219"/>
      <c r="LT219"/>
      <c r="LU219"/>
      <c r="LV219"/>
      <c r="LW219"/>
      <c r="LX219"/>
      <c r="LY219"/>
      <c r="LZ219"/>
      <c r="MA219"/>
      <c r="MB219"/>
      <c r="MC219"/>
      <c r="MD219"/>
      <c r="ME219"/>
      <c r="MF219"/>
      <c r="MG219"/>
      <c r="MH219"/>
      <c r="MI219"/>
      <c r="MJ219"/>
      <c r="MK219"/>
      <c r="ML219"/>
      <c r="MM219"/>
      <c r="MN219"/>
      <c r="MO219"/>
      <c r="MP219"/>
      <c r="MQ219"/>
      <c r="MR219"/>
      <c r="MS219"/>
      <c r="MT219"/>
      <c r="MU219"/>
      <c r="MV219"/>
      <c r="MW219"/>
      <c r="MX219"/>
      <c r="MY219"/>
      <c r="MZ219"/>
      <c r="NA219"/>
      <c r="NB219"/>
      <c r="NC219"/>
      <c r="ND219"/>
      <c r="NE219"/>
      <c r="NF219"/>
      <c r="NG219"/>
      <c r="NH219"/>
      <c r="NI219"/>
      <c r="NJ219"/>
      <c r="NK219"/>
      <c r="NL219"/>
      <c r="NM219"/>
      <c r="NN219"/>
      <c r="NO219"/>
      <c r="NP219"/>
      <c r="NQ219"/>
      <c r="NR219"/>
      <c r="NS219"/>
      <c r="NT219"/>
      <c r="NU219"/>
      <c r="NV219"/>
      <c r="NW219"/>
      <c r="NX219"/>
      <c r="NY219"/>
      <c r="NZ219"/>
      <c r="OA219"/>
      <c r="OB219"/>
      <c r="OC219"/>
      <c r="OD219"/>
      <c r="OE219"/>
      <c r="OF219"/>
      <c r="OG219"/>
      <c r="OH219"/>
      <c r="OI219"/>
      <c r="OJ219"/>
      <c r="OK219"/>
      <c r="OL219"/>
      <c r="OM219"/>
      <c r="ON219"/>
      <c r="OO219"/>
      <c r="OP219"/>
      <c r="OQ219"/>
      <c r="OR219"/>
      <c r="OS219"/>
      <c r="OT219"/>
      <c r="OU219"/>
      <c r="OV219"/>
      <c r="OW219"/>
      <c r="OX219"/>
      <c r="OY219"/>
      <c r="OZ219"/>
      <c r="PA219"/>
      <c r="PB219"/>
    </row>
    <row r="220" spans="1:418" ht="14.1" customHeight="1">
      <c r="G220" s="19"/>
      <c r="H220" s="788"/>
      <c r="J220" s="802"/>
      <c r="K220" s="120" t="s">
        <v>159</v>
      </c>
      <c r="L220" s="124"/>
      <c r="M220" s="124"/>
      <c r="N220" s="124"/>
      <c r="O220" s="124">
        <f t="shared" si="46"/>
        <v>219.45508948769407</v>
      </c>
      <c r="P220" s="124">
        <f t="shared" si="46"/>
        <v>217.95577971874337</v>
      </c>
      <c r="Q220" s="124">
        <f t="shared" si="46"/>
        <v>215.83734289634742</v>
      </c>
      <c r="R220" s="124">
        <f t="shared" si="46"/>
        <v>212.45632263851485</v>
      </c>
      <c r="S220" s="124">
        <f t="shared" si="46"/>
        <v>211.28459438313183</v>
      </c>
      <c r="T220" s="124">
        <f t="shared" si="46"/>
        <v>210.10848679632272</v>
      </c>
      <c r="U220" s="124">
        <f t="shared" si="46"/>
        <v>208.7791543465184</v>
      </c>
      <c r="V220" s="124">
        <f t="shared" si="46"/>
        <v>207.41623472243117</v>
      </c>
      <c r="W220" s="124">
        <f t="shared" si="46"/>
        <v>206.14248463715603</v>
      </c>
      <c r="X220" s="124">
        <f t="shared" si="46"/>
        <v>205.1203728753548</v>
      </c>
      <c r="Y220" s="124">
        <f t="shared" si="46"/>
        <v>204.46138708760225</v>
      </c>
      <c r="Z220" s="124">
        <f t="shared" si="46"/>
        <v>203.70757194051239</v>
      </c>
      <c r="AA220" s="124">
        <f t="shared" si="46"/>
        <v>202.78940636274967</v>
      </c>
      <c r="AB220" s="124">
        <f t="shared" si="46"/>
        <v>201.97607184853388</v>
      </c>
      <c r="AC220" s="124">
        <f t="shared" si="46"/>
        <v>201.20045698719559</v>
      </c>
      <c r="AD220" s="124">
        <f t="shared" si="46"/>
        <v>200.41298345527645</v>
      </c>
      <c r="AE220" s="124">
        <f t="shared" si="46"/>
        <v>199.76912853498561</v>
      </c>
      <c r="AF220" s="124">
        <f t="shared" si="46"/>
        <v>198.998256253612</v>
      </c>
      <c r="AG220" s="124">
        <f t="shared" si="46"/>
        <v>198.40854190637739</v>
      </c>
      <c r="AH220" s="124">
        <f t="shared" si="46"/>
        <v>197.64373210701677</v>
      </c>
      <c r="AI220" s="124">
        <f t="shared" si="46"/>
        <v>196.99232993098522</v>
      </c>
      <c r="AJ220" s="124">
        <f t="shared" si="46"/>
        <v>196.35815451226358</v>
      </c>
      <c r="AK220" s="124">
        <f t="shared" si="46"/>
        <v>195.79938359053281</v>
      </c>
      <c r="AL220" s="124">
        <f t="shared" si="46"/>
        <v>195.17585848269977</v>
      </c>
      <c r="AM220" s="124">
        <f t="shared" si="46"/>
        <v>195.17585848269977</v>
      </c>
      <c r="AN220" s="124">
        <f t="shared" si="46"/>
        <v>195.17585848269977</v>
      </c>
      <c r="AO220" s="124">
        <f t="shared" si="46"/>
        <v>195.17585848269977</v>
      </c>
      <c r="AP220" s="124">
        <f t="shared" si="46"/>
        <v>195.17585848269977</v>
      </c>
      <c r="AQ220" s="124">
        <f t="shared" si="46"/>
        <v>195.17585848269977</v>
      </c>
      <c r="AR220" s="124">
        <f t="shared" si="46"/>
        <v>195.17585848269977</v>
      </c>
      <c r="AS220" s="124">
        <f t="shared" si="46"/>
        <v>195.17585848269977</v>
      </c>
      <c r="AT220" s="124">
        <f t="shared" si="46"/>
        <v>195.17585848269977</v>
      </c>
      <c r="AU220" s="124">
        <f t="shared" si="46"/>
        <v>195.17585848269977</v>
      </c>
      <c r="AV220" s="613">
        <f t="shared" si="46"/>
        <v>195.17585848269977</v>
      </c>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c r="KT220"/>
      <c r="KU220"/>
      <c r="KV220"/>
      <c r="KW220"/>
      <c r="KX220"/>
      <c r="KY220"/>
      <c r="KZ220"/>
      <c r="LA220"/>
      <c r="LB220"/>
      <c r="LC220"/>
      <c r="LD220"/>
      <c r="LE220"/>
      <c r="LF220"/>
      <c r="LG220"/>
      <c r="LH220"/>
      <c r="LI220"/>
      <c r="LJ220"/>
      <c r="LK220"/>
      <c r="LL220"/>
      <c r="LM220"/>
      <c r="LN220"/>
      <c r="LO220"/>
      <c r="LP220"/>
      <c r="LQ220"/>
      <c r="LR220"/>
      <c r="LS220"/>
      <c r="LT220"/>
      <c r="LU220"/>
      <c r="LV220"/>
      <c r="LW220"/>
      <c r="LX220"/>
      <c r="LY220"/>
      <c r="LZ220"/>
      <c r="MA220"/>
      <c r="MB220"/>
      <c r="MC220"/>
      <c r="MD220"/>
      <c r="ME220"/>
      <c r="MF220"/>
      <c r="MG220"/>
      <c r="MH220"/>
      <c r="MI220"/>
      <c r="MJ220"/>
      <c r="MK220"/>
      <c r="ML220"/>
      <c r="MM220"/>
      <c r="MN220"/>
      <c r="MO220"/>
      <c r="MP220"/>
      <c r="MQ220"/>
      <c r="MR220"/>
      <c r="MS220"/>
      <c r="MT220"/>
      <c r="MU220"/>
      <c r="MV220"/>
      <c r="MW220"/>
      <c r="MX220"/>
      <c r="MY220"/>
      <c r="MZ220"/>
      <c r="NA220"/>
      <c r="NB220"/>
      <c r="NC220"/>
      <c r="ND220"/>
      <c r="NE220"/>
      <c r="NF220"/>
      <c r="NG220"/>
      <c r="NH220"/>
      <c r="NI220"/>
      <c r="NJ220"/>
      <c r="NK220"/>
      <c r="NL220"/>
      <c r="NM220"/>
      <c r="NN220"/>
      <c r="NO220"/>
      <c r="NP220"/>
      <c r="NQ220"/>
      <c r="NR220"/>
      <c r="NS220"/>
      <c r="NT220"/>
      <c r="NU220"/>
      <c r="NV220"/>
      <c r="NW220"/>
      <c r="NX220"/>
      <c r="NY220"/>
      <c r="NZ220"/>
      <c r="OA220"/>
      <c r="OB220"/>
      <c r="OC220"/>
      <c r="OD220"/>
      <c r="OE220"/>
      <c r="OF220"/>
      <c r="OG220"/>
      <c r="OH220"/>
      <c r="OI220"/>
      <c r="OJ220"/>
      <c r="OK220"/>
      <c r="OL220"/>
      <c r="OM220"/>
      <c r="ON220"/>
      <c r="OO220"/>
      <c r="OP220"/>
      <c r="OQ220"/>
      <c r="OR220"/>
      <c r="OS220"/>
      <c r="OT220"/>
      <c r="OU220"/>
      <c r="OV220"/>
      <c r="OW220"/>
      <c r="OX220"/>
      <c r="OY220"/>
      <c r="OZ220"/>
      <c r="PA220"/>
      <c r="PB220"/>
    </row>
    <row r="221" spans="1:418" ht="14.1" customHeight="1">
      <c r="G221" s="19"/>
      <c r="H221" s="788"/>
      <c r="J221" s="802"/>
      <c r="K221" s="121" t="s">
        <v>160</v>
      </c>
      <c r="L221" s="129"/>
      <c r="M221" s="129"/>
      <c r="N221" s="129"/>
      <c r="O221" s="129">
        <f t="shared" si="46"/>
        <v>221.19453300959407</v>
      </c>
      <c r="P221" s="129">
        <f t="shared" si="46"/>
        <v>220.05022072894337</v>
      </c>
      <c r="Q221" s="129">
        <f t="shared" si="46"/>
        <v>218.40699275744743</v>
      </c>
      <c r="R221" s="129">
        <f t="shared" si="46"/>
        <v>215.59631699601485</v>
      </c>
      <c r="S221" s="129">
        <f t="shared" si="46"/>
        <v>214.98373732013184</v>
      </c>
      <c r="T221" s="129">
        <f t="shared" si="46"/>
        <v>214.28982778287272</v>
      </c>
      <c r="U221" s="129">
        <f t="shared" si="46"/>
        <v>213.53875041466839</v>
      </c>
      <c r="V221" s="129">
        <f t="shared" si="46"/>
        <v>212.64825320258117</v>
      </c>
      <c r="W221" s="129">
        <f t="shared" si="46"/>
        <v>211.90064306450603</v>
      </c>
      <c r="X221" s="129">
        <f t="shared" si="46"/>
        <v>211.61786211380479</v>
      </c>
      <c r="Y221" s="129">
        <f t="shared" si="46"/>
        <v>211.81471495760223</v>
      </c>
      <c r="Z221" s="129">
        <f t="shared" si="46"/>
        <v>211.7382359441124</v>
      </c>
      <c r="AA221" s="129">
        <f t="shared" si="46"/>
        <v>211.63949661384967</v>
      </c>
      <c r="AB221" s="129">
        <f t="shared" si="46"/>
        <v>211.50653470723387</v>
      </c>
      <c r="AC221" s="129">
        <f t="shared" si="46"/>
        <v>211.4739787722956</v>
      </c>
      <c r="AD221" s="129">
        <f t="shared" si="46"/>
        <v>211.42926895402644</v>
      </c>
      <c r="AE221" s="129">
        <f t="shared" ref="AE221:AV221" si="48" xml:space="preserve"> (($S$36 * $S$34 * $S$32 * (AE145 * 1 + AE209) +AE155) * 1000 / (AE95 * 8760)) + AE165 + AE185</f>
        <v>211.5704522131856</v>
      </c>
      <c r="AF221" s="129">
        <f t="shared" si="48"/>
        <v>211.597717122712</v>
      </c>
      <c r="AG221" s="129">
        <f t="shared" si="48"/>
        <v>211.89308433857738</v>
      </c>
      <c r="AH221" s="129">
        <f t="shared" si="48"/>
        <v>212.04415100946679</v>
      </c>
      <c r="AI221" s="129">
        <f t="shared" si="48"/>
        <v>212.48338281703522</v>
      </c>
      <c r="AJ221" s="129">
        <f t="shared" si="48"/>
        <v>212.6641211080636</v>
      </c>
      <c r="AK221" s="129">
        <f t="shared" si="48"/>
        <v>213.08112110623281</v>
      </c>
      <c r="AL221" s="129">
        <f t="shared" si="48"/>
        <v>213.44583333099979</v>
      </c>
      <c r="AM221" s="129">
        <f t="shared" si="48"/>
        <v>213.44583333099979</v>
      </c>
      <c r="AN221" s="129">
        <f t="shared" si="48"/>
        <v>213.44583333099979</v>
      </c>
      <c r="AO221" s="129">
        <f t="shared" si="48"/>
        <v>213.44583333099979</v>
      </c>
      <c r="AP221" s="129">
        <f t="shared" si="48"/>
        <v>213.44583333099979</v>
      </c>
      <c r="AQ221" s="129">
        <f t="shared" si="48"/>
        <v>213.44583333099979</v>
      </c>
      <c r="AR221" s="129">
        <f t="shared" si="48"/>
        <v>213.44583333099979</v>
      </c>
      <c r="AS221" s="129">
        <f t="shared" si="48"/>
        <v>213.44583333099979</v>
      </c>
      <c r="AT221" s="129">
        <f t="shared" si="48"/>
        <v>213.44583333099979</v>
      </c>
      <c r="AU221" s="129">
        <f t="shared" si="48"/>
        <v>213.44583333099979</v>
      </c>
      <c r="AV221" s="618">
        <f t="shared" si="48"/>
        <v>213.44583333099979</v>
      </c>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c r="KT221"/>
      <c r="KU221"/>
      <c r="KV221"/>
      <c r="KW221"/>
      <c r="KX221"/>
      <c r="KY221"/>
      <c r="KZ221"/>
      <c r="LA221"/>
      <c r="LB221"/>
      <c r="LC221"/>
      <c r="LD221"/>
      <c r="LE221"/>
      <c r="LF221"/>
      <c r="LG221"/>
      <c r="LH221"/>
      <c r="LI221"/>
      <c r="LJ221"/>
      <c r="LK221"/>
      <c r="LL221"/>
      <c r="LM221"/>
      <c r="LN221"/>
      <c r="LO221"/>
      <c r="LP221"/>
      <c r="LQ221"/>
      <c r="LR221"/>
      <c r="LS221"/>
      <c r="LT221"/>
      <c r="LU221"/>
      <c r="LV221"/>
      <c r="LW221"/>
      <c r="LX221"/>
      <c r="LY221"/>
      <c r="LZ221"/>
      <c r="MA221"/>
      <c r="MB221"/>
      <c r="MC221"/>
      <c r="MD221"/>
      <c r="ME221"/>
      <c r="MF221"/>
      <c r="MG221"/>
      <c r="MH221"/>
      <c r="MI221"/>
      <c r="MJ221"/>
      <c r="MK221"/>
      <c r="ML221"/>
      <c r="MM221"/>
      <c r="MN221"/>
      <c r="MO221"/>
      <c r="MP221"/>
      <c r="MQ221"/>
      <c r="MR221"/>
      <c r="MS221"/>
      <c r="MT221"/>
      <c r="MU221"/>
      <c r="MV221"/>
      <c r="MW221"/>
      <c r="MX221"/>
      <c r="MY221"/>
      <c r="MZ221"/>
      <c r="NA221"/>
      <c r="NB221"/>
      <c r="NC221"/>
      <c r="ND221"/>
      <c r="NE221"/>
      <c r="NF221"/>
      <c r="NG221"/>
      <c r="NH221"/>
      <c r="NI221"/>
      <c r="NJ221"/>
      <c r="NK221"/>
      <c r="NL221"/>
      <c r="NM221"/>
      <c r="NN221"/>
      <c r="NO221"/>
      <c r="NP221"/>
      <c r="NQ221"/>
      <c r="NR221"/>
      <c r="NS221"/>
      <c r="NT221"/>
      <c r="NU221"/>
      <c r="NV221"/>
      <c r="NW221"/>
      <c r="NX221"/>
      <c r="NY221"/>
      <c r="NZ221"/>
      <c r="OA221"/>
      <c r="OB221"/>
      <c r="OC221"/>
      <c r="OD221"/>
      <c r="OE221"/>
      <c r="OF221"/>
      <c r="OG221"/>
      <c r="OH221"/>
      <c r="OI221"/>
      <c r="OJ221"/>
      <c r="OK221"/>
      <c r="OL221"/>
      <c r="OM221"/>
      <c r="ON221"/>
      <c r="OO221"/>
      <c r="OP221"/>
      <c r="OQ221"/>
      <c r="OR221"/>
      <c r="OS221"/>
      <c r="OT221"/>
      <c r="OU221"/>
      <c r="OV221"/>
      <c r="OW221"/>
      <c r="OX221"/>
      <c r="OY221"/>
      <c r="OZ221"/>
      <c r="PA221"/>
      <c r="PB221"/>
    </row>
    <row r="222" spans="1:418" ht="14.1" customHeight="1">
      <c r="G222" s="21"/>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c r="AV222" s="23"/>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c r="KT222"/>
      <c r="KU222"/>
      <c r="KV222"/>
      <c r="KW222"/>
      <c r="KX222"/>
      <c r="KY222"/>
      <c r="KZ222"/>
      <c r="LA222"/>
      <c r="LB222"/>
      <c r="LC222"/>
      <c r="LD222"/>
      <c r="LE222"/>
      <c r="LF222"/>
      <c r="LG222"/>
      <c r="LH222"/>
      <c r="LI222"/>
      <c r="LJ222"/>
      <c r="LK222"/>
      <c r="LL222"/>
      <c r="LM222"/>
      <c r="LN222"/>
      <c r="LO222"/>
      <c r="LP222"/>
      <c r="LQ222"/>
      <c r="LR222"/>
      <c r="LS222"/>
      <c r="LT222"/>
      <c r="LU222"/>
      <c r="LV222"/>
      <c r="LW222"/>
      <c r="LX222"/>
      <c r="LY222"/>
      <c r="LZ222"/>
      <c r="MA222"/>
      <c r="MB222"/>
      <c r="MC222"/>
      <c r="MD222"/>
      <c r="ME222"/>
      <c r="MF222"/>
      <c r="MG222"/>
      <c r="MH222"/>
      <c r="MI222"/>
      <c r="MJ222"/>
      <c r="MK222"/>
      <c r="ML222"/>
      <c r="MM222"/>
      <c r="MN222"/>
      <c r="MO222"/>
      <c r="MP222"/>
      <c r="MQ222"/>
      <c r="MR222"/>
      <c r="MS222"/>
      <c r="MT222"/>
      <c r="MU222"/>
      <c r="MV222"/>
      <c r="MW222"/>
      <c r="MX222"/>
      <c r="MY222"/>
      <c r="MZ222"/>
      <c r="NA222"/>
      <c r="NB222"/>
      <c r="NC222"/>
      <c r="ND222"/>
      <c r="NE222"/>
      <c r="NF222"/>
      <c r="NG222"/>
      <c r="NH222"/>
      <c r="NI222"/>
      <c r="NJ222"/>
      <c r="NK222"/>
      <c r="NL222"/>
      <c r="NM222"/>
      <c r="NN222"/>
      <c r="NO222"/>
      <c r="NP222"/>
      <c r="NQ222"/>
      <c r="NR222"/>
      <c r="NS222"/>
      <c r="NT222"/>
      <c r="NU222"/>
      <c r="NV222"/>
      <c r="NW222"/>
      <c r="NX222"/>
      <c r="NY222"/>
      <c r="NZ222"/>
      <c r="OA222"/>
      <c r="OB222"/>
      <c r="OC222"/>
      <c r="OD222"/>
      <c r="OE222"/>
      <c r="OF222"/>
      <c r="OG222"/>
      <c r="OH222"/>
      <c r="OI222"/>
      <c r="OJ222"/>
      <c r="OK222"/>
      <c r="OL222"/>
      <c r="OM222"/>
      <c r="ON222"/>
      <c r="OO222"/>
      <c r="OP222"/>
      <c r="OQ222"/>
      <c r="OR222"/>
      <c r="OS222"/>
      <c r="OT222"/>
      <c r="OU222"/>
      <c r="OV222"/>
      <c r="OW222"/>
      <c r="OX222"/>
      <c r="OY222"/>
      <c r="OZ222"/>
      <c r="PA222"/>
      <c r="PB222"/>
    </row>
    <row r="223" spans="1:418" ht="14.1" customHeight="1">
      <c r="L223" s="4" t="s">
        <v>161</v>
      </c>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c r="KT223"/>
      <c r="KU223"/>
      <c r="KV223"/>
      <c r="KW223"/>
      <c r="KX223"/>
      <c r="KY223"/>
      <c r="KZ223"/>
      <c r="LA223"/>
      <c r="LB223"/>
      <c r="LC223"/>
      <c r="LD223"/>
      <c r="LE223"/>
      <c r="LF223"/>
      <c r="LG223"/>
      <c r="LH223"/>
      <c r="LI223"/>
      <c r="LJ223"/>
      <c r="LK223"/>
      <c r="LL223"/>
      <c r="LM223"/>
      <c r="LN223"/>
      <c r="LO223"/>
      <c r="LP223"/>
      <c r="LQ223"/>
      <c r="LR223"/>
      <c r="LS223"/>
      <c r="LT223"/>
      <c r="LU223"/>
      <c r="LV223"/>
      <c r="LW223"/>
      <c r="LX223"/>
      <c r="LY223"/>
      <c r="LZ223"/>
      <c r="MA223"/>
      <c r="MB223"/>
      <c r="MC223"/>
      <c r="MD223"/>
      <c r="ME223"/>
      <c r="MF223"/>
      <c r="MG223"/>
      <c r="MH223"/>
      <c r="MI223"/>
      <c r="MJ223"/>
      <c r="MK223"/>
      <c r="ML223"/>
      <c r="MM223"/>
      <c r="MN223"/>
      <c r="MO223"/>
      <c r="MP223"/>
      <c r="MQ223"/>
      <c r="MR223"/>
      <c r="MS223"/>
      <c r="MT223"/>
      <c r="MU223"/>
      <c r="MV223"/>
      <c r="MW223"/>
      <c r="MX223"/>
      <c r="MY223"/>
      <c r="MZ223"/>
      <c r="NA223"/>
      <c r="NB223"/>
      <c r="NC223"/>
      <c r="ND223"/>
      <c r="NE223"/>
      <c r="NF223"/>
      <c r="NG223"/>
      <c r="NH223"/>
      <c r="NI223"/>
      <c r="NJ223"/>
      <c r="NK223"/>
      <c r="NL223"/>
      <c r="NM223"/>
      <c r="NN223"/>
      <c r="NO223"/>
      <c r="NP223"/>
      <c r="NQ223"/>
      <c r="NR223"/>
      <c r="NS223"/>
      <c r="NT223"/>
      <c r="NU223"/>
      <c r="NV223"/>
      <c r="NW223"/>
      <c r="NX223"/>
      <c r="NY223"/>
      <c r="NZ223"/>
      <c r="OA223"/>
      <c r="OB223"/>
      <c r="OC223"/>
      <c r="OD223"/>
      <c r="OE223"/>
      <c r="OF223"/>
      <c r="OG223"/>
      <c r="OH223"/>
      <c r="OI223"/>
      <c r="OJ223"/>
      <c r="OK223"/>
      <c r="OL223"/>
      <c r="OM223"/>
      <c r="ON223"/>
      <c r="OO223"/>
      <c r="OP223"/>
      <c r="OQ223"/>
      <c r="OR223"/>
      <c r="OS223"/>
      <c r="OT223"/>
      <c r="OU223"/>
      <c r="OV223"/>
      <c r="OW223"/>
      <c r="OX223"/>
      <c r="OY223"/>
      <c r="OZ223"/>
      <c r="PA223"/>
      <c r="PB223"/>
    </row>
    <row r="224" spans="1:418" ht="14.1" customHeight="1">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c r="KT224"/>
      <c r="KU224"/>
      <c r="KV224"/>
      <c r="KW224"/>
      <c r="KX224"/>
      <c r="KY224"/>
      <c r="KZ224"/>
      <c r="LA224"/>
      <c r="LB224"/>
      <c r="LC224"/>
      <c r="LD224"/>
      <c r="LE224"/>
      <c r="LF224"/>
      <c r="LG224"/>
      <c r="LH224"/>
      <c r="LI224"/>
      <c r="LJ224"/>
      <c r="LK224"/>
      <c r="LL224"/>
      <c r="LM224"/>
      <c r="LN224"/>
      <c r="LO224"/>
      <c r="LP224"/>
      <c r="LQ224"/>
      <c r="LR224"/>
      <c r="LS224"/>
      <c r="LT224"/>
      <c r="LU224"/>
      <c r="LV224"/>
      <c r="LW224"/>
      <c r="LX224"/>
      <c r="LY224"/>
      <c r="LZ224"/>
      <c r="MA224"/>
      <c r="MB224"/>
      <c r="MC224"/>
      <c r="MD224"/>
      <c r="ME224"/>
      <c r="MF224"/>
      <c r="MG224"/>
      <c r="MH224"/>
      <c r="MI224"/>
      <c r="MJ224"/>
      <c r="MK224"/>
      <c r="ML224"/>
      <c r="MM224"/>
      <c r="MN224"/>
      <c r="MO224"/>
      <c r="MP224"/>
      <c r="MQ224"/>
      <c r="MR224"/>
      <c r="MS224"/>
      <c r="MT224"/>
      <c r="MU224"/>
      <c r="MV224"/>
      <c r="MW224"/>
      <c r="MX224"/>
      <c r="MY224"/>
      <c r="MZ224"/>
      <c r="NA224"/>
      <c r="NB224"/>
      <c r="NC224"/>
      <c r="ND224"/>
      <c r="NE224"/>
      <c r="NF224"/>
      <c r="NG224"/>
      <c r="NH224"/>
      <c r="NI224"/>
      <c r="NJ224"/>
      <c r="NK224"/>
      <c r="NL224"/>
      <c r="NM224"/>
      <c r="NN224"/>
      <c r="NO224"/>
      <c r="NP224"/>
      <c r="NQ224"/>
      <c r="NR224"/>
      <c r="NS224"/>
      <c r="NT224"/>
      <c r="NU224"/>
      <c r="NV224"/>
      <c r="NW224"/>
      <c r="NX224"/>
      <c r="NY224"/>
      <c r="NZ224"/>
      <c r="OA224"/>
      <c r="OB224"/>
      <c r="OC224"/>
      <c r="OD224"/>
      <c r="OE224"/>
      <c r="OF224"/>
      <c r="OG224"/>
      <c r="OH224"/>
      <c r="OI224"/>
      <c r="OJ224"/>
      <c r="OK224"/>
      <c r="OL224"/>
      <c r="OM224"/>
      <c r="ON224"/>
      <c r="OO224"/>
      <c r="OP224"/>
      <c r="OQ224"/>
      <c r="OR224"/>
      <c r="OS224"/>
      <c r="OT224"/>
      <c r="OU224"/>
      <c r="OV224"/>
      <c r="OW224"/>
      <c r="OX224"/>
      <c r="OY224"/>
      <c r="OZ224"/>
      <c r="PA224"/>
      <c r="PB224"/>
    </row>
    <row r="225" spans="1:418" ht="14.1" customHeight="1">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c r="KT225"/>
      <c r="KU225"/>
      <c r="KV225"/>
      <c r="KW225"/>
      <c r="KX225"/>
      <c r="KY225"/>
      <c r="KZ225"/>
      <c r="LA225"/>
      <c r="LB225"/>
      <c r="LC225"/>
      <c r="LD225"/>
      <c r="LE225"/>
      <c r="LF225"/>
      <c r="LG225"/>
      <c r="LH225"/>
      <c r="LI225"/>
      <c r="LJ225"/>
      <c r="LK225"/>
      <c r="LL225"/>
      <c r="LM225"/>
      <c r="LN225"/>
      <c r="LO225"/>
      <c r="LP225"/>
      <c r="LQ225"/>
      <c r="LR225"/>
      <c r="LS225"/>
      <c r="LT225"/>
      <c r="LU225"/>
      <c r="LV225"/>
      <c r="LW225"/>
      <c r="LX225"/>
      <c r="LY225"/>
      <c r="LZ225"/>
      <c r="MA225"/>
      <c r="MB225"/>
      <c r="MC225"/>
      <c r="MD225"/>
      <c r="ME225"/>
      <c r="MF225"/>
      <c r="MG225"/>
      <c r="MH225"/>
      <c r="MI225"/>
      <c r="MJ225"/>
      <c r="MK225"/>
      <c r="ML225"/>
      <c r="MM225"/>
      <c r="MN225"/>
      <c r="MO225"/>
      <c r="MP225"/>
      <c r="MQ225"/>
      <c r="MR225"/>
      <c r="MS225"/>
      <c r="MT225"/>
      <c r="MU225"/>
      <c r="MV225"/>
      <c r="MW225"/>
      <c r="MX225"/>
      <c r="MY225"/>
      <c r="MZ225"/>
      <c r="NA225"/>
      <c r="NB225"/>
      <c r="NC225"/>
      <c r="ND225"/>
      <c r="NE225"/>
      <c r="NF225"/>
      <c r="NG225"/>
      <c r="NH225"/>
      <c r="NI225"/>
      <c r="NJ225"/>
      <c r="NK225"/>
      <c r="NL225"/>
      <c r="NM225"/>
      <c r="NN225"/>
      <c r="NO225"/>
      <c r="NP225"/>
      <c r="NQ225"/>
      <c r="NR225"/>
      <c r="NS225"/>
      <c r="NT225"/>
      <c r="NU225"/>
      <c r="NV225"/>
      <c r="NW225"/>
      <c r="NX225"/>
      <c r="NY225"/>
      <c r="NZ225"/>
      <c r="OA225"/>
      <c r="OB225"/>
      <c r="OC225"/>
      <c r="OD225"/>
      <c r="OE225"/>
      <c r="OF225"/>
      <c r="OG225"/>
      <c r="OH225"/>
      <c r="OI225"/>
      <c r="OJ225"/>
      <c r="OK225"/>
      <c r="OL225"/>
      <c r="OM225"/>
      <c r="ON225"/>
      <c r="OO225"/>
      <c r="OP225"/>
      <c r="OQ225"/>
      <c r="OR225"/>
      <c r="OS225"/>
      <c r="OT225"/>
      <c r="OU225"/>
      <c r="OV225"/>
      <c r="OW225"/>
      <c r="OX225"/>
      <c r="OY225"/>
      <c r="OZ225"/>
      <c r="PA225"/>
      <c r="PB225"/>
    </row>
    <row r="226" spans="1:418" ht="14.1" customHeight="1">
      <c r="E226" s="426" t="s">
        <v>90</v>
      </c>
      <c r="G226" s="793" t="s">
        <v>865</v>
      </c>
      <c r="H226" s="794"/>
      <c r="I226" s="794"/>
      <c r="J226" s="794"/>
      <c r="K226" s="794"/>
      <c r="L226" s="794"/>
      <c r="M226" s="794"/>
      <c r="N226" s="794"/>
      <c r="O226" s="794"/>
      <c r="P226" s="794"/>
      <c r="Q226" s="794"/>
      <c r="R226" s="794"/>
      <c r="S226" s="794"/>
      <c r="T226" s="794"/>
      <c r="U226" s="525"/>
      <c r="V226" s="525"/>
      <c r="W226" s="525"/>
      <c r="X226" s="525"/>
      <c r="Y226" s="525"/>
      <c r="Z226" s="525"/>
      <c r="AA226" s="525"/>
      <c r="AB226" s="525"/>
      <c r="AC226" s="525"/>
      <c r="AD226" s="525"/>
      <c r="AE226" s="525"/>
      <c r="AF226" s="525"/>
      <c r="AG226" s="525"/>
      <c r="AH226" s="531"/>
      <c r="AI226" s="531"/>
      <c r="AJ226" s="531"/>
      <c r="AK226" s="531"/>
      <c r="AL226" s="531"/>
      <c r="AM226" s="531"/>
      <c r="AN226" s="531"/>
      <c r="AO226" s="531"/>
      <c r="AP226" s="531"/>
      <c r="AQ226" s="531"/>
      <c r="AR226" s="531"/>
      <c r="AS226" s="531"/>
      <c r="AT226" s="531"/>
      <c r="AU226" s="531"/>
      <c r="AV226" s="531"/>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c r="KT226"/>
      <c r="KU226"/>
      <c r="KV226"/>
      <c r="KW226"/>
      <c r="KX226"/>
      <c r="KY226"/>
      <c r="KZ226"/>
      <c r="LA226"/>
      <c r="LB226"/>
      <c r="LC226"/>
      <c r="LD226"/>
      <c r="LE226"/>
      <c r="LF226"/>
      <c r="LG226"/>
      <c r="LH226"/>
      <c r="LI226"/>
      <c r="LJ226"/>
      <c r="LK226"/>
      <c r="LL226"/>
      <c r="LM226"/>
      <c r="LN226"/>
      <c r="LO226"/>
      <c r="LP226"/>
      <c r="LQ226"/>
      <c r="LR226"/>
      <c r="LS226"/>
      <c r="LT226"/>
      <c r="LU226"/>
      <c r="LV226"/>
      <c r="LW226"/>
      <c r="LX226"/>
      <c r="LY226"/>
      <c r="LZ226"/>
      <c r="MA226"/>
      <c r="MB226"/>
      <c r="MC226"/>
      <c r="MD226"/>
      <c r="ME226"/>
      <c r="MF226"/>
      <c r="MG226"/>
      <c r="MH226"/>
      <c r="MI226"/>
      <c r="MJ226"/>
      <c r="MK226"/>
      <c r="ML226"/>
      <c r="MM226"/>
      <c r="MN226"/>
      <c r="MO226"/>
      <c r="MP226"/>
      <c r="MQ226"/>
      <c r="MR226"/>
      <c r="MS226"/>
      <c r="MT226"/>
      <c r="MU226"/>
      <c r="MV226"/>
      <c r="MW226"/>
      <c r="MX226"/>
      <c r="MY226"/>
      <c r="MZ226"/>
      <c r="NA226"/>
      <c r="NB226"/>
      <c r="NC226"/>
      <c r="ND226"/>
      <c r="NE226"/>
      <c r="NF226"/>
      <c r="NG226"/>
      <c r="NH226"/>
      <c r="NI226"/>
      <c r="NJ226"/>
      <c r="NK226"/>
      <c r="NL226"/>
      <c r="NM226"/>
      <c r="NN226"/>
      <c r="NO226"/>
      <c r="NP226"/>
      <c r="NQ226"/>
      <c r="NR226"/>
      <c r="NS226"/>
      <c r="NT226"/>
      <c r="NU226"/>
      <c r="NV226"/>
      <c r="NW226"/>
      <c r="NX226"/>
      <c r="NY226"/>
      <c r="NZ226"/>
      <c r="OA226"/>
      <c r="OB226"/>
      <c r="OC226"/>
      <c r="OD226"/>
      <c r="OE226"/>
      <c r="OF226"/>
      <c r="OG226"/>
      <c r="OH226"/>
      <c r="OI226"/>
      <c r="OJ226"/>
      <c r="OK226"/>
      <c r="OL226"/>
      <c r="OM226"/>
      <c r="ON226"/>
      <c r="OO226"/>
      <c r="OP226"/>
      <c r="OQ226"/>
      <c r="OR226"/>
      <c r="OS226"/>
      <c r="OT226"/>
      <c r="OU226"/>
      <c r="OV226"/>
      <c r="OW226"/>
      <c r="OX226"/>
      <c r="OY226"/>
      <c r="OZ226"/>
      <c r="PA226"/>
      <c r="PB226"/>
    </row>
    <row r="227" spans="1:418" ht="14.1" customHeight="1">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c r="KT227"/>
      <c r="KU227"/>
      <c r="KV227"/>
      <c r="KW227"/>
      <c r="KX227"/>
      <c r="KY227"/>
      <c r="KZ227"/>
      <c r="LA227"/>
      <c r="LB227"/>
      <c r="LC227"/>
      <c r="LD227"/>
      <c r="LE227"/>
      <c r="LF227"/>
      <c r="LG227"/>
      <c r="LH227"/>
      <c r="LI227"/>
      <c r="LJ227"/>
      <c r="LK227"/>
      <c r="LL227"/>
      <c r="LM227"/>
      <c r="LN227"/>
      <c r="LO227"/>
      <c r="LP227"/>
      <c r="LQ227"/>
      <c r="LR227"/>
      <c r="LS227"/>
      <c r="LT227"/>
      <c r="LU227"/>
      <c r="LV227"/>
      <c r="LW227"/>
      <c r="LX227"/>
      <c r="LY227"/>
      <c r="LZ227"/>
      <c r="MA227"/>
      <c r="MB227"/>
      <c r="MC227"/>
      <c r="MD227"/>
      <c r="ME227"/>
      <c r="MF227"/>
      <c r="MG227"/>
      <c r="MH227"/>
      <c r="MI227"/>
      <c r="MJ227"/>
      <c r="MK227"/>
      <c r="ML227"/>
      <c r="MM227"/>
      <c r="MN227"/>
      <c r="MO227"/>
      <c r="MP227"/>
      <c r="MQ227"/>
      <c r="MR227"/>
      <c r="MS227"/>
      <c r="MT227"/>
      <c r="MU227"/>
      <c r="MV227"/>
      <c r="MW227"/>
      <c r="MX227"/>
      <c r="MY227"/>
      <c r="MZ227"/>
      <c r="NA227"/>
      <c r="NB227"/>
      <c r="NC227"/>
      <c r="ND227"/>
      <c r="NE227"/>
      <c r="NF227"/>
      <c r="NG227"/>
      <c r="NH227"/>
      <c r="NI227"/>
      <c r="NJ227"/>
      <c r="NK227"/>
      <c r="NL227"/>
      <c r="NM227"/>
      <c r="NN227"/>
      <c r="NO227"/>
      <c r="NP227"/>
      <c r="NQ227"/>
      <c r="NR227"/>
      <c r="NS227"/>
      <c r="NT227"/>
      <c r="NU227"/>
      <c r="NV227"/>
      <c r="NW227"/>
      <c r="NX227"/>
      <c r="NY227"/>
      <c r="NZ227"/>
      <c r="OA227"/>
      <c r="OB227"/>
      <c r="OC227"/>
      <c r="OD227"/>
      <c r="OE227"/>
      <c r="OF227"/>
      <c r="OG227"/>
      <c r="OH227"/>
      <c r="OI227"/>
      <c r="OJ227"/>
      <c r="OK227"/>
      <c r="OL227"/>
      <c r="OM227"/>
      <c r="ON227"/>
      <c r="OO227"/>
      <c r="OP227"/>
      <c r="OQ227"/>
      <c r="OR227"/>
      <c r="OS227"/>
      <c r="OT227"/>
      <c r="OU227"/>
      <c r="OV227"/>
      <c r="OW227"/>
      <c r="OX227"/>
      <c r="OY227"/>
      <c r="OZ227"/>
      <c r="PA227"/>
      <c r="PB227"/>
    </row>
    <row r="228" spans="1:418" ht="14.1" customHeight="1">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c r="KT228"/>
      <c r="KU228"/>
      <c r="KV228"/>
      <c r="KW228"/>
      <c r="KX228"/>
      <c r="KY228"/>
      <c r="KZ228"/>
      <c r="LA228"/>
      <c r="LB228"/>
      <c r="LC228"/>
      <c r="LD228"/>
      <c r="LE228"/>
      <c r="LF228"/>
      <c r="LG228"/>
      <c r="LH228"/>
      <c r="LI228"/>
      <c r="LJ228"/>
      <c r="LK228"/>
      <c r="LL228"/>
      <c r="LM228"/>
      <c r="LN228"/>
      <c r="LO228"/>
      <c r="LP228"/>
      <c r="LQ228"/>
      <c r="LR228"/>
      <c r="LS228"/>
      <c r="LT228"/>
      <c r="LU228"/>
      <c r="LV228"/>
      <c r="LW228"/>
      <c r="LX228"/>
      <c r="LY228"/>
      <c r="LZ228"/>
      <c r="MA228"/>
      <c r="MB228"/>
      <c r="MC228"/>
      <c r="MD228"/>
      <c r="ME228"/>
      <c r="MF228"/>
      <c r="MG228"/>
      <c r="MH228"/>
      <c r="MI228"/>
      <c r="MJ228"/>
      <c r="MK228"/>
      <c r="ML228"/>
      <c r="MM228"/>
      <c r="MN228"/>
      <c r="MO228"/>
      <c r="MP228"/>
      <c r="MQ228"/>
      <c r="MR228"/>
      <c r="MS228"/>
      <c r="MT228"/>
      <c r="MU228"/>
      <c r="MV228"/>
      <c r="MW228"/>
      <c r="MX228"/>
      <c r="MY228"/>
      <c r="MZ228"/>
      <c r="NA228"/>
      <c r="NB228"/>
      <c r="NC228"/>
      <c r="ND228"/>
      <c r="NE228"/>
      <c r="NF228"/>
      <c r="NG228"/>
      <c r="NH228"/>
      <c r="NI228"/>
      <c r="NJ228"/>
      <c r="NK228"/>
      <c r="NL228"/>
      <c r="NM228"/>
      <c r="NN228"/>
      <c r="NO228"/>
      <c r="NP228"/>
      <c r="NQ228"/>
      <c r="NR228"/>
      <c r="NS228"/>
      <c r="NT228"/>
      <c r="NU228"/>
      <c r="NV228"/>
      <c r="NW228"/>
      <c r="NX228"/>
      <c r="NY228"/>
      <c r="NZ228"/>
      <c r="OA228"/>
      <c r="OB228"/>
      <c r="OC228"/>
      <c r="OD228"/>
      <c r="OE228"/>
      <c r="OF228"/>
      <c r="OG228"/>
      <c r="OH228"/>
      <c r="OI228"/>
      <c r="OJ228"/>
      <c r="OK228"/>
      <c r="OL228"/>
      <c r="OM228"/>
      <c r="ON228"/>
      <c r="OO228"/>
      <c r="OP228"/>
      <c r="OQ228"/>
      <c r="OR228"/>
      <c r="OS228"/>
      <c r="OT228"/>
      <c r="OU228"/>
      <c r="OV228"/>
      <c r="OW228"/>
      <c r="OX228"/>
      <c r="OY228"/>
      <c r="OZ228"/>
      <c r="PA228"/>
      <c r="PB228"/>
    </row>
    <row r="229" spans="1:418" ht="14.1" customHeight="1">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c r="KT229"/>
      <c r="KU229"/>
      <c r="KV229"/>
      <c r="KW229"/>
      <c r="KX229"/>
      <c r="KY229"/>
      <c r="KZ229"/>
      <c r="LA229"/>
      <c r="LB229"/>
      <c r="LC229"/>
      <c r="LD229"/>
      <c r="LE229"/>
      <c r="LF229"/>
      <c r="LG229"/>
      <c r="LH229"/>
      <c r="LI229"/>
      <c r="LJ229"/>
      <c r="LK229"/>
      <c r="LL229"/>
      <c r="LM229"/>
      <c r="LN229"/>
      <c r="LO229"/>
      <c r="LP229"/>
      <c r="LQ229"/>
      <c r="LR229"/>
      <c r="LS229"/>
      <c r="LT229"/>
      <c r="LU229"/>
      <c r="LV229"/>
      <c r="LW229"/>
      <c r="LX229"/>
      <c r="LY229"/>
      <c r="LZ229"/>
      <c r="MA229"/>
      <c r="MB229"/>
      <c r="MC229"/>
      <c r="MD229"/>
      <c r="ME229"/>
      <c r="MF229"/>
      <c r="MG229"/>
      <c r="MH229"/>
      <c r="MI229"/>
      <c r="MJ229"/>
      <c r="MK229"/>
      <c r="ML229"/>
      <c r="MM229"/>
      <c r="MN229"/>
      <c r="MO229"/>
      <c r="MP229"/>
      <c r="MQ229"/>
      <c r="MR229"/>
      <c r="MS229"/>
      <c r="MT229"/>
      <c r="MU229"/>
      <c r="MV229"/>
      <c r="MW229"/>
      <c r="MX229"/>
      <c r="MY229"/>
      <c r="MZ229"/>
      <c r="NA229"/>
      <c r="NB229"/>
      <c r="NC229"/>
      <c r="ND229"/>
      <c r="NE229"/>
      <c r="NF229"/>
      <c r="NG229"/>
      <c r="NH229"/>
      <c r="NI229"/>
      <c r="NJ229"/>
      <c r="NK229"/>
      <c r="NL229"/>
      <c r="NM229"/>
      <c r="NN229"/>
      <c r="NO229"/>
      <c r="NP229"/>
      <c r="NQ229"/>
      <c r="NR229"/>
      <c r="NS229"/>
      <c r="NT229"/>
      <c r="NU229"/>
      <c r="NV229"/>
      <c r="NW229"/>
      <c r="NX229"/>
      <c r="NY229"/>
      <c r="NZ229"/>
      <c r="OA229"/>
      <c r="OB229"/>
      <c r="OC229"/>
      <c r="OD229"/>
      <c r="OE229"/>
      <c r="OF229"/>
      <c r="OG229"/>
      <c r="OH229"/>
      <c r="OI229"/>
      <c r="OJ229"/>
      <c r="OK229"/>
      <c r="OL229"/>
      <c r="OM229"/>
      <c r="ON229"/>
      <c r="OO229"/>
      <c r="OP229"/>
      <c r="OQ229"/>
      <c r="OR229"/>
      <c r="OS229"/>
      <c r="OT229"/>
      <c r="OU229"/>
      <c r="OV229"/>
      <c r="OW229"/>
      <c r="OX229"/>
      <c r="OY229"/>
      <c r="OZ229"/>
      <c r="PA229"/>
      <c r="PB229"/>
    </row>
    <row r="230" spans="1:418" ht="14.1" customHeight="1">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c r="KT230"/>
      <c r="KU230"/>
      <c r="KV230"/>
      <c r="KW230"/>
      <c r="KX230"/>
      <c r="KY230"/>
      <c r="KZ230"/>
      <c r="LA230"/>
      <c r="LB230"/>
      <c r="LC230"/>
      <c r="LD230"/>
      <c r="LE230"/>
      <c r="LF230"/>
      <c r="LG230"/>
      <c r="LH230"/>
      <c r="LI230"/>
      <c r="LJ230"/>
      <c r="LK230"/>
      <c r="LL230"/>
      <c r="LM230"/>
      <c r="LN230"/>
      <c r="LO230"/>
      <c r="LP230"/>
      <c r="LQ230"/>
      <c r="LR230"/>
      <c r="LS230"/>
      <c r="LT230"/>
      <c r="LU230"/>
      <c r="LV230"/>
      <c r="LW230"/>
      <c r="LX230"/>
      <c r="LY230"/>
      <c r="LZ230"/>
      <c r="MA230"/>
      <c r="MB230"/>
      <c r="MC230"/>
      <c r="MD230"/>
      <c r="ME230"/>
      <c r="MF230"/>
      <c r="MG230"/>
      <c r="MH230"/>
      <c r="MI230"/>
      <c r="MJ230"/>
      <c r="MK230"/>
      <c r="ML230"/>
      <c r="MM230"/>
      <c r="MN230"/>
      <c r="MO230"/>
      <c r="MP230"/>
      <c r="MQ230"/>
      <c r="MR230"/>
      <c r="MS230"/>
      <c r="MT230"/>
      <c r="MU230"/>
      <c r="MV230"/>
      <c r="MW230"/>
      <c r="MX230"/>
      <c r="MY230"/>
      <c r="MZ230"/>
      <c r="NA230"/>
      <c r="NB230"/>
      <c r="NC230"/>
      <c r="ND230"/>
      <c r="NE230"/>
      <c r="NF230"/>
      <c r="NG230"/>
      <c r="NH230"/>
      <c r="NI230"/>
      <c r="NJ230"/>
      <c r="NK230"/>
      <c r="NL230"/>
      <c r="NM230"/>
      <c r="NN230"/>
      <c r="NO230"/>
      <c r="NP230"/>
      <c r="NQ230"/>
      <c r="NR230"/>
      <c r="NS230"/>
      <c r="NT230"/>
      <c r="NU230"/>
      <c r="NV230"/>
      <c r="NW230"/>
      <c r="NX230"/>
      <c r="NY230"/>
      <c r="NZ230"/>
      <c r="OA230"/>
      <c r="OB230"/>
      <c r="OC230"/>
      <c r="OD230"/>
      <c r="OE230"/>
      <c r="OF230"/>
      <c r="OG230"/>
      <c r="OH230"/>
      <c r="OI230"/>
      <c r="OJ230"/>
      <c r="OK230"/>
      <c r="OL230"/>
      <c r="OM230"/>
      <c r="ON230"/>
      <c r="OO230"/>
      <c r="OP230"/>
      <c r="OQ230"/>
      <c r="OR230"/>
      <c r="OS230"/>
      <c r="OT230"/>
      <c r="OU230"/>
      <c r="OV230"/>
      <c r="OW230"/>
      <c r="OX230"/>
      <c r="OY230"/>
      <c r="OZ230"/>
      <c r="PA230"/>
      <c r="PB230"/>
    </row>
    <row r="231" spans="1:418" ht="14.1" customHeight="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c r="LQ231"/>
      <c r="LR231"/>
      <c r="LS231"/>
      <c r="LT231"/>
      <c r="LU231"/>
      <c r="LV231"/>
      <c r="LW231"/>
      <c r="LX231"/>
      <c r="LY231"/>
      <c r="LZ231"/>
      <c r="MA231"/>
      <c r="MB231"/>
      <c r="MC231"/>
      <c r="MD231"/>
      <c r="ME231"/>
      <c r="MF231"/>
      <c r="MG231"/>
      <c r="MH231"/>
      <c r="MI231"/>
      <c r="MJ231"/>
      <c r="MK231"/>
      <c r="ML231"/>
      <c r="MM231"/>
      <c r="MN231"/>
      <c r="MO231"/>
      <c r="MP231"/>
      <c r="MQ231"/>
      <c r="MR231"/>
      <c r="MS231"/>
      <c r="MT231"/>
      <c r="MU231"/>
      <c r="MV231"/>
      <c r="MW231"/>
      <c r="MX231"/>
      <c r="MY231"/>
      <c r="MZ231"/>
      <c r="NA231"/>
      <c r="NB231"/>
      <c r="NC231"/>
      <c r="ND231"/>
      <c r="NE231"/>
      <c r="NF231"/>
      <c r="NG231"/>
      <c r="NH231"/>
      <c r="NI231"/>
      <c r="NJ231"/>
      <c r="NK231"/>
      <c r="NL231"/>
      <c r="NM231"/>
      <c r="NN231"/>
      <c r="NO231"/>
      <c r="NP231"/>
      <c r="NQ231"/>
      <c r="NR231"/>
      <c r="NS231"/>
      <c r="NT231"/>
      <c r="NU231"/>
      <c r="NV231"/>
      <c r="NW231"/>
      <c r="NX231"/>
      <c r="NY231"/>
      <c r="NZ231"/>
      <c r="OA231"/>
      <c r="OB231"/>
      <c r="OC231"/>
      <c r="OD231"/>
      <c r="OE231"/>
      <c r="OF231"/>
      <c r="OG231"/>
      <c r="OH231"/>
      <c r="OI231"/>
      <c r="OJ231"/>
      <c r="OK231"/>
      <c r="OL231"/>
      <c r="OM231"/>
      <c r="ON231"/>
      <c r="OO231"/>
      <c r="OP231"/>
      <c r="OQ231"/>
      <c r="OR231"/>
      <c r="OS231"/>
      <c r="OT231"/>
      <c r="OU231"/>
      <c r="OV231"/>
      <c r="OW231"/>
      <c r="OX231"/>
      <c r="OY231"/>
      <c r="OZ231"/>
      <c r="PA231"/>
      <c r="PB231"/>
    </row>
    <row r="232" spans="1:418" customFormat="1" ht="14.1" customHeight="1">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row>
    <row r="233" spans="1:418" customFormat="1" ht="14.1" customHeight="1">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row>
    <row r="234" spans="1:418" customFormat="1" ht="14.1" customHeight="1">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row>
    <row r="235" spans="1:418" customFormat="1" ht="14.1" customHeight="1">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row>
    <row r="236" spans="1:418" customFormat="1" ht="14.1"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row>
    <row r="237" spans="1:418" customFormat="1" ht="14.1"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row>
    <row r="238" spans="1:418" customFormat="1" ht="14.1"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row>
    <row r="239" spans="1:418" ht="14.1" customHeight="1">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c r="KT239"/>
      <c r="KU239"/>
      <c r="KV239"/>
      <c r="KW239"/>
      <c r="KX239"/>
      <c r="KY239"/>
      <c r="KZ239"/>
      <c r="LA239"/>
      <c r="LB239"/>
      <c r="LC239"/>
      <c r="LD239"/>
      <c r="LE239"/>
      <c r="LF239"/>
      <c r="LG239"/>
      <c r="LH239"/>
      <c r="LI239"/>
      <c r="LJ239"/>
      <c r="LK239"/>
      <c r="LL239"/>
      <c r="LM239"/>
      <c r="LN239"/>
      <c r="LO239"/>
      <c r="LP239"/>
      <c r="LQ239"/>
      <c r="LR239"/>
      <c r="LS239"/>
      <c r="LT239"/>
      <c r="LU239"/>
      <c r="LV239"/>
      <c r="LW239"/>
      <c r="LX239"/>
      <c r="LY239"/>
      <c r="LZ239"/>
      <c r="MA239"/>
      <c r="MB239"/>
      <c r="MC239"/>
      <c r="MD239"/>
      <c r="ME239"/>
      <c r="MF239"/>
      <c r="MG239"/>
      <c r="MH239"/>
      <c r="MI239"/>
      <c r="MJ239"/>
      <c r="MK239"/>
      <c r="ML239"/>
      <c r="MM239"/>
      <c r="MN239"/>
      <c r="MO239"/>
      <c r="MP239"/>
      <c r="MQ239"/>
      <c r="MR239"/>
      <c r="MS239"/>
      <c r="MT239"/>
      <c r="MU239"/>
      <c r="MV239"/>
      <c r="MW239"/>
      <c r="MX239"/>
      <c r="MY239"/>
      <c r="MZ239"/>
      <c r="NA239"/>
      <c r="NB239"/>
      <c r="NC239"/>
      <c r="ND239"/>
      <c r="NE239"/>
      <c r="NF239"/>
      <c r="NG239"/>
      <c r="NH239"/>
      <c r="NI239"/>
      <c r="NJ239"/>
      <c r="NK239"/>
      <c r="NL239"/>
      <c r="NM239"/>
      <c r="NN239"/>
      <c r="NO239"/>
      <c r="NP239"/>
      <c r="NQ239"/>
      <c r="NR239"/>
      <c r="NS239"/>
      <c r="NT239"/>
      <c r="NU239"/>
      <c r="NV239"/>
      <c r="NW239"/>
      <c r="NX239"/>
      <c r="NY239"/>
      <c r="NZ239"/>
      <c r="OA239"/>
      <c r="OB239"/>
      <c r="OC239"/>
      <c r="OD239"/>
      <c r="OE239"/>
      <c r="OF239"/>
      <c r="OG239"/>
      <c r="OH239"/>
      <c r="OI239"/>
      <c r="OJ239"/>
      <c r="OK239"/>
      <c r="OL239"/>
      <c r="OM239"/>
      <c r="ON239"/>
      <c r="OO239"/>
      <c r="OP239"/>
      <c r="OQ239"/>
      <c r="OR239"/>
      <c r="OS239"/>
      <c r="OT239"/>
      <c r="OU239"/>
      <c r="OV239"/>
      <c r="OW239"/>
      <c r="OX239"/>
      <c r="OY239"/>
      <c r="OZ239"/>
      <c r="PA239"/>
      <c r="PB239"/>
    </row>
    <row r="240" spans="1:418" ht="14.1" customHeight="1">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c r="KT240"/>
      <c r="KU240"/>
      <c r="KV240"/>
      <c r="KW240"/>
      <c r="KX240"/>
      <c r="KY240"/>
      <c r="KZ240"/>
      <c r="LA240"/>
      <c r="LB240"/>
      <c r="LC240"/>
      <c r="LD240"/>
      <c r="LE240"/>
      <c r="LF240"/>
      <c r="LG240"/>
      <c r="LH240"/>
      <c r="LI240"/>
      <c r="LJ240"/>
      <c r="LK240"/>
      <c r="LL240"/>
      <c r="LM240"/>
      <c r="LN240"/>
      <c r="LO240"/>
      <c r="LP240"/>
      <c r="LQ240"/>
      <c r="LR240"/>
      <c r="LS240"/>
      <c r="LT240"/>
      <c r="LU240"/>
      <c r="LV240"/>
      <c r="LW240"/>
      <c r="LX240"/>
      <c r="LY240"/>
      <c r="LZ240"/>
      <c r="MA240"/>
      <c r="MB240"/>
      <c r="MC240"/>
      <c r="MD240"/>
      <c r="ME240"/>
      <c r="MF240"/>
      <c r="MG240"/>
      <c r="MH240"/>
      <c r="MI240"/>
      <c r="MJ240"/>
      <c r="MK240"/>
      <c r="ML240"/>
      <c r="MM240"/>
      <c r="MN240"/>
      <c r="MO240"/>
      <c r="MP240"/>
      <c r="MQ240"/>
      <c r="MR240"/>
      <c r="MS240"/>
      <c r="MT240"/>
      <c r="MU240"/>
      <c r="MV240"/>
      <c r="MW240"/>
      <c r="MX240"/>
      <c r="MY240"/>
      <c r="MZ240"/>
      <c r="NA240"/>
      <c r="NB240"/>
      <c r="NC240"/>
      <c r="ND240"/>
      <c r="NE240"/>
      <c r="NF240"/>
      <c r="NG240"/>
      <c r="NH240"/>
      <c r="NI240"/>
      <c r="NJ240"/>
      <c r="NK240"/>
      <c r="NL240"/>
      <c r="NM240"/>
      <c r="NN240"/>
      <c r="NO240"/>
      <c r="NP240"/>
      <c r="NQ240"/>
      <c r="NR240"/>
      <c r="NS240"/>
      <c r="NT240"/>
      <c r="NU240"/>
      <c r="NV240"/>
      <c r="NW240"/>
      <c r="NX240"/>
      <c r="NY240"/>
      <c r="NZ240"/>
      <c r="OA240"/>
      <c r="OB240"/>
      <c r="OC240"/>
      <c r="OD240"/>
      <c r="OE240"/>
      <c r="OF240"/>
      <c r="OG240"/>
      <c r="OH240"/>
      <c r="OI240"/>
      <c r="OJ240"/>
      <c r="OK240"/>
      <c r="OL240"/>
      <c r="OM240"/>
      <c r="ON240"/>
      <c r="OO240"/>
      <c r="OP240"/>
      <c r="OQ240"/>
      <c r="OR240"/>
      <c r="OS240"/>
      <c r="OT240"/>
      <c r="OU240"/>
      <c r="OV240"/>
      <c r="OW240"/>
      <c r="OX240"/>
      <c r="OY240"/>
      <c r="OZ240"/>
      <c r="PA240"/>
      <c r="PB240"/>
    </row>
    <row r="241" spans="1:418" ht="14.1" customHeight="1">
      <c r="A241" s="800"/>
      <c r="B241" s="800"/>
      <c r="C241" s="800"/>
      <c r="D241" s="800"/>
      <c r="E241" s="800"/>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c r="LQ241"/>
      <c r="LR241"/>
      <c r="LS241"/>
      <c r="LT241"/>
      <c r="LU241"/>
      <c r="LV241"/>
      <c r="LW241"/>
      <c r="LX241"/>
      <c r="LY241"/>
      <c r="LZ241"/>
      <c r="MA241"/>
      <c r="MB241"/>
      <c r="MC241"/>
      <c r="MD241"/>
      <c r="ME241"/>
      <c r="MF241"/>
      <c r="MG241"/>
      <c r="MH241"/>
      <c r="MI241"/>
      <c r="MJ241"/>
      <c r="MK241"/>
      <c r="ML241"/>
      <c r="MM241"/>
      <c r="MN241"/>
      <c r="MO241"/>
      <c r="MP241"/>
      <c r="MQ241"/>
      <c r="MR241"/>
      <c r="MS241"/>
      <c r="MT241"/>
      <c r="MU241"/>
      <c r="MV241"/>
      <c r="MW241"/>
      <c r="MX241"/>
      <c r="MY241"/>
      <c r="MZ241"/>
      <c r="NA241"/>
      <c r="NB241"/>
      <c r="NC241"/>
      <c r="ND241"/>
      <c r="NE241"/>
      <c r="NF241"/>
      <c r="NG241"/>
      <c r="NH241"/>
      <c r="NI241"/>
      <c r="NJ241"/>
      <c r="NK241"/>
      <c r="NL241"/>
      <c r="NM241"/>
      <c r="NN241"/>
      <c r="NO241"/>
      <c r="NP241"/>
      <c r="NQ241"/>
      <c r="NR241"/>
      <c r="NS241"/>
      <c r="NT241"/>
      <c r="NU241"/>
      <c r="NV241"/>
      <c r="NW241"/>
      <c r="NX241"/>
      <c r="NY241"/>
      <c r="NZ241"/>
      <c r="OA241"/>
      <c r="OB241"/>
      <c r="OC241"/>
      <c r="OD241"/>
      <c r="OE241"/>
      <c r="OF241"/>
      <c r="OG241"/>
      <c r="OH241"/>
      <c r="OI241"/>
      <c r="OJ241"/>
      <c r="OK241"/>
      <c r="OL241"/>
      <c r="OM241"/>
      <c r="ON241"/>
      <c r="OO241"/>
      <c r="OP241"/>
      <c r="OQ241"/>
      <c r="OR241"/>
      <c r="OS241"/>
      <c r="OT241"/>
      <c r="OU241"/>
      <c r="OV241"/>
      <c r="OW241"/>
      <c r="OX241"/>
      <c r="OY241"/>
      <c r="OZ241"/>
      <c r="PA241"/>
      <c r="PB241"/>
    </row>
    <row r="242" spans="1:418" ht="14.1" customHeight="1">
      <c r="A242" s="800"/>
      <c r="B242" s="800"/>
      <c r="C242" s="800"/>
      <c r="D242" s="800"/>
      <c r="E242" s="800"/>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c r="KT242"/>
      <c r="KU242"/>
      <c r="KV242"/>
      <c r="KW242"/>
      <c r="KX242"/>
      <c r="KY242"/>
      <c r="KZ242"/>
      <c r="LA242"/>
      <c r="LB242"/>
      <c r="LC242"/>
      <c r="LD242"/>
      <c r="LE242"/>
      <c r="LF242"/>
      <c r="LG242"/>
      <c r="LH242"/>
      <c r="LI242"/>
      <c r="LJ242"/>
      <c r="LK242"/>
      <c r="LL242"/>
      <c r="LM242"/>
      <c r="LN242"/>
      <c r="LO242"/>
      <c r="LP242"/>
      <c r="LQ242"/>
      <c r="LR242"/>
      <c r="LS242"/>
      <c r="LT242"/>
      <c r="LU242"/>
      <c r="LV242"/>
      <c r="LW242"/>
      <c r="LX242"/>
      <c r="LY242"/>
      <c r="LZ242"/>
      <c r="MA242"/>
      <c r="MB242"/>
      <c r="MC242"/>
      <c r="MD242"/>
      <c r="ME242"/>
      <c r="MF242"/>
      <c r="MG242"/>
      <c r="MH242"/>
      <c r="MI242"/>
      <c r="MJ242"/>
      <c r="MK242"/>
      <c r="ML242"/>
      <c r="MM242"/>
      <c r="MN242"/>
      <c r="MO242"/>
      <c r="MP242"/>
      <c r="MQ242"/>
      <c r="MR242"/>
      <c r="MS242"/>
      <c r="MT242"/>
      <c r="MU242"/>
      <c r="MV242"/>
      <c r="MW242"/>
      <c r="MX242"/>
      <c r="MY242"/>
      <c r="MZ242"/>
      <c r="NA242"/>
      <c r="NB242"/>
      <c r="NC242"/>
      <c r="ND242"/>
      <c r="NE242"/>
      <c r="NF242"/>
      <c r="NG242"/>
      <c r="NH242"/>
      <c r="NI242"/>
      <c r="NJ242"/>
      <c r="NK242"/>
      <c r="NL242"/>
      <c r="NM242"/>
      <c r="NN242"/>
      <c r="NO242"/>
      <c r="NP242"/>
      <c r="NQ242"/>
      <c r="NR242"/>
      <c r="NS242"/>
      <c r="NT242"/>
      <c r="NU242"/>
      <c r="NV242"/>
      <c r="NW242"/>
      <c r="NX242"/>
      <c r="NY242"/>
      <c r="NZ242"/>
      <c r="OA242"/>
      <c r="OB242"/>
      <c r="OC242"/>
      <c r="OD242"/>
      <c r="OE242"/>
      <c r="OF242"/>
      <c r="OG242"/>
      <c r="OH242"/>
      <c r="OI242"/>
      <c r="OJ242"/>
      <c r="OK242"/>
      <c r="OL242"/>
      <c r="OM242"/>
      <c r="ON242"/>
      <c r="OO242"/>
      <c r="OP242"/>
      <c r="OQ242"/>
      <c r="OR242"/>
      <c r="OS242"/>
      <c r="OT242"/>
      <c r="OU242"/>
      <c r="OV242"/>
      <c r="OW242"/>
      <c r="OX242"/>
      <c r="OY242"/>
      <c r="OZ242"/>
      <c r="PA242"/>
      <c r="PB242"/>
    </row>
    <row r="243" spans="1:418" ht="14.1" customHeight="1">
      <c r="A243" s="800"/>
      <c r="B243" s="800"/>
      <c r="C243" s="800"/>
      <c r="D243" s="800"/>
      <c r="E243" s="800"/>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c r="LQ243"/>
      <c r="LR243"/>
      <c r="LS243"/>
      <c r="LT243"/>
      <c r="LU243"/>
      <c r="LV243"/>
      <c r="LW243"/>
      <c r="LX243"/>
      <c r="LY243"/>
      <c r="LZ243"/>
      <c r="MA243"/>
      <c r="MB243"/>
      <c r="MC243"/>
      <c r="MD243"/>
      <c r="ME243"/>
      <c r="MF243"/>
      <c r="MG243"/>
      <c r="MH243"/>
      <c r="MI243"/>
      <c r="MJ243"/>
      <c r="MK243"/>
      <c r="ML243"/>
      <c r="MM243"/>
      <c r="MN243"/>
      <c r="MO243"/>
      <c r="MP243"/>
      <c r="MQ243"/>
      <c r="MR243"/>
      <c r="MS243"/>
      <c r="MT243"/>
      <c r="MU243"/>
      <c r="MV243"/>
      <c r="MW243"/>
      <c r="MX243"/>
      <c r="MY243"/>
      <c r="MZ243"/>
      <c r="NA243"/>
      <c r="NB243"/>
      <c r="NC243"/>
      <c r="ND243"/>
      <c r="NE243"/>
      <c r="NF243"/>
      <c r="NG243"/>
      <c r="NH243"/>
      <c r="NI243"/>
      <c r="NJ243"/>
      <c r="NK243"/>
      <c r="NL243"/>
      <c r="NM243"/>
      <c r="NN243"/>
      <c r="NO243"/>
      <c r="NP243"/>
      <c r="NQ243"/>
      <c r="NR243"/>
      <c r="NS243"/>
      <c r="NT243"/>
      <c r="NU243"/>
      <c r="NV243"/>
      <c r="NW243"/>
      <c r="NX243"/>
      <c r="NY243"/>
      <c r="NZ243"/>
      <c r="OA243"/>
      <c r="OB243"/>
      <c r="OC243"/>
      <c r="OD243"/>
      <c r="OE243"/>
      <c r="OF243"/>
      <c r="OG243"/>
      <c r="OH243"/>
      <c r="OI243"/>
      <c r="OJ243"/>
      <c r="OK243"/>
      <c r="OL243"/>
      <c r="OM243"/>
      <c r="ON243"/>
      <c r="OO243"/>
      <c r="OP243"/>
      <c r="OQ243"/>
      <c r="OR243"/>
      <c r="OS243"/>
      <c r="OT243"/>
      <c r="OU243"/>
      <c r="OV243"/>
      <c r="OW243"/>
      <c r="OX243"/>
      <c r="OY243"/>
      <c r="OZ243"/>
      <c r="PA243"/>
      <c r="PB243"/>
    </row>
    <row r="244" spans="1:418" ht="14.1" customHeight="1">
      <c r="A244" s="800"/>
      <c r="B244" s="800"/>
      <c r="C244" s="800"/>
      <c r="D244" s="800"/>
      <c r="E244" s="800"/>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c r="KT244"/>
      <c r="KU244"/>
      <c r="KV244"/>
      <c r="KW244"/>
      <c r="KX244"/>
      <c r="KY244"/>
      <c r="KZ244"/>
      <c r="LA244"/>
      <c r="LB244"/>
      <c r="LC244"/>
      <c r="LD244"/>
      <c r="LE244"/>
      <c r="LF244"/>
      <c r="LG244"/>
      <c r="LH244"/>
      <c r="LI244"/>
      <c r="LJ244"/>
      <c r="LK244"/>
      <c r="LL244"/>
      <c r="LM244"/>
      <c r="LN244"/>
      <c r="LO244"/>
      <c r="LP244"/>
      <c r="LQ244"/>
      <c r="LR244"/>
      <c r="LS244"/>
      <c r="LT244"/>
      <c r="LU244"/>
      <c r="LV244"/>
      <c r="LW244"/>
      <c r="LX244"/>
      <c r="LY244"/>
      <c r="LZ244"/>
      <c r="MA244"/>
      <c r="MB244"/>
      <c r="MC244"/>
      <c r="MD244"/>
      <c r="ME244"/>
      <c r="MF244"/>
      <c r="MG244"/>
      <c r="MH244"/>
      <c r="MI244"/>
      <c r="MJ244"/>
      <c r="MK244"/>
      <c r="ML244"/>
      <c r="MM244"/>
      <c r="MN244"/>
      <c r="MO244"/>
      <c r="MP244"/>
      <c r="MQ244"/>
      <c r="MR244"/>
      <c r="MS244"/>
      <c r="MT244"/>
      <c r="MU244"/>
      <c r="MV244"/>
      <c r="MW244"/>
      <c r="MX244"/>
      <c r="MY244"/>
      <c r="MZ244"/>
      <c r="NA244"/>
      <c r="NB244"/>
      <c r="NC244"/>
      <c r="ND244"/>
      <c r="NE244"/>
      <c r="NF244"/>
      <c r="NG244"/>
      <c r="NH244"/>
      <c r="NI244"/>
      <c r="NJ244"/>
      <c r="NK244"/>
      <c r="NL244"/>
      <c r="NM244"/>
      <c r="NN244"/>
      <c r="NO244"/>
      <c r="NP244"/>
      <c r="NQ244"/>
      <c r="NR244"/>
      <c r="NS244"/>
      <c r="NT244"/>
      <c r="NU244"/>
      <c r="NV244"/>
      <c r="NW244"/>
      <c r="NX244"/>
      <c r="NY244"/>
      <c r="NZ244"/>
      <c r="OA244"/>
      <c r="OB244"/>
      <c r="OC244"/>
      <c r="OD244"/>
      <c r="OE244"/>
      <c r="OF244"/>
      <c r="OG244"/>
      <c r="OH244"/>
      <c r="OI244"/>
      <c r="OJ244"/>
      <c r="OK244"/>
      <c r="OL244"/>
      <c r="OM244"/>
      <c r="ON244"/>
      <c r="OO244"/>
      <c r="OP244"/>
      <c r="OQ244"/>
      <c r="OR244"/>
      <c r="OS244"/>
      <c r="OT244"/>
      <c r="OU244"/>
      <c r="OV244"/>
      <c r="OW244"/>
      <c r="OX244"/>
      <c r="OY244"/>
      <c r="OZ244"/>
      <c r="PA244"/>
      <c r="PB244"/>
    </row>
    <row r="245" spans="1:418" ht="14.1" customHeight="1">
      <c r="A245" s="800"/>
      <c r="B245" s="800"/>
      <c r="C245" s="800"/>
      <c r="D245" s="800"/>
      <c r="E245" s="800"/>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c r="KT245"/>
      <c r="KU245"/>
      <c r="KV245"/>
      <c r="KW245"/>
      <c r="KX245"/>
      <c r="KY245"/>
      <c r="KZ245"/>
      <c r="LA245"/>
      <c r="LB245"/>
      <c r="LC245"/>
      <c r="LD245"/>
      <c r="LE245"/>
      <c r="LF245"/>
      <c r="LG245"/>
      <c r="LH245"/>
      <c r="LI245"/>
      <c r="LJ245"/>
      <c r="LK245"/>
      <c r="LL245"/>
      <c r="LM245"/>
      <c r="LN245"/>
      <c r="LO245"/>
      <c r="LP245"/>
      <c r="LQ245"/>
      <c r="LR245"/>
      <c r="LS245"/>
      <c r="LT245"/>
      <c r="LU245"/>
      <c r="LV245"/>
      <c r="LW245"/>
      <c r="LX245"/>
      <c r="LY245"/>
      <c r="LZ245"/>
      <c r="MA245"/>
      <c r="MB245"/>
      <c r="MC245"/>
      <c r="MD245"/>
      <c r="ME245"/>
      <c r="MF245"/>
      <c r="MG245"/>
      <c r="MH245"/>
      <c r="MI245"/>
      <c r="MJ245"/>
      <c r="MK245"/>
      <c r="ML245"/>
      <c r="MM245"/>
      <c r="MN245"/>
      <c r="MO245"/>
      <c r="MP245"/>
      <c r="MQ245"/>
      <c r="MR245"/>
      <c r="MS245"/>
      <c r="MT245"/>
      <c r="MU245"/>
      <c r="MV245"/>
      <c r="MW245"/>
      <c r="MX245"/>
      <c r="MY245"/>
      <c r="MZ245"/>
      <c r="NA245"/>
      <c r="NB245"/>
      <c r="NC245"/>
      <c r="ND245"/>
      <c r="NE245"/>
      <c r="NF245"/>
      <c r="NG245"/>
      <c r="NH245"/>
      <c r="NI245"/>
      <c r="NJ245"/>
      <c r="NK245"/>
      <c r="NL245"/>
      <c r="NM245"/>
      <c r="NN245"/>
      <c r="NO245"/>
      <c r="NP245"/>
      <c r="NQ245"/>
      <c r="NR245"/>
      <c r="NS245"/>
      <c r="NT245"/>
      <c r="NU245"/>
      <c r="NV245"/>
      <c r="NW245"/>
      <c r="NX245"/>
      <c r="NY245"/>
      <c r="NZ245"/>
      <c r="OA245"/>
      <c r="OB245"/>
      <c r="OC245"/>
      <c r="OD245"/>
      <c r="OE245"/>
      <c r="OF245"/>
      <c r="OG245"/>
      <c r="OH245"/>
      <c r="OI245"/>
      <c r="OJ245"/>
      <c r="OK245"/>
      <c r="OL245"/>
      <c r="OM245"/>
      <c r="ON245"/>
      <c r="OO245"/>
      <c r="OP245"/>
      <c r="OQ245"/>
      <c r="OR245"/>
      <c r="OS245"/>
      <c r="OT245"/>
      <c r="OU245"/>
      <c r="OV245"/>
      <c r="OW245"/>
      <c r="OX245"/>
      <c r="OY245"/>
      <c r="OZ245"/>
      <c r="PA245"/>
      <c r="PB245"/>
    </row>
    <row r="246" spans="1:418" ht="14.1" customHeight="1">
      <c r="A246" s="800"/>
      <c r="B246" s="800"/>
      <c r="C246" s="800"/>
      <c r="D246" s="800"/>
      <c r="E246" s="800"/>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c r="KT246"/>
      <c r="KU246"/>
      <c r="KV246"/>
      <c r="KW246"/>
      <c r="KX246"/>
      <c r="KY246"/>
      <c r="KZ246"/>
      <c r="LA246"/>
      <c r="LB246"/>
      <c r="LC246"/>
      <c r="LD246"/>
      <c r="LE246"/>
      <c r="LF246"/>
      <c r="LG246"/>
      <c r="LH246"/>
      <c r="LI246"/>
      <c r="LJ246"/>
      <c r="LK246"/>
      <c r="LL246"/>
      <c r="LM246"/>
      <c r="LN246"/>
      <c r="LO246"/>
      <c r="LP246"/>
      <c r="LQ246"/>
      <c r="LR246"/>
      <c r="LS246"/>
      <c r="LT246"/>
      <c r="LU246"/>
      <c r="LV246"/>
      <c r="LW246"/>
      <c r="LX246"/>
      <c r="LY246"/>
      <c r="LZ246"/>
      <c r="MA246"/>
      <c r="MB246"/>
      <c r="MC246"/>
      <c r="MD246"/>
      <c r="ME246"/>
      <c r="MF246"/>
      <c r="MG246"/>
      <c r="MH246"/>
      <c r="MI246"/>
      <c r="MJ246"/>
      <c r="MK246"/>
      <c r="ML246"/>
      <c r="MM246"/>
      <c r="MN246"/>
      <c r="MO246"/>
      <c r="MP246"/>
      <c r="MQ246"/>
      <c r="MR246"/>
      <c r="MS246"/>
      <c r="MT246"/>
      <c r="MU246"/>
      <c r="MV246"/>
      <c r="MW246"/>
      <c r="MX246"/>
      <c r="MY246"/>
      <c r="MZ246"/>
      <c r="NA246"/>
      <c r="NB246"/>
      <c r="NC246"/>
      <c r="ND246"/>
      <c r="NE246"/>
      <c r="NF246"/>
      <c r="NG246"/>
      <c r="NH246"/>
      <c r="NI246"/>
      <c r="NJ246"/>
      <c r="NK246"/>
      <c r="NL246"/>
      <c r="NM246"/>
      <c r="NN246"/>
      <c r="NO246"/>
      <c r="NP246"/>
      <c r="NQ246"/>
      <c r="NR246"/>
      <c r="NS246"/>
      <c r="NT246"/>
      <c r="NU246"/>
      <c r="NV246"/>
      <c r="NW246"/>
      <c r="NX246"/>
      <c r="NY246"/>
      <c r="NZ246"/>
      <c r="OA246"/>
      <c r="OB246"/>
      <c r="OC246"/>
      <c r="OD246"/>
      <c r="OE246"/>
      <c r="OF246"/>
      <c r="OG246"/>
      <c r="OH246"/>
      <c r="OI246"/>
      <c r="OJ246"/>
      <c r="OK246"/>
      <c r="OL246"/>
      <c r="OM246"/>
      <c r="ON246"/>
      <c r="OO246"/>
      <c r="OP246"/>
      <c r="OQ246"/>
      <c r="OR246"/>
      <c r="OS246"/>
      <c r="OT246"/>
      <c r="OU246"/>
      <c r="OV246"/>
      <c r="OW246"/>
      <c r="OX246"/>
      <c r="OY246"/>
      <c r="OZ246"/>
      <c r="PA246"/>
      <c r="PB246"/>
    </row>
    <row r="247" spans="1:418" ht="14.1" customHeight="1">
      <c r="A247" s="800"/>
      <c r="B247" s="800"/>
      <c r="C247" s="800"/>
      <c r="D247" s="800"/>
      <c r="E247" s="800"/>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c r="KT247"/>
      <c r="KU247"/>
      <c r="KV247"/>
      <c r="KW247"/>
      <c r="KX247"/>
      <c r="KY247"/>
      <c r="KZ247"/>
      <c r="LA247"/>
      <c r="LB247"/>
      <c r="LC247"/>
      <c r="LD247"/>
      <c r="LE247"/>
      <c r="LF247"/>
      <c r="LG247"/>
      <c r="LH247"/>
      <c r="LI247"/>
      <c r="LJ247"/>
      <c r="LK247"/>
      <c r="LL247"/>
      <c r="LM247"/>
      <c r="LN247"/>
      <c r="LO247"/>
      <c r="LP247"/>
      <c r="LQ247"/>
      <c r="LR247"/>
      <c r="LS247"/>
      <c r="LT247"/>
      <c r="LU247"/>
      <c r="LV247"/>
      <c r="LW247"/>
      <c r="LX247"/>
      <c r="LY247"/>
      <c r="LZ247"/>
      <c r="MA247"/>
      <c r="MB247"/>
      <c r="MC247"/>
      <c r="MD247"/>
      <c r="ME247"/>
      <c r="MF247"/>
      <c r="MG247"/>
      <c r="MH247"/>
      <c r="MI247"/>
      <c r="MJ247"/>
      <c r="MK247"/>
      <c r="ML247"/>
      <c r="MM247"/>
      <c r="MN247"/>
      <c r="MO247"/>
      <c r="MP247"/>
      <c r="MQ247"/>
      <c r="MR247"/>
      <c r="MS247"/>
      <c r="MT247"/>
      <c r="MU247"/>
      <c r="MV247"/>
      <c r="MW247"/>
      <c r="MX247"/>
      <c r="MY247"/>
      <c r="MZ247"/>
      <c r="NA247"/>
      <c r="NB247"/>
      <c r="NC247"/>
      <c r="ND247"/>
      <c r="NE247"/>
      <c r="NF247"/>
      <c r="NG247"/>
      <c r="NH247"/>
      <c r="NI247"/>
      <c r="NJ247"/>
      <c r="NK247"/>
      <c r="NL247"/>
      <c r="NM247"/>
      <c r="NN247"/>
      <c r="NO247"/>
      <c r="NP247"/>
      <c r="NQ247"/>
      <c r="NR247"/>
      <c r="NS247"/>
      <c r="NT247"/>
      <c r="NU247"/>
      <c r="NV247"/>
      <c r="NW247"/>
      <c r="NX247"/>
      <c r="NY247"/>
      <c r="NZ247"/>
      <c r="OA247"/>
      <c r="OB247"/>
      <c r="OC247"/>
      <c r="OD247"/>
      <c r="OE247"/>
      <c r="OF247"/>
      <c r="OG247"/>
      <c r="OH247"/>
      <c r="OI247"/>
      <c r="OJ247"/>
      <c r="OK247"/>
      <c r="OL247"/>
      <c r="OM247"/>
      <c r="ON247"/>
      <c r="OO247"/>
      <c r="OP247"/>
      <c r="OQ247"/>
      <c r="OR247"/>
      <c r="OS247"/>
      <c r="OT247"/>
      <c r="OU247"/>
      <c r="OV247"/>
      <c r="OW247"/>
      <c r="OX247"/>
      <c r="OY247"/>
      <c r="OZ247"/>
      <c r="PA247"/>
      <c r="PB247"/>
    </row>
    <row r="248" spans="1:418" ht="14.1" customHeight="1">
      <c r="A248" s="800"/>
      <c r="B248" s="800"/>
      <c r="C248" s="800"/>
      <c r="D248" s="800"/>
      <c r="E248" s="800"/>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c r="KT248"/>
      <c r="KU248"/>
      <c r="KV248"/>
      <c r="KW248"/>
      <c r="KX248"/>
      <c r="KY248"/>
      <c r="KZ248"/>
      <c r="LA248"/>
      <c r="LB248"/>
      <c r="LC248"/>
      <c r="LD248"/>
      <c r="LE248"/>
      <c r="LF248"/>
      <c r="LG248"/>
      <c r="LH248"/>
      <c r="LI248"/>
      <c r="LJ248"/>
      <c r="LK248"/>
      <c r="LL248"/>
      <c r="LM248"/>
      <c r="LN248"/>
      <c r="LO248"/>
      <c r="LP248"/>
      <c r="LQ248"/>
      <c r="LR248"/>
      <c r="LS248"/>
      <c r="LT248"/>
      <c r="LU248"/>
      <c r="LV248"/>
      <c r="LW248"/>
      <c r="LX248"/>
      <c r="LY248"/>
      <c r="LZ248"/>
      <c r="MA248"/>
      <c r="MB248"/>
      <c r="MC248"/>
      <c r="MD248"/>
      <c r="ME248"/>
      <c r="MF248"/>
      <c r="MG248"/>
      <c r="MH248"/>
      <c r="MI248"/>
      <c r="MJ248"/>
      <c r="MK248"/>
      <c r="ML248"/>
      <c r="MM248"/>
      <c r="MN248"/>
      <c r="MO248"/>
      <c r="MP248"/>
      <c r="MQ248"/>
      <c r="MR248"/>
      <c r="MS248"/>
      <c r="MT248"/>
      <c r="MU248"/>
      <c r="MV248"/>
      <c r="MW248"/>
      <c r="MX248"/>
      <c r="MY248"/>
      <c r="MZ248"/>
      <c r="NA248"/>
      <c r="NB248"/>
      <c r="NC248"/>
      <c r="ND248"/>
      <c r="NE248"/>
      <c r="NF248"/>
      <c r="NG248"/>
      <c r="NH248"/>
      <c r="NI248"/>
      <c r="NJ248"/>
      <c r="NK248"/>
      <c r="NL248"/>
      <c r="NM248"/>
      <c r="NN248"/>
      <c r="NO248"/>
      <c r="NP248"/>
      <c r="NQ248"/>
      <c r="NR248"/>
      <c r="NS248"/>
      <c r="NT248"/>
      <c r="NU248"/>
      <c r="NV248"/>
      <c r="NW248"/>
      <c r="NX248"/>
      <c r="NY248"/>
      <c r="NZ248"/>
      <c r="OA248"/>
      <c r="OB248"/>
      <c r="OC248"/>
      <c r="OD248"/>
      <c r="OE248"/>
      <c r="OF248"/>
      <c r="OG248"/>
      <c r="OH248"/>
      <c r="OI248"/>
      <c r="OJ248"/>
      <c r="OK248"/>
      <c r="OL248"/>
      <c r="OM248"/>
      <c r="ON248"/>
      <c r="OO248"/>
      <c r="OP248"/>
      <c r="OQ248"/>
      <c r="OR248"/>
      <c r="OS248"/>
      <c r="OT248"/>
      <c r="OU248"/>
      <c r="OV248"/>
      <c r="OW248"/>
      <c r="OX248"/>
      <c r="OY248"/>
      <c r="OZ248"/>
      <c r="PA248"/>
      <c r="PB248"/>
    </row>
    <row r="249" spans="1:418" ht="14.1" customHeight="1">
      <c r="A249" s="800"/>
      <c r="B249" s="800"/>
      <c r="C249" s="800"/>
      <c r="D249" s="800"/>
      <c r="E249" s="800"/>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c r="KT249"/>
      <c r="KU249"/>
      <c r="KV249"/>
      <c r="KW249"/>
      <c r="KX249"/>
      <c r="KY249"/>
      <c r="KZ249"/>
      <c r="LA249"/>
      <c r="LB249"/>
      <c r="LC249"/>
      <c r="LD249"/>
      <c r="LE249"/>
      <c r="LF249"/>
      <c r="LG249"/>
      <c r="LH249"/>
      <c r="LI249"/>
      <c r="LJ249"/>
      <c r="LK249"/>
      <c r="LL249"/>
      <c r="LM249"/>
      <c r="LN249"/>
      <c r="LO249"/>
      <c r="LP249"/>
      <c r="LQ249"/>
      <c r="LR249"/>
      <c r="LS249"/>
      <c r="LT249"/>
      <c r="LU249"/>
      <c r="LV249"/>
      <c r="LW249"/>
      <c r="LX249"/>
      <c r="LY249"/>
      <c r="LZ249"/>
      <c r="MA249"/>
      <c r="MB249"/>
      <c r="MC249"/>
      <c r="MD249"/>
      <c r="ME249"/>
      <c r="MF249"/>
      <c r="MG249"/>
      <c r="MH249"/>
      <c r="MI249"/>
      <c r="MJ249"/>
      <c r="MK249"/>
      <c r="ML249"/>
      <c r="MM249"/>
      <c r="MN249"/>
      <c r="MO249"/>
      <c r="MP249"/>
      <c r="MQ249"/>
      <c r="MR249"/>
      <c r="MS249"/>
      <c r="MT249"/>
      <c r="MU249"/>
      <c r="MV249"/>
      <c r="MW249"/>
      <c r="MX249"/>
      <c r="MY249"/>
      <c r="MZ249"/>
      <c r="NA249"/>
      <c r="NB249"/>
      <c r="NC249"/>
      <c r="ND249"/>
      <c r="NE249"/>
      <c r="NF249"/>
      <c r="NG249"/>
      <c r="NH249"/>
      <c r="NI249"/>
      <c r="NJ249"/>
      <c r="NK249"/>
      <c r="NL249"/>
      <c r="NM249"/>
      <c r="NN249"/>
      <c r="NO249"/>
      <c r="NP249"/>
      <c r="NQ249"/>
      <c r="NR249"/>
      <c r="NS249"/>
      <c r="NT249"/>
      <c r="NU249"/>
      <c r="NV249"/>
      <c r="NW249"/>
      <c r="NX249"/>
      <c r="NY249"/>
      <c r="NZ249"/>
      <c r="OA249"/>
      <c r="OB249"/>
      <c r="OC249"/>
      <c r="OD249"/>
      <c r="OE249"/>
      <c r="OF249"/>
      <c r="OG249"/>
      <c r="OH249"/>
      <c r="OI249"/>
      <c r="OJ249"/>
      <c r="OK249"/>
      <c r="OL249"/>
      <c r="OM249"/>
      <c r="ON249"/>
      <c r="OO249"/>
      <c r="OP249"/>
      <c r="OQ249"/>
      <c r="OR249"/>
      <c r="OS249"/>
      <c r="OT249"/>
      <c r="OU249"/>
      <c r="OV249"/>
      <c r="OW249"/>
      <c r="OX249"/>
      <c r="OY249"/>
      <c r="OZ249"/>
      <c r="PA249"/>
      <c r="PB249"/>
    </row>
    <row r="250" spans="1:418" ht="14.1" customHeight="1">
      <c r="A250" s="800"/>
      <c r="B250" s="800"/>
      <c r="C250" s="800"/>
      <c r="D250" s="800"/>
      <c r="E250" s="80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c r="KT250"/>
      <c r="KU250"/>
      <c r="KV250"/>
      <c r="KW250"/>
      <c r="KX250"/>
      <c r="KY250"/>
      <c r="KZ250"/>
      <c r="LA250"/>
      <c r="LB250"/>
      <c r="LC250"/>
      <c r="LD250"/>
      <c r="LE250"/>
      <c r="LF250"/>
      <c r="LG250"/>
      <c r="LH250"/>
      <c r="LI250"/>
      <c r="LJ250"/>
      <c r="LK250"/>
      <c r="LL250"/>
      <c r="LM250"/>
      <c r="LN250"/>
      <c r="LO250"/>
      <c r="LP250"/>
      <c r="LQ250"/>
      <c r="LR250"/>
      <c r="LS250"/>
      <c r="LT250"/>
      <c r="LU250"/>
      <c r="LV250"/>
      <c r="LW250"/>
      <c r="LX250"/>
      <c r="LY250"/>
      <c r="LZ250"/>
      <c r="MA250"/>
      <c r="MB250"/>
      <c r="MC250"/>
      <c r="MD250"/>
      <c r="ME250"/>
      <c r="MF250"/>
      <c r="MG250"/>
      <c r="MH250"/>
      <c r="MI250"/>
      <c r="MJ250"/>
      <c r="MK250"/>
      <c r="ML250"/>
      <c r="MM250"/>
      <c r="MN250"/>
      <c r="MO250"/>
      <c r="MP250"/>
      <c r="MQ250"/>
      <c r="MR250"/>
      <c r="MS250"/>
      <c r="MT250"/>
      <c r="MU250"/>
      <c r="MV250"/>
      <c r="MW250"/>
      <c r="MX250"/>
      <c r="MY250"/>
      <c r="MZ250"/>
      <c r="NA250"/>
      <c r="NB250"/>
      <c r="NC250"/>
      <c r="ND250"/>
      <c r="NE250"/>
      <c r="NF250"/>
      <c r="NG250"/>
      <c r="NH250"/>
      <c r="NI250"/>
      <c r="NJ250"/>
      <c r="NK250"/>
      <c r="NL250"/>
      <c r="NM250"/>
      <c r="NN250"/>
      <c r="NO250"/>
      <c r="NP250"/>
      <c r="NQ250"/>
      <c r="NR250"/>
      <c r="NS250"/>
      <c r="NT250"/>
      <c r="NU250"/>
      <c r="NV250"/>
      <c r="NW250"/>
      <c r="NX250"/>
      <c r="NY250"/>
      <c r="NZ250"/>
      <c r="OA250"/>
      <c r="OB250"/>
      <c r="OC250"/>
      <c r="OD250"/>
      <c r="OE250"/>
      <c r="OF250"/>
      <c r="OG250"/>
      <c r="OH250"/>
      <c r="OI250"/>
      <c r="OJ250"/>
      <c r="OK250"/>
      <c r="OL250"/>
      <c r="OM250"/>
      <c r="ON250"/>
      <c r="OO250"/>
      <c r="OP250"/>
      <c r="OQ250"/>
      <c r="OR250"/>
      <c r="OS250"/>
      <c r="OT250"/>
      <c r="OU250"/>
      <c r="OV250"/>
      <c r="OW250"/>
      <c r="OX250"/>
      <c r="OY250"/>
      <c r="OZ250"/>
      <c r="PA250"/>
      <c r="PB250"/>
    </row>
    <row r="251" spans="1:418" ht="14.1" customHeight="1">
      <c r="A251" s="800"/>
      <c r="B251" s="800"/>
      <c r="C251" s="800"/>
      <c r="D251" s="800"/>
      <c r="E251" s="800"/>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c r="KT251"/>
      <c r="KU251"/>
      <c r="KV251"/>
      <c r="KW251"/>
      <c r="KX251"/>
      <c r="KY251"/>
      <c r="KZ251"/>
      <c r="LA251"/>
      <c r="LB251"/>
      <c r="LC251"/>
      <c r="LD251"/>
      <c r="LE251"/>
      <c r="LF251"/>
      <c r="LG251"/>
      <c r="LH251"/>
      <c r="LI251"/>
      <c r="LJ251"/>
      <c r="LK251"/>
      <c r="LL251"/>
      <c r="LM251"/>
      <c r="LN251"/>
      <c r="LO251"/>
      <c r="LP251"/>
      <c r="LQ251"/>
      <c r="LR251"/>
      <c r="LS251"/>
      <c r="LT251"/>
      <c r="LU251"/>
      <c r="LV251"/>
      <c r="LW251"/>
      <c r="LX251"/>
      <c r="LY251"/>
      <c r="LZ251"/>
      <c r="MA251"/>
      <c r="MB251"/>
      <c r="MC251"/>
      <c r="MD251"/>
      <c r="ME251"/>
      <c r="MF251"/>
      <c r="MG251"/>
      <c r="MH251"/>
      <c r="MI251"/>
      <c r="MJ251"/>
      <c r="MK251"/>
      <c r="ML251"/>
      <c r="MM251"/>
      <c r="MN251"/>
      <c r="MO251"/>
      <c r="MP251"/>
      <c r="MQ251"/>
      <c r="MR251"/>
      <c r="MS251"/>
      <c r="MT251"/>
      <c r="MU251"/>
      <c r="MV251"/>
      <c r="MW251"/>
      <c r="MX251"/>
      <c r="MY251"/>
      <c r="MZ251"/>
      <c r="NA251"/>
      <c r="NB251"/>
      <c r="NC251"/>
      <c r="ND251"/>
      <c r="NE251"/>
      <c r="NF251"/>
      <c r="NG251"/>
      <c r="NH251"/>
      <c r="NI251"/>
      <c r="NJ251"/>
      <c r="NK251"/>
      <c r="NL251"/>
      <c r="NM251"/>
      <c r="NN251"/>
      <c r="NO251"/>
      <c r="NP251"/>
      <c r="NQ251"/>
      <c r="NR251"/>
      <c r="NS251"/>
      <c r="NT251"/>
      <c r="NU251"/>
      <c r="NV251"/>
      <c r="NW251"/>
      <c r="NX251"/>
      <c r="NY251"/>
      <c r="NZ251"/>
      <c r="OA251"/>
      <c r="OB251"/>
      <c r="OC251"/>
      <c r="OD251"/>
      <c r="OE251"/>
      <c r="OF251"/>
      <c r="OG251"/>
      <c r="OH251"/>
      <c r="OI251"/>
      <c r="OJ251"/>
      <c r="OK251"/>
      <c r="OL251"/>
      <c r="OM251"/>
      <c r="ON251"/>
      <c r="OO251"/>
      <c r="OP251"/>
      <c r="OQ251"/>
      <c r="OR251"/>
      <c r="OS251"/>
      <c r="OT251"/>
      <c r="OU251"/>
      <c r="OV251"/>
      <c r="OW251"/>
      <c r="OX251"/>
      <c r="OY251"/>
      <c r="OZ251"/>
      <c r="PA251"/>
      <c r="PB251"/>
    </row>
    <row r="252" spans="1:418" ht="14.1" customHeight="1">
      <c r="A252" s="800"/>
      <c r="B252" s="800"/>
      <c r="C252" s="800"/>
      <c r="D252" s="800"/>
      <c r="E252" s="800"/>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c r="KT252"/>
      <c r="KU252"/>
      <c r="KV252"/>
      <c r="KW252"/>
      <c r="KX252"/>
      <c r="KY252"/>
      <c r="KZ252"/>
      <c r="LA252"/>
      <c r="LB252"/>
      <c r="LC252"/>
      <c r="LD252"/>
      <c r="LE252"/>
      <c r="LF252"/>
      <c r="LG252"/>
      <c r="LH252"/>
      <c r="LI252"/>
      <c r="LJ252"/>
      <c r="LK252"/>
      <c r="LL252"/>
      <c r="LM252"/>
      <c r="LN252"/>
      <c r="LO252"/>
      <c r="LP252"/>
      <c r="LQ252"/>
      <c r="LR252"/>
      <c r="LS252"/>
      <c r="LT252"/>
      <c r="LU252"/>
      <c r="LV252"/>
      <c r="LW252"/>
      <c r="LX252"/>
      <c r="LY252"/>
      <c r="LZ252"/>
      <c r="MA252"/>
      <c r="MB252"/>
      <c r="MC252"/>
      <c r="MD252"/>
      <c r="ME252"/>
      <c r="MF252"/>
      <c r="MG252"/>
      <c r="MH252"/>
      <c r="MI252"/>
      <c r="MJ252"/>
      <c r="MK252"/>
      <c r="ML252"/>
      <c r="MM252"/>
      <c r="MN252"/>
      <c r="MO252"/>
      <c r="MP252"/>
      <c r="MQ252"/>
      <c r="MR252"/>
      <c r="MS252"/>
      <c r="MT252"/>
      <c r="MU252"/>
      <c r="MV252"/>
      <c r="MW252"/>
      <c r="MX252"/>
      <c r="MY252"/>
      <c r="MZ252"/>
      <c r="NA252"/>
      <c r="NB252"/>
      <c r="NC252"/>
      <c r="ND252"/>
      <c r="NE252"/>
      <c r="NF252"/>
      <c r="NG252"/>
      <c r="NH252"/>
      <c r="NI252"/>
      <c r="NJ252"/>
      <c r="NK252"/>
      <c r="NL252"/>
      <c r="NM252"/>
      <c r="NN252"/>
      <c r="NO252"/>
      <c r="NP252"/>
      <c r="NQ252"/>
      <c r="NR252"/>
      <c r="NS252"/>
      <c r="NT252"/>
      <c r="NU252"/>
      <c r="NV252"/>
      <c r="NW252"/>
      <c r="NX252"/>
      <c r="NY252"/>
      <c r="NZ252"/>
      <c r="OA252"/>
      <c r="OB252"/>
      <c r="OC252"/>
      <c r="OD252"/>
      <c r="OE252"/>
      <c r="OF252"/>
      <c r="OG252"/>
      <c r="OH252"/>
      <c r="OI252"/>
      <c r="OJ252"/>
      <c r="OK252"/>
      <c r="OL252"/>
      <c r="OM252"/>
      <c r="ON252"/>
      <c r="OO252"/>
      <c r="OP252"/>
      <c r="OQ252"/>
      <c r="OR252"/>
      <c r="OS252"/>
      <c r="OT252"/>
      <c r="OU252"/>
      <c r="OV252"/>
      <c r="OW252"/>
      <c r="OX252"/>
      <c r="OY252"/>
      <c r="OZ252"/>
      <c r="PA252"/>
      <c r="PB252"/>
    </row>
    <row r="253" spans="1:418" ht="14.1" customHeight="1">
      <c r="A253" s="800"/>
      <c r="B253" s="800"/>
      <c r="C253" s="800"/>
      <c r="D253" s="800"/>
      <c r="E253" s="800"/>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c r="KT253"/>
      <c r="KU253"/>
      <c r="KV253"/>
      <c r="KW253"/>
      <c r="KX253"/>
      <c r="KY253"/>
      <c r="KZ253"/>
      <c r="LA253"/>
      <c r="LB253"/>
      <c r="LC253"/>
      <c r="LD253"/>
      <c r="LE253"/>
      <c r="LF253"/>
      <c r="LG253"/>
      <c r="LH253"/>
      <c r="LI253"/>
      <c r="LJ253"/>
      <c r="LK253"/>
      <c r="LL253"/>
      <c r="LM253"/>
      <c r="LN253"/>
      <c r="LO253"/>
      <c r="LP253"/>
      <c r="LQ253"/>
      <c r="LR253"/>
      <c r="LS253"/>
      <c r="LT253"/>
      <c r="LU253"/>
      <c r="LV253"/>
      <c r="LW253"/>
      <c r="LX253"/>
      <c r="LY253"/>
      <c r="LZ253"/>
      <c r="MA253"/>
      <c r="MB253"/>
      <c r="MC253"/>
      <c r="MD253"/>
      <c r="ME253"/>
      <c r="MF253"/>
      <c r="MG253"/>
      <c r="MH253"/>
      <c r="MI253"/>
      <c r="MJ253"/>
      <c r="MK253"/>
      <c r="ML253"/>
      <c r="MM253"/>
      <c r="MN253"/>
      <c r="MO253"/>
      <c r="MP253"/>
      <c r="MQ253"/>
      <c r="MR253"/>
      <c r="MS253"/>
      <c r="MT253"/>
      <c r="MU253"/>
      <c r="MV253"/>
      <c r="MW253"/>
      <c r="MX253"/>
      <c r="MY253"/>
      <c r="MZ253"/>
      <c r="NA253"/>
      <c r="NB253"/>
      <c r="NC253"/>
      <c r="ND253"/>
      <c r="NE253"/>
      <c r="NF253"/>
      <c r="NG253"/>
      <c r="NH253"/>
      <c r="NI253"/>
      <c r="NJ253"/>
      <c r="NK253"/>
      <c r="NL253"/>
      <c r="NM253"/>
      <c r="NN253"/>
      <c r="NO253"/>
      <c r="NP253"/>
      <c r="NQ253"/>
      <c r="NR253"/>
      <c r="NS253"/>
      <c r="NT253"/>
      <c r="NU253"/>
      <c r="NV253"/>
      <c r="NW253"/>
      <c r="NX253"/>
      <c r="NY253"/>
      <c r="NZ253"/>
      <c r="OA253"/>
      <c r="OB253"/>
      <c r="OC253"/>
      <c r="OD253"/>
      <c r="OE253"/>
      <c r="OF253"/>
      <c r="OG253"/>
      <c r="OH253"/>
      <c r="OI253"/>
      <c r="OJ253"/>
      <c r="OK253"/>
      <c r="OL253"/>
      <c r="OM253"/>
      <c r="ON253"/>
      <c r="OO253"/>
      <c r="OP253"/>
      <c r="OQ253"/>
      <c r="OR253"/>
      <c r="OS253"/>
      <c r="OT253"/>
      <c r="OU253"/>
      <c r="OV253"/>
      <c r="OW253"/>
      <c r="OX253"/>
      <c r="OY253"/>
      <c r="OZ253"/>
      <c r="PA253"/>
      <c r="PB253"/>
    </row>
    <row r="254" spans="1:418" ht="14.1" customHeight="1">
      <c r="A254" s="800"/>
      <c r="B254" s="800"/>
      <c r="C254" s="800"/>
      <c r="D254" s="800"/>
      <c r="E254" s="800"/>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c r="KT254"/>
      <c r="KU254"/>
      <c r="KV254"/>
      <c r="KW254"/>
      <c r="KX254"/>
      <c r="KY254"/>
      <c r="KZ254"/>
      <c r="LA254"/>
      <c r="LB254"/>
      <c r="LC254"/>
      <c r="LD254"/>
      <c r="LE254"/>
      <c r="LF254"/>
      <c r="LG254"/>
      <c r="LH254"/>
      <c r="LI254"/>
      <c r="LJ254"/>
      <c r="LK254"/>
      <c r="LL254"/>
      <c r="LM254"/>
      <c r="LN254"/>
      <c r="LO254"/>
      <c r="LP254"/>
      <c r="LQ254"/>
      <c r="LR254"/>
      <c r="LS254"/>
      <c r="LT254"/>
      <c r="LU254"/>
      <c r="LV254"/>
      <c r="LW254"/>
      <c r="LX254"/>
      <c r="LY254"/>
      <c r="LZ254"/>
      <c r="MA254"/>
      <c r="MB254"/>
      <c r="MC254"/>
      <c r="MD254"/>
      <c r="ME254"/>
      <c r="MF254"/>
      <c r="MG254"/>
      <c r="MH254"/>
      <c r="MI254"/>
      <c r="MJ254"/>
      <c r="MK254"/>
      <c r="ML254"/>
      <c r="MM254"/>
      <c r="MN254"/>
      <c r="MO254"/>
      <c r="MP254"/>
      <c r="MQ254"/>
      <c r="MR254"/>
      <c r="MS254"/>
      <c r="MT254"/>
      <c r="MU254"/>
      <c r="MV254"/>
      <c r="MW254"/>
      <c r="MX254"/>
      <c r="MY254"/>
      <c r="MZ254"/>
      <c r="NA254"/>
      <c r="NB254"/>
      <c r="NC254"/>
      <c r="ND254"/>
      <c r="NE254"/>
      <c r="NF254"/>
      <c r="NG254"/>
      <c r="NH254"/>
      <c r="NI254"/>
      <c r="NJ254"/>
      <c r="NK254"/>
      <c r="NL254"/>
      <c r="NM254"/>
      <c r="NN254"/>
      <c r="NO254"/>
      <c r="NP254"/>
      <c r="NQ254"/>
      <c r="NR254"/>
      <c r="NS254"/>
      <c r="NT254"/>
      <c r="NU254"/>
      <c r="NV254"/>
      <c r="NW254"/>
      <c r="NX254"/>
      <c r="NY254"/>
      <c r="NZ254"/>
      <c r="OA254"/>
      <c r="OB254"/>
      <c r="OC254"/>
      <c r="OD254"/>
      <c r="OE254"/>
      <c r="OF254"/>
      <c r="OG254"/>
      <c r="OH254"/>
      <c r="OI254"/>
      <c r="OJ254"/>
      <c r="OK254"/>
      <c r="OL254"/>
      <c r="OM254"/>
      <c r="ON254"/>
      <c r="OO254"/>
      <c r="OP254"/>
      <c r="OQ254"/>
      <c r="OR254"/>
      <c r="OS254"/>
      <c r="OT254"/>
      <c r="OU254"/>
      <c r="OV254"/>
      <c r="OW254"/>
      <c r="OX254"/>
      <c r="OY254"/>
      <c r="OZ254"/>
      <c r="PA254"/>
      <c r="PB254"/>
    </row>
    <row r="255" spans="1:418" ht="14.1" customHeight="1">
      <c r="A255" s="800"/>
      <c r="B255" s="800"/>
      <c r="C255" s="800"/>
      <c r="D255" s="800"/>
      <c r="E255" s="800"/>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c r="KT255"/>
      <c r="KU255"/>
      <c r="KV255"/>
      <c r="KW255"/>
      <c r="KX255"/>
      <c r="KY255"/>
      <c r="KZ255"/>
      <c r="LA255"/>
      <c r="LB255"/>
      <c r="LC255"/>
      <c r="LD255"/>
      <c r="LE255"/>
      <c r="LF255"/>
      <c r="LG255"/>
      <c r="LH255"/>
      <c r="LI255"/>
      <c r="LJ255"/>
      <c r="LK255"/>
      <c r="LL255"/>
      <c r="LM255"/>
      <c r="LN255"/>
      <c r="LO255"/>
      <c r="LP255"/>
      <c r="LQ255"/>
      <c r="LR255"/>
      <c r="LS255"/>
      <c r="LT255"/>
      <c r="LU255"/>
      <c r="LV255"/>
      <c r="LW255"/>
      <c r="LX255"/>
      <c r="LY255"/>
      <c r="LZ255"/>
      <c r="MA255"/>
      <c r="MB255"/>
      <c r="MC255"/>
      <c r="MD255"/>
      <c r="ME255"/>
      <c r="MF255"/>
      <c r="MG255"/>
      <c r="MH255"/>
      <c r="MI255"/>
      <c r="MJ255"/>
      <c r="MK255"/>
      <c r="ML255"/>
      <c r="MM255"/>
      <c r="MN255"/>
      <c r="MO255"/>
      <c r="MP255"/>
      <c r="MQ255"/>
      <c r="MR255"/>
      <c r="MS255"/>
      <c r="MT255"/>
      <c r="MU255"/>
      <c r="MV255"/>
      <c r="MW255"/>
      <c r="MX255"/>
      <c r="MY255"/>
      <c r="MZ255"/>
      <c r="NA255"/>
      <c r="NB255"/>
      <c r="NC255"/>
      <c r="ND255"/>
      <c r="NE255"/>
      <c r="NF255"/>
      <c r="NG255"/>
      <c r="NH255"/>
      <c r="NI255"/>
      <c r="NJ255"/>
      <c r="NK255"/>
      <c r="NL255"/>
      <c r="NM255"/>
      <c r="NN255"/>
      <c r="NO255"/>
      <c r="NP255"/>
      <c r="NQ255"/>
      <c r="NR255"/>
      <c r="NS255"/>
      <c r="NT255"/>
      <c r="NU255"/>
      <c r="NV255"/>
      <c r="NW255"/>
      <c r="NX255"/>
      <c r="NY255"/>
      <c r="NZ255"/>
      <c r="OA255"/>
      <c r="OB255"/>
      <c r="OC255"/>
      <c r="OD255"/>
      <c r="OE255"/>
      <c r="OF255"/>
      <c r="OG255"/>
      <c r="OH255"/>
      <c r="OI255"/>
      <c r="OJ255"/>
      <c r="OK255"/>
      <c r="OL255"/>
      <c r="OM255"/>
      <c r="ON255"/>
      <c r="OO255"/>
      <c r="OP255"/>
      <c r="OQ255"/>
      <c r="OR255"/>
      <c r="OS255"/>
      <c r="OT255"/>
      <c r="OU255"/>
      <c r="OV255"/>
      <c r="OW255"/>
      <c r="OX255"/>
      <c r="OY255"/>
      <c r="OZ255"/>
      <c r="PA255"/>
      <c r="PB255"/>
    </row>
    <row r="256" spans="1:418" ht="14.1" customHeight="1">
      <c r="A256" s="800"/>
      <c r="B256" s="800"/>
      <c r="C256" s="800"/>
      <c r="D256" s="800"/>
      <c r="E256" s="800"/>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c r="KT256"/>
      <c r="KU256"/>
      <c r="KV256"/>
      <c r="KW256"/>
      <c r="KX256"/>
      <c r="KY256"/>
      <c r="KZ256"/>
      <c r="LA256"/>
      <c r="LB256"/>
      <c r="LC256"/>
      <c r="LD256"/>
      <c r="LE256"/>
      <c r="LF256"/>
      <c r="LG256"/>
      <c r="LH256"/>
      <c r="LI256"/>
      <c r="LJ256"/>
      <c r="LK256"/>
      <c r="LL256"/>
      <c r="LM256"/>
      <c r="LN256"/>
      <c r="LO256"/>
      <c r="LP256"/>
      <c r="LQ256"/>
      <c r="LR256"/>
      <c r="LS256"/>
      <c r="LT256"/>
      <c r="LU256"/>
      <c r="LV256"/>
      <c r="LW256"/>
      <c r="LX256"/>
      <c r="LY256"/>
      <c r="LZ256"/>
      <c r="MA256"/>
      <c r="MB256"/>
      <c r="MC256"/>
      <c r="MD256"/>
      <c r="ME256"/>
      <c r="MF256"/>
      <c r="MG256"/>
      <c r="MH256"/>
      <c r="MI256"/>
      <c r="MJ256"/>
      <c r="MK256"/>
      <c r="ML256"/>
      <c r="MM256"/>
      <c r="MN256"/>
      <c r="MO256"/>
      <c r="MP256"/>
      <c r="MQ256"/>
      <c r="MR256"/>
      <c r="MS256"/>
      <c r="MT256"/>
      <c r="MU256"/>
      <c r="MV256"/>
      <c r="MW256"/>
      <c r="MX256"/>
      <c r="MY256"/>
      <c r="MZ256"/>
      <c r="NA256"/>
      <c r="NB256"/>
      <c r="NC256"/>
      <c r="ND256"/>
      <c r="NE256"/>
      <c r="NF256"/>
      <c r="NG256"/>
      <c r="NH256"/>
      <c r="NI256"/>
      <c r="NJ256"/>
      <c r="NK256"/>
      <c r="NL256"/>
      <c r="NM256"/>
      <c r="NN256"/>
      <c r="NO256"/>
      <c r="NP256"/>
      <c r="NQ256"/>
      <c r="NR256"/>
      <c r="NS256"/>
      <c r="NT256"/>
      <c r="NU256"/>
      <c r="NV256"/>
      <c r="NW256"/>
      <c r="NX256"/>
      <c r="NY256"/>
      <c r="NZ256"/>
      <c r="OA256"/>
      <c r="OB256"/>
      <c r="OC256"/>
      <c r="OD256"/>
      <c r="OE256"/>
      <c r="OF256"/>
      <c r="OG256"/>
      <c r="OH256"/>
      <c r="OI256"/>
      <c r="OJ256"/>
      <c r="OK256"/>
      <c r="OL256"/>
      <c r="OM256"/>
      <c r="ON256"/>
      <c r="OO256"/>
      <c r="OP256"/>
      <c r="OQ256"/>
      <c r="OR256"/>
      <c r="OS256"/>
      <c r="OT256"/>
      <c r="OU256"/>
      <c r="OV256"/>
      <c r="OW256"/>
      <c r="OX256"/>
      <c r="OY256"/>
      <c r="OZ256"/>
      <c r="PA256"/>
      <c r="PB256"/>
    </row>
    <row r="257" spans="1:418" ht="14.1" customHeight="1">
      <c r="A257" s="800"/>
      <c r="B257" s="800"/>
      <c r="C257" s="800"/>
      <c r="D257" s="800"/>
      <c r="E257" s="800"/>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c r="KT257"/>
      <c r="KU257"/>
      <c r="KV257"/>
      <c r="KW257"/>
      <c r="KX257"/>
      <c r="KY257"/>
      <c r="KZ257"/>
      <c r="LA257"/>
      <c r="LB257"/>
      <c r="LC257"/>
      <c r="LD257"/>
      <c r="LE257"/>
      <c r="LF257"/>
      <c r="LG257"/>
      <c r="LH257"/>
      <c r="LI257"/>
      <c r="LJ257"/>
      <c r="LK257"/>
      <c r="LL257"/>
      <c r="LM257"/>
      <c r="LN257"/>
      <c r="LO257"/>
      <c r="LP257"/>
      <c r="LQ257"/>
      <c r="LR257"/>
      <c r="LS257"/>
      <c r="LT257"/>
      <c r="LU257"/>
      <c r="LV257"/>
      <c r="LW257"/>
      <c r="LX257"/>
      <c r="LY257"/>
      <c r="LZ257"/>
      <c r="MA257"/>
      <c r="MB257"/>
      <c r="MC257"/>
      <c r="MD257"/>
      <c r="ME257"/>
      <c r="MF257"/>
      <c r="MG257"/>
      <c r="MH257"/>
      <c r="MI257"/>
      <c r="MJ257"/>
      <c r="MK257"/>
      <c r="ML257"/>
      <c r="MM257"/>
      <c r="MN257"/>
      <c r="MO257"/>
      <c r="MP257"/>
      <c r="MQ257"/>
      <c r="MR257"/>
      <c r="MS257"/>
      <c r="MT257"/>
      <c r="MU257"/>
      <c r="MV257"/>
      <c r="MW257"/>
      <c r="MX257"/>
      <c r="MY257"/>
      <c r="MZ257"/>
      <c r="NA257"/>
      <c r="NB257"/>
      <c r="NC257"/>
      <c r="ND257"/>
      <c r="NE257"/>
      <c r="NF257"/>
      <c r="NG257"/>
      <c r="NH257"/>
      <c r="NI257"/>
      <c r="NJ257"/>
      <c r="NK257"/>
      <c r="NL257"/>
      <c r="NM257"/>
      <c r="NN257"/>
      <c r="NO257"/>
      <c r="NP257"/>
      <c r="NQ257"/>
      <c r="NR257"/>
      <c r="NS257"/>
      <c r="NT257"/>
      <c r="NU257"/>
      <c r="NV257"/>
      <c r="NW257"/>
      <c r="NX257"/>
      <c r="NY257"/>
      <c r="NZ257"/>
      <c r="OA257"/>
      <c r="OB257"/>
      <c r="OC257"/>
      <c r="OD257"/>
      <c r="OE257"/>
      <c r="OF257"/>
      <c r="OG257"/>
      <c r="OH257"/>
      <c r="OI257"/>
      <c r="OJ257"/>
      <c r="OK257"/>
      <c r="OL257"/>
      <c r="OM257"/>
      <c r="ON257"/>
      <c r="OO257"/>
      <c r="OP257"/>
      <c r="OQ257"/>
      <c r="OR257"/>
      <c r="OS257"/>
      <c r="OT257"/>
      <c r="OU257"/>
      <c r="OV257"/>
      <c r="OW257"/>
      <c r="OX257"/>
      <c r="OY257"/>
      <c r="OZ257"/>
      <c r="PA257"/>
      <c r="PB257"/>
    </row>
    <row r="258" spans="1:418" ht="14.1" customHeight="1">
      <c r="A258" s="800"/>
      <c r="B258" s="800"/>
      <c r="C258" s="800"/>
      <c r="D258" s="800"/>
      <c r="E258" s="800"/>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c r="KT258"/>
      <c r="KU258"/>
      <c r="KV258"/>
      <c r="KW258"/>
      <c r="KX258"/>
      <c r="KY258"/>
      <c r="KZ258"/>
      <c r="LA258"/>
      <c r="LB258"/>
      <c r="LC258"/>
      <c r="LD258"/>
      <c r="LE258"/>
      <c r="LF258"/>
      <c r="LG258"/>
      <c r="LH258"/>
      <c r="LI258"/>
      <c r="LJ258"/>
      <c r="LK258"/>
      <c r="LL258"/>
      <c r="LM258"/>
      <c r="LN258"/>
      <c r="LO258"/>
      <c r="LP258"/>
      <c r="LQ258"/>
      <c r="LR258"/>
      <c r="LS258"/>
      <c r="LT258"/>
      <c r="LU258"/>
      <c r="LV258"/>
      <c r="LW258"/>
      <c r="LX258"/>
      <c r="LY258"/>
      <c r="LZ258"/>
      <c r="MA258"/>
      <c r="MB258"/>
      <c r="MC258"/>
      <c r="MD258"/>
      <c r="ME258"/>
      <c r="MF258"/>
      <c r="MG258"/>
      <c r="MH258"/>
      <c r="MI258"/>
      <c r="MJ258"/>
      <c r="MK258"/>
      <c r="ML258"/>
      <c r="MM258"/>
      <c r="MN258"/>
      <c r="MO258"/>
      <c r="MP258"/>
      <c r="MQ258"/>
      <c r="MR258"/>
      <c r="MS258"/>
      <c r="MT258"/>
      <c r="MU258"/>
      <c r="MV258"/>
      <c r="MW258"/>
      <c r="MX258"/>
      <c r="MY258"/>
      <c r="MZ258"/>
      <c r="NA258"/>
      <c r="NB258"/>
      <c r="NC258"/>
      <c r="ND258"/>
      <c r="NE258"/>
      <c r="NF258"/>
      <c r="NG258"/>
      <c r="NH258"/>
      <c r="NI258"/>
      <c r="NJ258"/>
      <c r="NK258"/>
      <c r="NL258"/>
      <c r="NM258"/>
      <c r="NN258"/>
      <c r="NO258"/>
      <c r="NP258"/>
      <c r="NQ258"/>
      <c r="NR258"/>
      <c r="NS258"/>
      <c r="NT258"/>
      <c r="NU258"/>
      <c r="NV258"/>
      <c r="NW258"/>
      <c r="NX258"/>
      <c r="NY258"/>
      <c r="NZ258"/>
      <c r="OA258"/>
      <c r="OB258"/>
      <c r="OC258"/>
      <c r="OD258"/>
      <c r="OE258"/>
      <c r="OF258"/>
      <c r="OG258"/>
      <c r="OH258"/>
      <c r="OI258"/>
      <c r="OJ258"/>
      <c r="OK258"/>
      <c r="OL258"/>
      <c r="OM258"/>
      <c r="ON258"/>
      <c r="OO258"/>
      <c r="OP258"/>
      <c r="OQ258"/>
      <c r="OR258"/>
      <c r="OS258"/>
      <c r="OT258"/>
      <c r="OU258"/>
      <c r="OV258"/>
      <c r="OW258"/>
      <c r="OX258"/>
      <c r="OY258"/>
      <c r="OZ258"/>
      <c r="PA258"/>
      <c r="PB258"/>
    </row>
    <row r="259" spans="1:418" ht="14.1" customHeight="1">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c r="KT259"/>
      <c r="KU259"/>
      <c r="KV259"/>
      <c r="KW259"/>
      <c r="KX259"/>
      <c r="KY259"/>
      <c r="KZ259"/>
      <c r="LA259"/>
      <c r="LB259"/>
      <c r="LC259"/>
      <c r="LD259"/>
      <c r="LE259"/>
      <c r="LF259"/>
      <c r="LG259"/>
      <c r="LH259"/>
      <c r="LI259"/>
      <c r="LJ259"/>
      <c r="LK259"/>
      <c r="LL259"/>
      <c r="LM259"/>
      <c r="LN259"/>
      <c r="LO259"/>
      <c r="LP259"/>
      <c r="LQ259"/>
      <c r="LR259"/>
      <c r="LS259"/>
      <c r="LT259"/>
      <c r="LU259"/>
      <c r="LV259"/>
      <c r="LW259"/>
      <c r="LX259"/>
      <c r="LY259"/>
      <c r="LZ259"/>
      <c r="MA259"/>
      <c r="MB259"/>
      <c r="MC259"/>
      <c r="MD259"/>
      <c r="ME259"/>
      <c r="MF259"/>
      <c r="MG259"/>
      <c r="MH259"/>
      <c r="MI259"/>
      <c r="MJ259"/>
      <c r="MK259"/>
      <c r="ML259"/>
      <c r="MM259"/>
      <c r="MN259"/>
      <c r="MO259"/>
      <c r="MP259"/>
      <c r="MQ259"/>
      <c r="MR259"/>
      <c r="MS259"/>
      <c r="MT259"/>
      <c r="MU259"/>
      <c r="MV259"/>
      <c r="MW259"/>
      <c r="MX259"/>
      <c r="MY259"/>
      <c r="MZ259"/>
      <c r="NA259"/>
      <c r="NB259"/>
      <c r="NC259"/>
      <c r="ND259"/>
      <c r="NE259"/>
      <c r="NF259"/>
      <c r="NG259"/>
      <c r="NH259"/>
      <c r="NI259"/>
      <c r="NJ259"/>
      <c r="NK259"/>
      <c r="NL259"/>
      <c r="NM259"/>
      <c r="NN259"/>
      <c r="NO259"/>
      <c r="NP259"/>
      <c r="NQ259"/>
      <c r="NR259"/>
      <c r="NS259"/>
      <c r="NT259"/>
      <c r="NU259"/>
      <c r="NV259"/>
      <c r="NW259"/>
      <c r="NX259"/>
      <c r="NY259"/>
      <c r="NZ259"/>
      <c r="OA259"/>
      <c r="OB259"/>
      <c r="OC259"/>
      <c r="OD259"/>
      <c r="OE259"/>
      <c r="OF259"/>
      <c r="OG259"/>
      <c r="OH259"/>
      <c r="OI259"/>
      <c r="OJ259"/>
      <c r="OK259"/>
      <c r="OL259"/>
      <c r="OM259"/>
      <c r="ON259"/>
      <c r="OO259"/>
      <c r="OP259"/>
      <c r="OQ259"/>
      <c r="OR259"/>
      <c r="OS259"/>
      <c r="OT259"/>
      <c r="OU259"/>
      <c r="OV259"/>
      <c r="OW259"/>
      <c r="OX259"/>
      <c r="OY259"/>
      <c r="OZ259"/>
      <c r="PA259"/>
      <c r="PB259"/>
    </row>
    <row r="260" spans="1:418" ht="14.1" customHeight="1">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c r="KT260"/>
      <c r="KU260"/>
      <c r="KV260"/>
      <c r="KW260"/>
      <c r="KX260"/>
      <c r="KY260"/>
      <c r="KZ260"/>
      <c r="LA260"/>
      <c r="LB260"/>
      <c r="LC260"/>
      <c r="LD260"/>
      <c r="LE260"/>
      <c r="LF260"/>
      <c r="LG260"/>
      <c r="LH260"/>
      <c r="LI260"/>
      <c r="LJ260"/>
      <c r="LK260"/>
      <c r="LL260"/>
      <c r="LM260"/>
      <c r="LN260"/>
      <c r="LO260"/>
      <c r="LP260"/>
      <c r="LQ260"/>
      <c r="LR260"/>
      <c r="LS260"/>
      <c r="LT260"/>
      <c r="LU260"/>
      <c r="LV260"/>
      <c r="LW260"/>
      <c r="LX260"/>
      <c r="LY260"/>
      <c r="LZ260"/>
      <c r="MA260"/>
      <c r="MB260"/>
      <c r="MC260"/>
      <c r="MD260"/>
      <c r="ME260"/>
      <c r="MF260"/>
      <c r="MG260"/>
      <c r="MH260"/>
      <c r="MI260"/>
      <c r="MJ260"/>
      <c r="MK260"/>
      <c r="ML260"/>
      <c r="MM260"/>
      <c r="MN260"/>
      <c r="MO260"/>
      <c r="MP260"/>
      <c r="MQ260"/>
      <c r="MR260"/>
      <c r="MS260"/>
      <c r="MT260"/>
      <c r="MU260"/>
      <c r="MV260"/>
      <c r="MW260"/>
      <c r="MX260"/>
      <c r="MY260"/>
      <c r="MZ260"/>
      <c r="NA260"/>
      <c r="NB260"/>
      <c r="NC260"/>
      <c r="ND260"/>
      <c r="NE260"/>
      <c r="NF260"/>
      <c r="NG260"/>
      <c r="NH260"/>
      <c r="NI260"/>
      <c r="NJ260"/>
      <c r="NK260"/>
      <c r="NL260"/>
      <c r="NM260"/>
      <c r="NN260"/>
      <c r="NO260"/>
      <c r="NP260"/>
      <c r="NQ260"/>
      <c r="NR260"/>
      <c r="NS260"/>
      <c r="NT260"/>
      <c r="NU260"/>
      <c r="NV260"/>
      <c r="NW260"/>
      <c r="NX260"/>
      <c r="NY260"/>
      <c r="NZ260"/>
      <c r="OA260"/>
      <c r="OB260"/>
      <c r="OC260"/>
      <c r="OD260"/>
      <c r="OE260"/>
      <c r="OF260"/>
      <c r="OG260"/>
      <c r="OH260"/>
      <c r="OI260"/>
      <c r="OJ260"/>
      <c r="OK260"/>
      <c r="OL260"/>
      <c r="OM260"/>
      <c r="ON260"/>
      <c r="OO260"/>
      <c r="OP260"/>
      <c r="OQ260"/>
      <c r="OR260"/>
      <c r="OS260"/>
      <c r="OT260"/>
      <c r="OU260"/>
      <c r="OV260"/>
      <c r="OW260"/>
      <c r="OX260"/>
      <c r="OY260"/>
      <c r="OZ260"/>
      <c r="PA260"/>
      <c r="PB260"/>
    </row>
    <row r="261" spans="1:418" ht="14.1" customHeight="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c r="KT261"/>
      <c r="KU261"/>
      <c r="KV261"/>
      <c r="KW261"/>
      <c r="KX261"/>
      <c r="KY261"/>
      <c r="KZ261"/>
      <c r="LA261"/>
      <c r="LB261"/>
      <c r="LC261"/>
      <c r="LD261"/>
      <c r="LE261"/>
      <c r="LF261"/>
      <c r="LG261"/>
      <c r="LH261"/>
      <c r="LI261"/>
      <c r="LJ261"/>
      <c r="LK261"/>
      <c r="LL261"/>
      <c r="LM261"/>
      <c r="LN261"/>
      <c r="LO261"/>
      <c r="LP261"/>
      <c r="LQ261"/>
      <c r="LR261"/>
      <c r="LS261"/>
      <c r="LT261"/>
      <c r="LU261"/>
      <c r="LV261"/>
      <c r="LW261"/>
      <c r="LX261"/>
      <c r="LY261"/>
      <c r="LZ261"/>
      <c r="MA261"/>
      <c r="MB261"/>
      <c r="MC261"/>
      <c r="MD261"/>
      <c r="ME261"/>
      <c r="MF261"/>
      <c r="MG261"/>
      <c r="MH261"/>
      <c r="MI261"/>
      <c r="MJ261"/>
      <c r="MK261"/>
      <c r="ML261"/>
      <c r="MM261"/>
      <c r="MN261"/>
      <c r="MO261"/>
      <c r="MP261"/>
      <c r="MQ261"/>
      <c r="MR261"/>
      <c r="MS261"/>
      <c r="MT261"/>
      <c r="MU261"/>
      <c r="MV261"/>
      <c r="MW261"/>
      <c r="MX261"/>
      <c r="MY261"/>
      <c r="MZ261"/>
      <c r="NA261"/>
      <c r="NB261"/>
      <c r="NC261"/>
      <c r="ND261"/>
      <c r="NE261"/>
      <c r="NF261"/>
      <c r="NG261"/>
      <c r="NH261"/>
      <c r="NI261"/>
      <c r="NJ261"/>
      <c r="NK261"/>
      <c r="NL261"/>
      <c r="NM261"/>
      <c r="NN261"/>
      <c r="NO261"/>
      <c r="NP261"/>
      <c r="NQ261"/>
      <c r="NR261"/>
      <c r="NS261"/>
      <c r="NT261"/>
      <c r="NU261"/>
      <c r="NV261"/>
      <c r="NW261"/>
      <c r="NX261"/>
      <c r="NY261"/>
      <c r="NZ261"/>
      <c r="OA261"/>
      <c r="OB261"/>
      <c r="OC261"/>
      <c r="OD261"/>
      <c r="OE261"/>
      <c r="OF261"/>
      <c r="OG261"/>
      <c r="OH261"/>
      <c r="OI261"/>
      <c r="OJ261"/>
      <c r="OK261"/>
      <c r="OL261"/>
      <c r="OM261"/>
      <c r="ON261"/>
      <c r="OO261"/>
      <c r="OP261"/>
      <c r="OQ261"/>
      <c r="OR261"/>
      <c r="OS261"/>
      <c r="OT261"/>
      <c r="OU261"/>
      <c r="OV261"/>
      <c r="OW261"/>
      <c r="OX261"/>
      <c r="OY261"/>
      <c r="OZ261"/>
      <c r="PA261"/>
      <c r="PB261"/>
    </row>
    <row r="262" spans="1:418" ht="14.1" customHeight="1">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c r="KT262"/>
      <c r="KU262"/>
      <c r="KV262"/>
      <c r="KW262"/>
      <c r="KX262"/>
      <c r="KY262"/>
      <c r="KZ262"/>
      <c r="LA262"/>
      <c r="LB262"/>
      <c r="LC262"/>
      <c r="LD262"/>
      <c r="LE262"/>
      <c r="LF262"/>
      <c r="LG262"/>
      <c r="LH262"/>
      <c r="LI262"/>
      <c r="LJ262"/>
      <c r="LK262"/>
      <c r="LL262"/>
      <c r="LM262"/>
      <c r="LN262"/>
      <c r="LO262"/>
      <c r="LP262"/>
      <c r="LQ262"/>
      <c r="LR262"/>
      <c r="LS262"/>
      <c r="LT262"/>
      <c r="LU262"/>
      <c r="LV262"/>
      <c r="LW262"/>
      <c r="LX262"/>
      <c r="LY262"/>
      <c r="LZ262"/>
      <c r="MA262"/>
      <c r="MB262"/>
      <c r="MC262"/>
      <c r="MD262"/>
      <c r="ME262"/>
      <c r="MF262"/>
      <c r="MG262"/>
      <c r="MH262"/>
      <c r="MI262"/>
      <c r="MJ262"/>
      <c r="MK262"/>
      <c r="ML262"/>
      <c r="MM262"/>
      <c r="MN262"/>
      <c r="MO262"/>
      <c r="MP262"/>
      <c r="MQ262"/>
      <c r="MR262"/>
      <c r="MS262"/>
      <c r="MT262"/>
      <c r="MU262"/>
      <c r="MV262"/>
      <c r="MW262"/>
      <c r="MX262"/>
      <c r="MY262"/>
      <c r="MZ262"/>
      <c r="NA262"/>
      <c r="NB262"/>
      <c r="NC262"/>
      <c r="ND262"/>
      <c r="NE262"/>
      <c r="NF262"/>
      <c r="NG262"/>
      <c r="NH262"/>
      <c r="NI262"/>
      <c r="NJ262"/>
      <c r="NK262"/>
      <c r="NL262"/>
      <c r="NM262"/>
      <c r="NN262"/>
      <c r="NO262"/>
      <c r="NP262"/>
      <c r="NQ262"/>
      <c r="NR262"/>
      <c r="NS262"/>
      <c r="NT262"/>
      <c r="NU262"/>
      <c r="NV262"/>
      <c r="NW262"/>
      <c r="NX262"/>
      <c r="NY262"/>
      <c r="NZ262"/>
      <c r="OA262"/>
      <c r="OB262"/>
      <c r="OC262"/>
      <c r="OD262"/>
      <c r="OE262"/>
      <c r="OF262"/>
      <c r="OG262"/>
      <c r="OH262"/>
      <c r="OI262"/>
      <c r="OJ262"/>
      <c r="OK262"/>
      <c r="OL262"/>
      <c r="OM262"/>
      <c r="ON262"/>
      <c r="OO262"/>
      <c r="OP262"/>
      <c r="OQ262"/>
      <c r="OR262"/>
      <c r="OS262"/>
      <c r="OT262"/>
      <c r="OU262"/>
      <c r="OV262"/>
      <c r="OW262"/>
      <c r="OX262"/>
      <c r="OY262"/>
      <c r="OZ262"/>
      <c r="PA262"/>
      <c r="PB262"/>
    </row>
    <row r="263" spans="1:418" ht="14.1" customHeight="1">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c r="KT263"/>
      <c r="KU263"/>
      <c r="KV263"/>
      <c r="KW263"/>
      <c r="KX263"/>
      <c r="KY263"/>
      <c r="KZ263"/>
      <c r="LA263"/>
      <c r="LB263"/>
      <c r="LC263"/>
      <c r="LD263"/>
      <c r="LE263"/>
      <c r="LF263"/>
      <c r="LG263"/>
      <c r="LH263"/>
      <c r="LI263"/>
      <c r="LJ263"/>
      <c r="LK263"/>
      <c r="LL263"/>
      <c r="LM263"/>
      <c r="LN263"/>
      <c r="LO263"/>
      <c r="LP263"/>
      <c r="LQ263"/>
      <c r="LR263"/>
      <c r="LS263"/>
      <c r="LT263"/>
      <c r="LU263"/>
      <c r="LV263"/>
      <c r="LW263"/>
      <c r="LX263"/>
      <c r="LY263"/>
      <c r="LZ263"/>
      <c r="MA263"/>
      <c r="MB263"/>
      <c r="MC263"/>
      <c r="MD263"/>
      <c r="ME263"/>
      <c r="MF263"/>
      <c r="MG263"/>
      <c r="MH263"/>
      <c r="MI263"/>
      <c r="MJ263"/>
      <c r="MK263"/>
      <c r="ML263"/>
      <c r="MM263"/>
      <c r="MN263"/>
      <c r="MO263"/>
      <c r="MP263"/>
      <c r="MQ263"/>
      <c r="MR263"/>
      <c r="MS263"/>
      <c r="MT263"/>
      <c r="MU263"/>
      <c r="MV263"/>
      <c r="MW263"/>
      <c r="MX263"/>
      <c r="MY263"/>
      <c r="MZ263"/>
      <c r="NA263"/>
      <c r="NB263"/>
      <c r="NC263"/>
      <c r="ND263"/>
      <c r="NE263"/>
      <c r="NF263"/>
      <c r="NG263"/>
      <c r="NH263"/>
      <c r="NI263"/>
      <c r="NJ263"/>
      <c r="NK263"/>
      <c r="NL263"/>
      <c r="NM263"/>
      <c r="NN263"/>
      <c r="NO263"/>
      <c r="NP263"/>
      <c r="NQ263"/>
      <c r="NR263"/>
      <c r="NS263"/>
      <c r="NT263"/>
      <c r="NU263"/>
      <c r="NV263"/>
      <c r="NW263"/>
      <c r="NX263"/>
      <c r="NY263"/>
      <c r="NZ263"/>
      <c r="OA263"/>
      <c r="OB263"/>
      <c r="OC263"/>
      <c r="OD263"/>
      <c r="OE263"/>
      <c r="OF263"/>
      <c r="OG263"/>
      <c r="OH263"/>
      <c r="OI263"/>
      <c r="OJ263"/>
      <c r="OK263"/>
      <c r="OL263"/>
      <c r="OM263"/>
      <c r="ON263"/>
      <c r="OO263"/>
      <c r="OP263"/>
      <c r="OQ263"/>
      <c r="OR263"/>
      <c r="OS263"/>
      <c r="OT263"/>
      <c r="OU263"/>
      <c r="OV263"/>
      <c r="OW263"/>
      <c r="OX263"/>
      <c r="OY263"/>
      <c r="OZ263"/>
      <c r="PA263"/>
      <c r="PB263"/>
    </row>
    <row r="264" spans="1:418" ht="14.1" customHeight="1">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c r="KT264"/>
      <c r="KU264"/>
      <c r="KV264"/>
      <c r="KW264"/>
      <c r="KX264"/>
      <c r="KY264"/>
      <c r="KZ264"/>
      <c r="LA264"/>
      <c r="LB264"/>
      <c r="LC264"/>
      <c r="LD264"/>
      <c r="LE264"/>
      <c r="LF264"/>
      <c r="LG264"/>
      <c r="LH264"/>
      <c r="LI264"/>
      <c r="LJ264"/>
      <c r="LK264"/>
      <c r="LL264"/>
      <c r="LM264"/>
      <c r="LN264"/>
      <c r="LO264"/>
      <c r="LP264"/>
      <c r="LQ264"/>
      <c r="LR264"/>
      <c r="LS264"/>
      <c r="LT264"/>
      <c r="LU264"/>
      <c r="LV264"/>
      <c r="LW264"/>
      <c r="LX264"/>
      <c r="LY264"/>
      <c r="LZ264"/>
      <c r="MA264"/>
      <c r="MB264"/>
      <c r="MC264"/>
      <c r="MD264"/>
      <c r="ME264"/>
      <c r="MF264"/>
      <c r="MG264"/>
      <c r="MH264"/>
      <c r="MI264"/>
      <c r="MJ264"/>
      <c r="MK264"/>
      <c r="ML264"/>
      <c r="MM264"/>
      <c r="MN264"/>
      <c r="MO264"/>
      <c r="MP264"/>
      <c r="MQ264"/>
      <c r="MR264"/>
      <c r="MS264"/>
      <c r="MT264"/>
      <c r="MU264"/>
      <c r="MV264"/>
      <c r="MW264"/>
      <c r="MX264"/>
      <c r="MY264"/>
      <c r="MZ264"/>
      <c r="NA264"/>
      <c r="NB264"/>
      <c r="NC264"/>
      <c r="ND264"/>
      <c r="NE264"/>
      <c r="NF264"/>
      <c r="NG264"/>
      <c r="NH264"/>
      <c r="NI264"/>
      <c r="NJ264"/>
      <c r="NK264"/>
      <c r="NL264"/>
      <c r="NM264"/>
      <c r="NN264"/>
      <c r="NO264"/>
      <c r="NP264"/>
      <c r="NQ264"/>
      <c r="NR264"/>
      <c r="NS264"/>
      <c r="NT264"/>
      <c r="NU264"/>
      <c r="NV264"/>
      <c r="NW264"/>
      <c r="NX264"/>
      <c r="NY264"/>
      <c r="NZ264"/>
      <c r="OA264"/>
      <c r="OB264"/>
      <c r="OC264"/>
      <c r="OD264"/>
      <c r="OE264"/>
      <c r="OF264"/>
      <c r="OG264"/>
      <c r="OH264"/>
      <c r="OI264"/>
      <c r="OJ264"/>
      <c r="OK264"/>
      <c r="OL264"/>
      <c r="OM264"/>
      <c r="ON264"/>
      <c r="OO264"/>
      <c r="OP264"/>
      <c r="OQ264"/>
      <c r="OR264"/>
      <c r="OS264"/>
      <c r="OT264"/>
      <c r="OU264"/>
      <c r="OV264"/>
      <c r="OW264"/>
      <c r="OX264"/>
      <c r="OY264"/>
      <c r="OZ264"/>
      <c r="PA264"/>
      <c r="PB264"/>
    </row>
    <row r="265" spans="1:418" ht="14.1" customHeight="1">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c r="KT265"/>
      <c r="KU265"/>
      <c r="KV265"/>
      <c r="KW265"/>
      <c r="KX265"/>
      <c r="KY265"/>
      <c r="KZ265"/>
      <c r="LA265"/>
      <c r="LB265"/>
      <c r="LC265"/>
      <c r="LD265"/>
      <c r="LE265"/>
      <c r="LF265"/>
      <c r="LG265"/>
      <c r="LH265"/>
      <c r="LI265"/>
      <c r="LJ265"/>
      <c r="LK265"/>
      <c r="LL265"/>
      <c r="LM265"/>
      <c r="LN265"/>
      <c r="LO265"/>
      <c r="LP265"/>
      <c r="LQ265"/>
      <c r="LR265"/>
      <c r="LS265"/>
      <c r="LT265"/>
      <c r="LU265"/>
      <c r="LV265"/>
      <c r="LW265"/>
      <c r="LX265"/>
      <c r="LY265"/>
      <c r="LZ265"/>
      <c r="MA265"/>
      <c r="MB265"/>
      <c r="MC265"/>
      <c r="MD265"/>
      <c r="ME265"/>
      <c r="MF265"/>
      <c r="MG265"/>
      <c r="MH265"/>
      <c r="MI265"/>
      <c r="MJ265"/>
      <c r="MK265"/>
      <c r="ML265"/>
      <c r="MM265"/>
      <c r="MN265"/>
      <c r="MO265"/>
      <c r="MP265"/>
      <c r="MQ265"/>
      <c r="MR265"/>
      <c r="MS265"/>
      <c r="MT265"/>
      <c r="MU265"/>
      <c r="MV265"/>
      <c r="MW265"/>
      <c r="MX265"/>
      <c r="MY265"/>
      <c r="MZ265"/>
      <c r="NA265"/>
      <c r="NB265"/>
      <c r="NC265"/>
      <c r="ND265"/>
      <c r="NE265"/>
      <c r="NF265"/>
      <c r="NG265"/>
      <c r="NH265"/>
      <c r="NI265"/>
      <c r="NJ265"/>
      <c r="NK265"/>
      <c r="NL265"/>
      <c r="NM265"/>
      <c r="NN265"/>
      <c r="NO265"/>
      <c r="NP265"/>
      <c r="NQ265"/>
      <c r="NR265"/>
      <c r="NS265"/>
      <c r="NT265"/>
      <c r="NU265"/>
      <c r="NV265"/>
      <c r="NW265"/>
      <c r="NX265"/>
      <c r="NY265"/>
      <c r="NZ265"/>
      <c r="OA265"/>
      <c r="OB265"/>
      <c r="OC265"/>
      <c r="OD265"/>
      <c r="OE265"/>
      <c r="OF265"/>
      <c r="OG265"/>
      <c r="OH265"/>
      <c r="OI265"/>
      <c r="OJ265"/>
      <c r="OK265"/>
      <c r="OL265"/>
      <c r="OM265"/>
      <c r="ON265"/>
      <c r="OO265"/>
      <c r="OP265"/>
      <c r="OQ265"/>
      <c r="OR265"/>
      <c r="OS265"/>
      <c r="OT265"/>
      <c r="OU265"/>
      <c r="OV265"/>
      <c r="OW265"/>
      <c r="OX265"/>
      <c r="OY265"/>
      <c r="OZ265"/>
      <c r="PA265"/>
      <c r="PB265"/>
    </row>
    <row r="266" spans="1:418" ht="14.1" customHeight="1">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c r="KT266"/>
      <c r="KU266"/>
      <c r="KV266"/>
      <c r="KW266"/>
      <c r="KX266"/>
      <c r="KY266"/>
      <c r="KZ266"/>
      <c r="LA266"/>
      <c r="LB266"/>
      <c r="LC266"/>
      <c r="LD266"/>
      <c r="LE266"/>
      <c r="LF266"/>
      <c r="LG266"/>
      <c r="LH266"/>
      <c r="LI266"/>
      <c r="LJ266"/>
      <c r="LK266"/>
      <c r="LL266"/>
      <c r="LM266"/>
      <c r="LN266"/>
      <c r="LO266"/>
      <c r="LP266"/>
      <c r="LQ266"/>
      <c r="LR266"/>
      <c r="LS266"/>
      <c r="LT266"/>
      <c r="LU266"/>
      <c r="LV266"/>
      <c r="LW266"/>
      <c r="LX266"/>
      <c r="LY266"/>
      <c r="LZ266"/>
      <c r="MA266"/>
      <c r="MB266"/>
      <c r="MC266"/>
      <c r="MD266"/>
      <c r="ME266"/>
      <c r="MF266"/>
      <c r="MG266"/>
      <c r="MH266"/>
      <c r="MI266"/>
      <c r="MJ266"/>
      <c r="MK266"/>
      <c r="ML266"/>
      <c r="MM266"/>
      <c r="MN266"/>
      <c r="MO266"/>
      <c r="MP266"/>
      <c r="MQ266"/>
      <c r="MR266"/>
      <c r="MS266"/>
      <c r="MT266"/>
      <c r="MU266"/>
      <c r="MV266"/>
      <c r="MW266"/>
      <c r="MX266"/>
      <c r="MY266"/>
      <c r="MZ266"/>
      <c r="NA266"/>
      <c r="NB266"/>
      <c r="NC266"/>
      <c r="ND266"/>
      <c r="NE266"/>
      <c r="NF266"/>
      <c r="NG266"/>
      <c r="NH266"/>
      <c r="NI266"/>
      <c r="NJ266"/>
      <c r="NK266"/>
      <c r="NL266"/>
      <c r="NM266"/>
      <c r="NN266"/>
      <c r="NO266"/>
      <c r="NP266"/>
      <c r="NQ266"/>
      <c r="NR266"/>
      <c r="NS266"/>
      <c r="NT266"/>
      <c r="NU266"/>
      <c r="NV266"/>
      <c r="NW266"/>
      <c r="NX266"/>
      <c r="NY266"/>
      <c r="NZ266"/>
      <c r="OA266"/>
      <c r="OB266"/>
      <c r="OC266"/>
      <c r="OD266"/>
      <c r="OE266"/>
      <c r="OF266"/>
      <c r="OG266"/>
      <c r="OH266"/>
      <c r="OI266"/>
      <c r="OJ266"/>
      <c r="OK266"/>
      <c r="OL266"/>
      <c r="OM266"/>
      <c r="ON266"/>
      <c r="OO266"/>
      <c r="OP266"/>
      <c r="OQ266"/>
      <c r="OR266"/>
      <c r="OS266"/>
      <c r="OT266"/>
      <c r="OU266"/>
      <c r="OV266"/>
      <c r="OW266"/>
      <c r="OX266"/>
      <c r="OY266"/>
      <c r="OZ266"/>
      <c r="PA266"/>
      <c r="PB266"/>
    </row>
    <row r="267" spans="1:418" ht="14.1" customHeight="1">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c r="KT267"/>
      <c r="KU267"/>
      <c r="KV267"/>
      <c r="KW267"/>
      <c r="KX267"/>
      <c r="KY267"/>
      <c r="KZ267"/>
      <c r="LA267"/>
      <c r="LB267"/>
      <c r="LC267"/>
      <c r="LD267"/>
      <c r="LE267"/>
      <c r="LF267"/>
      <c r="LG267"/>
      <c r="LH267"/>
      <c r="LI267"/>
      <c r="LJ267"/>
      <c r="LK267"/>
      <c r="LL267"/>
      <c r="LM267"/>
      <c r="LN267"/>
      <c r="LO267"/>
      <c r="LP267"/>
      <c r="LQ267"/>
      <c r="LR267"/>
      <c r="LS267"/>
      <c r="LT267"/>
      <c r="LU267"/>
      <c r="LV267"/>
      <c r="LW267"/>
      <c r="LX267"/>
      <c r="LY267"/>
      <c r="LZ267"/>
      <c r="MA267"/>
      <c r="MB267"/>
      <c r="MC267"/>
      <c r="MD267"/>
      <c r="ME267"/>
      <c r="MF267"/>
      <c r="MG267"/>
      <c r="MH267"/>
      <c r="MI267"/>
      <c r="MJ267"/>
      <c r="MK267"/>
      <c r="ML267"/>
      <c r="MM267"/>
      <c r="MN267"/>
      <c r="MO267"/>
      <c r="MP267"/>
      <c r="MQ267"/>
      <c r="MR267"/>
      <c r="MS267"/>
      <c r="MT267"/>
      <c r="MU267"/>
      <c r="MV267"/>
      <c r="MW267"/>
      <c r="MX267"/>
      <c r="MY267"/>
      <c r="MZ267"/>
      <c r="NA267"/>
      <c r="NB267"/>
      <c r="NC267"/>
      <c r="ND267"/>
      <c r="NE267"/>
      <c r="NF267"/>
      <c r="NG267"/>
      <c r="NH267"/>
      <c r="NI267"/>
      <c r="NJ267"/>
      <c r="NK267"/>
      <c r="NL267"/>
      <c r="NM267"/>
      <c r="NN267"/>
      <c r="NO267"/>
      <c r="NP267"/>
      <c r="NQ267"/>
      <c r="NR267"/>
      <c r="NS267"/>
      <c r="NT267"/>
      <c r="NU267"/>
      <c r="NV267"/>
      <c r="NW267"/>
      <c r="NX267"/>
      <c r="NY267"/>
      <c r="NZ267"/>
      <c r="OA267"/>
      <c r="OB267"/>
      <c r="OC267"/>
      <c r="OD267"/>
      <c r="OE267"/>
      <c r="OF267"/>
      <c r="OG267"/>
      <c r="OH267"/>
      <c r="OI267"/>
      <c r="OJ267"/>
      <c r="OK267"/>
      <c r="OL267"/>
      <c r="OM267"/>
      <c r="ON267"/>
      <c r="OO267"/>
      <c r="OP267"/>
      <c r="OQ267"/>
      <c r="OR267"/>
      <c r="OS267"/>
      <c r="OT267"/>
      <c r="OU267"/>
      <c r="OV267"/>
      <c r="OW267"/>
      <c r="OX267"/>
      <c r="OY267"/>
      <c r="OZ267"/>
      <c r="PA267"/>
      <c r="PB267"/>
    </row>
    <row r="268" spans="1:418" ht="14.1" customHeight="1">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c r="KT268"/>
      <c r="KU268"/>
      <c r="KV268"/>
      <c r="KW268"/>
      <c r="KX268"/>
      <c r="KY268"/>
      <c r="KZ268"/>
      <c r="LA268"/>
      <c r="LB268"/>
      <c r="LC268"/>
      <c r="LD268"/>
      <c r="LE268"/>
      <c r="LF268"/>
      <c r="LG268"/>
      <c r="LH268"/>
      <c r="LI268"/>
      <c r="LJ268"/>
      <c r="LK268"/>
      <c r="LL268"/>
      <c r="LM268"/>
      <c r="LN268"/>
      <c r="LO268"/>
      <c r="LP268"/>
      <c r="LQ268"/>
      <c r="LR268"/>
      <c r="LS268"/>
      <c r="LT268"/>
      <c r="LU268"/>
      <c r="LV268"/>
      <c r="LW268"/>
      <c r="LX268"/>
      <c r="LY268"/>
      <c r="LZ268"/>
      <c r="MA268"/>
      <c r="MB268"/>
      <c r="MC268"/>
      <c r="MD268"/>
      <c r="ME268"/>
      <c r="MF268"/>
      <c r="MG268"/>
      <c r="MH268"/>
      <c r="MI268"/>
      <c r="MJ268"/>
      <c r="MK268"/>
      <c r="ML268"/>
      <c r="MM268"/>
      <c r="MN268"/>
      <c r="MO268"/>
      <c r="MP268"/>
      <c r="MQ268"/>
      <c r="MR268"/>
      <c r="MS268"/>
      <c r="MT268"/>
      <c r="MU268"/>
      <c r="MV268"/>
      <c r="MW268"/>
      <c r="MX268"/>
      <c r="MY268"/>
      <c r="MZ268"/>
      <c r="NA268"/>
      <c r="NB268"/>
      <c r="NC268"/>
      <c r="ND268"/>
      <c r="NE268"/>
      <c r="NF268"/>
      <c r="NG268"/>
      <c r="NH268"/>
      <c r="NI268"/>
      <c r="NJ268"/>
      <c r="NK268"/>
      <c r="NL268"/>
      <c r="NM268"/>
      <c r="NN268"/>
      <c r="NO268"/>
      <c r="NP268"/>
      <c r="NQ268"/>
      <c r="NR268"/>
      <c r="NS268"/>
      <c r="NT268"/>
      <c r="NU268"/>
      <c r="NV268"/>
      <c r="NW268"/>
      <c r="NX268"/>
      <c r="NY268"/>
      <c r="NZ268"/>
      <c r="OA268"/>
      <c r="OB268"/>
      <c r="OC268"/>
      <c r="OD268"/>
      <c r="OE268"/>
      <c r="OF268"/>
      <c r="OG268"/>
      <c r="OH268"/>
      <c r="OI268"/>
      <c r="OJ268"/>
      <c r="OK268"/>
      <c r="OL268"/>
      <c r="OM268"/>
      <c r="ON268"/>
      <c r="OO268"/>
      <c r="OP268"/>
      <c r="OQ268"/>
      <c r="OR268"/>
      <c r="OS268"/>
      <c r="OT268"/>
      <c r="OU268"/>
      <c r="OV268"/>
      <c r="OW268"/>
      <c r="OX268"/>
      <c r="OY268"/>
      <c r="OZ268"/>
      <c r="PA268"/>
      <c r="PB268"/>
    </row>
    <row r="269" spans="1:418" ht="14.1" customHeight="1">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c r="KT269"/>
      <c r="KU269"/>
      <c r="KV269"/>
      <c r="KW269"/>
      <c r="KX269"/>
      <c r="KY269"/>
      <c r="KZ269"/>
      <c r="LA269"/>
      <c r="LB269"/>
      <c r="LC269"/>
      <c r="LD269"/>
      <c r="LE269"/>
      <c r="LF269"/>
      <c r="LG269"/>
      <c r="LH269"/>
      <c r="LI269"/>
      <c r="LJ269"/>
      <c r="LK269"/>
      <c r="LL269"/>
      <c r="LM269"/>
      <c r="LN269"/>
      <c r="LO269"/>
      <c r="LP269"/>
      <c r="LQ269"/>
      <c r="LR269"/>
      <c r="LS269"/>
      <c r="LT269"/>
      <c r="LU269"/>
      <c r="LV269"/>
      <c r="LW269"/>
      <c r="LX269"/>
      <c r="LY269"/>
      <c r="LZ269"/>
      <c r="MA269"/>
      <c r="MB269"/>
      <c r="MC269"/>
      <c r="MD269"/>
      <c r="ME269"/>
      <c r="MF269"/>
      <c r="MG269"/>
      <c r="MH269"/>
      <c r="MI269"/>
      <c r="MJ269"/>
      <c r="MK269"/>
      <c r="ML269"/>
      <c r="MM269"/>
      <c r="MN269"/>
      <c r="MO269"/>
      <c r="MP269"/>
      <c r="MQ269"/>
      <c r="MR269"/>
      <c r="MS269"/>
      <c r="MT269"/>
      <c r="MU269"/>
      <c r="MV269"/>
      <c r="MW269"/>
      <c r="MX269"/>
      <c r="MY269"/>
      <c r="MZ269"/>
      <c r="NA269"/>
      <c r="NB269"/>
      <c r="NC269"/>
      <c r="ND269"/>
      <c r="NE269"/>
      <c r="NF269"/>
      <c r="NG269"/>
      <c r="NH269"/>
      <c r="NI269"/>
      <c r="NJ269"/>
      <c r="NK269"/>
      <c r="NL269"/>
      <c r="NM269"/>
      <c r="NN269"/>
      <c r="NO269"/>
      <c r="NP269"/>
      <c r="NQ269"/>
      <c r="NR269"/>
      <c r="NS269"/>
      <c r="NT269"/>
      <c r="NU269"/>
      <c r="NV269"/>
      <c r="NW269"/>
      <c r="NX269"/>
      <c r="NY269"/>
      <c r="NZ269"/>
      <c r="OA269"/>
      <c r="OB269"/>
      <c r="OC269"/>
      <c r="OD269"/>
      <c r="OE269"/>
      <c r="OF269"/>
      <c r="OG269"/>
      <c r="OH269"/>
      <c r="OI269"/>
      <c r="OJ269"/>
      <c r="OK269"/>
      <c r="OL269"/>
      <c r="OM269"/>
      <c r="ON269"/>
      <c r="OO269"/>
      <c r="OP269"/>
      <c r="OQ269"/>
      <c r="OR269"/>
      <c r="OS269"/>
      <c r="OT269"/>
      <c r="OU269"/>
      <c r="OV269"/>
      <c r="OW269"/>
      <c r="OX269"/>
      <c r="OY269"/>
      <c r="OZ269"/>
      <c r="PA269"/>
      <c r="PB269"/>
    </row>
    <row r="270" spans="1:418" ht="14.1" customHeight="1">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c r="KT270"/>
      <c r="KU270"/>
      <c r="KV270"/>
      <c r="KW270"/>
      <c r="KX270"/>
      <c r="KY270"/>
      <c r="KZ270"/>
      <c r="LA270"/>
      <c r="LB270"/>
      <c r="LC270"/>
      <c r="LD270"/>
      <c r="LE270"/>
      <c r="LF270"/>
      <c r="LG270"/>
      <c r="LH270"/>
      <c r="LI270"/>
      <c r="LJ270"/>
      <c r="LK270"/>
      <c r="LL270"/>
      <c r="LM270"/>
      <c r="LN270"/>
      <c r="LO270"/>
      <c r="LP270"/>
      <c r="LQ270"/>
      <c r="LR270"/>
      <c r="LS270"/>
      <c r="LT270"/>
      <c r="LU270"/>
      <c r="LV270"/>
      <c r="LW270"/>
      <c r="LX270"/>
      <c r="LY270"/>
      <c r="LZ270"/>
      <c r="MA270"/>
      <c r="MB270"/>
      <c r="MC270"/>
      <c r="MD270"/>
      <c r="ME270"/>
      <c r="MF270"/>
      <c r="MG270"/>
      <c r="MH270"/>
      <c r="MI270"/>
      <c r="MJ270"/>
      <c r="MK270"/>
      <c r="ML270"/>
      <c r="MM270"/>
      <c r="MN270"/>
      <c r="MO270"/>
      <c r="MP270"/>
      <c r="MQ270"/>
      <c r="MR270"/>
      <c r="MS270"/>
      <c r="MT270"/>
      <c r="MU270"/>
      <c r="MV270"/>
      <c r="MW270"/>
      <c r="MX270"/>
      <c r="MY270"/>
      <c r="MZ270"/>
      <c r="NA270"/>
      <c r="NB270"/>
      <c r="NC270"/>
      <c r="ND270"/>
      <c r="NE270"/>
      <c r="NF270"/>
      <c r="NG270"/>
      <c r="NH270"/>
      <c r="NI270"/>
      <c r="NJ270"/>
      <c r="NK270"/>
      <c r="NL270"/>
      <c r="NM270"/>
      <c r="NN270"/>
      <c r="NO270"/>
      <c r="NP270"/>
      <c r="NQ270"/>
      <c r="NR270"/>
      <c r="NS270"/>
      <c r="NT270"/>
      <c r="NU270"/>
      <c r="NV270"/>
      <c r="NW270"/>
      <c r="NX270"/>
      <c r="NY270"/>
      <c r="NZ270"/>
      <c r="OA270"/>
      <c r="OB270"/>
      <c r="OC270"/>
      <c r="OD270"/>
      <c r="OE270"/>
      <c r="OF270"/>
      <c r="OG270"/>
      <c r="OH270"/>
      <c r="OI270"/>
      <c r="OJ270"/>
      <c r="OK270"/>
      <c r="OL270"/>
      <c r="OM270"/>
      <c r="ON270"/>
      <c r="OO270"/>
      <c r="OP270"/>
      <c r="OQ270"/>
      <c r="OR270"/>
      <c r="OS270"/>
      <c r="OT270"/>
      <c r="OU270"/>
      <c r="OV270"/>
      <c r="OW270"/>
      <c r="OX270"/>
      <c r="OY270"/>
      <c r="OZ270"/>
      <c r="PA270"/>
      <c r="PB270"/>
    </row>
    <row r="271" spans="1:418" ht="14.1" customHeight="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c r="KT271"/>
      <c r="KU271"/>
      <c r="KV271"/>
      <c r="KW271"/>
      <c r="KX271"/>
      <c r="KY271"/>
      <c r="KZ271"/>
      <c r="LA271"/>
      <c r="LB271"/>
      <c r="LC271"/>
      <c r="LD271"/>
      <c r="LE271"/>
      <c r="LF271"/>
      <c r="LG271"/>
      <c r="LH271"/>
      <c r="LI271"/>
      <c r="LJ271"/>
      <c r="LK271"/>
      <c r="LL271"/>
      <c r="LM271"/>
      <c r="LN271"/>
      <c r="LO271"/>
      <c r="LP271"/>
      <c r="LQ271"/>
      <c r="LR271"/>
      <c r="LS271"/>
      <c r="LT271"/>
      <c r="LU271"/>
      <c r="LV271"/>
      <c r="LW271"/>
      <c r="LX271"/>
      <c r="LY271"/>
      <c r="LZ271"/>
      <c r="MA271"/>
      <c r="MB271"/>
      <c r="MC271"/>
      <c r="MD271"/>
      <c r="ME271"/>
      <c r="MF271"/>
      <c r="MG271"/>
      <c r="MH271"/>
      <c r="MI271"/>
      <c r="MJ271"/>
      <c r="MK271"/>
      <c r="ML271"/>
      <c r="MM271"/>
      <c r="MN271"/>
      <c r="MO271"/>
      <c r="MP271"/>
      <c r="MQ271"/>
      <c r="MR271"/>
      <c r="MS271"/>
      <c r="MT271"/>
      <c r="MU271"/>
      <c r="MV271"/>
      <c r="MW271"/>
      <c r="MX271"/>
      <c r="MY271"/>
      <c r="MZ271"/>
      <c r="NA271"/>
      <c r="NB271"/>
      <c r="NC271"/>
      <c r="ND271"/>
      <c r="NE271"/>
      <c r="NF271"/>
      <c r="NG271"/>
      <c r="NH271"/>
      <c r="NI271"/>
      <c r="NJ271"/>
      <c r="NK271"/>
      <c r="NL271"/>
      <c r="NM271"/>
      <c r="NN271"/>
      <c r="NO271"/>
      <c r="NP271"/>
      <c r="NQ271"/>
      <c r="NR271"/>
      <c r="NS271"/>
      <c r="NT271"/>
      <c r="NU271"/>
      <c r="NV271"/>
      <c r="NW271"/>
      <c r="NX271"/>
      <c r="NY271"/>
      <c r="NZ271"/>
      <c r="OA271"/>
      <c r="OB271"/>
      <c r="OC271"/>
      <c r="OD271"/>
      <c r="OE271"/>
      <c r="OF271"/>
      <c r="OG271"/>
      <c r="OH271"/>
      <c r="OI271"/>
      <c r="OJ271"/>
      <c r="OK271"/>
      <c r="OL271"/>
      <c r="OM271"/>
      <c r="ON271"/>
      <c r="OO271"/>
      <c r="OP271"/>
      <c r="OQ271"/>
      <c r="OR271"/>
      <c r="OS271"/>
      <c r="OT271"/>
      <c r="OU271"/>
      <c r="OV271"/>
      <c r="OW271"/>
      <c r="OX271"/>
      <c r="OY271"/>
      <c r="OZ271"/>
      <c r="PA271"/>
      <c r="PB271"/>
    </row>
    <row r="272" spans="1:418" ht="14.1" customHeight="1">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c r="KT272"/>
      <c r="KU272"/>
      <c r="KV272"/>
      <c r="KW272"/>
      <c r="KX272"/>
      <c r="KY272"/>
      <c r="KZ272"/>
      <c r="LA272"/>
      <c r="LB272"/>
      <c r="LC272"/>
      <c r="LD272"/>
      <c r="LE272"/>
      <c r="LF272"/>
      <c r="LG272"/>
      <c r="LH272"/>
      <c r="LI272"/>
      <c r="LJ272"/>
      <c r="LK272"/>
      <c r="LL272"/>
      <c r="LM272"/>
      <c r="LN272"/>
      <c r="LO272"/>
      <c r="LP272"/>
      <c r="LQ272"/>
      <c r="LR272"/>
      <c r="LS272"/>
      <c r="LT272"/>
      <c r="LU272"/>
      <c r="LV272"/>
      <c r="LW272"/>
      <c r="LX272"/>
      <c r="LY272"/>
      <c r="LZ272"/>
      <c r="MA272"/>
      <c r="MB272"/>
      <c r="MC272"/>
      <c r="MD272"/>
      <c r="ME272"/>
      <c r="MF272"/>
      <c r="MG272"/>
      <c r="MH272"/>
      <c r="MI272"/>
      <c r="MJ272"/>
      <c r="MK272"/>
      <c r="ML272"/>
      <c r="MM272"/>
      <c r="MN272"/>
      <c r="MO272"/>
      <c r="MP272"/>
      <c r="MQ272"/>
      <c r="MR272"/>
      <c r="MS272"/>
      <c r="MT272"/>
      <c r="MU272"/>
      <c r="MV272"/>
      <c r="MW272"/>
      <c r="MX272"/>
      <c r="MY272"/>
      <c r="MZ272"/>
      <c r="NA272"/>
      <c r="NB272"/>
      <c r="NC272"/>
      <c r="ND272"/>
      <c r="NE272"/>
      <c r="NF272"/>
      <c r="NG272"/>
      <c r="NH272"/>
      <c r="NI272"/>
      <c r="NJ272"/>
      <c r="NK272"/>
      <c r="NL272"/>
      <c r="NM272"/>
      <c r="NN272"/>
      <c r="NO272"/>
      <c r="NP272"/>
      <c r="NQ272"/>
      <c r="NR272"/>
      <c r="NS272"/>
      <c r="NT272"/>
      <c r="NU272"/>
      <c r="NV272"/>
      <c r="NW272"/>
      <c r="NX272"/>
      <c r="NY272"/>
      <c r="NZ272"/>
      <c r="OA272"/>
      <c r="OB272"/>
      <c r="OC272"/>
      <c r="OD272"/>
      <c r="OE272"/>
      <c r="OF272"/>
      <c r="OG272"/>
      <c r="OH272"/>
      <c r="OI272"/>
      <c r="OJ272"/>
      <c r="OK272"/>
      <c r="OL272"/>
      <c r="OM272"/>
      <c r="ON272"/>
      <c r="OO272"/>
      <c r="OP272"/>
      <c r="OQ272"/>
      <c r="OR272"/>
      <c r="OS272"/>
      <c r="OT272"/>
      <c r="OU272"/>
      <c r="OV272"/>
      <c r="OW272"/>
      <c r="OX272"/>
      <c r="OY272"/>
      <c r="OZ272"/>
      <c r="PA272"/>
      <c r="PB272"/>
    </row>
    <row r="273" spans="49:418" ht="14.1" customHeight="1">
      <c r="AW273"/>
      <c r="AX273"/>
      <c r="AY273"/>
      <c r="AZ273"/>
      <c r="BA273"/>
      <c r="BB273"/>
      <c r="BC273"/>
      <c r="BD273"/>
      <c r="BE273"/>
      <c r="BF273"/>
      <c r="BG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c r="KT273"/>
      <c r="KU273"/>
      <c r="KV273"/>
      <c r="KW273"/>
      <c r="KX273"/>
      <c r="KY273"/>
      <c r="KZ273"/>
      <c r="LA273"/>
      <c r="LB273"/>
      <c r="LC273"/>
      <c r="LD273"/>
      <c r="LE273"/>
      <c r="LF273"/>
      <c r="LG273"/>
      <c r="LH273"/>
      <c r="LI273"/>
      <c r="LJ273"/>
      <c r="LK273"/>
      <c r="LL273"/>
      <c r="LM273"/>
      <c r="LN273"/>
      <c r="LO273"/>
      <c r="LP273"/>
      <c r="LQ273"/>
      <c r="LR273"/>
      <c r="LS273"/>
      <c r="LT273"/>
      <c r="LU273"/>
      <c r="LV273"/>
      <c r="LW273"/>
      <c r="LX273"/>
      <c r="LY273"/>
      <c r="LZ273"/>
      <c r="MA273"/>
      <c r="MB273"/>
      <c r="MC273"/>
      <c r="MD273"/>
      <c r="ME273"/>
      <c r="MF273"/>
      <c r="MG273"/>
      <c r="MH273"/>
      <c r="MI273"/>
      <c r="MJ273"/>
      <c r="MK273"/>
      <c r="ML273"/>
      <c r="MM273"/>
      <c r="MN273"/>
      <c r="MO273"/>
      <c r="MP273"/>
      <c r="MQ273"/>
      <c r="MR273"/>
      <c r="MS273"/>
      <c r="MT273"/>
      <c r="MU273"/>
      <c r="MV273"/>
      <c r="MW273"/>
      <c r="MX273"/>
      <c r="MY273"/>
      <c r="MZ273"/>
      <c r="NA273"/>
      <c r="NB273"/>
      <c r="NC273"/>
      <c r="ND273"/>
      <c r="NE273"/>
      <c r="NF273"/>
      <c r="NG273"/>
      <c r="NH273"/>
      <c r="NI273"/>
      <c r="NJ273"/>
      <c r="NK273"/>
      <c r="NL273"/>
      <c r="NM273"/>
      <c r="NN273"/>
      <c r="NO273"/>
      <c r="NP273"/>
      <c r="NQ273"/>
      <c r="NR273"/>
      <c r="NS273"/>
      <c r="NT273"/>
      <c r="NU273"/>
      <c r="NV273"/>
      <c r="NW273"/>
      <c r="NX273"/>
      <c r="NY273"/>
      <c r="NZ273"/>
      <c r="OA273"/>
      <c r="OB273"/>
      <c r="OC273"/>
      <c r="OD273"/>
      <c r="OE273"/>
      <c r="OF273"/>
      <c r="OG273"/>
      <c r="OH273"/>
      <c r="OI273"/>
      <c r="OJ273"/>
      <c r="OK273"/>
      <c r="OL273"/>
      <c r="OM273"/>
      <c r="ON273"/>
      <c r="OO273"/>
      <c r="OP273"/>
      <c r="OQ273"/>
      <c r="OR273"/>
      <c r="OS273"/>
      <c r="OT273"/>
      <c r="OU273"/>
      <c r="OV273"/>
      <c r="OW273"/>
      <c r="OX273"/>
      <c r="OY273"/>
      <c r="OZ273"/>
      <c r="PA273"/>
      <c r="PB273"/>
    </row>
    <row r="274" spans="49:418" ht="14.1" customHeight="1">
      <c r="AW274"/>
      <c r="AX274"/>
      <c r="AY274"/>
      <c r="AZ274"/>
      <c r="BA274"/>
      <c r="BB274"/>
      <c r="BC274"/>
      <c r="BD274"/>
      <c r="BE274"/>
      <c r="BF274"/>
      <c r="BG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c r="KT274"/>
      <c r="KU274"/>
      <c r="KV274"/>
      <c r="KW274"/>
      <c r="KX274"/>
      <c r="KY274"/>
      <c r="KZ274"/>
      <c r="LA274"/>
      <c r="LB274"/>
      <c r="LC274"/>
      <c r="LD274"/>
      <c r="LE274"/>
      <c r="LF274"/>
      <c r="LG274"/>
      <c r="LH274"/>
      <c r="LI274"/>
      <c r="LJ274"/>
      <c r="LK274"/>
      <c r="LL274"/>
      <c r="LM274"/>
      <c r="LN274"/>
      <c r="LO274"/>
      <c r="LP274"/>
      <c r="LQ274"/>
      <c r="LR274"/>
      <c r="LS274"/>
      <c r="LT274"/>
      <c r="LU274"/>
      <c r="LV274"/>
      <c r="LW274"/>
      <c r="LX274"/>
      <c r="LY274"/>
      <c r="LZ274"/>
      <c r="MA274"/>
      <c r="MB274"/>
      <c r="MC274"/>
      <c r="MD274"/>
      <c r="ME274"/>
      <c r="MF274"/>
      <c r="MG274"/>
      <c r="MH274"/>
      <c r="MI274"/>
      <c r="MJ274"/>
      <c r="MK274"/>
      <c r="ML274"/>
      <c r="MM274"/>
      <c r="MN274"/>
      <c r="MO274"/>
      <c r="MP274"/>
      <c r="MQ274"/>
      <c r="MR274"/>
      <c r="MS274"/>
      <c r="MT274"/>
      <c r="MU274"/>
      <c r="MV274"/>
      <c r="MW274"/>
      <c r="MX274"/>
      <c r="MY274"/>
      <c r="MZ274"/>
      <c r="NA274"/>
      <c r="NB274"/>
      <c r="NC274"/>
      <c r="ND274"/>
      <c r="NE274"/>
      <c r="NF274"/>
      <c r="NG274"/>
      <c r="NH274"/>
      <c r="NI274"/>
      <c r="NJ274"/>
      <c r="NK274"/>
      <c r="NL274"/>
      <c r="NM274"/>
      <c r="NN274"/>
      <c r="NO274"/>
      <c r="NP274"/>
      <c r="NQ274"/>
      <c r="NR274"/>
      <c r="NS274"/>
      <c r="NT274"/>
      <c r="NU274"/>
      <c r="NV274"/>
      <c r="NW274"/>
      <c r="NX274"/>
      <c r="NY274"/>
      <c r="NZ274"/>
      <c r="OA274"/>
      <c r="OB274"/>
      <c r="OC274"/>
      <c r="OD274"/>
      <c r="OE274"/>
      <c r="OF274"/>
      <c r="OG274"/>
      <c r="OH274"/>
      <c r="OI274"/>
      <c r="OJ274"/>
      <c r="OK274"/>
      <c r="OL274"/>
      <c r="OM274"/>
      <c r="ON274"/>
      <c r="OO274"/>
      <c r="OP274"/>
      <c r="OQ274"/>
      <c r="OR274"/>
      <c r="OS274"/>
      <c r="OT274"/>
      <c r="OU274"/>
      <c r="OV274"/>
      <c r="OW274"/>
      <c r="OX274"/>
      <c r="OY274"/>
      <c r="OZ274"/>
      <c r="PA274"/>
      <c r="PB274"/>
    </row>
    <row r="275" spans="49:418" ht="14.1" customHeight="1">
      <c r="AW275"/>
      <c r="AX275"/>
      <c r="AY275"/>
      <c r="AZ275"/>
      <c r="BA275"/>
      <c r="BB275"/>
      <c r="BC275"/>
      <c r="BD275"/>
      <c r="BE275"/>
      <c r="BF275"/>
      <c r="BG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c r="KT275"/>
      <c r="KU275"/>
      <c r="KV275"/>
      <c r="KW275"/>
      <c r="KX275"/>
      <c r="KY275"/>
      <c r="KZ275"/>
      <c r="LA275"/>
      <c r="LB275"/>
      <c r="LC275"/>
      <c r="LD275"/>
      <c r="LE275"/>
      <c r="LF275"/>
      <c r="LG275"/>
      <c r="LH275"/>
      <c r="LI275"/>
      <c r="LJ275"/>
      <c r="LK275"/>
      <c r="LL275"/>
      <c r="LM275"/>
      <c r="LN275"/>
      <c r="LO275"/>
      <c r="LP275"/>
      <c r="LQ275"/>
      <c r="LR275"/>
      <c r="LS275"/>
      <c r="LT275"/>
      <c r="LU275"/>
      <c r="LV275"/>
      <c r="LW275"/>
      <c r="LX275"/>
      <c r="LY275"/>
      <c r="LZ275"/>
      <c r="MA275"/>
      <c r="MB275"/>
      <c r="MC275"/>
      <c r="MD275"/>
      <c r="ME275"/>
      <c r="MF275"/>
      <c r="MG275"/>
      <c r="MH275"/>
      <c r="MI275"/>
      <c r="MJ275"/>
      <c r="MK275"/>
      <c r="ML275"/>
      <c r="MM275"/>
      <c r="MN275"/>
      <c r="MO275"/>
      <c r="MP275"/>
      <c r="MQ275"/>
      <c r="MR275"/>
      <c r="MS275"/>
      <c r="MT275"/>
      <c r="MU275"/>
      <c r="MV275"/>
      <c r="MW275"/>
      <c r="MX275"/>
      <c r="MY275"/>
      <c r="MZ275"/>
      <c r="NA275"/>
      <c r="NB275"/>
      <c r="NC275"/>
      <c r="ND275"/>
      <c r="NE275"/>
      <c r="NF275"/>
      <c r="NG275"/>
      <c r="NH275"/>
      <c r="NI275"/>
      <c r="NJ275"/>
      <c r="NK275"/>
      <c r="NL275"/>
      <c r="NM275"/>
      <c r="NN275"/>
      <c r="NO275"/>
      <c r="NP275"/>
      <c r="NQ275"/>
      <c r="NR275"/>
      <c r="NS275"/>
      <c r="NT275"/>
      <c r="NU275"/>
      <c r="NV275"/>
      <c r="NW275"/>
      <c r="NX275"/>
      <c r="NY275"/>
      <c r="NZ275"/>
      <c r="OA275"/>
      <c r="OB275"/>
      <c r="OC275"/>
      <c r="OD275"/>
      <c r="OE275"/>
      <c r="OF275"/>
      <c r="OG275"/>
      <c r="OH275"/>
      <c r="OI275"/>
      <c r="OJ275"/>
      <c r="OK275"/>
      <c r="OL275"/>
      <c r="OM275"/>
      <c r="ON275"/>
      <c r="OO275"/>
      <c r="OP275"/>
      <c r="OQ275"/>
      <c r="OR275"/>
      <c r="OS275"/>
      <c r="OT275"/>
      <c r="OU275"/>
      <c r="OV275"/>
      <c r="OW275"/>
      <c r="OX275"/>
      <c r="OY275"/>
      <c r="OZ275"/>
      <c r="PA275"/>
      <c r="PB275"/>
    </row>
    <row r="276" spans="49:418" ht="14.1" customHeight="1">
      <c r="AW276"/>
      <c r="AX276"/>
      <c r="AY276"/>
      <c r="AZ276"/>
      <c r="BA276"/>
      <c r="BB276"/>
      <c r="BC276"/>
      <c r="BD276"/>
      <c r="BE276"/>
      <c r="BF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c r="KT276"/>
      <c r="KU276"/>
      <c r="KV276"/>
      <c r="KW276"/>
      <c r="KX276"/>
      <c r="KY276"/>
      <c r="KZ276"/>
      <c r="LA276"/>
      <c r="LB276"/>
      <c r="LC276"/>
      <c r="LD276"/>
      <c r="LE276"/>
      <c r="LF276"/>
      <c r="LG276"/>
      <c r="LH276"/>
      <c r="LI276"/>
      <c r="LJ276"/>
      <c r="LK276"/>
      <c r="LL276"/>
      <c r="LM276"/>
      <c r="LN276"/>
      <c r="LO276"/>
      <c r="LP276"/>
      <c r="LQ276"/>
      <c r="LR276"/>
      <c r="LS276"/>
      <c r="LT276"/>
      <c r="LU276"/>
      <c r="LV276"/>
      <c r="LW276"/>
      <c r="LX276"/>
      <c r="LY276"/>
      <c r="LZ276"/>
      <c r="MA276"/>
      <c r="MB276"/>
      <c r="MC276"/>
      <c r="MD276"/>
      <c r="ME276"/>
      <c r="MF276"/>
      <c r="MG276"/>
      <c r="MH276"/>
      <c r="MI276"/>
      <c r="MJ276"/>
      <c r="MK276"/>
      <c r="ML276"/>
      <c r="MM276"/>
      <c r="MN276"/>
      <c r="MO276"/>
      <c r="MP276"/>
      <c r="MQ276"/>
      <c r="MR276"/>
      <c r="MS276"/>
      <c r="MT276"/>
      <c r="MU276"/>
      <c r="MV276"/>
      <c r="MW276"/>
      <c r="MX276"/>
      <c r="MY276"/>
      <c r="MZ276"/>
      <c r="NA276"/>
      <c r="NB276"/>
      <c r="NC276"/>
      <c r="ND276"/>
      <c r="NE276"/>
      <c r="NF276"/>
      <c r="NG276"/>
      <c r="NH276"/>
      <c r="NI276"/>
      <c r="NJ276"/>
      <c r="NK276"/>
      <c r="NL276"/>
      <c r="NM276"/>
      <c r="NN276"/>
      <c r="NO276"/>
      <c r="NP276"/>
      <c r="NQ276"/>
      <c r="NR276"/>
      <c r="NS276"/>
      <c r="NT276"/>
      <c r="NU276"/>
      <c r="NV276"/>
      <c r="NW276"/>
      <c r="NX276"/>
      <c r="NY276"/>
      <c r="NZ276"/>
      <c r="OA276"/>
      <c r="OB276"/>
      <c r="OC276"/>
      <c r="OD276"/>
      <c r="OE276"/>
      <c r="OF276"/>
      <c r="OG276"/>
      <c r="OH276"/>
      <c r="OI276"/>
      <c r="OJ276"/>
      <c r="OK276"/>
      <c r="OL276"/>
      <c r="OM276"/>
      <c r="ON276"/>
      <c r="OO276"/>
      <c r="OP276"/>
      <c r="OQ276"/>
      <c r="OR276"/>
      <c r="OS276"/>
      <c r="OT276"/>
      <c r="OU276"/>
      <c r="OV276"/>
      <c r="OW276"/>
      <c r="OX276"/>
      <c r="OY276"/>
      <c r="OZ276"/>
      <c r="PA276"/>
      <c r="PB276"/>
    </row>
    <row r="277" spans="49:418" ht="14.1" customHeight="1">
      <c r="AW277"/>
      <c r="AX277"/>
      <c r="AY277"/>
      <c r="AZ277"/>
      <c r="BA277"/>
      <c r="BB277"/>
      <c r="BC277"/>
      <c r="BD277"/>
      <c r="BE277"/>
      <c r="BF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c r="KT277"/>
      <c r="KU277"/>
      <c r="KV277"/>
      <c r="KW277"/>
      <c r="KX277"/>
      <c r="KY277"/>
      <c r="KZ277"/>
      <c r="LA277"/>
      <c r="LB277"/>
      <c r="LC277"/>
      <c r="LD277"/>
      <c r="LE277"/>
      <c r="LF277"/>
      <c r="LG277"/>
      <c r="LH277"/>
      <c r="LI277"/>
      <c r="LJ277"/>
      <c r="LK277"/>
      <c r="LL277"/>
      <c r="LM277"/>
      <c r="LN277"/>
      <c r="LO277"/>
      <c r="LP277"/>
      <c r="LQ277"/>
      <c r="LR277"/>
      <c r="LS277"/>
      <c r="LT277"/>
      <c r="LU277"/>
      <c r="LV277"/>
      <c r="LW277"/>
      <c r="LX277"/>
      <c r="LY277"/>
      <c r="LZ277"/>
      <c r="MA277"/>
      <c r="MB277"/>
      <c r="MC277"/>
      <c r="MD277"/>
      <c r="ME277"/>
      <c r="MF277"/>
      <c r="MG277"/>
      <c r="MH277"/>
      <c r="MI277"/>
      <c r="MJ277"/>
      <c r="MK277"/>
      <c r="ML277"/>
      <c r="MM277"/>
      <c r="MN277"/>
      <c r="MO277"/>
      <c r="MP277"/>
      <c r="MQ277"/>
      <c r="MR277"/>
      <c r="MS277"/>
      <c r="MT277"/>
      <c r="MU277"/>
      <c r="MV277"/>
      <c r="MW277"/>
      <c r="MX277"/>
      <c r="MY277"/>
      <c r="MZ277"/>
      <c r="NA277"/>
      <c r="NB277"/>
      <c r="NC277"/>
      <c r="ND277"/>
      <c r="NE277"/>
      <c r="NF277"/>
      <c r="NG277"/>
      <c r="NH277"/>
      <c r="NI277"/>
      <c r="NJ277"/>
      <c r="NK277"/>
      <c r="NL277"/>
      <c r="NM277"/>
      <c r="NN277"/>
      <c r="NO277"/>
      <c r="NP277"/>
      <c r="NQ277"/>
      <c r="NR277"/>
      <c r="NS277"/>
      <c r="NT277"/>
      <c r="NU277"/>
      <c r="NV277"/>
      <c r="NW277"/>
      <c r="NX277"/>
      <c r="NY277"/>
      <c r="NZ277"/>
      <c r="OA277"/>
      <c r="OB277"/>
      <c r="OC277"/>
      <c r="OD277"/>
      <c r="OE277"/>
      <c r="OF277"/>
      <c r="OG277"/>
      <c r="OH277"/>
      <c r="OI277"/>
      <c r="OJ277"/>
      <c r="OK277"/>
      <c r="OL277"/>
      <c r="OM277"/>
      <c r="ON277"/>
      <c r="OO277"/>
      <c r="OP277"/>
      <c r="OQ277"/>
      <c r="OR277"/>
      <c r="OS277"/>
      <c r="OT277"/>
      <c r="OU277"/>
      <c r="OV277"/>
      <c r="OW277"/>
      <c r="OX277"/>
      <c r="OY277"/>
      <c r="OZ277"/>
      <c r="PA277"/>
      <c r="PB277"/>
    </row>
    <row r="278" spans="49:418" ht="14.1" customHeight="1">
      <c r="AW278"/>
      <c r="AX278"/>
      <c r="AY278"/>
      <c r="AZ278"/>
      <c r="BA278"/>
      <c r="BB278"/>
      <c r="BC278"/>
      <c r="BD278"/>
      <c r="BE278"/>
      <c r="BF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c r="KT278"/>
      <c r="KU278"/>
      <c r="KV278"/>
      <c r="KW278"/>
      <c r="KX278"/>
      <c r="KY278"/>
      <c r="KZ278"/>
      <c r="LA278"/>
      <c r="LB278"/>
      <c r="LC278"/>
      <c r="LD278"/>
      <c r="LE278"/>
      <c r="LF278"/>
      <c r="LG278"/>
      <c r="LH278"/>
      <c r="LI278"/>
      <c r="LJ278"/>
      <c r="LK278"/>
      <c r="LL278"/>
      <c r="LM278"/>
      <c r="LN278"/>
      <c r="LO278"/>
      <c r="LP278"/>
      <c r="LQ278"/>
      <c r="LR278"/>
      <c r="LS278"/>
      <c r="LT278"/>
      <c r="LU278"/>
      <c r="LV278"/>
      <c r="LW278"/>
      <c r="LX278"/>
      <c r="LY278"/>
      <c r="LZ278"/>
      <c r="MA278"/>
      <c r="MB278"/>
      <c r="MC278"/>
      <c r="MD278"/>
      <c r="ME278"/>
      <c r="MF278"/>
      <c r="MG278"/>
      <c r="MH278"/>
      <c r="MI278"/>
      <c r="MJ278"/>
      <c r="MK278"/>
      <c r="ML278"/>
      <c r="MM278"/>
      <c r="MN278"/>
      <c r="MO278"/>
      <c r="MP278"/>
      <c r="MQ278"/>
      <c r="MR278"/>
      <c r="MS278"/>
      <c r="MT278"/>
      <c r="MU278"/>
      <c r="MV278"/>
      <c r="MW278"/>
      <c r="MX278"/>
      <c r="MY278"/>
      <c r="MZ278"/>
      <c r="NA278"/>
      <c r="NB278"/>
      <c r="NC278"/>
      <c r="ND278"/>
      <c r="NE278"/>
      <c r="NF278"/>
      <c r="NG278"/>
      <c r="NH278"/>
      <c r="NI278"/>
      <c r="NJ278"/>
      <c r="NK278"/>
      <c r="NL278"/>
      <c r="NM278"/>
      <c r="NN278"/>
      <c r="NO278"/>
      <c r="NP278"/>
      <c r="NQ278"/>
      <c r="NR278"/>
      <c r="NS278"/>
      <c r="NT278"/>
      <c r="NU278"/>
      <c r="NV278"/>
      <c r="NW278"/>
      <c r="NX278"/>
      <c r="NY278"/>
      <c r="NZ278"/>
      <c r="OA278"/>
      <c r="OB278"/>
      <c r="OC278"/>
      <c r="OD278"/>
      <c r="OE278"/>
      <c r="OF278"/>
      <c r="OG278"/>
      <c r="OH278"/>
      <c r="OI278"/>
      <c r="OJ278"/>
      <c r="OK278"/>
      <c r="OL278"/>
      <c r="OM278"/>
      <c r="ON278"/>
      <c r="OO278"/>
      <c r="OP278"/>
      <c r="OQ278"/>
      <c r="OR278"/>
      <c r="OS278"/>
      <c r="OT278"/>
      <c r="OU278"/>
      <c r="OV278"/>
      <c r="OW278"/>
      <c r="OX278"/>
      <c r="OY278"/>
      <c r="OZ278"/>
      <c r="PA278"/>
      <c r="PB278"/>
    </row>
    <row r="279" spans="49:418" ht="14.1" customHeight="1">
      <c r="AW279"/>
      <c r="AX279"/>
      <c r="AY279"/>
      <c r="AZ279"/>
      <c r="BA279"/>
      <c r="BB279"/>
      <c r="BC279"/>
      <c r="BD279"/>
      <c r="BE279"/>
      <c r="BF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c r="KT279"/>
      <c r="KU279"/>
      <c r="KV279"/>
      <c r="KW279"/>
      <c r="KX279"/>
      <c r="KY279"/>
      <c r="KZ279"/>
      <c r="LA279"/>
      <c r="LB279"/>
      <c r="LC279"/>
      <c r="LD279"/>
      <c r="LE279"/>
      <c r="LF279"/>
      <c r="LG279"/>
      <c r="LH279"/>
      <c r="LI279"/>
      <c r="LJ279"/>
      <c r="LK279"/>
      <c r="LL279"/>
      <c r="LM279"/>
      <c r="LN279"/>
      <c r="LO279"/>
      <c r="LP279"/>
      <c r="LQ279"/>
      <c r="LR279"/>
      <c r="LS279"/>
      <c r="LT279"/>
      <c r="LU279"/>
      <c r="LV279"/>
      <c r="LW279"/>
      <c r="LX279"/>
      <c r="LY279"/>
      <c r="LZ279"/>
      <c r="MA279"/>
      <c r="MB279"/>
      <c r="MC279"/>
      <c r="MD279"/>
      <c r="ME279"/>
      <c r="MF279"/>
      <c r="MG279"/>
      <c r="MH279"/>
      <c r="MI279"/>
      <c r="MJ279"/>
      <c r="MK279"/>
      <c r="ML279"/>
      <c r="MM279"/>
      <c r="MN279"/>
      <c r="MO279"/>
      <c r="MP279"/>
      <c r="MQ279"/>
      <c r="MR279"/>
      <c r="MS279"/>
      <c r="MT279"/>
      <c r="MU279"/>
      <c r="MV279"/>
      <c r="MW279"/>
      <c r="MX279"/>
      <c r="MY279"/>
      <c r="MZ279"/>
      <c r="NA279"/>
      <c r="NB279"/>
      <c r="NC279"/>
      <c r="ND279"/>
      <c r="NE279"/>
      <c r="NF279"/>
      <c r="NG279"/>
      <c r="NH279"/>
      <c r="NI279"/>
      <c r="NJ279"/>
      <c r="NK279"/>
      <c r="NL279"/>
      <c r="NM279"/>
      <c r="NN279"/>
      <c r="NO279"/>
      <c r="NP279"/>
      <c r="NQ279"/>
      <c r="NR279"/>
      <c r="NS279"/>
      <c r="NT279"/>
      <c r="NU279"/>
      <c r="NV279"/>
      <c r="NW279"/>
      <c r="NX279"/>
      <c r="NY279"/>
      <c r="NZ279"/>
      <c r="OA279"/>
      <c r="OB279"/>
      <c r="OC279"/>
      <c r="OD279"/>
      <c r="OE279"/>
      <c r="OF279"/>
      <c r="OG279"/>
      <c r="OH279"/>
      <c r="OI279"/>
      <c r="OJ279"/>
      <c r="OK279"/>
      <c r="OL279"/>
      <c r="OM279"/>
      <c r="ON279"/>
      <c r="OO279"/>
      <c r="OP279"/>
      <c r="OQ279"/>
      <c r="OR279"/>
      <c r="OS279"/>
      <c r="OT279"/>
      <c r="OU279"/>
      <c r="OV279"/>
      <c r="OW279"/>
      <c r="OX279"/>
      <c r="OY279"/>
      <c r="OZ279"/>
      <c r="PA279"/>
      <c r="PB279"/>
    </row>
    <row r="280" spans="49:418" ht="14.1" customHeight="1">
      <c r="AW280"/>
      <c r="AX280"/>
      <c r="AY280"/>
      <c r="AZ280"/>
      <c r="BA280"/>
      <c r="BB280"/>
      <c r="BC280"/>
      <c r="BD280"/>
      <c r="BE280"/>
      <c r="BF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c r="KT280"/>
      <c r="KU280"/>
      <c r="KV280"/>
      <c r="KW280"/>
      <c r="KX280"/>
      <c r="KY280"/>
      <c r="KZ280"/>
      <c r="LA280"/>
      <c r="LB280"/>
      <c r="LC280"/>
      <c r="LD280"/>
      <c r="LE280"/>
      <c r="LF280"/>
      <c r="LG280"/>
      <c r="LH280"/>
      <c r="LI280"/>
      <c r="LJ280"/>
      <c r="LK280"/>
      <c r="LL280"/>
      <c r="LM280"/>
      <c r="LN280"/>
      <c r="LO280"/>
      <c r="LP280"/>
      <c r="LQ280"/>
      <c r="LR280"/>
      <c r="LS280"/>
      <c r="LT280"/>
      <c r="LU280"/>
      <c r="LV280"/>
      <c r="LW280"/>
      <c r="LX280"/>
      <c r="LY280"/>
      <c r="LZ280"/>
      <c r="MA280"/>
      <c r="MB280"/>
      <c r="MC280"/>
      <c r="MD280"/>
      <c r="ME280"/>
      <c r="MF280"/>
      <c r="MG280"/>
      <c r="MH280"/>
      <c r="MI280"/>
      <c r="MJ280"/>
      <c r="MK280"/>
      <c r="ML280"/>
      <c r="MM280"/>
      <c r="MN280"/>
      <c r="MO280"/>
      <c r="MP280"/>
      <c r="MQ280"/>
      <c r="MR280"/>
      <c r="MS280"/>
      <c r="MT280"/>
      <c r="MU280"/>
      <c r="MV280"/>
      <c r="MW280"/>
      <c r="MX280"/>
      <c r="MY280"/>
      <c r="MZ280"/>
      <c r="NA280"/>
      <c r="NB280"/>
      <c r="NC280"/>
      <c r="ND280"/>
      <c r="NE280"/>
      <c r="NF280"/>
      <c r="NG280"/>
      <c r="NH280"/>
      <c r="NI280"/>
      <c r="NJ280"/>
      <c r="NK280"/>
      <c r="NL280"/>
      <c r="NM280"/>
      <c r="NN280"/>
      <c r="NO280"/>
      <c r="NP280"/>
      <c r="NQ280"/>
      <c r="NR280"/>
      <c r="NS280"/>
      <c r="NT280"/>
      <c r="NU280"/>
      <c r="NV280"/>
      <c r="NW280"/>
      <c r="NX280"/>
      <c r="NY280"/>
      <c r="NZ280"/>
      <c r="OA280"/>
      <c r="OB280"/>
      <c r="OC280"/>
      <c r="OD280"/>
      <c r="OE280"/>
      <c r="OF280"/>
      <c r="OG280"/>
      <c r="OH280"/>
      <c r="OI280"/>
      <c r="OJ280"/>
      <c r="OK280"/>
      <c r="OL280"/>
      <c r="OM280"/>
      <c r="ON280"/>
      <c r="OO280"/>
      <c r="OP280"/>
      <c r="OQ280"/>
      <c r="OR280"/>
      <c r="OS280"/>
      <c r="OT280"/>
      <c r="OU280"/>
      <c r="OV280"/>
      <c r="OW280"/>
      <c r="OX280"/>
      <c r="OY280"/>
      <c r="OZ280"/>
      <c r="PA280"/>
      <c r="PB280"/>
    </row>
    <row r="281" spans="49:418" ht="14.1" customHeight="1">
      <c r="AW281"/>
      <c r="AX281"/>
      <c r="AY281"/>
      <c r="AZ281"/>
      <c r="BA281"/>
      <c r="BB281"/>
      <c r="BC281"/>
      <c r="BD281"/>
      <c r="BE281"/>
      <c r="BF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c r="KT281"/>
      <c r="KU281"/>
      <c r="KV281"/>
      <c r="KW281"/>
      <c r="KX281"/>
      <c r="KY281"/>
      <c r="KZ281"/>
      <c r="LA281"/>
      <c r="LB281"/>
      <c r="LC281"/>
      <c r="LD281"/>
      <c r="LE281"/>
      <c r="LF281"/>
      <c r="LG281"/>
      <c r="LH281"/>
      <c r="LI281"/>
      <c r="LJ281"/>
      <c r="LK281"/>
      <c r="LL281"/>
      <c r="LM281"/>
      <c r="LN281"/>
      <c r="LO281"/>
      <c r="LP281"/>
      <c r="LQ281"/>
      <c r="LR281"/>
      <c r="LS281"/>
      <c r="LT281"/>
      <c r="LU281"/>
      <c r="LV281"/>
      <c r="LW281"/>
      <c r="LX281"/>
      <c r="LY281"/>
      <c r="LZ281"/>
      <c r="MA281"/>
      <c r="MB281"/>
      <c r="MC281"/>
      <c r="MD281"/>
      <c r="ME281"/>
      <c r="MF281"/>
      <c r="MG281"/>
      <c r="MH281"/>
      <c r="MI281"/>
      <c r="MJ281"/>
      <c r="MK281"/>
      <c r="ML281"/>
      <c r="MM281"/>
      <c r="MN281"/>
      <c r="MO281"/>
      <c r="MP281"/>
      <c r="MQ281"/>
      <c r="MR281"/>
      <c r="MS281"/>
      <c r="MT281"/>
      <c r="MU281"/>
      <c r="MV281"/>
      <c r="MW281"/>
      <c r="MX281"/>
      <c r="MY281"/>
      <c r="MZ281"/>
      <c r="NA281"/>
      <c r="NB281"/>
      <c r="NC281"/>
      <c r="ND281"/>
      <c r="NE281"/>
      <c r="NF281"/>
      <c r="NG281"/>
      <c r="NH281"/>
      <c r="NI281"/>
      <c r="NJ281"/>
      <c r="NK281"/>
      <c r="NL281"/>
      <c r="NM281"/>
      <c r="NN281"/>
      <c r="NO281"/>
      <c r="NP281"/>
      <c r="NQ281"/>
      <c r="NR281"/>
      <c r="NS281"/>
      <c r="NT281"/>
      <c r="NU281"/>
      <c r="NV281"/>
      <c r="NW281"/>
      <c r="NX281"/>
      <c r="NY281"/>
      <c r="NZ281"/>
      <c r="OA281"/>
      <c r="OB281"/>
      <c r="OC281"/>
      <c r="OD281"/>
      <c r="OE281"/>
      <c r="OF281"/>
      <c r="OG281"/>
      <c r="OH281"/>
      <c r="OI281"/>
      <c r="OJ281"/>
      <c r="OK281"/>
      <c r="OL281"/>
      <c r="OM281"/>
      <c r="ON281"/>
      <c r="OO281"/>
      <c r="OP281"/>
      <c r="OQ281"/>
      <c r="OR281"/>
      <c r="OS281"/>
      <c r="OT281"/>
      <c r="OU281"/>
      <c r="OV281"/>
      <c r="OW281"/>
      <c r="OX281"/>
      <c r="OY281"/>
      <c r="OZ281"/>
      <c r="PA281"/>
      <c r="PB281"/>
    </row>
    <row r="282" spans="49:418" ht="14.1" customHeight="1">
      <c r="AW282"/>
      <c r="AX282"/>
      <c r="AY282"/>
      <c r="AZ282"/>
      <c r="BA282"/>
      <c r="BB282"/>
      <c r="BC282"/>
      <c r="BF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c r="KT282"/>
      <c r="KU282"/>
      <c r="KV282"/>
      <c r="KW282"/>
      <c r="KX282"/>
      <c r="KY282"/>
      <c r="KZ282"/>
      <c r="LA282"/>
      <c r="LB282"/>
      <c r="LC282"/>
      <c r="LD282"/>
      <c r="LE282"/>
      <c r="LF282"/>
      <c r="LG282"/>
      <c r="LH282"/>
      <c r="LI282"/>
      <c r="LJ282"/>
      <c r="LK282"/>
      <c r="LL282"/>
      <c r="LM282"/>
      <c r="LN282"/>
      <c r="LO282"/>
      <c r="LP282"/>
      <c r="LQ282"/>
      <c r="LR282"/>
      <c r="LS282"/>
      <c r="LT282"/>
      <c r="LU282"/>
      <c r="LV282"/>
      <c r="LW282"/>
      <c r="LX282"/>
      <c r="LY282"/>
      <c r="LZ282"/>
      <c r="MA282"/>
      <c r="MB282"/>
      <c r="MC282"/>
      <c r="MD282"/>
      <c r="ME282"/>
      <c r="MF282"/>
      <c r="MG282"/>
      <c r="MH282"/>
      <c r="MI282"/>
      <c r="MJ282"/>
      <c r="MK282"/>
      <c r="ML282"/>
      <c r="MM282"/>
      <c r="MN282"/>
      <c r="MO282"/>
      <c r="MP282"/>
      <c r="MQ282"/>
      <c r="MR282"/>
      <c r="MS282"/>
      <c r="MT282"/>
      <c r="MU282"/>
      <c r="MV282"/>
      <c r="MW282"/>
      <c r="MX282"/>
      <c r="MY282"/>
      <c r="MZ282"/>
      <c r="NA282"/>
      <c r="NB282"/>
      <c r="NC282"/>
      <c r="ND282"/>
      <c r="NE282"/>
      <c r="NF282"/>
      <c r="NG282"/>
      <c r="NH282"/>
      <c r="NI282"/>
      <c r="NJ282"/>
      <c r="NK282"/>
      <c r="NL282"/>
      <c r="NM282"/>
      <c r="NN282"/>
      <c r="NO282"/>
      <c r="NP282"/>
      <c r="NQ282"/>
      <c r="NR282"/>
      <c r="NS282"/>
      <c r="NT282"/>
      <c r="NU282"/>
      <c r="NV282"/>
      <c r="NW282"/>
      <c r="NX282"/>
      <c r="NY282"/>
      <c r="NZ282"/>
      <c r="OA282"/>
      <c r="OB282"/>
      <c r="OC282"/>
      <c r="OD282"/>
      <c r="OE282"/>
      <c r="OF282"/>
      <c r="OG282"/>
      <c r="OH282"/>
      <c r="OI282"/>
      <c r="OJ282"/>
      <c r="OK282"/>
      <c r="OL282"/>
      <c r="OM282"/>
      <c r="ON282"/>
      <c r="OO282"/>
      <c r="OP282"/>
      <c r="OQ282"/>
      <c r="OR282"/>
      <c r="OS282"/>
      <c r="OT282"/>
      <c r="OU282"/>
      <c r="OV282"/>
      <c r="OW282"/>
      <c r="OX282"/>
      <c r="OY282"/>
      <c r="OZ282"/>
      <c r="PA282"/>
      <c r="PB282"/>
    </row>
    <row r="283" spans="49:418" ht="14.1" customHeight="1">
      <c r="AW283"/>
      <c r="AX283"/>
      <c r="AY283"/>
      <c r="AZ283"/>
      <c r="BA283"/>
      <c r="BB283"/>
      <c r="BC283"/>
    </row>
    <row r="284" spans="49:418" ht="14.1" customHeight="1">
      <c r="AW284"/>
      <c r="AX284"/>
      <c r="AY284"/>
      <c r="AZ284"/>
      <c r="BA284"/>
      <c r="BB284"/>
      <c r="BC284"/>
    </row>
    <row r="285" spans="49:418" ht="14.1" customHeight="1">
      <c r="AW285"/>
      <c r="AX285"/>
      <c r="AY285"/>
      <c r="AZ285"/>
      <c r="BA285"/>
      <c r="BB285"/>
      <c r="BC285"/>
    </row>
    <row r="286" spans="49:418" ht="14.1" customHeight="1">
      <c r="AW286"/>
      <c r="AX286"/>
      <c r="AY286"/>
      <c r="AZ286"/>
      <c r="BA286"/>
      <c r="BB286"/>
      <c r="BC286"/>
    </row>
    <row r="287" spans="49:418" ht="14.1" customHeight="1">
      <c r="AW287"/>
      <c r="AX287"/>
      <c r="AY287"/>
      <c r="AZ287"/>
      <c r="BA287"/>
      <c r="BB287"/>
      <c r="BC287"/>
    </row>
    <row r="288" spans="49:418" ht="14.1" customHeight="1">
      <c r="AW288"/>
      <c r="AX288"/>
      <c r="AY288"/>
      <c r="AZ288"/>
      <c r="BA288"/>
      <c r="BB288"/>
      <c r="BC288"/>
    </row>
    <row r="289" spans="1:54" ht="14.1" customHeight="1">
      <c r="AW289"/>
      <c r="AX289"/>
      <c r="AY289"/>
      <c r="AZ289"/>
      <c r="BA289"/>
      <c r="BB289"/>
    </row>
    <row r="290" spans="1:54" ht="14.1" customHeight="1">
      <c r="AW290"/>
      <c r="AX290"/>
      <c r="AY290"/>
      <c r="AZ290"/>
      <c r="BA290"/>
      <c r="BB290"/>
    </row>
    <row r="291" spans="1:54" ht="14.1" customHeight="1">
      <c r="AX291"/>
      <c r="AY291"/>
      <c r="AZ291"/>
      <c r="BA291"/>
      <c r="BB291"/>
    </row>
    <row r="292" spans="1:54" ht="14.1" customHeight="1">
      <c r="BB292"/>
    </row>
    <row r="294" spans="1:54" ht="14.1" customHeight="1">
      <c r="A294" s="800"/>
      <c r="B294" s="800"/>
      <c r="C294" s="800"/>
      <c r="D294" s="800"/>
      <c r="E294" s="800"/>
    </row>
    <row r="295" spans="1:54" ht="14.1" customHeight="1">
      <c r="A295" s="800"/>
      <c r="B295" s="800"/>
      <c r="C295" s="800"/>
      <c r="D295" s="800"/>
      <c r="E295" s="800"/>
    </row>
    <row r="296" spans="1:54" ht="14.1" customHeight="1">
      <c r="A296" s="800"/>
      <c r="B296" s="800"/>
      <c r="C296" s="800"/>
      <c r="D296" s="800"/>
      <c r="E296" s="800"/>
    </row>
    <row r="297" spans="1:54" ht="14.1" customHeight="1">
      <c r="A297" s="800"/>
      <c r="B297" s="800"/>
      <c r="C297" s="800"/>
      <c r="D297" s="800"/>
      <c r="E297" s="800"/>
    </row>
    <row r="298" spans="1:54" ht="14.1" customHeight="1">
      <c r="A298" s="800"/>
      <c r="B298" s="800"/>
      <c r="C298" s="800"/>
      <c r="D298" s="800"/>
      <c r="E298" s="800"/>
    </row>
    <row r="299" spans="1:54" ht="14.1" customHeight="1">
      <c r="A299" s="800"/>
      <c r="B299" s="800"/>
      <c r="C299" s="800"/>
      <c r="D299" s="800"/>
      <c r="E299" s="800"/>
    </row>
    <row r="300" spans="1:54" ht="14.1" customHeight="1">
      <c r="A300" s="800"/>
      <c r="B300" s="800"/>
      <c r="C300" s="800"/>
      <c r="D300" s="800"/>
      <c r="E300" s="800"/>
    </row>
    <row r="301" spans="1:54" ht="14.1" customHeight="1">
      <c r="A301" s="800"/>
      <c r="B301" s="800"/>
      <c r="C301" s="800"/>
      <c r="D301" s="800"/>
      <c r="E301" s="800"/>
    </row>
    <row r="302" spans="1:54" ht="14.1" customHeight="1">
      <c r="A302" s="800"/>
      <c r="B302" s="800"/>
      <c r="C302" s="800"/>
      <c r="D302" s="800"/>
      <c r="E302" s="800"/>
    </row>
    <row r="303" spans="1:54" ht="14.1" customHeight="1">
      <c r="A303" s="800"/>
      <c r="B303" s="800"/>
      <c r="C303" s="800"/>
      <c r="D303" s="800"/>
      <c r="E303" s="800"/>
    </row>
    <row r="304" spans="1:54" ht="14.1" customHeight="1">
      <c r="A304" s="800"/>
      <c r="B304" s="800"/>
      <c r="C304" s="800"/>
      <c r="D304" s="800"/>
      <c r="E304" s="800"/>
    </row>
    <row r="305" spans="1:5" ht="14.1" customHeight="1">
      <c r="A305" s="800"/>
      <c r="B305" s="800"/>
      <c r="C305" s="800"/>
      <c r="D305" s="800"/>
      <c r="E305" s="800"/>
    </row>
    <row r="306" spans="1:5" ht="14.1" customHeight="1">
      <c r="A306" s="800"/>
      <c r="B306" s="800"/>
      <c r="C306" s="800"/>
      <c r="D306" s="800"/>
      <c r="E306" s="800"/>
    </row>
    <row r="307" spans="1:5" ht="14.1" customHeight="1">
      <c r="A307" s="800"/>
      <c r="B307" s="800"/>
      <c r="C307" s="800"/>
      <c r="D307" s="800"/>
      <c r="E307" s="800"/>
    </row>
    <row r="308" spans="1:5" ht="14.1" customHeight="1">
      <c r="A308" s="800"/>
      <c r="B308" s="800"/>
      <c r="C308" s="800"/>
      <c r="D308" s="800"/>
      <c r="E308" s="800"/>
    </row>
    <row r="309" spans="1:5" ht="14.1" customHeight="1">
      <c r="A309" s="800"/>
      <c r="B309" s="800"/>
      <c r="C309" s="800"/>
      <c r="D309" s="800"/>
      <c r="E309" s="800"/>
    </row>
    <row r="310" spans="1:5" ht="14.1" customHeight="1">
      <c r="A310" s="800"/>
      <c r="B310" s="800"/>
      <c r="C310" s="800"/>
      <c r="D310" s="800"/>
      <c r="E310" s="800"/>
    </row>
    <row r="311" spans="1:5" ht="14.1" customHeight="1">
      <c r="A311" s="800"/>
      <c r="B311" s="800"/>
      <c r="C311" s="800"/>
      <c r="D311" s="800"/>
      <c r="E311" s="800"/>
    </row>
    <row r="347" spans="1:5" ht="14.1" customHeight="1">
      <c r="A347" s="800"/>
      <c r="B347" s="800"/>
      <c r="C347" s="800"/>
      <c r="D347" s="800"/>
      <c r="E347" s="800"/>
    </row>
    <row r="348" spans="1:5" ht="14.1" customHeight="1">
      <c r="A348" s="800"/>
      <c r="B348" s="800"/>
      <c r="C348" s="800"/>
      <c r="D348" s="800"/>
      <c r="E348" s="800"/>
    </row>
    <row r="349" spans="1:5" ht="14.1" customHeight="1">
      <c r="A349" s="800"/>
      <c r="B349" s="800"/>
      <c r="C349" s="800"/>
      <c r="D349" s="800"/>
      <c r="E349" s="800"/>
    </row>
    <row r="350" spans="1:5" ht="14.1" customHeight="1">
      <c r="A350" s="800"/>
      <c r="B350" s="800"/>
      <c r="C350" s="800"/>
      <c r="D350" s="800"/>
      <c r="E350" s="800"/>
    </row>
    <row r="351" spans="1:5" ht="14.1" customHeight="1">
      <c r="A351" s="800"/>
      <c r="B351" s="800"/>
      <c r="C351" s="800"/>
      <c r="D351" s="800"/>
      <c r="E351" s="800"/>
    </row>
    <row r="352" spans="1:5" ht="14.1" customHeight="1">
      <c r="A352" s="800"/>
      <c r="B352" s="800"/>
      <c r="C352" s="800"/>
      <c r="D352" s="800"/>
      <c r="E352" s="800"/>
    </row>
    <row r="353" spans="1:5" ht="14.1" customHeight="1">
      <c r="A353" s="800"/>
      <c r="B353" s="800"/>
      <c r="C353" s="800"/>
      <c r="D353" s="800"/>
      <c r="E353" s="800"/>
    </row>
    <row r="354" spans="1:5" ht="14.1" customHeight="1">
      <c r="A354" s="800"/>
      <c r="B354" s="800"/>
      <c r="C354" s="800"/>
      <c r="D354" s="800"/>
      <c r="E354" s="800"/>
    </row>
    <row r="355" spans="1:5" ht="14.1" customHeight="1">
      <c r="A355" s="800"/>
      <c r="B355" s="800"/>
      <c r="C355" s="800"/>
      <c r="D355" s="800"/>
      <c r="E355" s="800"/>
    </row>
    <row r="356" spans="1:5" ht="14.1" customHeight="1">
      <c r="A356" s="800"/>
      <c r="B356" s="800"/>
      <c r="C356" s="800"/>
      <c r="D356" s="800"/>
      <c r="E356" s="800"/>
    </row>
    <row r="357" spans="1:5" ht="14.1" customHeight="1">
      <c r="A357" s="800"/>
      <c r="B357" s="800"/>
      <c r="C357" s="800"/>
      <c r="D357" s="800"/>
      <c r="E357" s="800"/>
    </row>
    <row r="358" spans="1:5" ht="14.1" customHeight="1">
      <c r="A358" s="800"/>
      <c r="B358" s="800"/>
      <c r="C358" s="800"/>
      <c r="D358" s="800"/>
      <c r="E358" s="800"/>
    </row>
    <row r="359" spans="1:5" ht="14.1" customHeight="1">
      <c r="A359" s="800"/>
      <c r="B359" s="800"/>
      <c r="C359" s="800"/>
      <c r="D359" s="800"/>
      <c r="E359" s="800"/>
    </row>
    <row r="360" spans="1:5" ht="14.1" customHeight="1">
      <c r="A360" s="800"/>
      <c r="B360" s="800"/>
      <c r="C360" s="800"/>
      <c r="D360" s="800"/>
      <c r="E360" s="800"/>
    </row>
    <row r="361" spans="1:5" ht="14.1" customHeight="1">
      <c r="A361" s="800"/>
      <c r="B361" s="800"/>
      <c r="C361" s="800"/>
      <c r="D361" s="800"/>
      <c r="E361" s="800"/>
    </row>
    <row r="362" spans="1:5" ht="14.1" customHeight="1">
      <c r="A362" s="800"/>
      <c r="B362" s="800"/>
      <c r="C362" s="800"/>
      <c r="D362" s="800"/>
      <c r="E362" s="800"/>
    </row>
    <row r="363" spans="1:5" ht="14.1" customHeight="1">
      <c r="A363" s="800"/>
      <c r="B363" s="800"/>
      <c r="C363" s="800"/>
      <c r="D363" s="800"/>
      <c r="E363" s="800"/>
    </row>
    <row r="364" spans="1:5" ht="14.1" customHeight="1">
      <c r="A364" s="800"/>
      <c r="B364" s="800"/>
      <c r="C364" s="800"/>
      <c r="D364" s="800"/>
      <c r="E364" s="800"/>
    </row>
    <row r="392" spans="1:5" ht="14.1" customHeight="1">
      <c r="A392" s="800"/>
      <c r="B392" s="800"/>
      <c r="C392" s="800"/>
      <c r="D392" s="800"/>
      <c r="E392" s="800"/>
    </row>
    <row r="393" spans="1:5" ht="14.1" customHeight="1">
      <c r="A393" s="800"/>
      <c r="B393" s="800"/>
      <c r="C393" s="800"/>
      <c r="D393" s="800"/>
      <c r="E393" s="800"/>
    </row>
    <row r="394" spans="1:5" ht="14.1" customHeight="1">
      <c r="A394" s="800"/>
      <c r="B394" s="800"/>
      <c r="C394" s="800"/>
      <c r="D394" s="800"/>
      <c r="E394" s="800"/>
    </row>
    <row r="395" spans="1:5" ht="14.1" customHeight="1">
      <c r="A395" s="800"/>
      <c r="B395" s="800"/>
      <c r="C395" s="800"/>
      <c r="D395" s="800"/>
      <c r="E395" s="800"/>
    </row>
    <row r="396" spans="1:5" ht="14.1" customHeight="1">
      <c r="A396" s="800"/>
      <c r="B396" s="800"/>
      <c r="C396" s="800"/>
      <c r="D396" s="800"/>
      <c r="E396" s="800"/>
    </row>
    <row r="397" spans="1:5" ht="14.1" customHeight="1">
      <c r="A397" s="800"/>
      <c r="B397" s="800"/>
      <c r="C397" s="800"/>
      <c r="D397" s="800"/>
      <c r="E397" s="800"/>
    </row>
    <row r="398" spans="1:5" ht="14.1" customHeight="1">
      <c r="A398" s="800"/>
      <c r="B398" s="800"/>
      <c r="C398" s="800"/>
      <c r="D398" s="800"/>
      <c r="E398" s="800"/>
    </row>
    <row r="399" spans="1:5" ht="14.1" customHeight="1">
      <c r="A399" s="800"/>
      <c r="B399" s="800"/>
      <c r="C399" s="800"/>
      <c r="D399" s="800"/>
      <c r="E399" s="800"/>
    </row>
    <row r="400" spans="1:5" ht="14.1" customHeight="1">
      <c r="A400" s="800"/>
      <c r="B400" s="800"/>
      <c r="C400" s="800"/>
      <c r="D400" s="800"/>
      <c r="E400" s="800"/>
    </row>
    <row r="401" spans="1:5" ht="14.1" customHeight="1">
      <c r="A401" s="800"/>
      <c r="B401" s="800"/>
      <c r="C401" s="800"/>
      <c r="D401" s="800"/>
      <c r="E401" s="800"/>
    </row>
    <row r="402" spans="1:5" ht="14.1" customHeight="1">
      <c r="A402" s="800"/>
      <c r="B402" s="800"/>
      <c r="C402" s="800"/>
      <c r="D402" s="800"/>
      <c r="E402" s="800"/>
    </row>
    <row r="403" spans="1:5" ht="14.1" customHeight="1">
      <c r="A403" s="800"/>
      <c r="B403" s="800"/>
      <c r="C403" s="800"/>
      <c r="D403" s="800"/>
      <c r="E403" s="800"/>
    </row>
    <row r="404" spans="1:5" ht="14.1" customHeight="1">
      <c r="A404" s="800"/>
      <c r="B404" s="800"/>
      <c r="C404" s="800"/>
      <c r="D404" s="800"/>
      <c r="E404" s="800"/>
    </row>
    <row r="405" spans="1:5" ht="14.1" customHeight="1">
      <c r="A405" s="800"/>
      <c r="B405" s="800"/>
      <c r="C405" s="800"/>
      <c r="D405" s="800"/>
      <c r="E405" s="800"/>
    </row>
    <row r="406" spans="1:5" ht="14.1" customHeight="1">
      <c r="A406" s="800"/>
      <c r="B406" s="800"/>
      <c r="C406" s="800"/>
      <c r="D406" s="800"/>
      <c r="E406" s="800"/>
    </row>
    <row r="407" spans="1:5" ht="14.1" customHeight="1">
      <c r="A407" s="800"/>
      <c r="B407" s="800"/>
      <c r="C407" s="800"/>
      <c r="D407" s="800"/>
      <c r="E407" s="800"/>
    </row>
    <row r="408" spans="1:5" ht="14.1" customHeight="1">
      <c r="A408" s="800"/>
      <c r="B408" s="800"/>
      <c r="C408" s="800"/>
      <c r="D408" s="800"/>
      <c r="E408" s="800"/>
    </row>
    <row r="409" spans="1:5" ht="14.1" customHeight="1">
      <c r="A409" s="800"/>
      <c r="B409" s="800"/>
      <c r="C409" s="800"/>
      <c r="D409" s="800"/>
      <c r="E409" s="800"/>
    </row>
    <row r="419" spans="30:30" ht="14.1" customHeight="1">
      <c r="AD419" s="4" t="s">
        <v>92</v>
      </c>
    </row>
    <row r="449" spans="3:29" ht="14.1" customHeight="1">
      <c r="C449" s="426" t="s">
        <v>90</v>
      </c>
      <c r="G449" s="733" t="s">
        <v>864</v>
      </c>
      <c r="H449" s="733"/>
      <c r="I449" s="733"/>
      <c r="J449" s="733"/>
      <c r="K449" s="733"/>
      <c r="L449" s="733"/>
      <c r="M449" s="733"/>
      <c r="N449" s="733"/>
      <c r="O449" s="733"/>
      <c r="P449" s="733"/>
      <c r="Q449" s="733"/>
      <c r="R449" s="733"/>
      <c r="S449" s="733"/>
      <c r="T449" s="733"/>
      <c r="U449" s="423"/>
      <c r="V449" s="423"/>
      <c r="W449" s="423"/>
      <c r="X449" s="423"/>
      <c r="Y449" s="423"/>
      <c r="Z449" s="423"/>
      <c r="AA449" s="423"/>
      <c r="AB449" s="423"/>
      <c r="AC449" s="423"/>
    </row>
    <row r="451" spans="3:29" ht="14.1" customHeight="1">
      <c r="H451" s="796" t="s">
        <v>326</v>
      </c>
      <c r="I451" s="796"/>
      <c r="J451" s="796"/>
      <c r="K451" s="796"/>
      <c r="L451" s="796"/>
      <c r="M451" s="593"/>
      <c r="N451" s="593"/>
      <c r="O451" s="593"/>
      <c r="P451" s="593"/>
      <c r="Q451" s="593"/>
      <c r="R451" s="593"/>
      <c r="S451" s="593"/>
      <c r="T451" s="593"/>
      <c r="U451" s="593"/>
      <c r="V451" s="593"/>
      <c r="W451" s="593"/>
      <c r="X451" s="593"/>
      <c r="Y451" s="593"/>
      <c r="Z451" s="593"/>
      <c r="AA451" s="593"/>
      <c r="AB451" s="593"/>
      <c r="AC451" s="593"/>
    </row>
    <row r="452" spans="3:29" ht="14.1" customHeight="1">
      <c r="H452" s="789" t="s">
        <v>39</v>
      </c>
      <c r="I452" s="789"/>
      <c r="J452" s="789"/>
      <c r="K452" s="789"/>
      <c r="L452" s="789"/>
      <c r="M452" s="726" t="s">
        <v>802</v>
      </c>
      <c r="N452" s="727"/>
      <c r="O452" s="727"/>
      <c r="P452" s="727"/>
      <c r="Q452" s="727"/>
      <c r="R452" s="727"/>
      <c r="S452" s="727"/>
      <c r="T452" s="727"/>
      <c r="U452" s="727"/>
      <c r="V452" s="727"/>
      <c r="W452" s="727"/>
      <c r="X452" s="727"/>
      <c r="Y452" s="727"/>
      <c r="Z452" s="727"/>
      <c r="AA452" s="727"/>
      <c r="AB452" s="727"/>
      <c r="AC452" s="728"/>
    </row>
    <row r="453" spans="3:29" ht="14.1" customHeight="1">
      <c r="H453" s="832" t="s">
        <v>765</v>
      </c>
      <c r="I453" s="833"/>
      <c r="J453" s="833"/>
      <c r="K453" s="833"/>
      <c r="L453" s="834"/>
      <c r="M453" s="726" t="s">
        <v>899</v>
      </c>
      <c r="N453" s="727"/>
      <c r="O453" s="727"/>
      <c r="P453" s="727"/>
      <c r="Q453" s="727"/>
      <c r="R453" s="727"/>
      <c r="S453" s="727"/>
      <c r="T453" s="727"/>
      <c r="U453" s="727"/>
      <c r="V453" s="727"/>
      <c r="W453" s="727"/>
      <c r="X453" s="727"/>
      <c r="Y453" s="727"/>
      <c r="Z453" s="727"/>
      <c r="AA453" s="727"/>
      <c r="AB453" s="727"/>
      <c r="AC453" s="728"/>
    </row>
    <row r="454" spans="3:29" ht="14.1" customHeight="1">
      <c r="H454" s="789" t="s">
        <v>28</v>
      </c>
      <c r="I454" s="789"/>
      <c r="J454" s="789"/>
      <c r="K454" s="789"/>
      <c r="L454" s="789"/>
      <c r="M454" s="726" t="s">
        <v>899</v>
      </c>
      <c r="N454" s="727"/>
      <c r="O454" s="727"/>
      <c r="P454" s="727"/>
      <c r="Q454" s="727"/>
      <c r="R454" s="727"/>
      <c r="S454" s="727"/>
      <c r="T454" s="727"/>
      <c r="U454" s="727"/>
      <c r="V454" s="727"/>
      <c r="W454" s="727"/>
      <c r="X454" s="727"/>
      <c r="Y454" s="727"/>
      <c r="Z454" s="727"/>
      <c r="AA454" s="727"/>
      <c r="AB454" s="727"/>
      <c r="AC454" s="728"/>
    </row>
    <row r="455" spans="3:29" ht="14.1" customHeight="1">
      <c r="H455" s="789" t="s">
        <v>868</v>
      </c>
      <c r="I455" s="789"/>
      <c r="J455" s="789"/>
      <c r="K455" s="789"/>
      <c r="L455" s="789"/>
      <c r="M455" s="726" t="s">
        <v>899</v>
      </c>
      <c r="N455" s="727"/>
      <c r="O455" s="727"/>
      <c r="P455" s="727"/>
      <c r="Q455" s="727"/>
      <c r="R455" s="727"/>
      <c r="S455" s="727"/>
      <c r="T455" s="727"/>
      <c r="U455" s="727"/>
      <c r="V455" s="727"/>
      <c r="W455" s="727"/>
      <c r="X455" s="727"/>
      <c r="Y455" s="727"/>
      <c r="Z455" s="727"/>
      <c r="AA455" s="727"/>
      <c r="AB455" s="727"/>
      <c r="AC455" s="728"/>
    </row>
    <row r="456" spans="3:29" ht="14.1" customHeight="1">
      <c r="H456" s="789" t="s">
        <v>133</v>
      </c>
      <c r="I456" s="789"/>
      <c r="J456" s="789"/>
      <c r="K456" s="789"/>
      <c r="L456" s="789"/>
      <c r="M456" s="726" t="s">
        <v>899</v>
      </c>
      <c r="N456" s="727"/>
      <c r="O456" s="727"/>
      <c r="P456" s="727"/>
      <c r="Q456" s="727"/>
      <c r="R456" s="727"/>
      <c r="S456" s="727"/>
      <c r="T456" s="727"/>
      <c r="U456" s="727"/>
      <c r="V456" s="727"/>
      <c r="W456" s="727"/>
      <c r="X456" s="727"/>
      <c r="Y456" s="727"/>
      <c r="Z456" s="727"/>
      <c r="AA456" s="727"/>
      <c r="AB456" s="727"/>
      <c r="AC456" s="728"/>
    </row>
    <row r="457" spans="3:29" ht="14.1" customHeight="1">
      <c r="H457" s="789" t="s">
        <v>752</v>
      </c>
      <c r="I457" s="789"/>
      <c r="J457" s="789"/>
      <c r="K457" s="789"/>
      <c r="L457" s="789"/>
      <c r="M457" s="726" t="s">
        <v>904</v>
      </c>
      <c r="N457" s="727"/>
      <c r="O457" s="727"/>
      <c r="P457" s="727"/>
      <c r="Q457" s="727"/>
      <c r="R457" s="727"/>
      <c r="S457" s="727"/>
      <c r="T457" s="727"/>
      <c r="U457" s="727"/>
      <c r="V457" s="727"/>
      <c r="W457" s="727"/>
      <c r="X457" s="727"/>
      <c r="Y457" s="727"/>
      <c r="Z457" s="727"/>
      <c r="AA457" s="727"/>
      <c r="AB457" s="727"/>
      <c r="AC457" s="728"/>
    </row>
    <row r="458" spans="3:29" ht="14.1" customHeight="1">
      <c r="H458" s="789" t="s">
        <v>25</v>
      </c>
      <c r="I458" s="789"/>
      <c r="J458" s="789"/>
      <c r="K458" s="789"/>
      <c r="L458" s="789"/>
      <c r="M458" s="726" t="s">
        <v>867</v>
      </c>
      <c r="N458" s="727"/>
      <c r="O458" s="727"/>
      <c r="P458" s="727"/>
      <c r="Q458" s="727"/>
      <c r="R458" s="727"/>
      <c r="S458" s="727"/>
      <c r="T458" s="727"/>
      <c r="U458" s="727"/>
      <c r="V458" s="727"/>
      <c r="W458" s="727"/>
      <c r="X458" s="727"/>
      <c r="Y458" s="727"/>
      <c r="Z458" s="727"/>
      <c r="AA458" s="727"/>
      <c r="AB458" s="727"/>
      <c r="AC458" s="728"/>
    </row>
    <row r="459" spans="3:29" ht="14.1" customHeight="1">
      <c r="H459" s="789" t="s">
        <v>26</v>
      </c>
      <c r="I459" s="789"/>
      <c r="J459" s="789"/>
      <c r="K459" s="789"/>
      <c r="L459" s="789"/>
      <c r="M459" s="726" t="s">
        <v>867</v>
      </c>
      <c r="N459" s="727"/>
      <c r="O459" s="727"/>
      <c r="P459" s="727"/>
      <c r="Q459" s="727"/>
      <c r="R459" s="727"/>
      <c r="S459" s="727"/>
      <c r="T459" s="727"/>
      <c r="U459" s="727"/>
      <c r="V459" s="727"/>
      <c r="W459" s="727"/>
      <c r="X459" s="727"/>
      <c r="Y459" s="727"/>
      <c r="Z459" s="727"/>
      <c r="AA459" s="727"/>
      <c r="AB459" s="727"/>
      <c r="AC459" s="728"/>
    </row>
    <row r="460" spans="3:29" ht="14.1" customHeight="1">
      <c r="H460" s="797"/>
      <c r="I460" s="797"/>
      <c r="J460" s="797"/>
      <c r="K460" s="797"/>
      <c r="L460" s="797"/>
      <c r="M460" s="6"/>
      <c r="N460" s="6"/>
      <c r="O460" s="6"/>
      <c r="P460" s="6"/>
      <c r="Q460" s="6"/>
      <c r="R460" s="6"/>
      <c r="S460" s="6"/>
      <c r="T460" s="6"/>
      <c r="U460" s="6"/>
      <c r="V460" s="6"/>
      <c r="W460" s="6"/>
      <c r="X460" s="6"/>
      <c r="Y460" s="6"/>
      <c r="Z460" s="6"/>
      <c r="AA460" s="6"/>
      <c r="AB460" s="6"/>
      <c r="AC460" s="6"/>
    </row>
    <row r="461" spans="3:29" ht="14.1" customHeight="1">
      <c r="H461" s="796" t="s">
        <v>327</v>
      </c>
      <c r="I461" s="796"/>
      <c r="J461" s="796"/>
      <c r="K461" s="796"/>
      <c r="L461" s="796"/>
      <c r="M461" s="593"/>
      <c r="N461" s="593"/>
      <c r="O461" s="593"/>
      <c r="P461" s="593"/>
      <c r="Q461" s="593"/>
      <c r="R461" s="593"/>
      <c r="S461" s="593"/>
      <c r="T461" s="593"/>
      <c r="U461" s="593"/>
      <c r="V461" s="593"/>
      <c r="W461" s="593"/>
      <c r="X461" s="593"/>
      <c r="Y461" s="593"/>
      <c r="Z461" s="593"/>
      <c r="AA461" s="593"/>
      <c r="AB461" s="593"/>
      <c r="AC461" s="593"/>
    </row>
    <row r="462" spans="3:29" ht="14.1" customHeight="1">
      <c r="H462" s="789" t="s">
        <v>39</v>
      </c>
      <c r="I462" s="789"/>
      <c r="J462" s="789"/>
      <c r="K462" s="789"/>
      <c r="L462" s="789"/>
      <c r="M462" s="726" t="s">
        <v>801</v>
      </c>
      <c r="N462" s="727"/>
      <c r="O462" s="727"/>
      <c r="P462" s="727"/>
      <c r="Q462" s="727"/>
      <c r="R462" s="727"/>
      <c r="S462" s="727"/>
      <c r="T462" s="727"/>
      <c r="U462" s="727"/>
      <c r="V462" s="727"/>
      <c r="W462" s="727"/>
      <c r="X462" s="727"/>
      <c r="Y462" s="727"/>
      <c r="Z462" s="727"/>
      <c r="AA462" s="727"/>
      <c r="AB462" s="727"/>
      <c r="AC462" s="728"/>
    </row>
    <row r="463" spans="3:29" ht="14.1" customHeight="1">
      <c r="H463" s="832" t="s">
        <v>765</v>
      </c>
      <c r="I463" s="833"/>
      <c r="J463" s="833"/>
      <c r="K463" s="833"/>
      <c r="L463" s="834"/>
      <c r="M463" s="726" t="s">
        <v>804</v>
      </c>
      <c r="N463" s="727"/>
      <c r="O463" s="727"/>
      <c r="P463" s="727"/>
      <c r="Q463" s="727"/>
      <c r="R463" s="727"/>
      <c r="S463" s="727"/>
      <c r="T463" s="727"/>
      <c r="U463" s="727"/>
      <c r="V463" s="727"/>
      <c r="W463" s="727"/>
      <c r="X463" s="727"/>
      <c r="Y463" s="727"/>
      <c r="Z463" s="727"/>
      <c r="AA463" s="727"/>
      <c r="AB463" s="727"/>
      <c r="AC463" s="728"/>
    </row>
    <row r="464" spans="3:29" ht="14.1" customHeight="1">
      <c r="H464" s="789" t="s">
        <v>28</v>
      </c>
      <c r="I464" s="789"/>
      <c r="J464" s="789"/>
      <c r="K464" s="789"/>
      <c r="L464" s="789"/>
      <c r="M464" s="726" t="s">
        <v>804</v>
      </c>
      <c r="N464" s="727"/>
      <c r="O464" s="727"/>
      <c r="P464" s="727"/>
      <c r="Q464" s="727"/>
      <c r="R464" s="727"/>
      <c r="S464" s="727"/>
      <c r="T464" s="727"/>
      <c r="U464" s="727"/>
      <c r="V464" s="727"/>
      <c r="W464" s="727"/>
      <c r="X464" s="727"/>
      <c r="Y464" s="727"/>
      <c r="Z464" s="727"/>
      <c r="AA464" s="727"/>
      <c r="AB464" s="727"/>
      <c r="AC464" s="728"/>
    </row>
    <row r="465" spans="8:29" ht="14.1" customHeight="1">
      <c r="H465" s="789" t="s">
        <v>868</v>
      </c>
      <c r="I465" s="789"/>
      <c r="J465" s="789"/>
      <c r="K465" s="789"/>
      <c r="L465" s="789"/>
      <c r="M465" s="726" t="s">
        <v>804</v>
      </c>
      <c r="N465" s="727"/>
      <c r="O465" s="727"/>
      <c r="P465" s="727"/>
      <c r="Q465" s="727"/>
      <c r="R465" s="727"/>
      <c r="S465" s="727"/>
      <c r="T465" s="727"/>
      <c r="U465" s="727"/>
      <c r="V465" s="727"/>
      <c r="W465" s="727"/>
      <c r="X465" s="727"/>
      <c r="Y465" s="727"/>
      <c r="Z465" s="727"/>
      <c r="AA465" s="727"/>
      <c r="AB465" s="727"/>
      <c r="AC465" s="728"/>
    </row>
    <row r="466" spans="8:29" ht="14.1" customHeight="1">
      <c r="H466" s="789" t="s">
        <v>133</v>
      </c>
      <c r="I466" s="789"/>
      <c r="J466" s="789"/>
      <c r="K466" s="789"/>
      <c r="L466" s="789"/>
      <c r="M466" s="726" t="s">
        <v>804</v>
      </c>
      <c r="N466" s="727"/>
      <c r="O466" s="727"/>
      <c r="P466" s="727"/>
      <c r="Q466" s="727"/>
      <c r="R466" s="727"/>
      <c r="S466" s="727"/>
      <c r="T466" s="727"/>
      <c r="U466" s="727"/>
      <c r="V466" s="727"/>
      <c r="W466" s="727"/>
      <c r="X466" s="727"/>
      <c r="Y466" s="727"/>
      <c r="Z466" s="727"/>
      <c r="AA466" s="727"/>
      <c r="AB466" s="727"/>
      <c r="AC466" s="728"/>
    </row>
    <row r="467" spans="8:29" ht="14.1" customHeight="1">
      <c r="H467" s="789" t="s">
        <v>752</v>
      </c>
      <c r="I467" s="789"/>
      <c r="J467" s="789"/>
      <c r="K467" s="789"/>
      <c r="L467" s="789"/>
      <c r="M467" s="726" t="s">
        <v>904</v>
      </c>
      <c r="N467" s="727"/>
      <c r="O467" s="727"/>
      <c r="P467" s="727"/>
      <c r="Q467" s="727"/>
      <c r="R467" s="727"/>
      <c r="S467" s="727"/>
      <c r="T467" s="727"/>
      <c r="U467" s="727"/>
      <c r="V467" s="727"/>
      <c r="W467" s="727"/>
      <c r="X467" s="727"/>
      <c r="Y467" s="727"/>
      <c r="Z467" s="727"/>
      <c r="AA467" s="727"/>
      <c r="AB467" s="727"/>
      <c r="AC467" s="728"/>
    </row>
    <row r="468" spans="8:29" ht="14.1" customHeight="1">
      <c r="H468" s="789" t="s">
        <v>883</v>
      </c>
      <c r="I468" s="789"/>
      <c r="J468" s="789"/>
      <c r="K468" s="789"/>
      <c r="L468" s="789"/>
      <c r="M468" s="726" t="s">
        <v>867</v>
      </c>
      <c r="N468" s="727"/>
      <c r="O468" s="727"/>
      <c r="P468" s="727"/>
      <c r="Q468" s="727"/>
      <c r="R468" s="727"/>
      <c r="S468" s="727"/>
      <c r="T468" s="727"/>
      <c r="U468" s="727"/>
      <c r="V468" s="727"/>
      <c r="W468" s="727"/>
      <c r="X468" s="727"/>
      <c r="Y468" s="727"/>
      <c r="Z468" s="727"/>
      <c r="AA468" s="727"/>
      <c r="AB468" s="727"/>
      <c r="AC468" s="728"/>
    </row>
    <row r="481" s="4" customFormat="1" ht="14.1" customHeight="1"/>
    <row r="482" s="4" customFormat="1" ht="14.1" customHeight="1"/>
    <row r="483" s="4" customFormat="1" ht="14.1" customHeight="1"/>
    <row r="484" s="4" customFormat="1" ht="14.1" customHeight="1"/>
    <row r="485" s="4" customFormat="1" ht="14.1" customHeight="1"/>
    <row r="486" s="4" customFormat="1" ht="14.1" customHeight="1"/>
    <row r="487" s="4" customFormat="1" ht="14.1" customHeight="1"/>
    <row r="488" s="4" customFormat="1" ht="14.1" customHeight="1"/>
    <row r="489" s="4" customFormat="1" ht="14.1" customHeight="1"/>
  </sheetData>
  <mergeCells count="112">
    <mergeCell ref="G84:T84"/>
    <mergeCell ref="J71:J73"/>
    <mergeCell ref="J75:J77"/>
    <mergeCell ref="H12:H50"/>
    <mergeCell ref="U60:X60"/>
    <mergeCell ref="J58:J60"/>
    <mergeCell ref="H58:H68"/>
    <mergeCell ref="H71:H77"/>
    <mergeCell ref="J62:J64"/>
    <mergeCell ref="J66:J68"/>
    <mergeCell ref="J48:J50"/>
    <mergeCell ref="J53:J55"/>
    <mergeCell ref="J12:J14"/>
    <mergeCell ref="Q12:T12"/>
    <mergeCell ref="H53:H55"/>
    <mergeCell ref="O25:R25"/>
    <mergeCell ref="O26:R26"/>
    <mergeCell ref="O27:R27"/>
    <mergeCell ref="O28:R28"/>
    <mergeCell ref="O12:P12"/>
    <mergeCell ref="J16:J18"/>
    <mergeCell ref="J24:J26"/>
    <mergeCell ref="O30:R30"/>
    <mergeCell ref="O31:R31"/>
    <mergeCell ref="A1:D1"/>
    <mergeCell ref="J28:J30"/>
    <mergeCell ref="J36:J38"/>
    <mergeCell ref="J32:J34"/>
    <mergeCell ref="J44:J46"/>
    <mergeCell ref="J20:J22"/>
    <mergeCell ref="O14:T14"/>
    <mergeCell ref="G10:T10"/>
    <mergeCell ref="J40:J42"/>
    <mergeCell ref="S60:T60"/>
    <mergeCell ref="O20:R20"/>
    <mergeCell ref="O21:R21"/>
    <mergeCell ref="O22:R22"/>
    <mergeCell ref="O23:R23"/>
    <mergeCell ref="O24:R24"/>
    <mergeCell ref="P15:T15"/>
    <mergeCell ref="P16:T16"/>
    <mergeCell ref="P17:T17"/>
    <mergeCell ref="O55:R55"/>
    <mergeCell ref="O35:R35"/>
    <mergeCell ref="O36:R36"/>
    <mergeCell ref="O38:P38"/>
    <mergeCell ref="O19:S19"/>
    <mergeCell ref="O32:R32"/>
    <mergeCell ref="O33:R33"/>
    <mergeCell ref="O58:AB58"/>
    <mergeCell ref="Z59:AA59"/>
    <mergeCell ref="O29:R29"/>
    <mergeCell ref="O34:R34"/>
    <mergeCell ref="S41:Y41"/>
    <mergeCell ref="S42:AF42"/>
    <mergeCell ref="O54:R54"/>
    <mergeCell ref="J127:J135"/>
    <mergeCell ref="J189:J197"/>
    <mergeCell ref="H189:H197"/>
    <mergeCell ref="H201:H209"/>
    <mergeCell ref="J201:J209"/>
    <mergeCell ref="A294:E311"/>
    <mergeCell ref="J147:J155"/>
    <mergeCell ref="J157:J165"/>
    <mergeCell ref="J167:J175"/>
    <mergeCell ref="J137:J145"/>
    <mergeCell ref="H87:H184"/>
    <mergeCell ref="J177:J185"/>
    <mergeCell ref="J107:J115"/>
    <mergeCell ref="G226:T226"/>
    <mergeCell ref="J117:J125"/>
    <mergeCell ref="J97:J105"/>
    <mergeCell ref="J87:J95"/>
    <mergeCell ref="H451:L451"/>
    <mergeCell ref="H452:L452"/>
    <mergeCell ref="H454:L454"/>
    <mergeCell ref="H455:L455"/>
    <mergeCell ref="H456:L456"/>
    <mergeCell ref="A392:E409"/>
    <mergeCell ref="A241:E258"/>
    <mergeCell ref="J213:J221"/>
    <mergeCell ref="H213:H221"/>
    <mergeCell ref="A347:E364"/>
    <mergeCell ref="G449:T449"/>
    <mergeCell ref="M452:AC452"/>
    <mergeCell ref="M453:AC453"/>
    <mergeCell ref="M454:AC454"/>
    <mergeCell ref="M455:AC455"/>
    <mergeCell ref="M456:AC456"/>
    <mergeCell ref="H468:L468"/>
    <mergeCell ref="H453:L453"/>
    <mergeCell ref="H463:L463"/>
    <mergeCell ref="H467:L467"/>
    <mergeCell ref="H457:L457"/>
    <mergeCell ref="H461:L461"/>
    <mergeCell ref="H462:L462"/>
    <mergeCell ref="H464:L464"/>
    <mergeCell ref="H465:L465"/>
    <mergeCell ref="H466:L466"/>
    <mergeCell ref="H458:L458"/>
    <mergeCell ref="H459:L459"/>
    <mergeCell ref="H460:L460"/>
    <mergeCell ref="M464:AC464"/>
    <mergeCell ref="M465:AC465"/>
    <mergeCell ref="M466:AC466"/>
    <mergeCell ref="M467:AC467"/>
    <mergeCell ref="M468:AC468"/>
    <mergeCell ref="M457:AC457"/>
    <mergeCell ref="M458:AC458"/>
    <mergeCell ref="M459:AC459"/>
    <mergeCell ref="M462:AC462"/>
    <mergeCell ref="M463:AC463"/>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CurrentCostsJump">
                <anchor moveWithCells="1" sizeWithCells="1">
                  <from>
                    <xdr:col>9</xdr:col>
                    <xdr:colOff>771525</xdr:colOff>
                    <xdr:row>2</xdr:row>
                    <xdr:rowOff>85725</xdr:rowOff>
                  </from>
                  <to>
                    <xdr:col>11</xdr:col>
                    <xdr:colOff>381000</xdr:colOff>
                    <xdr:row>4</xdr:row>
                    <xdr:rowOff>85725</xdr:rowOff>
                  </to>
                </anchor>
              </controlPr>
            </control>
          </mc:Choice>
        </mc:AlternateContent>
        <mc:AlternateContent xmlns:mc="http://schemas.openxmlformats.org/markup-compatibility/2006">
          <mc:Choice Requires="x14">
            <control shapeId="12290" r:id="rId4" name="Button 2">
              <controlPr defaultSize="0" print="0" autoFill="0" autoPict="0" macro="[0]!HistoricTrendsJump">
                <anchor moveWithCells="1" sizeWithCells="1">
                  <from>
                    <xdr:col>16</xdr:col>
                    <xdr:colOff>638175</xdr:colOff>
                    <xdr:row>2</xdr:row>
                    <xdr:rowOff>85725</xdr:rowOff>
                  </from>
                  <to>
                    <xdr:col>18</xdr:col>
                    <xdr:colOff>695325</xdr:colOff>
                    <xdr:row>4</xdr:row>
                    <xdr:rowOff>85725</xdr:rowOff>
                  </to>
                </anchor>
              </controlPr>
            </control>
          </mc:Choice>
        </mc:AlternateContent>
        <mc:AlternateContent xmlns:mc="http://schemas.openxmlformats.org/markup-compatibility/2006">
          <mc:Choice Requires="x14">
            <control shapeId="12291" r:id="rId5" name="Button 3">
              <controlPr defaultSize="0" print="0" autoFill="0" autoPict="0" macro="[0]!FutureProjectionsJump">
                <anchor moveWithCells="1" sizeWithCells="1">
                  <from>
                    <xdr:col>11</xdr:col>
                    <xdr:colOff>695325</xdr:colOff>
                    <xdr:row>2</xdr:row>
                    <xdr:rowOff>85725</xdr:rowOff>
                  </from>
                  <to>
                    <xdr:col>13</xdr:col>
                    <xdr:colOff>771525</xdr:colOff>
                    <xdr:row>4</xdr:row>
                    <xdr:rowOff>85725</xdr:rowOff>
                  </to>
                </anchor>
              </controlPr>
            </control>
          </mc:Choice>
        </mc:AlternateContent>
        <mc:AlternateContent xmlns:mc="http://schemas.openxmlformats.org/markup-compatibility/2006">
          <mc:Choice Requires="x14">
            <control shapeId="12292" r:id="rId6" name="Button 4">
              <controlPr defaultSize="0" print="0" autoFill="0" autoPict="0" macro="[0]!GraphicsJump">
                <anchor moveWithCells="1" sizeWithCells="1">
                  <from>
                    <xdr:col>14</xdr:col>
                    <xdr:colOff>228600</xdr:colOff>
                    <xdr:row>2</xdr:row>
                    <xdr:rowOff>76200</xdr:rowOff>
                  </from>
                  <to>
                    <xdr:col>16</xdr:col>
                    <xdr:colOff>304800</xdr:colOff>
                    <xdr:row>4</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DI474"/>
  <sheetViews>
    <sheetView showGridLines="0" zoomScaleNormal="100"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2.75"/>
  <cols>
    <col min="1" max="1" width="9.140625" style="4"/>
    <col min="2" max="7" width="1.7109375" style="4" customWidth="1"/>
    <col min="8" max="8" width="5.7109375" style="4" customWidth="1"/>
    <col min="9" max="9" width="1.7109375" style="4" customWidth="1"/>
    <col min="10" max="10" width="20.42578125" style="4" customWidth="1"/>
    <col min="11" max="11" width="21.42578125" style="4" customWidth="1"/>
    <col min="12" max="48" width="11.28515625" style="4" customWidth="1"/>
    <col min="49" max="16384" width="9.140625" style="4"/>
  </cols>
  <sheetData>
    <row r="1" spans="1:113" ht="18">
      <c r="A1" s="768" t="s">
        <v>137</v>
      </c>
      <c r="B1" s="768"/>
      <c r="C1" s="768"/>
      <c r="D1" s="768"/>
      <c r="E1" s="768"/>
      <c r="F1" s="135"/>
      <c r="G1" s="135"/>
      <c r="H1" s="135"/>
      <c r="I1" s="5"/>
    </row>
    <row r="2" spans="1:113" ht="15">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row>
    <row r="3" spans="1:113" ht="15">
      <c r="A3"/>
      <c r="B3"/>
      <c r="C3"/>
      <c r="D3"/>
      <c r="E3"/>
      <c r="T3" s="50" t="s">
        <v>29</v>
      </c>
    </row>
    <row r="4" spans="1:113">
      <c r="J4" s="3" t="s">
        <v>16</v>
      </c>
      <c r="T4" s="51" t="s">
        <v>35</v>
      </c>
    </row>
    <row r="9" spans="1:113">
      <c r="G9" s="16"/>
      <c r="H9" s="17"/>
      <c r="I9" s="17"/>
      <c r="J9" s="17"/>
      <c r="K9" s="17"/>
      <c r="L9" s="17"/>
      <c r="M9" s="17"/>
      <c r="N9" s="17"/>
      <c r="O9" s="17"/>
      <c r="P9" s="17"/>
      <c r="Q9" s="17"/>
      <c r="R9" s="17"/>
      <c r="S9" s="17"/>
      <c r="T9" s="17"/>
      <c r="U9" s="17"/>
      <c r="V9" s="17"/>
      <c r="W9" s="17"/>
      <c r="X9" s="17"/>
      <c r="Y9" s="17"/>
      <c r="Z9" s="17"/>
      <c r="AA9" s="17"/>
      <c r="AB9" s="17"/>
      <c r="AC9" s="17"/>
      <c r="AD9" s="18"/>
    </row>
    <row r="10" spans="1:113" ht="14.1" customHeight="1">
      <c r="B10" s="426" t="s">
        <v>90</v>
      </c>
      <c r="G10" s="733" t="s">
        <v>17</v>
      </c>
      <c r="H10" s="733"/>
      <c r="I10" s="733"/>
      <c r="J10" s="733"/>
      <c r="K10" s="733"/>
      <c r="L10" s="733"/>
      <c r="M10" s="733"/>
      <c r="N10" s="733"/>
      <c r="O10" s="733"/>
      <c r="P10" s="733"/>
      <c r="Q10" s="733"/>
      <c r="R10" s="733"/>
      <c r="S10" s="733"/>
      <c r="T10" s="733"/>
      <c r="U10" s="423"/>
      <c r="V10" s="423"/>
      <c r="W10" s="423"/>
      <c r="X10" s="423"/>
      <c r="Y10" s="423"/>
      <c r="Z10" s="423"/>
      <c r="AA10" s="423"/>
      <c r="AB10" s="423"/>
      <c r="AC10" s="423"/>
      <c r="AD10" s="582"/>
    </row>
    <row r="11" spans="1:113" ht="13.5" thickBot="1">
      <c r="G11" s="19"/>
      <c r="AD11" s="20"/>
    </row>
    <row r="12" spans="1:113" ht="15" customHeight="1" thickBot="1">
      <c r="A12"/>
      <c r="G12" s="19"/>
      <c r="H12" s="738" t="s">
        <v>37</v>
      </c>
      <c r="J12" s="735" t="s">
        <v>39</v>
      </c>
      <c r="K12" s="8" t="s">
        <v>128</v>
      </c>
      <c r="L12" s="25">
        <v>4.1000000000000002E-2</v>
      </c>
      <c r="M12" s="4" t="s">
        <v>142</v>
      </c>
      <c r="O12" s="798" t="s">
        <v>36</v>
      </c>
      <c r="P12" s="864"/>
      <c r="Q12" s="772">
        <v>2013</v>
      </c>
      <c r="R12" s="773"/>
      <c r="S12" s="773"/>
      <c r="T12" s="774"/>
      <c r="U12"/>
      <c r="V12"/>
      <c r="W12"/>
      <c r="X12"/>
      <c r="Y12"/>
      <c r="AD12" s="20"/>
    </row>
    <row r="13" spans="1:113" ht="13.5" thickBot="1">
      <c r="G13" s="19"/>
      <c r="H13" s="738"/>
      <c r="J13" s="736"/>
      <c r="K13" s="9" t="s">
        <v>129</v>
      </c>
      <c r="L13" s="26">
        <v>0.46500000000000002</v>
      </c>
      <c r="M13" s="4" t="s">
        <v>142</v>
      </c>
      <c r="N13" s="4" t="s">
        <v>92</v>
      </c>
      <c r="T13" s="133"/>
      <c r="AD13" s="20"/>
    </row>
    <row r="14" spans="1:113" ht="15.75" thickBot="1">
      <c r="G14" s="19"/>
      <c r="H14" s="738"/>
      <c r="J14" s="736"/>
      <c r="K14" s="10" t="s">
        <v>130</v>
      </c>
      <c r="L14" s="26">
        <v>0.46500000000000002</v>
      </c>
      <c r="M14" s="4" t="s">
        <v>142</v>
      </c>
      <c r="O14" s="775" t="s">
        <v>120</v>
      </c>
      <c r="P14" s="776"/>
      <c r="Q14" s="776"/>
      <c r="R14" s="776"/>
      <c r="S14" s="776"/>
      <c r="T14" s="777"/>
      <c r="U14"/>
      <c r="V14"/>
      <c r="W14"/>
      <c r="X14"/>
      <c r="Y14"/>
      <c r="AD14" s="20"/>
    </row>
    <row r="15" spans="1:113" ht="15">
      <c r="G15" s="19"/>
      <c r="H15" s="738"/>
      <c r="J15" s="15"/>
      <c r="O15" s="92" t="s">
        <v>128</v>
      </c>
      <c r="P15" s="865" t="s">
        <v>131</v>
      </c>
      <c r="Q15" s="866"/>
      <c r="R15" s="866"/>
      <c r="S15" s="866"/>
      <c r="T15" s="867"/>
      <c r="U15"/>
      <c r="V15"/>
      <c r="W15"/>
      <c r="X15"/>
      <c r="Y15"/>
      <c r="AD15" s="20"/>
    </row>
    <row r="16" spans="1:113" ht="15">
      <c r="G16" s="19"/>
      <c r="H16" s="738"/>
      <c r="J16" s="735" t="s">
        <v>30</v>
      </c>
      <c r="K16" s="8" t="s">
        <v>128</v>
      </c>
      <c r="L16" s="45">
        <f>L12*8760</f>
        <v>359.16</v>
      </c>
      <c r="O16" s="92" t="s">
        <v>129</v>
      </c>
      <c r="P16" s="756" t="s">
        <v>132</v>
      </c>
      <c r="Q16" s="757"/>
      <c r="R16" s="757"/>
      <c r="S16" s="757"/>
      <c r="T16" s="811"/>
      <c r="U16"/>
      <c r="V16"/>
      <c r="W16"/>
      <c r="X16"/>
      <c r="Y16"/>
      <c r="AD16" s="20"/>
    </row>
    <row r="17" spans="7:30" ht="15.75" thickBot="1">
      <c r="G17" s="19"/>
      <c r="H17" s="738"/>
      <c r="J17" s="736"/>
      <c r="K17" s="9" t="s">
        <v>129</v>
      </c>
      <c r="L17" s="45">
        <f>L13*8760</f>
        <v>4073.4</v>
      </c>
      <c r="O17" s="374" t="s">
        <v>130</v>
      </c>
      <c r="P17" s="758" t="s">
        <v>122</v>
      </c>
      <c r="Q17" s="759"/>
      <c r="R17" s="759"/>
      <c r="S17" s="759"/>
      <c r="T17" s="854"/>
      <c r="U17"/>
      <c r="V17"/>
      <c r="W17"/>
      <c r="X17"/>
      <c r="Y17"/>
      <c r="AD17" s="20"/>
    </row>
    <row r="18" spans="7:30" ht="13.5" thickBot="1">
      <c r="G18" s="19"/>
      <c r="H18" s="738"/>
      <c r="J18" s="736"/>
      <c r="K18" s="10" t="s">
        <v>130</v>
      </c>
      <c r="L18" s="45">
        <f>L14*8760</f>
        <v>4073.4</v>
      </c>
      <c r="T18" s="93"/>
      <c r="AD18" s="20"/>
    </row>
    <row r="19" spans="7:30" ht="15">
      <c r="G19" s="19"/>
      <c r="H19" s="738"/>
      <c r="J19" s="15"/>
      <c r="O19" s="765" t="s">
        <v>1</v>
      </c>
      <c r="P19" s="766"/>
      <c r="Q19" s="766"/>
      <c r="R19" s="766"/>
      <c r="S19" s="767"/>
      <c r="U19" s="24"/>
      <c r="V19"/>
      <c r="W19"/>
      <c r="X19"/>
      <c r="Y19"/>
      <c r="Z19"/>
      <c r="AA19"/>
      <c r="AB19"/>
      <c r="AC19"/>
      <c r="AD19" s="20"/>
    </row>
    <row r="20" spans="7:30" ht="14.1" customHeight="1">
      <c r="G20" s="19"/>
      <c r="H20" s="738"/>
      <c r="J20" s="735" t="s">
        <v>751</v>
      </c>
      <c r="K20" s="8" t="s">
        <v>128</v>
      </c>
      <c r="L20" s="471">
        <v>10.28</v>
      </c>
      <c r="O20" s="779" t="s">
        <v>2</v>
      </c>
      <c r="P20" s="780"/>
      <c r="Q20" s="780"/>
      <c r="R20" s="780"/>
      <c r="S20" s="60">
        <v>2.5000000000000001E-2</v>
      </c>
      <c r="V20"/>
      <c r="W20"/>
      <c r="X20"/>
      <c r="Y20"/>
      <c r="Z20"/>
      <c r="AA20"/>
      <c r="AB20"/>
      <c r="AC20"/>
      <c r="AD20" s="20"/>
    </row>
    <row r="21" spans="7:30" ht="15">
      <c r="G21" s="19"/>
      <c r="H21" s="738"/>
      <c r="J21" s="736"/>
      <c r="K21" s="9" t="s">
        <v>129</v>
      </c>
      <c r="L21" s="471">
        <v>6.74</v>
      </c>
      <c r="O21" s="730" t="s">
        <v>623</v>
      </c>
      <c r="P21" s="731"/>
      <c r="Q21" s="731"/>
      <c r="R21" s="731"/>
      <c r="S21" s="80">
        <v>20</v>
      </c>
      <c r="V21"/>
      <c r="W21"/>
      <c r="X21"/>
      <c r="Y21"/>
      <c r="Z21"/>
      <c r="AA21"/>
      <c r="AB21"/>
      <c r="AC21"/>
      <c r="AD21" s="20"/>
    </row>
    <row r="22" spans="7:30" ht="15">
      <c r="G22" s="19"/>
      <c r="H22" s="738"/>
      <c r="J22" s="736"/>
      <c r="K22" s="10" t="s">
        <v>130</v>
      </c>
      <c r="L22" s="471">
        <v>7.53</v>
      </c>
      <c r="O22" s="730" t="s">
        <v>617</v>
      </c>
      <c r="P22" s="731"/>
      <c r="Q22" s="731"/>
      <c r="R22" s="731"/>
      <c r="S22" s="59">
        <v>0.08</v>
      </c>
      <c r="V22"/>
      <c r="W22"/>
      <c r="X22"/>
      <c r="Y22"/>
      <c r="Z22"/>
      <c r="AA22"/>
      <c r="AB22"/>
      <c r="AC22"/>
      <c r="AD22" s="20"/>
    </row>
    <row r="23" spans="7:30" ht="15">
      <c r="G23" s="19"/>
      <c r="H23" s="738"/>
      <c r="O23" s="730" t="s">
        <v>614</v>
      </c>
      <c r="P23" s="731"/>
      <c r="Q23" s="731"/>
      <c r="R23" s="731"/>
      <c r="S23" s="61">
        <f>(1+S22)/(1+S20)-1</f>
        <v>5.3658536585366123E-2</v>
      </c>
      <c r="V23"/>
      <c r="W23"/>
      <c r="X23"/>
      <c r="Y23"/>
      <c r="Z23"/>
      <c r="AA23"/>
      <c r="AB23"/>
      <c r="AC23"/>
      <c r="AD23" s="20"/>
    </row>
    <row r="24" spans="7:30" ht="15">
      <c r="G24" s="19"/>
      <c r="H24" s="738"/>
      <c r="J24" s="735" t="s">
        <v>672</v>
      </c>
      <c r="K24" s="8" t="s">
        <v>128</v>
      </c>
      <c r="L24" s="48">
        <f xml:space="preserve"> $S$32 * (L32 + L58)</f>
        <v>866.78733444017325</v>
      </c>
      <c r="M24" s="146"/>
      <c r="O24" s="730" t="s">
        <v>626</v>
      </c>
      <c r="P24" s="731"/>
      <c r="Q24" s="731"/>
      <c r="R24" s="731"/>
      <c r="S24" s="59">
        <v>0.08</v>
      </c>
      <c r="V24"/>
      <c r="W24"/>
      <c r="X24"/>
      <c r="Y24"/>
      <c r="Z24"/>
      <c r="AA24"/>
      <c r="AB24"/>
      <c r="AC24"/>
      <c r="AD24" s="20"/>
    </row>
    <row r="25" spans="7:30" ht="15">
      <c r="G25" s="19"/>
      <c r="H25" s="738"/>
      <c r="J25" s="736"/>
      <c r="K25" s="9" t="s">
        <v>129</v>
      </c>
      <c r="L25" s="48">
        <f xml:space="preserve"> $S$32 * (L33 + L59)</f>
        <v>1020.7422624550944</v>
      </c>
      <c r="O25" s="730" t="s">
        <v>616</v>
      </c>
      <c r="P25" s="731"/>
      <c r="Q25" s="731"/>
      <c r="R25" s="731"/>
      <c r="S25" s="59">
        <v>0.13</v>
      </c>
      <c r="V25"/>
      <c r="W25"/>
      <c r="X25"/>
      <c r="Y25"/>
      <c r="Z25"/>
      <c r="AA25"/>
      <c r="AB25"/>
      <c r="AC25"/>
      <c r="AD25" s="20"/>
    </row>
    <row r="26" spans="7:30" ht="15">
      <c r="G26" s="19"/>
      <c r="H26" s="738"/>
      <c r="J26" s="736"/>
      <c r="K26" s="10" t="s">
        <v>130</v>
      </c>
      <c r="L26" s="48">
        <f xml:space="preserve"> $S$32 * (L34 + L60)</f>
        <v>2197.5484245417533</v>
      </c>
      <c r="O26" s="730" t="s">
        <v>615</v>
      </c>
      <c r="P26" s="731"/>
      <c r="Q26" s="731"/>
      <c r="R26" s="731"/>
      <c r="S26" s="61">
        <f>(1+S25)/(1+S20) - 1</f>
        <v>0.10243902439024399</v>
      </c>
      <c r="V26"/>
      <c r="W26"/>
      <c r="X26"/>
      <c r="Y26"/>
      <c r="Z26"/>
      <c r="AA26"/>
      <c r="AB26"/>
      <c r="AC26"/>
      <c r="AD26" s="20"/>
    </row>
    <row r="27" spans="7:30" ht="15">
      <c r="G27" s="19"/>
      <c r="H27" s="738"/>
      <c r="O27" s="730" t="s">
        <v>59</v>
      </c>
      <c r="P27" s="731"/>
      <c r="Q27" s="731"/>
      <c r="R27" s="731"/>
      <c r="S27" s="59">
        <v>0.5</v>
      </c>
      <c r="V27"/>
      <c r="W27"/>
      <c r="X27"/>
      <c r="Y27"/>
      <c r="Z27"/>
      <c r="AA27"/>
      <c r="AB27"/>
      <c r="AC27"/>
      <c r="AD27" s="20"/>
    </row>
    <row r="28" spans="7:30" ht="15">
      <c r="G28" s="19"/>
      <c r="H28" s="738"/>
      <c r="J28" s="735" t="s">
        <v>24</v>
      </c>
      <c r="K28" s="8" t="s">
        <v>128</v>
      </c>
      <c r="L28" s="48">
        <f>(L32+L58)*($S$32-1)</f>
        <v>32.457334440173199</v>
      </c>
      <c r="O28" s="730" t="s">
        <v>618</v>
      </c>
      <c r="P28" s="731"/>
      <c r="Q28" s="731"/>
      <c r="R28" s="731"/>
      <c r="S28" s="59">
        <v>0.4</v>
      </c>
      <c r="U28" s="176"/>
      <c r="V28"/>
      <c r="W28"/>
      <c r="X28"/>
      <c r="Y28"/>
      <c r="Z28"/>
      <c r="AA28"/>
      <c r="AB28"/>
      <c r="AC28"/>
      <c r="AD28" s="20"/>
    </row>
    <row r="29" spans="7:30" ht="15">
      <c r="G29" s="19"/>
      <c r="H29" s="738"/>
      <c r="J29" s="736"/>
      <c r="K29" s="9" t="s">
        <v>129</v>
      </c>
      <c r="L29" s="48">
        <f>(L33+L59)*($S$32-1)</f>
        <v>38.222262455094466</v>
      </c>
      <c r="O29" s="730" t="s">
        <v>65</v>
      </c>
      <c r="P29" s="731"/>
      <c r="Q29" s="731"/>
      <c r="R29" s="731"/>
      <c r="S29" s="61">
        <f>IF(S28&gt;0,S27*S22*(1-S28)+(1-S27)*S25,S27*S22+(1-S27)*S25)</f>
        <v>8.8999999999999996E-2</v>
      </c>
      <c r="V29"/>
      <c r="W29"/>
      <c r="X29"/>
      <c r="Y29"/>
      <c r="Z29"/>
      <c r="AA29"/>
      <c r="AB29"/>
      <c r="AC29"/>
      <c r="AD29" s="20"/>
    </row>
    <row r="30" spans="7:30" ht="15">
      <c r="G30" s="19"/>
      <c r="H30" s="738"/>
      <c r="J30" s="736"/>
      <c r="K30" s="10" t="s">
        <v>130</v>
      </c>
      <c r="L30" s="48">
        <f>(L34+L60)*($S$32-1)</f>
        <v>82.288424541752974</v>
      </c>
      <c r="O30" s="730" t="s">
        <v>66</v>
      </c>
      <c r="P30" s="731"/>
      <c r="Q30" s="731"/>
      <c r="R30" s="731"/>
      <c r="S30" s="61">
        <f xml:space="preserve"> ((1+((1-S27)*((1+S26)*(1+S20)-1)) + (S27*((1+S23)*(1+S20)-1)*(1-S28))) / (1+S20)) - 1</f>
        <v>6.2439024390243958E-2</v>
      </c>
      <c r="V30"/>
      <c r="W30"/>
      <c r="X30"/>
      <c r="Y30"/>
      <c r="Z30"/>
      <c r="AA30"/>
      <c r="AB30"/>
      <c r="AC30"/>
      <c r="AD30" s="20"/>
    </row>
    <row r="31" spans="7:30" ht="15">
      <c r="G31" s="19"/>
      <c r="H31" s="738"/>
      <c r="N31"/>
      <c r="O31" s="730" t="s">
        <v>954</v>
      </c>
      <c r="P31" s="731"/>
      <c r="Q31" s="731"/>
      <c r="R31" s="731"/>
      <c r="S31" s="80">
        <v>15</v>
      </c>
      <c r="V31"/>
      <c r="W31"/>
      <c r="X31"/>
      <c r="Y31"/>
      <c r="Z31"/>
      <c r="AA31"/>
      <c r="AB31"/>
      <c r="AC31"/>
      <c r="AD31" s="20"/>
    </row>
    <row r="32" spans="7:30" ht="15">
      <c r="G32" s="19"/>
      <c r="H32" s="738"/>
      <c r="J32" s="735" t="s">
        <v>28</v>
      </c>
      <c r="K32" s="8" t="s">
        <v>128</v>
      </c>
      <c r="L32" s="28">
        <v>834.33</v>
      </c>
      <c r="M32" s="146" t="s">
        <v>788</v>
      </c>
      <c r="N32"/>
      <c r="O32" s="760" t="s">
        <v>550</v>
      </c>
      <c r="P32" s="761"/>
      <c r="Q32" s="761"/>
      <c r="R32" s="761"/>
      <c r="S32" s="88">
        <f>SUMPRODUCT(P41:P43,Q41:Q43)</f>
        <v>1.0389022742082548</v>
      </c>
      <c r="V32"/>
      <c r="W32"/>
      <c r="X32"/>
      <c r="Y32"/>
      <c r="Z32"/>
      <c r="AA32"/>
      <c r="AB32"/>
      <c r="AC32"/>
      <c r="AD32" s="20"/>
    </row>
    <row r="33" spans="7:32" ht="15">
      <c r="G33" s="19"/>
      <c r="H33" s="738"/>
      <c r="J33" s="736"/>
      <c r="K33" s="9" t="s">
        <v>129</v>
      </c>
      <c r="L33" s="29">
        <v>982.52</v>
      </c>
      <c r="M33"/>
      <c r="N33"/>
      <c r="O33" s="760" t="s">
        <v>598</v>
      </c>
      <c r="P33" s="761"/>
      <c r="Q33" s="761"/>
      <c r="R33" s="761"/>
      <c r="S33" s="88">
        <f>SUMPRODUCT(O46:AD46,O48:AD48)</f>
        <v>0.55020085572025057</v>
      </c>
      <c r="V33"/>
      <c r="W33"/>
      <c r="X33"/>
      <c r="Y33"/>
      <c r="Z33"/>
      <c r="AA33"/>
      <c r="AB33"/>
      <c r="AC33"/>
      <c r="AD33" s="20"/>
    </row>
    <row r="34" spans="7:32" ht="15">
      <c r="G34" s="19"/>
      <c r="H34" s="738"/>
      <c r="J34" s="736"/>
      <c r="K34" s="10" t="s">
        <v>130</v>
      </c>
      <c r="L34" s="29">
        <v>2115.2600000000002</v>
      </c>
      <c r="M34"/>
      <c r="N34"/>
      <c r="O34" s="760" t="s">
        <v>632</v>
      </c>
      <c r="P34" s="761"/>
      <c r="Q34" s="761"/>
      <c r="R34" s="761"/>
      <c r="S34" s="88">
        <f xml:space="preserve"> (1 - S28 * S33) / (1 - S28)</f>
        <v>1.2998660961864996</v>
      </c>
      <c r="V34"/>
      <c r="W34"/>
      <c r="X34"/>
      <c r="Y34"/>
      <c r="Z34"/>
      <c r="AA34"/>
      <c r="AB34"/>
      <c r="AC34"/>
      <c r="AD34" s="20"/>
      <c r="AE34"/>
    </row>
    <row r="35" spans="7:32" ht="15">
      <c r="G35" s="19"/>
      <c r="H35" s="738"/>
      <c r="O35" s="760" t="s">
        <v>63</v>
      </c>
      <c r="P35" s="761"/>
      <c r="Q35" s="761"/>
      <c r="R35" s="761"/>
      <c r="S35" s="61">
        <f xml:space="preserve"> S29 / (1 - (1 / (1 + S29)^S21))</f>
        <v>0.10876693284230318</v>
      </c>
      <c r="V35"/>
      <c r="W35"/>
      <c r="X35"/>
      <c r="Y35"/>
      <c r="Z35"/>
      <c r="AA35"/>
      <c r="AB35"/>
      <c r="AC35"/>
      <c r="AD35" s="20"/>
      <c r="AE35"/>
    </row>
    <row r="36" spans="7:32" ht="15.75" thickBot="1">
      <c r="G36" s="19"/>
      <c r="H36" s="738"/>
      <c r="J36" s="735" t="s">
        <v>624</v>
      </c>
      <c r="K36" s="8" t="s">
        <v>128</v>
      </c>
      <c r="L36" s="28">
        <v>7.3</v>
      </c>
      <c r="O36" s="769" t="s">
        <v>64</v>
      </c>
      <c r="P36" s="770"/>
      <c r="Q36" s="770"/>
      <c r="R36" s="770"/>
      <c r="S36" s="89">
        <f xml:space="preserve"> S30 / (1 - (1 / (1 + S30)^S21))</f>
        <v>8.8918713624039622E-2</v>
      </c>
      <c r="V36"/>
      <c r="W36"/>
      <c r="X36"/>
      <c r="Y36"/>
      <c r="Z36"/>
      <c r="AA36"/>
      <c r="AB36"/>
      <c r="AC36"/>
      <c r="AD36" s="20"/>
      <c r="AE36"/>
    </row>
    <row r="37" spans="7:32" ht="15.75" thickBot="1">
      <c r="G37" s="19"/>
      <c r="H37" s="738"/>
      <c r="J37" s="736"/>
      <c r="K37" s="9" t="s">
        <v>129</v>
      </c>
      <c r="L37" s="29">
        <v>14.48</v>
      </c>
      <c r="O37" s="369" t="s">
        <v>955</v>
      </c>
      <c r="P37" s="369"/>
      <c r="Q37" s="369"/>
      <c r="R37" s="369"/>
      <c r="S37" s="176"/>
      <c r="V37"/>
      <c r="W37"/>
      <c r="X37"/>
      <c r="Y37"/>
      <c r="Z37"/>
      <c r="AA37"/>
      <c r="AB37"/>
      <c r="AC37"/>
      <c r="AD37" s="20"/>
      <c r="AE37"/>
    </row>
    <row r="38" spans="7:32" ht="15">
      <c r="G38" s="19"/>
      <c r="H38" s="738"/>
      <c r="J38" s="736"/>
      <c r="K38" s="10" t="s">
        <v>130</v>
      </c>
      <c r="L38" s="29">
        <v>32.270000000000003</v>
      </c>
      <c r="O38" s="762" t="s">
        <v>637</v>
      </c>
      <c r="P38" s="763"/>
      <c r="Q38" s="315">
        <v>3</v>
      </c>
      <c r="R38" s="369"/>
      <c r="S38" s="176"/>
      <c r="V38"/>
      <c r="W38"/>
      <c r="X38"/>
      <c r="Y38"/>
      <c r="Z38"/>
      <c r="AA38"/>
      <c r="AB38"/>
      <c r="AC38"/>
      <c r="AD38" s="20"/>
      <c r="AE38"/>
    </row>
    <row r="39" spans="7:32" ht="15">
      <c r="G39" s="19"/>
      <c r="H39" s="738"/>
      <c r="O39" s="82" t="s">
        <v>0</v>
      </c>
      <c r="P39" s="81" t="s">
        <v>402</v>
      </c>
      <c r="Q39" s="294" t="s">
        <v>630</v>
      </c>
      <c r="R39" s="369"/>
      <c r="S39" s="176"/>
      <c r="V39"/>
      <c r="W39"/>
      <c r="X39"/>
      <c r="Y39"/>
      <c r="Z39"/>
      <c r="AA39"/>
      <c r="AB39"/>
      <c r="AC39"/>
      <c r="AD39" s="20"/>
      <c r="AE39"/>
    </row>
    <row r="40" spans="7:32" ht="15">
      <c r="G40" s="19"/>
      <c r="H40" s="738"/>
      <c r="J40" s="735" t="s">
        <v>543</v>
      </c>
      <c r="K40" s="8" t="s">
        <v>128</v>
      </c>
      <c r="L40" s="28">
        <v>13.1</v>
      </c>
      <c r="O40" s="186" t="s">
        <v>633</v>
      </c>
      <c r="P40" s="15" t="s">
        <v>735</v>
      </c>
      <c r="Q40" s="83" t="s">
        <v>631</v>
      </c>
      <c r="R40" s="369"/>
      <c r="S40" s="176"/>
      <c r="V40"/>
      <c r="W40"/>
      <c r="X40"/>
      <c r="Y40"/>
      <c r="Z40"/>
      <c r="AA40"/>
      <c r="AB40"/>
      <c r="AC40"/>
      <c r="AD40" s="20"/>
      <c r="AE40"/>
    </row>
    <row r="41" spans="7:32">
      <c r="G41" s="19"/>
      <c r="H41" s="738"/>
      <c r="J41" s="736"/>
      <c r="K41" s="9" t="s">
        <v>129</v>
      </c>
      <c r="L41" s="29">
        <v>3.49</v>
      </c>
      <c r="O41" s="305">
        <v>0</v>
      </c>
      <c r="P41" s="84">
        <v>0.8</v>
      </c>
      <c r="Q41" s="86">
        <f>1+(1-S28)*((1+S24)^(O41+0.5)-1)</f>
        <v>1.0235382907247959</v>
      </c>
      <c r="R41" s="863"/>
      <c r="S41" s="863"/>
      <c r="T41" s="863"/>
      <c r="U41" s="863"/>
      <c r="V41" s="863"/>
      <c r="W41" s="863"/>
      <c r="X41" s="863"/>
      <c r="Y41" s="863"/>
      <c r="Z41" s="863"/>
      <c r="AA41" s="863"/>
      <c r="AB41" s="863"/>
      <c r="AC41" s="863"/>
      <c r="AD41" s="863"/>
      <c r="AF41" s="176"/>
    </row>
    <row r="42" spans="7:32" ht="15">
      <c r="G42" s="19"/>
      <c r="H42" s="738"/>
      <c r="J42" s="736"/>
      <c r="K42" s="10" t="s">
        <v>130</v>
      </c>
      <c r="L42" s="29">
        <v>6.88</v>
      </c>
      <c r="O42" s="306">
        <v>1</v>
      </c>
      <c r="P42" s="33">
        <v>0.1</v>
      </c>
      <c r="Q42" s="88">
        <f>1+(1-S28)*((1+S24)^(O42+0.5)-1)</f>
        <v>1.0734213539827795</v>
      </c>
      <c r="R42" s="369"/>
      <c r="S42" s="176"/>
      <c r="V42"/>
      <c r="W42"/>
      <c r="X42"/>
      <c r="Y42"/>
      <c r="Z42"/>
      <c r="AA42"/>
      <c r="AB42"/>
      <c r="AC42"/>
      <c r="AD42" s="20"/>
    </row>
    <row r="43" spans="7:32" ht="15.75" thickBot="1">
      <c r="G43" s="19"/>
      <c r="H43" s="738"/>
      <c r="O43" s="307">
        <v>2</v>
      </c>
      <c r="P43" s="85">
        <v>0.1</v>
      </c>
      <c r="Q43" s="87">
        <f>1+(1-S28)*((1+S24)^(O43+0.5)-1)</f>
        <v>1.127295062301402</v>
      </c>
      <c r="R43" s="369"/>
      <c r="S43" s="176"/>
      <c r="V43"/>
      <c r="W43"/>
      <c r="X43"/>
      <c r="Y43"/>
      <c r="Z43"/>
      <c r="AA43"/>
      <c r="AB43"/>
      <c r="AC43"/>
      <c r="AD43" s="20"/>
    </row>
    <row r="44" spans="7:32" ht="15.75" thickBot="1">
      <c r="G44" s="19"/>
      <c r="H44" s="738"/>
      <c r="J44" s="735" t="s">
        <v>141</v>
      </c>
      <c r="K44" s="8" t="s">
        <v>128</v>
      </c>
      <c r="L44" s="28">
        <v>4.4819212899999998</v>
      </c>
      <c r="O44" s="369"/>
      <c r="P44" s="369"/>
      <c r="Q44" s="369"/>
      <c r="R44" s="369"/>
      <c r="S44" s="176"/>
      <c r="T44" s="133"/>
      <c r="V44"/>
      <c r="W44"/>
      <c r="X44"/>
      <c r="Y44"/>
      <c r="Z44"/>
      <c r="AA44"/>
      <c r="AB44"/>
      <c r="AC44"/>
      <c r="AD44" s="20"/>
    </row>
    <row r="45" spans="7:32">
      <c r="G45" s="19"/>
      <c r="H45" s="738"/>
      <c r="J45" s="736"/>
      <c r="K45" s="9" t="s">
        <v>129</v>
      </c>
      <c r="L45" s="29">
        <v>4.4819212899999998</v>
      </c>
      <c r="N45" s="91" t="s">
        <v>634</v>
      </c>
      <c r="O45" s="296">
        <v>1</v>
      </c>
      <c r="P45" s="296">
        <v>2</v>
      </c>
      <c r="Q45" s="296">
        <v>3</v>
      </c>
      <c r="R45" s="296">
        <v>4</v>
      </c>
      <c r="S45" s="296">
        <v>5</v>
      </c>
      <c r="T45" s="378">
        <v>6</v>
      </c>
      <c r="U45" s="93">
        <v>7</v>
      </c>
      <c r="V45" s="296">
        <v>8</v>
      </c>
      <c r="W45" s="296">
        <v>9</v>
      </c>
      <c r="X45" s="296">
        <v>10</v>
      </c>
      <c r="Y45" s="296">
        <v>11</v>
      </c>
      <c r="Z45" s="296">
        <v>12</v>
      </c>
      <c r="AA45" s="296">
        <v>13</v>
      </c>
      <c r="AB45" s="296">
        <v>14</v>
      </c>
      <c r="AC45" s="296">
        <v>15</v>
      </c>
      <c r="AD45" s="297">
        <v>16</v>
      </c>
    </row>
    <row r="46" spans="7:32">
      <c r="G46" s="19"/>
      <c r="H46" s="738"/>
      <c r="J46" s="736"/>
      <c r="K46" s="10" t="s">
        <v>130</v>
      </c>
      <c r="L46" s="29">
        <v>4.4819212899999998</v>
      </c>
      <c r="N46" s="82" t="s">
        <v>636</v>
      </c>
      <c r="O46" s="312">
        <v>0.05</v>
      </c>
      <c r="P46" s="313">
        <v>9.5000000000000001E-2</v>
      </c>
      <c r="Q46" s="313">
        <v>8.5500000000000007E-2</v>
      </c>
      <c r="R46" s="313">
        <v>7.6999999999999999E-2</v>
      </c>
      <c r="S46" s="313">
        <v>6.93E-2</v>
      </c>
      <c r="T46" s="313">
        <v>6.2300000000000001E-2</v>
      </c>
      <c r="U46" s="313">
        <v>5.8999999999999997E-2</v>
      </c>
      <c r="V46" s="313">
        <v>5.8999999999999997E-2</v>
      </c>
      <c r="W46" s="313">
        <v>5.91E-2</v>
      </c>
      <c r="X46" s="313">
        <v>5.8999999999999997E-2</v>
      </c>
      <c r="Y46" s="313">
        <v>5.91E-2</v>
      </c>
      <c r="Z46" s="313">
        <v>5.8999999999999997E-2</v>
      </c>
      <c r="AA46" s="313">
        <v>5.91E-2</v>
      </c>
      <c r="AB46" s="313">
        <v>5.8999999999999997E-2</v>
      </c>
      <c r="AC46" s="313">
        <v>5.91E-2</v>
      </c>
      <c r="AD46" s="314">
        <v>2.9499999999999998E-2</v>
      </c>
    </row>
    <row r="47" spans="7:32" ht="13.5" thickBot="1">
      <c r="G47" s="19"/>
      <c r="H47" s="738"/>
      <c r="N47" s="295" t="s">
        <v>62</v>
      </c>
      <c r="O47" s="310"/>
      <c r="P47" s="310"/>
      <c r="Q47" s="310"/>
      <c r="R47" s="310"/>
      <c r="S47" s="310"/>
      <c r="T47" s="310"/>
      <c r="U47" s="310"/>
      <c r="V47" s="310"/>
      <c r="W47" s="310"/>
      <c r="X47" s="310"/>
      <c r="Y47" s="310"/>
      <c r="Z47" s="310"/>
      <c r="AA47" s="310"/>
      <c r="AB47" s="310"/>
      <c r="AC47" s="310"/>
      <c r="AD47" s="379"/>
    </row>
    <row r="48" spans="7:32">
      <c r="G48" s="19"/>
      <c r="H48" s="738"/>
      <c r="J48" s="735" t="s">
        <v>734</v>
      </c>
      <c r="K48" s="8" t="s">
        <v>128</v>
      </c>
      <c r="L48" s="48">
        <f>L44*(L20/1.023)</f>
        <v>45.03827063655914</v>
      </c>
      <c r="N48" s="308" t="s">
        <v>636</v>
      </c>
      <c r="O48" s="303">
        <f>1/((1+$S$30)*(1+$S$20))^O45</f>
        <v>0.91827364554637281</v>
      </c>
      <c r="P48" s="303">
        <f t="shared" ref="P48:AD48" si="0">1/((1+$S$30)*(1+$S$20))^P45</f>
        <v>0.84322648810502554</v>
      </c>
      <c r="Q48" s="303">
        <f t="shared" si="0"/>
        <v>0.77431266125346698</v>
      </c>
      <c r="R48" s="303">
        <f t="shared" si="0"/>
        <v>0.71103091024193477</v>
      </c>
      <c r="S48" s="303">
        <f t="shared" si="0"/>
        <v>0.65292094604401729</v>
      </c>
      <c r="T48" s="303">
        <f t="shared" si="0"/>
        <v>0.59956009737742622</v>
      </c>
      <c r="U48" s="303">
        <f t="shared" si="0"/>
        <v>0.55056023634290752</v>
      </c>
      <c r="V48" s="303">
        <f t="shared" si="0"/>
        <v>0.50556495531947432</v>
      </c>
      <c r="W48" s="303">
        <f t="shared" si="0"/>
        <v>0.46424697458170283</v>
      </c>
      <c r="X48" s="303">
        <f t="shared" si="0"/>
        <v>0.42630576178301444</v>
      </c>
      <c r="Y48" s="303">
        <f t="shared" si="0"/>
        <v>0.39146534598991228</v>
      </c>
      <c r="Z48" s="303">
        <f t="shared" si="0"/>
        <v>0.35947231036722888</v>
      </c>
      <c r="AA48" s="303">
        <f t="shared" si="0"/>
        <v>0.33009394891389243</v>
      </c>
      <c r="AB48" s="303">
        <f t="shared" si="0"/>
        <v>0.30311657384195817</v>
      </c>
      <c r="AC48" s="303">
        <f t="shared" si="0"/>
        <v>0.27834396128738126</v>
      </c>
      <c r="AD48" s="380">
        <f t="shared" si="0"/>
        <v>0.25559592404718207</v>
      </c>
    </row>
    <row r="49" spans="1:30" ht="13.5" thickBot="1">
      <c r="G49" s="19"/>
      <c r="H49" s="738"/>
      <c r="J49" s="736"/>
      <c r="K49" s="9" t="s">
        <v>129</v>
      </c>
      <c r="L49" s="48">
        <f t="shared" ref="L49:L50" si="1">L45*(L21/1.023)</f>
        <v>29.528982888172045</v>
      </c>
      <c r="N49" s="309" t="s">
        <v>635</v>
      </c>
      <c r="O49" s="301"/>
      <c r="P49" s="301"/>
      <c r="Q49" s="301"/>
      <c r="R49" s="301"/>
      <c r="S49" s="301"/>
      <c r="T49" s="301"/>
      <c r="U49" s="301"/>
      <c r="V49" s="301"/>
      <c r="W49" s="301"/>
      <c r="X49" s="301"/>
      <c r="Y49" s="301"/>
      <c r="Z49" s="301"/>
      <c r="AA49" s="301"/>
      <c r="AB49" s="301"/>
      <c r="AC49" s="301"/>
      <c r="AD49" s="381"/>
    </row>
    <row r="50" spans="1:30" ht="15.75" thickBot="1">
      <c r="G50" s="19"/>
      <c r="H50" s="738"/>
      <c r="J50" s="736"/>
      <c r="K50" s="10" t="s">
        <v>130</v>
      </c>
      <c r="L50" s="48">
        <f t="shared" si="1"/>
        <v>32.990095125806455</v>
      </c>
      <c r="V50"/>
      <c r="W50"/>
      <c r="X50"/>
      <c r="Y50"/>
      <c r="Z50"/>
      <c r="AA50"/>
      <c r="AB50"/>
      <c r="AC50"/>
      <c r="AD50" s="20"/>
    </row>
    <row r="51" spans="1:30" ht="13.5" thickBot="1">
      <c r="G51" s="19"/>
      <c r="H51" s="11"/>
      <c r="J51" s="11"/>
      <c r="K51" s="11"/>
      <c r="L51" s="11"/>
      <c r="M51" s="11"/>
      <c r="N51" s="11"/>
      <c r="O51" s="781" t="s">
        <v>789</v>
      </c>
      <c r="P51" s="782"/>
      <c r="Q51" s="782"/>
      <c r="R51" s="782"/>
      <c r="S51" s="370">
        <v>0</v>
      </c>
      <c r="T51" s="11"/>
      <c r="U51" s="11"/>
      <c r="V51" s="11"/>
      <c r="W51" s="11"/>
      <c r="X51" s="11"/>
      <c r="Y51" s="11"/>
      <c r="Z51" s="11"/>
      <c r="AA51" s="11"/>
      <c r="AB51" s="11"/>
      <c r="AC51" s="11"/>
      <c r="AD51" s="144"/>
    </row>
    <row r="52" spans="1:30" ht="15.75" thickBot="1">
      <c r="G52" s="19"/>
      <c r="H52" s="12"/>
      <c r="J52" s="12"/>
      <c r="K52" s="12"/>
      <c r="L52" s="12"/>
      <c r="M52" s="12"/>
      <c r="O52" s="783" t="s">
        <v>790</v>
      </c>
      <c r="P52" s="784"/>
      <c r="Q52" s="784"/>
      <c r="R52" s="784"/>
      <c r="S52" s="371">
        <v>0</v>
      </c>
      <c r="V52"/>
      <c r="W52"/>
      <c r="X52"/>
      <c r="Y52"/>
      <c r="Z52"/>
      <c r="AA52"/>
      <c r="AB52"/>
      <c r="AC52"/>
      <c r="AD52" s="20"/>
    </row>
    <row r="53" spans="1:30" ht="15" customHeight="1">
      <c r="G53" s="19"/>
      <c r="H53" s="739" t="s">
        <v>32</v>
      </c>
      <c r="J53" s="735" t="s">
        <v>43</v>
      </c>
      <c r="K53" s="8" t="s">
        <v>128</v>
      </c>
      <c r="L53" s="53">
        <f>$S$29</f>
        <v>8.8999999999999996E-2</v>
      </c>
      <c r="O53" s="93" t="s">
        <v>791</v>
      </c>
      <c r="P53" s="93"/>
      <c r="Q53" s="93"/>
      <c r="V53"/>
      <c r="W53"/>
      <c r="X53"/>
      <c r="Y53"/>
      <c r="Z53"/>
      <c r="AA53"/>
      <c r="AB53"/>
      <c r="AC53"/>
      <c r="AD53" s="20"/>
    </row>
    <row r="54" spans="1:30" ht="15" customHeight="1" thickBot="1">
      <c r="G54" s="19"/>
      <c r="H54" s="739"/>
      <c r="J54" s="736"/>
      <c r="K54" s="9" t="s">
        <v>129</v>
      </c>
      <c r="L54" s="54">
        <f>$S$29</f>
        <v>8.8999999999999996E-2</v>
      </c>
      <c r="AD54" s="20"/>
    </row>
    <row r="55" spans="1:30" ht="15" customHeight="1">
      <c r="G55" s="19"/>
      <c r="H55" s="739"/>
      <c r="J55" s="736"/>
      <c r="K55" s="10" t="s">
        <v>130</v>
      </c>
      <c r="L55" s="54">
        <f>$S$29</f>
        <v>8.8999999999999996E-2</v>
      </c>
      <c r="O55" s="765" t="s">
        <v>75</v>
      </c>
      <c r="P55" s="766"/>
      <c r="Q55" s="766"/>
      <c r="R55" s="766"/>
      <c r="S55" s="766"/>
      <c r="T55" s="766"/>
      <c r="U55" s="766"/>
      <c r="V55" s="766"/>
      <c r="W55" s="766"/>
      <c r="X55" s="766"/>
      <c r="Y55" s="766"/>
      <c r="Z55" s="766"/>
      <c r="AA55" s="766"/>
      <c r="AB55" s="767"/>
      <c r="AD55" s="20"/>
    </row>
    <row r="56" spans="1:30" ht="15.75" thickBot="1">
      <c r="A56"/>
      <c r="G56" s="19"/>
      <c r="H56" s="11"/>
      <c r="J56" s="11"/>
      <c r="K56" s="11"/>
      <c r="L56" s="11"/>
      <c r="M56" s="11"/>
      <c r="N56" s="11"/>
      <c r="O56" s="97"/>
      <c r="P56" s="81"/>
      <c r="Q56" s="81"/>
      <c r="R56" s="81" t="s">
        <v>78</v>
      </c>
      <c r="S56" s="6"/>
      <c r="T56" s="6"/>
      <c r="U56" s="6"/>
      <c r="V56" s="6"/>
      <c r="W56" s="6"/>
      <c r="X56" s="6"/>
      <c r="Y56" s="81" t="s">
        <v>85</v>
      </c>
      <c r="Z56" s="857" t="s">
        <v>81</v>
      </c>
      <c r="AA56" s="857"/>
      <c r="AB56" s="98"/>
      <c r="AC56" s="11"/>
      <c r="AD56" s="144"/>
    </row>
    <row r="57" spans="1:30">
      <c r="G57" s="19"/>
      <c r="H57" s="12"/>
      <c r="J57" s="12"/>
      <c r="K57" s="12"/>
      <c r="L57" s="12"/>
      <c r="M57" s="12"/>
      <c r="O57" s="7"/>
      <c r="P57" s="15" t="s">
        <v>13</v>
      </c>
      <c r="Q57" s="15" t="s">
        <v>76</v>
      </c>
      <c r="R57" s="15" t="s">
        <v>79</v>
      </c>
      <c r="S57" s="852" t="s">
        <v>5</v>
      </c>
      <c r="T57" s="853"/>
      <c r="U57" s="862" t="s">
        <v>80</v>
      </c>
      <c r="V57" s="852"/>
      <c r="W57" s="852"/>
      <c r="X57" s="852"/>
      <c r="Y57" s="15" t="s">
        <v>86</v>
      </c>
      <c r="Z57" s="81" t="s">
        <v>68</v>
      </c>
      <c r="AA57" s="81" t="s">
        <v>83</v>
      </c>
      <c r="AB57" s="99"/>
      <c r="AD57" s="20"/>
    </row>
    <row r="58" spans="1:30">
      <c r="G58" s="19"/>
      <c r="H58" s="787" t="s">
        <v>27</v>
      </c>
      <c r="J58" s="735" t="s">
        <v>640</v>
      </c>
      <c r="K58" s="8" t="s">
        <v>128</v>
      </c>
      <c r="L58" s="171">
        <f>L62+L66</f>
        <v>0</v>
      </c>
      <c r="O58" s="7"/>
      <c r="P58" s="15" t="s">
        <v>89</v>
      </c>
      <c r="Q58" s="15" t="s">
        <v>77</v>
      </c>
      <c r="R58" s="15" t="s">
        <v>6</v>
      </c>
      <c r="S58" s="81" t="s">
        <v>7</v>
      </c>
      <c r="T58" s="81" t="s">
        <v>8</v>
      </c>
      <c r="U58" s="81" t="s">
        <v>10</v>
      </c>
      <c r="V58" s="81" t="s">
        <v>9</v>
      </c>
      <c r="W58" s="81" t="s">
        <v>69</v>
      </c>
      <c r="X58" s="81" t="s">
        <v>11</v>
      </c>
      <c r="Y58" s="15" t="s">
        <v>87</v>
      </c>
      <c r="Z58" s="15" t="s">
        <v>82</v>
      </c>
      <c r="AA58" s="15" t="s">
        <v>84</v>
      </c>
      <c r="AB58" s="83" t="s">
        <v>88</v>
      </c>
      <c r="AC58" s="7"/>
      <c r="AD58" s="20"/>
    </row>
    <row r="59" spans="1:30">
      <c r="G59" s="19"/>
      <c r="H59" s="787"/>
      <c r="J59" s="736"/>
      <c r="K59" s="9" t="s">
        <v>129</v>
      </c>
      <c r="L59" s="171">
        <f>L63+L67</f>
        <v>0</v>
      </c>
      <c r="O59" s="100" t="s">
        <v>128</v>
      </c>
      <c r="P59" s="102" t="s">
        <v>14</v>
      </c>
      <c r="Q59" s="105">
        <v>10033.333333333334</v>
      </c>
      <c r="R59" s="84">
        <v>0</v>
      </c>
      <c r="S59" s="84">
        <v>0.03</v>
      </c>
      <c r="T59" s="84">
        <v>0.05</v>
      </c>
      <c r="U59" s="107">
        <v>8.9999999999999993E-3</v>
      </c>
      <c r="V59" s="107">
        <v>8.6999999999999994E-2</v>
      </c>
      <c r="W59" s="131">
        <v>0</v>
      </c>
      <c r="X59" s="113">
        <v>119</v>
      </c>
      <c r="Y59" s="84">
        <v>0</v>
      </c>
      <c r="Z59" s="84">
        <v>0</v>
      </c>
      <c r="AA59" s="105">
        <v>0</v>
      </c>
      <c r="AB59" s="116" t="s">
        <v>15</v>
      </c>
      <c r="AD59" s="20"/>
    </row>
    <row r="60" spans="1:30">
      <c r="G60" s="19"/>
      <c r="H60" s="787"/>
      <c r="J60" s="736"/>
      <c r="K60" s="10" t="s">
        <v>130</v>
      </c>
      <c r="L60" s="171">
        <f>L64+L68</f>
        <v>0</v>
      </c>
      <c r="O60" s="100" t="s">
        <v>129</v>
      </c>
      <c r="P60" s="103" t="s">
        <v>14</v>
      </c>
      <c r="Q60" s="31">
        <v>6682.1666666666661</v>
      </c>
      <c r="R60" s="33">
        <v>0</v>
      </c>
      <c r="S60" s="33">
        <v>0.04</v>
      </c>
      <c r="T60" s="33">
        <v>0.06</v>
      </c>
      <c r="U60" s="108">
        <v>3.0000000000000001E-3</v>
      </c>
      <c r="V60" s="108">
        <v>3.5000000000000003E-2</v>
      </c>
      <c r="W60" s="132">
        <v>0</v>
      </c>
      <c r="X60" s="114">
        <v>119</v>
      </c>
      <c r="Y60" s="33">
        <v>0</v>
      </c>
      <c r="Z60" s="33">
        <v>0</v>
      </c>
      <c r="AA60" s="31">
        <v>0</v>
      </c>
      <c r="AB60" s="117" t="s">
        <v>15</v>
      </c>
      <c r="AD60" s="20"/>
    </row>
    <row r="61" spans="1:30" ht="13.5" thickBot="1">
      <c r="G61" s="19"/>
      <c r="H61" s="787"/>
      <c r="L61" s="247"/>
      <c r="O61" s="101" t="s">
        <v>130</v>
      </c>
      <c r="P61" s="104" t="s">
        <v>14</v>
      </c>
      <c r="Q61" s="106">
        <v>7525</v>
      </c>
      <c r="R61" s="85">
        <v>0</v>
      </c>
      <c r="S61" s="85">
        <v>0.04</v>
      </c>
      <c r="T61" s="85">
        <v>0.06</v>
      </c>
      <c r="U61" s="109">
        <v>3.0000000000000001E-3</v>
      </c>
      <c r="V61" s="109">
        <v>3.5000000000000003E-2</v>
      </c>
      <c r="W61" s="137">
        <v>0</v>
      </c>
      <c r="X61" s="115">
        <v>11.9</v>
      </c>
      <c r="Y61" s="85">
        <v>0</v>
      </c>
      <c r="Z61" s="85">
        <v>0</v>
      </c>
      <c r="AA61" s="106">
        <v>0</v>
      </c>
      <c r="AB61" s="118" t="s">
        <v>15</v>
      </c>
      <c r="AD61" s="20"/>
    </row>
    <row r="62" spans="1:30" ht="15">
      <c r="G62" s="19"/>
      <c r="H62" s="787"/>
      <c r="J62" s="735" t="s">
        <v>639</v>
      </c>
      <c r="K62" s="8" t="s">
        <v>128</v>
      </c>
      <c r="L62" s="677">
        <v>0</v>
      </c>
      <c r="O62" s="3"/>
      <c r="P62"/>
      <c r="Q62"/>
      <c r="R62"/>
      <c r="S62"/>
      <c r="U62"/>
      <c r="V62"/>
      <c r="W62"/>
      <c r="X62"/>
      <c r="Y62"/>
      <c r="Z62"/>
      <c r="AA62"/>
      <c r="AB62"/>
      <c r="AD62" s="20"/>
    </row>
    <row r="63" spans="1:30" ht="15">
      <c r="G63" s="19"/>
      <c r="H63" s="787"/>
      <c r="J63" s="736"/>
      <c r="K63" s="9" t="s">
        <v>129</v>
      </c>
      <c r="L63" s="678">
        <v>0</v>
      </c>
      <c r="O63" s="3"/>
      <c r="P63"/>
      <c r="Q63"/>
      <c r="R63"/>
      <c r="S63"/>
      <c r="U63"/>
      <c r="V63"/>
      <c r="W63"/>
      <c r="X63"/>
      <c r="Y63"/>
      <c r="Z63"/>
      <c r="AA63"/>
      <c r="AB63"/>
      <c r="AD63" s="20"/>
    </row>
    <row r="64" spans="1:30" ht="15">
      <c r="G64" s="19"/>
      <c r="H64" s="787"/>
      <c r="J64" s="736"/>
      <c r="K64" s="10" t="s">
        <v>130</v>
      </c>
      <c r="L64" s="679">
        <v>0</v>
      </c>
      <c r="O64" s="3"/>
      <c r="P64"/>
      <c r="Q64"/>
      <c r="R64"/>
      <c r="S64"/>
      <c r="U64"/>
      <c r="V64"/>
      <c r="W64"/>
      <c r="X64"/>
      <c r="Y64"/>
      <c r="Z64"/>
      <c r="AA64"/>
      <c r="AB64"/>
      <c r="AD64" s="20"/>
    </row>
    <row r="65" spans="7:30" ht="15">
      <c r="G65" s="19"/>
      <c r="H65" s="787"/>
      <c r="L65" s="247"/>
      <c r="O65" s="3"/>
      <c r="P65"/>
      <c r="Q65"/>
      <c r="R65"/>
      <c r="S65"/>
      <c r="U65"/>
      <c r="V65"/>
      <c r="W65"/>
      <c r="X65"/>
      <c r="Y65"/>
      <c r="Z65"/>
      <c r="AA65"/>
      <c r="AB65"/>
      <c r="AD65" s="20"/>
    </row>
    <row r="66" spans="7:30" ht="15">
      <c r="G66" s="19"/>
      <c r="H66" s="787"/>
      <c r="J66" s="735" t="s">
        <v>638</v>
      </c>
      <c r="K66" s="8" t="s">
        <v>128</v>
      </c>
      <c r="L66" s="677">
        <v>0</v>
      </c>
      <c r="O66" s="3"/>
      <c r="P66"/>
      <c r="Q66"/>
      <c r="R66"/>
      <c r="S66"/>
      <c r="U66"/>
      <c r="V66"/>
      <c r="W66"/>
      <c r="X66"/>
      <c r="Y66"/>
      <c r="Z66"/>
      <c r="AA66"/>
      <c r="AB66"/>
      <c r="AD66" s="20"/>
    </row>
    <row r="67" spans="7:30">
      <c r="G67" s="19"/>
      <c r="H67" s="787"/>
      <c r="J67" s="736"/>
      <c r="K67" s="9" t="s">
        <v>129</v>
      </c>
      <c r="L67" s="678">
        <v>0</v>
      </c>
      <c r="AD67" s="20"/>
    </row>
    <row r="68" spans="7:30">
      <c r="G68" s="19"/>
      <c r="H68" s="787"/>
      <c r="J68" s="736"/>
      <c r="K68" s="10" t="s">
        <v>130</v>
      </c>
      <c r="L68" s="679">
        <v>0</v>
      </c>
      <c r="AD68" s="20"/>
    </row>
    <row r="69" spans="7:30" ht="13.5" thickBot="1">
      <c r="G69" s="19"/>
      <c r="H69" s="11"/>
      <c r="J69" s="11"/>
      <c r="K69" s="11"/>
      <c r="L69" s="11"/>
      <c r="M69" s="11"/>
      <c r="N69" s="11"/>
      <c r="O69" s="11"/>
      <c r="P69" s="11"/>
      <c r="Q69" s="11"/>
      <c r="R69" s="11"/>
      <c r="S69" s="11"/>
      <c r="T69" s="11"/>
      <c r="U69" s="11"/>
      <c r="V69" s="11"/>
      <c r="W69" s="11"/>
      <c r="X69" s="11"/>
      <c r="Y69" s="11"/>
      <c r="Z69" s="11"/>
      <c r="AA69" s="11"/>
      <c r="AB69" s="11"/>
      <c r="AC69" s="11"/>
      <c r="AD69" s="144"/>
    </row>
    <row r="70" spans="7:30">
      <c r="G70" s="19"/>
      <c r="H70" s="12"/>
      <c r="J70" s="12"/>
      <c r="K70" s="12"/>
      <c r="L70" s="12"/>
      <c r="M70" s="12"/>
      <c r="N70" s="12"/>
      <c r="AD70" s="20"/>
    </row>
    <row r="71" spans="7:30" ht="15">
      <c r="G71" s="19"/>
      <c r="H71" s="788" t="s">
        <v>33</v>
      </c>
      <c r="J71" s="735" t="s">
        <v>34</v>
      </c>
      <c r="K71" s="8" t="s">
        <v>128</v>
      </c>
      <c r="L71" s="171">
        <f xml:space="preserve"> (($S$36 * $S$34 * $S$32 * (L32 * 1 + L58) +L36) * 1000 / (L12 * 8760)) + L40 + L48</f>
        <v>357.40706098710598</v>
      </c>
      <c r="M71"/>
      <c r="N71" s="160"/>
      <c r="O71" s="160"/>
      <c r="P71" s="160"/>
      <c r="Q71" s="160"/>
      <c r="R71" s="160"/>
      <c r="V71" s="734"/>
      <c r="W71" s="734"/>
      <c r="X71" s="734"/>
      <c r="Y71" s="734"/>
      <c r="Z71" s="734"/>
      <c r="AA71" s="734"/>
      <c r="AB71" s="734"/>
      <c r="AD71" s="20"/>
    </row>
    <row r="72" spans="7:30">
      <c r="G72" s="19"/>
      <c r="H72" s="788"/>
      <c r="J72" s="736"/>
      <c r="K72" s="9" t="s">
        <v>129</v>
      </c>
      <c r="L72" s="171">
        <f xml:space="preserve"> (($S$36 * $S$34 * $S$32 * (L33 * 1 + L59) +L37) * 1000 / (L13 * 8760)) + L41 + L49</f>
        <v>65.537238417024383</v>
      </c>
      <c r="AD72" s="20"/>
    </row>
    <row r="73" spans="7:30">
      <c r="G73" s="19"/>
      <c r="H73" s="788"/>
      <c r="J73" s="736"/>
      <c r="K73" s="10" t="s">
        <v>130</v>
      </c>
      <c r="L73" s="171">
        <f xml:space="preserve"> (($S$36 * $S$34 * $S$32 * (L34 * 1 + L60) +L38) * 1000 / (L14 * 8760)) + L42 + L50</f>
        <v>110.14749668641448</v>
      </c>
      <c r="AD73" s="20"/>
    </row>
    <row r="74" spans="7:30">
      <c r="G74" s="19"/>
      <c r="H74" s="788"/>
      <c r="L74" s="247"/>
      <c r="AD74" s="20"/>
    </row>
    <row r="75" spans="7:30" ht="15">
      <c r="G75" s="19"/>
      <c r="H75" s="788"/>
      <c r="J75" s="735" t="s">
        <v>67</v>
      </c>
      <c r="K75" s="8" t="s">
        <v>128</v>
      </c>
      <c r="L75" s="171">
        <f>(((L32*$S$36*(1-$S$28*$S$33))/(8760*L12*(1-$S$28))+L36/(8760*L12))*1000)+L40</f>
        <v>301.92359239175846</v>
      </c>
      <c r="M75" s="299" t="s">
        <v>684</v>
      </c>
      <c r="AD75" s="20"/>
    </row>
    <row r="76" spans="7:30">
      <c r="G76" s="19"/>
      <c r="H76" s="788"/>
      <c r="J76" s="736"/>
      <c r="K76" s="9" t="s">
        <v>129</v>
      </c>
      <c r="L76" s="171">
        <f>(((L33*$S$36*(1-$S$28*$S$33))/(8760*L13*(1-$S$28))+L37/(8760*L13))*1000)+L41</f>
        <v>34.923701682769121</v>
      </c>
      <c r="AD76" s="20"/>
    </row>
    <row r="77" spans="7:30">
      <c r="G77" s="19"/>
      <c r="H77" s="788"/>
      <c r="J77" s="736"/>
      <c r="K77" s="10" t="s">
        <v>130</v>
      </c>
      <c r="L77" s="171">
        <f>(((L34*$S$36*(1-$S$28*$S$33))/(8760*L14*(1-$S$28))+L38/(8760*L14))*1000)+L42</f>
        <v>74.822473652304893</v>
      </c>
      <c r="AD77" s="20"/>
    </row>
    <row r="78" spans="7:30">
      <c r="G78" s="21"/>
      <c r="H78" s="22"/>
      <c r="I78" s="22"/>
      <c r="J78" s="22"/>
      <c r="K78" s="22"/>
      <c r="L78" s="22"/>
      <c r="M78" s="22"/>
      <c r="N78" s="22"/>
      <c r="O78" s="22"/>
      <c r="P78" s="22"/>
      <c r="Q78" s="22"/>
      <c r="R78" s="22"/>
      <c r="S78" s="22"/>
      <c r="T78" s="22"/>
      <c r="U78" s="22"/>
      <c r="V78" s="22"/>
      <c r="W78" s="22"/>
      <c r="X78" s="22"/>
      <c r="Y78" s="22"/>
      <c r="Z78" s="22"/>
      <c r="AA78" s="22"/>
      <c r="AB78" s="22"/>
      <c r="AC78" s="22"/>
      <c r="AD78" s="23"/>
    </row>
    <row r="79" spans="7:30" ht="15">
      <c r="G79"/>
      <c r="M79" s="4" t="s">
        <v>792</v>
      </c>
    </row>
    <row r="80" spans="7:30" ht="15">
      <c r="G80"/>
      <c r="M80" s="4" t="s">
        <v>795</v>
      </c>
    </row>
    <row r="81" spans="4:48">
      <c r="M81" s="4" t="s">
        <v>794</v>
      </c>
    </row>
    <row r="82" spans="4:48">
      <c r="H82" s="4" t="s">
        <v>938</v>
      </c>
    </row>
    <row r="83" spans="4:48">
      <c r="G83" s="16"/>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8"/>
    </row>
    <row r="84" spans="4:48">
      <c r="D84" s="426" t="s">
        <v>90</v>
      </c>
      <c r="G84" s="733" t="s">
        <v>18</v>
      </c>
      <c r="H84" s="733"/>
      <c r="I84" s="733"/>
      <c r="J84" s="733"/>
      <c r="K84" s="733"/>
      <c r="L84" s="733"/>
      <c r="M84" s="733"/>
      <c r="N84" s="733"/>
      <c r="O84" s="733"/>
      <c r="P84" s="733"/>
      <c r="Q84" s="733"/>
      <c r="R84" s="733"/>
      <c r="S84" s="733"/>
      <c r="T84" s="733"/>
      <c r="U84" s="423"/>
      <c r="V84" s="423"/>
      <c r="W84" s="423"/>
      <c r="X84" s="423"/>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67"/>
    </row>
    <row r="85" spans="4:48">
      <c r="G85" s="19"/>
      <c r="AV85" s="20"/>
    </row>
    <row r="86" spans="4:48">
      <c r="G86" s="19"/>
      <c r="L86" s="24">
        <f>Q12+1</f>
        <v>2014</v>
      </c>
      <c r="M86" s="24">
        <f t="shared" ref="M86:AV86" si="2">L86+1</f>
        <v>2015</v>
      </c>
      <c r="N86" s="24">
        <f>M86+1</f>
        <v>2016</v>
      </c>
      <c r="O86" s="24">
        <f>N86+1</f>
        <v>2017</v>
      </c>
      <c r="P86" s="24">
        <f>O86+1</f>
        <v>2018</v>
      </c>
      <c r="Q86" s="24">
        <f>P86+1</f>
        <v>2019</v>
      </c>
      <c r="R86" s="24">
        <f t="shared" si="2"/>
        <v>2020</v>
      </c>
      <c r="S86" s="24">
        <f t="shared" si="2"/>
        <v>2021</v>
      </c>
      <c r="T86" s="24">
        <f t="shared" si="2"/>
        <v>2022</v>
      </c>
      <c r="U86" s="24">
        <f>T86+1</f>
        <v>2023</v>
      </c>
      <c r="V86" s="24">
        <f t="shared" si="2"/>
        <v>2024</v>
      </c>
      <c r="W86" s="24">
        <f t="shared" si="2"/>
        <v>2025</v>
      </c>
      <c r="X86" s="24">
        <f>W86+1</f>
        <v>2026</v>
      </c>
      <c r="Y86" s="24">
        <f>X86+1</f>
        <v>2027</v>
      </c>
      <c r="Z86" s="24">
        <f t="shared" si="2"/>
        <v>2028</v>
      </c>
      <c r="AA86" s="24">
        <f t="shared" si="2"/>
        <v>2029</v>
      </c>
      <c r="AB86" s="24">
        <f t="shared" si="2"/>
        <v>2030</v>
      </c>
      <c r="AC86" s="24">
        <f t="shared" si="2"/>
        <v>2031</v>
      </c>
      <c r="AD86" s="24">
        <f t="shared" si="2"/>
        <v>2032</v>
      </c>
      <c r="AE86" s="24">
        <f t="shared" si="2"/>
        <v>2033</v>
      </c>
      <c r="AF86" s="24">
        <f t="shared" si="2"/>
        <v>2034</v>
      </c>
      <c r="AG86" s="24">
        <f t="shared" si="2"/>
        <v>2035</v>
      </c>
      <c r="AH86" s="24">
        <f t="shared" si="2"/>
        <v>2036</v>
      </c>
      <c r="AI86" s="24">
        <f t="shared" si="2"/>
        <v>2037</v>
      </c>
      <c r="AJ86" s="24">
        <f>AI86+1</f>
        <v>2038</v>
      </c>
      <c r="AK86" s="24">
        <f t="shared" si="2"/>
        <v>2039</v>
      </c>
      <c r="AL86" s="24">
        <f t="shared" si="2"/>
        <v>2040</v>
      </c>
      <c r="AM86" s="24">
        <f t="shared" si="2"/>
        <v>2041</v>
      </c>
      <c r="AN86" s="24">
        <f t="shared" si="2"/>
        <v>2042</v>
      </c>
      <c r="AO86" s="24">
        <f t="shared" si="2"/>
        <v>2043</v>
      </c>
      <c r="AP86" s="24">
        <f t="shared" si="2"/>
        <v>2044</v>
      </c>
      <c r="AQ86" s="24">
        <f t="shared" si="2"/>
        <v>2045</v>
      </c>
      <c r="AR86" s="24">
        <f t="shared" si="2"/>
        <v>2046</v>
      </c>
      <c r="AS86" s="24">
        <f t="shared" si="2"/>
        <v>2047</v>
      </c>
      <c r="AT86" s="24">
        <f t="shared" si="2"/>
        <v>2048</v>
      </c>
      <c r="AU86" s="24">
        <f t="shared" si="2"/>
        <v>2049</v>
      </c>
      <c r="AV86" s="168">
        <f t="shared" si="2"/>
        <v>2050</v>
      </c>
    </row>
    <row r="87" spans="4:48">
      <c r="G87" s="19"/>
      <c r="H87" s="738" t="s">
        <v>37</v>
      </c>
      <c r="J87" s="801" t="s">
        <v>39</v>
      </c>
      <c r="K87" s="8" t="s">
        <v>163</v>
      </c>
      <c r="L87" s="149">
        <f>$L$12</f>
        <v>4.1000000000000002E-2</v>
      </c>
      <c r="M87" s="149">
        <f t="shared" ref="M87:AV89" si="3">$L$12</f>
        <v>4.1000000000000002E-2</v>
      </c>
      <c r="N87" s="149">
        <f t="shared" si="3"/>
        <v>4.1000000000000002E-2</v>
      </c>
      <c r="O87" s="149">
        <f t="shared" si="3"/>
        <v>4.1000000000000002E-2</v>
      </c>
      <c r="P87" s="149">
        <f t="shared" si="3"/>
        <v>4.1000000000000002E-2</v>
      </c>
      <c r="Q87" s="149">
        <f t="shared" si="3"/>
        <v>4.1000000000000002E-2</v>
      </c>
      <c r="R87" s="149">
        <f t="shared" si="3"/>
        <v>4.1000000000000002E-2</v>
      </c>
      <c r="S87" s="149">
        <f t="shared" si="3"/>
        <v>4.1000000000000002E-2</v>
      </c>
      <c r="T87" s="149">
        <f t="shared" si="3"/>
        <v>4.1000000000000002E-2</v>
      </c>
      <c r="U87" s="149">
        <f t="shared" si="3"/>
        <v>4.1000000000000002E-2</v>
      </c>
      <c r="V87" s="149">
        <f t="shared" si="3"/>
        <v>4.1000000000000002E-2</v>
      </c>
      <c r="W87" s="149">
        <f t="shared" si="3"/>
        <v>4.1000000000000002E-2</v>
      </c>
      <c r="X87" s="149">
        <f t="shared" si="3"/>
        <v>4.1000000000000002E-2</v>
      </c>
      <c r="Y87" s="149">
        <f t="shared" si="3"/>
        <v>4.1000000000000002E-2</v>
      </c>
      <c r="Z87" s="149">
        <f t="shared" si="3"/>
        <v>4.1000000000000002E-2</v>
      </c>
      <c r="AA87" s="149">
        <f t="shared" si="3"/>
        <v>4.1000000000000002E-2</v>
      </c>
      <c r="AB87" s="149">
        <f t="shared" si="3"/>
        <v>4.1000000000000002E-2</v>
      </c>
      <c r="AC87" s="149">
        <f t="shared" si="3"/>
        <v>4.1000000000000002E-2</v>
      </c>
      <c r="AD87" s="149">
        <f t="shared" si="3"/>
        <v>4.1000000000000002E-2</v>
      </c>
      <c r="AE87" s="149">
        <f t="shared" si="3"/>
        <v>4.1000000000000002E-2</v>
      </c>
      <c r="AF87" s="149">
        <f t="shared" si="3"/>
        <v>4.1000000000000002E-2</v>
      </c>
      <c r="AG87" s="149">
        <f t="shared" si="3"/>
        <v>4.1000000000000002E-2</v>
      </c>
      <c r="AH87" s="149">
        <f t="shared" si="3"/>
        <v>4.1000000000000002E-2</v>
      </c>
      <c r="AI87" s="149">
        <f t="shared" si="3"/>
        <v>4.1000000000000002E-2</v>
      </c>
      <c r="AJ87" s="149">
        <f t="shared" si="3"/>
        <v>4.1000000000000002E-2</v>
      </c>
      <c r="AK87" s="149">
        <f t="shared" si="3"/>
        <v>4.1000000000000002E-2</v>
      </c>
      <c r="AL87" s="149">
        <f t="shared" si="3"/>
        <v>4.1000000000000002E-2</v>
      </c>
      <c r="AM87" s="149">
        <f t="shared" si="3"/>
        <v>4.1000000000000002E-2</v>
      </c>
      <c r="AN87" s="149">
        <f t="shared" si="3"/>
        <v>4.1000000000000002E-2</v>
      </c>
      <c r="AO87" s="149">
        <f t="shared" si="3"/>
        <v>4.1000000000000002E-2</v>
      </c>
      <c r="AP87" s="149">
        <f t="shared" si="3"/>
        <v>4.1000000000000002E-2</v>
      </c>
      <c r="AQ87" s="149">
        <f t="shared" si="3"/>
        <v>4.1000000000000002E-2</v>
      </c>
      <c r="AR87" s="149">
        <f t="shared" si="3"/>
        <v>4.1000000000000002E-2</v>
      </c>
      <c r="AS87" s="149">
        <f t="shared" si="3"/>
        <v>4.1000000000000002E-2</v>
      </c>
      <c r="AT87" s="149">
        <f t="shared" si="3"/>
        <v>4.1000000000000002E-2</v>
      </c>
      <c r="AU87" s="149">
        <f t="shared" si="3"/>
        <v>4.1000000000000002E-2</v>
      </c>
      <c r="AV87" s="643">
        <f t="shared" si="3"/>
        <v>4.1000000000000002E-2</v>
      </c>
    </row>
    <row r="88" spans="4:48">
      <c r="G88" s="19"/>
      <c r="H88" s="738"/>
      <c r="J88" s="802"/>
      <c r="K88" s="9" t="s">
        <v>164</v>
      </c>
      <c r="L88" s="149">
        <f t="shared" ref="L88:AA89" si="4">$L$12</f>
        <v>4.1000000000000002E-2</v>
      </c>
      <c r="M88" s="149">
        <f t="shared" si="4"/>
        <v>4.1000000000000002E-2</v>
      </c>
      <c r="N88" s="149">
        <f t="shared" si="4"/>
        <v>4.1000000000000002E-2</v>
      </c>
      <c r="O88" s="149">
        <f t="shared" si="4"/>
        <v>4.1000000000000002E-2</v>
      </c>
      <c r="P88" s="149">
        <f t="shared" si="4"/>
        <v>4.1000000000000002E-2</v>
      </c>
      <c r="Q88" s="149">
        <f t="shared" si="4"/>
        <v>4.1000000000000002E-2</v>
      </c>
      <c r="R88" s="149">
        <f t="shared" si="4"/>
        <v>4.1000000000000002E-2</v>
      </c>
      <c r="S88" s="149">
        <f t="shared" si="4"/>
        <v>4.1000000000000002E-2</v>
      </c>
      <c r="T88" s="149">
        <f t="shared" si="4"/>
        <v>4.1000000000000002E-2</v>
      </c>
      <c r="U88" s="149">
        <f t="shared" si="4"/>
        <v>4.1000000000000002E-2</v>
      </c>
      <c r="V88" s="149">
        <f t="shared" si="4"/>
        <v>4.1000000000000002E-2</v>
      </c>
      <c r="W88" s="149">
        <f t="shared" si="4"/>
        <v>4.1000000000000002E-2</v>
      </c>
      <c r="X88" s="149">
        <f t="shared" si="4"/>
        <v>4.1000000000000002E-2</v>
      </c>
      <c r="Y88" s="149">
        <f t="shared" si="4"/>
        <v>4.1000000000000002E-2</v>
      </c>
      <c r="Z88" s="149">
        <f t="shared" si="4"/>
        <v>4.1000000000000002E-2</v>
      </c>
      <c r="AA88" s="149">
        <f t="shared" si="4"/>
        <v>4.1000000000000002E-2</v>
      </c>
      <c r="AB88" s="149">
        <f t="shared" si="3"/>
        <v>4.1000000000000002E-2</v>
      </c>
      <c r="AC88" s="149">
        <f t="shared" si="3"/>
        <v>4.1000000000000002E-2</v>
      </c>
      <c r="AD88" s="149">
        <f t="shared" si="3"/>
        <v>4.1000000000000002E-2</v>
      </c>
      <c r="AE88" s="149">
        <f t="shared" si="3"/>
        <v>4.1000000000000002E-2</v>
      </c>
      <c r="AF88" s="149">
        <f t="shared" si="3"/>
        <v>4.1000000000000002E-2</v>
      </c>
      <c r="AG88" s="149">
        <f t="shared" si="3"/>
        <v>4.1000000000000002E-2</v>
      </c>
      <c r="AH88" s="149">
        <f t="shared" si="3"/>
        <v>4.1000000000000002E-2</v>
      </c>
      <c r="AI88" s="149">
        <f t="shared" si="3"/>
        <v>4.1000000000000002E-2</v>
      </c>
      <c r="AJ88" s="149">
        <f t="shared" si="3"/>
        <v>4.1000000000000002E-2</v>
      </c>
      <c r="AK88" s="149">
        <f t="shared" si="3"/>
        <v>4.1000000000000002E-2</v>
      </c>
      <c r="AL88" s="149">
        <f t="shared" si="3"/>
        <v>4.1000000000000002E-2</v>
      </c>
      <c r="AM88" s="149">
        <f t="shared" si="3"/>
        <v>4.1000000000000002E-2</v>
      </c>
      <c r="AN88" s="149">
        <f t="shared" si="3"/>
        <v>4.1000000000000002E-2</v>
      </c>
      <c r="AO88" s="149">
        <f t="shared" si="3"/>
        <v>4.1000000000000002E-2</v>
      </c>
      <c r="AP88" s="149">
        <f t="shared" si="3"/>
        <v>4.1000000000000002E-2</v>
      </c>
      <c r="AQ88" s="149">
        <f t="shared" si="3"/>
        <v>4.1000000000000002E-2</v>
      </c>
      <c r="AR88" s="149">
        <f t="shared" si="3"/>
        <v>4.1000000000000002E-2</v>
      </c>
      <c r="AS88" s="149">
        <f t="shared" si="3"/>
        <v>4.1000000000000002E-2</v>
      </c>
      <c r="AT88" s="149">
        <f t="shared" si="3"/>
        <v>4.1000000000000002E-2</v>
      </c>
      <c r="AU88" s="149">
        <f t="shared" si="3"/>
        <v>4.1000000000000002E-2</v>
      </c>
      <c r="AV88" s="643">
        <f t="shared" si="3"/>
        <v>4.1000000000000002E-2</v>
      </c>
    </row>
    <row r="89" spans="4:48" ht="13.5" thickBot="1">
      <c r="G89" s="19"/>
      <c r="H89" s="738"/>
      <c r="J89" s="802"/>
      <c r="K89" s="9" t="s">
        <v>165</v>
      </c>
      <c r="L89" s="149">
        <f t="shared" si="4"/>
        <v>4.1000000000000002E-2</v>
      </c>
      <c r="M89" s="149">
        <f t="shared" si="3"/>
        <v>4.1000000000000002E-2</v>
      </c>
      <c r="N89" s="149">
        <f t="shared" si="3"/>
        <v>4.1000000000000002E-2</v>
      </c>
      <c r="O89" s="149">
        <f t="shared" si="3"/>
        <v>4.1000000000000002E-2</v>
      </c>
      <c r="P89" s="149">
        <f t="shared" si="3"/>
        <v>4.1000000000000002E-2</v>
      </c>
      <c r="Q89" s="149">
        <f t="shared" si="3"/>
        <v>4.1000000000000002E-2</v>
      </c>
      <c r="R89" s="149">
        <f t="shared" si="3"/>
        <v>4.1000000000000002E-2</v>
      </c>
      <c r="S89" s="149">
        <f t="shared" si="3"/>
        <v>4.1000000000000002E-2</v>
      </c>
      <c r="T89" s="149">
        <f t="shared" si="3"/>
        <v>4.1000000000000002E-2</v>
      </c>
      <c r="U89" s="149">
        <f t="shared" si="3"/>
        <v>4.1000000000000002E-2</v>
      </c>
      <c r="V89" s="149">
        <f t="shared" si="3"/>
        <v>4.1000000000000002E-2</v>
      </c>
      <c r="W89" s="149">
        <f t="shared" si="3"/>
        <v>4.1000000000000002E-2</v>
      </c>
      <c r="X89" s="149">
        <f t="shared" si="3"/>
        <v>4.1000000000000002E-2</v>
      </c>
      <c r="Y89" s="149">
        <f t="shared" si="3"/>
        <v>4.1000000000000002E-2</v>
      </c>
      <c r="Z89" s="149">
        <f t="shared" si="3"/>
        <v>4.1000000000000002E-2</v>
      </c>
      <c r="AA89" s="149">
        <f t="shared" si="3"/>
        <v>4.1000000000000002E-2</v>
      </c>
      <c r="AB89" s="149">
        <f t="shared" si="3"/>
        <v>4.1000000000000002E-2</v>
      </c>
      <c r="AC89" s="149">
        <f t="shared" si="3"/>
        <v>4.1000000000000002E-2</v>
      </c>
      <c r="AD89" s="149">
        <f t="shared" si="3"/>
        <v>4.1000000000000002E-2</v>
      </c>
      <c r="AE89" s="149">
        <f t="shared" si="3"/>
        <v>4.1000000000000002E-2</v>
      </c>
      <c r="AF89" s="149">
        <f t="shared" si="3"/>
        <v>4.1000000000000002E-2</v>
      </c>
      <c r="AG89" s="149">
        <f t="shared" si="3"/>
        <v>4.1000000000000002E-2</v>
      </c>
      <c r="AH89" s="149">
        <f t="shared" si="3"/>
        <v>4.1000000000000002E-2</v>
      </c>
      <c r="AI89" s="149">
        <f t="shared" si="3"/>
        <v>4.1000000000000002E-2</v>
      </c>
      <c r="AJ89" s="149">
        <f t="shared" si="3"/>
        <v>4.1000000000000002E-2</v>
      </c>
      <c r="AK89" s="149">
        <f t="shared" si="3"/>
        <v>4.1000000000000002E-2</v>
      </c>
      <c r="AL89" s="149">
        <f t="shared" si="3"/>
        <v>4.1000000000000002E-2</v>
      </c>
      <c r="AM89" s="149">
        <f t="shared" si="3"/>
        <v>4.1000000000000002E-2</v>
      </c>
      <c r="AN89" s="149">
        <f t="shared" si="3"/>
        <v>4.1000000000000002E-2</v>
      </c>
      <c r="AO89" s="149">
        <f t="shared" si="3"/>
        <v>4.1000000000000002E-2</v>
      </c>
      <c r="AP89" s="149">
        <f t="shared" si="3"/>
        <v>4.1000000000000002E-2</v>
      </c>
      <c r="AQ89" s="149">
        <f t="shared" si="3"/>
        <v>4.1000000000000002E-2</v>
      </c>
      <c r="AR89" s="149">
        <f t="shared" si="3"/>
        <v>4.1000000000000002E-2</v>
      </c>
      <c r="AS89" s="149">
        <f t="shared" si="3"/>
        <v>4.1000000000000002E-2</v>
      </c>
      <c r="AT89" s="149">
        <f t="shared" si="3"/>
        <v>4.1000000000000002E-2</v>
      </c>
      <c r="AU89" s="149">
        <f t="shared" si="3"/>
        <v>4.1000000000000002E-2</v>
      </c>
      <c r="AV89" s="643">
        <f t="shared" si="3"/>
        <v>4.1000000000000002E-2</v>
      </c>
    </row>
    <row r="90" spans="4:48" ht="13.5" thickTop="1">
      <c r="G90" s="19"/>
      <c r="H90" s="738"/>
      <c r="J90" s="802"/>
      <c r="K90" s="9" t="s">
        <v>166</v>
      </c>
      <c r="L90" s="68">
        <f>$L$13</f>
        <v>0.46500000000000002</v>
      </c>
      <c r="M90" s="68">
        <f t="shared" ref="M90:AV92" si="5">$L$13</f>
        <v>0.46500000000000002</v>
      </c>
      <c r="N90" s="68">
        <f t="shared" si="5"/>
        <v>0.46500000000000002</v>
      </c>
      <c r="O90" s="68">
        <f t="shared" si="5"/>
        <v>0.46500000000000002</v>
      </c>
      <c r="P90" s="68">
        <f t="shared" si="5"/>
        <v>0.46500000000000002</v>
      </c>
      <c r="Q90" s="68">
        <f t="shared" si="5"/>
        <v>0.46500000000000002</v>
      </c>
      <c r="R90" s="68">
        <f t="shared" si="5"/>
        <v>0.46500000000000002</v>
      </c>
      <c r="S90" s="68">
        <f t="shared" si="5"/>
        <v>0.46500000000000002</v>
      </c>
      <c r="T90" s="68">
        <f t="shared" si="5"/>
        <v>0.46500000000000002</v>
      </c>
      <c r="U90" s="68">
        <f t="shared" si="5"/>
        <v>0.46500000000000002</v>
      </c>
      <c r="V90" s="68">
        <f t="shared" si="5"/>
        <v>0.46500000000000002</v>
      </c>
      <c r="W90" s="68">
        <f t="shared" si="5"/>
        <v>0.46500000000000002</v>
      </c>
      <c r="X90" s="68">
        <f t="shared" si="5"/>
        <v>0.46500000000000002</v>
      </c>
      <c r="Y90" s="68">
        <f t="shared" si="5"/>
        <v>0.46500000000000002</v>
      </c>
      <c r="Z90" s="68">
        <f t="shared" si="5"/>
        <v>0.46500000000000002</v>
      </c>
      <c r="AA90" s="68">
        <f t="shared" si="5"/>
        <v>0.46500000000000002</v>
      </c>
      <c r="AB90" s="68">
        <f t="shared" si="5"/>
        <v>0.46500000000000002</v>
      </c>
      <c r="AC90" s="68">
        <f t="shared" si="5"/>
        <v>0.46500000000000002</v>
      </c>
      <c r="AD90" s="68">
        <f t="shared" si="5"/>
        <v>0.46500000000000002</v>
      </c>
      <c r="AE90" s="68">
        <f t="shared" si="5"/>
        <v>0.46500000000000002</v>
      </c>
      <c r="AF90" s="68">
        <f t="shared" si="5"/>
        <v>0.46500000000000002</v>
      </c>
      <c r="AG90" s="68">
        <f t="shared" si="5"/>
        <v>0.46500000000000002</v>
      </c>
      <c r="AH90" s="68">
        <f t="shared" si="5"/>
        <v>0.46500000000000002</v>
      </c>
      <c r="AI90" s="68">
        <f t="shared" si="5"/>
        <v>0.46500000000000002</v>
      </c>
      <c r="AJ90" s="68">
        <f t="shared" si="5"/>
        <v>0.46500000000000002</v>
      </c>
      <c r="AK90" s="68">
        <f t="shared" si="5"/>
        <v>0.46500000000000002</v>
      </c>
      <c r="AL90" s="68">
        <f t="shared" si="5"/>
        <v>0.46500000000000002</v>
      </c>
      <c r="AM90" s="68">
        <f t="shared" si="5"/>
        <v>0.46500000000000002</v>
      </c>
      <c r="AN90" s="68">
        <f t="shared" si="5"/>
        <v>0.46500000000000002</v>
      </c>
      <c r="AO90" s="68">
        <f t="shared" si="5"/>
        <v>0.46500000000000002</v>
      </c>
      <c r="AP90" s="68">
        <f t="shared" si="5"/>
        <v>0.46500000000000002</v>
      </c>
      <c r="AQ90" s="68">
        <f t="shared" si="5"/>
        <v>0.46500000000000002</v>
      </c>
      <c r="AR90" s="68">
        <f t="shared" si="5"/>
        <v>0.46500000000000002</v>
      </c>
      <c r="AS90" s="68">
        <f t="shared" si="5"/>
        <v>0.46500000000000002</v>
      </c>
      <c r="AT90" s="68">
        <f t="shared" si="5"/>
        <v>0.46500000000000002</v>
      </c>
      <c r="AU90" s="68">
        <f t="shared" si="5"/>
        <v>0.46500000000000002</v>
      </c>
      <c r="AV90" s="603">
        <f t="shared" si="5"/>
        <v>0.46500000000000002</v>
      </c>
    </row>
    <row r="91" spans="4:48">
      <c r="G91" s="19"/>
      <c r="H91" s="738"/>
      <c r="J91" s="802"/>
      <c r="K91" s="9" t="s">
        <v>168</v>
      </c>
      <c r="L91" s="149">
        <f t="shared" ref="L91:AA92" si="6">$L$13</f>
        <v>0.46500000000000002</v>
      </c>
      <c r="M91" s="149">
        <f t="shared" si="6"/>
        <v>0.46500000000000002</v>
      </c>
      <c r="N91" s="149">
        <f t="shared" si="6"/>
        <v>0.46500000000000002</v>
      </c>
      <c r="O91" s="149">
        <f t="shared" si="6"/>
        <v>0.46500000000000002</v>
      </c>
      <c r="P91" s="149">
        <f t="shared" si="6"/>
        <v>0.46500000000000002</v>
      </c>
      <c r="Q91" s="149">
        <f t="shared" si="6"/>
        <v>0.46500000000000002</v>
      </c>
      <c r="R91" s="149">
        <f t="shared" si="6"/>
        <v>0.46500000000000002</v>
      </c>
      <c r="S91" s="149">
        <f t="shared" si="6"/>
        <v>0.46500000000000002</v>
      </c>
      <c r="T91" s="149">
        <f t="shared" si="6"/>
        <v>0.46500000000000002</v>
      </c>
      <c r="U91" s="149">
        <f t="shared" si="6"/>
        <v>0.46500000000000002</v>
      </c>
      <c r="V91" s="149">
        <f t="shared" si="6"/>
        <v>0.46500000000000002</v>
      </c>
      <c r="W91" s="149">
        <f t="shared" si="6"/>
        <v>0.46500000000000002</v>
      </c>
      <c r="X91" s="149">
        <f t="shared" si="6"/>
        <v>0.46500000000000002</v>
      </c>
      <c r="Y91" s="149">
        <f t="shared" si="6"/>
        <v>0.46500000000000002</v>
      </c>
      <c r="Z91" s="149">
        <f t="shared" si="6"/>
        <v>0.46500000000000002</v>
      </c>
      <c r="AA91" s="149">
        <f t="shared" si="6"/>
        <v>0.46500000000000002</v>
      </c>
      <c r="AB91" s="149">
        <f t="shared" si="5"/>
        <v>0.46500000000000002</v>
      </c>
      <c r="AC91" s="149">
        <f t="shared" si="5"/>
        <v>0.46500000000000002</v>
      </c>
      <c r="AD91" s="149">
        <f t="shared" si="5"/>
        <v>0.46500000000000002</v>
      </c>
      <c r="AE91" s="149">
        <f t="shared" si="5"/>
        <v>0.46500000000000002</v>
      </c>
      <c r="AF91" s="149">
        <f t="shared" si="5"/>
        <v>0.46500000000000002</v>
      </c>
      <c r="AG91" s="149">
        <f t="shared" si="5"/>
        <v>0.46500000000000002</v>
      </c>
      <c r="AH91" s="149">
        <f t="shared" si="5"/>
        <v>0.46500000000000002</v>
      </c>
      <c r="AI91" s="149">
        <f t="shared" si="5"/>
        <v>0.46500000000000002</v>
      </c>
      <c r="AJ91" s="149">
        <f t="shared" si="5"/>
        <v>0.46500000000000002</v>
      </c>
      <c r="AK91" s="149">
        <f t="shared" si="5"/>
        <v>0.46500000000000002</v>
      </c>
      <c r="AL91" s="149">
        <f t="shared" si="5"/>
        <v>0.46500000000000002</v>
      </c>
      <c r="AM91" s="149">
        <f t="shared" si="5"/>
        <v>0.46500000000000002</v>
      </c>
      <c r="AN91" s="149">
        <f t="shared" si="5"/>
        <v>0.46500000000000002</v>
      </c>
      <c r="AO91" s="149">
        <f t="shared" si="5"/>
        <v>0.46500000000000002</v>
      </c>
      <c r="AP91" s="149">
        <f t="shared" si="5"/>
        <v>0.46500000000000002</v>
      </c>
      <c r="AQ91" s="149">
        <f t="shared" si="5"/>
        <v>0.46500000000000002</v>
      </c>
      <c r="AR91" s="149">
        <f t="shared" si="5"/>
        <v>0.46500000000000002</v>
      </c>
      <c r="AS91" s="149">
        <f t="shared" si="5"/>
        <v>0.46500000000000002</v>
      </c>
      <c r="AT91" s="149">
        <f t="shared" si="5"/>
        <v>0.46500000000000002</v>
      </c>
      <c r="AU91" s="149">
        <f t="shared" si="5"/>
        <v>0.46500000000000002</v>
      </c>
      <c r="AV91" s="643">
        <f t="shared" si="5"/>
        <v>0.46500000000000002</v>
      </c>
    </row>
    <row r="92" spans="4:48" ht="13.5" thickBot="1">
      <c r="G92" s="19"/>
      <c r="H92" s="738"/>
      <c r="J92" s="802"/>
      <c r="K92" s="9" t="s">
        <v>170</v>
      </c>
      <c r="L92" s="149">
        <f t="shared" si="6"/>
        <v>0.46500000000000002</v>
      </c>
      <c r="M92" s="149">
        <f t="shared" si="5"/>
        <v>0.46500000000000002</v>
      </c>
      <c r="N92" s="149">
        <f t="shared" si="5"/>
        <v>0.46500000000000002</v>
      </c>
      <c r="O92" s="149">
        <f t="shared" si="5"/>
        <v>0.46500000000000002</v>
      </c>
      <c r="P92" s="149">
        <f t="shared" si="5"/>
        <v>0.46500000000000002</v>
      </c>
      <c r="Q92" s="149">
        <f t="shared" si="5"/>
        <v>0.46500000000000002</v>
      </c>
      <c r="R92" s="149">
        <f t="shared" si="5"/>
        <v>0.46500000000000002</v>
      </c>
      <c r="S92" s="149">
        <f t="shared" si="5"/>
        <v>0.46500000000000002</v>
      </c>
      <c r="T92" s="149">
        <f t="shared" si="5"/>
        <v>0.46500000000000002</v>
      </c>
      <c r="U92" s="149">
        <f t="shared" si="5"/>
        <v>0.46500000000000002</v>
      </c>
      <c r="V92" s="149">
        <f t="shared" si="5"/>
        <v>0.46500000000000002</v>
      </c>
      <c r="W92" s="149">
        <f t="shared" si="5"/>
        <v>0.46500000000000002</v>
      </c>
      <c r="X92" s="149">
        <f t="shared" si="5"/>
        <v>0.46500000000000002</v>
      </c>
      <c r="Y92" s="149">
        <f t="shared" si="5"/>
        <v>0.46500000000000002</v>
      </c>
      <c r="Z92" s="149">
        <f t="shared" si="5"/>
        <v>0.46500000000000002</v>
      </c>
      <c r="AA92" s="149">
        <f t="shared" si="5"/>
        <v>0.46500000000000002</v>
      </c>
      <c r="AB92" s="149">
        <f t="shared" si="5"/>
        <v>0.46500000000000002</v>
      </c>
      <c r="AC92" s="149">
        <f t="shared" si="5"/>
        <v>0.46500000000000002</v>
      </c>
      <c r="AD92" s="149">
        <f t="shared" si="5"/>
        <v>0.46500000000000002</v>
      </c>
      <c r="AE92" s="149">
        <f t="shared" si="5"/>
        <v>0.46500000000000002</v>
      </c>
      <c r="AF92" s="149">
        <f t="shared" si="5"/>
        <v>0.46500000000000002</v>
      </c>
      <c r="AG92" s="149">
        <f t="shared" si="5"/>
        <v>0.46500000000000002</v>
      </c>
      <c r="AH92" s="149">
        <f t="shared" si="5"/>
        <v>0.46500000000000002</v>
      </c>
      <c r="AI92" s="149">
        <f t="shared" si="5"/>
        <v>0.46500000000000002</v>
      </c>
      <c r="AJ92" s="149">
        <f t="shared" si="5"/>
        <v>0.46500000000000002</v>
      </c>
      <c r="AK92" s="149">
        <f t="shared" si="5"/>
        <v>0.46500000000000002</v>
      </c>
      <c r="AL92" s="149">
        <f t="shared" si="5"/>
        <v>0.46500000000000002</v>
      </c>
      <c r="AM92" s="149">
        <f t="shared" si="5"/>
        <v>0.46500000000000002</v>
      </c>
      <c r="AN92" s="149">
        <f t="shared" si="5"/>
        <v>0.46500000000000002</v>
      </c>
      <c r="AO92" s="149">
        <f t="shared" si="5"/>
        <v>0.46500000000000002</v>
      </c>
      <c r="AP92" s="149">
        <f t="shared" si="5"/>
        <v>0.46500000000000002</v>
      </c>
      <c r="AQ92" s="149">
        <f t="shared" si="5"/>
        <v>0.46500000000000002</v>
      </c>
      <c r="AR92" s="149">
        <f t="shared" si="5"/>
        <v>0.46500000000000002</v>
      </c>
      <c r="AS92" s="149">
        <f t="shared" si="5"/>
        <v>0.46500000000000002</v>
      </c>
      <c r="AT92" s="149">
        <f t="shared" si="5"/>
        <v>0.46500000000000002</v>
      </c>
      <c r="AU92" s="149">
        <f t="shared" si="5"/>
        <v>0.46500000000000002</v>
      </c>
      <c r="AV92" s="643">
        <f t="shared" si="5"/>
        <v>0.46500000000000002</v>
      </c>
    </row>
    <row r="93" spans="4:48" ht="13.5" thickTop="1">
      <c r="G93" s="19"/>
      <c r="H93" s="738"/>
      <c r="J93" s="802"/>
      <c r="K93" s="9" t="s">
        <v>167</v>
      </c>
      <c r="L93" s="68">
        <f>$L$14</f>
        <v>0.46500000000000002</v>
      </c>
      <c r="M93" s="68">
        <f t="shared" ref="M93:AV95" si="7">$L$14</f>
        <v>0.46500000000000002</v>
      </c>
      <c r="N93" s="68">
        <f t="shared" si="7"/>
        <v>0.46500000000000002</v>
      </c>
      <c r="O93" s="68">
        <f t="shared" si="7"/>
        <v>0.46500000000000002</v>
      </c>
      <c r="P93" s="68">
        <f t="shared" si="7"/>
        <v>0.46500000000000002</v>
      </c>
      <c r="Q93" s="68">
        <f t="shared" si="7"/>
        <v>0.46500000000000002</v>
      </c>
      <c r="R93" s="68">
        <f t="shared" si="7"/>
        <v>0.46500000000000002</v>
      </c>
      <c r="S93" s="68">
        <f t="shared" si="7"/>
        <v>0.46500000000000002</v>
      </c>
      <c r="T93" s="68">
        <f t="shared" si="7"/>
        <v>0.46500000000000002</v>
      </c>
      <c r="U93" s="68">
        <f t="shared" si="7"/>
        <v>0.46500000000000002</v>
      </c>
      <c r="V93" s="68">
        <f t="shared" si="7"/>
        <v>0.46500000000000002</v>
      </c>
      <c r="W93" s="68">
        <f t="shared" si="7"/>
        <v>0.46500000000000002</v>
      </c>
      <c r="X93" s="68">
        <f t="shared" si="7"/>
        <v>0.46500000000000002</v>
      </c>
      <c r="Y93" s="68">
        <f t="shared" si="7"/>
        <v>0.46500000000000002</v>
      </c>
      <c r="Z93" s="68">
        <f t="shared" si="7"/>
        <v>0.46500000000000002</v>
      </c>
      <c r="AA93" s="68">
        <f t="shared" si="7"/>
        <v>0.46500000000000002</v>
      </c>
      <c r="AB93" s="68">
        <f t="shared" si="7"/>
        <v>0.46500000000000002</v>
      </c>
      <c r="AC93" s="68">
        <f t="shared" si="7"/>
        <v>0.46500000000000002</v>
      </c>
      <c r="AD93" s="68">
        <f t="shared" si="7"/>
        <v>0.46500000000000002</v>
      </c>
      <c r="AE93" s="68">
        <f t="shared" si="7"/>
        <v>0.46500000000000002</v>
      </c>
      <c r="AF93" s="68">
        <f t="shared" si="7"/>
        <v>0.46500000000000002</v>
      </c>
      <c r="AG93" s="68">
        <f t="shared" si="7"/>
        <v>0.46500000000000002</v>
      </c>
      <c r="AH93" s="68">
        <f t="shared" si="7"/>
        <v>0.46500000000000002</v>
      </c>
      <c r="AI93" s="68">
        <f t="shared" si="7"/>
        <v>0.46500000000000002</v>
      </c>
      <c r="AJ93" s="68">
        <f t="shared" si="7"/>
        <v>0.46500000000000002</v>
      </c>
      <c r="AK93" s="68">
        <f t="shared" si="7"/>
        <v>0.46500000000000002</v>
      </c>
      <c r="AL93" s="68">
        <f t="shared" si="7"/>
        <v>0.46500000000000002</v>
      </c>
      <c r="AM93" s="68">
        <f t="shared" si="7"/>
        <v>0.46500000000000002</v>
      </c>
      <c r="AN93" s="68">
        <f t="shared" si="7"/>
        <v>0.46500000000000002</v>
      </c>
      <c r="AO93" s="68">
        <f t="shared" si="7"/>
        <v>0.46500000000000002</v>
      </c>
      <c r="AP93" s="68">
        <f t="shared" si="7"/>
        <v>0.46500000000000002</v>
      </c>
      <c r="AQ93" s="68">
        <f t="shared" si="7"/>
        <v>0.46500000000000002</v>
      </c>
      <c r="AR93" s="68">
        <f t="shared" si="7"/>
        <v>0.46500000000000002</v>
      </c>
      <c r="AS93" s="68">
        <f t="shared" si="7"/>
        <v>0.46500000000000002</v>
      </c>
      <c r="AT93" s="68">
        <f t="shared" si="7"/>
        <v>0.46500000000000002</v>
      </c>
      <c r="AU93" s="68">
        <f t="shared" si="7"/>
        <v>0.46500000000000002</v>
      </c>
      <c r="AV93" s="603">
        <f t="shared" si="7"/>
        <v>0.46500000000000002</v>
      </c>
    </row>
    <row r="94" spans="4:48">
      <c r="G94" s="19"/>
      <c r="H94" s="738"/>
      <c r="J94" s="802"/>
      <c r="K94" s="9" t="s">
        <v>169</v>
      </c>
      <c r="L94" s="149">
        <f t="shared" ref="L94:AA95" si="8">$L$14</f>
        <v>0.46500000000000002</v>
      </c>
      <c r="M94" s="149">
        <f t="shared" si="8"/>
        <v>0.46500000000000002</v>
      </c>
      <c r="N94" s="149">
        <f t="shared" si="8"/>
        <v>0.46500000000000002</v>
      </c>
      <c r="O94" s="149">
        <f t="shared" si="8"/>
        <v>0.46500000000000002</v>
      </c>
      <c r="P94" s="149">
        <f t="shared" si="8"/>
        <v>0.46500000000000002</v>
      </c>
      <c r="Q94" s="149">
        <f t="shared" si="8"/>
        <v>0.46500000000000002</v>
      </c>
      <c r="R94" s="149">
        <f t="shared" si="8"/>
        <v>0.46500000000000002</v>
      </c>
      <c r="S94" s="149">
        <f t="shared" si="8"/>
        <v>0.46500000000000002</v>
      </c>
      <c r="T94" s="149">
        <f t="shared" si="8"/>
        <v>0.46500000000000002</v>
      </c>
      <c r="U94" s="149">
        <f t="shared" si="8"/>
        <v>0.46500000000000002</v>
      </c>
      <c r="V94" s="149">
        <f t="shared" si="8"/>
        <v>0.46500000000000002</v>
      </c>
      <c r="W94" s="149">
        <f t="shared" si="8"/>
        <v>0.46500000000000002</v>
      </c>
      <c r="X94" s="149">
        <f t="shared" si="8"/>
        <v>0.46500000000000002</v>
      </c>
      <c r="Y94" s="149">
        <f t="shared" si="8"/>
        <v>0.46500000000000002</v>
      </c>
      <c r="Z94" s="149">
        <f t="shared" si="8"/>
        <v>0.46500000000000002</v>
      </c>
      <c r="AA94" s="149">
        <f t="shared" si="8"/>
        <v>0.46500000000000002</v>
      </c>
      <c r="AB94" s="149">
        <f t="shared" si="7"/>
        <v>0.46500000000000002</v>
      </c>
      <c r="AC94" s="149">
        <f t="shared" si="7"/>
        <v>0.46500000000000002</v>
      </c>
      <c r="AD94" s="149">
        <f t="shared" si="7"/>
        <v>0.46500000000000002</v>
      </c>
      <c r="AE94" s="149">
        <f t="shared" si="7"/>
        <v>0.46500000000000002</v>
      </c>
      <c r="AF94" s="149">
        <f t="shared" si="7"/>
        <v>0.46500000000000002</v>
      </c>
      <c r="AG94" s="149">
        <f t="shared" si="7"/>
        <v>0.46500000000000002</v>
      </c>
      <c r="AH94" s="149">
        <f t="shared" si="7"/>
        <v>0.46500000000000002</v>
      </c>
      <c r="AI94" s="149">
        <f t="shared" si="7"/>
        <v>0.46500000000000002</v>
      </c>
      <c r="AJ94" s="149">
        <f t="shared" si="7"/>
        <v>0.46500000000000002</v>
      </c>
      <c r="AK94" s="149">
        <f t="shared" si="7"/>
        <v>0.46500000000000002</v>
      </c>
      <c r="AL94" s="149">
        <f t="shared" si="7"/>
        <v>0.46500000000000002</v>
      </c>
      <c r="AM94" s="149">
        <f t="shared" si="7"/>
        <v>0.46500000000000002</v>
      </c>
      <c r="AN94" s="149">
        <f t="shared" si="7"/>
        <v>0.46500000000000002</v>
      </c>
      <c r="AO94" s="149">
        <f t="shared" si="7"/>
        <v>0.46500000000000002</v>
      </c>
      <c r="AP94" s="149">
        <f t="shared" si="7"/>
        <v>0.46500000000000002</v>
      </c>
      <c r="AQ94" s="149">
        <f t="shared" si="7"/>
        <v>0.46500000000000002</v>
      </c>
      <c r="AR94" s="149">
        <f t="shared" si="7"/>
        <v>0.46500000000000002</v>
      </c>
      <c r="AS94" s="149">
        <f t="shared" si="7"/>
        <v>0.46500000000000002</v>
      </c>
      <c r="AT94" s="149">
        <f t="shared" si="7"/>
        <v>0.46500000000000002</v>
      </c>
      <c r="AU94" s="149">
        <f t="shared" si="7"/>
        <v>0.46500000000000002</v>
      </c>
      <c r="AV94" s="643">
        <f t="shared" si="7"/>
        <v>0.46500000000000002</v>
      </c>
    </row>
    <row r="95" spans="4:48">
      <c r="G95" s="19"/>
      <c r="H95" s="738"/>
      <c r="J95" s="802"/>
      <c r="K95" s="10" t="s">
        <v>171</v>
      </c>
      <c r="L95" s="149">
        <f t="shared" si="8"/>
        <v>0.46500000000000002</v>
      </c>
      <c r="M95" s="149">
        <f t="shared" si="7"/>
        <v>0.46500000000000002</v>
      </c>
      <c r="N95" s="149">
        <f t="shared" si="7"/>
        <v>0.46500000000000002</v>
      </c>
      <c r="O95" s="149">
        <f t="shared" si="7"/>
        <v>0.46500000000000002</v>
      </c>
      <c r="P95" s="149">
        <f t="shared" si="7"/>
        <v>0.46500000000000002</v>
      </c>
      <c r="Q95" s="149">
        <f t="shared" si="7"/>
        <v>0.46500000000000002</v>
      </c>
      <c r="R95" s="149">
        <f t="shared" si="7"/>
        <v>0.46500000000000002</v>
      </c>
      <c r="S95" s="149">
        <f t="shared" si="7"/>
        <v>0.46500000000000002</v>
      </c>
      <c r="T95" s="149">
        <f t="shared" si="7"/>
        <v>0.46500000000000002</v>
      </c>
      <c r="U95" s="149">
        <f t="shared" si="7"/>
        <v>0.46500000000000002</v>
      </c>
      <c r="V95" s="149">
        <f t="shared" si="7"/>
        <v>0.46500000000000002</v>
      </c>
      <c r="W95" s="149">
        <f t="shared" si="7"/>
        <v>0.46500000000000002</v>
      </c>
      <c r="X95" s="149">
        <f t="shared" si="7"/>
        <v>0.46500000000000002</v>
      </c>
      <c r="Y95" s="149">
        <f t="shared" si="7"/>
        <v>0.46500000000000002</v>
      </c>
      <c r="Z95" s="149">
        <f t="shared" si="7"/>
        <v>0.46500000000000002</v>
      </c>
      <c r="AA95" s="149">
        <f t="shared" si="7"/>
        <v>0.46500000000000002</v>
      </c>
      <c r="AB95" s="149">
        <f t="shared" si="7"/>
        <v>0.46500000000000002</v>
      </c>
      <c r="AC95" s="149">
        <f t="shared" si="7"/>
        <v>0.46500000000000002</v>
      </c>
      <c r="AD95" s="149">
        <f t="shared" si="7"/>
        <v>0.46500000000000002</v>
      </c>
      <c r="AE95" s="149">
        <f t="shared" si="7"/>
        <v>0.46500000000000002</v>
      </c>
      <c r="AF95" s="149">
        <f t="shared" si="7"/>
        <v>0.46500000000000002</v>
      </c>
      <c r="AG95" s="149">
        <f t="shared" si="7"/>
        <v>0.46500000000000002</v>
      </c>
      <c r="AH95" s="149">
        <f t="shared" si="7"/>
        <v>0.46500000000000002</v>
      </c>
      <c r="AI95" s="149">
        <f t="shared" si="7"/>
        <v>0.46500000000000002</v>
      </c>
      <c r="AJ95" s="149">
        <f t="shared" si="7"/>
        <v>0.46500000000000002</v>
      </c>
      <c r="AK95" s="149">
        <f t="shared" si="7"/>
        <v>0.46500000000000002</v>
      </c>
      <c r="AL95" s="149">
        <f t="shared" si="7"/>
        <v>0.46500000000000002</v>
      </c>
      <c r="AM95" s="149">
        <f t="shared" si="7"/>
        <v>0.46500000000000002</v>
      </c>
      <c r="AN95" s="149">
        <f t="shared" si="7"/>
        <v>0.46500000000000002</v>
      </c>
      <c r="AO95" s="149">
        <f t="shared" si="7"/>
        <v>0.46500000000000002</v>
      </c>
      <c r="AP95" s="149">
        <f t="shared" si="7"/>
        <v>0.46500000000000002</v>
      </c>
      <c r="AQ95" s="149">
        <f t="shared" si="7"/>
        <v>0.46500000000000002</v>
      </c>
      <c r="AR95" s="149">
        <f t="shared" si="7"/>
        <v>0.46500000000000002</v>
      </c>
      <c r="AS95" s="149">
        <f t="shared" si="7"/>
        <v>0.46500000000000002</v>
      </c>
      <c r="AT95" s="149">
        <f t="shared" si="7"/>
        <v>0.46500000000000002</v>
      </c>
      <c r="AU95" s="149">
        <f t="shared" si="7"/>
        <v>0.46500000000000002</v>
      </c>
      <c r="AV95" s="643">
        <f t="shared" si="7"/>
        <v>0.46500000000000002</v>
      </c>
    </row>
    <row r="96" spans="4:48">
      <c r="G96" s="19"/>
      <c r="H96" s="738"/>
      <c r="J96" s="15"/>
      <c r="AV96" s="20"/>
    </row>
    <row r="97" spans="7:75">
      <c r="G97" s="19"/>
      <c r="H97" s="738"/>
      <c r="J97" s="735" t="s">
        <v>30</v>
      </c>
      <c r="K97" s="8" t="s">
        <v>163</v>
      </c>
      <c r="L97" s="38">
        <f>L87*8760</f>
        <v>359.16</v>
      </c>
      <c r="M97" s="38">
        <f t="shared" ref="M97:AV104" si="9">M87*8760</f>
        <v>359.16</v>
      </c>
      <c r="N97" s="38">
        <f t="shared" si="9"/>
        <v>359.16</v>
      </c>
      <c r="O97" s="38">
        <f t="shared" si="9"/>
        <v>359.16</v>
      </c>
      <c r="P97" s="38">
        <f t="shared" si="9"/>
        <v>359.16</v>
      </c>
      <c r="Q97" s="38">
        <f t="shared" si="9"/>
        <v>359.16</v>
      </c>
      <c r="R97" s="38">
        <f t="shared" si="9"/>
        <v>359.16</v>
      </c>
      <c r="S97" s="38">
        <f t="shared" si="9"/>
        <v>359.16</v>
      </c>
      <c r="T97" s="38">
        <f t="shared" si="9"/>
        <v>359.16</v>
      </c>
      <c r="U97" s="38">
        <f t="shared" si="9"/>
        <v>359.16</v>
      </c>
      <c r="V97" s="38">
        <f t="shared" si="9"/>
        <v>359.16</v>
      </c>
      <c r="W97" s="38">
        <f t="shared" si="9"/>
        <v>359.16</v>
      </c>
      <c r="X97" s="38">
        <f t="shared" si="9"/>
        <v>359.16</v>
      </c>
      <c r="Y97" s="38">
        <f t="shared" si="9"/>
        <v>359.16</v>
      </c>
      <c r="Z97" s="38">
        <f t="shared" si="9"/>
        <v>359.16</v>
      </c>
      <c r="AA97" s="38">
        <f t="shared" si="9"/>
        <v>359.16</v>
      </c>
      <c r="AB97" s="38">
        <f t="shared" si="9"/>
        <v>359.16</v>
      </c>
      <c r="AC97" s="38">
        <f t="shared" si="9"/>
        <v>359.16</v>
      </c>
      <c r="AD97" s="38">
        <f t="shared" si="9"/>
        <v>359.16</v>
      </c>
      <c r="AE97" s="38">
        <f t="shared" si="9"/>
        <v>359.16</v>
      </c>
      <c r="AF97" s="38">
        <f t="shared" si="9"/>
        <v>359.16</v>
      </c>
      <c r="AG97" s="38">
        <f t="shared" si="9"/>
        <v>359.16</v>
      </c>
      <c r="AH97" s="38">
        <f t="shared" si="9"/>
        <v>359.16</v>
      </c>
      <c r="AI97" s="38">
        <f t="shared" si="9"/>
        <v>359.16</v>
      </c>
      <c r="AJ97" s="38">
        <f t="shared" si="9"/>
        <v>359.16</v>
      </c>
      <c r="AK97" s="38">
        <f t="shared" si="9"/>
        <v>359.16</v>
      </c>
      <c r="AL97" s="38">
        <f t="shared" si="9"/>
        <v>359.16</v>
      </c>
      <c r="AM97" s="38">
        <f t="shared" si="9"/>
        <v>359.16</v>
      </c>
      <c r="AN97" s="38">
        <f t="shared" si="9"/>
        <v>359.16</v>
      </c>
      <c r="AO97" s="38">
        <f t="shared" si="9"/>
        <v>359.16</v>
      </c>
      <c r="AP97" s="38">
        <f t="shared" si="9"/>
        <v>359.16</v>
      </c>
      <c r="AQ97" s="38">
        <f t="shared" si="9"/>
        <v>359.16</v>
      </c>
      <c r="AR97" s="38">
        <f t="shared" si="9"/>
        <v>359.16</v>
      </c>
      <c r="AS97" s="38">
        <f t="shared" si="9"/>
        <v>359.16</v>
      </c>
      <c r="AT97" s="38">
        <f t="shared" si="9"/>
        <v>359.16</v>
      </c>
      <c r="AU97" s="38">
        <f t="shared" si="9"/>
        <v>359.16</v>
      </c>
      <c r="AV97" s="605">
        <f t="shared" si="9"/>
        <v>359.16</v>
      </c>
    </row>
    <row r="98" spans="7:75">
      <c r="G98" s="19"/>
      <c r="H98" s="738"/>
      <c r="J98" s="736"/>
      <c r="K98" s="9" t="s">
        <v>164</v>
      </c>
      <c r="L98" s="39">
        <f t="shared" ref="L98:AA105" si="10">L88*8760</f>
        <v>359.16</v>
      </c>
      <c r="M98" s="39">
        <f t="shared" si="10"/>
        <v>359.16</v>
      </c>
      <c r="N98" s="39">
        <f t="shared" si="10"/>
        <v>359.16</v>
      </c>
      <c r="O98" s="39">
        <f t="shared" si="10"/>
        <v>359.16</v>
      </c>
      <c r="P98" s="39">
        <f t="shared" si="10"/>
        <v>359.16</v>
      </c>
      <c r="Q98" s="39">
        <f t="shared" si="10"/>
        <v>359.16</v>
      </c>
      <c r="R98" s="39">
        <f t="shared" si="10"/>
        <v>359.16</v>
      </c>
      <c r="S98" s="39">
        <f t="shared" si="10"/>
        <v>359.16</v>
      </c>
      <c r="T98" s="39">
        <f t="shared" si="10"/>
        <v>359.16</v>
      </c>
      <c r="U98" s="39">
        <f t="shared" si="10"/>
        <v>359.16</v>
      </c>
      <c r="V98" s="39">
        <f t="shared" si="10"/>
        <v>359.16</v>
      </c>
      <c r="W98" s="39">
        <f t="shared" si="10"/>
        <v>359.16</v>
      </c>
      <c r="X98" s="39">
        <f t="shared" si="10"/>
        <v>359.16</v>
      </c>
      <c r="Y98" s="39">
        <f t="shared" si="10"/>
        <v>359.16</v>
      </c>
      <c r="Z98" s="39">
        <f t="shared" si="10"/>
        <v>359.16</v>
      </c>
      <c r="AA98" s="39">
        <f t="shared" si="10"/>
        <v>359.16</v>
      </c>
      <c r="AB98" s="39">
        <f t="shared" si="9"/>
        <v>359.16</v>
      </c>
      <c r="AC98" s="39">
        <f t="shared" si="9"/>
        <v>359.16</v>
      </c>
      <c r="AD98" s="39">
        <f t="shared" si="9"/>
        <v>359.16</v>
      </c>
      <c r="AE98" s="39">
        <f t="shared" si="9"/>
        <v>359.16</v>
      </c>
      <c r="AF98" s="39">
        <f t="shared" si="9"/>
        <v>359.16</v>
      </c>
      <c r="AG98" s="39">
        <f t="shared" si="9"/>
        <v>359.16</v>
      </c>
      <c r="AH98" s="39">
        <f t="shared" si="9"/>
        <v>359.16</v>
      </c>
      <c r="AI98" s="39">
        <f t="shared" si="9"/>
        <v>359.16</v>
      </c>
      <c r="AJ98" s="39">
        <f t="shared" si="9"/>
        <v>359.16</v>
      </c>
      <c r="AK98" s="39">
        <f t="shared" si="9"/>
        <v>359.16</v>
      </c>
      <c r="AL98" s="39">
        <f t="shared" si="9"/>
        <v>359.16</v>
      </c>
      <c r="AM98" s="39">
        <f t="shared" si="9"/>
        <v>359.16</v>
      </c>
      <c r="AN98" s="39">
        <f t="shared" si="9"/>
        <v>359.16</v>
      </c>
      <c r="AO98" s="39">
        <f t="shared" si="9"/>
        <v>359.16</v>
      </c>
      <c r="AP98" s="39">
        <f t="shared" si="9"/>
        <v>359.16</v>
      </c>
      <c r="AQ98" s="39">
        <f t="shared" si="9"/>
        <v>359.16</v>
      </c>
      <c r="AR98" s="39">
        <f t="shared" si="9"/>
        <v>359.16</v>
      </c>
      <c r="AS98" s="39">
        <f t="shared" si="9"/>
        <v>359.16</v>
      </c>
      <c r="AT98" s="39">
        <f t="shared" si="9"/>
        <v>359.16</v>
      </c>
      <c r="AU98" s="39">
        <f t="shared" si="9"/>
        <v>359.16</v>
      </c>
      <c r="AV98" s="606">
        <f t="shared" si="9"/>
        <v>359.16</v>
      </c>
    </row>
    <row r="99" spans="7:75" ht="13.5" thickBot="1">
      <c r="G99" s="19"/>
      <c r="H99" s="738"/>
      <c r="J99" s="736"/>
      <c r="K99" s="9" t="s">
        <v>165</v>
      </c>
      <c r="L99" s="65">
        <f t="shared" si="10"/>
        <v>359.16</v>
      </c>
      <c r="M99" s="65">
        <f t="shared" si="9"/>
        <v>359.16</v>
      </c>
      <c r="N99" s="65">
        <f t="shared" si="9"/>
        <v>359.16</v>
      </c>
      <c r="O99" s="65">
        <f t="shared" si="9"/>
        <v>359.16</v>
      </c>
      <c r="P99" s="65">
        <f t="shared" si="9"/>
        <v>359.16</v>
      </c>
      <c r="Q99" s="65">
        <f t="shared" si="9"/>
        <v>359.16</v>
      </c>
      <c r="R99" s="65">
        <f t="shared" si="9"/>
        <v>359.16</v>
      </c>
      <c r="S99" s="65">
        <f t="shared" si="9"/>
        <v>359.16</v>
      </c>
      <c r="T99" s="65">
        <f t="shared" si="9"/>
        <v>359.16</v>
      </c>
      <c r="U99" s="65">
        <f t="shared" si="9"/>
        <v>359.16</v>
      </c>
      <c r="V99" s="65">
        <f t="shared" si="9"/>
        <v>359.16</v>
      </c>
      <c r="W99" s="65">
        <f t="shared" si="9"/>
        <v>359.16</v>
      </c>
      <c r="X99" s="65">
        <f t="shared" si="9"/>
        <v>359.16</v>
      </c>
      <c r="Y99" s="65">
        <f t="shared" si="9"/>
        <v>359.16</v>
      </c>
      <c r="Z99" s="65">
        <f t="shared" si="9"/>
        <v>359.16</v>
      </c>
      <c r="AA99" s="65">
        <f t="shared" si="9"/>
        <v>359.16</v>
      </c>
      <c r="AB99" s="65">
        <f t="shared" si="9"/>
        <v>359.16</v>
      </c>
      <c r="AC99" s="65">
        <f t="shared" si="9"/>
        <v>359.16</v>
      </c>
      <c r="AD99" s="65">
        <f t="shared" si="9"/>
        <v>359.16</v>
      </c>
      <c r="AE99" s="65">
        <f t="shared" si="9"/>
        <v>359.16</v>
      </c>
      <c r="AF99" s="65">
        <f t="shared" si="9"/>
        <v>359.16</v>
      </c>
      <c r="AG99" s="65">
        <f t="shared" si="9"/>
        <v>359.16</v>
      </c>
      <c r="AH99" s="65">
        <f t="shared" si="9"/>
        <v>359.16</v>
      </c>
      <c r="AI99" s="65">
        <f t="shared" si="9"/>
        <v>359.16</v>
      </c>
      <c r="AJ99" s="65">
        <f t="shared" si="9"/>
        <v>359.16</v>
      </c>
      <c r="AK99" s="65">
        <f t="shared" si="9"/>
        <v>359.16</v>
      </c>
      <c r="AL99" s="65">
        <f t="shared" si="9"/>
        <v>359.16</v>
      </c>
      <c r="AM99" s="65">
        <f t="shared" si="9"/>
        <v>359.16</v>
      </c>
      <c r="AN99" s="65">
        <f t="shared" si="9"/>
        <v>359.16</v>
      </c>
      <c r="AO99" s="65">
        <f t="shared" si="9"/>
        <v>359.16</v>
      </c>
      <c r="AP99" s="65">
        <f t="shared" si="9"/>
        <v>359.16</v>
      </c>
      <c r="AQ99" s="65">
        <f t="shared" si="9"/>
        <v>359.16</v>
      </c>
      <c r="AR99" s="65">
        <f t="shared" si="9"/>
        <v>359.16</v>
      </c>
      <c r="AS99" s="65">
        <f t="shared" si="9"/>
        <v>359.16</v>
      </c>
      <c r="AT99" s="65">
        <f t="shared" si="9"/>
        <v>359.16</v>
      </c>
      <c r="AU99" s="65">
        <f t="shared" si="9"/>
        <v>359.16</v>
      </c>
      <c r="AV99" s="607">
        <f t="shared" si="9"/>
        <v>359.16</v>
      </c>
    </row>
    <row r="100" spans="7:75" ht="13.5" thickTop="1">
      <c r="G100" s="19"/>
      <c r="H100" s="738"/>
      <c r="J100" s="736"/>
      <c r="K100" s="9" t="s">
        <v>166</v>
      </c>
      <c r="L100" s="66">
        <f t="shared" si="10"/>
        <v>4073.4</v>
      </c>
      <c r="M100" s="66">
        <f t="shared" si="9"/>
        <v>4073.4</v>
      </c>
      <c r="N100" s="66">
        <f t="shared" si="9"/>
        <v>4073.4</v>
      </c>
      <c r="O100" s="66">
        <f t="shared" si="9"/>
        <v>4073.4</v>
      </c>
      <c r="P100" s="66">
        <f t="shared" si="9"/>
        <v>4073.4</v>
      </c>
      <c r="Q100" s="66">
        <f t="shared" si="9"/>
        <v>4073.4</v>
      </c>
      <c r="R100" s="66">
        <f t="shared" si="9"/>
        <v>4073.4</v>
      </c>
      <c r="S100" s="66">
        <f t="shared" si="9"/>
        <v>4073.4</v>
      </c>
      <c r="T100" s="66">
        <f t="shared" si="9"/>
        <v>4073.4</v>
      </c>
      <c r="U100" s="66">
        <f t="shared" si="9"/>
        <v>4073.4</v>
      </c>
      <c r="V100" s="66">
        <f t="shared" si="9"/>
        <v>4073.4</v>
      </c>
      <c r="W100" s="66">
        <f t="shared" si="9"/>
        <v>4073.4</v>
      </c>
      <c r="X100" s="66">
        <f t="shared" si="9"/>
        <v>4073.4</v>
      </c>
      <c r="Y100" s="66">
        <f t="shared" si="9"/>
        <v>4073.4</v>
      </c>
      <c r="Z100" s="66">
        <f t="shared" si="9"/>
        <v>4073.4</v>
      </c>
      <c r="AA100" s="66">
        <f t="shared" si="9"/>
        <v>4073.4</v>
      </c>
      <c r="AB100" s="66">
        <f t="shared" si="9"/>
        <v>4073.4</v>
      </c>
      <c r="AC100" s="66">
        <f t="shared" si="9"/>
        <v>4073.4</v>
      </c>
      <c r="AD100" s="66">
        <f t="shared" si="9"/>
        <v>4073.4</v>
      </c>
      <c r="AE100" s="66">
        <f t="shared" si="9"/>
        <v>4073.4</v>
      </c>
      <c r="AF100" s="66">
        <f t="shared" si="9"/>
        <v>4073.4</v>
      </c>
      <c r="AG100" s="66">
        <f t="shared" si="9"/>
        <v>4073.4</v>
      </c>
      <c r="AH100" s="66">
        <f t="shared" si="9"/>
        <v>4073.4</v>
      </c>
      <c r="AI100" s="66">
        <f t="shared" si="9"/>
        <v>4073.4</v>
      </c>
      <c r="AJ100" s="66">
        <f t="shared" si="9"/>
        <v>4073.4</v>
      </c>
      <c r="AK100" s="66">
        <f t="shared" si="9"/>
        <v>4073.4</v>
      </c>
      <c r="AL100" s="66">
        <f t="shared" si="9"/>
        <v>4073.4</v>
      </c>
      <c r="AM100" s="66">
        <f t="shared" si="9"/>
        <v>4073.4</v>
      </c>
      <c r="AN100" s="66">
        <f t="shared" si="9"/>
        <v>4073.4</v>
      </c>
      <c r="AO100" s="66">
        <f t="shared" si="9"/>
        <v>4073.4</v>
      </c>
      <c r="AP100" s="66">
        <f t="shared" si="9"/>
        <v>4073.4</v>
      </c>
      <c r="AQ100" s="66">
        <f t="shared" si="9"/>
        <v>4073.4</v>
      </c>
      <c r="AR100" s="66">
        <f t="shared" si="9"/>
        <v>4073.4</v>
      </c>
      <c r="AS100" s="66">
        <f t="shared" si="9"/>
        <v>4073.4</v>
      </c>
      <c r="AT100" s="66">
        <f t="shared" si="9"/>
        <v>4073.4</v>
      </c>
      <c r="AU100" s="66">
        <f t="shared" si="9"/>
        <v>4073.4</v>
      </c>
      <c r="AV100" s="608">
        <f t="shared" si="9"/>
        <v>4073.4</v>
      </c>
    </row>
    <row r="101" spans="7:75">
      <c r="G101" s="19"/>
      <c r="H101" s="738"/>
      <c r="J101" s="736"/>
      <c r="K101" s="9" t="s">
        <v>168</v>
      </c>
      <c r="L101" s="69">
        <f t="shared" si="10"/>
        <v>4073.4</v>
      </c>
      <c r="M101" s="69">
        <f t="shared" si="9"/>
        <v>4073.4</v>
      </c>
      <c r="N101" s="69">
        <f t="shared" si="9"/>
        <v>4073.4</v>
      </c>
      <c r="O101" s="69">
        <f t="shared" si="9"/>
        <v>4073.4</v>
      </c>
      <c r="P101" s="69">
        <f t="shared" si="9"/>
        <v>4073.4</v>
      </c>
      <c r="Q101" s="69">
        <f t="shared" si="9"/>
        <v>4073.4</v>
      </c>
      <c r="R101" s="69">
        <f t="shared" si="9"/>
        <v>4073.4</v>
      </c>
      <c r="S101" s="69">
        <f t="shared" si="9"/>
        <v>4073.4</v>
      </c>
      <c r="T101" s="69">
        <f t="shared" si="9"/>
        <v>4073.4</v>
      </c>
      <c r="U101" s="69">
        <f t="shared" si="9"/>
        <v>4073.4</v>
      </c>
      <c r="V101" s="69">
        <f t="shared" si="9"/>
        <v>4073.4</v>
      </c>
      <c r="W101" s="69">
        <f t="shared" si="9"/>
        <v>4073.4</v>
      </c>
      <c r="X101" s="69">
        <f t="shared" si="9"/>
        <v>4073.4</v>
      </c>
      <c r="Y101" s="69">
        <f t="shared" si="9"/>
        <v>4073.4</v>
      </c>
      <c r="Z101" s="69">
        <f t="shared" si="9"/>
        <v>4073.4</v>
      </c>
      <c r="AA101" s="69">
        <f t="shared" si="9"/>
        <v>4073.4</v>
      </c>
      <c r="AB101" s="69">
        <f t="shared" si="9"/>
        <v>4073.4</v>
      </c>
      <c r="AC101" s="69">
        <f t="shared" si="9"/>
        <v>4073.4</v>
      </c>
      <c r="AD101" s="69">
        <f t="shared" si="9"/>
        <v>4073.4</v>
      </c>
      <c r="AE101" s="69">
        <f t="shared" si="9"/>
        <v>4073.4</v>
      </c>
      <c r="AF101" s="69">
        <f t="shared" si="9"/>
        <v>4073.4</v>
      </c>
      <c r="AG101" s="69">
        <f t="shared" si="9"/>
        <v>4073.4</v>
      </c>
      <c r="AH101" s="69">
        <f t="shared" si="9"/>
        <v>4073.4</v>
      </c>
      <c r="AI101" s="69">
        <f t="shared" si="9"/>
        <v>4073.4</v>
      </c>
      <c r="AJ101" s="69">
        <f t="shared" si="9"/>
        <v>4073.4</v>
      </c>
      <c r="AK101" s="69">
        <f t="shared" si="9"/>
        <v>4073.4</v>
      </c>
      <c r="AL101" s="69">
        <f t="shared" si="9"/>
        <v>4073.4</v>
      </c>
      <c r="AM101" s="69">
        <f t="shared" si="9"/>
        <v>4073.4</v>
      </c>
      <c r="AN101" s="69">
        <f t="shared" si="9"/>
        <v>4073.4</v>
      </c>
      <c r="AO101" s="69">
        <f t="shared" si="9"/>
        <v>4073.4</v>
      </c>
      <c r="AP101" s="69">
        <f t="shared" si="9"/>
        <v>4073.4</v>
      </c>
      <c r="AQ101" s="69">
        <f t="shared" si="9"/>
        <v>4073.4</v>
      </c>
      <c r="AR101" s="69">
        <f t="shared" si="9"/>
        <v>4073.4</v>
      </c>
      <c r="AS101" s="69">
        <f t="shared" si="9"/>
        <v>4073.4</v>
      </c>
      <c r="AT101" s="69">
        <f t="shared" si="9"/>
        <v>4073.4</v>
      </c>
      <c r="AU101" s="69">
        <f t="shared" si="9"/>
        <v>4073.4</v>
      </c>
      <c r="AV101" s="609">
        <f t="shared" si="9"/>
        <v>4073.4</v>
      </c>
    </row>
    <row r="102" spans="7:75" ht="13.5" thickBot="1">
      <c r="G102" s="19"/>
      <c r="H102" s="738"/>
      <c r="J102" s="736"/>
      <c r="K102" s="9" t="s">
        <v>170</v>
      </c>
      <c r="L102" s="65">
        <f t="shared" si="10"/>
        <v>4073.4</v>
      </c>
      <c r="M102" s="65">
        <f t="shared" si="9"/>
        <v>4073.4</v>
      </c>
      <c r="N102" s="65">
        <f t="shared" si="9"/>
        <v>4073.4</v>
      </c>
      <c r="O102" s="65">
        <f t="shared" si="9"/>
        <v>4073.4</v>
      </c>
      <c r="P102" s="65">
        <f t="shared" si="9"/>
        <v>4073.4</v>
      </c>
      <c r="Q102" s="65">
        <f t="shared" si="9"/>
        <v>4073.4</v>
      </c>
      <c r="R102" s="65">
        <f t="shared" si="9"/>
        <v>4073.4</v>
      </c>
      <c r="S102" s="65">
        <f t="shared" si="9"/>
        <v>4073.4</v>
      </c>
      <c r="T102" s="65">
        <f t="shared" si="9"/>
        <v>4073.4</v>
      </c>
      <c r="U102" s="65">
        <f t="shared" si="9"/>
        <v>4073.4</v>
      </c>
      <c r="V102" s="65">
        <f t="shared" si="9"/>
        <v>4073.4</v>
      </c>
      <c r="W102" s="65">
        <f t="shared" si="9"/>
        <v>4073.4</v>
      </c>
      <c r="X102" s="65">
        <f t="shared" si="9"/>
        <v>4073.4</v>
      </c>
      <c r="Y102" s="65">
        <f t="shared" si="9"/>
        <v>4073.4</v>
      </c>
      <c r="Z102" s="65">
        <f t="shared" si="9"/>
        <v>4073.4</v>
      </c>
      <c r="AA102" s="65">
        <f t="shared" si="9"/>
        <v>4073.4</v>
      </c>
      <c r="AB102" s="65">
        <f t="shared" si="9"/>
        <v>4073.4</v>
      </c>
      <c r="AC102" s="65">
        <f t="shared" si="9"/>
        <v>4073.4</v>
      </c>
      <c r="AD102" s="65">
        <f t="shared" si="9"/>
        <v>4073.4</v>
      </c>
      <c r="AE102" s="65">
        <f t="shared" si="9"/>
        <v>4073.4</v>
      </c>
      <c r="AF102" s="65">
        <f t="shared" si="9"/>
        <v>4073.4</v>
      </c>
      <c r="AG102" s="65">
        <f t="shared" si="9"/>
        <v>4073.4</v>
      </c>
      <c r="AH102" s="65">
        <f t="shared" si="9"/>
        <v>4073.4</v>
      </c>
      <c r="AI102" s="65">
        <f t="shared" si="9"/>
        <v>4073.4</v>
      </c>
      <c r="AJ102" s="65">
        <f t="shared" si="9"/>
        <v>4073.4</v>
      </c>
      <c r="AK102" s="65">
        <f t="shared" si="9"/>
        <v>4073.4</v>
      </c>
      <c r="AL102" s="65">
        <f t="shared" si="9"/>
        <v>4073.4</v>
      </c>
      <c r="AM102" s="65">
        <f t="shared" si="9"/>
        <v>4073.4</v>
      </c>
      <c r="AN102" s="65">
        <f t="shared" si="9"/>
        <v>4073.4</v>
      </c>
      <c r="AO102" s="65">
        <f t="shared" si="9"/>
        <v>4073.4</v>
      </c>
      <c r="AP102" s="65">
        <f t="shared" si="9"/>
        <v>4073.4</v>
      </c>
      <c r="AQ102" s="65">
        <f t="shared" si="9"/>
        <v>4073.4</v>
      </c>
      <c r="AR102" s="65">
        <f t="shared" si="9"/>
        <v>4073.4</v>
      </c>
      <c r="AS102" s="65">
        <f t="shared" si="9"/>
        <v>4073.4</v>
      </c>
      <c r="AT102" s="65">
        <f t="shared" si="9"/>
        <v>4073.4</v>
      </c>
      <c r="AU102" s="65">
        <f t="shared" si="9"/>
        <v>4073.4</v>
      </c>
      <c r="AV102" s="607">
        <f t="shared" si="9"/>
        <v>4073.4</v>
      </c>
    </row>
    <row r="103" spans="7:75" ht="15.75" thickTop="1">
      <c r="G103" s="19"/>
      <c r="H103" s="738"/>
      <c r="J103" s="736"/>
      <c r="K103" s="9" t="s">
        <v>167</v>
      </c>
      <c r="L103" s="66">
        <f t="shared" si="10"/>
        <v>4073.4</v>
      </c>
      <c r="M103" s="66">
        <f t="shared" si="9"/>
        <v>4073.4</v>
      </c>
      <c r="N103" s="66">
        <f t="shared" si="9"/>
        <v>4073.4</v>
      </c>
      <c r="O103" s="66">
        <f t="shared" si="9"/>
        <v>4073.4</v>
      </c>
      <c r="P103" s="66">
        <f t="shared" si="9"/>
        <v>4073.4</v>
      </c>
      <c r="Q103" s="66">
        <f t="shared" si="9"/>
        <v>4073.4</v>
      </c>
      <c r="R103" s="66">
        <f t="shared" si="9"/>
        <v>4073.4</v>
      </c>
      <c r="S103" s="66">
        <f t="shared" si="9"/>
        <v>4073.4</v>
      </c>
      <c r="T103" s="66">
        <f t="shared" si="9"/>
        <v>4073.4</v>
      </c>
      <c r="U103" s="66">
        <f t="shared" si="9"/>
        <v>4073.4</v>
      </c>
      <c r="V103" s="66">
        <f t="shared" si="9"/>
        <v>4073.4</v>
      </c>
      <c r="W103" s="66">
        <f t="shared" si="9"/>
        <v>4073.4</v>
      </c>
      <c r="X103" s="66">
        <f t="shared" si="9"/>
        <v>4073.4</v>
      </c>
      <c r="Y103" s="66">
        <f t="shared" si="9"/>
        <v>4073.4</v>
      </c>
      <c r="Z103" s="66">
        <f t="shared" si="9"/>
        <v>4073.4</v>
      </c>
      <c r="AA103" s="66">
        <f t="shared" si="9"/>
        <v>4073.4</v>
      </c>
      <c r="AB103" s="66">
        <f t="shared" si="9"/>
        <v>4073.4</v>
      </c>
      <c r="AC103" s="66">
        <f t="shared" si="9"/>
        <v>4073.4</v>
      </c>
      <c r="AD103" s="66">
        <f t="shared" si="9"/>
        <v>4073.4</v>
      </c>
      <c r="AE103" s="66">
        <f t="shared" si="9"/>
        <v>4073.4</v>
      </c>
      <c r="AF103" s="66">
        <f t="shared" si="9"/>
        <v>4073.4</v>
      </c>
      <c r="AG103" s="66">
        <f t="shared" si="9"/>
        <v>4073.4</v>
      </c>
      <c r="AH103" s="66">
        <f t="shared" si="9"/>
        <v>4073.4</v>
      </c>
      <c r="AI103" s="66">
        <f t="shared" si="9"/>
        <v>4073.4</v>
      </c>
      <c r="AJ103" s="66">
        <f t="shared" si="9"/>
        <v>4073.4</v>
      </c>
      <c r="AK103" s="66">
        <f t="shared" si="9"/>
        <v>4073.4</v>
      </c>
      <c r="AL103" s="66">
        <f t="shared" si="9"/>
        <v>4073.4</v>
      </c>
      <c r="AM103" s="66">
        <f t="shared" si="9"/>
        <v>4073.4</v>
      </c>
      <c r="AN103" s="66">
        <f t="shared" si="9"/>
        <v>4073.4</v>
      </c>
      <c r="AO103" s="66">
        <f t="shared" si="9"/>
        <v>4073.4</v>
      </c>
      <c r="AP103" s="66">
        <f t="shared" si="9"/>
        <v>4073.4</v>
      </c>
      <c r="AQ103" s="66">
        <f t="shared" si="9"/>
        <v>4073.4</v>
      </c>
      <c r="AR103" s="66">
        <f t="shared" si="9"/>
        <v>4073.4</v>
      </c>
      <c r="AS103" s="66">
        <f t="shared" si="9"/>
        <v>4073.4</v>
      </c>
      <c r="AT103" s="66">
        <f t="shared" si="9"/>
        <v>4073.4</v>
      </c>
      <c r="AU103" s="66">
        <f t="shared" si="9"/>
        <v>4073.4</v>
      </c>
      <c r="AV103" s="608">
        <f t="shared" si="9"/>
        <v>4073.4</v>
      </c>
      <c r="AW103"/>
      <c r="AX103"/>
      <c r="AY103"/>
      <c r="AZ103"/>
      <c r="BA103"/>
      <c r="BB103"/>
      <c r="BC103"/>
      <c r="BD103"/>
      <c r="BE103"/>
      <c r="BF103"/>
      <c r="BG103"/>
      <c r="BH103"/>
      <c r="BI103"/>
      <c r="BJ103"/>
      <c r="BK103"/>
      <c r="BL103"/>
      <c r="BM103"/>
      <c r="BN103"/>
      <c r="BO103"/>
      <c r="BP103"/>
      <c r="BQ103"/>
      <c r="BR103"/>
      <c r="BS103"/>
      <c r="BT103"/>
      <c r="BU103"/>
      <c r="BV103"/>
      <c r="BW103"/>
    </row>
    <row r="104" spans="7:75" ht="15">
      <c r="G104" s="19"/>
      <c r="H104" s="738"/>
      <c r="J104" s="736"/>
      <c r="K104" s="9" t="s">
        <v>169</v>
      </c>
      <c r="L104" s="70">
        <f t="shared" si="10"/>
        <v>4073.4</v>
      </c>
      <c r="M104" s="70">
        <f t="shared" si="9"/>
        <v>4073.4</v>
      </c>
      <c r="N104" s="70">
        <f t="shared" si="9"/>
        <v>4073.4</v>
      </c>
      <c r="O104" s="70">
        <f t="shared" si="9"/>
        <v>4073.4</v>
      </c>
      <c r="P104" s="70">
        <f t="shared" si="9"/>
        <v>4073.4</v>
      </c>
      <c r="Q104" s="70">
        <f t="shared" si="9"/>
        <v>4073.4</v>
      </c>
      <c r="R104" s="70">
        <f t="shared" si="9"/>
        <v>4073.4</v>
      </c>
      <c r="S104" s="70">
        <f t="shared" si="9"/>
        <v>4073.4</v>
      </c>
      <c r="T104" s="70">
        <f t="shared" si="9"/>
        <v>4073.4</v>
      </c>
      <c r="U104" s="70">
        <f t="shared" si="9"/>
        <v>4073.4</v>
      </c>
      <c r="V104" s="70">
        <f t="shared" si="9"/>
        <v>4073.4</v>
      </c>
      <c r="W104" s="70">
        <f t="shared" si="9"/>
        <v>4073.4</v>
      </c>
      <c r="X104" s="70">
        <f t="shared" si="9"/>
        <v>4073.4</v>
      </c>
      <c r="Y104" s="70">
        <f t="shared" si="9"/>
        <v>4073.4</v>
      </c>
      <c r="Z104" s="70">
        <f t="shared" si="9"/>
        <v>4073.4</v>
      </c>
      <c r="AA104" s="70">
        <f t="shared" si="9"/>
        <v>4073.4</v>
      </c>
      <c r="AB104" s="70">
        <f t="shared" si="9"/>
        <v>4073.4</v>
      </c>
      <c r="AC104" s="70">
        <f t="shared" si="9"/>
        <v>4073.4</v>
      </c>
      <c r="AD104" s="70">
        <f t="shared" si="9"/>
        <v>4073.4</v>
      </c>
      <c r="AE104" s="70">
        <f t="shared" ref="M104:AV105" si="11">AE94*8760</f>
        <v>4073.4</v>
      </c>
      <c r="AF104" s="70">
        <f t="shared" si="11"/>
        <v>4073.4</v>
      </c>
      <c r="AG104" s="70">
        <f t="shared" si="11"/>
        <v>4073.4</v>
      </c>
      <c r="AH104" s="70">
        <f t="shared" si="11"/>
        <v>4073.4</v>
      </c>
      <c r="AI104" s="70">
        <f t="shared" si="11"/>
        <v>4073.4</v>
      </c>
      <c r="AJ104" s="70">
        <f t="shared" si="11"/>
        <v>4073.4</v>
      </c>
      <c r="AK104" s="70">
        <f t="shared" si="11"/>
        <v>4073.4</v>
      </c>
      <c r="AL104" s="70">
        <f t="shared" si="11"/>
        <v>4073.4</v>
      </c>
      <c r="AM104" s="70">
        <f t="shared" si="11"/>
        <v>4073.4</v>
      </c>
      <c r="AN104" s="70">
        <f t="shared" si="11"/>
        <v>4073.4</v>
      </c>
      <c r="AO104" s="70">
        <f t="shared" si="11"/>
        <v>4073.4</v>
      </c>
      <c r="AP104" s="70">
        <f t="shared" si="11"/>
        <v>4073.4</v>
      </c>
      <c r="AQ104" s="70">
        <f t="shared" si="11"/>
        <v>4073.4</v>
      </c>
      <c r="AR104" s="70">
        <f t="shared" si="11"/>
        <v>4073.4</v>
      </c>
      <c r="AS104" s="70">
        <f t="shared" si="11"/>
        <v>4073.4</v>
      </c>
      <c r="AT104" s="70">
        <f t="shared" si="11"/>
        <v>4073.4</v>
      </c>
      <c r="AU104" s="70">
        <f t="shared" si="11"/>
        <v>4073.4</v>
      </c>
      <c r="AV104" s="610">
        <f t="shared" si="11"/>
        <v>4073.4</v>
      </c>
      <c r="AW104"/>
      <c r="AX104"/>
      <c r="AY104"/>
      <c r="AZ104"/>
      <c r="BA104"/>
      <c r="BB104"/>
      <c r="BC104"/>
      <c r="BD104"/>
      <c r="BE104"/>
      <c r="BF104"/>
      <c r="BG104"/>
      <c r="BH104"/>
      <c r="BI104"/>
      <c r="BJ104"/>
      <c r="BK104"/>
      <c r="BL104"/>
      <c r="BM104"/>
      <c r="BN104"/>
      <c r="BO104"/>
      <c r="BP104"/>
      <c r="BQ104"/>
      <c r="BR104"/>
      <c r="BS104"/>
      <c r="BT104"/>
      <c r="BU104"/>
      <c r="BV104"/>
      <c r="BW104"/>
    </row>
    <row r="105" spans="7:75" ht="15.75" thickBot="1">
      <c r="G105" s="19"/>
      <c r="H105" s="738"/>
      <c r="J105" s="736"/>
      <c r="K105" s="10" t="s">
        <v>171</v>
      </c>
      <c r="L105" s="65">
        <f t="shared" si="10"/>
        <v>4073.4</v>
      </c>
      <c r="M105" s="65">
        <f t="shared" si="11"/>
        <v>4073.4</v>
      </c>
      <c r="N105" s="65">
        <f t="shared" si="11"/>
        <v>4073.4</v>
      </c>
      <c r="O105" s="65">
        <f t="shared" si="11"/>
        <v>4073.4</v>
      </c>
      <c r="P105" s="65">
        <f t="shared" si="11"/>
        <v>4073.4</v>
      </c>
      <c r="Q105" s="65">
        <f t="shared" si="11"/>
        <v>4073.4</v>
      </c>
      <c r="R105" s="65">
        <f t="shared" si="11"/>
        <v>4073.4</v>
      </c>
      <c r="S105" s="65">
        <f t="shared" si="11"/>
        <v>4073.4</v>
      </c>
      <c r="T105" s="65">
        <f t="shared" si="11"/>
        <v>4073.4</v>
      </c>
      <c r="U105" s="65">
        <f t="shared" si="11"/>
        <v>4073.4</v>
      </c>
      <c r="V105" s="65">
        <f t="shared" si="11"/>
        <v>4073.4</v>
      </c>
      <c r="W105" s="65">
        <f t="shared" si="11"/>
        <v>4073.4</v>
      </c>
      <c r="X105" s="65">
        <f t="shared" si="11"/>
        <v>4073.4</v>
      </c>
      <c r="Y105" s="65">
        <f t="shared" si="11"/>
        <v>4073.4</v>
      </c>
      <c r="Z105" s="65">
        <f t="shared" si="11"/>
        <v>4073.4</v>
      </c>
      <c r="AA105" s="65">
        <f t="shared" si="11"/>
        <v>4073.4</v>
      </c>
      <c r="AB105" s="65">
        <f t="shared" si="11"/>
        <v>4073.4</v>
      </c>
      <c r="AC105" s="65">
        <f t="shared" si="11"/>
        <v>4073.4</v>
      </c>
      <c r="AD105" s="65">
        <f t="shared" si="11"/>
        <v>4073.4</v>
      </c>
      <c r="AE105" s="65">
        <f t="shared" si="11"/>
        <v>4073.4</v>
      </c>
      <c r="AF105" s="65">
        <f t="shared" si="11"/>
        <v>4073.4</v>
      </c>
      <c r="AG105" s="65">
        <f t="shared" si="11"/>
        <v>4073.4</v>
      </c>
      <c r="AH105" s="65">
        <f t="shared" si="11"/>
        <v>4073.4</v>
      </c>
      <c r="AI105" s="65">
        <f t="shared" si="11"/>
        <v>4073.4</v>
      </c>
      <c r="AJ105" s="65">
        <f t="shared" si="11"/>
        <v>4073.4</v>
      </c>
      <c r="AK105" s="65">
        <f t="shared" si="11"/>
        <v>4073.4</v>
      </c>
      <c r="AL105" s="65">
        <f t="shared" si="11"/>
        <v>4073.4</v>
      </c>
      <c r="AM105" s="65">
        <f t="shared" si="11"/>
        <v>4073.4</v>
      </c>
      <c r="AN105" s="65">
        <f t="shared" si="11"/>
        <v>4073.4</v>
      </c>
      <c r="AO105" s="65">
        <f t="shared" si="11"/>
        <v>4073.4</v>
      </c>
      <c r="AP105" s="65">
        <f t="shared" si="11"/>
        <v>4073.4</v>
      </c>
      <c r="AQ105" s="65">
        <f t="shared" si="11"/>
        <v>4073.4</v>
      </c>
      <c r="AR105" s="65">
        <f t="shared" si="11"/>
        <v>4073.4</v>
      </c>
      <c r="AS105" s="65">
        <f t="shared" si="11"/>
        <v>4073.4</v>
      </c>
      <c r="AT105" s="65">
        <f t="shared" si="11"/>
        <v>4073.4</v>
      </c>
      <c r="AU105" s="65">
        <f t="shared" si="11"/>
        <v>4073.4</v>
      </c>
      <c r="AV105" s="607">
        <f t="shared" si="11"/>
        <v>4073.4</v>
      </c>
      <c r="AW105"/>
      <c r="AX105"/>
      <c r="AY105"/>
      <c r="AZ105"/>
      <c r="BA105"/>
      <c r="BB105"/>
      <c r="BC105"/>
      <c r="BD105"/>
      <c r="BE105"/>
      <c r="BF105"/>
      <c r="BG105"/>
      <c r="BH105"/>
      <c r="BI105"/>
      <c r="BJ105"/>
      <c r="BK105"/>
      <c r="BL105"/>
      <c r="BM105"/>
      <c r="BN105"/>
      <c r="BO105"/>
      <c r="BP105"/>
      <c r="BQ105"/>
      <c r="BR105"/>
      <c r="BS105"/>
      <c r="BT105"/>
      <c r="BU105"/>
      <c r="BV105"/>
      <c r="BW105"/>
    </row>
    <row r="106" spans="7:75" ht="15.75" thickTop="1">
      <c r="G106" s="19"/>
      <c r="H106" s="738"/>
      <c r="J106" s="15"/>
      <c r="K106" s="9"/>
      <c r="L106" s="163"/>
      <c r="M106" s="163"/>
      <c r="N106" s="163"/>
      <c r="O106" s="163"/>
      <c r="P106" s="163"/>
      <c r="Q106" s="163"/>
      <c r="R106" s="163"/>
      <c r="S106" s="163"/>
      <c r="T106" s="163"/>
      <c r="U106" s="163"/>
      <c r="V106" s="163"/>
      <c r="W106" s="163"/>
      <c r="X106" s="163"/>
      <c r="Y106" s="163"/>
      <c r="Z106" s="163"/>
      <c r="AA106" s="163"/>
      <c r="AB106" s="163"/>
      <c r="AC106" s="163"/>
      <c r="AD106" s="163"/>
      <c r="AE106" s="163"/>
      <c r="AF106" s="163"/>
      <c r="AG106" s="163"/>
      <c r="AH106" s="163"/>
      <c r="AI106" s="163"/>
      <c r="AJ106" s="163"/>
      <c r="AK106" s="163"/>
      <c r="AL106" s="163"/>
      <c r="AM106" s="163"/>
      <c r="AN106" s="163"/>
      <c r="AO106" s="163"/>
      <c r="AP106" s="163"/>
      <c r="AQ106" s="163"/>
      <c r="AR106" s="163"/>
      <c r="AS106" s="163"/>
      <c r="AT106" s="163"/>
      <c r="AU106" s="163"/>
      <c r="AV106" s="169"/>
      <c r="AW106"/>
      <c r="AX106"/>
      <c r="AY106"/>
      <c r="AZ106"/>
      <c r="BA106"/>
      <c r="BB106"/>
      <c r="BC106"/>
      <c r="BD106"/>
      <c r="BE106"/>
      <c r="BF106"/>
      <c r="BG106"/>
      <c r="BH106"/>
      <c r="BI106"/>
      <c r="BJ106"/>
      <c r="BK106"/>
      <c r="BL106"/>
      <c r="BM106"/>
      <c r="BN106"/>
      <c r="BO106"/>
      <c r="BP106"/>
      <c r="BQ106"/>
      <c r="BR106"/>
      <c r="BS106"/>
      <c r="BT106"/>
      <c r="BU106"/>
      <c r="BV106"/>
      <c r="BW106"/>
    </row>
    <row r="107" spans="7:75" ht="15">
      <c r="G107" s="19"/>
      <c r="H107" s="738"/>
      <c r="J107" s="735" t="s">
        <v>751</v>
      </c>
      <c r="K107" s="8" t="s">
        <v>163</v>
      </c>
      <c r="L107" s="476">
        <v>10.07</v>
      </c>
      <c r="M107" s="476">
        <v>10.02</v>
      </c>
      <c r="N107" s="476">
        <v>9.9700000000000006</v>
      </c>
      <c r="O107" s="476">
        <v>9.92</v>
      </c>
      <c r="P107" s="476">
        <v>9.8699999999999992</v>
      </c>
      <c r="Q107" s="476">
        <v>9.81</v>
      </c>
      <c r="R107" s="476">
        <v>9.76</v>
      </c>
      <c r="S107" s="476">
        <v>9.7100000000000009</v>
      </c>
      <c r="T107" s="476">
        <v>9.66</v>
      </c>
      <c r="U107" s="476">
        <v>9.6</v>
      </c>
      <c r="V107" s="476">
        <v>9.5500000000000007</v>
      </c>
      <c r="W107" s="476">
        <v>9.5</v>
      </c>
      <c r="X107" s="476">
        <v>9.5</v>
      </c>
      <c r="Y107" s="476">
        <v>9.5</v>
      </c>
      <c r="Z107" s="476">
        <v>9.5</v>
      </c>
      <c r="AA107" s="476">
        <v>9.5</v>
      </c>
      <c r="AB107" s="476">
        <v>9.5</v>
      </c>
      <c r="AC107" s="476">
        <v>9.5</v>
      </c>
      <c r="AD107" s="476">
        <v>9.5</v>
      </c>
      <c r="AE107" s="476">
        <v>9.5</v>
      </c>
      <c r="AF107" s="476">
        <v>9.5</v>
      </c>
      <c r="AG107" s="476">
        <v>9.5</v>
      </c>
      <c r="AH107" s="476">
        <v>9.5</v>
      </c>
      <c r="AI107" s="476">
        <v>9.5</v>
      </c>
      <c r="AJ107" s="476">
        <v>9.5</v>
      </c>
      <c r="AK107" s="476">
        <v>9.5</v>
      </c>
      <c r="AL107" s="476">
        <v>9.5</v>
      </c>
      <c r="AM107" s="476">
        <v>9.5</v>
      </c>
      <c r="AN107" s="476">
        <v>9.5</v>
      </c>
      <c r="AO107" s="476">
        <v>9.5</v>
      </c>
      <c r="AP107" s="476">
        <v>9.5</v>
      </c>
      <c r="AQ107" s="476">
        <v>9.5</v>
      </c>
      <c r="AR107" s="476">
        <v>9.5</v>
      </c>
      <c r="AS107" s="476">
        <v>9.5</v>
      </c>
      <c r="AT107" s="476">
        <v>9.5</v>
      </c>
      <c r="AU107" s="476">
        <v>9.5</v>
      </c>
      <c r="AV107" s="644">
        <v>9.5</v>
      </c>
      <c r="AW107"/>
      <c r="AX107"/>
      <c r="AY107"/>
      <c r="AZ107"/>
      <c r="BA107"/>
      <c r="BB107"/>
      <c r="BC107"/>
      <c r="BD107"/>
      <c r="BE107"/>
      <c r="BF107"/>
      <c r="BG107"/>
      <c r="BH107"/>
      <c r="BI107"/>
      <c r="BJ107"/>
      <c r="BK107"/>
      <c r="BL107"/>
      <c r="BM107"/>
      <c r="BN107"/>
      <c r="BO107"/>
      <c r="BP107"/>
      <c r="BQ107"/>
      <c r="BR107"/>
      <c r="BS107"/>
      <c r="BT107"/>
      <c r="BU107"/>
      <c r="BV107"/>
      <c r="BW107"/>
    </row>
    <row r="108" spans="7:75" ht="15">
      <c r="G108" s="19"/>
      <c r="H108" s="738"/>
      <c r="J108" s="736"/>
      <c r="K108" s="9" t="s">
        <v>164</v>
      </c>
      <c r="L108" s="473">
        <v>10.07</v>
      </c>
      <c r="M108" s="473">
        <v>10.02</v>
      </c>
      <c r="N108" s="473">
        <v>9.9700000000000006</v>
      </c>
      <c r="O108" s="473">
        <v>9.92</v>
      </c>
      <c r="P108" s="473">
        <v>9.8699999999999992</v>
      </c>
      <c r="Q108" s="473">
        <v>9.81</v>
      </c>
      <c r="R108" s="473">
        <v>9.76</v>
      </c>
      <c r="S108" s="473">
        <v>9.7100000000000009</v>
      </c>
      <c r="T108" s="473">
        <v>9.66</v>
      </c>
      <c r="U108" s="473">
        <v>9.6</v>
      </c>
      <c r="V108" s="473">
        <v>9.5500000000000007</v>
      </c>
      <c r="W108" s="473">
        <v>9.5</v>
      </c>
      <c r="X108" s="473">
        <v>9.5</v>
      </c>
      <c r="Y108" s="473">
        <v>9.5</v>
      </c>
      <c r="Z108" s="473">
        <v>9.5</v>
      </c>
      <c r="AA108" s="473">
        <v>9.5</v>
      </c>
      <c r="AB108" s="473">
        <v>9.5</v>
      </c>
      <c r="AC108" s="473">
        <v>9.5</v>
      </c>
      <c r="AD108" s="473">
        <v>9.5</v>
      </c>
      <c r="AE108" s="473">
        <v>9.5</v>
      </c>
      <c r="AF108" s="473">
        <v>9.5</v>
      </c>
      <c r="AG108" s="473">
        <v>9.5</v>
      </c>
      <c r="AH108" s="473">
        <v>9.5</v>
      </c>
      <c r="AI108" s="473">
        <v>9.5</v>
      </c>
      <c r="AJ108" s="473">
        <v>9.5</v>
      </c>
      <c r="AK108" s="473">
        <v>9.5</v>
      </c>
      <c r="AL108" s="473">
        <v>9.5</v>
      </c>
      <c r="AM108" s="473">
        <v>9.5</v>
      </c>
      <c r="AN108" s="473">
        <v>9.5</v>
      </c>
      <c r="AO108" s="473">
        <v>9.5</v>
      </c>
      <c r="AP108" s="473">
        <v>9.5</v>
      </c>
      <c r="AQ108" s="473">
        <v>9.5</v>
      </c>
      <c r="AR108" s="473">
        <v>9.5</v>
      </c>
      <c r="AS108" s="473">
        <v>9.5</v>
      </c>
      <c r="AT108" s="473">
        <v>9.5</v>
      </c>
      <c r="AU108" s="473">
        <v>9.5</v>
      </c>
      <c r="AV108" s="645">
        <v>9.5</v>
      </c>
      <c r="AW108"/>
      <c r="AX108"/>
      <c r="AY108"/>
      <c r="AZ108"/>
      <c r="BA108"/>
      <c r="BB108"/>
      <c r="BC108"/>
      <c r="BD108"/>
      <c r="BE108"/>
      <c r="BF108"/>
      <c r="BG108"/>
      <c r="BH108"/>
      <c r="BI108"/>
      <c r="BJ108"/>
      <c r="BK108"/>
      <c r="BL108"/>
      <c r="BM108"/>
      <c r="BN108"/>
      <c r="BO108"/>
      <c r="BP108"/>
      <c r="BQ108"/>
      <c r="BR108"/>
      <c r="BS108"/>
      <c r="BT108"/>
      <c r="BU108"/>
      <c r="BV108"/>
      <c r="BW108"/>
    </row>
    <row r="109" spans="7:75" ht="15.75" thickBot="1">
      <c r="G109" s="19"/>
      <c r="H109" s="738"/>
      <c r="J109" s="736"/>
      <c r="K109" s="9" t="s">
        <v>165</v>
      </c>
      <c r="L109" s="477">
        <v>10.07</v>
      </c>
      <c r="M109" s="477">
        <v>10.02</v>
      </c>
      <c r="N109" s="477">
        <v>9.9700000000000006</v>
      </c>
      <c r="O109" s="477">
        <v>9.92</v>
      </c>
      <c r="P109" s="477">
        <v>9.8699999999999992</v>
      </c>
      <c r="Q109" s="477">
        <v>9.81</v>
      </c>
      <c r="R109" s="477">
        <v>9.76</v>
      </c>
      <c r="S109" s="477">
        <v>9.7100000000000009</v>
      </c>
      <c r="T109" s="477">
        <v>9.66</v>
      </c>
      <c r="U109" s="477">
        <v>9.6</v>
      </c>
      <c r="V109" s="477">
        <v>9.5500000000000007</v>
      </c>
      <c r="W109" s="477">
        <v>9.5</v>
      </c>
      <c r="X109" s="477">
        <v>9.5</v>
      </c>
      <c r="Y109" s="477">
        <v>9.5</v>
      </c>
      <c r="Z109" s="477">
        <v>9.5</v>
      </c>
      <c r="AA109" s="477">
        <v>9.5</v>
      </c>
      <c r="AB109" s="477">
        <v>9.5</v>
      </c>
      <c r="AC109" s="477">
        <v>9.5</v>
      </c>
      <c r="AD109" s="477">
        <v>9.5</v>
      </c>
      <c r="AE109" s="477">
        <v>9.5</v>
      </c>
      <c r="AF109" s="477">
        <v>9.5</v>
      </c>
      <c r="AG109" s="477">
        <v>9.5</v>
      </c>
      <c r="AH109" s="477">
        <v>9.5</v>
      </c>
      <c r="AI109" s="477">
        <v>9.5</v>
      </c>
      <c r="AJ109" s="477">
        <v>9.5</v>
      </c>
      <c r="AK109" s="477">
        <v>9.5</v>
      </c>
      <c r="AL109" s="477">
        <v>9.5</v>
      </c>
      <c r="AM109" s="477">
        <v>9.5</v>
      </c>
      <c r="AN109" s="477">
        <v>9.5</v>
      </c>
      <c r="AO109" s="477">
        <v>9.5</v>
      </c>
      <c r="AP109" s="477">
        <v>9.5</v>
      </c>
      <c r="AQ109" s="477">
        <v>9.5</v>
      </c>
      <c r="AR109" s="477">
        <v>9.5</v>
      </c>
      <c r="AS109" s="477">
        <v>9.5</v>
      </c>
      <c r="AT109" s="477">
        <v>9.5</v>
      </c>
      <c r="AU109" s="477">
        <v>9.5</v>
      </c>
      <c r="AV109" s="646">
        <v>9.5</v>
      </c>
      <c r="AW109"/>
      <c r="AX109"/>
      <c r="AY109"/>
      <c r="AZ109"/>
      <c r="BA109"/>
      <c r="BB109"/>
      <c r="BC109"/>
      <c r="BD109"/>
      <c r="BE109"/>
      <c r="BF109"/>
      <c r="BG109"/>
      <c r="BH109"/>
      <c r="BI109"/>
      <c r="BJ109"/>
      <c r="BK109"/>
      <c r="BL109"/>
      <c r="BM109"/>
      <c r="BN109"/>
      <c r="BO109"/>
      <c r="BP109"/>
      <c r="BQ109"/>
      <c r="BR109"/>
      <c r="BS109"/>
      <c r="BT109"/>
      <c r="BU109"/>
      <c r="BV109"/>
      <c r="BW109"/>
    </row>
    <row r="110" spans="7:75" ht="15.75" thickTop="1">
      <c r="G110" s="19"/>
      <c r="H110" s="738"/>
      <c r="J110" s="736"/>
      <c r="K110" s="9" t="s">
        <v>166</v>
      </c>
      <c r="L110" s="478">
        <v>6.69</v>
      </c>
      <c r="M110" s="478">
        <v>6.68</v>
      </c>
      <c r="N110" s="478">
        <v>6.67</v>
      </c>
      <c r="O110" s="478">
        <v>6.66</v>
      </c>
      <c r="P110" s="478">
        <v>6.65</v>
      </c>
      <c r="Q110" s="478">
        <v>6.64</v>
      </c>
      <c r="R110" s="478">
        <v>6.62</v>
      </c>
      <c r="S110" s="478">
        <v>6.61</v>
      </c>
      <c r="T110" s="478">
        <v>6.6</v>
      </c>
      <c r="U110" s="478">
        <v>6.59</v>
      </c>
      <c r="V110" s="478">
        <v>6.58</v>
      </c>
      <c r="W110" s="478">
        <v>6.57</v>
      </c>
      <c r="X110" s="478">
        <v>6.57</v>
      </c>
      <c r="Y110" s="478">
        <v>6.57</v>
      </c>
      <c r="Z110" s="478">
        <v>6.57</v>
      </c>
      <c r="AA110" s="478">
        <v>6.57</v>
      </c>
      <c r="AB110" s="478">
        <v>6.57</v>
      </c>
      <c r="AC110" s="478">
        <v>6.57</v>
      </c>
      <c r="AD110" s="478">
        <v>6.57</v>
      </c>
      <c r="AE110" s="478">
        <v>6.57</v>
      </c>
      <c r="AF110" s="478">
        <v>6.57</v>
      </c>
      <c r="AG110" s="478">
        <v>6.57</v>
      </c>
      <c r="AH110" s="478">
        <v>6.57</v>
      </c>
      <c r="AI110" s="478">
        <v>6.57</v>
      </c>
      <c r="AJ110" s="478">
        <v>6.57</v>
      </c>
      <c r="AK110" s="478">
        <v>6.57</v>
      </c>
      <c r="AL110" s="478">
        <v>6.57</v>
      </c>
      <c r="AM110" s="478">
        <v>6.57</v>
      </c>
      <c r="AN110" s="478">
        <v>6.57</v>
      </c>
      <c r="AO110" s="478">
        <v>6.57</v>
      </c>
      <c r="AP110" s="478">
        <v>6.57</v>
      </c>
      <c r="AQ110" s="478">
        <v>6.57</v>
      </c>
      <c r="AR110" s="478">
        <v>6.57</v>
      </c>
      <c r="AS110" s="478">
        <v>6.57</v>
      </c>
      <c r="AT110" s="478">
        <v>6.57</v>
      </c>
      <c r="AU110" s="478">
        <v>6.57</v>
      </c>
      <c r="AV110" s="647">
        <v>6.57</v>
      </c>
      <c r="AW110"/>
      <c r="AX110"/>
      <c r="AY110"/>
      <c r="AZ110"/>
      <c r="BA110"/>
      <c r="BB110"/>
      <c r="BC110"/>
      <c r="BD110"/>
      <c r="BE110"/>
      <c r="BF110"/>
      <c r="BG110"/>
      <c r="BH110"/>
      <c r="BI110"/>
      <c r="BJ110"/>
      <c r="BK110"/>
      <c r="BL110"/>
      <c r="BM110"/>
      <c r="BN110"/>
      <c r="BO110"/>
      <c r="BP110"/>
      <c r="BQ110"/>
      <c r="BR110"/>
      <c r="BS110"/>
      <c r="BT110"/>
      <c r="BU110"/>
      <c r="BV110"/>
      <c r="BW110"/>
    </row>
    <row r="111" spans="7:75" ht="15">
      <c r="G111" s="19"/>
      <c r="H111" s="738"/>
      <c r="J111" s="736"/>
      <c r="K111" s="9" t="s">
        <v>168</v>
      </c>
      <c r="L111" s="472">
        <v>6.69</v>
      </c>
      <c r="M111" s="472">
        <v>6.68</v>
      </c>
      <c r="N111" s="472">
        <v>6.67</v>
      </c>
      <c r="O111" s="472">
        <v>6.66</v>
      </c>
      <c r="P111" s="472">
        <v>6.65</v>
      </c>
      <c r="Q111" s="472">
        <v>6.64</v>
      </c>
      <c r="R111" s="472">
        <v>6.62</v>
      </c>
      <c r="S111" s="472">
        <v>6.61</v>
      </c>
      <c r="T111" s="472">
        <v>6.6</v>
      </c>
      <c r="U111" s="472">
        <v>6.59</v>
      </c>
      <c r="V111" s="472">
        <v>6.58</v>
      </c>
      <c r="W111" s="472">
        <v>6.57</v>
      </c>
      <c r="X111" s="472">
        <v>6.57</v>
      </c>
      <c r="Y111" s="472">
        <v>6.57</v>
      </c>
      <c r="Z111" s="472">
        <v>6.57</v>
      </c>
      <c r="AA111" s="472">
        <v>6.57</v>
      </c>
      <c r="AB111" s="472">
        <v>6.57</v>
      </c>
      <c r="AC111" s="472">
        <v>6.57</v>
      </c>
      <c r="AD111" s="472">
        <v>6.57</v>
      </c>
      <c r="AE111" s="472">
        <v>6.57</v>
      </c>
      <c r="AF111" s="472">
        <v>6.57</v>
      </c>
      <c r="AG111" s="472">
        <v>6.57</v>
      </c>
      <c r="AH111" s="472">
        <v>6.57</v>
      </c>
      <c r="AI111" s="472">
        <v>6.57</v>
      </c>
      <c r="AJ111" s="472">
        <v>6.57</v>
      </c>
      <c r="AK111" s="472">
        <v>6.57</v>
      </c>
      <c r="AL111" s="472">
        <v>6.57</v>
      </c>
      <c r="AM111" s="472">
        <v>6.57</v>
      </c>
      <c r="AN111" s="472">
        <v>6.57</v>
      </c>
      <c r="AO111" s="472">
        <v>6.57</v>
      </c>
      <c r="AP111" s="472">
        <v>6.57</v>
      </c>
      <c r="AQ111" s="472">
        <v>6.57</v>
      </c>
      <c r="AR111" s="472">
        <v>6.57</v>
      </c>
      <c r="AS111" s="472">
        <v>6.57</v>
      </c>
      <c r="AT111" s="472">
        <v>6.57</v>
      </c>
      <c r="AU111" s="472">
        <v>6.57</v>
      </c>
      <c r="AV111" s="648">
        <v>6.57</v>
      </c>
      <c r="AW111"/>
      <c r="AX111"/>
      <c r="AY111"/>
      <c r="AZ111"/>
      <c r="BA111"/>
      <c r="BB111"/>
      <c r="BC111"/>
      <c r="BD111"/>
      <c r="BE111"/>
      <c r="BF111"/>
      <c r="BG111"/>
      <c r="BH111"/>
      <c r="BI111"/>
      <c r="BJ111"/>
      <c r="BK111"/>
      <c r="BL111"/>
      <c r="BM111"/>
      <c r="BN111"/>
      <c r="BO111"/>
      <c r="BP111"/>
      <c r="BQ111"/>
      <c r="BR111"/>
      <c r="BS111"/>
      <c r="BT111"/>
      <c r="BU111"/>
      <c r="BV111"/>
      <c r="BW111"/>
    </row>
    <row r="112" spans="7:75" ht="15.75" thickBot="1">
      <c r="G112" s="19"/>
      <c r="H112" s="738"/>
      <c r="J112" s="736"/>
      <c r="K112" s="9" t="s">
        <v>170</v>
      </c>
      <c r="L112" s="477">
        <v>6.69</v>
      </c>
      <c r="M112" s="477">
        <v>6.68</v>
      </c>
      <c r="N112" s="477">
        <v>6.67</v>
      </c>
      <c r="O112" s="477">
        <v>6.66</v>
      </c>
      <c r="P112" s="477">
        <v>6.65</v>
      </c>
      <c r="Q112" s="477">
        <v>6.64</v>
      </c>
      <c r="R112" s="477">
        <v>6.62</v>
      </c>
      <c r="S112" s="477">
        <v>6.61</v>
      </c>
      <c r="T112" s="477">
        <v>6.6</v>
      </c>
      <c r="U112" s="477">
        <v>6.59</v>
      </c>
      <c r="V112" s="477">
        <v>6.58</v>
      </c>
      <c r="W112" s="477">
        <v>6.57</v>
      </c>
      <c r="X112" s="477">
        <v>6.57</v>
      </c>
      <c r="Y112" s="477">
        <v>6.57</v>
      </c>
      <c r="Z112" s="477">
        <v>6.57</v>
      </c>
      <c r="AA112" s="477">
        <v>6.57</v>
      </c>
      <c r="AB112" s="477">
        <v>6.57</v>
      </c>
      <c r="AC112" s="477">
        <v>6.57</v>
      </c>
      <c r="AD112" s="477">
        <v>6.57</v>
      </c>
      <c r="AE112" s="477">
        <v>6.57</v>
      </c>
      <c r="AF112" s="477">
        <v>6.57</v>
      </c>
      <c r="AG112" s="477">
        <v>6.57</v>
      </c>
      <c r="AH112" s="477">
        <v>6.57</v>
      </c>
      <c r="AI112" s="477">
        <v>6.57</v>
      </c>
      <c r="AJ112" s="477">
        <v>6.57</v>
      </c>
      <c r="AK112" s="477">
        <v>6.57</v>
      </c>
      <c r="AL112" s="477">
        <v>6.57</v>
      </c>
      <c r="AM112" s="477">
        <v>6.57</v>
      </c>
      <c r="AN112" s="477">
        <v>6.57</v>
      </c>
      <c r="AO112" s="477">
        <v>6.57</v>
      </c>
      <c r="AP112" s="477">
        <v>6.57</v>
      </c>
      <c r="AQ112" s="477">
        <v>6.57</v>
      </c>
      <c r="AR112" s="477">
        <v>6.57</v>
      </c>
      <c r="AS112" s="477">
        <v>6.57</v>
      </c>
      <c r="AT112" s="477">
        <v>6.57</v>
      </c>
      <c r="AU112" s="477">
        <v>6.57</v>
      </c>
      <c r="AV112" s="646">
        <v>6.57</v>
      </c>
      <c r="AW112"/>
      <c r="AX112"/>
      <c r="AY112"/>
      <c r="AZ112"/>
      <c r="BA112"/>
      <c r="BB112"/>
      <c r="BC112"/>
      <c r="BD112"/>
      <c r="BE112"/>
      <c r="BF112"/>
      <c r="BG112"/>
      <c r="BH112"/>
      <c r="BI112"/>
      <c r="BJ112"/>
      <c r="BK112"/>
      <c r="BL112"/>
      <c r="BM112"/>
      <c r="BN112"/>
      <c r="BO112"/>
      <c r="BP112"/>
      <c r="BQ112"/>
      <c r="BR112"/>
      <c r="BS112"/>
      <c r="BT112"/>
      <c r="BU112"/>
      <c r="BV112"/>
      <c r="BW112"/>
    </row>
    <row r="113" spans="7:75" ht="15.75" thickTop="1">
      <c r="G113" s="19"/>
      <c r="H113" s="738"/>
      <c r="J113" s="736"/>
      <c r="K113" s="9" t="s">
        <v>167</v>
      </c>
      <c r="L113" s="478">
        <v>7.52</v>
      </c>
      <c r="M113" s="478">
        <v>7.51</v>
      </c>
      <c r="N113" s="478">
        <v>7.51</v>
      </c>
      <c r="O113" s="478">
        <v>7.51</v>
      </c>
      <c r="P113" s="478">
        <v>7.51</v>
      </c>
      <c r="Q113" s="478">
        <v>7.51</v>
      </c>
      <c r="R113" s="478">
        <v>7.5</v>
      </c>
      <c r="S113" s="478">
        <v>7.5</v>
      </c>
      <c r="T113" s="478">
        <v>7.5</v>
      </c>
      <c r="U113" s="478">
        <v>7.5</v>
      </c>
      <c r="V113" s="478">
        <v>7.5</v>
      </c>
      <c r="W113" s="478">
        <v>7.49</v>
      </c>
      <c r="X113" s="478">
        <v>7.49</v>
      </c>
      <c r="Y113" s="478">
        <v>7.49</v>
      </c>
      <c r="Z113" s="478">
        <v>7.49</v>
      </c>
      <c r="AA113" s="478">
        <v>7.49</v>
      </c>
      <c r="AB113" s="478">
        <v>7.49</v>
      </c>
      <c r="AC113" s="478">
        <v>7.49</v>
      </c>
      <c r="AD113" s="478">
        <v>7.49</v>
      </c>
      <c r="AE113" s="478">
        <v>7.49</v>
      </c>
      <c r="AF113" s="478">
        <v>7.49</v>
      </c>
      <c r="AG113" s="478">
        <v>7.49</v>
      </c>
      <c r="AH113" s="478">
        <v>7.49</v>
      </c>
      <c r="AI113" s="478">
        <v>7.49</v>
      </c>
      <c r="AJ113" s="478">
        <v>7.49</v>
      </c>
      <c r="AK113" s="478">
        <v>7.49</v>
      </c>
      <c r="AL113" s="478">
        <v>7.49</v>
      </c>
      <c r="AM113" s="478">
        <v>7.49</v>
      </c>
      <c r="AN113" s="478">
        <v>7.49</v>
      </c>
      <c r="AO113" s="478">
        <v>7.49</v>
      </c>
      <c r="AP113" s="478">
        <v>7.49</v>
      </c>
      <c r="AQ113" s="478">
        <v>7.49</v>
      </c>
      <c r="AR113" s="478">
        <v>7.49</v>
      </c>
      <c r="AS113" s="478">
        <v>7.49</v>
      </c>
      <c r="AT113" s="478">
        <v>7.49</v>
      </c>
      <c r="AU113" s="478">
        <v>7.49</v>
      </c>
      <c r="AV113" s="647">
        <v>7.49</v>
      </c>
      <c r="AW113"/>
      <c r="AX113"/>
      <c r="AY113"/>
      <c r="AZ113"/>
      <c r="BA113"/>
      <c r="BB113"/>
      <c r="BC113"/>
      <c r="BD113"/>
      <c r="BE113"/>
      <c r="BF113"/>
      <c r="BG113"/>
      <c r="BH113"/>
      <c r="BI113"/>
      <c r="BJ113"/>
      <c r="BK113"/>
      <c r="BL113"/>
      <c r="BM113"/>
      <c r="BN113"/>
      <c r="BO113"/>
      <c r="BP113"/>
      <c r="BQ113"/>
      <c r="BR113"/>
      <c r="BS113"/>
      <c r="BT113"/>
      <c r="BU113"/>
      <c r="BV113"/>
      <c r="BW113"/>
    </row>
    <row r="114" spans="7:75" ht="15">
      <c r="G114" s="19"/>
      <c r="H114" s="738"/>
      <c r="J114" s="736"/>
      <c r="K114" s="9" t="s">
        <v>169</v>
      </c>
      <c r="L114" s="474">
        <v>7.52</v>
      </c>
      <c r="M114" s="474">
        <v>7.51</v>
      </c>
      <c r="N114" s="474">
        <v>7.51</v>
      </c>
      <c r="O114" s="474">
        <v>7.51</v>
      </c>
      <c r="P114" s="474">
        <v>7.51</v>
      </c>
      <c r="Q114" s="474">
        <v>7.51</v>
      </c>
      <c r="R114" s="474">
        <v>7.5</v>
      </c>
      <c r="S114" s="474">
        <v>7.5</v>
      </c>
      <c r="T114" s="474">
        <v>7.5</v>
      </c>
      <c r="U114" s="474">
        <v>7.5</v>
      </c>
      <c r="V114" s="474">
        <v>7.5</v>
      </c>
      <c r="W114" s="474">
        <v>7.49</v>
      </c>
      <c r="X114" s="474">
        <v>7.49</v>
      </c>
      <c r="Y114" s="474">
        <v>7.49</v>
      </c>
      <c r="Z114" s="474">
        <v>7.49</v>
      </c>
      <c r="AA114" s="474">
        <v>7.49</v>
      </c>
      <c r="AB114" s="474">
        <v>7.49</v>
      </c>
      <c r="AC114" s="474">
        <v>7.49</v>
      </c>
      <c r="AD114" s="474">
        <v>7.49</v>
      </c>
      <c r="AE114" s="474">
        <v>7.49</v>
      </c>
      <c r="AF114" s="474">
        <v>7.49</v>
      </c>
      <c r="AG114" s="474">
        <v>7.49</v>
      </c>
      <c r="AH114" s="474">
        <v>7.49</v>
      </c>
      <c r="AI114" s="474">
        <v>7.49</v>
      </c>
      <c r="AJ114" s="474">
        <v>7.49</v>
      </c>
      <c r="AK114" s="474">
        <v>7.49</v>
      </c>
      <c r="AL114" s="474">
        <v>7.49</v>
      </c>
      <c r="AM114" s="474">
        <v>7.49</v>
      </c>
      <c r="AN114" s="474">
        <v>7.49</v>
      </c>
      <c r="AO114" s="474">
        <v>7.49</v>
      </c>
      <c r="AP114" s="474">
        <v>7.49</v>
      </c>
      <c r="AQ114" s="474">
        <v>7.49</v>
      </c>
      <c r="AR114" s="474">
        <v>7.49</v>
      </c>
      <c r="AS114" s="474">
        <v>7.49</v>
      </c>
      <c r="AT114" s="474">
        <v>7.49</v>
      </c>
      <c r="AU114" s="474">
        <v>7.49</v>
      </c>
      <c r="AV114" s="649">
        <v>7.49</v>
      </c>
      <c r="AW114"/>
      <c r="AX114"/>
      <c r="AY114"/>
      <c r="AZ114"/>
      <c r="BA114"/>
      <c r="BB114"/>
      <c r="BC114"/>
      <c r="BD114"/>
      <c r="BE114"/>
      <c r="BF114"/>
      <c r="BG114"/>
      <c r="BH114"/>
      <c r="BI114"/>
      <c r="BJ114"/>
      <c r="BK114"/>
      <c r="BL114"/>
      <c r="BM114"/>
      <c r="BN114"/>
      <c r="BO114"/>
      <c r="BP114"/>
      <c r="BQ114"/>
      <c r="BR114"/>
      <c r="BS114"/>
      <c r="BT114"/>
      <c r="BU114"/>
      <c r="BV114"/>
      <c r="BW114"/>
    </row>
    <row r="115" spans="7:75" ht="15.75" thickBot="1">
      <c r="G115" s="19"/>
      <c r="H115" s="738"/>
      <c r="J115" s="736"/>
      <c r="K115" s="10" t="s">
        <v>171</v>
      </c>
      <c r="L115" s="477">
        <v>7.52</v>
      </c>
      <c r="M115" s="477">
        <v>7.51</v>
      </c>
      <c r="N115" s="477">
        <v>7.51</v>
      </c>
      <c r="O115" s="477">
        <v>7.51</v>
      </c>
      <c r="P115" s="477">
        <v>7.51</v>
      </c>
      <c r="Q115" s="477">
        <v>7.51</v>
      </c>
      <c r="R115" s="477">
        <v>7.5</v>
      </c>
      <c r="S115" s="477">
        <v>7.5</v>
      </c>
      <c r="T115" s="477">
        <v>7.5</v>
      </c>
      <c r="U115" s="477">
        <v>7.5</v>
      </c>
      <c r="V115" s="477">
        <v>7.5</v>
      </c>
      <c r="W115" s="477">
        <v>7.49</v>
      </c>
      <c r="X115" s="477">
        <v>7.49</v>
      </c>
      <c r="Y115" s="477">
        <v>7.49</v>
      </c>
      <c r="Z115" s="477">
        <v>7.49</v>
      </c>
      <c r="AA115" s="477">
        <v>7.49</v>
      </c>
      <c r="AB115" s="477">
        <v>7.49</v>
      </c>
      <c r="AC115" s="477">
        <v>7.49</v>
      </c>
      <c r="AD115" s="477">
        <v>7.49</v>
      </c>
      <c r="AE115" s="477">
        <v>7.49</v>
      </c>
      <c r="AF115" s="477">
        <v>7.49</v>
      </c>
      <c r="AG115" s="477">
        <v>7.49</v>
      </c>
      <c r="AH115" s="477">
        <v>7.49</v>
      </c>
      <c r="AI115" s="477">
        <v>7.49</v>
      </c>
      <c r="AJ115" s="477">
        <v>7.49</v>
      </c>
      <c r="AK115" s="477">
        <v>7.49</v>
      </c>
      <c r="AL115" s="477">
        <v>7.49</v>
      </c>
      <c r="AM115" s="477">
        <v>7.49</v>
      </c>
      <c r="AN115" s="477">
        <v>7.49</v>
      </c>
      <c r="AO115" s="477">
        <v>7.49</v>
      </c>
      <c r="AP115" s="477">
        <v>7.49</v>
      </c>
      <c r="AQ115" s="477">
        <v>7.49</v>
      </c>
      <c r="AR115" s="477">
        <v>7.49</v>
      </c>
      <c r="AS115" s="477">
        <v>7.49</v>
      </c>
      <c r="AT115" s="477">
        <v>7.49</v>
      </c>
      <c r="AU115" s="477">
        <v>7.49</v>
      </c>
      <c r="AV115" s="646">
        <v>7.49</v>
      </c>
      <c r="AW115"/>
      <c r="AX115"/>
      <c r="AY115"/>
      <c r="AZ115"/>
      <c r="BA115"/>
      <c r="BB115"/>
      <c r="BC115"/>
      <c r="BD115"/>
      <c r="BE115"/>
      <c r="BF115"/>
      <c r="BG115"/>
      <c r="BH115"/>
      <c r="BI115"/>
      <c r="BJ115"/>
      <c r="BK115"/>
      <c r="BL115"/>
      <c r="BM115"/>
      <c r="BN115"/>
      <c r="BO115"/>
      <c r="BP115"/>
      <c r="BQ115"/>
      <c r="BR115"/>
      <c r="BS115"/>
      <c r="BT115"/>
      <c r="BU115"/>
      <c r="BV115"/>
      <c r="BW115"/>
    </row>
    <row r="116" spans="7:75" ht="15.75" thickTop="1">
      <c r="G116" s="19"/>
      <c r="H116" s="738"/>
      <c r="J116" s="15"/>
      <c r="K116" s="157"/>
      <c r="AV116" s="650"/>
      <c r="AW116"/>
      <c r="AX116"/>
      <c r="AY116"/>
      <c r="AZ116"/>
      <c r="BA116"/>
      <c r="BB116"/>
      <c r="BC116"/>
      <c r="BD116"/>
      <c r="BE116"/>
      <c r="BF116"/>
      <c r="BG116"/>
      <c r="BH116"/>
      <c r="BI116"/>
      <c r="BJ116"/>
      <c r="BK116"/>
      <c r="BL116"/>
      <c r="BM116"/>
      <c r="BN116"/>
      <c r="BO116"/>
      <c r="BP116"/>
      <c r="BQ116"/>
      <c r="BR116"/>
      <c r="BS116"/>
      <c r="BT116"/>
      <c r="BU116"/>
      <c r="BV116"/>
      <c r="BW116"/>
    </row>
    <row r="117" spans="7:75" ht="15">
      <c r="G117" s="19"/>
      <c r="H117" s="738"/>
      <c r="J117" s="735" t="s">
        <v>672</v>
      </c>
      <c r="K117" s="8" t="s">
        <v>163</v>
      </c>
      <c r="L117" s="123">
        <f>$S$32*(L137+L201)</f>
        <v>0</v>
      </c>
      <c r="M117" s="123">
        <f t="shared" ref="M117:AV124" si="12">$S$32*(M137+M201)</f>
        <v>863.94074220884261</v>
      </c>
      <c r="N117" s="123">
        <f t="shared" si="12"/>
        <v>861.67593525106849</v>
      </c>
      <c r="O117" s="123">
        <f t="shared" si="12"/>
        <v>857.7177175863352</v>
      </c>
      <c r="P117" s="123">
        <f t="shared" si="12"/>
        <v>847.40141800344713</v>
      </c>
      <c r="Q117" s="123">
        <f t="shared" si="12"/>
        <v>843.28736499758247</v>
      </c>
      <c r="R117" s="123">
        <f t="shared" si="12"/>
        <v>838.27985603589866</v>
      </c>
      <c r="S117" s="123">
        <f t="shared" si="12"/>
        <v>834.11385791632358</v>
      </c>
      <c r="T117" s="123">
        <f t="shared" si="12"/>
        <v>829.92708175126438</v>
      </c>
      <c r="U117" s="123">
        <f t="shared" si="12"/>
        <v>825.39746783571638</v>
      </c>
      <c r="V117" s="123">
        <f t="shared" si="12"/>
        <v>819.9847869870913</v>
      </c>
      <c r="W117" s="123">
        <f t="shared" si="12"/>
        <v>814.76949757056582</v>
      </c>
      <c r="X117" s="123">
        <f t="shared" si="12"/>
        <v>808.80619851661049</v>
      </c>
      <c r="Y117" s="123">
        <f t="shared" si="12"/>
        <v>806.12583064915327</v>
      </c>
      <c r="Z117" s="123">
        <f t="shared" si="12"/>
        <v>803.14418112217561</v>
      </c>
      <c r="AA117" s="123">
        <f t="shared" si="12"/>
        <v>799.25868661663662</v>
      </c>
      <c r="AB117" s="123">
        <f t="shared" si="12"/>
        <v>795.76797497529697</v>
      </c>
      <c r="AC117" s="123">
        <f t="shared" si="12"/>
        <v>792.63049010718805</v>
      </c>
      <c r="AD117" s="123">
        <f t="shared" si="12"/>
        <v>789.43067110262655</v>
      </c>
      <c r="AE117" s="123">
        <f t="shared" si="12"/>
        <v>787.0100288037213</v>
      </c>
      <c r="AF117" s="123">
        <f t="shared" si="12"/>
        <v>784.13226950416447</v>
      </c>
      <c r="AG117" s="123">
        <f t="shared" si="12"/>
        <v>782.66741729753085</v>
      </c>
      <c r="AH117" s="123">
        <f t="shared" si="12"/>
        <v>780.60000177185634</v>
      </c>
      <c r="AI117" s="123">
        <f t="shared" si="12"/>
        <v>779.29098490635397</v>
      </c>
      <c r="AJ117" s="123">
        <f t="shared" si="12"/>
        <v>777.74302051778363</v>
      </c>
      <c r="AK117" s="123">
        <f t="shared" si="12"/>
        <v>776.78723042551212</v>
      </c>
      <c r="AL117" s="123">
        <f t="shared" si="12"/>
        <v>774.65748076338514</v>
      </c>
      <c r="AM117" s="123">
        <f t="shared" si="12"/>
        <v>774.65748076338514</v>
      </c>
      <c r="AN117" s="123">
        <f t="shared" si="12"/>
        <v>774.65748076338514</v>
      </c>
      <c r="AO117" s="123">
        <f t="shared" si="12"/>
        <v>774.65748076338514</v>
      </c>
      <c r="AP117" s="123">
        <f t="shared" si="12"/>
        <v>774.65748076338514</v>
      </c>
      <c r="AQ117" s="123">
        <f t="shared" si="12"/>
        <v>774.65748076338514</v>
      </c>
      <c r="AR117" s="123">
        <f t="shared" si="12"/>
        <v>774.65748076338514</v>
      </c>
      <c r="AS117" s="123">
        <f t="shared" si="12"/>
        <v>774.65748076338514</v>
      </c>
      <c r="AT117" s="123">
        <f t="shared" si="12"/>
        <v>774.65748076338514</v>
      </c>
      <c r="AU117" s="123">
        <f t="shared" si="12"/>
        <v>774.65748076338514</v>
      </c>
      <c r="AV117" s="612">
        <f t="shared" si="12"/>
        <v>774.65748076338514</v>
      </c>
      <c r="AW117"/>
      <c r="AX117"/>
      <c r="AY117"/>
      <c r="AZ117"/>
      <c r="BA117"/>
      <c r="BB117"/>
      <c r="BC117"/>
      <c r="BD117"/>
      <c r="BE117"/>
      <c r="BF117"/>
      <c r="BG117"/>
      <c r="BH117"/>
      <c r="BI117"/>
      <c r="BJ117"/>
      <c r="BK117"/>
      <c r="BL117"/>
      <c r="BM117"/>
      <c r="BN117"/>
      <c r="BO117"/>
      <c r="BP117"/>
      <c r="BQ117"/>
      <c r="BR117"/>
      <c r="BS117"/>
      <c r="BT117"/>
      <c r="BU117"/>
      <c r="BV117"/>
      <c r="BW117"/>
    </row>
    <row r="118" spans="7:75" ht="15">
      <c r="G118" s="19"/>
      <c r="H118" s="738"/>
      <c r="J118" s="736"/>
      <c r="K118" s="9" t="s">
        <v>164</v>
      </c>
      <c r="L118" s="124">
        <f t="shared" ref="L118:AA125" si="13">$S$32*(L138+L202)</f>
        <v>0</v>
      </c>
      <c r="M118" s="124">
        <f t="shared" si="13"/>
        <v>863.94074220884261</v>
      </c>
      <c r="N118" s="124">
        <f t="shared" si="13"/>
        <v>861.67593525106849</v>
      </c>
      <c r="O118" s="124">
        <f t="shared" si="13"/>
        <v>857.7177175863352</v>
      </c>
      <c r="P118" s="124">
        <f t="shared" si="13"/>
        <v>847.40141800344713</v>
      </c>
      <c r="Q118" s="124">
        <f t="shared" si="13"/>
        <v>843.28736499758247</v>
      </c>
      <c r="R118" s="124">
        <f t="shared" si="13"/>
        <v>838.27985603589866</v>
      </c>
      <c r="S118" s="124">
        <f t="shared" si="13"/>
        <v>834.11385791632358</v>
      </c>
      <c r="T118" s="124">
        <f t="shared" si="13"/>
        <v>829.92708175126438</v>
      </c>
      <c r="U118" s="124">
        <f t="shared" si="13"/>
        <v>825.39746783571638</v>
      </c>
      <c r="V118" s="124">
        <f t="shared" si="13"/>
        <v>819.9847869870913</v>
      </c>
      <c r="W118" s="124">
        <f t="shared" si="13"/>
        <v>814.76949757056582</v>
      </c>
      <c r="X118" s="124">
        <f t="shared" si="13"/>
        <v>808.80619851661049</v>
      </c>
      <c r="Y118" s="124">
        <f t="shared" si="13"/>
        <v>806.12583064915327</v>
      </c>
      <c r="Z118" s="124">
        <f t="shared" si="13"/>
        <v>803.14418112217561</v>
      </c>
      <c r="AA118" s="124">
        <f t="shared" si="13"/>
        <v>799.25868661663662</v>
      </c>
      <c r="AB118" s="124">
        <f t="shared" si="12"/>
        <v>795.76797497529697</v>
      </c>
      <c r="AC118" s="124">
        <f t="shared" si="12"/>
        <v>792.63049010718805</v>
      </c>
      <c r="AD118" s="124">
        <f t="shared" si="12"/>
        <v>789.43067110262655</v>
      </c>
      <c r="AE118" s="124">
        <f t="shared" si="12"/>
        <v>787.0100288037213</v>
      </c>
      <c r="AF118" s="124">
        <f t="shared" si="12"/>
        <v>784.13226950416447</v>
      </c>
      <c r="AG118" s="124">
        <f t="shared" si="12"/>
        <v>782.66741729753085</v>
      </c>
      <c r="AH118" s="124">
        <f t="shared" si="12"/>
        <v>780.60000177185634</v>
      </c>
      <c r="AI118" s="124">
        <f t="shared" si="12"/>
        <v>779.29098490635397</v>
      </c>
      <c r="AJ118" s="124">
        <f t="shared" si="12"/>
        <v>777.74302051778363</v>
      </c>
      <c r="AK118" s="124">
        <f t="shared" si="12"/>
        <v>776.78723042551212</v>
      </c>
      <c r="AL118" s="124">
        <f t="shared" si="12"/>
        <v>774.65748076338514</v>
      </c>
      <c r="AM118" s="124">
        <f t="shared" si="12"/>
        <v>774.65748076338514</v>
      </c>
      <c r="AN118" s="124">
        <f t="shared" si="12"/>
        <v>774.65748076338514</v>
      </c>
      <c r="AO118" s="124">
        <f t="shared" si="12"/>
        <v>774.65748076338514</v>
      </c>
      <c r="AP118" s="124">
        <f t="shared" si="12"/>
        <v>774.65748076338514</v>
      </c>
      <c r="AQ118" s="124">
        <f t="shared" si="12"/>
        <v>774.65748076338514</v>
      </c>
      <c r="AR118" s="124">
        <f t="shared" si="12"/>
        <v>774.65748076338514</v>
      </c>
      <c r="AS118" s="124">
        <f t="shared" si="12"/>
        <v>774.65748076338514</v>
      </c>
      <c r="AT118" s="124">
        <f t="shared" si="12"/>
        <v>774.65748076338514</v>
      </c>
      <c r="AU118" s="124">
        <f t="shared" si="12"/>
        <v>774.65748076338514</v>
      </c>
      <c r="AV118" s="613">
        <f t="shared" si="12"/>
        <v>774.65748076338514</v>
      </c>
      <c r="AW118"/>
      <c r="AX118"/>
      <c r="AY118"/>
      <c r="AZ118"/>
      <c r="BA118"/>
      <c r="BB118"/>
      <c r="BC118"/>
      <c r="BD118"/>
      <c r="BE118"/>
      <c r="BF118"/>
      <c r="BG118"/>
      <c r="BH118"/>
      <c r="BI118"/>
      <c r="BJ118"/>
      <c r="BK118"/>
      <c r="BL118"/>
      <c r="BM118"/>
      <c r="BN118"/>
      <c r="BO118"/>
      <c r="BP118"/>
      <c r="BQ118"/>
      <c r="BR118"/>
      <c r="BS118"/>
      <c r="BT118"/>
      <c r="BU118"/>
      <c r="BV118"/>
      <c r="BW118"/>
    </row>
    <row r="119" spans="7:75" ht="15.75" thickBot="1">
      <c r="G119" s="19"/>
      <c r="H119" s="738"/>
      <c r="J119" s="736"/>
      <c r="K119" s="9" t="s">
        <v>165</v>
      </c>
      <c r="L119" s="125">
        <f t="shared" si="13"/>
        <v>0</v>
      </c>
      <c r="M119" s="125">
        <f t="shared" si="12"/>
        <v>863.94074220884261</v>
      </c>
      <c r="N119" s="125">
        <f t="shared" si="12"/>
        <v>861.67593525106849</v>
      </c>
      <c r="O119" s="125">
        <f t="shared" si="12"/>
        <v>857.7177175863352</v>
      </c>
      <c r="P119" s="125">
        <f t="shared" si="12"/>
        <v>847.40141800344713</v>
      </c>
      <c r="Q119" s="125">
        <f t="shared" si="12"/>
        <v>843.28736499758247</v>
      </c>
      <c r="R119" s="125">
        <f t="shared" si="12"/>
        <v>838.27985603589866</v>
      </c>
      <c r="S119" s="125">
        <f t="shared" si="12"/>
        <v>834.11385791632358</v>
      </c>
      <c r="T119" s="125">
        <f t="shared" si="12"/>
        <v>829.92708175126438</v>
      </c>
      <c r="U119" s="125">
        <f t="shared" si="12"/>
        <v>825.39746783571638</v>
      </c>
      <c r="V119" s="125">
        <f t="shared" si="12"/>
        <v>819.9847869870913</v>
      </c>
      <c r="W119" s="125">
        <f t="shared" si="12"/>
        <v>814.76949757056582</v>
      </c>
      <c r="X119" s="125">
        <f t="shared" si="12"/>
        <v>808.80619851661049</v>
      </c>
      <c r="Y119" s="125">
        <f t="shared" si="12"/>
        <v>806.12583064915327</v>
      </c>
      <c r="Z119" s="125">
        <f t="shared" si="12"/>
        <v>803.14418112217561</v>
      </c>
      <c r="AA119" s="125">
        <f t="shared" si="12"/>
        <v>799.25868661663662</v>
      </c>
      <c r="AB119" s="125">
        <f t="shared" si="12"/>
        <v>795.76797497529697</v>
      </c>
      <c r="AC119" s="125">
        <f t="shared" si="12"/>
        <v>792.63049010718805</v>
      </c>
      <c r="AD119" s="125">
        <f t="shared" si="12"/>
        <v>789.43067110262655</v>
      </c>
      <c r="AE119" s="125">
        <f t="shared" si="12"/>
        <v>787.0100288037213</v>
      </c>
      <c r="AF119" s="125">
        <f t="shared" si="12"/>
        <v>784.13226950416447</v>
      </c>
      <c r="AG119" s="125">
        <f t="shared" si="12"/>
        <v>782.66741729753085</v>
      </c>
      <c r="AH119" s="125">
        <f t="shared" si="12"/>
        <v>780.60000177185634</v>
      </c>
      <c r="AI119" s="125">
        <f t="shared" si="12"/>
        <v>779.29098490635397</v>
      </c>
      <c r="AJ119" s="125">
        <f t="shared" si="12"/>
        <v>777.74302051778363</v>
      </c>
      <c r="AK119" s="125">
        <f t="shared" si="12"/>
        <v>776.78723042551212</v>
      </c>
      <c r="AL119" s="125">
        <f t="shared" si="12"/>
        <v>774.65748076338514</v>
      </c>
      <c r="AM119" s="125">
        <f t="shared" si="12"/>
        <v>774.65748076338514</v>
      </c>
      <c r="AN119" s="125">
        <f t="shared" si="12"/>
        <v>774.65748076338514</v>
      </c>
      <c r="AO119" s="125">
        <f t="shared" si="12"/>
        <v>774.65748076338514</v>
      </c>
      <c r="AP119" s="125">
        <f t="shared" si="12"/>
        <v>774.65748076338514</v>
      </c>
      <c r="AQ119" s="125">
        <f t="shared" si="12"/>
        <v>774.65748076338514</v>
      </c>
      <c r="AR119" s="125">
        <f t="shared" si="12"/>
        <v>774.65748076338514</v>
      </c>
      <c r="AS119" s="125">
        <f t="shared" si="12"/>
        <v>774.65748076338514</v>
      </c>
      <c r="AT119" s="125">
        <f t="shared" si="12"/>
        <v>774.65748076338514</v>
      </c>
      <c r="AU119" s="125">
        <f t="shared" si="12"/>
        <v>774.65748076338514</v>
      </c>
      <c r="AV119" s="614">
        <f t="shared" si="12"/>
        <v>774.65748076338514</v>
      </c>
      <c r="AW119"/>
      <c r="AX119"/>
      <c r="AY119"/>
      <c r="AZ119"/>
      <c r="BA119"/>
      <c r="BB119"/>
      <c r="BC119"/>
      <c r="BD119"/>
      <c r="BE119"/>
      <c r="BF119"/>
      <c r="BG119"/>
      <c r="BH119"/>
      <c r="BI119"/>
      <c r="BJ119"/>
      <c r="BK119"/>
      <c r="BL119"/>
      <c r="BM119"/>
      <c r="BN119"/>
      <c r="BO119"/>
      <c r="BP119"/>
      <c r="BQ119"/>
      <c r="BR119"/>
      <c r="BS119"/>
      <c r="BT119"/>
      <c r="BU119"/>
      <c r="BV119"/>
      <c r="BW119"/>
    </row>
    <row r="120" spans="7:75" ht="15.75" thickTop="1">
      <c r="G120" s="19"/>
      <c r="H120" s="738"/>
      <c r="J120" s="736"/>
      <c r="K120" s="9" t="s">
        <v>166</v>
      </c>
      <c r="L120" s="126">
        <f t="shared" si="13"/>
        <v>0</v>
      </c>
      <c r="M120" s="126">
        <f t="shared" si="12"/>
        <v>1049.364020109532</v>
      </c>
      <c r="N120" s="126">
        <f t="shared" si="12"/>
        <v>1014.7581853556549</v>
      </c>
      <c r="O120" s="126">
        <f t="shared" si="12"/>
        <v>1010.7584115999531</v>
      </c>
      <c r="P120" s="126">
        <f t="shared" si="12"/>
        <v>1000.8472839040064</v>
      </c>
      <c r="Q120" s="126">
        <f t="shared" si="12"/>
        <v>996.6605077389471</v>
      </c>
      <c r="R120" s="126">
        <f t="shared" si="12"/>
        <v>991.44521832242174</v>
      </c>
      <c r="S120" s="126">
        <f t="shared" si="12"/>
        <v>987.20649704365201</v>
      </c>
      <c r="T120" s="126">
        <f t="shared" si="12"/>
        <v>983.00933185585075</v>
      </c>
      <c r="U120" s="126">
        <f t="shared" si="12"/>
        <v>978.33427162191356</v>
      </c>
      <c r="V120" s="126">
        <f t="shared" si="12"/>
        <v>972.80731152312558</v>
      </c>
      <c r="W120" s="126">
        <f t="shared" si="12"/>
        <v>967.73746842498929</v>
      </c>
      <c r="X120" s="126">
        <f t="shared" si="12"/>
        <v>961.67027914361302</v>
      </c>
      <c r="Y120" s="126">
        <f t="shared" si="12"/>
        <v>958.79251984405619</v>
      </c>
      <c r="Z120" s="126">
        <f t="shared" si="12"/>
        <v>955.67581302143151</v>
      </c>
      <c r="AA120" s="126">
        <f t="shared" si="12"/>
        <v>951.62409415201932</v>
      </c>
      <c r="AB120" s="126">
        <f t="shared" si="12"/>
        <v>947.91521303309571</v>
      </c>
      <c r="AC120" s="126">
        <f t="shared" si="12"/>
        <v>944.54916966466101</v>
      </c>
      <c r="AD120" s="126">
        <f t="shared" si="12"/>
        <v>941.07923606880547</v>
      </c>
      <c r="AE120" s="126">
        <f t="shared" si="12"/>
        <v>938.48198038328485</v>
      </c>
      <c r="AF120" s="126">
        <f t="shared" si="12"/>
        <v>935.29255040146552</v>
      </c>
      <c r="AG120" s="126">
        <f t="shared" si="12"/>
        <v>933.45369337611692</v>
      </c>
      <c r="AH120" s="126">
        <f t="shared" si="12"/>
        <v>930.91877182704866</v>
      </c>
      <c r="AI120" s="126">
        <f t="shared" si="12"/>
        <v>929.26691721105772</v>
      </c>
      <c r="AJ120" s="126">
        <f t="shared" si="12"/>
        <v>927.3449480037724</v>
      </c>
      <c r="AK120" s="126">
        <f t="shared" si="12"/>
        <v>926.11904332020663</v>
      </c>
      <c r="AL120" s="126">
        <f t="shared" si="12"/>
        <v>923.51139861194383</v>
      </c>
      <c r="AM120" s="126">
        <f t="shared" si="12"/>
        <v>923.51139861194383</v>
      </c>
      <c r="AN120" s="126">
        <f t="shared" si="12"/>
        <v>923.51139861194383</v>
      </c>
      <c r="AO120" s="126">
        <f t="shared" si="12"/>
        <v>923.51139861194383</v>
      </c>
      <c r="AP120" s="126">
        <f t="shared" si="12"/>
        <v>923.51139861194383</v>
      </c>
      <c r="AQ120" s="126">
        <f t="shared" si="12"/>
        <v>923.51139861194383</v>
      </c>
      <c r="AR120" s="126">
        <f t="shared" si="12"/>
        <v>923.51139861194383</v>
      </c>
      <c r="AS120" s="126">
        <f t="shared" si="12"/>
        <v>923.51139861194383</v>
      </c>
      <c r="AT120" s="126">
        <f t="shared" si="12"/>
        <v>923.51139861194383</v>
      </c>
      <c r="AU120" s="126">
        <f t="shared" si="12"/>
        <v>923.51139861194383</v>
      </c>
      <c r="AV120" s="615">
        <f t="shared" si="12"/>
        <v>923.51139861194383</v>
      </c>
      <c r="AW120"/>
      <c r="AX120"/>
      <c r="AY120"/>
      <c r="AZ120"/>
      <c r="BA120"/>
      <c r="BB120"/>
      <c r="BC120"/>
      <c r="BD120"/>
      <c r="BE120"/>
      <c r="BF120"/>
      <c r="BG120"/>
      <c r="BH120"/>
      <c r="BI120"/>
      <c r="BJ120"/>
      <c r="BK120"/>
      <c r="BL120"/>
      <c r="BM120"/>
      <c r="BN120"/>
      <c r="BO120"/>
      <c r="BP120"/>
      <c r="BQ120"/>
      <c r="BR120"/>
      <c r="BS120"/>
      <c r="BT120"/>
      <c r="BU120"/>
      <c r="BV120"/>
      <c r="BW120"/>
    </row>
    <row r="121" spans="7:75" ht="15">
      <c r="G121" s="19"/>
      <c r="H121" s="738"/>
      <c r="J121" s="736"/>
      <c r="K121" s="9" t="s">
        <v>168</v>
      </c>
      <c r="L121" s="124">
        <f t="shared" si="13"/>
        <v>0</v>
      </c>
      <c r="M121" s="124">
        <f t="shared" si="12"/>
        <v>1049.364020109532</v>
      </c>
      <c r="N121" s="124">
        <f t="shared" si="12"/>
        <v>1014.7581853556549</v>
      </c>
      <c r="O121" s="124">
        <f t="shared" si="12"/>
        <v>1010.7584115999531</v>
      </c>
      <c r="P121" s="124">
        <f t="shared" si="12"/>
        <v>1000.8472839040064</v>
      </c>
      <c r="Q121" s="124">
        <f t="shared" si="12"/>
        <v>996.6605077389471</v>
      </c>
      <c r="R121" s="124">
        <f t="shared" si="12"/>
        <v>991.44521832242174</v>
      </c>
      <c r="S121" s="124">
        <f t="shared" si="12"/>
        <v>987.20649704365201</v>
      </c>
      <c r="T121" s="124">
        <f t="shared" si="12"/>
        <v>983.00933185585075</v>
      </c>
      <c r="U121" s="124">
        <f t="shared" si="12"/>
        <v>978.33427162191356</v>
      </c>
      <c r="V121" s="124">
        <f t="shared" si="12"/>
        <v>972.80731152312558</v>
      </c>
      <c r="W121" s="124">
        <f t="shared" si="12"/>
        <v>967.73746842498929</v>
      </c>
      <c r="X121" s="124">
        <f t="shared" si="12"/>
        <v>961.67027914361302</v>
      </c>
      <c r="Y121" s="124">
        <f t="shared" si="12"/>
        <v>958.79251984405619</v>
      </c>
      <c r="Z121" s="124">
        <f t="shared" si="12"/>
        <v>955.67581302143151</v>
      </c>
      <c r="AA121" s="124">
        <f t="shared" si="12"/>
        <v>951.62409415201932</v>
      </c>
      <c r="AB121" s="124">
        <f t="shared" si="12"/>
        <v>947.91521303309571</v>
      </c>
      <c r="AC121" s="124">
        <f t="shared" si="12"/>
        <v>944.54916966466101</v>
      </c>
      <c r="AD121" s="124">
        <f t="shared" si="12"/>
        <v>941.07923606880547</v>
      </c>
      <c r="AE121" s="124">
        <f t="shared" si="12"/>
        <v>938.48198038328485</v>
      </c>
      <c r="AF121" s="124">
        <f t="shared" si="12"/>
        <v>935.29255040146552</v>
      </c>
      <c r="AG121" s="124">
        <f t="shared" si="12"/>
        <v>933.45369337611692</v>
      </c>
      <c r="AH121" s="124">
        <f t="shared" si="12"/>
        <v>930.91877182704866</v>
      </c>
      <c r="AI121" s="124">
        <f t="shared" si="12"/>
        <v>929.26691721105772</v>
      </c>
      <c r="AJ121" s="124">
        <f t="shared" si="12"/>
        <v>927.3449480037724</v>
      </c>
      <c r="AK121" s="124">
        <f t="shared" si="12"/>
        <v>926.11904332020663</v>
      </c>
      <c r="AL121" s="124">
        <f t="shared" si="12"/>
        <v>923.51139861194383</v>
      </c>
      <c r="AM121" s="124">
        <f t="shared" si="12"/>
        <v>923.51139861194383</v>
      </c>
      <c r="AN121" s="124">
        <f t="shared" si="12"/>
        <v>923.51139861194383</v>
      </c>
      <c r="AO121" s="124">
        <f t="shared" si="12"/>
        <v>923.51139861194383</v>
      </c>
      <c r="AP121" s="124">
        <f t="shared" si="12"/>
        <v>923.51139861194383</v>
      </c>
      <c r="AQ121" s="124">
        <f t="shared" si="12"/>
        <v>923.51139861194383</v>
      </c>
      <c r="AR121" s="124">
        <f t="shared" si="12"/>
        <v>923.51139861194383</v>
      </c>
      <c r="AS121" s="124">
        <f t="shared" si="12"/>
        <v>923.51139861194383</v>
      </c>
      <c r="AT121" s="124">
        <f t="shared" si="12"/>
        <v>923.51139861194383</v>
      </c>
      <c r="AU121" s="124">
        <f t="shared" si="12"/>
        <v>923.51139861194383</v>
      </c>
      <c r="AV121" s="613">
        <f t="shared" si="12"/>
        <v>923.51139861194383</v>
      </c>
      <c r="AW121"/>
      <c r="AX121"/>
      <c r="AY121"/>
      <c r="AZ121"/>
      <c r="BA121"/>
      <c r="BB121"/>
      <c r="BC121"/>
      <c r="BD121"/>
      <c r="BE121"/>
      <c r="BF121"/>
      <c r="BG121"/>
      <c r="BH121"/>
      <c r="BI121"/>
      <c r="BJ121"/>
      <c r="BK121"/>
      <c r="BL121"/>
      <c r="BM121"/>
      <c r="BN121"/>
      <c r="BO121"/>
      <c r="BP121"/>
      <c r="BQ121"/>
      <c r="BR121"/>
      <c r="BS121"/>
      <c r="BT121"/>
      <c r="BU121"/>
      <c r="BV121"/>
      <c r="BW121"/>
    </row>
    <row r="122" spans="7:75" ht="15.75" thickBot="1">
      <c r="G122" s="19"/>
      <c r="H122" s="738"/>
      <c r="J122" s="736"/>
      <c r="K122" s="9" t="s">
        <v>170</v>
      </c>
      <c r="L122" s="125">
        <f t="shared" si="13"/>
        <v>0</v>
      </c>
      <c r="M122" s="125">
        <f t="shared" si="12"/>
        <v>1049.364020109532</v>
      </c>
      <c r="N122" s="125">
        <f t="shared" si="12"/>
        <v>1014.7581853556549</v>
      </c>
      <c r="O122" s="125">
        <f t="shared" si="12"/>
        <v>1010.7584115999531</v>
      </c>
      <c r="P122" s="125">
        <f t="shared" si="12"/>
        <v>1000.8472839040064</v>
      </c>
      <c r="Q122" s="125">
        <f t="shared" si="12"/>
        <v>996.6605077389471</v>
      </c>
      <c r="R122" s="125">
        <f t="shared" si="12"/>
        <v>991.44521832242174</v>
      </c>
      <c r="S122" s="125">
        <f t="shared" si="12"/>
        <v>987.20649704365201</v>
      </c>
      <c r="T122" s="125">
        <f t="shared" si="12"/>
        <v>983.00933185585075</v>
      </c>
      <c r="U122" s="125">
        <f t="shared" si="12"/>
        <v>978.33427162191356</v>
      </c>
      <c r="V122" s="125">
        <f t="shared" si="12"/>
        <v>972.80731152312558</v>
      </c>
      <c r="W122" s="125">
        <f t="shared" si="12"/>
        <v>967.73746842498929</v>
      </c>
      <c r="X122" s="125">
        <f t="shared" si="12"/>
        <v>961.67027914361302</v>
      </c>
      <c r="Y122" s="125">
        <f t="shared" si="12"/>
        <v>958.79251984405619</v>
      </c>
      <c r="Z122" s="125">
        <f t="shared" si="12"/>
        <v>955.67581302143151</v>
      </c>
      <c r="AA122" s="125">
        <f t="shared" si="12"/>
        <v>951.62409415201932</v>
      </c>
      <c r="AB122" s="125">
        <f t="shared" si="12"/>
        <v>947.91521303309571</v>
      </c>
      <c r="AC122" s="125">
        <f t="shared" si="12"/>
        <v>944.54916966466101</v>
      </c>
      <c r="AD122" s="125">
        <f t="shared" si="12"/>
        <v>941.07923606880547</v>
      </c>
      <c r="AE122" s="125">
        <f t="shared" si="12"/>
        <v>938.48198038328485</v>
      </c>
      <c r="AF122" s="125">
        <f t="shared" si="12"/>
        <v>935.29255040146552</v>
      </c>
      <c r="AG122" s="125">
        <f t="shared" si="12"/>
        <v>933.45369337611692</v>
      </c>
      <c r="AH122" s="125">
        <f t="shared" si="12"/>
        <v>930.91877182704866</v>
      </c>
      <c r="AI122" s="125">
        <f t="shared" si="12"/>
        <v>929.26691721105772</v>
      </c>
      <c r="AJ122" s="125">
        <f t="shared" si="12"/>
        <v>927.3449480037724</v>
      </c>
      <c r="AK122" s="125">
        <f t="shared" si="12"/>
        <v>926.11904332020663</v>
      </c>
      <c r="AL122" s="125">
        <f t="shared" si="12"/>
        <v>923.51139861194383</v>
      </c>
      <c r="AM122" s="125">
        <f t="shared" si="12"/>
        <v>923.51139861194383</v>
      </c>
      <c r="AN122" s="125">
        <f t="shared" si="12"/>
        <v>923.51139861194383</v>
      </c>
      <c r="AO122" s="125">
        <f t="shared" si="12"/>
        <v>923.51139861194383</v>
      </c>
      <c r="AP122" s="125">
        <f t="shared" si="12"/>
        <v>923.51139861194383</v>
      </c>
      <c r="AQ122" s="125">
        <f t="shared" si="12"/>
        <v>923.51139861194383</v>
      </c>
      <c r="AR122" s="125">
        <f t="shared" si="12"/>
        <v>923.51139861194383</v>
      </c>
      <c r="AS122" s="125">
        <f t="shared" si="12"/>
        <v>923.51139861194383</v>
      </c>
      <c r="AT122" s="125">
        <f t="shared" si="12"/>
        <v>923.51139861194383</v>
      </c>
      <c r="AU122" s="125">
        <f t="shared" si="12"/>
        <v>923.51139861194383</v>
      </c>
      <c r="AV122" s="614">
        <f t="shared" si="12"/>
        <v>923.51139861194383</v>
      </c>
      <c r="AW122"/>
      <c r="AX122"/>
      <c r="AY122"/>
      <c r="AZ122"/>
      <c r="BA122"/>
      <c r="BB122"/>
      <c r="BC122"/>
      <c r="BD122"/>
      <c r="BE122"/>
      <c r="BF122"/>
      <c r="BG122"/>
      <c r="BH122"/>
      <c r="BI122"/>
      <c r="BJ122"/>
      <c r="BK122"/>
      <c r="BL122"/>
      <c r="BM122"/>
      <c r="BN122"/>
      <c r="BO122"/>
      <c r="BP122"/>
      <c r="BQ122"/>
      <c r="BR122"/>
      <c r="BS122"/>
      <c r="BT122"/>
      <c r="BU122"/>
      <c r="BV122"/>
      <c r="BW122"/>
    </row>
    <row r="123" spans="7:75" ht="15.75" thickTop="1">
      <c r="G123" s="19"/>
      <c r="H123" s="738"/>
      <c r="J123" s="736"/>
      <c r="K123" s="9" t="s">
        <v>167</v>
      </c>
      <c r="L123" s="126">
        <f t="shared" si="13"/>
        <v>0</v>
      </c>
      <c r="M123" s="126">
        <f t="shared" si="12"/>
        <v>0</v>
      </c>
      <c r="N123" s="126">
        <f t="shared" si="12"/>
        <v>0</v>
      </c>
      <c r="O123" s="126">
        <f t="shared" si="12"/>
        <v>2157.9558588716764</v>
      </c>
      <c r="P123" s="126">
        <f t="shared" si="12"/>
        <v>2126.4771199631664</v>
      </c>
      <c r="Q123" s="126">
        <f t="shared" si="12"/>
        <v>2093.6062520072173</v>
      </c>
      <c r="R123" s="126">
        <f t="shared" si="12"/>
        <v>2043.250658776343</v>
      </c>
      <c r="S123" s="126">
        <f t="shared" si="12"/>
        <v>2027.1165064578888</v>
      </c>
      <c r="T123" s="126">
        <f t="shared" si="12"/>
        <v>2010.8888529347557</v>
      </c>
      <c r="U123" s="126">
        <f t="shared" si="12"/>
        <v>1993.8300775922564</v>
      </c>
      <c r="V123" s="126">
        <f t="shared" si="12"/>
        <v>1974.6311635648879</v>
      </c>
      <c r="W123" s="126">
        <f t="shared" si="12"/>
        <v>1955.8478104472024</v>
      </c>
      <c r="X123" s="126">
        <f t="shared" si="12"/>
        <v>1935.287934440621</v>
      </c>
      <c r="Y123" s="126">
        <f t="shared" si="12"/>
        <v>1922.7899400818958</v>
      </c>
      <c r="Z123" s="126">
        <f t="shared" si="12"/>
        <v>1908.473866743306</v>
      </c>
      <c r="AA123" s="126">
        <f t="shared" si="12"/>
        <v>1891.5709267419377</v>
      </c>
      <c r="AB123" s="126">
        <f t="shared" si="12"/>
        <v>1875.8003902194564</v>
      </c>
      <c r="AC123" s="126">
        <f t="shared" si="12"/>
        <v>1862.2115484728124</v>
      </c>
      <c r="AD123" s="126">
        <f t="shared" si="12"/>
        <v>1848.5084274760056</v>
      </c>
      <c r="AE123" s="126">
        <f t="shared" si="12"/>
        <v>1836.6337744818052</v>
      </c>
      <c r="AF123" s="126">
        <f t="shared" si="12"/>
        <v>1823.740997258881</v>
      </c>
      <c r="AG123" s="126">
        <f t="shared" si="12"/>
        <v>1814.2558194953594</v>
      </c>
      <c r="AH123" s="126">
        <f t="shared" si="12"/>
        <v>1802.3499994329327</v>
      </c>
      <c r="AI123" s="126">
        <f t="shared" si="12"/>
        <v>1792.1168120319815</v>
      </c>
      <c r="AJ123" s="126">
        <f t="shared" si="12"/>
        <v>1782.4861879500711</v>
      </c>
      <c r="AK123" s="126">
        <f t="shared" si="12"/>
        <v>1772.1179432534727</v>
      </c>
      <c r="AL123" s="126">
        <f t="shared" si="12"/>
        <v>1761.1886913288017</v>
      </c>
      <c r="AM123" s="126">
        <f t="shared" si="12"/>
        <v>1761.1886913288017</v>
      </c>
      <c r="AN123" s="126">
        <f t="shared" si="12"/>
        <v>1761.1886913288017</v>
      </c>
      <c r="AO123" s="126">
        <f t="shared" si="12"/>
        <v>1761.1886913288017</v>
      </c>
      <c r="AP123" s="126">
        <f t="shared" si="12"/>
        <v>1761.1886913288017</v>
      </c>
      <c r="AQ123" s="126">
        <f t="shared" si="12"/>
        <v>1761.1886913288017</v>
      </c>
      <c r="AR123" s="126">
        <f t="shared" si="12"/>
        <v>1761.1886913288017</v>
      </c>
      <c r="AS123" s="126">
        <f t="shared" si="12"/>
        <v>1761.1886913288017</v>
      </c>
      <c r="AT123" s="126">
        <f t="shared" si="12"/>
        <v>1761.1886913288017</v>
      </c>
      <c r="AU123" s="126">
        <f t="shared" si="12"/>
        <v>1761.1886913288017</v>
      </c>
      <c r="AV123" s="615">
        <f t="shared" si="12"/>
        <v>1761.1886913288017</v>
      </c>
      <c r="AW123"/>
      <c r="AX123"/>
      <c r="AY123"/>
      <c r="AZ123"/>
      <c r="BA123"/>
      <c r="BB123"/>
      <c r="BC123"/>
      <c r="BD123"/>
      <c r="BE123"/>
      <c r="BF123"/>
      <c r="BG123"/>
      <c r="BH123"/>
      <c r="BI123"/>
      <c r="BJ123"/>
      <c r="BK123"/>
      <c r="BL123"/>
      <c r="BM123"/>
      <c r="BN123"/>
      <c r="BO123"/>
      <c r="BP123"/>
      <c r="BQ123"/>
      <c r="BR123"/>
      <c r="BS123"/>
      <c r="BT123"/>
      <c r="BU123"/>
      <c r="BV123"/>
      <c r="BW123"/>
    </row>
    <row r="124" spans="7:75" ht="15">
      <c r="G124" s="19"/>
      <c r="H124" s="738"/>
      <c r="J124" s="736"/>
      <c r="K124" s="9" t="s">
        <v>169</v>
      </c>
      <c r="L124" s="124">
        <f t="shared" si="13"/>
        <v>0</v>
      </c>
      <c r="M124" s="124">
        <f t="shared" si="12"/>
        <v>0</v>
      </c>
      <c r="N124" s="124">
        <f t="shared" si="12"/>
        <v>0</v>
      </c>
      <c r="O124" s="124">
        <f t="shared" si="12"/>
        <v>2157.9558588716764</v>
      </c>
      <c r="P124" s="124">
        <f t="shared" si="12"/>
        <v>2126.4771199631664</v>
      </c>
      <c r="Q124" s="124">
        <f t="shared" si="12"/>
        <v>2093.6062520072173</v>
      </c>
      <c r="R124" s="124">
        <f t="shared" si="12"/>
        <v>2043.250658776343</v>
      </c>
      <c r="S124" s="124">
        <f t="shared" si="12"/>
        <v>2027.1165064578888</v>
      </c>
      <c r="T124" s="124">
        <f t="shared" si="12"/>
        <v>2010.8888529347557</v>
      </c>
      <c r="U124" s="124">
        <f t="shared" si="12"/>
        <v>1993.8300775922564</v>
      </c>
      <c r="V124" s="124">
        <f t="shared" si="12"/>
        <v>1974.6311635648879</v>
      </c>
      <c r="W124" s="124">
        <f t="shared" si="12"/>
        <v>1955.8478104472024</v>
      </c>
      <c r="X124" s="124">
        <f t="shared" si="12"/>
        <v>1935.287934440621</v>
      </c>
      <c r="Y124" s="124">
        <f t="shared" si="12"/>
        <v>1922.7899400818958</v>
      </c>
      <c r="Z124" s="124">
        <f t="shared" si="12"/>
        <v>1908.473866743306</v>
      </c>
      <c r="AA124" s="124">
        <f t="shared" si="12"/>
        <v>1891.5709267419377</v>
      </c>
      <c r="AB124" s="124">
        <f t="shared" si="12"/>
        <v>1875.8003902194564</v>
      </c>
      <c r="AC124" s="124">
        <f t="shared" si="12"/>
        <v>1862.2115484728124</v>
      </c>
      <c r="AD124" s="124">
        <f t="shared" si="12"/>
        <v>1848.5084274760056</v>
      </c>
      <c r="AE124" s="124">
        <f t="shared" ref="M124:AV125" si="14">$S$32*(AE144+AE208)</f>
        <v>1836.6337744818052</v>
      </c>
      <c r="AF124" s="124">
        <f t="shared" si="14"/>
        <v>1823.740997258881</v>
      </c>
      <c r="AG124" s="124">
        <f t="shared" si="14"/>
        <v>1814.2558194953594</v>
      </c>
      <c r="AH124" s="124">
        <f t="shared" si="14"/>
        <v>1802.3499994329327</v>
      </c>
      <c r="AI124" s="124">
        <f t="shared" si="14"/>
        <v>1792.1168120319815</v>
      </c>
      <c r="AJ124" s="124">
        <f t="shared" si="14"/>
        <v>1782.4861879500711</v>
      </c>
      <c r="AK124" s="124">
        <f t="shared" si="14"/>
        <v>1772.1179432534727</v>
      </c>
      <c r="AL124" s="124">
        <f t="shared" si="14"/>
        <v>1761.1886913288017</v>
      </c>
      <c r="AM124" s="124">
        <f t="shared" si="14"/>
        <v>1761.1886913288017</v>
      </c>
      <c r="AN124" s="124">
        <f t="shared" si="14"/>
        <v>1761.1886913288017</v>
      </c>
      <c r="AO124" s="124">
        <f t="shared" si="14"/>
        <v>1761.1886913288017</v>
      </c>
      <c r="AP124" s="124">
        <f t="shared" si="14"/>
        <v>1761.1886913288017</v>
      </c>
      <c r="AQ124" s="124">
        <f t="shared" si="14"/>
        <v>1761.1886913288017</v>
      </c>
      <c r="AR124" s="124">
        <f t="shared" si="14"/>
        <v>1761.1886913288017</v>
      </c>
      <c r="AS124" s="124">
        <f t="shared" si="14"/>
        <v>1761.1886913288017</v>
      </c>
      <c r="AT124" s="124">
        <f t="shared" si="14"/>
        <v>1761.1886913288017</v>
      </c>
      <c r="AU124" s="124">
        <f t="shared" si="14"/>
        <v>1761.1886913288017</v>
      </c>
      <c r="AV124" s="613">
        <f t="shared" si="14"/>
        <v>1761.1886913288017</v>
      </c>
      <c r="AW124"/>
      <c r="AX124"/>
      <c r="AY124"/>
      <c r="AZ124"/>
      <c r="BA124"/>
      <c r="BB124"/>
      <c r="BC124"/>
      <c r="BD124"/>
      <c r="BE124"/>
      <c r="BF124"/>
      <c r="BG124"/>
      <c r="BH124"/>
      <c r="BI124"/>
      <c r="BJ124"/>
      <c r="BK124"/>
      <c r="BL124"/>
      <c r="BM124"/>
      <c r="BN124"/>
      <c r="BO124"/>
      <c r="BP124"/>
      <c r="BQ124"/>
      <c r="BR124"/>
      <c r="BS124"/>
      <c r="BT124"/>
      <c r="BU124"/>
      <c r="BV124"/>
      <c r="BW124"/>
    </row>
    <row r="125" spans="7:75" ht="15">
      <c r="G125" s="19"/>
      <c r="H125" s="738"/>
      <c r="J125" s="736"/>
      <c r="K125" s="10" t="s">
        <v>171</v>
      </c>
      <c r="L125" s="129">
        <f t="shared" si="13"/>
        <v>0</v>
      </c>
      <c r="M125" s="129">
        <f t="shared" si="14"/>
        <v>0</v>
      </c>
      <c r="N125" s="129">
        <f t="shared" si="14"/>
        <v>0</v>
      </c>
      <c r="O125" s="129">
        <f t="shared" si="14"/>
        <v>2157.9558588716764</v>
      </c>
      <c r="P125" s="129">
        <f t="shared" si="14"/>
        <v>2126.4771199631664</v>
      </c>
      <c r="Q125" s="129">
        <f t="shared" si="14"/>
        <v>2093.6062520072173</v>
      </c>
      <c r="R125" s="129">
        <f t="shared" si="14"/>
        <v>2043.250658776343</v>
      </c>
      <c r="S125" s="129">
        <f t="shared" si="14"/>
        <v>2027.1165064578888</v>
      </c>
      <c r="T125" s="129">
        <f t="shared" si="14"/>
        <v>2010.8888529347557</v>
      </c>
      <c r="U125" s="129">
        <f t="shared" si="14"/>
        <v>1993.8300775922564</v>
      </c>
      <c r="V125" s="129">
        <f t="shared" si="14"/>
        <v>1974.6311635648879</v>
      </c>
      <c r="W125" s="129">
        <f t="shared" si="14"/>
        <v>1955.8478104472024</v>
      </c>
      <c r="X125" s="129">
        <f t="shared" si="14"/>
        <v>1935.287934440621</v>
      </c>
      <c r="Y125" s="129">
        <f t="shared" si="14"/>
        <v>1922.7899400818958</v>
      </c>
      <c r="Z125" s="129">
        <f t="shared" si="14"/>
        <v>1908.473866743306</v>
      </c>
      <c r="AA125" s="129">
        <f t="shared" si="14"/>
        <v>1891.5709267419377</v>
      </c>
      <c r="AB125" s="129">
        <f t="shared" si="14"/>
        <v>1875.8003902194564</v>
      </c>
      <c r="AC125" s="129">
        <f t="shared" si="14"/>
        <v>1862.2115484728124</v>
      </c>
      <c r="AD125" s="129">
        <f t="shared" si="14"/>
        <v>1848.5084274760056</v>
      </c>
      <c r="AE125" s="129">
        <f t="shared" si="14"/>
        <v>1836.6337744818052</v>
      </c>
      <c r="AF125" s="129">
        <f t="shared" si="14"/>
        <v>1823.740997258881</v>
      </c>
      <c r="AG125" s="129">
        <f t="shared" si="14"/>
        <v>1814.2558194953594</v>
      </c>
      <c r="AH125" s="129">
        <f t="shared" si="14"/>
        <v>1802.3499994329327</v>
      </c>
      <c r="AI125" s="129">
        <f t="shared" si="14"/>
        <v>1792.1168120319815</v>
      </c>
      <c r="AJ125" s="129">
        <f t="shared" si="14"/>
        <v>1782.4861879500711</v>
      </c>
      <c r="AK125" s="129">
        <f t="shared" si="14"/>
        <v>1772.1179432534727</v>
      </c>
      <c r="AL125" s="129">
        <f t="shared" si="14"/>
        <v>1761.1886913288017</v>
      </c>
      <c r="AM125" s="129">
        <f t="shared" si="14"/>
        <v>1761.1886913288017</v>
      </c>
      <c r="AN125" s="129">
        <f t="shared" si="14"/>
        <v>1761.1886913288017</v>
      </c>
      <c r="AO125" s="129">
        <f t="shared" si="14"/>
        <v>1761.1886913288017</v>
      </c>
      <c r="AP125" s="129">
        <f t="shared" si="14"/>
        <v>1761.1886913288017</v>
      </c>
      <c r="AQ125" s="129">
        <f t="shared" si="14"/>
        <v>1761.1886913288017</v>
      </c>
      <c r="AR125" s="129">
        <f t="shared" si="14"/>
        <v>1761.1886913288017</v>
      </c>
      <c r="AS125" s="129">
        <f t="shared" si="14"/>
        <v>1761.1886913288017</v>
      </c>
      <c r="AT125" s="129">
        <f t="shared" si="14"/>
        <v>1761.1886913288017</v>
      </c>
      <c r="AU125" s="129">
        <f t="shared" si="14"/>
        <v>1761.1886913288017</v>
      </c>
      <c r="AV125" s="618">
        <f t="shared" si="14"/>
        <v>1761.1886913288017</v>
      </c>
      <c r="AW125"/>
      <c r="AX125"/>
      <c r="AY125"/>
      <c r="AZ125"/>
      <c r="BA125"/>
      <c r="BB125"/>
      <c r="BC125"/>
      <c r="BD125"/>
      <c r="BE125"/>
      <c r="BF125"/>
      <c r="BG125"/>
      <c r="BH125"/>
      <c r="BI125"/>
      <c r="BJ125"/>
      <c r="BK125"/>
      <c r="BL125"/>
      <c r="BM125"/>
      <c r="BN125"/>
      <c r="BO125"/>
      <c r="BP125"/>
      <c r="BQ125"/>
      <c r="BR125"/>
      <c r="BS125"/>
      <c r="BT125"/>
      <c r="BU125"/>
      <c r="BV125"/>
      <c r="BW125"/>
    </row>
    <row r="126" spans="7:75" ht="15">
      <c r="G126" s="19"/>
      <c r="H126" s="738"/>
      <c r="L126" s="247"/>
      <c r="M126" s="247"/>
      <c r="N126" s="247"/>
      <c r="O126" s="247"/>
      <c r="P126" s="247"/>
      <c r="Q126" s="247"/>
      <c r="R126" s="247"/>
      <c r="S126" s="247"/>
      <c r="T126" s="247"/>
      <c r="U126" s="247"/>
      <c r="V126" s="247"/>
      <c r="W126" s="247"/>
      <c r="X126" s="247"/>
      <c r="Y126" s="247"/>
      <c r="Z126" s="247"/>
      <c r="AA126" s="247"/>
      <c r="AB126" s="247"/>
      <c r="AC126" s="247"/>
      <c r="AD126" s="247"/>
      <c r="AE126" s="247"/>
      <c r="AF126" s="247"/>
      <c r="AG126" s="247"/>
      <c r="AH126" s="247"/>
      <c r="AI126" s="247"/>
      <c r="AJ126" s="247"/>
      <c r="AK126" s="247"/>
      <c r="AL126" s="247"/>
      <c r="AM126" s="247"/>
      <c r="AN126" s="247"/>
      <c r="AO126" s="247"/>
      <c r="AP126" s="247"/>
      <c r="AQ126" s="247"/>
      <c r="AR126" s="247"/>
      <c r="AS126" s="247"/>
      <c r="AT126" s="247"/>
      <c r="AU126" s="247"/>
      <c r="AV126" s="244"/>
      <c r="AW126"/>
      <c r="AX126"/>
      <c r="AY126"/>
      <c r="AZ126"/>
      <c r="BA126"/>
      <c r="BB126"/>
      <c r="BC126"/>
      <c r="BD126"/>
      <c r="BE126"/>
      <c r="BF126"/>
      <c r="BG126"/>
      <c r="BH126"/>
      <c r="BI126"/>
      <c r="BJ126"/>
      <c r="BK126"/>
      <c r="BL126"/>
      <c r="BM126"/>
      <c r="BN126"/>
      <c r="BO126"/>
      <c r="BP126"/>
      <c r="BQ126"/>
      <c r="BR126"/>
      <c r="BS126"/>
      <c r="BT126"/>
      <c r="BU126"/>
      <c r="BV126"/>
      <c r="BW126"/>
    </row>
    <row r="127" spans="7:75" ht="15">
      <c r="G127" s="19"/>
      <c r="H127" s="738"/>
      <c r="J127" s="735" t="s">
        <v>24</v>
      </c>
      <c r="K127" s="8" t="s">
        <v>163</v>
      </c>
      <c r="L127" s="123">
        <f>(L137+L201)*($S$32-1)</f>
        <v>0</v>
      </c>
      <c r="M127" s="123">
        <f t="shared" ref="M127:AV134" si="15">(M137+M201)*($S$32-1)</f>
        <v>32.350742208842576</v>
      </c>
      <c r="N127" s="123">
        <f t="shared" si="15"/>
        <v>32.265935251068584</v>
      </c>
      <c r="O127" s="123">
        <f t="shared" si="15"/>
        <v>32.117717586335132</v>
      </c>
      <c r="P127" s="123">
        <f t="shared" si="15"/>
        <v>31.73141800344716</v>
      </c>
      <c r="Q127" s="123">
        <f t="shared" si="15"/>
        <v>31.577364997582475</v>
      </c>
      <c r="R127" s="123">
        <f t="shared" si="15"/>
        <v>31.389856035898685</v>
      </c>
      <c r="S127" s="123">
        <f t="shared" si="15"/>
        <v>31.233857916323583</v>
      </c>
      <c r="T127" s="123">
        <f t="shared" si="15"/>
        <v>31.077081751264316</v>
      </c>
      <c r="U127" s="123">
        <f t="shared" si="15"/>
        <v>30.907467835716325</v>
      </c>
      <c r="V127" s="123">
        <f t="shared" si="15"/>
        <v>30.704786987091317</v>
      </c>
      <c r="W127" s="123">
        <f t="shared" si="15"/>
        <v>30.50949757056588</v>
      </c>
      <c r="X127" s="123">
        <f t="shared" si="15"/>
        <v>30.286198516610497</v>
      </c>
      <c r="Y127" s="123">
        <f t="shared" si="15"/>
        <v>30.1858306491532</v>
      </c>
      <c r="Z127" s="123">
        <f t="shared" si="15"/>
        <v>30.07418112217551</v>
      </c>
      <c r="AA127" s="123">
        <f t="shared" si="15"/>
        <v>29.928686616636636</v>
      </c>
      <c r="AB127" s="123">
        <f t="shared" si="15"/>
        <v>29.797974975296899</v>
      </c>
      <c r="AC127" s="123">
        <f t="shared" si="15"/>
        <v>29.680490107187971</v>
      </c>
      <c r="AD127" s="123">
        <f t="shared" si="15"/>
        <v>29.560671102626547</v>
      </c>
      <c r="AE127" s="123">
        <f t="shared" si="15"/>
        <v>29.470028803721309</v>
      </c>
      <c r="AF127" s="123">
        <f t="shared" si="15"/>
        <v>29.362269504164445</v>
      </c>
      <c r="AG127" s="123">
        <f t="shared" si="15"/>
        <v>29.307417297530808</v>
      </c>
      <c r="AH127" s="123">
        <f t="shared" si="15"/>
        <v>29.230001771856379</v>
      </c>
      <c r="AI127" s="123">
        <f t="shared" si="15"/>
        <v>29.180984906353981</v>
      </c>
      <c r="AJ127" s="123">
        <f t="shared" si="15"/>
        <v>29.123020517783679</v>
      </c>
      <c r="AK127" s="123">
        <f t="shared" si="15"/>
        <v>29.087230425512086</v>
      </c>
      <c r="AL127" s="123">
        <f t="shared" si="15"/>
        <v>29.007480763385161</v>
      </c>
      <c r="AM127" s="123">
        <f t="shared" si="15"/>
        <v>29.007480763385161</v>
      </c>
      <c r="AN127" s="123">
        <f t="shared" si="15"/>
        <v>29.007480763385161</v>
      </c>
      <c r="AO127" s="123">
        <f t="shared" si="15"/>
        <v>29.007480763385161</v>
      </c>
      <c r="AP127" s="123">
        <f t="shared" si="15"/>
        <v>29.007480763385161</v>
      </c>
      <c r="AQ127" s="123">
        <f t="shared" si="15"/>
        <v>29.007480763385161</v>
      </c>
      <c r="AR127" s="123">
        <f t="shared" si="15"/>
        <v>29.007480763385161</v>
      </c>
      <c r="AS127" s="123">
        <f t="shared" si="15"/>
        <v>29.007480763385161</v>
      </c>
      <c r="AT127" s="123">
        <f t="shared" si="15"/>
        <v>29.007480763385161</v>
      </c>
      <c r="AU127" s="123">
        <f t="shared" si="15"/>
        <v>29.007480763385161</v>
      </c>
      <c r="AV127" s="612">
        <f t="shared" si="15"/>
        <v>29.007480763385161</v>
      </c>
      <c r="AW127"/>
      <c r="AX127"/>
      <c r="AY127"/>
      <c r="AZ127"/>
      <c r="BA127"/>
      <c r="BB127"/>
      <c r="BC127"/>
      <c r="BD127"/>
      <c r="BE127"/>
      <c r="BF127"/>
      <c r="BG127"/>
      <c r="BH127"/>
      <c r="BI127"/>
      <c r="BJ127"/>
      <c r="BK127"/>
      <c r="BL127"/>
      <c r="BM127"/>
      <c r="BN127"/>
      <c r="BO127"/>
      <c r="BP127"/>
      <c r="BQ127"/>
      <c r="BR127"/>
      <c r="BS127"/>
      <c r="BT127"/>
      <c r="BU127"/>
      <c r="BV127"/>
      <c r="BW127"/>
    </row>
    <row r="128" spans="7:75" ht="15">
      <c r="G128" s="19"/>
      <c r="H128" s="738"/>
      <c r="J128" s="736"/>
      <c r="K128" s="9" t="s">
        <v>164</v>
      </c>
      <c r="L128" s="124">
        <f t="shared" ref="L128:AA135" si="16">(L138+L202)*($S$32-1)</f>
        <v>0</v>
      </c>
      <c r="M128" s="124">
        <f t="shared" si="16"/>
        <v>32.350742208842576</v>
      </c>
      <c r="N128" s="124">
        <f t="shared" si="16"/>
        <v>32.265935251068584</v>
      </c>
      <c r="O128" s="124">
        <f t="shared" si="16"/>
        <v>32.117717586335132</v>
      </c>
      <c r="P128" s="124">
        <f t="shared" si="16"/>
        <v>31.73141800344716</v>
      </c>
      <c r="Q128" s="124">
        <f t="shared" si="16"/>
        <v>31.577364997582475</v>
      </c>
      <c r="R128" s="124">
        <f t="shared" si="16"/>
        <v>31.389856035898685</v>
      </c>
      <c r="S128" s="124">
        <f t="shared" si="16"/>
        <v>31.233857916323583</v>
      </c>
      <c r="T128" s="124">
        <f t="shared" si="16"/>
        <v>31.077081751264316</v>
      </c>
      <c r="U128" s="124">
        <f t="shared" si="16"/>
        <v>30.907467835716325</v>
      </c>
      <c r="V128" s="124">
        <f t="shared" si="16"/>
        <v>30.704786987091317</v>
      </c>
      <c r="W128" s="124">
        <f t="shared" si="16"/>
        <v>30.50949757056588</v>
      </c>
      <c r="X128" s="124">
        <f t="shared" si="16"/>
        <v>30.286198516610497</v>
      </c>
      <c r="Y128" s="124">
        <f t="shared" si="16"/>
        <v>30.1858306491532</v>
      </c>
      <c r="Z128" s="124">
        <f t="shared" si="16"/>
        <v>30.07418112217551</v>
      </c>
      <c r="AA128" s="124">
        <f t="shared" si="16"/>
        <v>29.928686616636636</v>
      </c>
      <c r="AB128" s="124">
        <f t="shared" si="15"/>
        <v>29.797974975296899</v>
      </c>
      <c r="AC128" s="124">
        <f t="shared" si="15"/>
        <v>29.680490107187971</v>
      </c>
      <c r="AD128" s="124">
        <f t="shared" si="15"/>
        <v>29.560671102626547</v>
      </c>
      <c r="AE128" s="124">
        <f t="shared" si="15"/>
        <v>29.470028803721309</v>
      </c>
      <c r="AF128" s="124">
        <f t="shared" si="15"/>
        <v>29.362269504164445</v>
      </c>
      <c r="AG128" s="124">
        <f t="shared" si="15"/>
        <v>29.307417297530808</v>
      </c>
      <c r="AH128" s="124">
        <f t="shared" si="15"/>
        <v>29.230001771856379</v>
      </c>
      <c r="AI128" s="124">
        <f t="shared" si="15"/>
        <v>29.180984906353981</v>
      </c>
      <c r="AJ128" s="124">
        <f t="shared" si="15"/>
        <v>29.123020517783679</v>
      </c>
      <c r="AK128" s="124">
        <f t="shared" si="15"/>
        <v>29.087230425512086</v>
      </c>
      <c r="AL128" s="124">
        <f t="shared" si="15"/>
        <v>29.007480763385161</v>
      </c>
      <c r="AM128" s="124">
        <f t="shared" si="15"/>
        <v>29.007480763385161</v>
      </c>
      <c r="AN128" s="124">
        <f t="shared" si="15"/>
        <v>29.007480763385161</v>
      </c>
      <c r="AO128" s="124">
        <f t="shared" si="15"/>
        <v>29.007480763385161</v>
      </c>
      <c r="AP128" s="124">
        <f t="shared" si="15"/>
        <v>29.007480763385161</v>
      </c>
      <c r="AQ128" s="124">
        <f t="shared" si="15"/>
        <v>29.007480763385161</v>
      </c>
      <c r="AR128" s="124">
        <f t="shared" si="15"/>
        <v>29.007480763385161</v>
      </c>
      <c r="AS128" s="124">
        <f t="shared" si="15"/>
        <v>29.007480763385161</v>
      </c>
      <c r="AT128" s="124">
        <f t="shared" si="15"/>
        <v>29.007480763385161</v>
      </c>
      <c r="AU128" s="124">
        <f t="shared" si="15"/>
        <v>29.007480763385161</v>
      </c>
      <c r="AV128" s="613">
        <f t="shared" si="15"/>
        <v>29.007480763385161</v>
      </c>
      <c r="AW128"/>
      <c r="AX128"/>
      <c r="AY128"/>
      <c r="AZ128"/>
      <c r="BA128"/>
      <c r="BB128"/>
      <c r="BC128"/>
      <c r="BD128"/>
      <c r="BE128"/>
      <c r="BF128"/>
      <c r="BG128"/>
      <c r="BH128"/>
      <c r="BI128"/>
      <c r="BJ128"/>
      <c r="BK128"/>
      <c r="BL128"/>
      <c r="BM128"/>
      <c r="BN128"/>
      <c r="BO128"/>
      <c r="BP128"/>
      <c r="BQ128"/>
      <c r="BR128"/>
      <c r="BS128"/>
      <c r="BT128"/>
      <c r="BU128"/>
      <c r="BV128"/>
      <c r="BW128"/>
    </row>
    <row r="129" spans="7:75" ht="15.75" thickBot="1">
      <c r="G129" s="19"/>
      <c r="H129" s="738"/>
      <c r="J129" s="736"/>
      <c r="K129" s="9" t="s">
        <v>165</v>
      </c>
      <c r="L129" s="125">
        <f t="shared" si="16"/>
        <v>0</v>
      </c>
      <c r="M129" s="125">
        <f t="shared" si="15"/>
        <v>32.350742208842576</v>
      </c>
      <c r="N129" s="125">
        <f t="shared" si="15"/>
        <v>32.265935251068584</v>
      </c>
      <c r="O129" s="125">
        <f t="shared" si="15"/>
        <v>32.117717586335132</v>
      </c>
      <c r="P129" s="125">
        <f t="shared" si="15"/>
        <v>31.73141800344716</v>
      </c>
      <c r="Q129" s="125">
        <f t="shared" si="15"/>
        <v>31.577364997582475</v>
      </c>
      <c r="R129" s="125">
        <f t="shared" si="15"/>
        <v>31.389856035898685</v>
      </c>
      <c r="S129" s="125">
        <f t="shared" si="15"/>
        <v>31.233857916323583</v>
      </c>
      <c r="T129" s="125">
        <f t="shared" si="15"/>
        <v>31.077081751264316</v>
      </c>
      <c r="U129" s="125">
        <f t="shared" si="15"/>
        <v>30.907467835716325</v>
      </c>
      <c r="V129" s="125">
        <f t="shared" si="15"/>
        <v>30.704786987091317</v>
      </c>
      <c r="W129" s="125">
        <f t="shared" si="15"/>
        <v>30.50949757056588</v>
      </c>
      <c r="X129" s="125">
        <f t="shared" si="15"/>
        <v>30.286198516610497</v>
      </c>
      <c r="Y129" s="125">
        <f t="shared" si="15"/>
        <v>30.1858306491532</v>
      </c>
      <c r="Z129" s="125">
        <f t="shared" si="15"/>
        <v>30.07418112217551</v>
      </c>
      <c r="AA129" s="125">
        <f t="shared" si="15"/>
        <v>29.928686616636636</v>
      </c>
      <c r="AB129" s="125">
        <f t="shared" si="15"/>
        <v>29.797974975296899</v>
      </c>
      <c r="AC129" s="125">
        <f t="shared" si="15"/>
        <v>29.680490107187971</v>
      </c>
      <c r="AD129" s="125">
        <f t="shared" si="15"/>
        <v>29.560671102626547</v>
      </c>
      <c r="AE129" s="125">
        <f t="shared" si="15"/>
        <v>29.470028803721309</v>
      </c>
      <c r="AF129" s="125">
        <f t="shared" si="15"/>
        <v>29.362269504164445</v>
      </c>
      <c r="AG129" s="125">
        <f t="shared" si="15"/>
        <v>29.307417297530808</v>
      </c>
      <c r="AH129" s="125">
        <f t="shared" si="15"/>
        <v>29.230001771856379</v>
      </c>
      <c r="AI129" s="125">
        <f t="shared" si="15"/>
        <v>29.180984906353981</v>
      </c>
      <c r="AJ129" s="125">
        <f t="shared" si="15"/>
        <v>29.123020517783679</v>
      </c>
      <c r="AK129" s="125">
        <f t="shared" si="15"/>
        <v>29.087230425512086</v>
      </c>
      <c r="AL129" s="125">
        <f t="shared" si="15"/>
        <v>29.007480763385161</v>
      </c>
      <c r="AM129" s="125">
        <f t="shared" si="15"/>
        <v>29.007480763385161</v>
      </c>
      <c r="AN129" s="125">
        <f t="shared" si="15"/>
        <v>29.007480763385161</v>
      </c>
      <c r="AO129" s="125">
        <f t="shared" si="15"/>
        <v>29.007480763385161</v>
      </c>
      <c r="AP129" s="125">
        <f t="shared" si="15"/>
        <v>29.007480763385161</v>
      </c>
      <c r="AQ129" s="125">
        <f t="shared" si="15"/>
        <v>29.007480763385161</v>
      </c>
      <c r="AR129" s="125">
        <f t="shared" si="15"/>
        <v>29.007480763385161</v>
      </c>
      <c r="AS129" s="125">
        <f t="shared" si="15"/>
        <v>29.007480763385161</v>
      </c>
      <c r="AT129" s="125">
        <f t="shared" si="15"/>
        <v>29.007480763385161</v>
      </c>
      <c r="AU129" s="125">
        <f t="shared" si="15"/>
        <v>29.007480763385161</v>
      </c>
      <c r="AV129" s="614">
        <f t="shared" si="15"/>
        <v>29.007480763385161</v>
      </c>
      <c r="AW129"/>
      <c r="AX129"/>
      <c r="AY129"/>
      <c r="AZ129"/>
      <c r="BA129"/>
      <c r="BB129"/>
      <c r="BC129"/>
      <c r="BD129"/>
      <c r="BE129"/>
      <c r="BF129"/>
      <c r="BG129"/>
      <c r="BH129"/>
      <c r="BI129"/>
      <c r="BJ129"/>
      <c r="BK129"/>
      <c r="BL129"/>
      <c r="BM129"/>
      <c r="BN129"/>
      <c r="BO129"/>
      <c r="BP129"/>
      <c r="BQ129"/>
      <c r="BR129"/>
      <c r="BS129"/>
      <c r="BT129"/>
      <c r="BU129"/>
      <c r="BV129"/>
      <c r="BW129"/>
    </row>
    <row r="130" spans="7:75" ht="15.75" thickTop="1">
      <c r="G130" s="19"/>
      <c r="H130" s="738"/>
      <c r="J130" s="736"/>
      <c r="K130" s="9" t="s">
        <v>166</v>
      </c>
      <c r="L130" s="126">
        <f t="shared" si="16"/>
        <v>0</v>
      </c>
      <c r="M130" s="126">
        <f t="shared" si="15"/>
        <v>39.294020109531886</v>
      </c>
      <c r="N130" s="126">
        <f t="shared" si="15"/>
        <v>37.998185355654918</v>
      </c>
      <c r="O130" s="126">
        <f t="shared" si="15"/>
        <v>37.848411599953138</v>
      </c>
      <c r="P130" s="126">
        <f t="shared" si="15"/>
        <v>37.477283904006391</v>
      </c>
      <c r="Q130" s="126">
        <f t="shared" si="15"/>
        <v>37.320507738947121</v>
      </c>
      <c r="R130" s="126">
        <f t="shared" si="15"/>
        <v>37.125218322421688</v>
      </c>
      <c r="S130" s="126">
        <f t="shared" si="15"/>
        <v>36.966497043652005</v>
      </c>
      <c r="T130" s="126">
        <f t="shared" si="15"/>
        <v>36.809331855850658</v>
      </c>
      <c r="U130" s="126">
        <f t="shared" si="15"/>
        <v>36.634271621913513</v>
      </c>
      <c r="V130" s="126">
        <f t="shared" si="15"/>
        <v>36.427311523125596</v>
      </c>
      <c r="W130" s="126">
        <f t="shared" si="15"/>
        <v>36.237468424989309</v>
      </c>
      <c r="X130" s="126">
        <f t="shared" si="15"/>
        <v>36.010279143613104</v>
      </c>
      <c r="Y130" s="126">
        <f t="shared" si="15"/>
        <v>35.902519844056236</v>
      </c>
      <c r="Z130" s="126">
        <f t="shared" si="15"/>
        <v>35.785813021431473</v>
      </c>
      <c r="AA130" s="126">
        <f t="shared" si="15"/>
        <v>35.63409415201928</v>
      </c>
      <c r="AB130" s="126">
        <f t="shared" si="15"/>
        <v>35.495213033095808</v>
      </c>
      <c r="AC130" s="126">
        <f t="shared" si="15"/>
        <v>35.369169664661065</v>
      </c>
      <c r="AD130" s="126">
        <f t="shared" si="15"/>
        <v>35.239236068805496</v>
      </c>
      <c r="AE130" s="126">
        <f t="shared" si="15"/>
        <v>35.14198038328486</v>
      </c>
      <c r="AF130" s="126">
        <f t="shared" si="15"/>
        <v>35.022550401465516</v>
      </c>
      <c r="AG130" s="126">
        <f t="shared" si="15"/>
        <v>34.953693376116902</v>
      </c>
      <c r="AH130" s="126">
        <f t="shared" si="15"/>
        <v>34.858771827048763</v>
      </c>
      <c r="AI130" s="126">
        <f t="shared" si="15"/>
        <v>34.796917211057639</v>
      </c>
      <c r="AJ130" s="126">
        <f t="shared" si="15"/>
        <v>34.724948003772369</v>
      </c>
      <c r="AK130" s="126">
        <f t="shared" si="15"/>
        <v>34.679043320206624</v>
      </c>
      <c r="AL130" s="126">
        <f t="shared" si="15"/>
        <v>34.581398611943904</v>
      </c>
      <c r="AM130" s="126">
        <f t="shared" si="15"/>
        <v>34.581398611943904</v>
      </c>
      <c r="AN130" s="126">
        <f t="shared" si="15"/>
        <v>34.581398611943904</v>
      </c>
      <c r="AO130" s="126">
        <f t="shared" si="15"/>
        <v>34.581398611943904</v>
      </c>
      <c r="AP130" s="126">
        <f t="shared" si="15"/>
        <v>34.581398611943904</v>
      </c>
      <c r="AQ130" s="126">
        <f t="shared" si="15"/>
        <v>34.581398611943904</v>
      </c>
      <c r="AR130" s="126">
        <f t="shared" si="15"/>
        <v>34.581398611943904</v>
      </c>
      <c r="AS130" s="126">
        <f t="shared" si="15"/>
        <v>34.581398611943904</v>
      </c>
      <c r="AT130" s="126">
        <f t="shared" si="15"/>
        <v>34.581398611943904</v>
      </c>
      <c r="AU130" s="126">
        <f t="shared" si="15"/>
        <v>34.581398611943904</v>
      </c>
      <c r="AV130" s="615">
        <f t="shared" si="15"/>
        <v>34.581398611943904</v>
      </c>
      <c r="AW130"/>
      <c r="AX130"/>
      <c r="AY130"/>
      <c r="AZ130"/>
      <c r="BA130"/>
      <c r="BB130"/>
      <c r="BC130"/>
      <c r="BD130"/>
      <c r="BE130"/>
      <c r="BF130"/>
      <c r="BG130"/>
      <c r="BH130"/>
      <c r="BI130"/>
      <c r="BJ130"/>
      <c r="BK130"/>
      <c r="BL130"/>
      <c r="BM130"/>
      <c r="BN130"/>
      <c r="BO130"/>
      <c r="BP130"/>
      <c r="BQ130"/>
      <c r="BR130"/>
      <c r="BS130"/>
      <c r="BT130"/>
      <c r="BU130"/>
      <c r="BV130"/>
      <c r="BW130"/>
    </row>
    <row r="131" spans="7:75" ht="15">
      <c r="G131" s="19"/>
      <c r="H131" s="738"/>
      <c r="J131" s="736"/>
      <c r="K131" s="9" t="s">
        <v>168</v>
      </c>
      <c r="L131" s="124">
        <f t="shared" si="16"/>
        <v>0</v>
      </c>
      <c r="M131" s="124">
        <f t="shared" si="15"/>
        <v>39.294020109531886</v>
      </c>
      <c r="N131" s="124">
        <f t="shared" si="15"/>
        <v>37.998185355654918</v>
      </c>
      <c r="O131" s="124">
        <f t="shared" si="15"/>
        <v>37.848411599953138</v>
      </c>
      <c r="P131" s="124">
        <f t="shared" si="15"/>
        <v>37.477283904006391</v>
      </c>
      <c r="Q131" s="124">
        <f t="shared" si="15"/>
        <v>37.320507738947121</v>
      </c>
      <c r="R131" s="124">
        <f t="shared" si="15"/>
        <v>37.125218322421688</v>
      </c>
      <c r="S131" s="124">
        <f t="shared" si="15"/>
        <v>36.966497043652005</v>
      </c>
      <c r="T131" s="124">
        <f t="shared" si="15"/>
        <v>36.809331855850658</v>
      </c>
      <c r="U131" s="124">
        <f t="shared" si="15"/>
        <v>36.634271621913513</v>
      </c>
      <c r="V131" s="124">
        <f t="shared" si="15"/>
        <v>36.427311523125596</v>
      </c>
      <c r="W131" s="124">
        <f t="shared" si="15"/>
        <v>36.237468424989309</v>
      </c>
      <c r="X131" s="124">
        <f t="shared" si="15"/>
        <v>36.010279143613104</v>
      </c>
      <c r="Y131" s="124">
        <f t="shared" si="15"/>
        <v>35.902519844056236</v>
      </c>
      <c r="Z131" s="124">
        <f t="shared" si="15"/>
        <v>35.785813021431473</v>
      </c>
      <c r="AA131" s="124">
        <f t="shared" si="15"/>
        <v>35.63409415201928</v>
      </c>
      <c r="AB131" s="124">
        <f t="shared" si="15"/>
        <v>35.495213033095808</v>
      </c>
      <c r="AC131" s="124">
        <f t="shared" si="15"/>
        <v>35.369169664661065</v>
      </c>
      <c r="AD131" s="124">
        <f t="shared" si="15"/>
        <v>35.239236068805496</v>
      </c>
      <c r="AE131" s="124">
        <f t="shared" si="15"/>
        <v>35.14198038328486</v>
      </c>
      <c r="AF131" s="124">
        <f t="shared" si="15"/>
        <v>35.022550401465516</v>
      </c>
      <c r="AG131" s="124">
        <f t="shared" si="15"/>
        <v>34.953693376116902</v>
      </c>
      <c r="AH131" s="124">
        <f t="shared" si="15"/>
        <v>34.858771827048763</v>
      </c>
      <c r="AI131" s="124">
        <f t="shared" si="15"/>
        <v>34.796917211057639</v>
      </c>
      <c r="AJ131" s="124">
        <f t="shared" si="15"/>
        <v>34.724948003772369</v>
      </c>
      <c r="AK131" s="124">
        <f t="shared" si="15"/>
        <v>34.679043320206624</v>
      </c>
      <c r="AL131" s="124">
        <f t="shared" si="15"/>
        <v>34.581398611943904</v>
      </c>
      <c r="AM131" s="124">
        <f t="shared" si="15"/>
        <v>34.581398611943904</v>
      </c>
      <c r="AN131" s="124">
        <f t="shared" si="15"/>
        <v>34.581398611943904</v>
      </c>
      <c r="AO131" s="124">
        <f t="shared" si="15"/>
        <v>34.581398611943904</v>
      </c>
      <c r="AP131" s="124">
        <f t="shared" si="15"/>
        <v>34.581398611943904</v>
      </c>
      <c r="AQ131" s="124">
        <f t="shared" si="15"/>
        <v>34.581398611943904</v>
      </c>
      <c r="AR131" s="124">
        <f t="shared" si="15"/>
        <v>34.581398611943904</v>
      </c>
      <c r="AS131" s="124">
        <f t="shared" si="15"/>
        <v>34.581398611943904</v>
      </c>
      <c r="AT131" s="124">
        <f t="shared" si="15"/>
        <v>34.581398611943904</v>
      </c>
      <c r="AU131" s="124">
        <f t="shared" si="15"/>
        <v>34.581398611943904</v>
      </c>
      <c r="AV131" s="613">
        <f t="shared" si="15"/>
        <v>34.581398611943904</v>
      </c>
      <c r="AW131"/>
      <c r="AX131"/>
      <c r="AY131"/>
      <c r="AZ131"/>
      <c r="BA131"/>
      <c r="BB131"/>
      <c r="BC131"/>
      <c r="BD131"/>
      <c r="BE131"/>
      <c r="BF131"/>
      <c r="BG131"/>
      <c r="BH131"/>
      <c r="BI131"/>
      <c r="BJ131"/>
      <c r="BK131"/>
      <c r="BL131"/>
      <c r="BM131"/>
      <c r="BN131"/>
      <c r="BO131"/>
      <c r="BP131"/>
      <c r="BQ131"/>
      <c r="BR131"/>
      <c r="BS131"/>
      <c r="BT131"/>
      <c r="BU131"/>
      <c r="BV131"/>
      <c r="BW131"/>
    </row>
    <row r="132" spans="7:75" ht="15.75" thickBot="1">
      <c r="G132" s="19"/>
      <c r="H132" s="738"/>
      <c r="J132" s="736"/>
      <c r="K132" s="9" t="s">
        <v>170</v>
      </c>
      <c r="L132" s="125">
        <f t="shared" si="16"/>
        <v>0</v>
      </c>
      <c r="M132" s="125">
        <f t="shared" si="15"/>
        <v>39.294020109531886</v>
      </c>
      <c r="N132" s="125">
        <f t="shared" si="15"/>
        <v>37.998185355654918</v>
      </c>
      <c r="O132" s="125">
        <f t="shared" si="15"/>
        <v>37.848411599953138</v>
      </c>
      <c r="P132" s="125">
        <f t="shared" si="15"/>
        <v>37.477283904006391</v>
      </c>
      <c r="Q132" s="125">
        <f t="shared" si="15"/>
        <v>37.320507738947121</v>
      </c>
      <c r="R132" s="125">
        <f t="shared" si="15"/>
        <v>37.125218322421688</v>
      </c>
      <c r="S132" s="125">
        <f t="shared" si="15"/>
        <v>36.966497043652005</v>
      </c>
      <c r="T132" s="125">
        <f t="shared" si="15"/>
        <v>36.809331855850658</v>
      </c>
      <c r="U132" s="125">
        <f t="shared" si="15"/>
        <v>36.634271621913513</v>
      </c>
      <c r="V132" s="125">
        <f t="shared" si="15"/>
        <v>36.427311523125596</v>
      </c>
      <c r="W132" s="125">
        <f t="shared" si="15"/>
        <v>36.237468424989309</v>
      </c>
      <c r="X132" s="125">
        <f t="shared" si="15"/>
        <v>36.010279143613104</v>
      </c>
      <c r="Y132" s="125">
        <f t="shared" si="15"/>
        <v>35.902519844056236</v>
      </c>
      <c r="Z132" s="125">
        <f t="shared" si="15"/>
        <v>35.785813021431473</v>
      </c>
      <c r="AA132" s="125">
        <f t="shared" si="15"/>
        <v>35.63409415201928</v>
      </c>
      <c r="AB132" s="125">
        <f t="shared" si="15"/>
        <v>35.495213033095808</v>
      </c>
      <c r="AC132" s="125">
        <f t="shared" si="15"/>
        <v>35.369169664661065</v>
      </c>
      <c r="AD132" s="125">
        <f t="shared" si="15"/>
        <v>35.239236068805496</v>
      </c>
      <c r="AE132" s="125">
        <f t="shared" si="15"/>
        <v>35.14198038328486</v>
      </c>
      <c r="AF132" s="125">
        <f t="shared" si="15"/>
        <v>35.022550401465516</v>
      </c>
      <c r="AG132" s="125">
        <f t="shared" si="15"/>
        <v>34.953693376116902</v>
      </c>
      <c r="AH132" s="125">
        <f t="shared" si="15"/>
        <v>34.858771827048763</v>
      </c>
      <c r="AI132" s="125">
        <f t="shared" si="15"/>
        <v>34.796917211057639</v>
      </c>
      <c r="AJ132" s="125">
        <f t="shared" si="15"/>
        <v>34.724948003772369</v>
      </c>
      <c r="AK132" s="125">
        <f t="shared" si="15"/>
        <v>34.679043320206624</v>
      </c>
      <c r="AL132" s="125">
        <f t="shared" si="15"/>
        <v>34.581398611943904</v>
      </c>
      <c r="AM132" s="125">
        <f t="shared" si="15"/>
        <v>34.581398611943904</v>
      </c>
      <c r="AN132" s="125">
        <f t="shared" si="15"/>
        <v>34.581398611943904</v>
      </c>
      <c r="AO132" s="125">
        <f t="shared" si="15"/>
        <v>34.581398611943904</v>
      </c>
      <c r="AP132" s="125">
        <f t="shared" si="15"/>
        <v>34.581398611943904</v>
      </c>
      <c r="AQ132" s="125">
        <f t="shared" si="15"/>
        <v>34.581398611943904</v>
      </c>
      <c r="AR132" s="125">
        <f t="shared" si="15"/>
        <v>34.581398611943904</v>
      </c>
      <c r="AS132" s="125">
        <f t="shared" si="15"/>
        <v>34.581398611943904</v>
      </c>
      <c r="AT132" s="125">
        <f t="shared" si="15"/>
        <v>34.581398611943904</v>
      </c>
      <c r="AU132" s="125">
        <f t="shared" si="15"/>
        <v>34.581398611943904</v>
      </c>
      <c r="AV132" s="614">
        <f t="shared" si="15"/>
        <v>34.581398611943904</v>
      </c>
      <c r="AW132"/>
      <c r="AX132"/>
      <c r="AY132"/>
      <c r="AZ132"/>
      <c r="BA132"/>
      <c r="BB132"/>
      <c r="BC132"/>
      <c r="BD132"/>
      <c r="BE132"/>
      <c r="BF132"/>
      <c r="BG132"/>
      <c r="BH132"/>
      <c r="BI132"/>
      <c r="BJ132"/>
      <c r="BK132"/>
      <c r="BL132"/>
      <c r="BM132"/>
      <c r="BN132"/>
      <c r="BO132"/>
      <c r="BP132"/>
      <c r="BQ132"/>
      <c r="BR132"/>
      <c r="BS132"/>
      <c r="BT132"/>
      <c r="BU132"/>
      <c r="BV132"/>
      <c r="BW132"/>
    </row>
    <row r="133" spans="7:75" ht="15.75" thickTop="1">
      <c r="G133" s="19"/>
      <c r="H133" s="738"/>
      <c r="J133" s="736"/>
      <c r="K133" s="9" t="s">
        <v>167</v>
      </c>
      <c r="L133" s="126">
        <f t="shared" si="16"/>
        <v>0</v>
      </c>
      <c r="M133" s="126">
        <f t="shared" si="15"/>
        <v>0</v>
      </c>
      <c r="N133" s="126">
        <f t="shared" si="15"/>
        <v>0</v>
      </c>
      <c r="O133" s="126">
        <f t="shared" si="15"/>
        <v>80.805858871676378</v>
      </c>
      <c r="P133" s="126">
        <f t="shared" si="15"/>
        <v>79.627119963166251</v>
      </c>
      <c r="Q133" s="126">
        <f t="shared" si="15"/>
        <v>78.396252007217072</v>
      </c>
      <c r="R133" s="126">
        <f t="shared" si="15"/>
        <v>76.510658776342964</v>
      </c>
      <c r="S133" s="126">
        <f t="shared" si="15"/>
        <v>75.906506457888767</v>
      </c>
      <c r="T133" s="126">
        <f t="shared" si="15"/>
        <v>75.298852934755828</v>
      </c>
      <c r="U133" s="126">
        <f t="shared" si="15"/>
        <v>74.660077592256286</v>
      </c>
      <c r="V133" s="126">
        <f t="shared" si="15"/>
        <v>73.941163564887745</v>
      </c>
      <c r="W133" s="126">
        <f t="shared" si="15"/>
        <v>73.237810447202492</v>
      </c>
      <c r="X133" s="126">
        <f t="shared" si="15"/>
        <v>72.467934440621136</v>
      </c>
      <c r="Y133" s="126">
        <f t="shared" si="15"/>
        <v>71.999940081895829</v>
      </c>
      <c r="Z133" s="126">
        <f t="shared" si="15"/>
        <v>71.463866743306085</v>
      </c>
      <c r="AA133" s="126">
        <f t="shared" si="15"/>
        <v>70.830926741937773</v>
      </c>
      <c r="AB133" s="126">
        <f t="shared" si="15"/>
        <v>70.240390219456458</v>
      </c>
      <c r="AC133" s="126">
        <f t="shared" si="15"/>
        <v>69.731548472812491</v>
      </c>
      <c r="AD133" s="126">
        <f t="shared" si="15"/>
        <v>69.218427476005616</v>
      </c>
      <c r="AE133" s="126">
        <f t="shared" si="15"/>
        <v>68.773774481805262</v>
      </c>
      <c r="AF133" s="126">
        <f t="shared" si="15"/>
        <v>68.290997258880822</v>
      </c>
      <c r="AG133" s="126">
        <f t="shared" si="15"/>
        <v>67.935819495359453</v>
      </c>
      <c r="AH133" s="126">
        <f t="shared" si="15"/>
        <v>67.489999432932848</v>
      </c>
      <c r="AI133" s="126">
        <f t="shared" si="15"/>
        <v>67.106812031981548</v>
      </c>
      <c r="AJ133" s="126">
        <f t="shared" si="15"/>
        <v>66.746187950071018</v>
      </c>
      <c r="AK133" s="126">
        <f t="shared" si="15"/>
        <v>66.357943253472641</v>
      </c>
      <c r="AL133" s="126">
        <f t="shared" si="15"/>
        <v>65.9486913288018</v>
      </c>
      <c r="AM133" s="126">
        <f t="shared" si="15"/>
        <v>65.9486913288018</v>
      </c>
      <c r="AN133" s="126">
        <f t="shared" si="15"/>
        <v>65.9486913288018</v>
      </c>
      <c r="AO133" s="126">
        <f t="shared" si="15"/>
        <v>65.9486913288018</v>
      </c>
      <c r="AP133" s="126">
        <f t="shared" si="15"/>
        <v>65.9486913288018</v>
      </c>
      <c r="AQ133" s="126">
        <f t="shared" si="15"/>
        <v>65.9486913288018</v>
      </c>
      <c r="AR133" s="126">
        <f t="shared" si="15"/>
        <v>65.9486913288018</v>
      </c>
      <c r="AS133" s="126">
        <f t="shared" si="15"/>
        <v>65.9486913288018</v>
      </c>
      <c r="AT133" s="126">
        <f t="shared" si="15"/>
        <v>65.9486913288018</v>
      </c>
      <c r="AU133" s="126">
        <f t="shared" si="15"/>
        <v>65.9486913288018</v>
      </c>
      <c r="AV133" s="615">
        <f t="shared" si="15"/>
        <v>65.9486913288018</v>
      </c>
      <c r="AW133"/>
      <c r="AX133"/>
      <c r="AY133"/>
      <c r="AZ133"/>
      <c r="BA133"/>
      <c r="BB133"/>
      <c r="BC133"/>
      <c r="BD133"/>
      <c r="BE133"/>
      <c r="BF133"/>
      <c r="BG133"/>
      <c r="BH133"/>
      <c r="BI133"/>
      <c r="BJ133"/>
      <c r="BK133"/>
      <c r="BL133"/>
      <c r="BM133"/>
      <c r="BN133"/>
      <c r="BO133"/>
      <c r="BP133"/>
      <c r="BQ133"/>
      <c r="BR133"/>
      <c r="BS133"/>
      <c r="BT133"/>
      <c r="BU133"/>
      <c r="BV133"/>
      <c r="BW133"/>
    </row>
    <row r="134" spans="7:75" ht="15">
      <c r="G134" s="19"/>
      <c r="H134" s="738"/>
      <c r="J134" s="736"/>
      <c r="K134" s="9" t="s">
        <v>169</v>
      </c>
      <c r="L134" s="124">
        <f t="shared" si="16"/>
        <v>0</v>
      </c>
      <c r="M134" s="124">
        <f t="shared" si="15"/>
        <v>0</v>
      </c>
      <c r="N134" s="124">
        <f t="shared" si="15"/>
        <v>0</v>
      </c>
      <c r="O134" s="124">
        <f t="shared" si="15"/>
        <v>80.805858871676378</v>
      </c>
      <c r="P134" s="124">
        <f t="shared" si="15"/>
        <v>79.627119963166251</v>
      </c>
      <c r="Q134" s="124">
        <f t="shared" si="15"/>
        <v>78.396252007217072</v>
      </c>
      <c r="R134" s="124">
        <f t="shared" si="15"/>
        <v>76.510658776342964</v>
      </c>
      <c r="S134" s="124">
        <f t="shared" si="15"/>
        <v>75.906506457888767</v>
      </c>
      <c r="T134" s="124">
        <f t="shared" si="15"/>
        <v>75.298852934755828</v>
      </c>
      <c r="U134" s="124">
        <f t="shared" si="15"/>
        <v>74.660077592256286</v>
      </c>
      <c r="V134" s="124">
        <f t="shared" si="15"/>
        <v>73.941163564887745</v>
      </c>
      <c r="W134" s="124">
        <f t="shared" si="15"/>
        <v>73.237810447202492</v>
      </c>
      <c r="X134" s="124">
        <f t="shared" si="15"/>
        <v>72.467934440621136</v>
      </c>
      <c r="Y134" s="124">
        <f t="shared" si="15"/>
        <v>71.999940081895829</v>
      </c>
      <c r="Z134" s="124">
        <f t="shared" si="15"/>
        <v>71.463866743306085</v>
      </c>
      <c r="AA134" s="124">
        <f t="shared" si="15"/>
        <v>70.830926741937773</v>
      </c>
      <c r="AB134" s="124">
        <f t="shared" si="15"/>
        <v>70.240390219456458</v>
      </c>
      <c r="AC134" s="124">
        <f t="shared" si="15"/>
        <v>69.731548472812491</v>
      </c>
      <c r="AD134" s="124">
        <f t="shared" si="15"/>
        <v>69.218427476005616</v>
      </c>
      <c r="AE134" s="124">
        <f t="shared" ref="M134:AV135" si="17">(AE144+AE208)*($S$32-1)</f>
        <v>68.773774481805262</v>
      </c>
      <c r="AF134" s="124">
        <f t="shared" si="17"/>
        <v>68.290997258880822</v>
      </c>
      <c r="AG134" s="124">
        <f t="shared" si="17"/>
        <v>67.935819495359453</v>
      </c>
      <c r="AH134" s="124">
        <f t="shared" si="17"/>
        <v>67.489999432932848</v>
      </c>
      <c r="AI134" s="124">
        <f t="shared" si="17"/>
        <v>67.106812031981548</v>
      </c>
      <c r="AJ134" s="124">
        <f t="shared" si="17"/>
        <v>66.746187950071018</v>
      </c>
      <c r="AK134" s="124">
        <f t="shared" si="17"/>
        <v>66.357943253472641</v>
      </c>
      <c r="AL134" s="124">
        <f t="shared" si="17"/>
        <v>65.9486913288018</v>
      </c>
      <c r="AM134" s="124">
        <f t="shared" si="17"/>
        <v>65.9486913288018</v>
      </c>
      <c r="AN134" s="124">
        <f t="shared" si="17"/>
        <v>65.9486913288018</v>
      </c>
      <c r="AO134" s="124">
        <f t="shared" si="17"/>
        <v>65.9486913288018</v>
      </c>
      <c r="AP134" s="124">
        <f t="shared" si="17"/>
        <v>65.9486913288018</v>
      </c>
      <c r="AQ134" s="124">
        <f t="shared" si="17"/>
        <v>65.9486913288018</v>
      </c>
      <c r="AR134" s="124">
        <f t="shared" si="17"/>
        <v>65.9486913288018</v>
      </c>
      <c r="AS134" s="124">
        <f t="shared" si="17"/>
        <v>65.9486913288018</v>
      </c>
      <c r="AT134" s="124">
        <f t="shared" si="17"/>
        <v>65.9486913288018</v>
      </c>
      <c r="AU134" s="124">
        <f t="shared" si="17"/>
        <v>65.9486913288018</v>
      </c>
      <c r="AV134" s="613">
        <f t="shared" si="17"/>
        <v>65.9486913288018</v>
      </c>
      <c r="AW134"/>
      <c r="AX134"/>
      <c r="AY134"/>
      <c r="AZ134"/>
      <c r="BA134"/>
      <c r="BB134"/>
      <c r="BC134"/>
      <c r="BD134"/>
      <c r="BE134"/>
      <c r="BF134"/>
      <c r="BG134"/>
      <c r="BH134"/>
      <c r="BI134"/>
      <c r="BJ134"/>
      <c r="BK134"/>
      <c r="BL134"/>
      <c r="BM134"/>
      <c r="BN134"/>
      <c r="BO134"/>
      <c r="BP134"/>
      <c r="BQ134"/>
      <c r="BR134"/>
      <c r="BS134"/>
      <c r="BT134"/>
      <c r="BU134"/>
      <c r="BV134"/>
      <c r="BW134"/>
    </row>
    <row r="135" spans="7:75" ht="15.75" thickBot="1">
      <c r="G135" s="19"/>
      <c r="H135" s="738"/>
      <c r="J135" s="736"/>
      <c r="K135" s="10" t="s">
        <v>171</v>
      </c>
      <c r="L135" s="125">
        <f t="shared" si="16"/>
        <v>0</v>
      </c>
      <c r="M135" s="125">
        <f t="shared" si="17"/>
        <v>0</v>
      </c>
      <c r="N135" s="125">
        <f t="shared" si="17"/>
        <v>0</v>
      </c>
      <c r="O135" s="125">
        <f t="shared" si="17"/>
        <v>80.805858871676378</v>
      </c>
      <c r="P135" s="125">
        <f t="shared" si="17"/>
        <v>79.627119963166251</v>
      </c>
      <c r="Q135" s="125">
        <f t="shared" si="17"/>
        <v>78.396252007217072</v>
      </c>
      <c r="R135" s="125">
        <f t="shared" si="17"/>
        <v>76.510658776342964</v>
      </c>
      <c r="S135" s="125">
        <f t="shared" si="17"/>
        <v>75.906506457888767</v>
      </c>
      <c r="T135" s="125">
        <f t="shared" si="17"/>
        <v>75.298852934755828</v>
      </c>
      <c r="U135" s="125">
        <f t="shared" si="17"/>
        <v>74.660077592256286</v>
      </c>
      <c r="V135" s="125">
        <f t="shared" si="17"/>
        <v>73.941163564887745</v>
      </c>
      <c r="W135" s="125">
        <f t="shared" si="17"/>
        <v>73.237810447202492</v>
      </c>
      <c r="X135" s="125">
        <f t="shared" si="17"/>
        <v>72.467934440621136</v>
      </c>
      <c r="Y135" s="125">
        <f t="shared" si="17"/>
        <v>71.999940081895829</v>
      </c>
      <c r="Z135" s="125">
        <f t="shared" si="17"/>
        <v>71.463866743306085</v>
      </c>
      <c r="AA135" s="125">
        <f t="shared" si="17"/>
        <v>70.830926741937773</v>
      </c>
      <c r="AB135" s="125">
        <f t="shared" si="17"/>
        <v>70.240390219456458</v>
      </c>
      <c r="AC135" s="125">
        <f t="shared" si="17"/>
        <v>69.731548472812491</v>
      </c>
      <c r="AD135" s="125">
        <f t="shared" si="17"/>
        <v>69.218427476005616</v>
      </c>
      <c r="AE135" s="125">
        <f t="shared" si="17"/>
        <v>68.773774481805262</v>
      </c>
      <c r="AF135" s="125">
        <f t="shared" si="17"/>
        <v>68.290997258880822</v>
      </c>
      <c r="AG135" s="125">
        <f t="shared" si="17"/>
        <v>67.935819495359453</v>
      </c>
      <c r="AH135" s="125">
        <f t="shared" si="17"/>
        <v>67.489999432932848</v>
      </c>
      <c r="AI135" s="125">
        <f t="shared" si="17"/>
        <v>67.106812031981548</v>
      </c>
      <c r="AJ135" s="125">
        <f t="shared" si="17"/>
        <v>66.746187950071018</v>
      </c>
      <c r="AK135" s="125">
        <f t="shared" si="17"/>
        <v>66.357943253472641</v>
      </c>
      <c r="AL135" s="125">
        <f t="shared" si="17"/>
        <v>65.9486913288018</v>
      </c>
      <c r="AM135" s="125">
        <f t="shared" si="17"/>
        <v>65.9486913288018</v>
      </c>
      <c r="AN135" s="125">
        <f t="shared" si="17"/>
        <v>65.9486913288018</v>
      </c>
      <c r="AO135" s="125">
        <f t="shared" si="17"/>
        <v>65.9486913288018</v>
      </c>
      <c r="AP135" s="125">
        <f t="shared" si="17"/>
        <v>65.9486913288018</v>
      </c>
      <c r="AQ135" s="125">
        <f t="shared" si="17"/>
        <v>65.9486913288018</v>
      </c>
      <c r="AR135" s="125">
        <f t="shared" si="17"/>
        <v>65.9486913288018</v>
      </c>
      <c r="AS135" s="125">
        <f t="shared" si="17"/>
        <v>65.9486913288018</v>
      </c>
      <c r="AT135" s="125">
        <f t="shared" si="17"/>
        <v>65.9486913288018</v>
      </c>
      <c r="AU135" s="125">
        <f t="shared" si="17"/>
        <v>65.9486913288018</v>
      </c>
      <c r="AV135" s="614">
        <f t="shared" si="17"/>
        <v>65.9486913288018</v>
      </c>
      <c r="AW135"/>
      <c r="AX135"/>
      <c r="AY135"/>
      <c r="AZ135"/>
      <c r="BA135"/>
      <c r="BB135"/>
      <c r="BC135"/>
      <c r="BD135"/>
      <c r="BE135"/>
      <c r="BF135"/>
      <c r="BG135"/>
      <c r="BH135"/>
      <c r="BI135"/>
      <c r="BJ135"/>
      <c r="BK135"/>
      <c r="BL135"/>
      <c r="BM135"/>
      <c r="BN135"/>
      <c r="BO135"/>
      <c r="BP135"/>
      <c r="BQ135"/>
      <c r="BR135"/>
      <c r="BS135"/>
      <c r="BT135"/>
      <c r="BU135"/>
      <c r="BV135"/>
      <c r="BW135"/>
    </row>
    <row r="136" spans="7:75" ht="15.75" thickTop="1">
      <c r="G136" s="19"/>
      <c r="H136" s="738"/>
      <c r="AV136" s="20"/>
      <c r="AW136"/>
      <c r="AX136"/>
      <c r="AY136"/>
      <c r="AZ136"/>
      <c r="BA136"/>
      <c r="BB136"/>
      <c r="BC136"/>
      <c r="BD136"/>
      <c r="BE136"/>
      <c r="BF136"/>
      <c r="BG136"/>
      <c r="BH136"/>
      <c r="BI136"/>
      <c r="BJ136"/>
      <c r="BK136"/>
      <c r="BL136"/>
      <c r="BM136"/>
      <c r="BN136"/>
      <c r="BO136"/>
      <c r="BP136"/>
      <c r="BQ136"/>
      <c r="BR136"/>
      <c r="BS136"/>
      <c r="BT136"/>
      <c r="BU136"/>
      <c r="BV136"/>
      <c r="BW136"/>
    </row>
    <row r="137" spans="7:75" ht="15">
      <c r="G137" s="19"/>
      <c r="H137" s="738"/>
      <c r="J137" s="735" t="s">
        <v>162</v>
      </c>
      <c r="K137" s="8" t="s">
        <v>163</v>
      </c>
      <c r="L137" s="164"/>
      <c r="M137" s="164">
        <v>831.59</v>
      </c>
      <c r="N137" s="164">
        <v>829.41</v>
      </c>
      <c r="O137" s="164">
        <v>825.6</v>
      </c>
      <c r="P137" s="164">
        <v>815.67</v>
      </c>
      <c r="Q137" s="164">
        <v>811.71</v>
      </c>
      <c r="R137" s="164">
        <v>806.89</v>
      </c>
      <c r="S137" s="164">
        <v>802.88</v>
      </c>
      <c r="T137" s="164">
        <v>798.85</v>
      </c>
      <c r="U137" s="164">
        <v>794.49</v>
      </c>
      <c r="V137" s="164">
        <v>789.28</v>
      </c>
      <c r="W137" s="164">
        <v>784.26</v>
      </c>
      <c r="X137" s="164">
        <v>778.52</v>
      </c>
      <c r="Y137" s="164">
        <v>775.94</v>
      </c>
      <c r="Z137" s="164">
        <v>773.07</v>
      </c>
      <c r="AA137" s="164">
        <v>769.33</v>
      </c>
      <c r="AB137" s="164">
        <v>765.97</v>
      </c>
      <c r="AC137" s="164">
        <v>762.95</v>
      </c>
      <c r="AD137" s="164">
        <v>759.87</v>
      </c>
      <c r="AE137" s="164">
        <v>757.54</v>
      </c>
      <c r="AF137" s="164">
        <v>754.77</v>
      </c>
      <c r="AG137" s="164">
        <v>753.36</v>
      </c>
      <c r="AH137" s="164">
        <v>751.37</v>
      </c>
      <c r="AI137" s="164">
        <v>750.11</v>
      </c>
      <c r="AJ137" s="164">
        <v>748.62</v>
      </c>
      <c r="AK137" s="164">
        <v>747.7</v>
      </c>
      <c r="AL137" s="164">
        <v>745.65</v>
      </c>
      <c r="AM137" s="164">
        <v>745.65</v>
      </c>
      <c r="AN137" s="164">
        <v>745.65</v>
      </c>
      <c r="AO137" s="164">
        <v>745.65</v>
      </c>
      <c r="AP137" s="164">
        <v>745.65</v>
      </c>
      <c r="AQ137" s="164">
        <v>745.65</v>
      </c>
      <c r="AR137" s="164">
        <v>745.65</v>
      </c>
      <c r="AS137" s="164">
        <v>745.65</v>
      </c>
      <c r="AT137" s="164">
        <v>745.65</v>
      </c>
      <c r="AU137" s="164">
        <v>745.65</v>
      </c>
      <c r="AV137" s="653">
        <v>745.65</v>
      </c>
      <c r="AW137"/>
      <c r="AX137"/>
      <c r="AY137"/>
      <c r="AZ137"/>
      <c r="BA137"/>
      <c r="BB137"/>
      <c r="BC137"/>
      <c r="BD137"/>
      <c r="BE137"/>
      <c r="BF137"/>
      <c r="BG137"/>
      <c r="BH137"/>
      <c r="BI137"/>
      <c r="BJ137"/>
      <c r="BK137"/>
      <c r="BL137"/>
      <c r="BM137"/>
      <c r="BN137"/>
      <c r="BO137"/>
      <c r="BP137"/>
      <c r="BQ137"/>
      <c r="BR137"/>
      <c r="BS137"/>
      <c r="BT137"/>
      <c r="BU137"/>
      <c r="BV137"/>
      <c r="BW137"/>
    </row>
    <row r="138" spans="7:75" ht="15">
      <c r="G138" s="19"/>
      <c r="H138" s="738"/>
      <c r="J138" s="736"/>
      <c r="K138" s="9" t="s">
        <v>164</v>
      </c>
      <c r="L138" s="165"/>
      <c r="M138" s="165">
        <v>831.59</v>
      </c>
      <c r="N138" s="165">
        <v>829.41</v>
      </c>
      <c r="O138" s="165">
        <v>825.6</v>
      </c>
      <c r="P138" s="165">
        <v>815.67</v>
      </c>
      <c r="Q138" s="165">
        <v>811.71</v>
      </c>
      <c r="R138" s="165">
        <v>806.89</v>
      </c>
      <c r="S138" s="165">
        <v>802.88</v>
      </c>
      <c r="T138" s="165">
        <v>798.85</v>
      </c>
      <c r="U138" s="165">
        <v>794.49</v>
      </c>
      <c r="V138" s="165">
        <v>789.28</v>
      </c>
      <c r="W138" s="165">
        <v>784.26</v>
      </c>
      <c r="X138" s="165">
        <v>778.52</v>
      </c>
      <c r="Y138" s="165">
        <v>775.94</v>
      </c>
      <c r="Z138" s="165">
        <v>773.07</v>
      </c>
      <c r="AA138" s="165">
        <v>769.33</v>
      </c>
      <c r="AB138" s="165">
        <v>765.97</v>
      </c>
      <c r="AC138" s="165">
        <v>762.95</v>
      </c>
      <c r="AD138" s="165">
        <v>759.87</v>
      </c>
      <c r="AE138" s="165">
        <v>757.54</v>
      </c>
      <c r="AF138" s="165">
        <v>754.77</v>
      </c>
      <c r="AG138" s="165">
        <v>753.36</v>
      </c>
      <c r="AH138" s="165">
        <v>751.37</v>
      </c>
      <c r="AI138" s="165">
        <v>750.11</v>
      </c>
      <c r="AJ138" s="165">
        <v>748.62</v>
      </c>
      <c r="AK138" s="165">
        <v>747.7</v>
      </c>
      <c r="AL138" s="165">
        <v>745.65</v>
      </c>
      <c r="AM138" s="165">
        <v>745.65</v>
      </c>
      <c r="AN138" s="165">
        <v>745.65</v>
      </c>
      <c r="AO138" s="165">
        <v>745.65</v>
      </c>
      <c r="AP138" s="165">
        <v>745.65</v>
      </c>
      <c r="AQ138" s="165">
        <v>745.65</v>
      </c>
      <c r="AR138" s="165">
        <v>745.65</v>
      </c>
      <c r="AS138" s="165">
        <v>745.65</v>
      </c>
      <c r="AT138" s="165">
        <v>745.65</v>
      </c>
      <c r="AU138" s="165">
        <v>745.65</v>
      </c>
      <c r="AV138" s="488">
        <v>745.65</v>
      </c>
      <c r="AW138"/>
      <c r="AX138"/>
      <c r="AY138"/>
      <c r="AZ138"/>
      <c r="BA138"/>
      <c r="BB138"/>
      <c r="BC138"/>
      <c r="BD138"/>
      <c r="BE138"/>
      <c r="BF138"/>
      <c r="BG138"/>
      <c r="BH138"/>
      <c r="BI138"/>
      <c r="BJ138"/>
      <c r="BK138"/>
      <c r="BL138"/>
      <c r="BM138"/>
      <c r="BN138"/>
      <c r="BO138"/>
      <c r="BP138"/>
      <c r="BQ138"/>
      <c r="BR138"/>
      <c r="BS138"/>
      <c r="BT138"/>
      <c r="BU138"/>
      <c r="BV138"/>
      <c r="BW138"/>
    </row>
    <row r="139" spans="7:75" ht="15.75" thickBot="1">
      <c r="G139" s="19"/>
      <c r="H139" s="738"/>
      <c r="J139" s="736"/>
      <c r="K139" s="9" t="s">
        <v>165</v>
      </c>
      <c r="L139" s="166"/>
      <c r="M139" s="166">
        <v>831.59</v>
      </c>
      <c r="N139" s="166">
        <v>829.41</v>
      </c>
      <c r="O139" s="166">
        <v>825.6</v>
      </c>
      <c r="P139" s="166">
        <v>815.67</v>
      </c>
      <c r="Q139" s="166">
        <v>811.71</v>
      </c>
      <c r="R139" s="166">
        <v>806.89</v>
      </c>
      <c r="S139" s="166">
        <v>802.88</v>
      </c>
      <c r="T139" s="166">
        <v>798.85</v>
      </c>
      <c r="U139" s="166">
        <v>794.49</v>
      </c>
      <c r="V139" s="166">
        <v>789.28</v>
      </c>
      <c r="W139" s="166">
        <v>784.26</v>
      </c>
      <c r="X139" s="166">
        <v>778.52</v>
      </c>
      <c r="Y139" s="166">
        <v>775.94</v>
      </c>
      <c r="Z139" s="166">
        <v>773.07</v>
      </c>
      <c r="AA139" s="166">
        <v>769.33</v>
      </c>
      <c r="AB139" s="166">
        <v>765.97</v>
      </c>
      <c r="AC139" s="166">
        <v>762.95</v>
      </c>
      <c r="AD139" s="166">
        <v>759.87</v>
      </c>
      <c r="AE139" s="166">
        <v>757.54</v>
      </c>
      <c r="AF139" s="166">
        <v>754.77</v>
      </c>
      <c r="AG139" s="166">
        <v>753.36</v>
      </c>
      <c r="AH139" s="166">
        <v>751.37</v>
      </c>
      <c r="AI139" s="166">
        <v>750.11</v>
      </c>
      <c r="AJ139" s="166">
        <v>748.62</v>
      </c>
      <c r="AK139" s="166">
        <v>747.7</v>
      </c>
      <c r="AL139" s="166">
        <v>745.65</v>
      </c>
      <c r="AM139" s="166">
        <v>745.65</v>
      </c>
      <c r="AN139" s="166">
        <v>745.65</v>
      </c>
      <c r="AO139" s="166">
        <v>745.65</v>
      </c>
      <c r="AP139" s="166">
        <v>745.65</v>
      </c>
      <c r="AQ139" s="166">
        <v>745.65</v>
      </c>
      <c r="AR139" s="166">
        <v>745.65</v>
      </c>
      <c r="AS139" s="166">
        <v>745.65</v>
      </c>
      <c r="AT139" s="166">
        <v>745.65</v>
      </c>
      <c r="AU139" s="166">
        <v>745.65</v>
      </c>
      <c r="AV139" s="654">
        <v>745.65</v>
      </c>
      <c r="AW139"/>
      <c r="AX139"/>
      <c r="AY139"/>
      <c r="AZ139"/>
      <c r="BA139"/>
      <c r="BB139"/>
      <c r="BC139"/>
      <c r="BD139"/>
      <c r="BE139"/>
      <c r="BF139"/>
      <c r="BG139"/>
      <c r="BH139"/>
      <c r="BI139"/>
      <c r="BJ139"/>
      <c r="BK139"/>
      <c r="BL139"/>
      <c r="BM139"/>
      <c r="BN139"/>
      <c r="BO139"/>
      <c r="BP139"/>
      <c r="BQ139"/>
      <c r="BR139"/>
      <c r="BS139"/>
      <c r="BT139"/>
      <c r="BU139"/>
      <c r="BV139"/>
      <c r="BW139"/>
    </row>
    <row r="140" spans="7:75" ht="15.75" thickTop="1">
      <c r="G140" s="19"/>
      <c r="H140" s="738"/>
      <c r="J140" s="736"/>
      <c r="K140" s="9" t="s">
        <v>166</v>
      </c>
      <c r="L140" s="164"/>
      <c r="M140" s="164">
        <v>1010.07</v>
      </c>
      <c r="N140" s="164">
        <v>976.76</v>
      </c>
      <c r="O140" s="164">
        <v>972.91</v>
      </c>
      <c r="P140" s="164">
        <v>963.37</v>
      </c>
      <c r="Q140" s="164">
        <v>959.34</v>
      </c>
      <c r="R140" s="164">
        <v>954.32</v>
      </c>
      <c r="S140" s="164">
        <v>950.24</v>
      </c>
      <c r="T140" s="164">
        <v>946.2</v>
      </c>
      <c r="U140" s="164">
        <v>941.7</v>
      </c>
      <c r="V140" s="164">
        <v>936.38</v>
      </c>
      <c r="W140" s="164">
        <v>931.5</v>
      </c>
      <c r="X140" s="164">
        <v>925.66</v>
      </c>
      <c r="Y140" s="164">
        <v>922.89</v>
      </c>
      <c r="Z140" s="164">
        <v>919.89</v>
      </c>
      <c r="AA140" s="164">
        <v>915.99</v>
      </c>
      <c r="AB140" s="164">
        <v>912.42</v>
      </c>
      <c r="AC140" s="164">
        <v>909.18</v>
      </c>
      <c r="AD140" s="164">
        <v>905.84</v>
      </c>
      <c r="AE140" s="164">
        <v>903.34</v>
      </c>
      <c r="AF140" s="164">
        <v>900.27</v>
      </c>
      <c r="AG140" s="164">
        <v>898.5</v>
      </c>
      <c r="AH140" s="164">
        <v>896.06</v>
      </c>
      <c r="AI140" s="164">
        <v>894.47</v>
      </c>
      <c r="AJ140" s="164">
        <v>892.62</v>
      </c>
      <c r="AK140" s="164">
        <v>891.44</v>
      </c>
      <c r="AL140" s="164">
        <v>888.93</v>
      </c>
      <c r="AM140" s="164">
        <v>888.93</v>
      </c>
      <c r="AN140" s="164">
        <v>888.93</v>
      </c>
      <c r="AO140" s="164">
        <v>888.93</v>
      </c>
      <c r="AP140" s="164">
        <v>888.93</v>
      </c>
      <c r="AQ140" s="164">
        <v>888.93</v>
      </c>
      <c r="AR140" s="164">
        <v>888.93</v>
      </c>
      <c r="AS140" s="164">
        <v>888.93</v>
      </c>
      <c r="AT140" s="164">
        <v>888.93</v>
      </c>
      <c r="AU140" s="164">
        <v>888.93</v>
      </c>
      <c r="AV140" s="653">
        <v>888.93</v>
      </c>
      <c r="AW140"/>
      <c r="AX140"/>
      <c r="AY140"/>
      <c r="AZ140"/>
      <c r="BA140"/>
      <c r="BB140"/>
      <c r="BC140"/>
      <c r="BD140"/>
      <c r="BE140"/>
      <c r="BF140"/>
      <c r="BG140"/>
      <c r="BH140"/>
      <c r="BI140"/>
      <c r="BJ140"/>
      <c r="BK140"/>
      <c r="BL140"/>
      <c r="BM140"/>
      <c r="BN140"/>
      <c r="BO140"/>
      <c r="BP140"/>
      <c r="BQ140"/>
      <c r="BR140"/>
      <c r="BS140"/>
      <c r="BT140"/>
      <c r="BU140"/>
      <c r="BV140"/>
      <c r="BW140"/>
    </row>
    <row r="141" spans="7:75" ht="15">
      <c r="G141" s="19"/>
      <c r="H141" s="738"/>
      <c r="J141" s="736"/>
      <c r="K141" s="9" t="s">
        <v>168</v>
      </c>
      <c r="L141" s="165"/>
      <c r="M141" s="165">
        <v>1010.07</v>
      </c>
      <c r="N141" s="165">
        <v>976.76</v>
      </c>
      <c r="O141" s="165">
        <v>972.91</v>
      </c>
      <c r="P141" s="165">
        <v>963.37</v>
      </c>
      <c r="Q141" s="165">
        <v>959.34</v>
      </c>
      <c r="R141" s="165">
        <v>954.32</v>
      </c>
      <c r="S141" s="165">
        <v>950.24</v>
      </c>
      <c r="T141" s="165">
        <v>946.2</v>
      </c>
      <c r="U141" s="165">
        <v>941.7</v>
      </c>
      <c r="V141" s="165">
        <v>936.38</v>
      </c>
      <c r="W141" s="165">
        <v>931.5</v>
      </c>
      <c r="X141" s="165">
        <v>925.66</v>
      </c>
      <c r="Y141" s="165">
        <v>922.89</v>
      </c>
      <c r="Z141" s="165">
        <v>919.89</v>
      </c>
      <c r="AA141" s="165">
        <v>915.99</v>
      </c>
      <c r="AB141" s="165">
        <v>912.42</v>
      </c>
      <c r="AC141" s="165">
        <v>909.18</v>
      </c>
      <c r="AD141" s="165">
        <v>905.84</v>
      </c>
      <c r="AE141" s="165">
        <v>903.34</v>
      </c>
      <c r="AF141" s="165">
        <v>900.27</v>
      </c>
      <c r="AG141" s="165">
        <v>898.5</v>
      </c>
      <c r="AH141" s="165">
        <v>896.06</v>
      </c>
      <c r="AI141" s="165">
        <v>894.47</v>
      </c>
      <c r="AJ141" s="165">
        <v>892.62</v>
      </c>
      <c r="AK141" s="165">
        <v>891.44</v>
      </c>
      <c r="AL141" s="165">
        <v>888.93</v>
      </c>
      <c r="AM141" s="165">
        <v>888.93</v>
      </c>
      <c r="AN141" s="165">
        <v>888.93</v>
      </c>
      <c r="AO141" s="165">
        <v>888.93</v>
      </c>
      <c r="AP141" s="165">
        <v>888.93</v>
      </c>
      <c r="AQ141" s="165">
        <v>888.93</v>
      </c>
      <c r="AR141" s="165">
        <v>888.93</v>
      </c>
      <c r="AS141" s="165">
        <v>888.93</v>
      </c>
      <c r="AT141" s="165">
        <v>888.93</v>
      </c>
      <c r="AU141" s="165">
        <v>888.93</v>
      </c>
      <c r="AV141" s="488">
        <v>888.93</v>
      </c>
      <c r="AW141"/>
      <c r="AX141"/>
      <c r="AY141"/>
      <c r="AZ141"/>
      <c r="BA141"/>
      <c r="BB141"/>
      <c r="BC141"/>
      <c r="BD141"/>
      <c r="BE141"/>
      <c r="BF141"/>
      <c r="BG141"/>
      <c r="BH141"/>
      <c r="BI141"/>
      <c r="BJ141"/>
      <c r="BK141"/>
      <c r="BL141"/>
      <c r="BM141"/>
      <c r="BN141"/>
      <c r="BO141"/>
      <c r="BP141"/>
      <c r="BQ141"/>
      <c r="BR141"/>
      <c r="BS141"/>
      <c r="BT141"/>
      <c r="BU141"/>
      <c r="BV141"/>
      <c r="BW141"/>
    </row>
    <row r="142" spans="7:75" ht="15.75" thickBot="1">
      <c r="G142" s="19"/>
      <c r="H142" s="738"/>
      <c r="J142" s="736"/>
      <c r="K142" s="9" t="s">
        <v>170</v>
      </c>
      <c r="L142" s="166"/>
      <c r="M142" s="166">
        <v>1010.07</v>
      </c>
      <c r="N142" s="166">
        <v>976.76</v>
      </c>
      <c r="O142" s="166">
        <v>972.91</v>
      </c>
      <c r="P142" s="166">
        <v>963.37</v>
      </c>
      <c r="Q142" s="166">
        <v>959.34</v>
      </c>
      <c r="R142" s="166">
        <v>954.32</v>
      </c>
      <c r="S142" s="166">
        <v>950.24</v>
      </c>
      <c r="T142" s="166">
        <v>946.2</v>
      </c>
      <c r="U142" s="166">
        <v>941.7</v>
      </c>
      <c r="V142" s="166">
        <v>936.38</v>
      </c>
      <c r="W142" s="166">
        <v>931.5</v>
      </c>
      <c r="X142" s="166">
        <v>925.66</v>
      </c>
      <c r="Y142" s="166">
        <v>922.89</v>
      </c>
      <c r="Z142" s="166">
        <v>919.89</v>
      </c>
      <c r="AA142" s="166">
        <v>915.99</v>
      </c>
      <c r="AB142" s="166">
        <v>912.42</v>
      </c>
      <c r="AC142" s="166">
        <v>909.18</v>
      </c>
      <c r="AD142" s="166">
        <v>905.84</v>
      </c>
      <c r="AE142" s="166">
        <v>903.34</v>
      </c>
      <c r="AF142" s="166">
        <v>900.27</v>
      </c>
      <c r="AG142" s="166">
        <v>898.5</v>
      </c>
      <c r="AH142" s="166">
        <v>896.06</v>
      </c>
      <c r="AI142" s="166">
        <v>894.47</v>
      </c>
      <c r="AJ142" s="166">
        <v>892.62</v>
      </c>
      <c r="AK142" s="166">
        <v>891.44</v>
      </c>
      <c r="AL142" s="166">
        <v>888.93</v>
      </c>
      <c r="AM142" s="166">
        <v>888.93</v>
      </c>
      <c r="AN142" s="166">
        <v>888.93</v>
      </c>
      <c r="AO142" s="166">
        <v>888.93</v>
      </c>
      <c r="AP142" s="166">
        <v>888.93</v>
      </c>
      <c r="AQ142" s="166">
        <v>888.93</v>
      </c>
      <c r="AR142" s="166">
        <v>888.93</v>
      </c>
      <c r="AS142" s="166">
        <v>888.93</v>
      </c>
      <c r="AT142" s="166">
        <v>888.93</v>
      </c>
      <c r="AU142" s="166">
        <v>888.93</v>
      </c>
      <c r="AV142" s="654">
        <v>888.93</v>
      </c>
      <c r="AW142"/>
      <c r="AX142"/>
      <c r="AY142"/>
      <c r="AZ142"/>
      <c r="BA142"/>
      <c r="BB142"/>
      <c r="BC142"/>
      <c r="BD142"/>
      <c r="BE142"/>
      <c r="BF142"/>
      <c r="BG142"/>
      <c r="BH142"/>
      <c r="BI142"/>
      <c r="BJ142"/>
      <c r="BK142"/>
      <c r="BL142"/>
      <c r="BM142"/>
      <c r="BN142"/>
      <c r="BO142"/>
      <c r="BP142"/>
      <c r="BQ142"/>
      <c r="BR142"/>
      <c r="BS142"/>
      <c r="BT142"/>
      <c r="BU142"/>
      <c r="BV142"/>
      <c r="BW142"/>
    </row>
    <row r="143" spans="7:75" ht="15.75" thickTop="1">
      <c r="G143" s="19"/>
      <c r="H143" s="738"/>
      <c r="J143" s="736"/>
      <c r="K143" s="9" t="s">
        <v>167</v>
      </c>
      <c r="L143" s="164"/>
      <c r="M143" s="164"/>
      <c r="N143" s="164"/>
      <c r="O143" s="164">
        <v>2077.15</v>
      </c>
      <c r="P143" s="164">
        <v>2046.85</v>
      </c>
      <c r="Q143" s="164">
        <v>2015.21</v>
      </c>
      <c r="R143" s="164">
        <v>1966.74</v>
      </c>
      <c r="S143" s="164">
        <v>1951.21</v>
      </c>
      <c r="T143" s="164">
        <v>1935.59</v>
      </c>
      <c r="U143" s="164">
        <v>1919.17</v>
      </c>
      <c r="V143" s="164">
        <v>1900.69</v>
      </c>
      <c r="W143" s="164">
        <v>1882.61</v>
      </c>
      <c r="X143" s="164">
        <v>1862.82</v>
      </c>
      <c r="Y143" s="164">
        <v>1850.79</v>
      </c>
      <c r="Z143" s="164">
        <v>1837.01</v>
      </c>
      <c r="AA143" s="164">
        <v>1820.74</v>
      </c>
      <c r="AB143" s="164">
        <v>1805.56</v>
      </c>
      <c r="AC143" s="164">
        <v>1792.48</v>
      </c>
      <c r="AD143" s="164">
        <v>1779.29</v>
      </c>
      <c r="AE143" s="164">
        <v>1767.86</v>
      </c>
      <c r="AF143" s="164">
        <v>1755.45</v>
      </c>
      <c r="AG143" s="164">
        <v>1746.32</v>
      </c>
      <c r="AH143" s="164">
        <v>1734.86</v>
      </c>
      <c r="AI143" s="164">
        <v>1725.01</v>
      </c>
      <c r="AJ143" s="164">
        <v>1715.74</v>
      </c>
      <c r="AK143" s="164">
        <v>1705.76</v>
      </c>
      <c r="AL143" s="164">
        <v>1695.24</v>
      </c>
      <c r="AM143" s="164">
        <v>1695.24</v>
      </c>
      <c r="AN143" s="164">
        <v>1695.24</v>
      </c>
      <c r="AO143" s="164">
        <v>1695.24</v>
      </c>
      <c r="AP143" s="164">
        <v>1695.24</v>
      </c>
      <c r="AQ143" s="164">
        <v>1695.24</v>
      </c>
      <c r="AR143" s="164">
        <v>1695.24</v>
      </c>
      <c r="AS143" s="164">
        <v>1695.24</v>
      </c>
      <c r="AT143" s="164">
        <v>1695.24</v>
      </c>
      <c r="AU143" s="164">
        <v>1695.24</v>
      </c>
      <c r="AV143" s="653">
        <v>1695.24</v>
      </c>
      <c r="AW143"/>
      <c r="AX143"/>
      <c r="AY143"/>
      <c r="AZ143"/>
      <c r="BA143"/>
      <c r="BB143"/>
      <c r="BC143"/>
      <c r="BD143"/>
      <c r="BE143"/>
      <c r="BF143"/>
      <c r="BG143"/>
      <c r="BH143"/>
      <c r="BI143"/>
      <c r="BJ143"/>
      <c r="BK143"/>
      <c r="BL143"/>
      <c r="BM143"/>
      <c r="BN143"/>
      <c r="BO143"/>
      <c r="BP143"/>
      <c r="BQ143"/>
      <c r="BR143"/>
      <c r="BS143"/>
      <c r="BT143"/>
      <c r="BU143"/>
      <c r="BV143"/>
      <c r="BW143"/>
    </row>
    <row r="144" spans="7:75" ht="15">
      <c r="G144" s="19"/>
      <c r="H144" s="738"/>
      <c r="J144" s="736"/>
      <c r="K144" s="9" t="s">
        <v>169</v>
      </c>
      <c r="L144" s="165"/>
      <c r="M144" s="165"/>
      <c r="N144" s="165"/>
      <c r="O144" s="165">
        <v>2077.15</v>
      </c>
      <c r="P144" s="165">
        <v>2046.85</v>
      </c>
      <c r="Q144" s="165">
        <v>2015.21</v>
      </c>
      <c r="R144" s="165">
        <v>1966.74</v>
      </c>
      <c r="S144" s="165">
        <v>1951.21</v>
      </c>
      <c r="T144" s="165">
        <v>1935.59</v>
      </c>
      <c r="U144" s="165">
        <v>1919.17</v>
      </c>
      <c r="V144" s="165">
        <v>1900.69</v>
      </c>
      <c r="W144" s="165">
        <v>1882.61</v>
      </c>
      <c r="X144" s="165">
        <v>1862.82</v>
      </c>
      <c r="Y144" s="165">
        <v>1850.79</v>
      </c>
      <c r="Z144" s="165">
        <v>1837.01</v>
      </c>
      <c r="AA144" s="165">
        <v>1820.74</v>
      </c>
      <c r="AB144" s="165">
        <v>1805.56</v>
      </c>
      <c r="AC144" s="165">
        <v>1792.48</v>
      </c>
      <c r="AD144" s="165">
        <v>1779.29</v>
      </c>
      <c r="AE144" s="165">
        <v>1767.86</v>
      </c>
      <c r="AF144" s="165">
        <v>1755.45</v>
      </c>
      <c r="AG144" s="165">
        <v>1746.32</v>
      </c>
      <c r="AH144" s="165">
        <v>1734.86</v>
      </c>
      <c r="AI144" s="165">
        <v>1725.01</v>
      </c>
      <c r="AJ144" s="165">
        <v>1715.74</v>
      </c>
      <c r="AK144" s="165">
        <v>1705.76</v>
      </c>
      <c r="AL144" s="165">
        <v>1695.24</v>
      </c>
      <c r="AM144" s="165">
        <v>1695.24</v>
      </c>
      <c r="AN144" s="165">
        <v>1695.24</v>
      </c>
      <c r="AO144" s="165">
        <v>1695.24</v>
      </c>
      <c r="AP144" s="165">
        <v>1695.24</v>
      </c>
      <c r="AQ144" s="165">
        <v>1695.24</v>
      </c>
      <c r="AR144" s="165">
        <v>1695.24</v>
      </c>
      <c r="AS144" s="165">
        <v>1695.24</v>
      </c>
      <c r="AT144" s="165">
        <v>1695.24</v>
      </c>
      <c r="AU144" s="165">
        <v>1695.24</v>
      </c>
      <c r="AV144" s="488">
        <v>1695.24</v>
      </c>
      <c r="AW144"/>
      <c r="AX144"/>
      <c r="AY144"/>
      <c r="AZ144"/>
      <c r="BA144"/>
      <c r="BB144"/>
      <c r="BC144"/>
      <c r="BD144"/>
      <c r="BE144"/>
      <c r="BF144"/>
      <c r="BG144"/>
      <c r="BH144"/>
      <c r="BI144"/>
      <c r="BJ144"/>
      <c r="BK144"/>
      <c r="BL144"/>
      <c r="BM144"/>
      <c r="BN144"/>
      <c r="BO144"/>
      <c r="BP144"/>
      <c r="BQ144"/>
      <c r="BR144"/>
      <c r="BS144"/>
      <c r="BT144"/>
      <c r="BU144"/>
      <c r="BV144"/>
      <c r="BW144"/>
    </row>
    <row r="145" spans="7:75" ht="15.75" thickBot="1">
      <c r="G145" s="19"/>
      <c r="H145" s="738"/>
      <c r="J145" s="736"/>
      <c r="K145" s="10" t="s">
        <v>171</v>
      </c>
      <c r="L145" s="166"/>
      <c r="M145" s="166"/>
      <c r="N145" s="166"/>
      <c r="O145" s="166">
        <v>2077.15</v>
      </c>
      <c r="P145" s="166">
        <v>2046.85</v>
      </c>
      <c r="Q145" s="166">
        <v>2015.21</v>
      </c>
      <c r="R145" s="166">
        <v>1966.74</v>
      </c>
      <c r="S145" s="166">
        <v>1951.21</v>
      </c>
      <c r="T145" s="166">
        <v>1935.59</v>
      </c>
      <c r="U145" s="166">
        <v>1919.17</v>
      </c>
      <c r="V145" s="166">
        <v>1900.69</v>
      </c>
      <c r="W145" s="166">
        <v>1882.61</v>
      </c>
      <c r="X145" s="166">
        <v>1862.82</v>
      </c>
      <c r="Y145" s="166">
        <v>1850.79</v>
      </c>
      <c r="Z145" s="166">
        <v>1837.01</v>
      </c>
      <c r="AA145" s="166">
        <v>1820.74</v>
      </c>
      <c r="AB145" s="166">
        <v>1805.56</v>
      </c>
      <c r="AC145" s="166">
        <v>1792.48</v>
      </c>
      <c r="AD145" s="166">
        <v>1779.29</v>
      </c>
      <c r="AE145" s="166">
        <v>1767.86</v>
      </c>
      <c r="AF145" s="166">
        <v>1755.45</v>
      </c>
      <c r="AG145" s="166">
        <v>1746.32</v>
      </c>
      <c r="AH145" s="166">
        <v>1734.86</v>
      </c>
      <c r="AI145" s="166">
        <v>1725.01</v>
      </c>
      <c r="AJ145" s="166">
        <v>1715.74</v>
      </c>
      <c r="AK145" s="166">
        <v>1705.76</v>
      </c>
      <c r="AL145" s="166">
        <v>1695.24</v>
      </c>
      <c r="AM145" s="166">
        <v>1695.24</v>
      </c>
      <c r="AN145" s="166">
        <v>1695.24</v>
      </c>
      <c r="AO145" s="166">
        <v>1695.24</v>
      </c>
      <c r="AP145" s="166">
        <v>1695.24</v>
      </c>
      <c r="AQ145" s="166">
        <v>1695.24</v>
      </c>
      <c r="AR145" s="166">
        <v>1695.24</v>
      </c>
      <c r="AS145" s="166">
        <v>1695.24</v>
      </c>
      <c r="AT145" s="166">
        <v>1695.24</v>
      </c>
      <c r="AU145" s="166">
        <v>1695.24</v>
      </c>
      <c r="AV145" s="654">
        <v>1695.24</v>
      </c>
      <c r="AW145"/>
      <c r="AX145"/>
      <c r="AY145"/>
      <c r="AZ145"/>
      <c r="BA145"/>
      <c r="BB145"/>
      <c r="BC145"/>
      <c r="BD145"/>
      <c r="BE145"/>
      <c r="BF145"/>
      <c r="BG145"/>
      <c r="BH145"/>
      <c r="BI145"/>
      <c r="BJ145"/>
      <c r="BK145"/>
      <c r="BL145"/>
      <c r="BM145"/>
      <c r="BN145"/>
      <c r="BO145"/>
      <c r="BP145"/>
      <c r="BQ145"/>
      <c r="BR145"/>
      <c r="BS145"/>
      <c r="BT145"/>
      <c r="BU145"/>
      <c r="BV145"/>
      <c r="BW145"/>
    </row>
    <row r="146" spans="7:75" ht="15.75" thickTop="1">
      <c r="G146" s="19"/>
      <c r="H146" s="738"/>
      <c r="AV146" s="20"/>
      <c r="AW146"/>
      <c r="AX146"/>
      <c r="AY146"/>
      <c r="AZ146"/>
      <c r="BA146"/>
      <c r="BB146"/>
      <c r="BC146"/>
      <c r="BD146"/>
      <c r="BE146"/>
      <c r="BF146"/>
      <c r="BG146"/>
      <c r="BH146"/>
      <c r="BI146"/>
      <c r="BJ146"/>
      <c r="BK146"/>
      <c r="BL146"/>
      <c r="BM146"/>
      <c r="BN146"/>
      <c r="BO146"/>
      <c r="BP146"/>
      <c r="BQ146"/>
      <c r="BR146"/>
      <c r="BS146"/>
      <c r="BT146"/>
      <c r="BU146"/>
      <c r="BV146"/>
      <c r="BW146"/>
    </row>
    <row r="147" spans="7:75" ht="15">
      <c r="G147" s="19"/>
      <c r="H147" s="738"/>
      <c r="J147" s="735" t="s">
        <v>624</v>
      </c>
      <c r="K147" s="8" t="s">
        <v>163</v>
      </c>
      <c r="L147" s="164">
        <v>7.3</v>
      </c>
      <c r="M147" s="164">
        <v>7.3</v>
      </c>
      <c r="N147" s="164">
        <v>7.3</v>
      </c>
      <c r="O147" s="164">
        <v>7.3</v>
      </c>
      <c r="P147" s="164">
        <v>7.3</v>
      </c>
      <c r="Q147" s="164">
        <v>7.3</v>
      </c>
      <c r="R147" s="164">
        <v>7.3</v>
      </c>
      <c r="S147" s="164">
        <v>7.3</v>
      </c>
      <c r="T147" s="164">
        <v>7.3</v>
      </c>
      <c r="U147" s="164">
        <v>7.3</v>
      </c>
      <c r="V147" s="164">
        <v>7.3</v>
      </c>
      <c r="W147" s="164">
        <v>7.3</v>
      </c>
      <c r="X147" s="164">
        <v>7.3</v>
      </c>
      <c r="Y147" s="164">
        <v>7.3</v>
      </c>
      <c r="Z147" s="164">
        <v>7.3</v>
      </c>
      <c r="AA147" s="164">
        <v>7.3</v>
      </c>
      <c r="AB147" s="164">
        <v>7.3</v>
      </c>
      <c r="AC147" s="164">
        <v>7.3</v>
      </c>
      <c r="AD147" s="164">
        <v>7.3</v>
      </c>
      <c r="AE147" s="164">
        <v>7.3</v>
      </c>
      <c r="AF147" s="164">
        <v>7.3</v>
      </c>
      <c r="AG147" s="164">
        <v>7.3</v>
      </c>
      <c r="AH147" s="164">
        <v>7.3</v>
      </c>
      <c r="AI147" s="164">
        <v>7.3</v>
      </c>
      <c r="AJ147" s="164">
        <v>7.3</v>
      </c>
      <c r="AK147" s="164">
        <v>7.3</v>
      </c>
      <c r="AL147" s="164">
        <v>7.3</v>
      </c>
      <c r="AM147" s="164">
        <v>7.3</v>
      </c>
      <c r="AN147" s="164">
        <v>7.3</v>
      </c>
      <c r="AO147" s="164">
        <v>7.3</v>
      </c>
      <c r="AP147" s="164">
        <v>7.3</v>
      </c>
      <c r="AQ147" s="164">
        <v>7.3</v>
      </c>
      <c r="AR147" s="164">
        <v>7.3</v>
      </c>
      <c r="AS147" s="164">
        <v>7.3</v>
      </c>
      <c r="AT147" s="164">
        <v>7.3</v>
      </c>
      <c r="AU147" s="164">
        <v>7.3</v>
      </c>
      <c r="AV147" s="653">
        <v>7.3</v>
      </c>
      <c r="AW147"/>
      <c r="AX147"/>
      <c r="AY147"/>
      <c r="AZ147"/>
      <c r="BA147"/>
      <c r="BB147"/>
      <c r="BC147"/>
      <c r="BD147"/>
      <c r="BE147"/>
      <c r="BF147"/>
      <c r="BG147"/>
      <c r="BH147"/>
      <c r="BI147"/>
      <c r="BJ147"/>
      <c r="BK147"/>
      <c r="BL147"/>
      <c r="BM147"/>
      <c r="BN147"/>
      <c r="BO147"/>
      <c r="BP147"/>
      <c r="BQ147"/>
      <c r="BR147"/>
      <c r="BS147"/>
      <c r="BT147"/>
      <c r="BU147"/>
      <c r="BV147"/>
      <c r="BW147"/>
    </row>
    <row r="148" spans="7:75" ht="15">
      <c r="G148" s="19"/>
      <c r="H148" s="738"/>
      <c r="J148" s="736"/>
      <c r="K148" s="9" t="s">
        <v>164</v>
      </c>
      <c r="L148" s="165">
        <v>7.3</v>
      </c>
      <c r="M148" s="165">
        <v>7.3</v>
      </c>
      <c r="N148" s="165">
        <v>7.3</v>
      </c>
      <c r="O148" s="165">
        <v>7.3</v>
      </c>
      <c r="P148" s="165">
        <v>7.3</v>
      </c>
      <c r="Q148" s="165">
        <v>7.3</v>
      </c>
      <c r="R148" s="165">
        <v>7.3</v>
      </c>
      <c r="S148" s="165">
        <v>7.3</v>
      </c>
      <c r="T148" s="165">
        <v>7.3</v>
      </c>
      <c r="U148" s="165">
        <v>7.3</v>
      </c>
      <c r="V148" s="165">
        <v>7.3</v>
      </c>
      <c r="W148" s="165">
        <v>7.3</v>
      </c>
      <c r="X148" s="165">
        <v>7.3</v>
      </c>
      <c r="Y148" s="165">
        <v>7.3</v>
      </c>
      <c r="Z148" s="165">
        <v>7.3</v>
      </c>
      <c r="AA148" s="165">
        <v>7.3</v>
      </c>
      <c r="AB148" s="165">
        <v>7.3</v>
      </c>
      <c r="AC148" s="165">
        <v>7.3</v>
      </c>
      <c r="AD148" s="165">
        <v>7.3</v>
      </c>
      <c r="AE148" s="165">
        <v>7.3</v>
      </c>
      <c r="AF148" s="165">
        <v>7.3</v>
      </c>
      <c r="AG148" s="165">
        <v>7.3</v>
      </c>
      <c r="AH148" s="165">
        <v>7.3</v>
      </c>
      <c r="AI148" s="165">
        <v>7.3</v>
      </c>
      <c r="AJ148" s="165">
        <v>7.3</v>
      </c>
      <c r="AK148" s="165">
        <v>7.3</v>
      </c>
      <c r="AL148" s="165">
        <v>7.3</v>
      </c>
      <c r="AM148" s="165">
        <v>7.3</v>
      </c>
      <c r="AN148" s="165">
        <v>7.3</v>
      </c>
      <c r="AO148" s="165">
        <v>7.3</v>
      </c>
      <c r="AP148" s="165">
        <v>7.3</v>
      </c>
      <c r="AQ148" s="165">
        <v>7.3</v>
      </c>
      <c r="AR148" s="165">
        <v>7.3</v>
      </c>
      <c r="AS148" s="165">
        <v>7.3</v>
      </c>
      <c r="AT148" s="165">
        <v>7.3</v>
      </c>
      <c r="AU148" s="165">
        <v>7.3</v>
      </c>
      <c r="AV148" s="488">
        <v>7.3</v>
      </c>
      <c r="AW148"/>
      <c r="AX148"/>
      <c r="AY148"/>
      <c r="AZ148"/>
      <c r="BA148"/>
      <c r="BB148"/>
      <c r="BC148"/>
      <c r="BD148"/>
      <c r="BE148"/>
      <c r="BF148"/>
      <c r="BG148"/>
      <c r="BH148"/>
      <c r="BI148"/>
      <c r="BJ148"/>
      <c r="BK148"/>
      <c r="BL148"/>
      <c r="BM148"/>
      <c r="BN148"/>
      <c r="BO148"/>
      <c r="BP148"/>
      <c r="BQ148"/>
      <c r="BR148"/>
      <c r="BS148"/>
      <c r="BT148"/>
      <c r="BU148"/>
      <c r="BV148"/>
      <c r="BW148"/>
    </row>
    <row r="149" spans="7:75" ht="15.75" thickBot="1">
      <c r="G149" s="19"/>
      <c r="H149" s="738"/>
      <c r="J149" s="736"/>
      <c r="K149" s="9" t="s">
        <v>165</v>
      </c>
      <c r="L149" s="166">
        <v>7.3</v>
      </c>
      <c r="M149" s="166">
        <v>7.3</v>
      </c>
      <c r="N149" s="166">
        <v>7.3</v>
      </c>
      <c r="O149" s="166">
        <v>7.3</v>
      </c>
      <c r="P149" s="166">
        <v>7.3</v>
      </c>
      <c r="Q149" s="166">
        <v>7.3</v>
      </c>
      <c r="R149" s="166">
        <v>7.3</v>
      </c>
      <c r="S149" s="166">
        <v>7.3</v>
      </c>
      <c r="T149" s="166">
        <v>7.3</v>
      </c>
      <c r="U149" s="166">
        <v>7.3</v>
      </c>
      <c r="V149" s="166">
        <v>7.3</v>
      </c>
      <c r="W149" s="166">
        <v>7.3</v>
      </c>
      <c r="X149" s="166">
        <v>7.3</v>
      </c>
      <c r="Y149" s="166">
        <v>7.3</v>
      </c>
      <c r="Z149" s="166">
        <v>7.3</v>
      </c>
      <c r="AA149" s="166">
        <v>7.3</v>
      </c>
      <c r="AB149" s="166">
        <v>7.3</v>
      </c>
      <c r="AC149" s="166">
        <v>7.3</v>
      </c>
      <c r="AD149" s="166">
        <v>7.3</v>
      </c>
      <c r="AE149" s="166">
        <v>7.3</v>
      </c>
      <c r="AF149" s="166">
        <v>7.3</v>
      </c>
      <c r="AG149" s="166">
        <v>7.3</v>
      </c>
      <c r="AH149" s="166">
        <v>7.3</v>
      </c>
      <c r="AI149" s="166">
        <v>7.3</v>
      </c>
      <c r="AJ149" s="166">
        <v>7.3</v>
      </c>
      <c r="AK149" s="166">
        <v>7.3</v>
      </c>
      <c r="AL149" s="166">
        <v>7.3</v>
      </c>
      <c r="AM149" s="166">
        <v>7.3</v>
      </c>
      <c r="AN149" s="166">
        <v>7.3</v>
      </c>
      <c r="AO149" s="166">
        <v>7.3</v>
      </c>
      <c r="AP149" s="166">
        <v>7.3</v>
      </c>
      <c r="AQ149" s="166">
        <v>7.3</v>
      </c>
      <c r="AR149" s="166">
        <v>7.3</v>
      </c>
      <c r="AS149" s="166">
        <v>7.3</v>
      </c>
      <c r="AT149" s="166">
        <v>7.3</v>
      </c>
      <c r="AU149" s="166">
        <v>7.3</v>
      </c>
      <c r="AV149" s="654">
        <v>7.3</v>
      </c>
      <c r="AW149"/>
      <c r="AX149"/>
      <c r="AY149"/>
      <c r="AZ149"/>
      <c r="BA149"/>
      <c r="BB149"/>
      <c r="BC149"/>
      <c r="BD149"/>
      <c r="BE149"/>
      <c r="BF149"/>
      <c r="BG149"/>
      <c r="BH149"/>
      <c r="BI149"/>
      <c r="BJ149"/>
      <c r="BK149"/>
      <c r="BL149"/>
      <c r="BM149"/>
      <c r="BN149"/>
      <c r="BO149"/>
      <c r="BP149"/>
      <c r="BQ149"/>
      <c r="BR149"/>
      <c r="BS149"/>
      <c r="BT149"/>
      <c r="BU149"/>
      <c r="BV149"/>
      <c r="BW149"/>
    </row>
    <row r="150" spans="7:75" ht="15.75" thickTop="1">
      <c r="G150" s="19"/>
      <c r="H150" s="738"/>
      <c r="J150" s="736"/>
      <c r="K150" s="9" t="s">
        <v>166</v>
      </c>
      <c r="L150" s="164">
        <v>14.48</v>
      </c>
      <c r="M150" s="164">
        <v>14.48</v>
      </c>
      <c r="N150" s="164">
        <v>14.48</v>
      </c>
      <c r="O150" s="164">
        <v>14.48</v>
      </c>
      <c r="P150" s="164">
        <v>14.48</v>
      </c>
      <c r="Q150" s="164">
        <v>14.48</v>
      </c>
      <c r="R150" s="164">
        <v>14.48</v>
      </c>
      <c r="S150" s="164">
        <v>14.48</v>
      </c>
      <c r="T150" s="164">
        <v>14.48</v>
      </c>
      <c r="U150" s="164">
        <v>14.48</v>
      </c>
      <c r="V150" s="164">
        <v>14.48</v>
      </c>
      <c r="W150" s="164">
        <v>14.48</v>
      </c>
      <c r="X150" s="164">
        <v>14.48</v>
      </c>
      <c r="Y150" s="164">
        <v>14.48</v>
      </c>
      <c r="Z150" s="164">
        <v>14.48</v>
      </c>
      <c r="AA150" s="164">
        <v>14.48</v>
      </c>
      <c r="AB150" s="164">
        <v>14.48</v>
      </c>
      <c r="AC150" s="164">
        <v>14.48</v>
      </c>
      <c r="AD150" s="164">
        <v>14.48</v>
      </c>
      <c r="AE150" s="164">
        <v>14.48</v>
      </c>
      <c r="AF150" s="164">
        <v>14.48</v>
      </c>
      <c r="AG150" s="164">
        <v>14.48</v>
      </c>
      <c r="AH150" s="164">
        <v>14.48</v>
      </c>
      <c r="AI150" s="164">
        <v>14.48</v>
      </c>
      <c r="AJ150" s="164">
        <v>14.48</v>
      </c>
      <c r="AK150" s="164">
        <v>14.48</v>
      </c>
      <c r="AL150" s="164">
        <v>14.48</v>
      </c>
      <c r="AM150" s="164">
        <v>14.48</v>
      </c>
      <c r="AN150" s="164">
        <v>14.48</v>
      </c>
      <c r="AO150" s="164">
        <v>14.48</v>
      </c>
      <c r="AP150" s="164">
        <v>14.48</v>
      </c>
      <c r="AQ150" s="164">
        <v>14.48</v>
      </c>
      <c r="AR150" s="164">
        <v>14.48</v>
      </c>
      <c r="AS150" s="164">
        <v>14.48</v>
      </c>
      <c r="AT150" s="164">
        <v>14.48</v>
      </c>
      <c r="AU150" s="164">
        <v>14.48</v>
      </c>
      <c r="AV150" s="653">
        <v>14.48</v>
      </c>
      <c r="AW150"/>
      <c r="AX150"/>
      <c r="AY150"/>
      <c r="AZ150"/>
      <c r="BA150"/>
      <c r="BB150"/>
      <c r="BC150"/>
      <c r="BD150"/>
      <c r="BE150"/>
      <c r="BF150"/>
      <c r="BG150"/>
      <c r="BH150"/>
      <c r="BI150"/>
      <c r="BJ150"/>
      <c r="BK150"/>
      <c r="BL150"/>
      <c r="BM150"/>
      <c r="BN150"/>
      <c r="BO150"/>
      <c r="BP150"/>
      <c r="BQ150"/>
      <c r="BR150"/>
      <c r="BS150"/>
      <c r="BT150"/>
      <c r="BU150"/>
      <c r="BV150"/>
      <c r="BW150"/>
    </row>
    <row r="151" spans="7:75" ht="15">
      <c r="G151" s="19"/>
      <c r="H151" s="738"/>
      <c r="J151" s="736"/>
      <c r="K151" s="9" t="s">
        <v>168</v>
      </c>
      <c r="L151" s="165">
        <v>14.48</v>
      </c>
      <c r="M151" s="165">
        <v>14.48</v>
      </c>
      <c r="N151" s="165">
        <v>14.48</v>
      </c>
      <c r="O151" s="165">
        <v>14.48</v>
      </c>
      <c r="P151" s="165">
        <v>14.48</v>
      </c>
      <c r="Q151" s="165">
        <v>14.48</v>
      </c>
      <c r="R151" s="165">
        <v>14.48</v>
      </c>
      <c r="S151" s="165">
        <v>14.48</v>
      </c>
      <c r="T151" s="165">
        <v>14.48</v>
      </c>
      <c r="U151" s="165">
        <v>14.48</v>
      </c>
      <c r="V151" s="165">
        <v>14.48</v>
      </c>
      <c r="W151" s="165">
        <v>14.48</v>
      </c>
      <c r="X151" s="165">
        <v>14.48</v>
      </c>
      <c r="Y151" s="165">
        <v>14.48</v>
      </c>
      <c r="Z151" s="165">
        <v>14.48</v>
      </c>
      <c r="AA151" s="165">
        <v>14.48</v>
      </c>
      <c r="AB151" s="165">
        <v>14.48</v>
      </c>
      <c r="AC151" s="165">
        <v>14.48</v>
      </c>
      <c r="AD151" s="165">
        <v>14.48</v>
      </c>
      <c r="AE151" s="165">
        <v>14.48</v>
      </c>
      <c r="AF151" s="165">
        <v>14.48</v>
      </c>
      <c r="AG151" s="165">
        <v>14.48</v>
      </c>
      <c r="AH151" s="165">
        <v>14.48</v>
      </c>
      <c r="AI151" s="165">
        <v>14.48</v>
      </c>
      <c r="AJ151" s="165">
        <v>14.48</v>
      </c>
      <c r="AK151" s="165">
        <v>14.48</v>
      </c>
      <c r="AL151" s="165">
        <v>14.48</v>
      </c>
      <c r="AM151" s="165">
        <v>14.48</v>
      </c>
      <c r="AN151" s="165">
        <v>14.48</v>
      </c>
      <c r="AO151" s="165">
        <v>14.48</v>
      </c>
      <c r="AP151" s="165">
        <v>14.48</v>
      </c>
      <c r="AQ151" s="165">
        <v>14.48</v>
      </c>
      <c r="AR151" s="165">
        <v>14.48</v>
      </c>
      <c r="AS151" s="165">
        <v>14.48</v>
      </c>
      <c r="AT151" s="165">
        <v>14.48</v>
      </c>
      <c r="AU151" s="165">
        <v>14.48</v>
      </c>
      <c r="AV151" s="488">
        <v>14.48</v>
      </c>
      <c r="AW151"/>
      <c r="AX151"/>
      <c r="AY151"/>
      <c r="AZ151"/>
      <c r="BA151"/>
      <c r="BB151"/>
      <c r="BC151"/>
      <c r="BD151"/>
      <c r="BE151"/>
      <c r="BF151"/>
      <c r="BG151"/>
      <c r="BH151"/>
      <c r="BI151"/>
      <c r="BJ151"/>
      <c r="BK151"/>
      <c r="BL151"/>
      <c r="BM151"/>
      <c r="BN151"/>
      <c r="BO151"/>
      <c r="BP151"/>
      <c r="BQ151"/>
      <c r="BR151"/>
      <c r="BS151"/>
      <c r="BT151"/>
      <c r="BU151"/>
      <c r="BV151"/>
      <c r="BW151"/>
    </row>
    <row r="152" spans="7:75" ht="15.75" thickBot="1">
      <c r="G152" s="19"/>
      <c r="H152" s="738"/>
      <c r="J152" s="736"/>
      <c r="K152" s="9" t="s">
        <v>170</v>
      </c>
      <c r="L152" s="166">
        <v>14.48</v>
      </c>
      <c r="M152" s="166">
        <v>14.48</v>
      </c>
      <c r="N152" s="166">
        <v>14.48</v>
      </c>
      <c r="O152" s="166">
        <v>14.48</v>
      </c>
      <c r="P152" s="166">
        <v>14.48</v>
      </c>
      <c r="Q152" s="166">
        <v>14.48</v>
      </c>
      <c r="R152" s="166">
        <v>14.48</v>
      </c>
      <c r="S152" s="166">
        <v>14.48</v>
      </c>
      <c r="T152" s="166">
        <v>14.48</v>
      </c>
      <c r="U152" s="166">
        <v>14.48</v>
      </c>
      <c r="V152" s="166">
        <v>14.48</v>
      </c>
      <c r="W152" s="166">
        <v>14.48</v>
      </c>
      <c r="X152" s="166">
        <v>14.48</v>
      </c>
      <c r="Y152" s="166">
        <v>14.48</v>
      </c>
      <c r="Z152" s="166">
        <v>14.48</v>
      </c>
      <c r="AA152" s="166">
        <v>14.48</v>
      </c>
      <c r="AB152" s="166">
        <v>14.48</v>
      </c>
      <c r="AC152" s="166">
        <v>14.48</v>
      </c>
      <c r="AD152" s="166">
        <v>14.48</v>
      </c>
      <c r="AE152" s="166">
        <v>14.48</v>
      </c>
      <c r="AF152" s="166">
        <v>14.48</v>
      </c>
      <c r="AG152" s="166">
        <v>14.48</v>
      </c>
      <c r="AH152" s="166">
        <v>14.48</v>
      </c>
      <c r="AI152" s="166">
        <v>14.48</v>
      </c>
      <c r="AJ152" s="166">
        <v>14.48</v>
      </c>
      <c r="AK152" s="166">
        <v>14.48</v>
      </c>
      <c r="AL152" s="166">
        <v>14.48</v>
      </c>
      <c r="AM152" s="166">
        <v>14.48</v>
      </c>
      <c r="AN152" s="166">
        <v>14.48</v>
      </c>
      <c r="AO152" s="166">
        <v>14.48</v>
      </c>
      <c r="AP152" s="166">
        <v>14.48</v>
      </c>
      <c r="AQ152" s="166">
        <v>14.48</v>
      </c>
      <c r="AR152" s="166">
        <v>14.48</v>
      </c>
      <c r="AS152" s="166">
        <v>14.48</v>
      </c>
      <c r="AT152" s="166">
        <v>14.48</v>
      </c>
      <c r="AU152" s="166">
        <v>14.48</v>
      </c>
      <c r="AV152" s="654">
        <v>14.48</v>
      </c>
      <c r="AW152"/>
      <c r="AX152"/>
      <c r="AY152"/>
      <c r="AZ152"/>
      <c r="BA152"/>
      <c r="BB152"/>
      <c r="BC152"/>
      <c r="BD152"/>
      <c r="BE152"/>
      <c r="BF152"/>
      <c r="BG152"/>
      <c r="BH152"/>
      <c r="BI152"/>
      <c r="BJ152"/>
      <c r="BK152"/>
      <c r="BL152"/>
      <c r="BM152"/>
      <c r="BN152"/>
      <c r="BO152"/>
      <c r="BP152"/>
      <c r="BQ152"/>
      <c r="BR152"/>
      <c r="BS152"/>
      <c r="BT152"/>
      <c r="BU152"/>
      <c r="BV152"/>
      <c r="BW152"/>
    </row>
    <row r="153" spans="7:75" ht="15.75" thickTop="1">
      <c r="G153" s="19"/>
      <c r="H153" s="738"/>
      <c r="J153" s="736"/>
      <c r="K153" s="9" t="s">
        <v>167</v>
      </c>
      <c r="L153" s="164">
        <v>32.270000000000003</v>
      </c>
      <c r="M153" s="164">
        <v>32.270000000000003</v>
      </c>
      <c r="N153" s="164">
        <v>32.270000000000003</v>
      </c>
      <c r="O153" s="164">
        <v>32.270000000000003</v>
      </c>
      <c r="P153" s="164">
        <v>32.270000000000003</v>
      </c>
      <c r="Q153" s="164">
        <v>32.270000000000003</v>
      </c>
      <c r="R153" s="164">
        <v>32.270000000000003</v>
      </c>
      <c r="S153" s="164">
        <v>32.270000000000003</v>
      </c>
      <c r="T153" s="164">
        <v>32.270000000000003</v>
      </c>
      <c r="U153" s="164">
        <v>32.270000000000003</v>
      </c>
      <c r="V153" s="164">
        <v>32.270000000000003</v>
      </c>
      <c r="W153" s="164">
        <v>32.270000000000003</v>
      </c>
      <c r="X153" s="164">
        <v>32.270000000000003</v>
      </c>
      <c r="Y153" s="164">
        <v>32.270000000000003</v>
      </c>
      <c r="Z153" s="164">
        <v>32.270000000000003</v>
      </c>
      <c r="AA153" s="164">
        <v>32.270000000000003</v>
      </c>
      <c r="AB153" s="164">
        <v>32.270000000000003</v>
      </c>
      <c r="AC153" s="164">
        <v>32.270000000000003</v>
      </c>
      <c r="AD153" s="164">
        <v>32.270000000000003</v>
      </c>
      <c r="AE153" s="164">
        <v>32.270000000000003</v>
      </c>
      <c r="AF153" s="164">
        <v>32.270000000000003</v>
      </c>
      <c r="AG153" s="164">
        <v>32.270000000000003</v>
      </c>
      <c r="AH153" s="164">
        <v>32.270000000000003</v>
      </c>
      <c r="AI153" s="164">
        <v>32.270000000000003</v>
      </c>
      <c r="AJ153" s="164">
        <v>32.270000000000003</v>
      </c>
      <c r="AK153" s="164">
        <v>32.270000000000003</v>
      </c>
      <c r="AL153" s="164">
        <v>32.270000000000003</v>
      </c>
      <c r="AM153" s="164">
        <v>32.270000000000003</v>
      </c>
      <c r="AN153" s="164">
        <v>32.270000000000003</v>
      </c>
      <c r="AO153" s="164">
        <v>32.270000000000003</v>
      </c>
      <c r="AP153" s="164">
        <v>32.270000000000003</v>
      </c>
      <c r="AQ153" s="164">
        <v>32.270000000000003</v>
      </c>
      <c r="AR153" s="164">
        <v>32.270000000000003</v>
      </c>
      <c r="AS153" s="164">
        <v>32.270000000000003</v>
      </c>
      <c r="AT153" s="164">
        <v>32.270000000000003</v>
      </c>
      <c r="AU153" s="164">
        <v>32.270000000000003</v>
      </c>
      <c r="AV153" s="653">
        <v>32.270000000000003</v>
      </c>
      <c r="AW153"/>
      <c r="AX153"/>
      <c r="AY153"/>
      <c r="AZ153"/>
      <c r="BA153"/>
      <c r="BB153"/>
      <c r="BC153"/>
      <c r="BD153"/>
      <c r="BE153"/>
      <c r="BF153"/>
      <c r="BG153"/>
      <c r="BH153"/>
      <c r="BI153"/>
      <c r="BJ153"/>
      <c r="BK153"/>
      <c r="BL153"/>
      <c r="BM153"/>
      <c r="BN153"/>
      <c r="BO153"/>
      <c r="BP153"/>
      <c r="BQ153"/>
      <c r="BR153"/>
      <c r="BS153"/>
      <c r="BT153"/>
      <c r="BU153"/>
      <c r="BV153"/>
      <c r="BW153"/>
    </row>
    <row r="154" spans="7:75" ht="15">
      <c r="G154" s="19"/>
      <c r="H154" s="738"/>
      <c r="J154" s="736"/>
      <c r="K154" s="9" t="s">
        <v>169</v>
      </c>
      <c r="L154" s="165">
        <v>32.270000000000003</v>
      </c>
      <c r="M154" s="165">
        <v>32.270000000000003</v>
      </c>
      <c r="N154" s="165">
        <v>32.270000000000003</v>
      </c>
      <c r="O154" s="165">
        <v>32.270000000000003</v>
      </c>
      <c r="P154" s="165">
        <v>32.270000000000003</v>
      </c>
      <c r="Q154" s="165">
        <v>32.270000000000003</v>
      </c>
      <c r="R154" s="165">
        <v>32.270000000000003</v>
      </c>
      <c r="S154" s="165">
        <v>32.270000000000003</v>
      </c>
      <c r="T154" s="165">
        <v>32.270000000000003</v>
      </c>
      <c r="U154" s="165">
        <v>32.270000000000003</v>
      </c>
      <c r="V154" s="165">
        <v>32.270000000000003</v>
      </c>
      <c r="W154" s="165">
        <v>32.270000000000003</v>
      </c>
      <c r="X154" s="165">
        <v>32.270000000000003</v>
      </c>
      <c r="Y154" s="165">
        <v>32.270000000000003</v>
      </c>
      <c r="Z154" s="165">
        <v>32.270000000000003</v>
      </c>
      <c r="AA154" s="165">
        <v>32.270000000000003</v>
      </c>
      <c r="AB154" s="165">
        <v>32.270000000000003</v>
      </c>
      <c r="AC154" s="165">
        <v>32.270000000000003</v>
      </c>
      <c r="AD154" s="165">
        <v>32.270000000000003</v>
      </c>
      <c r="AE154" s="165">
        <v>32.270000000000003</v>
      </c>
      <c r="AF154" s="165">
        <v>32.270000000000003</v>
      </c>
      <c r="AG154" s="165">
        <v>32.270000000000003</v>
      </c>
      <c r="AH154" s="165">
        <v>32.270000000000003</v>
      </c>
      <c r="AI154" s="165">
        <v>32.270000000000003</v>
      </c>
      <c r="AJ154" s="165">
        <v>32.270000000000003</v>
      </c>
      <c r="AK154" s="165">
        <v>32.270000000000003</v>
      </c>
      <c r="AL154" s="165">
        <v>32.270000000000003</v>
      </c>
      <c r="AM154" s="165">
        <v>32.270000000000003</v>
      </c>
      <c r="AN154" s="165">
        <v>32.270000000000003</v>
      </c>
      <c r="AO154" s="165">
        <v>32.270000000000003</v>
      </c>
      <c r="AP154" s="165">
        <v>32.270000000000003</v>
      </c>
      <c r="AQ154" s="165">
        <v>32.270000000000003</v>
      </c>
      <c r="AR154" s="165">
        <v>32.270000000000003</v>
      </c>
      <c r="AS154" s="165">
        <v>32.270000000000003</v>
      </c>
      <c r="AT154" s="165">
        <v>32.270000000000003</v>
      </c>
      <c r="AU154" s="165">
        <v>32.270000000000003</v>
      </c>
      <c r="AV154" s="488">
        <v>32.270000000000003</v>
      </c>
      <c r="AW154"/>
      <c r="AX154"/>
      <c r="AY154"/>
      <c r="AZ154"/>
      <c r="BA154"/>
      <c r="BB154"/>
      <c r="BC154"/>
      <c r="BD154"/>
      <c r="BE154"/>
      <c r="BF154"/>
      <c r="BG154"/>
      <c r="BH154"/>
      <c r="BI154"/>
      <c r="BJ154"/>
      <c r="BK154"/>
      <c r="BL154"/>
      <c r="BM154"/>
      <c r="BN154"/>
      <c r="BO154"/>
      <c r="BP154"/>
      <c r="BQ154"/>
      <c r="BR154"/>
      <c r="BS154"/>
      <c r="BT154"/>
      <c r="BU154"/>
      <c r="BV154"/>
      <c r="BW154"/>
    </row>
    <row r="155" spans="7:75" ht="15.75" thickBot="1">
      <c r="G155" s="19"/>
      <c r="H155" s="738"/>
      <c r="J155" s="736"/>
      <c r="K155" s="10" t="s">
        <v>171</v>
      </c>
      <c r="L155" s="166">
        <v>32.270000000000003</v>
      </c>
      <c r="M155" s="166">
        <v>32.270000000000003</v>
      </c>
      <c r="N155" s="166">
        <v>32.270000000000003</v>
      </c>
      <c r="O155" s="166">
        <v>32.270000000000003</v>
      </c>
      <c r="P155" s="166">
        <v>32.270000000000003</v>
      </c>
      <c r="Q155" s="166">
        <v>32.270000000000003</v>
      </c>
      <c r="R155" s="166">
        <v>32.270000000000003</v>
      </c>
      <c r="S155" s="166">
        <v>32.270000000000003</v>
      </c>
      <c r="T155" s="166">
        <v>32.270000000000003</v>
      </c>
      <c r="U155" s="166">
        <v>32.270000000000003</v>
      </c>
      <c r="V155" s="166">
        <v>32.270000000000003</v>
      </c>
      <c r="W155" s="166">
        <v>32.270000000000003</v>
      </c>
      <c r="X155" s="166">
        <v>32.270000000000003</v>
      </c>
      <c r="Y155" s="166">
        <v>32.270000000000003</v>
      </c>
      <c r="Z155" s="166">
        <v>32.270000000000003</v>
      </c>
      <c r="AA155" s="166">
        <v>32.270000000000003</v>
      </c>
      <c r="AB155" s="166">
        <v>32.270000000000003</v>
      </c>
      <c r="AC155" s="166">
        <v>32.270000000000003</v>
      </c>
      <c r="AD155" s="166">
        <v>32.270000000000003</v>
      </c>
      <c r="AE155" s="166">
        <v>32.270000000000003</v>
      </c>
      <c r="AF155" s="166">
        <v>32.270000000000003</v>
      </c>
      <c r="AG155" s="166">
        <v>32.270000000000003</v>
      </c>
      <c r="AH155" s="166">
        <v>32.270000000000003</v>
      </c>
      <c r="AI155" s="166">
        <v>32.270000000000003</v>
      </c>
      <c r="AJ155" s="166">
        <v>32.270000000000003</v>
      </c>
      <c r="AK155" s="166">
        <v>32.270000000000003</v>
      </c>
      <c r="AL155" s="166">
        <v>32.270000000000003</v>
      </c>
      <c r="AM155" s="166">
        <v>32.270000000000003</v>
      </c>
      <c r="AN155" s="166">
        <v>32.270000000000003</v>
      </c>
      <c r="AO155" s="166">
        <v>32.270000000000003</v>
      </c>
      <c r="AP155" s="166">
        <v>32.270000000000003</v>
      </c>
      <c r="AQ155" s="166">
        <v>32.270000000000003</v>
      </c>
      <c r="AR155" s="166">
        <v>32.270000000000003</v>
      </c>
      <c r="AS155" s="166">
        <v>32.270000000000003</v>
      </c>
      <c r="AT155" s="166">
        <v>32.270000000000003</v>
      </c>
      <c r="AU155" s="166">
        <v>32.270000000000003</v>
      </c>
      <c r="AV155" s="654">
        <v>32.270000000000003</v>
      </c>
      <c r="AW155"/>
      <c r="AX155"/>
      <c r="AY155"/>
      <c r="AZ155"/>
      <c r="BA155"/>
      <c r="BB155"/>
      <c r="BC155"/>
      <c r="BD155"/>
      <c r="BE155"/>
      <c r="BF155"/>
      <c r="BG155"/>
      <c r="BH155"/>
      <c r="BI155"/>
      <c r="BJ155"/>
      <c r="BK155"/>
      <c r="BL155"/>
      <c r="BM155"/>
      <c r="BN155"/>
      <c r="BO155"/>
      <c r="BP155"/>
      <c r="BQ155"/>
      <c r="BR155"/>
      <c r="BS155"/>
      <c r="BT155"/>
      <c r="BU155"/>
      <c r="BV155"/>
      <c r="BW155"/>
    </row>
    <row r="156" spans="7:75" ht="15.75" thickTop="1">
      <c r="G156" s="19"/>
      <c r="H156" s="738"/>
      <c r="AV156" s="20"/>
      <c r="AW156"/>
      <c r="AX156"/>
      <c r="AY156"/>
      <c r="AZ156"/>
      <c r="BA156"/>
      <c r="BB156"/>
      <c r="BC156"/>
      <c r="BD156"/>
      <c r="BE156"/>
      <c r="BF156"/>
      <c r="BG156"/>
      <c r="BH156"/>
      <c r="BI156"/>
      <c r="BJ156"/>
      <c r="BK156"/>
      <c r="BL156"/>
      <c r="BM156"/>
      <c r="BN156"/>
      <c r="BO156"/>
      <c r="BP156"/>
      <c r="BQ156"/>
      <c r="BR156"/>
      <c r="BS156"/>
      <c r="BT156"/>
      <c r="BU156"/>
      <c r="BV156"/>
      <c r="BW156"/>
    </row>
    <row r="157" spans="7:75" ht="15">
      <c r="G157" s="19"/>
      <c r="H157" s="738"/>
      <c r="J157" s="735" t="s">
        <v>543</v>
      </c>
      <c r="K157" s="8" t="s">
        <v>163</v>
      </c>
      <c r="L157" s="164">
        <v>13.1</v>
      </c>
      <c r="M157" s="164">
        <v>13.1</v>
      </c>
      <c r="N157" s="164">
        <v>13.1</v>
      </c>
      <c r="O157" s="164">
        <v>13.1</v>
      </c>
      <c r="P157" s="164">
        <v>13.1</v>
      </c>
      <c r="Q157" s="164">
        <v>13.1</v>
      </c>
      <c r="R157" s="164">
        <v>13.1</v>
      </c>
      <c r="S157" s="164">
        <v>13.1</v>
      </c>
      <c r="T157" s="164">
        <v>13.1</v>
      </c>
      <c r="U157" s="164">
        <v>13.1</v>
      </c>
      <c r="V157" s="164">
        <v>13.1</v>
      </c>
      <c r="W157" s="164">
        <v>13.1</v>
      </c>
      <c r="X157" s="164">
        <v>13.1</v>
      </c>
      <c r="Y157" s="164">
        <v>13.1</v>
      </c>
      <c r="Z157" s="164">
        <v>13.1</v>
      </c>
      <c r="AA157" s="164">
        <v>13.1</v>
      </c>
      <c r="AB157" s="164">
        <v>13.1</v>
      </c>
      <c r="AC157" s="164">
        <v>13.1</v>
      </c>
      <c r="AD157" s="164">
        <v>13.1</v>
      </c>
      <c r="AE157" s="164">
        <v>13.1</v>
      </c>
      <c r="AF157" s="164">
        <v>13.1</v>
      </c>
      <c r="AG157" s="164">
        <v>13.1</v>
      </c>
      <c r="AH157" s="164">
        <v>13.1</v>
      </c>
      <c r="AI157" s="164">
        <v>13.1</v>
      </c>
      <c r="AJ157" s="164">
        <v>13.1</v>
      </c>
      <c r="AK157" s="164">
        <v>13.1</v>
      </c>
      <c r="AL157" s="164">
        <v>13.1</v>
      </c>
      <c r="AM157" s="164">
        <v>13.1</v>
      </c>
      <c r="AN157" s="164">
        <v>13.1</v>
      </c>
      <c r="AO157" s="164">
        <v>13.1</v>
      </c>
      <c r="AP157" s="164">
        <v>13.1</v>
      </c>
      <c r="AQ157" s="164">
        <v>13.1</v>
      </c>
      <c r="AR157" s="164">
        <v>13.1</v>
      </c>
      <c r="AS157" s="164">
        <v>13.1</v>
      </c>
      <c r="AT157" s="164">
        <v>13.1</v>
      </c>
      <c r="AU157" s="164">
        <v>13.1</v>
      </c>
      <c r="AV157" s="653">
        <v>13.1</v>
      </c>
      <c r="AW157"/>
      <c r="AX157"/>
      <c r="AY157"/>
      <c r="AZ157"/>
      <c r="BA157"/>
      <c r="BB157"/>
      <c r="BC157"/>
      <c r="BD157"/>
      <c r="BE157"/>
      <c r="BF157"/>
      <c r="BG157"/>
      <c r="BH157"/>
      <c r="BI157"/>
      <c r="BJ157"/>
      <c r="BK157"/>
      <c r="BL157"/>
      <c r="BM157"/>
      <c r="BN157"/>
      <c r="BO157"/>
      <c r="BP157"/>
      <c r="BQ157"/>
      <c r="BR157"/>
      <c r="BS157"/>
      <c r="BT157"/>
      <c r="BU157"/>
      <c r="BV157"/>
      <c r="BW157"/>
    </row>
    <row r="158" spans="7:75" ht="15">
      <c r="G158" s="19"/>
      <c r="H158" s="738"/>
      <c r="J158" s="736"/>
      <c r="K158" s="9" t="s">
        <v>164</v>
      </c>
      <c r="L158" s="165">
        <v>13.1</v>
      </c>
      <c r="M158" s="165">
        <v>13.1</v>
      </c>
      <c r="N158" s="165">
        <v>13.1</v>
      </c>
      <c r="O158" s="165">
        <v>13.1</v>
      </c>
      <c r="P158" s="165">
        <v>13.1</v>
      </c>
      <c r="Q158" s="165">
        <v>13.1</v>
      </c>
      <c r="R158" s="165">
        <v>13.1</v>
      </c>
      <c r="S158" s="165">
        <v>13.1</v>
      </c>
      <c r="T158" s="165">
        <v>13.1</v>
      </c>
      <c r="U158" s="165">
        <v>13.1</v>
      </c>
      <c r="V158" s="165">
        <v>13.1</v>
      </c>
      <c r="W158" s="165">
        <v>13.1</v>
      </c>
      <c r="X158" s="165">
        <v>13.1</v>
      </c>
      <c r="Y158" s="165">
        <v>13.1</v>
      </c>
      <c r="Z158" s="165">
        <v>13.1</v>
      </c>
      <c r="AA158" s="165">
        <v>13.1</v>
      </c>
      <c r="AB158" s="165">
        <v>13.1</v>
      </c>
      <c r="AC158" s="165">
        <v>13.1</v>
      </c>
      <c r="AD158" s="165">
        <v>13.1</v>
      </c>
      <c r="AE158" s="165">
        <v>13.1</v>
      </c>
      <c r="AF158" s="165">
        <v>13.1</v>
      </c>
      <c r="AG158" s="165">
        <v>13.1</v>
      </c>
      <c r="AH158" s="165">
        <v>13.1</v>
      </c>
      <c r="AI158" s="165">
        <v>13.1</v>
      </c>
      <c r="AJ158" s="165">
        <v>13.1</v>
      </c>
      <c r="AK158" s="165">
        <v>13.1</v>
      </c>
      <c r="AL158" s="165">
        <v>13.1</v>
      </c>
      <c r="AM158" s="165">
        <v>13.1</v>
      </c>
      <c r="AN158" s="165">
        <v>13.1</v>
      </c>
      <c r="AO158" s="165">
        <v>13.1</v>
      </c>
      <c r="AP158" s="165">
        <v>13.1</v>
      </c>
      <c r="AQ158" s="165">
        <v>13.1</v>
      </c>
      <c r="AR158" s="165">
        <v>13.1</v>
      </c>
      <c r="AS158" s="165">
        <v>13.1</v>
      </c>
      <c r="AT158" s="165">
        <v>13.1</v>
      </c>
      <c r="AU158" s="165">
        <v>13.1</v>
      </c>
      <c r="AV158" s="488">
        <v>13.1</v>
      </c>
      <c r="AW158"/>
      <c r="AX158"/>
      <c r="AY158"/>
      <c r="AZ158"/>
      <c r="BA158"/>
      <c r="BB158"/>
      <c r="BC158"/>
      <c r="BD158"/>
      <c r="BE158"/>
      <c r="BF158"/>
      <c r="BG158"/>
      <c r="BH158"/>
      <c r="BI158"/>
      <c r="BJ158"/>
      <c r="BK158"/>
      <c r="BL158"/>
      <c r="BM158"/>
      <c r="BN158"/>
      <c r="BO158"/>
      <c r="BP158"/>
      <c r="BQ158"/>
      <c r="BR158"/>
      <c r="BS158"/>
      <c r="BT158"/>
      <c r="BU158"/>
      <c r="BV158"/>
      <c r="BW158"/>
    </row>
    <row r="159" spans="7:75" ht="15.75" thickBot="1">
      <c r="G159" s="19"/>
      <c r="H159" s="738"/>
      <c r="J159" s="736"/>
      <c r="K159" s="9" t="s">
        <v>165</v>
      </c>
      <c r="L159" s="166">
        <v>13.1</v>
      </c>
      <c r="M159" s="166">
        <v>13.1</v>
      </c>
      <c r="N159" s="166">
        <v>13.1</v>
      </c>
      <c r="O159" s="166">
        <v>13.1</v>
      </c>
      <c r="P159" s="166">
        <v>13.1</v>
      </c>
      <c r="Q159" s="166">
        <v>13.1</v>
      </c>
      <c r="R159" s="166">
        <v>13.1</v>
      </c>
      <c r="S159" s="166">
        <v>13.1</v>
      </c>
      <c r="T159" s="166">
        <v>13.1</v>
      </c>
      <c r="U159" s="166">
        <v>13.1</v>
      </c>
      <c r="V159" s="166">
        <v>13.1</v>
      </c>
      <c r="W159" s="166">
        <v>13.1</v>
      </c>
      <c r="X159" s="166">
        <v>13.1</v>
      </c>
      <c r="Y159" s="166">
        <v>13.1</v>
      </c>
      <c r="Z159" s="166">
        <v>13.1</v>
      </c>
      <c r="AA159" s="166">
        <v>13.1</v>
      </c>
      <c r="AB159" s="166">
        <v>13.1</v>
      </c>
      <c r="AC159" s="166">
        <v>13.1</v>
      </c>
      <c r="AD159" s="166">
        <v>13.1</v>
      </c>
      <c r="AE159" s="166">
        <v>13.1</v>
      </c>
      <c r="AF159" s="166">
        <v>13.1</v>
      </c>
      <c r="AG159" s="166">
        <v>13.1</v>
      </c>
      <c r="AH159" s="166">
        <v>13.1</v>
      </c>
      <c r="AI159" s="166">
        <v>13.1</v>
      </c>
      <c r="AJ159" s="166">
        <v>13.1</v>
      </c>
      <c r="AK159" s="166">
        <v>13.1</v>
      </c>
      <c r="AL159" s="166">
        <v>13.1</v>
      </c>
      <c r="AM159" s="166">
        <v>13.1</v>
      </c>
      <c r="AN159" s="166">
        <v>13.1</v>
      </c>
      <c r="AO159" s="166">
        <v>13.1</v>
      </c>
      <c r="AP159" s="166">
        <v>13.1</v>
      </c>
      <c r="AQ159" s="166">
        <v>13.1</v>
      </c>
      <c r="AR159" s="166">
        <v>13.1</v>
      </c>
      <c r="AS159" s="166">
        <v>13.1</v>
      </c>
      <c r="AT159" s="166">
        <v>13.1</v>
      </c>
      <c r="AU159" s="166">
        <v>13.1</v>
      </c>
      <c r="AV159" s="654">
        <v>13.1</v>
      </c>
      <c r="AW159"/>
      <c r="AX159"/>
      <c r="AY159"/>
      <c r="AZ159"/>
      <c r="BA159"/>
      <c r="BB159"/>
      <c r="BC159"/>
      <c r="BD159"/>
      <c r="BE159"/>
      <c r="BF159"/>
      <c r="BG159"/>
      <c r="BH159"/>
      <c r="BI159"/>
      <c r="BJ159"/>
      <c r="BK159"/>
      <c r="BL159"/>
      <c r="BM159"/>
      <c r="BN159"/>
      <c r="BO159"/>
      <c r="BP159"/>
      <c r="BQ159"/>
      <c r="BR159"/>
      <c r="BS159"/>
      <c r="BT159"/>
      <c r="BU159"/>
      <c r="BV159"/>
      <c r="BW159"/>
    </row>
    <row r="160" spans="7:75" ht="15.75" thickTop="1">
      <c r="G160" s="19"/>
      <c r="H160" s="738"/>
      <c r="J160" s="736"/>
      <c r="K160" s="9" t="s">
        <v>166</v>
      </c>
      <c r="L160" s="164">
        <v>3.49</v>
      </c>
      <c r="M160" s="164">
        <v>3.49</v>
      </c>
      <c r="N160" s="164">
        <v>3.49</v>
      </c>
      <c r="O160" s="164">
        <v>3.49</v>
      </c>
      <c r="P160" s="164">
        <v>3.49</v>
      </c>
      <c r="Q160" s="164">
        <v>3.49</v>
      </c>
      <c r="R160" s="164">
        <v>3.49</v>
      </c>
      <c r="S160" s="164">
        <v>3.49</v>
      </c>
      <c r="T160" s="164">
        <v>3.49</v>
      </c>
      <c r="U160" s="164">
        <v>3.49</v>
      </c>
      <c r="V160" s="164">
        <v>3.49</v>
      </c>
      <c r="W160" s="164">
        <v>3.49</v>
      </c>
      <c r="X160" s="164">
        <v>3.49</v>
      </c>
      <c r="Y160" s="164">
        <v>3.49</v>
      </c>
      <c r="Z160" s="164">
        <v>3.49</v>
      </c>
      <c r="AA160" s="164">
        <v>3.49</v>
      </c>
      <c r="AB160" s="164">
        <v>3.49</v>
      </c>
      <c r="AC160" s="164">
        <v>3.49</v>
      </c>
      <c r="AD160" s="164">
        <v>3.49</v>
      </c>
      <c r="AE160" s="164">
        <v>3.49</v>
      </c>
      <c r="AF160" s="164">
        <v>3.49</v>
      </c>
      <c r="AG160" s="164">
        <v>3.49</v>
      </c>
      <c r="AH160" s="164">
        <v>3.49</v>
      </c>
      <c r="AI160" s="164">
        <v>3.49</v>
      </c>
      <c r="AJ160" s="164">
        <v>3.49</v>
      </c>
      <c r="AK160" s="164">
        <v>3.49</v>
      </c>
      <c r="AL160" s="164">
        <v>3.49</v>
      </c>
      <c r="AM160" s="164">
        <v>3.49</v>
      </c>
      <c r="AN160" s="164">
        <v>3.49</v>
      </c>
      <c r="AO160" s="164">
        <v>3.49</v>
      </c>
      <c r="AP160" s="164">
        <v>3.49</v>
      </c>
      <c r="AQ160" s="164">
        <v>3.49</v>
      </c>
      <c r="AR160" s="164">
        <v>3.49</v>
      </c>
      <c r="AS160" s="164">
        <v>3.49</v>
      </c>
      <c r="AT160" s="164">
        <v>3.49</v>
      </c>
      <c r="AU160" s="164">
        <v>3.49</v>
      </c>
      <c r="AV160" s="653">
        <v>3.49</v>
      </c>
      <c r="AW160"/>
      <c r="AX160"/>
      <c r="AY160"/>
      <c r="AZ160"/>
      <c r="BA160"/>
      <c r="BB160"/>
      <c r="BC160"/>
      <c r="BD160"/>
      <c r="BE160"/>
      <c r="BF160"/>
      <c r="BG160"/>
      <c r="BH160"/>
      <c r="BI160"/>
      <c r="BJ160"/>
      <c r="BK160"/>
      <c r="BL160"/>
      <c r="BM160"/>
      <c r="BN160"/>
      <c r="BO160"/>
      <c r="BP160"/>
      <c r="BQ160"/>
      <c r="BR160"/>
      <c r="BS160"/>
      <c r="BT160"/>
      <c r="BU160"/>
      <c r="BV160"/>
      <c r="BW160"/>
    </row>
    <row r="161" spans="7:75" ht="15">
      <c r="G161" s="19"/>
      <c r="H161" s="738"/>
      <c r="J161" s="736"/>
      <c r="K161" s="9" t="s">
        <v>168</v>
      </c>
      <c r="L161" s="165">
        <v>3.49</v>
      </c>
      <c r="M161" s="165">
        <v>3.49</v>
      </c>
      <c r="N161" s="165">
        <v>3.49</v>
      </c>
      <c r="O161" s="165">
        <v>3.49</v>
      </c>
      <c r="P161" s="165">
        <v>3.49</v>
      </c>
      <c r="Q161" s="165">
        <v>3.49</v>
      </c>
      <c r="R161" s="165">
        <v>3.49</v>
      </c>
      <c r="S161" s="165">
        <v>3.49</v>
      </c>
      <c r="T161" s="165">
        <v>3.49</v>
      </c>
      <c r="U161" s="165">
        <v>3.49</v>
      </c>
      <c r="V161" s="165">
        <v>3.49</v>
      </c>
      <c r="W161" s="165">
        <v>3.49</v>
      </c>
      <c r="X161" s="165">
        <v>3.49</v>
      </c>
      <c r="Y161" s="165">
        <v>3.49</v>
      </c>
      <c r="Z161" s="165">
        <v>3.49</v>
      </c>
      <c r="AA161" s="165">
        <v>3.49</v>
      </c>
      <c r="AB161" s="165">
        <v>3.49</v>
      </c>
      <c r="AC161" s="165">
        <v>3.49</v>
      </c>
      <c r="AD161" s="165">
        <v>3.49</v>
      </c>
      <c r="AE161" s="165">
        <v>3.49</v>
      </c>
      <c r="AF161" s="165">
        <v>3.49</v>
      </c>
      <c r="AG161" s="165">
        <v>3.49</v>
      </c>
      <c r="AH161" s="165">
        <v>3.49</v>
      </c>
      <c r="AI161" s="165">
        <v>3.49</v>
      </c>
      <c r="AJ161" s="165">
        <v>3.49</v>
      </c>
      <c r="AK161" s="165">
        <v>3.49</v>
      </c>
      <c r="AL161" s="165">
        <v>3.49</v>
      </c>
      <c r="AM161" s="165">
        <v>3.49</v>
      </c>
      <c r="AN161" s="165">
        <v>3.49</v>
      </c>
      <c r="AO161" s="165">
        <v>3.49</v>
      </c>
      <c r="AP161" s="165">
        <v>3.49</v>
      </c>
      <c r="AQ161" s="165">
        <v>3.49</v>
      </c>
      <c r="AR161" s="165">
        <v>3.49</v>
      </c>
      <c r="AS161" s="165">
        <v>3.49</v>
      </c>
      <c r="AT161" s="165">
        <v>3.49</v>
      </c>
      <c r="AU161" s="165">
        <v>3.49</v>
      </c>
      <c r="AV161" s="488">
        <v>3.49</v>
      </c>
      <c r="AW161"/>
      <c r="AX161"/>
      <c r="AY161"/>
      <c r="AZ161"/>
      <c r="BA161"/>
      <c r="BB161"/>
      <c r="BC161"/>
      <c r="BD161"/>
      <c r="BE161"/>
      <c r="BF161"/>
      <c r="BG161"/>
      <c r="BH161"/>
      <c r="BI161"/>
      <c r="BJ161"/>
      <c r="BK161"/>
      <c r="BL161"/>
      <c r="BM161"/>
      <c r="BN161"/>
      <c r="BO161"/>
      <c r="BP161"/>
      <c r="BQ161"/>
      <c r="BR161"/>
      <c r="BS161"/>
      <c r="BT161"/>
      <c r="BU161"/>
      <c r="BV161"/>
      <c r="BW161"/>
    </row>
    <row r="162" spans="7:75" ht="15.75" thickBot="1">
      <c r="G162" s="19"/>
      <c r="H162" s="738"/>
      <c r="J162" s="736"/>
      <c r="K162" s="9" t="s">
        <v>170</v>
      </c>
      <c r="L162" s="166">
        <v>3.49</v>
      </c>
      <c r="M162" s="166">
        <v>3.49</v>
      </c>
      <c r="N162" s="166">
        <v>3.49</v>
      </c>
      <c r="O162" s="166">
        <v>3.49</v>
      </c>
      <c r="P162" s="166">
        <v>3.49</v>
      </c>
      <c r="Q162" s="166">
        <v>3.49</v>
      </c>
      <c r="R162" s="166">
        <v>3.49</v>
      </c>
      <c r="S162" s="166">
        <v>3.49</v>
      </c>
      <c r="T162" s="166">
        <v>3.49</v>
      </c>
      <c r="U162" s="166">
        <v>3.49</v>
      </c>
      <c r="V162" s="166">
        <v>3.49</v>
      </c>
      <c r="W162" s="166">
        <v>3.49</v>
      </c>
      <c r="X162" s="166">
        <v>3.49</v>
      </c>
      <c r="Y162" s="166">
        <v>3.49</v>
      </c>
      <c r="Z162" s="166">
        <v>3.49</v>
      </c>
      <c r="AA162" s="166">
        <v>3.49</v>
      </c>
      <c r="AB162" s="166">
        <v>3.49</v>
      </c>
      <c r="AC162" s="166">
        <v>3.49</v>
      </c>
      <c r="AD162" s="166">
        <v>3.49</v>
      </c>
      <c r="AE162" s="166">
        <v>3.49</v>
      </c>
      <c r="AF162" s="166">
        <v>3.49</v>
      </c>
      <c r="AG162" s="166">
        <v>3.49</v>
      </c>
      <c r="AH162" s="166">
        <v>3.49</v>
      </c>
      <c r="AI162" s="166">
        <v>3.49</v>
      </c>
      <c r="AJ162" s="166">
        <v>3.49</v>
      </c>
      <c r="AK162" s="166">
        <v>3.49</v>
      </c>
      <c r="AL162" s="166">
        <v>3.49</v>
      </c>
      <c r="AM162" s="166">
        <v>3.49</v>
      </c>
      <c r="AN162" s="166">
        <v>3.49</v>
      </c>
      <c r="AO162" s="166">
        <v>3.49</v>
      </c>
      <c r="AP162" s="166">
        <v>3.49</v>
      </c>
      <c r="AQ162" s="166">
        <v>3.49</v>
      </c>
      <c r="AR162" s="166">
        <v>3.49</v>
      </c>
      <c r="AS162" s="166">
        <v>3.49</v>
      </c>
      <c r="AT162" s="166">
        <v>3.49</v>
      </c>
      <c r="AU162" s="166">
        <v>3.49</v>
      </c>
      <c r="AV162" s="654">
        <v>3.49</v>
      </c>
      <c r="AW162"/>
      <c r="AX162"/>
      <c r="AY162"/>
      <c r="AZ162"/>
      <c r="BA162"/>
      <c r="BB162"/>
      <c r="BC162"/>
      <c r="BD162"/>
      <c r="BE162"/>
      <c r="BF162"/>
      <c r="BG162"/>
      <c r="BH162"/>
      <c r="BI162"/>
      <c r="BJ162"/>
      <c r="BK162"/>
      <c r="BL162"/>
      <c r="BM162"/>
      <c r="BN162"/>
      <c r="BO162"/>
      <c r="BP162"/>
      <c r="BQ162"/>
      <c r="BR162"/>
      <c r="BS162"/>
      <c r="BT162"/>
      <c r="BU162"/>
      <c r="BV162"/>
      <c r="BW162"/>
    </row>
    <row r="163" spans="7:75" ht="15.75" thickTop="1">
      <c r="G163" s="19"/>
      <c r="H163" s="738"/>
      <c r="J163" s="736"/>
      <c r="K163" s="9" t="s">
        <v>167</v>
      </c>
      <c r="L163" s="164">
        <v>6.88</v>
      </c>
      <c r="M163" s="164">
        <v>6.88</v>
      </c>
      <c r="N163" s="164">
        <v>6.88</v>
      </c>
      <c r="O163" s="164">
        <v>6.88</v>
      </c>
      <c r="P163" s="164">
        <v>6.88</v>
      </c>
      <c r="Q163" s="164">
        <v>6.88</v>
      </c>
      <c r="R163" s="164">
        <v>6.88</v>
      </c>
      <c r="S163" s="164">
        <v>6.88</v>
      </c>
      <c r="T163" s="164">
        <v>6.88</v>
      </c>
      <c r="U163" s="164">
        <v>6.88</v>
      </c>
      <c r="V163" s="164">
        <v>6.88</v>
      </c>
      <c r="W163" s="164">
        <v>6.88</v>
      </c>
      <c r="X163" s="164">
        <v>6.88</v>
      </c>
      <c r="Y163" s="164">
        <v>6.88</v>
      </c>
      <c r="Z163" s="164">
        <v>6.88</v>
      </c>
      <c r="AA163" s="164">
        <v>6.88</v>
      </c>
      <c r="AB163" s="164">
        <v>6.88</v>
      </c>
      <c r="AC163" s="164">
        <v>6.88</v>
      </c>
      <c r="AD163" s="164">
        <v>6.88</v>
      </c>
      <c r="AE163" s="164">
        <v>6.88</v>
      </c>
      <c r="AF163" s="164">
        <v>6.88</v>
      </c>
      <c r="AG163" s="164">
        <v>6.88</v>
      </c>
      <c r="AH163" s="164">
        <v>6.88</v>
      </c>
      <c r="AI163" s="164">
        <v>6.88</v>
      </c>
      <c r="AJ163" s="164">
        <v>6.88</v>
      </c>
      <c r="AK163" s="164">
        <v>6.88</v>
      </c>
      <c r="AL163" s="164">
        <v>6.88</v>
      </c>
      <c r="AM163" s="164">
        <v>6.88</v>
      </c>
      <c r="AN163" s="164">
        <v>6.88</v>
      </c>
      <c r="AO163" s="164">
        <v>6.88</v>
      </c>
      <c r="AP163" s="164">
        <v>6.88</v>
      </c>
      <c r="AQ163" s="164">
        <v>6.88</v>
      </c>
      <c r="AR163" s="164">
        <v>6.88</v>
      </c>
      <c r="AS163" s="164">
        <v>6.88</v>
      </c>
      <c r="AT163" s="164">
        <v>6.88</v>
      </c>
      <c r="AU163" s="164">
        <v>6.88</v>
      </c>
      <c r="AV163" s="653">
        <v>6.88</v>
      </c>
      <c r="AW163"/>
      <c r="AX163"/>
      <c r="AY163"/>
      <c r="AZ163"/>
      <c r="BA163"/>
      <c r="BB163"/>
      <c r="BC163"/>
      <c r="BD163"/>
      <c r="BE163"/>
      <c r="BF163"/>
      <c r="BG163"/>
      <c r="BH163"/>
      <c r="BI163"/>
      <c r="BJ163"/>
      <c r="BK163"/>
      <c r="BL163"/>
      <c r="BM163"/>
      <c r="BN163"/>
      <c r="BO163"/>
      <c r="BP163"/>
      <c r="BQ163"/>
      <c r="BR163"/>
      <c r="BS163"/>
      <c r="BT163"/>
      <c r="BU163"/>
      <c r="BV163"/>
      <c r="BW163"/>
    </row>
    <row r="164" spans="7:75" ht="15">
      <c r="G164" s="19"/>
      <c r="H164" s="738"/>
      <c r="J164" s="736"/>
      <c r="K164" s="9" t="s">
        <v>169</v>
      </c>
      <c r="L164" s="165">
        <v>6.88</v>
      </c>
      <c r="M164" s="165">
        <v>6.88</v>
      </c>
      <c r="N164" s="165">
        <v>6.88</v>
      </c>
      <c r="O164" s="165">
        <v>6.88</v>
      </c>
      <c r="P164" s="165">
        <v>6.88</v>
      </c>
      <c r="Q164" s="165">
        <v>6.88</v>
      </c>
      <c r="R164" s="165">
        <v>6.88</v>
      </c>
      <c r="S164" s="165">
        <v>6.88</v>
      </c>
      <c r="T164" s="165">
        <v>6.88</v>
      </c>
      <c r="U164" s="165">
        <v>6.88</v>
      </c>
      <c r="V164" s="165">
        <v>6.88</v>
      </c>
      <c r="W164" s="165">
        <v>6.88</v>
      </c>
      <c r="X164" s="165">
        <v>6.88</v>
      </c>
      <c r="Y164" s="165">
        <v>6.88</v>
      </c>
      <c r="Z164" s="165">
        <v>6.88</v>
      </c>
      <c r="AA164" s="165">
        <v>6.88</v>
      </c>
      <c r="AB164" s="165">
        <v>6.88</v>
      </c>
      <c r="AC164" s="165">
        <v>6.88</v>
      </c>
      <c r="AD164" s="165">
        <v>6.88</v>
      </c>
      <c r="AE164" s="165">
        <v>6.88</v>
      </c>
      <c r="AF164" s="165">
        <v>6.88</v>
      </c>
      <c r="AG164" s="165">
        <v>6.88</v>
      </c>
      <c r="AH164" s="165">
        <v>6.88</v>
      </c>
      <c r="AI164" s="165">
        <v>6.88</v>
      </c>
      <c r="AJ164" s="165">
        <v>6.88</v>
      </c>
      <c r="AK164" s="165">
        <v>6.88</v>
      </c>
      <c r="AL164" s="165">
        <v>6.88</v>
      </c>
      <c r="AM164" s="165">
        <v>6.88</v>
      </c>
      <c r="AN164" s="165">
        <v>6.88</v>
      </c>
      <c r="AO164" s="165">
        <v>6.88</v>
      </c>
      <c r="AP164" s="165">
        <v>6.88</v>
      </c>
      <c r="AQ164" s="165">
        <v>6.88</v>
      </c>
      <c r="AR164" s="165">
        <v>6.88</v>
      </c>
      <c r="AS164" s="165">
        <v>6.88</v>
      </c>
      <c r="AT164" s="165">
        <v>6.88</v>
      </c>
      <c r="AU164" s="165">
        <v>6.88</v>
      </c>
      <c r="AV164" s="488">
        <v>6.88</v>
      </c>
      <c r="AW164"/>
      <c r="AX164"/>
      <c r="AY164"/>
      <c r="AZ164"/>
      <c r="BA164"/>
      <c r="BB164"/>
      <c r="BC164"/>
      <c r="BD164"/>
      <c r="BE164"/>
      <c r="BF164"/>
      <c r="BG164"/>
      <c r="BH164"/>
      <c r="BI164"/>
      <c r="BJ164"/>
      <c r="BK164"/>
      <c r="BL164"/>
      <c r="BM164"/>
      <c r="BN164"/>
      <c r="BO164"/>
      <c r="BP164"/>
      <c r="BQ164"/>
      <c r="BR164"/>
      <c r="BS164"/>
      <c r="BT164"/>
      <c r="BU164"/>
      <c r="BV164"/>
      <c r="BW164"/>
    </row>
    <row r="165" spans="7:75" ht="15.75" thickBot="1">
      <c r="G165" s="19"/>
      <c r="H165" s="738"/>
      <c r="J165" s="736"/>
      <c r="K165" s="10" t="s">
        <v>171</v>
      </c>
      <c r="L165" s="166">
        <v>6.88</v>
      </c>
      <c r="M165" s="166">
        <v>6.88</v>
      </c>
      <c r="N165" s="166">
        <v>6.88</v>
      </c>
      <c r="O165" s="166">
        <v>6.88</v>
      </c>
      <c r="P165" s="166">
        <v>6.88</v>
      </c>
      <c r="Q165" s="166">
        <v>6.88</v>
      </c>
      <c r="R165" s="166">
        <v>6.88</v>
      </c>
      <c r="S165" s="166">
        <v>6.88</v>
      </c>
      <c r="T165" s="166">
        <v>6.88</v>
      </c>
      <c r="U165" s="166">
        <v>6.88</v>
      </c>
      <c r="V165" s="166">
        <v>6.88</v>
      </c>
      <c r="W165" s="166">
        <v>6.88</v>
      </c>
      <c r="X165" s="166">
        <v>6.88</v>
      </c>
      <c r="Y165" s="166">
        <v>6.88</v>
      </c>
      <c r="Z165" s="166">
        <v>6.88</v>
      </c>
      <c r="AA165" s="166">
        <v>6.88</v>
      </c>
      <c r="AB165" s="166">
        <v>6.88</v>
      </c>
      <c r="AC165" s="166">
        <v>6.88</v>
      </c>
      <c r="AD165" s="166">
        <v>6.88</v>
      </c>
      <c r="AE165" s="166">
        <v>6.88</v>
      </c>
      <c r="AF165" s="166">
        <v>6.88</v>
      </c>
      <c r="AG165" s="166">
        <v>6.88</v>
      </c>
      <c r="AH165" s="166">
        <v>6.88</v>
      </c>
      <c r="AI165" s="166">
        <v>6.88</v>
      </c>
      <c r="AJ165" s="166">
        <v>6.88</v>
      </c>
      <c r="AK165" s="166">
        <v>6.88</v>
      </c>
      <c r="AL165" s="166">
        <v>6.88</v>
      </c>
      <c r="AM165" s="166">
        <v>6.88</v>
      </c>
      <c r="AN165" s="166">
        <v>6.88</v>
      </c>
      <c r="AO165" s="166">
        <v>6.88</v>
      </c>
      <c r="AP165" s="166">
        <v>6.88</v>
      </c>
      <c r="AQ165" s="166">
        <v>6.88</v>
      </c>
      <c r="AR165" s="166">
        <v>6.88</v>
      </c>
      <c r="AS165" s="166">
        <v>6.88</v>
      </c>
      <c r="AT165" s="166">
        <v>6.88</v>
      </c>
      <c r="AU165" s="166">
        <v>6.88</v>
      </c>
      <c r="AV165" s="654">
        <v>6.88</v>
      </c>
      <c r="AW165"/>
      <c r="AX165"/>
      <c r="AY165"/>
      <c r="AZ165"/>
      <c r="BA165"/>
      <c r="BB165"/>
      <c r="BC165"/>
      <c r="BD165"/>
      <c r="BE165"/>
      <c r="BF165"/>
      <c r="BG165"/>
      <c r="BH165"/>
      <c r="BI165"/>
      <c r="BJ165"/>
      <c r="BK165"/>
      <c r="BL165"/>
      <c r="BM165"/>
      <c r="BN165"/>
      <c r="BO165"/>
      <c r="BP165"/>
      <c r="BQ165"/>
      <c r="BR165"/>
      <c r="BS165"/>
      <c r="BT165"/>
      <c r="BU165"/>
      <c r="BV165"/>
      <c r="BW165"/>
    </row>
    <row r="166" spans="7:75" ht="15.75" thickTop="1">
      <c r="G166" s="19"/>
      <c r="H166" s="738"/>
      <c r="AV166" s="20"/>
      <c r="AW166"/>
      <c r="AX166"/>
      <c r="AY166"/>
      <c r="AZ166"/>
      <c r="BA166"/>
      <c r="BB166"/>
      <c r="BC166"/>
      <c r="BD166"/>
      <c r="BE166"/>
      <c r="BF166"/>
      <c r="BG166"/>
      <c r="BH166"/>
      <c r="BI166"/>
      <c r="BJ166"/>
      <c r="BK166"/>
      <c r="BL166"/>
      <c r="BM166"/>
      <c r="BN166"/>
      <c r="BO166"/>
      <c r="BP166"/>
      <c r="BQ166"/>
      <c r="BR166"/>
      <c r="BS166"/>
      <c r="BT166"/>
      <c r="BU166"/>
      <c r="BV166"/>
      <c r="BW166"/>
    </row>
    <row r="167" spans="7:75" ht="15">
      <c r="G167" s="19"/>
      <c r="H167" s="738"/>
      <c r="J167" s="735" t="s">
        <v>141</v>
      </c>
      <c r="K167" s="8" t="s">
        <v>163</v>
      </c>
      <c r="L167" s="164">
        <v>4.2934347749999997</v>
      </c>
      <c r="M167" s="164">
        <v>4.1122938150000001</v>
      </c>
      <c r="N167" s="164">
        <v>4.1461603049999995</v>
      </c>
      <c r="O167" s="164">
        <v>4.1411116950000002</v>
      </c>
      <c r="P167" s="164">
        <v>4.2740492899999998</v>
      </c>
      <c r="Q167" s="164">
        <v>4.3866899300000002</v>
      </c>
      <c r="R167" s="164">
        <v>4.5411658249999993</v>
      </c>
      <c r="S167" s="164">
        <v>4.5683871099999989</v>
      </c>
      <c r="T167" s="164">
        <v>4.6304523299999998</v>
      </c>
      <c r="U167" s="164">
        <v>4.8674152449999992</v>
      </c>
      <c r="V167" s="164">
        <v>5.0283323299999996</v>
      </c>
      <c r="W167" s="164">
        <v>5.2504782749999999</v>
      </c>
      <c r="X167" s="164">
        <v>5.193959014999999</v>
      </c>
      <c r="Y167" s="164">
        <v>5.0660182650000003</v>
      </c>
      <c r="Z167" s="164">
        <v>5.0813214199999992</v>
      </c>
      <c r="AA167" s="164">
        <v>5.1926374849999997</v>
      </c>
      <c r="AB167" s="164">
        <v>5.2075102799999993</v>
      </c>
      <c r="AC167" s="164">
        <v>5.2597675549999998</v>
      </c>
      <c r="AD167" s="164">
        <v>5.2729686449999997</v>
      </c>
      <c r="AE167" s="164">
        <v>5.3036845749999992</v>
      </c>
      <c r="AF167" s="164">
        <v>5.3291438199999996</v>
      </c>
      <c r="AG167" s="164">
        <v>5.3677270149999998</v>
      </c>
      <c r="AH167" s="164">
        <v>5.349593024999999</v>
      </c>
      <c r="AI167" s="164">
        <v>5.3763291399999993</v>
      </c>
      <c r="AJ167" s="164">
        <v>5.3790148299999991</v>
      </c>
      <c r="AK167" s="164">
        <v>5.3636710749999992</v>
      </c>
      <c r="AL167" s="164">
        <v>5.359577579999999</v>
      </c>
      <c r="AM167" s="164">
        <v>5.359577579999999</v>
      </c>
      <c r="AN167" s="164">
        <v>5.359577579999999</v>
      </c>
      <c r="AO167" s="164">
        <v>5.359577579999999</v>
      </c>
      <c r="AP167" s="164">
        <v>5.359577579999999</v>
      </c>
      <c r="AQ167" s="164">
        <v>5.359577579999999</v>
      </c>
      <c r="AR167" s="164">
        <v>5.359577579999999</v>
      </c>
      <c r="AS167" s="164">
        <v>5.359577579999999</v>
      </c>
      <c r="AT167" s="164">
        <v>5.359577579999999</v>
      </c>
      <c r="AU167" s="164">
        <v>5.359577579999999</v>
      </c>
      <c r="AV167" s="653">
        <v>5.359577579999999</v>
      </c>
      <c r="AW167"/>
      <c r="AX167"/>
      <c r="AY167"/>
      <c r="AZ167"/>
      <c r="BA167"/>
      <c r="BB167"/>
      <c r="BC167"/>
      <c r="BD167"/>
      <c r="BE167"/>
      <c r="BF167"/>
      <c r="BG167"/>
      <c r="BH167"/>
      <c r="BI167"/>
      <c r="BJ167"/>
      <c r="BK167"/>
      <c r="BL167"/>
      <c r="BM167"/>
      <c r="BN167"/>
      <c r="BO167"/>
      <c r="BP167"/>
      <c r="BQ167"/>
      <c r="BR167"/>
      <c r="BS167"/>
      <c r="BT167"/>
      <c r="BU167"/>
      <c r="BV167"/>
      <c r="BW167"/>
    </row>
    <row r="168" spans="7:75" ht="15">
      <c r="G168" s="19"/>
      <c r="H168" s="738"/>
      <c r="J168" s="736"/>
      <c r="K168" s="9" t="s">
        <v>164</v>
      </c>
      <c r="L168" s="165">
        <v>4.6362560999999989</v>
      </c>
      <c r="M168" s="165">
        <v>4.5938138749999995</v>
      </c>
      <c r="N168" s="165">
        <v>4.6418457049999997</v>
      </c>
      <c r="O168" s="165">
        <v>4.8656653849999989</v>
      </c>
      <c r="P168" s="165">
        <v>5.2510720499999994</v>
      </c>
      <c r="Q168" s="165">
        <v>5.3727675049999997</v>
      </c>
      <c r="R168" s="165">
        <v>5.2638387199999999</v>
      </c>
      <c r="S168" s="165">
        <v>5.4380330199999998</v>
      </c>
      <c r="T168" s="165">
        <v>5.4919792549999995</v>
      </c>
      <c r="U168" s="165">
        <v>5.6223915299999998</v>
      </c>
      <c r="V168" s="165">
        <v>5.8320945899999987</v>
      </c>
      <c r="W168" s="165">
        <v>5.9726528050000001</v>
      </c>
      <c r="X168" s="165">
        <v>6.0310376349999997</v>
      </c>
      <c r="Y168" s="165">
        <v>6.1256417249999995</v>
      </c>
      <c r="Z168" s="165">
        <v>6.2526811549999994</v>
      </c>
      <c r="AA168" s="165">
        <v>6.4767809749999996</v>
      </c>
      <c r="AB168" s="165">
        <v>6.7358272449999994</v>
      </c>
      <c r="AC168" s="165">
        <v>6.8640856899999996</v>
      </c>
      <c r="AD168" s="165">
        <v>6.9776682499999998</v>
      </c>
      <c r="AE168" s="165">
        <v>7.1892774799999994</v>
      </c>
      <c r="AF168" s="165">
        <v>7.3556207549999995</v>
      </c>
      <c r="AG168" s="165">
        <v>7.5588328899999988</v>
      </c>
      <c r="AH168" s="165">
        <v>7.8534173549999995</v>
      </c>
      <c r="AI168" s="165">
        <v>7.9152826199999984</v>
      </c>
      <c r="AJ168" s="165">
        <v>7.9649242399999993</v>
      </c>
      <c r="AK168" s="165">
        <v>8.1922619099999991</v>
      </c>
      <c r="AL168" s="165">
        <v>8.4633338999999985</v>
      </c>
      <c r="AM168" s="165">
        <v>8.4633338999999985</v>
      </c>
      <c r="AN168" s="165">
        <v>8.4633338999999985</v>
      </c>
      <c r="AO168" s="165">
        <v>8.4633338999999985</v>
      </c>
      <c r="AP168" s="165">
        <v>8.4633338999999985</v>
      </c>
      <c r="AQ168" s="165">
        <v>8.4633338999999985</v>
      </c>
      <c r="AR168" s="165">
        <v>8.4633338999999985</v>
      </c>
      <c r="AS168" s="165">
        <v>8.4633338999999985</v>
      </c>
      <c r="AT168" s="165">
        <v>8.4633338999999985</v>
      </c>
      <c r="AU168" s="165">
        <v>8.4633338999999985</v>
      </c>
      <c r="AV168" s="488">
        <v>8.4633338999999985</v>
      </c>
      <c r="AW168"/>
      <c r="AX168"/>
      <c r="AY168"/>
      <c r="AZ168"/>
      <c r="BA168"/>
      <c r="BB168"/>
      <c r="BC168"/>
      <c r="BD168"/>
      <c r="BE168"/>
      <c r="BF168"/>
      <c r="BG168"/>
      <c r="BH168"/>
      <c r="BI168"/>
      <c r="BJ168"/>
      <c r="BK168"/>
      <c r="BL168"/>
      <c r="BM168"/>
      <c r="BN168"/>
      <c r="BO168"/>
      <c r="BP168"/>
      <c r="BQ168"/>
      <c r="BR168"/>
      <c r="BS168"/>
      <c r="BT168"/>
      <c r="BU168"/>
      <c r="BV168"/>
      <c r="BW168"/>
    </row>
    <row r="169" spans="7:75" ht="15.75" thickBot="1">
      <c r="G169" s="19"/>
      <c r="H169" s="738"/>
      <c r="J169" s="736"/>
      <c r="K169" s="9" t="s">
        <v>165</v>
      </c>
      <c r="L169" s="166">
        <v>4.7008669399999992</v>
      </c>
      <c r="M169" s="166">
        <v>4.7835518849999996</v>
      </c>
      <c r="N169" s="166">
        <v>4.917200995</v>
      </c>
      <c r="O169" s="166">
        <v>5.2844168299999996</v>
      </c>
      <c r="P169" s="166">
        <v>5.6313874749999995</v>
      </c>
      <c r="Q169" s="166">
        <v>5.8253905149999996</v>
      </c>
      <c r="R169" s="166">
        <v>5.9395404599999999</v>
      </c>
      <c r="S169" s="166">
        <v>6.1419243549999996</v>
      </c>
      <c r="T169" s="166">
        <v>6.4228570699999992</v>
      </c>
      <c r="U169" s="166">
        <v>6.7791890599999993</v>
      </c>
      <c r="V169" s="166">
        <v>7.1359300949999991</v>
      </c>
      <c r="W169" s="166">
        <v>7.5473075649999988</v>
      </c>
      <c r="X169" s="166">
        <v>7.9326340449999995</v>
      </c>
      <c r="Y169" s="166">
        <v>8.2868345350000006</v>
      </c>
      <c r="Z169" s="166">
        <v>8.5384753649999983</v>
      </c>
      <c r="AA169" s="166">
        <v>8.7755204949999985</v>
      </c>
      <c r="AB169" s="166">
        <v>8.9584265399999996</v>
      </c>
      <c r="AC169" s="166">
        <v>8.9949076699999999</v>
      </c>
      <c r="AD169" s="166">
        <v>9.1515597250000003</v>
      </c>
      <c r="AE169" s="166">
        <v>9.2736916300000001</v>
      </c>
      <c r="AF169" s="166">
        <v>9.4180591399999987</v>
      </c>
      <c r="AG169" s="166">
        <v>9.7482183399999993</v>
      </c>
      <c r="AH169" s="166">
        <v>10.076483549999999</v>
      </c>
      <c r="AI169" s="166">
        <v>10.294181764999999</v>
      </c>
      <c r="AJ169" s="166">
        <v>10.312636495</v>
      </c>
      <c r="AK169" s="166">
        <v>10.865023854999999</v>
      </c>
      <c r="AL169" s="166">
        <v>11.226930224999998</v>
      </c>
      <c r="AM169" s="166">
        <v>11.226930224999998</v>
      </c>
      <c r="AN169" s="166">
        <v>11.226930224999998</v>
      </c>
      <c r="AO169" s="166">
        <v>11.226930224999998</v>
      </c>
      <c r="AP169" s="166">
        <v>11.226930224999998</v>
      </c>
      <c r="AQ169" s="166">
        <v>11.226930224999998</v>
      </c>
      <c r="AR169" s="166">
        <v>11.226930224999998</v>
      </c>
      <c r="AS169" s="166">
        <v>11.226930224999998</v>
      </c>
      <c r="AT169" s="166">
        <v>11.226930224999998</v>
      </c>
      <c r="AU169" s="166">
        <v>11.226930224999998</v>
      </c>
      <c r="AV169" s="654">
        <v>11.226930224999998</v>
      </c>
      <c r="AW169"/>
      <c r="AX169"/>
      <c r="AY169"/>
      <c r="AZ169"/>
      <c r="BA169"/>
      <c r="BB169"/>
      <c r="BC169"/>
      <c r="BD169"/>
      <c r="BE169"/>
      <c r="BF169"/>
      <c r="BG169"/>
      <c r="BH169"/>
      <c r="BI169"/>
      <c r="BJ169"/>
      <c r="BK169"/>
      <c r="BL169"/>
      <c r="BM169"/>
      <c r="BN169"/>
      <c r="BO169"/>
      <c r="BP169"/>
      <c r="BQ169"/>
      <c r="BR169"/>
      <c r="BS169"/>
      <c r="BT169"/>
      <c r="BU169"/>
      <c r="BV169"/>
      <c r="BW169"/>
    </row>
    <row r="170" spans="7:75" ht="15.75" thickTop="1">
      <c r="G170" s="19"/>
      <c r="H170" s="738"/>
      <c r="J170" s="736"/>
      <c r="K170" s="9" t="s">
        <v>166</v>
      </c>
      <c r="L170" s="164">
        <v>4.2934347749999997</v>
      </c>
      <c r="M170" s="164">
        <v>4.1122938150000001</v>
      </c>
      <c r="N170" s="164">
        <v>4.1461603049999995</v>
      </c>
      <c r="O170" s="164">
        <v>4.1411116950000002</v>
      </c>
      <c r="P170" s="164">
        <v>4.2740492899999998</v>
      </c>
      <c r="Q170" s="164">
        <v>4.3866899300000002</v>
      </c>
      <c r="R170" s="164">
        <v>4.5411658249999993</v>
      </c>
      <c r="S170" s="164">
        <v>4.5683871099999989</v>
      </c>
      <c r="T170" s="164">
        <v>4.6304523299999998</v>
      </c>
      <c r="U170" s="164">
        <v>4.8674152449999992</v>
      </c>
      <c r="V170" s="164">
        <v>5.0283323299999996</v>
      </c>
      <c r="W170" s="164">
        <v>5.2504782749999999</v>
      </c>
      <c r="X170" s="164">
        <v>5.193959014999999</v>
      </c>
      <c r="Y170" s="164">
        <v>5.0660182650000003</v>
      </c>
      <c r="Z170" s="164">
        <v>5.0813214199999992</v>
      </c>
      <c r="AA170" s="164">
        <v>5.1926374849999997</v>
      </c>
      <c r="AB170" s="164">
        <v>5.2075102799999993</v>
      </c>
      <c r="AC170" s="164">
        <v>5.2597675549999998</v>
      </c>
      <c r="AD170" s="164">
        <v>5.2729686449999997</v>
      </c>
      <c r="AE170" s="164">
        <v>5.3036845749999992</v>
      </c>
      <c r="AF170" s="164">
        <v>5.3291438199999996</v>
      </c>
      <c r="AG170" s="164">
        <v>5.3677270149999998</v>
      </c>
      <c r="AH170" s="164">
        <v>5.349593024999999</v>
      </c>
      <c r="AI170" s="164">
        <v>5.3763291399999993</v>
      </c>
      <c r="AJ170" s="164">
        <v>5.3790148299999991</v>
      </c>
      <c r="AK170" s="164">
        <v>5.3636710749999992</v>
      </c>
      <c r="AL170" s="164">
        <v>5.359577579999999</v>
      </c>
      <c r="AM170" s="164">
        <v>5.359577579999999</v>
      </c>
      <c r="AN170" s="164">
        <v>5.359577579999999</v>
      </c>
      <c r="AO170" s="164">
        <v>5.359577579999999</v>
      </c>
      <c r="AP170" s="164">
        <v>5.359577579999999</v>
      </c>
      <c r="AQ170" s="164">
        <v>5.359577579999999</v>
      </c>
      <c r="AR170" s="164">
        <v>5.359577579999999</v>
      </c>
      <c r="AS170" s="164">
        <v>5.359577579999999</v>
      </c>
      <c r="AT170" s="164">
        <v>5.359577579999999</v>
      </c>
      <c r="AU170" s="164">
        <v>5.359577579999999</v>
      </c>
      <c r="AV170" s="653">
        <v>5.359577579999999</v>
      </c>
      <c r="AW170"/>
      <c r="AX170"/>
      <c r="AY170"/>
      <c r="AZ170"/>
      <c r="BA170"/>
      <c r="BB170"/>
      <c r="BC170"/>
      <c r="BD170"/>
      <c r="BE170"/>
      <c r="BF170"/>
      <c r="BG170"/>
      <c r="BH170"/>
      <c r="BI170"/>
      <c r="BJ170"/>
      <c r="BK170"/>
      <c r="BL170"/>
      <c r="BM170"/>
      <c r="BN170"/>
      <c r="BO170"/>
      <c r="BP170"/>
      <c r="BQ170"/>
      <c r="BR170"/>
      <c r="BS170"/>
      <c r="BT170"/>
      <c r="BU170"/>
      <c r="BV170"/>
      <c r="BW170"/>
    </row>
    <row r="171" spans="7:75" ht="15">
      <c r="G171" s="19"/>
      <c r="H171" s="738"/>
      <c r="J171" s="736"/>
      <c r="K171" s="9" t="s">
        <v>168</v>
      </c>
      <c r="L171" s="165">
        <v>4.6362560999999989</v>
      </c>
      <c r="M171" s="165">
        <v>4.5938138749999995</v>
      </c>
      <c r="N171" s="165">
        <v>4.6418457049999997</v>
      </c>
      <c r="O171" s="165">
        <v>4.8656653849999989</v>
      </c>
      <c r="P171" s="165">
        <v>5.2510720499999994</v>
      </c>
      <c r="Q171" s="165">
        <v>5.3727675049999997</v>
      </c>
      <c r="R171" s="165">
        <v>5.2638387199999999</v>
      </c>
      <c r="S171" s="165">
        <v>5.4380330199999998</v>
      </c>
      <c r="T171" s="165">
        <v>5.4919792549999995</v>
      </c>
      <c r="U171" s="165">
        <v>5.6223915299999998</v>
      </c>
      <c r="V171" s="165">
        <v>5.8320945899999987</v>
      </c>
      <c r="W171" s="165">
        <v>5.9726528050000001</v>
      </c>
      <c r="X171" s="165">
        <v>6.0310376349999997</v>
      </c>
      <c r="Y171" s="165">
        <v>6.1256417249999995</v>
      </c>
      <c r="Z171" s="165">
        <v>6.2526811549999994</v>
      </c>
      <c r="AA171" s="165">
        <v>6.4767809749999996</v>
      </c>
      <c r="AB171" s="165">
        <v>6.7358272449999994</v>
      </c>
      <c r="AC171" s="165">
        <v>6.8640856899999996</v>
      </c>
      <c r="AD171" s="165">
        <v>6.9776682499999998</v>
      </c>
      <c r="AE171" s="165">
        <v>7.1892774799999994</v>
      </c>
      <c r="AF171" s="165">
        <v>7.3556207549999995</v>
      </c>
      <c r="AG171" s="165">
        <v>7.5588328899999988</v>
      </c>
      <c r="AH171" s="165">
        <v>7.8534173549999995</v>
      </c>
      <c r="AI171" s="165">
        <v>7.9152826199999984</v>
      </c>
      <c r="AJ171" s="165">
        <v>7.9649242399999993</v>
      </c>
      <c r="AK171" s="165">
        <v>8.1922619099999991</v>
      </c>
      <c r="AL171" s="165">
        <v>8.4633338999999985</v>
      </c>
      <c r="AM171" s="165">
        <v>8.4633338999999985</v>
      </c>
      <c r="AN171" s="165">
        <v>8.4633338999999985</v>
      </c>
      <c r="AO171" s="165">
        <v>8.4633338999999985</v>
      </c>
      <c r="AP171" s="165">
        <v>8.4633338999999985</v>
      </c>
      <c r="AQ171" s="165">
        <v>8.4633338999999985</v>
      </c>
      <c r="AR171" s="165">
        <v>8.4633338999999985</v>
      </c>
      <c r="AS171" s="165">
        <v>8.4633338999999985</v>
      </c>
      <c r="AT171" s="165">
        <v>8.4633338999999985</v>
      </c>
      <c r="AU171" s="165">
        <v>8.4633338999999985</v>
      </c>
      <c r="AV171" s="488">
        <v>8.4633338999999985</v>
      </c>
      <c r="AW171"/>
      <c r="AX171"/>
      <c r="AY171"/>
      <c r="AZ171"/>
      <c r="BA171"/>
      <c r="BB171"/>
      <c r="BC171"/>
      <c r="BD171"/>
      <c r="BE171"/>
      <c r="BF171"/>
      <c r="BG171"/>
      <c r="BH171"/>
      <c r="BI171"/>
      <c r="BJ171"/>
      <c r="BK171"/>
      <c r="BL171"/>
      <c r="BM171"/>
      <c r="BN171"/>
      <c r="BO171"/>
      <c r="BP171"/>
      <c r="BQ171"/>
      <c r="BR171"/>
      <c r="BS171"/>
      <c r="BT171"/>
      <c r="BU171"/>
      <c r="BV171"/>
      <c r="BW171"/>
    </row>
    <row r="172" spans="7:75" ht="15.75" thickBot="1">
      <c r="G172" s="19"/>
      <c r="H172" s="738"/>
      <c r="J172" s="736"/>
      <c r="K172" s="9" t="s">
        <v>170</v>
      </c>
      <c r="L172" s="166">
        <v>4.7008669399999992</v>
      </c>
      <c r="M172" s="166">
        <v>4.7835518849999996</v>
      </c>
      <c r="N172" s="166">
        <v>4.917200995</v>
      </c>
      <c r="O172" s="166">
        <v>5.2844168299999996</v>
      </c>
      <c r="P172" s="166">
        <v>5.6313874749999995</v>
      </c>
      <c r="Q172" s="166">
        <v>5.8253905149999996</v>
      </c>
      <c r="R172" s="166">
        <v>5.9395404599999999</v>
      </c>
      <c r="S172" s="166">
        <v>6.1419243549999996</v>
      </c>
      <c r="T172" s="166">
        <v>6.4228570699999992</v>
      </c>
      <c r="U172" s="166">
        <v>6.7791890599999993</v>
      </c>
      <c r="V172" s="166">
        <v>7.1359300949999991</v>
      </c>
      <c r="W172" s="166">
        <v>7.5473075649999988</v>
      </c>
      <c r="X172" s="166">
        <v>7.9326340449999995</v>
      </c>
      <c r="Y172" s="166">
        <v>8.2868345350000006</v>
      </c>
      <c r="Z172" s="166">
        <v>8.5384753649999983</v>
      </c>
      <c r="AA172" s="166">
        <v>8.7755204949999985</v>
      </c>
      <c r="AB172" s="166">
        <v>8.9584265399999996</v>
      </c>
      <c r="AC172" s="166">
        <v>8.9949076699999999</v>
      </c>
      <c r="AD172" s="166">
        <v>9.1515597250000003</v>
      </c>
      <c r="AE172" s="166">
        <v>9.2736916300000001</v>
      </c>
      <c r="AF172" s="166">
        <v>9.4180591399999987</v>
      </c>
      <c r="AG172" s="166">
        <v>9.7482183399999993</v>
      </c>
      <c r="AH172" s="166">
        <v>10.076483549999999</v>
      </c>
      <c r="AI172" s="166">
        <v>10.294181764999999</v>
      </c>
      <c r="AJ172" s="166">
        <v>10.312636495</v>
      </c>
      <c r="AK172" s="166">
        <v>10.865023854999999</v>
      </c>
      <c r="AL172" s="166">
        <v>11.226930224999998</v>
      </c>
      <c r="AM172" s="166">
        <v>11.226930224999998</v>
      </c>
      <c r="AN172" s="166">
        <v>11.226930224999998</v>
      </c>
      <c r="AO172" s="166">
        <v>11.226930224999998</v>
      </c>
      <c r="AP172" s="166">
        <v>11.226930224999998</v>
      </c>
      <c r="AQ172" s="166">
        <v>11.226930224999998</v>
      </c>
      <c r="AR172" s="166">
        <v>11.226930224999998</v>
      </c>
      <c r="AS172" s="166">
        <v>11.226930224999998</v>
      </c>
      <c r="AT172" s="166">
        <v>11.226930224999998</v>
      </c>
      <c r="AU172" s="166">
        <v>11.226930224999998</v>
      </c>
      <c r="AV172" s="654">
        <v>11.226930224999998</v>
      </c>
      <c r="AW172"/>
      <c r="AX172"/>
      <c r="AY172"/>
      <c r="AZ172"/>
      <c r="BA172"/>
      <c r="BB172"/>
      <c r="BC172"/>
      <c r="BD172"/>
      <c r="BE172"/>
      <c r="BF172"/>
      <c r="BG172"/>
      <c r="BH172"/>
      <c r="BI172"/>
      <c r="BJ172"/>
      <c r="BK172"/>
      <c r="BL172"/>
      <c r="BM172"/>
      <c r="BN172"/>
      <c r="BO172"/>
      <c r="BP172"/>
      <c r="BQ172"/>
      <c r="BR172"/>
      <c r="BS172"/>
      <c r="BT172"/>
      <c r="BU172"/>
      <c r="BV172"/>
      <c r="BW172"/>
    </row>
    <row r="173" spans="7:75" ht="15.75" thickTop="1">
      <c r="G173" s="19"/>
      <c r="H173" s="738"/>
      <c r="J173" s="736"/>
      <c r="K173" s="9" t="s">
        <v>167</v>
      </c>
      <c r="L173" s="164">
        <v>4.2934347749999997</v>
      </c>
      <c r="M173" s="164">
        <v>4.1122938150000001</v>
      </c>
      <c r="N173" s="164">
        <v>4.1461603049999995</v>
      </c>
      <c r="O173" s="164">
        <v>4.1411116950000002</v>
      </c>
      <c r="P173" s="164">
        <v>4.2740492899999998</v>
      </c>
      <c r="Q173" s="164">
        <v>4.3866899300000002</v>
      </c>
      <c r="R173" s="164">
        <v>4.5411658249999993</v>
      </c>
      <c r="S173" s="164">
        <v>4.5683871099999989</v>
      </c>
      <c r="T173" s="164">
        <v>4.6304523299999998</v>
      </c>
      <c r="U173" s="164">
        <v>4.8674152449999992</v>
      </c>
      <c r="V173" s="164">
        <v>5.0283323299999996</v>
      </c>
      <c r="W173" s="164">
        <v>5.2504782749999999</v>
      </c>
      <c r="X173" s="164">
        <v>5.193959014999999</v>
      </c>
      <c r="Y173" s="164">
        <v>5.0660182650000003</v>
      </c>
      <c r="Z173" s="164">
        <v>5.0813214199999992</v>
      </c>
      <c r="AA173" s="164">
        <v>5.1926374849999997</v>
      </c>
      <c r="AB173" s="164">
        <v>5.2075102799999993</v>
      </c>
      <c r="AC173" s="164">
        <v>5.2597675549999998</v>
      </c>
      <c r="AD173" s="164">
        <v>5.2729686449999997</v>
      </c>
      <c r="AE173" s="164">
        <v>5.3036845749999992</v>
      </c>
      <c r="AF173" s="164">
        <v>5.3291438199999996</v>
      </c>
      <c r="AG173" s="164">
        <v>5.3677270149999998</v>
      </c>
      <c r="AH173" s="164">
        <v>5.349593024999999</v>
      </c>
      <c r="AI173" s="164">
        <v>5.3763291399999993</v>
      </c>
      <c r="AJ173" s="164">
        <v>5.3790148299999991</v>
      </c>
      <c r="AK173" s="164">
        <v>5.3636710749999992</v>
      </c>
      <c r="AL173" s="164">
        <v>5.359577579999999</v>
      </c>
      <c r="AM173" s="164">
        <v>5.359577579999999</v>
      </c>
      <c r="AN173" s="164">
        <v>5.359577579999999</v>
      </c>
      <c r="AO173" s="164">
        <v>5.359577579999999</v>
      </c>
      <c r="AP173" s="164">
        <v>5.359577579999999</v>
      </c>
      <c r="AQ173" s="164">
        <v>5.359577579999999</v>
      </c>
      <c r="AR173" s="164">
        <v>5.359577579999999</v>
      </c>
      <c r="AS173" s="164">
        <v>5.359577579999999</v>
      </c>
      <c r="AT173" s="164">
        <v>5.359577579999999</v>
      </c>
      <c r="AU173" s="164">
        <v>5.359577579999999</v>
      </c>
      <c r="AV173" s="653">
        <v>5.359577579999999</v>
      </c>
      <c r="AW173"/>
      <c r="AX173"/>
      <c r="AY173"/>
      <c r="AZ173"/>
      <c r="BA173"/>
      <c r="BB173"/>
      <c r="BC173"/>
      <c r="BD173"/>
      <c r="BE173"/>
      <c r="BF173"/>
      <c r="BG173"/>
      <c r="BH173"/>
      <c r="BI173"/>
      <c r="BJ173"/>
      <c r="BK173"/>
      <c r="BL173"/>
      <c r="BM173"/>
      <c r="BN173"/>
      <c r="BO173"/>
      <c r="BP173"/>
      <c r="BQ173"/>
      <c r="BR173"/>
      <c r="BS173"/>
      <c r="BT173"/>
      <c r="BU173"/>
      <c r="BV173"/>
      <c r="BW173"/>
    </row>
    <row r="174" spans="7:75" ht="15">
      <c r="G174" s="19"/>
      <c r="H174" s="738"/>
      <c r="J174" s="736"/>
      <c r="K174" s="9" t="s">
        <v>169</v>
      </c>
      <c r="L174" s="165">
        <v>4.6362560999999989</v>
      </c>
      <c r="M174" s="165">
        <v>4.5938138749999995</v>
      </c>
      <c r="N174" s="165">
        <v>4.6418457049999997</v>
      </c>
      <c r="O174" s="165">
        <v>4.8656653849999989</v>
      </c>
      <c r="P174" s="165">
        <v>5.2510720499999994</v>
      </c>
      <c r="Q174" s="165">
        <v>5.3727675049999997</v>
      </c>
      <c r="R174" s="165">
        <v>5.2638387199999999</v>
      </c>
      <c r="S174" s="165">
        <v>5.4380330199999998</v>
      </c>
      <c r="T174" s="165">
        <v>5.4919792549999995</v>
      </c>
      <c r="U174" s="165">
        <v>5.6223915299999998</v>
      </c>
      <c r="V174" s="165">
        <v>5.8320945899999987</v>
      </c>
      <c r="W174" s="165">
        <v>5.9726528050000001</v>
      </c>
      <c r="X174" s="165">
        <v>6.0310376349999997</v>
      </c>
      <c r="Y174" s="165">
        <v>6.1256417249999995</v>
      </c>
      <c r="Z174" s="165">
        <v>6.2526811549999994</v>
      </c>
      <c r="AA174" s="165">
        <v>6.4767809749999996</v>
      </c>
      <c r="AB174" s="165">
        <v>6.7358272449999994</v>
      </c>
      <c r="AC174" s="165">
        <v>6.8640856899999996</v>
      </c>
      <c r="AD174" s="165">
        <v>6.9776682499999998</v>
      </c>
      <c r="AE174" s="165">
        <v>7.1892774799999994</v>
      </c>
      <c r="AF174" s="165">
        <v>7.3556207549999995</v>
      </c>
      <c r="AG174" s="165">
        <v>7.5588328899999988</v>
      </c>
      <c r="AH174" s="165">
        <v>7.8534173549999995</v>
      </c>
      <c r="AI174" s="165">
        <v>7.9152826199999984</v>
      </c>
      <c r="AJ174" s="165">
        <v>7.9649242399999993</v>
      </c>
      <c r="AK174" s="165">
        <v>8.1922619099999991</v>
      </c>
      <c r="AL174" s="165">
        <v>8.4633338999999985</v>
      </c>
      <c r="AM174" s="165">
        <v>8.4633338999999985</v>
      </c>
      <c r="AN174" s="165">
        <v>8.4633338999999985</v>
      </c>
      <c r="AO174" s="165">
        <v>8.4633338999999985</v>
      </c>
      <c r="AP174" s="165">
        <v>8.4633338999999985</v>
      </c>
      <c r="AQ174" s="165">
        <v>8.4633338999999985</v>
      </c>
      <c r="AR174" s="165">
        <v>8.4633338999999985</v>
      </c>
      <c r="AS174" s="165">
        <v>8.4633338999999985</v>
      </c>
      <c r="AT174" s="165">
        <v>8.4633338999999985</v>
      </c>
      <c r="AU174" s="165">
        <v>8.4633338999999985</v>
      </c>
      <c r="AV174" s="488">
        <v>8.4633338999999985</v>
      </c>
      <c r="AW174"/>
      <c r="AX174"/>
      <c r="AY174"/>
      <c r="AZ174"/>
      <c r="BA174"/>
      <c r="BB174"/>
      <c r="BC174"/>
      <c r="BD174"/>
      <c r="BE174"/>
      <c r="BF174"/>
      <c r="BG174"/>
      <c r="BH174"/>
      <c r="BI174"/>
      <c r="BJ174"/>
      <c r="BK174"/>
      <c r="BL174"/>
      <c r="BM174"/>
      <c r="BN174"/>
      <c r="BO174"/>
      <c r="BP174"/>
      <c r="BQ174"/>
      <c r="BR174"/>
      <c r="BS174"/>
      <c r="BT174"/>
      <c r="BU174"/>
      <c r="BV174"/>
      <c r="BW174"/>
    </row>
    <row r="175" spans="7:75" ht="15.75" thickBot="1">
      <c r="G175" s="19"/>
      <c r="H175" s="738"/>
      <c r="J175" s="736"/>
      <c r="K175" s="10" t="s">
        <v>171</v>
      </c>
      <c r="L175" s="166">
        <v>4.7008669399999992</v>
      </c>
      <c r="M175" s="166">
        <v>4.7835518849999996</v>
      </c>
      <c r="N175" s="166">
        <v>4.917200995</v>
      </c>
      <c r="O175" s="166">
        <v>5.2844168299999996</v>
      </c>
      <c r="P175" s="166">
        <v>5.6313874749999995</v>
      </c>
      <c r="Q175" s="166">
        <v>5.8253905149999996</v>
      </c>
      <c r="R175" s="166">
        <v>5.9395404599999999</v>
      </c>
      <c r="S175" s="166">
        <v>6.1419243549999996</v>
      </c>
      <c r="T175" s="166">
        <v>6.4228570699999992</v>
      </c>
      <c r="U175" s="166">
        <v>6.7791890599999993</v>
      </c>
      <c r="V175" s="166">
        <v>7.1359300949999991</v>
      </c>
      <c r="W175" s="166">
        <v>7.5473075649999988</v>
      </c>
      <c r="X175" s="166">
        <v>7.9326340449999995</v>
      </c>
      <c r="Y175" s="166">
        <v>8.2868345350000006</v>
      </c>
      <c r="Z175" s="166">
        <v>8.5384753649999983</v>
      </c>
      <c r="AA175" s="166">
        <v>8.7755204949999985</v>
      </c>
      <c r="AB175" s="166">
        <v>8.9584265399999996</v>
      </c>
      <c r="AC175" s="166">
        <v>8.9949076699999999</v>
      </c>
      <c r="AD175" s="166">
        <v>9.1515597250000003</v>
      </c>
      <c r="AE175" s="166">
        <v>9.2736916300000001</v>
      </c>
      <c r="AF175" s="166">
        <v>9.4180591399999987</v>
      </c>
      <c r="AG175" s="166">
        <v>9.7482183399999993</v>
      </c>
      <c r="AH175" s="166">
        <v>10.076483549999999</v>
      </c>
      <c r="AI175" s="166">
        <v>10.294181764999999</v>
      </c>
      <c r="AJ175" s="166">
        <v>10.312636495</v>
      </c>
      <c r="AK175" s="166">
        <v>10.865023854999999</v>
      </c>
      <c r="AL175" s="166">
        <v>11.226930224999998</v>
      </c>
      <c r="AM175" s="166">
        <v>11.226930224999998</v>
      </c>
      <c r="AN175" s="166">
        <v>11.226930224999998</v>
      </c>
      <c r="AO175" s="166">
        <v>11.226930224999998</v>
      </c>
      <c r="AP175" s="166">
        <v>11.226930224999998</v>
      </c>
      <c r="AQ175" s="166">
        <v>11.226930224999998</v>
      </c>
      <c r="AR175" s="166">
        <v>11.226930224999998</v>
      </c>
      <c r="AS175" s="166">
        <v>11.226930224999998</v>
      </c>
      <c r="AT175" s="166">
        <v>11.226930224999998</v>
      </c>
      <c r="AU175" s="166">
        <v>11.226930224999998</v>
      </c>
      <c r="AV175" s="654">
        <v>11.226930224999998</v>
      </c>
      <c r="AW175"/>
      <c r="AX175"/>
      <c r="AY175"/>
      <c r="AZ175"/>
      <c r="BA175"/>
      <c r="BB175"/>
      <c r="BC175"/>
      <c r="BD175"/>
      <c r="BE175"/>
      <c r="BF175"/>
      <c r="BG175"/>
      <c r="BH175"/>
      <c r="BI175"/>
      <c r="BJ175"/>
      <c r="BK175"/>
      <c r="BL175"/>
      <c r="BM175"/>
      <c r="BN175"/>
      <c r="BO175"/>
      <c r="BP175"/>
      <c r="BQ175"/>
      <c r="BR175"/>
      <c r="BS175"/>
      <c r="BT175"/>
      <c r="BU175"/>
      <c r="BV175"/>
      <c r="BW175"/>
    </row>
    <row r="176" spans="7:75" ht="15.75" thickTop="1">
      <c r="G176" s="19"/>
      <c r="H176" s="738"/>
      <c r="AV176" s="20"/>
      <c r="AW176"/>
      <c r="AX176"/>
      <c r="AY176"/>
      <c r="AZ176"/>
      <c r="BA176"/>
      <c r="BB176"/>
      <c r="BC176"/>
      <c r="BD176"/>
      <c r="BE176"/>
      <c r="BF176"/>
      <c r="BG176"/>
      <c r="BH176"/>
      <c r="BI176"/>
      <c r="BJ176"/>
      <c r="BK176"/>
      <c r="BL176"/>
      <c r="BM176"/>
      <c r="BN176"/>
      <c r="BO176"/>
      <c r="BP176"/>
      <c r="BQ176"/>
      <c r="BR176"/>
      <c r="BS176"/>
      <c r="BT176"/>
      <c r="BU176"/>
      <c r="BV176"/>
      <c r="BW176"/>
    </row>
    <row r="177" spans="7:75" ht="15">
      <c r="G177" s="19"/>
      <c r="H177" s="738"/>
      <c r="J177" s="735" t="s">
        <v>734</v>
      </c>
      <c r="K177" s="8" t="s">
        <v>163</v>
      </c>
      <c r="L177" s="123">
        <f>L167*(L107/1.023)</f>
        <v>42.262842799853381</v>
      </c>
      <c r="M177" s="123">
        <f t="shared" ref="M177:AV177" si="18">M167*(M107/1.023)</f>
        <v>40.278772264222873</v>
      </c>
      <c r="N177" s="123">
        <f t="shared" si="18"/>
        <v>40.407837967595313</v>
      </c>
      <c r="O177" s="123">
        <f t="shared" si="18"/>
        <v>40.15623461818182</v>
      </c>
      <c r="P177" s="123">
        <f t="shared" si="18"/>
        <v>41.236428633724337</v>
      </c>
      <c r="Q177" s="123">
        <f t="shared" si="18"/>
        <v>42.065912231964823</v>
      </c>
      <c r="R177" s="123">
        <f t="shared" si="18"/>
        <v>43.325296629521013</v>
      </c>
      <c r="S177" s="123">
        <f t="shared" si="18"/>
        <v>43.361719294330399</v>
      </c>
      <c r="T177" s="123">
        <f t="shared" si="18"/>
        <v>43.724505872727271</v>
      </c>
      <c r="U177" s="123">
        <f t="shared" si="18"/>
        <v>45.676623999999997</v>
      </c>
      <c r="V177" s="123">
        <f t="shared" si="18"/>
        <v>46.940932308406659</v>
      </c>
      <c r="W177" s="123">
        <f t="shared" si="18"/>
        <v>48.758107148093842</v>
      </c>
      <c r="X177" s="123">
        <f t="shared" si="18"/>
        <v>48.23324598484848</v>
      </c>
      <c r="Y177" s="123">
        <f t="shared" si="18"/>
        <v>47.045135403225814</v>
      </c>
      <c r="Z177" s="123">
        <f t="shared" si="18"/>
        <v>47.18724681329423</v>
      </c>
      <c r="AA177" s="123">
        <f t="shared" si="18"/>
        <v>48.220973712121214</v>
      </c>
      <c r="AB177" s="123">
        <f t="shared" si="18"/>
        <v>48.359088621700877</v>
      </c>
      <c r="AC177" s="123">
        <f t="shared" si="18"/>
        <v>48.84437123411535</v>
      </c>
      <c r="AD177" s="123">
        <f t="shared" si="18"/>
        <v>48.966962001466278</v>
      </c>
      <c r="AE177" s="123">
        <f t="shared" si="18"/>
        <v>49.252202798142712</v>
      </c>
      <c r="AF177" s="123">
        <f t="shared" si="18"/>
        <v>49.488627849462368</v>
      </c>
      <c r="AG177" s="123">
        <f t="shared" si="18"/>
        <v>49.846927314271753</v>
      </c>
      <c r="AH177" s="123">
        <f t="shared" si="18"/>
        <v>49.678527602639292</v>
      </c>
      <c r="AI177" s="123">
        <f t="shared" si="18"/>
        <v>49.926810195503421</v>
      </c>
      <c r="AJ177" s="123">
        <f t="shared" si="18"/>
        <v>49.951750620723359</v>
      </c>
      <c r="AK177" s="123">
        <f t="shared" si="18"/>
        <v>49.809262182306938</v>
      </c>
      <c r="AL177" s="123">
        <f t="shared" si="18"/>
        <v>49.771248299120231</v>
      </c>
      <c r="AM177" s="123">
        <f t="shared" si="18"/>
        <v>49.771248299120231</v>
      </c>
      <c r="AN177" s="123">
        <f t="shared" si="18"/>
        <v>49.771248299120231</v>
      </c>
      <c r="AO177" s="123">
        <f t="shared" si="18"/>
        <v>49.771248299120231</v>
      </c>
      <c r="AP177" s="123">
        <f t="shared" si="18"/>
        <v>49.771248299120231</v>
      </c>
      <c r="AQ177" s="123">
        <f t="shared" si="18"/>
        <v>49.771248299120231</v>
      </c>
      <c r="AR177" s="123">
        <f t="shared" si="18"/>
        <v>49.771248299120231</v>
      </c>
      <c r="AS177" s="123">
        <f t="shared" si="18"/>
        <v>49.771248299120231</v>
      </c>
      <c r="AT177" s="123">
        <f t="shared" si="18"/>
        <v>49.771248299120231</v>
      </c>
      <c r="AU177" s="123">
        <f t="shared" si="18"/>
        <v>49.771248299120231</v>
      </c>
      <c r="AV177" s="612">
        <f t="shared" si="18"/>
        <v>49.771248299120231</v>
      </c>
      <c r="AW177"/>
      <c r="AX177"/>
      <c r="AY177"/>
      <c r="AZ177"/>
      <c r="BA177"/>
      <c r="BB177"/>
      <c r="BC177"/>
      <c r="BD177"/>
      <c r="BE177"/>
      <c r="BF177"/>
      <c r="BG177"/>
      <c r="BH177"/>
      <c r="BI177"/>
      <c r="BJ177"/>
      <c r="BK177"/>
      <c r="BL177"/>
      <c r="BM177"/>
      <c r="BN177"/>
      <c r="BO177"/>
      <c r="BP177"/>
      <c r="BQ177"/>
      <c r="BR177"/>
      <c r="BS177"/>
      <c r="BT177"/>
      <c r="BU177"/>
      <c r="BV177"/>
      <c r="BW177"/>
    </row>
    <row r="178" spans="7:75" ht="15">
      <c r="G178" s="19"/>
      <c r="H178" s="738"/>
      <c r="J178" s="736"/>
      <c r="K178" s="9" t="s">
        <v>164</v>
      </c>
      <c r="L178" s="124">
        <f>L168*(L108/1.023)</f>
        <v>45.637437856304985</v>
      </c>
      <c r="M178" s="124">
        <f t="shared" ref="M178:AV185" si="19">M168*(M108/1.023)</f>
        <v>44.99512710410557</v>
      </c>
      <c r="N178" s="124">
        <f t="shared" si="19"/>
        <v>45.238711318523954</v>
      </c>
      <c r="O178" s="124">
        <f t="shared" si="19"/>
        <v>47.182209793939386</v>
      </c>
      <c r="P178" s="124">
        <f t="shared" si="19"/>
        <v>50.662835907624633</v>
      </c>
      <c r="Q178" s="124">
        <f t="shared" si="19"/>
        <v>51.521846748826988</v>
      </c>
      <c r="R178" s="124">
        <f t="shared" si="19"/>
        <v>50.220005774389051</v>
      </c>
      <c r="S178" s="124">
        <f t="shared" si="19"/>
        <v>51.616129642424255</v>
      </c>
      <c r="T178" s="124">
        <f t="shared" si="19"/>
        <v>51.859745457771261</v>
      </c>
      <c r="U178" s="124">
        <f t="shared" si="19"/>
        <v>52.761445442815251</v>
      </c>
      <c r="V178" s="124">
        <f t="shared" si="19"/>
        <v>54.44428478445748</v>
      </c>
      <c r="W178" s="124">
        <f t="shared" si="19"/>
        <v>55.464517739491697</v>
      </c>
      <c r="X178" s="124">
        <f t="shared" si="19"/>
        <v>56.006703355327467</v>
      </c>
      <c r="Y178" s="124">
        <f t="shared" si="19"/>
        <v>56.885235960410554</v>
      </c>
      <c r="Z178" s="124">
        <f t="shared" si="19"/>
        <v>58.064976512707723</v>
      </c>
      <c r="AA178" s="124">
        <f t="shared" si="19"/>
        <v>60.146059885141739</v>
      </c>
      <c r="AB178" s="124">
        <f t="shared" si="19"/>
        <v>62.551670408113388</v>
      </c>
      <c r="AC178" s="124">
        <f t="shared" si="19"/>
        <v>63.742731236559138</v>
      </c>
      <c r="AD178" s="124">
        <f t="shared" si="19"/>
        <v>64.797505742913003</v>
      </c>
      <c r="AE178" s="124">
        <f t="shared" si="19"/>
        <v>66.76259634408602</v>
      </c>
      <c r="AF178" s="124">
        <f t="shared" si="19"/>
        <v>68.307328614369496</v>
      </c>
      <c r="AG178" s="124">
        <f t="shared" si="19"/>
        <v>70.194440327468229</v>
      </c>
      <c r="AH178" s="124">
        <f t="shared" si="19"/>
        <v>72.930073189149567</v>
      </c>
      <c r="AI178" s="124">
        <f t="shared" si="19"/>
        <v>73.504579560117293</v>
      </c>
      <c r="AJ178" s="124">
        <f t="shared" si="19"/>
        <v>73.965572121212119</v>
      </c>
      <c r="AK178" s="124">
        <f t="shared" si="19"/>
        <v>76.076723504398828</v>
      </c>
      <c r="AL178" s="124">
        <f t="shared" si="19"/>
        <v>78.594009824046907</v>
      </c>
      <c r="AM178" s="124">
        <f t="shared" si="19"/>
        <v>78.594009824046907</v>
      </c>
      <c r="AN178" s="124">
        <f t="shared" si="19"/>
        <v>78.594009824046907</v>
      </c>
      <c r="AO178" s="124">
        <f t="shared" si="19"/>
        <v>78.594009824046907</v>
      </c>
      <c r="AP178" s="124">
        <f t="shared" si="19"/>
        <v>78.594009824046907</v>
      </c>
      <c r="AQ178" s="124">
        <f t="shared" si="19"/>
        <v>78.594009824046907</v>
      </c>
      <c r="AR178" s="124">
        <f t="shared" si="19"/>
        <v>78.594009824046907</v>
      </c>
      <c r="AS178" s="124">
        <f t="shared" si="19"/>
        <v>78.594009824046907</v>
      </c>
      <c r="AT178" s="124">
        <f t="shared" si="19"/>
        <v>78.594009824046907</v>
      </c>
      <c r="AU178" s="124">
        <f t="shared" si="19"/>
        <v>78.594009824046907</v>
      </c>
      <c r="AV178" s="613">
        <f t="shared" si="19"/>
        <v>78.594009824046907</v>
      </c>
      <c r="AW178"/>
      <c r="AX178"/>
      <c r="AY178"/>
      <c r="AZ178"/>
      <c r="BA178"/>
      <c r="BB178"/>
      <c r="BC178"/>
      <c r="BD178"/>
      <c r="BE178"/>
      <c r="BF178"/>
      <c r="BG178"/>
      <c r="BH178"/>
      <c r="BI178"/>
      <c r="BJ178"/>
      <c r="BK178"/>
      <c r="BL178"/>
      <c r="BM178"/>
      <c r="BN178"/>
      <c r="BO178"/>
      <c r="BP178"/>
      <c r="BQ178"/>
      <c r="BR178"/>
      <c r="BS178"/>
      <c r="BT178"/>
      <c r="BU178"/>
      <c r="BV178"/>
      <c r="BW178"/>
    </row>
    <row r="179" spans="7:75" ht="15.75" thickBot="1">
      <c r="G179" s="19"/>
      <c r="H179" s="738"/>
      <c r="J179" s="736"/>
      <c r="K179" s="9" t="s">
        <v>165</v>
      </c>
      <c r="L179" s="125">
        <f t="shared" ref="L179:AA185" si="20">L169*(L109/1.023)</f>
        <v>46.273440944086019</v>
      </c>
      <c r="M179" s="125">
        <f t="shared" si="20"/>
        <v>46.853558052492666</v>
      </c>
      <c r="N179" s="125">
        <f t="shared" si="20"/>
        <v>47.922281446871956</v>
      </c>
      <c r="O179" s="125">
        <f t="shared" si="20"/>
        <v>51.242829866666668</v>
      </c>
      <c r="P179" s="125">
        <f t="shared" si="20"/>
        <v>54.332154817448675</v>
      </c>
      <c r="Q179" s="125">
        <f t="shared" si="20"/>
        <v>55.862249220087982</v>
      </c>
      <c r="R179" s="125">
        <f t="shared" si="20"/>
        <v>56.666583469794723</v>
      </c>
      <c r="S179" s="125">
        <f t="shared" si="20"/>
        <v>58.297248765444778</v>
      </c>
      <c r="T179" s="125">
        <f t="shared" si="20"/>
        <v>60.649852684457471</v>
      </c>
      <c r="U179" s="125">
        <f t="shared" si="20"/>
        <v>63.617023436950142</v>
      </c>
      <c r="V179" s="125">
        <f t="shared" si="20"/>
        <v>66.615965207478013</v>
      </c>
      <c r="W179" s="125">
        <f t="shared" si="20"/>
        <v>70.087411405180831</v>
      </c>
      <c r="X179" s="125">
        <f t="shared" si="20"/>
        <v>73.665712050342137</v>
      </c>
      <c r="Y179" s="125">
        <f t="shared" si="20"/>
        <v>76.954963912512227</v>
      </c>
      <c r="Z179" s="125">
        <f t="shared" si="20"/>
        <v>79.291804464809374</v>
      </c>
      <c r="AA179" s="125">
        <f t="shared" si="20"/>
        <v>81.493103326001943</v>
      </c>
      <c r="AB179" s="125">
        <f t="shared" si="19"/>
        <v>83.191644310850435</v>
      </c>
      <c r="AC179" s="125">
        <f t="shared" si="19"/>
        <v>83.530423132942332</v>
      </c>
      <c r="AD179" s="125">
        <f t="shared" si="19"/>
        <v>84.985158736559143</v>
      </c>
      <c r="AE179" s="125">
        <f t="shared" si="19"/>
        <v>86.119325987292285</v>
      </c>
      <c r="AF179" s="125">
        <f t="shared" si="19"/>
        <v>87.459982238514172</v>
      </c>
      <c r="AG179" s="125">
        <f t="shared" si="19"/>
        <v>90.525976764418374</v>
      </c>
      <c r="AH179" s="125">
        <f t="shared" si="19"/>
        <v>93.574382917888556</v>
      </c>
      <c r="AI179" s="125">
        <f t="shared" si="19"/>
        <v>95.596018345552295</v>
      </c>
      <c r="AJ179" s="125">
        <f t="shared" si="19"/>
        <v>95.767396581133923</v>
      </c>
      <c r="AK179" s="125">
        <f t="shared" si="19"/>
        <v>100.89709347262952</v>
      </c>
      <c r="AL179" s="125">
        <f t="shared" si="19"/>
        <v>104.25790531524926</v>
      </c>
      <c r="AM179" s="125">
        <f t="shared" si="19"/>
        <v>104.25790531524926</v>
      </c>
      <c r="AN179" s="125">
        <f t="shared" si="19"/>
        <v>104.25790531524926</v>
      </c>
      <c r="AO179" s="125">
        <f t="shared" si="19"/>
        <v>104.25790531524926</v>
      </c>
      <c r="AP179" s="125">
        <f t="shared" si="19"/>
        <v>104.25790531524926</v>
      </c>
      <c r="AQ179" s="125">
        <f t="shared" si="19"/>
        <v>104.25790531524926</v>
      </c>
      <c r="AR179" s="125">
        <f t="shared" si="19"/>
        <v>104.25790531524926</v>
      </c>
      <c r="AS179" s="125">
        <f t="shared" si="19"/>
        <v>104.25790531524926</v>
      </c>
      <c r="AT179" s="125">
        <f t="shared" si="19"/>
        <v>104.25790531524926</v>
      </c>
      <c r="AU179" s="125">
        <f t="shared" si="19"/>
        <v>104.25790531524926</v>
      </c>
      <c r="AV179" s="614">
        <f t="shared" si="19"/>
        <v>104.25790531524926</v>
      </c>
      <c r="AW179"/>
      <c r="AX179"/>
      <c r="AY179"/>
      <c r="AZ179"/>
      <c r="BA179"/>
      <c r="BB179"/>
      <c r="BC179"/>
      <c r="BD179"/>
      <c r="BE179"/>
      <c r="BF179"/>
      <c r="BG179"/>
      <c r="BH179"/>
      <c r="BI179"/>
      <c r="BJ179"/>
      <c r="BK179"/>
      <c r="BL179"/>
      <c r="BM179"/>
      <c r="BN179"/>
      <c r="BO179"/>
      <c r="BP179"/>
      <c r="BQ179"/>
      <c r="BR179"/>
      <c r="BS179"/>
      <c r="BT179"/>
      <c r="BU179"/>
      <c r="BV179"/>
      <c r="BW179"/>
    </row>
    <row r="180" spans="7:75" ht="15.75" thickTop="1">
      <c r="G180" s="19"/>
      <c r="H180" s="738"/>
      <c r="J180" s="736"/>
      <c r="K180" s="9" t="s">
        <v>166</v>
      </c>
      <c r="L180" s="126">
        <f t="shared" si="20"/>
        <v>28.07730072800587</v>
      </c>
      <c r="M180" s="126">
        <f t="shared" si="19"/>
        <v>26.852514842815253</v>
      </c>
      <c r="N180" s="126">
        <f t="shared" si="19"/>
        <v>27.033127306304984</v>
      </c>
      <c r="O180" s="126">
        <f t="shared" si="19"/>
        <v>26.959730096480943</v>
      </c>
      <c r="P180" s="126">
        <f t="shared" si="19"/>
        <v>27.783409363147609</v>
      </c>
      <c r="Q180" s="126">
        <f t="shared" si="19"/>
        <v>28.472747932746827</v>
      </c>
      <c r="R180" s="126">
        <f t="shared" si="19"/>
        <v>29.386625377810358</v>
      </c>
      <c r="S180" s="126">
        <f t="shared" si="19"/>
        <v>29.518121991300092</v>
      </c>
      <c r="T180" s="126">
        <f t="shared" si="19"/>
        <v>29.873886000000002</v>
      </c>
      <c r="U180" s="126">
        <f t="shared" si="19"/>
        <v>31.35509918333333</v>
      </c>
      <c r="V180" s="126">
        <f t="shared" si="19"/>
        <v>32.342548124535682</v>
      </c>
      <c r="W180" s="126">
        <f t="shared" si="19"/>
        <v>33.72008041715543</v>
      </c>
      <c r="X180" s="126">
        <f t="shared" si="19"/>
        <v>33.357097486363635</v>
      </c>
      <c r="Y180" s="126">
        <f t="shared" si="19"/>
        <v>32.535425220967745</v>
      </c>
      <c r="Z180" s="126">
        <f t="shared" si="19"/>
        <v>32.633706480351904</v>
      </c>
      <c r="AA180" s="126">
        <f t="shared" si="19"/>
        <v>33.348610240909089</v>
      </c>
      <c r="AB180" s="126">
        <f t="shared" si="19"/>
        <v>33.444127604692078</v>
      </c>
      <c r="AC180" s="126">
        <f t="shared" si="19"/>
        <v>33.779738842961876</v>
      </c>
      <c r="AD180" s="126">
        <f t="shared" si="19"/>
        <v>33.864520036803519</v>
      </c>
      <c r="AE180" s="126">
        <f t="shared" si="19"/>
        <v>34.06178656671554</v>
      </c>
      <c r="AF180" s="126">
        <f t="shared" si="19"/>
        <v>34.22529315483871</v>
      </c>
      <c r="AG180" s="126">
        <f t="shared" si="19"/>
        <v>34.473085521554253</v>
      </c>
      <c r="AH180" s="126">
        <f t="shared" si="19"/>
        <v>34.356623826246327</v>
      </c>
      <c r="AI180" s="126">
        <f t="shared" si="19"/>
        <v>34.528330840469209</v>
      </c>
      <c r="AJ180" s="126">
        <f t="shared" si="19"/>
        <v>34.545579113489737</v>
      </c>
      <c r="AK180" s="126">
        <f t="shared" si="19"/>
        <v>34.447037109237534</v>
      </c>
      <c r="AL180" s="126">
        <f t="shared" si="19"/>
        <v>34.420747507917888</v>
      </c>
      <c r="AM180" s="126">
        <f t="shared" si="19"/>
        <v>34.420747507917888</v>
      </c>
      <c r="AN180" s="126">
        <f t="shared" si="19"/>
        <v>34.420747507917888</v>
      </c>
      <c r="AO180" s="126">
        <f t="shared" si="19"/>
        <v>34.420747507917888</v>
      </c>
      <c r="AP180" s="126">
        <f t="shared" si="19"/>
        <v>34.420747507917888</v>
      </c>
      <c r="AQ180" s="126">
        <f t="shared" si="19"/>
        <v>34.420747507917888</v>
      </c>
      <c r="AR180" s="126">
        <f t="shared" si="19"/>
        <v>34.420747507917888</v>
      </c>
      <c r="AS180" s="126">
        <f t="shared" si="19"/>
        <v>34.420747507917888</v>
      </c>
      <c r="AT180" s="126">
        <f t="shared" si="19"/>
        <v>34.420747507917888</v>
      </c>
      <c r="AU180" s="126">
        <f t="shared" si="19"/>
        <v>34.420747507917888</v>
      </c>
      <c r="AV180" s="615">
        <f t="shared" si="19"/>
        <v>34.420747507917888</v>
      </c>
      <c r="AW180"/>
      <c r="AX180"/>
      <c r="AY180"/>
      <c r="AZ180"/>
      <c r="BA180"/>
      <c r="BB180"/>
      <c r="BC180"/>
      <c r="BD180"/>
      <c r="BE180"/>
      <c r="BF180"/>
      <c r="BG180"/>
      <c r="BH180"/>
      <c r="BI180"/>
      <c r="BJ180"/>
      <c r="BK180"/>
      <c r="BL180"/>
      <c r="BM180"/>
      <c r="BN180"/>
      <c r="BO180"/>
      <c r="BP180"/>
      <c r="BQ180"/>
      <c r="BR180"/>
      <c r="BS180"/>
      <c r="BT180"/>
      <c r="BU180"/>
      <c r="BV180"/>
      <c r="BW180"/>
    </row>
    <row r="181" spans="7:75" ht="15">
      <c r="G181" s="19"/>
      <c r="H181" s="738"/>
      <c r="J181" s="736"/>
      <c r="K181" s="9" t="s">
        <v>168</v>
      </c>
      <c r="L181" s="124">
        <f t="shared" si="20"/>
        <v>30.319211445747801</v>
      </c>
      <c r="M181" s="124">
        <f t="shared" si="19"/>
        <v>29.996751402737047</v>
      </c>
      <c r="N181" s="124">
        <f t="shared" si="19"/>
        <v>30.265015495943302</v>
      </c>
      <c r="O181" s="124">
        <f t="shared" si="19"/>
        <v>31.676765849560113</v>
      </c>
      <c r="P181" s="124">
        <f t="shared" si="19"/>
        <v>34.134534831378303</v>
      </c>
      <c r="Q181" s="124">
        <f t="shared" si="19"/>
        <v>34.873095047116323</v>
      </c>
      <c r="R181" s="124">
        <f t="shared" si="19"/>
        <v>34.063159654349953</v>
      </c>
      <c r="S181" s="124">
        <f t="shared" si="19"/>
        <v>35.137241703030305</v>
      </c>
      <c r="T181" s="124">
        <f t="shared" si="19"/>
        <v>35.432124225806454</v>
      </c>
      <c r="U181" s="124">
        <f t="shared" si="19"/>
        <v>36.218533902932556</v>
      </c>
      <c r="V181" s="124">
        <f t="shared" si="19"/>
        <v>37.512397265102635</v>
      </c>
      <c r="W181" s="124">
        <f t="shared" si="19"/>
        <v>38.35809279457478</v>
      </c>
      <c r="X181" s="124">
        <f t="shared" si="19"/>
        <v>38.733056952052785</v>
      </c>
      <c r="Y181" s="124">
        <f t="shared" si="19"/>
        <v>39.340631606304989</v>
      </c>
      <c r="Z181" s="124">
        <f t="shared" si="19"/>
        <v>40.156515335630495</v>
      </c>
      <c r="AA181" s="124">
        <f t="shared" si="19"/>
        <v>41.595748783724339</v>
      </c>
      <c r="AB181" s="124">
        <f t="shared" si="19"/>
        <v>43.259418376979475</v>
      </c>
      <c r="AC181" s="124">
        <f t="shared" si="19"/>
        <v>44.083130970967744</v>
      </c>
      <c r="AD181" s="124">
        <f t="shared" si="19"/>
        <v>44.812590813782997</v>
      </c>
      <c r="AE181" s="124">
        <f t="shared" si="19"/>
        <v>46.171606103225805</v>
      </c>
      <c r="AF181" s="124">
        <f t="shared" si="19"/>
        <v>47.239910420674484</v>
      </c>
      <c r="AG181" s="124">
        <f t="shared" si="19"/>
        <v>48.544997152785918</v>
      </c>
      <c r="AH181" s="124">
        <f t="shared" si="19"/>
        <v>50.436903247653959</v>
      </c>
      <c r="AI181" s="124">
        <f t="shared" si="19"/>
        <v>50.834219758944272</v>
      </c>
      <c r="AJ181" s="124">
        <f t="shared" si="19"/>
        <v>51.153032509090906</v>
      </c>
      <c r="AK181" s="124">
        <f t="shared" si="19"/>
        <v>52.613060360410557</v>
      </c>
      <c r="AL181" s="124">
        <f t="shared" si="19"/>
        <v>54.353962583577704</v>
      </c>
      <c r="AM181" s="124">
        <f t="shared" si="19"/>
        <v>54.353962583577704</v>
      </c>
      <c r="AN181" s="124">
        <f t="shared" si="19"/>
        <v>54.353962583577704</v>
      </c>
      <c r="AO181" s="124">
        <f t="shared" si="19"/>
        <v>54.353962583577704</v>
      </c>
      <c r="AP181" s="124">
        <f t="shared" si="19"/>
        <v>54.353962583577704</v>
      </c>
      <c r="AQ181" s="124">
        <f t="shared" si="19"/>
        <v>54.353962583577704</v>
      </c>
      <c r="AR181" s="124">
        <f t="shared" si="19"/>
        <v>54.353962583577704</v>
      </c>
      <c r="AS181" s="124">
        <f t="shared" si="19"/>
        <v>54.353962583577704</v>
      </c>
      <c r="AT181" s="124">
        <f t="shared" si="19"/>
        <v>54.353962583577704</v>
      </c>
      <c r="AU181" s="124">
        <f t="shared" si="19"/>
        <v>54.353962583577704</v>
      </c>
      <c r="AV181" s="613">
        <f t="shared" si="19"/>
        <v>54.353962583577704</v>
      </c>
      <c r="AW181"/>
      <c r="AX181"/>
      <c r="AY181"/>
      <c r="AZ181"/>
      <c r="BA181"/>
      <c r="BB181"/>
      <c r="BC181"/>
      <c r="BD181"/>
      <c r="BE181"/>
      <c r="BF181"/>
      <c r="BG181"/>
      <c r="BH181"/>
      <c r="BI181"/>
      <c r="BJ181"/>
      <c r="BK181"/>
      <c r="BL181"/>
      <c r="BM181"/>
      <c r="BN181"/>
      <c r="BO181"/>
      <c r="BP181"/>
      <c r="BQ181"/>
      <c r="BR181"/>
      <c r="BS181"/>
      <c r="BT181"/>
      <c r="BU181"/>
      <c r="BV181"/>
      <c r="BW181"/>
    </row>
    <row r="182" spans="7:75" ht="15.75" thickBot="1">
      <c r="G182" s="19"/>
      <c r="H182" s="738"/>
      <c r="J182" s="736"/>
      <c r="K182" s="9" t="s">
        <v>170</v>
      </c>
      <c r="L182" s="125">
        <f t="shared" si="20"/>
        <v>30.741739812903226</v>
      </c>
      <c r="M182" s="125">
        <f t="shared" si="19"/>
        <v>31.235705368328446</v>
      </c>
      <c r="N182" s="125">
        <f t="shared" si="19"/>
        <v>32.06034275332356</v>
      </c>
      <c r="O182" s="125">
        <f t="shared" si="19"/>
        <v>34.402948277419355</v>
      </c>
      <c r="P182" s="125">
        <f t="shared" si="19"/>
        <v>36.606770976295216</v>
      </c>
      <c r="Q182" s="125">
        <f t="shared" si="19"/>
        <v>37.810941368132944</v>
      </c>
      <c r="R182" s="125">
        <f t="shared" si="19"/>
        <v>38.435735919061585</v>
      </c>
      <c r="S182" s="125">
        <f t="shared" si="19"/>
        <v>39.685356780596287</v>
      </c>
      <c r="T182" s="125">
        <f t="shared" si="19"/>
        <v>41.437787548387092</v>
      </c>
      <c r="U182" s="125">
        <f t="shared" si="19"/>
        <v>43.670435880156404</v>
      </c>
      <c r="V182" s="125">
        <f t="shared" si="19"/>
        <v>45.898748802639297</v>
      </c>
      <c r="W182" s="125">
        <f t="shared" si="19"/>
        <v>48.470978203372432</v>
      </c>
      <c r="X182" s="125">
        <f t="shared" si="19"/>
        <v>50.945655596920822</v>
      </c>
      <c r="Y182" s="125">
        <f t="shared" si="19"/>
        <v>53.220432937390036</v>
      </c>
      <c r="Z182" s="125">
        <f t="shared" si="19"/>
        <v>54.836542666715538</v>
      </c>
      <c r="AA182" s="125">
        <f t="shared" si="19"/>
        <v>56.3589146159824</v>
      </c>
      <c r="AB182" s="125">
        <f t="shared" si="19"/>
        <v>57.533589802346043</v>
      </c>
      <c r="AC182" s="125">
        <f t="shared" si="19"/>
        <v>57.767882103519064</v>
      </c>
      <c r="AD182" s="125">
        <f t="shared" si="19"/>
        <v>58.773946620967749</v>
      </c>
      <c r="AE182" s="125">
        <f t="shared" si="19"/>
        <v>59.558312814369508</v>
      </c>
      <c r="AF182" s="125">
        <f t="shared" si="19"/>
        <v>60.485482453372427</v>
      </c>
      <c r="AG182" s="125">
        <f t="shared" si="19"/>
        <v>62.605859720234605</v>
      </c>
      <c r="AH182" s="125">
        <f t="shared" si="19"/>
        <v>64.714073239002929</v>
      </c>
      <c r="AI182" s="125">
        <f t="shared" si="19"/>
        <v>66.112193740029326</v>
      </c>
      <c r="AJ182" s="125">
        <f t="shared" si="19"/>
        <v>66.230715319794726</v>
      </c>
      <c r="AK182" s="125">
        <f t="shared" si="19"/>
        <v>69.778305696334314</v>
      </c>
      <c r="AL182" s="125">
        <f t="shared" si="19"/>
        <v>72.102572412756601</v>
      </c>
      <c r="AM182" s="125">
        <f t="shared" si="19"/>
        <v>72.102572412756601</v>
      </c>
      <c r="AN182" s="125">
        <f t="shared" si="19"/>
        <v>72.102572412756601</v>
      </c>
      <c r="AO182" s="125">
        <f t="shared" si="19"/>
        <v>72.102572412756601</v>
      </c>
      <c r="AP182" s="125">
        <f t="shared" si="19"/>
        <v>72.102572412756601</v>
      </c>
      <c r="AQ182" s="125">
        <f t="shared" si="19"/>
        <v>72.102572412756601</v>
      </c>
      <c r="AR182" s="125">
        <f t="shared" si="19"/>
        <v>72.102572412756601</v>
      </c>
      <c r="AS182" s="125">
        <f t="shared" si="19"/>
        <v>72.102572412756601</v>
      </c>
      <c r="AT182" s="125">
        <f t="shared" si="19"/>
        <v>72.102572412756601</v>
      </c>
      <c r="AU182" s="125">
        <f t="shared" si="19"/>
        <v>72.102572412756601</v>
      </c>
      <c r="AV182" s="614">
        <f t="shared" si="19"/>
        <v>72.102572412756601</v>
      </c>
      <c r="AW182"/>
      <c r="AX182"/>
      <c r="AY182"/>
      <c r="AZ182"/>
      <c r="BA182"/>
      <c r="BB182"/>
      <c r="BC182"/>
      <c r="BD182"/>
      <c r="BE182"/>
      <c r="BF182"/>
      <c r="BG182"/>
      <c r="BH182"/>
      <c r="BI182"/>
      <c r="BJ182"/>
      <c r="BK182"/>
      <c r="BL182"/>
      <c r="BM182"/>
      <c r="BN182"/>
      <c r="BO182"/>
      <c r="BP182"/>
      <c r="BQ182"/>
      <c r="BR182"/>
      <c r="BS182"/>
      <c r="BT182"/>
      <c r="BU182"/>
      <c r="BV182"/>
      <c r="BW182"/>
    </row>
    <row r="183" spans="7:75" ht="15.75" thickTop="1">
      <c r="G183" s="19"/>
      <c r="H183" s="738"/>
      <c r="J183" s="736"/>
      <c r="K183" s="9" t="s">
        <v>167</v>
      </c>
      <c r="L183" s="126">
        <f t="shared" si="20"/>
        <v>31.560732656891496</v>
      </c>
      <c r="M183" s="126">
        <f t="shared" si="19"/>
        <v>30.18898001041056</v>
      </c>
      <c r="N183" s="126">
        <f t="shared" si="19"/>
        <v>30.437599110997066</v>
      </c>
      <c r="O183" s="126">
        <f t="shared" si="19"/>
        <v>30.400536490175956</v>
      </c>
      <c r="P183" s="126">
        <f t="shared" si="19"/>
        <v>31.37645177702835</v>
      </c>
      <c r="Q183" s="126">
        <f t="shared" si="19"/>
        <v>32.203364002248293</v>
      </c>
      <c r="R183" s="126">
        <f t="shared" si="19"/>
        <v>33.293004582111436</v>
      </c>
      <c r="S183" s="126">
        <f t="shared" si="19"/>
        <v>33.4925741202346</v>
      </c>
      <c r="T183" s="126">
        <f t="shared" si="19"/>
        <v>33.947597727272729</v>
      </c>
      <c r="U183" s="126">
        <f t="shared" si="19"/>
        <v>35.684862499999994</v>
      </c>
      <c r="V183" s="126">
        <f t="shared" si="19"/>
        <v>36.864606524926685</v>
      </c>
      <c r="W183" s="126">
        <f t="shared" si="19"/>
        <v>38.441918162023462</v>
      </c>
      <c r="X183" s="126">
        <f t="shared" si="19"/>
        <v>38.02810657121212</v>
      </c>
      <c r="Y183" s="126">
        <f t="shared" si="19"/>
        <v>37.091375175806455</v>
      </c>
      <c r="Z183" s="126">
        <f t="shared" si="19"/>
        <v>37.203418803323558</v>
      </c>
      <c r="AA183" s="126">
        <f t="shared" si="19"/>
        <v>38.018430853030303</v>
      </c>
      <c r="AB183" s="126">
        <f t="shared" si="19"/>
        <v>38.127323555425221</v>
      </c>
      <c r="AC183" s="126">
        <f t="shared" si="19"/>
        <v>38.509930583528842</v>
      </c>
      <c r="AD183" s="126">
        <f t="shared" si="19"/>
        <v>38.606583725366569</v>
      </c>
      <c r="AE183" s="126">
        <f t="shared" si="19"/>
        <v>38.831473574535678</v>
      </c>
      <c r="AF183" s="126">
        <f t="shared" si="19"/>
        <v>39.017876062365595</v>
      </c>
      <c r="AG183" s="126">
        <f t="shared" si="19"/>
        <v>39.300366903567941</v>
      </c>
      <c r="AH183" s="126">
        <f t="shared" si="19"/>
        <v>39.167597025659823</v>
      </c>
      <c r="AI183" s="126">
        <f t="shared" si="19"/>
        <v>39.363348248875852</v>
      </c>
      <c r="AJ183" s="126">
        <f t="shared" si="19"/>
        <v>39.383011805180836</v>
      </c>
      <c r="AK183" s="126">
        <f t="shared" si="19"/>
        <v>39.270670920576734</v>
      </c>
      <c r="AL183" s="126">
        <f t="shared" si="19"/>
        <v>39.240699974780057</v>
      </c>
      <c r="AM183" s="126">
        <f t="shared" si="19"/>
        <v>39.240699974780057</v>
      </c>
      <c r="AN183" s="126">
        <f t="shared" si="19"/>
        <v>39.240699974780057</v>
      </c>
      <c r="AO183" s="126">
        <f t="shared" si="19"/>
        <v>39.240699974780057</v>
      </c>
      <c r="AP183" s="126">
        <f t="shared" si="19"/>
        <v>39.240699974780057</v>
      </c>
      <c r="AQ183" s="126">
        <f t="shared" si="19"/>
        <v>39.240699974780057</v>
      </c>
      <c r="AR183" s="126">
        <f t="shared" si="19"/>
        <v>39.240699974780057</v>
      </c>
      <c r="AS183" s="126">
        <f t="shared" si="19"/>
        <v>39.240699974780057</v>
      </c>
      <c r="AT183" s="126">
        <f t="shared" si="19"/>
        <v>39.240699974780057</v>
      </c>
      <c r="AU183" s="126">
        <f t="shared" si="19"/>
        <v>39.240699974780057</v>
      </c>
      <c r="AV183" s="615">
        <f t="shared" si="19"/>
        <v>39.240699974780057</v>
      </c>
      <c r="AW183"/>
      <c r="AX183"/>
      <c r="AY183"/>
      <c r="AZ183"/>
      <c r="BA183"/>
      <c r="BB183"/>
      <c r="BC183"/>
      <c r="BD183"/>
      <c r="BE183"/>
      <c r="BF183"/>
      <c r="BG183"/>
      <c r="BH183"/>
      <c r="BI183"/>
      <c r="BJ183"/>
      <c r="BK183"/>
      <c r="BL183"/>
      <c r="BM183"/>
      <c r="BN183"/>
      <c r="BO183"/>
      <c r="BP183"/>
      <c r="BQ183"/>
      <c r="BR183"/>
      <c r="BS183"/>
      <c r="BT183"/>
      <c r="BU183"/>
      <c r="BV183"/>
      <c r="BW183"/>
    </row>
    <row r="184" spans="7:75" ht="15">
      <c r="G184" s="19"/>
      <c r="H184" s="738"/>
      <c r="J184" s="736"/>
      <c r="K184" s="9" t="s">
        <v>169</v>
      </c>
      <c r="L184" s="124">
        <f t="shared" si="20"/>
        <v>34.080787753665682</v>
      </c>
      <c r="M184" s="124">
        <f t="shared" si="19"/>
        <v>33.723892669843593</v>
      </c>
      <c r="N184" s="124">
        <f t="shared" si="19"/>
        <v>34.076501705327466</v>
      </c>
      <c r="O184" s="124">
        <f t="shared" si="19"/>
        <v>35.719596325855321</v>
      </c>
      <c r="P184" s="124">
        <f t="shared" si="19"/>
        <v>38.548925802052786</v>
      </c>
      <c r="Q184" s="124">
        <f t="shared" si="19"/>
        <v>39.442310813831867</v>
      </c>
      <c r="R184" s="124">
        <f t="shared" si="19"/>
        <v>38.591192961876835</v>
      </c>
      <c r="S184" s="124">
        <f t="shared" si="19"/>
        <v>39.868277272727276</v>
      </c>
      <c r="T184" s="124">
        <f t="shared" si="19"/>
        <v>40.263777529325516</v>
      </c>
      <c r="U184" s="124">
        <f t="shared" si="19"/>
        <v>41.219879252199412</v>
      </c>
      <c r="V184" s="124">
        <f t="shared" si="19"/>
        <v>42.757291715542515</v>
      </c>
      <c r="W184" s="124">
        <f t="shared" si="19"/>
        <v>43.729393459872924</v>
      </c>
      <c r="X184" s="124">
        <f t="shared" si="19"/>
        <v>44.156864013831871</v>
      </c>
      <c r="Y184" s="124">
        <f t="shared" si="19"/>
        <v>44.849517615102641</v>
      </c>
      <c r="Z184" s="124">
        <f t="shared" si="19"/>
        <v>45.779649903176932</v>
      </c>
      <c r="AA184" s="124">
        <f t="shared" si="19"/>
        <v>47.420419846285434</v>
      </c>
      <c r="AB184" s="124">
        <f t="shared" si="19"/>
        <v>49.317053827028346</v>
      </c>
      <c r="AC184" s="124">
        <f t="shared" si="19"/>
        <v>50.256111259139786</v>
      </c>
      <c r="AD184" s="124">
        <f t="shared" si="19"/>
        <v>51.087717685728251</v>
      </c>
      <c r="AE184" s="124">
        <f t="shared" si="19"/>
        <v>52.637036486021508</v>
      </c>
      <c r="AF184" s="124">
        <f t="shared" si="19"/>
        <v>53.854935928592376</v>
      </c>
      <c r="AG184" s="124">
        <f t="shared" si="19"/>
        <v>55.34277453186705</v>
      </c>
      <c r="AH184" s="124">
        <f t="shared" si="19"/>
        <v>57.499605072287387</v>
      </c>
      <c r="AI184" s="124">
        <f t="shared" si="19"/>
        <v>57.95255799002932</v>
      </c>
      <c r="AJ184" s="124">
        <f t="shared" si="19"/>
        <v>58.316014230303033</v>
      </c>
      <c r="AK184" s="124">
        <f t="shared" si="19"/>
        <v>59.980490426099706</v>
      </c>
      <c r="AL184" s="124">
        <f t="shared" si="19"/>
        <v>61.965171956011723</v>
      </c>
      <c r="AM184" s="124">
        <f t="shared" si="19"/>
        <v>61.965171956011723</v>
      </c>
      <c r="AN184" s="124">
        <f t="shared" si="19"/>
        <v>61.965171956011723</v>
      </c>
      <c r="AO184" s="124">
        <f t="shared" si="19"/>
        <v>61.965171956011723</v>
      </c>
      <c r="AP184" s="124">
        <f t="shared" si="19"/>
        <v>61.965171956011723</v>
      </c>
      <c r="AQ184" s="124">
        <f t="shared" si="19"/>
        <v>61.965171956011723</v>
      </c>
      <c r="AR184" s="124">
        <f t="shared" si="19"/>
        <v>61.965171956011723</v>
      </c>
      <c r="AS184" s="124">
        <f t="shared" si="19"/>
        <v>61.965171956011723</v>
      </c>
      <c r="AT184" s="124">
        <f t="shared" si="19"/>
        <v>61.965171956011723</v>
      </c>
      <c r="AU184" s="124">
        <f t="shared" si="19"/>
        <v>61.965171956011723</v>
      </c>
      <c r="AV184" s="613">
        <f t="shared" si="19"/>
        <v>61.965171956011723</v>
      </c>
      <c r="AW184"/>
      <c r="AX184"/>
      <c r="AY184"/>
      <c r="AZ184"/>
      <c r="BA184"/>
      <c r="BB184"/>
      <c r="BC184"/>
      <c r="BD184"/>
      <c r="BE184"/>
      <c r="BF184"/>
      <c r="BG184"/>
      <c r="BH184"/>
      <c r="BI184"/>
      <c r="BJ184"/>
      <c r="BK184"/>
      <c r="BL184"/>
      <c r="BM184"/>
      <c r="BN184"/>
      <c r="BO184"/>
      <c r="BP184"/>
      <c r="BQ184"/>
      <c r="BR184"/>
      <c r="BS184"/>
      <c r="BT184"/>
      <c r="BU184"/>
      <c r="BV184"/>
      <c r="BW184"/>
    </row>
    <row r="185" spans="7:75" ht="15.75" thickBot="1">
      <c r="G185" s="19"/>
      <c r="H185" s="738"/>
      <c r="J185" s="736"/>
      <c r="K185" s="10" t="s">
        <v>171</v>
      </c>
      <c r="L185" s="125">
        <f t="shared" si="20"/>
        <v>34.555737427956984</v>
      </c>
      <c r="M185" s="125">
        <f t="shared" si="19"/>
        <v>35.116788520381235</v>
      </c>
      <c r="N185" s="125">
        <f t="shared" si="19"/>
        <v>36.097927148044967</v>
      </c>
      <c r="O185" s="125">
        <f t="shared" si="19"/>
        <v>38.793714949462363</v>
      </c>
      <c r="P185" s="125">
        <f t="shared" si="19"/>
        <v>41.340879704056697</v>
      </c>
      <c r="Q185" s="125">
        <f t="shared" si="19"/>
        <v>42.765085794379274</v>
      </c>
      <c r="R185" s="125">
        <f t="shared" si="19"/>
        <v>43.545018035190616</v>
      </c>
      <c r="S185" s="125">
        <f t="shared" si="19"/>
        <v>45.028770931085042</v>
      </c>
      <c r="T185" s="125">
        <f t="shared" si="19"/>
        <v>47.088394941348973</v>
      </c>
      <c r="U185" s="125">
        <f t="shared" si="19"/>
        <v>49.700799560117304</v>
      </c>
      <c r="V185" s="125">
        <f t="shared" si="19"/>
        <v>52.316203042521991</v>
      </c>
      <c r="W185" s="125">
        <f t="shared" si="19"/>
        <v>55.258390676295207</v>
      </c>
      <c r="X185" s="125">
        <f t="shared" si="19"/>
        <v>58.079598237585536</v>
      </c>
      <c r="Y185" s="125">
        <f t="shared" si="19"/>
        <v>60.672913653128063</v>
      </c>
      <c r="Z185" s="125">
        <f t="shared" si="19"/>
        <v>62.515327941202337</v>
      </c>
      <c r="AA185" s="125">
        <f t="shared" si="19"/>
        <v>64.250878306500482</v>
      </c>
      <c r="AB185" s="125">
        <f t="shared" si="19"/>
        <v>65.590043777712609</v>
      </c>
      <c r="AC185" s="125">
        <f t="shared" si="19"/>
        <v>65.857144133235593</v>
      </c>
      <c r="AD185" s="125">
        <f t="shared" si="19"/>
        <v>67.004088309139789</v>
      </c>
      <c r="AE185" s="125">
        <f t="shared" ref="AE185:AV185" si="21">AE175*(AE115/1.023)</f>
        <v>67.898289646823073</v>
      </c>
      <c r="AF185" s="125">
        <f t="shared" si="21"/>
        <v>68.955291259628538</v>
      </c>
      <c r="AG185" s="125">
        <f t="shared" si="21"/>
        <v>71.372585891104592</v>
      </c>
      <c r="AH185" s="125">
        <f t="shared" si="21"/>
        <v>73.776013479472141</v>
      </c>
      <c r="AI185" s="125">
        <f t="shared" si="21"/>
        <v>75.369913411388069</v>
      </c>
      <c r="AJ185" s="125">
        <f t="shared" si="21"/>
        <v>75.505031620283489</v>
      </c>
      <c r="AK185" s="125">
        <f t="shared" si="21"/>
        <v>79.549392643157375</v>
      </c>
      <c r="AL185" s="125">
        <f t="shared" si="21"/>
        <v>82.199127453812309</v>
      </c>
      <c r="AM185" s="125">
        <f t="shared" si="21"/>
        <v>82.199127453812309</v>
      </c>
      <c r="AN185" s="125">
        <f t="shared" si="21"/>
        <v>82.199127453812309</v>
      </c>
      <c r="AO185" s="125">
        <f t="shared" si="21"/>
        <v>82.199127453812309</v>
      </c>
      <c r="AP185" s="125">
        <f t="shared" si="21"/>
        <v>82.199127453812309</v>
      </c>
      <c r="AQ185" s="125">
        <f t="shared" si="21"/>
        <v>82.199127453812309</v>
      </c>
      <c r="AR185" s="125">
        <f t="shared" si="21"/>
        <v>82.199127453812309</v>
      </c>
      <c r="AS185" s="125">
        <f t="shared" si="21"/>
        <v>82.199127453812309</v>
      </c>
      <c r="AT185" s="125">
        <f t="shared" si="21"/>
        <v>82.199127453812309</v>
      </c>
      <c r="AU185" s="125">
        <f t="shared" si="21"/>
        <v>82.199127453812309</v>
      </c>
      <c r="AV185" s="614">
        <f t="shared" si="21"/>
        <v>82.199127453812309</v>
      </c>
      <c r="AW185"/>
      <c r="AX185"/>
      <c r="AY185"/>
      <c r="AZ185"/>
      <c r="BA185"/>
      <c r="BB185"/>
      <c r="BC185"/>
      <c r="BD185"/>
      <c r="BE185"/>
      <c r="BF185"/>
      <c r="BG185"/>
      <c r="BH185"/>
      <c r="BI185"/>
      <c r="BJ185"/>
      <c r="BK185"/>
      <c r="BL185"/>
      <c r="BM185"/>
      <c r="BN185"/>
      <c r="BO185"/>
      <c r="BP185"/>
      <c r="BQ185"/>
      <c r="BR185"/>
      <c r="BS185"/>
      <c r="BT185"/>
      <c r="BU185"/>
      <c r="BV185"/>
      <c r="BW185"/>
    </row>
    <row r="186" spans="7:75" ht="16.5" thickTop="1" thickBot="1">
      <c r="G186" s="19"/>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44"/>
      <c r="AW186"/>
      <c r="AX186"/>
      <c r="AY186"/>
      <c r="AZ186"/>
      <c r="BA186"/>
      <c r="BB186"/>
      <c r="BC186"/>
      <c r="BD186"/>
      <c r="BE186"/>
      <c r="BF186"/>
      <c r="BG186"/>
      <c r="BH186"/>
      <c r="BI186"/>
      <c r="BJ186"/>
      <c r="BK186"/>
      <c r="BL186"/>
      <c r="BM186"/>
      <c r="BN186"/>
      <c r="BO186"/>
      <c r="BP186"/>
      <c r="BQ186"/>
      <c r="BR186"/>
      <c r="BS186"/>
      <c r="BT186"/>
      <c r="BU186"/>
      <c r="BV186"/>
      <c r="BW186"/>
    </row>
    <row r="187" spans="7:75" ht="15">
      <c r="G187" s="19"/>
      <c r="H187" s="12"/>
      <c r="I187" s="12"/>
      <c r="J187" s="12"/>
      <c r="K187" s="12"/>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12"/>
      <c r="AV187" s="148"/>
      <c r="AW187"/>
      <c r="AX187"/>
      <c r="AY187"/>
      <c r="AZ187"/>
      <c r="BA187"/>
      <c r="BB187"/>
      <c r="BC187"/>
      <c r="BD187"/>
      <c r="BE187"/>
      <c r="BF187"/>
      <c r="BG187"/>
      <c r="BH187"/>
      <c r="BI187"/>
      <c r="BJ187"/>
      <c r="BK187"/>
      <c r="BL187"/>
      <c r="BM187"/>
      <c r="BN187"/>
      <c r="BO187"/>
      <c r="BP187"/>
      <c r="BQ187"/>
      <c r="BR187"/>
      <c r="BS187"/>
      <c r="BT187"/>
      <c r="BU187"/>
      <c r="BV187"/>
      <c r="BW187"/>
    </row>
    <row r="188" spans="7:75" ht="15">
      <c r="G188" s="19"/>
      <c r="L188" s="24">
        <f t="shared" ref="L188:AV188" si="22">L86</f>
        <v>2014</v>
      </c>
      <c r="M188" s="24">
        <f t="shared" si="22"/>
        <v>2015</v>
      </c>
      <c r="N188" s="24">
        <f t="shared" si="22"/>
        <v>2016</v>
      </c>
      <c r="O188" s="24">
        <f t="shared" si="22"/>
        <v>2017</v>
      </c>
      <c r="P188" s="24">
        <f t="shared" si="22"/>
        <v>2018</v>
      </c>
      <c r="Q188" s="24">
        <f t="shared" si="22"/>
        <v>2019</v>
      </c>
      <c r="R188" s="24">
        <f t="shared" si="22"/>
        <v>2020</v>
      </c>
      <c r="S188" s="24">
        <f t="shared" si="22"/>
        <v>2021</v>
      </c>
      <c r="T188" s="24">
        <f t="shared" si="22"/>
        <v>2022</v>
      </c>
      <c r="U188" s="24">
        <f t="shared" si="22"/>
        <v>2023</v>
      </c>
      <c r="V188" s="24">
        <f t="shared" si="22"/>
        <v>2024</v>
      </c>
      <c r="W188" s="24">
        <f t="shared" si="22"/>
        <v>2025</v>
      </c>
      <c r="X188" s="24">
        <f t="shared" si="22"/>
        <v>2026</v>
      </c>
      <c r="Y188" s="24">
        <f t="shared" si="22"/>
        <v>2027</v>
      </c>
      <c r="Z188" s="24">
        <f t="shared" si="22"/>
        <v>2028</v>
      </c>
      <c r="AA188" s="24">
        <f t="shared" si="22"/>
        <v>2029</v>
      </c>
      <c r="AB188" s="24">
        <f t="shared" si="22"/>
        <v>2030</v>
      </c>
      <c r="AC188" s="24">
        <f t="shared" si="22"/>
        <v>2031</v>
      </c>
      <c r="AD188" s="24">
        <f t="shared" si="22"/>
        <v>2032</v>
      </c>
      <c r="AE188" s="24">
        <f t="shared" si="22"/>
        <v>2033</v>
      </c>
      <c r="AF188" s="24">
        <f t="shared" si="22"/>
        <v>2034</v>
      </c>
      <c r="AG188" s="24">
        <f t="shared" si="22"/>
        <v>2035</v>
      </c>
      <c r="AH188" s="24">
        <f t="shared" si="22"/>
        <v>2036</v>
      </c>
      <c r="AI188" s="24">
        <f t="shared" si="22"/>
        <v>2037</v>
      </c>
      <c r="AJ188" s="24">
        <f t="shared" si="22"/>
        <v>2038</v>
      </c>
      <c r="AK188" s="24">
        <f t="shared" si="22"/>
        <v>2039</v>
      </c>
      <c r="AL188" s="24">
        <f t="shared" si="22"/>
        <v>2040</v>
      </c>
      <c r="AM188" s="24">
        <f t="shared" si="22"/>
        <v>2041</v>
      </c>
      <c r="AN188" s="24">
        <f t="shared" si="22"/>
        <v>2042</v>
      </c>
      <c r="AO188" s="24">
        <f t="shared" si="22"/>
        <v>2043</v>
      </c>
      <c r="AP188" s="24">
        <f t="shared" si="22"/>
        <v>2044</v>
      </c>
      <c r="AQ188" s="24">
        <f t="shared" si="22"/>
        <v>2045</v>
      </c>
      <c r="AR188" s="24">
        <f t="shared" si="22"/>
        <v>2046</v>
      </c>
      <c r="AS188" s="24">
        <f t="shared" si="22"/>
        <v>2047</v>
      </c>
      <c r="AT188" s="24">
        <f t="shared" si="22"/>
        <v>2048</v>
      </c>
      <c r="AU188" s="24">
        <f t="shared" si="22"/>
        <v>2049</v>
      </c>
      <c r="AV188" s="168">
        <f t="shared" si="22"/>
        <v>2050</v>
      </c>
      <c r="AW188"/>
      <c r="AX188"/>
      <c r="AY188"/>
      <c r="AZ188"/>
      <c r="BA188"/>
      <c r="BB188"/>
      <c r="BC188"/>
      <c r="BD188"/>
      <c r="BE188"/>
      <c r="BF188"/>
      <c r="BG188"/>
      <c r="BH188"/>
      <c r="BI188"/>
      <c r="BJ188"/>
      <c r="BK188"/>
      <c r="BL188"/>
      <c r="BM188"/>
      <c r="BN188"/>
      <c r="BO188"/>
      <c r="BP188"/>
      <c r="BQ188"/>
      <c r="BR188"/>
      <c r="BS188"/>
      <c r="BT188"/>
      <c r="BU188"/>
      <c r="BV188"/>
      <c r="BW188"/>
    </row>
    <row r="189" spans="7:75" ht="15">
      <c r="G189" s="19"/>
      <c r="H189" s="739" t="s">
        <v>32</v>
      </c>
      <c r="J189" s="735" t="s">
        <v>43</v>
      </c>
      <c r="K189" s="8" t="s">
        <v>163</v>
      </c>
      <c r="L189" s="56">
        <v>8.8999999999999996E-2</v>
      </c>
      <c r="M189" s="56">
        <v>8.8999999999999996E-2</v>
      </c>
      <c r="N189" s="56">
        <v>8.8999999999999996E-2</v>
      </c>
      <c r="O189" s="56">
        <v>8.8999999999999996E-2</v>
      </c>
      <c r="P189" s="56">
        <v>8.8999999999999996E-2</v>
      </c>
      <c r="Q189" s="56">
        <v>8.8999999999999996E-2</v>
      </c>
      <c r="R189" s="56">
        <v>8.8999999999999996E-2</v>
      </c>
      <c r="S189" s="56">
        <v>8.8999999999999996E-2</v>
      </c>
      <c r="T189" s="56">
        <v>8.8999999999999996E-2</v>
      </c>
      <c r="U189" s="56">
        <v>8.8999999999999996E-2</v>
      </c>
      <c r="V189" s="56">
        <v>8.8999999999999996E-2</v>
      </c>
      <c r="W189" s="56">
        <v>8.8999999999999996E-2</v>
      </c>
      <c r="X189" s="56">
        <v>8.8999999999999996E-2</v>
      </c>
      <c r="Y189" s="56">
        <v>8.8999999999999996E-2</v>
      </c>
      <c r="Z189" s="56">
        <v>8.8999999999999996E-2</v>
      </c>
      <c r="AA189" s="56">
        <v>8.8999999999999996E-2</v>
      </c>
      <c r="AB189" s="56">
        <v>8.8999999999999996E-2</v>
      </c>
      <c r="AC189" s="56">
        <v>8.8999999999999996E-2</v>
      </c>
      <c r="AD189" s="56">
        <v>8.8999999999999996E-2</v>
      </c>
      <c r="AE189" s="56">
        <v>8.8999999999999996E-2</v>
      </c>
      <c r="AF189" s="56">
        <v>8.8999999999999996E-2</v>
      </c>
      <c r="AG189" s="56">
        <v>8.8999999999999996E-2</v>
      </c>
      <c r="AH189" s="56">
        <v>8.8999999999999996E-2</v>
      </c>
      <c r="AI189" s="56">
        <v>8.8999999999999996E-2</v>
      </c>
      <c r="AJ189" s="56">
        <v>8.8999999999999996E-2</v>
      </c>
      <c r="AK189" s="56">
        <v>8.8999999999999996E-2</v>
      </c>
      <c r="AL189" s="56">
        <v>8.8999999999999996E-2</v>
      </c>
      <c r="AM189" s="56">
        <v>8.8999999999999996E-2</v>
      </c>
      <c r="AN189" s="56">
        <v>8.8999999999999996E-2</v>
      </c>
      <c r="AO189" s="56">
        <v>8.8999999999999996E-2</v>
      </c>
      <c r="AP189" s="56">
        <v>8.8999999999999996E-2</v>
      </c>
      <c r="AQ189" s="56">
        <v>8.8999999999999996E-2</v>
      </c>
      <c r="AR189" s="56">
        <v>8.8999999999999996E-2</v>
      </c>
      <c r="AS189" s="56">
        <v>8.8999999999999996E-2</v>
      </c>
      <c r="AT189" s="56">
        <v>8.8999999999999996E-2</v>
      </c>
      <c r="AU189" s="56">
        <v>8.8999999999999996E-2</v>
      </c>
      <c r="AV189" s="625">
        <v>8.8999999999999996E-2</v>
      </c>
      <c r="AW189"/>
      <c r="AX189"/>
      <c r="AY189"/>
      <c r="AZ189"/>
      <c r="BA189"/>
      <c r="BB189"/>
      <c r="BC189"/>
      <c r="BD189"/>
      <c r="BE189"/>
      <c r="BF189"/>
      <c r="BG189"/>
      <c r="BH189"/>
      <c r="BI189"/>
      <c r="BJ189"/>
      <c r="BK189"/>
      <c r="BL189"/>
      <c r="BM189"/>
      <c r="BN189"/>
      <c r="BO189"/>
      <c r="BP189"/>
      <c r="BQ189"/>
      <c r="BR189"/>
      <c r="BS189"/>
      <c r="BT189"/>
      <c r="BU189"/>
      <c r="BV189"/>
      <c r="BW189"/>
    </row>
    <row r="190" spans="7:75" ht="15">
      <c r="G190" s="19"/>
      <c r="H190" s="739"/>
      <c r="J190" s="736"/>
      <c r="K190" s="9" t="s">
        <v>164</v>
      </c>
      <c r="L190" s="57">
        <f>$S$29</f>
        <v>8.8999999999999996E-2</v>
      </c>
      <c r="M190" s="57">
        <f t="shared" ref="M190:AV190" si="23">$S$29</f>
        <v>8.8999999999999996E-2</v>
      </c>
      <c r="N190" s="57">
        <f t="shared" si="23"/>
        <v>8.8999999999999996E-2</v>
      </c>
      <c r="O190" s="57">
        <f t="shared" si="23"/>
        <v>8.8999999999999996E-2</v>
      </c>
      <c r="P190" s="57">
        <f t="shared" si="23"/>
        <v>8.8999999999999996E-2</v>
      </c>
      <c r="Q190" s="57">
        <f t="shared" si="23"/>
        <v>8.8999999999999996E-2</v>
      </c>
      <c r="R190" s="57">
        <f t="shared" si="23"/>
        <v>8.8999999999999996E-2</v>
      </c>
      <c r="S190" s="57">
        <f t="shared" si="23"/>
        <v>8.8999999999999996E-2</v>
      </c>
      <c r="T190" s="57">
        <f t="shared" si="23"/>
        <v>8.8999999999999996E-2</v>
      </c>
      <c r="U190" s="57">
        <f t="shared" si="23"/>
        <v>8.8999999999999996E-2</v>
      </c>
      <c r="V190" s="57">
        <f t="shared" si="23"/>
        <v>8.8999999999999996E-2</v>
      </c>
      <c r="W190" s="57">
        <f t="shared" si="23"/>
        <v>8.8999999999999996E-2</v>
      </c>
      <c r="X190" s="57">
        <f t="shared" si="23"/>
        <v>8.8999999999999996E-2</v>
      </c>
      <c r="Y190" s="57">
        <f t="shared" si="23"/>
        <v>8.8999999999999996E-2</v>
      </c>
      <c r="Z190" s="57">
        <f t="shared" si="23"/>
        <v>8.8999999999999996E-2</v>
      </c>
      <c r="AA190" s="57">
        <f t="shared" si="23"/>
        <v>8.8999999999999996E-2</v>
      </c>
      <c r="AB190" s="57">
        <f t="shared" si="23"/>
        <v>8.8999999999999996E-2</v>
      </c>
      <c r="AC190" s="57">
        <f t="shared" si="23"/>
        <v>8.8999999999999996E-2</v>
      </c>
      <c r="AD190" s="57">
        <f t="shared" si="23"/>
        <v>8.8999999999999996E-2</v>
      </c>
      <c r="AE190" s="57">
        <f t="shared" si="23"/>
        <v>8.8999999999999996E-2</v>
      </c>
      <c r="AF190" s="57">
        <f t="shared" si="23"/>
        <v>8.8999999999999996E-2</v>
      </c>
      <c r="AG190" s="57">
        <f t="shared" si="23"/>
        <v>8.8999999999999996E-2</v>
      </c>
      <c r="AH190" s="57">
        <f t="shared" si="23"/>
        <v>8.8999999999999996E-2</v>
      </c>
      <c r="AI190" s="57">
        <f t="shared" si="23"/>
        <v>8.8999999999999996E-2</v>
      </c>
      <c r="AJ190" s="57">
        <f t="shared" si="23"/>
        <v>8.8999999999999996E-2</v>
      </c>
      <c r="AK190" s="57">
        <f t="shared" si="23"/>
        <v>8.8999999999999996E-2</v>
      </c>
      <c r="AL190" s="57">
        <f t="shared" si="23"/>
        <v>8.8999999999999996E-2</v>
      </c>
      <c r="AM190" s="57">
        <f t="shared" si="23"/>
        <v>8.8999999999999996E-2</v>
      </c>
      <c r="AN190" s="57">
        <f t="shared" si="23"/>
        <v>8.8999999999999996E-2</v>
      </c>
      <c r="AO190" s="57">
        <f t="shared" si="23"/>
        <v>8.8999999999999996E-2</v>
      </c>
      <c r="AP190" s="57">
        <f t="shared" si="23"/>
        <v>8.8999999999999996E-2</v>
      </c>
      <c r="AQ190" s="57">
        <f t="shared" si="23"/>
        <v>8.8999999999999996E-2</v>
      </c>
      <c r="AR190" s="57">
        <f t="shared" si="23"/>
        <v>8.8999999999999996E-2</v>
      </c>
      <c r="AS190" s="57">
        <f t="shared" si="23"/>
        <v>8.8999999999999996E-2</v>
      </c>
      <c r="AT190" s="57">
        <f t="shared" si="23"/>
        <v>8.8999999999999996E-2</v>
      </c>
      <c r="AU190" s="57">
        <f t="shared" si="23"/>
        <v>8.8999999999999996E-2</v>
      </c>
      <c r="AV190" s="626">
        <f t="shared" si="23"/>
        <v>8.8999999999999996E-2</v>
      </c>
      <c r="AW190"/>
      <c r="AX190"/>
      <c r="AY190"/>
      <c r="AZ190"/>
      <c r="BA190"/>
      <c r="BB190"/>
      <c r="BC190"/>
      <c r="BD190"/>
      <c r="BE190"/>
      <c r="BF190"/>
      <c r="BG190"/>
      <c r="BH190"/>
      <c r="BI190"/>
      <c r="BJ190"/>
      <c r="BK190"/>
      <c r="BL190"/>
      <c r="BM190"/>
      <c r="BN190"/>
      <c r="BO190"/>
      <c r="BP190"/>
      <c r="BQ190"/>
      <c r="BR190"/>
      <c r="BS190"/>
      <c r="BT190"/>
      <c r="BU190"/>
      <c r="BV190"/>
      <c r="BW190"/>
    </row>
    <row r="191" spans="7:75" ht="15.75" thickBot="1">
      <c r="G191" s="19"/>
      <c r="H191" s="739"/>
      <c r="J191" s="736"/>
      <c r="K191" s="9" t="s">
        <v>165</v>
      </c>
      <c r="L191" s="75">
        <v>8.8999999999999996E-2</v>
      </c>
      <c r="M191" s="75">
        <v>8.8999999999999996E-2</v>
      </c>
      <c r="N191" s="75">
        <v>8.8999999999999996E-2</v>
      </c>
      <c r="O191" s="75">
        <v>8.8999999999999996E-2</v>
      </c>
      <c r="P191" s="75">
        <v>8.8999999999999996E-2</v>
      </c>
      <c r="Q191" s="75">
        <v>8.8999999999999996E-2</v>
      </c>
      <c r="R191" s="75">
        <v>8.8999999999999996E-2</v>
      </c>
      <c r="S191" s="75">
        <v>8.8999999999999996E-2</v>
      </c>
      <c r="T191" s="75">
        <v>8.8999999999999996E-2</v>
      </c>
      <c r="U191" s="75">
        <v>8.8999999999999996E-2</v>
      </c>
      <c r="V191" s="75">
        <v>8.8999999999999996E-2</v>
      </c>
      <c r="W191" s="75">
        <v>8.8999999999999996E-2</v>
      </c>
      <c r="X191" s="75">
        <v>8.8999999999999996E-2</v>
      </c>
      <c r="Y191" s="75">
        <v>8.8999999999999996E-2</v>
      </c>
      <c r="Z191" s="75">
        <v>8.8999999999999996E-2</v>
      </c>
      <c r="AA191" s="75">
        <v>8.8999999999999996E-2</v>
      </c>
      <c r="AB191" s="75">
        <v>8.8999999999999996E-2</v>
      </c>
      <c r="AC191" s="75">
        <v>8.8999999999999996E-2</v>
      </c>
      <c r="AD191" s="75">
        <v>8.8999999999999996E-2</v>
      </c>
      <c r="AE191" s="75">
        <v>8.8999999999999996E-2</v>
      </c>
      <c r="AF191" s="75">
        <v>8.8999999999999996E-2</v>
      </c>
      <c r="AG191" s="75">
        <v>8.8999999999999996E-2</v>
      </c>
      <c r="AH191" s="75">
        <v>8.8999999999999996E-2</v>
      </c>
      <c r="AI191" s="75">
        <v>8.8999999999999996E-2</v>
      </c>
      <c r="AJ191" s="75">
        <v>8.8999999999999996E-2</v>
      </c>
      <c r="AK191" s="75">
        <v>8.8999999999999996E-2</v>
      </c>
      <c r="AL191" s="75">
        <v>8.8999999999999996E-2</v>
      </c>
      <c r="AM191" s="75">
        <v>8.8999999999999996E-2</v>
      </c>
      <c r="AN191" s="75">
        <v>8.8999999999999996E-2</v>
      </c>
      <c r="AO191" s="75">
        <v>8.8999999999999996E-2</v>
      </c>
      <c r="AP191" s="75">
        <v>8.8999999999999996E-2</v>
      </c>
      <c r="AQ191" s="75">
        <v>8.8999999999999996E-2</v>
      </c>
      <c r="AR191" s="75">
        <v>8.8999999999999996E-2</v>
      </c>
      <c r="AS191" s="75">
        <v>8.8999999999999996E-2</v>
      </c>
      <c r="AT191" s="75">
        <v>8.8999999999999996E-2</v>
      </c>
      <c r="AU191" s="75">
        <v>8.8999999999999996E-2</v>
      </c>
      <c r="AV191" s="627">
        <v>8.8999999999999996E-2</v>
      </c>
      <c r="AW191"/>
      <c r="AX191"/>
      <c r="AY191"/>
      <c r="AZ191"/>
      <c r="BA191"/>
      <c r="BB191"/>
      <c r="BC191"/>
      <c r="BD191"/>
      <c r="BE191"/>
      <c r="BF191"/>
      <c r="BG191"/>
      <c r="BH191"/>
      <c r="BI191"/>
      <c r="BJ191"/>
      <c r="BK191"/>
      <c r="BL191"/>
      <c r="BM191"/>
      <c r="BN191"/>
      <c r="BO191"/>
      <c r="BP191"/>
      <c r="BQ191"/>
      <c r="BR191"/>
      <c r="BS191"/>
      <c r="BT191"/>
      <c r="BU191"/>
      <c r="BV191"/>
      <c r="BW191"/>
    </row>
    <row r="192" spans="7:75" ht="15.75" thickTop="1">
      <c r="G192" s="19"/>
      <c r="H192" s="739"/>
      <c r="J192" s="736"/>
      <c r="K192" s="9" t="s">
        <v>166</v>
      </c>
      <c r="L192" s="76">
        <v>8.8999999999999996E-2</v>
      </c>
      <c r="M192" s="76">
        <v>8.8999999999999996E-2</v>
      </c>
      <c r="N192" s="76">
        <v>8.8999999999999996E-2</v>
      </c>
      <c r="O192" s="76">
        <v>8.8999999999999996E-2</v>
      </c>
      <c r="P192" s="76">
        <v>8.8999999999999996E-2</v>
      </c>
      <c r="Q192" s="76">
        <v>8.8999999999999996E-2</v>
      </c>
      <c r="R192" s="76">
        <v>8.8999999999999996E-2</v>
      </c>
      <c r="S192" s="76">
        <v>8.8999999999999996E-2</v>
      </c>
      <c r="T192" s="76">
        <v>8.8999999999999996E-2</v>
      </c>
      <c r="U192" s="76">
        <v>8.8999999999999996E-2</v>
      </c>
      <c r="V192" s="76">
        <v>8.8999999999999996E-2</v>
      </c>
      <c r="W192" s="76">
        <v>8.8999999999999996E-2</v>
      </c>
      <c r="X192" s="76">
        <v>8.8999999999999996E-2</v>
      </c>
      <c r="Y192" s="76">
        <v>8.8999999999999996E-2</v>
      </c>
      <c r="Z192" s="76">
        <v>8.8999999999999996E-2</v>
      </c>
      <c r="AA192" s="76">
        <v>8.8999999999999996E-2</v>
      </c>
      <c r="AB192" s="76">
        <v>8.8999999999999996E-2</v>
      </c>
      <c r="AC192" s="76">
        <v>8.8999999999999996E-2</v>
      </c>
      <c r="AD192" s="76">
        <v>8.8999999999999996E-2</v>
      </c>
      <c r="AE192" s="76">
        <v>8.8999999999999996E-2</v>
      </c>
      <c r="AF192" s="76">
        <v>8.8999999999999996E-2</v>
      </c>
      <c r="AG192" s="76">
        <v>8.8999999999999996E-2</v>
      </c>
      <c r="AH192" s="76">
        <v>8.8999999999999996E-2</v>
      </c>
      <c r="AI192" s="76">
        <v>8.8999999999999996E-2</v>
      </c>
      <c r="AJ192" s="76">
        <v>8.8999999999999996E-2</v>
      </c>
      <c r="AK192" s="76">
        <v>8.8999999999999996E-2</v>
      </c>
      <c r="AL192" s="76">
        <v>8.8999999999999996E-2</v>
      </c>
      <c r="AM192" s="76">
        <v>8.8999999999999996E-2</v>
      </c>
      <c r="AN192" s="76">
        <v>8.8999999999999996E-2</v>
      </c>
      <c r="AO192" s="76">
        <v>8.8999999999999996E-2</v>
      </c>
      <c r="AP192" s="76">
        <v>8.8999999999999996E-2</v>
      </c>
      <c r="AQ192" s="76">
        <v>8.8999999999999996E-2</v>
      </c>
      <c r="AR192" s="76">
        <v>8.8999999999999996E-2</v>
      </c>
      <c r="AS192" s="76">
        <v>8.8999999999999996E-2</v>
      </c>
      <c r="AT192" s="76">
        <v>8.8999999999999996E-2</v>
      </c>
      <c r="AU192" s="76">
        <v>8.8999999999999996E-2</v>
      </c>
      <c r="AV192" s="628">
        <v>8.8999999999999996E-2</v>
      </c>
      <c r="AW192"/>
      <c r="AX192"/>
      <c r="AY192"/>
      <c r="AZ192"/>
      <c r="BA192"/>
      <c r="BB192"/>
      <c r="BC192"/>
      <c r="BD192"/>
      <c r="BE192"/>
      <c r="BF192"/>
      <c r="BG192"/>
      <c r="BH192"/>
      <c r="BI192"/>
      <c r="BJ192"/>
      <c r="BK192"/>
      <c r="BL192"/>
      <c r="BM192"/>
      <c r="BN192"/>
      <c r="BO192"/>
      <c r="BP192"/>
      <c r="BQ192"/>
      <c r="BR192"/>
      <c r="BS192"/>
      <c r="BT192"/>
      <c r="BU192"/>
      <c r="BV192"/>
      <c r="BW192"/>
    </row>
    <row r="193" spans="7:75" ht="15">
      <c r="G193" s="19"/>
      <c r="H193" s="739"/>
      <c r="J193" s="736"/>
      <c r="K193" s="9" t="s">
        <v>168</v>
      </c>
      <c r="L193" s="57">
        <f>$S$29</f>
        <v>8.8999999999999996E-2</v>
      </c>
      <c r="M193" s="57">
        <f t="shared" ref="M193:AV193" si="24">$S$29</f>
        <v>8.8999999999999996E-2</v>
      </c>
      <c r="N193" s="57">
        <f t="shared" si="24"/>
        <v>8.8999999999999996E-2</v>
      </c>
      <c r="O193" s="57">
        <f t="shared" si="24"/>
        <v>8.8999999999999996E-2</v>
      </c>
      <c r="P193" s="57">
        <f t="shared" si="24"/>
        <v>8.8999999999999996E-2</v>
      </c>
      <c r="Q193" s="57">
        <f t="shared" si="24"/>
        <v>8.8999999999999996E-2</v>
      </c>
      <c r="R193" s="57">
        <f t="shared" si="24"/>
        <v>8.8999999999999996E-2</v>
      </c>
      <c r="S193" s="57">
        <f t="shared" si="24"/>
        <v>8.8999999999999996E-2</v>
      </c>
      <c r="T193" s="57">
        <f t="shared" si="24"/>
        <v>8.8999999999999996E-2</v>
      </c>
      <c r="U193" s="57">
        <f t="shared" si="24"/>
        <v>8.8999999999999996E-2</v>
      </c>
      <c r="V193" s="57">
        <f t="shared" si="24"/>
        <v>8.8999999999999996E-2</v>
      </c>
      <c r="W193" s="57">
        <f t="shared" si="24"/>
        <v>8.8999999999999996E-2</v>
      </c>
      <c r="X193" s="57">
        <f t="shared" si="24"/>
        <v>8.8999999999999996E-2</v>
      </c>
      <c r="Y193" s="57">
        <f t="shared" si="24"/>
        <v>8.8999999999999996E-2</v>
      </c>
      <c r="Z193" s="57">
        <f t="shared" si="24"/>
        <v>8.8999999999999996E-2</v>
      </c>
      <c r="AA193" s="57">
        <f t="shared" si="24"/>
        <v>8.8999999999999996E-2</v>
      </c>
      <c r="AB193" s="57">
        <f t="shared" si="24"/>
        <v>8.8999999999999996E-2</v>
      </c>
      <c r="AC193" s="57">
        <f t="shared" si="24"/>
        <v>8.8999999999999996E-2</v>
      </c>
      <c r="AD193" s="57">
        <f t="shared" si="24"/>
        <v>8.8999999999999996E-2</v>
      </c>
      <c r="AE193" s="57">
        <f t="shared" si="24"/>
        <v>8.8999999999999996E-2</v>
      </c>
      <c r="AF193" s="57">
        <f t="shared" si="24"/>
        <v>8.8999999999999996E-2</v>
      </c>
      <c r="AG193" s="57">
        <f t="shared" si="24"/>
        <v>8.8999999999999996E-2</v>
      </c>
      <c r="AH193" s="57">
        <f t="shared" si="24"/>
        <v>8.8999999999999996E-2</v>
      </c>
      <c r="AI193" s="57">
        <f t="shared" si="24"/>
        <v>8.8999999999999996E-2</v>
      </c>
      <c r="AJ193" s="57">
        <f t="shared" si="24"/>
        <v>8.8999999999999996E-2</v>
      </c>
      <c r="AK193" s="57">
        <f t="shared" si="24"/>
        <v>8.8999999999999996E-2</v>
      </c>
      <c r="AL193" s="57">
        <f t="shared" si="24"/>
        <v>8.8999999999999996E-2</v>
      </c>
      <c r="AM193" s="57">
        <f t="shared" si="24"/>
        <v>8.8999999999999996E-2</v>
      </c>
      <c r="AN193" s="57">
        <f t="shared" si="24"/>
        <v>8.8999999999999996E-2</v>
      </c>
      <c r="AO193" s="57">
        <f t="shared" si="24"/>
        <v>8.8999999999999996E-2</v>
      </c>
      <c r="AP193" s="57">
        <f t="shared" si="24"/>
        <v>8.8999999999999996E-2</v>
      </c>
      <c r="AQ193" s="57">
        <f t="shared" si="24"/>
        <v>8.8999999999999996E-2</v>
      </c>
      <c r="AR193" s="57">
        <f t="shared" si="24"/>
        <v>8.8999999999999996E-2</v>
      </c>
      <c r="AS193" s="57">
        <f t="shared" si="24"/>
        <v>8.8999999999999996E-2</v>
      </c>
      <c r="AT193" s="57">
        <f t="shared" si="24"/>
        <v>8.8999999999999996E-2</v>
      </c>
      <c r="AU193" s="57">
        <f t="shared" si="24"/>
        <v>8.8999999999999996E-2</v>
      </c>
      <c r="AV193" s="626">
        <f t="shared" si="24"/>
        <v>8.8999999999999996E-2</v>
      </c>
      <c r="AW193"/>
      <c r="AX193"/>
      <c r="AY193"/>
      <c r="AZ193"/>
      <c r="BA193"/>
      <c r="BB193"/>
      <c r="BC193"/>
      <c r="BD193"/>
      <c r="BE193"/>
      <c r="BF193"/>
      <c r="BG193"/>
      <c r="BH193"/>
      <c r="BI193"/>
      <c r="BJ193"/>
      <c r="BK193"/>
      <c r="BL193"/>
      <c r="BM193"/>
      <c r="BN193"/>
      <c r="BO193"/>
      <c r="BP193"/>
      <c r="BQ193"/>
      <c r="BR193"/>
      <c r="BS193"/>
      <c r="BT193"/>
      <c r="BU193"/>
      <c r="BV193"/>
      <c r="BW193"/>
    </row>
    <row r="194" spans="7:75" ht="15.75" thickBot="1">
      <c r="G194" s="19"/>
      <c r="H194" s="739"/>
      <c r="J194" s="736"/>
      <c r="K194" s="9" t="s">
        <v>170</v>
      </c>
      <c r="L194" s="75">
        <v>8.8999999999999996E-2</v>
      </c>
      <c r="M194" s="75">
        <v>8.8999999999999996E-2</v>
      </c>
      <c r="N194" s="75">
        <v>8.8999999999999996E-2</v>
      </c>
      <c r="O194" s="75">
        <v>8.8999999999999996E-2</v>
      </c>
      <c r="P194" s="75">
        <v>8.8999999999999996E-2</v>
      </c>
      <c r="Q194" s="75">
        <v>8.8999999999999996E-2</v>
      </c>
      <c r="R194" s="75">
        <v>8.8999999999999996E-2</v>
      </c>
      <c r="S194" s="75">
        <v>8.8999999999999996E-2</v>
      </c>
      <c r="T194" s="75">
        <v>8.8999999999999996E-2</v>
      </c>
      <c r="U194" s="75">
        <v>8.8999999999999996E-2</v>
      </c>
      <c r="V194" s="75">
        <v>8.8999999999999996E-2</v>
      </c>
      <c r="W194" s="75">
        <v>8.8999999999999996E-2</v>
      </c>
      <c r="X194" s="75">
        <v>8.8999999999999996E-2</v>
      </c>
      <c r="Y194" s="75">
        <v>8.8999999999999996E-2</v>
      </c>
      <c r="Z194" s="75">
        <v>8.8999999999999996E-2</v>
      </c>
      <c r="AA194" s="75">
        <v>8.8999999999999996E-2</v>
      </c>
      <c r="AB194" s="75">
        <v>8.8999999999999996E-2</v>
      </c>
      <c r="AC194" s="75">
        <v>8.8999999999999996E-2</v>
      </c>
      <c r="AD194" s="75">
        <v>8.8999999999999996E-2</v>
      </c>
      <c r="AE194" s="75">
        <v>8.8999999999999996E-2</v>
      </c>
      <c r="AF194" s="75">
        <v>8.8999999999999996E-2</v>
      </c>
      <c r="AG194" s="75">
        <v>8.8999999999999996E-2</v>
      </c>
      <c r="AH194" s="75">
        <v>8.8999999999999996E-2</v>
      </c>
      <c r="AI194" s="75">
        <v>8.8999999999999996E-2</v>
      </c>
      <c r="AJ194" s="75">
        <v>8.8999999999999996E-2</v>
      </c>
      <c r="AK194" s="75">
        <v>8.8999999999999996E-2</v>
      </c>
      <c r="AL194" s="75">
        <v>8.8999999999999996E-2</v>
      </c>
      <c r="AM194" s="75">
        <v>8.8999999999999996E-2</v>
      </c>
      <c r="AN194" s="75">
        <v>8.8999999999999996E-2</v>
      </c>
      <c r="AO194" s="75">
        <v>8.8999999999999996E-2</v>
      </c>
      <c r="AP194" s="75">
        <v>8.8999999999999996E-2</v>
      </c>
      <c r="AQ194" s="75">
        <v>8.8999999999999996E-2</v>
      </c>
      <c r="AR194" s="75">
        <v>8.8999999999999996E-2</v>
      </c>
      <c r="AS194" s="75">
        <v>8.8999999999999996E-2</v>
      </c>
      <c r="AT194" s="75">
        <v>8.8999999999999996E-2</v>
      </c>
      <c r="AU194" s="75">
        <v>8.8999999999999996E-2</v>
      </c>
      <c r="AV194" s="627">
        <v>8.8999999999999996E-2</v>
      </c>
      <c r="AW194"/>
      <c r="AX194"/>
      <c r="AY194"/>
      <c r="AZ194"/>
      <c r="BA194"/>
      <c r="BB194"/>
      <c r="BC194"/>
      <c r="BD194"/>
      <c r="BE194"/>
      <c r="BF194"/>
      <c r="BG194"/>
      <c r="BH194"/>
      <c r="BI194"/>
      <c r="BJ194"/>
      <c r="BK194"/>
      <c r="BL194"/>
      <c r="BM194"/>
      <c r="BN194"/>
      <c r="BO194"/>
      <c r="BP194"/>
      <c r="BQ194"/>
      <c r="BR194"/>
      <c r="BS194"/>
      <c r="BT194"/>
      <c r="BU194"/>
      <c r="BV194"/>
      <c r="BW194"/>
    </row>
    <row r="195" spans="7:75" ht="15.75" thickTop="1">
      <c r="G195" s="19"/>
      <c r="H195" s="739"/>
      <c r="J195" s="736"/>
      <c r="K195" s="9" t="s">
        <v>167</v>
      </c>
      <c r="L195" s="76">
        <v>8.8999999999999996E-2</v>
      </c>
      <c r="M195" s="76">
        <v>8.8999999999999996E-2</v>
      </c>
      <c r="N195" s="76">
        <v>8.8999999999999996E-2</v>
      </c>
      <c r="O195" s="76">
        <v>8.8999999999999996E-2</v>
      </c>
      <c r="P195" s="76">
        <v>8.8999999999999996E-2</v>
      </c>
      <c r="Q195" s="76">
        <v>8.8999999999999996E-2</v>
      </c>
      <c r="R195" s="76">
        <v>8.8999999999999996E-2</v>
      </c>
      <c r="S195" s="76">
        <v>8.8999999999999996E-2</v>
      </c>
      <c r="T195" s="76">
        <v>8.8999999999999996E-2</v>
      </c>
      <c r="U195" s="76">
        <v>8.8999999999999996E-2</v>
      </c>
      <c r="V195" s="76">
        <v>8.8999999999999996E-2</v>
      </c>
      <c r="W195" s="76">
        <v>8.8999999999999996E-2</v>
      </c>
      <c r="X195" s="76">
        <v>8.8999999999999996E-2</v>
      </c>
      <c r="Y195" s="76">
        <v>8.8999999999999996E-2</v>
      </c>
      <c r="Z195" s="76">
        <v>8.8999999999999996E-2</v>
      </c>
      <c r="AA195" s="76">
        <v>8.8999999999999996E-2</v>
      </c>
      <c r="AB195" s="76">
        <v>8.8999999999999996E-2</v>
      </c>
      <c r="AC195" s="76">
        <v>8.8999999999999996E-2</v>
      </c>
      <c r="AD195" s="76">
        <v>8.8999999999999996E-2</v>
      </c>
      <c r="AE195" s="76">
        <v>8.8999999999999996E-2</v>
      </c>
      <c r="AF195" s="76">
        <v>8.8999999999999996E-2</v>
      </c>
      <c r="AG195" s="76">
        <v>8.8999999999999996E-2</v>
      </c>
      <c r="AH195" s="76">
        <v>8.8999999999999996E-2</v>
      </c>
      <c r="AI195" s="76">
        <v>8.8999999999999996E-2</v>
      </c>
      <c r="AJ195" s="76">
        <v>8.8999999999999996E-2</v>
      </c>
      <c r="AK195" s="76">
        <v>8.8999999999999996E-2</v>
      </c>
      <c r="AL195" s="76">
        <v>8.8999999999999996E-2</v>
      </c>
      <c r="AM195" s="76">
        <v>8.8999999999999996E-2</v>
      </c>
      <c r="AN195" s="76">
        <v>8.8999999999999996E-2</v>
      </c>
      <c r="AO195" s="76">
        <v>8.8999999999999996E-2</v>
      </c>
      <c r="AP195" s="76">
        <v>8.8999999999999996E-2</v>
      </c>
      <c r="AQ195" s="76">
        <v>8.8999999999999996E-2</v>
      </c>
      <c r="AR195" s="76">
        <v>8.8999999999999996E-2</v>
      </c>
      <c r="AS195" s="76">
        <v>8.8999999999999996E-2</v>
      </c>
      <c r="AT195" s="76">
        <v>8.8999999999999996E-2</v>
      </c>
      <c r="AU195" s="76">
        <v>8.8999999999999996E-2</v>
      </c>
      <c r="AV195" s="628">
        <v>8.8999999999999996E-2</v>
      </c>
      <c r="AW195"/>
      <c r="AX195"/>
      <c r="AY195"/>
      <c r="AZ195"/>
      <c r="BA195"/>
      <c r="BB195"/>
      <c r="BC195"/>
      <c r="BD195"/>
      <c r="BE195"/>
      <c r="BF195"/>
      <c r="BG195"/>
      <c r="BH195"/>
      <c r="BI195"/>
      <c r="BJ195"/>
      <c r="BK195"/>
      <c r="BL195"/>
      <c r="BM195"/>
      <c r="BN195"/>
      <c r="BO195"/>
      <c r="BP195"/>
      <c r="BQ195"/>
      <c r="BR195"/>
      <c r="BS195"/>
      <c r="BT195"/>
      <c r="BU195"/>
      <c r="BV195"/>
      <c r="BW195"/>
    </row>
    <row r="196" spans="7:75" ht="15">
      <c r="G196" s="19"/>
      <c r="H196" s="739"/>
      <c r="J196" s="736"/>
      <c r="K196" s="9" t="s">
        <v>169</v>
      </c>
      <c r="L196" s="57">
        <v>8.8999999999999996E-2</v>
      </c>
      <c r="M196" s="57">
        <v>8.8999999999999996E-2</v>
      </c>
      <c r="N196" s="57">
        <v>8.8999999999999996E-2</v>
      </c>
      <c r="O196" s="57">
        <v>8.8999999999999996E-2</v>
      </c>
      <c r="P196" s="57">
        <v>8.8999999999999996E-2</v>
      </c>
      <c r="Q196" s="57">
        <v>8.8999999999999996E-2</v>
      </c>
      <c r="R196" s="57">
        <v>8.8999999999999996E-2</v>
      </c>
      <c r="S196" s="57">
        <v>8.8999999999999996E-2</v>
      </c>
      <c r="T196" s="57">
        <v>8.8999999999999996E-2</v>
      </c>
      <c r="U196" s="57">
        <v>8.8999999999999996E-2</v>
      </c>
      <c r="V196" s="57">
        <v>8.8999999999999996E-2</v>
      </c>
      <c r="W196" s="57">
        <v>8.8999999999999996E-2</v>
      </c>
      <c r="X196" s="57">
        <v>8.8999999999999996E-2</v>
      </c>
      <c r="Y196" s="57">
        <v>8.8999999999999996E-2</v>
      </c>
      <c r="Z196" s="57">
        <v>8.8999999999999996E-2</v>
      </c>
      <c r="AA196" s="57">
        <v>8.8999999999999996E-2</v>
      </c>
      <c r="AB196" s="57">
        <v>8.8999999999999996E-2</v>
      </c>
      <c r="AC196" s="57">
        <v>8.8999999999999996E-2</v>
      </c>
      <c r="AD196" s="57">
        <v>8.8999999999999996E-2</v>
      </c>
      <c r="AE196" s="57">
        <v>8.8999999999999996E-2</v>
      </c>
      <c r="AF196" s="57">
        <v>8.8999999999999996E-2</v>
      </c>
      <c r="AG196" s="57">
        <v>8.8999999999999996E-2</v>
      </c>
      <c r="AH196" s="57">
        <v>8.8999999999999996E-2</v>
      </c>
      <c r="AI196" s="57">
        <v>8.8999999999999996E-2</v>
      </c>
      <c r="AJ196" s="57">
        <v>8.8999999999999996E-2</v>
      </c>
      <c r="AK196" s="57">
        <v>8.8999999999999996E-2</v>
      </c>
      <c r="AL196" s="57">
        <v>8.8999999999999996E-2</v>
      </c>
      <c r="AM196" s="57">
        <v>8.8999999999999996E-2</v>
      </c>
      <c r="AN196" s="57">
        <v>8.8999999999999996E-2</v>
      </c>
      <c r="AO196" s="57">
        <v>8.8999999999999996E-2</v>
      </c>
      <c r="AP196" s="57">
        <v>8.8999999999999996E-2</v>
      </c>
      <c r="AQ196" s="57">
        <v>8.8999999999999996E-2</v>
      </c>
      <c r="AR196" s="57">
        <v>8.8999999999999996E-2</v>
      </c>
      <c r="AS196" s="57">
        <v>8.8999999999999996E-2</v>
      </c>
      <c r="AT196" s="57">
        <v>8.8999999999999996E-2</v>
      </c>
      <c r="AU196" s="57">
        <v>8.8999999999999996E-2</v>
      </c>
      <c r="AV196" s="626">
        <v>8.8999999999999996E-2</v>
      </c>
      <c r="AW196"/>
      <c r="AX196"/>
      <c r="AY196"/>
      <c r="AZ196"/>
      <c r="BA196"/>
      <c r="BB196"/>
      <c r="BC196"/>
      <c r="BD196"/>
      <c r="BE196"/>
      <c r="BF196"/>
      <c r="BG196"/>
      <c r="BH196"/>
      <c r="BI196"/>
      <c r="BJ196"/>
      <c r="BK196"/>
      <c r="BL196"/>
      <c r="BM196"/>
      <c r="BN196"/>
      <c r="BO196"/>
      <c r="BP196"/>
      <c r="BQ196"/>
      <c r="BR196"/>
      <c r="BS196"/>
      <c r="BT196"/>
      <c r="BU196"/>
      <c r="BV196"/>
      <c r="BW196"/>
    </row>
    <row r="197" spans="7:75" ht="15">
      <c r="G197" s="19"/>
      <c r="H197" s="739"/>
      <c r="J197" s="736"/>
      <c r="K197" s="10" t="s">
        <v>171</v>
      </c>
      <c r="L197" s="58">
        <v>8.8999999999999996E-2</v>
      </c>
      <c r="M197" s="58">
        <v>8.8999999999999996E-2</v>
      </c>
      <c r="N197" s="58">
        <v>8.8999999999999996E-2</v>
      </c>
      <c r="O197" s="58">
        <v>8.8999999999999996E-2</v>
      </c>
      <c r="P197" s="58">
        <v>8.8999999999999996E-2</v>
      </c>
      <c r="Q197" s="58">
        <v>8.8999999999999996E-2</v>
      </c>
      <c r="R197" s="58">
        <v>8.8999999999999996E-2</v>
      </c>
      <c r="S197" s="58">
        <v>8.8999999999999996E-2</v>
      </c>
      <c r="T197" s="58">
        <v>8.8999999999999996E-2</v>
      </c>
      <c r="U197" s="58">
        <v>8.8999999999999996E-2</v>
      </c>
      <c r="V197" s="58">
        <v>8.8999999999999996E-2</v>
      </c>
      <c r="W197" s="58">
        <v>8.8999999999999996E-2</v>
      </c>
      <c r="X197" s="58">
        <v>8.8999999999999996E-2</v>
      </c>
      <c r="Y197" s="58">
        <v>8.8999999999999996E-2</v>
      </c>
      <c r="Z197" s="58">
        <v>8.8999999999999996E-2</v>
      </c>
      <c r="AA197" s="58">
        <v>8.8999999999999996E-2</v>
      </c>
      <c r="AB197" s="58">
        <v>8.8999999999999996E-2</v>
      </c>
      <c r="AC197" s="58">
        <v>8.8999999999999996E-2</v>
      </c>
      <c r="AD197" s="58">
        <v>8.8999999999999996E-2</v>
      </c>
      <c r="AE197" s="58">
        <v>8.8999999999999996E-2</v>
      </c>
      <c r="AF197" s="58">
        <v>8.8999999999999996E-2</v>
      </c>
      <c r="AG197" s="58">
        <v>8.8999999999999996E-2</v>
      </c>
      <c r="AH197" s="58">
        <v>8.8999999999999996E-2</v>
      </c>
      <c r="AI197" s="58">
        <v>8.8999999999999996E-2</v>
      </c>
      <c r="AJ197" s="58">
        <v>8.8999999999999996E-2</v>
      </c>
      <c r="AK197" s="58">
        <v>8.8999999999999996E-2</v>
      </c>
      <c r="AL197" s="58">
        <v>8.8999999999999996E-2</v>
      </c>
      <c r="AM197" s="58">
        <v>8.8999999999999996E-2</v>
      </c>
      <c r="AN197" s="58">
        <v>8.8999999999999996E-2</v>
      </c>
      <c r="AO197" s="58">
        <v>8.8999999999999996E-2</v>
      </c>
      <c r="AP197" s="58">
        <v>8.8999999999999996E-2</v>
      </c>
      <c r="AQ197" s="58">
        <v>8.8999999999999996E-2</v>
      </c>
      <c r="AR197" s="58">
        <v>8.8999999999999996E-2</v>
      </c>
      <c r="AS197" s="58">
        <v>8.8999999999999996E-2</v>
      </c>
      <c r="AT197" s="58">
        <v>8.8999999999999996E-2</v>
      </c>
      <c r="AU197" s="58">
        <v>8.8999999999999996E-2</v>
      </c>
      <c r="AV197" s="629">
        <v>8.8999999999999996E-2</v>
      </c>
      <c r="AW197"/>
      <c r="AX197"/>
      <c r="AY197"/>
      <c r="AZ197"/>
      <c r="BA197"/>
      <c r="BB197"/>
      <c r="BC197"/>
      <c r="BD197"/>
      <c r="BE197"/>
      <c r="BF197"/>
      <c r="BG197"/>
      <c r="BH197"/>
      <c r="BI197"/>
      <c r="BJ197"/>
      <c r="BK197"/>
      <c r="BL197"/>
      <c r="BM197"/>
      <c r="BN197"/>
      <c r="BO197"/>
      <c r="BP197"/>
      <c r="BQ197"/>
      <c r="BR197"/>
      <c r="BS197"/>
      <c r="BT197"/>
      <c r="BU197"/>
      <c r="BV197"/>
      <c r="BW197"/>
    </row>
    <row r="198" spans="7:75" ht="15.75" thickBot="1">
      <c r="G198" s="19"/>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c r="AU198" s="11"/>
      <c r="AV198" s="144"/>
      <c r="AW198"/>
      <c r="AX198"/>
      <c r="AY198"/>
      <c r="AZ198"/>
      <c r="BA198"/>
      <c r="BB198"/>
      <c r="BC198"/>
      <c r="BD198"/>
      <c r="BE198"/>
      <c r="BF198"/>
      <c r="BG198"/>
      <c r="BH198"/>
      <c r="BI198"/>
      <c r="BJ198"/>
      <c r="BK198"/>
      <c r="BL198"/>
      <c r="BM198"/>
      <c r="BN198"/>
      <c r="BO198"/>
      <c r="BP198"/>
      <c r="BQ198"/>
      <c r="BR198"/>
      <c r="BS198"/>
      <c r="BT198"/>
      <c r="BU198"/>
      <c r="BV198"/>
      <c r="BW198"/>
    </row>
    <row r="199" spans="7:75" ht="15">
      <c r="G199" s="19"/>
      <c r="H199" s="12"/>
      <c r="I199" s="12"/>
      <c r="J199" s="12"/>
      <c r="K199" s="12"/>
      <c r="L199" s="12"/>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12"/>
      <c r="AV199" s="148"/>
      <c r="AW199"/>
      <c r="AX199"/>
      <c r="AY199"/>
      <c r="AZ199"/>
      <c r="BA199"/>
      <c r="BB199"/>
      <c r="BC199"/>
      <c r="BD199"/>
      <c r="BE199"/>
      <c r="BF199"/>
      <c r="BG199"/>
      <c r="BH199"/>
      <c r="BI199"/>
      <c r="BJ199"/>
      <c r="BK199"/>
      <c r="BL199"/>
      <c r="BM199"/>
      <c r="BN199"/>
      <c r="BO199"/>
      <c r="BP199"/>
      <c r="BQ199"/>
      <c r="BR199"/>
      <c r="BS199"/>
      <c r="BT199"/>
      <c r="BU199"/>
      <c r="BV199"/>
      <c r="BW199"/>
    </row>
    <row r="200" spans="7:75" ht="15">
      <c r="G200" s="19"/>
      <c r="L200" s="24">
        <f t="shared" ref="L200:AV200" si="25">L188</f>
        <v>2014</v>
      </c>
      <c r="M200" s="24">
        <f t="shared" si="25"/>
        <v>2015</v>
      </c>
      <c r="N200" s="24">
        <f t="shared" si="25"/>
        <v>2016</v>
      </c>
      <c r="O200" s="24">
        <f t="shared" si="25"/>
        <v>2017</v>
      </c>
      <c r="P200" s="24">
        <f t="shared" si="25"/>
        <v>2018</v>
      </c>
      <c r="Q200" s="24">
        <f t="shared" si="25"/>
        <v>2019</v>
      </c>
      <c r="R200" s="24">
        <f t="shared" si="25"/>
        <v>2020</v>
      </c>
      <c r="S200" s="24">
        <f t="shared" si="25"/>
        <v>2021</v>
      </c>
      <c r="T200" s="24">
        <f t="shared" si="25"/>
        <v>2022</v>
      </c>
      <c r="U200" s="24">
        <f t="shared" si="25"/>
        <v>2023</v>
      </c>
      <c r="V200" s="24">
        <f t="shared" si="25"/>
        <v>2024</v>
      </c>
      <c r="W200" s="24">
        <f t="shared" si="25"/>
        <v>2025</v>
      </c>
      <c r="X200" s="24">
        <f t="shared" si="25"/>
        <v>2026</v>
      </c>
      <c r="Y200" s="24">
        <f t="shared" si="25"/>
        <v>2027</v>
      </c>
      <c r="Z200" s="24">
        <f t="shared" si="25"/>
        <v>2028</v>
      </c>
      <c r="AA200" s="24">
        <f t="shared" si="25"/>
        <v>2029</v>
      </c>
      <c r="AB200" s="24">
        <f t="shared" si="25"/>
        <v>2030</v>
      </c>
      <c r="AC200" s="24">
        <f t="shared" si="25"/>
        <v>2031</v>
      </c>
      <c r="AD200" s="24">
        <f t="shared" si="25"/>
        <v>2032</v>
      </c>
      <c r="AE200" s="24">
        <f t="shared" si="25"/>
        <v>2033</v>
      </c>
      <c r="AF200" s="24">
        <f t="shared" si="25"/>
        <v>2034</v>
      </c>
      <c r="AG200" s="24">
        <f t="shared" si="25"/>
        <v>2035</v>
      </c>
      <c r="AH200" s="24">
        <f t="shared" si="25"/>
        <v>2036</v>
      </c>
      <c r="AI200" s="24">
        <f t="shared" si="25"/>
        <v>2037</v>
      </c>
      <c r="AJ200" s="24">
        <f t="shared" si="25"/>
        <v>2038</v>
      </c>
      <c r="AK200" s="24">
        <f t="shared" si="25"/>
        <v>2039</v>
      </c>
      <c r="AL200" s="24">
        <f t="shared" si="25"/>
        <v>2040</v>
      </c>
      <c r="AM200" s="24">
        <f t="shared" si="25"/>
        <v>2041</v>
      </c>
      <c r="AN200" s="24">
        <f t="shared" si="25"/>
        <v>2042</v>
      </c>
      <c r="AO200" s="24">
        <f t="shared" si="25"/>
        <v>2043</v>
      </c>
      <c r="AP200" s="24">
        <f t="shared" si="25"/>
        <v>2044</v>
      </c>
      <c r="AQ200" s="24">
        <f t="shared" si="25"/>
        <v>2045</v>
      </c>
      <c r="AR200" s="24">
        <f t="shared" si="25"/>
        <v>2046</v>
      </c>
      <c r="AS200" s="24">
        <f t="shared" si="25"/>
        <v>2047</v>
      </c>
      <c r="AT200" s="24">
        <f t="shared" si="25"/>
        <v>2048</v>
      </c>
      <c r="AU200" s="24">
        <f t="shared" si="25"/>
        <v>2049</v>
      </c>
      <c r="AV200" s="168">
        <f t="shared" si="25"/>
        <v>2050</v>
      </c>
      <c r="AW200"/>
      <c r="AX200"/>
      <c r="AY200"/>
      <c r="AZ200"/>
      <c r="BA200"/>
      <c r="BB200"/>
      <c r="BC200"/>
      <c r="BD200"/>
      <c r="BE200"/>
      <c r="BF200"/>
      <c r="BG200"/>
      <c r="BH200"/>
      <c r="BI200"/>
      <c r="BJ200"/>
      <c r="BK200"/>
      <c r="BL200"/>
      <c r="BM200"/>
      <c r="BN200"/>
      <c r="BO200"/>
      <c r="BP200"/>
      <c r="BQ200"/>
      <c r="BR200"/>
      <c r="BS200"/>
      <c r="BT200"/>
      <c r="BU200"/>
      <c r="BV200"/>
      <c r="BW200"/>
    </row>
    <row r="201" spans="7:75" ht="15">
      <c r="G201" s="19"/>
      <c r="H201" s="851" t="s">
        <v>27</v>
      </c>
      <c r="J201" s="735" t="s">
        <v>640</v>
      </c>
      <c r="K201" s="8" t="s">
        <v>163</v>
      </c>
      <c r="L201" s="164">
        <v>0</v>
      </c>
      <c r="M201" s="164">
        <v>0</v>
      </c>
      <c r="N201" s="164">
        <v>0</v>
      </c>
      <c r="O201" s="164">
        <v>0</v>
      </c>
      <c r="P201" s="164">
        <v>0</v>
      </c>
      <c r="Q201" s="164">
        <v>0</v>
      </c>
      <c r="R201" s="164">
        <v>0</v>
      </c>
      <c r="S201" s="164">
        <v>0</v>
      </c>
      <c r="T201" s="164">
        <v>0</v>
      </c>
      <c r="U201" s="164">
        <v>0</v>
      </c>
      <c r="V201" s="164">
        <v>0</v>
      </c>
      <c r="W201" s="164">
        <v>0</v>
      </c>
      <c r="X201" s="164">
        <v>0</v>
      </c>
      <c r="Y201" s="164">
        <v>0</v>
      </c>
      <c r="Z201" s="164">
        <v>0</v>
      </c>
      <c r="AA201" s="164">
        <v>0</v>
      </c>
      <c r="AB201" s="164">
        <v>0</v>
      </c>
      <c r="AC201" s="164">
        <v>0</v>
      </c>
      <c r="AD201" s="164">
        <v>0</v>
      </c>
      <c r="AE201" s="164">
        <v>0</v>
      </c>
      <c r="AF201" s="164">
        <v>0</v>
      </c>
      <c r="AG201" s="164">
        <v>0</v>
      </c>
      <c r="AH201" s="164">
        <v>0</v>
      </c>
      <c r="AI201" s="164">
        <v>0</v>
      </c>
      <c r="AJ201" s="164">
        <v>0</v>
      </c>
      <c r="AK201" s="164">
        <v>0</v>
      </c>
      <c r="AL201" s="164">
        <v>0</v>
      </c>
      <c r="AM201" s="164">
        <v>0</v>
      </c>
      <c r="AN201" s="164">
        <v>0</v>
      </c>
      <c r="AO201" s="164">
        <v>0</v>
      </c>
      <c r="AP201" s="164">
        <v>0</v>
      </c>
      <c r="AQ201" s="164">
        <v>0</v>
      </c>
      <c r="AR201" s="164">
        <v>0</v>
      </c>
      <c r="AS201" s="164">
        <v>0</v>
      </c>
      <c r="AT201" s="164">
        <v>0</v>
      </c>
      <c r="AU201" s="164">
        <v>0</v>
      </c>
      <c r="AV201" s="653">
        <v>0</v>
      </c>
      <c r="AW201"/>
      <c r="AX201"/>
      <c r="AY201"/>
      <c r="AZ201"/>
      <c r="BA201"/>
      <c r="BB201"/>
      <c r="BC201"/>
      <c r="BD201"/>
      <c r="BE201"/>
      <c r="BF201"/>
      <c r="BG201"/>
      <c r="BH201"/>
      <c r="BI201"/>
      <c r="BJ201"/>
      <c r="BK201"/>
      <c r="BL201"/>
      <c r="BM201"/>
      <c r="BN201"/>
      <c r="BO201"/>
      <c r="BP201"/>
      <c r="BQ201"/>
      <c r="BR201"/>
      <c r="BS201"/>
      <c r="BT201"/>
      <c r="BU201"/>
      <c r="BV201"/>
      <c r="BW201"/>
    </row>
    <row r="202" spans="7:75" ht="15">
      <c r="G202" s="19"/>
      <c r="H202" s="851"/>
      <c r="J202" s="736"/>
      <c r="K202" s="9" t="s">
        <v>164</v>
      </c>
      <c r="L202" s="165">
        <v>0</v>
      </c>
      <c r="M202" s="165">
        <v>0</v>
      </c>
      <c r="N202" s="165">
        <v>0</v>
      </c>
      <c r="O202" s="165">
        <v>0</v>
      </c>
      <c r="P202" s="165">
        <v>0</v>
      </c>
      <c r="Q202" s="165">
        <v>0</v>
      </c>
      <c r="R202" s="165">
        <v>0</v>
      </c>
      <c r="S202" s="165">
        <v>0</v>
      </c>
      <c r="T202" s="165">
        <v>0</v>
      </c>
      <c r="U202" s="165">
        <v>0</v>
      </c>
      <c r="V202" s="165">
        <v>0</v>
      </c>
      <c r="W202" s="165">
        <v>0</v>
      </c>
      <c r="X202" s="165">
        <v>0</v>
      </c>
      <c r="Y202" s="165">
        <v>0</v>
      </c>
      <c r="Z202" s="165">
        <v>0</v>
      </c>
      <c r="AA202" s="165">
        <v>0</v>
      </c>
      <c r="AB202" s="165">
        <v>0</v>
      </c>
      <c r="AC202" s="165">
        <v>0</v>
      </c>
      <c r="AD202" s="165">
        <v>0</v>
      </c>
      <c r="AE202" s="165">
        <v>0</v>
      </c>
      <c r="AF202" s="165">
        <v>0</v>
      </c>
      <c r="AG202" s="165">
        <v>0</v>
      </c>
      <c r="AH202" s="165">
        <v>0</v>
      </c>
      <c r="AI202" s="165">
        <v>0</v>
      </c>
      <c r="AJ202" s="165">
        <v>0</v>
      </c>
      <c r="AK202" s="165">
        <v>0</v>
      </c>
      <c r="AL202" s="165">
        <v>0</v>
      </c>
      <c r="AM202" s="165">
        <v>0</v>
      </c>
      <c r="AN202" s="165">
        <v>0</v>
      </c>
      <c r="AO202" s="165">
        <v>0</v>
      </c>
      <c r="AP202" s="165">
        <v>0</v>
      </c>
      <c r="AQ202" s="165">
        <v>0</v>
      </c>
      <c r="AR202" s="165">
        <v>0</v>
      </c>
      <c r="AS202" s="165">
        <v>0</v>
      </c>
      <c r="AT202" s="165">
        <v>0</v>
      </c>
      <c r="AU202" s="165">
        <v>0</v>
      </c>
      <c r="AV202" s="488">
        <v>0</v>
      </c>
      <c r="AW202"/>
      <c r="AX202"/>
      <c r="AY202"/>
      <c r="AZ202"/>
      <c r="BA202"/>
      <c r="BB202"/>
      <c r="BC202"/>
      <c r="BD202"/>
      <c r="BE202"/>
      <c r="BF202"/>
      <c r="BG202"/>
      <c r="BH202"/>
      <c r="BI202"/>
      <c r="BJ202"/>
      <c r="BK202"/>
      <c r="BL202"/>
      <c r="BM202"/>
      <c r="BN202"/>
      <c r="BO202"/>
      <c r="BP202"/>
      <c r="BQ202"/>
      <c r="BR202"/>
      <c r="BS202"/>
      <c r="BT202"/>
      <c r="BU202"/>
      <c r="BV202"/>
      <c r="BW202"/>
    </row>
    <row r="203" spans="7:75" ht="15.75" thickBot="1">
      <c r="G203" s="19"/>
      <c r="H203" s="851"/>
      <c r="J203" s="736"/>
      <c r="K203" s="9" t="s">
        <v>165</v>
      </c>
      <c r="L203" s="166">
        <v>0</v>
      </c>
      <c r="M203" s="166">
        <v>0</v>
      </c>
      <c r="N203" s="166">
        <v>0</v>
      </c>
      <c r="O203" s="166">
        <v>0</v>
      </c>
      <c r="P203" s="166">
        <v>0</v>
      </c>
      <c r="Q203" s="166">
        <v>0</v>
      </c>
      <c r="R203" s="166">
        <v>0</v>
      </c>
      <c r="S203" s="166">
        <v>0</v>
      </c>
      <c r="T203" s="166">
        <v>0</v>
      </c>
      <c r="U203" s="166">
        <v>0</v>
      </c>
      <c r="V203" s="166">
        <v>0</v>
      </c>
      <c r="W203" s="166">
        <v>0</v>
      </c>
      <c r="X203" s="166">
        <v>0</v>
      </c>
      <c r="Y203" s="166">
        <v>0</v>
      </c>
      <c r="Z203" s="166">
        <v>0</v>
      </c>
      <c r="AA203" s="166">
        <v>0</v>
      </c>
      <c r="AB203" s="166">
        <v>0</v>
      </c>
      <c r="AC203" s="166">
        <v>0</v>
      </c>
      <c r="AD203" s="166">
        <v>0</v>
      </c>
      <c r="AE203" s="166">
        <v>0</v>
      </c>
      <c r="AF203" s="166">
        <v>0</v>
      </c>
      <c r="AG203" s="166">
        <v>0</v>
      </c>
      <c r="AH203" s="166">
        <v>0</v>
      </c>
      <c r="AI203" s="166">
        <v>0</v>
      </c>
      <c r="AJ203" s="166">
        <v>0</v>
      </c>
      <c r="AK203" s="166">
        <v>0</v>
      </c>
      <c r="AL203" s="166">
        <v>0</v>
      </c>
      <c r="AM203" s="166">
        <v>0</v>
      </c>
      <c r="AN203" s="166">
        <v>0</v>
      </c>
      <c r="AO203" s="166">
        <v>0</v>
      </c>
      <c r="AP203" s="166">
        <v>0</v>
      </c>
      <c r="AQ203" s="166">
        <v>0</v>
      </c>
      <c r="AR203" s="166">
        <v>0</v>
      </c>
      <c r="AS203" s="166">
        <v>0</v>
      </c>
      <c r="AT203" s="166">
        <v>0</v>
      </c>
      <c r="AU203" s="166">
        <v>0</v>
      </c>
      <c r="AV203" s="654">
        <v>0</v>
      </c>
      <c r="AW203"/>
      <c r="AX203"/>
      <c r="AY203"/>
      <c r="AZ203"/>
      <c r="BA203"/>
      <c r="BB203"/>
      <c r="BC203"/>
      <c r="BD203"/>
      <c r="BE203"/>
      <c r="BF203"/>
      <c r="BG203"/>
      <c r="BH203"/>
      <c r="BI203"/>
      <c r="BJ203"/>
      <c r="BK203"/>
      <c r="BL203"/>
      <c r="BM203"/>
      <c r="BN203"/>
      <c r="BO203"/>
      <c r="BP203"/>
      <c r="BQ203"/>
      <c r="BR203"/>
      <c r="BS203"/>
      <c r="BT203"/>
      <c r="BU203"/>
      <c r="BV203"/>
      <c r="BW203"/>
    </row>
    <row r="204" spans="7:75" ht="15.75" thickTop="1">
      <c r="G204" s="19"/>
      <c r="H204" s="851"/>
      <c r="J204" s="736"/>
      <c r="K204" s="9" t="s">
        <v>166</v>
      </c>
      <c r="L204" s="486">
        <v>0</v>
      </c>
      <c r="M204" s="486">
        <v>0</v>
      </c>
      <c r="N204" s="486">
        <v>0</v>
      </c>
      <c r="O204" s="486">
        <v>0</v>
      </c>
      <c r="P204" s="486">
        <v>0</v>
      </c>
      <c r="Q204" s="486">
        <v>0</v>
      </c>
      <c r="R204" s="486">
        <v>0</v>
      </c>
      <c r="S204" s="486">
        <v>0</v>
      </c>
      <c r="T204" s="486">
        <v>0</v>
      </c>
      <c r="U204" s="486">
        <v>0</v>
      </c>
      <c r="V204" s="486">
        <v>0</v>
      </c>
      <c r="W204" s="486">
        <v>0</v>
      </c>
      <c r="X204" s="486">
        <v>0</v>
      </c>
      <c r="Y204" s="486">
        <v>0</v>
      </c>
      <c r="Z204" s="486">
        <v>0</v>
      </c>
      <c r="AA204" s="486">
        <v>0</v>
      </c>
      <c r="AB204" s="486">
        <v>0</v>
      </c>
      <c r="AC204" s="486">
        <v>0</v>
      </c>
      <c r="AD204" s="486">
        <v>0</v>
      </c>
      <c r="AE204" s="486">
        <v>0</v>
      </c>
      <c r="AF204" s="486">
        <v>0</v>
      </c>
      <c r="AG204" s="486">
        <v>0</v>
      </c>
      <c r="AH204" s="486">
        <v>0</v>
      </c>
      <c r="AI204" s="486">
        <v>0</v>
      </c>
      <c r="AJ204" s="486">
        <v>0</v>
      </c>
      <c r="AK204" s="486">
        <v>0</v>
      </c>
      <c r="AL204" s="486">
        <v>0</v>
      </c>
      <c r="AM204" s="486">
        <v>0</v>
      </c>
      <c r="AN204" s="486">
        <v>0</v>
      </c>
      <c r="AO204" s="486">
        <v>0</v>
      </c>
      <c r="AP204" s="486">
        <v>0</v>
      </c>
      <c r="AQ204" s="486">
        <v>0</v>
      </c>
      <c r="AR204" s="486">
        <v>0</v>
      </c>
      <c r="AS204" s="486">
        <v>0</v>
      </c>
      <c r="AT204" s="486">
        <v>0</v>
      </c>
      <c r="AU204" s="486">
        <v>0</v>
      </c>
      <c r="AV204" s="489">
        <v>0</v>
      </c>
      <c r="AW204"/>
      <c r="AX204"/>
      <c r="AY204"/>
      <c r="AZ204"/>
      <c r="BA204"/>
      <c r="BB204"/>
      <c r="BC204"/>
      <c r="BD204"/>
      <c r="BE204"/>
      <c r="BF204"/>
      <c r="BG204"/>
      <c r="BH204"/>
      <c r="BI204"/>
      <c r="BJ204"/>
      <c r="BK204"/>
      <c r="BL204"/>
      <c r="BM204"/>
      <c r="BN204"/>
      <c r="BO204"/>
      <c r="BP204"/>
      <c r="BQ204"/>
      <c r="BR204"/>
      <c r="BS204"/>
      <c r="BT204"/>
      <c r="BU204"/>
      <c r="BV204"/>
      <c r="BW204"/>
    </row>
    <row r="205" spans="7:75" ht="15">
      <c r="G205" s="19"/>
      <c r="H205" s="851"/>
      <c r="J205" s="736"/>
      <c r="K205" s="9" t="s">
        <v>168</v>
      </c>
      <c r="L205" s="165">
        <v>0</v>
      </c>
      <c r="M205" s="165">
        <v>0</v>
      </c>
      <c r="N205" s="165">
        <v>0</v>
      </c>
      <c r="O205" s="165">
        <v>0</v>
      </c>
      <c r="P205" s="165">
        <v>0</v>
      </c>
      <c r="Q205" s="165">
        <v>0</v>
      </c>
      <c r="R205" s="165">
        <v>0</v>
      </c>
      <c r="S205" s="165">
        <v>0</v>
      </c>
      <c r="T205" s="165">
        <v>0</v>
      </c>
      <c r="U205" s="165">
        <v>0</v>
      </c>
      <c r="V205" s="165">
        <v>0</v>
      </c>
      <c r="W205" s="165">
        <v>0</v>
      </c>
      <c r="X205" s="165">
        <v>0</v>
      </c>
      <c r="Y205" s="165">
        <v>0</v>
      </c>
      <c r="Z205" s="165">
        <v>0</v>
      </c>
      <c r="AA205" s="165">
        <v>0</v>
      </c>
      <c r="AB205" s="165">
        <v>0</v>
      </c>
      <c r="AC205" s="165">
        <v>0</v>
      </c>
      <c r="AD205" s="165">
        <v>0</v>
      </c>
      <c r="AE205" s="165">
        <v>0</v>
      </c>
      <c r="AF205" s="165">
        <v>0</v>
      </c>
      <c r="AG205" s="165">
        <v>0</v>
      </c>
      <c r="AH205" s="165">
        <v>0</v>
      </c>
      <c r="AI205" s="165">
        <v>0</v>
      </c>
      <c r="AJ205" s="165">
        <v>0</v>
      </c>
      <c r="AK205" s="165">
        <v>0</v>
      </c>
      <c r="AL205" s="165">
        <v>0</v>
      </c>
      <c r="AM205" s="165">
        <v>0</v>
      </c>
      <c r="AN205" s="165">
        <v>0</v>
      </c>
      <c r="AO205" s="165">
        <v>0</v>
      </c>
      <c r="AP205" s="165">
        <v>0</v>
      </c>
      <c r="AQ205" s="165">
        <v>0</v>
      </c>
      <c r="AR205" s="165">
        <v>0</v>
      </c>
      <c r="AS205" s="165">
        <v>0</v>
      </c>
      <c r="AT205" s="165">
        <v>0</v>
      </c>
      <c r="AU205" s="165">
        <v>0</v>
      </c>
      <c r="AV205" s="488">
        <v>0</v>
      </c>
      <c r="AW205"/>
      <c r="AX205"/>
      <c r="AY205"/>
      <c r="AZ205"/>
      <c r="BA205"/>
      <c r="BB205"/>
      <c r="BC205"/>
      <c r="BD205"/>
      <c r="BE205"/>
      <c r="BF205"/>
      <c r="BG205"/>
      <c r="BH205"/>
      <c r="BI205"/>
      <c r="BJ205"/>
      <c r="BK205"/>
      <c r="BL205"/>
      <c r="BM205"/>
      <c r="BN205"/>
      <c r="BO205"/>
      <c r="BP205"/>
      <c r="BQ205"/>
      <c r="BR205"/>
      <c r="BS205"/>
      <c r="BT205"/>
      <c r="BU205"/>
      <c r="BV205"/>
      <c r="BW205"/>
    </row>
    <row r="206" spans="7:75" ht="15.75" thickBot="1">
      <c r="G206" s="19"/>
      <c r="H206" s="851"/>
      <c r="J206" s="736"/>
      <c r="K206" s="9" t="s">
        <v>170</v>
      </c>
      <c r="L206" s="166">
        <v>0</v>
      </c>
      <c r="M206" s="166">
        <v>0</v>
      </c>
      <c r="N206" s="166">
        <v>0</v>
      </c>
      <c r="O206" s="166">
        <v>0</v>
      </c>
      <c r="P206" s="166">
        <v>0</v>
      </c>
      <c r="Q206" s="166">
        <v>0</v>
      </c>
      <c r="R206" s="166">
        <v>0</v>
      </c>
      <c r="S206" s="166">
        <v>0</v>
      </c>
      <c r="T206" s="166">
        <v>0</v>
      </c>
      <c r="U206" s="166">
        <v>0</v>
      </c>
      <c r="V206" s="166">
        <v>0</v>
      </c>
      <c r="W206" s="166">
        <v>0</v>
      </c>
      <c r="X206" s="166">
        <v>0</v>
      </c>
      <c r="Y206" s="166">
        <v>0</v>
      </c>
      <c r="Z206" s="166">
        <v>0</v>
      </c>
      <c r="AA206" s="166">
        <v>0</v>
      </c>
      <c r="AB206" s="166">
        <v>0</v>
      </c>
      <c r="AC206" s="166">
        <v>0</v>
      </c>
      <c r="AD206" s="166">
        <v>0</v>
      </c>
      <c r="AE206" s="166">
        <v>0</v>
      </c>
      <c r="AF206" s="166">
        <v>0</v>
      </c>
      <c r="AG206" s="166">
        <v>0</v>
      </c>
      <c r="AH206" s="166">
        <v>0</v>
      </c>
      <c r="AI206" s="166">
        <v>0</v>
      </c>
      <c r="AJ206" s="166">
        <v>0</v>
      </c>
      <c r="AK206" s="166">
        <v>0</v>
      </c>
      <c r="AL206" s="166">
        <v>0</v>
      </c>
      <c r="AM206" s="166">
        <v>0</v>
      </c>
      <c r="AN206" s="166">
        <v>0</v>
      </c>
      <c r="AO206" s="166">
        <v>0</v>
      </c>
      <c r="AP206" s="166">
        <v>0</v>
      </c>
      <c r="AQ206" s="166">
        <v>0</v>
      </c>
      <c r="AR206" s="166">
        <v>0</v>
      </c>
      <c r="AS206" s="166">
        <v>0</v>
      </c>
      <c r="AT206" s="166">
        <v>0</v>
      </c>
      <c r="AU206" s="166">
        <v>0</v>
      </c>
      <c r="AV206" s="654">
        <v>0</v>
      </c>
      <c r="AW206"/>
      <c r="AX206"/>
      <c r="AY206"/>
      <c r="AZ206"/>
      <c r="BA206"/>
      <c r="BB206"/>
      <c r="BC206"/>
      <c r="BD206"/>
      <c r="BE206"/>
      <c r="BF206"/>
      <c r="BG206"/>
      <c r="BH206"/>
      <c r="BI206"/>
      <c r="BJ206"/>
      <c r="BK206"/>
      <c r="BL206"/>
      <c r="BM206"/>
      <c r="BN206"/>
      <c r="BO206"/>
      <c r="BP206"/>
      <c r="BQ206"/>
      <c r="BR206"/>
      <c r="BS206"/>
      <c r="BT206"/>
      <c r="BU206"/>
      <c r="BV206"/>
      <c r="BW206"/>
    </row>
    <row r="207" spans="7:75" ht="15.75" thickTop="1">
      <c r="G207" s="19"/>
      <c r="H207" s="851"/>
      <c r="J207" s="736"/>
      <c r="K207" s="9" t="s">
        <v>167</v>
      </c>
      <c r="L207" s="486">
        <v>0</v>
      </c>
      <c r="M207" s="486">
        <v>0</v>
      </c>
      <c r="N207" s="486">
        <v>0</v>
      </c>
      <c r="O207" s="486">
        <v>0</v>
      </c>
      <c r="P207" s="486">
        <v>0</v>
      </c>
      <c r="Q207" s="486">
        <v>0</v>
      </c>
      <c r="R207" s="486">
        <v>0</v>
      </c>
      <c r="S207" s="486">
        <v>0</v>
      </c>
      <c r="T207" s="486">
        <v>0</v>
      </c>
      <c r="U207" s="486">
        <v>0</v>
      </c>
      <c r="V207" s="486">
        <v>0</v>
      </c>
      <c r="W207" s="486">
        <v>0</v>
      </c>
      <c r="X207" s="486">
        <v>0</v>
      </c>
      <c r="Y207" s="486">
        <v>0</v>
      </c>
      <c r="Z207" s="486">
        <v>0</v>
      </c>
      <c r="AA207" s="486">
        <v>0</v>
      </c>
      <c r="AB207" s="486">
        <v>0</v>
      </c>
      <c r="AC207" s="486">
        <v>0</v>
      </c>
      <c r="AD207" s="486">
        <v>0</v>
      </c>
      <c r="AE207" s="486">
        <v>0</v>
      </c>
      <c r="AF207" s="486">
        <v>0</v>
      </c>
      <c r="AG207" s="486">
        <v>0</v>
      </c>
      <c r="AH207" s="486">
        <v>0</v>
      </c>
      <c r="AI207" s="486">
        <v>0</v>
      </c>
      <c r="AJ207" s="486">
        <v>0</v>
      </c>
      <c r="AK207" s="486">
        <v>0</v>
      </c>
      <c r="AL207" s="486">
        <v>0</v>
      </c>
      <c r="AM207" s="486">
        <v>0</v>
      </c>
      <c r="AN207" s="486">
        <v>0</v>
      </c>
      <c r="AO207" s="486">
        <v>0</v>
      </c>
      <c r="AP207" s="486">
        <v>0</v>
      </c>
      <c r="AQ207" s="486">
        <v>0</v>
      </c>
      <c r="AR207" s="486">
        <v>0</v>
      </c>
      <c r="AS207" s="486">
        <v>0</v>
      </c>
      <c r="AT207" s="486">
        <v>0</v>
      </c>
      <c r="AU207" s="486">
        <v>0</v>
      </c>
      <c r="AV207" s="489">
        <v>0</v>
      </c>
      <c r="AW207"/>
      <c r="AX207"/>
      <c r="AY207"/>
      <c r="AZ207"/>
      <c r="BA207"/>
      <c r="BB207"/>
      <c r="BC207"/>
      <c r="BD207"/>
      <c r="BE207"/>
      <c r="BF207"/>
      <c r="BG207"/>
      <c r="BH207"/>
      <c r="BI207"/>
      <c r="BJ207"/>
      <c r="BK207"/>
      <c r="BL207"/>
      <c r="BM207"/>
      <c r="BN207"/>
      <c r="BO207"/>
      <c r="BP207"/>
      <c r="BQ207"/>
      <c r="BR207"/>
      <c r="BS207"/>
      <c r="BT207"/>
      <c r="BU207"/>
      <c r="BV207"/>
      <c r="BW207"/>
    </row>
    <row r="208" spans="7:75" ht="15">
      <c r="G208" s="19"/>
      <c r="H208" s="851"/>
      <c r="J208" s="736"/>
      <c r="K208" s="9" t="s">
        <v>169</v>
      </c>
      <c r="L208" s="165">
        <v>0</v>
      </c>
      <c r="M208" s="165">
        <v>0</v>
      </c>
      <c r="N208" s="165">
        <v>0</v>
      </c>
      <c r="O208" s="165">
        <v>0</v>
      </c>
      <c r="P208" s="165">
        <v>0</v>
      </c>
      <c r="Q208" s="165">
        <v>0</v>
      </c>
      <c r="R208" s="165">
        <v>0</v>
      </c>
      <c r="S208" s="165">
        <v>0</v>
      </c>
      <c r="T208" s="165">
        <v>0</v>
      </c>
      <c r="U208" s="165">
        <v>0</v>
      </c>
      <c r="V208" s="165">
        <v>0</v>
      </c>
      <c r="W208" s="165">
        <v>0</v>
      </c>
      <c r="X208" s="165">
        <v>0</v>
      </c>
      <c r="Y208" s="165">
        <v>0</v>
      </c>
      <c r="Z208" s="165">
        <v>0</v>
      </c>
      <c r="AA208" s="165">
        <v>0</v>
      </c>
      <c r="AB208" s="165">
        <v>0</v>
      </c>
      <c r="AC208" s="165">
        <v>0</v>
      </c>
      <c r="AD208" s="165">
        <v>0</v>
      </c>
      <c r="AE208" s="165">
        <v>0</v>
      </c>
      <c r="AF208" s="165">
        <v>0</v>
      </c>
      <c r="AG208" s="165">
        <v>0</v>
      </c>
      <c r="AH208" s="165">
        <v>0</v>
      </c>
      <c r="AI208" s="165">
        <v>0</v>
      </c>
      <c r="AJ208" s="165">
        <v>0</v>
      </c>
      <c r="AK208" s="165">
        <v>0</v>
      </c>
      <c r="AL208" s="165">
        <v>0</v>
      </c>
      <c r="AM208" s="165">
        <v>0</v>
      </c>
      <c r="AN208" s="165">
        <v>0</v>
      </c>
      <c r="AO208" s="165">
        <v>0</v>
      </c>
      <c r="AP208" s="165">
        <v>0</v>
      </c>
      <c r="AQ208" s="165">
        <v>0</v>
      </c>
      <c r="AR208" s="165">
        <v>0</v>
      </c>
      <c r="AS208" s="165">
        <v>0</v>
      </c>
      <c r="AT208" s="165">
        <v>0</v>
      </c>
      <c r="AU208" s="165">
        <v>0</v>
      </c>
      <c r="AV208" s="488">
        <v>0</v>
      </c>
      <c r="AW208"/>
      <c r="AX208"/>
      <c r="AY208"/>
      <c r="AZ208"/>
      <c r="BA208"/>
      <c r="BB208"/>
      <c r="BC208"/>
      <c r="BD208"/>
      <c r="BE208"/>
      <c r="BF208"/>
      <c r="BG208"/>
      <c r="BH208"/>
      <c r="BI208"/>
      <c r="BJ208"/>
      <c r="BK208"/>
      <c r="BL208"/>
      <c r="BM208"/>
      <c r="BN208"/>
      <c r="BO208"/>
      <c r="BP208"/>
      <c r="BQ208"/>
      <c r="BR208"/>
      <c r="BS208"/>
      <c r="BT208"/>
      <c r="BU208"/>
      <c r="BV208"/>
      <c r="BW208"/>
    </row>
    <row r="209" spans="7:75" ht="15">
      <c r="G209" s="19"/>
      <c r="H209" s="851"/>
      <c r="J209" s="736"/>
      <c r="K209" s="10" t="s">
        <v>171</v>
      </c>
      <c r="L209" s="680">
        <v>0</v>
      </c>
      <c r="M209" s="680">
        <v>0</v>
      </c>
      <c r="N209" s="680">
        <v>0</v>
      </c>
      <c r="O209" s="680">
        <v>0</v>
      </c>
      <c r="P209" s="680">
        <v>0</v>
      </c>
      <c r="Q209" s="680">
        <v>0</v>
      </c>
      <c r="R209" s="680">
        <v>0</v>
      </c>
      <c r="S209" s="680">
        <v>0</v>
      </c>
      <c r="T209" s="680">
        <v>0</v>
      </c>
      <c r="U209" s="680">
        <v>0</v>
      </c>
      <c r="V209" s="680">
        <v>0</v>
      </c>
      <c r="W209" s="680">
        <v>0</v>
      </c>
      <c r="X209" s="680">
        <v>0</v>
      </c>
      <c r="Y209" s="680">
        <v>0</v>
      </c>
      <c r="Z209" s="680">
        <v>0</v>
      </c>
      <c r="AA209" s="680">
        <v>0</v>
      </c>
      <c r="AB209" s="680">
        <v>0</v>
      </c>
      <c r="AC209" s="680">
        <v>0</v>
      </c>
      <c r="AD209" s="680">
        <v>0</v>
      </c>
      <c r="AE209" s="680">
        <v>0</v>
      </c>
      <c r="AF209" s="680">
        <v>0</v>
      </c>
      <c r="AG209" s="680">
        <v>0</v>
      </c>
      <c r="AH209" s="680">
        <v>0</v>
      </c>
      <c r="AI209" s="680">
        <v>0</v>
      </c>
      <c r="AJ209" s="680">
        <v>0</v>
      </c>
      <c r="AK209" s="680">
        <v>0</v>
      </c>
      <c r="AL209" s="680">
        <v>0</v>
      </c>
      <c r="AM209" s="680">
        <v>0</v>
      </c>
      <c r="AN209" s="680">
        <v>0</v>
      </c>
      <c r="AO209" s="680">
        <v>0</v>
      </c>
      <c r="AP209" s="680">
        <v>0</v>
      </c>
      <c r="AQ209" s="680">
        <v>0</v>
      </c>
      <c r="AR209" s="680">
        <v>0</v>
      </c>
      <c r="AS209" s="680">
        <v>0</v>
      </c>
      <c r="AT209" s="680">
        <v>0</v>
      </c>
      <c r="AU209" s="680">
        <v>0</v>
      </c>
      <c r="AV209" s="681">
        <v>0</v>
      </c>
      <c r="AW209"/>
      <c r="AX209"/>
      <c r="AY209"/>
      <c r="AZ209"/>
      <c r="BA209"/>
      <c r="BB209"/>
      <c r="BC209"/>
      <c r="BD209"/>
      <c r="BE209"/>
      <c r="BF209"/>
      <c r="BG209"/>
      <c r="BH209"/>
      <c r="BI209"/>
      <c r="BJ209"/>
      <c r="BK209"/>
      <c r="BL209"/>
      <c r="BM209"/>
      <c r="BN209"/>
      <c r="BO209"/>
      <c r="BP209"/>
      <c r="BQ209"/>
      <c r="BR209"/>
      <c r="BS209"/>
      <c r="BT209"/>
      <c r="BU209"/>
      <c r="BV209"/>
      <c r="BW209"/>
    </row>
    <row r="210" spans="7:75" ht="15.75" thickBot="1">
      <c r="G210" s="19"/>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11"/>
      <c r="AR210" s="11"/>
      <c r="AS210" s="11"/>
      <c r="AT210" s="11"/>
      <c r="AU210" s="11"/>
      <c r="AV210" s="144"/>
      <c r="AW210"/>
      <c r="AX210"/>
      <c r="AY210"/>
      <c r="AZ210"/>
      <c r="BA210"/>
      <c r="BB210"/>
      <c r="BC210"/>
      <c r="BD210"/>
      <c r="BE210"/>
      <c r="BF210"/>
      <c r="BG210"/>
      <c r="BH210"/>
      <c r="BI210"/>
      <c r="BJ210"/>
      <c r="BK210"/>
      <c r="BL210"/>
      <c r="BM210"/>
      <c r="BN210"/>
      <c r="BO210"/>
      <c r="BP210"/>
      <c r="BQ210"/>
      <c r="BR210"/>
      <c r="BS210"/>
      <c r="BT210"/>
      <c r="BU210"/>
      <c r="BV210"/>
      <c r="BW210"/>
    </row>
    <row r="211" spans="7:75" ht="15">
      <c r="G211" s="19"/>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48"/>
      <c r="AW211"/>
      <c r="AX211"/>
      <c r="AY211"/>
      <c r="AZ211"/>
      <c r="BA211"/>
      <c r="BB211"/>
      <c r="BC211"/>
      <c r="BD211"/>
      <c r="BE211"/>
      <c r="BF211"/>
      <c r="BG211"/>
      <c r="BH211"/>
      <c r="BI211"/>
      <c r="BJ211"/>
      <c r="BK211"/>
      <c r="BL211"/>
      <c r="BM211"/>
      <c r="BN211"/>
      <c r="BO211"/>
      <c r="BP211"/>
      <c r="BQ211"/>
      <c r="BR211"/>
      <c r="BS211"/>
      <c r="BT211"/>
      <c r="BU211"/>
      <c r="BV211"/>
      <c r="BW211"/>
    </row>
    <row r="212" spans="7:75" ht="15">
      <c r="G212" s="19"/>
      <c r="L212" s="24">
        <f t="shared" ref="L212:AV212" si="26">L200</f>
        <v>2014</v>
      </c>
      <c r="M212" s="24">
        <f t="shared" si="26"/>
        <v>2015</v>
      </c>
      <c r="N212" s="24">
        <f t="shared" si="26"/>
        <v>2016</v>
      </c>
      <c r="O212" s="24">
        <f t="shared" si="26"/>
        <v>2017</v>
      </c>
      <c r="P212" s="24">
        <f t="shared" si="26"/>
        <v>2018</v>
      </c>
      <c r="Q212" s="24">
        <f t="shared" si="26"/>
        <v>2019</v>
      </c>
      <c r="R212" s="24">
        <f t="shared" si="26"/>
        <v>2020</v>
      </c>
      <c r="S212" s="24">
        <f t="shared" si="26"/>
        <v>2021</v>
      </c>
      <c r="T212" s="24">
        <f t="shared" si="26"/>
        <v>2022</v>
      </c>
      <c r="U212" s="24">
        <f t="shared" si="26"/>
        <v>2023</v>
      </c>
      <c r="V212" s="24">
        <f t="shared" si="26"/>
        <v>2024</v>
      </c>
      <c r="W212" s="24">
        <f t="shared" si="26"/>
        <v>2025</v>
      </c>
      <c r="X212" s="24">
        <f t="shared" si="26"/>
        <v>2026</v>
      </c>
      <c r="Y212" s="24">
        <f t="shared" si="26"/>
        <v>2027</v>
      </c>
      <c r="Z212" s="24">
        <f t="shared" si="26"/>
        <v>2028</v>
      </c>
      <c r="AA212" s="24">
        <f t="shared" si="26"/>
        <v>2029</v>
      </c>
      <c r="AB212" s="24">
        <f t="shared" si="26"/>
        <v>2030</v>
      </c>
      <c r="AC212" s="24">
        <f t="shared" si="26"/>
        <v>2031</v>
      </c>
      <c r="AD212" s="24">
        <f t="shared" si="26"/>
        <v>2032</v>
      </c>
      <c r="AE212" s="24">
        <f t="shared" si="26"/>
        <v>2033</v>
      </c>
      <c r="AF212" s="24">
        <f t="shared" si="26"/>
        <v>2034</v>
      </c>
      <c r="AG212" s="24">
        <f t="shared" si="26"/>
        <v>2035</v>
      </c>
      <c r="AH212" s="24">
        <f t="shared" si="26"/>
        <v>2036</v>
      </c>
      <c r="AI212" s="24">
        <f t="shared" si="26"/>
        <v>2037</v>
      </c>
      <c r="AJ212" s="24">
        <f t="shared" si="26"/>
        <v>2038</v>
      </c>
      <c r="AK212" s="24">
        <f t="shared" si="26"/>
        <v>2039</v>
      </c>
      <c r="AL212" s="24">
        <f t="shared" si="26"/>
        <v>2040</v>
      </c>
      <c r="AM212" s="24">
        <f t="shared" si="26"/>
        <v>2041</v>
      </c>
      <c r="AN212" s="24">
        <f t="shared" si="26"/>
        <v>2042</v>
      </c>
      <c r="AO212" s="24">
        <f t="shared" si="26"/>
        <v>2043</v>
      </c>
      <c r="AP212" s="24">
        <f t="shared" si="26"/>
        <v>2044</v>
      </c>
      <c r="AQ212" s="24">
        <f t="shared" si="26"/>
        <v>2045</v>
      </c>
      <c r="AR212" s="24">
        <f t="shared" si="26"/>
        <v>2046</v>
      </c>
      <c r="AS212" s="24">
        <f t="shared" si="26"/>
        <v>2047</v>
      </c>
      <c r="AT212" s="24">
        <f t="shared" si="26"/>
        <v>2048</v>
      </c>
      <c r="AU212" s="24">
        <f t="shared" si="26"/>
        <v>2049</v>
      </c>
      <c r="AV212" s="168">
        <f t="shared" si="26"/>
        <v>2050</v>
      </c>
      <c r="AW212"/>
      <c r="AX212"/>
      <c r="AY212"/>
      <c r="AZ212"/>
      <c r="BA212"/>
      <c r="BB212"/>
      <c r="BC212"/>
      <c r="BD212"/>
      <c r="BE212"/>
      <c r="BF212"/>
      <c r="BG212"/>
      <c r="BH212"/>
      <c r="BI212"/>
      <c r="BJ212"/>
      <c r="BK212"/>
      <c r="BL212"/>
      <c r="BM212"/>
      <c r="BN212"/>
      <c r="BO212"/>
      <c r="BP212"/>
      <c r="BQ212"/>
      <c r="BR212"/>
      <c r="BS212"/>
      <c r="BT212"/>
      <c r="BU212"/>
      <c r="BV212"/>
      <c r="BW212"/>
    </row>
    <row r="213" spans="7:75" ht="15">
      <c r="G213" s="19"/>
      <c r="H213" s="788" t="s">
        <v>33</v>
      </c>
      <c r="J213" s="735" t="s">
        <v>34</v>
      </c>
      <c r="K213" s="8" t="s">
        <v>163</v>
      </c>
      <c r="L213" s="123"/>
      <c r="M213" s="123">
        <f t="shared" ref="M213:AV213" si="27" xml:space="preserve"> (($S$36 * $S$34 * $S$32 * (M137 * 1 + M201) +M147) * 1000 / (M87 * 8760)) + M157 + M177</f>
        <v>351.73149172117849</v>
      </c>
      <c r="N213" s="123">
        <f t="shared" si="27"/>
        <v>351.13171269899294</v>
      </c>
      <c r="O213" s="123">
        <f t="shared" si="27"/>
        <v>349.60630274206767</v>
      </c>
      <c r="P213" s="123">
        <f t="shared" si="27"/>
        <v>347.36657559944945</v>
      </c>
      <c r="Q213" s="123">
        <f t="shared" si="27"/>
        <v>346.87210272374062</v>
      </c>
      <c r="R213" s="123">
        <f t="shared" si="27"/>
        <v>346.52000474643933</v>
      </c>
      <c r="S213" s="123">
        <f t="shared" si="27"/>
        <v>345.21575431515356</v>
      </c>
      <c r="T213" s="123">
        <f t="shared" si="27"/>
        <v>344.23118114859705</v>
      </c>
      <c r="U213" s="123">
        <f t="shared" si="27"/>
        <v>344.72560982475386</v>
      </c>
      <c r="V213" s="123">
        <f t="shared" si="27"/>
        <v>344.24804610556561</v>
      </c>
      <c r="W213" s="123">
        <f t="shared" si="27"/>
        <v>344.38687208181193</v>
      </c>
      <c r="X213" s="123">
        <f t="shared" si="27"/>
        <v>341.94294269622605</v>
      </c>
      <c r="Y213" s="123">
        <f t="shared" si="27"/>
        <v>339.89225441187881</v>
      </c>
      <c r="Z213" s="123">
        <f t="shared" si="27"/>
        <v>339.07483171077689</v>
      </c>
      <c r="AA213" s="123">
        <f t="shared" si="27"/>
        <v>338.85815527309626</v>
      </c>
      <c r="AB213" s="123">
        <f t="shared" si="27"/>
        <v>337.87291317447654</v>
      </c>
      <c r="AC213" s="123">
        <f t="shared" si="27"/>
        <v>337.34851180928314</v>
      </c>
      <c r="AD213" s="123">
        <f t="shared" si="27"/>
        <v>336.4413586524513</v>
      </c>
      <c r="AE213" s="123">
        <f t="shared" si="27"/>
        <v>335.94760485713232</v>
      </c>
      <c r="AF213" s="123">
        <f t="shared" si="27"/>
        <v>335.25792904157328</v>
      </c>
      <c r="AG213" s="123">
        <f t="shared" si="27"/>
        <v>335.14481976187039</v>
      </c>
      <c r="AH213" s="123">
        <f t="shared" si="27"/>
        <v>334.31109848883415</v>
      </c>
      <c r="AI213" s="123">
        <f t="shared" si="27"/>
        <v>334.13812220362354</v>
      </c>
      <c r="AJ213" s="123">
        <f t="shared" si="27"/>
        <v>333.66490728889789</v>
      </c>
      <c r="AK213" s="123">
        <f t="shared" si="27"/>
        <v>333.21483300299826</v>
      </c>
      <c r="AL213" s="123">
        <f t="shared" si="27"/>
        <v>332.49143761183279</v>
      </c>
      <c r="AM213" s="123">
        <f t="shared" si="27"/>
        <v>332.49143761183279</v>
      </c>
      <c r="AN213" s="123">
        <f t="shared" si="27"/>
        <v>332.49143761183279</v>
      </c>
      <c r="AO213" s="123">
        <f t="shared" si="27"/>
        <v>332.49143761183279</v>
      </c>
      <c r="AP213" s="123">
        <f t="shared" si="27"/>
        <v>332.49143761183279</v>
      </c>
      <c r="AQ213" s="123">
        <f t="shared" si="27"/>
        <v>332.49143761183279</v>
      </c>
      <c r="AR213" s="123">
        <f t="shared" si="27"/>
        <v>332.49143761183279</v>
      </c>
      <c r="AS213" s="123">
        <f t="shared" si="27"/>
        <v>332.49143761183279</v>
      </c>
      <c r="AT213" s="123">
        <f t="shared" si="27"/>
        <v>332.49143761183279</v>
      </c>
      <c r="AU213" s="123">
        <f t="shared" si="27"/>
        <v>332.49143761183279</v>
      </c>
      <c r="AV213" s="612">
        <f t="shared" si="27"/>
        <v>332.49143761183279</v>
      </c>
      <c r="AW213"/>
      <c r="AX213"/>
      <c r="AY213"/>
      <c r="AZ213"/>
      <c r="BA213"/>
      <c r="BB213"/>
      <c r="BC213"/>
      <c r="BD213"/>
      <c r="BE213"/>
      <c r="BF213"/>
      <c r="BG213"/>
      <c r="BH213"/>
      <c r="BI213"/>
      <c r="BJ213"/>
      <c r="BK213"/>
      <c r="BL213"/>
      <c r="BM213"/>
      <c r="BN213"/>
      <c r="BO213"/>
      <c r="BP213"/>
      <c r="BQ213"/>
      <c r="BR213"/>
      <c r="BS213"/>
      <c r="BT213"/>
      <c r="BU213"/>
      <c r="BV213"/>
      <c r="BW213"/>
    </row>
    <row r="214" spans="7:75" ht="15">
      <c r="G214" s="19"/>
      <c r="H214" s="788"/>
      <c r="J214" s="736"/>
      <c r="K214" s="9" t="s">
        <v>164</v>
      </c>
      <c r="L214" s="124"/>
      <c r="M214" s="124">
        <f t="shared" ref="M214:AV214" si="28" xml:space="preserve"> (($S$36 * $S$34 * $S$32 * (M138 * 1 + M202) +M148) * 1000 / (M88 * 8760)) + M158 + M178</f>
        <v>356.44784656106117</v>
      </c>
      <c r="N214" s="124">
        <f t="shared" si="28"/>
        <v>355.96258604992158</v>
      </c>
      <c r="O214" s="124">
        <f t="shared" si="28"/>
        <v>356.63227791782521</v>
      </c>
      <c r="P214" s="124">
        <f t="shared" si="28"/>
        <v>356.79298287334973</v>
      </c>
      <c r="Q214" s="124">
        <f t="shared" si="28"/>
        <v>356.32803724060278</v>
      </c>
      <c r="R214" s="124">
        <f t="shared" si="28"/>
        <v>353.41471389130737</v>
      </c>
      <c r="S214" s="124">
        <f t="shared" si="28"/>
        <v>353.47016466324743</v>
      </c>
      <c r="T214" s="124">
        <f t="shared" si="28"/>
        <v>352.36642073364106</v>
      </c>
      <c r="U214" s="124">
        <f t="shared" si="28"/>
        <v>351.81043126756913</v>
      </c>
      <c r="V214" s="124">
        <f t="shared" si="28"/>
        <v>351.7513985816164</v>
      </c>
      <c r="W214" s="124">
        <f t="shared" si="28"/>
        <v>351.09328267320984</v>
      </c>
      <c r="X214" s="124">
        <f t="shared" si="28"/>
        <v>349.71640006670503</v>
      </c>
      <c r="Y214" s="124">
        <f t="shared" si="28"/>
        <v>349.73235496906358</v>
      </c>
      <c r="Z214" s="124">
        <f t="shared" si="28"/>
        <v>349.95256141019041</v>
      </c>
      <c r="AA214" s="124">
        <f t="shared" si="28"/>
        <v>350.78324144611679</v>
      </c>
      <c r="AB214" s="124">
        <f t="shared" si="28"/>
        <v>352.06549496088905</v>
      </c>
      <c r="AC214" s="124">
        <f t="shared" si="28"/>
        <v>352.24687181172692</v>
      </c>
      <c r="AD214" s="124">
        <f t="shared" si="28"/>
        <v>352.27190239389802</v>
      </c>
      <c r="AE214" s="124">
        <f t="shared" si="28"/>
        <v>353.45799840307563</v>
      </c>
      <c r="AF214" s="124">
        <f t="shared" si="28"/>
        <v>354.07662980648041</v>
      </c>
      <c r="AG214" s="124">
        <f t="shared" si="28"/>
        <v>355.49233277506687</v>
      </c>
      <c r="AH214" s="124">
        <f t="shared" si="28"/>
        <v>357.56264407534445</v>
      </c>
      <c r="AI214" s="124">
        <f t="shared" si="28"/>
        <v>357.7158915682374</v>
      </c>
      <c r="AJ214" s="124">
        <f t="shared" si="28"/>
        <v>357.67872878938664</v>
      </c>
      <c r="AK214" s="124">
        <f t="shared" si="28"/>
        <v>359.48229432509015</v>
      </c>
      <c r="AL214" s="124">
        <f t="shared" si="28"/>
        <v>361.31419913675944</v>
      </c>
      <c r="AM214" s="124">
        <f t="shared" si="28"/>
        <v>361.31419913675944</v>
      </c>
      <c r="AN214" s="124">
        <f t="shared" si="28"/>
        <v>361.31419913675944</v>
      </c>
      <c r="AO214" s="124">
        <f t="shared" si="28"/>
        <v>361.31419913675944</v>
      </c>
      <c r="AP214" s="124">
        <f t="shared" si="28"/>
        <v>361.31419913675944</v>
      </c>
      <c r="AQ214" s="124">
        <f t="shared" si="28"/>
        <v>361.31419913675944</v>
      </c>
      <c r="AR214" s="124">
        <f t="shared" si="28"/>
        <v>361.31419913675944</v>
      </c>
      <c r="AS214" s="124">
        <f t="shared" si="28"/>
        <v>361.31419913675944</v>
      </c>
      <c r="AT214" s="124">
        <f t="shared" si="28"/>
        <v>361.31419913675944</v>
      </c>
      <c r="AU214" s="124">
        <f t="shared" si="28"/>
        <v>361.31419913675944</v>
      </c>
      <c r="AV214" s="613">
        <f t="shared" si="28"/>
        <v>361.31419913675944</v>
      </c>
      <c r="AW214"/>
      <c r="AX214"/>
      <c r="AY214"/>
      <c r="AZ214"/>
      <c r="BA214"/>
      <c r="BB214"/>
      <c r="BC214"/>
      <c r="BD214"/>
      <c r="BE214"/>
      <c r="BF214"/>
      <c r="BG214"/>
      <c r="BH214"/>
      <c r="BI214"/>
      <c r="BJ214"/>
      <c r="BK214"/>
      <c r="BL214"/>
      <c r="BM214"/>
      <c r="BN214"/>
      <c r="BO214"/>
      <c r="BP214"/>
      <c r="BQ214"/>
      <c r="BR214"/>
      <c r="BS214"/>
      <c r="BT214"/>
      <c r="BU214"/>
      <c r="BV214"/>
      <c r="BW214"/>
    </row>
    <row r="215" spans="7:75" ht="15.75" thickBot="1">
      <c r="G215" s="19"/>
      <c r="H215" s="788"/>
      <c r="J215" s="736"/>
      <c r="K215" s="9" t="s">
        <v>165</v>
      </c>
      <c r="L215" s="125"/>
      <c r="M215" s="125">
        <f t="shared" ref="M215:AV215" si="29" xml:space="preserve"> (($S$36 * $S$34 * $S$32 * (M139 * 1 + M203) +M149) * 1000 / (M89 * 8760)) + M159 + M179</f>
        <v>358.30627750944825</v>
      </c>
      <c r="N215" s="125">
        <f t="shared" si="29"/>
        <v>358.64615617826962</v>
      </c>
      <c r="O215" s="125">
        <f t="shared" si="29"/>
        <v>360.69289799055252</v>
      </c>
      <c r="P215" s="125">
        <f t="shared" si="29"/>
        <v>360.46230178317376</v>
      </c>
      <c r="Q215" s="125">
        <f t="shared" si="29"/>
        <v>360.66843971186375</v>
      </c>
      <c r="R215" s="125">
        <f t="shared" si="29"/>
        <v>359.86129158671304</v>
      </c>
      <c r="S215" s="125">
        <f t="shared" si="29"/>
        <v>360.15128378626798</v>
      </c>
      <c r="T215" s="125">
        <f t="shared" si="29"/>
        <v>361.15652796032725</v>
      </c>
      <c r="U215" s="125">
        <f t="shared" si="29"/>
        <v>362.666009261704</v>
      </c>
      <c r="V215" s="125">
        <f t="shared" si="29"/>
        <v>363.92307900463697</v>
      </c>
      <c r="W215" s="125">
        <f t="shared" si="29"/>
        <v>365.71617633889895</v>
      </c>
      <c r="X215" s="125">
        <f t="shared" si="29"/>
        <v>367.37540876171965</v>
      </c>
      <c r="Y215" s="125">
        <f t="shared" si="29"/>
        <v>369.80208292116527</v>
      </c>
      <c r="Z215" s="125">
        <f t="shared" si="29"/>
        <v>371.17938936229206</v>
      </c>
      <c r="AA215" s="125">
        <f t="shared" si="29"/>
        <v>372.13028488697694</v>
      </c>
      <c r="AB215" s="125">
        <f t="shared" si="29"/>
        <v>372.70546886362609</v>
      </c>
      <c r="AC215" s="125">
        <f t="shared" si="29"/>
        <v>372.03456370811011</v>
      </c>
      <c r="AD215" s="125">
        <f t="shared" si="29"/>
        <v>372.45955538754413</v>
      </c>
      <c r="AE215" s="125">
        <f t="shared" si="29"/>
        <v>372.81472804628186</v>
      </c>
      <c r="AF215" s="125">
        <f t="shared" si="29"/>
        <v>373.22928343062506</v>
      </c>
      <c r="AG215" s="125">
        <f t="shared" si="29"/>
        <v>375.82386921201703</v>
      </c>
      <c r="AH215" s="125">
        <f t="shared" si="29"/>
        <v>378.20695380408341</v>
      </c>
      <c r="AI215" s="125">
        <f t="shared" si="29"/>
        <v>379.8073303536724</v>
      </c>
      <c r="AJ215" s="125">
        <f t="shared" si="29"/>
        <v>379.48055324930846</v>
      </c>
      <c r="AK215" s="125">
        <f t="shared" si="29"/>
        <v>384.30266429332084</v>
      </c>
      <c r="AL215" s="125">
        <f t="shared" si="29"/>
        <v>386.97809462796181</v>
      </c>
      <c r="AM215" s="125">
        <f t="shared" si="29"/>
        <v>386.97809462796181</v>
      </c>
      <c r="AN215" s="125">
        <f t="shared" si="29"/>
        <v>386.97809462796181</v>
      </c>
      <c r="AO215" s="125">
        <f t="shared" si="29"/>
        <v>386.97809462796181</v>
      </c>
      <c r="AP215" s="125">
        <f t="shared" si="29"/>
        <v>386.97809462796181</v>
      </c>
      <c r="AQ215" s="125">
        <f t="shared" si="29"/>
        <v>386.97809462796181</v>
      </c>
      <c r="AR215" s="125">
        <f t="shared" si="29"/>
        <v>386.97809462796181</v>
      </c>
      <c r="AS215" s="125">
        <f t="shared" si="29"/>
        <v>386.97809462796181</v>
      </c>
      <c r="AT215" s="125">
        <f t="shared" si="29"/>
        <v>386.97809462796181</v>
      </c>
      <c r="AU215" s="125">
        <f t="shared" si="29"/>
        <v>386.97809462796181</v>
      </c>
      <c r="AV215" s="614">
        <f t="shared" si="29"/>
        <v>386.97809462796181</v>
      </c>
      <c r="AW215"/>
      <c r="AX215"/>
      <c r="AY215"/>
      <c r="AZ215"/>
      <c r="BA215"/>
      <c r="BB215"/>
      <c r="BC215"/>
      <c r="BD215"/>
      <c r="BE215"/>
      <c r="BF215"/>
      <c r="BG215"/>
      <c r="BH215"/>
      <c r="BI215"/>
      <c r="BJ215"/>
      <c r="BK215"/>
      <c r="BL215"/>
      <c r="BM215"/>
      <c r="BN215"/>
      <c r="BO215"/>
      <c r="BP215"/>
      <c r="BQ215"/>
      <c r="BR215"/>
      <c r="BS215"/>
      <c r="BT215"/>
      <c r="BU215"/>
      <c r="BV215"/>
      <c r="BW215"/>
    </row>
    <row r="216" spans="7:75" ht="15.75" thickTop="1">
      <c r="G216" s="19"/>
      <c r="H216" s="788"/>
      <c r="J216" s="736"/>
      <c r="K216" s="9" t="s">
        <v>166</v>
      </c>
      <c r="L216" s="126"/>
      <c r="M216" s="126">
        <f t="shared" ref="M216:AV216" si="30" xml:space="preserve"> (($S$36 * $S$34 * $S$32 * (M140 * 1 + M204) +M150) * 1000 / (M90 * 8760)) + M160 + M180</f>
        <v>63.672910610154311</v>
      </c>
      <c r="N216" s="126">
        <f t="shared" si="30"/>
        <v>62.871585093825807</v>
      </c>
      <c r="O216" s="126">
        <f t="shared" si="30"/>
        <v>62.684694602035378</v>
      </c>
      <c r="P216" s="126">
        <f t="shared" si="30"/>
        <v>63.227146359621713</v>
      </c>
      <c r="Q216" s="126">
        <f t="shared" si="30"/>
        <v>63.797685467837937</v>
      </c>
      <c r="R216" s="126">
        <f t="shared" si="30"/>
        <v>64.563579464727127</v>
      </c>
      <c r="S216" s="126">
        <f t="shared" si="30"/>
        <v>64.574802678107034</v>
      </c>
      <c r="T216" s="126">
        <f t="shared" si="30"/>
        <v>64.811472437678574</v>
      </c>
      <c r="U216" s="126">
        <f t="shared" si="30"/>
        <v>66.160031135596654</v>
      </c>
      <c r="V216" s="126">
        <f t="shared" si="30"/>
        <v>66.990652996263634</v>
      </c>
      <c r="W216" s="126">
        <f t="shared" si="30"/>
        <v>68.224328869144188</v>
      </c>
      <c r="X216" s="126">
        <f t="shared" si="30"/>
        <v>67.689189895057922</v>
      </c>
      <c r="Y216" s="126">
        <f t="shared" si="30"/>
        <v>66.785861424195303</v>
      </c>
      <c r="Z216" s="126">
        <f t="shared" si="30"/>
        <v>66.795706359969302</v>
      </c>
      <c r="AA216" s="126">
        <f t="shared" si="30"/>
        <v>67.395642899833263</v>
      </c>
      <c r="AB216" s="126">
        <f t="shared" si="30"/>
        <v>67.385921038520166</v>
      </c>
      <c r="AC216" s="126">
        <f t="shared" si="30"/>
        <v>67.626021047290976</v>
      </c>
      <c r="AD216" s="126">
        <f t="shared" si="30"/>
        <v>67.61234313417998</v>
      </c>
      <c r="AE216" s="126">
        <f t="shared" si="30"/>
        <v>67.73591272775019</v>
      </c>
      <c r="AF216" s="126">
        <f t="shared" si="30"/>
        <v>67.80891947804561</v>
      </c>
      <c r="AG216" s="126">
        <f t="shared" si="30"/>
        <v>68.004534413831152</v>
      </c>
      <c r="AH216" s="126">
        <f t="shared" si="30"/>
        <v>67.816144508653622</v>
      </c>
      <c r="AI216" s="126">
        <f t="shared" si="30"/>
        <v>67.940980271363117</v>
      </c>
      <c r="AJ216" s="126">
        <f t="shared" si="30"/>
        <v>67.903692811490714</v>
      </c>
      <c r="AK216" s="126">
        <f t="shared" si="30"/>
        <v>67.77036585328517</v>
      </c>
      <c r="AL216" s="126">
        <f t="shared" si="30"/>
        <v>67.670084527878345</v>
      </c>
      <c r="AM216" s="126">
        <f t="shared" si="30"/>
        <v>67.670084527878345</v>
      </c>
      <c r="AN216" s="126">
        <f t="shared" si="30"/>
        <v>67.670084527878345</v>
      </c>
      <c r="AO216" s="126">
        <f t="shared" si="30"/>
        <v>67.670084527878345</v>
      </c>
      <c r="AP216" s="126">
        <f t="shared" si="30"/>
        <v>67.670084527878345</v>
      </c>
      <c r="AQ216" s="126">
        <f t="shared" si="30"/>
        <v>67.670084527878345</v>
      </c>
      <c r="AR216" s="126">
        <f t="shared" si="30"/>
        <v>67.670084527878345</v>
      </c>
      <c r="AS216" s="126">
        <f t="shared" si="30"/>
        <v>67.670084527878345</v>
      </c>
      <c r="AT216" s="126">
        <f t="shared" si="30"/>
        <v>67.670084527878345</v>
      </c>
      <c r="AU216" s="126">
        <f t="shared" si="30"/>
        <v>67.670084527878345</v>
      </c>
      <c r="AV216" s="615">
        <f t="shared" si="30"/>
        <v>67.670084527878345</v>
      </c>
      <c r="AW216"/>
      <c r="AX216"/>
      <c r="AY216"/>
      <c r="AZ216"/>
      <c r="BA216"/>
      <c r="BB216"/>
      <c r="BC216"/>
      <c r="BD216"/>
      <c r="BE216"/>
      <c r="BF216"/>
      <c r="BG216"/>
      <c r="BH216"/>
      <c r="BI216"/>
      <c r="BJ216"/>
      <c r="BK216"/>
      <c r="BL216"/>
      <c r="BM216"/>
      <c r="BN216"/>
      <c r="BO216"/>
      <c r="BP216"/>
      <c r="BQ216"/>
      <c r="BR216"/>
      <c r="BS216"/>
      <c r="BT216"/>
      <c r="BU216"/>
      <c r="BV216"/>
      <c r="BW216"/>
    </row>
    <row r="217" spans="7:75" ht="15">
      <c r="G217" s="19"/>
      <c r="H217" s="788"/>
      <c r="J217" s="736"/>
      <c r="K217" s="9" t="s">
        <v>168</v>
      </c>
      <c r="L217" s="124"/>
      <c r="M217" s="124">
        <f t="shared" ref="M217:AV217" si="31" xml:space="preserve"> (($S$36 * $S$34 * $S$32 * (M141 * 1 + M205) +M151) * 1000 / (M91 * 8760)) + M161 + M181</f>
        <v>66.817147170076112</v>
      </c>
      <c r="N217" s="124">
        <f t="shared" si="31"/>
        <v>66.103473283464126</v>
      </c>
      <c r="O217" s="124">
        <f t="shared" si="31"/>
        <v>67.401730355114552</v>
      </c>
      <c r="P217" s="124">
        <f t="shared" si="31"/>
        <v>69.578271827852404</v>
      </c>
      <c r="Q217" s="124">
        <f t="shared" si="31"/>
        <v>70.198032582207432</v>
      </c>
      <c r="R217" s="124">
        <f t="shared" si="31"/>
        <v>69.240113741266725</v>
      </c>
      <c r="S217" s="124">
        <f t="shared" si="31"/>
        <v>70.19392238983724</v>
      </c>
      <c r="T217" s="124">
        <f t="shared" si="31"/>
        <v>70.369710663485023</v>
      </c>
      <c r="U217" s="124">
        <f t="shared" si="31"/>
        <v>71.02346585519588</v>
      </c>
      <c r="V217" s="124">
        <f t="shared" si="31"/>
        <v>72.160502136830587</v>
      </c>
      <c r="W217" s="124">
        <f t="shared" si="31"/>
        <v>72.862341246563531</v>
      </c>
      <c r="X217" s="124">
        <f t="shared" si="31"/>
        <v>73.065149360747071</v>
      </c>
      <c r="Y217" s="124">
        <f t="shared" si="31"/>
        <v>73.591067809532547</v>
      </c>
      <c r="Z217" s="124">
        <f t="shared" si="31"/>
        <v>74.318515215247885</v>
      </c>
      <c r="AA217" s="124">
        <f t="shared" si="31"/>
        <v>75.642781442648527</v>
      </c>
      <c r="AB217" s="124">
        <f t="shared" si="31"/>
        <v>77.201211810807564</v>
      </c>
      <c r="AC217" s="124">
        <f t="shared" si="31"/>
        <v>77.929413175296844</v>
      </c>
      <c r="AD217" s="124">
        <f t="shared" si="31"/>
        <v>78.560413911159458</v>
      </c>
      <c r="AE217" s="124">
        <f t="shared" si="31"/>
        <v>79.845732264260448</v>
      </c>
      <c r="AF217" s="124">
        <f t="shared" si="31"/>
        <v>80.823536743881391</v>
      </c>
      <c r="AG217" s="124">
        <f t="shared" si="31"/>
        <v>82.076446045062823</v>
      </c>
      <c r="AH217" s="124">
        <f t="shared" si="31"/>
        <v>83.89642393006126</v>
      </c>
      <c r="AI217" s="124">
        <f t="shared" si="31"/>
        <v>84.246869189838179</v>
      </c>
      <c r="AJ217" s="124">
        <f t="shared" si="31"/>
        <v>84.511146207091883</v>
      </c>
      <c r="AK217" s="124">
        <f t="shared" si="31"/>
        <v>85.9363891044582</v>
      </c>
      <c r="AL217" s="124">
        <f t="shared" si="31"/>
        <v>87.603299603538176</v>
      </c>
      <c r="AM217" s="124">
        <f t="shared" si="31"/>
        <v>87.603299603538176</v>
      </c>
      <c r="AN217" s="124">
        <f t="shared" si="31"/>
        <v>87.603299603538176</v>
      </c>
      <c r="AO217" s="124">
        <f t="shared" si="31"/>
        <v>87.603299603538176</v>
      </c>
      <c r="AP217" s="124">
        <f t="shared" si="31"/>
        <v>87.603299603538176</v>
      </c>
      <c r="AQ217" s="124">
        <f t="shared" si="31"/>
        <v>87.603299603538176</v>
      </c>
      <c r="AR217" s="124">
        <f t="shared" si="31"/>
        <v>87.603299603538176</v>
      </c>
      <c r="AS217" s="124">
        <f t="shared" si="31"/>
        <v>87.603299603538176</v>
      </c>
      <c r="AT217" s="124">
        <f t="shared" si="31"/>
        <v>87.603299603538176</v>
      </c>
      <c r="AU217" s="124">
        <f t="shared" si="31"/>
        <v>87.603299603538176</v>
      </c>
      <c r="AV217" s="613">
        <f t="shared" si="31"/>
        <v>87.603299603538176</v>
      </c>
      <c r="AW217"/>
      <c r="AX217"/>
      <c r="AY217"/>
      <c r="AZ217"/>
      <c r="BA217"/>
      <c r="BB217"/>
      <c r="BC217"/>
      <c r="BD217"/>
      <c r="BE217"/>
      <c r="BF217"/>
      <c r="BG217"/>
      <c r="BH217"/>
      <c r="BI217"/>
      <c r="BJ217"/>
      <c r="BK217"/>
      <c r="BL217"/>
      <c r="BM217"/>
      <c r="BN217"/>
      <c r="BO217"/>
      <c r="BP217"/>
      <c r="BQ217"/>
      <c r="BR217"/>
      <c r="BS217"/>
      <c r="BT217"/>
      <c r="BU217"/>
      <c r="BV217"/>
      <c r="BW217"/>
    </row>
    <row r="218" spans="7:75" ht="15.75" thickBot="1">
      <c r="G218" s="19"/>
      <c r="H218" s="788"/>
      <c r="J218" s="736"/>
      <c r="K218" s="9" t="s">
        <v>170</v>
      </c>
      <c r="L218" s="125"/>
      <c r="M218" s="125">
        <f t="shared" ref="M218:AV218" si="32" xml:space="preserve"> (($S$36 * $S$34 * $S$32 * (M142 * 1 + M206) +M152) * 1000 / (M92 * 8760)) + M162 + M182</f>
        <v>68.056101135667504</v>
      </c>
      <c r="N218" s="125">
        <f t="shared" si="32"/>
        <v>67.898800540844377</v>
      </c>
      <c r="O218" s="125">
        <f t="shared" si="32"/>
        <v>70.127912782973794</v>
      </c>
      <c r="P218" s="125">
        <f t="shared" si="32"/>
        <v>72.05050797276931</v>
      </c>
      <c r="Q218" s="125">
        <f t="shared" si="32"/>
        <v>73.135878903224054</v>
      </c>
      <c r="R218" s="125">
        <f t="shared" si="32"/>
        <v>73.612690005978351</v>
      </c>
      <c r="S218" s="125">
        <f t="shared" si="32"/>
        <v>74.742037467403222</v>
      </c>
      <c r="T218" s="125">
        <f t="shared" si="32"/>
        <v>76.375373986065668</v>
      </c>
      <c r="U218" s="125">
        <f t="shared" si="32"/>
        <v>78.475367832419721</v>
      </c>
      <c r="V218" s="125">
        <f t="shared" si="32"/>
        <v>80.546853674367256</v>
      </c>
      <c r="W218" s="125">
        <f t="shared" si="32"/>
        <v>82.975226655361183</v>
      </c>
      <c r="X218" s="125">
        <f t="shared" si="32"/>
        <v>85.277748005615109</v>
      </c>
      <c r="Y218" s="125">
        <f t="shared" si="32"/>
        <v>87.470869140617594</v>
      </c>
      <c r="Z218" s="125">
        <f t="shared" si="32"/>
        <v>88.998542546332942</v>
      </c>
      <c r="AA218" s="125">
        <f t="shared" si="32"/>
        <v>90.40594727490658</v>
      </c>
      <c r="AB218" s="125">
        <f t="shared" si="32"/>
        <v>91.475383236174125</v>
      </c>
      <c r="AC218" s="125">
        <f t="shared" si="32"/>
        <v>91.614164307848171</v>
      </c>
      <c r="AD218" s="125">
        <f t="shared" si="32"/>
        <v>92.521769718344203</v>
      </c>
      <c r="AE218" s="125">
        <f t="shared" si="32"/>
        <v>93.23243897540415</v>
      </c>
      <c r="AF218" s="125">
        <f t="shared" si="32"/>
        <v>94.069108776579327</v>
      </c>
      <c r="AG218" s="125">
        <f t="shared" si="32"/>
        <v>96.137308612511504</v>
      </c>
      <c r="AH218" s="125">
        <f t="shared" si="32"/>
        <v>98.17359392141023</v>
      </c>
      <c r="AI218" s="125">
        <f t="shared" si="32"/>
        <v>99.524843170923248</v>
      </c>
      <c r="AJ218" s="125">
        <f t="shared" si="32"/>
        <v>99.588829017795689</v>
      </c>
      <c r="AK218" s="125">
        <f t="shared" si="32"/>
        <v>103.10163444038196</v>
      </c>
      <c r="AL218" s="125">
        <f t="shared" si="32"/>
        <v>105.35190943271706</v>
      </c>
      <c r="AM218" s="125">
        <f t="shared" si="32"/>
        <v>105.35190943271706</v>
      </c>
      <c r="AN218" s="125">
        <f t="shared" si="32"/>
        <v>105.35190943271706</v>
      </c>
      <c r="AO218" s="125">
        <f t="shared" si="32"/>
        <v>105.35190943271706</v>
      </c>
      <c r="AP218" s="125">
        <f t="shared" si="32"/>
        <v>105.35190943271706</v>
      </c>
      <c r="AQ218" s="125">
        <f t="shared" si="32"/>
        <v>105.35190943271706</v>
      </c>
      <c r="AR218" s="125">
        <f t="shared" si="32"/>
        <v>105.35190943271706</v>
      </c>
      <c r="AS218" s="125">
        <f t="shared" si="32"/>
        <v>105.35190943271706</v>
      </c>
      <c r="AT218" s="125">
        <f t="shared" si="32"/>
        <v>105.35190943271706</v>
      </c>
      <c r="AU218" s="125">
        <f t="shared" si="32"/>
        <v>105.35190943271706</v>
      </c>
      <c r="AV218" s="614">
        <f t="shared" si="32"/>
        <v>105.35190943271706</v>
      </c>
      <c r="AW218"/>
      <c r="AX218"/>
      <c r="AY218"/>
      <c r="AZ218"/>
      <c r="BA218"/>
      <c r="BB218"/>
      <c r="BC218"/>
      <c r="BD218"/>
      <c r="BE218"/>
      <c r="BF218"/>
      <c r="BG218"/>
      <c r="BH218"/>
      <c r="BI218"/>
      <c r="BJ218"/>
      <c r="BK218"/>
      <c r="BL218"/>
      <c r="BM218"/>
      <c r="BN218"/>
      <c r="BO218"/>
      <c r="BP218"/>
      <c r="BQ218"/>
      <c r="BR218"/>
      <c r="BS218"/>
      <c r="BT218"/>
      <c r="BU218"/>
      <c r="BV218"/>
      <c r="BW218"/>
    </row>
    <row r="219" spans="7:75" ht="15.75" thickTop="1">
      <c r="G219" s="19"/>
      <c r="H219" s="788"/>
      <c r="J219" s="736"/>
      <c r="K219" s="9" t="s">
        <v>167</v>
      </c>
      <c r="L219" s="126"/>
      <c r="M219" s="126"/>
      <c r="N219" s="126"/>
      <c r="O219" s="126">
        <f t="shared" ref="O219:AV219" si="33" xml:space="preserve"> (($S$36 * $S$34 * $S$32 * (O143 * 1 + O207) +O153) * 1000 / (O93 * 8760)) + O163 + O183</f>
        <v>106.43450195318947</v>
      </c>
      <c r="P219" s="126">
        <f t="shared" si="33"/>
        <v>106.51721037157918</v>
      </c>
      <c r="Q219" s="126">
        <f t="shared" si="33"/>
        <v>106.41141417045721</v>
      </c>
      <c r="R219" s="126">
        <f t="shared" si="33"/>
        <v>106.07221854852541</v>
      </c>
      <c r="S219" s="126">
        <f t="shared" si="33"/>
        <v>105.81398271809329</v>
      </c>
      <c r="T219" s="126">
        <f t="shared" si="33"/>
        <v>105.80854786686777</v>
      </c>
      <c r="U219" s="126">
        <f t="shared" si="33"/>
        <v>107.06177116170207</v>
      </c>
      <c r="V219" s="126">
        <f t="shared" si="33"/>
        <v>107.69674743319011</v>
      </c>
      <c r="W219" s="126">
        <f t="shared" si="33"/>
        <v>108.74108282666296</v>
      </c>
      <c r="X219" s="126">
        <f t="shared" si="33"/>
        <v>107.74388628776987</v>
      </c>
      <c r="Y219" s="126">
        <f t="shared" si="33"/>
        <v>106.45252523468744</v>
      </c>
      <c r="Z219" s="126">
        <f t="shared" si="33"/>
        <v>106.15835134908849</v>
      </c>
      <c r="AA219" s="126">
        <f t="shared" si="33"/>
        <v>106.49374373708275</v>
      </c>
      <c r="AB219" s="126">
        <f t="shared" si="33"/>
        <v>106.15514864201023</v>
      </c>
      <c r="AC219" s="126">
        <f t="shared" si="33"/>
        <v>106.15217329917353</v>
      </c>
      <c r="AD219" s="126">
        <f t="shared" si="33"/>
        <v>105.86000140487187</v>
      </c>
      <c r="AE219" s="126">
        <f t="shared" si="33"/>
        <v>105.74794886108624</v>
      </c>
      <c r="AF219" s="126">
        <f t="shared" si="33"/>
        <v>105.56851975691544</v>
      </c>
      <c r="AG219" s="126">
        <f t="shared" si="33"/>
        <v>105.5818693865975</v>
      </c>
      <c r="AH219" s="126">
        <f t="shared" si="33"/>
        <v>105.11127275249854</v>
      </c>
      <c r="AI219" s="126">
        <f t="shared" si="33"/>
        <v>105.01665804652785</v>
      </c>
      <c r="AJ219" s="126">
        <f t="shared" si="33"/>
        <v>104.76305336287743</v>
      </c>
      <c r="AK219" s="126">
        <f t="shared" si="33"/>
        <v>104.35651430839683</v>
      </c>
      <c r="AL219" s="126">
        <f t="shared" si="33"/>
        <v>104.01642665447382</v>
      </c>
      <c r="AM219" s="126">
        <f t="shared" si="33"/>
        <v>104.01642665447382</v>
      </c>
      <c r="AN219" s="126">
        <f t="shared" si="33"/>
        <v>104.01642665447382</v>
      </c>
      <c r="AO219" s="126">
        <f t="shared" si="33"/>
        <v>104.01642665447382</v>
      </c>
      <c r="AP219" s="126">
        <f t="shared" si="33"/>
        <v>104.01642665447382</v>
      </c>
      <c r="AQ219" s="126">
        <f t="shared" si="33"/>
        <v>104.01642665447382</v>
      </c>
      <c r="AR219" s="126">
        <f t="shared" si="33"/>
        <v>104.01642665447382</v>
      </c>
      <c r="AS219" s="126">
        <f t="shared" si="33"/>
        <v>104.01642665447382</v>
      </c>
      <c r="AT219" s="126">
        <f t="shared" si="33"/>
        <v>104.01642665447382</v>
      </c>
      <c r="AU219" s="126">
        <f t="shared" si="33"/>
        <v>104.01642665447382</v>
      </c>
      <c r="AV219" s="615">
        <f t="shared" si="33"/>
        <v>104.01642665447382</v>
      </c>
      <c r="AW219"/>
      <c r="AX219"/>
      <c r="AY219"/>
      <c r="AZ219"/>
      <c r="BA219"/>
      <c r="BB219"/>
      <c r="BC219"/>
      <c r="BD219"/>
      <c r="BE219"/>
      <c r="BF219"/>
      <c r="BG219"/>
      <c r="BH219"/>
      <c r="BI219"/>
      <c r="BJ219"/>
      <c r="BK219"/>
      <c r="BL219"/>
      <c r="BM219"/>
      <c r="BN219"/>
      <c r="BO219"/>
      <c r="BP219"/>
      <c r="BQ219"/>
      <c r="BR219"/>
      <c r="BS219"/>
      <c r="BT219"/>
      <c r="BU219"/>
      <c r="BV219"/>
      <c r="BW219"/>
    </row>
    <row r="220" spans="7:75" ht="15">
      <c r="G220" s="19"/>
      <c r="H220" s="788"/>
      <c r="J220" s="736"/>
      <c r="K220" s="9" t="s">
        <v>169</v>
      </c>
      <c r="L220" s="124"/>
      <c r="M220" s="124"/>
      <c r="N220" s="124"/>
      <c r="O220" s="124">
        <f t="shared" ref="O220:AV220" si="34" xml:space="preserve"> (($S$36 * $S$34 * $S$32 * (O144 * 1 + O208) +O154) * 1000 / (O94 * 8760)) + O164 + O184</f>
        <v>111.75356178886884</v>
      </c>
      <c r="P220" s="124">
        <f t="shared" si="34"/>
        <v>113.68968439660361</v>
      </c>
      <c r="Q220" s="124">
        <f t="shared" si="34"/>
        <v>113.65036098204078</v>
      </c>
      <c r="R220" s="124">
        <f t="shared" si="34"/>
        <v>111.37040692829081</v>
      </c>
      <c r="S220" s="124">
        <f t="shared" si="34"/>
        <v>112.18968587058595</v>
      </c>
      <c r="T220" s="124">
        <f t="shared" si="34"/>
        <v>112.12472766892057</v>
      </c>
      <c r="U220" s="124">
        <f t="shared" si="34"/>
        <v>112.59678791390149</v>
      </c>
      <c r="V220" s="124">
        <f t="shared" si="34"/>
        <v>113.58943262380595</v>
      </c>
      <c r="W220" s="124">
        <f t="shared" si="34"/>
        <v>114.02855812451241</v>
      </c>
      <c r="X220" s="124">
        <f t="shared" si="34"/>
        <v>113.87264373038963</v>
      </c>
      <c r="Y220" s="124">
        <f t="shared" si="34"/>
        <v>114.21066767398362</v>
      </c>
      <c r="Z220" s="124">
        <f t="shared" si="34"/>
        <v>114.73458244894186</v>
      </c>
      <c r="AA220" s="124">
        <f t="shared" si="34"/>
        <v>115.8957327303379</v>
      </c>
      <c r="AB220" s="124">
        <f t="shared" si="34"/>
        <v>117.34487891361336</v>
      </c>
      <c r="AC220" s="124">
        <f t="shared" si="34"/>
        <v>117.89835397478447</v>
      </c>
      <c r="AD220" s="124">
        <f t="shared" si="34"/>
        <v>118.34113536523355</v>
      </c>
      <c r="AE220" s="124">
        <f t="shared" si="34"/>
        <v>119.55351177257208</v>
      </c>
      <c r="AF220" s="124">
        <f t="shared" si="34"/>
        <v>120.40557962314222</v>
      </c>
      <c r="AG220" s="124">
        <f t="shared" si="34"/>
        <v>121.62427701489661</v>
      </c>
      <c r="AH220" s="124">
        <f t="shared" si="34"/>
        <v>123.44328079912609</v>
      </c>
      <c r="AI220" s="124">
        <f t="shared" si="34"/>
        <v>123.60586778768132</v>
      </c>
      <c r="AJ220" s="124">
        <f t="shared" si="34"/>
        <v>123.69605578799963</v>
      </c>
      <c r="AK220" s="124">
        <f t="shared" si="34"/>
        <v>125.0663338139198</v>
      </c>
      <c r="AL220" s="124">
        <f t="shared" si="34"/>
        <v>126.74089863570549</v>
      </c>
      <c r="AM220" s="124">
        <f t="shared" si="34"/>
        <v>126.74089863570549</v>
      </c>
      <c r="AN220" s="124">
        <f t="shared" si="34"/>
        <v>126.74089863570549</v>
      </c>
      <c r="AO220" s="124">
        <f t="shared" si="34"/>
        <v>126.74089863570549</v>
      </c>
      <c r="AP220" s="124">
        <f t="shared" si="34"/>
        <v>126.74089863570549</v>
      </c>
      <c r="AQ220" s="124">
        <f t="shared" si="34"/>
        <v>126.74089863570549</v>
      </c>
      <c r="AR220" s="124">
        <f t="shared" si="34"/>
        <v>126.74089863570549</v>
      </c>
      <c r="AS220" s="124">
        <f t="shared" si="34"/>
        <v>126.74089863570549</v>
      </c>
      <c r="AT220" s="124">
        <f t="shared" si="34"/>
        <v>126.74089863570549</v>
      </c>
      <c r="AU220" s="124">
        <f t="shared" si="34"/>
        <v>126.74089863570549</v>
      </c>
      <c r="AV220" s="613">
        <f t="shared" si="34"/>
        <v>126.74089863570549</v>
      </c>
      <c r="AW220"/>
      <c r="AX220"/>
      <c r="AY220"/>
      <c r="AZ220"/>
      <c r="BA220"/>
      <c r="BB220"/>
      <c r="BC220"/>
      <c r="BD220"/>
      <c r="BE220"/>
      <c r="BF220"/>
      <c r="BG220"/>
      <c r="BH220"/>
      <c r="BI220"/>
      <c r="BJ220"/>
      <c r="BK220"/>
      <c r="BL220"/>
      <c r="BM220"/>
      <c r="BN220"/>
      <c r="BO220"/>
      <c r="BP220"/>
      <c r="BQ220"/>
      <c r="BR220"/>
      <c r="BS220"/>
      <c r="BT220"/>
      <c r="BU220"/>
      <c r="BV220"/>
      <c r="BW220"/>
    </row>
    <row r="221" spans="7:75" ht="15.75" thickBot="1">
      <c r="G221" s="19"/>
      <c r="H221" s="788"/>
      <c r="J221" s="736"/>
      <c r="K221" s="10" t="s">
        <v>171</v>
      </c>
      <c r="L221" s="125"/>
      <c r="M221" s="125"/>
      <c r="N221" s="125"/>
      <c r="O221" s="125">
        <f t="shared" ref="O221:AV221" si="35" xml:space="preserve"> (($S$36 * $S$34 * $S$32 * (O145 * 1 + O209) +O155) * 1000 / (O95 * 8760)) + O165 + O185</f>
        <v>114.82768041247587</v>
      </c>
      <c r="P221" s="125">
        <f t="shared" si="35"/>
        <v>116.48163829860752</v>
      </c>
      <c r="Q221" s="125">
        <f t="shared" si="35"/>
        <v>116.97313596258819</v>
      </c>
      <c r="R221" s="125">
        <f t="shared" si="35"/>
        <v>116.3242320016046</v>
      </c>
      <c r="S221" s="125">
        <f t="shared" si="35"/>
        <v>117.35017952894373</v>
      </c>
      <c r="T221" s="125">
        <f t="shared" si="35"/>
        <v>118.94934508094403</v>
      </c>
      <c r="U221" s="125">
        <f t="shared" si="35"/>
        <v>121.07770822181938</v>
      </c>
      <c r="V221" s="125">
        <f t="shared" si="35"/>
        <v>123.14834395078542</v>
      </c>
      <c r="W221" s="125">
        <f t="shared" si="35"/>
        <v>125.5575553409347</v>
      </c>
      <c r="X221" s="125">
        <f t="shared" si="35"/>
        <v>127.79537795414328</v>
      </c>
      <c r="Y221" s="125">
        <f t="shared" si="35"/>
        <v>130.03406371200904</v>
      </c>
      <c r="Z221" s="125">
        <f t="shared" si="35"/>
        <v>131.47026048696728</v>
      </c>
      <c r="AA221" s="125">
        <f t="shared" si="35"/>
        <v>132.72619119055292</v>
      </c>
      <c r="AB221" s="125">
        <f t="shared" si="35"/>
        <v>133.61786886429763</v>
      </c>
      <c r="AC221" s="125">
        <f t="shared" si="35"/>
        <v>133.49938684888028</v>
      </c>
      <c r="AD221" s="125">
        <f t="shared" si="35"/>
        <v>134.25750598864511</v>
      </c>
      <c r="AE221" s="125">
        <f t="shared" si="35"/>
        <v>134.81476493337362</v>
      </c>
      <c r="AF221" s="125">
        <f t="shared" si="35"/>
        <v>135.50593495417837</v>
      </c>
      <c r="AG221" s="125">
        <f t="shared" si="35"/>
        <v>137.65408837413415</v>
      </c>
      <c r="AH221" s="125">
        <f t="shared" si="35"/>
        <v>139.71968920631085</v>
      </c>
      <c r="AI221" s="125">
        <f t="shared" si="35"/>
        <v>141.02322320904005</v>
      </c>
      <c r="AJ221" s="125">
        <f t="shared" si="35"/>
        <v>140.88507317798008</v>
      </c>
      <c r="AK221" s="125">
        <f t="shared" si="35"/>
        <v>144.63523603097747</v>
      </c>
      <c r="AL221" s="125">
        <f t="shared" si="35"/>
        <v>146.97485413350608</v>
      </c>
      <c r="AM221" s="125">
        <f t="shared" si="35"/>
        <v>146.97485413350608</v>
      </c>
      <c r="AN221" s="125">
        <f t="shared" si="35"/>
        <v>146.97485413350608</v>
      </c>
      <c r="AO221" s="125">
        <f t="shared" si="35"/>
        <v>146.97485413350608</v>
      </c>
      <c r="AP221" s="125">
        <f t="shared" si="35"/>
        <v>146.97485413350608</v>
      </c>
      <c r="AQ221" s="125">
        <f t="shared" si="35"/>
        <v>146.97485413350608</v>
      </c>
      <c r="AR221" s="125">
        <f t="shared" si="35"/>
        <v>146.97485413350608</v>
      </c>
      <c r="AS221" s="125">
        <f t="shared" si="35"/>
        <v>146.97485413350608</v>
      </c>
      <c r="AT221" s="125">
        <f t="shared" si="35"/>
        <v>146.97485413350608</v>
      </c>
      <c r="AU221" s="125">
        <f t="shared" si="35"/>
        <v>146.97485413350608</v>
      </c>
      <c r="AV221" s="614">
        <f t="shared" si="35"/>
        <v>146.97485413350608</v>
      </c>
      <c r="AW221"/>
      <c r="AX221"/>
      <c r="AY221"/>
      <c r="AZ221"/>
      <c r="BA221"/>
      <c r="BB221"/>
      <c r="BC221"/>
      <c r="BD221"/>
      <c r="BE221"/>
      <c r="BF221"/>
      <c r="BG221"/>
      <c r="BH221"/>
      <c r="BI221"/>
      <c r="BJ221"/>
      <c r="BK221"/>
      <c r="BL221"/>
      <c r="BM221"/>
      <c r="BN221"/>
      <c r="BO221"/>
      <c r="BP221"/>
      <c r="BQ221"/>
      <c r="BR221"/>
      <c r="BS221"/>
      <c r="BT221"/>
      <c r="BU221"/>
      <c r="BV221"/>
      <c r="BW221"/>
    </row>
    <row r="222" spans="7:75" ht="15.75" thickTop="1">
      <c r="G222" s="21"/>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c r="AV222" s="23"/>
      <c r="AW222"/>
      <c r="AX222"/>
      <c r="AY222"/>
      <c r="AZ222"/>
      <c r="BA222"/>
      <c r="BB222"/>
      <c r="BC222"/>
      <c r="BD222"/>
      <c r="BE222"/>
      <c r="BF222"/>
      <c r="BG222"/>
      <c r="BH222"/>
      <c r="BI222"/>
      <c r="BJ222"/>
      <c r="BK222"/>
      <c r="BL222"/>
      <c r="BM222"/>
      <c r="BN222"/>
      <c r="BO222"/>
      <c r="BP222"/>
      <c r="BQ222"/>
      <c r="BR222"/>
      <c r="BS222"/>
      <c r="BT222"/>
      <c r="BU222"/>
      <c r="BV222"/>
      <c r="BW222"/>
    </row>
    <row r="223" spans="7:75" ht="15">
      <c r="K223" s="4" t="s">
        <v>161</v>
      </c>
      <c r="AW223"/>
      <c r="AX223"/>
      <c r="AY223"/>
      <c r="AZ223"/>
      <c r="BA223"/>
      <c r="BB223"/>
      <c r="BC223"/>
      <c r="BD223"/>
      <c r="BE223"/>
      <c r="BF223"/>
      <c r="BG223"/>
      <c r="BH223"/>
      <c r="BI223"/>
      <c r="BJ223"/>
      <c r="BK223"/>
      <c r="BL223"/>
      <c r="BM223"/>
      <c r="BN223"/>
      <c r="BO223"/>
      <c r="BP223"/>
      <c r="BQ223"/>
      <c r="BR223"/>
      <c r="BS223"/>
      <c r="BT223"/>
      <c r="BU223"/>
      <c r="BV223"/>
      <c r="BW223"/>
    </row>
    <row r="224" spans="7:75" ht="15">
      <c r="AW224"/>
      <c r="AX224"/>
      <c r="AY224"/>
      <c r="AZ224"/>
      <c r="BA224"/>
      <c r="BB224"/>
      <c r="BC224"/>
      <c r="BD224"/>
      <c r="BE224"/>
      <c r="BF224"/>
      <c r="BG224"/>
      <c r="BH224"/>
      <c r="BI224"/>
      <c r="BJ224"/>
      <c r="BK224"/>
      <c r="BL224"/>
      <c r="BM224"/>
      <c r="BN224"/>
      <c r="BO224"/>
      <c r="BP224"/>
      <c r="BQ224"/>
      <c r="BR224"/>
      <c r="BS224"/>
      <c r="BT224"/>
      <c r="BU224"/>
      <c r="BV224"/>
      <c r="BW224"/>
    </row>
    <row r="225" spans="5:75" ht="15">
      <c r="AW225"/>
      <c r="AX225"/>
      <c r="AY225"/>
      <c r="AZ225"/>
      <c r="BA225"/>
      <c r="BB225"/>
      <c r="BC225"/>
      <c r="BD225"/>
      <c r="BE225"/>
      <c r="BF225"/>
      <c r="BG225"/>
      <c r="BH225"/>
      <c r="BI225"/>
      <c r="BJ225"/>
      <c r="BK225"/>
      <c r="BL225"/>
      <c r="BM225"/>
      <c r="BN225"/>
      <c r="BO225"/>
      <c r="BP225"/>
      <c r="BQ225"/>
      <c r="BR225"/>
      <c r="BS225"/>
      <c r="BT225"/>
      <c r="BU225"/>
      <c r="BV225"/>
      <c r="BW225"/>
    </row>
    <row r="226" spans="5:75" ht="15">
      <c r="AW226"/>
      <c r="AX226"/>
      <c r="AY226"/>
      <c r="AZ226"/>
      <c r="BA226"/>
      <c r="BB226"/>
      <c r="BC226"/>
      <c r="BD226"/>
      <c r="BE226"/>
      <c r="BF226"/>
      <c r="BG226"/>
      <c r="BH226"/>
      <c r="BI226"/>
      <c r="BJ226"/>
      <c r="BK226"/>
      <c r="BL226"/>
      <c r="BM226"/>
      <c r="BN226"/>
      <c r="BO226"/>
      <c r="BP226"/>
      <c r="BQ226"/>
      <c r="BR226"/>
      <c r="BS226"/>
      <c r="BT226"/>
      <c r="BU226"/>
      <c r="BV226"/>
      <c r="BW226"/>
    </row>
    <row r="227" spans="5:75" ht="15">
      <c r="E227" s="426" t="s">
        <v>90</v>
      </c>
      <c r="G227" s="793" t="s">
        <v>865</v>
      </c>
      <c r="H227" s="794"/>
      <c r="I227" s="794"/>
      <c r="J227" s="794"/>
      <c r="K227" s="794"/>
      <c r="L227" s="794"/>
      <c r="M227" s="794"/>
      <c r="N227" s="794"/>
      <c r="O227" s="794"/>
      <c r="P227" s="794"/>
      <c r="Q227" s="794"/>
      <c r="R227" s="794"/>
      <c r="S227" s="794"/>
      <c r="T227" s="794"/>
      <c r="U227" s="525"/>
      <c r="V227" s="525"/>
      <c r="W227" s="525"/>
      <c r="X227" s="525"/>
      <c r="Y227" s="525"/>
      <c r="Z227" s="525"/>
      <c r="AA227" s="525"/>
      <c r="AB227" s="525"/>
      <c r="AC227" s="525"/>
      <c r="AD227" s="525"/>
      <c r="AE227" s="525"/>
      <c r="AF227" s="525"/>
      <c r="AG227" s="525"/>
      <c r="AH227" s="531"/>
      <c r="AI227" s="531"/>
      <c r="AJ227" s="531"/>
      <c r="AK227" s="531"/>
      <c r="AL227" s="531"/>
      <c r="AM227" s="531"/>
      <c r="AN227" s="531"/>
      <c r="AO227" s="531"/>
      <c r="AP227" s="531"/>
      <c r="AQ227" s="531"/>
      <c r="AR227" s="531"/>
      <c r="AS227" s="531"/>
      <c r="AT227" s="531"/>
      <c r="AU227" s="531"/>
      <c r="AV227" s="531"/>
      <c r="AW227"/>
      <c r="AX227"/>
      <c r="AY227"/>
      <c r="AZ227"/>
      <c r="BA227"/>
      <c r="BB227"/>
      <c r="BC227"/>
      <c r="BD227"/>
      <c r="BE227"/>
      <c r="BF227"/>
      <c r="BG227"/>
      <c r="BH227"/>
      <c r="BI227"/>
      <c r="BJ227"/>
      <c r="BK227"/>
      <c r="BL227"/>
      <c r="BM227"/>
      <c r="BN227"/>
      <c r="BO227"/>
      <c r="BP227"/>
      <c r="BQ227"/>
      <c r="BR227"/>
      <c r="BS227"/>
      <c r="BT227"/>
      <c r="BU227"/>
      <c r="BV227"/>
      <c r="BW227"/>
    </row>
    <row r="228" spans="5:75" ht="15">
      <c r="AW228"/>
      <c r="AX228"/>
      <c r="AY228"/>
      <c r="AZ228"/>
      <c r="BA228"/>
      <c r="BB228"/>
      <c r="BC228"/>
      <c r="BD228"/>
      <c r="BE228"/>
      <c r="BF228"/>
      <c r="BG228"/>
      <c r="BH228"/>
      <c r="BI228"/>
      <c r="BJ228"/>
      <c r="BK228"/>
      <c r="BL228"/>
      <c r="BM228"/>
      <c r="BN228"/>
      <c r="BO228"/>
      <c r="BP228"/>
      <c r="BQ228"/>
      <c r="BR228"/>
      <c r="BS228"/>
      <c r="BT228"/>
      <c r="BU228"/>
      <c r="BV228"/>
      <c r="BW228"/>
    </row>
    <row r="229" spans="5:75" ht="15">
      <c r="AW229"/>
      <c r="AX229"/>
      <c r="AY229"/>
      <c r="AZ229"/>
      <c r="BA229"/>
      <c r="BB229"/>
      <c r="BC229"/>
      <c r="BD229"/>
      <c r="BE229"/>
      <c r="BF229"/>
      <c r="BG229"/>
      <c r="BH229"/>
      <c r="BI229"/>
      <c r="BJ229"/>
      <c r="BK229"/>
      <c r="BL229"/>
      <c r="BM229"/>
      <c r="BN229"/>
      <c r="BO229"/>
      <c r="BP229"/>
      <c r="BQ229"/>
      <c r="BR229"/>
      <c r="BS229"/>
      <c r="BT229"/>
      <c r="BU229"/>
      <c r="BV229"/>
      <c r="BW229"/>
    </row>
    <row r="230" spans="5:75" ht="15">
      <c r="AW230"/>
      <c r="AX230"/>
      <c r="AY230"/>
      <c r="AZ230"/>
      <c r="BA230"/>
      <c r="BB230"/>
      <c r="BC230"/>
      <c r="BD230"/>
      <c r="BE230"/>
      <c r="BF230"/>
      <c r="BG230"/>
      <c r="BH230"/>
      <c r="BI230"/>
      <c r="BJ230"/>
      <c r="BK230"/>
      <c r="BL230"/>
      <c r="BM230"/>
      <c r="BN230"/>
      <c r="BO230"/>
      <c r="BP230"/>
      <c r="BQ230"/>
      <c r="BR230"/>
      <c r="BS230"/>
      <c r="BT230"/>
      <c r="BU230"/>
      <c r="BV230"/>
      <c r="BW230"/>
    </row>
    <row r="231" spans="5:75" ht="15">
      <c r="AW231"/>
      <c r="AX231"/>
      <c r="AY231"/>
      <c r="AZ231"/>
      <c r="BA231"/>
      <c r="BB231"/>
      <c r="BC231"/>
      <c r="BD231"/>
      <c r="BE231"/>
      <c r="BF231"/>
      <c r="BG231"/>
      <c r="BH231"/>
      <c r="BI231"/>
      <c r="BJ231"/>
      <c r="BK231"/>
      <c r="BL231"/>
      <c r="BM231"/>
      <c r="BN231"/>
      <c r="BO231"/>
      <c r="BP231"/>
      <c r="BQ231"/>
      <c r="BR231"/>
      <c r="BS231"/>
      <c r="BT231"/>
      <c r="BU231"/>
      <c r="BV231"/>
      <c r="BW231"/>
    </row>
    <row r="232" spans="5:75" ht="15">
      <c r="AW232"/>
      <c r="AX232"/>
      <c r="AY232"/>
      <c r="AZ232"/>
      <c r="BA232"/>
      <c r="BB232"/>
      <c r="BC232"/>
      <c r="BD232"/>
      <c r="BE232"/>
      <c r="BF232"/>
      <c r="BG232"/>
      <c r="BH232"/>
      <c r="BI232"/>
      <c r="BJ232"/>
      <c r="BK232"/>
      <c r="BL232"/>
      <c r="BM232"/>
      <c r="BN232"/>
      <c r="BO232"/>
      <c r="BP232"/>
      <c r="BQ232"/>
      <c r="BR232"/>
      <c r="BS232"/>
      <c r="BT232"/>
      <c r="BU232"/>
      <c r="BV232"/>
      <c r="BW232"/>
    </row>
    <row r="233" spans="5:75" ht="15">
      <c r="AW233"/>
      <c r="AX233"/>
      <c r="AY233"/>
      <c r="AZ233"/>
      <c r="BA233"/>
      <c r="BB233"/>
      <c r="BC233"/>
      <c r="BD233"/>
      <c r="BE233"/>
      <c r="BF233"/>
      <c r="BG233"/>
      <c r="BH233"/>
      <c r="BI233"/>
      <c r="BJ233"/>
      <c r="BK233"/>
      <c r="BL233"/>
      <c r="BM233"/>
      <c r="BN233"/>
      <c r="BO233"/>
      <c r="BP233"/>
      <c r="BQ233"/>
      <c r="BR233"/>
      <c r="BS233"/>
      <c r="BT233"/>
      <c r="BU233"/>
      <c r="BV233"/>
      <c r="BW233"/>
    </row>
    <row r="234" spans="5:75" ht="15">
      <c r="AW234"/>
      <c r="AX234"/>
      <c r="AY234"/>
      <c r="AZ234"/>
      <c r="BA234"/>
      <c r="BB234"/>
      <c r="BC234"/>
      <c r="BD234"/>
      <c r="BE234"/>
      <c r="BF234"/>
      <c r="BG234"/>
      <c r="BH234"/>
      <c r="BI234"/>
      <c r="BJ234"/>
      <c r="BK234"/>
      <c r="BL234"/>
      <c r="BM234"/>
      <c r="BN234"/>
      <c r="BO234"/>
      <c r="BP234"/>
      <c r="BQ234"/>
      <c r="BR234"/>
      <c r="BS234"/>
      <c r="BT234"/>
      <c r="BU234"/>
      <c r="BV234"/>
      <c r="BW234"/>
    </row>
    <row r="235" spans="5:75" ht="15">
      <c r="AW235"/>
      <c r="AX235"/>
      <c r="AY235"/>
      <c r="AZ235"/>
      <c r="BA235"/>
      <c r="BB235"/>
      <c r="BC235"/>
      <c r="BD235"/>
      <c r="BE235"/>
      <c r="BF235"/>
      <c r="BG235"/>
      <c r="BH235"/>
      <c r="BI235"/>
      <c r="BJ235"/>
      <c r="BK235"/>
      <c r="BL235"/>
      <c r="BM235"/>
      <c r="BN235"/>
      <c r="BO235"/>
      <c r="BP235"/>
      <c r="BQ235"/>
      <c r="BR235"/>
      <c r="BS235"/>
      <c r="BT235"/>
      <c r="BU235"/>
      <c r="BV235"/>
      <c r="BW235"/>
    </row>
    <row r="236" spans="5:75" ht="15">
      <c r="AW236"/>
      <c r="AX236"/>
      <c r="AY236"/>
      <c r="AZ236"/>
      <c r="BA236"/>
      <c r="BB236"/>
      <c r="BC236"/>
      <c r="BD236"/>
      <c r="BE236"/>
      <c r="BF236"/>
      <c r="BG236"/>
      <c r="BH236"/>
      <c r="BI236"/>
      <c r="BJ236"/>
      <c r="BK236"/>
      <c r="BL236"/>
      <c r="BM236"/>
      <c r="BN236"/>
      <c r="BO236"/>
      <c r="BP236"/>
      <c r="BQ236"/>
      <c r="BR236"/>
      <c r="BS236"/>
      <c r="BT236"/>
      <c r="BU236"/>
      <c r="BV236"/>
      <c r="BW236"/>
    </row>
    <row r="237" spans="5:75" ht="15">
      <c r="AW237"/>
      <c r="AX237"/>
      <c r="AY237"/>
      <c r="AZ237"/>
      <c r="BA237"/>
      <c r="BB237"/>
      <c r="BC237"/>
      <c r="BD237"/>
      <c r="BE237"/>
      <c r="BF237"/>
      <c r="BG237"/>
      <c r="BH237"/>
      <c r="BI237"/>
      <c r="BJ237"/>
      <c r="BK237"/>
      <c r="BL237"/>
      <c r="BM237"/>
      <c r="BN237"/>
      <c r="BO237"/>
      <c r="BP237"/>
      <c r="BQ237"/>
      <c r="BR237"/>
      <c r="BS237"/>
      <c r="BT237"/>
      <c r="BU237"/>
      <c r="BV237"/>
      <c r="BW237"/>
    </row>
    <row r="242" spans="1:5">
      <c r="A242" s="800"/>
      <c r="B242" s="800"/>
      <c r="C242" s="800"/>
      <c r="D242" s="800"/>
      <c r="E242" s="800"/>
    </row>
    <row r="243" spans="1:5">
      <c r="A243" s="800"/>
      <c r="B243" s="800"/>
      <c r="C243" s="800"/>
      <c r="D243" s="800"/>
      <c r="E243" s="800"/>
    </row>
    <row r="244" spans="1:5">
      <c r="A244" s="800"/>
      <c r="B244" s="800"/>
      <c r="C244" s="800"/>
      <c r="D244" s="800"/>
      <c r="E244" s="800"/>
    </row>
    <row r="245" spans="1:5">
      <c r="A245" s="800"/>
      <c r="B245" s="800"/>
      <c r="C245" s="800"/>
      <c r="D245" s="800"/>
      <c r="E245" s="800"/>
    </row>
    <row r="246" spans="1:5">
      <c r="A246" s="800"/>
      <c r="B246" s="800"/>
      <c r="C246" s="800"/>
      <c r="D246" s="800"/>
      <c r="E246" s="800"/>
    </row>
    <row r="247" spans="1:5">
      <c r="A247" s="800"/>
      <c r="B247" s="800"/>
      <c r="C247" s="800"/>
      <c r="D247" s="800"/>
      <c r="E247" s="800"/>
    </row>
    <row r="248" spans="1:5">
      <c r="A248" s="800"/>
      <c r="B248" s="800"/>
      <c r="C248" s="800"/>
      <c r="D248" s="800"/>
      <c r="E248" s="800"/>
    </row>
    <row r="249" spans="1:5">
      <c r="A249" s="800"/>
      <c r="B249" s="800"/>
      <c r="C249" s="800"/>
      <c r="D249" s="800"/>
      <c r="E249" s="800"/>
    </row>
    <row r="250" spans="1:5">
      <c r="A250" s="800"/>
      <c r="B250" s="800"/>
      <c r="C250" s="800"/>
      <c r="D250" s="800"/>
      <c r="E250" s="800"/>
    </row>
    <row r="251" spans="1:5">
      <c r="A251" s="800"/>
      <c r="B251" s="800"/>
      <c r="C251" s="800"/>
      <c r="D251" s="800"/>
      <c r="E251" s="800"/>
    </row>
    <row r="252" spans="1:5">
      <c r="A252" s="800"/>
      <c r="B252" s="800"/>
      <c r="C252" s="800"/>
      <c r="D252" s="800"/>
      <c r="E252" s="800"/>
    </row>
    <row r="253" spans="1:5">
      <c r="A253" s="800"/>
      <c r="B253" s="800"/>
      <c r="C253" s="800"/>
      <c r="D253" s="800"/>
      <c r="E253" s="800"/>
    </row>
    <row r="254" spans="1:5">
      <c r="A254" s="800"/>
      <c r="B254" s="800"/>
      <c r="C254" s="800"/>
      <c r="D254" s="800"/>
      <c r="E254" s="800"/>
    </row>
    <row r="255" spans="1:5">
      <c r="A255" s="800"/>
      <c r="B255" s="800"/>
      <c r="C255" s="800"/>
      <c r="D255" s="800"/>
      <c r="E255" s="800"/>
    </row>
    <row r="256" spans="1:5">
      <c r="A256" s="800"/>
      <c r="B256" s="800"/>
      <c r="C256" s="800"/>
      <c r="D256" s="800"/>
      <c r="E256" s="800"/>
    </row>
    <row r="257" spans="1:5">
      <c r="A257" s="800"/>
      <c r="B257" s="800"/>
      <c r="C257" s="800"/>
      <c r="D257" s="800"/>
      <c r="E257" s="800"/>
    </row>
    <row r="258" spans="1:5">
      <c r="A258" s="800"/>
      <c r="B258" s="800"/>
      <c r="C258" s="800"/>
      <c r="D258" s="800"/>
      <c r="E258" s="800"/>
    </row>
    <row r="259" spans="1:5">
      <c r="A259" s="800"/>
      <c r="B259" s="800"/>
      <c r="C259" s="800"/>
      <c r="D259" s="800"/>
      <c r="E259" s="800"/>
    </row>
    <row r="289" spans="1:5">
      <c r="A289" s="800"/>
      <c r="B289" s="800"/>
      <c r="C289" s="800"/>
      <c r="D289" s="800"/>
      <c r="E289" s="800"/>
    </row>
    <row r="290" spans="1:5">
      <c r="A290" s="800"/>
      <c r="B290" s="800"/>
      <c r="C290" s="800"/>
      <c r="D290" s="800"/>
      <c r="E290" s="800"/>
    </row>
    <row r="291" spans="1:5">
      <c r="A291" s="800"/>
      <c r="B291" s="800"/>
      <c r="C291" s="800"/>
      <c r="D291" s="800"/>
      <c r="E291" s="800"/>
    </row>
    <row r="292" spans="1:5">
      <c r="A292" s="800"/>
      <c r="B292" s="800"/>
      <c r="C292" s="800"/>
      <c r="D292" s="800"/>
      <c r="E292" s="800"/>
    </row>
    <row r="293" spans="1:5">
      <c r="A293" s="800"/>
      <c r="B293" s="800"/>
      <c r="C293" s="800"/>
      <c r="D293" s="800"/>
      <c r="E293" s="800"/>
    </row>
    <row r="294" spans="1:5">
      <c r="A294" s="800"/>
      <c r="B294" s="800"/>
      <c r="C294" s="800"/>
      <c r="D294" s="800"/>
      <c r="E294" s="800"/>
    </row>
    <row r="295" spans="1:5">
      <c r="A295" s="800"/>
      <c r="B295" s="800"/>
      <c r="C295" s="800"/>
      <c r="D295" s="800"/>
      <c r="E295" s="800"/>
    </row>
    <row r="296" spans="1:5">
      <c r="A296" s="800"/>
      <c r="B296" s="800"/>
      <c r="C296" s="800"/>
      <c r="D296" s="800"/>
      <c r="E296" s="800"/>
    </row>
    <row r="297" spans="1:5">
      <c r="A297" s="800"/>
      <c r="B297" s="800"/>
      <c r="C297" s="800"/>
      <c r="D297" s="800"/>
      <c r="E297" s="800"/>
    </row>
    <row r="298" spans="1:5">
      <c r="A298" s="800"/>
      <c r="B298" s="800"/>
      <c r="C298" s="800"/>
      <c r="D298" s="800"/>
      <c r="E298" s="800"/>
    </row>
    <row r="299" spans="1:5">
      <c r="A299" s="800"/>
      <c r="B299" s="800"/>
      <c r="C299" s="800"/>
      <c r="D299" s="800"/>
      <c r="E299" s="800"/>
    </row>
    <row r="300" spans="1:5">
      <c r="A300" s="800"/>
      <c r="B300" s="800"/>
      <c r="C300" s="800"/>
      <c r="D300" s="800"/>
      <c r="E300" s="800"/>
    </row>
    <row r="301" spans="1:5">
      <c r="A301" s="800"/>
      <c r="B301" s="800"/>
      <c r="C301" s="800"/>
      <c r="D301" s="800"/>
      <c r="E301" s="800"/>
    </row>
    <row r="302" spans="1:5">
      <c r="A302" s="800"/>
      <c r="B302" s="800"/>
      <c r="C302" s="800"/>
      <c r="D302" s="800"/>
      <c r="E302" s="800"/>
    </row>
    <row r="303" spans="1:5">
      <c r="A303" s="800"/>
      <c r="B303" s="800"/>
      <c r="C303" s="800"/>
      <c r="D303" s="800"/>
      <c r="E303" s="800"/>
    </row>
    <row r="304" spans="1:5">
      <c r="A304" s="800"/>
      <c r="B304" s="800"/>
      <c r="C304" s="800"/>
      <c r="D304" s="800"/>
      <c r="E304" s="800"/>
    </row>
    <row r="305" spans="1:5">
      <c r="A305" s="800"/>
      <c r="B305" s="800"/>
      <c r="C305" s="800"/>
      <c r="D305" s="800"/>
      <c r="E305" s="800"/>
    </row>
    <row r="306" spans="1:5">
      <c r="A306" s="800"/>
      <c r="B306" s="800"/>
      <c r="C306" s="800"/>
      <c r="D306" s="800"/>
      <c r="E306" s="800"/>
    </row>
    <row r="342" spans="1:5">
      <c r="A342" s="800"/>
      <c r="B342" s="800"/>
      <c r="C342" s="800"/>
      <c r="D342" s="800"/>
      <c r="E342" s="800"/>
    </row>
    <row r="343" spans="1:5">
      <c r="A343" s="800"/>
      <c r="B343" s="800"/>
      <c r="C343" s="800"/>
      <c r="D343" s="800"/>
      <c r="E343" s="800"/>
    </row>
    <row r="344" spans="1:5">
      <c r="A344" s="800"/>
      <c r="B344" s="800"/>
      <c r="C344" s="800"/>
      <c r="D344" s="800"/>
      <c r="E344" s="800"/>
    </row>
    <row r="345" spans="1:5">
      <c r="A345" s="800"/>
      <c r="B345" s="800"/>
      <c r="C345" s="800"/>
      <c r="D345" s="800"/>
      <c r="E345" s="800"/>
    </row>
    <row r="346" spans="1:5">
      <c r="A346" s="800"/>
      <c r="B346" s="800"/>
      <c r="C346" s="800"/>
      <c r="D346" s="800"/>
      <c r="E346" s="800"/>
    </row>
    <row r="347" spans="1:5">
      <c r="A347" s="800"/>
      <c r="B347" s="800"/>
      <c r="C347" s="800"/>
      <c r="D347" s="800"/>
      <c r="E347" s="800"/>
    </row>
    <row r="348" spans="1:5">
      <c r="A348" s="800"/>
      <c r="B348" s="800"/>
      <c r="C348" s="800"/>
      <c r="D348" s="800"/>
      <c r="E348" s="800"/>
    </row>
    <row r="349" spans="1:5">
      <c r="A349" s="800"/>
      <c r="B349" s="800"/>
      <c r="C349" s="800"/>
      <c r="D349" s="800"/>
      <c r="E349" s="800"/>
    </row>
    <row r="350" spans="1:5">
      <c r="A350" s="800"/>
      <c r="B350" s="800"/>
      <c r="C350" s="800"/>
      <c r="D350" s="800"/>
      <c r="E350" s="800"/>
    </row>
    <row r="351" spans="1:5">
      <c r="A351" s="800"/>
      <c r="B351" s="800"/>
      <c r="C351" s="800"/>
      <c r="D351" s="800"/>
      <c r="E351" s="800"/>
    </row>
    <row r="352" spans="1:5">
      <c r="A352" s="800"/>
      <c r="B352" s="800"/>
      <c r="C352" s="800"/>
      <c r="D352" s="800"/>
      <c r="E352" s="800"/>
    </row>
    <row r="353" spans="1:5">
      <c r="A353" s="800"/>
      <c r="B353" s="800"/>
      <c r="C353" s="800"/>
      <c r="D353" s="800"/>
      <c r="E353" s="800"/>
    </row>
    <row r="354" spans="1:5">
      <c r="A354" s="800"/>
      <c r="B354" s="800"/>
      <c r="C354" s="800"/>
      <c r="D354" s="800"/>
      <c r="E354" s="800"/>
    </row>
    <row r="355" spans="1:5">
      <c r="A355" s="800"/>
      <c r="B355" s="800"/>
      <c r="C355" s="800"/>
      <c r="D355" s="800"/>
      <c r="E355" s="800"/>
    </row>
    <row r="356" spans="1:5">
      <c r="A356" s="800"/>
      <c r="B356" s="800"/>
      <c r="C356" s="800"/>
      <c r="D356" s="800"/>
      <c r="E356" s="800"/>
    </row>
    <row r="357" spans="1:5">
      <c r="A357" s="800"/>
      <c r="B357" s="800"/>
      <c r="C357" s="800"/>
      <c r="D357" s="800"/>
      <c r="E357" s="800"/>
    </row>
    <row r="358" spans="1:5">
      <c r="A358" s="800"/>
      <c r="B358" s="800"/>
      <c r="C358" s="800"/>
      <c r="D358" s="800"/>
      <c r="E358" s="800"/>
    </row>
    <row r="359" spans="1:5">
      <c r="A359" s="800"/>
      <c r="B359" s="800"/>
      <c r="C359" s="800"/>
      <c r="D359" s="800"/>
      <c r="E359" s="800"/>
    </row>
    <row r="387" spans="1:5">
      <c r="A387" s="800"/>
      <c r="B387" s="800"/>
      <c r="C387" s="800"/>
      <c r="D387" s="800"/>
      <c r="E387" s="800"/>
    </row>
    <row r="388" spans="1:5">
      <c r="A388" s="800"/>
      <c r="B388" s="800"/>
      <c r="C388" s="800"/>
      <c r="D388" s="800"/>
      <c r="E388" s="800"/>
    </row>
    <row r="389" spans="1:5">
      <c r="A389" s="800"/>
      <c r="B389" s="800"/>
      <c r="C389" s="800"/>
      <c r="D389" s="800"/>
      <c r="E389" s="800"/>
    </row>
    <row r="390" spans="1:5">
      <c r="A390" s="800"/>
      <c r="B390" s="800"/>
      <c r="C390" s="800"/>
      <c r="D390" s="800"/>
      <c r="E390" s="800"/>
    </row>
    <row r="391" spans="1:5">
      <c r="A391" s="800"/>
      <c r="B391" s="800"/>
      <c r="C391" s="800"/>
      <c r="D391" s="800"/>
      <c r="E391" s="800"/>
    </row>
    <row r="392" spans="1:5">
      <c r="A392" s="800"/>
      <c r="B392" s="800"/>
      <c r="C392" s="800"/>
      <c r="D392" s="800"/>
      <c r="E392" s="800"/>
    </row>
    <row r="393" spans="1:5">
      <c r="A393" s="800"/>
      <c r="B393" s="800"/>
      <c r="C393" s="800"/>
      <c r="D393" s="800"/>
      <c r="E393" s="800"/>
    </row>
    <row r="394" spans="1:5">
      <c r="A394" s="800"/>
      <c r="B394" s="800"/>
      <c r="C394" s="800"/>
      <c r="D394" s="800"/>
      <c r="E394" s="800"/>
    </row>
    <row r="395" spans="1:5">
      <c r="A395" s="800"/>
      <c r="B395" s="800"/>
      <c r="C395" s="800"/>
      <c r="D395" s="800"/>
      <c r="E395" s="800"/>
    </row>
    <row r="396" spans="1:5">
      <c r="A396" s="800"/>
      <c r="B396" s="800"/>
      <c r="C396" s="800"/>
      <c r="D396" s="800"/>
      <c r="E396" s="800"/>
    </row>
    <row r="397" spans="1:5">
      <c r="A397" s="800"/>
      <c r="B397" s="800"/>
      <c r="C397" s="800"/>
      <c r="D397" s="800"/>
      <c r="E397" s="800"/>
    </row>
    <row r="398" spans="1:5">
      <c r="A398" s="800"/>
      <c r="B398" s="800"/>
      <c r="C398" s="800"/>
      <c r="D398" s="800"/>
      <c r="E398" s="800"/>
    </row>
    <row r="399" spans="1:5">
      <c r="A399" s="800"/>
      <c r="B399" s="800"/>
      <c r="C399" s="800"/>
      <c r="D399" s="800"/>
      <c r="E399" s="800"/>
    </row>
    <row r="400" spans="1:5">
      <c r="A400" s="800"/>
      <c r="B400" s="800"/>
      <c r="C400" s="800"/>
      <c r="D400" s="800"/>
      <c r="E400" s="800"/>
    </row>
    <row r="401" spans="1:5">
      <c r="A401" s="800"/>
      <c r="B401" s="800"/>
      <c r="C401" s="800"/>
      <c r="D401" s="800"/>
      <c r="E401" s="800"/>
    </row>
    <row r="402" spans="1:5">
      <c r="A402" s="800"/>
      <c r="B402" s="800"/>
      <c r="C402" s="800"/>
      <c r="D402" s="800"/>
      <c r="E402" s="800"/>
    </row>
    <row r="403" spans="1:5">
      <c r="A403" s="800"/>
      <c r="B403" s="800"/>
      <c r="C403" s="800"/>
      <c r="D403" s="800"/>
      <c r="E403" s="800"/>
    </row>
    <row r="404" spans="1:5">
      <c r="A404" s="800"/>
      <c r="B404" s="800"/>
      <c r="C404" s="800"/>
      <c r="D404" s="800"/>
      <c r="E404" s="800"/>
    </row>
    <row r="438" spans="3:29">
      <c r="C438" s="426" t="s">
        <v>90</v>
      </c>
      <c r="G438" s="733" t="s">
        <v>864</v>
      </c>
      <c r="H438" s="733"/>
      <c r="I438" s="733"/>
      <c r="J438" s="733"/>
      <c r="K438" s="733"/>
      <c r="L438" s="733"/>
      <c r="M438" s="733"/>
      <c r="N438" s="733"/>
      <c r="O438" s="733"/>
      <c r="P438" s="733"/>
      <c r="Q438" s="733"/>
      <c r="R438" s="733"/>
      <c r="S438" s="733"/>
      <c r="T438" s="733"/>
      <c r="U438" s="147"/>
      <c r="V438" s="147"/>
      <c r="W438" s="147"/>
      <c r="X438" s="147"/>
      <c r="Y438" s="147"/>
      <c r="Z438" s="147"/>
      <c r="AA438" s="147"/>
      <c r="AB438" s="147"/>
      <c r="AC438" s="147"/>
    </row>
    <row r="440" spans="3:29" ht="14.1" customHeight="1">
      <c r="H440" s="796" t="s">
        <v>326</v>
      </c>
      <c r="I440" s="796"/>
      <c r="J440" s="796"/>
      <c r="K440" s="796"/>
      <c r="L440" s="796"/>
      <c r="M440" s="593"/>
      <c r="N440" s="593"/>
      <c r="O440" s="593"/>
      <c r="P440" s="593"/>
      <c r="Q440" s="593"/>
      <c r="R440" s="593"/>
      <c r="S440" s="593"/>
      <c r="T440" s="593"/>
      <c r="U440" s="593"/>
      <c r="V440" s="593"/>
      <c r="W440" s="593"/>
      <c r="X440" s="593"/>
      <c r="Y440" s="593"/>
      <c r="Z440" s="593"/>
      <c r="AA440" s="593"/>
      <c r="AB440" s="593"/>
      <c r="AC440" s="593"/>
    </row>
    <row r="441" spans="3:29" ht="14.1" customHeight="1">
      <c r="H441" s="789" t="s">
        <v>39</v>
      </c>
      <c r="I441" s="789"/>
      <c r="J441" s="789"/>
      <c r="K441" s="789"/>
      <c r="L441" s="789"/>
      <c r="M441" s="726" t="s">
        <v>802</v>
      </c>
      <c r="N441" s="727"/>
      <c r="O441" s="727"/>
      <c r="P441" s="727"/>
      <c r="Q441" s="727"/>
      <c r="R441" s="727"/>
      <c r="S441" s="727"/>
      <c r="T441" s="727"/>
      <c r="U441" s="727"/>
      <c r="V441" s="727"/>
      <c r="W441" s="727"/>
      <c r="X441" s="727"/>
      <c r="Y441" s="727"/>
      <c r="Z441" s="727"/>
      <c r="AA441" s="727"/>
      <c r="AB441" s="727"/>
      <c r="AC441" s="728"/>
    </row>
    <row r="442" spans="3:29" ht="14.1" customHeight="1">
      <c r="H442" s="832" t="s">
        <v>765</v>
      </c>
      <c r="I442" s="833"/>
      <c r="J442" s="833"/>
      <c r="K442" s="833"/>
      <c r="L442" s="834"/>
      <c r="M442" s="726" t="s">
        <v>899</v>
      </c>
      <c r="N442" s="727"/>
      <c r="O442" s="727"/>
      <c r="P442" s="727"/>
      <c r="Q442" s="727"/>
      <c r="R442" s="727"/>
      <c r="S442" s="727"/>
      <c r="T442" s="727"/>
      <c r="U442" s="727"/>
      <c r="V442" s="727"/>
      <c r="W442" s="727"/>
      <c r="X442" s="727"/>
      <c r="Y442" s="727"/>
      <c r="Z442" s="727"/>
      <c r="AA442" s="727"/>
      <c r="AB442" s="727"/>
      <c r="AC442" s="728"/>
    </row>
    <row r="443" spans="3:29" ht="14.1" customHeight="1">
      <c r="H443" s="789" t="s">
        <v>28</v>
      </c>
      <c r="I443" s="789"/>
      <c r="J443" s="789"/>
      <c r="K443" s="789"/>
      <c r="L443" s="789"/>
      <c r="M443" s="726" t="s">
        <v>899</v>
      </c>
      <c r="N443" s="727"/>
      <c r="O443" s="727"/>
      <c r="P443" s="727"/>
      <c r="Q443" s="727"/>
      <c r="R443" s="727"/>
      <c r="S443" s="727"/>
      <c r="T443" s="727"/>
      <c r="U443" s="727"/>
      <c r="V443" s="727"/>
      <c r="W443" s="727"/>
      <c r="X443" s="727"/>
      <c r="Y443" s="727"/>
      <c r="Z443" s="727"/>
      <c r="AA443" s="727"/>
      <c r="AB443" s="727"/>
      <c r="AC443" s="728"/>
    </row>
    <row r="444" spans="3:29" ht="14.1" customHeight="1">
      <c r="H444" s="789" t="s">
        <v>868</v>
      </c>
      <c r="I444" s="789"/>
      <c r="J444" s="789"/>
      <c r="K444" s="789"/>
      <c r="L444" s="789"/>
      <c r="M444" s="726" t="s">
        <v>899</v>
      </c>
      <c r="N444" s="727"/>
      <c r="O444" s="727"/>
      <c r="P444" s="727"/>
      <c r="Q444" s="727"/>
      <c r="R444" s="727"/>
      <c r="S444" s="727"/>
      <c r="T444" s="727"/>
      <c r="U444" s="727"/>
      <c r="V444" s="727"/>
      <c r="W444" s="727"/>
      <c r="X444" s="727"/>
      <c r="Y444" s="727"/>
      <c r="Z444" s="727"/>
      <c r="AA444" s="727"/>
      <c r="AB444" s="727"/>
      <c r="AC444" s="728"/>
    </row>
    <row r="445" spans="3:29" ht="14.1" customHeight="1">
      <c r="H445" s="789" t="s">
        <v>133</v>
      </c>
      <c r="I445" s="789"/>
      <c r="J445" s="789"/>
      <c r="K445" s="789"/>
      <c r="L445" s="789"/>
      <c r="M445" s="726" t="s">
        <v>899</v>
      </c>
      <c r="N445" s="727"/>
      <c r="O445" s="727"/>
      <c r="P445" s="727"/>
      <c r="Q445" s="727"/>
      <c r="R445" s="727"/>
      <c r="S445" s="727"/>
      <c r="T445" s="727"/>
      <c r="U445" s="727"/>
      <c r="V445" s="727"/>
      <c r="W445" s="727"/>
      <c r="X445" s="727"/>
      <c r="Y445" s="727"/>
      <c r="Z445" s="727"/>
      <c r="AA445" s="727"/>
      <c r="AB445" s="727"/>
      <c r="AC445" s="728"/>
    </row>
    <row r="446" spans="3:29" ht="14.1" customHeight="1">
      <c r="H446" s="789" t="s">
        <v>141</v>
      </c>
      <c r="I446" s="789"/>
      <c r="J446" s="789"/>
      <c r="K446" s="789"/>
      <c r="L446" s="789"/>
      <c r="M446" s="726" t="s">
        <v>903</v>
      </c>
      <c r="N446" s="727"/>
      <c r="O446" s="727"/>
      <c r="P446" s="727"/>
      <c r="Q446" s="727"/>
      <c r="R446" s="727"/>
      <c r="S446" s="727"/>
      <c r="T446" s="727"/>
      <c r="U446" s="727"/>
      <c r="V446" s="727"/>
      <c r="W446" s="727"/>
      <c r="X446" s="727"/>
      <c r="Y446" s="727"/>
      <c r="Z446" s="727"/>
      <c r="AA446" s="727"/>
      <c r="AB446" s="727"/>
      <c r="AC446" s="728"/>
    </row>
    <row r="447" spans="3:29" ht="14.1" customHeight="1">
      <c r="H447" s="789" t="s">
        <v>25</v>
      </c>
      <c r="I447" s="789"/>
      <c r="J447" s="789"/>
      <c r="K447" s="789"/>
      <c r="L447" s="789"/>
      <c r="M447" s="726" t="s">
        <v>867</v>
      </c>
      <c r="N447" s="727"/>
      <c r="O447" s="727"/>
      <c r="P447" s="727"/>
      <c r="Q447" s="727"/>
      <c r="R447" s="727"/>
      <c r="S447" s="727"/>
      <c r="T447" s="727"/>
      <c r="U447" s="727"/>
      <c r="V447" s="727"/>
      <c r="W447" s="727"/>
      <c r="X447" s="727"/>
      <c r="Y447" s="727"/>
      <c r="Z447" s="727"/>
      <c r="AA447" s="727"/>
      <c r="AB447" s="727"/>
      <c r="AC447" s="728"/>
    </row>
    <row r="448" spans="3:29" ht="14.1" customHeight="1">
      <c r="H448" s="789" t="s">
        <v>26</v>
      </c>
      <c r="I448" s="789"/>
      <c r="J448" s="789"/>
      <c r="K448" s="789"/>
      <c r="L448" s="789"/>
      <c r="M448" s="726" t="s">
        <v>867</v>
      </c>
      <c r="N448" s="727"/>
      <c r="O448" s="727"/>
      <c r="P448" s="727"/>
      <c r="Q448" s="727"/>
      <c r="R448" s="727"/>
      <c r="S448" s="727"/>
      <c r="T448" s="727"/>
      <c r="U448" s="727"/>
      <c r="V448" s="727"/>
      <c r="W448" s="727"/>
      <c r="X448" s="727"/>
      <c r="Y448" s="727"/>
      <c r="Z448" s="727"/>
      <c r="AA448" s="727"/>
      <c r="AB448" s="727"/>
      <c r="AC448" s="728"/>
    </row>
    <row r="449" spans="8:29" ht="14.1" customHeight="1">
      <c r="H449" s="797"/>
      <c r="I449" s="797"/>
      <c r="J449" s="797"/>
      <c r="K449" s="797"/>
      <c r="L449" s="797"/>
      <c r="M449" s="6"/>
      <c r="N449" s="6"/>
      <c r="O449" s="6"/>
      <c r="P449" s="6"/>
      <c r="Q449" s="6"/>
      <c r="R449" s="6"/>
      <c r="S449" s="6"/>
      <c r="T449" s="6"/>
      <c r="U449" s="6"/>
      <c r="V449" s="6"/>
      <c r="W449" s="6"/>
      <c r="X449" s="6"/>
      <c r="Y449" s="6"/>
      <c r="Z449" s="6"/>
      <c r="AA449" s="6"/>
      <c r="AB449" s="6"/>
      <c r="AC449" s="6"/>
    </row>
    <row r="450" spans="8:29" ht="14.1" customHeight="1">
      <c r="H450" s="796" t="s">
        <v>327</v>
      </c>
      <c r="I450" s="796"/>
      <c r="J450" s="796"/>
      <c r="K450" s="796"/>
      <c r="L450" s="796"/>
      <c r="M450" s="593"/>
      <c r="N450" s="593"/>
      <c r="O450" s="593"/>
      <c r="P450" s="593"/>
      <c r="Q450" s="593"/>
      <c r="R450" s="593"/>
      <c r="S450" s="593"/>
      <c r="T450" s="593"/>
      <c r="U450" s="593"/>
      <c r="V450" s="593"/>
      <c r="W450" s="593"/>
      <c r="X450" s="593"/>
      <c r="Y450" s="593"/>
      <c r="Z450" s="593"/>
      <c r="AA450" s="593"/>
      <c r="AB450" s="593"/>
      <c r="AC450" s="593"/>
    </row>
    <row r="451" spans="8:29" ht="14.1" customHeight="1">
      <c r="H451" s="789" t="s">
        <v>39</v>
      </c>
      <c r="I451" s="789"/>
      <c r="J451" s="789"/>
      <c r="K451" s="789"/>
      <c r="L451" s="789"/>
      <c r="M451" s="726" t="s">
        <v>801</v>
      </c>
      <c r="N451" s="727"/>
      <c r="O451" s="727"/>
      <c r="P451" s="727"/>
      <c r="Q451" s="727"/>
      <c r="R451" s="727"/>
      <c r="S451" s="727"/>
      <c r="T451" s="727"/>
      <c r="U451" s="727"/>
      <c r="V451" s="727"/>
      <c r="W451" s="727"/>
      <c r="X451" s="727"/>
      <c r="Y451" s="727"/>
      <c r="Z451" s="727"/>
      <c r="AA451" s="727"/>
      <c r="AB451" s="727"/>
      <c r="AC451" s="728"/>
    </row>
    <row r="452" spans="8:29" ht="14.1" customHeight="1">
      <c r="H452" s="832" t="s">
        <v>765</v>
      </c>
      <c r="I452" s="833"/>
      <c r="J452" s="833"/>
      <c r="K452" s="833"/>
      <c r="L452" s="834"/>
      <c r="M452" s="726" t="s">
        <v>804</v>
      </c>
      <c r="N452" s="727"/>
      <c r="O452" s="727"/>
      <c r="P452" s="727"/>
      <c r="Q452" s="727"/>
      <c r="R452" s="727"/>
      <c r="S452" s="727"/>
      <c r="T452" s="727"/>
      <c r="U452" s="727"/>
      <c r="V452" s="727"/>
      <c r="W452" s="727"/>
      <c r="X452" s="727"/>
      <c r="Y452" s="727"/>
      <c r="Z452" s="727"/>
      <c r="AA452" s="727"/>
      <c r="AB452" s="727"/>
      <c r="AC452" s="728"/>
    </row>
    <row r="453" spans="8:29" ht="14.1" customHeight="1">
      <c r="H453" s="789" t="s">
        <v>28</v>
      </c>
      <c r="I453" s="789"/>
      <c r="J453" s="789"/>
      <c r="K453" s="789"/>
      <c r="L453" s="789"/>
      <c r="M453" s="726" t="s">
        <v>804</v>
      </c>
      <c r="N453" s="727"/>
      <c r="O453" s="727"/>
      <c r="P453" s="727"/>
      <c r="Q453" s="727"/>
      <c r="R453" s="727"/>
      <c r="S453" s="727"/>
      <c r="T453" s="727"/>
      <c r="U453" s="727"/>
      <c r="V453" s="727"/>
      <c r="W453" s="727"/>
      <c r="X453" s="727"/>
      <c r="Y453" s="727"/>
      <c r="Z453" s="727"/>
      <c r="AA453" s="727"/>
      <c r="AB453" s="727"/>
      <c r="AC453" s="728"/>
    </row>
    <row r="454" spans="8:29" ht="14.1" customHeight="1">
      <c r="H454" s="789" t="s">
        <v>868</v>
      </c>
      <c r="I454" s="789"/>
      <c r="J454" s="789"/>
      <c r="K454" s="789"/>
      <c r="L454" s="789"/>
      <c r="M454" s="726" t="s">
        <v>804</v>
      </c>
      <c r="N454" s="727"/>
      <c r="O454" s="727"/>
      <c r="P454" s="727"/>
      <c r="Q454" s="727"/>
      <c r="R454" s="727"/>
      <c r="S454" s="727"/>
      <c r="T454" s="727"/>
      <c r="U454" s="727"/>
      <c r="V454" s="727"/>
      <c r="W454" s="727"/>
      <c r="X454" s="727"/>
      <c r="Y454" s="727"/>
      <c r="Z454" s="727"/>
      <c r="AA454" s="727"/>
      <c r="AB454" s="727"/>
      <c r="AC454" s="728"/>
    </row>
    <row r="455" spans="8:29" ht="14.1" customHeight="1">
      <c r="H455" s="789" t="s">
        <v>133</v>
      </c>
      <c r="I455" s="789"/>
      <c r="J455" s="789"/>
      <c r="K455" s="789"/>
      <c r="L455" s="789"/>
      <c r="M455" s="726" t="s">
        <v>804</v>
      </c>
      <c r="N455" s="727"/>
      <c r="O455" s="727"/>
      <c r="P455" s="727"/>
      <c r="Q455" s="727"/>
      <c r="R455" s="727"/>
      <c r="S455" s="727"/>
      <c r="T455" s="727"/>
      <c r="U455" s="727"/>
      <c r="V455" s="727"/>
      <c r="W455" s="727"/>
      <c r="X455" s="727"/>
      <c r="Y455" s="727"/>
      <c r="Z455" s="727"/>
      <c r="AA455" s="727"/>
      <c r="AB455" s="727"/>
      <c r="AC455" s="728"/>
    </row>
    <row r="456" spans="8:29" ht="14.1" customHeight="1">
      <c r="H456" s="789" t="s">
        <v>141</v>
      </c>
      <c r="I456" s="789"/>
      <c r="J456" s="789"/>
      <c r="K456" s="789"/>
      <c r="L456" s="789"/>
      <c r="M456" s="726" t="s">
        <v>903</v>
      </c>
      <c r="N456" s="727"/>
      <c r="O456" s="727"/>
      <c r="P456" s="727"/>
      <c r="Q456" s="727"/>
      <c r="R456" s="727"/>
      <c r="S456" s="727"/>
      <c r="T456" s="727"/>
      <c r="U456" s="727"/>
      <c r="V456" s="727"/>
      <c r="W456" s="727"/>
      <c r="X456" s="727"/>
      <c r="Y456" s="727"/>
      <c r="Z456" s="727"/>
      <c r="AA456" s="727"/>
      <c r="AB456" s="727"/>
      <c r="AC456" s="728"/>
    </row>
    <row r="457" spans="8:29" ht="14.1" customHeight="1">
      <c r="H457" s="789" t="s">
        <v>883</v>
      </c>
      <c r="I457" s="789"/>
      <c r="J457" s="789"/>
      <c r="K457" s="789"/>
      <c r="L457" s="789"/>
      <c r="M457" s="726" t="s">
        <v>867</v>
      </c>
      <c r="N457" s="727"/>
      <c r="O457" s="727"/>
      <c r="P457" s="727"/>
      <c r="Q457" s="727"/>
      <c r="R457" s="727"/>
      <c r="S457" s="727"/>
      <c r="T457" s="727"/>
      <c r="U457" s="727"/>
      <c r="V457" s="727"/>
      <c r="W457" s="727"/>
      <c r="X457" s="727"/>
      <c r="Y457" s="727"/>
      <c r="Z457" s="727"/>
      <c r="AA457" s="727"/>
      <c r="AB457" s="727"/>
      <c r="AC457" s="728"/>
    </row>
    <row r="465" s="4" customFormat="1"/>
    <row r="466" s="4" customFormat="1"/>
    <row r="467" s="4" customFormat="1"/>
    <row r="468" s="4" customFormat="1"/>
    <row r="469" s="4" customFormat="1"/>
    <row r="470" s="4" customFormat="1"/>
    <row r="471" s="4" customFormat="1"/>
    <row r="472" s="4" customFormat="1"/>
    <row r="473" s="4" customFormat="1"/>
    <row r="474" s="4" customFormat="1"/>
  </sheetData>
  <mergeCells count="112">
    <mergeCell ref="A1:E1"/>
    <mergeCell ref="O34:R34"/>
    <mergeCell ref="O55:AB55"/>
    <mergeCell ref="V71:AB71"/>
    <mergeCell ref="O14:T14"/>
    <mergeCell ref="O24:R24"/>
    <mergeCell ref="O25:R25"/>
    <mergeCell ref="O26:R26"/>
    <mergeCell ref="P16:T16"/>
    <mergeCell ref="P17:T17"/>
    <mergeCell ref="O27:R27"/>
    <mergeCell ref="O28:R28"/>
    <mergeCell ref="O30:R30"/>
    <mergeCell ref="H58:H68"/>
    <mergeCell ref="J58:J60"/>
    <mergeCell ref="O52:R52"/>
    <mergeCell ref="J12:J14"/>
    <mergeCell ref="O19:S19"/>
    <mergeCell ref="J48:J50"/>
    <mergeCell ref="J16:J18"/>
    <mergeCell ref="U57:X57"/>
    <mergeCell ref="O33:R33"/>
    <mergeCell ref="O51:R51"/>
    <mergeCell ref="O31:R31"/>
    <mergeCell ref="A387:E404"/>
    <mergeCell ref="A242:E259"/>
    <mergeCell ref="J157:J165"/>
    <mergeCell ref="J177:J185"/>
    <mergeCell ref="J189:J197"/>
    <mergeCell ref="H189:H197"/>
    <mergeCell ref="H213:H221"/>
    <mergeCell ref="J213:J221"/>
    <mergeCell ref="J201:J209"/>
    <mergeCell ref="H201:H209"/>
    <mergeCell ref="G227:T227"/>
    <mergeCell ref="H87:H185"/>
    <mergeCell ref="J137:J145"/>
    <mergeCell ref="J127:J135"/>
    <mergeCell ref="J71:J73"/>
    <mergeCell ref="J75:J77"/>
    <mergeCell ref="J62:J64"/>
    <mergeCell ref="R41:AD41"/>
    <mergeCell ref="Z56:AA56"/>
    <mergeCell ref="O32:R32"/>
    <mergeCell ref="Q12:T12"/>
    <mergeCell ref="A289:E306"/>
    <mergeCell ref="A342:E359"/>
    <mergeCell ref="O12:P12"/>
    <mergeCell ref="O23:R23"/>
    <mergeCell ref="P15:T15"/>
    <mergeCell ref="O36:R36"/>
    <mergeCell ref="O38:P38"/>
    <mergeCell ref="O29:R29"/>
    <mergeCell ref="O35:R35"/>
    <mergeCell ref="O20:R20"/>
    <mergeCell ref="H457:L457"/>
    <mergeCell ref="H449:L449"/>
    <mergeCell ref="H450:L450"/>
    <mergeCell ref="H451:L451"/>
    <mergeCell ref="H452:L452"/>
    <mergeCell ref="H440:L440"/>
    <mergeCell ref="H441:L441"/>
    <mergeCell ref="J24:J26"/>
    <mergeCell ref="J28:J30"/>
    <mergeCell ref="J32:J34"/>
    <mergeCell ref="J36:J38"/>
    <mergeCell ref="J40:J42"/>
    <mergeCell ref="J107:J115"/>
    <mergeCell ref="J87:J95"/>
    <mergeCell ref="J97:J105"/>
    <mergeCell ref="J117:J125"/>
    <mergeCell ref="J147:J155"/>
    <mergeCell ref="J167:J175"/>
    <mergeCell ref="H12:H50"/>
    <mergeCell ref="H71:H77"/>
    <mergeCell ref="J20:J22"/>
    <mergeCell ref="J44:J46"/>
    <mergeCell ref="H53:H55"/>
    <mergeCell ref="J53:J55"/>
    <mergeCell ref="M442:AC442"/>
    <mergeCell ref="M443:AC443"/>
    <mergeCell ref="M444:AC444"/>
    <mergeCell ref="M445:AC445"/>
    <mergeCell ref="M446:AC446"/>
    <mergeCell ref="G10:T10"/>
    <mergeCell ref="G84:T84"/>
    <mergeCell ref="G438:T438"/>
    <mergeCell ref="H456:L456"/>
    <mergeCell ref="H446:L446"/>
    <mergeCell ref="H453:L453"/>
    <mergeCell ref="H454:L454"/>
    <mergeCell ref="H455:L455"/>
    <mergeCell ref="H447:L447"/>
    <mergeCell ref="H448:L448"/>
    <mergeCell ref="S57:T57"/>
    <mergeCell ref="H442:L442"/>
    <mergeCell ref="H443:L443"/>
    <mergeCell ref="H444:L444"/>
    <mergeCell ref="H445:L445"/>
    <mergeCell ref="M441:AC441"/>
    <mergeCell ref="O21:R21"/>
    <mergeCell ref="O22:R22"/>
    <mergeCell ref="J66:J68"/>
    <mergeCell ref="M451:AC451"/>
    <mergeCell ref="M452:AC452"/>
    <mergeCell ref="M453:AC453"/>
    <mergeCell ref="M454:AC454"/>
    <mergeCell ref="M455:AC455"/>
    <mergeCell ref="M456:AC456"/>
    <mergeCell ref="M457:AC457"/>
    <mergeCell ref="M447:AC447"/>
    <mergeCell ref="M448:AC448"/>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CurrentCostsJump">
                <anchor moveWithCells="1" sizeWithCells="1">
                  <from>
                    <xdr:col>9</xdr:col>
                    <xdr:colOff>771525</xdr:colOff>
                    <xdr:row>2</xdr:row>
                    <xdr:rowOff>85725</xdr:rowOff>
                  </from>
                  <to>
                    <xdr:col>11</xdr:col>
                    <xdr:colOff>381000</xdr:colOff>
                    <xdr:row>4</xdr:row>
                    <xdr:rowOff>85725</xdr:rowOff>
                  </to>
                </anchor>
              </controlPr>
            </control>
          </mc:Choice>
        </mc:AlternateContent>
        <mc:AlternateContent xmlns:mc="http://schemas.openxmlformats.org/markup-compatibility/2006">
          <mc:Choice Requires="x14">
            <control shapeId="22530" r:id="rId4" name="Button 2">
              <controlPr defaultSize="0" print="0" autoFill="0" autoPict="0" macro="[0]!HistoricTrendsJump">
                <anchor moveWithCells="1" sizeWithCells="1">
                  <from>
                    <xdr:col>16</xdr:col>
                    <xdr:colOff>523875</xdr:colOff>
                    <xdr:row>2</xdr:row>
                    <xdr:rowOff>104775</xdr:rowOff>
                  </from>
                  <to>
                    <xdr:col>18</xdr:col>
                    <xdr:colOff>581025</xdr:colOff>
                    <xdr:row>4</xdr:row>
                    <xdr:rowOff>104775</xdr:rowOff>
                  </to>
                </anchor>
              </controlPr>
            </control>
          </mc:Choice>
        </mc:AlternateContent>
        <mc:AlternateContent xmlns:mc="http://schemas.openxmlformats.org/markup-compatibility/2006">
          <mc:Choice Requires="x14">
            <control shapeId="22531" r:id="rId5" name="Button 3">
              <controlPr defaultSize="0" print="0" autoFill="0" autoPict="0" macro="[0]!FutureProjectionsJump">
                <anchor moveWithCells="1" sizeWithCells="1">
                  <from>
                    <xdr:col>11</xdr:col>
                    <xdr:colOff>676275</xdr:colOff>
                    <xdr:row>2</xdr:row>
                    <xdr:rowOff>104775</xdr:rowOff>
                  </from>
                  <to>
                    <xdr:col>13</xdr:col>
                    <xdr:colOff>752475</xdr:colOff>
                    <xdr:row>4</xdr:row>
                    <xdr:rowOff>104775</xdr:rowOff>
                  </to>
                </anchor>
              </controlPr>
            </control>
          </mc:Choice>
        </mc:AlternateContent>
        <mc:AlternateContent xmlns:mc="http://schemas.openxmlformats.org/markup-compatibility/2006">
          <mc:Choice Requires="x14">
            <control shapeId="22532" r:id="rId6" name="Button 4">
              <controlPr defaultSize="0" print="0" autoFill="0" autoPict="0" macro="[0]!GraphicsJump">
                <anchor moveWithCells="1" sizeWithCells="1">
                  <from>
                    <xdr:col>14</xdr:col>
                    <xdr:colOff>161925</xdr:colOff>
                    <xdr:row>2</xdr:row>
                    <xdr:rowOff>85725</xdr:rowOff>
                  </from>
                  <to>
                    <xdr:col>16</xdr:col>
                    <xdr:colOff>238125</xdr:colOff>
                    <xdr:row>4</xdr:row>
                    <xdr:rowOff>85725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PB474"/>
  <sheetViews>
    <sheetView showGridLines="0" zoomScaleNormal="100"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2.75"/>
  <cols>
    <col min="1" max="1" width="9.140625" style="4"/>
    <col min="2" max="7" width="1.7109375" style="4" customWidth="1"/>
    <col min="8" max="8" width="5.7109375" style="4" customWidth="1"/>
    <col min="9" max="9" width="1.7109375" style="4" customWidth="1"/>
    <col min="10" max="10" width="20.42578125" style="4" customWidth="1"/>
    <col min="11" max="11" width="18.7109375" style="4" customWidth="1"/>
    <col min="12" max="48" width="11.28515625" style="4" customWidth="1"/>
    <col min="49" max="16384" width="9.140625" style="4"/>
  </cols>
  <sheetData>
    <row r="1" spans="1:113" ht="18">
      <c r="A1" s="868" t="s">
        <v>175</v>
      </c>
      <c r="B1" s="868"/>
      <c r="C1" s="868"/>
      <c r="D1" s="868"/>
      <c r="E1" s="868"/>
      <c r="F1" s="868"/>
      <c r="G1" s="868"/>
      <c r="H1" s="5"/>
      <c r="I1" s="5"/>
    </row>
    <row r="2" spans="1:113" ht="15">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row>
    <row r="3" spans="1:113" ht="15">
      <c r="A3"/>
      <c r="B3"/>
      <c r="C3"/>
      <c r="D3"/>
      <c r="E3"/>
      <c r="T3" s="50" t="s">
        <v>29</v>
      </c>
    </row>
    <row r="4" spans="1:113">
      <c r="J4" s="3" t="s">
        <v>16</v>
      </c>
      <c r="T4" s="51" t="s">
        <v>35</v>
      </c>
    </row>
    <row r="9" spans="1:113">
      <c r="G9" s="16"/>
      <c r="H9" s="17"/>
      <c r="I9" s="17"/>
      <c r="J9" s="17"/>
      <c r="K9" s="17"/>
      <c r="L9" s="17"/>
      <c r="M9" s="17"/>
      <c r="N9" s="17"/>
      <c r="O9" s="17"/>
      <c r="P9" s="17"/>
      <c r="Q9" s="17"/>
      <c r="R9" s="17"/>
      <c r="S9" s="17"/>
      <c r="T9" s="17"/>
      <c r="U9" s="17"/>
      <c r="V9" s="17"/>
      <c r="W9" s="17"/>
      <c r="X9" s="17"/>
      <c r="Y9" s="17"/>
      <c r="Z9" s="17"/>
      <c r="AA9" s="17"/>
      <c r="AB9" s="17"/>
      <c r="AC9" s="17"/>
      <c r="AD9" s="18"/>
    </row>
    <row r="10" spans="1:113" ht="14.1" customHeight="1">
      <c r="B10" s="426" t="s">
        <v>90</v>
      </c>
      <c r="G10" s="733" t="s">
        <v>17</v>
      </c>
      <c r="H10" s="733"/>
      <c r="I10" s="733"/>
      <c r="J10" s="733"/>
      <c r="K10" s="733"/>
      <c r="L10" s="733"/>
      <c r="M10" s="733"/>
      <c r="N10" s="733"/>
      <c r="O10" s="733"/>
      <c r="P10" s="733"/>
      <c r="Q10" s="733"/>
      <c r="R10" s="733"/>
      <c r="S10" s="733"/>
      <c r="T10" s="733"/>
      <c r="U10" s="423"/>
      <c r="V10" s="423"/>
      <c r="W10" s="423"/>
      <c r="X10" s="423"/>
      <c r="Y10" s="423"/>
      <c r="Z10" s="423"/>
      <c r="AA10" s="423"/>
      <c r="AB10" s="423"/>
      <c r="AC10" s="423"/>
      <c r="AD10" s="423"/>
      <c r="AE10"/>
    </row>
    <row r="11" spans="1:113" ht="13.5" thickBot="1">
      <c r="G11" s="19"/>
      <c r="AD11" s="20"/>
    </row>
    <row r="12" spans="1:113" ht="15" customHeight="1" thickBot="1">
      <c r="A12"/>
      <c r="G12" s="19"/>
      <c r="H12" s="738" t="s">
        <v>37</v>
      </c>
      <c r="J12" s="735" t="s">
        <v>39</v>
      </c>
      <c r="K12" s="8" t="s">
        <v>177</v>
      </c>
      <c r="L12" s="26">
        <v>0.50800000000000001</v>
      </c>
      <c r="M12" s="4" t="s">
        <v>142</v>
      </c>
      <c r="O12" s="771" t="s">
        <v>36</v>
      </c>
      <c r="P12" s="771"/>
      <c r="Q12" s="772">
        <v>2013</v>
      </c>
      <c r="R12" s="773"/>
      <c r="S12" s="773"/>
      <c r="T12" s="774"/>
      <c r="U12"/>
      <c r="V12"/>
      <c r="W12"/>
      <c r="X12"/>
      <c r="Y12"/>
      <c r="AD12" s="20"/>
    </row>
    <row r="13" spans="1:113" ht="13.5" thickBot="1">
      <c r="G13" s="19"/>
      <c r="H13" s="738"/>
      <c r="J13" s="736"/>
      <c r="K13" s="9" t="s">
        <v>123</v>
      </c>
      <c r="L13" s="26">
        <v>0.50800000000000001</v>
      </c>
      <c r="T13" s="133"/>
      <c r="AD13" s="20"/>
    </row>
    <row r="14" spans="1:113" ht="15.75" thickBot="1">
      <c r="G14" s="19"/>
      <c r="H14" s="738"/>
      <c r="J14" s="736"/>
      <c r="K14" s="10" t="s">
        <v>125</v>
      </c>
      <c r="L14" s="95">
        <v>0.50800000000000001</v>
      </c>
      <c r="O14" s="775" t="s">
        <v>176</v>
      </c>
      <c r="P14" s="776"/>
      <c r="Q14" s="776"/>
      <c r="R14" s="776"/>
      <c r="S14" s="776"/>
      <c r="T14" s="777"/>
      <c r="U14"/>
      <c r="V14"/>
      <c r="W14"/>
      <c r="X14"/>
      <c r="Y14"/>
      <c r="AD14" s="20"/>
    </row>
    <row r="15" spans="1:113" ht="15">
      <c r="G15" s="19"/>
      <c r="H15" s="738"/>
      <c r="J15" s="15"/>
      <c r="O15" s="92" t="s">
        <v>177</v>
      </c>
      <c r="P15" s="756" t="s">
        <v>178</v>
      </c>
      <c r="Q15" s="757"/>
      <c r="R15" s="757"/>
      <c r="S15" s="757"/>
      <c r="T15" s="811"/>
      <c r="U15"/>
      <c r="V15"/>
      <c r="W15"/>
      <c r="X15"/>
      <c r="Y15"/>
      <c r="AD15" s="20"/>
    </row>
    <row r="16" spans="1:113" ht="15">
      <c r="G16" s="19"/>
      <c r="H16" s="738"/>
      <c r="J16" s="735" t="s">
        <v>30</v>
      </c>
      <c r="K16" s="8" t="s">
        <v>177</v>
      </c>
      <c r="L16" s="45">
        <f>L12*8760</f>
        <v>4450.08</v>
      </c>
      <c r="O16" s="92" t="s">
        <v>123</v>
      </c>
      <c r="P16" s="756" t="s">
        <v>72</v>
      </c>
      <c r="Q16" s="757"/>
      <c r="R16" s="757"/>
      <c r="S16" s="757"/>
      <c r="T16" s="811"/>
      <c r="U16"/>
      <c r="V16"/>
      <c r="W16"/>
      <c r="X16"/>
      <c r="Y16"/>
      <c r="AD16" s="20"/>
    </row>
    <row r="17" spans="7:30" ht="15.75" thickBot="1">
      <c r="G17" s="19"/>
      <c r="H17" s="738"/>
      <c r="J17" s="736"/>
      <c r="K17" s="9" t="s">
        <v>123</v>
      </c>
      <c r="L17" s="45">
        <f>L13*8760</f>
        <v>4450.08</v>
      </c>
      <c r="O17" s="374" t="s">
        <v>125</v>
      </c>
      <c r="P17" s="758" t="s">
        <v>136</v>
      </c>
      <c r="Q17" s="759"/>
      <c r="R17" s="759"/>
      <c r="S17" s="759"/>
      <c r="T17" s="854"/>
      <c r="U17"/>
      <c r="V17"/>
      <c r="W17"/>
      <c r="X17"/>
      <c r="Y17"/>
      <c r="AD17" s="20"/>
    </row>
    <row r="18" spans="7:30" ht="13.5" thickBot="1">
      <c r="G18" s="19"/>
      <c r="H18" s="738"/>
      <c r="J18" s="736"/>
      <c r="K18" s="10" t="s">
        <v>125</v>
      </c>
      <c r="L18" s="45">
        <f>L14*8760</f>
        <v>4450.08</v>
      </c>
      <c r="AD18" s="20"/>
    </row>
    <row r="19" spans="7:30" ht="15">
      <c r="G19" s="19"/>
      <c r="H19" s="738"/>
      <c r="J19" s="15"/>
      <c r="O19" s="765" t="s">
        <v>1</v>
      </c>
      <c r="P19" s="766"/>
      <c r="Q19" s="766"/>
      <c r="R19" s="766"/>
      <c r="S19" s="767"/>
      <c r="U19" s="24"/>
      <c r="V19"/>
      <c r="W19"/>
      <c r="X19"/>
      <c r="Y19"/>
      <c r="Z19"/>
      <c r="AA19"/>
      <c r="AB19"/>
      <c r="AC19"/>
      <c r="AD19" s="20"/>
    </row>
    <row r="20" spans="7:30" ht="14.1" customHeight="1">
      <c r="G20" s="19"/>
      <c r="H20" s="738"/>
      <c r="J20" s="735" t="s">
        <v>751</v>
      </c>
      <c r="K20" s="8" t="s">
        <v>177</v>
      </c>
      <c r="L20" s="471">
        <v>13.5</v>
      </c>
      <c r="O20" s="779" t="s">
        <v>2</v>
      </c>
      <c r="P20" s="780"/>
      <c r="Q20" s="780"/>
      <c r="R20" s="780"/>
      <c r="S20" s="60">
        <v>2.5000000000000001E-2</v>
      </c>
      <c r="V20"/>
      <c r="W20"/>
      <c r="X20"/>
      <c r="Y20"/>
      <c r="Z20"/>
      <c r="AA20"/>
      <c r="AB20"/>
      <c r="AC20"/>
      <c r="AD20" s="20"/>
    </row>
    <row r="21" spans="7:30" ht="15">
      <c r="G21" s="19"/>
      <c r="H21" s="738"/>
      <c r="J21" s="736"/>
      <c r="K21" s="9" t="s">
        <v>123</v>
      </c>
      <c r="L21" s="471">
        <v>10.74</v>
      </c>
      <c r="O21" s="730" t="s">
        <v>623</v>
      </c>
      <c r="P21" s="731"/>
      <c r="Q21" s="731"/>
      <c r="R21" s="731"/>
      <c r="S21" s="80">
        <v>20</v>
      </c>
      <c r="V21"/>
      <c r="W21"/>
      <c r="X21"/>
      <c r="Y21"/>
      <c r="Z21"/>
      <c r="AA21"/>
      <c r="AB21"/>
      <c r="AC21"/>
      <c r="AD21" s="20"/>
    </row>
    <row r="22" spans="7:30" ht="15">
      <c r="G22" s="19"/>
      <c r="H22" s="738"/>
      <c r="J22" s="736"/>
      <c r="K22" s="10" t="s">
        <v>125</v>
      </c>
      <c r="L22" s="471">
        <v>10.08</v>
      </c>
      <c r="O22" s="730" t="s">
        <v>617</v>
      </c>
      <c r="P22" s="731"/>
      <c r="Q22" s="731"/>
      <c r="R22" s="731"/>
      <c r="S22" s="59">
        <v>0.08</v>
      </c>
      <c r="V22"/>
      <c r="W22"/>
      <c r="X22"/>
      <c r="Y22"/>
      <c r="Z22"/>
      <c r="AA22"/>
      <c r="AB22"/>
      <c r="AC22"/>
      <c r="AD22" s="20"/>
    </row>
    <row r="23" spans="7:30" ht="15">
      <c r="G23" s="19"/>
      <c r="H23" s="738"/>
      <c r="O23" s="730" t="s">
        <v>614</v>
      </c>
      <c r="P23" s="731"/>
      <c r="Q23" s="731"/>
      <c r="R23" s="731"/>
      <c r="S23" s="61">
        <f>(1+S22)/(1+S20)-1</f>
        <v>5.3658536585366123E-2</v>
      </c>
      <c r="V23"/>
      <c r="W23"/>
      <c r="X23"/>
      <c r="Y23"/>
      <c r="Z23"/>
      <c r="AA23"/>
      <c r="AB23"/>
      <c r="AC23"/>
      <c r="AD23" s="20"/>
    </row>
    <row r="24" spans="7:30" ht="15">
      <c r="G24" s="19"/>
      <c r="H24" s="738"/>
      <c r="J24" s="735" t="s">
        <v>672</v>
      </c>
      <c r="K24" s="8" t="s">
        <v>177</v>
      </c>
      <c r="L24" s="48">
        <f xml:space="preserve"> $S$32 * (L32 + L58)</f>
        <v>4277.9086932511655</v>
      </c>
      <c r="O24" s="730" t="s">
        <v>626</v>
      </c>
      <c r="P24" s="731"/>
      <c r="Q24" s="731"/>
      <c r="R24" s="731"/>
      <c r="S24" s="59">
        <v>0.08</v>
      </c>
      <c r="V24"/>
      <c r="W24"/>
      <c r="X24"/>
      <c r="Y24"/>
      <c r="Z24"/>
      <c r="AA24"/>
      <c r="AB24"/>
      <c r="AC24"/>
      <c r="AD24" s="20"/>
    </row>
    <row r="25" spans="7:30" ht="15">
      <c r="G25" s="19"/>
      <c r="H25" s="738"/>
      <c r="J25" s="736"/>
      <c r="K25" s="9" t="s">
        <v>123</v>
      </c>
      <c r="L25" s="48">
        <f xml:space="preserve"> $S$32 * (L33 + L59)</f>
        <v>4104.7184504376519</v>
      </c>
      <c r="O25" s="730" t="s">
        <v>616</v>
      </c>
      <c r="P25" s="731"/>
      <c r="Q25" s="731"/>
      <c r="R25" s="731"/>
      <c r="S25" s="59">
        <v>0.13</v>
      </c>
      <c r="V25"/>
      <c r="W25"/>
      <c r="X25"/>
      <c r="Y25"/>
      <c r="Z25"/>
      <c r="AA25"/>
      <c r="AB25"/>
      <c r="AC25"/>
      <c r="AD25" s="20"/>
    </row>
    <row r="26" spans="7:30" ht="15">
      <c r="G26" s="19"/>
      <c r="H26" s="738"/>
      <c r="J26" s="736"/>
      <c r="K26" s="10" t="s">
        <v>125</v>
      </c>
      <c r="L26" s="48">
        <f xml:space="preserve"> $S$32 * (L34 + L60)</f>
        <v>3504.9300107982772</v>
      </c>
      <c r="O26" s="730" t="s">
        <v>615</v>
      </c>
      <c r="P26" s="731"/>
      <c r="Q26" s="731"/>
      <c r="R26" s="731"/>
      <c r="S26" s="61">
        <f>(1+S25)/(1+S20) - 1</f>
        <v>0.10243902439024399</v>
      </c>
      <c r="V26"/>
      <c r="W26"/>
      <c r="X26"/>
      <c r="Y26"/>
      <c r="Z26"/>
      <c r="AA26"/>
      <c r="AB26"/>
      <c r="AC26"/>
      <c r="AD26" s="20"/>
    </row>
    <row r="27" spans="7:30" ht="15">
      <c r="G27" s="19"/>
      <c r="H27" s="738"/>
      <c r="O27" s="730" t="s">
        <v>59</v>
      </c>
      <c r="P27" s="731"/>
      <c r="Q27" s="731"/>
      <c r="R27" s="731"/>
      <c r="S27" s="59">
        <v>0.5</v>
      </c>
      <c r="V27"/>
      <c r="W27"/>
      <c r="X27"/>
      <c r="Y27"/>
      <c r="Z27"/>
      <c r="AA27"/>
      <c r="AB27"/>
      <c r="AC27"/>
      <c r="AD27" s="20"/>
    </row>
    <row r="28" spans="7:30" ht="15">
      <c r="G28" s="19"/>
      <c r="H28" s="738"/>
      <c r="J28" s="735" t="s">
        <v>24</v>
      </c>
      <c r="K28" s="8" t="s">
        <v>177</v>
      </c>
      <c r="L28" s="48">
        <f>(L32+L58)*($S$32-1)</f>
        <v>300.11869325116578</v>
      </c>
      <c r="M28" s="161"/>
      <c r="O28" s="730" t="s">
        <v>618</v>
      </c>
      <c r="P28" s="731"/>
      <c r="Q28" s="731"/>
      <c r="R28" s="731"/>
      <c r="S28" s="59">
        <v>0.4</v>
      </c>
      <c r="U28" s="176"/>
      <c r="V28"/>
      <c r="W28"/>
      <c r="X28"/>
      <c r="Y28"/>
      <c r="Z28"/>
      <c r="AA28"/>
      <c r="AB28"/>
      <c r="AC28"/>
      <c r="AD28" s="20"/>
    </row>
    <row r="29" spans="7:30" ht="15">
      <c r="G29" s="19"/>
      <c r="H29" s="738"/>
      <c r="J29" s="736"/>
      <c r="K29" s="9" t="s">
        <v>123</v>
      </c>
      <c r="L29" s="48">
        <f>(L33+L59)*($S$32-1)</f>
        <v>287.96845043765182</v>
      </c>
      <c r="M29" s="161"/>
      <c r="O29" s="730" t="s">
        <v>65</v>
      </c>
      <c r="P29" s="731"/>
      <c r="Q29" s="731"/>
      <c r="R29" s="731"/>
      <c r="S29" s="61">
        <f>IF(S28&gt;0,S27*S22*(1-S28)+(1-S27)*S25,S27*S22+(1-S27)*S25)</f>
        <v>8.8999999999999996E-2</v>
      </c>
      <c r="V29"/>
      <c r="W29"/>
      <c r="X29"/>
      <c r="Y29"/>
      <c r="Z29"/>
      <c r="AA29"/>
      <c r="AB29"/>
      <c r="AC29"/>
      <c r="AD29" s="20"/>
    </row>
    <row r="30" spans="7:30" ht="15">
      <c r="G30" s="19"/>
      <c r="H30" s="738"/>
      <c r="J30" s="736"/>
      <c r="K30" s="10" t="s">
        <v>125</v>
      </c>
      <c r="L30" s="48">
        <f>(L34+L60)*($S$32-1)</f>
        <v>245.89001079827727</v>
      </c>
      <c r="M30" s="161"/>
      <c r="O30" s="730" t="s">
        <v>66</v>
      </c>
      <c r="P30" s="731"/>
      <c r="Q30" s="731"/>
      <c r="R30" s="731"/>
      <c r="S30" s="61">
        <f xml:space="preserve"> ((1+((1-S27)*((1+S26)*(1+S20)-1)) + (S27*((1+S23)*(1+S20)-1)*(1-S28))) / (1+S20)) - 1</f>
        <v>6.2439024390243958E-2</v>
      </c>
      <c r="V30"/>
      <c r="W30"/>
      <c r="X30"/>
      <c r="Y30"/>
      <c r="Z30"/>
      <c r="AA30"/>
      <c r="AB30"/>
      <c r="AC30"/>
      <c r="AD30" s="20"/>
    </row>
    <row r="31" spans="7:30" ht="15">
      <c r="G31" s="19"/>
      <c r="H31" s="738"/>
      <c r="N31"/>
      <c r="O31" s="730" t="s">
        <v>886</v>
      </c>
      <c r="P31" s="731"/>
      <c r="Q31" s="731"/>
      <c r="R31" s="731"/>
      <c r="S31" s="80">
        <v>5</v>
      </c>
      <c r="V31"/>
      <c r="W31"/>
      <c r="X31"/>
      <c r="Y31"/>
      <c r="Z31"/>
      <c r="AA31"/>
      <c r="AB31"/>
      <c r="AC31"/>
      <c r="AD31" s="20"/>
    </row>
    <row r="32" spans="7:30" ht="15">
      <c r="G32" s="19"/>
      <c r="H32" s="738"/>
      <c r="J32" s="735" t="s">
        <v>28</v>
      </c>
      <c r="K32" s="8" t="s">
        <v>177</v>
      </c>
      <c r="L32" s="29">
        <v>3977.79</v>
      </c>
      <c r="M32" s="162" t="s">
        <v>788</v>
      </c>
      <c r="N32"/>
      <c r="O32" s="760" t="s">
        <v>550</v>
      </c>
      <c r="P32" s="761"/>
      <c r="Q32" s="761"/>
      <c r="R32" s="761"/>
      <c r="S32" s="88">
        <f>SUMPRODUCT(P41:P44,Q41:Q44)</f>
        <v>1.075448601673584</v>
      </c>
      <c r="V32"/>
      <c r="W32"/>
      <c r="X32"/>
      <c r="Y32"/>
      <c r="Z32"/>
      <c r="AA32"/>
      <c r="AB32"/>
      <c r="AC32"/>
      <c r="AD32" s="20"/>
    </row>
    <row r="33" spans="7:30" ht="15">
      <c r="G33" s="19"/>
      <c r="H33" s="738"/>
      <c r="J33" s="736"/>
      <c r="K33" s="9" t="s">
        <v>123</v>
      </c>
      <c r="L33" s="29">
        <v>3816.75</v>
      </c>
      <c r="M33" s="162"/>
      <c r="N33"/>
      <c r="O33" s="760" t="s">
        <v>598</v>
      </c>
      <c r="P33" s="761"/>
      <c r="Q33" s="761"/>
      <c r="R33" s="761"/>
      <c r="S33" s="88">
        <f>SUMPRODUCT(O47:T47,O49:T49)</f>
        <v>0.79381715171662992</v>
      </c>
      <c r="V33"/>
      <c r="W33"/>
      <c r="X33"/>
      <c r="Y33"/>
      <c r="Z33"/>
      <c r="AA33"/>
      <c r="AB33"/>
      <c r="AC33"/>
      <c r="AD33" s="20"/>
    </row>
    <row r="34" spans="7:30" ht="15">
      <c r="G34" s="19"/>
      <c r="H34" s="738"/>
      <c r="J34" s="736"/>
      <c r="K34" s="10" t="s">
        <v>125</v>
      </c>
      <c r="L34" s="29">
        <v>3259.04</v>
      </c>
      <c r="M34" s="162"/>
      <c r="N34"/>
      <c r="O34" s="760" t="s">
        <v>632</v>
      </c>
      <c r="P34" s="761"/>
      <c r="Q34" s="761"/>
      <c r="R34" s="761"/>
      <c r="S34" s="88">
        <f xml:space="preserve"> (1 - S28 * S33) / (1 - S28)</f>
        <v>1.1374552321889135</v>
      </c>
      <c r="V34"/>
      <c r="W34"/>
      <c r="X34"/>
      <c r="Y34"/>
      <c r="Z34"/>
      <c r="AA34"/>
      <c r="AB34"/>
      <c r="AC34"/>
      <c r="AD34" s="20"/>
    </row>
    <row r="35" spans="7:30" ht="15">
      <c r="G35" s="19"/>
      <c r="H35" s="738"/>
      <c r="O35" s="760" t="s">
        <v>63</v>
      </c>
      <c r="P35" s="761"/>
      <c r="Q35" s="761"/>
      <c r="R35" s="761"/>
      <c r="S35" s="61">
        <f xml:space="preserve"> S29 / (1 - (1 / (1 + S29)^S21))</f>
        <v>0.10876693284230318</v>
      </c>
      <c r="V35"/>
      <c r="W35"/>
      <c r="X35"/>
      <c r="Y35"/>
      <c r="Z35"/>
      <c r="AA35"/>
      <c r="AB35"/>
      <c r="AC35"/>
      <c r="AD35" s="20"/>
    </row>
    <row r="36" spans="7:30" ht="15.75" thickBot="1">
      <c r="G36" s="19"/>
      <c r="H36" s="738"/>
      <c r="J36" s="735" t="s">
        <v>624</v>
      </c>
      <c r="K36" s="8" t="s">
        <v>177</v>
      </c>
      <c r="L36" s="29">
        <v>107.22</v>
      </c>
      <c r="O36" s="769" t="s">
        <v>64</v>
      </c>
      <c r="P36" s="770"/>
      <c r="Q36" s="770"/>
      <c r="R36" s="770"/>
      <c r="S36" s="89">
        <f xml:space="preserve"> S30 / (1 - (1 / (1 + S30)^S21))</f>
        <v>8.8918713624039622E-2</v>
      </c>
      <c r="V36"/>
      <c r="W36"/>
      <c r="X36"/>
      <c r="Y36"/>
      <c r="Z36"/>
      <c r="AA36"/>
      <c r="AB36"/>
      <c r="AC36"/>
      <c r="AD36" s="20"/>
    </row>
    <row r="37" spans="7:30" ht="15.75" thickBot="1">
      <c r="G37" s="19"/>
      <c r="H37" s="738"/>
      <c r="J37" s="736"/>
      <c r="K37" s="9" t="s">
        <v>123</v>
      </c>
      <c r="L37" s="29">
        <v>33.520000000000003</v>
      </c>
      <c r="O37" s="369"/>
      <c r="P37" s="369"/>
      <c r="Q37" s="369"/>
      <c r="R37" s="369"/>
      <c r="S37" s="176"/>
      <c r="V37"/>
      <c r="W37"/>
      <c r="X37"/>
      <c r="Y37"/>
      <c r="Z37"/>
      <c r="AA37"/>
      <c r="AB37"/>
      <c r="AC37"/>
      <c r="AD37" s="20"/>
    </row>
    <row r="38" spans="7:30" ht="15">
      <c r="G38" s="19"/>
      <c r="H38" s="738"/>
      <c r="J38" s="736"/>
      <c r="K38" s="10" t="s">
        <v>125</v>
      </c>
      <c r="L38" s="29">
        <v>31.65</v>
      </c>
      <c r="O38" s="855" t="s">
        <v>637</v>
      </c>
      <c r="P38" s="856"/>
      <c r="Q38" s="382">
        <v>4</v>
      </c>
      <c r="R38" s="369"/>
      <c r="S38" s="176"/>
      <c r="V38"/>
      <c r="W38"/>
      <c r="X38"/>
      <c r="Y38"/>
      <c r="Z38"/>
      <c r="AA38"/>
      <c r="AB38"/>
      <c r="AC38"/>
      <c r="AD38" s="20"/>
    </row>
    <row r="39" spans="7:30" ht="15">
      <c r="G39" s="19"/>
      <c r="H39" s="738"/>
      <c r="O39" s="82" t="s">
        <v>0</v>
      </c>
      <c r="P39" s="81" t="s">
        <v>402</v>
      </c>
      <c r="Q39" s="294" t="s">
        <v>630</v>
      </c>
      <c r="R39" s="369"/>
      <c r="S39" s="176"/>
      <c r="V39"/>
      <c r="W39"/>
      <c r="X39"/>
      <c r="Y39"/>
      <c r="Z39"/>
      <c r="AA39"/>
      <c r="AB39"/>
      <c r="AC39"/>
      <c r="AD39" s="20"/>
    </row>
    <row r="40" spans="7:30" ht="15">
      <c r="G40" s="19"/>
      <c r="H40" s="738"/>
      <c r="J40" s="735" t="s">
        <v>543</v>
      </c>
      <c r="K40" s="8" t="s">
        <v>177</v>
      </c>
      <c r="L40" s="29">
        <v>5.34</v>
      </c>
      <c r="O40" s="186" t="s">
        <v>633</v>
      </c>
      <c r="P40" s="15" t="s">
        <v>735</v>
      </c>
      <c r="Q40" s="83" t="s">
        <v>631</v>
      </c>
      <c r="R40" s="369"/>
      <c r="S40" s="176"/>
      <c r="V40"/>
      <c r="W40"/>
      <c r="X40"/>
      <c r="Y40"/>
      <c r="Z40"/>
      <c r="AA40"/>
      <c r="AB40"/>
      <c r="AC40"/>
      <c r="AD40" s="20"/>
    </row>
    <row r="41" spans="7:30" ht="15">
      <c r="G41" s="19"/>
      <c r="H41" s="738"/>
      <c r="J41" s="736"/>
      <c r="K41" s="9" t="s">
        <v>123</v>
      </c>
      <c r="L41" s="29">
        <v>6.3</v>
      </c>
      <c r="O41" s="305">
        <v>0</v>
      </c>
      <c r="P41" s="84">
        <v>0.4</v>
      </c>
      <c r="Q41" s="86">
        <f t="shared" ref="Q41:Q44" si="0">1+(1-$S$28)*((1+$S$24)^(O41+0.5)-1)</f>
        <v>1.0235382907247959</v>
      </c>
      <c r="R41" s="369"/>
      <c r="S41" s="170"/>
      <c r="T41" s="170"/>
      <c r="U41" s="170"/>
      <c r="V41" s="170"/>
      <c r="W41" s="170"/>
      <c r="X41" s="170"/>
      <c r="Y41"/>
      <c r="Z41"/>
      <c r="AA41"/>
      <c r="AB41"/>
      <c r="AC41"/>
      <c r="AD41" s="20"/>
    </row>
    <row r="42" spans="7:30" ht="15">
      <c r="G42" s="19"/>
      <c r="H42" s="738"/>
      <c r="J42" s="736"/>
      <c r="K42" s="10" t="s">
        <v>125</v>
      </c>
      <c r="L42" s="29">
        <v>4.54</v>
      </c>
      <c r="O42" s="383">
        <v>1</v>
      </c>
      <c r="P42" s="33">
        <v>0.3</v>
      </c>
      <c r="Q42" s="88">
        <f t="shared" si="0"/>
        <v>1.0734213539827795</v>
      </c>
      <c r="R42" s="369"/>
      <c r="S42" s="176"/>
      <c r="V42"/>
      <c r="W42"/>
      <c r="X42"/>
      <c r="Y42"/>
      <c r="Z42"/>
      <c r="AA42"/>
      <c r="AB42"/>
      <c r="AC42"/>
      <c r="AD42" s="20"/>
    </row>
    <row r="43" spans="7:30" ht="15">
      <c r="G43" s="19"/>
      <c r="H43" s="738"/>
      <c r="M43"/>
      <c r="O43" s="383">
        <v>2</v>
      </c>
      <c r="P43" s="33">
        <v>0.2</v>
      </c>
      <c r="Q43" s="88">
        <f t="shared" si="0"/>
        <v>1.127295062301402</v>
      </c>
      <c r="R43" s="369"/>
      <c r="S43" s="176"/>
      <c r="V43"/>
      <c r="W43"/>
      <c r="X43"/>
      <c r="Y43"/>
      <c r="Z43"/>
      <c r="AA43"/>
      <c r="AB43"/>
      <c r="AC43"/>
      <c r="AD43" s="20"/>
    </row>
    <row r="44" spans="7:30" ht="14.1" customHeight="1" thickBot="1">
      <c r="G44" s="19"/>
      <c r="H44" s="738"/>
      <c r="J44" s="735" t="s">
        <v>752</v>
      </c>
      <c r="K44" s="8" t="s">
        <v>177</v>
      </c>
      <c r="L44" s="29">
        <v>2.9</v>
      </c>
      <c r="M44"/>
      <c r="O44" s="384">
        <v>3</v>
      </c>
      <c r="P44" s="85">
        <v>0.1</v>
      </c>
      <c r="Q44" s="87">
        <f t="shared" si="0"/>
        <v>1.1854786672855142</v>
      </c>
      <c r="R44" s="369"/>
      <c r="S44" s="176"/>
      <c r="V44"/>
      <c r="W44"/>
      <c r="X44"/>
      <c r="Y44"/>
      <c r="Z44"/>
      <c r="AA44"/>
      <c r="AB44"/>
      <c r="AC44"/>
      <c r="AD44" s="20"/>
    </row>
    <row r="45" spans="7:30" ht="15.75" thickBot="1">
      <c r="G45" s="19"/>
      <c r="H45" s="738"/>
      <c r="J45" s="736"/>
      <c r="K45" s="9" t="s">
        <v>123</v>
      </c>
      <c r="L45" s="29">
        <v>2.9</v>
      </c>
      <c r="M45"/>
      <c r="O45" s="385"/>
      <c r="P45" s="235"/>
      <c r="Q45" s="386"/>
      <c r="R45" s="369"/>
      <c r="S45" s="176"/>
      <c r="T45" s="133"/>
      <c r="V45"/>
      <c r="W45"/>
      <c r="X45"/>
      <c r="Y45"/>
      <c r="Z45"/>
      <c r="AA45"/>
      <c r="AB45"/>
      <c r="AC45"/>
      <c r="AD45" s="20"/>
    </row>
    <row r="46" spans="7:30" ht="15">
      <c r="G46" s="19"/>
      <c r="H46" s="738"/>
      <c r="J46" s="736"/>
      <c r="K46" s="10" t="s">
        <v>125</v>
      </c>
      <c r="L46" s="29">
        <v>2.9</v>
      </c>
      <c r="M46"/>
      <c r="N46" s="91" t="s">
        <v>634</v>
      </c>
      <c r="O46" s="296">
        <v>1</v>
      </c>
      <c r="P46" s="296">
        <v>2</v>
      </c>
      <c r="Q46" s="296">
        <v>3</v>
      </c>
      <c r="R46" s="296">
        <v>4</v>
      </c>
      <c r="S46" s="296">
        <v>5</v>
      </c>
      <c r="T46" s="686">
        <v>6</v>
      </c>
      <c r="U46"/>
      <c r="V46"/>
      <c r="W46"/>
      <c r="X46"/>
      <c r="Y46"/>
      <c r="Z46"/>
      <c r="AA46"/>
      <c r="AB46"/>
      <c r="AC46"/>
      <c r="AD46" s="20"/>
    </row>
    <row r="47" spans="7:30" ht="15">
      <c r="G47" s="19"/>
      <c r="H47" s="738"/>
      <c r="M47"/>
      <c r="N47" s="82" t="s">
        <v>636</v>
      </c>
      <c r="O47" s="312">
        <v>0.2</v>
      </c>
      <c r="P47" s="313">
        <v>0.32</v>
      </c>
      <c r="Q47" s="313">
        <v>0.192</v>
      </c>
      <c r="R47" s="313">
        <v>0.1152</v>
      </c>
      <c r="S47" s="313">
        <v>0.1152</v>
      </c>
      <c r="T47" s="314">
        <v>5.7599999999999998E-2</v>
      </c>
      <c r="U47"/>
      <c r="V47"/>
      <c r="W47"/>
      <c r="X47"/>
      <c r="Y47"/>
      <c r="Z47"/>
      <c r="AA47"/>
      <c r="AB47"/>
      <c r="AC47"/>
      <c r="AD47" s="20"/>
    </row>
    <row r="48" spans="7:30" ht="15.75" thickBot="1">
      <c r="G48" s="19"/>
      <c r="H48" s="738"/>
      <c r="J48" s="735" t="s">
        <v>734</v>
      </c>
      <c r="K48" s="8" t="s">
        <v>177</v>
      </c>
      <c r="L48" s="48">
        <f>L44*L20</f>
        <v>39.15</v>
      </c>
      <c r="N48" s="295" t="s">
        <v>62</v>
      </c>
      <c r="O48" s="310"/>
      <c r="P48" s="310"/>
      <c r="Q48" s="310"/>
      <c r="R48" s="310"/>
      <c r="S48" s="310"/>
      <c r="T48" s="379"/>
      <c r="U48"/>
      <c r="V48"/>
      <c r="W48"/>
      <c r="X48"/>
      <c r="Y48"/>
      <c r="Z48"/>
      <c r="AA48"/>
      <c r="AB48"/>
      <c r="AC48"/>
      <c r="AD48" s="20"/>
    </row>
    <row r="49" spans="1:30" ht="15">
      <c r="G49" s="19"/>
      <c r="H49" s="738"/>
      <c r="J49" s="736"/>
      <c r="K49" s="9" t="s">
        <v>123</v>
      </c>
      <c r="L49" s="48">
        <f t="shared" ref="L49:L50" si="1">L45*L21</f>
        <v>31.146000000000001</v>
      </c>
      <c r="N49" s="308" t="s">
        <v>636</v>
      </c>
      <c r="O49" s="303">
        <f>1/((1+$S$30)*(1+$S$20))^O46</f>
        <v>0.91827364554637281</v>
      </c>
      <c r="P49" s="303">
        <f t="shared" ref="P49:T49" si="2">1/((1+$S$30)*(1+$S$20))^P46</f>
        <v>0.84322648810502554</v>
      </c>
      <c r="Q49" s="303">
        <f t="shared" si="2"/>
        <v>0.77431266125346698</v>
      </c>
      <c r="R49" s="303">
        <f t="shared" si="2"/>
        <v>0.71103091024193477</v>
      </c>
      <c r="S49" s="303">
        <f t="shared" si="2"/>
        <v>0.65292094604401729</v>
      </c>
      <c r="T49" s="380">
        <f t="shared" si="2"/>
        <v>0.59956009737742622</v>
      </c>
      <c r="U49"/>
      <c r="V49"/>
      <c r="W49"/>
      <c r="X49"/>
      <c r="Y49"/>
      <c r="Z49"/>
      <c r="AA49"/>
      <c r="AB49"/>
      <c r="AC49"/>
      <c r="AD49" s="20"/>
    </row>
    <row r="50" spans="1:30" ht="15.75" thickBot="1">
      <c r="G50" s="19"/>
      <c r="H50" s="738"/>
      <c r="J50" s="736"/>
      <c r="K50" s="10" t="s">
        <v>125</v>
      </c>
      <c r="L50" s="48">
        <f t="shared" si="1"/>
        <v>29.231999999999999</v>
      </c>
      <c r="N50" s="309" t="s">
        <v>635</v>
      </c>
      <c r="O50" s="301"/>
      <c r="P50" s="301"/>
      <c r="Q50" s="301"/>
      <c r="R50" s="301"/>
      <c r="S50" s="301"/>
      <c r="T50" s="381"/>
      <c r="U50"/>
      <c r="V50"/>
      <c r="W50"/>
      <c r="X50"/>
      <c r="Y50"/>
      <c r="Z50"/>
      <c r="AA50"/>
      <c r="AB50"/>
      <c r="AC50"/>
      <c r="AD50" s="20"/>
    </row>
    <row r="51" spans="1:30" ht="13.5" thickBot="1">
      <c r="G51" s="19"/>
      <c r="H51" s="11"/>
      <c r="J51" s="11"/>
      <c r="K51" s="11"/>
      <c r="L51" s="11"/>
      <c r="M51" s="11"/>
      <c r="N51" s="11"/>
      <c r="T51" s="11"/>
      <c r="U51" s="11"/>
      <c r="V51" s="11"/>
      <c r="W51" s="11"/>
      <c r="X51" s="11"/>
      <c r="Y51" s="11"/>
      <c r="Z51" s="11"/>
      <c r="AA51" s="11"/>
      <c r="AB51" s="11"/>
      <c r="AC51" s="11"/>
      <c r="AD51" s="144"/>
    </row>
    <row r="52" spans="1:30" ht="15">
      <c r="G52" s="19"/>
      <c r="H52" s="12"/>
      <c r="J52" s="12"/>
      <c r="K52" s="12"/>
      <c r="L52" s="12"/>
      <c r="O52" s="781" t="s">
        <v>789</v>
      </c>
      <c r="P52" s="782"/>
      <c r="Q52" s="782"/>
      <c r="R52" s="782"/>
      <c r="S52" s="370">
        <v>0</v>
      </c>
      <c r="V52"/>
      <c r="W52"/>
      <c r="X52"/>
      <c r="Y52"/>
      <c r="Z52"/>
      <c r="AA52"/>
      <c r="AB52"/>
      <c r="AC52"/>
      <c r="AD52" s="20"/>
    </row>
    <row r="53" spans="1:30" ht="15" customHeight="1" thickBot="1">
      <c r="G53" s="19"/>
      <c r="H53" s="739" t="s">
        <v>32</v>
      </c>
      <c r="J53" s="735" t="s">
        <v>43</v>
      </c>
      <c r="K53" s="8" t="s">
        <v>177</v>
      </c>
      <c r="L53" s="54">
        <f>$S$29</f>
        <v>8.8999999999999996E-2</v>
      </c>
      <c r="O53" s="783" t="s">
        <v>790</v>
      </c>
      <c r="P53" s="784"/>
      <c r="Q53" s="784"/>
      <c r="R53" s="784"/>
      <c r="S53" s="371">
        <v>0</v>
      </c>
      <c r="V53"/>
      <c r="W53"/>
      <c r="X53"/>
      <c r="Y53"/>
      <c r="Z53"/>
      <c r="AA53"/>
      <c r="AB53"/>
      <c r="AC53"/>
      <c r="AD53" s="20"/>
    </row>
    <row r="54" spans="1:30" ht="15" customHeight="1">
      <c r="G54" s="19"/>
      <c r="H54" s="739"/>
      <c r="J54" s="736"/>
      <c r="K54" s="9" t="s">
        <v>123</v>
      </c>
      <c r="L54" s="54">
        <f>$S$29</f>
        <v>8.8999999999999996E-2</v>
      </c>
      <c r="O54" s="93" t="s">
        <v>791</v>
      </c>
      <c r="P54" s="93"/>
      <c r="Q54" s="93"/>
      <c r="AD54" s="20"/>
    </row>
    <row r="55" spans="1:30" ht="15" customHeight="1" thickBot="1">
      <c r="G55" s="19"/>
      <c r="H55" s="739"/>
      <c r="J55" s="736"/>
      <c r="K55" s="10" t="s">
        <v>125</v>
      </c>
      <c r="L55" s="96">
        <f>$S$29</f>
        <v>8.8999999999999996E-2</v>
      </c>
      <c r="T55" s="133"/>
      <c r="AD55" s="20"/>
    </row>
    <row r="56" spans="1:30" ht="15.75" thickBot="1">
      <c r="A56"/>
      <c r="G56" s="19"/>
      <c r="H56" s="11"/>
      <c r="J56" s="11"/>
      <c r="K56" s="11"/>
      <c r="L56" s="11"/>
      <c r="M56" s="11"/>
      <c r="N56" s="11"/>
      <c r="O56" s="765" t="s">
        <v>75</v>
      </c>
      <c r="P56" s="766"/>
      <c r="Q56" s="766"/>
      <c r="R56" s="766"/>
      <c r="S56" s="766"/>
      <c r="T56" s="766"/>
      <c r="U56" s="766"/>
      <c r="V56" s="766"/>
      <c r="W56" s="766"/>
      <c r="X56" s="766"/>
      <c r="Y56" s="766"/>
      <c r="Z56" s="766"/>
      <c r="AA56" s="766"/>
      <c r="AB56" s="767"/>
      <c r="AC56" s="11"/>
      <c r="AD56" s="144"/>
    </row>
    <row r="57" spans="1:30">
      <c r="G57" s="19"/>
      <c r="H57" s="12"/>
      <c r="J57" s="12"/>
      <c r="K57" s="12"/>
      <c r="L57" s="12"/>
      <c r="M57" s="12"/>
      <c r="O57" s="97"/>
      <c r="P57" s="81"/>
      <c r="Q57" s="81"/>
      <c r="R57" s="81" t="s">
        <v>78</v>
      </c>
      <c r="S57" s="6"/>
      <c r="T57" s="6"/>
      <c r="U57" s="6"/>
      <c r="V57" s="6"/>
      <c r="W57" s="6"/>
      <c r="X57" s="6"/>
      <c r="Y57" s="81" t="s">
        <v>85</v>
      </c>
      <c r="Z57" s="857" t="s">
        <v>81</v>
      </c>
      <c r="AA57" s="857"/>
      <c r="AB57" s="98"/>
      <c r="AD57" s="20"/>
    </row>
    <row r="58" spans="1:30">
      <c r="G58" s="19"/>
      <c r="H58" s="787" t="s">
        <v>27</v>
      </c>
      <c r="J58" s="735" t="s">
        <v>640</v>
      </c>
      <c r="K58" s="8" t="s">
        <v>177</v>
      </c>
      <c r="L58" s="171">
        <f>L62+L66</f>
        <v>0</v>
      </c>
      <c r="O58" s="7"/>
      <c r="P58" s="15" t="s">
        <v>13</v>
      </c>
      <c r="Q58" s="15" t="s">
        <v>76</v>
      </c>
      <c r="R58" s="15" t="s">
        <v>79</v>
      </c>
      <c r="S58" s="852" t="s">
        <v>5</v>
      </c>
      <c r="T58" s="853"/>
      <c r="U58" s="862" t="s">
        <v>80</v>
      </c>
      <c r="V58" s="852"/>
      <c r="W58" s="852"/>
      <c r="X58" s="852"/>
      <c r="Y58" s="15" t="s">
        <v>86</v>
      </c>
      <c r="Z58" s="81" t="s">
        <v>68</v>
      </c>
      <c r="AA58" s="81" t="s">
        <v>83</v>
      </c>
      <c r="AB58" s="99"/>
      <c r="AD58" s="20"/>
    </row>
    <row r="59" spans="1:30">
      <c r="G59" s="19"/>
      <c r="H59" s="787"/>
      <c r="J59" s="736"/>
      <c r="K59" s="9" t="s">
        <v>123</v>
      </c>
      <c r="L59" s="171">
        <f>L63+L67</f>
        <v>0</v>
      </c>
      <c r="O59" s="7"/>
      <c r="P59" s="15" t="s">
        <v>89</v>
      </c>
      <c r="Q59" s="15" t="s">
        <v>77</v>
      </c>
      <c r="R59" s="15" t="s">
        <v>6</v>
      </c>
      <c r="S59" s="81" t="s">
        <v>7</v>
      </c>
      <c r="T59" s="81" t="s">
        <v>8</v>
      </c>
      <c r="U59" s="81" t="s">
        <v>10</v>
      </c>
      <c r="V59" s="81" t="s">
        <v>9</v>
      </c>
      <c r="W59" s="81" t="s">
        <v>69</v>
      </c>
      <c r="X59" s="81" t="s">
        <v>11</v>
      </c>
      <c r="Y59" s="15" t="s">
        <v>87</v>
      </c>
      <c r="Z59" s="15" t="s">
        <v>82</v>
      </c>
      <c r="AA59" s="15" t="s">
        <v>84</v>
      </c>
      <c r="AB59" s="83" t="s">
        <v>88</v>
      </c>
      <c r="AD59" s="20"/>
    </row>
    <row r="60" spans="1:30">
      <c r="G60" s="19"/>
      <c r="H60" s="787"/>
      <c r="J60" s="736"/>
      <c r="K60" s="10" t="s">
        <v>125</v>
      </c>
      <c r="L60" s="171">
        <f>L64+L68</f>
        <v>0</v>
      </c>
      <c r="O60" s="100" t="s">
        <v>177</v>
      </c>
      <c r="P60" s="102" t="s">
        <v>14</v>
      </c>
      <c r="Q60" s="105">
        <v>13500</v>
      </c>
      <c r="R60" s="84">
        <v>0.4</v>
      </c>
      <c r="S60" s="84">
        <v>0.09</v>
      </c>
      <c r="T60" s="84">
        <v>0.08</v>
      </c>
      <c r="U60" s="107">
        <v>0</v>
      </c>
      <c r="V60" s="107">
        <v>0.08</v>
      </c>
      <c r="W60" s="110">
        <v>0</v>
      </c>
      <c r="X60" s="113">
        <v>0</v>
      </c>
      <c r="Y60" s="84"/>
      <c r="Z60" s="84"/>
      <c r="AA60" s="105"/>
      <c r="AB60" s="116"/>
      <c r="AD60" s="20"/>
    </row>
    <row r="61" spans="1:30" ht="15">
      <c r="G61" s="19"/>
      <c r="H61" s="787"/>
      <c r="I61"/>
      <c r="L61" s="247"/>
      <c r="O61" s="100" t="s">
        <v>123</v>
      </c>
      <c r="P61" s="103" t="s">
        <v>15</v>
      </c>
      <c r="Q61" s="31">
        <v>10740.20434</v>
      </c>
      <c r="R61" s="33">
        <v>0.4</v>
      </c>
      <c r="S61" s="33">
        <v>0.06</v>
      </c>
      <c r="T61" s="33">
        <v>0.1</v>
      </c>
      <c r="U61" s="108">
        <v>6.2E-2</v>
      </c>
      <c r="V61" s="108">
        <v>0.11</v>
      </c>
      <c r="W61" s="111">
        <v>4.4000000000000002E-6</v>
      </c>
      <c r="X61" s="114">
        <v>205</v>
      </c>
      <c r="Y61" s="33">
        <v>0</v>
      </c>
      <c r="Z61" s="33">
        <v>0</v>
      </c>
      <c r="AA61" s="31">
        <v>0</v>
      </c>
      <c r="AB61" s="117" t="s">
        <v>15</v>
      </c>
      <c r="AD61" s="20"/>
    </row>
    <row r="62" spans="1:30" ht="15.75" thickBot="1">
      <c r="G62" s="19"/>
      <c r="H62" s="787"/>
      <c r="I62"/>
      <c r="J62" s="735" t="s">
        <v>639</v>
      </c>
      <c r="K62" s="8" t="s">
        <v>177</v>
      </c>
      <c r="L62" s="677">
        <v>0</v>
      </c>
      <c r="O62" s="101" t="s">
        <v>125</v>
      </c>
      <c r="P62" s="104" t="s">
        <v>14</v>
      </c>
      <c r="Q62" s="106">
        <v>9370</v>
      </c>
      <c r="R62" s="85">
        <v>0.4</v>
      </c>
      <c r="S62" s="85">
        <v>0.06</v>
      </c>
      <c r="T62" s="85">
        <v>0.1</v>
      </c>
      <c r="U62" s="109">
        <v>6.2E-2</v>
      </c>
      <c r="V62" s="109">
        <v>0.11</v>
      </c>
      <c r="W62" s="112">
        <v>4.4000000000000002E-6</v>
      </c>
      <c r="X62" s="115">
        <v>205</v>
      </c>
      <c r="Y62" s="85">
        <v>0</v>
      </c>
      <c r="Z62" s="85">
        <v>0</v>
      </c>
      <c r="AA62" s="106">
        <v>0</v>
      </c>
      <c r="AB62" s="118" t="s">
        <v>15</v>
      </c>
      <c r="AD62" s="20"/>
    </row>
    <row r="63" spans="1:30" ht="15">
      <c r="G63" s="19"/>
      <c r="H63" s="787"/>
      <c r="I63"/>
      <c r="J63" s="736"/>
      <c r="K63" s="9" t="s">
        <v>123</v>
      </c>
      <c r="L63" s="678">
        <v>0</v>
      </c>
      <c r="N63"/>
      <c r="O63"/>
      <c r="P63"/>
      <c r="Q63"/>
      <c r="R63"/>
      <c r="S63"/>
      <c r="T63"/>
      <c r="U63"/>
      <c r="V63"/>
      <c r="W63"/>
      <c r="X63"/>
      <c r="Y63"/>
      <c r="Z63"/>
      <c r="AA63"/>
      <c r="AB63"/>
      <c r="AC63"/>
      <c r="AD63" s="20"/>
    </row>
    <row r="64" spans="1:30" ht="15">
      <c r="G64" s="19"/>
      <c r="H64" s="787"/>
      <c r="I64"/>
      <c r="J64" s="736"/>
      <c r="K64" s="10" t="s">
        <v>125</v>
      </c>
      <c r="L64" s="679">
        <v>0</v>
      </c>
      <c r="N64"/>
      <c r="O64"/>
      <c r="P64"/>
      <c r="Q64"/>
      <c r="R64"/>
      <c r="S64"/>
      <c r="T64"/>
      <c r="U64"/>
      <c r="V64"/>
      <c r="W64"/>
      <c r="X64"/>
      <c r="Y64"/>
      <c r="Z64"/>
      <c r="AA64"/>
      <c r="AB64"/>
      <c r="AC64"/>
      <c r="AD64" s="20"/>
    </row>
    <row r="65" spans="7:31" ht="15">
      <c r="G65" s="19"/>
      <c r="H65" s="787"/>
      <c r="I65"/>
      <c r="L65" s="247"/>
      <c r="N65"/>
      <c r="O65"/>
      <c r="P65"/>
      <c r="Q65"/>
      <c r="R65"/>
      <c r="S65"/>
      <c r="T65"/>
      <c r="U65"/>
      <c r="V65"/>
      <c r="W65"/>
      <c r="X65"/>
      <c r="Y65"/>
      <c r="Z65"/>
      <c r="AA65"/>
      <c r="AB65"/>
      <c r="AC65"/>
      <c r="AD65" s="20"/>
    </row>
    <row r="66" spans="7:31" ht="15">
      <c r="G66" s="19"/>
      <c r="H66" s="787"/>
      <c r="J66" s="735" t="s">
        <v>638</v>
      </c>
      <c r="K66" s="8" t="s">
        <v>177</v>
      </c>
      <c r="L66" s="677">
        <v>0</v>
      </c>
      <c r="N66"/>
      <c r="O66"/>
      <c r="P66"/>
      <c r="Q66"/>
      <c r="R66"/>
      <c r="S66"/>
      <c r="T66"/>
      <c r="U66"/>
      <c r="V66"/>
      <c r="W66"/>
      <c r="X66"/>
      <c r="Y66"/>
      <c r="Z66"/>
      <c r="AA66"/>
      <c r="AB66"/>
      <c r="AC66"/>
      <c r="AD66" s="20"/>
    </row>
    <row r="67" spans="7:31" ht="15">
      <c r="G67" s="19"/>
      <c r="H67" s="787"/>
      <c r="J67" s="736"/>
      <c r="K67" s="9" t="s">
        <v>123</v>
      </c>
      <c r="L67" s="678">
        <v>0</v>
      </c>
      <c r="N67"/>
      <c r="O67"/>
      <c r="P67"/>
      <c r="Q67"/>
      <c r="R67"/>
      <c r="S67"/>
      <c r="T67"/>
      <c r="U67"/>
      <c r="V67"/>
      <c r="W67"/>
      <c r="X67"/>
      <c r="Y67"/>
      <c r="Z67"/>
      <c r="AA67"/>
      <c r="AB67"/>
      <c r="AC67"/>
      <c r="AD67" s="20"/>
    </row>
    <row r="68" spans="7:31">
      <c r="G68" s="19"/>
      <c r="H68" s="787"/>
      <c r="J68" s="736"/>
      <c r="K68" s="10" t="s">
        <v>125</v>
      </c>
      <c r="L68" s="679">
        <v>0</v>
      </c>
      <c r="O68" s="3"/>
      <c r="P68" s="15"/>
      <c r="Q68" s="236"/>
      <c r="R68" s="235"/>
      <c r="S68" s="235"/>
      <c r="T68" s="235"/>
      <c r="U68" s="386"/>
      <c r="V68" s="386"/>
      <c r="W68" s="427"/>
      <c r="X68" s="428"/>
      <c r="Y68" s="235"/>
      <c r="Z68" s="235"/>
      <c r="AA68" s="236"/>
      <c r="AB68" s="429"/>
      <c r="AD68" s="20"/>
    </row>
    <row r="69" spans="7:31" ht="13.5" thickBot="1">
      <c r="G69" s="19"/>
      <c r="H69" s="11"/>
      <c r="J69" s="11"/>
      <c r="K69" s="11"/>
      <c r="L69" s="11"/>
      <c r="M69" s="11"/>
      <c r="N69" s="11"/>
      <c r="O69" s="11"/>
      <c r="P69" s="11"/>
      <c r="Q69" s="11"/>
      <c r="R69" s="11"/>
      <c r="S69" s="11"/>
      <c r="T69" s="11"/>
      <c r="U69" s="11"/>
      <c r="V69" s="11"/>
      <c r="W69" s="11"/>
      <c r="X69" s="11"/>
      <c r="Y69" s="11"/>
      <c r="Z69" s="11"/>
      <c r="AA69" s="11"/>
      <c r="AB69" s="11"/>
      <c r="AC69" s="11"/>
      <c r="AD69" s="144"/>
    </row>
    <row r="70" spans="7:31">
      <c r="G70" s="19"/>
      <c r="H70" s="12"/>
      <c r="J70" s="12"/>
      <c r="K70" s="12"/>
      <c r="L70" s="12"/>
      <c r="M70" s="12"/>
      <c r="O70" s="3"/>
      <c r="P70" s="15"/>
      <c r="Q70" s="236"/>
      <c r="R70" s="235"/>
      <c r="S70" s="235"/>
      <c r="T70" s="235"/>
      <c r="U70" s="386"/>
      <c r="V70" s="386"/>
      <c r="W70" s="427"/>
      <c r="X70" s="428"/>
      <c r="Y70" s="235"/>
      <c r="Z70" s="235"/>
      <c r="AA70" s="236"/>
      <c r="AB70" s="429"/>
      <c r="AD70" s="20"/>
    </row>
    <row r="71" spans="7:31" ht="15">
      <c r="G71" s="19"/>
      <c r="H71" s="788" t="s">
        <v>33</v>
      </c>
      <c r="J71" s="735" t="s">
        <v>34</v>
      </c>
      <c r="K71" s="8" t="s">
        <v>177</v>
      </c>
      <c r="L71" s="171">
        <f xml:space="preserve"> (($S$36 * $S$34 * $S$32 * (L32 * 1 + L58) +L36) * 1000 / (L12 * 8760)) + L40 + L48</f>
        <v>165.81190947711275</v>
      </c>
      <c r="M71"/>
      <c r="AD71" s="20"/>
    </row>
    <row r="72" spans="7:31" ht="15.75">
      <c r="G72" s="19"/>
      <c r="H72" s="788"/>
      <c r="J72" s="736"/>
      <c r="K72" s="9" t="s">
        <v>123</v>
      </c>
      <c r="L72" s="171">
        <f t="shared" ref="L72" si="3" xml:space="preserve"> (($S$36 * $S$34 * $S$32 * (L33 * 1 + L59) +L37) * 1000 / (L13 * 8760)) + L41 + L49</f>
        <v>138.2701557163</v>
      </c>
      <c r="O72" s="90"/>
      <c r="AD72" s="20"/>
    </row>
    <row r="73" spans="7:31" ht="15.75">
      <c r="G73" s="19"/>
      <c r="H73" s="788"/>
      <c r="J73" s="736"/>
      <c r="K73" s="10" t="s">
        <v>125</v>
      </c>
      <c r="L73" s="171">
        <f xml:space="preserve"> (($S$36 * $S$34 * $S$32 * (L34 * 1 + L60) +L38) * 1000 / (L14 * 8760)) + L42 + L50</f>
        <v>120.5439957118932</v>
      </c>
      <c r="O73" s="90"/>
      <c r="AD73" s="20"/>
    </row>
    <row r="74" spans="7:31">
      <c r="G74" s="19"/>
      <c r="H74" s="788"/>
      <c r="L74" s="247"/>
      <c r="AD74" s="20"/>
    </row>
    <row r="75" spans="7:31" ht="15">
      <c r="G75" s="19"/>
      <c r="H75" s="788"/>
      <c r="J75" s="735" t="s">
        <v>67</v>
      </c>
      <c r="K75" s="8" t="s">
        <v>177</v>
      </c>
      <c r="L75" s="171">
        <f>(((L32*$S$36*(1-$S$28*$S$33))/(8760*L12*(1-$S$28))+L36/(8760*L12))*1000)+L40+L48</f>
        <v>158.99083624334608</v>
      </c>
      <c r="M75" s="299" t="s">
        <v>684</v>
      </c>
      <c r="AD75" s="20"/>
    </row>
    <row r="76" spans="7:31">
      <c r="G76" s="19"/>
      <c r="H76" s="788"/>
      <c r="J76" s="736"/>
      <c r="K76" s="9" t="s">
        <v>123</v>
      </c>
      <c r="L76" s="171">
        <f>(((L33*$S$36*(1-$S$28*$S$33))/(8760*L13*(1-$S$28))+L37/(8760*L13))*1000)+L41+L49</f>
        <v>131.72523221229926</v>
      </c>
      <c r="AD76" s="20"/>
    </row>
    <row r="77" spans="7:31">
      <c r="G77" s="19"/>
      <c r="H77" s="788"/>
      <c r="J77" s="736"/>
      <c r="K77" s="10" t="s">
        <v>125</v>
      </c>
      <c r="L77" s="171">
        <f t="shared" ref="L77" si="4">(((L34*$S$36*(1-$S$28*$S$33))/(8760*L14*(1-$S$28))+L38/(8760*L14))*1000)+L42+L50</f>
        <v>114.95542755928209</v>
      </c>
      <c r="AD77" s="20"/>
    </row>
    <row r="78" spans="7:31">
      <c r="G78" s="19"/>
      <c r="H78" s="22"/>
      <c r="I78" s="22"/>
      <c r="J78" s="22"/>
      <c r="K78" s="22"/>
      <c r="L78" s="22"/>
      <c r="M78" s="22"/>
      <c r="N78" s="22"/>
      <c r="O78" s="22"/>
      <c r="P78" s="22"/>
      <c r="Q78" s="22"/>
      <c r="R78" s="22"/>
      <c r="S78" s="22"/>
      <c r="T78" s="22"/>
      <c r="U78" s="22"/>
      <c r="V78" s="22"/>
      <c r="W78" s="22"/>
      <c r="X78" s="22"/>
      <c r="Y78" s="22"/>
      <c r="Z78" s="22"/>
      <c r="AA78" s="22"/>
      <c r="AB78" s="22"/>
      <c r="AC78" s="22"/>
      <c r="AD78" s="23"/>
    </row>
    <row r="79" spans="7:31" ht="15">
      <c r="G79" s="19"/>
      <c r="M79" s="4" t="s">
        <v>792</v>
      </c>
      <c r="AE79"/>
    </row>
    <row r="80" spans="7:31">
      <c r="G80" s="19"/>
      <c r="M80" s="4" t="s">
        <v>796</v>
      </c>
    </row>
    <row r="81" spans="4:418">
      <c r="G81" s="19"/>
      <c r="M81" s="4" t="s">
        <v>794</v>
      </c>
    </row>
    <row r="82" spans="4:418" ht="15">
      <c r="G82" s="19"/>
      <c r="H82" s="4" t="s">
        <v>938</v>
      </c>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8"/>
      <c r="AW82"/>
      <c r="AX82"/>
      <c r="AY82"/>
      <c r="AZ82"/>
      <c r="BA82"/>
      <c r="BB82"/>
      <c r="BC82"/>
      <c r="BD82"/>
      <c r="BK82"/>
      <c r="BM82"/>
      <c r="BN82"/>
      <c r="BO82"/>
      <c r="BP82"/>
      <c r="BQ82"/>
      <c r="BR82"/>
      <c r="BS82"/>
      <c r="BT82"/>
      <c r="BU82"/>
      <c r="BV82"/>
      <c r="BW82"/>
      <c r="BX82"/>
      <c r="BY82"/>
      <c r="BZ82"/>
      <c r="CA82"/>
      <c r="CB82"/>
      <c r="CC82"/>
      <c r="CD82"/>
      <c r="CE82"/>
      <c r="CF82"/>
      <c r="CG82"/>
      <c r="CH82"/>
      <c r="CI82"/>
    </row>
    <row r="83" spans="4:418" ht="15">
      <c r="D83" s="426" t="s">
        <v>90</v>
      </c>
      <c r="G83" s="733" t="s">
        <v>18</v>
      </c>
      <c r="H83" s="733"/>
      <c r="I83" s="733"/>
      <c r="J83" s="733"/>
      <c r="K83" s="733"/>
      <c r="L83" s="733"/>
      <c r="M83" s="733"/>
      <c r="N83" s="733"/>
      <c r="O83" s="733"/>
      <c r="P83" s="733"/>
      <c r="Q83" s="733"/>
      <c r="R83" s="733"/>
      <c r="S83" s="733"/>
      <c r="T83" s="733"/>
      <c r="U83" s="423"/>
      <c r="V83" s="423"/>
      <c r="W83" s="423"/>
      <c r="X83" s="423"/>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67"/>
      <c r="AW83"/>
      <c r="AX83"/>
      <c r="AY83"/>
      <c r="AZ83"/>
      <c r="BA83"/>
      <c r="BB83"/>
      <c r="BC83"/>
      <c r="BD83"/>
      <c r="BK83"/>
      <c r="BL83"/>
      <c r="BM83"/>
      <c r="BN83"/>
      <c r="BO83"/>
      <c r="BP83"/>
      <c r="BQ83"/>
      <c r="BR83"/>
      <c r="BS83"/>
      <c r="BT83"/>
      <c r="BU83"/>
      <c r="BV83"/>
      <c r="BW83"/>
      <c r="BX83"/>
      <c r="BY83"/>
      <c r="BZ83"/>
      <c r="CA83"/>
      <c r="CB83"/>
      <c r="CC83"/>
      <c r="CD83"/>
      <c r="CE83"/>
      <c r="CF83"/>
      <c r="CG83"/>
      <c r="CH83"/>
      <c r="CI83"/>
    </row>
    <row r="84" spans="4:418" ht="15">
      <c r="G84" s="19"/>
      <c r="AV84" s="20"/>
      <c r="AW84"/>
      <c r="AX84"/>
      <c r="AY84"/>
      <c r="AZ84"/>
      <c r="BA84"/>
      <c r="BB84"/>
      <c r="BC84"/>
      <c r="BD84"/>
      <c r="BK84"/>
      <c r="BL84"/>
      <c r="BM84"/>
      <c r="BN84"/>
      <c r="BO84"/>
      <c r="BP84"/>
      <c r="BQ84"/>
      <c r="BR84"/>
      <c r="BS84"/>
      <c r="BT84"/>
      <c r="BU84"/>
      <c r="BV84"/>
      <c r="BW84"/>
      <c r="BX84"/>
      <c r="BY84"/>
      <c r="BZ84"/>
      <c r="CA84"/>
      <c r="CB84"/>
      <c r="CC84"/>
      <c r="CD84"/>
      <c r="CE84"/>
      <c r="CF84"/>
      <c r="CG84"/>
      <c r="CH84"/>
      <c r="CI84"/>
    </row>
    <row r="85" spans="4:418" ht="15">
      <c r="G85" s="19"/>
      <c r="L85" s="24">
        <f>Q12+1</f>
        <v>2014</v>
      </c>
      <c r="M85" s="24">
        <f>L85+1</f>
        <v>2015</v>
      </c>
      <c r="N85" s="24">
        <f>M85+1</f>
        <v>2016</v>
      </c>
      <c r="O85" s="24">
        <f>N85+1</f>
        <v>2017</v>
      </c>
      <c r="P85" s="24">
        <f t="shared" ref="P85:AV85" si="5">O85+1</f>
        <v>2018</v>
      </c>
      <c r="Q85" s="24">
        <f t="shared" si="5"/>
        <v>2019</v>
      </c>
      <c r="R85" s="24">
        <f>Q85+1</f>
        <v>2020</v>
      </c>
      <c r="S85" s="24">
        <f t="shared" si="5"/>
        <v>2021</v>
      </c>
      <c r="T85" s="24">
        <f t="shared" si="5"/>
        <v>2022</v>
      </c>
      <c r="U85" s="24">
        <f>T85+1</f>
        <v>2023</v>
      </c>
      <c r="V85" s="24">
        <f t="shared" si="5"/>
        <v>2024</v>
      </c>
      <c r="W85" s="24">
        <f t="shared" si="5"/>
        <v>2025</v>
      </c>
      <c r="X85" s="24">
        <f t="shared" si="5"/>
        <v>2026</v>
      </c>
      <c r="Y85" s="24">
        <f t="shared" si="5"/>
        <v>2027</v>
      </c>
      <c r="Z85" s="24">
        <f t="shared" si="5"/>
        <v>2028</v>
      </c>
      <c r="AA85" s="24">
        <f t="shared" si="5"/>
        <v>2029</v>
      </c>
      <c r="AB85" s="24">
        <f t="shared" si="5"/>
        <v>2030</v>
      </c>
      <c r="AC85" s="24">
        <f>AB85+1</f>
        <v>2031</v>
      </c>
      <c r="AD85" s="24">
        <f t="shared" si="5"/>
        <v>2032</v>
      </c>
      <c r="AE85" s="24">
        <f>AD85+1</f>
        <v>2033</v>
      </c>
      <c r="AF85" s="24">
        <f t="shared" si="5"/>
        <v>2034</v>
      </c>
      <c r="AG85" s="24">
        <f t="shared" si="5"/>
        <v>2035</v>
      </c>
      <c r="AH85" s="24">
        <f t="shared" si="5"/>
        <v>2036</v>
      </c>
      <c r="AI85" s="24">
        <f t="shared" si="5"/>
        <v>2037</v>
      </c>
      <c r="AJ85" s="24">
        <f t="shared" si="5"/>
        <v>2038</v>
      </c>
      <c r="AK85" s="24">
        <f t="shared" si="5"/>
        <v>2039</v>
      </c>
      <c r="AL85" s="24">
        <f t="shared" si="5"/>
        <v>2040</v>
      </c>
      <c r="AM85" s="24">
        <f t="shared" si="5"/>
        <v>2041</v>
      </c>
      <c r="AN85" s="24">
        <f t="shared" si="5"/>
        <v>2042</v>
      </c>
      <c r="AO85" s="24">
        <f t="shared" si="5"/>
        <v>2043</v>
      </c>
      <c r="AP85" s="24">
        <f t="shared" si="5"/>
        <v>2044</v>
      </c>
      <c r="AQ85" s="24">
        <f t="shared" si="5"/>
        <v>2045</v>
      </c>
      <c r="AR85" s="24">
        <f t="shared" si="5"/>
        <v>2046</v>
      </c>
      <c r="AS85" s="24">
        <f t="shared" si="5"/>
        <v>2047</v>
      </c>
      <c r="AT85" s="24">
        <f t="shared" si="5"/>
        <v>2048</v>
      </c>
      <c r="AU85" s="24">
        <f t="shared" si="5"/>
        <v>2049</v>
      </c>
      <c r="AV85" s="168">
        <f t="shared" si="5"/>
        <v>2050</v>
      </c>
      <c r="AW85"/>
      <c r="AX85"/>
      <c r="AY85"/>
      <c r="AZ85"/>
      <c r="BA85"/>
      <c r="BB85"/>
      <c r="BC85"/>
      <c r="BD85"/>
      <c r="BG85"/>
      <c r="BH85"/>
      <c r="BI85"/>
      <c r="BJ85"/>
      <c r="BK85"/>
      <c r="BL85"/>
      <c r="BM85"/>
      <c r="BN85"/>
      <c r="BO85"/>
      <c r="BP85"/>
      <c r="BQ85"/>
      <c r="BR85"/>
      <c r="BS85"/>
      <c r="BT85"/>
      <c r="BU85"/>
      <c r="BV85"/>
      <c r="BW85"/>
      <c r="BX85"/>
      <c r="BY85"/>
      <c r="BZ85"/>
      <c r="CA85"/>
      <c r="CB85"/>
      <c r="CC85"/>
      <c r="CD85"/>
      <c r="CE85"/>
      <c r="CF85"/>
      <c r="CG85"/>
      <c r="CH85"/>
      <c r="CI85"/>
    </row>
    <row r="86" spans="4:418" ht="15">
      <c r="G86" s="19"/>
      <c r="H86" s="738" t="s">
        <v>37</v>
      </c>
      <c r="J86" s="735" t="s">
        <v>39</v>
      </c>
      <c r="K86" s="8" t="s">
        <v>179</v>
      </c>
      <c r="L86" s="149">
        <v>0.50800000000000001</v>
      </c>
      <c r="M86" s="149">
        <v>0.50800000000000001</v>
      </c>
      <c r="N86" s="149">
        <v>0.50800000000000001</v>
      </c>
      <c r="O86" s="149">
        <v>0.50800000000000001</v>
      </c>
      <c r="P86" s="149">
        <v>0.50800000000000001</v>
      </c>
      <c r="Q86" s="149">
        <v>0.50800000000000001</v>
      </c>
      <c r="R86" s="149">
        <v>0.50800000000000001</v>
      </c>
      <c r="S86" s="149">
        <v>0.50800000000000001</v>
      </c>
      <c r="T86" s="149">
        <v>0.50800000000000001</v>
      </c>
      <c r="U86" s="149">
        <v>0.50800000000000001</v>
      </c>
      <c r="V86" s="149">
        <v>0.50800000000000001</v>
      </c>
      <c r="W86" s="149">
        <v>0.50800000000000001</v>
      </c>
      <c r="X86" s="149">
        <v>0.50800000000000001</v>
      </c>
      <c r="Y86" s="149">
        <v>0.50800000000000001</v>
      </c>
      <c r="Z86" s="149">
        <v>0.50800000000000001</v>
      </c>
      <c r="AA86" s="149">
        <v>0.50800000000000001</v>
      </c>
      <c r="AB86" s="149">
        <v>0.50800000000000001</v>
      </c>
      <c r="AC86" s="149">
        <v>0.50800000000000001</v>
      </c>
      <c r="AD86" s="149">
        <v>0.50800000000000001</v>
      </c>
      <c r="AE86" s="149">
        <v>0.50800000000000001</v>
      </c>
      <c r="AF86" s="149">
        <v>0.50800000000000001</v>
      </c>
      <c r="AG86" s="149">
        <v>0.50800000000000001</v>
      </c>
      <c r="AH86" s="149">
        <v>0.50800000000000001</v>
      </c>
      <c r="AI86" s="149">
        <v>0.50800000000000001</v>
      </c>
      <c r="AJ86" s="149">
        <v>0.50800000000000001</v>
      </c>
      <c r="AK86" s="149">
        <v>0.50800000000000001</v>
      </c>
      <c r="AL86" s="149">
        <v>0.50800000000000001</v>
      </c>
      <c r="AM86" s="149">
        <v>0.50800000000000001</v>
      </c>
      <c r="AN86" s="149">
        <v>0.50800000000000001</v>
      </c>
      <c r="AO86" s="149">
        <v>0.50800000000000001</v>
      </c>
      <c r="AP86" s="149">
        <v>0.50800000000000001</v>
      </c>
      <c r="AQ86" s="149">
        <v>0.50800000000000001</v>
      </c>
      <c r="AR86" s="149">
        <v>0.50800000000000001</v>
      </c>
      <c r="AS86" s="149">
        <v>0.50800000000000001</v>
      </c>
      <c r="AT86" s="149">
        <v>0.50800000000000001</v>
      </c>
      <c r="AU86" s="149">
        <v>0.50800000000000001</v>
      </c>
      <c r="AV86" s="643">
        <v>0.50800000000000001</v>
      </c>
      <c r="AW86"/>
      <c r="AX86"/>
      <c r="AY86"/>
      <c r="AZ86"/>
      <c r="BA86"/>
      <c r="BB86"/>
      <c r="BC86"/>
      <c r="BD86"/>
      <c r="BG86"/>
      <c r="BH86"/>
      <c r="BI86"/>
      <c r="BJ86"/>
      <c r="BK86"/>
      <c r="BL86"/>
      <c r="BM86"/>
      <c r="BN86"/>
      <c r="BO86"/>
      <c r="BP86"/>
      <c r="BQ86"/>
      <c r="BR86"/>
      <c r="BS86"/>
      <c r="BT86"/>
      <c r="BU86"/>
      <c r="BV86"/>
      <c r="BW86"/>
      <c r="BX86"/>
      <c r="BY86"/>
      <c r="BZ86"/>
      <c r="CA86"/>
      <c r="CB86"/>
      <c r="CC86"/>
      <c r="CD86"/>
      <c r="CE86"/>
      <c r="CF86"/>
      <c r="CG86"/>
      <c r="CH86"/>
      <c r="CI86"/>
    </row>
    <row r="87" spans="4:418" ht="15">
      <c r="G87" s="19"/>
      <c r="H87" s="738"/>
      <c r="J87" s="736"/>
      <c r="K87" s="9" t="s">
        <v>180</v>
      </c>
      <c r="L87" s="149">
        <v>0.50800000000000001</v>
      </c>
      <c r="M87" s="149">
        <v>0.50800000000000001</v>
      </c>
      <c r="N87" s="149">
        <v>0.50800000000000001</v>
      </c>
      <c r="O87" s="149">
        <v>0.50800000000000001</v>
      </c>
      <c r="P87" s="149">
        <v>0.50800000000000001</v>
      </c>
      <c r="Q87" s="149">
        <v>0.50800000000000001</v>
      </c>
      <c r="R87" s="149">
        <v>0.50800000000000001</v>
      </c>
      <c r="S87" s="149">
        <v>0.50800000000000001</v>
      </c>
      <c r="T87" s="149">
        <v>0.50800000000000001</v>
      </c>
      <c r="U87" s="149">
        <v>0.50800000000000001</v>
      </c>
      <c r="V87" s="149">
        <v>0.50800000000000001</v>
      </c>
      <c r="W87" s="149">
        <v>0.50800000000000001</v>
      </c>
      <c r="X87" s="149">
        <v>0.50800000000000001</v>
      </c>
      <c r="Y87" s="149">
        <v>0.50800000000000001</v>
      </c>
      <c r="Z87" s="149">
        <v>0.50800000000000001</v>
      </c>
      <c r="AA87" s="149">
        <v>0.50800000000000001</v>
      </c>
      <c r="AB87" s="149">
        <v>0.50800000000000001</v>
      </c>
      <c r="AC87" s="149">
        <v>0.50800000000000001</v>
      </c>
      <c r="AD87" s="149">
        <v>0.50800000000000001</v>
      </c>
      <c r="AE87" s="149">
        <v>0.50800000000000001</v>
      </c>
      <c r="AF87" s="149">
        <v>0.50800000000000001</v>
      </c>
      <c r="AG87" s="149">
        <v>0.50800000000000001</v>
      </c>
      <c r="AH87" s="149">
        <v>0.50800000000000001</v>
      </c>
      <c r="AI87" s="149">
        <v>0.50800000000000001</v>
      </c>
      <c r="AJ87" s="149">
        <v>0.50800000000000001</v>
      </c>
      <c r="AK87" s="149">
        <v>0.50800000000000001</v>
      </c>
      <c r="AL87" s="149">
        <v>0.50800000000000001</v>
      </c>
      <c r="AM87" s="149">
        <v>0.50800000000000001</v>
      </c>
      <c r="AN87" s="149">
        <v>0.50800000000000001</v>
      </c>
      <c r="AO87" s="149">
        <v>0.50800000000000001</v>
      </c>
      <c r="AP87" s="149">
        <v>0.50800000000000001</v>
      </c>
      <c r="AQ87" s="149">
        <v>0.50800000000000001</v>
      </c>
      <c r="AR87" s="149">
        <v>0.50800000000000001</v>
      </c>
      <c r="AS87" s="149">
        <v>0.50800000000000001</v>
      </c>
      <c r="AT87" s="149">
        <v>0.50800000000000001</v>
      </c>
      <c r="AU87" s="149">
        <v>0.50800000000000001</v>
      </c>
      <c r="AV87" s="643">
        <v>0.50800000000000001</v>
      </c>
      <c r="AW87"/>
      <c r="AX87"/>
      <c r="AY87"/>
      <c r="AZ87"/>
      <c r="BA87"/>
      <c r="BB87"/>
      <c r="BC87"/>
      <c r="BD87"/>
      <c r="BG87"/>
      <c r="BH87"/>
      <c r="BI87"/>
      <c r="BJ87"/>
      <c r="BK87"/>
      <c r="BL87"/>
      <c r="BM87"/>
      <c r="BN87"/>
      <c r="BO87"/>
      <c r="BP87"/>
      <c r="BQ87"/>
      <c r="BR87"/>
      <c r="BS87"/>
      <c r="BT87"/>
      <c r="BU87"/>
      <c r="BV87"/>
      <c r="BW87"/>
      <c r="BX87"/>
      <c r="BY87"/>
      <c r="BZ87"/>
      <c r="CA87"/>
      <c r="CB87"/>
      <c r="CC87"/>
      <c r="CD87"/>
      <c r="CE87"/>
      <c r="CF87"/>
      <c r="CG87"/>
      <c r="CH87"/>
      <c r="CI87"/>
    </row>
    <row r="88" spans="4:418" ht="15.75" thickBot="1">
      <c r="G88" s="19"/>
      <c r="H88" s="738"/>
      <c r="J88" s="736"/>
      <c r="K88" s="9" t="s">
        <v>181</v>
      </c>
      <c r="L88" s="149">
        <v>0.50800000000000001</v>
      </c>
      <c r="M88" s="149">
        <v>0.50800000000000001</v>
      </c>
      <c r="N88" s="149">
        <v>0.50800000000000001</v>
      </c>
      <c r="O88" s="149">
        <v>0.50800000000000001</v>
      </c>
      <c r="P88" s="149">
        <v>0.50800000000000001</v>
      </c>
      <c r="Q88" s="149">
        <v>0.50800000000000001</v>
      </c>
      <c r="R88" s="149">
        <v>0.50800000000000001</v>
      </c>
      <c r="S88" s="149">
        <v>0.50800000000000001</v>
      </c>
      <c r="T88" s="149">
        <v>0.50800000000000001</v>
      </c>
      <c r="U88" s="149">
        <v>0.50800000000000001</v>
      </c>
      <c r="V88" s="149">
        <v>0.50800000000000001</v>
      </c>
      <c r="W88" s="149">
        <v>0.50800000000000001</v>
      </c>
      <c r="X88" s="149">
        <v>0.50800000000000001</v>
      </c>
      <c r="Y88" s="149">
        <v>0.50800000000000001</v>
      </c>
      <c r="Z88" s="149">
        <v>0.50800000000000001</v>
      </c>
      <c r="AA88" s="149">
        <v>0.50800000000000001</v>
      </c>
      <c r="AB88" s="149">
        <v>0.50800000000000001</v>
      </c>
      <c r="AC88" s="149">
        <v>0.50800000000000001</v>
      </c>
      <c r="AD88" s="149">
        <v>0.50800000000000001</v>
      </c>
      <c r="AE88" s="149">
        <v>0.50800000000000001</v>
      </c>
      <c r="AF88" s="149">
        <v>0.50800000000000001</v>
      </c>
      <c r="AG88" s="149">
        <v>0.50800000000000001</v>
      </c>
      <c r="AH88" s="149">
        <v>0.50800000000000001</v>
      </c>
      <c r="AI88" s="149">
        <v>0.50800000000000001</v>
      </c>
      <c r="AJ88" s="149">
        <v>0.50800000000000001</v>
      </c>
      <c r="AK88" s="149">
        <v>0.50800000000000001</v>
      </c>
      <c r="AL88" s="149">
        <v>0.50800000000000001</v>
      </c>
      <c r="AM88" s="149">
        <v>0.50800000000000001</v>
      </c>
      <c r="AN88" s="149">
        <v>0.50800000000000001</v>
      </c>
      <c r="AO88" s="149">
        <v>0.50800000000000001</v>
      </c>
      <c r="AP88" s="149">
        <v>0.50800000000000001</v>
      </c>
      <c r="AQ88" s="149">
        <v>0.50800000000000001</v>
      </c>
      <c r="AR88" s="149">
        <v>0.50800000000000001</v>
      </c>
      <c r="AS88" s="149">
        <v>0.50800000000000001</v>
      </c>
      <c r="AT88" s="149">
        <v>0.50800000000000001</v>
      </c>
      <c r="AU88" s="149">
        <v>0.50800000000000001</v>
      </c>
      <c r="AV88" s="643">
        <v>0.50800000000000001</v>
      </c>
      <c r="AW88"/>
      <c r="AX88"/>
      <c r="AY88"/>
      <c r="AZ88"/>
      <c r="BA88"/>
      <c r="BB88"/>
      <c r="BC88"/>
      <c r="BD88"/>
      <c r="BG88"/>
      <c r="BH88"/>
      <c r="BI88"/>
      <c r="BJ88"/>
      <c r="BK88"/>
      <c r="BL88"/>
      <c r="BM88"/>
      <c r="BN88"/>
      <c r="BO88"/>
      <c r="BP88"/>
      <c r="BQ88"/>
      <c r="BR88"/>
      <c r="BS88"/>
      <c r="BT88"/>
      <c r="BU88"/>
      <c r="BV88"/>
      <c r="BW88"/>
      <c r="BX88"/>
      <c r="BY88"/>
      <c r="BZ88"/>
      <c r="CA88"/>
      <c r="CB88"/>
      <c r="CC88"/>
      <c r="CD88"/>
      <c r="CE88"/>
      <c r="CF88"/>
      <c r="CG88"/>
      <c r="CH88"/>
      <c r="CI88"/>
    </row>
    <row r="89" spans="4:418" ht="15.75" thickTop="1">
      <c r="G89" s="19"/>
      <c r="H89" s="738"/>
      <c r="J89" s="736"/>
      <c r="K89" s="9" t="s">
        <v>146</v>
      </c>
      <c r="L89" s="68">
        <v>0.50800000000000001</v>
      </c>
      <c r="M89" s="68">
        <v>0.50800000000000001</v>
      </c>
      <c r="N89" s="68">
        <v>0.50800000000000001</v>
      </c>
      <c r="O89" s="68">
        <v>0.50800000000000001</v>
      </c>
      <c r="P89" s="68">
        <v>0.50800000000000001</v>
      </c>
      <c r="Q89" s="68">
        <v>0.50800000000000001</v>
      </c>
      <c r="R89" s="68">
        <v>0.50800000000000001</v>
      </c>
      <c r="S89" s="68">
        <v>0.50800000000000001</v>
      </c>
      <c r="T89" s="68">
        <v>0.50800000000000001</v>
      </c>
      <c r="U89" s="68">
        <v>0.50800000000000001</v>
      </c>
      <c r="V89" s="68">
        <v>0.50800000000000001</v>
      </c>
      <c r="W89" s="68">
        <v>0.50800000000000001</v>
      </c>
      <c r="X89" s="68">
        <v>0.50800000000000001</v>
      </c>
      <c r="Y89" s="68">
        <v>0.50800000000000001</v>
      </c>
      <c r="Z89" s="68">
        <v>0.50800000000000001</v>
      </c>
      <c r="AA89" s="68">
        <v>0.50800000000000001</v>
      </c>
      <c r="AB89" s="68">
        <v>0.50800000000000001</v>
      </c>
      <c r="AC89" s="68">
        <v>0.50800000000000001</v>
      </c>
      <c r="AD89" s="68">
        <v>0.50800000000000001</v>
      </c>
      <c r="AE89" s="68">
        <v>0.50800000000000001</v>
      </c>
      <c r="AF89" s="68">
        <v>0.50800000000000001</v>
      </c>
      <c r="AG89" s="68">
        <v>0.50800000000000001</v>
      </c>
      <c r="AH89" s="68">
        <v>0.50800000000000001</v>
      </c>
      <c r="AI89" s="68">
        <v>0.50800000000000001</v>
      </c>
      <c r="AJ89" s="68">
        <v>0.50800000000000001</v>
      </c>
      <c r="AK89" s="68">
        <v>0.50800000000000001</v>
      </c>
      <c r="AL89" s="68">
        <v>0.50800000000000001</v>
      </c>
      <c r="AM89" s="68">
        <v>0.50800000000000001</v>
      </c>
      <c r="AN89" s="68">
        <v>0.50800000000000001</v>
      </c>
      <c r="AO89" s="68">
        <v>0.50800000000000001</v>
      </c>
      <c r="AP89" s="68">
        <v>0.50800000000000001</v>
      </c>
      <c r="AQ89" s="68">
        <v>0.50800000000000001</v>
      </c>
      <c r="AR89" s="68">
        <v>0.50800000000000001</v>
      </c>
      <c r="AS89" s="68">
        <v>0.50800000000000001</v>
      </c>
      <c r="AT89" s="68">
        <v>0.50800000000000001</v>
      </c>
      <c r="AU89" s="68">
        <v>0.50800000000000001</v>
      </c>
      <c r="AV89" s="603">
        <v>0.50800000000000001</v>
      </c>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row>
    <row r="90" spans="4:418" ht="15">
      <c r="G90" s="19"/>
      <c r="H90" s="738"/>
      <c r="J90" s="736"/>
      <c r="K90" s="9" t="s">
        <v>147</v>
      </c>
      <c r="L90" s="149">
        <v>0.50800000000000001</v>
      </c>
      <c r="M90" s="149">
        <v>0.50800000000000001</v>
      </c>
      <c r="N90" s="149">
        <v>0.50800000000000001</v>
      </c>
      <c r="O90" s="149">
        <v>0.50800000000000001</v>
      </c>
      <c r="P90" s="149">
        <v>0.50800000000000001</v>
      </c>
      <c r="Q90" s="149">
        <v>0.50800000000000001</v>
      </c>
      <c r="R90" s="149">
        <v>0.50800000000000001</v>
      </c>
      <c r="S90" s="149">
        <v>0.50800000000000001</v>
      </c>
      <c r="T90" s="149">
        <v>0.50800000000000001</v>
      </c>
      <c r="U90" s="149">
        <v>0.50800000000000001</v>
      </c>
      <c r="V90" s="149">
        <v>0.50800000000000001</v>
      </c>
      <c r="W90" s="149">
        <v>0.50800000000000001</v>
      </c>
      <c r="X90" s="149">
        <v>0.50800000000000001</v>
      </c>
      <c r="Y90" s="149">
        <v>0.50800000000000001</v>
      </c>
      <c r="Z90" s="149">
        <v>0.50800000000000001</v>
      </c>
      <c r="AA90" s="149">
        <v>0.50800000000000001</v>
      </c>
      <c r="AB90" s="149">
        <v>0.50800000000000001</v>
      </c>
      <c r="AC90" s="149">
        <v>0.50800000000000001</v>
      </c>
      <c r="AD90" s="149">
        <v>0.50800000000000001</v>
      </c>
      <c r="AE90" s="149">
        <v>0.50800000000000001</v>
      </c>
      <c r="AF90" s="149">
        <v>0.50800000000000001</v>
      </c>
      <c r="AG90" s="149">
        <v>0.50800000000000001</v>
      </c>
      <c r="AH90" s="149">
        <v>0.50800000000000001</v>
      </c>
      <c r="AI90" s="149">
        <v>0.50800000000000001</v>
      </c>
      <c r="AJ90" s="149">
        <v>0.50800000000000001</v>
      </c>
      <c r="AK90" s="149">
        <v>0.50800000000000001</v>
      </c>
      <c r="AL90" s="149">
        <v>0.50800000000000001</v>
      </c>
      <c r="AM90" s="149">
        <v>0.50800000000000001</v>
      </c>
      <c r="AN90" s="149">
        <v>0.50800000000000001</v>
      </c>
      <c r="AO90" s="149">
        <v>0.50800000000000001</v>
      </c>
      <c r="AP90" s="149">
        <v>0.50800000000000001</v>
      </c>
      <c r="AQ90" s="149">
        <v>0.50800000000000001</v>
      </c>
      <c r="AR90" s="149">
        <v>0.50800000000000001</v>
      </c>
      <c r="AS90" s="149">
        <v>0.50800000000000001</v>
      </c>
      <c r="AT90" s="149">
        <v>0.50800000000000001</v>
      </c>
      <c r="AU90" s="149">
        <v>0.50800000000000001</v>
      </c>
      <c r="AV90" s="643">
        <v>0.50800000000000001</v>
      </c>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row>
    <row r="91" spans="4:418" ht="15.75" thickBot="1">
      <c r="G91" s="19"/>
      <c r="H91" s="738"/>
      <c r="J91" s="736"/>
      <c r="K91" s="9" t="s">
        <v>149</v>
      </c>
      <c r="L91" s="149">
        <v>0.50800000000000001</v>
      </c>
      <c r="M91" s="149">
        <v>0.50800000000000001</v>
      </c>
      <c r="N91" s="149">
        <v>0.50800000000000001</v>
      </c>
      <c r="O91" s="149">
        <v>0.50800000000000001</v>
      </c>
      <c r="P91" s="149">
        <v>0.50800000000000001</v>
      </c>
      <c r="Q91" s="149">
        <v>0.50800000000000001</v>
      </c>
      <c r="R91" s="149">
        <v>0.50800000000000001</v>
      </c>
      <c r="S91" s="149">
        <v>0.50800000000000001</v>
      </c>
      <c r="T91" s="149">
        <v>0.50800000000000001</v>
      </c>
      <c r="U91" s="149">
        <v>0.50800000000000001</v>
      </c>
      <c r="V91" s="149">
        <v>0.50800000000000001</v>
      </c>
      <c r="W91" s="149">
        <v>0.50800000000000001</v>
      </c>
      <c r="X91" s="149">
        <v>0.50800000000000001</v>
      </c>
      <c r="Y91" s="149">
        <v>0.50800000000000001</v>
      </c>
      <c r="Z91" s="149">
        <v>0.50800000000000001</v>
      </c>
      <c r="AA91" s="149">
        <v>0.50800000000000001</v>
      </c>
      <c r="AB91" s="149">
        <v>0.50800000000000001</v>
      </c>
      <c r="AC91" s="149">
        <v>0.50800000000000001</v>
      </c>
      <c r="AD91" s="149">
        <v>0.50800000000000001</v>
      </c>
      <c r="AE91" s="149">
        <v>0.50800000000000001</v>
      </c>
      <c r="AF91" s="149">
        <v>0.50800000000000001</v>
      </c>
      <c r="AG91" s="149">
        <v>0.50800000000000001</v>
      </c>
      <c r="AH91" s="149">
        <v>0.50800000000000001</v>
      </c>
      <c r="AI91" s="149">
        <v>0.50800000000000001</v>
      </c>
      <c r="AJ91" s="149">
        <v>0.50800000000000001</v>
      </c>
      <c r="AK91" s="149">
        <v>0.50800000000000001</v>
      </c>
      <c r="AL91" s="149">
        <v>0.50800000000000001</v>
      </c>
      <c r="AM91" s="149">
        <v>0.50800000000000001</v>
      </c>
      <c r="AN91" s="149">
        <v>0.50800000000000001</v>
      </c>
      <c r="AO91" s="149">
        <v>0.50800000000000001</v>
      </c>
      <c r="AP91" s="149">
        <v>0.50800000000000001</v>
      </c>
      <c r="AQ91" s="149">
        <v>0.50800000000000001</v>
      </c>
      <c r="AR91" s="149">
        <v>0.50800000000000001</v>
      </c>
      <c r="AS91" s="149">
        <v>0.50800000000000001</v>
      </c>
      <c r="AT91" s="149">
        <v>0.50800000000000001</v>
      </c>
      <c r="AU91" s="149">
        <v>0.50800000000000001</v>
      </c>
      <c r="AV91" s="643">
        <v>0.50800000000000001</v>
      </c>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row>
    <row r="92" spans="4:418" ht="15.75" thickTop="1">
      <c r="G92" s="19"/>
      <c r="H92" s="738"/>
      <c r="J92" s="736"/>
      <c r="K92" s="9" t="s">
        <v>152</v>
      </c>
      <c r="L92" s="68">
        <v>0.50800000000000001</v>
      </c>
      <c r="M92" s="68">
        <v>0.50800000000000001</v>
      </c>
      <c r="N92" s="68">
        <v>0.50800000000000001</v>
      </c>
      <c r="O92" s="68">
        <v>0.50800000000000001</v>
      </c>
      <c r="P92" s="68">
        <v>0.50800000000000001</v>
      </c>
      <c r="Q92" s="68">
        <v>0.50800000000000001</v>
      </c>
      <c r="R92" s="68">
        <v>0.50800000000000001</v>
      </c>
      <c r="S92" s="68">
        <v>0.50800000000000001</v>
      </c>
      <c r="T92" s="68">
        <v>0.50800000000000001</v>
      </c>
      <c r="U92" s="68">
        <v>0.50800000000000001</v>
      </c>
      <c r="V92" s="68">
        <v>0.50800000000000001</v>
      </c>
      <c r="W92" s="68">
        <v>0.50800000000000001</v>
      </c>
      <c r="X92" s="68">
        <v>0.50800000000000001</v>
      </c>
      <c r="Y92" s="68">
        <v>0.50800000000000001</v>
      </c>
      <c r="Z92" s="68">
        <v>0.50800000000000001</v>
      </c>
      <c r="AA92" s="68">
        <v>0.50800000000000001</v>
      </c>
      <c r="AB92" s="68">
        <v>0.50800000000000001</v>
      </c>
      <c r="AC92" s="68">
        <v>0.50800000000000001</v>
      </c>
      <c r="AD92" s="68">
        <v>0.50800000000000001</v>
      </c>
      <c r="AE92" s="68">
        <v>0.50800000000000001</v>
      </c>
      <c r="AF92" s="68">
        <v>0.50800000000000001</v>
      </c>
      <c r="AG92" s="68">
        <v>0.50800000000000001</v>
      </c>
      <c r="AH92" s="68">
        <v>0.50800000000000001</v>
      </c>
      <c r="AI92" s="68">
        <v>0.50800000000000001</v>
      </c>
      <c r="AJ92" s="68">
        <v>0.50800000000000001</v>
      </c>
      <c r="AK92" s="68">
        <v>0.50800000000000001</v>
      </c>
      <c r="AL92" s="68">
        <v>0.50800000000000001</v>
      </c>
      <c r="AM92" s="68">
        <v>0.50800000000000001</v>
      </c>
      <c r="AN92" s="68">
        <v>0.50800000000000001</v>
      </c>
      <c r="AO92" s="68">
        <v>0.50800000000000001</v>
      </c>
      <c r="AP92" s="68">
        <v>0.50800000000000001</v>
      </c>
      <c r="AQ92" s="68">
        <v>0.50800000000000001</v>
      </c>
      <c r="AR92" s="68">
        <v>0.50800000000000001</v>
      </c>
      <c r="AS92" s="68">
        <v>0.50800000000000001</v>
      </c>
      <c r="AT92" s="68">
        <v>0.50800000000000001</v>
      </c>
      <c r="AU92" s="68">
        <v>0.50800000000000001</v>
      </c>
      <c r="AV92" s="603">
        <v>0.50800000000000001</v>
      </c>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row>
    <row r="93" spans="4:418" ht="15">
      <c r="G93" s="19"/>
      <c r="H93" s="738"/>
      <c r="J93" s="736"/>
      <c r="K93" s="9" t="s">
        <v>153</v>
      </c>
      <c r="L93" s="149">
        <v>0.50800000000000001</v>
      </c>
      <c r="M93" s="149">
        <v>0.50800000000000001</v>
      </c>
      <c r="N93" s="149">
        <v>0.50800000000000001</v>
      </c>
      <c r="O93" s="149">
        <v>0.50800000000000001</v>
      </c>
      <c r="P93" s="149">
        <v>0.50800000000000001</v>
      </c>
      <c r="Q93" s="149">
        <v>0.50800000000000001</v>
      </c>
      <c r="R93" s="149">
        <v>0.50800000000000001</v>
      </c>
      <c r="S93" s="149">
        <v>0.50800000000000001</v>
      </c>
      <c r="T93" s="149">
        <v>0.50800000000000001</v>
      </c>
      <c r="U93" s="149">
        <v>0.50800000000000001</v>
      </c>
      <c r="V93" s="149">
        <v>0.50800000000000001</v>
      </c>
      <c r="W93" s="149">
        <v>0.50800000000000001</v>
      </c>
      <c r="X93" s="149">
        <v>0.50800000000000001</v>
      </c>
      <c r="Y93" s="149">
        <v>0.50800000000000001</v>
      </c>
      <c r="Z93" s="149">
        <v>0.50800000000000001</v>
      </c>
      <c r="AA93" s="149">
        <v>0.50800000000000001</v>
      </c>
      <c r="AB93" s="149">
        <v>0.50800000000000001</v>
      </c>
      <c r="AC93" s="149">
        <v>0.50800000000000001</v>
      </c>
      <c r="AD93" s="149">
        <v>0.50800000000000001</v>
      </c>
      <c r="AE93" s="149">
        <v>0.50800000000000001</v>
      </c>
      <c r="AF93" s="149">
        <v>0.50800000000000001</v>
      </c>
      <c r="AG93" s="149">
        <v>0.50800000000000001</v>
      </c>
      <c r="AH93" s="149">
        <v>0.50800000000000001</v>
      </c>
      <c r="AI93" s="149">
        <v>0.50800000000000001</v>
      </c>
      <c r="AJ93" s="149">
        <v>0.50800000000000001</v>
      </c>
      <c r="AK93" s="149">
        <v>0.50800000000000001</v>
      </c>
      <c r="AL93" s="149">
        <v>0.50800000000000001</v>
      </c>
      <c r="AM93" s="149">
        <v>0.50800000000000001</v>
      </c>
      <c r="AN93" s="149">
        <v>0.50800000000000001</v>
      </c>
      <c r="AO93" s="149">
        <v>0.50800000000000001</v>
      </c>
      <c r="AP93" s="149">
        <v>0.50800000000000001</v>
      </c>
      <c r="AQ93" s="149">
        <v>0.50800000000000001</v>
      </c>
      <c r="AR93" s="149">
        <v>0.50800000000000001</v>
      </c>
      <c r="AS93" s="149">
        <v>0.50800000000000001</v>
      </c>
      <c r="AT93" s="149">
        <v>0.50800000000000001</v>
      </c>
      <c r="AU93" s="149">
        <v>0.50800000000000001</v>
      </c>
      <c r="AV93" s="643">
        <v>0.50800000000000001</v>
      </c>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row>
    <row r="94" spans="4:418" ht="15">
      <c r="G94" s="19"/>
      <c r="H94" s="738"/>
      <c r="J94" s="736"/>
      <c r="K94" s="10" t="s">
        <v>154</v>
      </c>
      <c r="L94" s="149">
        <v>0.50800000000000001</v>
      </c>
      <c r="M94" s="149">
        <v>0.50800000000000001</v>
      </c>
      <c r="N94" s="149">
        <v>0.50800000000000001</v>
      </c>
      <c r="O94" s="149">
        <v>0.50800000000000001</v>
      </c>
      <c r="P94" s="149">
        <v>0.50800000000000001</v>
      </c>
      <c r="Q94" s="149">
        <v>0.50800000000000001</v>
      </c>
      <c r="R94" s="149">
        <v>0.50800000000000001</v>
      </c>
      <c r="S94" s="149">
        <v>0.50800000000000001</v>
      </c>
      <c r="T94" s="149">
        <v>0.50800000000000001</v>
      </c>
      <c r="U94" s="149">
        <v>0.50800000000000001</v>
      </c>
      <c r="V94" s="149">
        <v>0.50800000000000001</v>
      </c>
      <c r="W94" s="149">
        <v>0.50800000000000001</v>
      </c>
      <c r="X94" s="149">
        <v>0.50800000000000001</v>
      </c>
      <c r="Y94" s="149">
        <v>0.50800000000000001</v>
      </c>
      <c r="Z94" s="149">
        <v>0.50800000000000001</v>
      </c>
      <c r="AA94" s="149">
        <v>0.50800000000000001</v>
      </c>
      <c r="AB94" s="149">
        <v>0.50800000000000001</v>
      </c>
      <c r="AC94" s="149">
        <v>0.50800000000000001</v>
      </c>
      <c r="AD94" s="149">
        <v>0.50800000000000001</v>
      </c>
      <c r="AE94" s="149">
        <v>0.50800000000000001</v>
      </c>
      <c r="AF94" s="149">
        <v>0.50800000000000001</v>
      </c>
      <c r="AG94" s="149">
        <v>0.50800000000000001</v>
      </c>
      <c r="AH94" s="149">
        <v>0.50800000000000001</v>
      </c>
      <c r="AI94" s="149">
        <v>0.50800000000000001</v>
      </c>
      <c r="AJ94" s="149">
        <v>0.50800000000000001</v>
      </c>
      <c r="AK94" s="149">
        <v>0.50800000000000001</v>
      </c>
      <c r="AL94" s="149">
        <v>0.50800000000000001</v>
      </c>
      <c r="AM94" s="149">
        <v>0.50800000000000001</v>
      </c>
      <c r="AN94" s="149">
        <v>0.50800000000000001</v>
      </c>
      <c r="AO94" s="149">
        <v>0.50800000000000001</v>
      </c>
      <c r="AP94" s="149">
        <v>0.50800000000000001</v>
      </c>
      <c r="AQ94" s="149">
        <v>0.50800000000000001</v>
      </c>
      <c r="AR94" s="149">
        <v>0.50800000000000001</v>
      </c>
      <c r="AS94" s="149">
        <v>0.50800000000000001</v>
      </c>
      <c r="AT94" s="149">
        <v>0.50800000000000001</v>
      </c>
      <c r="AU94" s="149">
        <v>0.50800000000000001</v>
      </c>
      <c r="AV94" s="643">
        <v>0.50800000000000001</v>
      </c>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row>
    <row r="95" spans="4:418" ht="15">
      <c r="G95" s="19"/>
      <c r="H95" s="738"/>
      <c r="J95" s="15"/>
      <c r="W95" s="134"/>
      <c r="AB95" s="134"/>
      <c r="AV95" s="20"/>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row>
    <row r="96" spans="4:418" ht="15">
      <c r="G96" s="19"/>
      <c r="H96" s="738"/>
      <c r="J96" s="735" t="s">
        <v>30</v>
      </c>
      <c r="K96" s="8" t="s">
        <v>179</v>
      </c>
      <c r="L96" s="38">
        <f>L86*8760</f>
        <v>4450.08</v>
      </c>
      <c r="M96" s="38">
        <f t="shared" ref="M96:AV103" si="6">M86*8760</f>
        <v>4450.08</v>
      </c>
      <c r="N96" s="38">
        <f t="shared" si="6"/>
        <v>4450.08</v>
      </c>
      <c r="O96" s="38">
        <f t="shared" si="6"/>
        <v>4450.08</v>
      </c>
      <c r="P96" s="38">
        <f t="shared" si="6"/>
        <v>4450.08</v>
      </c>
      <c r="Q96" s="38">
        <f t="shared" si="6"/>
        <v>4450.08</v>
      </c>
      <c r="R96" s="38">
        <f t="shared" si="6"/>
        <v>4450.08</v>
      </c>
      <c r="S96" s="38">
        <f t="shared" si="6"/>
        <v>4450.08</v>
      </c>
      <c r="T96" s="38">
        <f t="shared" si="6"/>
        <v>4450.08</v>
      </c>
      <c r="U96" s="38">
        <f t="shared" si="6"/>
        <v>4450.08</v>
      </c>
      <c r="V96" s="38">
        <f t="shared" si="6"/>
        <v>4450.08</v>
      </c>
      <c r="W96" s="38">
        <f t="shared" si="6"/>
        <v>4450.08</v>
      </c>
      <c r="X96" s="38">
        <f t="shared" si="6"/>
        <v>4450.08</v>
      </c>
      <c r="Y96" s="38">
        <f t="shared" si="6"/>
        <v>4450.08</v>
      </c>
      <c r="Z96" s="38">
        <f t="shared" si="6"/>
        <v>4450.08</v>
      </c>
      <c r="AA96" s="38">
        <f t="shared" si="6"/>
        <v>4450.08</v>
      </c>
      <c r="AB96" s="38">
        <f t="shared" si="6"/>
        <v>4450.08</v>
      </c>
      <c r="AC96" s="38">
        <f t="shared" si="6"/>
        <v>4450.08</v>
      </c>
      <c r="AD96" s="38">
        <f t="shared" si="6"/>
        <v>4450.08</v>
      </c>
      <c r="AE96" s="38">
        <f t="shared" si="6"/>
        <v>4450.08</v>
      </c>
      <c r="AF96" s="38">
        <f t="shared" si="6"/>
        <v>4450.08</v>
      </c>
      <c r="AG96" s="38">
        <f t="shared" si="6"/>
        <v>4450.08</v>
      </c>
      <c r="AH96" s="38">
        <f t="shared" si="6"/>
        <v>4450.08</v>
      </c>
      <c r="AI96" s="38">
        <f t="shared" si="6"/>
        <v>4450.08</v>
      </c>
      <c r="AJ96" s="38">
        <f t="shared" si="6"/>
        <v>4450.08</v>
      </c>
      <c r="AK96" s="38">
        <f t="shared" si="6"/>
        <v>4450.08</v>
      </c>
      <c r="AL96" s="38">
        <f t="shared" si="6"/>
        <v>4450.08</v>
      </c>
      <c r="AM96" s="38">
        <f t="shared" si="6"/>
        <v>4450.08</v>
      </c>
      <c r="AN96" s="38">
        <f t="shared" si="6"/>
        <v>4450.08</v>
      </c>
      <c r="AO96" s="38">
        <f t="shared" si="6"/>
        <v>4450.08</v>
      </c>
      <c r="AP96" s="38">
        <f t="shared" si="6"/>
        <v>4450.08</v>
      </c>
      <c r="AQ96" s="38">
        <f t="shared" si="6"/>
        <v>4450.08</v>
      </c>
      <c r="AR96" s="38">
        <f t="shared" si="6"/>
        <v>4450.08</v>
      </c>
      <c r="AS96" s="38">
        <f t="shared" si="6"/>
        <v>4450.08</v>
      </c>
      <c r="AT96" s="38">
        <f t="shared" si="6"/>
        <v>4450.08</v>
      </c>
      <c r="AU96" s="38">
        <f t="shared" si="6"/>
        <v>4450.08</v>
      </c>
      <c r="AV96" s="605">
        <f t="shared" si="6"/>
        <v>4450.08</v>
      </c>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c r="LQ96"/>
      <c r="LR96"/>
      <c r="LS96"/>
      <c r="LT96"/>
      <c r="LU96"/>
      <c r="LV96"/>
      <c r="LW96"/>
      <c r="LX96"/>
      <c r="LY96"/>
      <c r="LZ96"/>
      <c r="MA96"/>
      <c r="MB96"/>
      <c r="MC96"/>
      <c r="MD96"/>
      <c r="ME96"/>
      <c r="MF96"/>
      <c r="MG96"/>
      <c r="MH96"/>
      <c r="MI96"/>
      <c r="MJ96"/>
      <c r="MK96"/>
      <c r="ML96"/>
      <c r="MM96"/>
      <c r="MN96"/>
      <c r="MO96"/>
      <c r="MP96"/>
      <c r="MQ96"/>
      <c r="MR96"/>
      <c r="MS96"/>
      <c r="MT96"/>
      <c r="MU96"/>
      <c r="MV96"/>
      <c r="MW96"/>
      <c r="MX96"/>
      <c r="MY96"/>
      <c r="MZ96"/>
      <c r="NA96"/>
      <c r="NB96"/>
      <c r="NC96"/>
      <c r="ND96"/>
      <c r="NE96"/>
      <c r="NF96"/>
      <c r="NG96"/>
      <c r="NH96"/>
      <c r="NI96"/>
      <c r="NJ96"/>
      <c r="NK96"/>
      <c r="NL96"/>
      <c r="NM96"/>
      <c r="NN96"/>
      <c r="NO96"/>
      <c r="NP96"/>
      <c r="NQ96"/>
      <c r="NR96"/>
      <c r="NS96"/>
      <c r="NT96"/>
      <c r="NU96"/>
      <c r="NV96"/>
      <c r="NW96"/>
      <c r="NX96"/>
      <c r="NY96"/>
      <c r="NZ96"/>
      <c r="OA96"/>
      <c r="OB96"/>
      <c r="OC96"/>
      <c r="OD96"/>
      <c r="OE96"/>
      <c r="OF96"/>
      <c r="OG96"/>
      <c r="OH96"/>
      <c r="OI96"/>
      <c r="OJ96"/>
      <c r="OK96"/>
      <c r="OL96"/>
      <c r="OM96"/>
      <c r="ON96"/>
      <c r="OO96"/>
      <c r="OP96"/>
      <c r="OQ96"/>
      <c r="OR96"/>
      <c r="OS96"/>
      <c r="OT96"/>
      <c r="OU96"/>
      <c r="OV96"/>
      <c r="OW96"/>
      <c r="OX96"/>
      <c r="OY96"/>
      <c r="OZ96"/>
      <c r="PA96"/>
      <c r="PB96"/>
    </row>
    <row r="97" spans="7:418" ht="15">
      <c r="G97" s="19"/>
      <c r="H97" s="738"/>
      <c r="J97" s="736"/>
      <c r="K97" s="9" t="s">
        <v>180</v>
      </c>
      <c r="L97" s="39">
        <f>L87*8760</f>
        <v>4450.08</v>
      </c>
      <c r="M97" s="39">
        <f t="shared" si="6"/>
        <v>4450.08</v>
      </c>
      <c r="N97" s="39">
        <f>N87*8760</f>
        <v>4450.08</v>
      </c>
      <c r="O97" s="39">
        <f t="shared" si="6"/>
        <v>4450.08</v>
      </c>
      <c r="P97" s="39">
        <f t="shared" si="6"/>
        <v>4450.08</v>
      </c>
      <c r="Q97" s="39">
        <f t="shared" si="6"/>
        <v>4450.08</v>
      </c>
      <c r="R97" s="39">
        <f t="shared" si="6"/>
        <v>4450.08</v>
      </c>
      <c r="S97" s="39">
        <f t="shared" si="6"/>
        <v>4450.08</v>
      </c>
      <c r="T97" s="39">
        <f t="shared" si="6"/>
        <v>4450.08</v>
      </c>
      <c r="U97" s="39">
        <f t="shared" si="6"/>
        <v>4450.08</v>
      </c>
      <c r="V97" s="39">
        <f t="shared" si="6"/>
        <v>4450.08</v>
      </c>
      <c r="W97" s="39">
        <f t="shared" si="6"/>
        <v>4450.08</v>
      </c>
      <c r="X97" s="39">
        <f t="shared" si="6"/>
        <v>4450.08</v>
      </c>
      <c r="Y97" s="39">
        <f t="shared" si="6"/>
        <v>4450.08</v>
      </c>
      <c r="Z97" s="39">
        <f t="shared" si="6"/>
        <v>4450.08</v>
      </c>
      <c r="AA97" s="39">
        <f t="shared" si="6"/>
        <v>4450.08</v>
      </c>
      <c r="AB97" s="39">
        <f t="shared" si="6"/>
        <v>4450.08</v>
      </c>
      <c r="AC97" s="39">
        <f t="shared" si="6"/>
        <v>4450.08</v>
      </c>
      <c r="AD97" s="39">
        <f t="shared" si="6"/>
        <v>4450.08</v>
      </c>
      <c r="AE97" s="39">
        <f t="shared" si="6"/>
        <v>4450.08</v>
      </c>
      <c r="AF97" s="39">
        <f t="shared" si="6"/>
        <v>4450.08</v>
      </c>
      <c r="AG97" s="39">
        <f t="shared" si="6"/>
        <v>4450.08</v>
      </c>
      <c r="AH97" s="39">
        <f t="shared" si="6"/>
        <v>4450.08</v>
      </c>
      <c r="AI97" s="39">
        <f t="shared" si="6"/>
        <v>4450.08</v>
      </c>
      <c r="AJ97" s="39">
        <f t="shared" si="6"/>
        <v>4450.08</v>
      </c>
      <c r="AK97" s="39">
        <f t="shared" si="6"/>
        <v>4450.08</v>
      </c>
      <c r="AL97" s="39">
        <f t="shared" si="6"/>
        <v>4450.08</v>
      </c>
      <c r="AM97" s="39">
        <f t="shared" si="6"/>
        <v>4450.08</v>
      </c>
      <c r="AN97" s="39">
        <f t="shared" si="6"/>
        <v>4450.08</v>
      </c>
      <c r="AO97" s="39">
        <f t="shared" si="6"/>
        <v>4450.08</v>
      </c>
      <c r="AP97" s="39">
        <f t="shared" si="6"/>
        <v>4450.08</v>
      </c>
      <c r="AQ97" s="39">
        <f t="shared" si="6"/>
        <v>4450.08</v>
      </c>
      <c r="AR97" s="39">
        <f t="shared" si="6"/>
        <v>4450.08</v>
      </c>
      <c r="AS97" s="39">
        <f t="shared" si="6"/>
        <v>4450.08</v>
      </c>
      <c r="AT97" s="39">
        <f t="shared" si="6"/>
        <v>4450.08</v>
      </c>
      <c r="AU97" s="39">
        <f t="shared" si="6"/>
        <v>4450.08</v>
      </c>
      <c r="AV97" s="606">
        <f t="shared" si="6"/>
        <v>4450.08</v>
      </c>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c r="LQ97"/>
      <c r="LR97"/>
      <c r="LS97"/>
      <c r="LT97"/>
      <c r="LU97"/>
      <c r="LV97"/>
      <c r="LW97"/>
      <c r="LX97"/>
      <c r="LY97"/>
      <c r="LZ97"/>
      <c r="MA97"/>
      <c r="MB97"/>
      <c r="MC97"/>
      <c r="MD97"/>
      <c r="ME97"/>
      <c r="MF97"/>
      <c r="MG97"/>
      <c r="MH97"/>
      <c r="MI97"/>
      <c r="MJ97"/>
      <c r="MK97"/>
      <c r="ML97"/>
      <c r="MM97"/>
      <c r="MN97"/>
      <c r="MO97"/>
      <c r="MP97"/>
      <c r="MQ97"/>
      <c r="MR97"/>
      <c r="MS97"/>
      <c r="MT97"/>
      <c r="MU97"/>
      <c r="MV97"/>
      <c r="MW97"/>
      <c r="MX97"/>
      <c r="MY97"/>
      <c r="MZ97"/>
      <c r="NA97"/>
      <c r="NB97"/>
      <c r="NC97"/>
      <c r="ND97"/>
      <c r="NE97"/>
      <c r="NF97"/>
      <c r="NG97"/>
      <c r="NH97"/>
      <c r="NI97"/>
      <c r="NJ97"/>
      <c r="NK97"/>
      <c r="NL97"/>
      <c r="NM97"/>
      <c r="NN97"/>
      <c r="NO97"/>
      <c r="NP97"/>
      <c r="NQ97"/>
      <c r="NR97"/>
      <c r="NS97"/>
      <c r="NT97"/>
      <c r="NU97"/>
      <c r="NV97"/>
      <c r="NW97"/>
      <c r="NX97"/>
      <c r="NY97"/>
      <c r="NZ97"/>
      <c r="OA97"/>
      <c r="OB97"/>
      <c r="OC97"/>
      <c r="OD97"/>
      <c r="OE97"/>
      <c r="OF97"/>
      <c r="OG97"/>
      <c r="OH97"/>
      <c r="OI97"/>
      <c r="OJ97"/>
      <c r="OK97"/>
      <c r="OL97"/>
      <c r="OM97"/>
      <c r="ON97"/>
      <c r="OO97"/>
      <c r="OP97"/>
      <c r="OQ97"/>
      <c r="OR97"/>
      <c r="OS97"/>
      <c r="OT97"/>
      <c r="OU97"/>
      <c r="OV97"/>
      <c r="OW97"/>
      <c r="OX97"/>
      <c r="OY97"/>
      <c r="OZ97"/>
      <c r="PA97"/>
      <c r="PB97"/>
    </row>
    <row r="98" spans="7:418" ht="15.75" thickBot="1">
      <c r="G98" s="19"/>
      <c r="H98" s="738"/>
      <c r="J98" s="736"/>
      <c r="K98" s="9" t="s">
        <v>181</v>
      </c>
      <c r="L98" s="65">
        <f t="shared" ref="L98:AA103" si="7">L88*8760</f>
        <v>4450.08</v>
      </c>
      <c r="M98" s="65">
        <f t="shared" si="7"/>
        <v>4450.08</v>
      </c>
      <c r="N98" s="65">
        <f t="shared" si="7"/>
        <v>4450.08</v>
      </c>
      <c r="O98" s="65">
        <f t="shared" si="7"/>
        <v>4450.08</v>
      </c>
      <c r="P98" s="65">
        <f t="shared" si="7"/>
        <v>4450.08</v>
      </c>
      <c r="Q98" s="65">
        <f t="shared" si="7"/>
        <v>4450.08</v>
      </c>
      <c r="R98" s="65">
        <f t="shared" si="7"/>
        <v>4450.08</v>
      </c>
      <c r="S98" s="65">
        <f t="shared" si="7"/>
        <v>4450.08</v>
      </c>
      <c r="T98" s="65">
        <f t="shared" si="7"/>
        <v>4450.08</v>
      </c>
      <c r="U98" s="65">
        <f t="shared" si="7"/>
        <v>4450.08</v>
      </c>
      <c r="V98" s="65">
        <f t="shared" si="7"/>
        <v>4450.08</v>
      </c>
      <c r="W98" s="65">
        <f t="shared" si="7"/>
        <v>4450.08</v>
      </c>
      <c r="X98" s="65">
        <f t="shared" si="7"/>
        <v>4450.08</v>
      </c>
      <c r="Y98" s="65">
        <f t="shared" si="7"/>
        <v>4450.08</v>
      </c>
      <c r="Z98" s="65">
        <f t="shared" si="7"/>
        <v>4450.08</v>
      </c>
      <c r="AA98" s="65">
        <f t="shared" si="7"/>
        <v>4450.08</v>
      </c>
      <c r="AB98" s="65">
        <f t="shared" si="6"/>
        <v>4450.08</v>
      </c>
      <c r="AC98" s="65">
        <f t="shared" si="6"/>
        <v>4450.08</v>
      </c>
      <c r="AD98" s="65">
        <f t="shared" si="6"/>
        <v>4450.08</v>
      </c>
      <c r="AE98" s="65">
        <f t="shared" si="6"/>
        <v>4450.08</v>
      </c>
      <c r="AF98" s="65">
        <f t="shared" si="6"/>
        <v>4450.08</v>
      </c>
      <c r="AG98" s="65">
        <f t="shared" si="6"/>
        <v>4450.08</v>
      </c>
      <c r="AH98" s="65">
        <f t="shared" si="6"/>
        <v>4450.08</v>
      </c>
      <c r="AI98" s="65">
        <f t="shared" si="6"/>
        <v>4450.08</v>
      </c>
      <c r="AJ98" s="65">
        <f t="shared" si="6"/>
        <v>4450.08</v>
      </c>
      <c r="AK98" s="65">
        <f t="shared" si="6"/>
        <v>4450.08</v>
      </c>
      <c r="AL98" s="65">
        <f t="shared" si="6"/>
        <v>4450.08</v>
      </c>
      <c r="AM98" s="65">
        <f t="shared" si="6"/>
        <v>4450.08</v>
      </c>
      <c r="AN98" s="65">
        <f t="shared" si="6"/>
        <v>4450.08</v>
      </c>
      <c r="AO98" s="65">
        <f t="shared" si="6"/>
        <v>4450.08</v>
      </c>
      <c r="AP98" s="65">
        <f t="shared" si="6"/>
        <v>4450.08</v>
      </c>
      <c r="AQ98" s="65">
        <f t="shared" si="6"/>
        <v>4450.08</v>
      </c>
      <c r="AR98" s="65">
        <f t="shared" si="6"/>
        <v>4450.08</v>
      </c>
      <c r="AS98" s="65">
        <f t="shared" si="6"/>
        <v>4450.08</v>
      </c>
      <c r="AT98" s="65">
        <f t="shared" si="6"/>
        <v>4450.08</v>
      </c>
      <c r="AU98" s="65">
        <f t="shared" si="6"/>
        <v>4450.08</v>
      </c>
      <c r="AV98" s="607">
        <f t="shared" si="6"/>
        <v>4450.08</v>
      </c>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c r="LQ98"/>
      <c r="LR98"/>
      <c r="LS98"/>
      <c r="LT98"/>
      <c r="LU98"/>
      <c r="LV98"/>
      <c r="LW98"/>
      <c r="LX98"/>
      <c r="LY98"/>
      <c r="LZ98"/>
      <c r="MA98"/>
      <c r="MB98"/>
      <c r="MC98"/>
      <c r="MD98"/>
      <c r="ME98"/>
      <c r="MF98"/>
      <c r="MG98"/>
      <c r="MH98"/>
      <c r="MI98"/>
      <c r="MJ98"/>
      <c r="MK98"/>
      <c r="ML98"/>
      <c r="MM98"/>
      <c r="MN98"/>
      <c r="MO98"/>
      <c r="MP98"/>
      <c r="MQ98"/>
      <c r="MR98"/>
      <c r="MS98"/>
      <c r="MT98"/>
      <c r="MU98"/>
      <c r="MV98"/>
      <c r="MW98"/>
      <c r="MX98"/>
      <c r="MY98"/>
      <c r="MZ98"/>
      <c r="NA98"/>
      <c r="NB98"/>
      <c r="NC98"/>
      <c r="ND98"/>
      <c r="NE98"/>
      <c r="NF98"/>
      <c r="NG98"/>
      <c r="NH98"/>
      <c r="NI98"/>
      <c r="NJ98"/>
      <c r="NK98"/>
      <c r="NL98"/>
      <c r="NM98"/>
      <c r="NN98"/>
      <c r="NO98"/>
      <c r="NP98"/>
      <c r="NQ98"/>
      <c r="NR98"/>
      <c r="NS98"/>
      <c r="NT98"/>
      <c r="NU98"/>
      <c r="NV98"/>
      <c r="NW98"/>
      <c r="NX98"/>
      <c r="NY98"/>
      <c r="NZ98"/>
      <c r="OA98"/>
      <c r="OB98"/>
      <c r="OC98"/>
      <c r="OD98"/>
      <c r="OE98"/>
      <c r="OF98"/>
      <c r="OG98"/>
      <c r="OH98"/>
      <c r="OI98"/>
      <c r="OJ98"/>
      <c r="OK98"/>
      <c r="OL98"/>
      <c r="OM98"/>
      <c r="ON98"/>
      <c r="OO98"/>
      <c r="OP98"/>
      <c r="OQ98"/>
      <c r="OR98"/>
      <c r="OS98"/>
      <c r="OT98"/>
      <c r="OU98"/>
      <c r="OV98"/>
      <c r="OW98"/>
      <c r="OX98"/>
      <c r="OY98"/>
      <c r="OZ98"/>
      <c r="PA98"/>
      <c r="PB98"/>
    </row>
    <row r="99" spans="7:418" ht="15.75" thickTop="1">
      <c r="G99" s="19"/>
      <c r="H99" s="738"/>
      <c r="J99" s="736"/>
      <c r="K99" s="9" t="s">
        <v>146</v>
      </c>
      <c r="L99" s="66">
        <f t="shared" si="7"/>
        <v>4450.08</v>
      </c>
      <c r="M99" s="66">
        <f t="shared" si="6"/>
        <v>4450.08</v>
      </c>
      <c r="N99" s="66">
        <f t="shared" si="6"/>
        <v>4450.08</v>
      </c>
      <c r="O99" s="66">
        <f t="shared" si="6"/>
        <v>4450.08</v>
      </c>
      <c r="P99" s="66">
        <f t="shared" si="6"/>
        <v>4450.08</v>
      </c>
      <c r="Q99" s="66">
        <f t="shared" si="6"/>
        <v>4450.08</v>
      </c>
      <c r="R99" s="66">
        <f t="shared" si="6"/>
        <v>4450.08</v>
      </c>
      <c r="S99" s="66">
        <f t="shared" si="6"/>
        <v>4450.08</v>
      </c>
      <c r="T99" s="66">
        <f t="shared" si="6"/>
        <v>4450.08</v>
      </c>
      <c r="U99" s="66">
        <f t="shared" si="6"/>
        <v>4450.08</v>
      </c>
      <c r="V99" s="66">
        <f t="shared" si="6"/>
        <v>4450.08</v>
      </c>
      <c r="W99" s="66">
        <f t="shared" si="6"/>
        <v>4450.08</v>
      </c>
      <c r="X99" s="66">
        <f t="shared" si="6"/>
        <v>4450.08</v>
      </c>
      <c r="Y99" s="66">
        <f t="shared" si="6"/>
        <v>4450.08</v>
      </c>
      <c r="Z99" s="66">
        <f t="shared" si="6"/>
        <v>4450.08</v>
      </c>
      <c r="AA99" s="66">
        <f t="shared" si="6"/>
        <v>4450.08</v>
      </c>
      <c r="AB99" s="66">
        <f t="shared" si="6"/>
        <v>4450.08</v>
      </c>
      <c r="AC99" s="66">
        <f t="shared" si="6"/>
        <v>4450.08</v>
      </c>
      <c r="AD99" s="66">
        <f t="shared" si="6"/>
        <v>4450.08</v>
      </c>
      <c r="AE99" s="66">
        <f t="shared" si="6"/>
        <v>4450.08</v>
      </c>
      <c r="AF99" s="66">
        <f t="shared" si="6"/>
        <v>4450.08</v>
      </c>
      <c r="AG99" s="66">
        <f t="shared" si="6"/>
        <v>4450.08</v>
      </c>
      <c r="AH99" s="66">
        <f t="shared" si="6"/>
        <v>4450.08</v>
      </c>
      <c r="AI99" s="66">
        <f t="shared" si="6"/>
        <v>4450.08</v>
      </c>
      <c r="AJ99" s="66">
        <f t="shared" si="6"/>
        <v>4450.08</v>
      </c>
      <c r="AK99" s="66">
        <f t="shared" si="6"/>
        <v>4450.08</v>
      </c>
      <c r="AL99" s="66">
        <f t="shared" si="6"/>
        <v>4450.08</v>
      </c>
      <c r="AM99" s="66">
        <f t="shared" si="6"/>
        <v>4450.08</v>
      </c>
      <c r="AN99" s="66">
        <f t="shared" si="6"/>
        <v>4450.08</v>
      </c>
      <c r="AO99" s="66">
        <f t="shared" si="6"/>
        <v>4450.08</v>
      </c>
      <c r="AP99" s="66">
        <f t="shared" si="6"/>
        <v>4450.08</v>
      </c>
      <c r="AQ99" s="66">
        <f t="shared" si="6"/>
        <v>4450.08</v>
      </c>
      <c r="AR99" s="66">
        <f t="shared" si="6"/>
        <v>4450.08</v>
      </c>
      <c r="AS99" s="66">
        <f t="shared" si="6"/>
        <v>4450.08</v>
      </c>
      <c r="AT99" s="66">
        <f t="shared" si="6"/>
        <v>4450.08</v>
      </c>
      <c r="AU99" s="66">
        <f t="shared" si="6"/>
        <v>4450.08</v>
      </c>
      <c r="AV99" s="608">
        <f t="shared" si="6"/>
        <v>4450.08</v>
      </c>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c r="LQ99"/>
      <c r="LR99"/>
      <c r="LS99"/>
      <c r="LT99"/>
      <c r="LU99"/>
      <c r="LV99"/>
      <c r="LW99"/>
      <c r="LX99"/>
      <c r="LY99"/>
      <c r="LZ99"/>
      <c r="MA99"/>
      <c r="MB99"/>
      <c r="MC99"/>
      <c r="MD99"/>
      <c r="ME99"/>
      <c r="MF99"/>
      <c r="MG99"/>
      <c r="MH99"/>
      <c r="MI99"/>
      <c r="MJ99"/>
      <c r="MK99"/>
      <c r="ML99"/>
      <c r="MM99"/>
      <c r="MN99"/>
      <c r="MO99"/>
      <c r="MP99"/>
      <c r="MQ99"/>
      <c r="MR99"/>
      <c r="MS99"/>
      <c r="MT99"/>
      <c r="MU99"/>
      <c r="MV99"/>
      <c r="MW99"/>
      <c r="MX99"/>
      <c r="MY99"/>
      <c r="MZ99"/>
      <c r="NA99"/>
      <c r="NB99"/>
      <c r="NC99"/>
      <c r="ND99"/>
      <c r="NE99"/>
      <c r="NF99"/>
      <c r="NG99"/>
      <c r="NH99"/>
      <c r="NI99"/>
      <c r="NJ99"/>
      <c r="NK99"/>
      <c r="NL99"/>
      <c r="NM99"/>
      <c r="NN99"/>
      <c r="NO99"/>
      <c r="NP99"/>
      <c r="NQ99"/>
      <c r="NR99"/>
      <c r="NS99"/>
      <c r="NT99"/>
      <c r="NU99"/>
      <c r="NV99"/>
      <c r="NW99"/>
      <c r="NX99"/>
      <c r="NY99"/>
      <c r="NZ99"/>
      <c r="OA99"/>
      <c r="OB99"/>
      <c r="OC99"/>
      <c r="OD99"/>
      <c r="OE99"/>
      <c r="OF99"/>
      <c r="OG99"/>
      <c r="OH99"/>
      <c r="OI99"/>
      <c r="OJ99"/>
      <c r="OK99"/>
      <c r="OL99"/>
      <c r="OM99"/>
      <c r="ON99"/>
      <c r="OO99"/>
      <c r="OP99"/>
      <c r="OQ99"/>
      <c r="OR99"/>
      <c r="OS99"/>
      <c r="OT99"/>
      <c r="OU99"/>
      <c r="OV99"/>
      <c r="OW99"/>
      <c r="OX99"/>
      <c r="OY99"/>
      <c r="OZ99"/>
      <c r="PA99"/>
      <c r="PB99"/>
    </row>
    <row r="100" spans="7:418" ht="15">
      <c r="G100" s="19"/>
      <c r="H100" s="738"/>
      <c r="J100" s="736"/>
      <c r="K100" s="9" t="s">
        <v>147</v>
      </c>
      <c r="L100" s="39">
        <f t="shared" si="7"/>
        <v>4450.08</v>
      </c>
      <c r="M100" s="39">
        <f t="shared" si="6"/>
        <v>4450.08</v>
      </c>
      <c r="N100" s="39">
        <f t="shared" si="6"/>
        <v>4450.08</v>
      </c>
      <c r="O100" s="39">
        <f t="shared" si="6"/>
        <v>4450.08</v>
      </c>
      <c r="P100" s="39">
        <f t="shared" si="6"/>
        <v>4450.08</v>
      </c>
      <c r="Q100" s="39">
        <f t="shared" si="6"/>
        <v>4450.08</v>
      </c>
      <c r="R100" s="39">
        <f t="shared" si="6"/>
        <v>4450.08</v>
      </c>
      <c r="S100" s="39">
        <f t="shared" si="6"/>
        <v>4450.08</v>
      </c>
      <c r="T100" s="39">
        <f t="shared" si="6"/>
        <v>4450.08</v>
      </c>
      <c r="U100" s="39">
        <f t="shared" si="6"/>
        <v>4450.08</v>
      </c>
      <c r="V100" s="39">
        <f t="shared" si="6"/>
        <v>4450.08</v>
      </c>
      <c r="W100" s="39">
        <f t="shared" si="6"/>
        <v>4450.08</v>
      </c>
      <c r="X100" s="39">
        <f t="shared" si="6"/>
        <v>4450.08</v>
      </c>
      <c r="Y100" s="39">
        <f t="shared" si="6"/>
        <v>4450.08</v>
      </c>
      <c r="Z100" s="39">
        <f t="shared" si="6"/>
        <v>4450.08</v>
      </c>
      <c r="AA100" s="39">
        <f t="shared" si="6"/>
        <v>4450.08</v>
      </c>
      <c r="AB100" s="39">
        <f t="shared" si="6"/>
        <v>4450.08</v>
      </c>
      <c r="AC100" s="39">
        <f t="shared" si="6"/>
        <v>4450.08</v>
      </c>
      <c r="AD100" s="39">
        <f t="shared" si="6"/>
        <v>4450.08</v>
      </c>
      <c r="AE100" s="39">
        <f t="shared" si="6"/>
        <v>4450.08</v>
      </c>
      <c r="AF100" s="39">
        <f t="shared" si="6"/>
        <v>4450.08</v>
      </c>
      <c r="AG100" s="39">
        <f t="shared" si="6"/>
        <v>4450.08</v>
      </c>
      <c r="AH100" s="39">
        <f t="shared" si="6"/>
        <v>4450.08</v>
      </c>
      <c r="AI100" s="39">
        <f t="shared" si="6"/>
        <v>4450.08</v>
      </c>
      <c r="AJ100" s="39">
        <f t="shared" si="6"/>
        <v>4450.08</v>
      </c>
      <c r="AK100" s="39">
        <f t="shared" si="6"/>
        <v>4450.08</v>
      </c>
      <c r="AL100" s="39">
        <f t="shared" si="6"/>
        <v>4450.08</v>
      </c>
      <c r="AM100" s="39">
        <f t="shared" si="6"/>
        <v>4450.08</v>
      </c>
      <c r="AN100" s="39">
        <f t="shared" si="6"/>
        <v>4450.08</v>
      </c>
      <c r="AO100" s="39">
        <f t="shared" si="6"/>
        <v>4450.08</v>
      </c>
      <c r="AP100" s="39">
        <f t="shared" si="6"/>
        <v>4450.08</v>
      </c>
      <c r="AQ100" s="39">
        <f t="shared" si="6"/>
        <v>4450.08</v>
      </c>
      <c r="AR100" s="39">
        <f t="shared" si="6"/>
        <v>4450.08</v>
      </c>
      <c r="AS100" s="39">
        <f t="shared" si="6"/>
        <v>4450.08</v>
      </c>
      <c r="AT100" s="39">
        <f t="shared" si="6"/>
        <v>4450.08</v>
      </c>
      <c r="AU100" s="39">
        <f t="shared" si="6"/>
        <v>4450.08</v>
      </c>
      <c r="AV100" s="606">
        <f t="shared" si="6"/>
        <v>4450.08</v>
      </c>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c r="LQ100"/>
      <c r="LR100"/>
      <c r="LS100"/>
      <c r="LT100"/>
      <c r="LU100"/>
      <c r="LV100"/>
      <c r="LW100"/>
      <c r="LX100"/>
      <c r="LY100"/>
      <c r="LZ100"/>
      <c r="MA100"/>
      <c r="MB100"/>
      <c r="MC100"/>
      <c r="MD100"/>
      <c r="ME100"/>
      <c r="MF100"/>
      <c r="MG100"/>
      <c r="MH100"/>
      <c r="MI100"/>
      <c r="MJ100"/>
      <c r="MK100"/>
      <c r="ML100"/>
      <c r="MM100"/>
      <c r="MN100"/>
      <c r="MO100"/>
      <c r="MP100"/>
      <c r="MQ100"/>
      <c r="MR100"/>
      <c r="MS100"/>
      <c r="MT100"/>
      <c r="MU100"/>
      <c r="MV100"/>
      <c r="MW100"/>
      <c r="MX100"/>
      <c r="MY100"/>
      <c r="MZ100"/>
      <c r="NA100"/>
      <c r="NB100"/>
      <c r="NC100"/>
      <c r="ND100"/>
      <c r="NE100"/>
      <c r="NF100"/>
      <c r="NG100"/>
      <c r="NH100"/>
      <c r="NI100"/>
      <c r="NJ100"/>
      <c r="NK100"/>
      <c r="NL100"/>
      <c r="NM100"/>
      <c r="NN100"/>
      <c r="NO100"/>
      <c r="NP100"/>
      <c r="NQ100"/>
      <c r="NR100"/>
      <c r="NS100"/>
      <c r="NT100"/>
      <c r="NU100"/>
      <c r="NV100"/>
      <c r="NW100"/>
      <c r="NX100"/>
      <c r="NY100"/>
      <c r="NZ100"/>
      <c r="OA100"/>
      <c r="OB100"/>
      <c r="OC100"/>
      <c r="OD100"/>
      <c r="OE100"/>
      <c r="OF100"/>
      <c r="OG100"/>
      <c r="OH100"/>
      <c r="OI100"/>
      <c r="OJ100"/>
      <c r="OK100"/>
      <c r="OL100"/>
      <c r="OM100"/>
      <c r="ON100"/>
      <c r="OO100"/>
      <c r="OP100"/>
      <c r="OQ100"/>
      <c r="OR100"/>
      <c r="OS100"/>
      <c r="OT100"/>
      <c r="OU100"/>
      <c r="OV100"/>
      <c r="OW100"/>
      <c r="OX100"/>
      <c r="OY100"/>
      <c r="OZ100"/>
      <c r="PA100"/>
      <c r="PB100"/>
    </row>
    <row r="101" spans="7:418" ht="15.75" thickBot="1">
      <c r="G101" s="19"/>
      <c r="H101" s="738"/>
      <c r="J101" s="736"/>
      <c r="K101" s="9" t="s">
        <v>149</v>
      </c>
      <c r="L101" s="65">
        <f t="shared" si="7"/>
        <v>4450.08</v>
      </c>
      <c r="M101" s="65">
        <f t="shared" si="6"/>
        <v>4450.08</v>
      </c>
      <c r="N101" s="65">
        <f t="shared" si="6"/>
        <v>4450.08</v>
      </c>
      <c r="O101" s="65">
        <f t="shared" si="6"/>
        <v>4450.08</v>
      </c>
      <c r="P101" s="65">
        <f t="shared" si="6"/>
        <v>4450.08</v>
      </c>
      <c r="Q101" s="65">
        <f t="shared" si="6"/>
        <v>4450.08</v>
      </c>
      <c r="R101" s="65">
        <f t="shared" si="6"/>
        <v>4450.08</v>
      </c>
      <c r="S101" s="65">
        <f t="shared" si="6"/>
        <v>4450.08</v>
      </c>
      <c r="T101" s="65">
        <f t="shared" si="6"/>
        <v>4450.08</v>
      </c>
      <c r="U101" s="65">
        <f t="shared" si="6"/>
        <v>4450.08</v>
      </c>
      <c r="V101" s="65">
        <f t="shared" si="6"/>
        <v>4450.08</v>
      </c>
      <c r="W101" s="65">
        <f t="shared" si="6"/>
        <v>4450.08</v>
      </c>
      <c r="X101" s="65">
        <f t="shared" si="6"/>
        <v>4450.08</v>
      </c>
      <c r="Y101" s="65">
        <f t="shared" si="6"/>
        <v>4450.08</v>
      </c>
      <c r="Z101" s="65">
        <f t="shared" si="6"/>
        <v>4450.08</v>
      </c>
      <c r="AA101" s="65">
        <f t="shared" si="6"/>
        <v>4450.08</v>
      </c>
      <c r="AB101" s="65">
        <f t="shared" si="6"/>
        <v>4450.08</v>
      </c>
      <c r="AC101" s="65">
        <f t="shared" si="6"/>
        <v>4450.08</v>
      </c>
      <c r="AD101" s="65">
        <f t="shared" si="6"/>
        <v>4450.08</v>
      </c>
      <c r="AE101" s="65">
        <f t="shared" si="6"/>
        <v>4450.08</v>
      </c>
      <c r="AF101" s="65">
        <f t="shared" si="6"/>
        <v>4450.08</v>
      </c>
      <c r="AG101" s="65">
        <f t="shared" si="6"/>
        <v>4450.08</v>
      </c>
      <c r="AH101" s="65">
        <f t="shared" si="6"/>
        <v>4450.08</v>
      </c>
      <c r="AI101" s="65">
        <f t="shared" si="6"/>
        <v>4450.08</v>
      </c>
      <c r="AJ101" s="65">
        <f t="shared" si="6"/>
        <v>4450.08</v>
      </c>
      <c r="AK101" s="65">
        <f t="shared" si="6"/>
        <v>4450.08</v>
      </c>
      <c r="AL101" s="65">
        <f t="shared" si="6"/>
        <v>4450.08</v>
      </c>
      <c r="AM101" s="65">
        <f t="shared" si="6"/>
        <v>4450.08</v>
      </c>
      <c r="AN101" s="65">
        <f t="shared" si="6"/>
        <v>4450.08</v>
      </c>
      <c r="AO101" s="65">
        <f t="shared" si="6"/>
        <v>4450.08</v>
      </c>
      <c r="AP101" s="65">
        <f t="shared" si="6"/>
        <v>4450.08</v>
      </c>
      <c r="AQ101" s="65">
        <f t="shared" si="6"/>
        <v>4450.08</v>
      </c>
      <c r="AR101" s="65">
        <f t="shared" si="6"/>
        <v>4450.08</v>
      </c>
      <c r="AS101" s="65">
        <f t="shared" si="6"/>
        <v>4450.08</v>
      </c>
      <c r="AT101" s="65">
        <f t="shared" si="6"/>
        <v>4450.08</v>
      </c>
      <c r="AU101" s="65">
        <f t="shared" si="6"/>
        <v>4450.08</v>
      </c>
      <c r="AV101" s="607">
        <f t="shared" si="6"/>
        <v>4450.08</v>
      </c>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c r="LQ101"/>
      <c r="LR101"/>
      <c r="LS101"/>
      <c r="LT101"/>
      <c r="LU101"/>
      <c r="LV101"/>
      <c r="LW101"/>
      <c r="LX101"/>
      <c r="LY101"/>
      <c r="LZ101"/>
      <c r="MA101"/>
      <c r="MB101"/>
      <c r="MC101"/>
      <c r="MD101"/>
      <c r="ME101"/>
      <c r="MF101"/>
      <c r="MG101"/>
      <c r="MH101"/>
      <c r="MI101"/>
      <c r="MJ101"/>
      <c r="MK101"/>
      <c r="ML101"/>
      <c r="MM101"/>
      <c r="MN101"/>
      <c r="MO101"/>
      <c r="MP101"/>
      <c r="MQ101"/>
      <c r="MR101"/>
      <c r="MS101"/>
      <c r="MT101"/>
      <c r="MU101"/>
      <c r="MV101"/>
      <c r="MW101"/>
      <c r="MX101"/>
      <c r="MY101"/>
      <c r="MZ101"/>
      <c r="NA101"/>
      <c r="NB101"/>
      <c r="NC101"/>
      <c r="ND101"/>
      <c r="NE101"/>
      <c r="NF101"/>
      <c r="NG101"/>
      <c r="NH101"/>
      <c r="NI101"/>
      <c r="NJ101"/>
      <c r="NK101"/>
      <c r="NL101"/>
      <c r="NM101"/>
      <c r="NN101"/>
      <c r="NO101"/>
      <c r="NP101"/>
      <c r="NQ101"/>
      <c r="NR101"/>
      <c r="NS101"/>
      <c r="NT101"/>
      <c r="NU101"/>
      <c r="NV101"/>
      <c r="NW101"/>
      <c r="NX101"/>
      <c r="NY101"/>
      <c r="NZ101"/>
      <c r="OA101"/>
      <c r="OB101"/>
      <c r="OC101"/>
      <c r="OD101"/>
      <c r="OE101"/>
      <c r="OF101"/>
      <c r="OG101"/>
      <c r="OH101"/>
      <c r="OI101"/>
      <c r="OJ101"/>
      <c r="OK101"/>
      <c r="OL101"/>
      <c r="OM101"/>
      <c r="ON101"/>
      <c r="OO101"/>
      <c r="OP101"/>
      <c r="OQ101"/>
      <c r="OR101"/>
      <c r="OS101"/>
      <c r="OT101"/>
      <c r="OU101"/>
      <c r="OV101"/>
      <c r="OW101"/>
      <c r="OX101"/>
      <c r="OY101"/>
      <c r="OZ101"/>
      <c r="PA101"/>
      <c r="PB101"/>
    </row>
    <row r="102" spans="7:418" ht="15.75" thickTop="1">
      <c r="G102" s="19"/>
      <c r="H102" s="738"/>
      <c r="J102" s="736"/>
      <c r="K102" s="9" t="s">
        <v>152</v>
      </c>
      <c r="L102" s="66">
        <f t="shared" si="7"/>
        <v>4450.08</v>
      </c>
      <c r="M102" s="66">
        <f t="shared" si="6"/>
        <v>4450.08</v>
      </c>
      <c r="N102" s="66">
        <f t="shared" si="6"/>
        <v>4450.08</v>
      </c>
      <c r="O102" s="66">
        <f t="shared" si="6"/>
        <v>4450.08</v>
      </c>
      <c r="P102" s="66">
        <f t="shared" si="6"/>
        <v>4450.08</v>
      </c>
      <c r="Q102" s="66">
        <f t="shared" si="6"/>
        <v>4450.08</v>
      </c>
      <c r="R102" s="66">
        <f t="shared" si="6"/>
        <v>4450.08</v>
      </c>
      <c r="S102" s="66">
        <f t="shared" si="6"/>
        <v>4450.08</v>
      </c>
      <c r="T102" s="66">
        <f t="shared" si="6"/>
        <v>4450.08</v>
      </c>
      <c r="U102" s="66">
        <f t="shared" si="6"/>
        <v>4450.08</v>
      </c>
      <c r="V102" s="66">
        <f t="shared" si="6"/>
        <v>4450.08</v>
      </c>
      <c r="W102" s="66">
        <f t="shared" si="6"/>
        <v>4450.08</v>
      </c>
      <c r="X102" s="66">
        <f t="shared" si="6"/>
        <v>4450.08</v>
      </c>
      <c r="Y102" s="66">
        <f t="shared" si="6"/>
        <v>4450.08</v>
      </c>
      <c r="Z102" s="66">
        <f t="shared" si="6"/>
        <v>4450.08</v>
      </c>
      <c r="AA102" s="66">
        <f t="shared" si="6"/>
        <v>4450.08</v>
      </c>
      <c r="AB102" s="66">
        <f t="shared" si="6"/>
        <v>4450.08</v>
      </c>
      <c r="AC102" s="66">
        <f t="shared" si="6"/>
        <v>4450.08</v>
      </c>
      <c r="AD102" s="66">
        <f t="shared" si="6"/>
        <v>4450.08</v>
      </c>
      <c r="AE102" s="66">
        <f t="shared" si="6"/>
        <v>4450.08</v>
      </c>
      <c r="AF102" s="66">
        <f t="shared" si="6"/>
        <v>4450.08</v>
      </c>
      <c r="AG102" s="66">
        <f t="shared" si="6"/>
        <v>4450.08</v>
      </c>
      <c r="AH102" s="66">
        <f t="shared" si="6"/>
        <v>4450.08</v>
      </c>
      <c r="AI102" s="66">
        <f t="shared" si="6"/>
        <v>4450.08</v>
      </c>
      <c r="AJ102" s="66">
        <f t="shared" si="6"/>
        <v>4450.08</v>
      </c>
      <c r="AK102" s="66">
        <f t="shared" si="6"/>
        <v>4450.08</v>
      </c>
      <c r="AL102" s="66">
        <f t="shared" si="6"/>
        <v>4450.08</v>
      </c>
      <c r="AM102" s="66">
        <f t="shared" si="6"/>
        <v>4450.08</v>
      </c>
      <c r="AN102" s="66">
        <f t="shared" si="6"/>
        <v>4450.08</v>
      </c>
      <c r="AO102" s="66">
        <f t="shared" si="6"/>
        <v>4450.08</v>
      </c>
      <c r="AP102" s="66">
        <f t="shared" si="6"/>
        <v>4450.08</v>
      </c>
      <c r="AQ102" s="66">
        <f t="shared" si="6"/>
        <v>4450.08</v>
      </c>
      <c r="AR102" s="66">
        <f t="shared" si="6"/>
        <v>4450.08</v>
      </c>
      <c r="AS102" s="66">
        <f t="shared" si="6"/>
        <v>4450.08</v>
      </c>
      <c r="AT102" s="66">
        <f t="shared" si="6"/>
        <v>4450.08</v>
      </c>
      <c r="AU102" s="66">
        <f t="shared" si="6"/>
        <v>4450.08</v>
      </c>
      <c r="AV102" s="608">
        <f t="shared" si="6"/>
        <v>4450.08</v>
      </c>
      <c r="AW102"/>
      <c r="AX102"/>
      <c r="AY102"/>
      <c r="AZ102"/>
      <c r="BA102"/>
      <c r="BB102"/>
      <c r="BC102"/>
      <c r="BD102"/>
      <c r="BE102"/>
      <c r="BF102"/>
      <c r="BG102"/>
      <c r="BH102"/>
      <c r="BI102"/>
      <c r="BJ102"/>
      <c r="BK102"/>
      <c r="BL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c r="LQ102"/>
      <c r="LR102"/>
      <c r="LS102"/>
      <c r="LT102"/>
      <c r="LU102"/>
      <c r="LV102"/>
      <c r="LW102"/>
      <c r="LX102"/>
      <c r="LY102"/>
      <c r="LZ102"/>
      <c r="MA102"/>
      <c r="MB102"/>
      <c r="MC102"/>
      <c r="MD102"/>
      <c r="ME102"/>
      <c r="MF102"/>
      <c r="MG102"/>
      <c r="MH102"/>
      <c r="MI102"/>
      <c r="MJ102"/>
      <c r="MK102"/>
      <c r="ML102"/>
      <c r="MM102"/>
      <c r="MN102"/>
      <c r="MO102"/>
      <c r="MP102"/>
      <c r="MQ102"/>
      <c r="MR102"/>
      <c r="MS102"/>
      <c r="MT102"/>
      <c r="MU102"/>
      <c r="MV102"/>
      <c r="MW102"/>
      <c r="MX102"/>
      <c r="MY102"/>
      <c r="MZ102"/>
      <c r="NA102"/>
      <c r="NB102"/>
      <c r="NC102"/>
      <c r="ND102"/>
      <c r="NE102"/>
      <c r="NF102"/>
      <c r="NG102"/>
      <c r="NH102"/>
      <c r="NI102"/>
      <c r="NJ102"/>
      <c r="NK102"/>
      <c r="NL102"/>
      <c r="NM102"/>
      <c r="NN102"/>
      <c r="NO102"/>
      <c r="NP102"/>
      <c r="NQ102"/>
      <c r="NR102"/>
      <c r="NS102"/>
      <c r="NT102"/>
      <c r="NU102"/>
      <c r="NV102"/>
      <c r="NW102"/>
      <c r="NX102"/>
      <c r="NY102"/>
      <c r="NZ102"/>
      <c r="OA102"/>
      <c r="OB102"/>
      <c r="OC102"/>
      <c r="OD102"/>
      <c r="OE102"/>
      <c r="OF102"/>
      <c r="OG102"/>
      <c r="OH102"/>
      <c r="OI102"/>
      <c r="OJ102"/>
      <c r="OK102"/>
      <c r="OL102"/>
      <c r="OM102"/>
      <c r="ON102"/>
      <c r="OO102"/>
      <c r="OP102"/>
      <c r="OQ102"/>
      <c r="OR102"/>
      <c r="OS102"/>
      <c r="OT102"/>
      <c r="OU102"/>
      <c r="OV102"/>
      <c r="OW102"/>
      <c r="OX102"/>
      <c r="OY102"/>
      <c r="OZ102"/>
      <c r="PA102"/>
      <c r="PB102"/>
    </row>
    <row r="103" spans="7:418" ht="15">
      <c r="G103" s="19"/>
      <c r="H103" s="738"/>
      <c r="J103" s="736"/>
      <c r="K103" s="9" t="s">
        <v>153</v>
      </c>
      <c r="L103" s="39">
        <f t="shared" si="7"/>
        <v>4450.08</v>
      </c>
      <c r="M103" s="39">
        <f t="shared" si="6"/>
        <v>4450.08</v>
      </c>
      <c r="N103" s="39">
        <f t="shared" si="6"/>
        <v>4450.08</v>
      </c>
      <c r="O103" s="39">
        <f t="shared" si="6"/>
        <v>4450.08</v>
      </c>
      <c r="P103" s="39">
        <f t="shared" si="6"/>
        <v>4450.08</v>
      </c>
      <c r="Q103" s="39">
        <f t="shared" si="6"/>
        <v>4450.08</v>
      </c>
      <c r="R103" s="39">
        <f t="shared" si="6"/>
        <v>4450.08</v>
      </c>
      <c r="S103" s="39">
        <f t="shared" si="6"/>
        <v>4450.08</v>
      </c>
      <c r="T103" s="39">
        <f t="shared" si="6"/>
        <v>4450.08</v>
      </c>
      <c r="U103" s="39">
        <f t="shared" si="6"/>
        <v>4450.08</v>
      </c>
      <c r="V103" s="39">
        <f t="shared" si="6"/>
        <v>4450.08</v>
      </c>
      <c r="W103" s="39">
        <f t="shared" si="6"/>
        <v>4450.08</v>
      </c>
      <c r="X103" s="39">
        <f t="shared" si="6"/>
        <v>4450.08</v>
      </c>
      <c r="Y103" s="39">
        <f t="shared" si="6"/>
        <v>4450.08</v>
      </c>
      <c r="Z103" s="39">
        <f t="shared" si="6"/>
        <v>4450.08</v>
      </c>
      <c r="AA103" s="39">
        <f t="shared" si="6"/>
        <v>4450.08</v>
      </c>
      <c r="AB103" s="39">
        <f t="shared" si="6"/>
        <v>4450.08</v>
      </c>
      <c r="AC103" s="39">
        <f t="shared" si="6"/>
        <v>4450.08</v>
      </c>
      <c r="AD103" s="39">
        <f t="shared" si="6"/>
        <v>4450.08</v>
      </c>
      <c r="AE103" s="39">
        <f t="shared" ref="AE103:AV103" si="8">AE93*8760</f>
        <v>4450.08</v>
      </c>
      <c r="AF103" s="39">
        <f t="shared" si="8"/>
        <v>4450.08</v>
      </c>
      <c r="AG103" s="39">
        <f t="shared" si="8"/>
        <v>4450.08</v>
      </c>
      <c r="AH103" s="39">
        <f t="shared" si="8"/>
        <v>4450.08</v>
      </c>
      <c r="AI103" s="39">
        <f t="shared" si="8"/>
        <v>4450.08</v>
      </c>
      <c r="AJ103" s="39">
        <f t="shared" si="8"/>
        <v>4450.08</v>
      </c>
      <c r="AK103" s="39">
        <f t="shared" si="8"/>
        <v>4450.08</v>
      </c>
      <c r="AL103" s="39">
        <f t="shared" si="8"/>
        <v>4450.08</v>
      </c>
      <c r="AM103" s="39">
        <f t="shared" si="8"/>
        <v>4450.08</v>
      </c>
      <c r="AN103" s="39">
        <f t="shared" si="8"/>
        <v>4450.08</v>
      </c>
      <c r="AO103" s="39">
        <f t="shared" si="8"/>
        <v>4450.08</v>
      </c>
      <c r="AP103" s="39">
        <f t="shared" si="8"/>
        <v>4450.08</v>
      </c>
      <c r="AQ103" s="39">
        <f t="shared" si="8"/>
        <v>4450.08</v>
      </c>
      <c r="AR103" s="39">
        <f t="shared" si="8"/>
        <v>4450.08</v>
      </c>
      <c r="AS103" s="39">
        <f t="shared" si="8"/>
        <v>4450.08</v>
      </c>
      <c r="AT103" s="39">
        <f t="shared" si="8"/>
        <v>4450.08</v>
      </c>
      <c r="AU103" s="39">
        <f t="shared" si="8"/>
        <v>4450.08</v>
      </c>
      <c r="AV103" s="606">
        <f t="shared" si="8"/>
        <v>4450.08</v>
      </c>
      <c r="AW103"/>
      <c r="AX103"/>
      <c r="AY103"/>
      <c r="AZ103"/>
      <c r="BA103"/>
      <c r="BB103"/>
      <c r="BC103"/>
      <c r="BD103"/>
      <c r="BE103"/>
      <c r="BF103"/>
      <c r="BG103"/>
      <c r="BH103"/>
      <c r="BI103"/>
      <c r="BJ103"/>
      <c r="BK103"/>
      <c r="BL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c r="LQ103"/>
      <c r="LR103"/>
      <c r="LS103"/>
      <c r="LT103"/>
      <c r="LU103"/>
      <c r="LV103"/>
      <c r="LW103"/>
      <c r="LX103"/>
      <c r="LY103"/>
      <c r="LZ103"/>
      <c r="MA103"/>
      <c r="MB103"/>
      <c r="MC103"/>
      <c r="MD103"/>
      <c r="ME103"/>
      <c r="MF103"/>
      <c r="MG103"/>
      <c r="MH103"/>
      <c r="MI103"/>
      <c r="MJ103"/>
      <c r="MK103"/>
      <c r="ML103"/>
      <c r="MM103"/>
      <c r="MN103"/>
      <c r="MO103"/>
      <c r="MP103"/>
      <c r="MQ103"/>
      <c r="MR103"/>
      <c r="MS103"/>
      <c r="MT103"/>
      <c r="MU103"/>
      <c r="MV103"/>
      <c r="MW103"/>
      <c r="MX103"/>
      <c r="MY103"/>
      <c r="MZ103"/>
      <c r="NA103"/>
      <c r="NB103"/>
      <c r="NC103"/>
      <c r="ND103"/>
      <c r="NE103"/>
      <c r="NF103"/>
      <c r="NG103"/>
      <c r="NH103"/>
      <c r="NI103"/>
      <c r="NJ103"/>
      <c r="NK103"/>
      <c r="NL103"/>
      <c r="NM103"/>
      <c r="NN103"/>
      <c r="NO103"/>
      <c r="NP103"/>
      <c r="NQ103"/>
      <c r="NR103"/>
      <c r="NS103"/>
      <c r="NT103"/>
      <c r="NU103"/>
      <c r="NV103"/>
      <c r="NW103"/>
      <c r="NX103"/>
      <c r="NY103"/>
      <c r="NZ103"/>
      <c r="OA103"/>
      <c r="OB103"/>
      <c r="OC103"/>
      <c r="OD103"/>
      <c r="OE103"/>
      <c r="OF103"/>
      <c r="OG103"/>
      <c r="OH103"/>
      <c r="OI103"/>
      <c r="OJ103"/>
      <c r="OK103"/>
      <c r="OL103"/>
      <c r="OM103"/>
      <c r="ON103"/>
      <c r="OO103"/>
      <c r="OP103"/>
      <c r="OQ103"/>
      <c r="OR103"/>
      <c r="OS103"/>
      <c r="OT103"/>
      <c r="OU103"/>
      <c r="OV103"/>
      <c r="OW103"/>
      <c r="OX103"/>
      <c r="OY103"/>
      <c r="OZ103"/>
      <c r="PA103"/>
      <c r="PB103"/>
    </row>
    <row r="104" spans="7:418" ht="15">
      <c r="G104" s="19"/>
      <c r="H104" s="738"/>
      <c r="J104" s="736"/>
      <c r="K104" s="10" t="s">
        <v>154</v>
      </c>
      <c r="L104" s="40">
        <f>L94*8760</f>
        <v>4450.08</v>
      </c>
      <c r="M104" s="40">
        <f t="shared" ref="M104:AV104" si="9">M94*8760</f>
        <v>4450.08</v>
      </c>
      <c r="N104" s="40">
        <f t="shared" si="9"/>
        <v>4450.08</v>
      </c>
      <c r="O104" s="40">
        <f t="shared" si="9"/>
        <v>4450.08</v>
      </c>
      <c r="P104" s="40">
        <f t="shared" si="9"/>
        <v>4450.08</v>
      </c>
      <c r="Q104" s="40">
        <f t="shared" si="9"/>
        <v>4450.08</v>
      </c>
      <c r="R104" s="40">
        <f t="shared" si="9"/>
        <v>4450.08</v>
      </c>
      <c r="S104" s="40">
        <f t="shared" si="9"/>
        <v>4450.08</v>
      </c>
      <c r="T104" s="40">
        <f t="shared" si="9"/>
        <v>4450.08</v>
      </c>
      <c r="U104" s="40">
        <f t="shared" si="9"/>
        <v>4450.08</v>
      </c>
      <c r="V104" s="40">
        <f t="shared" si="9"/>
        <v>4450.08</v>
      </c>
      <c r="W104" s="40">
        <f t="shared" si="9"/>
        <v>4450.08</v>
      </c>
      <c r="X104" s="40">
        <f t="shared" si="9"/>
        <v>4450.08</v>
      </c>
      <c r="Y104" s="40">
        <f t="shared" si="9"/>
        <v>4450.08</v>
      </c>
      <c r="Z104" s="40">
        <f t="shared" si="9"/>
        <v>4450.08</v>
      </c>
      <c r="AA104" s="40">
        <f t="shared" si="9"/>
        <v>4450.08</v>
      </c>
      <c r="AB104" s="40">
        <f t="shared" si="9"/>
        <v>4450.08</v>
      </c>
      <c r="AC104" s="40">
        <f t="shared" si="9"/>
        <v>4450.08</v>
      </c>
      <c r="AD104" s="40">
        <f t="shared" si="9"/>
        <v>4450.08</v>
      </c>
      <c r="AE104" s="40">
        <f t="shared" si="9"/>
        <v>4450.08</v>
      </c>
      <c r="AF104" s="40">
        <f t="shared" si="9"/>
        <v>4450.08</v>
      </c>
      <c r="AG104" s="40">
        <f t="shared" si="9"/>
        <v>4450.08</v>
      </c>
      <c r="AH104" s="40">
        <f t="shared" si="9"/>
        <v>4450.08</v>
      </c>
      <c r="AI104" s="40">
        <f t="shared" si="9"/>
        <v>4450.08</v>
      </c>
      <c r="AJ104" s="40">
        <f t="shared" si="9"/>
        <v>4450.08</v>
      </c>
      <c r="AK104" s="40">
        <f t="shared" si="9"/>
        <v>4450.08</v>
      </c>
      <c r="AL104" s="40">
        <f t="shared" si="9"/>
        <v>4450.08</v>
      </c>
      <c r="AM104" s="40">
        <f t="shared" si="9"/>
        <v>4450.08</v>
      </c>
      <c r="AN104" s="40">
        <f t="shared" si="9"/>
        <v>4450.08</v>
      </c>
      <c r="AO104" s="40">
        <f t="shared" si="9"/>
        <v>4450.08</v>
      </c>
      <c r="AP104" s="40">
        <f t="shared" si="9"/>
        <v>4450.08</v>
      </c>
      <c r="AQ104" s="40">
        <f t="shared" si="9"/>
        <v>4450.08</v>
      </c>
      <c r="AR104" s="40">
        <f t="shared" si="9"/>
        <v>4450.08</v>
      </c>
      <c r="AS104" s="40">
        <f t="shared" si="9"/>
        <v>4450.08</v>
      </c>
      <c r="AT104" s="40">
        <f t="shared" si="9"/>
        <v>4450.08</v>
      </c>
      <c r="AU104" s="40">
        <f t="shared" si="9"/>
        <v>4450.08</v>
      </c>
      <c r="AV104" s="611">
        <f t="shared" si="9"/>
        <v>4450.08</v>
      </c>
      <c r="AW104"/>
      <c r="AX104"/>
      <c r="AY104"/>
      <c r="AZ104"/>
      <c r="BA104"/>
      <c r="BB104"/>
      <c r="BC104"/>
      <c r="BD104"/>
      <c r="BE104"/>
      <c r="BF104"/>
      <c r="BG104"/>
      <c r="BH104"/>
      <c r="BI104"/>
      <c r="BJ104"/>
      <c r="BK104"/>
      <c r="BL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c r="LQ104"/>
      <c r="LR104"/>
      <c r="LS104"/>
      <c r="LT104"/>
      <c r="LU104"/>
      <c r="LV104"/>
      <c r="LW104"/>
      <c r="LX104"/>
      <c r="LY104"/>
      <c r="LZ104"/>
      <c r="MA104"/>
      <c r="MB104"/>
      <c r="MC104"/>
      <c r="MD104"/>
      <c r="ME104"/>
      <c r="MF104"/>
      <c r="MG104"/>
      <c r="MH104"/>
      <c r="MI104"/>
      <c r="MJ104"/>
      <c r="MK104"/>
      <c r="ML104"/>
      <c r="MM104"/>
      <c r="MN104"/>
      <c r="MO104"/>
      <c r="MP104"/>
      <c r="MQ104"/>
      <c r="MR104"/>
      <c r="MS104"/>
      <c r="MT104"/>
      <c r="MU104"/>
      <c r="MV104"/>
      <c r="MW104"/>
      <c r="MX104"/>
      <c r="MY104"/>
      <c r="MZ104"/>
      <c r="NA104"/>
      <c r="NB104"/>
      <c r="NC104"/>
      <c r="ND104"/>
      <c r="NE104"/>
      <c r="NF104"/>
      <c r="NG104"/>
      <c r="NH104"/>
      <c r="NI104"/>
      <c r="NJ104"/>
      <c r="NK104"/>
      <c r="NL104"/>
      <c r="NM104"/>
      <c r="NN104"/>
      <c r="NO104"/>
      <c r="NP104"/>
      <c r="NQ104"/>
      <c r="NR104"/>
      <c r="NS104"/>
      <c r="NT104"/>
      <c r="NU104"/>
      <c r="NV104"/>
      <c r="NW104"/>
      <c r="NX104"/>
      <c r="NY104"/>
      <c r="NZ104"/>
      <c r="OA104"/>
      <c r="OB104"/>
      <c r="OC104"/>
      <c r="OD104"/>
      <c r="OE104"/>
      <c r="OF104"/>
      <c r="OG104"/>
      <c r="OH104"/>
      <c r="OI104"/>
      <c r="OJ104"/>
      <c r="OK104"/>
      <c r="OL104"/>
      <c r="OM104"/>
      <c r="ON104"/>
      <c r="OO104"/>
      <c r="OP104"/>
      <c r="OQ104"/>
      <c r="OR104"/>
      <c r="OS104"/>
      <c r="OT104"/>
      <c r="OU104"/>
      <c r="OV104"/>
      <c r="OW104"/>
      <c r="OX104"/>
      <c r="OY104"/>
      <c r="OZ104"/>
      <c r="PA104"/>
      <c r="PB104"/>
    </row>
    <row r="105" spans="7:418" ht="15">
      <c r="G105" s="19"/>
      <c r="H105" s="738"/>
      <c r="J105" s="15"/>
      <c r="AV105" s="20"/>
      <c r="AW105"/>
      <c r="AX105"/>
      <c r="AY105"/>
      <c r="AZ105"/>
      <c r="BA105"/>
      <c r="BB105"/>
      <c r="BC105"/>
      <c r="BD105"/>
      <c r="BE105"/>
      <c r="BF105"/>
      <c r="BG105"/>
      <c r="BH105"/>
      <c r="BI105"/>
      <c r="BJ105"/>
      <c r="BK105"/>
      <c r="BL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row>
    <row r="106" spans="7:418" ht="15">
      <c r="G106" s="19"/>
      <c r="H106" s="738"/>
      <c r="J106" s="735" t="s">
        <v>751</v>
      </c>
      <c r="K106" s="8" t="s">
        <v>179</v>
      </c>
      <c r="L106" s="476">
        <v>13.5</v>
      </c>
      <c r="M106" s="476">
        <v>13.5</v>
      </c>
      <c r="N106" s="476">
        <v>13.5</v>
      </c>
      <c r="O106" s="476">
        <v>13.5</v>
      </c>
      <c r="P106" s="476">
        <v>13.5</v>
      </c>
      <c r="Q106" s="476">
        <v>13.5</v>
      </c>
      <c r="R106" s="476">
        <v>13.5</v>
      </c>
      <c r="S106" s="476">
        <v>13.5</v>
      </c>
      <c r="T106" s="476">
        <v>13.5</v>
      </c>
      <c r="U106" s="476">
        <v>13.5</v>
      </c>
      <c r="V106" s="476">
        <v>13.5</v>
      </c>
      <c r="W106" s="476">
        <v>13.5</v>
      </c>
      <c r="X106" s="476">
        <v>13.5</v>
      </c>
      <c r="Y106" s="476">
        <v>13.5</v>
      </c>
      <c r="Z106" s="476">
        <v>13.5</v>
      </c>
      <c r="AA106" s="476">
        <v>13.5</v>
      </c>
      <c r="AB106" s="476">
        <v>13.5</v>
      </c>
      <c r="AC106" s="476">
        <v>13.5</v>
      </c>
      <c r="AD106" s="476">
        <v>13.5</v>
      </c>
      <c r="AE106" s="476">
        <v>13.5</v>
      </c>
      <c r="AF106" s="476">
        <v>13.5</v>
      </c>
      <c r="AG106" s="476">
        <v>13.5</v>
      </c>
      <c r="AH106" s="476">
        <v>13.5</v>
      </c>
      <c r="AI106" s="476">
        <v>13.5</v>
      </c>
      <c r="AJ106" s="476">
        <v>13.5</v>
      </c>
      <c r="AK106" s="476">
        <v>13.5</v>
      </c>
      <c r="AL106" s="476">
        <v>13.5</v>
      </c>
      <c r="AM106" s="476">
        <v>13.5</v>
      </c>
      <c r="AN106" s="476">
        <v>13.5</v>
      </c>
      <c r="AO106" s="476">
        <v>13.5</v>
      </c>
      <c r="AP106" s="476">
        <v>13.5</v>
      </c>
      <c r="AQ106" s="476">
        <v>13.5</v>
      </c>
      <c r="AR106" s="476">
        <v>13.5</v>
      </c>
      <c r="AS106" s="476">
        <v>13.5</v>
      </c>
      <c r="AT106" s="476">
        <v>13.5</v>
      </c>
      <c r="AU106" s="476">
        <v>13.5</v>
      </c>
      <c r="AV106" s="644">
        <v>13.5</v>
      </c>
      <c r="BE106"/>
      <c r="BF106"/>
      <c r="BG106"/>
      <c r="BH106"/>
      <c r="BI106"/>
      <c r="BJ106"/>
      <c r="BK106"/>
      <c r="BL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c r="LQ106"/>
      <c r="LR106"/>
      <c r="LS106"/>
      <c r="LT106"/>
      <c r="LU106"/>
      <c r="LV106"/>
      <c r="LW106"/>
      <c r="LX106"/>
      <c r="LY106"/>
      <c r="LZ106"/>
      <c r="MA106"/>
      <c r="MB106"/>
      <c r="MC106"/>
      <c r="MD106"/>
      <c r="ME106"/>
      <c r="MF106"/>
      <c r="MG106"/>
      <c r="MH106"/>
      <c r="MI106"/>
      <c r="MJ106"/>
      <c r="MK106"/>
      <c r="ML106"/>
      <c r="MM106"/>
      <c r="MN106"/>
      <c r="MO106"/>
      <c r="MP106"/>
      <c r="MQ106"/>
      <c r="MR106"/>
      <c r="MS106"/>
      <c r="MT106"/>
      <c r="MU106"/>
      <c r="MV106"/>
      <c r="MW106"/>
      <c r="MX106"/>
      <c r="MY106"/>
      <c r="MZ106"/>
      <c r="NA106"/>
      <c r="NB106"/>
      <c r="NC106"/>
      <c r="ND106"/>
      <c r="NE106"/>
      <c r="NF106"/>
      <c r="NG106"/>
      <c r="NH106"/>
      <c r="NI106"/>
      <c r="NJ106"/>
      <c r="NK106"/>
      <c r="NL106"/>
      <c r="NM106"/>
      <c r="NN106"/>
      <c r="NO106"/>
      <c r="NP106"/>
      <c r="NQ106"/>
      <c r="NR106"/>
      <c r="NS106"/>
      <c r="NT106"/>
      <c r="NU106"/>
      <c r="NV106"/>
      <c r="NW106"/>
      <c r="NX106"/>
      <c r="NY106"/>
      <c r="NZ106"/>
      <c r="OA106"/>
      <c r="OB106"/>
      <c r="OC106"/>
      <c r="OD106"/>
      <c r="OE106"/>
      <c r="OF106"/>
      <c r="OG106"/>
      <c r="OH106"/>
      <c r="OI106"/>
      <c r="OJ106"/>
      <c r="OK106"/>
      <c r="OL106"/>
      <c r="OM106"/>
      <c r="ON106"/>
      <c r="OO106"/>
      <c r="OP106"/>
      <c r="OQ106"/>
      <c r="OR106"/>
      <c r="OS106"/>
      <c r="OT106"/>
      <c r="OU106"/>
      <c r="OV106"/>
      <c r="OW106"/>
      <c r="OX106"/>
      <c r="OY106"/>
      <c r="OZ106"/>
      <c r="PA106"/>
      <c r="PB106"/>
    </row>
    <row r="107" spans="7:418" ht="15">
      <c r="G107" s="19"/>
      <c r="H107" s="738"/>
      <c r="J107" s="736"/>
      <c r="K107" s="9" t="s">
        <v>180</v>
      </c>
      <c r="L107" s="473">
        <v>13.5</v>
      </c>
      <c r="M107" s="473">
        <v>13.5</v>
      </c>
      <c r="N107" s="473">
        <v>13.5</v>
      </c>
      <c r="O107" s="473">
        <v>13.5</v>
      </c>
      <c r="P107" s="473">
        <v>13.5</v>
      </c>
      <c r="Q107" s="473">
        <v>13.5</v>
      </c>
      <c r="R107" s="473">
        <v>13.5</v>
      </c>
      <c r="S107" s="473">
        <v>13.5</v>
      </c>
      <c r="T107" s="473">
        <v>13.5</v>
      </c>
      <c r="U107" s="473">
        <v>13.5</v>
      </c>
      <c r="V107" s="473">
        <v>13.5</v>
      </c>
      <c r="W107" s="473">
        <v>13.5</v>
      </c>
      <c r="X107" s="473">
        <v>13.5</v>
      </c>
      <c r="Y107" s="473">
        <v>13.5</v>
      </c>
      <c r="Z107" s="473">
        <v>13.5</v>
      </c>
      <c r="AA107" s="473">
        <v>13.5</v>
      </c>
      <c r="AB107" s="473">
        <v>13.5</v>
      </c>
      <c r="AC107" s="473">
        <v>13.5</v>
      </c>
      <c r="AD107" s="473">
        <v>13.5</v>
      </c>
      <c r="AE107" s="473">
        <v>13.5</v>
      </c>
      <c r="AF107" s="473">
        <v>13.5</v>
      </c>
      <c r="AG107" s="473">
        <v>13.5</v>
      </c>
      <c r="AH107" s="473">
        <v>13.5</v>
      </c>
      <c r="AI107" s="473">
        <v>13.5</v>
      </c>
      <c r="AJ107" s="473">
        <v>13.5</v>
      </c>
      <c r="AK107" s="473">
        <v>13.5</v>
      </c>
      <c r="AL107" s="473">
        <v>13.5</v>
      </c>
      <c r="AM107" s="473">
        <v>13.5</v>
      </c>
      <c r="AN107" s="473">
        <v>13.5</v>
      </c>
      <c r="AO107" s="473">
        <v>13.5</v>
      </c>
      <c r="AP107" s="473">
        <v>13.5</v>
      </c>
      <c r="AQ107" s="473">
        <v>13.5</v>
      </c>
      <c r="AR107" s="473">
        <v>13.5</v>
      </c>
      <c r="AS107" s="473">
        <v>13.5</v>
      </c>
      <c r="AT107" s="473">
        <v>13.5</v>
      </c>
      <c r="AU107" s="473">
        <v>13.5</v>
      </c>
      <c r="AV107" s="645">
        <v>13.5</v>
      </c>
      <c r="BE107"/>
      <c r="BF107"/>
      <c r="BG107"/>
      <c r="BH107"/>
      <c r="BI107"/>
      <c r="BJ107"/>
      <c r="BK107"/>
      <c r="BL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c r="LQ107"/>
      <c r="LR107"/>
      <c r="LS107"/>
      <c r="LT107"/>
      <c r="LU107"/>
      <c r="LV107"/>
      <c r="LW107"/>
      <c r="LX107"/>
      <c r="LY107"/>
      <c r="LZ107"/>
      <c r="MA107"/>
      <c r="MB107"/>
      <c r="MC107"/>
      <c r="MD107"/>
      <c r="ME107"/>
      <c r="MF107"/>
      <c r="MG107"/>
      <c r="MH107"/>
      <c r="MI107"/>
      <c r="MJ107"/>
      <c r="MK107"/>
      <c r="ML107"/>
      <c r="MM107"/>
      <c r="MN107"/>
      <c r="MO107"/>
      <c r="MP107"/>
      <c r="MQ107"/>
      <c r="MR107"/>
      <c r="MS107"/>
      <c r="MT107"/>
      <c r="MU107"/>
      <c r="MV107"/>
      <c r="MW107"/>
      <c r="MX107"/>
      <c r="MY107"/>
      <c r="MZ107"/>
      <c r="NA107"/>
      <c r="NB107"/>
      <c r="NC107"/>
      <c r="ND107"/>
      <c r="NE107"/>
      <c r="NF107"/>
      <c r="NG107"/>
      <c r="NH107"/>
      <c r="NI107"/>
      <c r="NJ107"/>
      <c r="NK107"/>
      <c r="NL107"/>
      <c r="NM107"/>
      <c r="NN107"/>
      <c r="NO107"/>
      <c r="NP107"/>
      <c r="NQ107"/>
      <c r="NR107"/>
      <c r="NS107"/>
      <c r="NT107"/>
      <c r="NU107"/>
      <c r="NV107"/>
      <c r="NW107"/>
      <c r="NX107"/>
      <c r="NY107"/>
      <c r="NZ107"/>
      <c r="OA107"/>
      <c r="OB107"/>
      <c r="OC107"/>
      <c r="OD107"/>
      <c r="OE107"/>
      <c r="OF107"/>
      <c r="OG107"/>
      <c r="OH107"/>
      <c r="OI107"/>
      <c r="OJ107"/>
      <c r="OK107"/>
      <c r="OL107"/>
      <c r="OM107"/>
      <c r="ON107"/>
      <c r="OO107"/>
      <c r="OP107"/>
      <c r="OQ107"/>
      <c r="OR107"/>
      <c r="OS107"/>
      <c r="OT107"/>
      <c r="OU107"/>
      <c r="OV107"/>
      <c r="OW107"/>
      <c r="OX107"/>
      <c r="OY107"/>
      <c r="OZ107"/>
      <c r="PA107"/>
      <c r="PB107"/>
    </row>
    <row r="108" spans="7:418" ht="15.75" thickBot="1">
      <c r="G108" s="19"/>
      <c r="H108" s="738"/>
      <c r="J108" s="736"/>
      <c r="K108" s="9" t="s">
        <v>181</v>
      </c>
      <c r="L108" s="477">
        <v>13.5</v>
      </c>
      <c r="M108" s="477">
        <v>13.5</v>
      </c>
      <c r="N108" s="477">
        <v>13.5</v>
      </c>
      <c r="O108" s="477">
        <v>13.5</v>
      </c>
      <c r="P108" s="477">
        <v>13.5</v>
      </c>
      <c r="Q108" s="477">
        <v>13.5</v>
      </c>
      <c r="R108" s="477">
        <v>13.5</v>
      </c>
      <c r="S108" s="477">
        <v>13.5</v>
      </c>
      <c r="T108" s="477">
        <v>13.5</v>
      </c>
      <c r="U108" s="477">
        <v>13.5</v>
      </c>
      <c r="V108" s="477">
        <v>13.5</v>
      </c>
      <c r="W108" s="477">
        <v>13.5</v>
      </c>
      <c r="X108" s="477">
        <v>13.5</v>
      </c>
      <c r="Y108" s="477">
        <v>13.5</v>
      </c>
      <c r="Z108" s="477">
        <v>13.5</v>
      </c>
      <c r="AA108" s="477">
        <v>13.5</v>
      </c>
      <c r="AB108" s="477">
        <v>13.5</v>
      </c>
      <c r="AC108" s="477">
        <v>13.5</v>
      </c>
      <c r="AD108" s="477">
        <v>13.5</v>
      </c>
      <c r="AE108" s="477">
        <v>13.5</v>
      </c>
      <c r="AF108" s="477">
        <v>13.5</v>
      </c>
      <c r="AG108" s="477">
        <v>13.5</v>
      </c>
      <c r="AH108" s="477">
        <v>13.5</v>
      </c>
      <c r="AI108" s="477">
        <v>13.5</v>
      </c>
      <c r="AJ108" s="477">
        <v>13.5</v>
      </c>
      <c r="AK108" s="477">
        <v>13.5</v>
      </c>
      <c r="AL108" s="477">
        <v>13.5</v>
      </c>
      <c r="AM108" s="477">
        <v>13.5</v>
      </c>
      <c r="AN108" s="477">
        <v>13.5</v>
      </c>
      <c r="AO108" s="477">
        <v>13.5</v>
      </c>
      <c r="AP108" s="477">
        <v>13.5</v>
      </c>
      <c r="AQ108" s="477">
        <v>13.5</v>
      </c>
      <c r="AR108" s="477">
        <v>13.5</v>
      </c>
      <c r="AS108" s="477">
        <v>13.5</v>
      </c>
      <c r="AT108" s="477">
        <v>13.5</v>
      </c>
      <c r="AU108" s="477">
        <v>13.5</v>
      </c>
      <c r="AV108" s="646">
        <v>13.5</v>
      </c>
      <c r="BE108"/>
      <c r="BF108"/>
      <c r="BG108"/>
      <c r="BH108"/>
      <c r="BI108"/>
      <c r="BJ108"/>
      <c r="BK108"/>
      <c r="BL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c r="LQ108"/>
      <c r="LR108"/>
      <c r="LS108"/>
      <c r="LT108"/>
      <c r="LU108"/>
      <c r="LV108"/>
      <c r="LW108"/>
      <c r="LX108"/>
      <c r="LY108"/>
      <c r="LZ108"/>
      <c r="MA108"/>
      <c r="MB108"/>
      <c r="MC108"/>
      <c r="MD108"/>
      <c r="ME108"/>
      <c r="MF108"/>
      <c r="MG108"/>
      <c r="MH108"/>
      <c r="MI108"/>
      <c r="MJ108"/>
      <c r="MK108"/>
      <c r="ML108"/>
      <c r="MM108"/>
      <c r="MN108"/>
      <c r="MO108"/>
      <c r="MP108"/>
      <c r="MQ108"/>
      <c r="MR108"/>
      <c r="MS108"/>
      <c r="MT108"/>
      <c r="MU108"/>
      <c r="MV108"/>
      <c r="MW108"/>
      <c r="MX108"/>
      <c r="MY108"/>
      <c r="MZ108"/>
      <c r="NA108"/>
      <c r="NB108"/>
      <c r="NC108"/>
      <c r="ND108"/>
      <c r="NE108"/>
      <c r="NF108"/>
      <c r="NG108"/>
      <c r="NH108"/>
      <c r="NI108"/>
      <c r="NJ108"/>
      <c r="NK108"/>
      <c r="NL108"/>
      <c r="NM108"/>
      <c r="NN108"/>
      <c r="NO108"/>
      <c r="NP108"/>
      <c r="NQ108"/>
      <c r="NR108"/>
      <c r="NS108"/>
      <c r="NT108"/>
      <c r="NU108"/>
      <c r="NV108"/>
      <c r="NW108"/>
      <c r="NX108"/>
      <c r="NY108"/>
      <c r="NZ108"/>
      <c r="OA108"/>
      <c r="OB108"/>
      <c r="OC108"/>
      <c r="OD108"/>
      <c r="OE108"/>
      <c r="OF108"/>
      <c r="OG108"/>
      <c r="OH108"/>
      <c r="OI108"/>
      <c r="OJ108"/>
      <c r="OK108"/>
      <c r="OL108"/>
      <c r="OM108"/>
      <c r="ON108"/>
      <c r="OO108"/>
      <c r="OP108"/>
      <c r="OQ108"/>
      <c r="OR108"/>
      <c r="OS108"/>
      <c r="OT108"/>
      <c r="OU108"/>
      <c r="OV108"/>
      <c r="OW108"/>
      <c r="OX108"/>
      <c r="OY108"/>
      <c r="OZ108"/>
      <c r="PA108"/>
      <c r="PB108"/>
    </row>
    <row r="109" spans="7:418" ht="15.75" thickTop="1">
      <c r="G109" s="19"/>
      <c r="H109" s="738"/>
      <c r="J109" s="736"/>
      <c r="K109" s="9" t="s">
        <v>146</v>
      </c>
      <c r="L109" s="478">
        <v>10.74</v>
      </c>
      <c r="M109" s="478">
        <v>10.74</v>
      </c>
      <c r="N109" s="478">
        <v>10.74</v>
      </c>
      <c r="O109" s="478">
        <v>10.74</v>
      </c>
      <c r="P109" s="478">
        <v>10.74</v>
      </c>
      <c r="Q109" s="478">
        <v>10.74</v>
      </c>
      <c r="R109" s="478">
        <v>10.74</v>
      </c>
      <c r="S109" s="478">
        <v>10.74</v>
      </c>
      <c r="T109" s="478">
        <v>10.74</v>
      </c>
      <c r="U109" s="478">
        <v>10.74</v>
      </c>
      <c r="V109" s="478">
        <v>10.74</v>
      </c>
      <c r="W109" s="478">
        <v>10.74</v>
      </c>
      <c r="X109" s="478">
        <v>10.74</v>
      </c>
      <c r="Y109" s="478">
        <v>10.74</v>
      </c>
      <c r="Z109" s="478">
        <v>10.74</v>
      </c>
      <c r="AA109" s="478">
        <v>10.74</v>
      </c>
      <c r="AB109" s="478">
        <v>10.74</v>
      </c>
      <c r="AC109" s="478">
        <v>10.74</v>
      </c>
      <c r="AD109" s="478">
        <v>10.74</v>
      </c>
      <c r="AE109" s="478">
        <v>10.74</v>
      </c>
      <c r="AF109" s="478">
        <v>10.74</v>
      </c>
      <c r="AG109" s="478">
        <v>10.74</v>
      </c>
      <c r="AH109" s="478">
        <v>10.74</v>
      </c>
      <c r="AI109" s="478">
        <v>10.74</v>
      </c>
      <c r="AJ109" s="478">
        <v>10.74</v>
      </c>
      <c r="AK109" s="478">
        <v>10.74</v>
      </c>
      <c r="AL109" s="478">
        <v>10.74</v>
      </c>
      <c r="AM109" s="478">
        <v>10.74</v>
      </c>
      <c r="AN109" s="478">
        <v>10.74</v>
      </c>
      <c r="AO109" s="478">
        <v>10.74</v>
      </c>
      <c r="AP109" s="478">
        <v>10.74</v>
      </c>
      <c r="AQ109" s="478">
        <v>10.74</v>
      </c>
      <c r="AR109" s="478">
        <v>10.74</v>
      </c>
      <c r="AS109" s="478">
        <v>10.74</v>
      </c>
      <c r="AT109" s="478">
        <v>10.74</v>
      </c>
      <c r="AU109" s="478">
        <v>10.74</v>
      </c>
      <c r="AV109" s="647">
        <v>10.74</v>
      </c>
      <c r="BE109"/>
      <c r="BF109"/>
      <c r="BG109"/>
      <c r="BH109"/>
      <c r="BI109"/>
      <c r="BJ109"/>
      <c r="BK109"/>
      <c r="BL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c r="LQ109"/>
      <c r="LR109"/>
      <c r="LS109"/>
      <c r="LT109"/>
      <c r="LU109"/>
      <c r="LV109"/>
      <c r="LW109"/>
      <c r="LX109"/>
      <c r="LY109"/>
      <c r="LZ109"/>
      <c r="MA109"/>
      <c r="MB109"/>
      <c r="MC109"/>
      <c r="MD109"/>
      <c r="ME109"/>
      <c r="MF109"/>
      <c r="MG109"/>
      <c r="MH109"/>
      <c r="MI109"/>
      <c r="MJ109"/>
      <c r="MK109"/>
      <c r="ML109"/>
      <c r="MM109"/>
      <c r="MN109"/>
      <c r="MO109"/>
      <c r="MP109"/>
      <c r="MQ109"/>
      <c r="MR109"/>
      <c r="MS109"/>
      <c r="MT109"/>
      <c r="MU109"/>
      <c r="MV109"/>
      <c r="MW109"/>
      <c r="MX109"/>
      <c r="MY109"/>
      <c r="MZ109"/>
      <c r="NA109"/>
      <c r="NB109"/>
      <c r="NC109"/>
      <c r="ND109"/>
      <c r="NE109"/>
      <c r="NF109"/>
      <c r="NG109"/>
      <c r="NH109"/>
      <c r="NI109"/>
      <c r="NJ109"/>
      <c r="NK109"/>
      <c r="NL109"/>
      <c r="NM109"/>
      <c r="NN109"/>
      <c r="NO109"/>
      <c r="NP109"/>
      <c r="NQ109"/>
      <c r="NR109"/>
      <c r="NS109"/>
      <c r="NT109"/>
      <c r="NU109"/>
      <c r="NV109"/>
      <c r="NW109"/>
      <c r="NX109"/>
      <c r="NY109"/>
      <c r="NZ109"/>
      <c r="OA109"/>
      <c r="OB109"/>
      <c r="OC109"/>
      <c r="OD109"/>
      <c r="OE109"/>
      <c r="OF109"/>
      <c r="OG109"/>
      <c r="OH109"/>
      <c r="OI109"/>
      <c r="OJ109"/>
      <c r="OK109"/>
      <c r="OL109"/>
      <c r="OM109"/>
      <c r="ON109"/>
      <c r="OO109"/>
      <c r="OP109"/>
      <c r="OQ109"/>
      <c r="OR109"/>
      <c r="OS109"/>
      <c r="OT109"/>
      <c r="OU109"/>
      <c r="OV109"/>
      <c r="OW109"/>
      <c r="OX109"/>
      <c r="OY109"/>
      <c r="OZ109"/>
      <c r="PA109"/>
      <c r="PB109"/>
    </row>
    <row r="110" spans="7:418" ht="15">
      <c r="G110" s="19"/>
      <c r="H110" s="738"/>
      <c r="J110" s="736"/>
      <c r="K110" s="9" t="s">
        <v>147</v>
      </c>
      <c r="L110" s="472">
        <v>10.74</v>
      </c>
      <c r="M110" s="472">
        <v>10.74</v>
      </c>
      <c r="N110" s="472">
        <v>10.74</v>
      </c>
      <c r="O110" s="472">
        <v>10.74</v>
      </c>
      <c r="P110" s="472">
        <v>10.74</v>
      </c>
      <c r="Q110" s="472">
        <v>10.74</v>
      </c>
      <c r="R110" s="472">
        <v>10.74</v>
      </c>
      <c r="S110" s="472">
        <v>10.74</v>
      </c>
      <c r="T110" s="472">
        <v>10.74</v>
      </c>
      <c r="U110" s="472">
        <v>10.74</v>
      </c>
      <c r="V110" s="472">
        <v>10.74</v>
      </c>
      <c r="W110" s="472">
        <v>10.74</v>
      </c>
      <c r="X110" s="472">
        <v>10.74</v>
      </c>
      <c r="Y110" s="472">
        <v>10.74</v>
      </c>
      <c r="Z110" s="472">
        <v>10.74</v>
      </c>
      <c r="AA110" s="472">
        <v>10.74</v>
      </c>
      <c r="AB110" s="472">
        <v>10.74</v>
      </c>
      <c r="AC110" s="472">
        <v>10.74</v>
      </c>
      <c r="AD110" s="472">
        <v>10.74</v>
      </c>
      <c r="AE110" s="472">
        <v>10.74</v>
      </c>
      <c r="AF110" s="472">
        <v>10.74</v>
      </c>
      <c r="AG110" s="472">
        <v>10.74</v>
      </c>
      <c r="AH110" s="472">
        <v>10.74</v>
      </c>
      <c r="AI110" s="472">
        <v>10.74</v>
      </c>
      <c r="AJ110" s="472">
        <v>10.74</v>
      </c>
      <c r="AK110" s="472">
        <v>10.74</v>
      </c>
      <c r="AL110" s="472">
        <v>10.74</v>
      </c>
      <c r="AM110" s="472">
        <v>10.74</v>
      </c>
      <c r="AN110" s="472">
        <v>10.74</v>
      </c>
      <c r="AO110" s="472">
        <v>10.74</v>
      </c>
      <c r="AP110" s="472">
        <v>10.74</v>
      </c>
      <c r="AQ110" s="472">
        <v>10.74</v>
      </c>
      <c r="AR110" s="472">
        <v>10.74</v>
      </c>
      <c r="AS110" s="472">
        <v>10.74</v>
      </c>
      <c r="AT110" s="472">
        <v>10.74</v>
      </c>
      <c r="AU110" s="472">
        <v>10.74</v>
      </c>
      <c r="AV110" s="648">
        <v>10.74</v>
      </c>
      <c r="BE110"/>
      <c r="BF110"/>
      <c r="BG110"/>
      <c r="BH110"/>
      <c r="BI110"/>
      <c r="BJ110"/>
      <c r="BL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c r="LQ110"/>
      <c r="LR110"/>
      <c r="LS110"/>
      <c r="LT110"/>
      <c r="LU110"/>
      <c r="LV110"/>
      <c r="LW110"/>
      <c r="LX110"/>
      <c r="LY110"/>
      <c r="LZ110"/>
      <c r="MA110"/>
      <c r="MB110"/>
      <c r="MC110"/>
      <c r="MD110"/>
      <c r="ME110"/>
      <c r="MF110"/>
      <c r="MG110"/>
      <c r="MH110"/>
      <c r="MI110"/>
      <c r="MJ110"/>
      <c r="MK110"/>
      <c r="ML110"/>
      <c r="MM110"/>
      <c r="MN110"/>
      <c r="MO110"/>
      <c r="MP110"/>
      <c r="MQ110"/>
      <c r="MR110"/>
      <c r="MS110"/>
      <c r="MT110"/>
      <c r="MU110"/>
      <c r="MV110"/>
      <c r="MW110"/>
      <c r="MX110"/>
      <c r="MY110"/>
      <c r="MZ110"/>
      <c r="NA110"/>
      <c r="NB110"/>
      <c r="NC110"/>
      <c r="ND110"/>
      <c r="NE110"/>
      <c r="NF110"/>
      <c r="NG110"/>
      <c r="NH110"/>
      <c r="NI110"/>
      <c r="NJ110"/>
      <c r="NK110"/>
      <c r="NL110"/>
      <c r="NM110"/>
      <c r="NN110"/>
      <c r="NO110"/>
      <c r="NP110"/>
      <c r="NQ110"/>
      <c r="NR110"/>
      <c r="NS110"/>
      <c r="NT110"/>
      <c r="NU110"/>
      <c r="NV110"/>
      <c r="NW110"/>
      <c r="NX110"/>
      <c r="NY110"/>
      <c r="NZ110"/>
      <c r="OA110"/>
      <c r="OB110"/>
      <c r="OC110"/>
      <c r="OD110"/>
      <c r="OE110"/>
      <c r="OF110"/>
      <c r="OG110"/>
      <c r="OH110"/>
      <c r="OI110"/>
      <c r="OJ110"/>
      <c r="OK110"/>
      <c r="OL110"/>
      <c r="OM110"/>
      <c r="ON110"/>
      <c r="OO110"/>
      <c r="OP110"/>
      <c r="OQ110"/>
      <c r="OR110"/>
      <c r="OS110"/>
      <c r="OT110"/>
      <c r="OU110"/>
      <c r="OV110"/>
      <c r="OW110"/>
      <c r="OX110"/>
      <c r="OY110"/>
      <c r="OZ110"/>
      <c r="PA110"/>
      <c r="PB110"/>
    </row>
    <row r="111" spans="7:418" ht="15.75" thickBot="1">
      <c r="G111" s="19"/>
      <c r="H111" s="738"/>
      <c r="J111" s="736"/>
      <c r="K111" s="9" t="s">
        <v>149</v>
      </c>
      <c r="L111" s="477">
        <v>10.74</v>
      </c>
      <c r="M111" s="477">
        <v>10.74</v>
      </c>
      <c r="N111" s="477">
        <v>10.74</v>
      </c>
      <c r="O111" s="477">
        <v>10.74</v>
      </c>
      <c r="P111" s="477">
        <v>10.74</v>
      </c>
      <c r="Q111" s="477">
        <v>10.74</v>
      </c>
      <c r="R111" s="477">
        <v>10.74</v>
      </c>
      <c r="S111" s="477">
        <v>10.74</v>
      </c>
      <c r="T111" s="477">
        <v>10.74</v>
      </c>
      <c r="U111" s="477">
        <v>10.74</v>
      </c>
      <c r="V111" s="477">
        <v>10.74</v>
      </c>
      <c r="W111" s="477">
        <v>10.74</v>
      </c>
      <c r="X111" s="477">
        <v>10.74</v>
      </c>
      <c r="Y111" s="477">
        <v>10.74</v>
      </c>
      <c r="Z111" s="477">
        <v>10.74</v>
      </c>
      <c r="AA111" s="477">
        <v>10.74</v>
      </c>
      <c r="AB111" s="477">
        <v>10.74</v>
      </c>
      <c r="AC111" s="477">
        <v>10.74</v>
      </c>
      <c r="AD111" s="477">
        <v>10.74</v>
      </c>
      <c r="AE111" s="477">
        <v>10.74</v>
      </c>
      <c r="AF111" s="477">
        <v>10.74</v>
      </c>
      <c r="AG111" s="477">
        <v>10.74</v>
      </c>
      <c r="AH111" s="477">
        <v>10.74</v>
      </c>
      <c r="AI111" s="477">
        <v>10.74</v>
      </c>
      <c r="AJ111" s="477">
        <v>10.74</v>
      </c>
      <c r="AK111" s="477">
        <v>10.74</v>
      </c>
      <c r="AL111" s="477">
        <v>10.74</v>
      </c>
      <c r="AM111" s="477">
        <v>10.74</v>
      </c>
      <c r="AN111" s="477">
        <v>10.74</v>
      </c>
      <c r="AO111" s="477">
        <v>10.74</v>
      </c>
      <c r="AP111" s="477">
        <v>10.74</v>
      </c>
      <c r="AQ111" s="477">
        <v>10.74</v>
      </c>
      <c r="AR111" s="477">
        <v>10.74</v>
      </c>
      <c r="AS111" s="477">
        <v>10.74</v>
      </c>
      <c r="AT111" s="477">
        <v>10.74</v>
      </c>
      <c r="AU111" s="477">
        <v>10.74</v>
      </c>
      <c r="AV111" s="646">
        <v>10.74</v>
      </c>
      <c r="BE111"/>
      <c r="BF111"/>
      <c r="BG111"/>
      <c r="BH111"/>
      <c r="BI111"/>
      <c r="BJ111"/>
      <c r="BL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c r="LQ111"/>
      <c r="LR111"/>
      <c r="LS111"/>
      <c r="LT111"/>
      <c r="LU111"/>
      <c r="LV111"/>
      <c r="LW111"/>
      <c r="LX111"/>
      <c r="LY111"/>
      <c r="LZ111"/>
      <c r="MA111"/>
      <c r="MB111"/>
      <c r="MC111"/>
      <c r="MD111"/>
      <c r="ME111"/>
      <c r="MF111"/>
      <c r="MG111"/>
      <c r="MH111"/>
      <c r="MI111"/>
      <c r="MJ111"/>
      <c r="MK111"/>
      <c r="ML111"/>
      <c r="MM111"/>
      <c r="MN111"/>
      <c r="MO111"/>
      <c r="MP111"/>
      <c r="MQ111"/>
      <c r="MR111"/>
      <c r="MS111"/>
      <c r="MT111"/>
      <c r="MU111"/>
      <c r="MV111"/>
      <c r="MW111"/>
      <c r="MX111"/>
      <c r="MY111"/>
      <c r="MZ111"/>
      <c r="NA111"/>
      <c r="NB111"/>
      <c r="NC111"/>
      <c r="ND111"/>
      <c r="NE111"/>
      <c r="NF111"/>
      <c r="NG111"/>
      <c r="NH111"/>
      <c r="NI111"/>
      <c r="NJ111"/>
      <c r="NK111"/>
      <c r="NL111"/>
      <c r="NM111"/>
      <c r="NN111"/>
      <c r="NO111"/>
      <c r="NP111"/>
      <c r="NQ111"/>
      <c r="NR111"/>
      <c r="NS111"/>
      <c r="NT111"/>
      <c r="NU111"/>
      <c r="NV111"/>
      <c r="NW111"/>
      <c r="NX111"/>
      <c r="NY111"/>
      <c r="NZ111"/>
      <c r="OA111"/>
      <c r="OB111"/>
      <c r="OC111"/>
      <c r="OD111"/>
      <c r="OE111"/>
      <c r="OF111"/>
      <c r="OG111"/>
      <c r="OH111"/>
      <c r="OI111"/>
      <c r="OJ111"/>
      <c r="OK111"/>
      <c r="OL111"/>
      <c r="OM111"/>
      <c r="ON111"/>
      <c r="OO111"/>
      <c r="OP111"/>
      <c r="OQ111"/>
      <c r="OR111"/>
      <c r="OS111"/>
      <c r="OT111"/>
      <c r="OU111"/>
      <c r="OV111"/>
      <c r="OW111"/>
      <c r="OX111"/>
      <c r="OY111"/>
      <c r="OZ111"/>
      <c r="PA111"/>
      <c r="PB111"/>
    </row>
    <row r="112" spans="7:418" ht="15.75" thickTop="1">
      <c r="G112" s="19"/>
      <c r="H112" s="738"/>
      <c r="J112" s="736"/>
      <c r="K112" s="9" t="s">
        <v>152</v>
      </c>
      <c r="L112" s="478">
        <v>9.8800000000000008</v>
      </c>
      <c r="M112" s="478">
        <v>9.67</v>
      </c>
      <c r="N112" s="478">
        <v>9.67</v>
      </c>
      <c r="O112" s="478">
        <v>9.67</v>
      </c>
      <c r="P112" s="478">
        <v>9.67</v>
      </c>
      <c r="Q112" s="478">
        <v>9.67</v>
      </c>
      <c r="R112" s="478">
        <v>9.67</v>
      </c>
      <c r="S112" s="478">
        <v>9.59</v>
      </c>
      <c r="T112" s="478">
        <v>9.52</v>
      </c>
      <c r="U112" s="478">
        <v>9.44</v>
      </c>
      <c r="V112" s="478">
        <v>9.36</v>
      </c>
      <c r="W112" s="478">
        <v>9.2899999999999991</v>
      </c>
      <c r="X112" s="478">
        <v>9.2899999999999991</v>
      </c>
      <c r="Y112" s="478">
        <v>9.2899999999999991</v>
      </c>
      <c r="Z112" s="478">
        <v>9.2899999999999991</v>
      </c>
      <c r="AA112" s="478">
        <v>9.2899999999999991</v>
      </c>
      <c r="AB112" s="478">
        <v>9.2899999999999991</v>
      </c>
      <c r="AC112" s="478">
        <v>9.2899999999999991</v>
      </c>
      <c r="AD112" s="478">
        <v>9.2899999999999991</v>
      </c>
      <c r="AE112" s="478">
        <v>9.2899999999999991</v>
      </c>
      <c r="AF112" s="478">
        <v>9.2899999999999991</v>
      </c>
      <c r="AG112" s="478">
        <v>9.2899999999999991</v>
      </c>
      <c r="AH112" s="478">
        <v>9.2899999999999991</v>
      </c>
      <c r="AI112" s="478">
        <v>9.2899999999999991</v>
      </c>
      <c r="AJ112" s="478">
        <v>9.2899999999999991</v>
      </c>
      <c r="AK112" s="478">
        <v>9.2899999999999991</v>
      </c>
      <c r="AL112" s="478">
        <v>9.2899999999999991</v>
      </c>
      <c r="AM112" s="478">
        <v>9.2899999999999991</v>
      </c>
      <c r="AN112" s="478">
        <v>9.2899999999999991</v>
      </c>
      <c r="AO112" s="478">
        <v>9.2899999999999991</v>
      </c>
      <c r="AP112" s="478">
        <v>9.2899999999999991</v>
      </c>
      <c r="AQ112" s="478">
        <v>9.2899999999999991</v>
      </c>
      <c r="AR112" s="478">
        <v>9.2899999999999991</v>
      </c>
      <c r="AS112" s="478">
        <v>9.2899999999999991</v>
      </c>
      <c r="AT112" s="478">
        <v>9.2899999999999991</v>
      </c>
      <c r="AU112" s="478">
        <v>9.2899999999999991</v>
      </c>
      <c r="AV112" s="647">
        <v>9.2899999999999991</v>
      </c>
      <c r="BE112"/>
      <c r="BF112"/>
      <c r="BG112"/>
      <c r="BH112"/>
      <c r="BI112"/>
      <c r="BJ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c r="LQ112"/>
      <c r="LR112"/>
      <c r="LS112"/>
      <c r="LT112"/>
      <c r="LU112"/>
      <c r="LV112"/>
      <c r="LW112"/>
      <c r="LX112"/>
      <c r="LY112"/>
      <c r="LZ112"/>
      <c r="MA112"/>
      <c r="MB112"/>
      <c r="MC112"/>
      <c r="MD112"/>
      <c r="ME112"/>
      <c r="MF112"/>
      <c r="MG112"/>
      <c r="MH112"/>
      <c r="MI112"/>
      <c r="MJ112"/>
      <c r="MK112"/>
      <c r="ML112"/>
      <c r="MM112"/>
      <c r="MN112"/>
      <c r="MO112"/>
      <c r="MP112"/>
      <c r="MQ112"/>
      <c r="MR112"/>
      <c r="MS112"/>
      <c r="MT112"/>
      <c r="MU112"/>
      <c r="MV112"/>
      <c r="MW112"/>
      <c r="MX112"/>
      <c r="MY112"/>
      <c r="MZ112"/>
      <c r="NA112"/>
      <c r="NB112"/>
      <c r="NC112"/>
      <c r="ND112"/>
      <c r="NE112"/>
      <c r="NF112"/>
      <c r="NG112"/>
      <c r="NH112"/>
      <c r="NI112"/>
      <c r="NJ112"/>
      <c r="NK112"/>
      <c r="NL112"/>
      <c r="NM112"/>
      <c r="NN112"/>
      <c r="NO112"/>
      <c r="NP112"/>
      <c r="NQ112"/>
      <c r="NR112"/>
      <c r="NS112"/>
      <c r="NT112"/>
      <c r="NU112"/>
      <c r="NV112"/>
      <c r="NW112"/>
      <c r="NX112"/>
      <c r="NY112"/>
      <c r="NZ112"/>
      <c r="OA112"/>
      <c r="OB112"/>
      <c r="OC112"/>
      <c r="OD112"/>
      <c r="OE112"/>
      <c r="OF112"/>
      <c r="OG112"/>
      <c r="OH112"/>
      <c r="OI112"/>
      <c r="OJ112"/>
      <c r="OK112"/>
      <c r="OL112"/>
      <c r="OM112"/>
      <c r="ON112"/>
      <c r="OO112"/>
      <c r="OP112"/>
      <c r="OQ112"/>
      <c r="OR112"/>
      <c r="OS112"/>
      <c r="OT112"/>
      <c r="OU112"/>
      <c r="OV112"/>
      <c r="OW112"/>
      <c r="OX112"/>
      <c r="OY112"/>
      <c r="OZ112"/>
      <c r="PA112"/>
      <c r="PB112"/>
    </row>
    <row r="113" spans="7:418" ht="15">
      <c r="G113" s="19"/>
      <c r="H113" s="738"/>
      <c r="J113" s="736"/>
      <c r="K113" s="9" t="s">
        <v>153</v>
      </c>
      <c r="L113" s="474">
        <v>9.8800000000000008</v>
      </c>
      <c r="M113" s="474">
        <v>9.67</v>
      </c>
      <c r="N113" s="474">
        <v>9.67</v>
      </c>
      <c r="O113" s="474">
        <v>9.67</v>
      </c>
      <c r="P113" s="474">
        <v>9.67</v>
      </c>
      <c r="Q113" s="474">
        <v>9.67</v>
      </c>
      <c r="R113" s="474">
        <v>9.67</v>
      </c>
      <c r="S113" s="474">
        <v>9.59</v>
      </c>
      <c r="T113" s="474">
        <v>9.52</v>
      </c>
      <c r="U113" s="474">
        <v>9.44</v>
      </c>
      <c r="V113" s="474">
        <v>9.36</v>
      </c>
      <c r="W113" s="474">
        <v>9.2899999999999991</v>
      </c>
      <c r="X113" s="474">
        <v>9.2899999999999991</v>
      </c>
      <c r="Y113" s="474">
        <v>9.2899999999999991</v>
      </c>
      <c r="Z113" s="474">
        <v>9.2899999999999991</v>
      </c>
      <c r="AA113" s="474">
        <v>9.2899999999999991</v>
      </c>
      <c r="AB113" s="474">
        <v>9.2899999999999991</v>
      </c>
      <c r="AC113" s="474">
        <v>9.2899999999999991</v>
      </c>
      <c r="AD113" s="474">
        <v>9.2899999999999991</v>
      </c>
      <c r="AE113" s="474">
        <v>9.2899999999999991</v>
      </c>
      <c r="AF113" s="474">
        <v>9.2899999999999991</v>
      </c>
      <c r="AG113" s="474">
        <v>9.2899999999999991</v>
      </c>
      <c r="AH113" s="474">
        <v>9.2899999999999991</v>
      </c>
      <c r="AI113" s="474">
        <v>9.2899999999999991</v>
      </c>
      <c r="AJ113" s="474">
        <v>9.2899999999999991</v>
      </c>
      <c r="AK113" s="474">
        <v>9.2899999999999991</v>
      </c>
      <c r="AL113" s="474">
        <v>9.2899999999999991</v>
      </c>
      <c r="AM113" s="474">
        <v>9.2899999999999991</v>
      </c>
      <c r="AN113" s="474">
        <v>9.2899999999999991</v>
      </c>
      <c r="AO113" s="474">
        <v>9.2899999999999991</v>
      </c>
      <c r="AP113" s="474">
        <v>9.2899999999999991</v>
      </c>
      <c r="AQ113" s="474">
        <v>9.2899999999999991</v>
      </c>
      <c r="AR113" s="474">
        <v>9.2899999999999991</v>
      </c>
      <c r="AS113" s="474">
        <v>9.2899999999999991</v>
      </c>
      <c r="AT113" s="474">
        <v>9.2899999999999991</v>
      </c>
      <c r="AU113" s="474">
        <v>9.2899999999999991</v>
      </c>
      <c r="AV113" s="649">
        <v>9.2899999999999991</v>
      </c>
      <c r="BG113"/>
      <c r="BH113"/>
      <c r="BI113"/>
      <c r="BJ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c r="LQ113"/>
      <c r="LR113"/>
      <c r="LS113"/>
      <c r="LT113"/>
      <c r="LU113"/>
      <c r="LV113"/>
      <c r="LW113"/>
      <c r="LX113"/>
      <c r="LY113"/>
      <c r="LZ113"/>
      <c r="MA113"/>
      <c r="MB113"/>
      <c r="MC113"/>
      <c r="MD113"/>
      <c r="ME113"/>
      <c r="MF113"/>
      <c r="MG113"/>
      <c r="MH113"/>
      <c r="MI113"/>
      <c r="MJ113"/>
      <c r="MK113"/>
      <c r="ML113"/>
      <c r="MM113"/>
      <c r="MN113"/>
      <c r="MO113"/>
      <c r="MP113"/>
      <c r="MQ113"/>
      <c r="MR113"/>
      <c r="MS113"/>
      <c r="MT113"/>
      <c r="MU113"/>
      <c r="MV113"/>
      <c r="MW113"/>
      <c r="MX113"/>
      <c r="MY113"/>
      <c r="MZ113"/>
      <c r="NA113"/>
      <c r="NB113"/>
      <c r="NC113"/>
      <c r="ND113"/>
      <c r="NE113"/>
      <c r="NF113"/>
      <c r="NG113"/>
      <c r="NH113"/>
      <c r="NI113"/>
      <c r="NJ113"/>
      <c r="NK113"/>
      <c r="NL113"/>
      <c r="NM113"/>
      <c r="NN113"/>
      <c r="NO113"/>
      <c r="NP113"/>
      <c r="NQ113"/>
      <c r="NR113"/>
      <c r="NS113"/>
      <c r="NT113"/>
      <c r="NU113"/>
      <c r="NV113"/>
      <c r="NW113"/>
      <c r="NX113"/>
      <c r="NY113"/>
      <c r="NZ113"/>
      <c r="OA113"/>
      <c r="OB113"/>
      <c r="OC113"/>
      <c r="OD113"/>
      <c r="OE113"/>
      <c r="OF113"/>
      <c r="OG113"/>
      <c r="OH113"/>
      <c r="OI113"/>
      <c r="OJ113"/>
      <c r="OK113"/>
      <c r="OL113"/>
      <c r="OM113"/>
      <c r="ON113"/>
      <c r="OO113"/>
      <c r="OP113"/>
      <c r="OQ113"/>
      <c r="OR113"/>
      <c r="OS113"/>
      <c r="OT113"/>
      <c r="OU113"/>
      <c r="OV113"/>
      <c r="OW113"/>
      <c r="OX113"/>
      <c r="OY113"/>
      <c r="OZ113"/>
      <c r="PA113"/>
      <c r="PB113"/>
    </row>
    <row r="114" spans="7:418" ht="15.75" thickBot="1">
      <c r="G114" s="19"/>
      <c r="H114" s="738"/>
      <c r="J114" s="736"/>
      <c r="K114" s="10" t="s">
        <v>154</v>
      </c>
      <c r="L114" s="477">
        <v>9.8800000000000008</v>
      </c>
      <c r="M114" s="477">
        <v>9.67</v>
      </c>
      <c r="N114" s="477">
        <v>9.67</v>
      </c>
      <c r="O114" s="477">
        <v>9.67</v>
      </c>
      <c r="P114" s="477">
        <v>9.67</v>
      </c>
      <c r="Q114" s="477">
        <v>9.67</v>
      </c>
      <c r="R114" s="477">
        <v>9.67</v>
      </c>
      <c r="S114" s="477">
        <v>9.59</v>
      </c>
      <c r="T114" s="477">
        <v>9.52</v>
      </c>
      <c r="U114" s="477">
        <v>9.44</v>
      </c>
      <c r="V114" s="477">
        <v>9.36</v>
      </c>
      <c r="W114" s="477">
        <v>9.2899999999999991</v>
      </c>
      <c r="X114" s="477">
        <v>9.2899999999999991</v>
      </c>
      <c r="Y114" s="477">
        <v>9.2899999999999991</v>
      </c>
      <c r="Z114" s="477">
        <v>9.2899999999999991</v>
      </c>
      <c r="AA114" s="477">
        <v>9.2899999999999991</v>
      </c>
      <c r="AB114" s="477">
        <v>9.2899999999999991</v>
      </c>
      <c r="AC114" s="477">
        <v>9.2899999999999991</v>
      </c>
      <c r="AD114" s="477">
        <v>9.2899999999999991</v>
      </c>
      <c r="AE114" s="477">
        <v>9.2899999999999991</v>
      </c>
      <c r="AF114" s="477">
        <v>9.2899999999999991</v>
      </c>
      <c r="AG114" s="477">
        <v>9.2899999999999991</v>
      </c>
      <c r="AH114" s="477">
        <v>9.2899999999999991</v>
      </c>
      <c r="AI114" s="477">
        <v>9.2899999999999991</v>
      </c>
      <c r="AJ114" s="477">
        <v>9.2899999999999991</v>
      </c>
      <c r="AK114" s="477">
        <v>9.2899999999999991</v>
      </c>
      <c r="AL114" s="477">
        <v>9.2899999999999991</v>
      </c>
      <c r="AM114" s="477">
        <v>9.2899999999999991</v>
      </c>
      <c r="AN114" s="477">
        <v>9.2899999999999991</v>
      </c>
      <c r="AO114" s="477">
        <v>9.2899999999999991</v>
      </c>
      <c r="AP114" s="477">
        <v>9.2899999999999991</v>
      </c>
      <c r="AQ114" s="477">
        <v>9.2899999999999991</v>
      </c>
      <c r="AR114" s="477">
        <v>9.2899999999999991</v>
      </c>
      <c r="AS114" s="477">
        <v>9.2899999999999991</v>
      </c>
      <c r="AT114" s="477">
        <v>9.2899999999999991</v>
      </c>
      <c r="AU114" s="477">
        <v>9.2899999999999991</v>
      </c>
      <c r="AV114" s="646">
        <v>9.2899999999999991</v>
      </c>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c r="LQ114"/>
      <c r="LR114"/>
      <c r="LS114"/>
      <c r="LT114"/>
      <c r="LU114"/>
      <c r="LV114"/>
      <c r="LW114"/>
      <c r="LX114"/>
      <c r="LY114"/>
      <c r="LZ114"/>
      <c r="MA114"/>
      <c r="MB114"/>
      <c r="MC114"/>
      <c r="MD114"/>
      <c r="ME114"/>
      <c r="MF114"/>
      <c r="MG114"/>
      <c r="MH114"/>
      <c r="MI114"/>
      <c r="MJ114"/>
      <c r="MK114"/>
      <c r="ML114"/>
      <c r="MM114"/>
      <c r="MN114"/>
      <c r="MO114"/>
      <c r="MP114"/>
      <c r="MQ114"/>
      <c r="MR114"/>
      <c r="MS114"/>
      <c r="MT114"/>
      <c r="MU114"/>
      <c r="MV114"/>
      <c r="MW114"/>
      <c r="MX114"/>
      <c r="MY114"/>
      <c r="MZ114"/>
      <c r="NA114"/>
      <c r="NB114"/>
      <c r="NC114"/>
      <c r="ND114"/>
      <c r="NE114"/>
      <c r="NF114"/>
      <c r="NG114"/>
      <c r="NH114"/>
      <c r="NI114"/>
      <c r="NJ114"/>
      <c r="NK114"/>
      <c r="NL114"/>
      <c r="NM114"/>
      <c r="NN114"/>
      <c r="NO114"/>
      <c r="NP114"/>
      <c r="NQ114"/>
      <c r="NR114"/>
      <c r="NS114"/>
      <c r="NT114"/>
      <c r="NU114"/>
      <c r="NV114"/>
      <c r="NW114"/>
      <c r="NX114"/>
      <c r="NY114"/>
      <c r="NZ114"/>
      <c r="OA114"/>
      <c r="OB114"/>
      <c r="OC114"/>
      <c r="OD114"/>
      <c r="OE114"/>
      <c r="OF114"/>
      <c r="OG114"/>
      <c r="OH114"/>
      <c r="OI114"/>
      <c r="OJ114"/>
      <c r="OK114"/>
      <c r="OL114"/>
      <c r="OM114"/>
      <c r="ON114"/>
      <c r="OO114"/>
      <c r="OP114"/>
      <c r="OQ114"/>
      <c r="OR114"/>
      <c r="OS114"/>
      <c r="OT114"/>
      <c r="OU114"/>
      <c r="OV114"/>
      <c r="OW114"/>
      <c r="OX114"/>
      <c r="OY114"/>
      <c r="OZ114"/>
      <c r="PA114"/>
      <c r="PB114"/>
    </row>
    <row r="115" spans="7:418" ht="14.1" customHeight="1" thickTop="1">
      <c r="G115" s="19"/>
      <c r="H115" s="738"/>
      <c r="J115" s="15"/>
      <c r="K115" s="157"/>
      <c r="AV115" s="20"/>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c r="LQ115"/>
      <c r="LR115"/>
      <c r="LS115"/>
      <c r="LT115"/>
      <c r="LU115"/>
      <c r="LV115"/>
      <c r="LW115"/>
      <c r="LX115"/>
      <c r="LY115"/>
      <c r="LZ115"/>
      <c r="MA115"/>
      <c r="MB115"/>
      <c r="MC115"/>
      <c r="MD115"/>
      <c r="ME115"/>
      <c r="MF115"/>
      <c r="MG115"/>
      <c r="MH115"/>
      <c r="MI115"/>
      <c r="MJ115"/>
      <c r="MK115"/>
      <c r="ML115"/>
      <c r="MM115"/>
      <c r="MN115"/>
      <c r="MO115"/>
      <c r="MP115"/>
      <c r="MQ115"/>
      <c r="MR115"/>
      <c r="MS115"/>
      <c r="MT115"/>
      <c r="MU115"/>
      <c r="MV115"/>
      <c r="MW115"/>
      <c r="MX115"/>
      <c r="MY115"/>
      <c r="MZ115"/>
      <c r="NA115"/>
      <c r="NB115"/>
      <c r="NC115"/>
      <c r="ND115"/>
      <c r="NE115"/>
      <c r="NF115"/>
      <c r="NG115"/>
      <c r="NH115"/>
      <c r="NI115"/>
      <c r="NJ115"/>
      <c r="NK115"/>
      <c r="NL115"/>
      <c r="NM115"/>
      <c r="NN115"/>
      <c r="NO115"/>
      <c r="NP115"/>
      <c r="NQ115"/>
      <c r="NR115"/>
      <c r="NS115"/>
      <c r="NT115"/>
      <c r="NU115"/>
      <c r="NV115"/>
      <c r="NW115"/>
      <c r="NX115"/>
      <c r="NY115"/>
      <c r="NZ115"/>
      <c r="OA115"/>
      <c r="OB115"/>
      <c r="OC115"/>
      <c r="OD115"/>
      <c r="OE115"/>
      <c r="OF115"/>
      <c r="OG115"/>
      <c r="OH115"/>
      <c r="OI115"/>
      <c r="OJ115"/>
      <c r="OK115"/>
      <c r="OL115"/>
      <c r="OM115"/>
      <c r="ON115"/>
      <c r="OO115"/>
      <c r="OP115"/>
      <c r="OQ115"/>
      <c r="OR115"/>
      <c r="OS115"/>
      <c r="OT115"/>
      <c r="OU115"/>
      <c r="OV115"/>
      <c r="OW115"/>
      <c r="OX115"/>
      <c r="OY115"/>
      <c r="OZ115"/>
      <c r="PA115"/>
      <c r="PB115"/>
    </row>
    <row r="116" spans="7:418" ht="15">
      <c r="G116" s="19"/>
      <c r="H116" s="738"/>
      <c r="J116" s="801" t="s">
        <v>673</v>
      </c>
      <c r="K116" s="8" t="s">
        <v>179</v>
      </c>
      <c r="L116" s="123">
        <f>$S$32*(L136+L200)</f>
        <v>0</v>
      </c>
      <c r="M116" s="123">
        <f t="shared" ref="M116:AV123" si="10">$S$32*(M136+M200)</f>
        <v>0</v>
      </c>
      <c r="N116" s="123">
        <f t="shared" si="10"/>
        <v>4178.3436617082252</v>
      </c>
      <c r="O116" s="123">
        <f t="shared" si="10"/>
        <v>3971.545650092412</v>
      </c>
      <c r="P116" s="123">
        <f t="shared" si="10"/>
        <v>3956.7582318194004</v>
      </c>
      <c r="Q116" s="123">
        <f t="shared" si="10"/>
        <v>3943.5947409349151</v>
      </c>
      <c r="R116" s="123">
        <f t="shared" si="10"/>
        <v>3926.6349164865228</v>
      </c>
      <c r="S116" s="123">
        <f t="shared" si="10"/>
        <v>3913.0089827033185</v>
      </c>
      <c r="T116" s="123">
        <f t="shared" si="10"/>
        <v>3900.6413237840725</v>
      </c>
      <c r="U116" s="123">
        <f t="shared" si="10"/>
        <v>3885.585043360642</v>
      </c>
      <c r="V116" s="123">
        <f t="shared" si="10"/>
        <v>3869.4533143355384</v>
      </c>
      <c r="W116" s="123">
        <f t="shared" si="10"/>
        <v>3858.0105412137314</v>
      </c>
      <c r="X116" s="123">
        <f t="shared" si="10"/>
        <v>3841.3733513458415</v>
      </c>
      <c r="Y116" s="123">
        <f t="shared" si="10"/>
        <v>3828.0485431711054</v>
      </c>
      <c r="Z116" s="123">
        <f t="shared" si="10"/>
        <v>3815.3797586433907</v>
      </c>
      <c r="AA116" s="123">
        <f t="shared" si="10"/>
        <v>3800.9687473809645</v>
      </c>
      <c r="AB116" s="123">
        <f t="shared" si="10"/>
        <v>3786.0845387338022</v>
      </c>
      <c r="AC116" s="123">
        <f t="shared" si="10"/>
        <v>3770.8992044781712</v>
      </c>
      <c r="AD116" s="123">
        <f t="shared" si="10"/>
        <v>3755.5955708763563</v>
      </c>
      <c r="AE116" s="123">
        <f t="shared" si="10"/>
        <v>3743.1633850410094</v>
      </c>
      <c r="AF116" s="123">
        <f t="shared" si="10"/>
        <v>3727.5156078866594</v>
      </c>
      <c r="AG116" s="123">
        <f t="shared" si="10"/>
        <v>3711.8463217602748</v>
      </c>
      <c r="AH116" s="123">
        <f t="shared" si="10"/>
        <v>3694.0368929165602</v>
      </c>
      <c r="AI116" s="123">
        <f t="shared" si="10"/>
        <v>3678.9160855770297</v>
      </c>
      <c r="AJ116" s="123">
        <f t="shared" si="10"/>
        <v>3660.2462978519761</v>
      </c>
      <c r="AK116" s="123">
        <f t="shared" si="10"/>
        <v>3640.027864140513</v>
      </c>
      <c r="AL116" s="123">
        <f t="shared" si="10"/>
        <v>3616.3357314456439</v>
      </c>
      <c r="AM116" s="123">
        <f t="shared" si="10"/>
        <v>3616.3357314456439</v>
      </c>
      <c r="AN116" s="123">
        <f t="shared" si="10"/>
        <v>3616.3357314456439</v>
      </c>
      <c r="AO116" s="123">
        <f t="shared" si="10"/>
        <v>3616.3357314456439</v>
      </c>
      <c r="AP116" s="123">
        <f t="shared" si="10"/>
        <v>3616.3357314456439</v>
      </c>
      <c r="AQ116" s="123">
        <f t="shared" si="10"/>
        <v>3616.3357314456439</v>
      </c>
      <c r="AR116" s="123">
        <f t="shared" si="10"/>
        <v>3616.3357314456439</v>
      </c>
      <c r="AS116" s="123">
        <f t="shared" si="10"/>
        <v>3616.3357314456439</v>
      </c>
      <c r="AT116" s="123">
        <f t="shared" si="10"/>
        <v>3616.3357314456439</v>
      </c>
      <c r="AU116" s="123">
        <f t="shared" si="10"/>
        <v>3616.3357314456439</v>
      </c>
      <c r="AV116" s="612">
        <f t="shared" si="10"/>
        <v>3616.3357314456439</v>
      </c>
      <c r="AW116"/>
      <c r="AX116"/>
      <c r="AY116"/>
      <c r="AZ116"/>
      <c r="BA116"/>
      <c r="BB116"/>
      <c r="BC116"/>
      <c r="BD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c r="LQ116"/>
      <c r="LR116"/>
      <c r="LS116"/>
      <c r="LT116"/>
      <c r="LU116"/>
      <c r="LV116"/>
      <c r="LW116"/>
      <c r="LX116"/>
      <c r="LY116"/>
      <c r="LZ116"/>
      <c r="MA116"/>
      <c r="MB116"/>
      <c r="MC116"/>
      <c r="MD116"/>
      <c r="ME116"/>
      <c r="MF116"/>
      <c r="MG116"/>
      <c r="MH116"/>
      <c r="MI116"/>
      <c r="MJ116"/>
      <c r="MK116"/>
      <c r="ML116"/>
      <c r="MM116"/>
      <c r="MN116"/>
      <c r="MO116"/>
      <c r="MP116"/>
      <c r="MQ116"/>
      <c r="MR116"/>
      <c r="MS116"/>
      <c r="MT116"/>
      <c r="MU116"/>
      <c r="MV116"/>
      <c r="MW116"/>
      <c r="MX116"/>
      <c r="MY116"/>
      <c r="MZ116"/>
      <c r="NA116"/>
      <c r="NB116"/>
      <c r="NC116"/>
      <c r="ND116"/>
      <c r="NE116"/>
      <c r="NF116"/>
      <c r="NG116"/>
      <c r="NH116"/>
      <c r="NI116"/>
      <c r="NJ116"/>
      <c r="NK116"/>
      <c r="NL116"/>
      <c r="NM116"/>
      <c r="NN116"/>
      <c r="NO116"/>
      <c r="NP116"/>
      <c r="NQ116"/>
      <c r="NR116"/>
      <c r="NS116"/>
      <c r="NT116"/>
      <c r="NU116"/>
      <c r="NV116"/>
      <c r="NW116"/>
      <c r="NX116"/>
      <c r="NY116"/>
      <c r="NZ116"/>
      <c r="OA116"/>
      <c r="OB116"/>
      <c r="OC116"/>
      <c r="OD116"/>
      <c r="OE116"/>
      <c r="OF116"/>
      <c r="OG116"/>
      <c r="OH116"/>
      <c r="OI116"/>
      <c r="OJ116"/>
      <c r="OK116"/>
      <c r="OL116"/>
      <c r="OM116"/>
      <c r="ON116"/>
      <c r="OO116"/>
      <c r="OP116"/>
      <c r="OQ116"/>
      <c r="OR116"/>
      <c r="OS116"/>
      <c r="OT116"/>
      <c r="OU116"/>
      <c r="OV116"/>
      <c r="OW116"/>
      <c r="OX116"/>
      <c r="OY116"/>
      <c r="OZ116"/>
      <c r="PA116"/>
      <c r="PB116"/>
    </row>
    <row r="117" spans="7:418" ht="15">
      <c r="G117" s="19"/>
      <c r="H117" s="738"/>
      <c r="J117" s="802"/>
      <c r="K117" s="9" t="s">
        <v>180</v>
      </c>
      <c r="L117" s="124">
        <f t="shared" ref="L117:AA124" si="11">$S$32*(L137+L201)</f>
        <v>0</v>
      </c>
      <c r="M117" s="124">
        <f t="shared" si="11"/>
        <v>0</v>
      </c>
      <c r="N117" s="124">
        <f t="shared" si="11"/>
        <v>4178.3436617082252</v>
      </c>
      <c r="O117" s="124">
        <f t="shared" si="11"/>
        <v>3971.545650092412</v>
      </c>
      <c r="P117" s="124">
        <f t="shared" si="11"/>
        <v>3956.7582318194004</v>
      </c>
      <c r="Q117" s="124">
        <f t="shared" si="11"/>
        <v>3943.5947409349151</v>
      </c>
      <c r="R117" s="124">
        <f t="shared" si="11"/>
        <v>3926.6349164865228</v>
      </c>
      <c r="S117" s="124">
        <f t="shared" si="11"/>
        <v>3913.0089827033185</v>
      </c>
      <c r="T117" s="124">
        <f t="shared" si="11"/>
        <v>3900.6413237840725</v>
      </c>
      <c r="U117" s="124">
        <f t="shared" si="11"/>
        <v>3885.585043360642</v>
      </c>
      <c r="V117" s="124">
        <f t="shared" si="11"/>
        <v>3869.4533143355384</v>
      </c>
      <c r="W117" s="124">
        <f t="shared" si="11"/>
        <v>3858.0105412137314</v>
      </c>
      <c r="X117" s="124">
        <f t="shared" si="11"/>
        <v>3841.3733513458415</v>
      </c>
      <c r="Y117" s="124">
        <f t="shared" si="11"/>
        <v>3828.0485431711054</v>
      </c>
      <c r="Z117" s="124">
        <f t="shared" si="11"/>
        <v>3815.3797586433907</v>
      </c>
      <c r="AA117" s="124">
        <f t="shared" si="11"/>
        <v>3800.9687473809645</v>
      </c>
      <c r="AB117" s="124">
        <f t="shared" si="10"/>
        <v>3786.0845387338022</v>
      </c>
      <c r="AC117" s="124">
        <f t="shared" si="10"/>
        <v>3770.8992044781712</v>
      </c>
      <c r="AD117" s="124">
        <f t="shared" si="10"/>
        <v>3755.5955708763563</v>
      </c>
      <c r="AE117" s="124">
        <f t="shared" si="10"/>
        <v>3743.1633850410094</v>
      </c>
      <c r="AF117" s="124">
        <f t="shared" si="10"/>
        <v>3727.5156078866594</v>
      </c>
      <c r="AG117" s="124">
        <f t="shared" si="10"/>
        <v>3711.8463217602748</v>
      </c>
      <c r="AH117" s="124">
        <f t="shared" si="10"/>
        <v>3694.0368929165602</v>
      </c>
      <c r="AI117" s="124">
        <f t="shared" si="10"/>
        <v>3678.9160855770297</v>
      </c>
      <c r="AJ117" s="124">
        <f t="shared" si="10"/>
        <v>3660.2462978519761</v>
      </c>
      <c r="AK117" s="124">
        <f t="shared" si="10"/>
        <v>3640.027864140513</v>
      </c>
      <c r="AL117" s="124">
        <f t="shared" si="10"/>
        <v>3616.3357314456439</v>
      </c>
      <c r="AM117" s="124">
        <f t="shared" si="10"/>
        <v>3616.3357314456439</v>
      </c>
      <c r="AN117" s="124">
        <f t="shared" si="10"/>
        <v>3616.3357314456439</v>
      </c>
      <c r="AO117" s="124">
        <f t="shared" si="10"/>
        <v>3616.3357314456439</v>
      </c>
      <c r="AP117" s="124">
        <f t="shared" si="10"/>
        <v>3616.3357314456439</v>
      </c>
      <c r="AQ117" s="124">
        <f t="shared" si="10"/>
        <v>3616.3357314456439</v>
      </c>
      <c r="AR117" s="124">
        <f t="shared" si="10"/>
        <v>3616.3357314456439</v>
      </c>
      <c r="AS117" s="124">
        <f t="shared" si="10"/>
        <v>3616.3357314456439</v>
      </c>
      <c r="AT117" s="124">
        <f t="shared" si="10"/>
        <v>3616.3357314456439</v>
      </c>
      <c r="AU117" s="124">
        <f t="shared" si="10"/>
        <v>3616.3357314456439</v>
      </c>
      <c r="AV117" s="613">
        <f t="shared" si="10"/>
        <v>3616.3357314456439</v>
      </c>
      <c r="AW117"/>
      <c r="AX117"/>
      <c r="AY117"/>
      <c r="AZ117"/>
      <c r="BA117"/>
      <c r="BB117"/>
      <c r="BC117"/>
      <c r="BD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c r="LQ117"/>
      <c r="LR117"/>
      <c r="LS117"/>
      <c r="LT117"/>
      <c r="LU117"/>
      <c r="LV117"/>
      <c r="LW117"/>
      <c r="LX117"/>
      <c r="LY117"/>
      <c r="LZ117"/>
      <c r="MA117"/>
      <c r="MB117"/>
      <c r="MC117"/>
      <c r="MD117"/>
      <c r="ME117"/>
      <c r="MF117"/>
      <c r="MG117"/>
      <c r="MH117"/>
      <c r="MI117"/>
      <c r="MJ117"/>
      <c r="MK117"/>
      <c r="ML117"/>
      <c r="MM117"/>
      <c r="MN117"/>
      <c r="MO117"/>
      <c r="MP117"/>
      <c r="MQ117"/>
      <c r="MR117"/>
      <c r="MS117"/>
      <c r="MT117"/>
      <c r="MU117"/>
      <c r="MV117"/>
      <c r="MW117"/>
      <c r="MX117"/>
      <c r="MY117"/>
      <c r="MZ117"/>
      <c r="NA117"/>
      <c r="NB117"/>
      <c r="NC117"/>
      <c r="ND117"/>
      <c r="NE117"/>
      <c r="NF117"/>
      <c r="NG117"/>
      <c r="NH117"/>
      <c r="NI117"/>
      <c r="NJ117"/>
      <c r="NK117"/>
      <c r="NL117"/>
      <c r="NM117"/>
      <c r="NN117"/>
      <c r="NO117"/>
      <c r="NP117"/>
      <c r="NQ117"/>
      <c r="NR117"/>
      <c r="NS117"/>
      <c r="NT117"/>
      <c r="NU117"/>
      <c r="NV117"/>
      <c r="NW117"/>
      <c r="NX117"/>
      <c r="NY117"/>
      <c r="NZ117"/>
      <c r="OA117"/>
      <c r="OB117"/>
      <c r="OC117"/>
      <c r="OD117"/>
      <c r="OE117"/>
      <c r="OF117"/>
      <c r="OG117"/>
      <c r="OH117"/>
      <c r="OI117"/>
      <c r="OJ117"/>
      <c r="OK117"/>
      <c r="OL117"/>
      <c r="OM117"/>
      <c r="ON117"/>
      <c r="OO117"/>
      <c r="OP117"/>
      <c r="OQ117"/>
      <c r="OR117"/>
      <c r="OS117"/>
      <c r="OT117"/>
      <c r="OU117"/>
      <c r="OV117"/>
      <c r="OW117"/>
      <c r="OX117"/>
      <c r="OY117"/>
      <c r="OZ117"/>
      <c r="PA117"/>
      <c r="PB117"/>
    </row>
    <row r="118" spans="7:418" ht="15.75" thickBot="1">
      <c r="G118" s="19"/>
      <c r="H118" s="738"/>
      <c r="J118" s="802"/>
      <c r="K118" s="9" t="s">
        <v>181</v>
      </c>
      <c r="L118" s="125">
        <f t="shared" si="11"/>
        <v>0</v>
      </c>
      <c r="M118" s="125">
        <f t="shared" si="10"/>
        <v>0</v>
      </c>
      <c r="N118" s="125">
        <f t="shared" si="10"/>
        <v>4178.3436617082252</v>
      </c>
      <c r="O118" s="125">
        <f t="shared" si="10"/>
        <v>3971.545650092412</v>
      </c>
      <c r="P118" s="125">
        <f t="shared" si="10"/>
        <v>3956.7582318194004</v>
      </c>
      <c r="Q118" s="125">
        <f t="shared" si="10"/>
        <v>3943.5947409349151</v>
      </c>
      <c r="R118" s="125">
        <f t="shared" si="10"/>
        <v>3926.6349164865228</v>
      </c>
      <c r="S118" s="125">
        <f t="shared" si="10"/>
        <v>3913.0089827033185</v>
      </c>
      <c r="T118" s="125">
        <f t="shared" si="10"/>
        <v>3900.6413237840725</v>
      </c>
      <c r="U118" s="125">
        <f t="shared" si="10"/>
        <v>3885.585043360642</v>
      </c>
      <c r="V118" s="125">
        <f t="shared" si="10"/>
        <v>3869.4533143355384</v>
      </c>
      <c r="W118" s="125">
        <f t="shared" si="10"/>
        <v>3858.0105412137314</v>
      </c>
      <c r="X118" s="125">
        <f t="shared" si="10"/>
        <v>3841.3733513458415</v>
      </c>
      <c r="Y118" s="125">
        <f t="shared" si="10"/>
        <v>3828.0485431711054</v>
      </c>
      <c r="Z118" s="125">
        <f t="shared" si="10"/>
        <v>3815.3797586433907</v>
      </c>
      <c r="AA118" s="125">
        <f t="shared" si="10"/>
        <v>3800.9687473809645</v>
      </c>
      <c r="AB118" s="125">
        <f t="shared" si="10"/>
        <v>3786.0845387338022</v>
      </c>
      <c r="AC118" s="125">
        <f t="shared" si="10"/>
        <v>3770.8992044781712</v>
      </c>
      <c r="AD118" s="125">
        <f t="shared" si="10"/>
        <v>3755.5955708763563</v>
      </c>
      <c r="AE118" s="125">
        <f t="shared" si="10"/>
        <v>3743.1633850410094</v>
      </c>
      <c r="AF118" s="125">
        <f t="shared" si="10"/>
        <v>3727.5156078866594</v>
      </c>
      <c r="AG118" s="125">
        <f t="shared" si="10"/>
        <v>3711.8463217602748</v>
      </c>
      <c r="AH118" s="125">
        <f t="shared" si="10"/>
        <v>3694.0368929165602</v>
      </c>
      <c r="AI118" s="125">
        <f t="shared" si="10"/>
        <v>3678.9160855770297</v>
      </c>
      <c r="AJ118" s="125">
        <f t="shared" si="10"/>
        <v>3660.2462978519761</v>
      </c>
      <c r="AK118" s="125">
        <f t="shared" si="10"/>
        <v>3640.027864140513</v>
      </c>
      <c r="AL118" s="125">
        <f t="shared" si="10"/>
        <v>3616.3357314456439</v>
      </c>
      <c r="AM118" s="125">
        <f t="shared" si="10"/>
        <v>3616.3357314456439</v>
      </c>
      <c r="AN118" s="125">
        <f t="shared" si="10"/>
        <v>3616.3357314456439</v>
      </c>
      <c r="AO118" s="125">
        <f t="shared" si="10"/>
        <v>3616.3357314456439</v>
      </c>
      <c r="AP118" s="125">
        <f t="shared" si="10"/>
        <v>3616.3357314456439</v>
      </c>
      <c r="AQ118" s="125">
        <f t="shared" si="10"/>
        <v>3616.3357314456439</v>
      </c>
      <c r="AR118" s="125">
        <f t="shared" si="10"/>
        <v>3616.3357314456439</v>
      </c>
      <c r="AS118" s="125">
        <f t="shared" si="10"/>
        <v>3616.3357314456439</v>
      </c>
      <c r="AT118" s="125">
        <f t="shared" si="10"/>
        <v>3616.3357314456439</v>
      </c>
      <c r="AU118" s="125">
        <f t="shared" si="10"/>
        <v>3616.3357314456439</v>
      </c>
      <c r="AV118" s="614">
        <f t="shared" si="10"/>
        <v>3616.3357314456439</v>
      </c>
      <c r="AW118"/>
      <c r="AX118"/>
      <c r="AY118"/>
      <c r="AZ118"/>
      <c r="BA118"/>
      <c r="BB118"/>
      <c r="BC118"/>
      <c r="BD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c r="LQ118"/>
      <c r="LR118"/>
      <c r="LS118"/>
      <c r="LT118"/>
      <c r="LU118"/>
      <c r="LV118"/>
      <c r="LW118"/>
      <c r="LX118"/>
      <c r="LY118"/>
      <c r="LZ118"/>
      <c r="MA118"/>
      <c r="MB118"/>
      <c r="MC118"/>
      <c r="MD118"/>
      <c r="ME118"/>
      <c r="MF118"/>
      <c r="MG118"/>
      <c r="MH118"/>
      <c r="MI118"/>
      <c r="MJ118"/>
      <c r="MK118"/>
      <c r="ML118"/>
      <c r="MM118"/>
      <c r="MN118"/>
      <c r="MO118"/>
      <c r="MP118"/>
      <c r="MQ118"/>
      <c r="MR118"/>
      <c r="MS118"/>
      <c r="MT118"/>
      <c r="MU118"/>
      <c r="MV118"/>
      <c r="MW118"/>
      <c r="MX118"/>
      <c r="MY118"/>
      <c r="MZ118"/>
      <c r="NA118"/>
      <c r="NB118"/>
      <c r="NC118"/>
      <c r="ND118"/>
      <c r="NE118"/>
      <c r="NF118"/>
      <c r="NG118"/>
      <c r="NH118"/>
      <c r="NI118"/>
      <c r="NJ118"/>
      <c r="NK118"/>
      <c r="NL118"/>
      <c r="NM118"/>
      <c r="NN118"/>
      <c r="NO118"/>
      <c r="NP118"/>
      <c r="NQ118"/>
      <c r="NR118"/>
      <c r="NS118"/>
      <c r="NT118"/>
      <c r="NU118"/>
      <c r="NV118"/>
      <c r="NW118"/>
      <c r="NX118"/>
      <c r="NY118"/>
      <c r="NZ118"/>
      <c r="OA118"/>
      <c r="OB118"/>
      <c r="OC118"/>
      <c r="OD118"/>
      <c r="OE118"/>
      <c r="OF118"/>
      <c r="OG118"/>
      <c r="OH118"/>
      <c r="OI118"/>
      <c r="OJ118"/>
      <c r="OK118"/>
      <c r="OL118"/>
      <c r="OM118"/>
      <c r="ON118"/>
      <c r="OO118"/>
      <c r="OP118"/>
      <c r="OQ118"/>
      <c r="OR118"/>
      <c r="OS118"/>
      <c r="OT118"/>
      <c r="OU118"/>
      <c r="OV118"/>
      <c r="OW118"/>
      <c r="OX118"/>
      <c r="OY118"/>
      <c r="OZ118"/>
      <c r="PA118"/>
      <c r="PB118"/>
    </row>
    <row r="119" spans="7:418" ht="15.75" thickTop="1">
      <c r="G119" s="19"/>
      <c r="H119" s="738"/>
      <c r="J119" s="802"/>
      <c r="K119" s="9" t="s">
        <v>146</v>
      </c>
      <c r="L119" s="126">
        <f>$S$32*(L139+L203)</f>
        <v>0</v>
      </c>
      <c r="M119" s="126">
        <f t="shared" si="10"/>
        <v>0</v>
      </c>
      <c r="N119" s="126">
        <f t="shared" si="10"/>
        <v>4173.6654602909457</v>
      </c>
      <c r="O119" s="126">
        <f t="shared" si="10"/>
        <v>4063.0340626367833</v>
      </c>
      <c r="P119" s="126">
        <f t="shared" si="10"/>
        <v>4055.7425211174368</v>
      </c>
      <c r="Q119" s="126">
        <f t="shared" si="10"/>
        <v>4049.752272406115</v>
      </c>
      <c r="R119" s="126">
        <f t="shared" si="10"/>
        <v>4040.7185041520565</v>
      </c>
      <c r="S119" s="126">
        <f t="shared" si="10"/>
        <v>4034.3518484301494</v>
      </c>
      <c r="T119" s="126">
        <f t="shared" si="10"/>
        <v>4029.0068688798315</v>
      </c>
      <c r="U119" s="126">
        <f t="shared" si="10"/>
        <v>4021.5002376401499</v>
      </c>
      <c r="V119" s="126">
        <f t="shared" si="10"/>
        <v>4013.1224930331127</v>
      </c>
      <c r="W119" s="126">
        <f t="shared" si="10"/>
        <v>4008.5303275039664</v>
      </c>
      <c r="X119" s="126">
        <f t="shared" si="10"/>
        <v>3999.7439124282932</v>
      </c>
      <c r="Y119" s="126">
        <f t="shared" si="10"/>
        <v>3993.6353643707876</v>
      </c>
      <c r="Z119" s="126">
        <f t="shared" si="10"/>
        <v>3988.0537861281014</v>
      </c>
      <c r="AA119" s="126">
        <f t="shared" si="10"/>
        <v>3981.0741247032402</v>
      </c>
      <c r="AB119" s="126">
        <f t="shared" si="10"/>
        <v>3973.696547295759</v>
      </c>
      <c r="AC119" s="126">
        <f t="shared" si="10"/>
        <v>3966.6308499827637</v>
      </c>
      <c r="AD119" s="126">
        <f t="shared" si="10"/>
        <v>3958.9198835087641</v>
      </c>
      <c r="AE119" s="126">
        <f t="shared" si="10"/>
        <v>3953.5426405003959</v>
      </c>
      <c r="AF119" s="126">
        <f t="shared" si="10"/>
        <v>3945.530548417928</v>
      </c>
      <c r="AG119" s="126">
        <f t="shared" si="10"/>
        <v>3938.6799408252673</v>
      </c>
      <c r="AH119" s="126">
        <f t="shared" si="10"/>
        <v>3929.538627711042</v>
      </c>
      <c r="AI119" s="126">
        <f t="shared" si="10"/>
        <v>3923.3117803073519</v>
      </c>
      <c r="AJ119" s="126">
        <f t="shared" si="10"/>
        <v>3916.1923105642722</v>
      </c>
      <c r="AK119" s="126">
        <f t="shared" si="10"/>
        <v>3911.3312828847079</v>
      </c>
      <c r="AL119" s="126">
        <f t="shared" si="10"/>
        <v>3901.9641255641309</v>
      </c>
      <c r="AM119" s="126">
        <f t="shared" si="10"/>
        <v>3901.9641255641309</v>
      </c>
      <c r="AN119" s="126">
        <f t="shared" si="10"/>
        <v>3901.9641255641309</v>
      </c>
      <c r="AO119" s="126">
        <f t="shared" si="10"/>
        <v>3901.9641255641309</v>
      </c>
      <c r="AP119" s="126">
        <f t="shared" si="10"/>
        <v>3901.9641255641309</v>
      </c>
      <c r="AQ119" s="126">
        <f t="shared" si="10"/>
        <v>3901.9641255641309</v>
      </c>
      <c r="AR119" s="126">
        <f t="shared" si="10"/>
        <v>3901.9641255641309</v>
      </c>
      <c r="AS119" s="126">
        <f t="shared" si="10"/>
        <v>3901.9641255641309</v>
      </c>
      <c r="AT119" s="126">
        <f t="shared" si="10"/>
        <v>3901.9641255641309</v>
      </c>
      <c r="AU119" s="126">
        <f t="shared" si="10"/>
        <v>3901.9641255641309</v>
      </c>
      <c r="AV119" s="615">
        <f t="shared" si="10"/>
        <v>3901.9641255641309</v>
      </c>
      <c r="AW119"/>
      <c r="AX119"/>
      <c r="AY119"/>
      <c r="AZ119"/>
      <c r="BA119"/>
      <c r="BB119"/>
      <c r="BC119"/>
      <c r="BD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c r="LQ119"/>
      <c r="LR119"/>
      <c r="LS119"/>
      <c r="LT119"/>
      <c r="LU119"/>
      <c r="LV119"/>
      <c r="LW119"/>
      <c r="LX119"/>
      <c r="LY119"/>
      <c r="LZ119"/>
      <c r="MA119"/>
      <c r="MB119"/>
      <c r="MC119"/>
      <c r="MD119"/>
      <c r="ME119"/>
      <c r="MF119"/>
      <c r="MG119"/>
      <c r="MH119"/>
      <c r="MI119"/>
      <c r="MJ119"/>
      <c r="MK119"/>
      <c r="ML119"/>
      <c r="MM119"/>
      <c r="MN119"/>
      <c r="MO119"/>
      <c r="MP119"/>
      <c r="MQ119"/>
      <c r="MR119"/>
      <c r="MS119"/>
      <c r="MT119"/>
      <c r="MU119"/>
      <c r="MV119"/>
      <c r="MW119"/>
      <c r="MX119"/>
      <c r="MY119"/>
      <c r="MZ119"/>
      <c r="NA119"/>
      <c r="NB119"/>
      <c r="NC119"/>
      <c r="ND119"/>
      <c r="NE119"/>
      <c r="NF119"/>
      <c r="NG119"/>
      <c r="NH119"/>
      <c r="NI119"/>
      <c r="NJ119"/>
      <c r="NK119"/>
      <c r="NL119"/>
      <c r="NM119"/>
      <c r="NN119"/>
      <c r="NO119"/>
      <c r="NP119"/>
      <c r="NQ119"/>
      <c r="NR119"/>
      <c r="NS119"/>
      <c r="NT119"/>
      <c r="NU119"/>
      <c r="NV119"/>
      <c r="NW119"/>
      <c r="NX119"/>
      <c r="NY119"/>
      <c r="NZ119"/>
      <c r="OA119"/>
      <c r="OB119"/>
      <c r="OC119"/>
      <c r="OD119"/>
      <c r="OE119"/>
      <c r="OF119"/>
      <c r="OG119"/>
      <c r="OH119"/>
      <c r="OI119"/>
      <c r="OJ119"/>
      <c r="OK119"/>
      <c r="OL119"/>
      <c r="OM119"/>
      <c r="ON119"/>
      <c r="OO119"/>
      <c r="OP119"/>
      <c r="OQ119"/>
      <c r="OR119"/>
      <c r="OS119"/>
      <c r="OT119"/>
      <c r="OU119"/>
      <c r="OV119"/>
      <c r="OW119"/>
      <c r="OX119"/>
      <c r="OY119"/>
      <c r="OZ119"/>
      <c r="PA119"/>
      <c r="PB119"/>
    </row>
    <row r="120" spans="7:418" ht="15">
      <c r="G120" s="19"/>
      <c r="H120" s="738"/>
      <c r="J120" s="802"/>
      <c r="K120" s="9" t="s">
        <v>147</v>
      </c>
      <c r="L120" s="124">
        <f t="shared" si="11"/>
        <v>0</v>
      </c>
      <c r="M120" s="124">
        <f t="shared" si="10"/>
        <v>0</v>
      </c>
      <c r="N120" s="124">
        <f t="shared" si="10"/>
        <v>4173.6654602909457</v>
      </c>
      <c r="O120" s="124">
        <f t="shared" si="10"/>
        <v>4063.0340626367833</v>
      </c>
      <c r="P120" s="124">
        <f t="shared" si="10"/>
        <v>4055.7425211174368</v>
      </c>
      <c r="Q120" s="124">
        <f t="shared" si="10"/>
        <v>4049.752272406115</v>
      </c>
      <c r="R120" s="124">
        <f t="shared" si="10"/>
        <v>4040.7185041520565</v>
      </c>
      <c r="S120" s="124">
        <f t="shared" si="10"/>
        <v>4034.3518484301494</v>
      </c>
      <c r="T120" s="124">
        <f t="shared" si="10"/>
        <v>4029.0068688798315</v>
      </c>
      <c r="U120" s="124">
        <f t="shared" si="10"/>
        <v>4021.5002376401499</v>
      </c>
      <c r="V120" s="124">
        <f t="shared" si="10"/>
        <v>4013.1224930331127</v>
      </c>
      <c r="W120" s="124">
        <f t="shared" si="10"/>
        <v>4008.5303275039664</v>
      </c>
      <c r="X120" s="124">
        <f t="shared" si="10"/>
        <v>3999.7439124282932</v>
      </c>
      <c r="Y120" s="124">
        <f t="shared" si="10"/>
        <v>3993.6353643707876</v>
      </c>
      <c r="Z120" s="124">
        <f t="shared" si="10"/>
        <v>3988.0537861281014</v>
      </c>
      <c r="AA120" s="124">
        <f t="shared" si="10"/>
        <v>3981.0741247032402</v>
      </c>
      <c r="AB120" s="124">
        <f t="shared" si="10"/>
        <v>3973.696547295759</v>
      </c>
      <c r="AC120" s="124">
        <f t="shared" si="10"/>
        <v>3966.6308499827637</v>
      </c>
      <c r="AD120" s="124">
        <f t="shared" si="10"/>
        <v>3958.9198835087641</v>
      </c>
      <c r="AE120" s="124">
        <f t="shared" si="10"/>
        <v>3953.5426405003959</v>
      </c>
      <c r="AF120" s="124">
        <f t="shared" si="10"/>
        <v>3945.530548417928</v>
      </c>
      <c r="AG120" s="124">
        <f t="shared" si="10"/>
        <v>3938.6799408252673</v>
      </c>
      <c r="AH120" s="124">
        <f t="shared" si="10"/>
        <v>3929.538627711042</v>
      </c>
      <c r="AI120" s="124">
        <f t="shared" si="10"/>
        <v>3923.3117803073519</v>
      </c>
      <c r="AJ120" s="124">
        <f t="shared" si="10"/>
        <v>3916.1923105642722</v>
      </c>
      <c r="AK120" s="124">
        <f t="shared" si="10"/>
        <v>3911.3312828847079</v>
      </c>
      <c r="AL120" s="124">
        <f t="shared" si="10"/>
        <v>3901.9641255641309</v>
      </c>
      <c r="AM120" s="124">
        <f t="shared" si="10"/>
        <v>3901.9641255641309</v>
      </c>
      <c r="AN120" s="124">
        <f t="shared" si="10"/>
        <v>3901.9641255641309</v>
      </c>
      <c r="AO120" s="124">
        <f t="shared" si="10"/>
        <v>3901.9641255641309</v>
      </c>
      <c r="AP120" s="124">
        <f t="shared" si="10"/>
        <v>3901.9641255641309</v>
      </c>
      <c r="AQ120" s="124">
        <f t="shared" si="10"/>
        <v>3901.9641255641309</v>
      </c>
      <c r="AR120" s="124">
        <f t="shared" si="10"/>
        <v>3901.9641255641309</v>
      </c>
      <c r="AS120" s="124">
        <f t="shared" si="10"/>
        <v>3901.9641255641309</v>
      </c>
      <c r="AT120" s="124">
        <f t="shared" si="10"/>
        <v>3901.9641255641309</v>
      </c>
      <c r="AU120" s="124">
        <f t="shared" si="10"/>
        <v>3901.9641255641309</v>
      </c>
      <c r="AV120" s="613">
        <f t="shared" si="10"/>
        <v>3901.9641255641309</v>
      </c>
      <c r="AW120"/>
      <c r="AX120"/>
      <c r="AY120"/>
      <c r="AZ120"/>
      <c r="BA120"/>
      <c r="BB120"/>
      <c r="BC120"/>
      <c r="BD120"/>
      <c r="BK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c r="LQ120"/>
      <c r="LR120"/>
      <c r="LS120"/>
      <c r="LT120"/>
      <c r="LU120"/>
      <c r="LV120"/>
      <c r="LW120"/>
      <c r="LX120"/>
      <c r="LY120"/>
      <c r="LZ120"/>
      <c r="MA120"/>
      <c r="MB120"/>
      <c r="MC120"/>
      <c r="MD120"/>
      <c r="ME120"/>
      <c r="MF120"/>
      <c r="MG120"/>
      <c r="MH120"/>
      <c r="MI120"/>
      <c r="MJ120"/>
      <c r="MK120"/>
      <c r="ML120"/>
      <c r="MM120"/>
      <c r="MN120"/>
      <c r="MO120"/>
      <c r="MP120"/>
      <c r="MQ120"/>
      <c r="MR120"/>
      <c r="MS120"/>
      <c r="MT120"/>
      <c r="MU120"/>
      <c r="MV120"/>
      <c r="MW120"/>
      <c r="MX120"/>
      <c r="MY120"/>
      <c r="MZ120"/>
      <c r="NA120"/>
      <c r="NB120"/>
      <c r="NC120"/>
      <c r="ND120"/>
      <c r="NE120"/>
      <c r="NF120"/>
      <c r="NG120"/>
      <c r="NH120"/>
      <c r="NI120"/>
      <c r="NJ120"/>
      <c r="NK120"/>
      <c r="NL120"/>
      <c r="NM120"/>
      <c r="NN120"/>
      <c r="NO120"/>
      <c r="NP120"/>
      <c r="NQ120"/>
      <c r="NR120"/>
      <c r="NS120"/>
      <c r="NT120"/>
      <c r="NU120"/>
      <c r="NV120"/>
      <c r="NW120"/>
      <c r="NX120"/>
      <c r="NY120"/>
      <c r="NZ120"/>
      <c r="OA120"/>
      <c r="OB120"/>
      <c r="OC120"/>
      <c r="OD120"/>
      <c r="OE120"/>
      <c r="OF120"/>
      <c r="OG120"/>
      <c r="OH120"/>
      <c r="OI120"/>
      <c r="OJ120"/>
      <c r="OK120"/>
      <c r="OL120"/>
      <c r="OM120"/>
      <c r="ON120"/>
      <c r="OO120"/>
      <c r="OP120"/>
      <c r="OQ120"/>
      <c r="OR120"/>
      <c r="OS120"/>
      <c r="OT120"/>
      <c r="OU120"/>
      <c r="OV120"/>
      <c r="OW120"/>
      <c r="OX120"/>
      <c r="OY120"/>
      <c r="OZ120"/>
      <c r="PA120"/>
      <c r="PB120"/>
    </row>
    <row r="121" spans="7:418" ht="15.75" thickBot="1">
      <c r="G121" s="19"/>
      <c r="H121" s="738"/>
      <c r="J121" s="802"/>
      <c r="K121" s="9" t="s">
        <v>149</v>
      </c>
      <c r="L121" s="125">
        <f t="shared" si="11"/>
        <v>0</v>
      </c>
      <c r="M121" s="125">
        <f t="shared" si="10"/>
        <v>0</v>
      </c>
      <c r="N121" s="125">
        <f t="shared" si="10"/>
        <v>4173.6654602909457</v>
      </c>
      <c r="O121" s="125">
        <f t="shared" si="10"/>
        <v>4063.0340626367833</v>
      </c>
      <c r="P121" s="125">
        <f t="shared" si="10"/>
        <v>4055.7425211174368</v>
      </c>
      <c r="Q121" s="125">
        <f t="shared" si="10"/>
        <v>4049.752272406115</v>
      </c>
      <c r="R121" s="125">
        <f t="shared" si="10"/>
        <v>4040.7185041520565</v>
      </c>
      <c r="S121" s="125">
        <f t="shared" si="10"/>
        <v>4034.3518484301494</v>
      </c>
      <c r="T121" s="125">
        <f t="shared" si="10"/>
        <v>4029.0068688798315</v>
      </c>
      <c r="U121" s="125">
        <f t="shared" si="10"/>
        <v>4021.5002376401499</v>
      </c>
      <c r="V121" s="125">
        <f t="shared" si="10"/>
        <v>4013.1224930331127</v>
      </c>
      <c r="W121" s="125">
        <f t="shared" si="10"/>
        <v>4008.5303275039664</v>
      </c>
      <c r="X121" s="125">
        <f t="shared" si="10"/>
        <v>3999.7439124282932</v>
      </c>
      <c r="Y121" s="125">
        <f t="shared" si="10"/>
        <v>3993.6353643707876</v>
      </c>
      <c r="Z121" s="125">
        <f t="shared" si="10"/>
        <v>3988.0537861281014</v>
      </c>
      <c r="AA121" s="125">
        <f t="shared" si="10"/>
        <v>3981.0741247032402</v>
      </c>
      <c r="AB121" s="125">
        <f t="shared" si="10"/>
        <v>3973.696547295759</v>
      </c>
      <c r="AC121" s="125">
        <f t="shared" si="10"/>
        <v>3966.6308499827637</v>
      </c>
      <c r="AD121" s="125">
        <f t="shared" si="10"/>
        <v>3958.9198835087641</v>
      </c>
      <c r="AE121" s="125">
        <f t="shared" si="10"/>
        <v>3953.5426405003959</v>
      </c>
      <c r="AF121" s="125">
        <f t="shared" si="10"/>
        <v>3945.530548417928</v>
      </c>
      <c r="AG121" s="125">
        <f t="shared" si="10"/>
        <v>3938.6799408252673</v>
      </c>
      <c r="AH121" s="125">
        <f t="shared" si="10"/>
        <v>3929.538627711042</v>
      </c>
      <c r="AI121" s="125">
        <f t="shared" si="10"/>
        <v>3923.3117803073519</v>
      </c>
      <c r="AJ121" s="125">
        <f t="shared" si="10"/>
        <v>3916.1923105642722</v>
      </c>
      <c r="AK121" s="125">
        <f t="shared" si="10"/>
        <v>3911.3312828847079</v>
      </c>
      <c r="AL121" s="125">
        <f t="shared" si="10"/>
        <v>3901.9641255641309</v>
      </c>
      <c r="AM121" s="125">
        <f t="shared" si="10"/>
        <v>3901.9641255641309</v>
      </c>
      <c r="AN121" s="125">
        <f t="shared" si="10"/>
        <v>3901.9641255641309</v>
      </c>
      <c r="AO121" s="125">
        <f t="shared" si="10"/>
        <v>3901.9641255641309</v>
      </c>
      <c r="AP121" s="125">
        <f t="shared" si="10"/>
        <v>3901.9641255641309</v>
      </c>
      <c r="AQ121" s="125">
        <f t="shared" si="10"/>
        <v>3901.9641255641309</v>
      </c>
      <c r="AR121" s="125">
        <f t="shared" si="10"/>
        <v>3901.9641255641309</v>
      </c>
      <c r="AS121" s="125">
        <f t="shared" si="10"/>
        <v>3901.9641255641309</v>
      </c>
      <c r="AT121" s="125">
        <f t="shared" si="10"/>
        <v>3901.9641255641309</v>
      </c>
      <c r="AU121" s="125">
        <f t="shared" si="10"/>
        <v>3901.9641255641309</v>
      </c>
      <c r="AV121" s="614">
        <f t="shared" si="10"/>
        <v>3901.9641255641309</v>
      </c>
      <c r="AW121"/>
      <c r="AX121"/>
      <c r="AY121"/>
      <c r="AZ121"/>
      <c r="BA121"/>
      <c r="BB121"/>
      <c r="BC121"/>
      <c r="BD121"/>
      <c r="BK121"/>
      <c r="BM121"/>
      <c r="BN121"/>
      <c r="BO121"/>
      <c r="BP121"/>
      <c r="BQ121"/>
      <c r="BR121"/>
      <c r="BS121"/>
      <c r="BT121"/>
      <c r="BU121"/>
      <c r="BV121"/>
      <c r="BW121"/>
      <c r="BX121"/>
      <c r="BY121"/>
      <c r="BZ121"/>
      <c r="CA121"/>
      <c r="CB121"/>
      <c r="CC121"/>
      <c r="CD121"/>
      <c r="CE121"/>
      <c r="CF121"/>
      <c r="CG121"/>
      <c r="CH121"/>
      <c r="CI121"/>
    </row>
    <row r="122" spans="7:418" ht="15.75" thickTop="1">
      <c r="G122" s="19"/>
      <c r="H122" s="738"/>
      <c r="J122" s="802"/>
      <c r="K122" s="9" t="s">
        <v>152</v>
      </c>
      <c r="L122" s="126">
        <f t="shared" si="11"/>
        <v>0</v>
      </c>
      <c r="M122" s="126">
        <f t="shared" si="10"/>
        <v>0</v>
      </c>
      <c r="N122" s="126">
        <f t="shared" si="10"/>
        <v>4043.396371170224</v>
      </c>
      <c r="O122" s="126">
        <f t="shared" si="10"/>
        <v>3898.5979714408927</v>
      </c>
      <c r="P122" s="126">
        <f t="shared" si="10"/>
        <v>3873.8949170604506</v>
      </c>
      <c r="Q122" s="126">
        <f t="shared" si="10"/>
        <v>3860.8497255221496</v>
      </c>
      <c r="R122" s="126">
        <f t="shared" si="10"/>
        <v>3844.2340446262929</v>
      </c>
      <c r="S122" s="126">
        <f t="shared" si="10"/>
        <v>3830.876972993507</v>
      </c>
      <c r="T122" s="126">
        <f t="shared" si="10"/>
        <v>3818.1221525776587</v>
      </c>
      <c r="U122" s="126">
        <f t="shared" si="10"/>
        <v>3803.3454887906632</v>
      </c>
      <c r="V122" s="126">
        <f t="shared" si="10"/>
        <v>3786.4824547164217</v>
      </c>
      <c r="W122" s="126">
        <f t="shared" si="10"/>
        <v>3772.4370959785647</v>
      </c>
      <c r="X122" s="126">
        <f t="shared" si="10"/>
        <v>3754.3372960123979</v>
      </c>
      <c r="Y122" s="126">
        <f t="shared" si="10"/>
        <v>3743.7118638278635</v>
      </c>
      <c r="Z122" s="126">
        <f t="shared" si="10"/>
        <v>3732.9036053810437</v>
      </c>
      <c r="AA122" s="126">
        <f t="shared" si="10"/>
        <v>3719.5895516923247</v>
      </c>
      <c r="AB122" s="126">
        <f t="shared" si="10"/>
        <v>3706.7271864163085</v>
      </c>
      <c r="AC122" s="126">
        <f t="shared" si="10"/>
        <v>3694.6821620775645</v>
      </c>
      <c r="AD122" s="126">
        <f t="shared" si="10"/>
        <v>3682.0994134379839</v>
      </c>
      <c r="AE122" s="126">
        <f t="shared" si="10"/>
        <v>3672.3773580788543</v>
      </c>
      <c r="AF122" s="126">
        <f t="shared" si="10"/>
        <v>3660.1817709358761</v>
      </c>
      <c r="AG122" s="126">
        <f t="shared" si="10"/>
        <v>3651.1695116538513</v>
      </c>
      <c r="AH122" s="126">
        <f t="shared" si="10"/>
        <v>3639.6407026439106</v>
      </c>
      <c r="AI122" s="126">
        <f t="shared" si="10"/>
        <v>3631.3059759809403</v>
      </c>
      <c r="AJ122" s="126">
        <f t="shared" si="10"/>
        <v>3621.9925910904467</v>
      </c>
      <c r="AK122" s="126">
        <f t="shared" si="10"/>
        <v>3615.1634924698196</v>
      </c>
      <c r="AL122" s="126">
        <f t="shared" si="10"/>
        <v>3603.3873302814941</v>
      </c>
      <c r="AM122" s="126">
        <f t="shared" si="10"/>
        <v>3603.3873302814941</v>
      </c>
      <c r="AN122" s="126">
        <f t="shared" si="10"/>
        <v>3603.3873302814941</v>
      </c>
      <c r="AO122" s="126">
        <f t="shared" si="10"/>
        <v>3603.3873302814941</v>
      </c>
      <c r="AP122" s="126">
        <f t="shared" si="10"/>
        <v>3603.3873302814941</v>
      </c>
      <c r="AQ122" s="126">
        <f t="shared" si="10"/>
        <v>3603.3873302814941</v>
      </c>
      <c r="AR122" s="126">
        <f t="shared" si="10"/>
        <v>3603.3873302814941</v>
      </c>
      <c r="AS122" s="126">
        <f t="shared" si="10"/>
        <v>3603.3873302814941</v>
      </c>
      <c r="AT122" s="126">
        <f t="shared" si="10"/>
        <v>3603.3873302814941</v>
      </c>
      <c r="AU122" s="126">
        <f t="shared" si="10"/>
        <v>3603.3873302814941</v>
      </c>
      <c r="AV122" s="615">
        <f t="shared" si="10"/>
        <v>3603.3873302814941</v>
      </c>
      <c r="AW122"/>
      <c r="AX122"/>
      <c r="AY122"/>
      <c r="AZ122"/>
      <c r="BA122"/>
      <c r="BB122"/>
      <c r="BC122"/>
      <c r="BD122"/>
      <c r="BK122"/>
      <c r="BL122"/>
      <c r="BM122"/>
      <c r="BN122"/>
      <c r="BO122"/>
      <c r="BP122"/>
      <c r="BQ122"/>
      <c r="BR122"/>
      <c r="BS122"/>
      <c r="BT122"/>
      <c r="BU122"/>
      <c r="BV122"/>
      <c r="BW122"/>
      <c r="BX122"/>
      <c r="BY122"/>
      <c r="BZ122"/>
      <c r="CA122"/>
      <c r="CB122"/>
      <c r="CC122"/>
      <c r="CD122"/>
      <c r="CE122"/>
      <c r="CF122"/>
      <c r="CG122"/>
      <c r="CH122"/>
      <c r="CI122"/>
    </row>
    <row r="123" spans="7:418" ht="15">
      <c r="G123" s="19"/>
      <c r="H123" s="738"/>
      <c r="J123" s="802"/>
      <c r="K123" s="9" t="s">
        <v>153</v>
      </c>
      <c r="L123" s="124">
        <f t="shared" si="11"/>
        <v>0</v>
      </c>
      <c r="M123" s="124">
        <f t="shared" si="10"/>
        <v>0</v>
      </c>
      <c r="N123" s="124">
        <f t="shared" si="10"/>
        <v>4043.396371170224</v>
      </c>
      <c r="O123" s="124">
        <f t="shared" si="10"/>
        <v>3898.5979714408927</v>
      </c>
      <c r="P123" s="124">
        <f t="shared" si="10"/>
        <v>3873.8949170604506</v>
      </c>
      <c r="Q123" s="124">
        <f t="shared" si="10"/>
        <v>3860.8497255221496</v>
      </c>
      <c r="R123" s="124">
        <f t="shared" si="10"/>
        <v>3844.2340446262929</v>
      </c>
      <c r="S123" s="124">
        <f t="shared" si="10"/>
        <v>3830.876972993507</v>
      </c>
      <c r="T123" s="124">
        <f t="shared" si="10"/>
        <v>3818.1221525776587</v>
      </c>
      <c r="U123" s="124">
        <f t="shared" si="10"/>
        <v>3803.3454887906632</v>
      </c>
      <c r="V123" s="124">
        <f t="shared" si="10"/>
        <v>3786.4824547164217</v>
      </c>
      <c r="W123" s="124">
        <f t="shared" si="10"/>
        <v>3772.4370959785647</v>
      </c>
      <c r="X123" s="124">
        <f t="shared" si="10"/>
        <v>3754.3372960123979</v>
      </c>
      <c r="Y123" s="124">
        <f t="shared" si="10"/>
        <v>3743.7118638278635</v>
      </c>
      <c r="Z123" s="124">
        <f t="shared" si="10"/>
        <v>3732.9036053810437</v>
      </c>
      <c r="AA123" s="124">
        <f t="shared" si="10"/>
        <v>3719.5895516923247</v>
      </c>
      <c r="AB123" s="124">
        <f t="shared" si="10"/>
        <v>3706.7271864163085</v>
      </c>
      <c r="AC123" s="124">
        <f t="shared" si="10"/>
        <v>3694.6821620775645</v>
      </c>
      <c r="AD123" s="124">
        <f t="shared" si="10"/>
        <v>3682.0994134379839</v>
      </c>
      <c r="AE123" s="124">
        <f t="shared" ref="M123:AV124" si="12">$S$32*(AE143+AE207)</f>
        <v>3672.3773580788543</v>
      </c>
      <c r="AF123" s="124">
        <f t="shared" si="12"/>
        <v>3660.1817709358761</v>
      </c>
      <c r="AG123" s="124">
        <f t="shared" si="12"/>
        <v>3651.1695116538513</v>
      </c>
      <c r="AH123" s="124">
        <f t="shared" si="12"/>
        <v>3639.6407026439106</v>
      </c>
      <c r="AI123" s="124">
        <f t="shared" si="12"/>
        <v>3631.3059759809403</v>
      </c>
      <c r="AJ123" s="124">
        <f t="shared" si="12"/>
        <v>3621.9925910904467</v>
      </c>
      <c r="AK123" s="124">
        <f t="shared" si="12"/>
        <v>3615.1634924698196</v>
      </c>
      <c r="AL123" s="124">
        <f t="shared" si="12"/>
        <v>3603.3873302814941</v>
      </c>
      <c r="AM123" s="124">
        <f t="shared" si="12"/>
        <v>3603.3873302814941</v>
      </c>
      <c r="AN123" s="124">
        <f t="shared" si="12"/>
        <v>3603.3873302814941</v>
      </c>
      <c r="AO123" s="124">
        <f t="shared" si="12"/>
        <v>3603.3873302814941</v>
      </c>
      <c r="AP123" s="124">
        <f t="shared" si="12"/>
        <v>3603.3873302814941</v>
      </c>
      <c r="AQ123" s="124">
        <f t="shared" si="12"/>
        <v>3603.3873302814941</v>
      </c>
      <c r="AR123" s="124">
        <f t="shared" si="12"/>
        <v>3603.3873302814941</v>
      </c>
      <c r="AS123" s="124">
        <f t="shared" si="12"/>
        <v>3603.3873302814941</v>
      </c>
      <c r="AT123" s="124">
        <f t="shared" si="12"/>
        <v>3603.3873302814941</v>
      </c>
      <c r="AU123" s="124">
        <f t="shared" si="12"/>
        <v>3603.3873302814941</v>
      </c>
      <c r="AV123" s="613">
        <f t="shared" si="12"/>
        <v>3603.3873302814941</v>
      </c>
      <c r="AW123"/>
      <c r="AX123"/>
      <c r="AY123"/>
      <c r="AZ123"/>
      <c r="BA123"/>
      <c r="BB123"/>
      <c r="BC123"/>
      <c r="BD123"/>
      <c r="BE123"/>
      <c r="BF123"/>
      <c r="BK123"/>
      <c r="BL123"/>
      <c r="BM123"/>
      <c r="BN123"/>
      <c r="BO123"/>
      <c r="BP123"/>
      <c r="BQ123"/>
      <c r="BR123"/>
      <c r="BS123"/>
      <c r="BT123"/>
      <c r="BU123"/>
      <c r="BV123"/>
      <c r="BW123"/>
      <c r="BX123"/>
      <c r="BY123"/>
      <c r="BZ123"/>
      <c r="CA123"/>
      <c r="CB123"/>
      <c r="CC123"/>
      <c r="CD123"/>
      <c r="CE123"/>
      <c r="CF123"/>
      <c r="CG123"/>
      <c r="CH123"/>
      <c r="CI123"/>
    </row>
    <row r="124" spans="7:418" ht="15">
      <c r="G124" s="19"/>
      <c r="H124" s="738"/>
      <c r="J124" s="802"/>
      <c r="K124" s="10" t="s">
        <v>154</v>
      </c>
      <c r="L124" s="129">
        <f t="shared" si="11"/>
        <v>0</v>
      </c>
      <c r="M124" s="129">
        <f t="shared" si="12"/>
        <v>0</v>
      </c>
      <c r="N124" s="129">
        <f t="shared" si="12"/>
        <v>4043.396371170224</v>
      </c>
      <c r="O124" s="129">
        <f t="shared" si="12"/>
        <v>3898.5979714408927</v>
      </c>
      <c r="P124" s="129">
        <f t="shared" si="12"/>
        <v>3873.8949170604506</v>
      </c>
      <c r="Q124" s="129">
        <f t="shared" si="12"/>
        <v>3860.8497255221496</v>
      </c>
      <c r="R124" s="129">
        <f t="shared" si="12"/>
        <v>3844.2340446262929</v>
      </c>
      <c r="S124" s="129">
        <f t="shared" si="12"/>
        <v>3830.876972993507</v>
      </c>
      <c r="T124" s="129">
        <f t="shared" si="12"/>
        <v>3818.1221525776587</v>
      </c>
      <c r="U124" s="129">
        <f t="shared" si="12"/>
        <v>3803.3454887906632</v>
      </c>
      <c r="V124" s="129">
        <f t="shared" si="12"/>
        <v>3786.4824547164217</v>
      </c>
      <c r="W124" s="129">
        <f t="shared" si="12"/>
        <v>3772.4370959785647</v>
      </c>
      <c r="X124" s="129">
        <f t="shared" si="12"/>
        <v>3754.3372960123979</v>
      </c>
      <c r="Y124" s="129">
        <f t="shared" si="12"/>
        <v>3743.7118638278635</v>
      </c>
      <c r="Z124" s="129">
        <f t="shared" si="12"/>
        <v>3732.9036053810437</v>
      </c>
      <c r="AA124" s="129">
        <f t="shared" si="12"/>
        <v>3719.5895516923247</v>
      </c>
      <c r="AB124" s="129">
        <f t="shared" si="12"/>
        <v>3706.7271864163085</v>
      </c>
      <c r="AC124" s="129">
        <f t="shared" si="12"/>
        <v>3694.6821620775645</v>
      </c>
      <c r="AD124" s="129">
        <f t="shared" si="12"/>
        <v>3682.0994134379839</v>
      </c>
      <c r="AE124" s="129">
        <f t="shared" si="12"/>
        <v>3672.3773580788543</v>
      </c>
      <c r="AF124" s="129">
        <f t="shared" si="12"/>
        <v>3660.1817709358761</v>
      </c>
      <c r="AG124" s="129">
        <f t="shared" si="12"/>
        <v>3651.1695116538513</v>
      </c>
      <c r="AH124" s="129">
        <f t="shared" si="12"/>
        <v>3639.6407026439106</v>
      </c>
      <c r="AI124" s="129">
        <f t="shared" si="12"/>
        <v>3631.3059759809403</v>
      </c>
      <c r="AJ124" s="129">
        <f t="shared" si="12"/>
        <v>3621.9925910904467</v>
      </c>
      <c r="AK124" s="129">
        <f t="shared" si="12"/>
        <v>3615.1634924698196</v>
      </c>
      <c r="AL124" s="129">
        <f t="shared" si="12"/>
        <v>3603.3873302814941</v>
      </c>
      <c r="AM124" s="129">
        <f t="shared" si="12"/>
        <v>3603.3873302814941</v>
      </c>
      <c r="AN124" s="129">
        <f t="shared" si="12"/>
        <v>3603.3873302814941</v>
      </c>
      <c r="AO124" s="129">
        <f t="shared" si="12"/>
        <v>3603.3873302814941</v>
      </c>
      <c r="AP124" s="129">
        <f t="shared" si="12"/>
        <v>3603.3873302814941</v>
      </c>
      <c r="AQ124" s="129">
        <f t="shared" si="12"/>
        <v>3603.3873302814941</v>
      </c>
      <c r="AR124" s="129">
        <f t="shared" si="12"/>
        <v>3603.3873302814941</v>
      </c>
      <c r="AS124" s="129">
        <f t="shared" si="12"/>
        <v>3603.3873302814941</v>
      </c>
      <c r="AT124" s="129">
        <f t="shared" si="12"/>
        <v>3603.3873302814941</v>
      </c>
      <c r="AU124" s="129">
        <f t="shared" si="12"/>
        <v>3603.3873302814941</v>
      </c>
      <c r="AV124" s="618">
        <f t="shared" si="12"/>
        <v>3603.3873302814941</v>
      </c>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row>
    <row r="125" spans="7:418" ht="15">
      <c r="G125" s="19"/>
      <c r="H125" s="738"/>
      <c r="L125" s="247"/>
      <c r="M125" s="247"/>
      <c r="N125" s="247"/>
      <c r="O125" s="247"/>
      <c r="P125" s="247"/>
      <c r="Q125" s="247"/>
      <c r="R125" s="247"/>
      <c r="S125" s="247"/>
      <c r="T125" s="247"/>
      <c r="U125" s="247"/>
      <c r="V125" s="247"/>
      <c r="W125" s="247"/>
      <c r="X125" s="247"/>
      <c r="Y125" s="247"/>
      <c r="Z125" s="247"/>
      <c r="AA125" s="247"/>
      <c r="AB125" s="247"/>
      <c r="AC125" s="247"/>
      <c r="AD125" s="247"/>
      <c r="AE125" s="247"/>
      <c r="AF125" s="247"/>
      <c r="AG125" s="247"/>
      <c r="AH125" s="247"/>
      <c r="AI125" s="247"/>
      <c r="AJ125" s="247"/>
      <c r="AK125" s="247"/>
      <c r="AL125" s="247"/>
      <c r="AM125" s="247"/>
      <c r="AN125" s="247"/>
      <c r="AO125" s="247"/>
      <c r="AP125" s="247"/>
      <c r="AQ125" s="247"/>
      <c r="AR125" s="247"/>
      <c r="AS125" s="247"/>
      <c r="AT125" s="247"/>
      <c r="AU125" s="247"/>
      <c r="AV125" s="20"/>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row>
    <row r="126" spans="7:418" ht="15">
      <c r="G126" s="19"/>
      <c r="H126" s="738"/>
      <c r="J126" s="801" t="s">
        <v>24</v>
      </c>
      <c r="K126" s="8" t="s">
        <v>179</v>
      </c>
      <c r="L126" s="123">
        <f>(L136+L200)*($S$32-1)</f>
        <v>0</v>
      </c>
      <c r="M126" s="123">
        <f t="shared" ref="M126:AV133" si="13">(M136+M200)*($S$32-1)</f>
        <v>0</v>
      </c>
      <c r="N126" s="123">
        <f t="shared" si="13"/>
        <v>293.13366170822542</v>
      </c>
      <c r="O126" s="123">
        <f t="shared" si="13"/>
        <v>278.62565009241195</v>
      </c>
      <c r="P126" s="123">
        <f t="shared" si="13"/>
        <v>277.58823181940016</v>
      </c>
      <c r="Q126" s="123">
        <f t="shared" si="13"/>
        <v>276.66474093491547</v>
      </c>
      <c r="R126" s="123">
        <f t="shared" si="13"/>
        <v>275.47491648652306</v>
      </c>
      <c r="S126" s="123">
        <f t="shared" si="13"/>
        <v>274.51898270331873</v>
      </c>
      <c r="T126" s="123">
        <f t="shared" si="13"/>
        <v>273.65132378407253</v>
      </c>
      <c r="U126" s="123">
        <f t="shared" si="13"/>
        <v>272.59504336064231</v>
      </c>
      <c r="V126" s="123">
        <f t="shared" si="13"/>
        <v>271.4633143355386</v>
      </c>
      <c r="W126" s="123">
        <f t="shared" si="13"/>
        <v>270.66054121373168</v>
      </c>
      <c r="X126" s="123">
        <f t="shared" si="13"/>
        <v>269.49335134584129</v>
      </c>
      <c r="Y126" s="123">
        <f t="shared" si="13"/>
        <v>268.55854317110561</v>
      </c>
      <c r="Z126" s="123">
        <f t="shared" si="13"/>
        <v>267.66975864339076</v>
      </c>
      <c r="AA126" s="123">
        <f t="shared" si="13"/>
        <v>266.65874738096477</v>
      </c>
      <c r="AB126" s="123">
        <f t="shared" si="13"/>
        <v>265.61453873380236</v>
      </c>
      <c r="AC126" s="123">
        <f t="shared" si="13"/>
        <v>264.54920447817136</v>
      </c>
      <c r="AD126" s="123">
        <f t="shared" si="13"/>
        <v>263.47557087635624</v>
      </c>
      <c r="AE126" s="123">
        <f t="shared" si="13"/>
        <v>262.60338504100963</v>
      </c>
      <c r="AF126" s="123">
        <f t="shared" si="13"/>
        <v>261.50560788665899</v>
      </c>
      <c r="AG126" s="123">
        <f t="shared" si="13"/>
        <v>260.40632176027486</v>
      </c>
      <c r="AH126" s="123">
        <f t="shared" si="13"/>
        <v>259.15689291656031</v>
      </c>
      <c r="AI126" s="123">
        <f t="shared" si="13"/>
        <v>258.09608557702973</v>
      </c>
      <c r="AJ126" s="123">
        <f t="shared" si="13"/>
        <v>256.78629785197631</v>
      </c>
      <c r="AK126" s="123">
        <f t="shared" si="13"/>
        <v>255.36786414051289</v>
      </c>
      <c r="AL126" s="123">
        <f t="shared" si="13"/>
        <v>253.70573144564386</v>
      </c>
      <c r="AM126" s="123">
        <f t="shared" si="13"/>
        <v>253.70573144564386</v>
      </c>
      <c r="AN126" s="123">
        <f t="shared" si="13"/>
        <v>253.70573144564386</v>
      </c>
      <c r="AO126" s="123">
        <f t="shared" si="13"/>
        <v>253.70573144564386</v>
      </c>
      <c r="AP126" s="123">
        <f t="shared" si="13"/>
        <v>253.70573144564386</v>
      </c>
      <c r="AQ126" s="123">
        <f t="shared" si="13"/>
        <v>253.70573144564386</v>
      </c>
      <c r="AR126" s="123">
        <f t="shared" si="13"/>
        <v>253.70573144564386</v>
      </c>
      <c r="AS126" s="123">
        <f t="shared" si="13"/>
        <v>253.70573144564386</v>
      </c>
      <c r="AT126" s="123">
        <f t="shared" si="13"/>
        <v>253.70573144564386</v>
      </c>
      <c r="AU126" s="123">
        <f t="shared" si="13"/>
        <v>253.70573144564386</v>
      </c>
      <c r="AV126" s="612">
        <f t="shared" si="13"/>
        <v>253.70573144564386</v>
      </c>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row>
    <row r="127" spans="7:418" ht="15">
      <c r="G127" s="19"/>
      <c r="H127" s="738"/>
      <c r="J127" s="802"/>
      <c r="K127" s="9" t="s">
        <v>180</v>
      </c>
      <c r="L127" s="124">
        <f t="shared" ref="L127:AA134" si="14">(L137+L201)*($S$32-1)</f>
        <v>0</v>
      </c>
      <c r="M127" s="124">
        <f t="shared" si="14"/>
        <v>0</v>
      </c>
      <c r="N127" s="124">
        <f t="shared" si="14"/>
        <v>293.13366170822542</v>
      </c>
      <c r="O127" s="124">
        <f t="shared" si="14"/>
        <v>278.62565009241195</v>
      </c>
      <c r="P127" s="124">
        <f t="shared" si="14"/>
        <v>277.58823181940016</v>
      </c>
      <c r="Q127" s="124">
        <f t="shared" si="14"/>
        <v>276.66474093491547</v>
      </c>
      <c r="R127" s="124">
        <f t="shared" si="14"/>
        <v>275.47491648652306</v>
      </c>
      <c r="S127" s="124">
        <f t="shared" si="14"/>
        <v>274.51898270331873</v>
      </c>
      <c r="T127" s="124">
        <f t="shared" si="14"/>
        <v>273.65132378407253</v>
      </c>
      <c r="U127" s="124">
        <f t="shared" si="14"/>
        <v>272.59504336064231</v>
      </c>
      <c r="V127" s="124">
        <f t="shared" si="14"/>
        <v>271.4633143355386</v>
      </c>
      <c r="W127" s="124">
        <f t="shared" si="14"/>
        <v>270.66054121373168</v>
      </c>
      <c r="X127" s="124">
        <f t="shared" si="14"/>
        <v>269.49335134584129</v>
      </c>
      <c r="Y127" s="124">
        <f t="shared" si="14"/>
        <v>268.55854317110561</v>
      </c>
      <c r="Z127" s="124">
        <f t="shared" si="14"/>
        <v>267.66975864339076</v>
      </c>
      <c r="AA127" s="124">
        <f t="shared" si="14"/>
        <v>266.65874738096477</v>
      </c>
      <c r="AB127" s="124">
        <f t="shared" si="13"/>
        <v>265.61453873380236</v>
      </c>
      <c r="AC127" s="124">
        <f t="shared" si="13"/>
        <v>264.54920447817136</v>
      </c>
      <c r="AD127" s="124">
        <f t="shared" si="13"/>
        <v>263.47557087635624</v>
      </c>
      <c r="AE127" s="124">
        <f t="shared" si="13"/>
        <v>262.60338504100963</v>
      </c>
      <c r="AF127" s="124">
        <f t="shared" si="13"/>
        <v>261.50560788665899</v>
      </c>
      <c r="AG127" s="124">
        <f t="shared" si="13"/>
        <v>260.40632176027486</v>
      </c>
      <c r="AH127" s="124">
        <f t="shared" si="13"/>
        <v>259.15689291656031</v>
      </c>
      <c r="AI127" s="124">
        <f t="shared" si="13"/>
        <v>258.09608557702973</v>
      </c>
      <c r="AJ127" s="124">
        <f t="shared" si="13"/>
        <v>256.78629785197631</v>
      </c>
      <c r="AK127" s="124">
        <f t="shared" si="13"/>
        <v>255.36786414051289</v>
      </c>
      <c r="AL127" s="124">
        <f t="shared" si="13"/>
        <v>253.70573144564386</v>
      </c>
      <c r="AM127" s="124">
        <f t="shared" si="13"/>
        <v>253.70573144564386</v>
      </c>
      <c r="AN127" s="124">
        <f t="shared" si="13"/>
        <v>253.70573144564386</v>
      </c>
      <c r="AO127" s="124">
        <f t="shared" si="13"/>
        <v>253.70573144564386</v>
      </c>
      <c r="AP127" s="124">
        <f t="shared" si="13"/>
        <v>253.70573144564386</v>
      </c>
      <c r="AQ127" s="124">
        <f t="shared" si="13"/>
        <v>253.70573144564386</v>
      </c>
      <c r="AR127" s="124">
        <f t="shared" si="13"/>
        <v>253.70573144564386</v>
      </c>
      <c r="AS127" s="124">
        <f t="shared" si="13"/>
        <v>253.70573144564386</v>
      </c>
      <c r="AT127" s="124">
        <f t="shared" si="13"/>
        <v>253.70573144564386</v>
      </c>
      <c r="AU127" s="124">
        <f t="shared" si="13"/>
        <v>253.70573144564386</v>
      </c>
      <c r="AV127" s="613">
        <f t="shared" si="13"/>
        <v>253.70573144564386</v>
      </c>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row>
    <row r="128" spans="7:418" ht="15.75" thickBot="1">
      <c r="G128" s="19"/>
      <c r="H128" s="738"/>
      <c r="J128" s="802"/>
      <c r="K128" s="9" t="s">
        <v>181</v>
      </c>
      <c r="L128" s="125">
        <f t="shared" si="14"/>
        <v>0</v>
      </c>
      <c r="M128" s="125">
        <f t="shared" si="13"/>
        <v>0</v>
      </c>
      <c r="N128" s="125">
        <f t="shared" si="13"/>
        <v>293.13366170822542</v>
      </c>
      <c r="O128" s="125">
        <f t="shared" si="13"/>
        <v>278.62565009241195</v>
      </c>
      <c r="P128" s="125">
        <f t="shared" si="13"/>
        <v>277.58823181940016</v>
      </c>
      <c r="Q128" s="125">
        <f t="shared" si="13"/>
        <v>276.66474093491547</v>
      </c>
      <c r="R128" s="125">
        <f t="shared" si="13"/>
        <v>275.47491648652306</v>
      </c>
      <c r="S128" s="125">
        <f t="shared" si="13"/>
        <v>274.51898270331873</v>
      </c>
      <c r="T128" s="125">
        <f t="shared" si="13"/>
        <v>273.65132378407253</v>
      </c>
      <c r="U128" s="125">
        <f t="shared" si="13"/>
        <v>272.59504336064231</v>
      </c>
      <c r="V128" s="125">
        <f t="shared" si="13"/>
        <v>271.4633143355386</v>
      </c>
      <c r="W128" s="125">
        <f t="shared" si="13"/>
        <v>270.66054121373168</v>
      </c>
      <c r="X128" s="125">
        <f t="shared" si="13"/>
        <v>269.49335134584129</v>
      </c>
      <c r="Y128" s="125">
        <f t="shared" si="13"/>
        <v>268.55854317110561</v>
      </c>
      <c r="Z128" s="125">
        <f t="shared" si="13"/>
        <v>267.66975864339076</v>
      </c>
      <c r="AA128" s="125">
        <f t="shared" si="13"/>
        <v>266.65874738096477</v>
      </c>
      <c r="AB128" s="125">
        <f t="shared" si="13"/>
        <v>265.61453873380236</v>
      </c>
      <c r="AC128" s="125">
        <f t="shared" si="13"/>
        <v>264.54920447817136</v>
      </c>
      <c r="AD128" s="125">
        <f t="shared" si="13"/>
        <v>263.47557087635624</v>
      </c>
      <c r="AE128" s="125">
        <f t="shared" si="13"/>
        <v>262.60338504100963</v>
      </c>
      <c r="AF128" s="125">
        <f t="shared" si="13"/>
        <v>261.50560788665899</v>
      </c>
      <c r="AG128" s="125">
        <f t="shared" si="13"/>
        <v>260.40632176027486</v>
      </c>
      <c r="AH128" s="125">
        <f t="shared" si="13"/>
        <v>259.15689291656031</v>
      </c>
      <c r="AI128" s="125">
        <f t="shared" si="13"/>
        <v>258.09608557702973</v>
      </c>
      <c r="AJ128" s="125">
        <f t="shared" si="13"/>
        <v>256.78629785197631</v>
      </c>
      <c r="AK128" s="125">
        <f t="shared" si="13"/>
        <v>255.36786414051289</v>
      </c>
      <c r="AL128" s="125">
        <f t="shared" si="13"/>
        <v>253.70573144564386</v>
      </c>
      <c r="AM128" s="125">
        <f t="shared" si="13"/>
        <v>253.70573144564386</v>
      </c>
      <c r="AN128" s="125">
        <f t="shared" si="13"/>
        <v>253.70573144564386</v>
      </c>
      <c r="AO128" s="125">
        <f t="shared" si="13"/>
        <v>253.70573144564386</v>
      </c>
      <c r="AP128" s="125">
        <f t="shared" si="13"/>
        <v>253.70573144564386</v>
      </c>
      <c r="AQ128" s="125">
        <f t="shared" si="13"/>
        <v>253.70573144564386</v>
      </c>
      <c r="AR128" s="125">
        <f t="shared" si="13"/>
        <v>253.70573144564386</v>
      </c>
      <c r="AS128" s="125">
        <f t="shared" si="13"/>
        <v>253.70573144564386</v>
      </c>
      <c r="AT128" s="125">
        <f t="shared" si="13"/>
        <v>253.70573144564386</v>
      </c>
      <c r="AU128" s="125">
        <f t="shared" si="13"/>
        <v>253.70573144564386</v>
      </c>
      <c r="AV128" s="614">
        <f t="shared" si="13"/>
        <v>253.70573144564386</v>
      </c>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row>
    <row r="129" spans="7:418" ht="15.75" thickTop="1">
      <c r="G129" s="19"/>
      <c r="H129" s="738"/>
      <c r="J129" s="802"/>
      <c r="K129" s="9" t="s">
        <v>146</v>
      </c>
      <c r="L129" s="126">
        <f t="shared" si="14"/>
        <v>0</v>
      </c>
      <c r="M129" s="126">
        <f t="shared" si="13"/>
        <v>0</v>
      </c>
      <c r="N129" s="126">
        <f t="shared" si="13"/>
        <v>292.80546029094529</v>
      </c>
      <c r="O129" s="126">
        <f t="shared" si="13"/>
        <v>285.04406263678368</v>
      </c>
      <c r="P129" s="126">
        <f t="shared" si="13"/>
        <v>284.53252111743683</v>
      </c>
      <c r="Q129" s="126">
        <f t="shared" si="13"/>
        <v>284.11227240611493</v>
      </c>
      <c r="R129" s="126">
        <f t="shared" si="13"/>
        <v>283.47850415205681</v>
      </c>
      <c r="S129" s="126">
        <f t="shared" si="13"/>
        <v>283.03184843014924</v>
      </c>
      <c r="T129" s="126">
        <f t="shared" si="13"/>
        <v>282.65686887983151</v>
      </c>
      <c r="U129" s="126">
        <f t="shared" si="13"/>
        <v>282.13023764014991</v>
      </c>
      <c r="V129" s="126">
        <f t="shared" si="13"/>
        <v>281.54249303311269</v>
      </c>
      <c r="W129" s="126">
        <f t="shared" si="13"/>
        <v>281.22032750396647</v>
      </c>
      <c r="X129" s="126">
        <f t="shared" si="13"/>
        <v>280.60391242829326</v>
      </c>
      <c r="Y129" s="126">
        <f t="shared" si="13"/>
        <v>280.17536437078735</v>
      </c>
      <c r="Z129" s="126">
        <f t="shared" si="13"/>
        <v>279.78378612810144</v>
      </c>
      <c r="AA129" s="126">
        <f t="shared" si="13"/>
        <v>279.2941247032399</v>
      </c>
      <c r="AB129" s="126">
        <f t="shared" si="13"/>
        <v>278.77654729575909</v>
      </c>
      <c r="AC129" s="126">
        <f t="shared" si="13"/>
        <v>278.28084998276364</v>
      </c>
      <c r="AD129" s="126">
        <f t="shared" si="13"/>
        <v>277.73988350876402</v>
      </c>
      <c r="AE129" s="126">
        <f t="shared" si="13"/>
        <v>277.36264050039614</v>
      </c>
      <c r="AF129" s="126">
        <f t="shared" si="13"/>
        <v>276.80054841792793</v>
      </c>
      <c r="AG129" s="126">
        <f t="shared" si="13"/>
        <v>276.31994082526722</v>
      </c>
      <c r="AH129" s="126">
        <f t="shared" si="13"/>
        <v>275.67862771104171</v>
      </c>
      <c r="AI129" s="126">
        <f t="shared" si="13"/>
        <v>275.24178030735169</v>
      </c>
      <c r="AJ129" s="126">
        <f t="shared" si="13"/>
        <v>274.74231056427254</v>
      </c>
      <c r="AK129" s="126">
        <f t="shared" si="13"/>
        <v>274.40128288470794</v>
      </c>
      <c r="AL129" s="126">
        <f t="shared" si="13"/>
        <v>273.74412556413102</v>
      </c>
      <c r="AM129" s="126">
        <f t="shared" si="13"/>
        <v>273.74412556413102</v>
      </c>
      <c r="AN129" s="126">
        <f t="shared" si="13"/>
        <v>273.74412556413102</v>
      </c>
      <c r="AO129" s="126">
        <f t="shared" si="13"/>
        <v>273.74412556413102</v>
      </c>
      <c r="AP129" s="126">
        <f t="shared" si="13"/>
        <v>273.74412556413102</v>
      </c>
      <c r="AQ129" s="126">
        <f t="shared" si="13"/>
        <v>273.74412556413102</v>
      </c>
      <c r="AR129" s="126">
        <f t="shared" si="13"/>
        <v>273.74412556413102</v>
      </c>
      <c r="AS129" s="126">
        <f t="shared" si="13"/>
        <v>273.74412556413102</v>
      </c>
      <c r="AT129" s="126">
        <f t="shared" si="13"/>
        <v>273.74412556413102</v>
      </c>
      <c r="AU129" s="126">
        <f t="shared" si="13"/>
        <v>273.74412556413102</v>
      </c>
      <c r="AV129" s="615">
        <f t="shared" si="13"/>
        <v>273.74412556413102</v>
      </c>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row>
    <row r="130" spans="7:418" ht="15">
      <c r="G130" s="19"/>
      <c r="H130" s="738"/>
      <c r="J130" s="802"/>
      <c r="K130" s="9" t="s">
        <v>147</v>
      </c>
      <c r="L130" s="124">
        <f t="shared" si="14"/>
        <v>0</v>
      </c>
      <c r="M130" s="124">
        <f t="shared" si="13"/>
        <v>0</v>
      </c>
      <c r="N130" s="124">
        <f t="shared" si="13"/>
        <v>292.80546029094529</v>
      </c>
      <c r="O130" s="124">
        <f t="shared" si="13"/>
        <v>285.04406263678368</v>
      </c>
      <c r="P130" s="124">
        <f t="shared" si="13"/>
        <v>284.53252111743683</v>
      </c>
      <c r="Q130" s="124">
        <f t="shared" si="13"/>
        <v>284.11227240611493</v>
      </c>
      <c r="R130" s="124">
        <f t="shared" si="13"/>
        <v>283.47850415205681</v>
      </c>
      <c r="S130" s="124">
        <f t="shared" si="13"/>
        <v>283.03184843014924</v>
      </c>
      <c r="T130" s="124">
        <f t="shared" si="13"/>
        <v>282.65686887983151</v>
      </c>
      <c r="U130" s="124">
        <f t="shared" si="13"/>
        <v>282.13023764014991</v>
      </c>
      <c r="V130" s="124">
        <f t="shared" si="13"/>
        <v>281.54249303311269</v>
      </c>
      <c r="W130" s="124">
        <f t="shared" si="13"/>
        <v>281.22032750396647</v>
      </c>
      <c r="X130" s="124">
        <f t="shared" si="13"/>
        <v>280.60391242829326</v>
      </c>
      <c r="Y130" s="124">
        <f t="shared" si="13"/>
        <v>280.17536437078735</v>
      </c>
      <c r="Z130" s="124">
        <f t="shared" si="13"/>
        <v>279.78378612810144</v>
      </c>
      <c r="AA130" s="124">
        <f t="shared" si="13"/>
        <v>279.2941247032399</v>
      </c>
      <c r="AB130" s="124">
        <f t="shared" si="13"/>
        <v>278.77654729575909</v>
      </c>
      <c r="AC130" s="124">
        <f t="shared" si="13"/>
        <v>278.28084998276364</v>
      </c>
      <c r="AD130" s="124">
        <f t="shared" si="13"/>
        <v>277.73988350876402</v>
      </c>
      <c r="AE130" s="124">
        <f t="shared" si="13"/>
        <v>277.36264050039614</v>
      </c>
      <c r="AF130" s="124">
        <f t="shared" si="13"/>
        <v>276.80054841792793</v>
      </c>
      <c r="AG130" s="124">
        <f t="shared" si="13"/>
        <v>276.31994082526722</v>
      </c>
      <c r="AH130" s="124">
        <f t="shared" si="13"/>
        <v>275.67862771104171</v>
      </c>
      <c r="AI130" s="124">
        <f t="shared" si="13"/>
        <v>275.24178030735169</v>
      </c>
      <c r="AJ130" s="124">
        <f t="shared" si="13"/>
        <v>274.74231056427254</v>
      </c>
      <c r="AK130" s="124">
        <f t="shared" si="13"/>
        <v>274.40128288470794</v>
      </c>
      <c r="AL130" s="124">
        <f t="shared" si="13"/>
        <v>273.74412556413102</v>
      </c>
      <c r="AM130" s="124">
        <f t="shared" si="13"/>
        <v>273.74412556413102</v>
      </c>
      <c r="AN130" s="124">
        <f t="shared" si="13"/>
        <v>273.74412556413102</v>
      </c>
      <c r="AO130" s="124">
        <f t="shared" si="13"/>
        <v>273.74412556413102</v>
      </c>
      <c r="AP130" s="124">
        <f t="shared" si="13"/>
        <v>273.74412556413102</v>
      </c>
      <c r="AQ130" s="124">
        <f t="shared" si="13"/>
        <v>273.74412556413102</v>
      </c>
      <c r="AR130" s="124">
        <f t="shared" si="13"/>
        <v>273.74412556413102</v>
      </c>
      <c r="AS130" s="124">
        <f t="shared" si="13"/>
        <v>273.74412556413102</v>
      </c>
      <c r="AT130" s="124">
        <f t="shared" si="13"/>
        <v>273.74412556413102</v>
      </c>
      <c r="AU130" s="124">
        <f t="shared" si="13"/>
        <v>273.74412556413102</v>
      </c>
      <c r="AV130" s="613">
        <f t="shared" si="13"/>
        <v>273.74412556413102</v>
      </c>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row>
    <row r="131" spans="7:418" ht="15.75" thickBot="1">
      <c r="G131" s="19"/>
      <c r="H131" s="738"/>
      <c r="J131" s="802"/>
      <c r="K131" s="9" t="s">
        <v>149</v>
      </c>
      <c r="L131" s="125">
        <f t="shared" si="14"/>
        <v>0</v>
      </c>
      <c r="M131" s="125">
        <f t="shared" si="13"/>
        <v>0</v>
      </c>
      <c r="N131" s="125">
        <f t="shared" si="13"/>
        <v>292.80546029094529</v>
      </c>
      <c r="O131" s="125">
        <f t="shared" si="13"/>
        <v>285.04406263678368</v>
      </c>
      <c r="P131" s="125">
        <f t="shared" si="13"/>
        <v>284.53252111743683</v>
      </c>
      <c r="Q131" s="125">
        <f t="shared" si="13"/>
        <v>284.11227240611493</v>
      </c>
      <c r="R131" s="125">
        <f t="shared" si="13"/>
        <v>283.47850415205681</v>
      </c>
      <c r="S131" s="125">
        <f t="shared" si="13"/>
        <v>283.03184843014924</v>
      </c>
      <c r="T131" s="125">
        <f t="shared" si="13"/>
        <v>282.65686887983151</v>
      </c>
      <c r="U131" s="125">
        <f t="shared" si="13"/>
        <v>282.13023764014991</v>
      </c>
      <c r="V131" s="125">
        <f t="shared" si="13"/>
        <v>281.54249303311269</v>
      </c>
      <c r="W131" s="125">
        <f t="shared" si="13"/>
        <v>281.22032750396647</v>
      </c>
      <c r="X131" s="125">
        <f t="shared" si="13"/>
        <v>280.60391242829326</v>
      </c>
      <c r="Y131" s="125">
        <f t="shared" si="13"/>
        <v>280.17536437078735</v>
      </c>
      <c r="Z131" s="125">
        <f t="shared" si="13"/>
        <v>279.78378612810144</v>
      </c>
      <c r="AA131" s="125">
        <f t="shared" si="13"/>
        <v>279.2941247032399</v>
      </c>
      <c r="AB131" s="125">
        <f t="shared" si="13"/>
        <v>278.77654729575909</v>
      </c>
      <c r="AC131" s="125">
        <f t="shared" si="13"/>
        <v>278.28084998276364</v>
      </c>
      <c r="AD131" s="125">
        <f t="shared" si="13"/>
        <v>277.73988350876402</v>
      </c>
      <c r="AE131" s="125">
        <f t="shared" si="13"/>
        <v>277.36264050039614</v>
      </c>
      <c r="AF131" s="125">
        <f t="shared" si="13"/>
        <v>276.80054841792793</v>
      </c>
      <c r="AG131" s="125">
        <f t="shared" si="13"/>
        <v>276.31994082526722</v>
      </c>
      <c r="AH131" s="125">
        <f t="shared" si="13"/>
        <v>275.67862771104171</v>
      </c>
      <c r="AI131" s="125">
        <f t="shared" si="13"/>
        <v>275.24178030735169</v>
      </c>
      <c r="AJ131" s="125">
        <f t="shared" si="13"/>
        <v>274.74231056427254</v>
      </c>
      <c r="AK131" s="125">
        <f t="shared" si="13"/>
        <v>274.40128288470794</v>
      </c>
      <c r="AL131" s="125">
        <f t="shared" si="13"/>
        <v>273.74412556413102</v>
      </c>
      <c r="AM131" s="125">
        <f t="shared" si="13"/>
        <v>273.74412556413102</v>
      </c>
      <c r="AN131" s="125">
        <f t="shared" si="13"/>
        <v>273.74412556413102</v>
      </c>
      <c r="AO131" s="125">
        <f t="shared" si="13"/>
        <v>273.74412556413102</v>
      </c>
      <c r="AP131" s="125">
        <f t="shared" si="13"/>
        <v>273.74412556413102</v>
      </c>
      <c r="AQ131" s="125">
        <f t="shared" si="13"/>
        <v>273.74412556413102</v>
      </c>
      <c r="AR131" s="125">
        <f t="shared" si="13"/>
        <v>273.74412556413102</v>
      </c>
      <c r="AS131" s="125">
        <f t="shared" si="13"/>
        <v>273.74412556413102</v>
      </c>
      <c r="AT131" s="125">
        <f t="shared" si="13"/>
        <v>273.74412556413102</v>
      </c>
      <c r="AU131" s="125">
        <f t="shared" si="13"/>
        <v>273.74412556413102</v>
      </c>
      <c r="AV131" s="614">
        <f t="shared" si="13"/>
        <v>273.74412556413102</v>
      </c>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c r="LP131"/>
      <c r="LQ131"/>
      <c r="LR131"/>
      <c r="LS131"/>
      <c r="LT131"/>
      <c r="LU131"/>
      <c r="LV131"/>
      <c r="LW131"/>
      <c r="LX131"/>
      <c r="LY131"/>
      <c r="LZ131"/>
      <c r="MA131"/>
      <c r="MB131"/>
      <c r="MC131"/>
      <c r="MD131"/>
      <c r="ME131"/>
      <c r="MF131"/>
      <c r="MG131"/>
      <c r="MH131"/>
      <c r="MI131"/>
      <c r="MJ131"/>
      <c r="MK131"/>
      <c r="ML131"/>
      <c r="MM131"/>
      <c r="MN131"/>
      <c r="MO131"/>
      <c r="MP131"/>
      <c r="MQ131"/>
      <c r="MR131"/>
      <c r="MS131"/>
      <c r="MT131"/>
      <c r="MU131"/>
      <c r="MV131"/>
      <c r="MW131"/>
      <c r="MX131"/>
      <c r="MY131"/>
      <c r="MZ131"/>
      <c r="NA131"/>
      <c r="NB131"/>
      <c r="NC131"/>
      <c r="ND131"/>
      <c r="NE131"/>
      <c r="NF131"/>
      <c r="NG131"/>
      <c r="NH131"/>
      <c r="NI131"/>
      <c r="NJ131"/>
      <c r="NK131"/>
      <c r="NL131"/>
      <c r="NM131"/>
      <c r="NN131"/>
      <c r="NO131"/>
      <c r="NP131"/>
      <c r="NQ131"/>
      <c r="NR131"/>
      <c r="NS131"/>
      <c r="NT131"/>
      <c r="NU131"/>
      <c r="NV131"/>
      <c r="NW131"/>
      <c r="NX131"/>
      <c r="NY131"/>
      <c r="NZ131"/>
      <c r="OA131"/>
      <c r="OB131"/>
      <c r="OC131"/>
      <c r="OD131"/>
      <c r="OE131"/>
      <c r="OF131"/>
      <c r="OG131"/>
      <c r="OH131"/>
      <c r="OI131"/>
      <c r="OJ131"/>
      <c r="OK131"/>
      <c r="OL131"/>
      <c r="OM131"/>
      <c r="ON131"/>
      <c r="OO131"/>
      <c r="OP131"/>
      <c r="OQ131"/>
      <c r="OR131"/>
      <c r="OS131"/>
      <c r="OT131"/>
      <c r="OU131"/>
      <c r="OV131"/>
      <c r="OW131"/>
      <c r="OX131"/>
      <c r="OY131"/>
      <c r="OZ131"/>
      <c r="PA131"/>
      <c r="PB131"/>
    </row>
    <row r="132" spans="7:418" ht="15.75" thickTop="1">
      <c r="G132" s="19"/>
      <c r="H132" s="738"/>
      <c r="J132" s="802"/>
      <c r="K132" s="9" t="s">
        <v>152</v>
      </c>
      <c r="L132" s="126">
        <f t="shared" si="14"/>
        <v>0</v>
      </c>
      <c r="M132" s="126">
        <f t="shared" si="13"/>
        <v>0</v>
      </c>
      <c r="N132" s="126">
        <f t="shared" si="13"/>
        <v>283.66637117022407</v>
      </c>
      <c r="O132" s="126">
        <f t="shared" si="13"/>
        <v>273.50797144089273</v>
      </c>
      <c r="P132" s="126">
        <f t="shared" si="13"/>
        <v>271.77491706045049</v>
      </c>
      <c r="Q132" s="126">
        <f t="shared" si="13"/>
        <v>270.85972552214992</v>
      </c>
      <c r="R132" s="126">
        <f t="shared" si="13"/>
        <v>269.69404462629302</v>
      </c>
      <c r="S132" s="126">
        <f t="shared" si="13"/>
        <v>268.75697299350713</v>
      </c>
      <c r="T132" s="126">
        <f t="shared" si="13"/>
        <v>267.86215257765843</v>
      </c>
      <c r="U132" s="126">
        <f t="shared" si="13"/>
        <v>266.82548879066337</v>
      </c>
      <c r="V132" s="126">
        <f t="shared" si="13"/>
        <v>265.64245471642158</v>
      </c>
      <c r="W132" s="126">
        <f t="shared" si="13"/>
        <v>264.6570959785646</v>
      </c>
      <c r="X132" s="126">
        <f t="shared" si="13"/>
        <v>263.38729601239817</v>
      </c>
      <c r="Y132" s="126">
        <f t="shared" si="13"/>
        <v>262.64186382786318</v>
      </c>
      <c r="Z132" s="126">
        <f t="shared" si="13"/>
        <v>261.88360538104365</v>
      </c>
      <c r="AA132" s="126">
        <f t="shared" si="13"/>
        <v>260.94955169232463</v>
      </c>
      <c r="AB132" s="126">
        <f t="shared" si="13"/>
        <v>260.04718641630859</v>
      </c>
      <c r="AC132" s="126">
        <f t="shared" si="13"/>
        <v>259.20216207756442</v>
      </c>
      <c r="AD132" s="126">
        <f t="shared" si="13"/>
        <v>258.31941343798354</v>
      </c>
      <c r="AE132" s="126">
        <f t="shared" si="13"/>
        <v>257.63735807885428</v>
      </c>
      <c r="AF132" s="126">
        <f t="shared" si="13"/>
        <v>256.7817709358759</v>
      </c>
      <c r="AG132" s="126">
        <f t="shared" si="13"/>
        <v>256.14951165385122</v>
      </c>
      <c r="AH132" s="126">
        <f t="shared" si="13"/>
        <v>255.34070264391042</v>
      </c>
      <c r="AI132" s="126">
        <f t="shared" si="13"/>
        <v>254.75597598094015</v>
      </c>
      <c r="AJ132" s="126">
        <f t="shared" si="13"/>
        <v>254.10259109044691</v>
      </c>
      <c r="AK132" s="126">
        <f t="shared" si="13"/>
        <v>253.62349246981964</v>
      </c>
      <c r="AL132" s="126">
        <f t="shared" si="13"/>
        <v>252.79733028149391</v>
      </c>
      <c r="AM132" s="126">
        <f t="shared" si="13"/>
        <v>252.79733028149391</v>
      </c>
      <c r="AN132" s="126">
        <f t="shared" si="13"/>
        <v>252.79733028149391</v>
      </c>
      <c r="AO132" s="126">
        <f t="shared" si="13"/>
        <v>252.79733028149391</v>
      </c>
      <c r="AP132" s="126">
        <f t="shared" si="13"/>
        <v>252.79733028149391</v>
      </c>
      <c r="AQ132" s="126">
        <f t="shared" si="13"/>
        <v>252.79733028149391</v>
      </c>
      <c r="AR132" s="126">
        <f t="shared" si="13"/>
        <v>252.79733028149391</v>
      </c>
      <c r="AS132" s="126">
        <f t="shared" si="13"/>
        <v>252.79733028149391</v>
      </c>
      <c r="AT132" s="126">
        <f t="shared" si="13"/>
        <v>252.79733028149391</v>
      </c>
      <c r="AU132" s="126">
        <f t="shared" si="13"/>
        <v>252.79733028149391</v>
      </c>
      <c r="AV132" s="615">
        <f t="shared" si="13"/>
        <v>252.79733028149391</v>
      </c>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c r="LP132"/>
      <c r="LQ132"/>
      <c r="LR132"/>
      <c r="LS132"/>
      <c r="LT132"/>
      <c r="LU132"/>
      <c r="LV132"/>
      <c r="LW132"/>
      <c r="LX132"/>
      <c r="LY132"/>
      <c r="LZ132"/>
      <c r="MA132"/>
      <c r="MB132"/>
      <c r="MC132"/>
      <c r="MD132"/>
      <c r="ME132"/>
      <c r="MF132"/>
      <c r="MG132"/>
      <c r="MH132"/>
      <c r="MI132"/>
      <c r="MJ132"/>
      <c r="MK132"/>
      <c r="ML132"/>
      <c r="MM132"/>
      <c r="MN132"/>
      <c r="MO132"/>
      <c r="MP132"/>
      <c r="MQ132"/>
      <c r="MR132"/>
      <c r="MS132"/>
      <c r="MT132"/>
      <c r="MU132"/>
      <c r="MV132"/>
      <c r="MW132"/>
      <c r="MX132"/>
      <c r="MY132"/>
      <c r="MZ132"/>
      <c r="NA132"/>
      <c r="NB132"/>
      <c r="NC132"/>
      <c r="ND132"/>
      <c r="NE132"/>
      <c r="NF132"/>
      <c r="NG132"/>
      <c r="NH132"/>
      <c r="NI132"/>
      <c r="NJ132"/>
      <c r="NK132"/>
      <c r="NL132"/>
      <c r="NM132"/>
      <c r="NN132"/>
      <c r="NO132"/>
      <c r="NP132"/>
      <c r="NQ132"/>
      <c r="NR132"/>
      <c r="NS132"/>
      <c r="NT132"/>
      <c r="NU132"/>
      <c r="NV132"/>
      <c r="NW132"/>
      <c r="NX132"/>
      <c r="NY132"/>
      <c r="NZ132"/>
      <c r="OA132"/>
      <c r="OB132"/>
      <c r="OC132"/>
      <c r="OD132"/>
      <c r="OE132"/>
      <c r="OF132"/>
      <c r="OG132"/>
      <c r="OH132"/>
      <c r="OI132"/>
      <c r="OJ132"/>
      <c r="OK132"/>
      <c r="OL132"/>
      <c r="OM132"/>
      <c r="ON132"/>
      <c r="OO132"/>
      <c r="OP132"/>
      <c r="OQ132"/>
      <c r="OR132"/>
      <c r="OS132"/>
      <c r="OT132"/>
      <c r="OU132"/>
      <c r="OV132"/>
      <c r="OW132"/>
      <c r="OX132"/>
      <c r="OY132"/>
      <c r="OZ132"/>
      <c r="PA132"/>
      <c r="PB132"/>
    </row>
    <row r="133" spans="7:418" ht="15">
      <c r="G133" s="19"/>
      <c r="H133" s="738"/>
      <c r="J133" s="802"/>
      <c r="K133" s="9" t="s">
        <v>153</v>
      </c>
      <c r="L133" s="124">
        <f t="shared" si="14"/>
        <v>0</v>
      </c>
      <c r="M133" s="124">
        <f t="shared" si="13"/>
        <v>0</v>
      </c>
      <c r="N133" s="124">
        <f t="shared" si="13"/>
        <v>283.66637117022407</v>
      </c>
      <c r="O133" s="124">
        <f t="shared" si="13"/>
        <v>273.50797144089273</v>
      </c>
      <c r="P133" s="124">
        <f t="shared" si="13"/>
        <v>271.77491706045049</v>
      </c>
      <c r="Q133" s="124">
        <f t="shared" si="13"/>
        <v>270.85972552214992</v>
      </c>
      <c r="R133" s="124">
        <f t="shared" si="13"/>
        <v>269.69404462629302</v>
      </c>
      <c r="S133" s="124">
        <f t="shared" si="13"/>
        <v>268.75697299350713</v>
      </c>
      <c r="T133" s="124">
        <f t="shared" si="13"/>
        <v>267.86215257765843</v>
      </c>
      <c r="U133" s="124">
        <f t="shared" si="13"/>
        <v>266.82548879066337</v>
      </c>
      <c r="V133" s="124">
        <f t="shared" si="13"/>
        <v>265.64245471642158</v>
      </c>
      <c r="W133" s="124">
        <f t="shared" si="13"/>
        <v>264.6570959785646</v>
      </c>
      <c r="X133" s="124">
        <f t="shared" si="13"/>
        <v>263.38729601239817</v>
      </c>
      <c r="Y133" s="124">
        <f t="shared" si="13"/>
        <v>262.64186382786318</v>
      </c>
      <c r="Z133" s="124">
        <f t="shared" si="13"/>
        <v>261.88360538104365</v>
      </c>
      <c r="AA133" s="124">
        <f t="shared" si="13"/>
        <v>260.94955169232463</v>
      </c>
      <c r="AB133" s="124">
        <f t="shared" si="13"/>
        <v>260.04718641630859</v>
      </c>
      <c r="AC133" s="124">
        <f t="shared" si="13"/>
        <v>259.20216207756442</v>
      </c>
      <c r="AD133" s="124">
        <f t="shared" si="13"/>
        <v>258.31941343798354</v>
      </c>
      <c r="AE133" s="124">
        <f t="shared" ref="M133:AV134" si="15">(AE143+AE207)*($S$32-1)</f>
        <v>257.63735807885428</v>
      </c>
      <c r="AF133" s="124">
        <f t="shared" si="15"/>
        <v>256.7817709358759</v>
      </c>
      <c r="AG133" s="124">
        <f t="shared" si="15"/>
        <v>256.14951165385122</v>
      </c>
      <c r="AH133" s="124">
        <f t="shared" si="15"/>
        <v>255.34070264391042</v>
      </c>
      <c r="AI133" s="124">
        <f t="shared" si="15"/>
        <v>254.75597598094015</v>
      </c>
      <c r="AJ133" s="124">
        <f t="shared" si="15"/>
        <v>254.10259109044691</v>
      </c>
      <c r="AK133" s="124">
        <f t="shared" si="15"/>
        <v>253.62349246981964</v>
      </c>
      <c r="AL133" s="124">
        <f t="shared" si="15"/>
        <v>252.79733028149391</v>
      </c>
      <c r="AM133" s="124">
        <f t="shared" si="15"/>
        <v>252.79733028149391</v>
      </c>
      <c r="AN133" s="124">
        <f t="shared" si="15"/>
        <v>252.79733028149391</v>
      </c>
      <c r="AO133" s="124">
        <f t="shared" si="15"/>
        <v>252.79733028149391</v>
      </c>
      <c r="AP133" s="124">
        <f t="shared" si="15"/>
        <v>252.79733028149391</v>
      </c>
      <c r="AQ133" s="124">
        <f t="shared" si="15"/>
        <v>252.79733028149391</v>
      </c>
      <c r="AR133" s="124">
        <f t="shared" si="15"/>
        <v>252.79733028149391</v>
      </c>
      <c r="AS133" s="124">
        <f t="shared" si="15"/>
        <v>252.79733028149391</v>
      </c>
      <c r="AT133" s="124">
        <f t="shared" si="15"/>
        <v>252.79733028149391</v>
      </c>
      <c r="AU133" s="124">
        <f t="shared" si="15"/>
        <v>252.79733028149391</v>
      </c>
      <c r="AV133" s="613">
        <f t="shared" si="15"/>
        <v>252.79733028149391</v>
      </c>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c r="LP133"/>
      <c r="LQ133"/>
      <c r="LR133"/>
      <c r="LS133"/>
      <c r="LT133"/>
      <c r="LU133"/>
      <c r="LV133"/>
      <c r="LW133"/>
      <c r="LX133"/>
      <c r="LY133"/>
      <c r="LZ133"/>
      <c r="MA133"/>
      <c r="MB133"/>
      <c r="MC133"/>
      <c r="MD133"/>
      <c r="ME133"/>
      <c r="MF133"/>
      <c r="MG133"/>
      <c r="MH133"/>
      <c r="MI133"/>
      <c r="MJ133"/>
      <c r="MK133"/>
      <c r="ML133"/>
      <c r="MM133"/>
      <c r="MN133"/>
      <c r="MO133"/>
      <c r="MP133"/>
      <c r="MQ133"/>
      <c r="MR133"/>
      <c r="MS133"/>
      <c r="MT133"/>
      <c r="MU133"/>
      <c r="MV133"/>
      <c r="MW133"/>
      <c r="MX133"/>
      <c r="MY133"/>
      <c r="MZ133"/>
      <c r="NA133"/>
      <c r="NB133"/>
      <c r="NC133"/>
      <c r="ND133"/>
      <c r="NE133"/>
      <c r="NF133"/>
      <c r="NG133"/>
      <c r="NH133"/>
      <c r="NI133"/>
      <c r="NJ133"/>
      <c r="NK133"/>
      <c r="NL133"/>
      <c r="NM133"/>
      <c r="NN133"/>
      <c r="NO133"/>
      <c r="NP133"/>
      <c r="NQ133"/>
      <c r="NR133"/>
      <c r="NS133"/>
      <c r="NT133"/>
      <c r="NU133"/>
      <c r="NV133"/>
      <c r="NW133"/>
      <c r="NX133"/>
      <c r="NY133"/>
      <c r="NZ133"/>
      <c r="OA133"/>
      <c r="OB133"/>
      <c r="OC133"/>
      <c r="OD133"/>
      <c r="OE133"/>
      <c r="OF133"/>
      <c r="OG133"/>
      <c r="OH133"/>
      <c r="OI133"/>
      <c r="OJ133"/>
      <c r="OK133"/>
      <c r="OL133"/>
      <c r="OM133"/>
      <c r="ON133"/>
      <c r="OO133"/>
      <c r="OP133"/>
      <c r="OQ133"/>
      <c r="OR133"/>
      <c r="OS133"/>
      <c r="OT133"/>
      <c r="OU133"/>
      <c r="OV133"/>
      <c r="OW133"/>
      <c r="OX133"/>
      <c r="OY133"/>
      <c r="OZ133"/>
      <c r="PA133"/>
      <c r="PB133"/>
    </row>
    <row r="134" spans="7:418" ht="15">
      <c r="G134" s="19"/>
      <c r="H134" s="738"/>
      <c r="J134" s="802"/>
      <c r="K134" s="10" t="s">
        <v>154</v>
      </c>
      <c r="L134" s="129">
        <f t="shared" si="14"/>
        <v>0</v>
      </c>
      <c r="M134" s="129">
        <f t="shared" si="15"/>
        <v>0</v>
      </c>
      <c r="N134" s="129">
        <f t="shared" si="15"/>
        <v>283.66637117022407</v>
      </c>
      <c r="O134" s="129">
        <f t="shared" si="15"/>
        <v>273.50797144089273</v>
      </c>
      <c r="P134" s="129">
        <f t="shared" si="15"/>
        <v>271.77491706045049</v>
      </c>
      <c r="Q134" s="129">
        <f t="shared" si="15"/>
        <v>270.85972552214992</v>
      </c>
      <c r="R134" s="129">
        <f t="shared" si="15"/>
        <v>269.69404462629302</v>
      </c>
      <c r="S134" s="129">
        <f t="shared" si="15"/>
        <v>268.75697299350713</v>
      </c>
      <c r="T134" s="129">
        <f t="shared" si="15"/>
        <v>267.86215257765843</v>
      </c>
      <c r="U134" s="129">
        <f t="shared" si="15"/>
        <v>266.82548879066337</v>
      </c>
      <c r="V134" s="129">
        <f t="shared" si="15"/>
        <v>265.64245471642158</v>
      </c>
      <c r="W134" s="129">
        <f t="shared" si="15"/>
        <v>264.6570959785646</v>
      </c>
      <c r="X134" s="129">
        <f t="shared" si="15"/>
        <v>263.38729601239817</v>
      </c>
      <c r="Y134" s="129">
        <f t="shared" si="15"/>
        <v>262.64186382786318</v>
      </c>
      <c r="Z134" s="129">
        <f t="shared" si="15"/>
        <v>261.88360538104365</v>
      </c>
      <c r="AA134" s="129">
        <f t="shared" si="15"/>
        <v>260.94955169232463</v>
      </c>
      <c r="AB134" s="129">
        <f t="shared" si="15"/>
        <v>260.04718641630859</v>
      </c>
      <c r="AC134" s="129">
        <f t="shared" si="15"/>
        <v>259.20216207756442</v>
      </c>
      <c r="AD134" s="129">
        <f t="shared" si="15"/>
        <v>258.31941343798354</v>
      </c>
      <c r="AE134" s="129">
        <f t="shared" si="15"/>
        <v>257.63735807885428</v>
      </c>
      <c r="AF134" s="129">
        <f t="shared" si="15"/>
        <v>256.7817709358759</v>
      </c>
      <c r="AG134" s="129">
        <f t="shared" si="15"/>
        <v>256.14951165385122</v>
      </c>
      <c r="AH134" s="129">
        <f t="shared" si="15"/>
        <v>255.34070264391042</v>
      </c>
      <c r="AI134" s="129">
        <f t="shared" si="15"/>
        <v>254.75597598094015</v>
      </c>
      <c r="AJ134" s="129">
        <f t="shared" si="15"/>
        <v>254.10259109044691</v>
      </c>
      <c r="AK134" s="129">
        <f t="shared" si="15"/>
        <v>253.62349246981964</v>
      </c>
      <c r="AL134" s="129">
        <f t="shared" si="15"/>
        <v>252.79733028149391</v>
      </c>
      <c r="AM134" s="129">
        <f t="shared" si="15"/>
        <v>252.79733028149391</v>
      </c>
      <c r="AN134" s="129">
        <f t="shared" si="15"/>
        <v>252.79733028149391</v>
      </c>
      <c r="AO134" s="129">
        <f t="shared" si="15"/>
        <v>252.79733028149391</v>
      </c>
      <c r="AP134" s="129">
        <f t="shared" si="15"/>
        <v>252.79733028149391</v>
      </c>
      <c r="AQ134" s="129">
        <f t="shared" si="15"/>
        <v>252.79733028149391</v>
      </c>
      <c r="AR134" s="129">
        <f t="shared" si="15"/>
        <v>252.79733028149391</v>
      </c>
      <c r="AS134" s="129">
        <f t="shared" si="15"/>
        <v>252.79733028149391</v>
      </c>
      <c r="AT134" s="129">
        <f t="shared" si="15"/>
        <v>252.79733028149391</v>
      </c>
      <c r="AU134" s="129">
        <f t="shared" si="15"/>
        <v>252.79733028149391</v>
      </c>
      <c r="AV134" s="618">
        <f t="shared" si="15"/>
        <v>252.79733028149391</v>
      </c>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c r="LP134"/>
      <c r="LQ134"/>
      <c r="LR134"/>
      <c r="LS134"/>
      <c r="LT134"/>
      <c r="LU134"/>
      <c r="LV134"/>
      <c r="LW134"/>
      <c r="LX134"/>
      <c r="LY134"/>
      <c r="LZ134"/>
      <c r="MA134"/>
      <c r="MB134"/>
      <c r="MC134"/>
      <c r="MD134"/>
      <c r="ME134"/>
      <c r="MF134"/>
      <c r="MG134"/>
      <c r="MH134"/>
      <c r="MI134"/>
      <c r="MJ134"/>
      <c r="MK134"/>
      <c r="ML134"/>
      <c r="MM134"/>
      <c r="MN134"/>
      <c r="MO134"/>
      <c r="MP134"/>
      <c r="MQ134"/>
      <c r="MR134"/>
      <c r="MS134"/>
      <c r="MT134"/>
      <c r="MU134"/>
      <c r="MV134"/>
      <c r="MW134"/>
      <c r="MX134"/>
      <c r="MY134"/>
      <c r="MZ134"/>
      <c r="NA134"/>
      <c r="NB134"/>
      <c r="NC134"/>
      <c r="ND134"/>
      <c r="NE134"/>
      <c r="NF134"/>
      <c r="NG134"/>
      <c r="NH134"/>
      <c r="NI134"/>
      <c r="NJ134"/>
      <c r="NK134"/>
      <c r="NL134"/>
      <c r="NM134"/>
      <c r="NN134"/>
      <c r="NO134"/>
      <c r="NP134"/>
      <c r="NQ134"/>
      <c r="NR134"/>
      <c r="NS134"/>
      <c r="NT134"/>
      <c r="NU134"/>
      <c r="NV134"/>
      <c r="NW134"/>
      <c r="NX134"/>
      <c r="NY134"/>
      <c r="NZ134"/>
      <c r="OA134"/>
      <c r="OB134"/>
      <c r="OC134"/>
      <c r="OD134"/>
      <c r="OE134"/>
      <c r="OF134"/>
      <c r="OG134"/>
      <c r="OH134"/>
      <c r="OI134"/>
      <c r="OJ134"/>
      <c r="OK134"/>
      <c r="OL134"/>
      <c r="OM134"/>
      <c r="ON134"/>
      <c r="OO134"/>
      <c r="OP134"/>
      <c r="OQ134"/>
      <c r="OR134"/>
      <c r="OS134"/>
      <c r="OT134"/>
      <c r="OU134"/>
      <c r="OV134"/>
      <c r="OW134"/>
      <c r="OX134"/>
      <c r="OY134"/>
      <c r="OZ134"/>
      <c r="PA134"/>
      <c r="PB134"/>
    </row>
    <row r="135" spans="7:418" ht="15">
      <c r="G135" s="19"/>
      <c r="H135" s="738"/>
      <c r="AV135" s="20"/>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c r="LP135"/>
      <c r="LQ135"/>
      <c r="LR135"/>
      <c r="LS135"/>
      <c r="LT135"/>
      <c r="LU135"/>
      <c r="LV135"/>
      <c r="LW135"/>
      <c r="LX135"/>
      <c r="LY135"/>
      <c r="LZ135"/>
      <c r="MA135"/>
      <c r="MB135"/>
      <c r="MC135"/>
      <c r="MD135"/>
      <c r="ME135"/>
      <c r="MF135"/>
      <c r="MG135"/>
      <c r="MH135"/>
      <c r="MI135"/>
      <c r="MJ135"/>
      <c r="MK135"/>
      <c r="ML135"/>
      <c r="MM135"/>
      <c r="MN135"/>
      <c r="MO135"/>
      <c r="MP135"/>
      <c r="MQ135"/>
      <c r="MR135"/>
      <c r="MS135"/>
      <c r="MT135"/>
      <c r="MU135"/>
      <c r="MV135"/>
      <c r="MW135"/>
      <c r="MX135"/>
      <c r="MY135"/>
      <c r="MZ135"/>
      <c r="NA135"/>
      <c r="NB135"/>
      <c r="NC135"/>
      <c r="ND135"/>
      <c r="NE135"/>
      <c r="NF135"/>
      <c r="NG135"/>
      <c r="NH135"/>
      <c r="NI135"/>
      <c r="NJ135"/>
      <c r="NK135"/>
      <c r="NL135"/>
      <c r="NM135"/>
      <c r="NN135"/>
      <c r="NO135"/>
      <c r="NP135"/>
      <c r="NQ135"/>
      <c r="NR135"/>
      <c r="NS135"/>
      <c r="NT135"/>
      <c r="NU135"/>
      <c r="NV135"/>
      <c r="NW135"/>
      <c r="NX135"/>
      <c r="NY135"/>
      <c r="NZ135"/>
      <c r="OA135"/>
      <c r="OB135"/>
      <c r="OC135"/>
      <c r="OD135"/>
      <c r="OE135"/>
      <c r="OF135"/>
      <c r="OG135"/>
      <c r="OH135"/>
      <c r="OI135"/>
      <c r="OJ135"/>
      <c r="OK135"/>
      <c r="OL135"/>
      <c r="OM135"/>
      <c r="ON135"/>
      <c r="OO135"/>
      <c r="OP135"/>
      <c r="OQ135"/>
      <c r="OR135"/>
      <c r="OS135"/>
      <c r="OT135"/>
      <c r="OU135"/>
      <c r="OV135"/>
      <c r="OW135"/>
      <c r="OX135"/>
      <c r="OY135"/>
      <c r="OZ135"/>
      <c r="PA135"/>
      <c r="PB135"/>
    </row>
    <row r="136" spans="7:418" ht="15">
      <c r="G136" s="19"/>
      <c r="H136" s="738"/>
      <c r="J136" s="801" t="s">
        <v>162</v>
      </c>
      <c r="K136" s="8" t="s">
        <v>179</v>
      </c>
      <c r="L136" s="165"/>
      <c r="M136" s="165"/>
      <c r="N136" s="165">
        <v>3885.21</v>
      </c>
      <c r="O136" s="165">
        <v>3692.92</v>
      </c>
      <c r="P136" s="165">
        <v>3679.17</v>
      </c>
      <c r="Q136" s="165">
        <v>3666.93</v>
      </c>
      <c r="R136" s="165">
        <v>3651.16</v>
      </c>
      <c r="S136" s="165">
        <v>3638.49</v>
      </c>
      <c r="T136" s="165">
        <v>3626.99</v>
      </c>
      <c r="U136" s="165">
        <v>3612.99</v>
      </c>
      <c r="V136" s="165">
        <v>3597.99</v>
      </c>
      <c r="W136" s="165">
        <v>3587.35</v>
      </c>
      <c r="X136" s="165">
        <v>3571.88</v>
      </c>
      <c r="Y136" s="165">
        <v>3559.49</v>
      </c>
      <c r="Z136" s="165">
        <v>3547.71</v>
      </c>
      <c r="AA136" s="165">
        <v>3534.31</v>
      </c>
      <c r="AB136" s="165">
        <v>3520.47</v>
      </c>
      <c r="AC136" s="165">
        <v>3506.35</v>
      </c>
      <c r="AD136" s="165">
        <v>3492.12</v>
      </c>
      <c r="AE136" s="165">
        <v>3480.56</v>
      </c>
      <c r="AF136" s="165">
        <v>3466.01</v>
      </c>
      <c r="AG136" s="165">
        <v>3451.44</v>
      </c>
      <c r="AH136" s="165">
        <v>3434.88</v>
      </c>
      <c r="AI136" s="165">
        <v>3420.82</v>
      </c>
      <c r="AJ136" s="165">
        <v>3403.46</v>
      </c>
      <c r="AK136" s="165">
        <v>3384.66</v>
      </c>
      <c r="AL136" s="165">
        <v>3362.63</v>
      </c>
      <c r="AM136" s="165">
        <v>3362.63</v>
      </c>
      <c r="AN136" s="165">
        <v>3362.63</v>
      </c>
      <c r="AO136" s="165">
        <v>3362.63</v>
      </c>
      <c r="AP136" s="165">
        <v>3362.63</v>
      </c>
      <c r="AQ136" s="165">
        <v>3362.63</v>
      </c>
      <c r="AR136" s="165">
        <v>3362.63</v>
      </c>
      <c r="AS136" s="165">
        <v>3362.63</v>
      </c>
      <c r="AT136" s="165">
        <v>3362.63</v>
      </c>
      <c r="AU136" s="165">
        <v>3362.63</v>
      </c>
      <c r="AV136" s="488">
        <v>3362.63</v>
      </c>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c r="LP136"/>
      <c r="LQ136"/>
      <c r="LR136"/>
      <c r="LS136"/>
      <c r="LT136"/>
      <c r="LU136"/>
      <c r="LV136"/>
      <c r="LW136"/>
      <c r="LX136"/>
      <c r="LY136"/>
      <c r="LZ136"/>
      <c r="MA136"/>
      <c r="MB136"/>
      <c r="MC136"/>
      <c r="MD136"/>
      <c r="ME136"/>
      <c r="MF136"/>
      <c r="MG136"/>
      <c r="MH136"/>
      <c r="MI136"/>
      <c r="MJ136"/>
      <c r="MK136"/>
      <c r="ML136"/>
      <c r="MM136"/>
      <c r="MN136"/>
      <c r="MO136"/>
      <c r="MP136"/>
      <c r="MQ136"/>
      <c r="MR136"/>
      <c r="MS136"/>
      <c r="MT136"/>
      <c r="MU136"/>
      <c r="MV136"/>
      <c r="MW136"/>
      <c r="MX136"/>
      <c r="MY136"/>
      <c r="MZ136"/>
      <c r="NA136"/>
      <c r="NB136"/>
      <c r="NC136"/>
      <c r="ND136"/>
      <c r="NE136"/>
      <c r="NF136"/>
      <c r="NG136"/>
      <c r="NH136"/>
      <c r="NI136"/>
      <c r="NJ136"/>
      <c r="NK136"/>
      <c r="NL136"/>
      <c r="NM136"/>
      <c r="NN136"/>
      <c r="NO136"/>
      <c r="NP136"/>
      <c r="NQ136"/>
      <c r="NR136"/>
      <c r="NS136"/>
      <c r="NT136"/>
      <c r="NU136"/>
      <c r="NV136"/>
      <c r="NW136"/>
      <c r="NX136"/>
      <c r="NY136"/>
      <c r="NZ136"/>
      <c r="OA136"/>
      <c r="OB136"/>
      <c r="OC136"/>
      <c r="OD136"/>
      <c r="OE136"/>
      <c r="OF136"/>
      <c r="OG136"/>
      <c r="OH136"/>
      <c r="OI136"/>
      <c r="OJ136"/>
      <c r="OK136"/>
      <c r="OL136"/>
      <c r="OM136"/>
      <c r="ON136"/>
      <c r="OO136"/>
      <c r="OP136"/>
      <c r="OQ136"/>
      <c r="OR136"/>
      <c r="OS136"/>
      <c r="OT136"/>
      <c r="OU136"/>
      <c r="OV136"/>
      <c r="OW136"/>
      <c r="OX136"/>
      <c r="OY136"/>
      <c r="OZ136"/>
      <c r="PA136"/>
      <c r="PB136"/>
    </row>
    <row r="137" spans="7:418" ht="15">
      <c r="G137" s="19"/>
      <c r="H137" s="738"/>
      <c r="J137" s="802"/>
      <c r="K137" s="9" t="s">
        <v>180</v>
      </c>
      <c r="L137" s="165"/>
      <c r="M137" s="165"/>
      <c r="N137" s="165">
        <v>3885.21</v>
      </c>
      <c r="O137" s="165">
        <v>3692.92</v>
      </c>
      <c r="P137" s="165">
        <v>3679.17</v>
      </c>
      <c r="Q137" s="165">
        <v>3666.93</v>
      </c>
      <c r="R137" s="165">
        <v>3651.16</v>
      </c>
      <c r="S137" s="165">
        <v>3638.49</v>
      </c>
      <c r="T137" s="165">
        <v>3626.99</v>
      </c>
      <c r="U137" s="165">
        <v>3612.99</v>
      </c>
      <c r="V137" s="165">
        <v>3597.99</v>
      </c>
      <c r="W137" s="165">
        <v>3587.35</v>
      </c>
      <c r="X137" s="165">
        <v>3571.88</v>
      </c>
      <c r="Y137" s="165">
        <v>3559.49</v>
      </c>
      <c r="Z137" s="165">
        <v>3547.71</v>
      </c>
      <c r="AA137" s="165">
        <v>3534.31</v>
      </c>
      <c r="AB137" s="165">
        <v>3520.47</v>
      </c>
      <c r="AC137" s="165">
        <v>3506.35</v>
      </c>
      <c r="AD137" s="165">
        <v>3492.12</v>
      </c>
      <c r="AE137" s="165">
        <v>3480.56</v>
      </c>
      <c r="AF137" s="165">
        <v>3466.01</v>
      </c>
      <c r="AG137" s="165">
        <v>3451.44</v>
      </c>
      <c r="AH137" s="165">
        <v>3434.88</v>
      </c>
      <c r="AI137" s="165">
        <v>3420.82</v>
      </c>
      <c r="AJ137" s="165">
        <v>3403.46</v>
      </c>
      <c r="AK137" s="165">
        <v>3384.66</v>
      </c>
      <c r="AL137" s="165">
        <v>3362.63</v>
      </c>
      <c r="AM137" s="165">
        <v>3362.63</v>
      </c>
      <c r="AN137" s="165">
        <v>3362.63</v>
      </c>
      <c r="AO137" s="165">
        <v>3362.63</v>
      </c>
      <c r="AP137" s="165">
        <v>3362.63</v>
      </c>
      <c r="AQ137" s="165">
        <v>3362.63</v>
      </c>
      <c r="AR137" s="165">
        <v>3362.63</v>
      </c>
      <c r="AS137" s="165">
        <v>3362.63</v>
      </c>
      <c r="AT137" s="165">
        <v>3362.63</v>
      </c>
      <c r="AU137" s="165">
        <v>3362.63</v>
      </c>
      <c r="AV137" s="488">
        <v>3362.63</v>
      </c>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c r="LP137"/>
      <c r="LQ137"/>
      <c r="LR137"/>
      <c r="LS137"/>
      <c r="LT137"/>
      <c r="LU137"/>
      <c r="LV137"/>
      <c r="LW137"/>
      <c r="LX137"/>
      <c r="LY137"/>
      <c r="LZ137"/>
      <c r="MA137"/>
      <c r="MB137"/>
      <c r="MC137"/>
      <c r="MD137"/>
      <c r="ME137"/>
      <c r="MF137"/>
      <c r="MG137"/>
      <c r="MH137"/>
      <c r="MI137"/>
      <c r="MJ137"/>
      <c r="MK137"/>
      <c r="ML137"/>
      <c r="MM137"/>
      <c r="MN137"/>
      <c r="MO137"/>
      <c r="MP137"/>
      <c r="MQ137"/>
      <c r="MR137"/>
      <c r="MS137"/>
      <c r="MT137"/>
      <c r="MU137"/>
      <c r="MV137"/>
      <c r="MW137"/>
      <c r="MX137"/>
      <c r="MY137"/>
      <c r="MZ137"/>
      <c r="NA137"/>
      <c r="NB137"/>
      <c r="NC137"/>
      <c r="ND137"/>
      <c r="NE137"/>
      <c r="NF137"/>
      <c r="NG137"/>
      <c r="NH137"/>
      <c r="NI137"/>
      <c r="NJ137"/>
      <c r="NK137"/>
      <c r="NL137"/>
      <c r="NM137"/>
      <c r="NN137"/>
      <c r="NO137"/>
      <c r="NP137"/>
      <c r="NQ137"/>
      <c r="NR137"/>
      <c r="NS137"/>
      <c r="NT137"/>
      <c r="NU137"/>
      <c r="NV137"/>
      <c r="NW137"/>
      <c r="NX137"/>
      <c r="NY137"/>
      <c r="NZ137"/>
      <c r="OA137"/>
      <c r="OB137"/>
      <c r="OC137"/>
      <c r="OD137"/>
      <c r="OE137"/>
      <c r="OF137"/>
      <c r="OG137"/>
      <c r="OH137"/>
      <c r="OI137"/>
      <c r="OJ137"/>
      <c r="OK137"/>
      <c r="OL137"/>
      <c r="OM137"/>
      <c r="ON137"/>
      <c r="OO137"/>
      <c r="OP137"/>
      <c r="OQ137"/>
      <c r="OR137"/>
      <c r="OS137"/>
      <c r="OT137"/>
      <c r="OU137"/>
      <c r="OV137"/>
      <c r="OW137"/>
      <c r="OX137"/>
      <c r="OY137"/>
      <c r="OZ137"/>
      <c r="PA137"/>
      <c r="PB137"/>
    </row>
    <row r="138" spans="7:418" ht="15.75" thickBot="1">
      <c r="G138" s="19"/>
      <c r="H138" s="738"/>
      <c r="J138" s="802"/>
      <c r="K138" s="9" t="s">
        <v>181</v>
      </c>
      <c r="L138" s="165"/>
      <c r="M138" s="165"/>
      <c r="N138" s="165">
        <v>3885.21</v>
      </c>
      <c r="O138" s="165">
        <v>3692.92</v>
      </c>
      <c r="P138" s="165">
        <v>3679.17</v>
      </c>
      <c r="Q138" s="165">
        <v>3666.93</v>
      </c>
      <c r="R138" s="165">
        <v>3651.16</v>
      </c>
      <c r="S138" s="165">
        <v>3638.49</v>
      </c>
      <c r="T138" s="165">
        <v>3626.99</v>
      </c>
      <c r="U138" s="165">
        <v>3612.99</v>
      </c>
      <c r="V138" s="165">
        <v>3597.99</v>
      </c>
      <c r="W138" s="165">
        <v>3587.35</v>
      </c>
      <c r="X138" s="165">
        <v>3571.88</v>
      </c>
      <c r="Y138" s="165">
        <v>3559.49</v>
      </c>
      <c r="Z138" s="165">
        <v>3547.71</v>
      </c>
      <c r="AA138" s="165">
        <v>3534.31</v>
      </c>
      <c r="AB138" s="165">
        <v>3520.47</v>
      </c>
      <c r="AC138" s="165">
        <v>3506.35</v>
      </c>
      <c r="AD138" s="165">
        <v>3492.12</v>
      </c>
      <c r="AE138" s="165">
        <v>3480.56</v>
      </c>
      <c r="AF138" s="165">
        <v>3466.01</v>
      </c>
      <c r="AG138" s="165">
        <v>3451.44</v>
      </c>
      <c r="AH138" s="165">
        <v>3434.88</v>
      </c>
      <c r="AI138" s="165">
        <v>3420.82</v>
      </c>
      <c r="AJ138" s="165">
        <v>3403.46</v>
      </c>
      <c r="AK138" s="165">
        <v>3384.66</v>
      </c>
      <c r="AL138" s="165">
        <v>3362.63</v>
      </c>
      <c r="AM138" s="165">
        <v>3362.63</v>
      </c>
      <c r="AN138" s="165">
        <v>3362.63</v>
      </c>
      <c r="AO138" s="165">
        <v>3362.63</v>
      </c>
      <c r="AP138" s="165">
        <v>3362.63</v>
      </c>
      <c r="AQ138" s="165">
        <v>3362.63</v>
      </c>
      <c r="AR138" s="165">
        <v>3362.63</v>
      </c>
      <c r="AS138" s="165">
        <v>3362.63</v>
      </c>
      <c r="AT138" s="165">
        <v>3362.63</v>
      </c>
      <c r="AU138" s="165">
        <v>3362.63</v>
      </c>
      <c r="AV138" s="488">
        <v>3362.63</v>
      </c>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c r="LP138"/>
      <c r="LQ138"/>
      <c r="LR138"/>
      <c r="LS138"/>
      <c r="LT138"/>
      <c r="LU138"/>
      <c r="LV138"/>
      <c r="LW138"/>
      <c r="LX138"/>
      <c r="LY138"/>
      <c r="LZ138"/>
      <c r="MA138"/>
      <c r="MB138"/>
      <c r="MC138"/>
      <c r="MD138"/>
      <c r="ME138"/>
      <c r="MF138"/>
      <c r="MG138"/>
      <c r="MH138"/>
      <c r="MI138"/>
      <c r="MJ138"/>
      <c r="MK138"/>
      <c r="ML138"/>
      <c r="MM138"/>
      <c r="MN138"/>
      <c r="MO138"/>
      <c r="MP138"/>
      <c r="MQ138"/>
      <c r="MR138"/>
      <c r="MS138"/>
      <c r="MT138"/>
      <c r="MU138"/>
      <c r="MV138"/>
      <c r="MW138"/>
      <c r="MX138"/>
      <c r="MY138"/>
      <c r="MZ138"/>
      <c r="NA138"/>
      <c r="NB138"/>
      <c r="NC138"/>
      <c r="ND138"/>
      <c r="NE138"/>
      <c r="NF138"/>
      <c r="NG138"/>
      <c r="NH138"/>
      <c r="NI138"/>
      <c r="NJ138"/>
      <c r="NK138"/>
      <c r="NL138"/>
      <c r="NM138"/>
      <c r="NN138"/>
      <c r="NO138"/>
      <c r="NP138"/>
      <c r="NQ138"/>
      <c r="NR138"/>
      <c r="NS138"/>
      <c r="NT138"/>
      <c r="NU138"/>
      <c r="NV138"/>
      <c r="NW138"/>
      <c r="NX138"/>
      <c r="NY138"/>
      <c r="NZ138"/>
      <c r="OA138"/>
      <c r="OB138"/>
      <c r="OC138"/>
      <c r="OD138"/>
      <c r="OE138"/>
      <c r="OF138"/>
      <c r="OG138"/>
      <c r="OH138"/>
      <c r="OI138"/>
      <c r="OJ138"/>
      <c r="OK138"/>
      <c r="OL138"/>
      <c r="OM138"/>
      <c r="ON138"/>
      <c r="OO138"/>
      <c r="OP138"/>
      <c r="OQ138"/>
      <c r="OR138"/>
      <c r="OS138"/>
      <c r="OT138"/>
      <c r="OU138"/>
      <c r="OV138"/>
      <c r="OW138"/>
      <c r="OX138"/>
      <c r="OY138"/>
      <c r="OZ138"/>
      <c r="PA138"/>
      <c r="PB138"/>
    </row>
    <row r="139" spans="7:418" ht="15.75" thickTop="1">
      <c r="G139" s="19"/>
      <c r="H139" s="738"/>
      <c r="J139" s="802"/>
      <c r="K139" s="9" t="s">
        <v>146</v>
      </c>
      <c r="L139" s="486"/>
      <c r="M139" s="486"/>
      <c r="N139" s="486">
        <v>3880.86</v>
      </c>
      <c r="O139" s="486">
        <v>3777.99</v>
      </c>
      <c r="P139" s="486">
        <v>3771.21</v>
      </c>
      <c r="Q139" s="486">
        <v>3765.64</v>
      </c>
      <c r="R139" s="486">
        <v>3757.24</v>
      </c>
      <c r="S139" s="486">
        <v>3751.32</v>
      </c>
      <c r="T139" s="486">
        <v>3746.35</v>
      </c>
      <c r="U139" s="486">
        <v>3739.37</v>
      </c>
      <c r="V139" s="486">
        <v>3731.58</v>
      </c>
      <c r="W139" s="486">
        <v>3727.31</v>
      </c>
      <c r="X139" s="486">
        <v>3719.14</v>
      </c>
      <c r="Y139" s="486">
        <v>3713.46</v>
      </c>
      <c r="Z139" s="486">
        <v>3708.27</v>
      </c>
      <c r="AA139" s="486">
        <v>3701.78</v>
      </c>
      <c r="AB139" s="486">
        <v>3694.92</v>
      </c>
      <c r="AC139" s="486">
        <v>3688.35</v>
      </c>
      <c r="AD139" s="486">
        <v>3681.18</v>
      </c>
      <c r="AE139" s="486">
        <v>3676.18</v>
      </c>
      <c r="AF139" s="486">
        <v>3668.73</v>
      </c>
      <c r="AG139" s="486">
        <v>3662.36</v>
      </c>
      <c r="AH139" s="486">
        <v>3653.86</v>
      </c>
      <c r="AI139" s="486">
        <v>3648.07</v>
      </c>
      <c r="AJ139" s="486">
        <v>3641.45</v>
      </c>
      <c r="AK139" s="486">
        <v>3636.93</v>
      </c>
      <c r="AL139" s="486">
        <v>3628.22</v>
      </c>
      <c r="AM139" s="486">
        <v>3628.22</v>
      </c>
      <c r="AN139" s="486">
        <v>3628.22</v>
      </c>
      <c r="AO139" s="486">
        <v>3628.22</v>
      </c>
      <c r="AP139" s="486">
        <v>3628.22</v>
      </c>
      <c r="AQ139" s="486">
        <v>3628.22</v>
      </c>
      <c r="AR139" s="486">
        <v>3628.22</v>
      </c>
      <c r="AS139" s="486">
        <v>3628.22</v>
      </c>
      <c r="AT139" s="486">
        <v>3628.22</v>
      </c>
      <c r="AU139" s="486">
        <v>3628.22</v>
      </c>
      <c r="AV139" s="489">
        <v>3628.22</v>
      </c>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c r="LP139"/>
      <c r="LQ139"/>
      <c r="LR139"/>
      <c r="LS139"/>
      <c r="LT139"/>
      <c r="LU139"/>
      <c r="LV139"/>
      <c r="LW139"/>
      <c r="LX139"/>
      <c r="LY139"/>
      <c r="LZ139"/>
      <c r="MA139"/>
      <c r="MB139"/>
      <c r="MC139"/>
      <c r="MD139"/>
      <c r="ME139"/>
      <c r="MF139"/>
      <c r="MG139"/>
      <c r="MH139"/>
      <c r="MI139"/>
      <c r="MJ139"/>
      <c r="MK139"/>
      <c r="ML139"/>
      <c r="MM139"/>
      <c r="MN139"/>
      <c r="MO139"/>
      <c r="MP139"/>
      <c r="MQ139"/>
      <c r="MR139"/>
      <c r="MS139"/>
      <c r="MT139"/>
      <c r="MU139"/>
      <c r="MV139"/>
      <c r="MW139"/>
      <c r="MX139"/>
      <c r="MY139"/>
      <c r="MZ139"/>
      <c r="NA139"/>
      <c r="NB139"/>
      <c r="NC139"/>
      <c r="ND139"/>
      <c r="NE139"/>
      <c r="NF139"/>
      <c r="NG139"/>
      <c r="NH139"/>
      <c r="NI139"/>
      <c r="NJ139"/>
      <c r="NK139"/>
      <c r="NL139"/>
      <c r="NM139"/>
      <c r="NN139"/>
      <c r="NO139"/>
      <c r="NP139"/>
      <c r="NQ139"/>
      <c r="NR139"/>
      <c r="NS139"/>
      <c r="NT139"/>
      <c r="NU139"/>
      <c r="NV139"/>
      <c r="NW139"/>
      <c r="NX139"/>
      <c r="NY139"/>
      <c r="NZ139"/>
      <c r="OA139"/>
      <c r="OB139"/>
      <c r="OC139"/>
      <c r="OD139"/>
      <c r="OE139"/>
      <c r="OF139"/>
      <c r="OG139"/>
      <c r="OH139"/>
      <c r="OI139"/>
      <c r="OJ139"/>
      <c r="OK139"/>
      <c r="OL139"/>
      <c r="OM139"/>
      <c r="ON139"/>
      <c r="OO139"/>
      <c r="OP139"/>
      <c r="OQ139"/>
      <c r="OR139"/>
      <c r="OS139"/>
      <c r="OT139"/>
      <c r="OU139"/>
      <c r="OV139"/>
      <c r="OW139"/>
      <c r="OX139"/>
      <c r="OY139"/>
      <c r="OZ139"/>
      <c r="PA139"/>
      <c r="PB139"/>
    </row>
    <row r="140" spans="7:418" ht="15">
      <c r="G140" s="19"/>
      <c r="H140" s="738"/>
      <c r="J140" s="802"/>
      <c r="K140" s="9" t="s">
        <v>147</v>
      </c>
      <c r="L140" s="165"/>
      <c r="M140" s="165"/>
      <c r="N140" s="165">
        <v>3880.86</v>
      </c>
      <c r="O140" s="165">
        <v>3777.99</v>
      </c>
      <c r="P140" s="165">
        <v>3771.21</v>
      </c>
      <c r="Q140" s="165">
        <v>3765.64</v>
      </c>
      <c r="R140" s="165">
        <v>3757.24</v>
      </c>
      <c r="S140" s="165">
        <v>3751.32</v>
      </c>
      <c r="T140" s="165">
        <v>3746.35</v>
      </c>
      <c r="U140" s="165">
        <v>3739.37</v>
      </c>
      <c r="V140" s="165">
        <v>3731.58</v>
      </c>
      <c r="W140" s="165">
        <v>3727.31</v>
      </c>
      <c r="X140" s="165">
        <v>3719.14</v>
      </c>
      <c r="Y140" s="165">
        <v>3713.46</v>
      </c>
      <c r="Z140" s="165">
        <v>3708.27</v>
      </c>
      <c r="AA140" s="165">
        <v>3701.78</v>
      </c>
      <c r="AB140" s="165">
        <v>3694.92</v>
      </c>
      <c r="AC140" s="165">
        <v>3688.35</v>
      </c>
      <c r="AD140" s="165">
        <v>3681.18</v>
      </c>
      <c r="AE140" s="165">
        <v>3676.18</v>
      </c>
      <c r="AF140" s="165">
        <v>3668.73</v>
      </c>
      <c r="AG140" s="165">
        <v>3662.36</v>
      </c>
      <c r="AH140" s="165">
        <v>3653.86</v>
      </c>
      <c r="AI140" s="165">
        <v>3648.07</v>
      </c>
      <c r="AJ140" s="165">
        <v>3641.45</v>
      </c>
      <c r="AK140" s="165">
        <v>3636.93</v>
      </c>
      <c r="AL140" s="165">
        <v>3628.22</v>
      </c>
      <c r="AM140" s="165">
        <v>3628.22</v>
      </c>
      <c r="AN140" s="165">
        <v>3628.22</v>
      </c>
      <c r="AO140" s="165">
        <v>3628.22</v>
      </c>
      <c r="AP140" s="165">
        <v>3628.22</v>
      </c>
      <c r="AQ140" s="165">
        <v>3628.22</v>
      </c>
      <c r="AR140" s="165">
        <v>3628.22</v>
      </c>
      <c r="AS140" s="165">
        <v>3628.22</v>
      </c>
      <c r="AT140" s="165">
        <v>3628.22</v>
      </c>
      <c r="AU140" s="165">
        <v>3628.22</v>
      </c>
      <c r="AV140" s="488">
        <v>3628.22</v>
      </c>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c r="LQ140"/>
      <c r="LR140"/>
      <c r="LS140"/>
      <c r="LT140"/>
      <c r="LU140"/>
      <c r="LV140"/>
      <c r="LW140"/>
      <c r="LX140"/>
      <c r="LY140"/>
      <c r="LZ140"/>
      <c r="MA140"/>
      <c r="MB140"/>
      <c r="MC140"/>
      <c r="MD140"/>
      <c r="ME140"/>
      <c r="MF140"/>
      <c r="MG140"/>
      <c r="MH140"/>
      <c r="MI140"/>
      <c r="MJ140"/>
      <c r="MK140"/>
      <c r="ML140"/>
      <c r="MM140"/>
      <c r="MN140"/>
      <c r="MO140"/>
      <c r="MP140"/>
      <c r="MQ140"/>
      <c r="MR140"/>
      <c r="MS140"/>
      <c r="MT140"/>
      <c r="MU140"/>
      <c r="MV140"/>
      <c r="MW140"/>
      <c r="MX140"/>
      <c r="MY140"/>
      <c r="MZ140"/>
      <c r="NA140"/>
      <c r="NB140"/>
      <c r="NC140"/>
      <c r="ND140"/>
      <c r="NE140"/>
      <c r="NF140"/>
      <c r="NG140"/>
      <c r="NH140"/>
      <c r="NI140"/>
      <c r="NJ140"/>
      <c r="NK140"/>
      <c r="NL140"/>
      <c r="NM140"/>
      <c r="NN140"/>
      <c r="NO140"/>
      <c r="NP140"/>
      <c r="NQ140"/>
      <c r="NR140"/>
      <c r="NS140"/>
      <c r="NT140"/>
      <c r="NU140"/>
      <c r="NV140"/>
      <c r="NW140"/>
      <c r="NX140"/>
      <c r="NY140"/>
      <c r="NZ140"/>
      <c r="OA140"/>
      <c r="OB140"/>
      <c r="OC140"/>
      <c r="OD140"/>
      <c r="OE140"/>
      <c r="OF140"/>
      <c r="OG140"/>
      <c r="OH140"/>
      <c r="OI140"/>
      <c r="OJ140"/>
      <c r="OK140"/>
      <c r="OL140"/>
      <c r="OM140"/>
      <c r="ON140"/>
      <c r="OO140"/>
      <c r="OP140"/>
      <c r="OQ140"/>
      <c r="OR140"/>
      <c r="OS140"/>
      <c r="OT140"/>
      <c r="OU140"/>
      <c r="OV140"/>
      <c r="OW140"/>
      <c r="OX140"/>
      <c r="OY140"/>
      <c r="OZ140"/>
      <c r="PA140"/>
      <c r="PB140"/>
    </row>
    <row r="141" spans="7:418" ht="15.75" thickBot="1">
      <c r="G141" s="19"/>
      <c r="H141" s="738"/>
      <c r="J141" s="802"/>
      <c r="K141" s="9" t="s">
        <v>149</v>
      </c>
      <c r="L141" s="165"/>
      <c r="M141" s="165"/>
      <c r="N141" s="165">
        <v>3880.86</v>
      </c>
      <c r="O141" s="165">
        <v>3777.99</v>
      </c>
      <c r="P141" s="165">
        <v>3771.21</v>
      </c>
      <c r="Q141" s="165">
        <v>3765.64</v>
      </c>
      <c r="R141" s="165">
        <v>3757.24</v>
      </c>
      <c r="S141" s="165">
        <v>3751.32</v>
      </c>
      <c r="T141" s="165">
        <v>3746.35</v>
      </c>
      <c r="U141" s="165">
        <v>3739.37</v>
      </c>
      <c r="V141" s="165">
        <v>3731.58</v>
      </c>
      <c r="W141" s="165">
        <v>3727.31</v>
      </c>
      <c r="X141" s="165">
        <v>3719.14</v>
      </c>
      <c r="Y141" s="165">
        <v>3713.46</v>
      </c>
      <c r="Z141" s="165">
        <v>3708.27</v>
      </c>
      <c r="AA141" s="165">
        <v>3701.78</v>
      </c>
      <c r="AB141" s="165">
        <v>3694.92</v>
      </c>
      <c r="AC141" s="165">
        <v>3688.35</v>
      </c>
      <c r="AD141" s="165">
        <v>3681.18</v>
      </c>
      <c r="AE141" s="165">
        <v>3676.18</v>
      </c>
      <c r="AF141" s="165">
        <v>3668.73</v>
      </c>
      <c r="AG141" s="165">
        <v>3662.36</v>
      </c>
      <c r="AH141" s="165">
        <v>3653.86</v>
      </c>
      <c r="AI141" s="165">
        <v>3648.07</v>
      </c>
      <c r="AJ141" s="165">
        <v>3641.45</v>
      </c>
      <c r="AK141" s="165">
        <v>3636.93</v>
      </c>
      <c r="AL141" s="165">
        <v>3628.22</v>
      </c>
      <c r="AM141" s="165">
        <v>3628.22</v>
      </c>
      <c r="AN141" s="165">
        <v>3628.22</v>
      </c>
      <c r="AO141" s="165">
        <v>3628.22</v>
      </c>
      <c r="AP141" s="165">
        <v>3628.22</v>
      </c>
      <c r="AQ141" s="165">
        <v>3628.22</v>
      </c>
      <c r="AR141" s="165">
        <v>3628.22</v>
      </c>
      <c r="AS141" s="165">
        <v>3628.22</v>
      </c>
      <c r="AT141" s="165">
        <v>3628.22</v>
      </c>
      <c r="AU141" s="165">
        <v>3628.22</v>
      </c>
      <c r="AV141" s="488">
        <v>3628.22</v>
      </c>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c r="LQ141"/>
      <c r="LR141"/>
      <c r="LS141"/>
      <c r="LT141"/>
      <c r="LU141"/>
      <c r="LV141"/>
      <c r="LW141"/>
      <c r="LX141"/>
      <c r="LY141"/>
      <c r="LZ141"/>
      <c r="MA141"/>
      <c r="MB141"/>
      <c r="MC141"/>
      <c r="MD141"/>
      <c r="ME141"/>
      <c r="MF141"/>
      <c r="MG141"/>
      <c r="MH141"/>
      <c r="MI141"/>
      <c r="MJ141"/>
      <c r="MK141"/>
      <c r="ML141"/>
      <c r="MM141"/>
      <c r="MN141"/>
      <c r="MO141"/>
      <c r="MP141"/>
      <c r="MQ141"/>
      <c r="MR141"/>
      <c r="MS141"/>
      <c r="MT141"/>
      <c r="MU141"/>
      <c r="MV141"/>
      <c r="MW141"/>
      <c r="MX141"/>
      <c r="MY141"/>
      <c r="MZ141"/>
      <c r="NA141"/>
      <c r="NB141"/>
      <c r="NC141"/>
      <c r="ND141"/>
      <c r="NE141"/>
      <c r="NF141"/>
      <c r="NG141"/>
      <c r="NH141"/>
      <c r="NI141"/>
      <c r="NJ141"/>
      <c r="NK141"/>
      <c r="NL141"/>
      <c r="NM141"/>
      <c r="NN141"/>
      <c r="NO141"/>
      <c r="NP141"/>
      <c r="NQ141"/>
      <c r="NR141"/>
      <c r="NS141"/>
      <c r="NT141"/>
      <c r="NU141"/>
      <c r="NV141"/>
      <c r="NW141"/>
      <c r="NX141"/>
      <c r="NY141"/>
      <c r="NZ141"/>
      <c r="OA141"/>
      <c r="OB141"/>
      <c r="OC141"/>
      <c r="OD141"/>
      <c r="OE141"/>
      <c r="OF141"/>
      <c r="OG141"/>
      <c r="OH141"/>
      <c r="OI141"/>
      <c r="OJ141"/>
      <c r="OK141"/>
      <c r="OL141"/>
      <c r="OM141"/>
      <c r="ON141"/>
      <c r="OO141"/>
      <c r="OP141"/>
      <c r="OQ141"/>
      <c r="OR141"/>
      <c r="OS141"/>
      <c r="OT141"/>
      <c r="OU141"/>
      <c r="OV141"/>
      <c r="OW141"/>
      <c r="OX141"/>
      <c r="OY141"/>
      <c r="OZ141"/>
      <c r="PA141"/>
      <c r="PB141"/>
    </row>
    <row r="142" spans="7:418" ht="15.75" thickTop="1">
      <c r="G142" s="19"/>
      <c r="H142" s="738"/>
      <c r="J142" s="802"/>
      <c r="K142" s="9" t="s">
        <v>152</v>
      </c>
      <c r="L142" s="486"/>
      <c r="M142" s="486"/>
      <c r="N142" s="486">
        <v>3759.73</v>
      </c>
      <c r="O142" s="486">
        <v>3625.09</v>
      </c>
      <c r="P142" s="486">
        <v>3602.12</v>
      </c>
      <c r="Q142" s="486">
        <v>3589.99</v>
      </c>
      <c r="R142" s="486">
        <v>3574.54</v>
      </c>
      <c r="S142" s="486">
        <v>3562.12</v>
      </c>
      <c r="T142" s="486">
        <v>3550.26</v>
      </c>
      <c r="U142" s="486">
        <v>3536.52</v>
      </c>
      <c r="V142" s="486">
        <v>3520.84</v>
      </c>
      <c r="W142" s="486">
        <v>3507.78</v>
      </c>
      <c r="X142" s="486">
        <v>3490.95</v>
      </c>
      <c r="Y142" s="486">
        <v>3481.07</v>
      </c>
      <c r="Z142" s="486">
        <v>3471.02</v>
      </c>
      <c r="AA142" s="486">
        <v>3458.64</v>
      </c>
      <c r="AB142" s="486">
        <v>3446.68</v>
      </c>
      <c r="AC142" s="486">
        <v>3435.48</v>
      </c>
      <c r="AD142" s="486">
        <v>3423.78</v>
      </c>
      <c r="AE142" s="486">
        <v>3414.74</v>
      </c>
      <c r="AF142" s="486">
        <v>3403.4</v>
      </c>
      <c r="AG142" s="486">
        <v>3395.02</v>
      </c>
      <c r="AH142" s="486">
        <v>3384.3</v>
      </c>
      <c r="AI142" s="486">
        <v>3376.55</v>
      </c>
      <c r="AJ142" s="486">
        <v>3367.89</v>
      </c>
      <c r="AK142" s="486">
        <v>3361.54</v>
      </c>
      <c r="AL142" s="486">
        <v>3350.59</v>
      </c>
      <c r="AM142" s="486">
        <v>3350.59</v>
      </c>
      <c r="AN142" s="486">
        <v>3350.59</v>
      </c>
      <c r="AO142" s="486">
        <v>3350.59</v>
      </c>
      <c r="AP142" s="486">
        <v>3350.59</v>
      </c>
      <c r="AQ142" s="486">
        <v>3350.59</v>
      </c>
      <c r="AR142" s="486">
        <v>3350.59</v>
      </c>
      <c r="AS142" s="486">
        <v>3350.59</v>
      </c>
      <c r="AT142" s="486">
        <v>3350.59</v>
      </c>
      <c r="AU142" s="486">
        <v>3350.59</v>
      </c>
      <c r="AV142" s="489">
        <v>3350.59</v>
      </c>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c r="LP142"/>
      <c r="LQ142"/>
      <c r="LR142"/>
      <c r="LS142"/>
      <c r="LT142"/>
      <c r="LU142"/>
      <c r="LV142"/>
      <c r="LW142"/>
      <c r="LX142"/>
      <c r="LY142"/>
      <c r="LZ142"/>
      <c r="MA142"/>
      <c r="MB142"/>
      <c r="MC142"/>
      <c r="MD142"/>
      <c r="ME142"/>
      <c r="MF142"/>
      <c r="MG142"/>
      <c r="MH142"/>
      <c r="MI142"/>
      <c r="MJ142"/>
      <c r="MK142"/>
      <c r="ML142"/>
      <c r="MM142"/>
      <c r="MN142"/>
      <c r="MO142"/>
      <c r="MP142"/>
      <c r="MQ142"/>
      <c r="MR142"/>
      <c r="MS142"/>
      <c r="MT142"/>
      <c r="MU142"/>
      <c r="MV142"/>
      <c r="MW142"/>
      <c r="MX142"/>
      <c r="MY142"/>
      <c r="MZ142"/>
      <c r="NA142"/>
      <c r="NB142"/>
      <c r="NC142"/>
      <c r="ND142"/>
      <c r="NE142"/>
      <c r="NF142"/>
      <c r="NG142"/>
      <c r="NH142"/>
      <c r="NI142"/>
      <c r="NJ142"/>
      <c r="NK142"/>
      <c r="NL142"/>
      <c r="NM142"/>
      <c r="NN142"/>
      <c r="NO142"/>
      <c r="NP142"/>
      <c r="NQ142"/>
      <c r="NR142"/>
      <c r="NS142"/>
      <c r="NT142"/>
      <c r="NU142"/>
      <c r="NV142"/>
      <c r="NW142"/>
      <c r="NX142"/>
      <c r="NY142"/>
      <c r="NZ142"/>
      <c r="OA142"/>
      <c r="OB142"/>
      <c r="OC142"/>
      <c r="OD142"/>
      <c r="OE142"/>
      <c r="OF142"/>
      <c r="OG142"/>
      <c r="OH142"/>
      <c r="OI142"/>
      <c r="OJ142"/>
      <c r="OK142"/>
      <c r="OL142"/>
      <c r="OM142"/>
      <c r="ON142"/>
      <c r="OO142"/>
      <c r="OP142"/>
      <c r="OQ142"/>
      <c r="OR142"/>
      <c r="OS142"/>
      <c r="OT142"/>
      <c r="OU142"/>
      <c r="OV142"/>
      <c r="OW142"/>
      <c r="OX142"/>
      <c r="OY142"/>
      <c r="OZ142"/>
      <c r="PA142"/>
      <c r="PB142"/>
    </row>
    <row r="143" spans="7:418" ht="15">
      <c r="G143" s="19"/>
      <c r="H143" s="738"/>
      <c r="J143" s="802"/>
      <c r="K143" s="9" t="s">
        <v>153</v>
      </c>
      <c r="L143" s="165"/>
      <c r="M143" s="165"/>
      <c r="N143" s="165">
        <v>3759.73</v>
      </c>
      <c r="O143" s="165">
        <v>3625.09</v>
      </c>
      <c r="P143" s="165">
        <v>3602.12</v>
      </c>
      <c r="Q143" s="165">
        <v>3589.99</v>
      </c>
      <c r="R143" s="165">
        <v>3574.54</v>
      </c>
      <c r="S143" s="165">
        <v>3562.12</v>
      </c>
      <c r="T143" s="165">
        <v>3550.26</v>
      </c>
      <c r="U143" s="165">
        <v>3536.52</v>
      </c>
      <c r="V143" s="165">
        <v>3520.84</v>
      </c>
      <c r="W143" s="165">
        <v>3507.78</v>
      </c>
      <c r="X143" s="165">
        <v>3490.95</v>
      </c>
      <c r="Y143" s="165">
        <v>3481.07</v>
      </c>
      <c r="Z143" s="165">
        <v>3471.02</v>
      </c>
      <c r="AA143" s="165">
        <v>3458.64</v>
      </c>
      <c r="AB143" s="165">
        <v>3446.68</v>
      </c>
      <c r="AC143" s="165">
        <v>3435.48</v>
      </c>
      <c r="AD143" s="165">
        <v>3423.78</v>
      </c>
      <c r="AE143" s="165">
        <v>3414.74</v>
      </c>
      <c r="AF143" s="165">
        <v>3403.4</v>
      </c>
      <c r="AG143" s="165">
        <v>3395.02</v>
      </c>
      <c r="AH143" s="165">
        <v>3384.3</v>
      </c>
      <c r="AI143" s="165">
        <v>3376.55</v>
      </c>
      <c r="AJ143" s="165">
        <v>3367.89</v>
      </c>
      <c r="AK143" s="165">
        <v>3361.54</v>
      </c>
      <c r="AL143" s="165">
        <v>3350.59</v>
      </c>
      <c r="AM143" s="165">
        <v>3350.59</v>
      </c>
      <c r="AN143" s="165">
        <v>3350.59</v>
      </c>
      <c r="AO143" s="165">
        <v>3350.59</v>
      </c>
      <c r="AP143" s="165">
        <v>3350.59</v>
      </c>
      <c r="AQ143" s="165">
        <v>3350.59</v>
      </c>
      <c r="AR143" s="165">
        <v>3350.59</v>
      </c>
      <c r="AS143" s="165">
        <v>3350.59</v>
      </c>
      <c r="AT143" s="165">
        <v>3350.59</v>
      </c>
      <c r="AU143" s="165">
        <v>3350.59</v>
      </c>
      <c r="AV143" s="488">
        <v>3350.59</v>
      </c>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c r="LP143"/>
      <c r="LQ143"/>
      <c r="LR143"/>
      <c r="LS143"/>
      <c r="LT143"/>
      <c r="LU143"/>
      <c r="LV143"/>
      <c r="LW143"/>
      <c r="LX143"/>
      <c r="LY143"/>
      <c r="LZ143"/>
      <c r="MA143"/>
      <c r="MB143"/>
      <c r="MC143"/>
      <c r="MD143"/>
      <c r="ME143"/>
      <c r="MF143"/>
      <c r="MG143"/>
      <c r="MH143"/>
      <c r="MI143"/>
      <c r="MJ143"/>
      <c r="MK143"/>
      <c r="ML143"/>
      <c r="MM143"/>
      <c r="MN143"/>
      <c r="MO143"/>
      <c r="MP143"/>
      <c r="MQ143"/>
      <c r="MR143"/>
      <c r="MS143"/>
      <c r="MT143"/>
      <c r="MU143"/>
      <c r="MV143"/>
      <c r="MW143"/>
      <c r="MX143"/>
      <c r="MY143"/>
      <c r="MZ143"/>
      <c r="NA143"/>
      <c r="NB143"/>
      <c r="NC143"/>
      <c r="ND143"/>
      <c r="NE143"/>
      <c r="NF143"/>
      <c r="NG143"/>
      <c r="NH143"/>
      <c r="NI143"/>
      <c r="NJ143"/>
      <c r="NK143"/>
      <c r="NL143"/>
      <c r="NM143"/>
      <c r="NN143"/>
      <c r="NO143"/>
      <c r="NP143"/>
      <c r="NQ143"/>
      <c r="NR143"/>
      <c r="NS143"/>
      <c r="NT143"/>
      <c r="NU143"/>
      <c r="NV143"/>
      <c r="NW143"/>
      <c r="NX143"/>
      <c r="NY143"/>
      <c r="NZ143"/>
      <c r="OA143"/>
      <c r="OB143"/>
      <c r="OC143"/>
      <c r="OD143"/>
      <c r="OE143"/>
      <c r="OF143"/>
      <c r="OG143"/>
      <c r="OH143"/>
      <c r="OI143"/>
      <c r="OJ143"/>
      <c r="OK143"/>
      <c r="OL143"/>
      <c r="OM143"/>
      <c r="ON143"/>
      <c r="OO143"/>
      <c r="OP143"/>
      <c r="OQ143"/>
      <c r="OR143"/>
      <c r="OS143"/>
      <c r="OT143"/>
      <c r="OU143"/>
      <c r="OV143"/>
      <c r="OW143"/>
      <c r="OX143"/>
      <c r="OY143"/>
      <c r="OZ143"/>
      <c r="PA143"/>
      <c r="PB143"/>
    </row>
    <row r="144" spans="7:418" ht="15">
      <c r="G144" s="19"/>
      <c r="H144" s="738"/>
      <c r="J144" s="802"/>
      <c r="K144" s="10" t="s">
        <v>154</v>
      </c>
      <c r="L144" s="165"/>
      <c r="M144" s="165"/>
      <c r="N144" s="165">
        <v>3759.73</v>
      </c>
      <c r="O144" s="165">
        <v>3625.09</v>
      </c>
      <c r="P144" s="165">
        <v>3602.12</v>
      </c>
      <c r="Q144" s="165">
        <v>3589.99</v>
      </c>
      <c r="R144" s="165">
        <v>3574.54</v>
      </c>
      <c r="S144" s="165">
        <v>3562.12</v>
      </c>
      <c r="T144" s="165">
        <v>3550.26</v>
      </c>
      <c r="U144" s="165">
        <v>3536.52</v>
      </c>
      <c r="V144" s="165">
        <v>3520.84</v>
      </c>
      <c r="W144" s="165">
        <v>3507.78</v>
      </c>
      <c r="X144" s="165">
        <v>3490.95</v>
      </c>
      <c r="Y144" s="165">
        <v>3481.07</v>
      </c>
      <c r="Z144" s="165">
        <v>3471.02</v>
      </c>
      <c r="AA144" s="165">
        <v>3458.64</v>
      </c>
      <c r="AB144" s="165">
        <v>3446.68</v>
      </c>
      <c r="AC144" s="165">
        <v>3435.48</v>
      </c>
      <c r="AD144" s="165">
        <v>3423.78</v>
      </c>
      <c r="AE144" s="165">
        <v>3414.74</v>
      </c>
      <c r="AF144" s="165">
        <v>3403.4</v>
      </c>
      <c r="AG144" s="165">
        <v>3395.02</v>
      </c>
      <c r="AH144" s="165">
        <v>3384.3</v>
      </c>
      <c r="AI144" s="165">
        <v>3376.55</v>
      </c>
      <c r="AJ144" s="165">
        <v>3367.89</v>
      </c>
      <c r="AK144" s="165">
        <v>3361.54</v>
      </c>
      <c r="AL144" s="165">
        <v>3350.59</v>
      </c>
      <c r="AM144" s="165">
        <v>3350.59</v>
      </c>
      <c r="AN144" s="165">
        <v>3350.59</v>
      </c>
      <c r="AO144" s="165">
        <v>3350.59</v>
      </c>
      <c r="AP144" s="165">
        <v>3350.59</v>
      </c>
      <c r="AQ144" s="165">
        <v>3350.59</v>
      </c>
      <c r="AR144" s="165">
        <v>3350.59</v>
      </c>
      <c r="AS144" s="165">
        <v>3350.59</v>
      </c>
      <c r="AT144" s="165">
        <v>3350.59</v>
      </c>
      <c r="AU144" s="165">
        <v>3350.59</v>
      </c>
      <c r="AV144" s="488">
        <v>3350.59</v>
      </c>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c r="LP144"/>
      <c r="LQ144"/>
      <c r="LR144"/>
      <c r="LS144"/>
      <c r="LT144"/>
      <c r="LU144"/>
      <c r="LV144"/>
      <c r="LW144"/>
      <c r="LX144"/>
      <c r="LY144"/>
      <c r="LZ144"/>
      <c r="MA144"/>
      <c r="MB144"/>
      <c r="MC144"/>
      <c r="MD144"/>
      <c r="ME144"/>
      <c r="MF144"/>
      <c r="MG144"/>
      <c r="MH144"/>
      <c r="MI144"/>
      <c r="MJ144"/>
      <c r="MK144"/>
      <c r="ML144"/>
      <c r="MM144"/>
      <c r="MN144"/>
      <c r="MO144"/>
      <c r="MP144"/>
      <c r="MQ144"/>
      <c r="MR144"/>
      <c r="MS144"/>
      <c r="MT144"/>
      <c r="MU144"/>
      <c r="MV144"/>
      <c r="MW144"/>
      <c r="MX144"/>
      <c r="MY144"/>
      <c r="MZ144"/>
      <c r="NA144"/>
      <c r="NB144"/>
      <c r="NC144"/>
      <c r="ND144"/>
      <c r="NE144"/>
      <c r="NF144"/>
      <c r="NG144"/>
      <c r="NH144"/>
      <c r="NI144"/>
      <c r="NJ144"/>
      <c r="NK144"/>
      <c r="NL144"/>
      <c r="NM144"/>
      <c r="NN144"/>
      <c r="NO144"/>
      <c r="NP144"/>
      <c r="NQ144"/>
      <c r="NR144"/>
      <c r="NS144"/>
      <c r="NT144"/>
      <c r="NU144"/>
      <c r="NV144"/>
      <c r="NW144"/>
      <c r="NX144"/>
      <c r="NY144"/>
      <c r="NZ144"/>
      <c r="OA144"/>
      <c r="OB144"/>
      <c r="OC144"/>
      <c r="OD144"/>
      <c r="OE144"/>
      <c r="OF144"/>
      <c r="OG144"/>
      <c r="OH144"/>
      <c r="OI144"/>
      <c r="OJ144"/>
      <c r="OK144"/>
      <c r="OL144"/>
      <c r="OM144"/>
      <c r="ON144"/>
      <c r="OO144"/>
      <c r="OP144"/>
      <c r="OQ144"/>
      <c r="OR144"/>
      <c r="OS144"/>
      <c r="OT144"/>
      <c r="OU144"/>
      <c r="OV144"/>
      <c r="OW144"/>
      <c r="OX144"/>
      <c r="OY144"/>
      <c r="OZ144"/>
      <c r="PA144"/>
      <c r="PB144"/>
    </row>
    <row r="145" spans="7:418" ht="15">
      <c r="G145" s="19"/>
      <c r="H145" s="738"/>
      <c r="AV145" s="20"/>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c r="LP145"/>
      <c r="LQ145"/>
      <c r="LR145"/>
      <c r="LS145"/>
      <c r="LT145"/>
      <c r="LU145"/>
      <c r="LV145"/>
      <c r="LW145"/>
      <c r="LX145"/>
      <c r="LY145"/>
      <c r="LZ145"/>
      <c r="MA145"/>
      <c r="MB145"/>
      <c r="MC145"/>
      <c r="MD145"/>
      <c r="ME145"/>
      <c r="MF145"/>
      <c r="MG145"/>
      <c r="MH145"/>
      <c r="MI145"/>
      <c r="MJ145"/>
      <c r="MK145"/>
      <c r="ML145"/>
      <c r="MM145"/>
      <c r="MN145"/>
      <c r="MO145"/>
      <c r="MP145"/>
      <c r="MQ145"/>
      <c r="MR145"/>
      <c r="MS145"/>
      <c r="MT145"/>
      <c r="MU145"/>
      <c r="MV145"/>
      <c r="MW145"/>
      <c r="MX145"/>
      <c r="MY145"/>
      <c r="MZ145"/>
      <c r="NA145"/>
      <c r="NB145"/>
      <c r="NC145"/>
      <c r="ND145"/>
      <c r="NE145"/>
      <c r="NF145"/>
      <c r="NG145"/>
      <c r="NH145"/>
      <c r="NI145"/>
      <c r="NJ145"/>
      <c r="NK145"/>
      <c r="NL145"/>
      <c r="NM145"/>
      <c r="NN145"/>
      <c r="NO145"/>
      <c r="NP145"/>
      <c r="NQ145"/>
      <c r="NR145"/>
      <c r="NS145"/>
      <c r="NT145"/>
      <c r="NU145"/>
      <c r="NV145"/>
      <c r="NW145"/>
      <c r="NX145"/>
      <c r="NY145"/>
      <c r="NZ145"/>
      <c r="OA145"/>
      <c r="OB145"/>
      <c r="OC145"/>
      <c r="OD145"/>
      <c r="OE145"/>
      <c r="OF145"/>
      <c r="OG145"/>
      <c r="OH145"/>
      <c r="OI145"/>
      <c r="OJ145"/>
      <c r="OK145"/>
      <c r="OL145"/>
      <c r="OM145"/>
      <c r="ON145"/>
      <c r="OO145"/>
      <c r="OP145"/>
      <c r="OQ145"/>
      <c r="OR145"/>
      <c r="OS145"/>
      <c r="OT145"/>
      <c r="OU145"/>
      <c r="OV145"/>
      <c r="OW145"/>
      <c r="OX145"/>
      <c r="OY145"/>
      <c r="OZ145"/>
      <c r="PA145"/>
      <c r="PB145"/>
    </row>
    <row r="146" spans="7:418" ht="15">
      <c r="G146" s="19"/>
      <c r="H146" s="738"/>
      <c r="J146" s="801" t="s">
        <v>624</v>
      </c>
      <c r="K146" s="8" t="s">
        <v>179</v>
      </c>
      <c r="L146" s="165">
        <v>107.22</v>
      </c>
      <c r="M146" s="165">
        <v>107.22</v>
      </c>
      <c r="N146" s="165">
        <v>107.22</v>
      </c>
      <c r="O146" s="165">
        <v>107.22</v>
      </c>
      <c r="P146" s="165">
        <v>107.22</v>
      </c>
      <c r="Q146" s="165">
        <v>107.22</v>
      </c>
      <c r="R146" s="165">
        <v>107.22</v>
      </c>
      <c r="S146" s="165">
        <v>107.22</v>
      </c>
      <c r="T146" s="165">
        <v>107.22</v>
      </c>
      <c r="U146" s="165">
        <v>107.22</v>
      </c>
      <c r="V146" s="165">
        <v>107.22</v>
      </c>
      <c r="W146" s="165">
        <v>107.22</v>
      </c>
      <c r="X146" s="165">
        <v>107.22</v>
      </c>
      <c r="Y146" s="165">
        <v>107.22</v>
      </c>
      <c r="Z146" s="165">
        <v>107.22</v>
      </c>
      <c r="AA146" s="165">
        <v>107.22</v>
      </c>
      <c r="AB146" s="165">
        <v>107.22</v>
      </c>
      <c r="AC146" s="165">
        <v>107.22</v>
      </c>
      <c r="AD146" s="165">
        <v>107.22</v>
      </c>
      <c r="AE146" s="165">
        <v>107.22</v>
      </c>
      <c r="AF146" s="165">
        <v>107.22</v>
      </c>
      <c r="AG146" s="165">
        <v>107.22</v>
      </c>
      <c r="AH146" s="165">
        <v>107.22</v>
      </c>
      <c r="AI146" s="165">
        <v>107.22</v>
      </c>
      <c r="AJ146" s="165">
        <v>107.22</v>
      </c>
      <c r="AK146" s="165">
        <v>107.22</v>
      </c>
      <c r="AL146" s="165">
        <v>107.22</v>
      </c>
      <c r="AM146" s="165">
        <v>107.22</v>
      </c>
      <c r="AN146" s="165">
        <v>107.22</v>
      </c>
      <c r="AO146" s="165">
        <v>107.22</v>
      </c>
      <c r="AP146" s="165">
        <v>107.22</v>
      </c>
      <c r="AQ146" s="165">
        <v>107.22</v>
      </c>
      <c r="AR146" s="165">
        <v>107.22</v>
      </c>
      <c r="AS146" s="165">
        <v>107.22</v>
      </c>
      <c r="AT146" s="165">
        <v>107.22</v>
      </c>
      <c r="AU146" s="165">
        <v>107.22</v>
      </c>
      <c r="AV146" s="488">
        <v>107.22</v>
      </c>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c r="LP146"/>
      <c r="LQ146"/>
      <c r="LR146"/>
      <c r="LS146"/>
      <c r="LT146"/>
      <c r="LU146"/>
      <c r="LV146"/>
      <c r="LW146"/>
      <c r="LX146"/>
      <c r="LY146"/>
      <c r="LZ146"/>
      <c r="MA146"/>
      <c r="MB146"/>
      <c r="MC146"/>
      <c r="MD146"/>
      <c r="ME146"/>
      <c r="MF146"/>
      <c r="MG146"/>
      <c r="MH146"/>
      <c r="MI146"/>
      <c r="MJ146"/>
      <c r="MK146"/>
      <c r="ML146"/>
      <c r="MM146"/>
      <c r="MN146"/>
      <c r="MO146"/>
      <c r="MP146"/>
      <c r="MQ146"/>
      <c r="MR146"/>
      <c r="MS146"/>
      <c r="MT146"/>
      <c r="MU146"/>
      <c r="MV146"/>
      <c r="MW146"/>
      <c r="MX146"/>
      <c r="MY146"/>
      <c r="MZ146"/>
      <c r="NA146"/>
      <c r="NB146"/>
      <c r="NC146"/>
      <c r="ND146"/>
      <c r="NE146"/>
      <c r="NF146"/>
      <c r="NG146"/>
      <c r="NH146"/>
      <c r="NI146"/>
      <c r="NJ146"/>
      <c r="NK146"/>
      <c r="NL146"/>
      <c r="NM146"/>
      <c r="NN146"/>
      <c r="NO146"/>
      <c r="NP146"/>
      <c r="NQ146"/>
      <c r="NR146"/>
      <c r="NS146"/>
      <c r="NT146"/>
      <c r="NU146"/>
      <c r="NV146"/>
      <c r="NW146"/>
      <c r="NX146"/>
      <c r="NY146"/>
      <c r="NZ146"/>
      <c r="OA146"/>
      <c r="OB146"/>
      <c r="OC146"/>
      <c r="OD146"/>
      <c r="OE146"/>
      <c r="OF146"/>
      <c r="OG146"/>
      <c r="OH146"/>
      <c r="OI146"/>
      <c r="OJ146"/>
      <c r="OK146"/>
      <c r="OL146"/>
      <c r="OM146"/>
      <c r="ON146"/>
      <c r="OO146"/>
      <c r="OP146"/>
      <c r="OQ146"/>
      <c r="OR146"/>
      <c r="OS146"/>
      <c r="OT146"/>
      <c r="OU146"/>
      <c r="OV146"/>
      <c r="OW146"/>
      <c r="OX146"/>
      <c r="OY146"/>
      <c r="OZ146"/>
      <c r="PA146"/>
      <c r="PB146"/>
    </row>
    <row r="147" spans="7:418" ht="15">
      <c r="G147" s="19"/>
      <c r="H147" s="738"/>
      <c r="J147" s="802"/>
      <c r="K147" s="9" t="s">
        <v>180</v>
      </c>
      <c r="L147" s="165">
        <v>107.22</v>
      </c>
      <c r="M147" s="165">
        <v>107.22</v>
      </c>
      <c r="N147" s="165">
        <v>107.22</v>
      </c>
      <c r="O147" s="165">
        <v>107.22</v>
      </c>
      <c r="P147" s="165">
        <v>107.22</v>
      </c>
      <c r="Q147" s="165">
        <v>107.22</v>
      </c>
      <c r="R147" s="165">
        <v>107.22</v>
      </c>
      <c r="S147" s="165">
        <v>107.22</v>
      </c>
      <c r="T147" s="165">
        <v>107.22</v>
      </c>
      <c r="U147" s="165">
        <v>107.22</v>
      </c>
      <c r="V147" s="165">
        <v>107.22</v>
      </c>
      <c r="W147" s="165">
        <v>107.22</v>
      </c>
      <c r="X147" s="165">
        <v>107.22</v>
      </c>
      <c r="Y147" s="165">
        <v>107.22</v>
      </c>
      <c r="Z147" s="165">
        <v>107.22</v>
      </c>
      <c r="AA147" s="165">
        <v>107.22</v>
      </c>
      <c r="AB147" s="165">
        <v>107.22</v>
      </c>
      <c r="AC147" s="165">
        <v>107.22</v>
      </c>
      <c r="AD147" s="165">
        <v>107.22</v>
      </c>
      <c r="AE147" s="165">
        <v>107.22</v>
      </c>
      <c r="AF147" s="165">
        <v>107.22</v>
      </c>
      <c r="AG147" s="165">
        <v>107.22</v>
      </c>
      <c r="AH147" s="165">
        <v>107.22</v>
      </c>
      <c r="AI147" s="165">
        <v>107.22</v>
      </c>
      <c r="AJ147" s="165">
        <v>107.22</v>
      </c>
      <c r="AK147" s="165">
        <v>107.22</v>
      </c>
      <c r="AL147" s="165">
        <v>107.22</v>
      </c>
      <c r="AM147" s="165">
        <v>107.22</v>
      </c>
      <c r="AN147" s="165">
        <v>107.22</v>
      </c>
      <c r="AO147" s="165">
        <v>107.22</v>
      </c>
      <c r="AP147" s="165">
        <v>107.22</v>
      </c>
      <c r="AQ147" s="165">
        <v>107.22</v>
      </c>
      <c r="AR147" s="165">
        <v>107.22</v>
      </c>
      <c r="AS147" s="165">
        <v>107.22</v>
      </c>
      <c r="AT147" s="165">
        <v>107.22</v>
      </c>
      <c r="AU147" s="165">
        <v>107.22</v>
      </c>
      <c r="AV147" s="488">
        <v>107.22</v>
      </c>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c r="LP147"/>
      <c r="LQ147"/>
      <c r="LR147"/>
      <c r="LS147"/>
      <c r="LT147"/>
      <c r="LU147"/>
      <c r="LV147"/>
      <c r="LW147"/>
      <c r="LX147"/>
      <c r="LY147"/>
      <c r="LZ147"/>
      <c r="MA147"/>
      <c r="MB147"/>
      <c r="MC147"/>
      <c r="MD147"/>
      <c r="ME147"/>
      <c r="MF147"/>
      <c r="MG147"/>
      <c r="MH147"/>
      <c r="MI147"/>
      <c r="MJ147"/>
      <c r="MK147"/>
      <c r="ML147"/>
      <c r="MM147"/>
      <c r="MN147"/>
      <c r="MO147"/>
      <c r="MP147"/>
      <c r="MQ147"/>
      <c r="MR147"/>
      <c r="MS147"/>
      <c r="MT147"/>
      <c r="MU147"/>
      <c r="MV147"/>
      <c r="MW147"/>
      <c r="MX147"/>
      <c r="MY147"/>
      <c r="MZ147"/>
      <c r="NA147"/>
      <c r="NB147"/>
      <c r="NC147"/>
      <c r="ND147"/>
      <c r="NE147"/>
      <c r="NF147"/>
      <c r="NG147"/>
      <c r="NH147"/>
      <c r="NI147"/>
      <c r="NJ147"/>
      <c r="NK147"/>
      <c r="NL147"/>
      <c r="NM147"/>
      <c r="NN147"/>
      <c r="NO147"/>
      <c r="NP147"/>
      <c r="NQ147"/>
      <c r="NR147"/>
      <c r="NS147"/>
      <c r="NT147"/>
      <c r="NU147"/>
      <c r="NV147"/>
      <c r="NW147"/>
      <c r="NX147"/>
      <c r="NY147"/>
      <c r="NZ147"/>
      <c r="OA147"/>
      <c r="OB147"/>
      <c r="OC147"/>
      <c r="OD147"/>
      <c r="OE147"/>
      <c r="OF147"/>
      <c r="OG147"/>
      <c r="OH147"/>
      <c r="OI147"/>
      <c r="OJ147"/>
      <c r="OK147"/>
      <c r="OL147"/>
      <c r="OM147"/>
      <c r="ON147"/>
      <c r="OO147"/>
      <c r="OP147"/>
      <c r="OQ147"/>
      <c r="OR147"/>
      <c r="OS147"/>
      <c r="OT147"/>
      <c r="OU147"/>
      <c r="OV147"/>
      <c r="OW147"/>
      <c r="OX147"/>
      <c r="OY147"/>
      <c r="OZ147"/>
      <c r="PA147"/>
      <c r="PB147"/>
    </row>
    <row r="148" spans="7:418" ht="15.75" thickBot="1">
      <c r="G148" s="19"/>
      <c r="H148" s="738"/>
      <c r="J148" s="802"/>
      <c r="K148" s="9" t="s">
        <v>181</v>
      </c>
      <c r="L148" s="165">
        <v>107.22</v>
      </c>
      <c r="M148" s="165">
        <v>107.22</v>
      </c>
      <c r="N148" s="165">
        <v>107.22</v>
      </c>
      <c r="O148" s="165">
        <v>107.22</v>
      </c>
      <c r="P148" s="165">
        <v>107.22</v>
      </c>
      <c r="Q148" s="165">
        <v>107.22</v>
      </c>
      <c r="R148" s="165">
        <v>107.22</v>
      </c>
      <c r="S148" s="165">
        <v>107.22</v>
      </c>
      <c r="T148" s="165">
        <v>107.22</v>
      </c>
      <c r="U148" s="165">
        <v>107.22</v>
      </c>
      <c r="V148" s="165">
        <v>107.22</v>
      </c>
      <c r="W148" s="165">
        <v>107.22</v>
      </c>
      <c r="X148" s="165">
        <v>107.22</v>
      </c>
      <c r="Y148" s="165">
        <v>107.22</v>
      </c>
      <c r="Z148" s="165">
        <v>107.22</v>
      </c>
      <c r="AA148" s="165">
        <v>107.22</v>
      </c>
      <c r="AB148" s="165">
        <v>107.22</v>
      </c>
      <c r="AC148" s="165">
        <v>107.22</v>
      </c>
      <c r="AD148" s="165">
        <v>107.22</v>
      </c>
      <c r="AE148" s="165">
        <v>107.22</v>
      </c>
      <c r="AF148" s="165">
        <v>107.22</v>
      </c>
      <c r="AG148" s="165">
        <v>107.22</v>
      </c>
      <c r="AH148" s="165">
        <v>107.22</v>
      </c>
      <c r="AI148" s="165">
        <v>107.22</v>
      </c>
      <c r="AJ148" s="165">
        <v>107.22</v>
      </c>
      <c r="AK148" s="165">
        <v>107.22</v>
      </c>
      <c r="AL148" s="165">
        <v>107.22</v>
      </c>
      <c r="AM148" s="165">
        <v>107.22</v>
      </c>
      <c r="AN148" s="165">
        <v>107.22</v>
      </c>
      <c r="AO148" s="165">
        <v>107.22</v>
      </c>
      <c r="AP148" s="165">
        <v>107.22</v>
      </c>
      <c r="AQ148" s="165">
        <v>107.22</v>
      </c>
      <c r="AR148" s="165">
        <v>107.22</v>
      </c>
      <c r="AS148" s="165">
        <v>107.22</v>
      </c>
      <c r="AT148" s="165">
        <v>107.22</v>
      </c>
      <c r="AU148" s="165">
        <v>107.22</v>
      </c>
      <c r="AV148" s="488">
        <v>107.22</v>
      </c>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c r="LP148"/>
      <c r="LQ148"/>
      <c r="LR148"/>
      <c r="LS148"/>
      <c r="LT148"/>
      <c r="LU148"/>
      <c r="LV148"/>
      <c r="LW148"/>
      <c r="LX148"/>
      <c r="LY148"/>
      <c r="LZ148"/>
      <c r="MA148"/>
      <c r="MB148"/>
      <c r="MC148"/>
      <c r="MD148"/>
      <c r="ME148"/>
      <c r="MF148"/>
      <c r="MG148"/>
      <c r="MH148"/>
      <c r="MI148"/>
      <c r="MJ148"/>
      <c r="MK148"/>
      <c r="ML148"/>
      <c r="MM148"/>
      <c r="MN148"/>
      <c r="MO148"/>
      <c r="MP148"/>
      <c r="MQ148"/>
      <c r="MR148"/>
      <c r="MS148"/>
      <c r="MT148"/>
      <c r="MU148"/>
      <c r="MV148"/>
      <c r="MW148"/>
      <c r="MX148"/>
      <c r="MY148"/>
      <c r="MZ148"/>
      <c r="NA148"/>
      <c r="NB148"/>
      <c r="NC148"/>
      <c r="ND148"/>
      <c r="NE148"/>
      <c r="NF148"/>
      <c r="NG148"/>
      <c r="NH148"/>
      <c r="NI148"/>
      <c r="NJ148"/>
      <c r="NK148"/>
      <c r="NL148"/>
      <c r="NM148"/>
      <c r="NN148"/>
      <c r="NO148"/>
      <c r="NP148"/>
      <c r="NQ148"/>
      <c r="NR148"/>
      <c r="NS148"/>
      <c r="NT148"/>
      <c r="NU148"/>
      <c r="NV148"/>
      <c r="NW148"/>
      <c r="NX148"/>
      <c r="NY148"/>
      <c r="NZ148"/>
      <c r="OA148"/>
      <c r="OB148"/>
      <c r="OC148"/>
      <c r="OD148"/>
      <c r="OE148"/>
      <c r="OF148"/>
      <c r="OG148"/>
      <c r="OH148"/>
      <c r="OI148"/>
      <c r="OJ148"/>
      <c r="OK148"/>
      <c r="OL148"/>
      <c r="OM148"/>
      <c r="ON148"/>
      <c r="OO148"/>
      <c r="OP148"/>
      <c r="OQ148"/>
      <c r="OR148"/>
      <c r="OS148"/>
      <c r="OT148"/>
      <c r="OU148"/>
      <c r="OV148"/>
      <c r="OW148"/>
      <c r="OX148"/>
      <c r="OY148"/>
      <c r="OZ148"/>
      <c r="PA148"/>
      <c r="PB148"/>
    </row>
    <row r="149" spans="7:418" ht="15.75" thickTop="1">
      <c r="G149" s="19"/>
      <c r="H149" s="738"/>
      <c r="J149" s="802"/>
      <c r="K149" s="9" t="s">
        <v>146</v>
      </c>
      <c r="L149" s="486">
        <v>33.520000000000003</v>
      </c>
      <c r="M149" s="486">
        <v>33.520000000000003</v>
      </c>
      <c r="N149" s="486">
        <v>33.520000000000003</v>
      </c>
      <c r="O149" s="486">
        <v>33.520000000000003</v>
      </c>
      <c r="P149" s="486">
        <v>33.520000000000003</v>
      </c>
      <c r="Q149" s="486">
        <v>33.520000000000003</v>
      </c>
      <c r="R149" s="486">
        <v>33.520000000000003</v>
      </c>
      <c r="S149" s="486">
        <v>33.520000000000003</v>
      </c>
      <c r="T149" s="486">
        <v>33.520000000000003</v>
      </c>
      <c r="U149" s="486">
        <v>33.520000000000003</v>
      </c>
      <c r="V149" s="486">
        <v>33.520000000000003</v>
      </c>
      <c r="W149" s="486">
        <v>33.520000000000003</v>
      </c>
      <c r="X149" s="486">
        <v>33.520000000000003</v>
      </c>
      <c r="Y149" s="486">
        <v>33.520000000000003</v>
      </c>
      <c r="Z149" s="486">
        <v>33.520000000000003</v>
      </c>
      <c r="AA149" s="486">
        <v>33.520000000000003</v>
      </c>
      <c r="AB149" s="486">
        <v>33.520000000000003</v>
      </c>
      <c r="AC149" s="486">
        <v>33.520000000000003</v>
      </c>
      <c r="AD149" s="486">
        <v>33.520000000000003</v>
      </c>
      <c r="AE149" s="486">
        <v>33.520000000000003</v>
      </c>
      <c r="AF149" s="486">
        <v>33.520000000000003</v>
      </c>
      <c r="AG149" s="486">
        <v>33.520000000000003</v>
      </c>
      <c r="AH149" s="486">
        <v>33.520000000000003</v>
      </c>
      <c r="AI149" s="486">
        <v>33.520000000000003</v>
      </c>
      <c r="AJ149" s="486">
        <v>33.520000000000003</v>
      </c>
      <c r="AK149" s="486">
        <v>33.520000000000003</v>
      </c>
      <c r="AL149" s="486">
        <v>33.520000000000003</v>
      </c>
      <c r="AM149" s="486">
        <v>33.520000000000003</v>
      </c>
      <c r="AN149" s="486">
        <v>33.520000000000003</v>
      </c>
      <c r="AO149" s="486">
        <v>33.520000000000003</v>
      </c>
      <c r="AP149" s="486">
        <v>33.520000000000003</v>
      </c>
      <c r="AQ149" s="486">
        <v>33.520000000000003</v>
      </c>
      <c r="AR149" s="486">
        <v>33.520000000000003</v>
      </c>
      <c r="AS149" s="486">
        <v>33.520000000000003</v>
      </c>
      <c r="AT149" s="486">
        <v>33.520000000000003</v>
      </c>
      <c r="AU149" s="486">
        <v>33.520000000000003</v>
      </c>
      <c r="AV149" s="489">
        <v>33.520000000000003</v>
      </c>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c r="LP149"/>
      <c r="LQ149"/>
      <c r="LR149"/>
      <c r="LS149"/>
      <c r="LT149"/>
      <c r="LU149"/>
      <c r="LV149"/>
      <c r="LW149"/>
      <c r="LX149"/>
      <c r="LY149"/>
      <c r="LZ149"/>
      <c r="MA149"/>
      <c r="MB149"/>
      <c r="MC149"/>
      <c r="MD149"/>
      <c r="ME149"/>
      <c r="MF149"/>
      <c r="MG149"/>
      <c r="MH149"/>
      <c r="MI149"/>
      <c r="MJ149"/>
      <c r="MK149"/>
      <c r="ML149"/>
      <c r="MM149"/>
      <c r="MN149"/>
      <c r="MO149"/>
      <c r="MP149"/>
      <c r="MQ149"/>
      <c r="MR149"/>
      <c r="MS149"/>
      <c r="MT149"/>
      <c r="MU149"/>
      <c r="MV149"/>
      <c r="MW149"/>
      <c r="MX149"/>
      <c r="MY149"/>
      <c r="MZ149"/>
      <c r="NA149"/>
      <c r="NB149"/>
      <c r="NC149"/>
      <c r="ND149"/>
      <c r="NE149"/>
      <c r="NF149"/>
      <c r="NG149"/>
      <c r="NH149"/>
      <c r="NI149"/>
      <c r="NJ149"/>
      <c r="NK149"/>
      <c r="NL149"/>
      <c r="NM149"/>
      <c r="NN149"/>
      <c r="NO149"/>
      <c r="NP149"/>
      <c r="NQ149"/>
      <c r="NR149"/>
      <c r="NS149"/>
      <c r="NT149"/>
      <c r="NU149"/>
      <c r="NV149"/>
      <c r="NW149"/>
      <c r="NX149"/>
      <c r="NY149"/>
      <c r="NZ149"/>
      <c r="OA149"/>
      <c r="OB149"/>
      <c r="OC149"/>
      <c r="OD149"/>
      <c r="OE149"/>
      <c r="OF149"/>
      <c r="OG149"/>
      <c r="OH149"/>
      <c r="OI149"/>
      <c r="OJ149"/>
      <c r="OK149"/>
      <c r="OL149"/>
      <c r="OM149"/>
      <c r="ON149"/>
      <c r="OO149"/>
      <c r="OP149"/>
      <c r="OQ149"/>
      <c r="OR149"/>
      <c r="OS149"/>
      <c r="OT149"/>
      <c r="OU149"/>
      <c r="OV149"/>
      <c r="OW149"/>
      <c r="OX149"/>
      <c r="OY149"/>
      <c r="OZ149"/>
      <c r="PA149"/>
      <c r="PB149"/>
    </row>
    <row r="150" spans="7:418" ht="15">
      <c r="G150" s="19"/>
      <c r="H150" s="738"/>
      <c r="J150" s="802"/>
      <c r="K150" s="9" t="s">
        <v>147</v>
      </c>
      <c r="L150" s="165">
        <v>33.520000000000003</v>
      </c>
      <c r="M150" s="165">
        <v>33.520000000000003</v>
      </c>
      <c r="N150" s="165">
        <v>33.520000000000003</v>
      </c>
      <c r="O150" s="165">
        <v>33.520000000000003</v>
      </c>
      <c r="P150" s="165">
        <v>33.520000000000003</v>
      </c>
      <c r="Q150" s="165">
        <v>33.520000000000003</v>
      </c>
      <c r="R150" s="165">
        <v>33.520000000000003</v>
      </c>
      <c r="S150" s="165">
        <v>33.520000000000003</v>
      </c>
      <c r="T150" s="165">
        <v>33.520000000000003</v>
      </c>
      <c r="U150" s="165">
        <v>33.520000000000003</v>
      </c>
      <c r="V150" s="165">
        <v>33.520000000000003</v>
      </c>
      <c r="W150" s="165">
        <v>33.520000000000003</v>
      </c>
      <c r="X150" s="165">
        <v>33.520000000000003</v>
      </c>
      <c r="Y150" s="165">
        <v>33.520000000000003</v>
      </c>
      <c r="Z150" s="165">
        <v>33.520000000000003</v>
      </c>
      <c r="AA150" s="165">
        <v>33.520000000000003</v>
      </c>
      <c r="AB150" s="165">
        <v>33.520000000000003</v>
      </c>
      <c r="AC150" s="165">
        <v>33.520000000000003</v>
      </c>
      <c r="AD150" s="165">
        <v>33.520000000000003</v>
      </c>
      <c r="AE150" s="165">
        <v>33.520000000000003</v>
      </c>
      <c r="AF150" s="165">
        <v>33.520000000000003</v>
      </c>
      <c r="AG150" s="165">
        <v>33.520000000000003</v>
      </c>
      <c r="AH150" s="165">
        <v>33.520000000000003</v>
      </c>
      <c r="AI150" s="165">
        <v>33.520000000000003</v>
      </c>
      <c r="AJ150" s="165">
        <v>33.520000000000003</v>
      </c>
      <c r="AK150" s="165">
        <v>33.520000000000003</v>
      </c>
      <c r="AL150" s="165">
        <v>33.520000000000003</v>
      </c>
      <c r="AM150" s="165">
        <v>33.520000000000003</v>
      </c>
      <c r="AN150" s="165">
        <v>33.520000000000003</v>
      </c>
      <c r="AO150" s="165">
        <v>33.520000000000003</v>
      </c>
      <c r="AP150" s="165">
        <v>33.520000000000003</v>
      </c>
      <c r="AQ150" s="165">
        <v>33.520000000000003</v>
      </c>
      <c r="AR150" s="165">
        <v>33.520000000000003</v>
      </c>
      <c r="AS150" s="165">
        <v>33.520000000000003</v>
      </c>
      <c r="AT150" s="165">
        <v>33.520000000000003</v>
      </c>
      <c r="AU150" s="165">
        <v>33.520000000000003</v>
      </c>
      <c r="AV150" s="488">
        <v>33.520000000000003</v>
      </c>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c r="LP150"/>
      <c r="LQ150"/>
      <c r="LR150"/>
      <c r="LS150"/>
      <c r="LT150"/>
      <c r="LU150"/>
      <c r="LV150"/>
      <c r="LW150"/>
      <c r="LX150"/>
      <c r="LY150"/>
      <c r="LZ150"/>
      <c r="MA150"/>
      <c r="MB150"/>
      <c r="MC150"/>
      <c r="MD150"/>
      <c r="ME150"/>
      <c r="MF150"/>
      <c r="MG150"/>
      <c r="MH150"/>
      <c r="MI150"/>
      <c r="MJ150"/>
      <c r="MK150"/>
      <c r="ML150"/>
      <c r="MM150"/>
      <c r="MN150"/>
      <c r="MO150"/>
      <c r="MP150"/>
      <c r="MQ150"/>
      <c r="MR150"/>
      <c r="MS150"/>
      <c r="MT150"/>
      <c r="MU150"/>
      <c r="MV150"/>
      <c r="MW150"/>
      <c r="MX150"/>
      <c r="MY150"/>
      <c r="MZ150"/>
      <c r="NA150"/>
      <c r="NB150"/>
      <c r="NC150"/>
      <c r="ND150"/>
      <c r="NE150"/>
      <c r="NF150"/>
      <c r="NG150"/>
      <c r="NH150"/>
      <c r="NI150"/>
      <c r="NJ150"/>
      <c r="NK150"/>
      <c r="NL150"/>
      <c r="NM150"/>
      <c r="NN150"/>
      <c r="NO150"/>
      <c r="NP150"/>
      <c r="NQ150"/>
      <c r="NR150"/>
      <c r="NS150"/>
      <c r="NT150"/>
      <c r="NU150"/>
      <c r="NV150"/>
      <c r="NW150"/>
      <c r="NX150"/>
      <c r="NY150"/>
      <c r="NZ150"/>
      <c r="OA150"/>
      <c r="OB150"/>
      <c r="OC150"/>
      <c r="OD150"/>
      <c r="OE150"/>
      <c r="OF150"/>
      <c r="OG150"/>
      <c r="OH150"/>
      <c r="OI150"/>
      <c r="OJ150"/>
      <c r="OK150"/>
      <c r="OL150"/>
      <c r="OM150"/>
      <c r="ON150"/>
      <c r="OO150"/>
      <c r="OP150"/>
      <c r="OQ150"/>
      <c r="OR150"/>
      <c r="OS150"/>
      <c r="OT150"/>
      <c r="OU150"/>
      <c r="OV150"/>
      <c r="OW150"/>
      <c r="OX150"/>
      <c r="OY150"/>
      <c r="OZ150"/>
      <c r="PA150"/>
      <c r="PB150"/>
    </row>
    <row r="151" spans="7:418" ht="15.75" thickBot="1">
      <c r="G151" s="19"/>
      <c r="H151" s="738"/>
      <c r="J151" s="802"/>
      <c r="K151" s="9" t="s">
        <v>149</v>
      </c>
      <c r="L151" s="165">
        <v>33.520000000000003</v>
      </c>
      <c r="M151" s="165">
        <v>33.520000000000003</v>
      </c>
      <c r="N151" s="165">
        <v>33.520000000000003</v>
      </c>
      <c r="O151" s="165">
        <v>33.520000000000003</v>
      </c>
      <c r="P151" s="165">
        <v>33.520000000000003</v>
      </c>
      <c r="Q151" s="165">
        <v>33.520000000000003</v>
      </c>
      <c r="R151" s="165">
        <v>33.520000000000003</v>
      </c>
      <c r="S151" s="165">
        <v>33.520000000000003</v>
      </c>
      <c r="T151" s="165">
        <v>33.520000000000003</v>
      </c>
      <c r="U151" s="165">
        <v>33.520000000000003</v>
      </c>
      <c r="V151" s="165">
        <v>33.520000000000003</v>
      </c>
      <c r="W151" s="165">
        <v>33.520000000000003</v>
      </c>
      <c r="X151" s="165">
        <v>33.520000000000003</v>
      </c>
      <c r="Y151" s="165">
        <v>33.520000000000003</v>
      </c>
      <c r="Z151" s="165">
        <v>33.520000000000003</v>
      </c>
      <c r="AA151" s="165">
        <v>33.520000000000003</v>
      </c>
      <c r="AB151" s="165">
        <v>33.520000000000003</v>
      </c>
      <c r="AC151" s="165">
        <v>33.520000000000003</v>
      </c>
      <c r="AD151" s="165">
        <v>33.520000000000003</v>
      </c>
      <c r="AE151" s="165">
        <v>33.520000000000003</v>
      </c>
      <c r="AF151" s="165">
        <v>33.520000000000003</v>
      </c>
      <c r="AG151" s="165">
        <v>33.520000000000003</v>
      </c>
      <c r="AH151" s="165">
        <v>33.520000000000003</v>
      </c>
      <c r="AI151" s="165">
        <v>33.520000000000003</v>
      </c>
      <c r="AJ151" s="165">
        <v>33.520000000000003</v>
      </c>
      <c r="AK151" s="165">
        <v>33.520000000000003</v>
      </c>
      <c r="AL151" s="165">
        <v>33.520000000000003</v>
      </c>
      <c r="AM151" s="165">
        <v>33.520000000000003</v>
      </c>
      <c r="AN151" s="165">
        <v>33.520000000000003</v>
      </c>
      <c r="AO151" s="165">
        <v>33.520000000000003</v>
      </c>
      <c r="AP151" s="165">
        <v>33.520000000000003</v>
      </c>
      <c r="AQ151" s="165">
        <v>33.520000000000003</v>
      </c>
      <c r="AR151" s="165">
        <v>33.520000000000003</v>
      </c>
      <c r="AS151" s="165">
        <v>33.520000000000003</v>
      </c>
      <c r="AT151" s="165">
        <v>33.520000000000003</v>
      </c>
      <c r="AU151" s="165">
        <v>33.520000000000003</v>
      </c>
      <c r="AV151" s="488">
        <v>33.520000000000003</v>
      </c>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c r="LP151"/>
      <c r="LQ151"/>
      <c r="LR151"/>
      <c r="LS151"/>
      <c r="LT151"/>
      <c r="LU151"/>
      <c r="LV151"/>
      <c r="LW151"/>
      <c r="LX151"/>
      <c r="LY151"/>
      <c r="LZ151"/>
      <c r="MA151"/>
      <c r="MB151"/>
      <c r="MC151"/>
      <c r="MD151"/>
      <c r="ME151"/>
      <c r="MF151"/>
      <c r="MG151"/>
      <c r="MH151"/>
      <c r="MI151"/>
      <c r="MJ151"/>
      <c r="MK151"/>
      <c r="ML151"/>
      <c r="MM151"/>
      <c r="MN151"/>
      <c r="MO151"/>
      <c r="MP151"/>
      <c r="MQ151"/>
      <c r="MR151"/>
      <c r="MS151"/>
      <c r="MT151"/>
      <c r="MU151"/>
      <c r="MV151"/>
      <c r="MW151"/>
      <c r="MX151"/>
      <c r="MY151"/>
      <c r="MZ151"/>
      <c r="NA151"/>
      <c r="NB151"/>
      <c r="NC151"/>
      <c r="ND151"/>
      <c r="NE151"/>
      <c r="NF151"/>
      <c r="NG151"/>
      <c r="NH151"/>
      <c r="NI151"/>
      <c r="NJ151"/>
      <c r="NK151"/>
      <c r="NL151"/>
      <c r="NM151"/>
      <c r="NN151"/>
      <c r="NO151"/>
      <c r="NP151"/>
      <c r="NQ151"/>
      <c r="NR151"/>
      <c r="NS151"/>
      <c r="NT151"/>
      <c r="NU151"/>
      <c r="NV151"/>
      <c r="NW151"/>
      <c r="NX151"/>
      <c r="NY151"/>
      <c r="NZ151"/>
      <c r="OA151"/>
      <c r="OB151"/>
      <c r="OC151"/>
      <c r="OD151"/>
      <c r="OE151"/>
      <c r="OF151"/>
      <c r="OG151"/>
      <c r="OH151"/>
      <c r="OI151"/>
      <c r="OJ151"/>
      <c r="OK151"/>
      <c r="OL151"/>
      <c r="OM151"/>
      <c r="ON151"/>
      <c r="OO151"/>
      <c r="OP151"/>
      <c r="OQ151"/>
      <c r="OR151"/>
      <c r="OS151"/>
      <c r="OT151"/>
      <c r="OU151"/>
      <c r="OV151"/>
      <c r="OW151"/>
      <c r="OX151"/>
      <c r="OY151"/>
      <c r="OZ151"/>
      <c r="PA151"/>
      <c r="PB151"/>
    </row>
    <row r="152" spans="7:418" ht="15.75" thickTop="1">
      <c r="G152" s="19"/>
      <c r="H152" s="738"/>
      <c r="J152" s="802"/>
      <c r="K152" s="9" t="s">
        <v>152</v>
      </c>
      <c r="L152" s="486">
        <v>31.65</v>
      </c>
      <c r="M152" s="486">
        <v>31.65</v>
      </c>
      <c r="N152" s="486">
        <v>31.65</v>
      </c>
      <c r="O152" s="486">
        <v>31.65</v>
      </c>
      <c r="P152" s="486">
        <v>31.65</v>
      </c>
      <c r="Q152" s="486">
        <v>31.65</v>
      </c>
      <c r="R152" s="486">
        <v>31.65</v>
      </c>
      <c r="S152" s="486">
        <v>31.65</v>
      </c>
      <c r="T152" s="486">
        <v>31.65</v>
      </c>
      <c r="U152" s="486">
        <v>31.65</v>
      </c>
      <c r="V152" s="486">
        <v>31.65</v>
      </c>
      <c r="W152" s="486">
        <v>31.65</v>
      </c>
      <c r="X152" s="486">
        <v>31.65</v>
      </c>
      <c r="Y152" s="486">
        <v>31.65</v>
      </c>
      <c r="Z152" s="486">
        <v>31.65</v>
      </c>
      <c r="AA152" s="486">
        <v>31.65</v>
      </c>
      <c r="AB152" s="486">
        <v>31.65</v>
      </c>
      <c r="AC152" s="486">
        <v>31.65</v>
      </c>
      <c r="AD152" s="486">
        <v>31.65</v>
      </c>
      <c r="AE152" s="486">
        <v>31.65</v>
      </c>
      <c r="AF152" s="486">
        <v>31.65</v>
      </c>
      <c r="AG152" s="486">
        <v>31.65</v>
      </c>
      <c r="AH152" s="486">
        <v>31.65</v>
      </c>
      <c r="AI152" s="486">
        <v>31.65</v>
      </c>
      <c r="AJ152" s="486">
        <v>31.65</v>
      </c>
      <c r="AK152" s="486">
        <v>31.65</v>
      </c>
      <c r="AL152" s="486">
        <v>31.65</v>
      </c>
      <c r="AM152" s="486">
        <v>31.65</v>
      </c>
      <c r="AN152" s="486">
        <v>31.65</v>
      </c>
      <c r="AO152" s="486">
        <v>31.65</v>
      </c>
      <c r="AP152" s="486">
        <v>31.65</v>
      </c>
      <c r="AQ152" s="486">
        <v>31.65</v>
      </c>
      <c r="AR152" s="486">
        <v>31.65</v>
      </c>
      <c r="AS152" s="486">
        <v>31.65</v>
      </c>
      <c r="AT152" s="486">
        <v>31.65</v>
      </c>
      <c r="AU152" s="486">
        <v>31.65</v>
      </c>
      <c r="AV152" s="489">
        <v>31.65</v>
      </c>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c r="LP152"/>
      <c r="LQ152"/>
      <c r="LR152"/>
      <c r="LS152"/>
      <c r="LT152"/>
      <c r="LU152"/>
      <c r="LV152"/>
      <c r="LW152"/>
      <c r="LX152"/>
      <c r="LY152"/>
      <c r="LZ152"/>
      <c r="MA152"/>
      <c r="MB152"/>
      <c r="MC152"/>
      <c r="MD152"/>
      <c r="ME152"/>
      <c r="MF152"/>
      <c r="MG152"/>
      <c r="MH152"/>
      <c r="MI152"/>
      <c r="MJ152"/>
      <c r="MK152"/>
      <c r="ML152"/>
      <c r="MM152"/>
      <c r="MN152"/>
      <c r="MO152"/>
      <c r="MP152"/>
      <c r="MQ152"/>
      <c r="MR152"/>
      <c r="MS152"/>
      <c r="MT152"/>
      <c r="MU152"/>
      <c r="MV152"/>
      <c r="MW152"/>
      <c r="MX152"/>
      <c r="MY152"/>
      <c r="MZ152"/>
      <c r="NA152"/>
      <c r="NB152"/>
      <c r="NC152"/>
      <c r="ND152"/>
      <c r="NE152"/>
      <c r="NF152"/>
      <c r="NG152"/>
      <c r="NH152"/>
      <c r="NI152"/>
      <c r="NJ152"/>
      <c r="NK152"/>
      <c r="NL152"/>
      <c r="NM152"/>
      <c r="NN152"/>
      <c r="NO152"/>
      <c r="NP152"/>
      <c r="NQ152"/>
      <c r="NR152"/>
      <c r="NS152"/>
      <c r="NT152"/>
      <c r="NU152"/>
      <c r="NV152"/>
      <c r="NW152"/>
      <c r="NX152"/>
      <c r="NY152"/>
      <c r="NZ152"/>
      <c r="OA152"/>
      <c r="OB152"/>
      <c r="OC152"/>
      <c r="OD152"/>
      <c r="OE152"/>
      <c r="OF152"/>
      <c r="OG152"/>
      <c r="OH152"/>
      <c r="OI152"/>
      <c r="OJ152"/>
      <c r="OK152"/>
      <c r="OL152"/>
      <c r="OM152"/>
      <c r="ON152"/>
      <c r="OO152"/>
      <c r="OP152"/>
      <c r="OQ152"/>
      <c r="OR152"/>
      <c r="OS152"/>
      <c r="OT152"/>
      <c r="OU152"/>
      <c r="OV152"/>
      <c r="OW152"/>
      <c r="OX152"/>
      <c r="OY152"/>
      <c r="OZ152"/>
      <c r="PA152"/>
      <c r="PB152"/>
    </row>
    <row r="153" spans="7:418" ht="15">
      <c r="G153" s="19"/>
      <c r="H153" s="738"/>
      <c r="J153" s="802"/>
      <c r="K153" s="9" t="s">
        <v>153</v>
      </c>
      <c r="L153" s="165">
        <v>31.65</v>
      </c>
      <c r="M153" s="165">
        <v>31.65</v>
      </c>
      <c r="N153" s="165">
        <v>31.65</v>
      </c>
      <c r="O153" s="165">
        <v>31.65</v>
      </c>
      <c r="P153" s="165">
        <v>31.65</v>
      </c>
      <c r="Q153" s="165">
        <v>31.65</v>
      </c>
      <c r="R153" s="165">
        <v>31.65</v>
      </c>
      <c r="S153" s="165">
        <v>31.65</v>
      </c>
      <c r="T153" s="165">
        <v>31.65</v>
      </c>
      <c r="U153" s="165">
        <v>31.65</v>
      </c>
      <c r="V153" s="165">
        <v>31.65</v>
      </c>
      <c r="W153" s="165">
        <v>31.65</v>
      </c>
      <c r="X153" s="165">
        <v>31.65</v>
      </c>
      <c r="Y153" s="165">
        <v>31.65</v>
      </c>
      <c r="Z153" s="165">
        <v>31.65</v>
      </c>
      <c r="AA153" s="165">
        <v>31.65</v>
      </c>
      <c r="AB153" s="165">
        <v>31.65</v>
      </c>
      <c r="AC153" s="165">
        <v>31.65</v>
      </c>
      <c r="AD153" s="165">
        <v>31.65</v>
      </c>
      <c r="AE153" s="165">
        <v>31.65</v>
      </c>
      <c r="AF153" s="165">
        <v>31.65</v>
      </c>
      <c r="AG153" s="165">
        <v>31.65</v>
      </c>
      <c r="AH153" s="165">
        <v>31.65</v>
      </c>
      <c r="AI153" s="165">
        <v>31.65</v>
      </c>
      <c r="AJ153" s="165">
        <v>31.65</v>
      </c>
      <c r="AK153" s="165">
        <v>31.65</v>
      </c>
      <c r="AL153" s="165">
        <v>31.65</v>
      </c>
      <c r="AM153" s="165">
        <v>31.65</v>
      </c>
      <c r="AN153" s="165">
        <v>31.65</v>
      </c>
      <c r="AO153" s="165">
        <v>31.65</v>
      </c>
      <c r="AP153" s="165">
        <v>31.65</v>
      </c>
      <c r="AQ153" s="165">
        <v>31.65</v>
      </c>
      <c r="AR153" s="165">
        <v>31.65</v>
      </c>
      <c r="AS153" s="165">
        <v>31.65</v>
      </c>
      <c r="AT153" s="165">
        <v>31.65</v>
      </c>
      <c r="AU153" s="165">
        <v>31.65</v>
      </c>
      <c r="AV153" s="488">
        <v>31.65</v>
      </c>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c r="LP153"/>
      <c r="LQ153"/>
      <c r="LR153"/>
      <c r="LS153"/>
      <c r="LT153"/>
      <c r="LU153"/>
      <c r="LV153"/>
      <c r="LW153"/>
      <c r="LX153"/>
      <c r="LY153"/>
      <c r="LZ153"/>
      <c r="MA153"/>
      <c r="MB153"/>
      <c r="MC153"/>
      <c r="MD153"/>
      <c r="ME153"/>
      <c r="MF153"/>
      <c r="MG153"/>
      <c r="MH153"/>
      <c r="MI153"/>
      <c r="MJ153"/>
      <c r="MK153"/>
      <c r="ML153"/>
      <c r="MM153"/>
      <c r="MN153"/>
      <c r="MO153"/>
      <c r="MP153"/>
      <c r="MQ153"/>
      <c r="MR153"/>
      <c r="MS153"/>
      <c r="MT153"/>
      <c r="MU153"/>
      <c r="MV153"/>
      <c r="MW153"/>
      <c r="MX153"/>
      <c r="MY153"/>
      <c r="MZ153"/>
      <c r="NA153"/>
      <c r="NB153"/>
      <c r="NC153"/>
      <c r="ND153"/>
      <c r="NE153"/>
      <c r="NF153"/>
      <c r="NG153"/>
      <c r="NH153"/>
      <c r="NI153"/>
      <c r="NJ153"/>
      <c r="NK153"/>
      <c r="NL153"/>
      <c r="NM153"/>
      <c r="NN153"/>
      <c r="NO153"/>
      <c r="NP153"/>
      <c r="NQ153"/>
      <c r="NR153"/>
      <c r="NS153"/>
      <c r="NT153"/>
      <c r="NU153"/>
      <c r="NV153"/>
      <c r="NW153"/>
      <c r="NX153"/>
      <c r="NY153"/>
      <c r="NZ153"/>
      <c r="OA153"/>
      <c r="OB153"/>
      <c r="OC153"/>
      <c r="OD153"/>
      <c r="OE153"/>
      <c r="OF153"/>
      <c r="OG153"/>
      <c r="OH153"/>
      <c r="OI153"/>
      <c r="OJ153"/>
      <c r="OK153"/>
      <c r="OL153"/>
      <c r="OM153"/>
      <c r="ON153"/>
      <c r="OO153"/>
      <c r="OP153"/>
      <c r="OQ153"/>
      <c r="OR153"/>
      <c r="OS153"/>
      <c r="OT153"/>
      <c r="OU153"/>
      <c r="OV153"/>
      <c r="OW153"/>
      <c r="OX153"/>
      <c r="OY153"/>
      <c r="OZ153"/>
      <c r="PA153"/>
      <c r="PB153"/>
    </row>
    <row r="154" spans="7:418" ht="15">
      <c r="G154" s="19"/>
      <c r="H154" s="738"/>
      <c r="J154" s="802"/>
      <c r="K154" s="10" t="s">
        <v>154</v>
      </c>
      <c r="L154" s="165">
        <v>31.65</v>
      </c>
      <c r="M154" s="165">
        <v>31.65</v>
      </c>
      <c r="N154" s="165">
        <v>31.65</v>
      </c>
      <c r="O154" s="165">
        <v>31.65</v>
      </c>
      <c r="P154" s="165">
        <v>31.65</v>
      </c>
      <c r="Q154" s="165">
        <v>31.65</v>
      </c>
      <c r="R154" s="165">
        <v>31.65</v>
      </c>
      <c r="S154" s="165">
        <v>31.65</v>
      </c>
      <c r="T154" s="165">
        <v>31.65</v>
      </c>
      <c r="U154" s="165">
        <v>31.65</v>
      </c>
      <c r="V154" s="165">
        <v>31.65</v>
      </c>
      <c r="W154" s="165">
        <v>31.65</v>
      </c>
      <c r="X154" s="165">
        <v>31.65</v>
      </c>
      <c r="Y154" s="165">
        <v>31.65</v>
      </c>
      <c r="Z154" s="165">
        <v>31.65</v>
      </c>
      <c r="AA154" s="165">
        <v>31.65</v>
      </c>
      <c r="AB154" s="165">
        <v>31.65</v>
      </c>
      <c r="AC154" s="165">
        <v>31.65</v>
      </c>
      <c r="AD154" s="165">
        <v>31.65</v>
      </c>
      <c r="AE154" s="165">
        <v>31.65</v>
      </c>
      <c r="AF154" s="165">
        <v>31.65</v>
      </c>
      <c r="AG154" s="165">
        <v>31.65</v>
      </c>
      <c r="AH154" s="165">
        <v>31.65</v>
      </c>
      <c r="AI154" s="165">
        <v>31.65</v>
      </c>
      <c r="AJ154" s="165">
        <v>31.65</v>
      </c>
      <c r="AK154" s="165">
        <v>31.65</v>
      </c>
      <c r="AL154" s="165">
        <v>31.65</v>
      </c>
      <c r="AM154" s="165">
        <v>31.65</v>
      </c>
      <c r="AN154" s="165">
        <v>31.65</v>
      </c>
      <c r="AO154" s="165">
        <v>31.65</v>
      </c>
      <c r="AP154" s="165">
        <v>31.65</v>
      </c>
      <c r="AQ154" s="165">
        <v>31.65</v>
      </c>
      <c r="AR154" s="165">
        <v>31.65</v>
      </c>
      <c r="AS154" s="165">
        <v>31.65</v>
      </c>
      <c r="AT154" s="165">
        <v>31.65</v>
      </c>
      <c r="AU154" s="165">
        <v>31.65</v>
      </c>
      <c r="AV154" s="488">
        <v>31.65</v>
      </c>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c r="LQ154"/>
      <c r="LR154"/>
      <c r="LS154"/>
      <c r="LT154"/>
      <c r="LU154"/>
      <c r="LV154"/>
      <c r="LW154"/>
      <c r="LX154"/>
      <c r="LY154"/>
      <c r="LZ154"/>
      <c r="MA154"/>
      <c r="MB154"/>
      <c r="MC154"/>
      <c r="MD154"/>
      <c r="ME154"/>
      <c r="MF154"/>
      <c r="MG154"/>
      <c r="MH154"/>
      <c r="MI154"/>
      <c r="MJ154"/>
      <c r="MK154"/>
      <c r="ML154"/>
      <c r="MM154"/>
      <c r="MN154"/>
      <c r="MO154"/>
      <c r="MP154"/>
      <c r="MQ154"/>
      <c r="MR154"/>
      <c r="MS154"/>
      <c r="MT154"/>
      <c r="MU154"/>
      <c r="MV154"/>
      <c r="MW154"/>
      <c r="MX154"/>
      <c r="MY154"/>
      <c r="MZ154"/>
      <c r="NA154"/>
      <c r="NB154"/>
      <c r="NC154"/>
      <c r="ND154"/>
      <c r="NE154"/>
      <c r="NF154"/>
      <c r="NG154"/>
      <c r="NH154"/>
      <c r="NI154"/>
      <c r="NJ154"/>
      <c r="NK154"/>
      <c r="NL154"/>
      <c r="NM154"/>
      <c r="NN154"/>
      <c r="NO154"/>
      <c r="NP154"/>
      <c r="NQ154"/>
      <c r="NR154"/>
      <c r="NS154"/>
      <c r="NT154"/>
      <c r="NU154"/>
      <c r="NV154"/>
      <c r="NW154"/>
      <c r="NX154"/>
      <c r="NY154"/>
      <c r="NZ154"/>
      <c r="OA154"/>
      <c r="OB154"/>
      <c r="OC154"/>
      <c r="OD154"/>
      <c r="OE154"/>
      <c r="OF154"/>
      <c r="OG154"/>
      <c r="OH154"/>
      <c r="OI154"/>
      <c r="OJ154"/>
      <c r="OK154"/>
      <c r="OL154"/>
      <c r="OM154"/>
      <c r="ON154"/>
      <c r="OO154"/>
      <c r="OP154"/>
      <c r="OQ154"/>
      <c r="OR154"/>
      <c r="OS154"/>
      <c r="OT154"/>
      <c r="OU154"/>
      <c r="OV154"/>
      <c r="OW154"/>
      <c r="OX154"/>
      <c r="OY154"/>
      <c r="OZ154"/>
      <c r="PA154"/>
      <c r="PB154"/>
    </row>
    <row r="155" spans="7:418" ht="15">
      <c r="G155" s="19"/>
      <c r="H155" s="738"/>
      <c r="J155" s="136"/>
      <c r="AV155" s="20"/>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c r="LP155"/>
      <c r="LQ155"/>
      <c r="LR155"/>
      <c r="LS155"/>
      <c r="LT155"/>
      <c r="LU155"/>
      <c r="LV155"/>
      <c r="LW155"/>
      <c r="LX155"/>
      <c r="LY155"/>
      <c r="LZ155"/>
      <c r="MA155"/>
      <c r="MB155"/>
      <c r="MC155"/>
      <c r="MD155"/>
      <c r="ME155"/>
      <c r="MF155"/>
      <c r="MG155"/>
      <c r="MH155"/>
      <c r="MI155"/>
      <c r="MJ155"/>
      <c r="MK155"/>
      <c r="ML155"/>
      <c r="MM155"/>
      <c r="MN155"/>
      <c r="MO155"/>
      <c r="MP155"/>
      <c r="MQ155"/>
      <c r="MR155"/>
      <c r="MS155"/>
      <c r="MT155"/>
      <c r="MU155"/>
      <c r="MV155"/>
      <c r="MW155"/>
      <c r="MX155"/>
      <c r="MY155"/>
      <c r="MZ155"/>
      <c r="NA155"/>
      <c r="NB155"/>
      <c r="NC155"/>
      <c r="ND155"/>
      <c r="NE155"/>
      <c r="NF155"/>
      <c r="NG155"/>
      <c r="NH155"/>
      <c r="NI155"/>
      <c r="NJ155"/>
      <c r="NK155"/>
      <c r="NL155"/>
      <c r="NM155"/>
      <c r="NN155"/>
      <c r="NO155"/>
      <c r="NP155"/>
      <c r="NQ155"/>
      <c r="NR155"/>
      <c r="NS155"/>
      <c r="NT155"/>
      <c r="NU155"/>
      <c r="NV155"/>
      <c r="NW155"/>
      <c r="NX155"/>
      <c r="NY155"/>
      <c r="NZ155"/>
      <c r="OA155"/>
      <c r="OB155"/>
      <c r="OC155"/>
      <c r="OD155"/>
      <c r="OE155"/>
      <c r="OF155"/>
      <c r="OG155"/>
      <c r="OH155"/>
      <c r="OI155"/>
      <c r="OJ155"/>
      <c r="OK155"/>
      <c r="OL155"/>
      <c r="OM155"/>
      <c r="ON155"/>
      <c r="OO155"/>
      <c r="OP155"/>
      <c r="OQ155"/>
      <c r="OR155"/>
      <c r="OS155"/>
      <c r="OT155"/>
      <c r="OU155"/>
      <c r="OV155"/>
      <c r="OW155"/>
      <c r="OX155"/>
      <c r="OY155"/>
      <c r="OZ155"/>
      <c r="PA155"/>
      <c r="PB155"/>
    </row>
    <row r="156" spans="7:418" ht="15">
      <c r="G156" s="19"/>
      <c r="H156" s="738"/>
      <c r="J156" s="801" t="s">
        <v>543</v>
      </c>
      <c r="K156" s="8" t="s">
        <v>179</v>
      </c>
      <c r="L156" s="165">
        <v>5.34</v>
      </c>
      <c r="M156" s="165">
        <v>5.34</v>
      </c>
      <c r="N156" s="165">
        <v>5.34</v>
      </c>
      <c r="O156" s="165">
        <v>5.34</v>
      </c>
      <c r="P156" s="165">
        <v>5.34</v>
      </c>
      <c r="Q156" s="165">
        <v>5.34</v>
      </c>
      <c r="R156" s="165">
        <v>5.34</v>
      </c>
      <c r="S156" s="165">
        <v>5.34</v>
      </c>
      <c r="T156" s="165">
        <v>5.34</v>
      </c>
      <c r="U156" s="165">
        <v>5.34</v>
      </c>
      <c r="V156" s="165">
        <v>5.34</v>
      </c>
      <c r="W156" s="165">
        <v>5.34</v>
      </c>
      <c r="X156" s="165">
        <v>5.34</v>
      </c>
      <c r="Y156" s="165">
        <v>5.34</v>
      </c>
      <c r="Z156" s="165">
        <v>5.34</v>
      </c>
      <c r="AA156" s="165">
        <v>5.34</v>
      </c>
      <c r="AB156" s="165">
        <v>5.34</v>
      </c>
      <c r="AC156" s="165">
        <v>5.34</v>
      </c>
      <c r="AD156" s="165">
        <v>5.34</v>
      </c>
      <c r="AE156" s="165">
        <v>5.34</v>
      </c>
      <c r="AF156" s="165">
        <v>5.34</v>
      </c>
      <c r="AG156" s="165">
        <v>5.34</v>
      </c>
      <c r="AH156" s="165">
        <v>5.34</v>
      </c>
      <c r="AI156" s="165">
        <v>5.34</v>
      </c>
      <c r="AJ156" s="165">
        <v>5.34</v>
      </c>
      <c r="AK156" s="165">
        <v>5.34</v>
      </c>
      <c r="AL156" s="165">
        <v>5.34</v>
      </c>
      <c r="AM156" s="165">
        <v>5.34</v>
      </c>
      <c r="AN156" s="165">
        <v>5.34</v>
      </c>
      <c r="AO156" s="165">
        <v>5.34</v>
      </c>
      <c r="AP156" s="165">
        <v>5.34</v>
      </c>
      <c r="AQ156" s="165">
        <v>5.34</v>
      </c>
      <c r="AR156" s="165">
        <v>5.34</v>
      </c>
      <c r="AS156" s="165">
        <v>5.34</v>
      </c>
      <c r="AT156" s="165">
        <v>5.34</v>
      </c>
      <c r="AU156" s="165">
        <v>5.34</v>
      </c>
      <c r="AV156" s="488">
        <v>5.34</v>
      </c>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c r="LP156"/>
      <c r="LQ156"/>
      <c r="LR156"/>
      <c r="LS156"/>
      <c r="LT156"/>
      <c r="LU156"/>
      <c r="LV156"/>
      <c r="LW156"/>
      <c r="LX156"/>
      <c r="LY156"/>
      <c r="LZ156"/>
      <c r="MA156"/>
      <c r="MB156"/>
      <c r="MC156"/>
      <c r="MD156"/>
      <c r="ME156"/>
      <c r="MF156"/>
      <c r="MG156"/>
      <c r="MH156"/>
      <c r="MI156"/>
      <c r="MJ156"/>
      <c r="MK156"/>
      <c r="ML156"/>
      <c r="MM156"/>
      <c r="MN156"/>
      <c r="MO156"/>
      <c r="MP156"/>
      <c r="MQ156"/>
      <c r="MR156"/>
      <c r="MS156"/>
      <c r="MT156"/>
      <c r="MU156"/>
      <c r="MV156"/>
      <c r="MW156"/>
      <c r="MX156"/>
      <c r="MY156"/>
      <c r="MZ156"/>
      <c r="NA156"/>
      <c r="NB156"/>
      <c r="NC156"/>
      <c r="ND156"/>
      <c r="NE156"/>
      <c r="NF156"/>
      <c r="NG156"/>
      <c r="NH156"/>
      <c r="NI156"/>
      <c r="NJ156"/>
      <c r="NK156"/>
      <c r="NL156"/>
      <c r="NM156"/>
      <c r="NN156"/>
      <c r="NO156"/>
      <c r="NP156"/>
      <c r="NQ156"/>
      <c r="NR156"/>
      <c r="NS156"/>
      <c r="NT156"/>
      <c r="NU156"/>
      <c r="NV156"/>
      <c r="NW156"/>
      <c r="NX156"/>
      <c r="NY156"/>
      <c r="NZ156"/>
      <c r="OA156"/>
      <c r="OB156"/>
      <c r="OC156"/>
      <c r="OD156"/>
      <c r="OE156"/>
      <c r="OF156"/>
      <c r="OG156"/>
      <c r="OH156"/>
      <c r="OI156"/>
      <c r="OJ156"/>
      <c r="OK156"/>
      <c r="OL156"/>
      <c r="OM156"/>
      <c r="ON156"/>
      <c r="OO156"/>
      <c r="OP156"/>
      <c r="OQ156"/>
      <c r="OR156"/>
      <c r="OS156"/>
      <c r="OT156"/>
      <c r="OU156"/>
      <c r="OV156"/>
      <c r="OW156"/>
      <c r="OX156"/>
      <c r="OY156"/>
      <c r="OZ156"/>
      <c r="PA156"/>
      <c r="PB156"/>
    </row>
    <row r="157" spans="7:418" ht="15">
      <c r="G157" s="19"/>
      <c r="H157" s="738"/>
      <c r="J157" s="802"/>
      <c r="K157" s="9" t="s">
        <v>180</v>
      </c>
      <c r="L157" s="165">
        <v>5.34</v>
      </c>
      <c r="M157" s="165">
        <v>5.34</v>
      </c>
      <c r="N157" s="165">
        <v>5.34</v>
      </c>
      <c r="O157" s="165">
        <v>5.34</v>
      </c>
      <c r="P157" s="165">
        <v>5.34</v>
      </c>
      <c r="Q157" s="165">
        <v>5.34</v>
      </c>
      <c r="R157" s="165">
        <v>5.34</v>
      </c>
      <c r="S157" s="165">
        <v>5.34</v>
      </c>
      <c r="T157" s="165">
        <v>5.34</v>
      </c>
      <c r="U157" s="165">
        <v>5.34</v>
      </c>
      <c r="V157" s="165">
        <v>5.34</v>
      </c>
      <c r="W157" s="165">
        <v>5.34</v>
      </c>
      <c r="X157" s="165">
        <v>5.34</v>
      </c>
      <c r="Y157" s="165">
        <v>5.34</v>
      </c>
      <c r="Z157" s="165">
        <v>5.34</v>
      </c>
      <c r="AA157" s="165">
        <v>5.34</v>
      </c>
      <c r="AB157" s="165">
        <v>5.34</v>
      </c>
      <c r="AC157" s="165">
        <v>5.34</v>
      </c>
      <c r="AD157" s="165">
        <v>5.34</v>
      </c>
      <c r="AE157" s="165">
        <v>5.34</v>
      </c>
      <c r="AF157" s="165">
        <v>5.34</v>
      </c>
      <c r="AG157" s="165">
        <v>5.34</v>
      </c>
      <c r="AH157" s="165">
        <v>5.34</v>
      </c>
      <c r="AI157" s="165">
        <v>5.34</v>
      </c>
      <c r="AJ157" s="165">
        <v>5.34</v>
      </c>
      <c r="AK157" s="165">
        <v>5.34</v>
      </c>
      <c r="AL157" s="165">
        <v>5.34</v>
      </c>
      <c r="AM157" s="165">
        <v>5.34</v>
      </c>
      <c r="AN157" s="165">
        <v>5.34</v>
      </c>
      <c r="AO157" s="165">
        <v>5.34</v>
      </c>
      <c r="AP157" s="165">
        <v>5.34</v>
      </c>
      <c r="AQ157" s="165">
        <v>5.34</v>
      </c>
      <c r="AR157" s="165">
        <v>5.34</v>
      </c>
      <c r="AS157" s="165">
        <v>5.34</v>
      </c>
      <c r="AT157" s="165">
        <v>5.34</v>
      </c>
      <c r="AU157" s="165">
        <v>5.34</v>
      </c>
      <c r="AV157" s="488">
        <v>5.34</v>
      </c>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c r="LP157"/>
      <c r="LQ157"/>
      <c r="LR157"/>
      <c r="LS157"/>
      <c r="LT157"/>
      <c r="LU157"/>
      <c r="LV157"/>
      <c r="LW157"/>
      <c r="LX157"/>
      <c r="LY157"/>
      <c r="LZ157"/>
      <c r="MA157"/>
      <c r="MB157"/>
      <c r="MC157"/>
      <c r="MD157"/>
      <c r="ME157"/>
      <c r="MF157"/>
      <c r="MG157"/>
      <c r="MH157"/>
      <c r="MI157"/>
      <c r="MJ157"/>
      <c r="MK157"/>
      <c r="ML157"/>
      <c r="MM157"/>
      <c r="MN157"/>
      <c r="MO157"/>
      <c r="MP157"/>
      <c r="MQ157"/>
      <c r="MR157"/>
      <c r="MS157"/>
      <c r="MT157"/>
      <c r="MU157"/>
      <c r="MV157"/>
      <c r="MW157"/>
      <c r="MX157"/>
      <c r="MY157"/>
      <c r="MZ157"/>
      <c r="NA157"/>
      <c r="NB157"/>
      <c r="NC157"/>
      <c r="ND157"/>
      <c r="NE157"/>
      <c r="NF157"/>
      <c r="NG157"/>
      <c r="NH157"/>
      <c r="NI157"/>
      <c r="NJ157"/>
      <c r="NK157"/>
      <c r="NL157"/>
      <c r="NM157"/>
      <c r="NN157"/>
      <c r="NO157"/>
      <c r="NP157"/>
      <c r="NQ157"/>
      <c r="NR157"/>
      <c r="NS157"/>
      <c r="NT157"/>
      <c r="NU157"/>
      <c r="NV157"/>
      <c r="NW157"/>
      <c r="NX157"/>
      <c r="NY157"/>
      <c r="NZ157"/>
      <c r="OA157"/>
      <c r="OB157"/>
      <c r="OC157"/>
      <c r="OD157"/>
      <c r="OE157"/>
      <c r="OF157"/>
      <c r="OG157"/>
      <c r="OH157"/>
      <c r="OI157"/>
      <c r="OJ157"/>
      <c r="OK157"/>
      <c r="OL157"/>
      <c r="OM157"/>
      <c r="ON157"/>
      <c r="OO157"/>
      <c r="OP157"/>
      <c r="OQ157"/>
      <c r="OR157"/>
      <c r="OS157"/>
      <c r="OT157"/>
      <c r="OU157"/>
      <c r="OV157"/>
      <c r="OW157"/>
      <c r="OX157"/>
      <c r="OY157"/>
      <c r="OZ157"/>
      <c r="PA157"/>
      <c r="PB157"/>
    </row>
    <row r="158" spans="7:418" ht="15.75" thickBot="1">
      <c r="G158" s="19"/>
      <c r="H158" s="738"/>
      <c r="J158" s="802"/>
      <c r="K158" s="9" t="s">
        <v>181</v>
      </c>
      <c r="L158" s="165">
        <v>5.34</v>
      </c>
      <c r="M158" s="165">
        <v>5.34</v>
      </c>
      <c r="N158" s="165">
        <v>5.34</v>
      </c>
      <c r="O158" s="165">
        <v>5.34</v>
      </c>
      <c r="P158" s="165">
        <v>5.34</v>
      </c>
      <c r="Q158" s="165">
        <v>5.34</v>
      </c>
      <c r="R158" s="165">
        <v>5.34</v>
      </c>
      <c r="S158" s="165">
        <v>5.34</v>
      </c>
      <c r="T158" s="165">
        <v>5.34</v>
      </c>
      <c r="U158" s="165">
        <v>5.34</v>
      </c>
      <c r="V158" s="165">
        <v>5.34</v>
      </c>
      <c r="W158" s="165">
        <v>5.34</v>
      </c>
      <c r="X158" s="165">
        <v>5.34</v>
      </c>
      <c r="Y158" s="165">
        <v>5.34</v>
      </c>
      <c r="Z158" s="165">
        <v>5.34</v>
      </c>
      <c r="AA158" s="165">
        <v>5.34</v>
      </c>
      <c r="AB158" s="165">
        <v>5.34</v>
      </c>
      <c r="AC158" s="165">
        <v>5.34</v>
      </c>
      <c r="AD158" s="165">
        <v>5.34</v>
      </c>
      <c r="AE158" s="165">
        <v>5.34</v>
      </c>
      <c r="AF158" s="165">
        <v>5.34</v>
      </c>
      <c r="AG158" s="165">
        <v>5.34</v>
      </c>
      <c r="AH158" s="165">
        <v>5.34</v>
      </c>
      <c r="AI158" s="165">
        <v>5.34</v>
      </c>
      <c r="AJ158" s="165">
        <v>5.34</v>
      </c>
      <c r="AK158" s="165">
        <v>5.34</v>
      </c>
      <c r="AL158" s="165">
        <v>5.34</v>
      </c>
      <c r="AM158" s="165">
        <v>5.34</v>
      </c>
      <c r="AN158" s="165">
        <v>5.34</v>
      </c>
      <c r="AO158" s="165">
        <v>5.34</v>
      </c>
      <c r="AP158" s="165">
        <v>5.34</v>
      </c>
      <c r="AQ158" s="165">
        <v>5.34</v>
      </c>
      <c r="AR158" s="165">
        <v>5.34</v>
      </c>
      <c r="AS158" s="165">
        <v>5.34</v>
      </c>
      <c r="AT158" s="165">
        <v>5.34</v>
      </c>
      <c r="AU158" s="165">
        <v>5.34</v>
      </c>
      <c r="AV158" s="488">
        <v>5.34</v>
      </c>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c r="LP158"/>
      <c r="LQ158"/>
      <c r="LR158"/>
      <c r="LS158"/>
      <c r="LT158"/>
      <c r="LU158"/>
      <c r="LV158"/>
      <c r="LW158"/>
      <c r="LX158"/>
      <c r="LY158"/>
      <c r="LZ158"/>
      <c r="MA158"/>
      <c r="MB158"/>
      <c r="MC158"/>
      <c r="MD158"/>
      <c r="ME158"/>
      <c r="MF158"/>
      <c r="MG158"/>
      <c r="MH158"/>
      <c r="MI158"/>
      <c r="MJ158"/>
      <c r="MK158"/>
      <c r="ML158"/>
      <c r="MM158"/>
      <c r="MN158"/>
      <c r="MO158"/>
      <c r="MP158"/>
      <c r="MQ158"/>
      <c r="MR158"/>
      <c r="MS158"/>
      <c r="MT158"/>
      <c r="MU158"/>
      <c r="MV158"/>
      <c r="MW158"/>
      <c r="MX158"/>
      <c r="MY158"/>
      <c r="MZ158"/>
      <c r="NA158"/>
      <c r="NB158"/>
      <c r="NC158"/>
      <c r="ND158"/>
      <c r="NE158"/>
      <c r="NF158"/>
      <c r="NG158"/>
      <c r="NH158"/>
      <c r="NI158"/>
      <c r="NJ158"/>
      <c r="NK158"/>
      <c r="NL158"/>
      <c r="NM158"/>
      <c r="NN158"/>
      <c r="NO158"/>
      <c r="NP158"/>
      <c r="NQ158"/>
      <c r="NR158"/>
      <c r="NS158"/>
      <c r="NT158"/>
      <c r="NU158"/>
      <c r="NV158"/>
      <c r="NW158"/>
      <c r="NX158"/>
      <c r="NY158"/>
      <c r="NZ158"/>
      <c r="OA158"/>
      <c r="OB158"/>
      <c r="OC158"/>
      <c r="OD158"/>
      <c r="OE158"/>
      <c r="OF158"/>
      <c r="OG158"/>
      <c r="OH158"/>
      <c r="OI158"/>
      <c r="OJ158"/>
      <c r="OK158"/>
      <c r="OL158"/>
      <c r="OM158"/>
      <c r="ON158"/>
      <c r="OO158"/>
      <c r="OP158"/>
      <c r="OQ158"/>
      <c r="OR158"/>
      <c r="OS158"/>
      <c r="OT158"/>
      <c r="OU158"/>
      <c r="OV158"/>
      <c r="OW158"/>
      <c r="OX158"/>
      <c r="OY158"/>
      <c r="OZ158"/>
      <c r="PA158"/>
      <c r="PB158"/>
    </row>
    <row r="159" spans="7:418" ht="15.75" thickTop="1">
      <c r="G159" s="19"/>
      <c r="H159" s="738"/>
      <c r="J159" s="802"/>
      <c r="K159" s="9" t="s">
        <v>146</v>
      </c>
      <c r="L159" s="486">
        <v>6.43</v>
      </c>
      <c r="M159" s="486">
        <v>6.55</v>
      </c>
      <c r="N159" s="486">
        <v>6.69</v>
      </c>
      <c r="O159" s="486">
        <v>6.82</v>
      </c>
      <c r="P159" s="486">
        <v>6.96</v>
      </c>
      <c r="Q159" s="486">
        <v>7.1</v>
      </c>
      <c r="R159" s="486">
        <v>7.23</v>
      </c>
      <c r="S159" s="486">
        <v>7.38</v>
      </c>
      <c r="T159" s="486">
        <v>7.53</v>
      </c>
      <c r="U159" s="486">
        <v>7.69</v>
      </c>
      <c r="V159" s="486">
        <v>7.84</v>
      </c>
      <c r="W159" s="486">
        <v>7.99</v>
      </c>
      <c r="X159" s="486">
        <v>8.15</v>
      </c>
      <c r="Y159" s="486">
        <v>8.32</v>
      </c>
      <c r="Z159" s="486">
        <v>8.49</v>
      </c>
      <c r="AA159" s="486">
        <v>8.65</v>
      </c>
      <c r="AB159" s="486">
        <v>8.82</v>
      </c>
      <c r="AC159" s="486">
        <v>9</v>
      </c>
      <c r="AD159" s="486">
        <v>9.18</v>
      </c>
      <c r="AE159" s="486">
        <v>9.3699999999999992</v>
      </c>
      <c r="AF159" s="486">
        <v>9.5500000000000007</v>
      </c>
      <c r="AG159" s="486">
        <v>9.74</v>
      </c>
      <c r="AH159" s="486">
        <v>9.94</v>
      </c>
      <c r="AI159" s="486">
        <v>10.14</v>
      </c>
      <c r="AJ159" s="486">
        <v>10.34</v>
      </c>
      <c r="AK159" s="486">
        <v>10.55</v>
      </c>
      <c r="AL159" s="486">
        <v>10.75</v>
      </c>
      <c r="AM159" s="486">
        <v>10.97</v>
      </c>
      <c r="AN159" s="486">
        <v>11.2</v>
      </c>
      <c r="AO159" s="486">
        <v>11.42</v>
      </c>
      <c r="AP159" s="486">
        <v>11.64</v>
      </c>
      <c r="AQ159" s="486">
        <v>11.87</v>
      </c>
      <c r="AR159" s="486">
        <v>12.11</v>
      </c>
      <c r="AS159" s="486">
        <v>12.36</v>
      </c>
      <c r="AT159" s="486">
        <v>12.61</v>
      </c>
      <c r="AU159" s="486">
        <v>12.86</v>
      </c>
      <c r="AV159" s="489">
        <v>13.1</v>
      </c>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c r="LP159"/>
      <c r="LQ159"/>
      <c r="LR159"/>
      <c r="LS159"/>
      <c r="LT159"/>
      <c r="LU159"/>
      <c r="LV159"/>
      <c r="LW159"/>
      <c r="LX159"/>
      <c r="LY159"/>
      <c r="LZ159"/>
      <c r="MA159"/>
      <c r="MB159"/>
      <c r="MC159"/>
      <c r="MD159"/>
      <c r="ME159"/>
      <c r="MF159"/>
      <c r="MG159"/>
      <c r="MH159"/>
      <c r="MI159"/>
      <c r="MJ159"/>
      <c r="MK159"/>
      <c r="ML159"/>
      <c r="MM159"/>
      <c r="MN159"/>
      <c r="MO159"/>
      <c r="MP159"/>
      <c r="MQ159"/>
      <c r="MR159"/>
      <c r="MS159"/>
      <c r="MT159"/>
      <c r="MU159"/>
      <c r="MV159"/>
      <c r="MW159"/>
      <c r="MX159"/>
      <c r="MY159"/>
      <c r="MZ159"/>
      <c r="NA159"/>
      <c r="NB159"/>
      <c r="NC159"/>
      <c r="ND159"/>
      <c r="NE159"/>
      <c r="NF159"/>
      <c r="NG159"/>
      <c r="NH159"/>
      <c r="NI159"/>
      <c r="NJ159"/>
      <c r="NK159"/>
      <c r="NL159"/>
      <c r="NM159"/>
      <c r="NN159"/>
      <c r="NO159"/>
      <c r="NP159"/>
      <c r="NQ159"/>
      <c r="NR159"/>
      <c r="NS159"/>
      <c r="NT159"/>
      <c r="NU159"/>
      <c r="NV159"/>
      <c r="NW159"/>
      <c r="NX159"/>
      <c r="NY159"/>
      <c r="NZ159"/>
      <c r="OA159"/>
      <c r="OB159"/>
      <c r="OC159"/>
      <c r="OD159"/>
      <c r="OE159"/>
      <c r="OF159"/>
      <c r="OG159"/>
      <c r="OH159"/>
      <c r="OI159"/>
      <c r="OJ159"/>
      <c r="OK159"/>
      <c r="OL159"/>
      <c r="OM159"/>
      <c r="ON159"/>
      <c r="OO159"/>
      <c r="OP159"/>
      <c r="OQ159"/>
      <c r="OR159"/>
      <c r="OS159"/>
      <c r="OT159"/>
      <c r="OU159"/>
      <c r="OV159"/>
      <c r="OW159"/>
      <c r="OX159"/>
      <c r="OY159"/>
      <c r="OZ159"/>
      <c r="PA159"/>
      <c r="PB159"/>
    </row>
    <row r="160" spans="7:418" ht="15">
      <c r="G160" s="19"/>
      <c r="H160" s="738"/>
      <c r="J160" s="802"/>
      <c r="K160" s="9" t="s">
        <v>147</v>
      </c>
      <c r="L160" s="165">
        <v>6.43</v>
      </c>
      <c r="M160" s="165">
        <v>6.55</v>
      </c>
      <c r="N160" s="165">
        <v>6.69</v>
      </c>
      <c r="O160" s="165">
        <v>6.82</v>
      </c>
      <c r="P160" s="165">
        <v>6.96</v>
      </c>
      <c r="Q160" s="165">
        <v>7.1</v>
      </c>
      <c r="R160" s="165">
        <v>7.23</v>
      </c>
      <c r="S160" s="165">
        <v>7.38</v>
      </c>
      <c r="T160" s="165">
        <v>7.53</v>
      </c>
      <c r="U160" s="165">
        <v>7.69</v>
      </c>
      <c r="V160" s="165">
        <v>7.84</v>
      </c>
      <c r="W160" s="165">
        <v>7.99</v>
      </c>
      <c r="X160" s="165">
        <v>8.15</v>
      </c>
      <c r="Y160" s="165">
        <v>8.32</v>
      </c>
      <c r="Z160" s="165">
        <v>8.49</v>
      </c>
      <c r="AA160" s="165">
        <v>8.65</v>
      </c>
      <c r="AB160" s="165">
        <v>8.82</v>
      </c>
      <c r="AC160" s="165">
        <v>9</v>
      </c>
      <c r="AD160" s="165">
        <v>9.18</v>
      </c>
      <c r="AE160" s="165">
        <v>9.3699999999999992</v>
      </c>
      <c r="AF160" s="165">
        <v>9.5500000000000007</v>
      </c>
      <c r="AG160" s="165">
        <v>9.74</v>
      </c>
      <c r="AH160" s="165">
        <v>9.94</v>
      </c>
      <c r="AI160" s="165">
        <v>10.14</v>
      </c>
      <c r="AJ160" s="165">
        <v>10.34</v>
      </c>
      <c r="AK160" s="165">
        <v>10.55</v>
      </c>
      <c r="AL160" s="165">
        <v>10.75</v>
      </c>
      <c r="AM160" s="165">
        <v>10.97</v>
      </c>
      <c r="AN160" s="165">
        <v>11.2</v>
      </c>
      <c r="AO160" s="165">
        <v>11.42</v>
      </c>
      <c r="AP160" s="165">
        <v>11.64</v>
      </c>
      <c r="AQ160" s="165">
        <v>11.87</v>
      </c>
      <c r="AR160" s="165">
        <v>12.11</v>
      </c>
      <c r="AS160" s="165">
        <v>12.36</v>
      </c>
      <c r="AT160" s="165">
        <v>12.61</v>
      </c>
      <c r="AU160" s="165">
        <v>12.86</v>
      </c>
      <c r="AV160" s="488">
        <v>13.1</v>
      </c>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c r="LP160"/>
      <c r="LQ160"/>
      <c r="LR160"/>
      <c r="LS160"/>
      <c r="LT160"/>
      <c r="LU160"/>
      <c r="LV160"/>
      <c r="LW160"/>
      <c r="LX160"/>
      <c r="LY160"/>
      <c r="LZ160"/>
      <c r="MA160"/>
      <c r="MB160"/>
      <c r="MC160"/>
      <c r="MD160"/>
      <c r="ME160"/>
      <c r="MF160"/>
      <c r="MG160"/>
      <c r="MH160"/>
      <c r="MI160"/>
      <c r="MJ160"/>
      <c r="MK160"/>
      <c r="ML160"/>
      <c r="MM160"/>
      <c r="MN160"/>
      <c r="MO160"/>
      <c r="MP160"/>
      <c r="MQ160"/>
      <c r="MR160"/>
      <c r="MS160"/>
      <c r="MT160"/>
      <c r="MU160"/>
      <c r="MV160"/>
      <c r="MW160"/>
      <c r="MX160"/>
      <c r="MY160"/>
      <c r="MZ160"/>
      <c r="NA160"/>
      <c r="NB160"/>
      <c r="NC160"/>
      <c r="ND160"/>
      <c r="NE160"/>
      <c r="NF160"/>
      <c r="NG160"/>
      <c r="NH160"/>
      <c r="NI160"/>
      <c r="NJ160"/>
      <c r="NK160"/>
      <c r="NL160"/>
      <c r="NM160"/>
      <c r="NN160"/>
      <c r="NO160"/>
      <c r="NP160"/>
      <c r="NQ160"/>
      <c r="NR160"/>
      <c r="NS160"/>
      <c r="NT160"/>
      <c r="NU160"/>
      <c r="NV160"/>
      <c r="NW160"/>
      <c r="NX160"/>
      <c r="NY160"/>
      <c r="NZ160"/>
      <c r="OA160"/>
      <c r="OB160"/>
      <c r="OC160"/>
      <c r="OD160"/>
      <c r="OE160"/>
      <c r="OF160"/>
      <c r="OG160"/>
      <c r="OH160"/>
      <c r="OI160"/>
      <c r="OJ160"/>
      <c r="OK160"/>
      <c r="OL160"/>
      <c r="OM160"/>
      <c r="ON160"/>
      <c r="OO160"/>
      <c r="OP160"/>
      <c r="OQ160"/>
      <c r="OR160"/>
      <c r="OS160"/>
      <c r="OT160"/>
      <c r="OU160"/>
      <c r="OV160"/>
      <c r="OW160"/>
      <c r="OX160"/>
      <c r="OY160"/>
      <c r="OZ160"/>
      <c r="PA160"/>
      <c r="PB160"/>
    </row>
    <row r="161" spans="7:418" ht="15.75" thickBot="1">
      <c r="G161" s="19"/>
      <c r="H161" s="738"/>
      <c r="J161" s="802"/>
      <c r="K161" s="9" t="s">
        <v>149</v>
      </c>
      <c r="L161" s="165">
        <v>6.43</v>
      </c>
      <c r="M161" s="165">
        <v>6.55</v>
      </c>
      <c r="N161" s="165">
        <v>6.69</v>
      </c>
      <c r="O161" s="165">
        <v>6.82</v>
      </c>
      <c r="P161" s="165">
        <v>6.96</v>
      </c>
      <c r="Q161" s="165">
        <v>7.1</v>
      </c>
      <c r="R161" s="165">
        <v>7.23</v>
      </c>
      <c r="S161" s="165">
        <v>7.38</v>
      </c>
      <c r="T161" s="165">
        <v>7.53</v>
      </c>
      <c r="U161" s="165">
        <v>7.69</v>
      </c>
      <c r="V161" s="165">
        <v>7.84</v>
      </c>
      <c r="W161" s="165">
        <v>7.99</v>
      </c>
      <c r="X161" s="165">
        <v>8.15</v>
      </c>
      <c r="Y161" s="165">
        <v>8.32</v>
      </c>
      <c r="Z161" s="165">
        <v>8.49</v>
      </c>
      <c r="AA161" s="165">
        <v>8.65</v>
      </c>
      <c r="AB161" s="165">
        <v>8.82</v>
      </c>
      <c r="AC161" s="165">
        <v>9</v>
      </c>
      <c r="AD161" s="165">
        <v>9.18</v>
      </c>
      <c r="AE161" s="165">
        <v>9.3699999999999992</v>
      </c>
      <c r="AF161" s="165">
        <v>9.5500000000000007</v>
      </c>
      <c r="AG161" s="165">
        <v>9.74</v>
      </c>
      <c r="AH161" s="165">
        <v>9.94</v>
      </c>
      <c r="AI161" s="165">
        <v>10.14</v>
      </c>
      <c r="AJ161" s="165">
        <v>10.34</v>
      </c>
      <c r="AK161" s="165">
        <v>10.55</v>
      </c>
      <c r="AL161" s="165">
        <v>10.75</v>
      </c>
      <c r="AM161" s="165">
        <v>10.97</v>
      </c>
      <c r="AN161" s="165">
        <v>11.2</v>
      </c>
      <c r="AO161" s="165">
        <v>11.42</v>
      </c>
      <c r="AP161" s="165">
        <v>11.64</v>
      </c>
      <c r="AQ161" s="165">
        <v>11.87</v>
      </c>
      <c r="AR161" s="165">
        <v>12.11</v>
      </c>
      <c r="AS161" s="165">
        <v>12.36</v>
      </c>
      <c r="AT161" s="165">
        <v>12.61</v>
      </c>
      <c r="AU161" s="165">
        <v>12.86</v>
      </c>
      <c r="AV161" s="488">
        <v>13.1</v>
      </c>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c r="LP161"/>
      <c r="LQ161"/>
      <c r="LR161"/>
      <c r="LS161"/>
      <c r="LT161"/>
      <c r="LU161"/>
      <c r="LV161"/>
      <c r="LW161"/>
      <c r="LX161"/>
      <c r="LY161"/>
      <c r="LZ161"/>
      <c r="MA161"/>
      <c r="MB161"/>
      <c r="MC161"/>
      <c r="MD161"/>
      <c r="ME161"/>
      <c r="MF161"/>
      <c r="MG161"/>
      <c r="MH161"/>
      <c r="MI161"/>
      <c r="MJ161"/>
      <c r="MK161"/>
      <c r="ML161"/>
      <c r="MM161"/>
      <c r="MN161"/>
      <c r="MO161"/>
      <c r="MP161"/>
      <c r="MQ161"/>
      <c r="MR161"/>
      <c r="MS161"/>
      <c r="MT161"/>
      <c r="MU161"/>
      <c r="MV161"/>
      <c r="MW161"/>
      <c r="MX161"/>
      <c r="MY161"/>
      <c r="MZ161"/>
      <c r="NA161"/>
      <c r="NB161"/>
      <c r="NC161"/>
      <c r="ND161"/>
      <c r="NE161"/>
      <c r="NF161"/>
      <c r="NG161"/>
      <c r="NH161"/>
      <c r="NI161"/>
      <c r="NJ161"/>
      <c r="NK161"/>
      <c r="NL161"/>
      <c r="NM161"/>
      <c r="NN161"/>
      <c r="NO161"/>
      <c r="NP161"/>
      <c r="NQ161"/>
      <c r="NR161"/>
      <c r="NS161"/>
      <c r="NT161"/>
      <c r="NU161"/>
      <c r="NV161"/>
      <c r="NW161"/>
      <c r="NX161"/>
      <c r="NY161"/>
      <c r="NZ161"/>
      <c r="OA161"/>
      <c r="OB161"/>
      <c r="OC161"/>
      <c r="OD161"/>
      <c r="OE161"/>
      <c r="OF161"/>
      <c r="OG161"/>
      <c r="OH161"/>
      <c r="OI161"/>
      <c r="OJ161"/>
      <c r="OK161"/>
      <c r="OL161"/>
      <c r="OM161"/>
      <c r="ON161"/>
      <c r="OO161"/>
      <c r="OP161"/>
      <c r="OQ161"/>
      <c r="OR161"/>
      <c r="OS161"/>
      <c r="OT161"/>
      <c r="OU161"/>
      <c r="OV161"/>
      <c r="OW161"/>
      <c r="OX161"/>
      <c r="OY161"/>
      <c r="OZ161"/>
      <c r="PA161"/>
      <c r="PB161"/>
    </row>
    <row r="162" spans="7:418" ht="15.75" thickTop="1">
      <c r="G162" s="19"/>
      <c r="H162" s="738"/>
      <c r="J162" s="802"/>
      <c r="K162" s="9" t="s">
        <v>152</v>
      </c>
      <c r="L162" s="486">
        <v>4.54</v>
      </c>
      <c r="M162" s="486">
        <v>4.54</v>
      </c>
      <c r="N162" s="486">
        <v>4.54</v>
      </c>
      <c r="O162" s="486">
        <v>4.54</v>
      </c>
      <c r="P162" s="486">
        <v>4.54</v>
      </c>
      <c r="Q162" s="486">
        <v>4.54</v>
      </c>
      <c r="R162" s="486">
        <v>4.54</v>
      </c>
      <c r="S162" s="486">
        <v>4.54</v>
      </c>
      <c r="T162" s="486">
        <v>4.54</v>
      </c>
      <c r="U162" s="486">
        <v>4.54</v>
      </c>
      <c r="V162" s="486">
        <v>4.54</v>
      </c>
      <c r="W162" s="486">
        <v>4.54</v>
      </c>
      <c r="X162" s="486">
        <v>4.54</v>
      </c>
      <c r="Y162" s="486">
        <v>4.54</v>
      </c>
      <c r="Z162" s="486">
        <v>4.54</v>
      </c>
      <c r="AA162" s="486">
        <v>4.54</v>
      </c>
      <c r="AB162" s="486">
        <v>4.54</v>
      </c>
      <c r="AC162" s="486">
        <v>4.54</v>
      </c>
      <c r="AD162" s="486">
        <v>4.54</v>
      </c>
      <c r="AE162" s="486">
        <v>4.54</v>
      </c>
      <c r="AF162" s="486">
        <v>4.54</v>
      </c>
      <c r="AG162" s="486">
        <v>4.54</v>
      </c>
      <c r="AH162" s="486">
        <v>4.54</v>
      </c>
      <c r="AI162" s="486">
        <v>4.54</v>
      </c>
      <c r="AJ162" s="486">
        <v>4.54</v>
      </c>
      <c r="AK162" s="486">
        <v>4.54</v>
      </c>
      <c r="AL162" s="486">
        <v>4.54</v>
      </c>
      <c r="AM162" s="486">
        <v>4.54</v>
      </c>
      <c r="AN162" s="486">
        <v>4.54</v>
      </c>
      <c r="AO162" s="486">
        <v>4.54</v>
      </c>
      <c r="AP162" s="486">
        <v>4.54</v>
      </c>
      <c r="AQ162" s="486">
        <v>4.54</v>
      </c>
      <c r="AR162" s="486">
        <v>4.54</v>
      </c>
      <c r="AS162" s="486">
        <v>4.54</v>
      </c>
      <c r="AT162" s="486">
        <v>4.54</v>
      </c>
      <c r="AU162" s="486">
        <v>4.54</v>
      </c>
      <c r="AV162" s="489">
        <v>4.54</v>
      </c>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c r="LP162"/>
      <c r="LQ162"/>
      <c r="LR162"/>
      <c r="LS162"/>
      <c r="LT162"/>
      <c r="LU162"/>
      <c r="LV162"/>
      <c r="LW162"/>
      <c r="LX162"/>
      <c r="LY162"/>
      <c r="LZ162"/>
      <c r="MA162"/>
      <c r="MB162"/>
      <c r="MC162"/>
      <c r="MD162"/>
      <c r="ME162"/>
      <c r="MF162"/>
      <c r="MG162"/>
      <c r="MH162"/>
      <c r="MI162"/>
      <c r="MJ162"/>
      <c r="MK162"/>
      <c r="ML162"/>
      <c r="MM162"/>
      <c r="MN162"/>
      <c r="MO162"/>
      <c r="MP162"/>
      <c r="MQ162"/>
      <c r="MR162"/>
      <c r="MS162"/>
      <c r="MT162"/>
      <c r="MU162"/>
      <c r="MV162"/>
      <c r="MW162"/>
      <c r="MX162"/>
      <c r="MY162"/>
      <c r="MZ162"/>
      <c r="NA162"/>
      <c r="NB162"/>
      <c r="NC162"/>
      <c r="ND162"/>
      <c r="NE162"/>
      <c r="NF162"/>
      <c r="NG162"/>
      <c r="NH162"/>
      <c r="NI162"/>
      <c r="NJ162"/>
      <c r="NK162"/>
      <c r="NL162"/>
      <c r="NM162"/>
      <c r="NN162"/>
      <c r="NO162"/>
      <c r="NP162"/>
      <c r="NQ162"/>
      <c r="NR162"/>
      <c r="NS162"/>
      <c r="NT162"/>
      <c r="NU162"/>
      <c r="NV162"/>
      <c r="NW162"/>
      <c r="NX162"/>
      <c r="NY162"/>
      <c r="NZ162"/>
      <c r="OA162"/>
      <c r="OB162"/>
      <c r="OC162"/>
      <c r="OD162"/>
      <c r="OE162"/>
      <c r="OF162"/>
      <c r="OG162"/>
      <c r="OH162"/>
      <c r="OI162"/>
      <c r="OJ162"/>
      <c r="OK162"/>
      <c r="OL162"/>
      <c r="OM162"/>
      <c r="ON162"/>
      <c r="OO162"/>
      <c r="OP162"/>
      <c r="OQ162"/>
      <c r="OR162"/>
      <c r="OS162"/>
      <c r="OT162"/>
      <c r="OU162"/>
      <c r="OV162"/>
      <c r="OW162"/>
      <c r="OX162"/>
      <c r="OY162"/>
      <c r="OZ162"/>
      <c r="PA162"/>
      <c r="PB162"/>
    </row>
    <row r="163" spans="7:418" ht="15">
      <c r="G163" s="19"/>
      <c r="H163" s="738"/>
      <c r="J163" s="802"/>
      <c r="K163" s="9" t="s">
        <v>153</v>
      </c>
      <c r="L163" s="165">
        <v>4.54</v>
      </c>
      <c r="M163" s="165">
        <v>4.54</v>
      </c>
      <c r="N163" s="165">
        <v>4.54</v>
      </c>
      <c r="O163" s="165">
        <v>4.54</v>
      </c>
      <c r="P163" s="165">
        <v>4.54</v>
      </c>
      <c r="Q163" s="165">
        <v>4.54</v>
      </c>
      <c r="R163" s="165">
        <v>4.54</v>
      </c>
      <c r="S163" s="165">
        <v>4.54</v>
      </c>
      <c r="T163" s="165">
        <v>4.54</v>
      </c>
      <c r="U163" s="165">
        <v>4.54</v>
      </c>
      <c r="V163" s="165">
        <v>4.54</v>
      </c>
      <c r="W163" s="165">
        <v>4.54</v>
      </c>
      <c r="X163" s="165">
        <v>4.54</v>
      </c>
      <c r="Y163" s="165">
        <v>4.54</v>
      </c>
      <c r="Z163" s="165">
        <v>4.54</v>
      </c>
      <c r="AA163" s="165">
        <v>4.54</v>
      </c>
      <c r="AB163" s="165">
        <v>4.54</v>
      </c>
      <c r="AC163" s="165">
        <v>4.54</v>
      </c>
      <c r="AD163" s="165">
        <v>4.54</v>
      </c>
      <c r="AE163" s="165">
        <v>4.54</v>
      </c>
      <c r="AF163" s="165">
        <v>4.54</v>
      </c>
      <c r="AG163" s="165">
        <v>4.54</v>
      </c>
      <c r="AH163" s="165">
        <v>4.54</v>
      </c>
      <c r="AI163" s="165">
        <v>4.54</v>
      </c>
      <c r="AJ163" s="165">
        <v>4.54</v>
      </c>
      <c r="AK163" s="165">
        <v>4.54</v>
      </c>
      <c r="AL163" s="165">
        <v>4.54</v>
      </c>
      <c r="AM163" s="165">
        <v>4.54</v>
      </c>
      <c r="AN163" s="165">
        <v>4.54</v>
      </c>
      <c r="AO163" s="165">
        <v>4.54</v>
      </c>
      <c r="AP163" s="165">
        <v>4.54</v>
      </c>
      <c r="AQ163" s="165">
        <v>4.54</v>
      </c>
      <c r="AR163" s="165">
        <v>4.54</v>
      </c>
      <c r="AS163" s="165">
        <v>4.54</v>
      </c>
      <c r="AT163" s="165">
        <v>4.54</v>
      </c>
      <c r="AU163" s="165">
        <v>4.54</v>
      </c>
      <c r="AV163" s="488">
        <v>4.54</v>
      </c>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c r="LP163"/>
      <c r="LQ163"/>
      <c r="LR163"/>
      <c r="LS163"/>
      <c r="LT163"/>
      <c r="LU163"/>
      <c r="LV163"/>
      <c r="LW163"/>
      <c r="LX163"/>
      <c r="LY163"/>
      <c r="LZ163"/>
      <c r="MA163"/>
      <c r="MB163"/>
      <c r="MC163"/>
      <c r="MD163"/>
      <c r="ME163"/>
      <c r="MF163"/>
      <c r="MG163"/>
      <c r="MH163"/>
      <c r="MI163"/>
      <c r="MJ163"/>
      <c r="MK163"/>
      <c r="ML163"/>
      <c r="MM163"/>
      <c r="MN163"/>
      <c r="MO163"/>
      <c r="MP163"/>
      <c r="MQ163"/>
      <c r="MR163"/>
      <c r="MS163"/>
      <c r="MT163"/>
      <c r="MU163"/>
      <c r="MV163"/>
      <c r="MW163"/>
      <c r="MX163"/>
      <c r="MY163"/>
      <c r="MZ163"/>
      <c r="NA163"/>
      <c r="NB163"/>
      <c r="NC163"/>
      <c r="ND163"/>
      <c r="NE163"/>
      <c r="NF163"/>
      <c r="NG163"/>
      <c r="NH163"/>
      <c r="NI163"/>
      <c r="NJ163"/>
      <c r="NK163"/>
      <c r="NL163"/>
      <c r="NM163"/>
      <c r="NN163"/>
      <c r="NO163"/>
      <c r="NP163"/>
      <c r="NQ163"/>
      <c r="NR163"/>
      <c r="NS163"/>
      <c r="NT163"/>
      <c r="NU163"/>
      <c r="NV163"/>
      <c r="NW163"/>
      <c r="NX163"/>
      <c r="NY163"/>
      <c r="NZ163"/>
      <c r="OA163"/>
      <c r="OB163"/>
      <c r="OC163"/>
      <c r="OD163"/>
      <c r="OE163"/>
      <c r="OF163"/>
      <c r="OG163"/>
      <c r="OH163"/>
      <c r="OI163"/>
      <c r="OJ163"/>
      <c r="OK163"/>
      <c r="OL163"/>
      <c r="OM163"/>
      <c r="ON163"/>
      <c r="OO163"/>
      <c r="OP163"/>
      <c r="OQ163"/>
      <c r="OR163"/>
      <c r="OS163"/>
      <c r="OT163"/>
      <c r="OU163"/>
      <c r="OV163"/>
      <c r="OW163"/>
      <c r="OX163"/>
      <c r="OY163"/>
      <c r="OZ163"/>
      <c r="PA163"/>
      <c r="PB163"/>
    </row>
    <row r="164" spans="7:418" ht="15">
      <c r="G164" s="19"/>
      <c r="H164" s="738"/>
      <c r="J164" s="802"/>
      <c r="K164" s="10" t="s">
        <v>154</v>
      </c>
      <c r="L164" s="165">
        <v>4.54</v>
      </c>
      <c r="M164" s="165">
        <v>4.54</v>
      </c>
      <c r="N164" s="165">
        <v>4.54</v>
      </c>
      <c r="O164" s="165">
        <v>4.54</v>
      </c>
      <c r="P164" s="165">
        <v>4.54</v>
      </c>
      <c r="Q164" s="165">
        <v>4.54</v>
      </c>
      <c r="R164" s="165">
        <v>4.54</v>
      </c>
      <c r="S164" s="165">
        <v>4.54</v>
      </c>
      <c r="T164" s="165">
        <v>4.54</v>
      </c>
      <c r="U164" s="165">
        <v>4.54</v>
      </c>
      <c r="V164" s="165">
        <v>4.54</v>
      </c>
      <c r="W164" s="165">
        <v>4.54</v>
      </c>
      <c r="X164" s="165">
        <v>4.54</v>
      </c>
      <c r="Y164" s="165">
        <v>4.54</v>
      </c>
      <c r="Z164" s="165">
        <v>4.54</v>
      </c>
      <c r="AA164" s="165">
        <v>4.54</v>
      </c>
      <c r="AB164" s="165">
        <v>4.54</v>
      </c>
      <c r="AC164" s="165">
        <v>4.54</v>
      </c>
      <c r="AD164" s="165">
        <v>4.54</v>
      </c>
      <c r="AE164" s="165">
        <v>4.54</v>
      </c>
      <c r="AF164" s="165">
        <v>4.54</v>
      </c>
      <c r="AG164" s="165">
        <v>4.54</v>
      </c>
      <c r="AH164" s="165">
        <v>4.54</v>
      </c>
      <c r="AI164" s="165">
        <v>4.54</v>
      </c>
      <c r="AJ164" s="165">
        <v>4.54</v>
      </c>
      <c r="AK164" s="165">
        <v>4.54</v>
      </c>
      <c r="AL164" s="165">
        <v>4.54</v>
      </c>
      <c r="AM164" s="165">
        <v>4.54</v>
      </c>
      <c r="AN164" s="165">
        <v>4.54</v>
      </c>
      <c r="AO164" s="165">
        <v>4.54</v>
      </c>
      <c r="AP164" s="165">
        <v>4.54</v>
      </c>
      <c r="AQ164" s="165">
        <v>4.54</v>
      </c>
      <c r="AR164" s="165">
        <v>4.54</v>
      </c>
      <c r="AS164" s="165">
        <v>4.54</v>
      </c>
      <c r="AT164" s="165">
        <v>4.54</v>
      </c>
      <c r="AU164" s="165">
        <v>4.54</v>
      </c>
      <c r="AV164" s="488">
        <v>4.54</v>
      </c>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c r="LP164"/>
      <c r="LQ164"/>
      <c r="LR164"/>
      <c r="LS164"/>
      <c r="LT164"/>
      <c r="LU164"/>
      <c r="LV164"/>
      <c r="LW164"/>
      <c r="LX164"/>
      <c r="LY164"/>
      <c r="LZ164"/>
      <c r="MA164"/>
      <c r="MB164"/>
      <c r="MC164"/>
      <c r="MD164"/>
      <c r="ME164"/>
      <c r="MF164"/>
      <c r="MG164"/>
      <c r="MH164"/>
      <c r="MI164"/>
      <c r="MJ164"/>
      <c r="MK164"/>
      <c r="ML164"/>
      <c r="MM164"/>
      <c r="MN164"/>
      <c r="MO164"/>
      <c r="MP164"/>
      <c r="MQ164"/>
      <c r="MR164"/>
      <c r="MS164"/>
      <c r="MT164"/>
      <c r="MU164"/>
      <c r="MV164"/>
      <c r="MW164"/>
      <c r="MX164"/>
      <c r="MY164"/>
      <c r="MZ164"/>
      <c r="NA164"/>
      <c r="NB164"/>
      <c r="NC164"/>
      <c r="ND164"/>
      <c r="NE164"/>
      <c r="NF164"/>
      <c r="NG164"/>
      <c r="NH164"/>
      <c r="NI164"/>
      <c r="NJ164"/>
      <c r="NK164"/>
      <c r="NL164"/>
      <c r="NM164"/>
      <c r="NN164"/>
      <c r="NO164"/>
      <c r="NP164"/>
      <c r="NQ164"/>
      <c r="NR164"/>
      <c r="NS164"/>
      <c r="NT164"/>
      <c r="NU164"/>
      <c r="NV164"/>
      <c r="NW164"/>
      <c r="NX164"/>
      <c r="NY164"/>
      <c r="NZ164"/>
      <c r="OA164"/>
      <c r="OB164"/>
      <c r="OC164"/>
      <c r="OD164"/>
      <c r="OE164"/>
      <c r="OF164"/>
      <c r="OG164"/>
      <c r="OH164"/>
      <c r="OI164"/>
      <c r="OJ164"/>
      <c r="OK164"/>
      <c r="OL164"/>
      <c r="OM164"/>
      <c r="ON164"/>
      <c r="OO164"/>
      <c r="OP164"/>
      <c r="OQ164"/>
      <c r="OR164"/>
      <c r="OS164"/>
      <c r="OT164"/>
      <c r="OU164"/>
      <c r="OV164"/>
      <c r="OW164"/>
      <c r="OX164"/>
      <c r="OY164"/>
      <c r="OZ164"/>
      <c r="PA164"/>
      <c r="PB164"/>
    </row>
    <row r="165" spans="7:418" ht="15">
      <c r="G165" s="19"/>
      <c r="H165" s="738"/>
      <c r="J165" s="136"/>
      <c r="AV165" s="20"/>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c r="KT165"/>
      <c r="KU165"/>
      <c r="KV165"/>
      <c r="KW165"/>
      <c r="KX165"/>
      <c r="KY165"/>
      <c r="KZ165"/>
      <c r="LA165"/>
      <c r="LB165"/>
      <c r="LC165"/>
      <c r="LD165"/>
      <c r="LE165"/>
      <c r="LF165"/>
      <c r="LG165"/>
      <c r="LH165"/>
      <c r="LI165"/>
      <c r="LJ165"/>
      <c r="LK165"/>
      <c r="LL165"/>
      <c r="LM165"/>
      <c r="LN165"/>
      <c r="LO165"/>
      <c r="LP165"/>
      <c r="LQ165"/>
      <c r="LR165"/>
      <c r="LS165"/>
      <c r="LT165"/>
      <c r="LU165"/>
      <c r="LV165"/>
      <c r="LW165"/>
      <c r="LX165"/>
      <c r="LY165"/>
      <c r="LZ165"/>
      <c r="MA165"/>
      <c r="MB165"/>
      <c r="MC165"/>
      <c r="MD165"/>
      <c r="ME165"/>
      <c r="MF165"/>
      <c r="MG165"/>
      <c r="MH165"/>
      <c r="MI165"/>
      <c r="MJ165"/>
      <c r="MK165"/>
      <c r="ML165"/>
      <c r="MM165"/>
      <c r="MN165"/>
      <c r="MO165"/>
      <c r="MP165"/>
      <c r="MQ165"/>
      <c r="MR165"/>
      <c r="MS165"/>
      <c r="MT165"/>
      <c r="MU165"/>
      <c r="MV165"/>
      <c r="MW165"/>
      <c r="MX165"/>
      <c r="MY165"/>
      <c r="MZ165"/>
      <c r="NA165"/>
      <c r="NB165"/>
      <c r="NC165"/>
      <c r="ND165"/>
      <c r="NE165"/>
      <c r="NF165"/>
      <c r="NG165"/>
      <c r="NH165"/>
      <c r="NI165"/>
      <c r="NJ165"/>
      <c r="NK165"/>
      <c r="NL165"/>
      <c r="NM165"/>
      <c r="NN165"/>
      <c r="NO165"/>
      <c r="NP165"/>
      <c r="NQ165"/>
      <c r="NR165"/>
      <c r="NS165"/>
      <c r="NT165"/>
      <c r="NU165"/>
      <c r="NV165"/>
      <c r="NW165"/>
      <c r="NX165"/>
      <c r="NY165"/>
      <c r="NZ165"/>
      <c r="OA165"/>
      <c r="OB165"/>
      <c r="OC165"/>
      <c r="OD165"/>
      <c r="OE165"/>
      <c r="OF165"/>
      <c r="OG165"/>
      <c r="OH165"/>
      <c r="OI165"/>
      <c r="OJ165"/>
      <c r="OK165"/>
      <c r="OL165"/>
      <c r="OM165"/>
      <c r="ON165"/>
      <c r="OO165"/>
      <c r="OP165"/>
      <c r="OQ165"/>
      <c r="OR165"/>
      <c r="OS165"/>
      <c r="OT165"/>
      <c r="OU165"/>
      <c r="OV165"/>
      <c r="OW165"/>
      <c r="OX165"/>
      <c r="OY165"/>
      <c r="OZ165"/>
      <c r="PA165"/>
      <c r="PB165"/>
    </row>
    <row r="166" spans="7:418" ht="15">
      <c r="G166" s="19"/>
      <c r="H166" s="738"/>
      <c r="J166" s="801" t="s">
        <v>752</v>
      </c>
      <c r="K166" s="8" t="s">
        <v>179</v>
      </c>
      <c r="L166" s="165">
        <v>2.9</v>
      </c>
      <c r="M166" s="165">
        <v>2.9</v>
      </c>
      <c r="N166" s="165">
        <v>2.9</v>
      </c>
      <c r="O166" s="165">
        <v>2.9</v>
      </c>
      <c r="P166" s="165">
        <v>2.9</v>
      </c>
      <c r="Q166" s="165">
        <v>2.9</v>
      </c>
      <c r="R166" s="165">
        <v>2.9</v>
      </c>
      <c r="S166" s="165">
        <v>2.9</v>
      </c>
      <c r="T166" s="165">
        <v>2.9</v>
      </c>
      <c r="U166" s="165">
        <v>2.9</v>
      </c>
      <c r="V166" s="165">
        <v>2.9</v>
      </c>
      <c r="W166" s="165">
        <v>2.9</v>
      </c>
      <c r="X166" s="165">
        <v>2.9</v>
      </c>
      <c r="Y166" s="165">
        <v>2.9</v>
      </c>
      <c r="Z166" s="165">
        <v>2.9</v>
      </c>
      <c r="AA166" s="165">
        <v>2.9</v>
      </c>
      <c r="AB166" s="165">
        <v>2.9</v>
      </c>
      <c r="AC166" s="165">
        <v>2.9</v>
      </c>
      <c r="AD166" s="165">
        <v>2.9</v>
      </c>
      <c r="AE166" s="165">
        <v>2.9</v>
      </c>
      <c r="AF166" s="165">
        <v>2.9</v>
      </c>
      <c r="AG166" s="165">
        <v>2.9</v>
      </c>
      <c r="AH166" s="165">
        <v>2.9</v>
      </c>
      <c r="AI166" s="165">
        <v>2.9</v>
      </c>
      <c r="AJ166" s="165">
        <v>2.9</v>
      </c>
      <c r="AK166" s="165">
        <v>2.9</v>
      </c>
      <c r="AL166" s="165">
        <v>2.9</v>
      </c>
      <c r="AM166" s="165">
        <v>2.9</v>
      </c>
      <c r="AN166" s="165">
        <v>2.9</v>
      </c>
      <c r="AO166" s="165">
        <v>2.9</v>
      </c>
      <c r="AP166" s="165">
        <v>2.9</v>
      </c>
      <c r="AQ166" s="165">
        <v>2.9</v>
      </c>
      <c r="AR166" s="165">
        <v>2.9</v>
      </c>
      <c r="AS166" s="165">
        <v>2.9</v>
      </c>
      <c r="AT166" s="165">
        <v>2.9</v>
      </c>
      <c r="AU166" s="165">
        <v>2.9</v>
      </c>
      <c r="AV166" s="488">
        <v>2.9</v>
      </c>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c r="KT166"/>
      <c r="KU166"/>
      <c r="KV166"/>
      <c r="KW166"/>
      <c r="KX166"/>
      <c r="KY166"/>
      <c r="KZ166"/>
      <c r="LA166"/>
      <c r="LB166"/>
      <c r="LC166"/>
      <c r="LD166"/>
      <c r="LE166"/>
      <c r="LF166"/>
      <c r="LG166"/>
      <c r="LH166"/>
      <c r="LI166"/>
      <c r="LJ166"/>
      <c r="LK166"/>
      <c r="LL166"/>
      <c r="LM166"/>
      <c r="LN166"/>
      <c r="LO166"/>
      <c r="LP166"/>
      <c r="LQ166"/>
      <c r="LR166"/>
      <c r="LS166"/>
      <c r="LT166"/>
      <c r="LU166"/>
      <c r="LV166"/>
      <c r="LW166"/>
      <c r="LX166"/>
      <c r="LY166"/>
      <c r="LZ166"/>
      <c r="MA166"/>
      <c r="MB166"/>
      <c r="MC166"/>
      <c r="MD166"/>
      <c r="ME166"/>
      <c r="MF166"/>
      <c r="MG166"/>
      <c r="MH166"/>
      <c r="MI166"/>
      <c r="MJ166"/>
      <c r="MK166"/>
      <c r="ML166"/>
      <c r="MM166"/>
      <c r="MN166"/>
      <c r="MO166"/>
      <c r="MP166"/>
      <c r="MQ166"/>
      <c r="MR166"/>
      <c r="MS166"/>
      <c r="MT166"/>
      <c r="MU166"/>
      <c r="MV166"/>
      <c r="MW166"/>
      <c r="MX166"/>
      <c r="MY166"/>
      <c r="MZ166"/>
      <c r="NA166"/>
      <c r="NB166"/>
      <c r="NC166"/>
      <c r="ND166"/>
      <c r="NE166"/>
      <c r="NF166"/>
      <c r="NG166"/>
      <c r="NH166"/>
      <c r="NI166"/>
      <c r="NJ166"/>
      <c r="NK166"/>
      <c r="NL166"/>
      <c r="NM166"/>
      <c r="NN166"/>
      <c r="NO166"/>
      <c r="NP166"/>
      <c r="NQ166"/>
      <c r="NR166"/>
      <c r="NS166"/>
      <c r="NT166"/>
      <c r="NU166"/>
      <c r="NV166"/>
      <c r="NW166"/>
      <c r="NX166"/>
      <c r="NY166"/>
      <c r="NZ166"/>
      <c r="OA166"/>
      <c r="OB166"/>
      <c r="OC166"/>
      <c r="OD166"/>
      <c r="OE166"/>
      <c r="OF166"/>
      <c r="OG166"/>
      <c r="OH166"/>
      <c r="OI166"/>
      <c r="OJ166"/>
      <c r="OK166"/>
      <c r="OL166"/>
      <c r="OM166"/>
      <c r="ON166"/>
      <c r="OO166"/>
      <c r="OP166"/>
      <c r="OQ166"/>
      <c r="OR166"/>
      <c r="OS166"/>
      <c r="OT166"/>
      <c r="OU166"/>
      <c r="OV166"/>
      <c r="OW166"/>
      <c r="OX166"/>
      <c r="OY166"/>
      <c r="OZ166"/>
      <c r="PA166"/>
      <c r="PB166"/>
    </row>
    <row r="167" spans="7:418" ht="15">
      <c r="G167" s="19"/>
      <c r="H167" s="738"/>
      <c r="J167" s="802"/>
      <c r="K167" s="9" t="s">
        <v>180</v>
      </c>
      <c r="L167" s="165">
        <v>2.9</v>
      </c>
      <c r="M167" s="165">
        <v>2.9</v>
      </c>
      <c r="N167" s="165">
        <v>2.9</v>
      </c>
      <c r="O167" s="165">
        <v>2.9</v>
      </c>
      <c r="P167" s="165">
        <v>2.9</v>
      </c>
      <c r="Q167" s="165">
        <v>2.9</v>
      </c>
      <c r="R167" s="165">
        <v>2.9</v>
      </c>
      <c r="S167" s="165">
        <v>2.9</v>
      </c>
      <c r="T167" s="165">
        <v>2.9</v>
      </c>
      <c r="U167" s="165">
        <v>2.9</v>
      </c>
      <c r="V167" s="165">
        <v>2.9</v>
      </c>
      <c r="W167" s="165">
        <v>2.9</v>
      </c>
      <c r="X167" s="165">
        <v>2.9</v>
      </c>
      <c r="Y167" s="165">
        <v>2.9</v>
      </c>
      <c r="Z167" s="165">
        <v>2.9</v>
      </c>
      <c r="AA167" s="165">
        <v>2.9</v>
      </c>
      <c r="AB167" s="165">
        <v>2.9</v>
      </c>
      <c r="AC167" s="165">
        <v>2.9</v>
      </c>
      <c r="AD167" s="165">
        <v>2.9</v>
      </c>
      <c r="AE167" s="165">
        <v>2.9</v>
      </c>
      <c r="AF167" s="165">
        <v>2.9</v>
      </c>
      <c r="AG167" s="165">
        <v>2.9</v>
      </c>
      <c r="AH167" s="165">
        <v>2.9</v>
      </c>
      <c r="AI167" s="165">
        <v>2.9</v>
      </c>
      <c r="AJ167" s="165">
        <v>2.9</v>
      </c>
      <c r="AK167" s="165">
        <v>2.9</v>
      </c>
      <c r="AL167" s="165">
        <v>2.9</v>
      </c>
      <c r="AM167" s="165">
        <v>2.9</v>
      </c>
      <c r="AN167" s="165">
        <v>2.9</v>
      </c>
      <c r="AO167" s="165">
        <v>2.9</v>
      </c>
      <c r="AP167" s="165">
        <v>2.9</v>
      </c>
      <c r="AQ167" s="165">
        <v>2.9</v>
      </c>
      <c r="AR167" s="165">
        <v>2.9</v>
      </c>
      <c r="AS167" s="165">
        <v>2.9</v>
      </c>
      <c r="AT167" s="165">
        <v>2.9</v>
      </c>
      <c r="AU167" s="165">
        <v>2.9</v>
      </c>
      <c r="AV167" s="488">
        <v>2.9</v>
      </c>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c r="KT167"/>
      <c r="KU167"/>
      <c r="KV167"/>
      <c r="KW167"/>
      <c r="KX167"/>
      <c r="KY167"/>
      <c r="KZ167"/>
      <c r="LA167"/>
      <c r="LB167"/>
      <c r="LC167"/>
      <c r="LD167"/>
      <c r="LE167"/>
      <c r="LF167"/>
      <c r="LG167"/>
      <c r="LH167"/>
      <c r="LI167"/>
      <c r="LJ167"/>
      <c r="LK167"/>
      <c r="LL167"/>
      <c r="LM167"/>
      <c r="LN167"/>
      <c r="LO167"/>
      <c r="LP167"/>
      <c r="LQ167"/>
      <c r="LR167"/>
      <c r="LS167"/>
      <c r="LT167"/>
      <c r="LU167"/>
      <c r="LV167"/>
      <c r="LW167"/>
      <c r="LX167"/>
      <c r="LY167"/>
      <c r="LZ167"/>
      <c r="MA167"/>
      <c r="MB167"/>
      <c r="MC167"/>
      <c r="MD167"/>
      <c r="ME167"/>
      <c r="MF167"/>
      <c r="MG167"/>
      <c r="MH167"/>
      <c r="MI167"/>
      <c r="MJ167"/>
      <c r="MK167"/>
      <c r="ML167"/>
      <c r="MM167"/>
      <c r="MN167"/>
      <c r="MO167"/>
      <c r="MP167"/>
      <c r="MQ167"/>
      <c r="MR167"/>
      <c r="MS167"/>
      <c r="MT167"/>
      <c r="MU167"/>
      <c r="MV167"/>
      <c r="MW167"/>
      <c r="MX167"/>
      <c r="MY167"/>
      <c r="MZ167"/>
      <c r="NA167"/>
      <c r="NB167"/>
      <c r="NC167"/>
      <c r="ND167"/>
      <c r="NE167"/>
      <c r="NF167"/>
      <c r="NG167"/>
      <c r="NH167"/>
      <c r="NI167"/>
      <c r="NJ167"/>
      <c r="NK167"/>
      <c r="NL167"/>
      <c r="NM167"/>
      <c r="NN167"/>
      <c r="NO167"/>
      <c r="NP167"/>
      <c r="NQ167"/>
      <c r="NR167"/>
      <c r="NS167"/>
      <c r="NT167"/>
      <c r="NU167"/>
      <c r="NV167"/>
      <c r="NW167"/>
      <c r="NX167"/>
      <c r="NY167"/>
      <c r="NZ167"/>
      <c r="OA167"/>
      <c r="OB167"/>
      <c r="OC167"/>
      <c r="OD167"/>
      <c r="OE167"/>
      <c r="OF167"/>
      <c r="OG167"/>
      <c r="OH167"/>
      <c r="OI167"/>
      <c r="OJ167"/>
      <c r="OK167"/>
      <c r="OL167"/>
      <c r="OM167"/>
      <c r="ON167"/>
      <c r="OO167"/>
      <c r="OP167"/>
      <c r="OQ167"/>
      <c r="OR167"/>
      <c r="OS167"/>
      <c r="OT167"/>
      <c r="OU167"/>
      <c r="OV167"/>
      <c r="OW167"/>
      <c r="OX167"/>
      <c r="OY167"/>
      <c r="OZ167"/>
      <c r="PA167"/>
      <c r="PB167"/>
    </row>
    <row r="168" spans="7:418" ht="15.75" thickBot="1">
      <c r="G168" s="19"/>
      <c r="H168" s="738"/>
      <c r="J168" s="802"/>
      <c r="K168" s="9" t="s">
        <v>181</v>
      </c>
      <c r="L168" s="165">
        <v>2.9</v>
      </c>
      <c r="M168" s="165">
        <v>2.9</v>
      </c>
      <c r="N168" s="165">
        <v>2.9</v>
      </c>
      <c r="O168" s="165">
        <v>2.9</v>
      </c>
      <c r="P168" s="165">
        <v>2.9</v>
      </c>
      <c r="Q168" s="165">
        <v>2.9</v>
      </c>
      <c r="R168" s="165">
        <v>2.9</v>
      </c>
      <c r="S168" s="165">
        <v>2.9</v>
      </c>
      <c r="T168" s="165">
        <v>2.9</v>
      </c>
      <c r="U168" s="165">
        <v>2.9</v>
      </c>
      <c r="V168" s="165">
        <v>2.9</v>
      </c>
      <c r="W168" s="165">
        <v>2.9</v>
      </c>
      <c r="X168" s="165">
        <v>2.9</v>
      </c>
      <c r="Y168" s="165">
        <v>2.9</v>
      </c>
      <c r="Z168" s="165">
        <v>2.9</v>
      </c>
      <c r="AA168" s="165">
        <v>2.9</v>
      </c>
      <c r="AB168" s="165">
        <v>2.9</v>
      </c>
      <c r="AC168" s="165">
        <v>2.9</v>
      </c>
      <c r="AD168" s="165">
        <v>2.9</v>
      </c>
      <c r="AE168" s="165">
        <v>2.9</v>
      </c>
      <c r="AF168" s="165">
        <v>2.9</v>
      </c>
      <c r="AG168" s="165">
        <v>2.9</v>
      </c>
      <c r="AH168" s="165">
        <v>2.9</v>
      </c>
      <c r="AI168" s="165">
        <v>2.9</v>
      </c>
      <c r="AJ168" s="165">
        <v>2.9</v>
      </c>
      <c r="AK168" s="165">
        <v>2.9</v>
      </c>
      <c r="AL168" s="165">
        <v>2.9</v>
      </c>
      <c r="AM168" s="165">
        <v>2.9</v>
      </c>
      <c r="AN168" s="165">
        <v>2.9</v>
      </c>
      <c r="AO168" s="165">
        <v>2.9</v>
      </c>
      <c r="AP168" s="165">
        <v>2.9</v>
      </c>
      <c r="AQ168" s="165">
        <v>2.9</v>
      </c>
      <c r="AR168" s="165">
        <v>2.9</v>
      </c>
      <c r="AS168" s="165">
        <v>2.9</v>
      </c>
      <c r="AT168" s="165">
        <v>2.9</v>
      </c>
      <c r="AU168" s="165">
        <v>2.9</v>
      </c>
      <c r="AV168" s="488">
        <v>2.9</v>
      </c>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c r="KT168"/>
      <c r="KU168"/>
      <c r="KV168"/>
      <c r="KW168"/>
      <c r="KX168"/>
      <c r="KY168"/>
      <c r="KZ168"/>
      <c r="LA168"/>
      <c r="LB168"/>
      <c r="LC168"/>
      <c r="LD168"/>
      <c r="LE168"/>
      <c r="LF168"/>
      <c r="LG168"/>
      <c r="LH168"/>
      <c r="LI168"/>
      <c r="LJ168"/>
      <c r="LK168"/>
      <c r="LL168"/>
      <c r="LM168"/>
      <c r="LN168"/>
      <c r="LO168"/>
      <c r="LP168"/>
      <c r="LQ168"/>
      <c r="LR168"/>
      <c r="LS168"/>
      <c r="LT168"/>
      <c r="LU168"/>
      <c r="LV168"/>
      <c r="LW168"/>
      <c r="LX168"/>
      <c r="LY168"/>
      <c r="LZ168"/>
      <c r="MA168"/>
      <c r="MB168"/>
      <c r="MC168"/>
      <c r="MD168"/>
      <c r="ME168"/>
      <c r="MF168"/>
      <c r="MG168"/>
      <c r="MH168"/>
      <c r="MI168"/>
      <c r="MJ168"/>
      <c r="MK168"/>
      <c r="ML168"/>
      <c r="MM168"/>
      <c r="MN168"/>
      <c r="MO168"/>
      <c r="MP168"/>
      <c r="MQ168"/>
      <c r="MR168"/>
      <c r="MS168"/>
      <c r="MT168"/>
      <c r="MU168"/>
      <c r="MV168"/>
      <c r="MW168"/>
      <c r="MX168"/>
      <c r="MY168"/>
      <c r="MZ168"/>
      <c r="NA168"/>
      <c r="NB168"/>
      <c r="NC168"/>
      <c r="ND168"/>
      <c r="NE168"/>
      <c r="NF168"/>
      <c r="NG168"/>
      <c r="NH168"/>
      <c r="NI168"/>
      <c r="NJ168"/>
      <c r="NK168"/>
      <c r="NL168"/>
      <c r="NM168"/>
      <c r="NN168"/>
      <c r="NO168"/>
      <c r="NP168"/>
      <c r="NQ168"/>
      <c r="NR168"/>
      <c r="NS168"/>
      <c r="NT168"/>
      <c r="NU168"/>
      <c r="NV168"/>
      <c r="NW168"/>
      <c r="NX168"/>
      <c r="NY168"/>
      <c r="NZ168"/>
      <c r="OA168"/>
      <c r="OB168"/>
      <c r="OC168"/>
      <c r="OD168"/>
      <c r="OE168"/>
      <c r="OF168"/>
      <c r="OG168"/>
      <c r="OH168"/>
      <c r="OI168"/>
      <c r="OJ168"/>
      <c r="OK168"/>
      <c r="OL168"/>
      <c r="OM168"/>
      <c r="ON168"/>
      <c r="OO168"/>
      <c r="OP168"/>
      <c r="OQ168"/>
      <c r="OR168"/>
      <c r="OS168"/>
      <c r="OT168"/>
      <c r="OU168"/>
      <c r="OV168"/>
      <c r="OW168"/>
      <c r="OX168"/>
      <c r="OY168"/>
      <c r="OZ168"/>
      <c r="PA168"/>
      <c r="PB168"/>
    </row>
    <row r="169" spans="7:418" ht="15.75" thickTop="1">
      <c r="G169" s="19"/>
      <c r="H169" s="738"/>
      <c r="J169" s="802"/>
      <c r="K169" s="9" t="s">
        <v>146</v>
      </c>
      <c r="L169" s="486">
        <v>2.9</v>
      </c>
      <c r="M169" s="486">
        <v>2.9</v>
      </c>
      <c r="N169" s="486">
        <v>2.9</v>
      </c>
      <c r="O169" s="486">
        <v>2.9</v>
      </c>
      <c r="P169" s="486">
        <v>2.9</v>
      </c>
      <c r="Q169" s="486">
        <v>2.9</v>
      </c>
      <c r="R169" s="486">
        <v>2.9</v>
      </c>
      <c r="S169" s="486">
        <v>2.9</v>
      </c>
      <c r="T169" s="486">
        <v>2.9</v>
      </c>
      <c r="U169" s="486">
        <v>2.9</v>
      </c>
      <c r="V169" s="486">
        <v>2.9</v>
      </c>
      <c r="W169" s="486">
        <v>2.9</v>
      </c>
      <c r="X169" s="486">
        <v>2.9</v>
      </c>
      <c r="Y169" s="486">
        <v>2.9</v>
      </c>
      <c r="Z169" s="486">
        <v>2.9</v>
      </c>
      <c r="AA169" s="486">
        <v>2.9</v>
      </c>
      <c r="AB169" s="486">
        <v>2.9</v>
      </c>
      <c r="AC169" s="486">
        <v>2.9</v>
      </c>
      <c r="AD169" s="486">
        <v>2.9</v>
      </c>
      <c r="AE169" s="486">
        <v>2.9</v>
      </c>
      <c r="AF169" s="486">
        <v>2.9</v>
      </c>
      <c r="AG169" s="486">
        <v>2.9</v>
      </c>
      <c r="AH169" s="486">
        <v>2.9</v>
      </c>
      <c r="AI169" s="486">
        <v>2.9</v>
      </c>
      <c r="AJ169" s="486">
        <v>2.9</v>
      </c>
      <c r="AK169" s="486">
        <v>2.9</v>
      </c>
      <c r="AL169" s="486">
        <v>2.9</v>
      </c>
      <c r="AM169" s="486">
        <v>2.9</v>
      </c>
      <c r="AN169" s="486">
        <v>2.9</v>
      </c>
      <c r="AO169" s="486">
        <v>2.9</v>
      </c>
      <c r="AP169" s="486">
        <v>2.9</v>
      </c>
      <c r="AQ169" s="486">
        <v>2.9</v>
      </c>
      <c r="AR169" s="486">
        <v>2.9</v>
      </c>
      <c r="AS169" s="486">
        <v>2.9</v>
      </c>
      <c r="AT169" s="486">
        <v>2.9</v>
      </c>
      <c r="AU169" s="486">
        <v>2.9</v>
      </c>
      <c r="AV169" s="489">
        <v>2.9</v>
      </c>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c r="KT169"/>
      <c r="KU169"/>
      <c r="KV169"/>
      <c r="KW169"/>
      <c r="KX169"/>
      <c r="KY169"/>
      <c r="KZ169"/>
      <c r="LA169"/>
      <c r="LB169"/>
      <c r="LC169"/>
      <c r="LD169"/>
      <c r="LE169"/>
      <c r="LF169"/>
      <c r="LG169"/>
      <c r="LH169"/>
      <c r="LI169"/>
      <c r="LJ169"/>
      <c r="LK169"/>
      <c r="LL169"/>
      <c r="LM169"/>
      <c r="LN169"/>
      <c r="LO169"/>
      <c r="LP169"/>
      <c r="LQ169"/>
      <c r="LR169"/>
      <c r="LS169"/>
      <c r="LT169"/>
      <c r="LU169"/>
      <c r="LV169"/>
      <c r="LW169"/>
      <c r="LX169"/>
      <c r="LY169"/>
      <c r="LZ169"/>
      <c r="MA169"/>
      <c r="MB169"/>
      <c r="MC169"/>
      <c r="MD169"/>
      <c r="ME169"/>
      <c r="MF169"/>
      <c r="MG169"/>
      <c r="MH169"/>
      <c r="MI169"/>
      <c r="MJ169"/>
      <c r="MK169"/>
      <c r="ML169"/>
      <c r="MM169"/>
      <c r="MN169"/>
      <c r="MO169"/>
      <c r="MP169"/>
      <c r="MQ169"/>
      <c r="MR169"/>
      <c r="MS169"/>
      <c r="MT169"/>
      <c r="MU169"/>
      <c r="MV169"/>
      <c r="MW169"/>
      <c r="MX169"/>
      <c r="MY169"/>
      <c r="MZ169"/>
      <c r="NA169"/>
      <c r="NB169"/>
      <c r="NC169"/>
      <c r="ND169"/>
      <c r="NE169"/>
      <c r="NF169"/>
      <c r="NG169"/>
      <c r="NH169"/>
      <c r="NI169"/>
      <c r="NJ169"/>
      <c r="NK169"/>
      <c r="NL169"/>
      <c r="NM169"/>
      <c r="NN169"/>
      <c r="NO169"/>
      <c r="NP169"/>
      <c r="NQ169"/>
      <c r="NR169"/>
      <c r="NS169"/>
      <c r="NT169"/>
      <c r="NU169"/>
      <c r="NV169"/>
      <c r="NW169"/>
      <c r="NX169"/>
      <c r="NY169"/>
      <c r="NZ169"/>
      <c r="OA169"/>
      <c r="OB169"/>
      <c r="OC169"/>
      <c r="OD169"/>
      <c r="OE169"/>
      <c r="OF169"/>
      <c r="OG169"/>
      <c r="OH169"/>
      <c r="OI169"/>
      <c r="OJ169"/>
      <c r="OK169"/>
      <c r="OL169"/>
      <c r="OM169"/>
      <c r="ON169"/>
      <c r="OO169"/>
      <c r="OP169"/>
      <c r="OQ169"/>
      <c r="OR169"/>
      <c r="OS169"/>
      <c r="OT169"/>
      <c r="OU169"/>
      <c r="OV169"/>
      <c r="OW169"/>
      <c r="OX169"/>
      <c r="OY169"/>
      <c r="OZ169"/>
      <c r="PA169"/>
      <c r="PB169"/>
    </row>
    <row r="170" spans="7:418" ht="15">
      <c r="G170" s="19"/>
      <c r="H170" s="738"/>
      <c r="J170" s="802"/>
      <c r="K170" s="9" t="s">
        <v>147</v>
      </c>
      <c r="L170" s="165">
        <v>2.9</v>
      </c>
      <c r="M170" s="165">
        <v>2.9</v>
      </c>
      <c r="N170" s="165">
        <v>2.9</v>
      </c>
      <c r="O170" s="165">
        <v>2.9</v>
      </c>
      <c r="P170" s="165">
        <v>2.9</v>
      </c>
      <c r="Q170" s="165">
        <v>2.9</v>
      </c>
      <c r="R170" s="165">
        <v>2.9</v>
      </c>
      <c r="S170" s="165">
        <v>2.9</v>
      </c>
      <c r="T170" s="165">
        <v>2.9</v>
      </c>
      <c r="U170" s="165">
        <v>2.9</v>
      </c>
      <c r="V170" s="165">
        <v>2.9</v>
      </c>
      <c r="W170" s="165">
        <v>2.9</v>
      </c>
      <c r="X170" s="165">
        <v>2.9</v>
      </c>
      <c r="Y170" s="165">
        <v>2.9</v>
      </c>
      <c r="Z170" s="165">
        <v>2.9</v>
      </c>
      <c r="AA170" s="165">
        <v>2.9</v>
      </c>
      <c r="AB170" s="165">
        <v>2.9</v>
      </c>
      <c r="AC170" s="165">
        <v>2.9</v>
      </c>
      <c r="AD170" s="165">
        <v>2.9</v>
      </c>
      <c r="AE170" s="165">
        <v>2.9</v>
      </c>
      <c r="AF170" s="165">
        <v>2.9</v>
      </c>
      <c r="AG170" s="165">
        <v>2.9</v>
      </c>
      <c r="AH170" s="165">
        <v>2.9</v>
      </c>
      <c r="AI170" s="165">
        <v>2.9</v>
      </c>
      <c r="AJ170" s="165">
        <v>2.9</v>
      </c>
      <c r="AK170" s="165">
        <v>2.9</v>
      </c>
      <c r="AL170" s="165">
        <v>2.9</v>
      </c>
      <c r="AM170" s="165">
        <v>2.9</v>
      </c>
      <c r="AN170" s="165">
        <v>2.9</v>
      </c>
      <c r="AO170" s="165">
        <v>2.9</v>
      </c>
      <c r="AP170" s="165">
        <v>2.9</v>
      </c>
      <c r="AQ170" s="165">
        <v>2.9</v>
      </c>
      <c r="AR170" s="165">
        <v>2.9</v>
      </c>
      <c r="AS170" s="165">
        <v>2.9</v>
      </c>
      <c r="AT170" s="165">
        <v>2.9</v>
      </c>
      <c r="AU170" s="165">
        <v>2.9</v>
      </c>
      <c r="AV170" s="488">
        <v>2.9</v>
      </c>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c r="KT170"/>
      <c r="KU170"/>
      <c r="KV170"/>
      <c r="KW170"/>
      <c r="KX170"/>
      <c r="KY170"/>
      <c r="KZ170"/>
      <c r="LA170"/>
      <c r="LB170"/>
      <c r="LC170"/>
      <c r="LD170"/>
      <c r="LE170"/>
      <c r="LF170"/>
      <c r="LG170"/>
      <c r="LH170"/>
      <c r="LI170"/>
      <c r="LJ170"/>
      <c r="LK170"/>
      <c r="LL170"/>
      <c r="LM170"/>
      <c r="LN170"/>
      <c r="LO170"/>
      <c r="LP170"/>
      <c r="LQ170"/>
      <c r="LR170"/>
      <c r="LS170"/>
      <c r="LT170"/>
      <c r="LU170"/>
      <c r="LV170"/>
      <c r="LW170"/>
      <c r="LX170"/>
      <c r="LY170"/>
      <c r="LZ170"/>
      <c r="MA170"/>
      <c r="MB170"/>
      <c r="MC170"/>
      <c r="MD170"/>
      <c r="ME170"/>
      <c r="MF170"/>
      <c r="MG170"/>
      <c r="MH170"/>
      <c r="MI170"/>
      <c r="MJ170"/>
      <c r="MK170"/>
      <c r="ML170"/>
      <c r="MM170"/>
      <c r="MN170"/>
      <c r="MO170"/>
      <c r="MP170"/>
      <c r="MQ170"/>
      <c r="MR170"/>
      <c r="MS170"/>
      <c r="MT170"/>
      <c r="MU170"/>
      <c r="MV170"/>
      <c r="MW170"/>
      <c r="MX170"/>
      <c r="MY170"/>
      <c r="MZ170"/>
      <c r="NA170"/>
      <c r="NB170"/>
      <c r="NC170"/>
      <c r="ND170"/>
      <c r="NE170"/>
      <c r="NF170"/>
      <c r="NG170"/>
      <c r="NH170"/>
      <c r="NI170"/>
      <c r="NJ170"/>
      <c r="NK170"/>
      <c r="NL170"/>
      <c r="NM170"/>
      <c r="NN170"/>
      <c r="NO170"/>
      <c r="NP170"/>
      <c r="NQ170"/>
      <c r="NR170"/>
      <c r="NS170"/>
      <c r="NT170"/>
      <c r="NU170"/>
      <c r="NV170"/>
      <c r="NW170"/>
      <c r="NX170"/>
      <c r="NY170"/>
      <c r="NZ170"/>
      <c r="OA170"/>
      <c r="OB170"/>
      <c r="OC170"/>
      <c r="OD170"/>
      <c r="OE170"/>
      <c r="OF170"/>
      <c r="OG170"/>
      <c r="OH170"/>
      <c r="OI170"/>
      <c r="OJ170"/>
      <c r="OK170"/>
      <c r="OL170"/>
      <c r="OM170"/>
      <c r="ON170"/>
      <c r="OO170"/>
      <c r="OP170"/>
      <c r="OQ170"/>
      <c r="OR170"/>
      <c r="OS170"/>
      <c r="OT170"/>
      <c r="OU170"/>
      <c r="OV170"/>
      <c r="OW170"/>
      <c r="OX170"/>
      <c r="OY170"/>
      <c r="OZ170"/>
      <c r="PA170"/>
      <c r="PB170"/>
    </row>
    <row r="171" spans="7:418" ht="15.75" thickBot="1">
      <c r="G171" s="19"/>
      <c r="H171" s="738"/>
      <c r="J171" s="802"/>
      <c r="K171" s="9" t="s">
        <v>149</v>
      </c>
      <c r="L171" s="165">
        <v>2.9</v>
      </c>
      <c r="M171" s="165">
        <v>2.9</v>
      </c>
      <c r="N171" s="165">
        <v>2.9</v>
      </c>
      <c r="O171" s="165">
        <v>2.9</v>
      </c>
      <c r="P171" s="165">
        <v>2.9</v>
      </c>
      <c r="Q171" s="165">
        <v>2.9</v>
      </c>
      <c r="R171" s="165">
        <v>2.9</v>
      </c>
      <c r="S171" s="165">
        <v>2.9</v>
      </c>
      <c r="T171" s="165">
        <v>2.9</v>
      </c>
      <c r="U171" s="165">
        <v>2.9</v>
      </c>
      <c r="V171" s="165">
        <v>2.9</v>
      </c>
      <c r="W171" s="165">
        <v>2.9</v>
      </c>
      <c r="X171" s="165">
        <v>2.9</v>
      </c>
      <c r="Y171" s="165">
        <v>2.9</v>
      </c>
      <c r="Z171" s="165">
        <v>2.9</v>
      </c>
      <c r="AA171" s="165">
        <v>2.9</v>
      </c>
      <c r="AB171" s="165">
        <v>2.9</v>
      </c>
      <c r="AC171" s="165">
        <v>2.9</v>
      </c>
      <c r="AD171" s="165">
        <v>2.9</v>
      </c>
      <c r="AE171" s="165">
        <v>2.9</v>
      </c>
      <c r="AF171" s="165">
        <v>2.9</v>
      </c>
      <c r="AG171" s="165">
        <v>2.9</v>
      </c>
      <c r="AH171" s="165">
        <v>2.9</v>
      </c>
      <c r="AI171" s="165">
        <v>2.9</v>
      </c>
      <c r="AJ171" s="165">
        <v>2.9</v>
      </c>
      <c r="AK171" s="165">
        <v>2.9</v>
      </c>
      <c r="AL171" s="165">
        <v>2.9</v>
      </c>
      <c r="AM171" s="165">
        <v>2.9</v>
      </c>
      <c r="AN171" s="165">
        <v>2.9</v>
      </c>
      <c r="AO171" s="165">
        <v>2.9</v>
      </c>
      <c r="AP171" s="165">
        <v>2.9</v>
      </c>
      <c r="AQ171" s="165">
        <v>2.9</v>
      </c>
      <c r="AR171" s="165">
        <v>2.9</v>
      </c>
      <c r="AS171" s="165">
        <v>2.9</v>
      </c>
      <c r="AT171" s="165">
        <v>2.9</v>
      </c>
      <c r="AU171" s="165">
        <v>2.9</v>
      </c>
      <c r="AV171" s="488">
        <v>2.9</v>
      </c>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c r="KT171"/>
      <c r="KU171"/>
      <c r="KV171"/>
      <c r="KW171"/>
      <c r="KX171"/>
      <c r="KY171"/>
      <c r="KZ171"/>
      <c r="LA171"/>
      <c r="LB171"/>
      <c r="LC171"/>
      <c r="LD171"/>
      <c r="LE171"/>
      <c r="LF171"/>
      <c r="LG171"/>
      <c r="LH171"/>
      <c r="LI171"/>
      <c r="LJ171"/>
      <c r="LK171"/>
      <c r="LL171"/>
      <c r="LM171"/>
      <c r="LN171"/>
      <c r="LO171"/>
      <c r="LP171"/>
      <c r="LQ171"/>
      <c r="LR171"/>
      <c r="LS171"/>
      <c r="LT171"/>
      <c r="LU171"/>
      <c r="LV171"/>
      <c r="LW171"/>
      <c r="LX171"/>
      <c r="LY171"/>
      <c r="LZ171"/>
      <c r="MA171"/>
      <c r="MB171"/>
      <c r="MC171"/>
      <c r="MD171"/>
      <c r="ME171"/>
      <c r="MF171"/>
      <c r="MG171"/>
      <c r="MH171"/>
      <c r="MI171"/>
      <c r="MJ171"/>
      <c r="MK171"/>
      <c r="ML171"/>
      <c r="MM171"/>
      <c r="MN171"/>
      <c r="MO171"/>
      <c r="MP171"/>
      <c r="MQ171"/>
      <c r="MR171"/>
      <c r="MS171"/>
      <c r="MT171"/>
      <c r="MU171"/>
      <c r="MV171"/>
      <c r="MW171"/>
      <c r="MX171"/>
      <c r="MY171"/>
      <c r="MZ171"/>
      <c r="NA171"/>
      <c r="NB171"/>
      <c r="NC171"/>
      <c r="ND171"/>
      <c r="NE171"/>
      <c r="NF171"/>
      <c r="NG171"/>
      <c r="NH171"/>
      <c r="NI171"/>
      <c r="NJ171"/>
      <c r="NK171"/>
      <c r="NL171"/>
      <c r="NM171"/>
      <c r="NN171"/>
      <c r="NO171"/>
      <c r="NP171"/>
      <c r="NQ171"/>
      <c r="NR171"/>
      <c r="NS171"/>
      <c r="NT171"/>
      <c r="NU171"/>
      <c r="NV171"/>
      <c r="NW171"/>
      <c r="NX171"/>
      <c r="NY171"/>
      <c r="NZ171"/>
      <c r="OA171"/>
      <c r="OB171"/>
      <c r="OC171"/>
      <c r="OD171"/>
      <c r="OE171"/>
      <c r="OF171"/>
      <c r="OG171"/>
      <c r="OH171"/>
      <c r="OI171"/>
      <c r="OJ171"/>
      <c r="OK171"/>
      <c r="OL171"/>
      <c r="OM171"/>
      <c r="ON171"/>
      <c r="OO171"/>
      <c r="OP171"/>
      <c r="OQ171"/>
      <c r="OR171"/>
      <c r="OS171"/>
      <c r="OT171"/>
      <c r="OU171"/>
      <c r="OV171"/>
      <c r="OW171"/>
      <c r="OX171"/>
      <c r="OY171"/>
      <c r="OZ171"/>
      <c r="PA171"/>
      <c r="PB171"/>
    </row>
    <row r="172" spans="7:418" ht="15.75" thickTop="1">
      <c r="G172" s="19"/>
      <c r="H172" s="738"/>
      <c r="J172" s="802"/>
      <c r="K172" s="9" t="s">
        <v>152</v>
      </c>
      <c r="L172" s="486">
        <v>2.9</v>
      </c>
      <c r="M172" s="486">
        <v>2.9</v>
      </c>
      <c r="N172" s="486">
        <v>2.9</v>
      </c>
      <c r="O172" s="486">
        <v>2.9</v>
      </c>
      <c r="P172" s="486">
        <v>2.9</v>
      </c>
      <c r="Q172" s="486">
        <v>2.9</v>
      </c>
      <c r="R172" s="486">
        <v>2.9</v>
      </c>
      <c r="S172" s="486">
        <v>2.9</v>
      </c>
      <c r="T172" s="486">
        <v>2.9</v>
      </c>
      <c r="U172" s="486">
        <v>2.9</v>
      </c>
      <c r="V172" s="486">
        <v>2.9</v>
      </c>
      <c r="W172" s="486">
        <v>2.9</v>
      </c>
      <c r="X172" s="486">
        <v>2.9</v>
      </c>
      <c r="Y172" s="486">
        <v>2.9</v>
      </c>
      <c r="Z172" s="486">
        <v>2.9</v>
      </c>
      <c r="AA172" s="486">
        <v>2.9</v>
      </c>
      <c r="AB172" s="486">
        <v>2.9</v>
      </c>
      <c r="AC172" s="486">
        <v>2.9</v>
      </c>
      <c r="AD172" s="486">
        <v>2.9</v>
      </c>
      <c r="AE172" s="486">
        <v>2.9</v>
      </c>
      <c r="AF172" s="486">
        <v>2.9</v>
      </c>
      <c r="AG172" s="486">
        <v>2.9</v>
      </c>
      <c r="AH172" s="486">
        <v>2.9</v>
      </c>
      <c r="AI172" s="486">
        <v>2.9</v>
      </c>
      <c r="AJ172" s="486">
        <v>2.9</v>
      </c>
      <c r="AK172" s="486">
        <v>2.9</v>
      </c>
      <c r="AL172" s="486">
        <v>2.9</v>
      </c>
      <c r="AM172" s="486">
        <v>2.9</v>
      </c>
      <c r="AN172" s="486">
        <v>2.9</v>
      </c>
      <c r="AO172" s="486">
        <v>2.9</v>
      </c>
      <c r="AP172" s="486">
        <v>2.9</v>
      </c>
      <c r="AQ172" s="486">
        <v>2.9</v>
      </c>
      <c r="AR172" s="486">
        <v>2.9</v>
      </c>
      <c r="AS172" s="486">
        <v>2.9</v>
      </c>
      <c r="AT172" s="486">
        <v>2.9</v>
      </c>
      <c r="AU172" s="486">
        <v>2.9</v>
      </c>
      <c r="AV172" s="489">
        <v>2.9</v>
      </c>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c r="LP172"/>
      <c r="LQ172"/>
      <c r="LR172"/>
      <c r="LS172"/>
      <c r="LT172"/>
      <c r="LU172"/>
      <c r="LV172"/>
      <c r="LW172"/>
      <c r="LX172"/>
      <c r="LY172"/>
      <c r="LZ172"/>
      <c r="MA172"/>
      <c r="MB172"/>
      <c r="MC172"/>
      <c r="MD172"/>
      <c r="ME172"/>
      <c r="MF172"/>
      <c r="MG172"/>
      <c r="MH172"/>
      <c r="MI172"/>
      <c r="MJ172"/>
      <c r="MK172"/>
      <c r="ML172"/>
      <c r="MM172"/>
      <c r="MN172"/>
      <c r="MO172"/>
      <c r="MP172"/>
      <c r="MQ172"/>
      <c r="MR172"/>
      <c r="MS172"/>
      <c r="MT172"/>
      <c r="MU172"/>
      <c r="MV172"/>
      <c r="MW172"/>
      <c r="MX172"/>
      <c r="MY172"/>
      <c r="MZ172"/>
      <c r="NA172"/>
      <c r="NB172"/>
      <c r="NC172"/>
      <c r="ND172"/>
      <c r="NE172"/>
      <c r="NF172"/>
      <c r="NG172"/>
      <c r="NH172"/>
      <c r="NI172"/>
      <c r="NJ172"/>
      <c r="NK172"/>
      <c r="NL172"/>
      <c r="NM172"/>
      <c r="NN172"/>
      <c r="NO172"/>
      <c r="NP172"/>
      <c r="NQ172"/>
      <c r="NR172"/>
      <c r="NS172"/>
      <c r="NT172"/>
      <c r="NU172"/>
      <c r="NV172"/>
      <c r="NW172"/>
      <c r="NX172"/>
      <c r="NY172"/>
      <c r="NZ172"/>
      <c r="OA172"/>
      <c r="OB172"/>
      <c r="OC172"/>
      <c r="OD172"/>
      <c r="OE172"/>
      <c r="OF172"/>
      <c r="OG172"/>
      <c r="OH172"/>
      <c r="OI172"/>
      <c r="OJ172"/>
      <c r="OK172"/>
      <c r="OL172"/>
      <c r="OM172"/>
      <c r="ON172"/>
      <c r="OO172"/>
      <c r="OP172"/>
      <c r="OQ172"/>
      <c r="OR172"/>
      <c r="OS172"/>
      <c r="OT172"/>
      <c r="OU172"/>
      <c r="OV172"/>
      <c r="OW172"/>
      <c r="OX172"/>
      <c r="OY172"/>
      <c r="OZ172"/>
      <c r="PA172"/>
      <c r="PB172"/>
    </row>
    <row r="173" spans="7:418" ht="15">
      <c r="G173" s="19"/>
      <c r="H173" s="738"/>
      <c r="J173" s="802"/>
      <c r="K173" s="9" t="s">
        <v>153</v>
      </c>
      <c r="L173" s="165">
        <v>2.9</v>
      </c>
      <c r="M173" s="165">
        <v>2.9</v>
      </c>
      <c r="N173" s="165">
        <v>2.9</v>
      </c>
      <c r="O173" s="165">
        <v>2.9</v>
      </c>
      <c r="P173" s="165">
        <v>2.9</v>
      </c>
      <c r="Q173" s="165">
        <v>2.9</v>
      </c>
      <c r="R173" s="165">
        <v>2.9</v>
      </c>
      <c r="S173" s="165">
        <v>2.9</v>
      </c>
      <c r="T173" s="165">
        <v>2.9</v>
      </c>
      <c r="U173" s="165">
        <v>2.9</v>
      </c>
      <c r="V173" s="165">
        <v>2.9</v>
      </c>
      <c r="W173" s="165">
        <v>2.9</v>
      </c>
      <c r="X173" s="165">
        <v>2.9</v>
      </c>
      <c r="Y173" s="165">
        <v>2.9</v>
      </c>
      <c r="Z173" s="165">
        <v>2.9</v>
      </c>
      <c r="AA173" s="165">
        <v>2.9</v>
      </c>
      <c r="AB173" s="165">
        <v>2.9</v>
      </c>
      <c r="AC173" s="165">
        <v>2.9</v>
      </c>
      <c r="AD173" s="165">
        <v>2.9</v>
      </c>
      <c r="AE173" s="165">
        <v>2.9</v>
      </c>
      <c r="AF173" s="165">
        <v>2.9</v>
      </c>
      <c r="AG173" s="165">
        <v>2.9</v>
      </c>
      <c r="AH173" s="165">
        <v>2.9</v>
      </c>
      <c r="AI173" s="165">
        <v>2.9</v>
      </c>
      <c r="AJ173" s="165">
        <v>2.9</v>
      </c>
      <c r="AK173" s="165">
        <v>2.9</v>
      </c>
      <c r="AL173" s="165">
        <v>2.9</v>
      </c>
      <c r="AM173" s="165">
        <v>2.9</v>
      </c>
      <c r="AN173" s="165">
        <v>2.9</v>
      </c>
      <c r="AO173" s="165">
        <v>2.9</v>
      </c>
      <c r="AP173" s="165">
        <v>2.9</v>
      </c>
      <c r="AQ173" s="165">
        <v>2.9</v>
      </c>
      <c r="AR173" s="165">
        <v>2.9</v>
      </c>
      <c r="AS173" s="165">
        <v>2.9</v>
      </c>
      <c r="AT173" s="165">
        <v>2.9</v>
      </c>
      <c r="AU173" s="165">
        <v>2.9</v>
      </c>
      <c r="AV173" s="488">
        <v>2.9</v>
      </c>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c r="LP173"/>
      <c r="LQ173"/>
      <c r="LR173"/>
      <c r="LS173"/>
      <c r="LT173"/>
      <c r="LU173"/>
      <c r="LV173"/>
      <c r="LW173"/>
      <c r="LX173"/>
      <c r="LY173"/>
      <c r="LZ173"/>
      <c r="MA173"/>
      <c r="MB173"/>
      <c r="MC173"/>
      <c r="MD173"/>
      <c r="ME173"/>
      <c r="MF173"/>
      <c r="MG173"/>
      <c r="MH173"/>
      <c r="MI173"/>
      <c r="MJ173"/>
      <c r="MK173"/>
      <c r="ML173"/>
      <c r="MM173"/>
      <c r="MN173"/>
      <c r="MO173"/>
      <c r="MP173"/>
      <c r="MQ173"/>
      <c r="MR173"/>
      <c r="MS173"/>
      <c r="MT173"/>
      <c r="MU173"/>
      <c r="MV173"/>
      <c r="MW173"/>
      <c r="MX173"/>
      <c r="MY173"/>
      <c r="MZ173"/>
      <c r="NA173"/>
      <c r="NB173"/>
      <c r="NC173"/>
      <c r="ND173"/>
      <c r="NE173"/>
      <c r="NF173"/>
      <c r="NG173"/>
      <c r="NH173"/>
      <c r="NI173"/>
      <c r="NJ173"/>
      <c r="NK173"/>
      <c r="NL173"/>
      <c r="NM173"/>
      <c r="NN173"/>
      <c r="NO173"/>
      <c r="NP173"/>
      <c r="NQ173"/>
      <c r="NR173"/>
      <c r="NS173"/>
      <c r="NT173"/>
      <c r="NU173"/>
      <c r="NV173"/>
      <c r="NW173"/>
      <c r="NX173"/>
      <c r="NY173"/>
      <c r="NZ173"/>
      <c r="OA173"/>
      <c r="OB173"/>
      <c r="OC173"/>
      <c r="OD173"/>
      <c r="OE173"/>
      <c r="OF173"/>
      <c r="OG173"/>
      <c r="OH173"/>
      <c r="OI173"/>
      <c r="OJ173"/>
      <c r="OK173"/>
      <c r="OL173"/>
      <c r="OM173"/>
      <c r="ON173"/>
      <c r="OO173"/>
      <c r="OP173"/>
      <c r="OQ173"/>
      <c r="OR173"/>
      <c r="OS173"/>
      <c r="OT173"/>
      <c r="OU173"/>
      <c r="OV173"/>
      <c r="OW173"/>
      <c r="OX173"/>
      <c r="OY173"/>
      <c r="OZ173"/>
      <c r="PA173"/>
      <c r="PB173"/>
    </row>
    <row r="174" spans="7:418" ht="15">
      <c r="G174" s="19"/>
      <c r="H174" s="738"/>
      <c r="J174" s="802"/>
      <c r="K174" s="10" t="s">
        <v>154</v>
      </c>
      <c r="L174" s="165">
        <v>2.9</v>
      </c>
      <c r="M174" s="165">
        <v>2.9</v>
      </c>
      <c r="N174" s="165">
        <v>2.9</v>
      </c>
      <c r="O174" s="165">
        <v>2.9</v>
      </c>
      <c r="P174" s="165">
        <v>2.9</v>
      </c>
      <c r="Q174" s="165">
        <v>2.9</v>
      </c>
      <c r="R174" s="165">
        <v>2.9</v>
      </c>
      <c r="S174" s="165">
        <v>2.9</v>
      </c>
      <c r="T174" s="165">
        <v>2.9</v>
      </c>
      <c r="U174" s="165">
        <v>2.9</v>
      </c>
      <c r="V174" s="165">
        <v>2.9</v>
      </c>
      <c r="W174" s="165">
        <v>2.9</v>
      </c>
      <c r="X174" s="165">
        <v>2.9</v>
      </c>
      <c r="Y174" s="165">
        <v>2.9</v>
      </c>
      <c r="Z174" s="165">
        <v>2.9</v>
      </c>
      <c r="AA174" s="165">
        <v>2.9</v>
      </c>
      <c r="AB174" s="165">
        <v>2.9</v>
      </c>
      <c r="AC174" s="165">
        <v>2.9</v>
      </c>
      <c r="AD174" s="165">
        <v>2.9</v>
      </c>
      <c r="AE174" s="165">
        <v>2.9</v>
      </c>
      <c r="AF174" s="165">
        <v>2.9</v>
      </c>
      <c r="AG174" s="165">
        <v>2.9</v>
      </c>
      <c r="AH174" s="165">
        <v>2.9</v>
      </c>
      <c r="AI174" s="165">
        <v>2.9</v>
      </c>
      <c r="AJ174" s="165">
        <v>2.9</v>
      </c>
      <c r="AK174" s="165">
        <v>2.9</v>
      </c>
      <c r="AL174" s="165">
        <v>2.9</v>
      </c>
      <c r="AM174" s="165">
        <v>2.9</v>
      </c>
      <c r="AN174" s="165">
        <v>2.9</v>
      </c>
      <c r="AO174" s="165">
        <v>2.9</v>
      </c>
      <c r="AP174" s="165">
        <v>2.9</v>
      </c>
      <c r="AQ174" s="165">
        <v>2.9</v>
      </c>
      <c r="AR174" s="165">
        <v>2.9</v>
      </c>
      <c r="AS174" s="165">
        <v>2.9</v>
      </c>
      <c r="AT174" s="165">
        <v>2.9</v>
      </c>
      <c r="AU174" s="165">
        <v>2.9</v>
      </c>
      <c r="AV174" s="488">
        <v>2.9</v>
      </c>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c r="LP174"/>
      <c r="LQ174"/>
      <c r="LR174"/>
      <c r="LS174"/>
      <c r="LT174"/>
      <c r="LU174"/>
      <c r="LV174"/>
      <c r="LW174"/>
      <c r="LX174"/>
      <c r="LY174"/>
      <c r="LZ174"/>
      <c r="MA174"/>
      <c r="MB174"/>
      <c r="MC174"/>
      <c r="MD174"/>
      <c r="ME174"/>
      <c r="MF174"/>
      <c r="MG174"/>
      <c r="MH174"/>
      <c r="MI174"/>
      <c r="MJ174"/>
      <c r="MK174"/>
      <c r="ML174"/>
      <c r="MM174"/>
      <c r="MN174"/>
      <c r="MO174"/>
      <c r="MP174"/>
      <c r="MQ174"/>
      <c r="MR174"/>
      <c r="MS174"/>
      <c r="MT174"/>
      <c r="MU174"/>
      <c r="MV174"/>
      <c r="MW174"/>
      <c r="MX174"/>
      <c r="MY174"/>
      <c r="MZ174"/>
      <c r="NA174"/>
      <c r="NB174"/>
      <c r="NC174"/>
      <c r="ND174"/>
      <c r="NE174"/>
      <c r="NF174"/>
      <c r="NG174"/>
      <c r="NH174"/>
      <c r="NI174"/>
      <c r="NJ174"/>
      <c r="NK174"/>
      <c r="NL174"/>
      <c r="NM174"/>
      <c r="NN174"/>
      <c r="NO174"/>
      <c r="NP174"/>
      <c r="NQ174"/>
      <c r="NR174"/>
      <c r="NS174"/>
      <c r="NT174"/>
      <c r="NU174"/>
      <c r="NV174"/>
      <c r="NW174"/>
      <c r="NX174"/>
      <c r="NY174"/>
      <c r="NZ174"/>
      <c r="OA174"/>
      <c r="OB174"/>
      <c r="OC174"/>
      <c r="OD174"/>
      <c r="OE174"/>
      <c r="OF174"/>
      <c r="OG174"/>
      <c r="OH174"/>
      <c r="OI174"/>
      <c r="OJ174"/>
      <c r="OK174"/>
      <c r="OL174"/>
      <c r="OM174"/>
      <c r="ON174"/>
      <c r="OO174"/>
      <c r="OP174"/>
      <c r="OQ174"/>
      <c r="OR174"/>
      <c r="OS174"/>
      <c r="OT174"/>
      <c r="OU174"/>
      <c r="OV174"/>
      <c r="OW174"/>
      <c r="OX174"/>
      <c r="OY174"/>
      <c r="OZ174"/>
      <c r="PA174"/>
      <c r="PB174"/>
    </row>
    <row r="175" spans="7:418" ht="15">
      <c r="G175" s="19"/>
      <c r="H175" s="738"/>
      <c r="J175" s="136"/>
      <c r="AV175" s="20"/>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c r="LP175"/>
      <c r="LQ175"/>
      <c r="LR175"/>
      <c r="LS175"/>
      <c r="LT175"/>
      <c r="LU175"/>
      <c r="LV175"/>
      <c r="LW175"/>
      <c r="LX175"/>
      <c r="LY175"/>
      <c r="LZ175"/>
      <c r="MA175"/>
      <c r="MB175"/>
      <c r="MC175"/>
      <c r="MD175"/>
      <c r="ME175"/>
      <c r="MF175"/>
      <c r="MG175"/>
      <c r="MH175"/>
      <c r="MI175"/>
      <c r="MJ175"/>
      <c r="MK175"/>
      <c r="ML175"/>
      <c r="MM175"/>
      <c r="MN175"/>
      <c r="MO175"/>
      <c r="MP175"/>
      <c r="MQ175"/>
      <c r="MR175"/>
      <c r="MS175"/>
      <c r="MT175"/>
      <c r="MU175"/>
      <c r="MV175"/>
      <c r="MW175"/>
      <c r="MX175"/>
      <c r="MY175"/>
      <c r="MZ175"/>
      <c r="NA175"/>
      <c r="NB175"/>
      <c r="NC175"/>
      <c r="ND175"/>
      <c r="NE175"/>
      <c r="NF175"/>
      <c r="NG175"/>
      <c r="NH175"/>
      <c r="NI175"/>
      <c r="NJ175"/>
      <c r="NK175"/>
      <c r="NL175"/>
      <c r="NM175"/>
      <c r="NN175"/>
      <c r="NO175"/>
      <c r="NP175"/>
      <c r="NQ175"/>
      <c r="NR175"/>
      <c r="NS175"/>
      <c r="NT175"/>
      <c r="NU175"/>
      <c r="NV175"/>
      <c r="NW175"/>
      <c r="NX175"/>
      <c r="NY175"/>
      <c r="NZ175"/>
      <c r="OA175"/>
      <c r="OB175"/>
      <c r="OC175"/>
      <c r="OD175"/>
      <c r="OE175"/>
      <c r="OF175"/>
      <c r="OG175"/>
      <c r="OH175"/>
      <c r="OI175"/>
      <c r="OJ175"/>
      <c r="OK175"/>
      <c r="OL175"/>
      <c r="OM175"/>
      <c r="ON175"/>
      <c r="OO175"/>
      <c r="OP175"/>
      <c r="OQ175"/>
      <c r="OR175"/>
      <c r="OS175"/>
      <c r="OT175"/>
      <c r="OU175"/>
      <c r="OV175"/>
      <c r="OW175"/>
      <c r="OX175"/>
      <c r="OY175"/>
      <c r="OZ175"/>
      <c r="PA175"/>
      <c r="PB175"/>
    </row>
    <row r="176" spans="7:418" ht="15">
      <c r="G176" s="19"/>
      <c r="H176" s="738"/>
      <c r="J176" s="801" t="s">
        <v>734</v>
      </c>
      <c r="K176" s="8" t="s">
        <v>179</v>
      </c>
      <c r="L176" s="124">
        <f>L166*L106</f>
        <v>39.15</v>
      </c>
      <c r="M176" s="124">
        <f t="shared" ref="M176:AV183" si="16">M166*M106</f>
        <v>39.15</v>
      </c>
      <c r="N176" s="124">
        <f t="shared" si="16"/>
        <v>39.15</v>
      </c>
      <c r="O176" s="124">
        <f t="shared" si="16"/>
        <v>39.15</v>
      </c>
      <c r="P176" s="124">
        <f t="shared" si="16"/>
        <v>39.15</v>
      </c>
      <c r="Q176" s="124">
        <f t="shared" si="16"/>
        <v>39.15</v>
      </c>
      <c r="R176" s="124">
        <f t="shared" si="16"/>
        <v>39.15</v>
      </c>
      <c r="S176" s="124">
        <f t="shared" si="16"/>
        <v>39.15</v>
      </c>
      <c r="T176" s="124">
        <f t="shared" si="16"/>
        <v>39.15</v>
      </c>
      <c r="U176" s="124">
        <f t="shared" si="16"/>
        <v>39.15</v>
      </c>
      <c r="V176" s="124">
        <f t="shared" si="16"/>
        <v>39.15</v>
      </c>
      <c r="W176" s="124">
        <f t="shared" si="16"/>
        <v>39.15</v>
      </c>
      <c r="X176" s="124">
        <f t="shared" si="16"/>
        <v>39.15</v>
      </c>
      <c r="Y176" s="124">
        <f t="shared" si="16"/>
        <v>39.15</v>
      </c>
      <c r="Z176" s="124">
        <f t="shared" si="16"/>
        <v>39.15</v>
      </c>
      <c r="AA176" s="124">
        <f t="shared" si="16"/>
        <v>39.15</v>
      </c>
      <c r="AB176" s="124">
        <f t="shared" si="16"/>
        <v>39.15</v>
      </c>
      <c r="AC176" s="124">
        <f t="shared" si="16"/>
        <v>39.15</v>
      </c>
      <c r="AD176" s="124">
        <f t="shared" si="16"/>
        <v>39.15</v>
      </c>
      <c r="AE176" s="124">
        <f t="shared" si="16"/>
        <v>39.15</v>
      </c>
      <c r="AF176" s="124">
        <f t="shared" si="16"/>
        <v>39.15</v>
      </c>
      <c r="AG176" s="124">
        <f t="shared" si="16"/>
        <v>39.15</v>
      </c>
      <c r="AH176" s="124">
        <f t="shared" si="16"/>
        <v>39.15</v>
      </c>
      <c r="AI176" s="124">
        <f t="shared" si="16"/>
        <v>39.15</v>
      </c>
      <c r="AJ176" s="124">
        <f t="shared" si="16"/>
        <v>39.15</v>
      </c>
      <c r="AK176" s="124">
        <f t="shared" si="16"/>
        <v>39.15</v>
      </c>
      <c r="AL176" s="124">
        <f t="shared" si="16"/>
        <v>39.15</v>
      </c>
      <c r="AM176" s="124">
        <f t="shared" si="16"/>
        <v>39.15</v>
      </c>
      <c r="AN176" s="124">
        <f t="shared" si="16"/>
        <v>39.15</v>
      </c>
      <c r="AO176" s="124">
        <f t="shared" si="16"/>
        <v>39.15</v>
      </c>
      <c r="AP176" s="124">
        <f t="shared" si="16"/>
        <v>39.15</v>
      </c>
      <c r="AQ176" s="124">
        <f t="shared" si="16"/>
        <v>39.15</v>
      </c>
      <c r="AR176" s="124">
        <f t="shared" si="16"/>
        <v>39.15</v>
      </c>
      <c r="AS176" s="124">
        <f t="shared" si="16"/>
        <v>39.15</v>
      </c>
      <c r="AT176" s="124">
        <f t="shared" si="16"/>
        <v>39.15</v>
      </c>
      <c r="AU176" s="124">
        <f t="shared" si="16"/>
        <v>39.15</v>
      </c>
      <c r="AV176" s="613">
        <f t="shared" si="16"/>
        <v>39.15</v>
      </c>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c r="LP176"/>
      <c r="LQ176"/>
      <c r="LR176"/>
      <c r="LS176"/>
      <c r="LT176"/>
      <c r="LU176"/>
      <c r="LV176"/>
      <c r="LW176"/>
      <c r="LX176"/>
      <c r="LY176"/>
      <c r="LZ176"/>
      <c r="MA176"/>
      <c r="MB176"/>
      <c r="MC176"/>
      <c r="MD176"/>
      <c r="ME176"/>
      <c r="MF176"/>
      <c r="MG176"/>
      <c r="MH176"/>
      <c r="MI176"/>
      <c r="MJ176"/>
      <c r="MK176"/>
      <c r="ML176"/>
      <c r="MM176"/>
      <c r="MN176"/>
      <c r="MO176"/>
      <c r="MP176"/>
      <c r="MQ176"/>
      <c r="MR176"/>
      <c r="MS176"/>
      <c r="MT176"/>
      <c r="MU176"/>
      <c r="MV176"/>
      <c r="MW176"/>
      <c r="MX176"/>
      <c r="MY176"/>
      <c r="MZ176"/>
      <c r="NA176"/>
      <c r="NB176"/>
      <c r="NC176"/>
      <c r="ND176"/>
      <c r="NE176"/>
      <c r="NF176"/>
      <c r="NG176"/>
      <c r="NH176"/>
      <c r="NI176"/>
      <c r="NJ176"/>
      <c r="NK176"/>
      <c r="NL176"/>
      <c r="NM176"/>
      <c r="NN176"/>
      <c r="NO176"/>
      <c r="NP176"/>
      <c r="NQ176"/>
      <c r="NR176"/>
      <c r="NS176"/>
      <c r="NT176"/>
      <c r="NU176"/>
      <c r="NV176"/>
      <c r="NW176"/>
      <c r="NX176"/>
      <c r="NY176"/>
      <c r="NZ176"/>
      <c r="OA176"/>
      <c r="OB176"/>
      <c r="OC176"/>
      <c r="OD176"/>
      <c r="OE176"/>
      <c r="OF176"/>
      <c r="OG176"/>
      <c r="OH176"/>
      <c r="OI176"/>
      <c r="OJ176"/>
      <c r="OK176"/>
      <c r="OL176"/>
      <c r="OM176"/>
      <c r="ON176"/>
      <c r="OO176"/>
      <c r="OP176"/>
      <c r="OQ176"/>
      <c r="OR176"/>
      <c r="OS176"/>
      <c r="OT176"/>
      <c r="OU176"/>
      <c r="OV176"/>
      <c r="OW176"/>
      <c r="OX176"/>
      <c r="OY176"/>
      <c r="OZ176"/>
      <c r="PA176"/>
      <c r="PB176"/>
    </row>
    <row r="177" spans="7:418" ht="15">
      <c r="G177" s="19"/>
      <c r="H177" s="738"/>
      <c r="J177" s="802"/>
      <c r="K177" s="9" t="s">
        <v>180</v>
      </c>
      <c r="L177" s="124">
        <f>L167*L107</f>
        <v>39.15</v>
      </c>
      <c r="M177" s="124">
        <f>M167*M107</f>
        <v>39.15</v>
      </c>
      <c r="N177" s="124">
        <f t="shared" si="16"/>
        <v>39.15</v>
      </c>
      <c r="O177" s="124">
        <f t="shared" si="16"/>
        <v>39.15</v>
      </c>
      <c r="P177" s="124">
        <f t="shared" si="16"/>
        <v>39.15</v>
      </c>
      <c r="Q177" s="124">
        <f t="shared" si="16"/>
        <v>39.15</v>
      </c>
      <c r="R177" s="124">
        <f t="shared" si="16"/>
        <v>39.15</v>
      </c>
      <c r="S177" s="124">
        <f t="shared" si="16"/>
        <v>39.15</v>
      </c>
      <c r="T177" s="124">
        <f t="shared" si="16"/>
        <v>39.15</v>
      </c>
      <c r="U177" s="124">
        <f t="shared" si="16"/>
        <v>39.15</v>
      </c>
      <c r="V177" s="124">
        <f t="shared" si="16"/>
        <v>39.15</v>
      </c>
      <c r="W177" s="124">
        <f t="shared" si="16"/>
        <v>39.15</v>
      </c>
      <c r="X177" s="124">
        <f t="shared" si="16"/>
        <v>39.15</v>
      </c>
      <c r="Y177" s="124">
        <f t="shared" si="16"/>
        <v>39.15</v>
      </c>
      <c r="Z177" s="124">
        <f t="shared" si="16"/>
        <v>39.15</v>
      </c>
      <c r="AA177" s="124">
        <f t="shared" si="16"/>
        <v>39.15</v>
      </c>
      <c r="AB177" s="124">
        <f t="shared" si="16"/>
        <v>39.15</v>
      </c>
      <c r="AC177" s="124">
        <f t="shared" si="16"/>
        <v>39.15</v>
      </c>
      <c r="AD177" s="124">
        <f t="shared" si="16"/>
        <v>39.15</v>
      </c>
      <c r="AE177" s="124">
        <f t="shared" si="16"/>
        <v>39.15</v>
      </c>
      <c r="AF177" s="124">
        <f t="shared" si="16"/>
        <v>39.15</v>
      </c>
      <c r="AG177" s="124">
        <f t="shared" si="16"/>
        <v>39.15</v>
      </c>
      <c r="AH177" s="124">
        <f t="shared" si="16"/>
        <v>39.15</v>
      </c>
      <c r="AI177" s="124">
        <f t="shared" si="16"/>
        <v>39.15</v>
      </c>
      <c r="AJ177" s="124">
        <f t="shared" si="16"/>
        <v>39.15</v>
      </c>
      <c r="AK177" s="124">
        <f t="shared" si="16"/>
        <v>39.15</v>
      </c>
      <c r="AL177" s="124">
        <f t="shared" si="16"/>
        <v>39.15</v>
      </c>
      <c r="AM177" s="124">
        <f t="shared" si="16"/>
        <v>39.15</v>
      </c>
      <c r="AN177" s="124">
        <f t="shared" si="16"/>
        <v>39.15</v>
      </c>
      <c r="AO177" s="124">
        <f t="shared" si="16"/>
        <v>39.15</v>
      </c>
      <c r="AP177" s="124">
        <f t="shared" si="16"/>
        <v>39.15</v>
      </c>
      <c r="AQ177" s="124">
        <f t="shared" si="16"/>
        <v>39.15</v>
      </c>
      <c r="AR177" s="124">
        <f t="shared" si="16"/>
        <v>39.15</v>
      </c>
      <c r="AS177" s="124">
        <f t="shared" si="16"/>
        <v>39.15</v>
      </c>
      <c r="AT177" s="124">
        <f t="shared" si="16"/>
        <v>39.15</v>
      </c>
      <c r="AU177" s="124">
        <f t="shared" si="16"/>
        <v>39.15</v>
      </c>
      <c r="AV177" s="613">
        <f t="shared" si="16"/>
        <v>39.15</v>
      </c>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c r="LQ177"/>
      <c r="LR177"/>
      <c r="LS177"/>
      <c r="LT177"/>
      <c r="LU177"/>
      <c r="LV177"/>
      <c r="LW177"/>
      <c r="LX177"/>
      <c r="LY177"/>
      <c r="LZ177"/>
      <c r="MA177"/>
      <c r="MB177"/>
      <c r="MC177"/>
      <c r="MD177"/>
      <c r="ME177"/>
      <c r="MF177"/>
      <c r="MG177"/>
      <c r="MH177"/>
      <c r="MI177"/>
      <c r="MJ177"/>
      <c r="MK177"/>
      <c r="ML177"/>
      <c r="MM177"/>
      <c r="MN177"/>
      <c r="MO177"/>
      <c r="MP177"/>
      <c r="MQ177"/>
      <c r="MR177"/>
      <c r="MS177"/>
      <c r="MT177"/>
      <c r="MU177"/>
      <c r="MV177"/>
      <c r="MW177"/>
      <c r="MX177"/>
      <c r="MY177"/>
      <c r="MZ177"/>
      <c r="NA177"/>
      <c r="NB177"/>
      <c r="NC177"/>
      <c r="ND177"/>
      <c r="NE177"/>
      <c r="NF177"/>
      <c r="NG177"/>
      <c r="NH177"/>
      <c r="NI177"/>
      <c r="NJ177"/>
      <c r="NK177"/>
      <c r="NL177"/>
      <c r="NM177"/>
      <c r="NN177"/>
      <c r="NO177"/>
      <c r="NP177"/>
      <c r="NQ177"/>
      <c r="NR177"/>
      <c r="NS177"/>
      <c r="NT177"/>
      <c r="NU177"/>
      <c r="NV177"/>
      <c r="NW177"/>
      <c r="NX177"/>
      <c r="NY177"/>
      <c r="NZ177"/>
      <c r="OA177"/>
      <c r="OB177"/>
      <c r="OC177"/>
      <c r="OD177"/>
      <c r="OE177"/>
      <c r="OF177"/>
      <c r="OG177"/>
      <c r="OH177"/>
      <c r="OI177"/>
      <c r="OJ177"/>
      <c r="OK177"/>
      <c r="OL177"/>
      <c r="OM177"/>
      <c r="ON177"/>
      <c r="OO177"/>
      <c r="OP177"/>
      <c r="OQ177"/>
      <c r="OR177"/>
      <c r="OS177"/>
      <c r="OT177"/>
      <c r="OU177"/>
      <c r="OV177"/>
      <c r="OW177"/>
      <c r="OX177"/>
      <c r="OY177"/>
      <c r="OZ177"/>
      <c r="PA177"/>
      <c r="PB177"/>
    </row>
    <row r="178" spans="7:418" ht="15.75" thickBot="1">
      <c r="G178" s="19"/>
      <c r="H178" s="738"/>
      <c r="J178" s="802"/>
      <c r="K178" s="9" t="s">
        <v>181</v>
      </c>
      <c r="L178" s="124">
        <f t="shared" ref="L178:AA184" si="17">L168*L108</f>
        <v>39.15</v>
      </c>
      <c r="M178" s="124">
        <f t="shared" si="17"/>
        <v>39.15</v>
      </c>
      <c r="N178" s="124">
        <f t="shared" si="17"/>
        <v>39.15</v>
      </c>
      <c r="O178" s="124">
        <f t="shared" si="17"/>
        <v>39.15</v>
      </c>
      <c r="P178" s="124">
        <f t="shared" si="17"/>
        <v>39.15</v>
      </c>
      <c r="Q178" s="124">
        <f t="shared" si="17"/>
        <v>39.15</v>
      </c>
      <c r="R178" s="124">
        <f t="shared" si="17"/>
        <v>39.15</v>
      </c>
      <c r="S178" s="124">
        <f t="shared" si="17"/>
        <v>39.15</v>
      </c>
      <c r="T178" s="124">
        <f t="shared" si="17"/>
        <v>39.15</v>
      </c>
      <c r="U178" s="124">
        <f t="shared" si="17"/>
        <v>39.15</v>
      </c>
      <c r="V178" s="124">
        <f t="shared" si="17"/>
        <v>39.15</v>
      </c>
      <c r="W178" s="124">
        <f t="shared" si="17"/>
        <v>39.15</v>
      </c>
      <c r="X178" s="124">
        <f t="shared" si="17"/>
        <v>39.15</v>
      </c>
      <c r="Y178" s="124">
        <f t="shared" si="17"/>
        <v>39.15</v>
      </c>
      <c r="Z178" s="124">
        <f t="shared" si="17"/>
        <v>39.15</v>
      </c>
      <c r="AA178" s="124">
        <f t="shared" si="17"/>
        <v>39.15</v>
      </c>
      <c r="AB178" s="124">
        <f t="shared" si="16"/>
        <v>39.15</v>
      </c>
      <c r="AC178" s="124">
        <f t="shared" si="16"/>
        <v>39.15</v>
      </c>
      <c r="AD178" s="124">
        <f t="shared" si="16"/>
        <v>39.15</v>
      </c>
      <c r="AE178" s="124">
        <f t="shared" si="16"/>
        <v>39.15</v>
      </c>
      <c r="AF178" s="124">
        <f t="shared" si="16"/>
        <v>39.15</v>
      </c>
      <c r="AG178" s="124">
        <f t="shared" si="16"/>
        <v>39.15</v>
      </c>
      <c r="AH178" s="124">
        <f t="shared" si="16"/>
        <v>39.15</v>
      </c>
      <c r="AI178" s="124">
        <f t="shared" si="16"/>
        <v>39.15</v>
      </c>
      <c r="AJ178" s="124">
        <f t="shared" si="16"/>
        <v>39.15</v>
      </c>
      <c r="AK178" s="124">
        <f t="shared" si="16"/>
        <v>39.15</v>
      </c>
      <c r="AL178" s="124">
        <f t="shared" si="16"/>
        <v>39.15</v>
      </c>
      <c r="AM178" s="124">
        <f t="shared" si="16"/>
        <v>39.15</v>
      </c>
      <c r="AN178" s="124">
        <f t="shared" si="16"/>
        <v>39.15</v>
      </c>
      <c r="AO178" s="124">
        <f t="shared" si="16"/>
        <v>39.15</v>
      </c>
      <c r="AP178" s="124">
        <f t="shared" si="16"/>
        <v>39.15</v>
      </c>
      <c r="AQ178" s="124">
        <f t="shared" si="16"/>
        <v>39.15</v>
      </c>
      <c r="AR178" s="124">
        <f t="shared" si="16"/>
        <v>39.15</v>
      </c>
      <c r="AS178" s="124">
        <f t="shared" si="16"/>
        <v>39.15</v>
      </c>
      <c r="AT178" s="124">
        <f t="shared" si="16"/>
        <v>39.15</v>
      </c>
      <c r="AU178" s="124">
        <f t="shared" si="16"/>
        <v>39.15</v>
      </c>
      <c r="AV178" s="613">
        <f t="shared" si="16"/>
        <v>39.15</v>
      </c>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c r="LP178"/>
      <c r="LQ178"/>
      <c r="LR178"/>
      <c r="LS178"/>
      <c r="LT178"/>
      <c r="LU178"/>
      <c r="LV178"/>
      <c r="LW178"/>
      <c r="LX178"/>
      <c r="LY178"/>
      <c r="LZ178"/>
      <c r="MA178"/>
      <c r="MB178"/>
      <c r="MC178"/>
      <c r="MD178"/>
      <c r="ME178"/>
      <c r="MF178"/>
      <c r="MG178"/>
      <c r="MH178"/>
      <c r="MI178"/>
      <c r="MJ178"/>
      <c r="MK178"/>
      <c r="ML178"/>
      <c r="MM178"/>
      <c r="MN178"/>
      <c r="MO178"/>
      <c r="MP178"/>
      <c r="MQ178"/>
      <c r="MR178"/>
      <c r="MS178"/>
      <c r="MT178"/>
      <c r="MU178"/>
      <c r="MV178"/>
      <c r="MW178"/>
      <c r="MX178"/>
      <c r="MY178"/>
      <c r="MZ178"/>
      <c r="NA178"/>
      <c r="NB178"/>
      <c r="NC178"/>
      <c r="ND178"/>
      <c r="NE178"/>
      <c r="NF178"/>
      <c r="NG178"/>
      <c r="NH178"/>
      <c r="NI178"/>
      <c r="NJ178"/>
      <c r="NK178"/>
      <c r="NL178"/>
      <c r="NM178"/>
      <c r="NN178"/>
      <c r="NO178"/>
      <c r="NP178"/>
      <c r="NQ178"/>
      <c r="NR178"/>
      <c r="NS178"/>
      <c r="NT178"/>
      <c r="NU178"/>
      <c r="NV178"/>
      <c r="NW178"/>
      <c r="NX178"/>
      <c r="NY178"/>
      <c r="NZ178"/>
      <c r="OA178"/>
      <c r="OB178"/>
      <c r="OC178"/>
      <c r="OD178"/>
      <c r="OE178"/>
      <c r="OF178"/>
      <c r="OG178"/>
      <c r="OH178"/>
      <c r="OI178"/>
      <c r="OJ178"/>
      <c r="OK178"/>
      <c r="OL178"/>
      <c r="OM178"/>
      <c r="ON178"/>
      <c r="OO178"/>
      <c r="OP178"/>
      <c r="OQ178"/>
      <c r="OR178"/>
      <c r="OS178"/>
      <c r="OT178"/>
      <c r="OU178"/>
      <c r="OV178"/>
      <c r="OW178"/>
      <c r="OX178"/>
      <c r="OY178"/>
      <c r="OZ178"/>
      <c r="PA178"/>
      <c r="PB178"/>
    </row>
    <row r="179" spans="7:418" ht="15.75" thickTop="1">
      <c r="G179" s="19"/>
      <c r="H179" s="738"/>
      <c r="J179" s="802"/>
      <c r="K179" s="9" t="s">
        <v>146</v>
      </c>
      <c r="L179" s="126">
        <f t="shared" si="17"/>
        <v>31.146000000000001</v>
      </c>
      <c r="M179" s="126">
        <f t="shared" si="16"/>
        <v>31.146000000000001</v>
      </c>
      <c r="N179" s="126">
        <f t="shared" si="16"/>
        <v>31.146000000000001</v>
      </c>
      <c r="O179" s="126">
        <f t="shared" si="16"/>
        <v>31.146000000000001</v>
      </c>
      <c r="P179" s="126">
        <f t="shared" si="16"/>
        <v>31.146000000000001</v>
      </c>
      <c r="Q179" s="126">
        <f t="shared" si="16"/>
        <v>31.146000000000001</v>
      </c>
      <c r="R179" s="126">
        <f t="shared" si="16"/>
        <v>31.146000000000001</v>
      </c>
      <c r="S179" s="126">
        <f t="shared" si="16"/>
        <v>31.146000000000001</v>
      </c>
      <c r="T179" s="126">
        <f t="shared" si="16"/>
        <v>31.146000000000001</v>
      </c>
      <c r="U179" s="126">
        <f t="shared" si="16"/>
        <v>31.146000000000001</v>
      </c>
      <c r="V179" s="126">
        <f t="shared" si="16"/>
        <v>31.146000000000001</v>
      </c>
      <c r="W179" s="126">
        <f t="shared" si="16"/>
        <v>31.146000000000001</v>
      </c>
      <c r="X179" s="126">
        <f t="shared" si="16"/>
        <v>31.146000000000001</v>
      </c>
      <c r="Y179" s="126">
        <f t="shared" si="16"/>
        <v>31.146000000000001</v>
      </c>
      <c r="Z179" s="126">
        <f t="shared" si="16"/>
        <v>31.146000000000001</v>
      </c>
      <c r="AA179" s="126">
        <f t="shared" si="16"/>
        <v>31.146000000000001</v>
      </c>
      <c r="AB179" s="126">
        <f t="shared" si="16"/>
        <v>31.146000000000001</v>
      </c>
      <c r="AC179" s="126">
        <f t="shared" si="16"/>
        <v>31.146000000000001</v>
      </c>
      <c r="AD179" s="126">
        <f t="shared" si="16"/>
        <v>31.146000000000001</v>
      </c>
      <c r="AE179" s="126">
        <f t="shared" si="16"/>
        <v>31.146000000000001</v>
      </c>
      <c r="AF179" s="126">
        <f t="shared" si="16"/>
        <v>31.146000000000001</v>
      </c>
      <c r="AG179" s="126">
        <f t="shared" si="16"/>
        <v>31.146000000000001</v>
      </c>
      <c r="AH179" s="126">
        <f t="shared" si="16"/>
        <v>31.146000000000001</v>
      </c>
      <c r="AI179" s="126">
        <f t="shared" si="16"/>
        <v>31.146000000000001</v>
      </c>
      <c r="AJ179" s="126">
        <f t="shared" si="16"/>
        <v>31.146000000000001</v>
      </c>
      <c r="AK179" s="126">
        <f t="shared" si="16"/>
        <v>31.146000000000001</v>
      </c>
      <c r="AL179" s="126">
        <f t="shared" si="16"/>
        <v>31.146000000000001</v>
      </c>
      <c r="AM179" s="126">
        <f t="shared" si="16"/>
        <v>31.146000000000001</v>
      </c>
      <c r="AN179" s="126">
        <f t="shared" si="16"/>
        <v>31.146000000000001</v>
      </c>
      <c r="AO179" s="126">
        <f t="shared" si="16"/>
        <v>31.146000000000001</v>
      </c>
      <c r="AP179" s="126">
        <f t="shared" si="16"/>
        <v>31.146000000000001</v>
      </c>
      <c r="AQ179" s="126">
        <f t="shared" si="16"/>
        <v>31.146000000000001</v>
      </c>
      <c r="AR179" s="126">
        <f t="shared" si="16"/>
        <v>31.146000000000001</v>
      </c>
      <c r="AS179" s="126">
        <f t="shared" si="16"/>
        <v>31.146000000000001</v>
      </c>
      <c r="AT179" s="126">
        <f t="shared" si="16"/>
        <v>31.146000000000001</v>
      </c>
      <c r="AU179" s="126">
        <f t="shared" si="16"/>
        <v>31.146000000000001</v>
      </c>
      <c r="AV179" s="615">
        <f t="shared" si="16"/>
        <v>31.146000000000001</v>
      </c>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c r="LP179"/>
      <c r="LQ179"/>
      <c r="LR179"/>
      <c r="LS179"/>
      <c r="LT179"/>
      <c r="LU179"/>
      <c r="LV179"/>
      <c r="LW179"/>
      <c r="LX179"/>
      <c r="LY179"/>
      <c r="LZ179"/>
      <c r="MA179"/>
      <c r="MB179"/>
      <c r="MC179"/>
      <c r="MD179"/>
      <c r="ME179"/>
      <c r="MF179"/>
      <c r="MG179"/>
      <c r="MH179"/>
      <c r="MI179"/>
      <c r="MJ179"/>
      <c r="MK179"/>
      <c r="ML179"/>
      <c r="MM179"/>
      <c r="MN179"/>
      <c r="MO179"/>
      <c r="MP179"/>
      <c r="MQ179"/>
      <c r="MR179"/>
      <c r="MS179"/>
      <c r="MT179"/>
      <c r="MU179"/>
      <c r="MV179"/>
      <c r="MW179"/>
      <c r="MX179"/>
      <c r="MY179"/>
      <c r="MZ179"/>
      <c r="NA179"/>
      <c r="NB179"/>
      <c r="NC179"/>
      <c r="ND179"/>
      <c r="NE179"/>
      <c r="NF179"/>
      <c r="NG179"/>
      <c r="NH179"/>
      <c r="NI179"/>
      <c r="NJ179"/>
      <c r="NK179"/>
      <c r="NL179"/>
      <c r="NM179"/>
      <c r="NN179"/>
      <c r="NO179"/>
      <c r="NP179"/>
      <c r="NQ179"/>
      <c r="NR179"/>
      <c r="NS179"/>
      <c r="NT179"/>
      <c r="NU179"/>
      <c r="NV179"/>
      <c r="NW179"/>
      <c r="NX179"/>
      <c r="NY179"/>
      <c r="NZ179"/>
      <c r="OA179"/>
      <c r="OB179"/>
      <c r="OC179"/>
      <c r="OD179"/>
      <c r="OE179"/>
      <c r="OF179"/>
      <c r="OG179"/>
      <c r="OH179"/>
      <c r="OI179"/>
      <c r="OJ179"/>
      <c r="OK179"/>
      <c r="OL179"/>
      <c r="OM179"/>
      <c r="ON179"/>
      <c r="OO179"/>
      <c r="OP179"/>
      <c r="OQ179"/>
      <c r="OR179"/>
      <c r="OS179"/>
      <c r="OT179"/>
      <c r="OU179"/>
      <c r="OV179"/>
      <c r="OW179"/>
      <c r="OX179"/>
      <c r="OY179"/>
      <c r="OZ179"/>
      <c r="PA179"/>
      <c r="PB179"/>
    </row>
    <row r="180" spans="7:418" ht="15">
      <c r="G180" s="19"/>
      <c r="H180" s="738"/>
      <c r="J180" s="802"/>
      <c r="K180" s="9" t="s">
        <v>147</v>
      </c>
      <c r="L180" s="124">
        <f t="shared" si="17"/>
        <v>31.146000000000001</v>
      </c>
      <c r="M180" s="124">
        <f t="shared" si="16"/>
        <v>31.146000000000001</v>
      </c>
      <c r="N180" s="124">
        <f t="shared" si="16"/>
        <v>31.146000000000001</v>
      </c>
      <c r="O180" s="124">
        <f t="shared" si="16"/>
        <v>31.146000000000001</v>
      </c>
      <c r="P180" s="124">
        <f t="shared" si="16"/>
        <v>31.146000000000001</v>
      </c>
      <c r="Q180" s="124">
        <f t="shared" si="16"/>
        <v>31.146000000000001</v>
      </c>
      <c r="R180" s="124">
        <f t="shared" si="16"/>
        <v>31.146000000000001</v>
      </c>
      <c r="S180" s="124">
        <f t="shared" si="16"/>
        <v>31.146000000000001</v>
      </c>
      <c r="T180" s="124">
        <f t="shared" si="16"/>
        <v>31.146000000000001</v>
      </c>
      <c r="U180" s="124">
        <f t="shared" si="16"/>
        <v>31.146000000000001</v>
      </c>
      <c r="V180" s="124">
        <f t="shared" si="16"/>
        <v>31.146000000000001</v>
      </c>
      <c r="W180" s="124">
        <f t="shared" si="16"/>
        <v>31.146000000000001</v>
      </c>
      <c r="X180" s="124">
        <f t="shared" si="16"/>
        <v>31.146000000000001</v>
      </c>
      <c r="Y180" s="124">
        <f t="shared" si="16"/>
        <v>31.146000000000001</v>
      </c>
      <c r="Z180" s="124">
        <f t="shared" si="16"/>
        <v>31.146000000000001</v>
      </c>
      <c r="AA180" s="124">
        <f t="shared" si="16"/>
        <v>31.146000000000001</v>
      </c>
      <c r="AB180" s="124">
        <f t="shared" si="16"/>
        <v>31.146000000000001</v>
      </c>
      <c r="AC180" s="124">
        <f t="shared" si="16"/>
        <v>31.146000000000001</v>
      </c>
      <c r="AD180" s="124">
        <f t="shared" si="16"/>
        <v>31.146000000000001</v>
      </c>
      <c r="AE180" s="124">
        <f t="shared" si="16"/>
        <v>31.146000000000001</v>
      </c>
      <c r="AF180" s="124">
        <f t="shared" si="16"/>
        <v>31.146000000000001</v>
      </c>
      <c r="AG180" s="124">
        <f t="shared" si="16"/>
        <v>31.146000000000001</v>
      </c>
      <c r="AH180" s="124">
        <f t="shared" si="16"/>
        <v>31.146000000000001</v>
      </c>
      <c r="AI180" s="124">
        <f t="shared" si="16"/>
        <v>31.146000000000001</v>
      </c>
      <c r="AJ180" s="124">
        <f t="shared" si="16"/>
        <v>31.146000000000001</v>
      </c>
      <c r="AK180" s="124">
        <f t="shared" si="16"/>
        <v>31.146000000000001</v>
      </c>
      <c r="AL180" s="124">
        <f t="shared" si="16"/>
        <v>31.146000000000001</v>
      </c>
      <c r="AM180" s="124">
        <f t="shared" si="16"/>
        <v>31.146000000000001</v>
      </c>
      <c r="AN180" s="124">
        <f t="shared" si="16"/>
        <v>31.146000000000001</v>
      </c>
      <c r="AO180" s="124">
        <f t="shared" si="16"/>
        <v>31.146000000000001</v>
      </c>
      <c r="AP180" s="124">
        <f t="shared" si="16"/>
        <v>31.146000000000001</v>
      </c>
      <c r="AQ180" s="124">
        <f t="shared" si="16"/>
        <v>31.146000000000001</v>
      </c>
      <c r="AR180" s="124">
        <f t="shared" si="16"/>
        <v>31.146000000000001</v>
      </c>
      <c r="AS180" s="124">
        <f t="shared" si="16"/>
        <v>31.146000000000001</v>
      </c>
      <c r="AT180" s="124">
        <f t="shared" si="16"/>
        <v>31.146000000000001</v>
      </c>
      <c r="AU180" s="124">
        <f t="shared" si="16"/>
        <v>31.146000000000001</v>
      </c>
      <c r="AV180" s="613">
        <f t="shared" si="16"/>
        <v>31.146000000000001</v>
      </c>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c r="LP180"/>
      <c r="LQ180"/>
      <c r="LR180"/>
      <c r="LS180"/>
      <c r="LT180"/>
      <c r="LU180"/>
      <c r="LV180"/>
      <c r="LW180"/>
      <c r="LX180"/>
      <c r="LY180"/>
      <c r="LZ180"/>
      <c r="MA180"/>
      <c r="MB180"/>
      <c r="MC180"/>
      <c r="MD180"/>
      <c r="ME180"/>
      <c r="MF180"/>
      <c r="MG180"/>
      <c r="MH180"/>
      <c r="MI180"/>
      <c r="MJ180"/>
      <c r="MK180"/>
      <c r="ML180"/>
      <c r="MM180"/>
      <c r="MN180"/>
      <c r="MO180"/>
      <c r="MP180"/>
      <c r="MQ180"/>
      <c r="MR180"/>
      <c r="MS180"/>
      <c r="MT180"/>
      <c r="MU180"/>
      <c r="MV180"/>
      <c r="MW180"/>
      <c r="MX180"/>
      <c r="MY180"/>
      <c r="MZ180"/>
      <c r="NA180"/>
      <c r="NB180"/>
      <c r="NC180"/>
      <c r="ND180"/>
      <c r="NE180"/>
      <c r="NF180"/>
      <c r="NG180"/>
      <c r="NH180"/>
      <c r="NI180"/>
      <c r="NJ180"/>
      <c r="NK180"/>
      <c r="NL180"/>
      <c r="NM180"/>
      <c r="NN180"/>
      <c r="NO180"/>
      <c r="NP180"/>
      <c r="NQ180"/>
      <c r="NR180"/>
      <c r="NS180"/>
      <c r="NT180"/>
      <c r="NU180"/>
      <c r="NV180"/>
      <c r="NW180"/>
      <c r="NX180"/>
      <c r="NY180"/>
      <c r="NZ180"/>
      <c r="OA180"/>
      <c r="OB180"/>
      <c r="OC180"/>
      <c r="OD180"/>
      <c r="OE180"/>
      <c r="OF180"/>
      <c r="OG180"/>
      <c r="OH180"/>
      <c r="OI180"/>
      <c r="OJ180"/>
      <c r="OK180"/>
      <c r="OL180"/>
      <c r="OM180"/>
      <c r="ON180"/>
      <c r="OO180"/>
      <c r="OP180"/>
      <c r="OQ180"/>
      <c r="OR180"/>
      <c r="OS180"/>
      <c r="OT180"/>
      <c r="OU180"/>
      <c r="OV180"/>
      <c r="OW180"/>
      <c r="OX180"/>
      <c r="OY180"/>
      <c r="OZ180"/>
      <c r="PA180"/>
      <c r="PB180"/>
    </row>
    <row r="181" spans="7:418" ht="15.75" thickBot="1">
      <c r="G181" s="19"/>
      <c r="H181" s="738"/>
      <c r="J181" s="802"/>
      <c r="K181" s="9" t="s">
        <v>149</v>
      </c>
      <c r="L181" s="124">
        <f t="shared" si="17"/>
        <v>31.146000000000001</v>
      </c>
      <c r="M181" s="124">
        <f t="shared" si="16"/>
        <v>31.146000000000001</v>
      </c>
      <c r="N181" s="124">
        <f t="shared" si="16"/>
        <v>31.146000000000001</v>
      </c>
      <c r="O181" s="124">
        <f t="shared" si="16"/>
        <v>31.146000000000001</v>
      </c>
      <c r="P181" s="124">
        <f t="shared" si="16"/>
        <v>31.146000000000001</v>
      </c>
      <c r="Q181" s="124">
        <f t="shared" si="16"/>
        <v>31.146000000000001</v>
      </c>
      <c r="R181" s="124">
        <f t="shared" si="16"/>
        <v>31.146000000000001</v>
      </c>
      <c r="S181" s="124">
        <f t="shared" si="16"/>
        <v>31.146000000000001</v>
      </c>
      <c r="T181" s="124">
        <f t="shared" si="16"/>
        <v>31.146000000000001</v>
      </c>
      <c r="U181" s="124">
        <f t="shared" si="16"/>
        <v>31.146000000000001</v>
      </c>
      <c r="V181" s="124">
        <f t="shared" si="16"/>
        <v>31.146000000000001</v>
      </c>
      <c r="W181" s="124">
        <f t="shared" si="16"/>
        <v>31.146000000000001</v>
      </c>
      <c r="X181" s="124">
        <f t="shared" si="16"/>
        <v>31.146000000000001</v>
      </c>
      <c r="Y181" s="124">
        <f t="shared" si="16"/>
        <v>31.146000000000001</v>
      </c>
      <c r="Z181" s="124">
        <f t="shared" si="16"/>
        <v>31.146000000000001</v>
      </c>
      <c r="AA181" s="124">
        <f t="shared" si="16"/>
        <v>31.146000000000001</v>
      </c>
      <c r="AB181" s="124">
        <f t="shared" si="16"/>
        <v>31.146000000000001</v>
      </c>
      <c r="AC181" s="124">
        <f t="shared" si="16"/>
        <v>31.146000000000001</v>
      </c>
      <c r="AD181" s="124">
        <f t="shared" si="16"/>
        <v>31.146000000000001</v>
      </c>
      <c r="AE181" s="124">
        <f t="shared" si="16"/>
        <v>31.146000000000001</v>
      </c>
      <c r="AF181" s="124">
        <f t="shared" si="16"/>
        <v>31.146000000000001</v>
      </c>
      <c r="AG181" s="124">
        <f t="shared" si="16"/>
        <v>31.146000000000001</v>
      </c>
      <c r="AH181" s="124">
        <f t="shared" si="16"/>
        <v>31.146000000000001</v>
      </c>
      <c r="AI181" s="124">
        <f t="shared" si="16"/>
        <v>31.146000000000001</v>
      </c>
      <c r="AJ181" s="124">
        <f t="shared" si="16"/>
        <v>31.146000000000001</v>
      </c>
      <c r="AK181" s="124">
        <f t="shared" si="16"/>
        <v>31.146000000000001</v>
      </c>
      <c r="AL181" s="124">
        <f t="shared" si="16"/>
        <v>31.146000000000001</v>
      </c>
      <c r="AM181" s="124">
        <f t="shared" si="16"/>
        <v>31.146000000000001</v>
      </c>
      <c r="AN181" s="124">
        <f t="shared" si="16"/>
        <v>31.146000000000001</v>
      </c>
      <c r="AO181" s="124">
        <f t="shared" si="16"/>
        <v>31.146000000000001</v>
      </c>
      <c r="AP181" s="124">
        <f t="shared" si="16"/>
        <v>31.146000000000001</v>
      </c>
      <c r="AQ181" s="124">
        <f t="shared" si="16"/>
        <v>31.146000000000001</v>
      </c>
      <c r="AR181" s="124">
        <f t="shared" si="16"/>
        <v>31.146000000000001</v>
      </c>
      <c r="AS181" s="124">
        <f t="shared" si="16"/>
        <v>31.146000000000001</v>
      </c>
      <c r="AT181" s="124">
        <f t="shared" si="16"/>
        <v>31.146000000000001</v>
      </c>
      <c r="AU181" s="124">
        <f t="shared" si="16"/>
        <v>31.146000000000001</v>
      </c>
      <c r="AV181" s="613">
        <f t="shared" si="16"/>
        <v>31.146000000000001</v>
      </c>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c r="LP181"/>
      <c r="LQ181"/>
      <c r="LR181"/>
      <c r="LS181"/>
      <c r="LT181"/>
      <c r="LU181"/>
      <c r="LV181"/>
      <c r="LW181"/>
      <c r="LX181"/>
      <c r="LY181"/>
      <c r="LZ181"/>
      <c r="MA181"/>
      <c r="MB181"/>
      <c r="MC181"/>
      <c r="MD181"/>
      <c r="ME181"/>
      <c r="MF181"/>
      <c r="MG181"/>
      <c r="MH181"/>
      <c r="MI181"/>
      <c r="MJ181"/>
      <c r="MK181"/>
      <c r="ML181"/>
      <c r="MM181"/>
      <c r="MN181"/>
      <c r="MO181"/>
      <c r="MP181"/>
      <c r="MQ181"/>
      <c r="MR181"/>
      <c r="MS181"/>
      <c r="MT181"/>
      <c r="MU181"/>
      <c r="MV181"/>
      <c r="MW181"/>
      <c r="MX181"/>
      <c r="MY181"/>
      <c r="MZ181"/>
      <c r="NA181"/>
      <c r="NB181"/>
      <c r="NC181"/>
      <c r="ND181"/>
      <c r="NE181"/>
      <c r="NF181"/>
      <c r="NG181"/>
      <c r="NH181"/>
      <c r="NI181"/>
      <c r="NJ181"/>
      <c r="NK181"/>
      <c r="NL181"/>
      <c r="NM181"/>
      <c r="NN181"/>
      <c r="NO181"/>
      <c r="NP181"/>
      <c r="NQ181"/>
      <c r="NR181"/>
      <c r="NS181"/>
      <c r="NT181"/>
      <c r="NU181"/>
      <c r="NV181"/>
      <c r="NW181"/>
      <c r="NX181"/>
      <c r="NY181"/>
      <c r="NZ181"/>
      <c r="OA181"/>
      <c r="OB181"/>
      <c r="OC181"/>
      <c r="OD181"/>
      <c r="OE181"/>
      <c r="OF181"/>
      <c r="OG181"/>
      <c r="OH181"/>
      <c r="OI181"/>
      <c r="OJ181"/>
      <c r="OK181"/>
      <c r="OL181"/>
      <c r="OM181"/>
      <c r="ON181"/>
      <c r="OO181"/>
      <c r="OP181"/>
      <c r="OQ181"/>
      <c r="OR181"/>
      <c r="OS181"/>
      <c r="OT181"/>
      <c r="OU181"/>
      <c r="OV181"/>
      <c r="OW181"/>
      <c r="OX181"/>
      <c r="OY181"/>
      <c r="OZ181"/>
      <c r="PA181"/>
      <c r="PB181"/>
    </row>
    <row r="182" spans="7:418" ht="15.75" thickTop="1">
      <c r="G182" s="19"/>
      <c r="H182" s="738"/>
      <c r="J182" s="802"/>
      <c r="K182" s="9" t="s">
        <v>152</v>
      </c>
      <c r="L182" s="126">
        <f>L172*L112</f>
        <v>28.652000000000001</v>
      </c>
      <c r="M182" s="126">
        <f t="shared" si="16"/>
        <v>28.042999999999999</v>
      </c>
      <c r="N182" s="126">
        <f t="shared" si="16"/>
        <v>28.042999999999999</v>
      </c>
      <c r="O182" s="126">
        <f t="shared" si="16"/>
        <v>28.042999999999999</v>
      </c>
      <c r="P182" s="126">
        <f t="shared" si="16"/>
        <v>28.042999999999999</v>
      </c>
      <c r="Q182" s="126">
        <f t="shared" si="16"/>
        <v>28.042999999999999</v>
      </c>
      <c r="R182" s="126">
        <f t="shared" si="16"/>
        <v>28.042999999999999</v>
      </c>
      <c r="S182" s="126">
        <f t="shared" si="16"/>
        <v>27.811</v>
      </c>
      <c r="T182" s="126">
        <f t="shared" si="16"/>
        <v>27.607999999999997</v>
      </c>
      <c r="U182" s="126">
        <f t="shared" si="16"/>
        <v>27.375999999999998</v>
      </c>
      <c r="V182" s="126">
        <f t="shared" si="16"/>
        <v>27.143999999999998</v>
      </c>
      <c r="W182" s="126">
        <f t="shared" si="16"/>
        <v>26.940999999999995</v>
      </c>
      <c r="X182" s="126">
        <f t="shared" si="16"/>
        <v>26.940999999999995</v>
      </c>
      <c r="Y182" s="126">
        <f t="shared" si="16"/>
        <v>26.940999999999995</v>
      </c>
      <c r="Z182" s="126">
        <f t="shared" si="16"/>
        <v>26.940999999999995</v>
      </c>
      <c r="AA182" s="126">
        <f t="shared" si="16"/>
        <v>26.940999999999995</v>
      </c>
      <c r="AB182" s="126">
        <f t="shared" si="16"/>
        <v>26.940999999999995</v>
      </c>
      <c r="AC182" s="126">
        <f t="shared" si="16"/>
        <v>26.940999999999995</v>
      </c>
      <c r="AD182" s="126">
        <f t="shared" si="16"/>
        <v>26.940999999999995</v>
      </c>
      <c r="AE182" s="126">
        <f t="shared" si="16"/>
        <v>26.940999999999995</v>
      </c>
      <c r="AF182" s="126">
        <f t="shared" si="16"/>
        <v>26.940999999999995</v>
      </c>
      <c r="AG182" s="126">
        <f t="shared" si="16"/>
        <v>26.940999999999995</v>
      </c>
      <c r="AH182" s="126">
        <f t="shared" si="16"/>
        <v>26.940999999999995</v>
      </c>
      <c r="AI182" s="126">
        <f t="shared" si="16"/>
        <v>26.940999999999995</v>
      </c>
      <c r="AJ182" s="126">
        <f t="shared" si="16"/>
        <v>26.940999999999995</v>
      </c>
      <c r="AK182" s="126">
        <f t="shared" si="16"/>
        <v>26.940999999999995</v>
      </c>
      <c r="AL182" s="126">
        <f t="shared" si="16"/>
        <v>26.940999999999995</v>
      </c>
      <c r="AM182" s="126">
        <f t="shared" si="16"/>
        <v>26.940999999999995</v>
      </c>
      <c r="AN182" s="126">
        <f t="shared" si="16"/>
        <v>26.940999999999995</v>
      </c>
      <c r="AO182" s="126">
        <f t="shared" si="16"/>
        <v>26.940999999999995</v>
      </c>
      <c r="AP182" s="126">
        <f t="shared" si="16"/>
        <v>26.940999999999995</v>
      </c>
      <c r="AQ182" s="126">
        <f t="shared" si="16"/>
        <v>26.940999999999995</v>
      </c>
      <c r="AR182" s="126">
        <f t="shared" si="16"/>
        <v>26.940999999999995</v>
      </c>
      <c r="AS182" s="126">
        <f t="shared" si="16"/>
        <v>26.940999999999995</v>
      </c>
      <c r="AT182" s="126">
        <f t="shared" si="16"/>
        <v>26.940999999999995</v>
      </c>
      <c r="AU182" s="126">
        <f t="shared" si="16"/>
        <v>26.940999999999995</v>
      </c>
      <c r="AV182" s="615">
        <f t="shared" si="16"/>
        <v>26.940999999999995</v>
      </c>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c r="LP182"/>
      <c r="LQ182"/>
      <c r="LR182"/>
      <c r="LS182"/>
      <c r="LT182"/>
      <c r="LU182"/>
      <c r="LV182"/>
      <c r="LW182"/>
      <c r="LX182"/>
      <c r="LY182"/>
      <c r="LZ182"/>
      <c r="MA182"/>
      <c r="MB182"/>
      <c r="MC182"/>
      <c r="MD182"/>
      <c r="ME182"/>
      <c r="MF182"/>
      <c r="MG182"/>
      <c r="MH182"/>
      <c r="MI182"/>
      <c r="MJ182"/>
      <c r="MK182"/>
      <c r="ML182"/>
      <c r="MM182"/>
      <c r="MN182"/>
      <c r="MO182"/>
      <c r="MP182"/>
      <c r="MQ182"/>
      <c r="MR182"/>
      <c r="MS182"/>
      <c r="MT182"/>
      <c r="MU182"/>
      <c r="MV182"/>
      <c r="MW182"/>
      <c r="MX182"/>
      <c r="MY182"/>
      <c r="MZ182"/>
      <c r="NA182"/>
      <c r="NB182"/>
      <c r="NC182"/>
      <c r="ND182"/>
      <c r="NE182"/>
      <c r="NF182"/>
      <c r="NG182"/>
      <c r="NH182"/>
      <c r="NI182"/>
      <c r="NJ182"/>
      <c r="NK182"/>
      <c r="NL182"/>
      <c r="NM182"/>
      <c r="NN182"/>
      <c r="NO182"/>
      <c r="NP182"/>
      <c r="NQ182"/>
      <c r="NR182"/>
      <c r="NS182"/>
      <c r="NT182"/>
      <c r="NU182"/>
      <c r="NV182"/>
      <c r="NW182"/>
      <c r="NX182"/>
      <c r="NY182"/>
      <c r="NZ182"/>
      <c r="OA182"/>
      <c r="OB182"/>
      <c r="OC182"/>
      <c r="OD182"/>
      <c r="OE182"/>
      <c r="OF182"/>
      <c r="OG182"/>
      <c r="OH182"/>
      <c r="OI182"/>
      <c r="OJ182"/>
      <c r="OK182"/>
      <c r="OL182"/>
      <c r="OM182"/>
      <c r="ON182"/>
      <c r="OO182"/>
      <c r="OP182"/>
      <c r="OQ182"/>
      <c r="OR182"/>
      <c r="OS182"/>
      <c r="OT182"/>
      <c r="OU182"/>
      <c r="OV182"/>
      <c r="OW182"/>
      <c r="OX182"/>
      <c r="OY182"/>
      <c r="OZ182"/>
      <c r="PA182"/>
      <c r="PB182"/>
    </row>
    <row r="183" spans="7:418" ht="15">
      <c r="G183" s="19"/>
      <c r="H183" s="738"/>
      <c r="J183" s="802"/>
      <c r="K183" s="9" t="s">
        <v>153</v>
      </c>
      <c r="L183" s="124">
        <f t="shared" si="17"/>
        <v>28.652000000000001</v>
      </c>
      <c r="M183" s="124">
        <f t="shared" si="16"/>
        <v>28.042999999999999</v>
      </c>
      <c r="N183" s="124">
        <f t="shared" si="16"/>
        <v>28.042999999999999</v>
      </c>
      <c r="O183" s="124">
        <f t="shared" si="16"/>
        <v>28.042999999999999</v>
      </c>
      <c r="P183" s="124">
        <f t="shared" si="16"/>
        <v>28.042999999999999</v>
      </c>
      <c r="Q183" s="124">
        <f t="shared" si="16"/>
        <v>28.042999999999999</v>
      </c>
      <c r="R183" s="124">
        <f t="shared" si="16"/>
        <v>28.042999999999999</v>
      </c>
      <c r="S183" s="124">
        <f t="shared" si="16"/>
        <v>27.811</v>
      </c>
      <c r="T183" s="124">
        <f t="shared" si="16"/>
        <v>27.607999999999997</v>
      </c>
      <c r="U183" s="124">
        <f t="shared" si="16"/>
        <v>27.375999999999998</v>
      </c>
      <c r="V183" s="124">
        <f t="shared" si="16"/>
        <v>27.143999999999998</v>
      </c>
      <c r="W183" s="124">
        <f t="shared" si="16"/>
        <v>26.940999999999995</v>
      </c>
      <c r="X183" s="124">
        <f t="shared" si="16"/>
        <v>26.940999999999995</v>
      </c>
      <c r="Y183" s="124">
        <f t="shared" si="16"/>
        <v>26.940999999999995</v>
      </c>
      <c r="Z183" s="124">
        <f t="shared" si="16"/>
        <v>26.940999999999995</v>
      </c>
      <c r="AA183" s="124">
        <f t="shared" si="16"/>
        <v>26.940999999999995</v>
      </c>
      <c r="AB183" s="124">
        <f t="shared" si="16"/>
        <v>26.940999999999995</v>
      </c>
      <c r="AC183" s="124">
        <f t="shared" si="16"/>
        <v>26.940999999999995</v>
      </c>
      <c r="AD183" s="124">
        <f t="shared" si="16"/>
        <v>26.940999999999995</v>
      </c>
      <c r="AE183" s="124">
        <f t="shared" ref="M183:AV184" si="18">AE173*AE113</f>
        <v>26.940999999999995</v>
      </c>
      <c r="AF183" s="124">
        <f t="shared" si="18"/>
        <v>26.940999999999995</v>
      </c>
      <c r="AG183" s="124">
        <f t="shared" si="18"/>
        <v>26.940999999999995</v>
      </c>
      <c r="AH183" s="124">
        <f t="shared" si="18"/>
        <v>26.940999999999995</v>
      </c>
      <c r="AI183" s="124">
        <f t="shared" si="18"/>
        <v>26.940999999999995</v>
      </c>
      <c r="AJ183" s="124">
        <f t="shared" si="18"/>
        <v>26.940999999999995</v>
      </c>
      <c r="AK183" s="124">
        <f t="shared" si="18"/>
        <v>26.940999999999995</v>
      </c>
      <c r="AL183" s="124">
        <f t="shared" si="18"/>
        <v>26.940999999999995</v>
      </c>
      <c r="AM183" s="124">
        <f t="shared" si="18"/>
        <v>26.940999999999995</v>
      </c>
      <c r="AN183" s="124">
        <f t="shared" si="18"/>
        <v>26.940999999999995</v>
      </c>
      <c r="AO183" s="124">
        <f t="shared" si="18"/>
        <v>26.940999999999995</v>
      </c>
      <c r="AP183" s="124">
        <f t="shared" si="18"/>
        <v>26.940999999999995</v>
      </c>
      <c r="AQ183" s="124">
        <f t="shared" si="18"/>
        <v>26.940999999999995</v>
      </c>
      <c r="AR183" s="124">
        <f t="shared" si="18"/>
        <v>26.940999999999995</v>
      </c>
      <c r="AS183" s="124">
        <f t="shared" si="18"/>
        <v>26.940999999999995</v>
      </c>
      <c r="AT183" s="124">
        <f t="shared" si="18"/>
        <v>26.940999999999995</v>
      </c>
      <c r="AU183" s="124">
        <f t="shared" si="18"/>
        <v>26.940999999999995</v>
      </c>
      <c r="AV183" s="613">
        <f t="shared" si="18"/>
        <v>26.940999999999995</v>
      </c>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c r="LP183"/>
      <c r="LQ183"/>
      <c r="LR183"/>
      <c r="LS183"/>
      <c r="LT183"/>
      <c r="LU183"/>
      <c r="LV183"/>
      <c r="LW183"/>
      <c r="LX183"/>
      <c r="LY183"/>
      <c r="LZ183"/>
      <c r="MA183"/>
      <c r="MB183"/>
      <c r="MC183"/>
      <c r="MD183"/>
      <c r="ME183"/>
      <c r="MF183"/>
      <c r="MG183"/>
      <c r="MH183"/>
      <c r="MI183"/>
      <c r="MJ183"/>
      <c r="MK183"/>
      <c r="ML183"/>
      <c r="MM183"/>
      <c r="MN183"/>
      <c r="MO183"/>
      <c r="MP183"/>
      <c r="MQ183"/>
      <c r="MR183"/>
      <c r="MS183"/>
      <c r="MT183"/>
      <c r="MU183"/>
      <c r="MV183"/>
      <c r="MW183"/>
      <c r="MX183"/>
      <c r="MY183"/>
      <c r="MZ183"/>
      <c r="NA183"/>
      <c r="NB183"/>
      <c r="NC183"/>
      <c r="ND183"/>
      <c r="NE183"/>
      <c r="NF183"/>
      <c r="NG183"/>
      <c r="NH183"/>
      <c r="NI183"/>
      <c r="NJ183"/>
      <c r="NK183"/>
      <c r="NL183"/>
      <c r="NM183"/>
      <c r="NN183"/>
      <c r="NO183"/>
      <c r="NP183"/>
      <c r="NQ183"/>
      <c r="NR183"/>
      <c r="NS183"/>
      <c r="NT183"/>
      <c r="NU183"/>
      <c r="NV183"/>
      <c r="NW183"/>
      <c r="NX183"/>
      <c r="NY183"/>
      <c r="NZ183"/>
      <c r="OA183"/>
      <c r="OB183"/>
      <c r="OC183"/>
      <c r="OD183"/>
      <c r="OE183"/>
      <c r="OF183"/>
      <c r="OG183"/>
      <c r="OH183"/>
      <c r="OI183"/>
      <c r="OJ183"/>
      <c r="OK183"/>
      <c r="OL183"/>
      <c r="OM183"/>
      <c r="ON183"/>
      <c r="OO183"/>
      <c r="OP183"/>
      <c r="OQ183"/>
      <c r="OR183"/>
      <c r="OS183"/>
      <c r="OT183"/>
      <c r="OU183"/>
      <c r="OV183"/>
      <c r="OW183"/>
      <c r="OX183"/>
      <c r="OY183"/>
      <c r="OZ183"/>
      <c r="PA183"/>
      <c r="PB183"/>
    </row>
    <row r="184" spans="7:418" ht="15">
      <c r="G184" s="19"/>
      <c r="H184" s="738"/>
      <c r="J184" s="802"/>
      <c r="K184" s="10" t="s">
        <v>154</v>
      </c>
      <c r="L184" s="484">
        <f t="shared" si="17"/>
        <v>28.652000000000001</v>
      </c>
      <c r="M184" s="484">
        <f t="shared" si="18"/>
        <v>28.042999999999999</v>
      </c>
      <c r="N184" s="484">
        <f t="shared" si="18"/>
        <v>28.042999999999999</v>
      </c>
      <c r="O184" s="484">
        <f t="shared" si="18"/>
        <v>28.042999999999999</v>
      </c>
      <c r="P184" s="484">
        <f t="shared" si="18"/>
        <v>28.042999999999999</v>
      </c>
      <c r="Q184" s="484">
        <f t="shared" si="18"/>
        <v>28.042999999999999</v>
      </c>
      <c r="R184" s="484">
        <f t="shared" si="18"/>
        <v>28.042999999999999</v>
      </c>
      <c r="S184" s="484">
        <f t="shared" si="18"/>
        <v>27.811</v>
      </c>
      <c r="T184" s="484">
        <f t="shared" si="18"/>
        <v>27.607999999999997</v>
      </c>
      <c r="U184" s="484">
        <f t="shared" si="18"/>
        <v>27.375999999999998</v>
      </c>
      <c r="V184" s="484">
        <f t="shared" si="18"/>
        <v>27.143999999999998</v>
      </c>
      <c r="W184" s="484">
        <f t="shared" si="18"/>
        <v>26.940999999999995</v>
      </c>
      <c r="X184" s="484">
        <f t="shared" si="18"/>
        <v>26.940999999999995</v>
      </c>
      <c r="Y184" s="484">
        <f t="shared" si="18"/>
        <v>26.940999999999995</v>
      </c>
      <c r="Z184" s="484">
        <f t="shared" si="18"/>
        <v>26.940999999999995</v>
      </c>
      <c r="AA184" s="484">
        <f t="shared" si="18"/>
        <v>26.940999999999995</v>
      </c>
      <c r="AB184" s="484">
        <f t="shared" si="18"/>
        <v>26.940999999999995</v>
      </c>
      <c r="AC184" s="484">
        <f t="shared" si="18"/>
        <v>26.940999999999995</v>
      </c>
      <c r="AD184" s="484">
        <f t="shared" si="18"/>
        <v>26.940999999999995</v>
      </c>
      <c r="AE184" s="484">
        <f t="shared" si="18"/>
        <v>26.940999999999995</v>
      </c>
      <c r="AF184" s="484">
        <f t="shared" si="18"/>
        <v>26.940999999999995</v>
      </c>
      <c r="AG184" s="484">
        <f t="shared" si="18"/>
        <v>26.940999999999995</v>
      </c>
      <c r="AH184" s="484">
        <f t="shared" si="18"/>
        <v>26.940999999999995</v>
      </c>
      <c r="AI184" s="484">
        <f t="shared" si="18"/>
        <v>26.940999999999995</v>
      </c>
      <c r="AJ184" s="484">
        <f t="shared" si="18"/>
        <v>26.940999999999995</v>
      </c>
      <c r="AK184" s="484">
        <f t="shared" si="18"/>
        <v>26.940999999999995</v>
      </c>
      <c r="AL184" s="484">
        <f t="shared" si="18"/>
        <v>26.940999999999995</v>
      </c>
      <c r="AM184" s="484">
        <f t="shared" si="18"/>
        <v>26.940999999999995</v>
      </c>
      <c r="AN184" s="484">
        <f t="shared" si="18"/>
        <v>26.940999999999995</v>
      </c>
      <c r="AO184" s="484">
        <f t="shared" si="18"/>
        <v>26.940999999999995</v>
      </c>
      <c r="AP184" s="484">
        <f t="shared" si="18"/>
        <v>26.940999999999995</v>
      </c>
      <c r="AQ184" s="484">
        <f t="shared" si="18"/>
        <v>26.940999999999995</v>
      </c>
      <c r="AR184" s="484">
        <f t="shared" si="18"/>
        <v>26.940999999999995</v>
      </c>
      <c r="AS184" s="484">
        <f t="shared" si="18"/>
        <v>26.940999999999995</v>
      </c>
      <c r="AT184" s="484">
        <f t="shared" si="18"/>
        <v>26.940999999999995</v>
      </c>
      <c r="AU184" s="484">
        <f t="shared" si="18"/>
        <v>26.940999999999995</v>
      </c>
      <c r="AV184" s="652">
        <f t="shared" si="18"/>
        <v>26.940999999999995</v>
      </c>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c r="KT184"/>
      <c r="KU184"/>
      <c r="KV184"/>
      <c r="KW184"/>
      <c r="KX184"/>
      <c r="KY184"/>
      <c r="KZ184"/>
      <c r="LA184"/>
      <c r="LB184"/>
      <c r="LC184"/>
      <c r="LD184"/>
      <c r="LE184"/>
      <c r="LF184"/>
      <c r="LG184"/>
      <c r="LH184"/>
      <c r="LI184"/>
      <c r="LJ184"/>
      <c r="LK184"/>
      <c r="LL184"/>
      <c r="LM184"/>
      <c r="LN184"/>
      <c r="LO184"/>
      <c r="LP184"/>
      <c r="LQ184"/>
      <c r="LR184"/>
      <c r="LS184"/>
      <c r="LT184"/>
      <c r="LU184"/>
      <c r="LV184"/>
      <c r="LW184"/>
      <c r="LX184"/>
      <c r="LY184"/>
      <c r="LZ184"/>
      <c r="MA184"/>
      <c r="MB184"/>
      <c r="MC184"/>
      <c r="MD184"/>
      <c r="ME184"/>
      <c r="MF184"/>
      <c r="MG184"/>
      <c r="MH184"/>
      <c r="MI184"/>
      <c r="MJ184"/>
      <c r="MK184"/>
      <c r="ML184"/>
      <c r="MM184"/>
      <c r="MN184"/>
      <c r="MO184"/>
      <c r="MP184"/>
      <c r="MQ184"/>
      <c r="MR184"/>
      <c r="MS184"/>
      <c r="MT184"/>
      <c r="MU184"/>
      <c r="MV184"/>
      <c r="MW184"/>
      <c r="MX184"/>
      <c r="MY184"/>
      <c r="MZ184"/>
      <c r="NA184"/>
      <c r="NB184"/>
      <c r="NC184"/>
      <c r="ND184"/>
      <c r="NE184"/>
      <c r="NF184"/>
      <c r="NG184"/>
      <c r="NH184"/>
      <c r="NI184"/>
      <c r="NJ184"/>
      <c r="NK184"/>
      <c r="NL184"/>
      <c r="NM184"/>
      <c r="NN184"/>
      <c r="NO184"/>
      <c r="NP184"/>
      <c r="NQ184"/>
      <c r="NR184"/>
      <c r="NS184"/>
      <c r="NT184"/>
      <c r="NU184"/>
      <c r="NV184"/>
      <c r="NW184"/>
      <c r="NX184"/>
      <c r="NY184"/>
      <c r="NZ184"/>
      <c r="OA184"/>
      <c r="OB184"/>
      <c r="OC184"/>
      <c r="OD184"/>
      <c r="OE184"/>
      <c r="OF184"/>
      <c r="OG184"/>
      <c r="OH184"/>
      <c r="OI184"/>
      <c r="OJ184"/>
      <c r="OK184"/>
      <c r="OL184"/>
      <c r="OM184"/>
      <c r="ON184"/>
      <c r="OO184"/>
      <c r="OP184"/>
      <c r="OQ184"/>
      <c r="OR184"/>
      <c r="OS184"/>
      <c r="OT184"/>
      <c r="OU184"/>
      <c r="OV184"/>
      <c r="OW184"/>
      <c r="OX184"/>
      <c r="OY184"/>
      <c r="OZ184"/>
      <c r="PA184"/>
      <c r="PB184"/>
    </row>
    <row r="185" spans="7:418" ht="15.75" thickBot="1">
      <c r="G185" s="19"/>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44"/>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c r="KT185"/>
      <c r="KU185"/>
      <c r="KV185"/>
      <c r="KW185"/>
      <c r="KX185"/>
      <c r="KY185"/>
      <c r="KZ185"/>
      <c r="LA185"/>
      <c r="LB185"/>
      <c r="LC185"/>
      <c r="LD185"/>
      <c r="LE185"/>
      <c r="LF185"/>
      <c r="LG185"/>
      <c r="LH185"/>
      <c r="LI185"/>
      <c r="LJ185"/>
      <c r="LK185"/>
      <c r="LL185"/>
      <c r="LM185"/>
      <c r="LN185"/>
      <c r="LO185"/>
      <c r="LP185"/>
      <c r="LQ185"/>
      <c r="LR185"/>
      <c r="LS185"/>
      <c r="LT185"/>
      <c r="LU185"/>
      <c r="LV185"/>
      <c r="LW185"/>
      <c r="LX185"/>
      <c r="LY185"/>
      <c r="LZ185"/>
      <c r="MA185"/>
      <c r="MB185"/>
      <c r="MC185"/>
      <c r="MD185"/>
      <c r="ME185"/>
      <c r="MF185"/>
      <c r="MG185"/>
      <c r="MH185"/>
      <c r="MI185"/>
      <c r="MJ185"/>
      <c r="MK185"/>
      <c r="ML185"/>
      <c r="MM185"/>
      <c r="MN185"/>
      <c r="MO185"/>
      <c r="MP185"/>
      <c r="MQ185"/>
      <c r="MR185"/>
      <c r="MS185"/>
      <c r="MT185"/>
      <c r="MU185"/>
      <c r="MV185"/>
      <c r="MW185"/>
      <c r="MX185"/>
      <c r="MY185"/>
      <c r="MZ185"/>
      <c r="NA185"/>
      <c r="NB185"/>
      <c r="NC185"/>
      <c r="ND185"/>
      <c r="NE185"/>
      <c r="NF185"/>
      <c r="NG185"/>
      <c r="NH185"/>
      <c r="NI185"/>
      <c r="NJ185"/>
      <c r="NK185"/>
      <c r="NL185"/>
      <c r="NM185"/>
      <c r="NN185"/>
      <c r="NO185"/>
      <c r="NP185"/>
      <c r="NQ185"/>
      <c r="NR185"/>
      <c r="NS185"/>
      <c r="NT185"/>
      <c r="NU185"/>
      <c r="NV185"/>
      <c r="NW185"/>
      <c r="NX185"/>
      <c r="NY185"/>
      <c r="NZ185"/>
      <c r="OA185"/>
      <c r="OB185"/>
      <c r="OC185"/>
      <c r="OD185"/>
      <c r="OE185"/>
      <c r="OF185"/>
      <c r="OG185"/>
      <c r="OH185"/>
      <c r="OI185"/>
      <c r="OJ185"/>
      <c r="OK185"/>
      <c r="OL185"/>
      <c r="OM185"/>
      <c r="ON185"/>
      <c r="OO185"/>
      <c r="OP185"/>
      <c r="OQ185"/>
      <c r="OR185"/>
      <c r="OS185"/>
      <c r="OT185"/>
      <c r="OU185"/>
      <c r="OV185"/>
      <c r="OW185"/>
      <c r="OX185"/>
      <c r="OY185"/>
      <c r="OZ185"/>
      <c r="PA185"/>
      <c r="PB185"/>
    </row>
    <row r="186" spans="7:418" ht="15">
      <c r="G186" s="19"/>
      <c r="H186" s="12"/>
      <c r="I186" s="12"/>
      <c r="J186" s="12"/>
      <c r="K186" s="12"/>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12"/>
      <c r="AV186" s="148"/>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c r="KT186"/>
      <c r="KU186"/>
      <c r="KV186"/>
      <c r="KW186"/>
      <c r="KX186"/>
      <c r="KY186"/>
      <c r="KZ186"/>
      <c r="LA186"/>
      <c r="LB186"/>
      <c r="LC186"/>
      <c r="LD186"/>
      <c r="LE186"/>
      <c r="LF186"/>
      <c r="LG186"/>
      <c r="LH186"/>
      <c r="LI186"/>
      <c r="LJ186"/>
      <c r="LK186"/>
      <c r="LL186"/>
      <c r="LM186"/>
      <c r="LN186"/>
      <c r="LO186"/>
      <c r="LP186"/>
      <c r="LQ186"/>
      <c r="LR186"/>
      <c r="LS186"/>
      <c r="LT186"/>
      <c r="LU186"/>
      <c r="LV186"/>
      <c r="LW186"/>
      <c r="LX186"/>
      <c r="LY186"/>
      <c r="LZ186"/>
      <c r="MA186"/>
      <c r="MB186"/>
      <c r="MC186"/>
      <c r="MD186"/>
      <c r="ME186"/>
      <c r="MF186"/>
      <c r="MG186"/>
      <c r="MH186"/>
      <c r="MI186"/>
      <c r="MJ186"/>
      <c r="MK186"/>
      <c r="ML186"/>
      <c r="MM186"/>
      <c r="MN186"/>
      <c r="MO186"/>
      <c r="MP186"/>
      <c r="MQ186"/>
      <c r="MR186"/>
      <c r="MS186"/>
      <c r="MT186"/>
      <c r="MU186"/>
      <c r="MV186"/>
      <c r="MW186"/>
      <c r="MX186"/>
      <c r="MY186"/>
      <c r="MZ186"/>
      <c r="NA186"/>
      <c r="NB186"/>
      <c r="NC186"/>
      <c r="ND186"/>
      <c r="NE186"/>
      <c r="NF186"/>
      <c r="NG186"/>
      <c r="NH186"/>
      <c r="NI186"/>
      <c r="NJ186"/>
      <c r="NK186"/>
      <c r="NL186"/>
      <c r="NM186"/>
      <c r="NN186"/>
      <c r="NO186"/>
      <c r="NP186"/>
      <c r="NQ186"/>
      <c r="NR186"/>
      <c r="NS186"/>
      <c r="NT186"/>
      <c r="NU186"/>
      <c r="NV186"/>
      <c r="NW186"/>
      <c r="NX186"/>
      <c r="NY186"/>
      <c r="NZ186"/>
      <c r="OA186"/>
      <c r="OB186"/>
      <c r="OC186"/>
      <c r="OD186"/>
      <c r="OE186"/>
      <c r="OF186"/>
      <c r="OG186"/>
      <c r="OH186"/>
      <c r="OI186"/>
      <c r="OJ186"/>
      <c r="OK186"/>
      <c r="OL186"/>
      <c r="OM186"/>
      <c r="ON186"/>
      <c r="OO186"/>
      <c r="OP186"/>
      <c r="OQ186"/>
      <c r="OR186"/>
      <c r="OS186"/>
      <c r="OT186"/>
      <c r="OU186"/>
      <c r="OV186"/>
      <c r="OW186"/>
      <c r="OX186"/>
      <c r="OY186"/>
      <c r="OZ186"/>
      <c r="PA186"/>
      <c r="PB186"/>
    </row>
    <row r="187" spans="7:418" ht="15">
      <c r="G187" s="19"/>
      <c r="L187" s="24">
        <f t="shared" ref="L187:AV187" si="19">L85</f>
        <v>2014</v>
      </c>
      <c r="M187" s="24">
        <f t="shared" si="19"/>
        <v>2015</v>
      </c>
      <c r="N187" s="24">
        <f t="shared" si="19"/>
        <v>2016</v>
      </c>
      <c r="O187" s="24">
        <f t="shared" si="19"/>
        <v>2017</v>
      </c>
      <c r="P187" s="24">
        <f t="shared" si="19"/>
        <v>2018</v>
      </c>
      <c r="Q187" s="24">
        <f t="shared" si="19"/>
        <v>2019</v>
      </c>
      <c r="R187" s="24">
        <f t="shared" si="19"/>
        <v>2020</v>
      </c>
      <c r="S187" s="24">
        <f t="shared" si="19"/>
        <v>2021</v>
      </c>
      <c r="T187" s="24">
        <f t="shared" si="19"/>
        <v>2022</v>
      </c>
      <c r="U187" s="24">
        <f t="shared" si="19"/>
        <v>2023</v>
      </c>
      <c r="V187" s="24">
        <f t="shared" si="19"/>
        <v>2024</v>
      </c>
      <c r="W187" s="24">
        <f t="shared" si="19"/>
        <v>2025</v>
      </c>
      <c r="X187" s="24">
        <f t="shared" si="19"/>
        <v>2026</v>
      </c>
      <c r="Y187" s="24">
        <f t="shared" si="19"/>
        <v>2027</v>
      </c>
      <c r="Z187" s="24">
        <f t="shared" si="19"/>
        <v>2028</v>
      </c>
      <c r="AA187" s="24">
        <f t="shared" si="19"/>
        <v>2029</v>
      </c>
      <c r="AB187" s="24">
        <f t="shared" si="19"/>
        <v>2030</v>
      </c>
      <c r="AC187" s="24">
        <f t="shared" si="19"/>
        <v>2031</v>
      </c>
      <c r="AD187" s="24">
        <f t="shared" si="19"/>
        <v>2032</v>
      </c>
      <c r="AE187" s="24">
        <f t="shared" si="19"/>
        <v>2033</v>
      </c>
      <c r="AF187" s="24">
        <f t="shared" si="19"/>
        <v>2034</v>
      </c>
      <c r="AG187" s="24">
        <f t="shared" si="19"/>
        <v>2035</v>
      </c>
      <c r="AH187" s="24">
        <f t="shared" si="19"/>
        <v>2036</v>
      </c>
      <c r="AI187" s="24">
        <f t="shared" si="19"/>
        <v>2037</v>
      </c>
      <c r="AJ187" s="24">
        <f t="shared" si="19"/>
        <v>2038</v>
      </c>
      <c r="AK187" s="24">
        <f t="shared" si="19"/>
        <v>2039</v>
      </c>
      <c r="AL187" s="24">
        <f t="shared" si="19"/>
        <v>2040</v>
      </c>
      <c r="AM187" s="24">
        <f t="shared" si="19"/>
        <v>2041</v>
      </c>
      <c r="AN187" s="24">
        <f t="shared" si="19"/>
        <v>2042</v>
      </c>
      <c r="AO187" s="24">
        <f t="shared" si="19"/>
        <v>2043</v>
      </c>
      <c r="AP187" s="24">
        <f t="shared" si="19"/>
        <v>2044</v>
      </c>
      <c r="AQ187" s="24">
        <f t="shared" si="19"/>
        <v>2045</v>
      </c>
      <c r="AR187" s="24">
        <f t="shared" si="19"/>
        <v>2046</v>
      </c>
      <c r="AS187" s="24">
        <f t="shared" si="19"/>
        <v>2047</v>
      </c>
      <c r="AT187" s="24">
        <f t="shared" si="19"/>
        <v>2048</v>
      </c>
      <c r="AU187" s="24">
        <f t="shared" si="19"/>
        <v>2049</v>
      </c>
      <c r="AV187" s="168">
        <f t="shared" si="19"/>
        <v>2050</v>
      </c>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c r="KT187"/>
      <c r="KU187"/>
      <c r="KV187"/>
      <c r="KW187"/>
      <c r="KX187"/>
      <c r="KY187"/>
      <c r="KZ187"/>
      <c r="LA187"/>
      <c r="LB187"/>
      <c r="LC187"/>
      <c r="LD187"/>
      <c r="LE187"/>
      <c r="LF187"/>
      <c r="LG187"/>
      <c r="LH187"/>
      <c r="LI187"/>
      <c r="LJ187"/>
      <c r="LK187"/>
      <c r="LL187"/>
      <c r="LM187"/>
      <c r="LN187"/>
      <c r="LO187"/>
      <c r="LP187"/>
      <c r="LQ187"/>
      <c r="LR187"/>
      <c r="LS187"/>
      <c r="LT187"/>
      <c r="LU187"/>
      <c r="LV187"/>
      <c r="LW187"/>
      <c r="LX187"/>
      <c r="LY187"/>
      <c r="LZ187"/>
      <c r="MA187"/>
      <c r="MB187"/>
      <c r="MC187"/>
      <c r="MD187"/>
      <c r="ME187"/>
      <c r="MF187"/>
      <c r="MG187"/>
      <c r="MH187"/>
      <c r="MI187"/>
      <c r="MJ187"/>
      <c r="MK187"/>
      <c r="ML187"/>
      <c r="MM187"/>
      <c r="MN187"/>
      <c r="MO187"/>
      <c r="MP187"/>
      <c r="MQ187"/>
      <c r="MR187"/>
      <c r="MS187"/>
      <c r="MT187"/>
      <c r="MU187"/>
      <c r="MV187"/>
      <c r="MW187"/>
      <c r="MX187"/>
      <c r="MY187"/>
      <c r="MZ187"/>
      <c r="NA187"/>
      <c r="NB187"/>
      <c r="NC187"/>
      <c r="ND187"/>
      <c r="NE187"/>
      <c r="NF187"/>
      <c r="NG187"/>
      <c r="NH187"/>
      <c r="NI187"/>
      <c r="NJ187"/>
      <c r="NK187"/>
      <c r="NL187"/>
      <c r="NM187"/>
      <c r="NN187"/>
      <c r="NO187"/>
      <c r="NP187"/>
      <c r="NQ187"/>
      <c r="NR187"/>
      <c r="NS187"/>
      <c r="NT187"/>
      <c r="NU187"/>
      <c r="NV187"/>
      <c r="NW187"/>
      <c r="NX187"/>
      <c r="NY187"/>
      <c r="NZ187"/>
      <c r="OA187"/>
      <c r="OB187"/>
      <c r="OC187"/>
      <c r="OD187"/>
      <c r="OE187"/>
      <c r="OF187"/>
      <c r="OG187"/>
      <c r="OH187"/>
      <c r="OI187"/>
      <c r="OJ187"/>
      <c r="OK187"/>
      <c r="OL187"/>
      <c r="OM187"/>
      <c r="ON187"/>
      <c r="OO187"/>
      <c r="OP187"/>
      <c r="OQ187"/>
      <c r="OR187"/>
      <c r="OS187"/>
      <c r="OT187"/>
      <c r="OU187"/>
      <c r="OV187"/>
      <c r="OW187"/>
      <c r="OX187"/>
      <c r="OY187"/>
      <c r="OZ187"/>
      <c r="PA187"/>
      <c r="PB187"/>
    </row>
    <row r="188" spans="7:418" ht="15">
      <c r="G188" s="19"/>
      <c r="H188" s="739" t="s">
        <v>32</v>
      </c>
      <c r="J188" s="801" t="s">
        <v>43</v>
      </c>
      <c r="K188" s="8" t="s">
        <v>179</v>
      </c>
      <c r="L188" s="56">
        <f t="shared" ref="L188:AA189" si="20">$S$29</f>
        <v>8.8999999999999996E-2</v>
      </c>
      <c r="M188" s="56">
        <f t="shared" si="20"/>
        <v>8.8999999999999996E-2</v>
      </c>
      <c r="N188" s="56">
        <f t="shared" si="20"/>
        <v>8.8999999999999996E-2</v>
      </c>
      <c r="O188" s="56">
        <f t="shared" si="20"/>
        <v>8.8999999999999996E-2</v>
      </c>
      <c r="P188" s="56">
        <f t="shared" si="20"/>
        <v>8.8999999999999996E-2</v>
      </c>
      <c r="Q188" s="56">
        <f t="shared" si="20"/>
        <v>8.8999999999999996E-2</v>
      </c>
      <c r="R188" s="56">
        <f t="shared" si="20"/>
        <v>8.8999999999999996E-2</v>
      </c>
      <c r="S188" s="56">
        <f t="shared" si="20"/>
        <v>8.8999999999999996E-2</v>
      </c>
      <c r="T188" s="56">
        <f t="shared" si="20"/>
        <v>8.8999999999999996E-2</v>
      </c>
      <c r="U188" s="56">
        <f t="shared" si="20"/>
        <v>8.8999999999999996E-2</v>
      </c>
      <c r="V188" s="56">
        <f t="shared" si="20"/>
        <v>8.8999999999999996E-2</v>
      </c>
      <c r="W188" s="56">
        <f t="shared" si="20"/>
        <v>8.8999999999999996E-2</v>
      </c>
      <c r="X188" s="56">
        <f t="shared" si="20"/>
        <v>8.8999999999999996E-2</v>
      </c>
      <c r="Y188" s="56">
        <f t="shared" si="20"/>
        <v>8.8999999999999996E-2</v>
      </c>
      <c r="Z188" s="56">
        <f t="shared" si="20"/>
        <v>8.8999999999999996E-2</v>
      </c>
      <c r="AA188" s="56">
        <f t="shared" si="20"/>
        <v>8.8999999999999996E-2</v>
      </c>
      <c r="AB188" s="56">
        <f t="shared" ref="AB188:AV196" si="21">$S$29</f>
        <v>8.8999999999999996E-2</v>
      </c>
      <c r="AC188" s="56">
        <f t="shared" si="21"/>
        <v>8.8999999999999996E-2</v>
      </c>
      <c r="AD188" s="56">
        <f t="shared" si="21"/>
        <v>8.8999999999999996E-2</v>
      </c>
      <c r="AE188" s="56">
        <f t="shared" si="21"/>
        <v>8.8999999999999996E-2</v>
      </c>
      <c r="AF188" s="56">
        <f t="shared" si="21"/>
        <v>8.8999999999999996E-2</v>
      </c>
      <c r="AG188" s="56">
        <f t="shared" si="21"/>
        <v>8.8999999999999996E-2</v>
      </c>
      <c r="AH188" s="56">
        <f t="shared" si="21"/>
        <v>8.8999999999999996E-2</v>
      </c>
      <c r="AI188" s="56">
        <f t="shared" si="21"/>
        <v>8.8999999999999996E-2</v>
      </c>
      <c r="AJ188" s="56">
        <f t="shared" si="21"/>
        <v>8.8999999999999996E-2</v>
      </c>
      <c r="AK188" s="56">
        <f t="shared" si="21"/>
        <v>8.8999999999999996E-2</v>
      </c>
      <c r="AL188" s="56">
        <f t="shared" si="21"/>
        <v>8.8999999999999996E-2</v>
      </c>
      <c r="AM188" s="56">
        <f t="shared" si="21"/>
        <v>8.8999999999999996E-2</v>
      </c>
      <c r="AN188" s="56">
        <f t="shared" si="21"/>
        <v>8.8999999999999996E-2</v>
      </c>
      <c r="AO188" s="56">
        <f t="shared" si="21"/>
        <v>8.8999999999999996E-2</v>
      </c>
      <c r="AP188" s="56">
        <f t="shared" si="21"/>
        <v>8.8999999999999996E-2</v>
      </c>
      <c r="AQ188" s="56">
        <f t="shared" si="21"/>
        <v>8.8999999999999996E-2</v>
      </c>
      <c r="AR188" s="56">
        <f t="shared" si="21"/>
        <v>8.8999999999999996E-2</v>
      </c>
      <c r="AS188" s="56">
        <f t="shared" si="21"/>
        <v>8.8999999999999996E-2</v>
      </c>
      <c r="AT188" s="56">
        <f t="shared" si="21"/>
        <v>8.8999999999999996E-2</v>
      </c>
      <c r="AU188" s="56">
        <f t="shared" si="21"/>
        <v>8.8999999999999996E-2</v>
      </c>
      <c r="AV188" s="625">
        <f t="shared" si="21"/>
        <v>8.8999999999999996E-2</v>
      </c>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c r="KT188"/>
      <c r="KU188"/>
      <c r="KV188"/>
      <c r="KW188"/>
      <c r="KX188"/>
      <c r="KY188"/>
      <c r="KZ188"/>
      <c r="LA188"/>
      <c r="LB188"/>
      <c r="LC188"/>
      <c r="LD188"/>
      <c r="LE188"/>
      <c r="LF188"/>
      <c r="LG188"/>
      <c r="LH188"/>
      <c r="LI188"/>
      <c r="LJ188"/>
      <c r="LK188"/>
      <c r="LL188"/>
      <c r="LM188"/>
      <c r="LN188"/>
      <c r="LO188"/>
      <c r="LP188"/>
      <c r="LQ188"/>
      <c r="LR188"/>
      <c r="LS188"/>
      <c r="LT188"/>
      <c r="LU188"/>
      <c r="LV188"/>
      <c r="LW188"/>
      <c r="LX188"/>
      <c r="LY188"/>
      <c r="LZ188"/>
      <c r="MA188"/>
      <c r="MB188"/>
      <c r="MC188"/>
      <c r="MD188"/>
      <c r="ME188"/>
      <c r="MF188"/>
      <c r="MG188"/>
      <c r="MH188"/>
      <c r="MI188"/>
      <c r="MJ188"/>
      <c r="MK188"/>
      <c r="ML188"/>
      <c r="MM188"/>
      <c r="MN188"/>
      <c r="MO188"/>
      <c r="MP188"/>
      <c r="MQ188"/>
      <c r="MR188"/>
      <c r="MS188"/>
      <c r="MT188"/>
      <c r="MU188"/>
      <c r="MV188"/>
      <c r="MW188"/>
      <c r="MX188"/>
      <c r="MY188"/>
      <c r="MZ188"/>
      <c r="NA188"/>
      <c r="NB188"/>
      <c r="NC188"/>
      <c r="ND188"/>
      <c r="NE188"/>
      <c r="NF188"/>
      <c r="NG188"/>
      <c r="NH188"/>
      <c r="NI188"/>
      <c r="NJ188"/>
      <c r="NK188"/>
      <c r="NL188"/>
      <c r="NM188"/>
      <c r="NN188"/>
      <c r="NO188"/>
      <c r="NP188"/>
      <c r="NQ188"/>
      <c r="NR188"/>
      <c r="NS188"/>
      <c r="NT188"/>
      <c r="NU188"/>
      <c r="NV188"/>
      <c r="NW188"/>
      <c r="NX188"/>
      <c r="NY188"/>
      <c r="NZ188"/>
      <c r="OA188"/>
      <c r="OB188"/>
      <c r="OC188"/>
      <c r="OD188"/>
      <c r="OE188"/>
      <c r="OF188"/>
      <c r="OG188"/>
      <c r="OH188"/>
      <c r="OI188"/>
      <c r="OJ188"/>
      <c r="OK188"/>
      <c r="OL188"/>
      <c r="OM188"/>
      <c r="ON188"/>
      <c r="OO188"/>
      <c r="OP188"/>
      <c r="OQ188"/>
      <c r="OR188"/>
      <c r="OS188"/>
      <c r="OT188"/>
      <c r="OU188"/>
      <c r="OV188"/>
      <c r="OW188"/>
      <c r="OX188"/>
      <c r="OY188"/>
      <c r="OZ188"/>
      <c r="PA188"/>
      <c r="PB188"/>
    </row>
    <row r="189" spans="7:418" ht="15">
      <c r="G189" s="19"/>
      <c r="H189" s="739"/>
      <c r="J189" s="802"/>
      <c r="K189" s="9" t="s">
        <v>180</v>
      </c>
      <c r="L189" s="57">
        <f>$S$29</f>
        <v>8.8999999999999996E-2</v>
      </c>
      <c r="M189" s="57">
        <f t="shared" si="20"/>
        <v>8.8999999999999996E-2</v>
      </c>
      <c r="N189" s="57">
        <f t="shared" si="20"/>
        <v>8.8999999999999996E-2</v>
      </c>
      <c r="O189" s="57">
        <f t="shared" si="20"/>
        <v>8.8999999999999996E-2</v>
      </c>
      <c r="P189" s="57">
        <f t="shared" si="20"/>
        <v>8.8999999999999996E-2</v>
      </c>
      <c r="Q189" s="57">
        <f t="shared" si="20"/>
        <v>8.8999999999999996E-2</v>
      </c>
      <c r="R189" s="57">
        <f t="shared" si="20"/>
        <v>8.8999999999999996E-2</v>
      </c>
      <c r="S189" s="57">
        <f t="shared" si="20"/>
        <v>8.8999999999999996E-2</v>
      </c>
      <c r="T189" s="57">
        <f t="shared" si="20"/>
        <v>8.8999999999999996E-2</v>
      </c>
      <c r="U189" s="57">
        <f t="shared" si="20"/>
        <v>8.8999999999999996E-2</v>
      </c>
      <c r="V189" s="57">
        <f t="shared" si="20"/>
        <v>8.8999999999999996E-2</v>
      </c>
      <c r="W189" s="57">
        <f t="shared" si="20"/>
        <v>8.8999999999999996E-2</v>
      </c>
      <c r="X189" s="57">
        <f t="shared" si="20"/>
        <v>8.8999999999999996E-2</v>
      </c>
      <c r="Y189" s="57">
        <f t="shared" si="20"/>
        <v>8.8999999999999996E-2</v>
      </c>
      <c r="Z189" s="57">
        <f t="shared" si="20"/>
        <v>8.8999999999999996E-2</v>
      </c>
      <c r="AA189" s="57">
        <f t="shared" si="20"/>
        <v>8.8999999999999996E-2</v>
      </c>
      <c r="AB189" s="57">
        <f t="shared" si="21"/>
        <v>8.8999999999999996E-2</v>
      </c>
      <c r="AC189" s="57">
        <f t="shared" si="21"/>
        <v>8.8999999999999996E-2</v>
      </c>
      <c r="AD189" s="57">
        <f t="shared" si="21"/>
        <v>8.8999999999999996E-2</v>
      </c>
      <c r="AE189" s="57">
        <f t="shared" si="21"/>
        <v>8.8999999999999996E-2</v>
      </c>
      <c r="AF189" s="57">
        <f t="shared" si="21"/>
        <v>8.8999999999999996E-2</v>
      </c>
      <c r="AG189" s="57">
        <f t="shared" si="21"/>
        <v>8.8999999999999996E-2</v>
      </c>
      <c r="AH189" s="57">
        <f t="shared" si="21"/>
        <v>8.8999999999999996E-2</v>
      </c>
      <c r="AI189" s="57">
        <f t="shared" si="21"/>
        <v>8.8999999999999996E-2</v>
      </c>
      <c r="AJ189" s="57">
        <f t="shared" si="21"/>
        <v>8.8999999999999996E-2</v>
      </c>
      <c r="AK189" s="57">
        <f t="shared" si="21"/>
        <v>8.8999999999999996E-2</v>
      </c>
      <c r="AL189" s="57">
        <f t="shared" si="21"/>
        <v>8.8999999999999996E-2</v>
      </c>
      <c r="AM189" s="57">
        <f t="shared" si="21"/>
        <v>8.8999999999999996E-2</v>
      </c>
      <c r="AN189" s="57">
        <f t="shared" si="21"/>
        <v>8.8999999999999996E-2</v>
      </c>
      <c r="AO189" s="57">
        <f t="shared" si="21"/>
        <v>8.8999999999999996E-2</v>
      </c>
      <c r="AP189" s="57">
        <f t="shared" si="21"/>
        <v>8.8999999999999996E-2</v>
      </c>
      <c r="AQ189" s="57">
        <f t="shared" si="21"/>
        <v>8.8999999999999996E-2</v>
      </c>
      <c r="AR189" s="57">
        <f t="shared" si="21"/>
        <v>8.8999999999999996E-2</v>
      </c>
      <c r="AS189" s="57">
        <f t="shared" si="21"/>
        <v>8.8999999999999996E-2</v>
      </c>
      <c r="AT189" s="57">
        <f t="shared" si="21"/>
        <v>8.8999999999999996E-2</v>
      </c>
      <c r="AU189" s="57">
        <f t="shared" si="21"/>
        <v>8.8999999999999996E-2</v>
      </c>
      <c r="AV189" s="626">
        <f t="shared" si="21"/>
        <v>8.8999999999999996E-2</v>
      </c>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c r="KT189"/>
      <c r="KU189"/>
      <c r="KV189"/>
      <c r="KW189"/>
      <c r="KX189"/>
      <c r="KY189"/>
      <c r="KZ189"/>
      <c r="LA189"/>
      <c r="LB189"/>
      <c r="LC189"/>
      <c r="LD189"/>
      <c r="LE189"/>
      <c r="LF189"/>
      <c r="LG189"/>
      <c r="LH189"/>
      <c r="LI189"/>
      <c r="LJ189"/>
      <c r="LK189"/>
      <c r="LL189"/>
      <c r="LM189"/>
      <c r="LN189"/>
      <c r="LO189"/>
      <c r="LP189"/>
      <c r="LQ189"/>
      <c r="LR189"/>
      <c r="LS189"/>
      <c r="LT189"/>
      <c r="LU189"/>
      <c r="LV189"/>
      <c r="LW189"/>
      <c r="LX189"/>
      <c r="LY189"/>
      <c r="LZ189"/>
      <c r="MA189"/>
      <c r="MB189"/>
      <c r="MC189"/>
      <c r="MD189"/>
      <c r="ME189"/>
      <c r="MF189"/>
      <c r="MG189"/>
      <c r="MH189"/>
      <c r="MI189"/>
      <c r="MJ189"/>
      <c r="MK189"/>
      <c r="ML189"/>
      <c r="MM189"/>
      <c r="MN189"/>
      <c r="MO189"/>
      <c r="MP189"/>
      <c r="MQ189"/>
      <c r="MR189"/>
      <c r="MS189"/>
      <c r="MT189"/>
      <c r="MU189"/>
      <c r="MV189"/>
      <c r="MW189"/>
      <c r="MX189"/>
      <c r="MY189"/>
      <c r="MZ189"/>
      <c r="NA189"/>
      <c r="NB189"/>
      <c r="NC189"/>
      <c r="ND189"/>
      <c r="NE189"/>
      <c r="NF189"/>
      <c r="NG189"/>
      <c r="NH189"/>
      <c r="NI189"/>
      <c r="NJ189"/>
      <c r="NK189"/>
      <c r="NL189"/>
      <c r="NM189"/>
      <c r="NN189"/>
      <c r="NO189"/>
      <c r="NP189"/>
      <c r="NQ189"/>
      <c r="NR189"/>
      <c r="NS189"/>
      <c r="NT189"/>
      <c r="NU189"/>
      <c r="NV189"/>
      <c r="NW189"/>
      <c r="NX189"/>
      <c r="NY189"/>
      <c r="NZ189"/>
      <c r="OA189"/>
      <c r="OB189"/>
      <c r="OC189"/>
      <c r="OD189"/>
      <c r="OE189"/>
      <c r="OF189"/>
      <c r="OG189"/>
      <c r="OH189"/>
      <c r="OI189"/>
      <c r="OJ189"/>
      <c r="OK189"/>
      <c r="OL189"/>
      <c r="OM189"/>
      <c r="ON189"/>
      <c r="OO189"/>
      <c r="OP189"/>
      <c r="OQ189"/>
      <c r="OR189"/>
      <c r="OS189"/>
      <c r="OT189"/>
      <c r="OU189"/>
      <c r="OV189"/>
      <c r="OW189"/>
      <c r="OX189"/>
      <c r="OY189"/>
      <c r="OZ189"/>
      <c r="PA189"/>
      <c r="PB189"/>
    </row>
    <row r="190" spans="7:418" ht="15.75" thickBot="1">
      <c r="G190" s="19"/>
      <c r="H190" s="739"/>
      <c r="J190" s="802"/>
      <c r="K190" s="9" t="s">
        <v>181</v>
      </c>
      <c r="L190" s="75">
        <f t="shared" ref="L190:AA196" si="22">$S$29</f>
        <v>8.8999999999999996E-2</v>
      </c>
      <c r="M190" s="75">
        <f t="shared" si="22"/>
        <v>8.8999999999999996E-2</v>
      </c>
      <c r="N190" s="75">
        <f t="shared" si="22"/>
        <v>8.8999999999999996E-2</v>
      </c>
      <c r="O190" s="75">
        <f t="shared" si="22"/>
        <v>8.8999999999999996E-2</v>
      </c>
      <c r="P190" s="75">
        <f t="shared" si="22"/>
        <v>8.8999999999999996E-2</v>
      </c>
      <c r="Q190" s="75">
        <f t="shared" si="22"/>
        <v>8.8999999999999996E-2</v>
      </c>
      <c r="R190" s="75">
        <f t="shared" si="22"/>
        <v>8.8999999999999996E-2</v>
      </c>
      <c r="S190" s="75">
        <f t="shared" si="22"/>
        <v>8.8999999999999996E-2</v>
      </c>
      <c r="T190" s="75">
        <f t="shared" si="22"/>
        <v>8.8999999999999996E-2</v>
      </c>
      <c r="U190" s="75">
        <f t="shared" si="22"/>
        <v>8.8999999999999996E-2</v>
      </c>
      <c r="V190" s="75">
        <f t="shared" si="22"/>
        <v>8.8999999999999996E-2</v>
      </c>
      <c r="W190" s="75">
        <f t="shared" si="22"/>
        <v>8.8999999999999996E-2</v>
      </c>
      <c r="X190" s="75">
        <f t="shared" si="22"/>
        <v>8.8999999999999996E-2</v>
      </c>
      <c r="Y190" s="75">
        <f t="shared" si="22"/>
        <v>8.8999999999999996E-2</v>
      </c>
      <c r="Z190" s="75">
        <f t="shared" si="22"/>
        <v>8.8999999999999996E-2</v>
      </c>
      <c r="AA190" s="75">
        <f t="shared" si="22"/>
        <v>8.8999999999999996E-2</v>
      </c>
      <c r="AB190" s="75">
        <f t="shared" si="21"/>
        <v>8.8999999999999996E-2</v>
      </c>
      <c r="AC190" s="75">
        <f t="shared" si="21"/>
        <v>8.8999999999999996E-2</v>
      </c>
      <c r="AD190" s="75">
        <f t="shared" si="21"/>
        <v>8.8999999999999996E-2</v>
      </c>
      <c r="AE190" s="75">
        <f t="shared" si="21"/>
        <v>8.8999999999999996E-2</v>
      </c>
      <c r="AF190" s="75">
        <f t="shared" si="21"/>
        <v>8.8999999999999996E-2</v>
      </c>
      <c r="AG190" s="75">
        <f t="shared" si="21"/>
        <v>8.8999999999999996E-2</v>
      </c>
      <c r="AH190" s="75">
        <f t="shared" si="21"/>
        <v>8.8999999999999996E-2</v>
      </c>
      <c r="AI190" s="75">
        <f t="shared" si="21"/>
        <v>8.8999999999999996E-2</v>
      </c>
      <c r="AJ190" s="75">
        <f t="shared" si="21"/>
        <v>8.8999999999999996E-2</v>
      </c>
      <c r="AK190" s="75">
        <f t="shared" si="21"/>
        <v>8.8999999999999996E-2</v>
      </c>
      <c r="AL190" s="75">
        <f t="shared" si="21"/>
        <v>8.8999999999999996E-2</v>
      </c>
      <c r="AM190" s="75">
        <f t="shared" si="21"/>
        <v>8.8999999999999996E-2</v>
      </c>
      <c r="AN190" s="75">
        <f t="shared" si="21"/>
        <v>8.8999999999999996E-2</v>
      </c>
      <c r="AO190" s="75">
        <f t="shared" si="21"/>
        <v>8.8999999999999996E-2</v>
      </c>
      <c r="AP190" s="75">
        <f t="shared" si="21"/>
        <v>8.8999999999999996E-2</v>
      </c>
      <c r="AQ190" s="75">
        <f t="shared" si="21"/>
        <v>8.8999999999999996E-2</v>
      </c>
      <c r="AR190" s="75">
        <f t="shared" si="21"/>
        <v>8.8999999999999996E-2</v>
      </c>
      <c r="AS190" s="75">
        <f t="shared" si="21"/>
        <v>8.8999999999999996E-2</v>
      </c>
      <c r="AT190" s="75">
        <f t="shared" si="21"/>
        <v>8.8999999999999996E-2</v>
      </c>
      <c r="AU190" s="75">
        <f t="shared" si="21"/>
        <v>8.8999999999999996E-2</v>
      </c>
      <c r="AV190" s="627">
        <f t="shared" si="21"/>
        <v>8.8999999999999996E-2</v>
      </c>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c r="KT190"/>
      <c r="KU190"/>
      <c r="KV190"/>
      <c r="KW190"/>
      <c r="KX190"/>
      <c r="KY190"/>
      <c r="KZ190"/>
      <c r="LA190"/>
      <c r="LB190"/>
      <c r="LC190"/>
      <c r="LD190"/>
      <c r="LE190"/>
      <c r="LF190"/>
      <c r="LG190"/>
      <c r="LH190"/>
      <c r="LI190"/>
      <c r="LJ190"/>
      <c r="LK190"/>
      <c r="LL190"/>
      <c r="LM190"/>
      <c r="LN190"/>
      <c r="LO190"/>
      <c r="LP190"/>
      <c r="LQ190"/>
      <c r="LR190"/>
      <c r="LS190"/>
      <c r="LT190"/>
      <c r="LU190"/>
      <c r="LV190"/>
      <c r="LW190"/>
      <c r="LX190"/>
      <c r="LY190"/>
      <c r="LZ190"/>
      <c r="MA190"/>
      <c r="MB190"/>
      <c r="MC190"/>
      <c r="MD190"/>
      <c r="ME190"/>
      <c r="MF190"/>
      <c r="MG190"/>
      <c r="MH190"/>
      <c r="MI190"/>
      <c r="MJ190"/>
      <c r="MK190"/>
      <c r="ML190"/>
      <c r="MM190"/>
      <c r="MN190"/>
      <c r="MO190"/>
      <c r="MP190"/>
      <c r="MQ190"/>
      <c r="MR190"/>
      <c r="MS190"/>
      <c r="MT190"/>
      <c r="MU190"/>
      <c r="MV190"/>
      <c r="MW190"/>
      <c r="MX190"/>
      <c r="MY190"/>
      <c r="MZ190"/>
      <c r="NA190"/>
      <c r="NB190"/>
      <c r="NC190"/>
      <c r="ND190"/>
      <c r="NE190"/>
      <c r="NF190"/>
      <c r="NG190"/>
      <c r="NH190"/>
      <c r="NI190"/>
      <c r="NJ190"/>
      <c r="NK190"/>
      <c r="NL190"/>
      <c r="NM190"/>
      <c r="NN190"/>
      <c r="NO190"/>
      <c r="NP190"/>
      <c r="NQ190"/>
      <c r="NR190"/>
      <c r="NS190"/>
      <c r="NT190"/>
      <c r="NU190"/>
      <c r="NV190"/>
      <c r="NW190"/>
      <c r="NX190"/>
      <c r="NY190"/>
      <c r="NZ190"/>
      <c r="OA190"/>
      <c r="OB190"/>
      <c r="OC190"/>
      <c r="OD190"/>
      <c r="OE190"/>
      <c r="OF190"/>
      <c r="OG190"/>
      <c r="OH190"/>
      <c r="OI190"/>
      <c r="OJ190"/>
      <c r="OK190"/>
      <c r="OL190"/>
      <c r="OM190"/>
      <c r="ON190"/>
      <c r="OO190"/>
      <c r="OP190"/>
      <c r="OQ190"/>
      <c r="OR190"/>
      <c r="OS190"/>
      <c r="OT190"/>
      <c r="OU190"/>
      <c r="OV190"/>
      <c r="OW190"/>
      <c r="OX190"/>
      <c r="OY190"/>
      <c r="OZ190"/>
      <c r="PA190"/>
      <c r="PB190"/>
    </row>
    <row r="191" spans="7:418" ht="15.75" thickTop="1">
      <c r="G191" s="19"/>
      <c r="H191" s="739"/>
      <c r="J191" s="802"/>
      <c r="K191" s="9" t="s">
        <v>146</v>
      </c>
      <c r="L191" s="76">
        <f t="shared" si="22"/>
        <v>8.8999999999999996E-2</v>
      </c>
      <c r="M191" s="76">
        <f t="shared" si="22"/>
        <v>8.8999999999999996E-2</v>
      </c>
      <c r="N191" s="76">
        <f t="shared" si="22"/>
        <v>8.8999999999999996E-2</v>
      </c>
      <c r="O191" s="76">
        <f t="shared" si="22"/>
        <v>8.8999999999999996E-2</v>
      </c>
      <c r="P191" s="76">
        <f t="shared" si="22"/>
        <v>8.8999999999999996E-2</v>
      </c>
      <c r="Q191" s="76">
        <f t="shared" si="22"/>
        <v>8.8999999999999996E-2</v>
      </c>
      <c r="R191" s="76">
        <f t="shared" si="22"/>
        <v>8.8999999999999996E-2</v>
      </c>
      <c r="S191" s="76">
        <f t="shared" si="22"/>
        <v>8.8999999999999996E-2</v>
      </c>
      <c r="T191" s="76">
        <f t="shared" si="22"/>
        <v>8.8999999999999996E-2</v>
      </c>
      <c r="U191" s="76">
        <f t="shared" si="22"/>
        <v>8.8999999999999996E-2</v>
      </c>
      <c r="V191" s="76">
        <f t="shared" si="22"/>
        <v>8.8999999999999996E-2</v>
      </c>
      <c r="W191" s="76">
        <f t="shared" si="22"/>
        <v>8.8999999999999996E-2</v>
      </c>
      <c r="X191" s="76">
        <f t="shared" si="22"/>
        <v>8.8999999999999996E-2</v>
      </c>
      <c r="Y191" s="76">
        <f t="shared" si="22"/>
        <v>8.8999999999999996E-2</v>
      </c>
      <c r="Z191" s="76">
        <f t="shared" si="22"/>
        <v>8.8999999999999996E-2</v>
      </c>
      <c r="AA191" s="76">
        <f t="shared" si="22"/>
        <v>8.8999999999999996E-2</v>
      </c>
      <c r="AB191" s="76">
        <f t="shared" si="21"/>
        <v>8.8999999999999996E-2</v>
      </c>
      <c r="AC191" s="76">
        <f t="shared" si="21"/>
        <v>8.8999999999999996E-2</v>
      </c>
      <c r="AD191" s="76">
        <f t="shared" si="21"/>
        <v>8.8999999999999996E-2</v>
      </c>
      <c r="AE191" s="76">
        <f t="shared" si="21"/>
        <v>8.8999999999999996E-2</v>
      </c>
      <c r="AF191" s="76">
        <f t="shared" si="21"/>
        <v>8.8999999999999996E-2</v>
      </c>
      <c r="AG191" s="76">
        <f t="shared" si="21"/>
        <v>8.8999999999999996E-2</v>
      </c>
      <c r="AH191" s="76">
        <f t="shared" si="21"/>
        <v>8.8999999999999996E-2</v>
      </c>
      <c r="AI191" s="76">
        <f t="shared" si="21"/>
        <v>8.8999999999999996E-2</v>
      </c>
      <c r="AJ191" s="76">
        <f t="shared" si="21"/>
        <v>8.8999999999999996E-2</v>
      </c>
      <c r="AK191" s="76">
        <f t="shared" si="21"/>
        <v>8.8999999999999996E-2</v>
      </c>
      <c r="AL191" s="76">
        <f t="shared" si="21"/>
        <v>8.8999999999999996E-2</v>
      </c>
      <c r="AM191" s="76">
        <f t="shared" si="21"/>
        <v>8.8999999999999996E-2</v>
      </c>
      <c r="AN191" s="76">
        <f t="shared" si="21"/>
        <v>8.8999999999999996E-2</v>
      </c>
      <c r="AO191" s="76">
        <f t="shared" si="21"/>
        <v>8.8999999999999996E-2</v>
      </c>
      <c r="AP191" s="76">
        <f t="shared" si="21"/>
        <v>8.8999999999999996E-2</v>
      </c>
      <c r="AQ191" s="76">
        <f t="shared" si="21"/>
        <v>8.8999999999999996E-2</v>
      </c>
      <c r="AR191" s="76">
        <f t="shared" si="21"/>
        <v>8.8999999999999996E-2</v>
      </c>
      <c r="AS191" s="76">
        <f t="shared" si="21"/>
        <v>8.8999999999999996E-2</v>
      </c>
      <c r="AT191" s="76">
        <f t="shared" si="21"/>
        <v>8.8999999999999996E-2</v>
      </c>
      <c r="AU191" s="76">
        <f t="shared" si="21"/>
        <v>8.8999999999999996E-2</v>
      </c>
      <c r="AV191" s="628">
        <f t="shared" si="21"/>
        <v>8.8999999999999996E-2</v>
      </c>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c r="KT191"/>
      <c r="KU191"/>
      <c r="KV191"/>
      <c r="KW191"/>
      <c r="KX191"/>
      <c r="KY191"/>
      <c r="KZ191"/>
      <c r="LA191"/>
      <c r="LB191"/>
      <c r="LC191"/>
      <c r="LD191"/>
      <c r="LE191"/>
      <c r="LF191"/>
      <c r="LG191"/>
      <c r="LH191"/>
      <c r="LI191"/>
      <c r="LJ191"/>
      <c r="LK191"/>
      <c r="LL191"/>
      <c r="LM191"/>
      <c r="LN191"/>
      <c r="LO191"/>
      <c r="LP191"/>
      <c r="LQ191"/>
      <c r="LR191"/>
      <c r="LS191"/>
      <c r="LT191"/>
      <c r="LU191"/>
      <c r="LV191"/>
      <c r="LW191"/>
      <c r="LX191"/>
      <c r="LY191"/>
      <c r="LZ191"/>
      <c r="MA191"/>
      <c r="MB191"/>
      <c r="MC191"/>
      <c r="MD191"/>
      <c r="ME191"/>
      <c r="MF191"/>
      <c r="MG191"/>
      <c r="MH191"/>
      <c r="MI191"/>
      <c r="MJ191"/>
      <c r="MK191"/>
      <c r="ML191"/>
      <c r="MM191"/>
      <c r="MN191"/>
      <c r="MO191"/>
      <c r="MP191"/>
      <c r="MQ191"/>
      <c r="MR191"/>
      <c r="MS191"/>
      <c r="MT191"/>
      <c r="MU191"/>
      <c r="MV191"/>
      <c r="MW191"/>
      <c r="MX191"/>
      <c r="MY191"/>
      <c r="MZ191"/>
      <c r="NA191"/>
      <c r="NB191"/>
      <c r="NC191"/>
      <c r="ND191"/>
      <c r="NE191"/>
      <c r="NF191"/>
      <c r="NG191"/>
      <c r="NH191"/>
      <c r="NI191"/>
      <c r="NJ191"/>
      <c r="NK191"/>
      <c r="NL191"/>
      <c r="NM191"/>
      <c r="NN191"/>
      <c r="NO191"/>
      <c r="NP191"/>
      <c r="NQ191"/>
      <c r="NR191"/>
      <c r="NS191"/>
      <c r="NT191"/>
      <c r="NU191"/>
      <c r="NV191"/>
      <c r="NW191"/>
      <c r="NX191"/>
      <c r="NY191"/>
      <c r="NZ191"/>
      <c r="OA191"/>
      <c r="OB191"/>
      <c r="OC191"/>
      <c r="OD191"/>
      <c r="OE191"/>
      <c r="OF191"/>
      <c r="OG191"/>
      <c r="OH191"/>
      <c r="OI191"/>
      <c r="OJ191"/>
      <c r="OK191"/>
      <c r="OL191"/>
      <c r="OM191"/>
      <c r="ON191"/>
      <c r="OO191"/>
      <c r="OP191"/>
      <c r="OQ191"/>
      <c r="OR191"/>
      <c r="OS191"/>
      <c r="OT191"/>
      <c r="OU191"/>
      <c r="OV191"/>
      <c r="OW191"/>
      <c r="OX191"/>
      <c r="OY191"/>
      <c r="OZ191"/>
      <c r="PA191"/>
      <c r="PB191"/>
    </row>
    <row r="192" spans="7:418" ht="15">
      <c r="G192" s="19"/>
      <c r="H192" s="739"/>
      <c r="J192" s="802"/>
      <c r="K192" s="9" t="s">
        <v>147</v>
      </c>
      <c r="L192" s="57">
        <f t="shared" si="22"/>
        <v>8.8999999999999996E-2</v>
      </c>
      <c r="M192" s="57">
        <f t="shared" si="22"/>
        <v>8.8999999999999996E-2</v>
      </c>
      <c r="N192" s="57">
        <f t="shared" si="22"/>
        <v>8.8999999999999996E-2</v>
      </c>
      <c r="O192" s="57">
        <f t="shared" si="22"/>
        <v>8.8999999999999996E-2</v>
      </c>
      <c r="P192" s="57">
        <f t="shared" si="22"/>
        <v>8.8999999999999996E-2</v>
      </c>
      <c r="Q192" s="57">
        <f t="shared" si="22"/>
        <v>8.8999999999999996E-2</v>
      </c>
      <c r="R192" s="57">
        <f t="shared" si="22"/>
        <v>8.8999999999999996E-2</v>
      </c>
      <c r="S192" s="57">
        <f t="shared" si="22"/>
        <v>8.8999999999999996E-2</v>
      </c>
      <c r="T192" s="57">
        <f t="shared" si="22"/>
        <v>8.8999999999999996E-2</v>
      </c>
      <c r="U192" s="57">
        <f t="shared" si="22"/>
        <v>8.8999999999999996E-2</v>
      </c>
      <c r="V192" s="57">
        <f t="shared" si="22"/>
        <v>8.8999999999999996E-2</v>
      </c>
      <c r="W192" s="57">
        <f t="shared" si="22"/>
        <v>8.8999999999999996E-2</v>
      </c>
      <c r="X192" s="57">
        <f t="shared" si="22"/>
        <v>8.8999999999999996E-2</v>
      </c>
      <c r="Y192" s="57">
        <f t="shared" si="22"/>
        <v>8.8999999999999996E-2</v>
      </c>
      <c r="Z192" s="57">
        <f t="shared" si="22"/>
        <v>8.8999999999999996E-2</v>
      </c>
      <c r="AA192" s="57">
        <f t="shared" si="22"/>
        <v>8.8999999999999996E-2</v>
      </c>
      <c r="AB192" s="57">
        <f t="shared" si="21"/>
        <v>8.8999999999999996E-2</v>
      </c>
      <c r="AC192" s="57">
        <f t="shared" si="21"/>
        <v>8.8999999999999996E-2</v>
      </c>
      <c r="AD192" s="57">
        <f t="shared" si="21"/>
        <v>8.8999999999999996E-2</v>
      </c>
      <c r="AE192" s="57">
        <f t="shared" si="21"/>
        <v>8.8999999999999996E-2</v>
      </c>
      <c r="AF192" s="57">
        <f t="shared" si="21"/>
        <v>8.8999999999999996E-2</v>
      </c>
      <c r="AG192" s="57">
        <f t="shared" si="21"/>
        <v>8.8999999999999996E-2</v>
      </c>
      <c r="AH192" s="57">
        <f t="shared" si="21"/>
        <v>8.8999999999999996E-2</v>
      </c>
      <c r="AI192" s="57">
        <f t="shared" si="21"/>
        <v>8.8999999999999996E-2</v>
      </c>
      <c r="AJ192" s="57">
        <f t="shared" si="21"/>
        <v>8.8999999999999996E-2</v>
      </c>
      <c r="AK192" s="57">
        <f t="shared" si="21"/>
        <v>8.8999999999999996E-2</v>
      </c>
      <c r="AL192" s="57">
        <f t="shared" si="21"/>
        <v>8.8999999999999996E-2</v>
      </c>
      <c r="AM192" s="57">
        <f t="shared" si="21"/>
        <v>8.8999999999999996E-2</v>
      </c>
      <c r="AN192" s="57">
        <f t="shared" si="21"/>
        <v>8.8999999999999996E-2</v>
      </c>
      <c r="AO192" s="57">
        <f t="shared" si="21"/>
        <v>8.8999999999999996E-2</v>
      </c>
      <c r="AP192" s="57">
        <f t="shared" si="21"/>
        <v>8.8999999999999996E-2</v>
      </c>
      <c r="AQ192" s="57">
        <f t="shared" si="21"/>
        <v>8.8999999999999996E-2</v>
      </c>
      <c r="AR192" s="57">
        <f t="shared" si="21"/>
        <v>8.8999999999999996E-2</v>
      </c>
      <c r="AS192" s="57">
        <f t="shared" si="21"/>
        <v>8.8999999999999996E-2</v>
      </c>
      <c r="AT192" s="57">
        <f t="shared" si="21"/>
        <v>8.8999999999999996E-2</v>
      </c>
      <c r="AU192" s="57">
        <f t="shared" si="21"/>
        <v>8.8999999999999996E-2</v>
      </c>
      <c r="AV192" s="626">
        <f t="shared" si="21"/>
        <v>8.8999999999999996E-2</v>
      </c>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c r="KT192"/>
      <c r="KU192"/>
      <c r="KV192"/>
      <c r="KW192"/>
      <c r="KX192"/>
      <c r="KY192"/>
      <c r="KZ192"/>
      <c r="LA192"/>
      <c r="LB192"/>
      <c r="LC192"/>
      <c r="LD192"/>
      <c r="LE192"/>
      <c r="LF192"/>
      <c r="LG192"/>
      <c r="LH192"/>
      <c r="LI192"/>
      <c r="LJ192"/>
      <c r="LK192"/>
      <c r="LL192"/>
      <c r="LM192"/>
      <c r="LN192"/>
      <c r="LO192"/>
      <c r="LP192"/>
      <c r="LQ192"/>
      <c r="LR192"/>
      <c r="LS192"/>
      <c r="LT192"/>
      <c r="LU192"/>
      <c r="LV192"/>
      <c r="LW192"/>
      <c r="LX192"/>
      <c r="LY192"/>
      <c r="LZ192"/>
      <c r="MA192"/>
      <c r="MB192"/>
      <c r="MC192"/>
      <c r="MD192"/>
      <c r="ME192"/>
      <c r="MF192"/>
      <c r="MG192"/>
      <c r="MH192"/>
      <c r="MI192"/>
      <c r="MJ192"/>
      <c r="MK192"/>
      <c r="ML192"/>
      <c r="MM192"/>
      <c r="MN192"/>
      <c r="MO192"/>
      <c r="MP192"/>
      <c r="MQ192"/>
      <c r="MR192"/>
      <c r="MS192"/>
      <c r="MT192"/>
      <c r="MU192"/>
      <c r="MV192"/>
      <c r="MW192"/>
      <c r="MX192"/>
      <c r="MY192"/>
      <c r="MZ192"/>
      <c r="NA192"/>
      <c r="NB192"/>
      <c r="NC192"/>
      <c r="ND192"/>
      <c r="NE192"/>
      <c r="NF192"/>
      <c r="NG192"/>
      <c r="NH192"/>
      <c r="NI192"/>
      <c r="NJ192"/>
      <c r="NK192"/>
      <c r="NL192"/>
      <c r="NM192"/>
      <c r="NN192"/>
      <c r="NO192"/>
      <c r="NP192"/>
      <c r="NQ192"/>
      <c r="NR192"/>
      <c r="NS192"/>
      <c r="NT192"/>
      <c r="NU192"/>
      <c r="NV192"/>
      <c r="NW192"/>
      <c r="NX192"/>
      <c r="NY192"/>
      <c r="NZ192"/>
      <c r="OA192"/>
      <c r="OB192"/>
      <c r="OC192"/>
      <c r="OD192"/>
      <c r="OE192"/>
      <c r="OF192"/>
      <c r="OG192"/>
      <c r="OH192"/>
      <c r="OI192"/>
      <c r="OJ192"/>
      <c r="OK192"/>
      <c r="OL192"/>
      <c r="OM192"/>
      <c r="ON192"/>
      <c r="OO192"/>
      <c r="OP192"/>
      <c r="OQ192"/>
      <c r="OR192"/>
      <c r="OS192"/>
      <c r="OT192"/>
      <c r="OU192"/>
      <c r="OV192"/>
      <c r="OW192"/>
      <c r="OX192"/>
      <c r="OY192"/>
      <c r="OZ192"/>
      <c r="PA192"/>
      <c r="PB192"/>
    </row>
    <row r="193" spans="7:418" ht="15.75" thickBot="1">
      <c r="G193" s="19"/>
      <c r="H193" s="739"/>
      <c r="J193" s="802"/>
      <c r="K193" s="9" t="s">
        <v>149</v>
      </c>
      <c r="L193" s="75">
        <f t="shared" si="22"/>
        <v>8.8999999999999996E-2</v>
      </c>
      <c r="M193" s="75">
        <f t="shared" si="22"/>
        <v>8.8999999999999996E-2</v>
      </c>
      <c r="N193" s="75">
        <f t="shared" si="22"/>
        <v>8.8999999999999996E-2</v>
      </c>
      <c r="O193" s="75">
        <f t="shared" si="22"/>
        <v>8.8999999999999996E-2</v>
      </c>
      <c r="P193" s="75">
        <f t="shared" si="22"/>
        <v>8.8999999999999996E-2</v>
      </c>
      <c r="Q193" s="75">
        <f t="shared" si="22"/>
        <v>8.8999999999999996E-2</v>
      </c>
      <c r="R193" s="75">
        <f t="shared" si="22"/>
        <v>8.8999999999999996E-2</v>
      </c>
      <c r="S193" s="75">
        <f t="shared" si="22"/>
        <v>8.8999999999999996E-2</v>
      </c>
      <c r="T193" s="75">
        <f t="shared" si="22"/>
        <v>8.8999999999999996E-2</v>
      </c>
      <c r="U193" s="75">
        <f t="shared" si="22"/>
        <v>8.8999999999999996E-2</v>
      </c>
      <c r="V193" s="75">
        <f t="shared" si="22"/>
        <v>8.8999999999999996E-2</v>
      </c>
      <c r="W193" s="75">
        <f t="shared" si="22"/>
        <v>8.8999999999999996E-2</v>
      </c>
      <c r="X193" s="75">
        <f t="shared" si="22"/>
        <v>8.8999999999999996E-2</v>
      </c>
      <c r="Y193" s="75">
        <f t="shared" si="22"/>
        <v>8.8999999999999996E-2</v>
      </c>
      <c r="Z193" s="75">
        <f t="shared" si="22"/>
        <v>8.8999999999999996E-2</v>
      </c>
      <c r="AA193" s="75">
        <f t="shared" si="22"/>
        <v>8.8999999999999996E-2</v>
      </c>
      <c r="AB193" s="75">
        <f t="shared" si="21"/>
        <v>8.8999999999999996E-2</v>
      </c>
      <c r="AC193" s="75">
        <f t="shared" si="21"/>
        <v>8.8999999999999996E-2</v>
      </c>
      <c r="AD193" s="75">
        <f t="shared" si="21"/>
        <v>8.8999999999999996E-2</v>
      </c>
      <c r="AE193" s="75">
        <f t="shared" si="21"/>
        <v>8.8999999999999996E-2</v>
      </c>
      <c r="AF193" s="75">
        <f t="shared" si="21"/>
        <v>8.8999999999999996E-2</v>
      </c>
      <c r="AG193" s="75">
        <f t="shared" si="21"/>
        <v>8.8999999999999996E-2</v>
      </c>
      <c r="AH193" s="75">
        <f t="shared" si="21"/>
        <v>8.8999999999999996E-2</v>
      </c>
      <c r="AI193" s="75">
        <f t="shared" si="21"/>
        <v>8.8999999999999996E-2</v>
      </c>
      <c r="AJ193" s="75">
        <f t="shared" si="21"/>
        <v>8.8999999999999996E-2</v>
      </c>
      <c r="AK193" s="75">
        <f t="shared" si="21"/>
        <v>8.8999999999999996E-2</v>
      </c>
      <c r="AL193" s="75">
        <f t="shared" si="21"/>
        <v>8.8999999999999996E-2</v>
      </c>
      <c r="AM193" s="75">
        <f t="shared" si="21"/>
        <v>8.8999999999999996E-2</v>
      </c>
      <c r="AN193" s="75">
        <f t="shared" si="21"/>
        <v>8.8999999999999996E-2</v>
      </c>
      <c r="AO193" s="75">
        <f t="shared" si="21"/>
        <v>8.8999999999999996E-2</v>
      </c>
      <c r="AP193" s="75">
        <f t="shared" si="21"/>
        <v>8.8999999999999996E-2</v>
      </c>
      <c r="AQ193" s="75">
        <f t="shared" si="21"/>
        <v>8.8999999999999996E-2</v>
      </c>
      <c r="AR193" s="75">
        <f t="shared" si="21"/>
        <v>8.8999999999999996E-2</v>
      </c>
      <c r="AS193" s="75">
        <f t="shared" si="21"/>
        <v>8.8999999999999996E-2</v>
      </c>
      <c r="AT193" s="75">
        <f t="shared" si="21"/>
        <v>8.8999999999999996E-2</v>
      </c>
      <c r="AU193" s="75">
        <f t="shared" si="21"/>
        <v>8.8999999999999996E-2</v>
      </c>
      <c r="AV193" s="627">
        <f t="shared" si="21"/>
        <v>8.8999999999999996E-2</v>
      </c>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c r="KT193"/>
      <c r="KU193"/>
      <c r="KV193"/>
      <c r="KW193"/>
      <c r="KX193"/>
      <c r="KY193"/>
      <c r="KZ193"/>
      <c r="LA193"/>
      <c r="LB193"/>
      <c r="LC193"/>
      <c r="LD193"/>
      <c r="LE193"/>
      <c r="LF193"/>
      <c r="LG193"/>
      <c r="LH193"/>
      <c r="LI193"/>
      <c r="LJ193"/>
      <c r="LK193"/>
      <c r="LL193"/>
      <c r="LM193"/>
      <c r="LN193"/>
      <c r="LO193"/>
      <c r="LP193"/>
      <c r="LQ193"/>
      <c r="LR193"/>
      <c r="LS193"/>
      <c r="LT193"/>
      <c r="LU193"/>
      <c r="LV193"/>
      <c r="LW193"/>
      <c r="LX193"/>
      <c r="LY193"/>
      <c r="LZ193"/>
      <c r="MA193"/>
      <c r="MB193"/>
      <c r="MC193"/>
      <c r="MD193"/>
      <c r="ME193"/>
      <c r="MF193"/>
      <c r="MG193"/>
      <c r="MH193"/>
      <c r="MI193"/>
      <c r="MJ193"/>
      <c r="MK193"/>
      <c r="ML193"/>
      <c r="MM193"/>
      <c r="MN193"/>
      <c r="MO193"/>
      <c r="MP193"/>
      <c r="MQ193"/>
      <c r="MR193"/>
      <c r="MS193"/>
      <c r="MT193"/>
      <c r="MU193"/>
      <c r="MV193"/>
      <c r="MW193"/>
      <c r="MX193"/>
      <c r="MY193"/>
      <c r="MZ193"/>
      <c r="NA193"/>
      <c r="NB193"/>
      <c r="NC193"/>
      <c r="ND193"/>
      <c r="NE193"/>
      <c r="NF193"/>
      <c r="NG193"/>
      <c r="NH193"/>
      <c r="NI193"/>
      <c r="NJ193"/>
      <c r="NK193"/>
      <c r="NL193"/>
      <c r="NM193"/>
      <c r="NN193"/>
      <c r="NO193"/>
      <c r="NP193"/>
      <c r="NQ193"/>
      <c r="NR193"/>
      <c r="NS193"/>
      <c r="NT193"/>
      <c r="NU193"/>
      <c r="NV193"/>
      <c r="NW193"/>
      <c r="NX193"/>
      <c r="NY193"/>
      <c r="NZ193"/>
      <c r="OA193"/>
      <c r="OB193"/>
      <c r="OC193"/>
      <c r="OD193"/>
      <c r="OE193"/>
      <c r="OF193"/>
      <c r="OG193"/>
      <c r="OH193"/>
      <c r="OI193"/>
      <c r="OJ193"/>
      <c r="OK193"/>
      <c r="OL193"/>
      <c r="OM193"/>
      <c r="ON193"/>
      <c r="OO193"/>
      <c r="OP193"/>
      <c r="OQ193"/>
      <c r="OR193"/>
      <c r="OS193"/>
      <c r="OT193"/>
      <c r="OU193"/>
      <c r="OV193"/>
      <c r="OW193"/>
      <c r="OX193"/>
      <c r="OY193"/>
      <c r="OZ193"/>
      <c r="PA193"/>
      <c r="PB193"/>
    </row>
    <row r="194" spans="7:418" ht="15.75" thickTop="1">
      <c r="G194" s="19"/>
      <c r="H194" s="739"/>
      <c r="J194" s="802"/>
      <c r="K194" s="9" t="s">
        <v>152</v>
      </c>
      <c r="L194" s="76">
        <f t="shared" si="22"/>
        <v>8.8999999999999996E-2</v>
      </c>
      <c r="M194" s="76">
        <f t="shared" si="22"/>
        <v>8.8999999999999996E-2</v>
      </c>
      <c r="N194" s="76">
        <f t="shared" si="22"/>
        <v>8.8999999999999996E-2</v>
      </c>
      <c r="O194" s="76">
        <f t="shared" si="22"/>
        <v>8.8999999999999996E-2</v>
      </c>
      <c r="P194" s="76">
        <f t="shared" si="22"/>
        <v>8.8999999999999996E-2</v>
      </c>
      <c r="Q194" s="76">
        <f t="shared" si="22"/>
        <v>8.8999999999999996E-2</v>
      </c>
      <c r="R194" s="76">
        <f t="shared" si="22"/>
        <v>8.8999999999999996E-2</v>
      </c>
      <c r="S194" s="76">
        <f t="shared" si="22"/>
        <v>8.8999999999999996E-2</v>
      </c>
      <c r="T194" s="76">
        <f t="shared" si="22"/>
        <v>8.8999999999999996E-2</v>
      </c>
      <c r="U194" s="76">
        <f t="shared" si="22"/>
        <v>8.8999999999999996E-2</v>
      </c>
      <c r="V194" s="76">
        <f t="shared" si="22"/>
        <v>8.8999999999999996E-2</v>
      </c>
      <c r="W194" s="76">
        <f t="shared" si="22"/>
        <v>8.8999999999999996E-2</v>
      </c>
      <c r="X194" s="76">
        <f t="shared" si="22"/>
        <v>8.8999999999999996E-2</v>
      </c>
      <c r="Y194" s="76">
        <f t="shared" si="22"/>
        <v>8.8999999999999996E-2</v>
      </c>
      <c r="Z194" s="76">
        <f t="shared" si="22"/>
        <v>8.8999999999999996E-2</v>
      </c>
      <c r="AA194" s="76">
        <f t="shared" si="22"/>
        <v>8.8999999999999996E-2</v>
      </c>
      <c r="AB194" s="76">
        <f t="shared" si="21"/>
        <v>8.8999999999999996E-2</v>
      </c>
      <c r="AC194" s="76">
        <f t="shared" si="21"/>
        <v>8.8999999999999996E-2</v>
      </c>
      <c r="AD194" s="76">
        <f t="shared" si="21"/>
        <v>8.8999999999999996E-2</v>
      </c>
      <c r="AE194" s="76">
        <f t="shared" si="21"/>
        <v>8.8999999999999996E-2</v>
      </c>
      <c r="AF194" s="76">
        <f t="shared" si="21"/>
        <v>8.8999999999999996E-2</v>
      </c>
      <c r="AG194" s="76">
        <f t="shared" si="21"/>
        <v>8.8999999999999996E-2</v>
      </c>
      <c r="AH194" s="76">
        <f t="shared" si="21"/>
        <v>8.8999999999999996E-2</v>
      </c>
      <c r="AI194" s="76">
        <f t="shared" si="21"/>
        <v>8.8999999999999996E-2</v>
      </c>
      <c r="AJ194" s="76">
        <f t="shared" si="21"/>
        <v>8.8999999999999996E-2</v>
      </c>
      <c r="AK194" s="76">
        <f t="shared" si="21"/>
        <v>8.8999999999999996E-2</v>
      </c>
      <c r="AL194" s="76">
        <f t="shared" si="21"/>
        <v>8.8999999999999996E-2</v>
      </c>
      <c r="AM194" s="76">
        <f t="shared" si="21"/>
        <v>8.8999999999999996E-2</v>
      </c>
      <c r="AN194" s="76">
        <f t="shared" si="21"/>
        <v>8.8999999999999996E-2</v>
      </c>
      <c r="AO194" s="76">
        <f t="shared" si="21"/>
        <v>8.8999999999999996E-2</v>
      </c>
      <c r="AP194" s="76">
        <f t="shared" si="21"/>
        <v>8.8999999999999996E-2</v>
      </c>
      <c r="AQ194" s="76">
        <f t="shared" si="21"/>
        <v>8.8999999999999996E-2</v>
      </c>
      <c r="AR194" s="76">
        <f t="shared" si="21"/>
        <v>8.8999999999999996E-2</v>
      </c>
      <c r="AS194" s="76">
        <f t="shared" si="21"/>
        <v>8.8999999999999996E-2</v>
      </c>
      <c r="AT194" s="76">
        <f t="shared" si="21"/>
        <v>8.8999999999999996E-2</v>
      </c>
      <c r="AU194" s="76">
        <f t="shared" si="21"/>
        <v>8.8999999999999996E-2</v>
      </c>
      <c r="AV194" s="628">
        <f t="shared" si="21"/>
        <v>8.8999999999999996E-2</v>
      </c>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c r="KT194"/>
      <c r="KU194"/>
      <c r="KV194"/>
      <c r="KW194"/>
      <c r="KX194"/>
      <c r="KY194"/>
      <c r="KZ194"/>
      <c r="LA194"/>
      <c r="LB194"/>
      <c r="LC194"/>
      <c r="LD194"/>
      <c r="LE194"/>
      <c r="LF194"/>
      <c r="LG194"/>
      <c r="LH194"/>
      <c r="LI194"/>
      <c r="LJ194"/>
      <c r="LK194"/>
      <c r="LL194"/>
      <c r="LM194"/>
      <c r="LN194"/>
      <c r="LO194"/>
      <c r="LP194"/>
      <c r="LQ194"/>
      <c r="LR194"/>
      <c r="LS194"/>
      <c r="LT194"/>
      <c r="LU194"/>
      <c r="LV194"/>
      <c r="LW194"/>
      <c r="LX194"/>
      <c r="LY194"/>
      <c r="LZ194"/>
      <c r="MA194"/>
      <c r="MB194"/>
      <c r="MC194"/>
      <c r="MD194"/>
      <c r="ME194"/>
      <c r="MF194"/>
      <c r="MG194"/>
      <c r="MH194"/>
      <c r="MI194"/>
      <c r="MJ194"/>
      <c r="MK194"/>
      <c r="ML194"/>
      <c r="MM194"/>
      <c r="MN194"/>
      <c r="MO194"/>
      <c r="MP194"/>
      <c r="MQ194"/>
      <c r="MR194"/>
      <c r="MS194"/>
      <c r="MT194"/>
      <c r="MU194"/>
      <c r="MV194"/>
      <c r="MW194"/>
      <c r="MX194"/>
      <c r="MY194"/>
      <c r="MZ194"/>
      <c r="NA194"/>
      <c r="NB194"/>
      <c r="NC194"/>
      <c r="ND194"/>
      <c r="NE194"/>
      <c r="NF194"/>
      <c r="NG194"/>
      <c r="NH194"/>
      <c r="NI194"/>
      <c r="NJ194"/>
      <c r="NK194"/>
      <c r="NL194"/>
      <c r="NM194"/>
      <c r="NN194"/>
      <c r="NO194"/>
      <c r="NP194"/>
      <c r="NQ194"/>
      <c r="NR194"/>
      <c r="NS194"/>
      <c r="NT194"/>
      <c r="NU194"/>
      <c r="NV194"/>
      <c r="NW194"/>
      <c r="NX194"/>
      <c r="NY194"/>
      <c r="NZ194"/>
      <c r="OA194"/>
      <c r="OB194"/>
      <c r="OC194"/>
      <c r="OD194"/>
      <c r="OE194"/>
      <c r="OF194"/>
      <c r="OG194"/>
      <c r="OH194"/>
      <c r="OI194"/>
      <c r="OJ194"/>
      <c r="OK194"/>
      <c r="OL194"/>
      <c r="OM194"/>
      <c r="ON194"/>
      <c r="OO194"/>
      <c r="OP194"/>
      <c r="OQ194"/>
      <c r="OR194"/>
      <c r="OS194"/>
      <c r="OT194"/>
      <c r="OU194"/>
      <c r="OV194"/>
      <c r="OW194"/>
      <c r="OX194"/>
      <c r="OY194"/>
      <c r="OZ194"/>
      <c r="PA194"/>
      <c r="PB194"/>
    </row>
    <row r="195" spans="7:418" ht="15">
      <c r="G195" s="19"/>
      <c r="H195" s="739"/>
      <c r="J195" s="802"/>
      <c r="K195" s="9" t="s">
        <v>153</v>
      </c>
      <c r="L195" s="57">
        <f t="shared" si="22"/>
        <v>8.8999999999999996E-2</v>
      </c>
      <c r="M195" s="57">
        <f t="shared" si="22"/>
        <v>8.8999999999999996E-2</v>
      </c>
      <c r="N195" s="57">
        <f t="shared" si="22"/>
        <v>8.8999999999999996E-2</v>
      </c>
      <c r="O195" s="57">
        <f t="shared" si="22"/>
        <v>8.8999999999999996E-2</v>
      </c>
      <c r="P195" s="57">
        <f t="shared" si="22"/>
        <v>8.8999999999999996E-2</v>
      </c>
      <c r="Q195" s="57">
        <f t="shared" si="22"/>
        <v>8.8999999999999996E-2</v>
      </c>
      <c r="R195" s="57">
        <f t="shared" si="22"/>
        <v>8.8999999999999996E-2</v>
      </c>
      <c r="S195" s="57">
        <f t="shared" si="22"/>
        <v>8.8999999999999996E-2</v>
      </c>
      <c r="T195" s="57">
        <f t="shared" si="22"/>
        <v>8.8999999999999996E-2</v>
      </c>
      <c r="U195" s="57">
        <f t="shared" si="22"/>
        <v>8.8999999999999996E-2</v>
      </c>
      <c r="V195" s="57">
        <f t="shared" si="22"/>
        <v>8.8999999999999996E-2</v>
      </c>
      <c r="W195" s="57">
        <f t="shared" si="22"/>
        <v>8.8999999999999996E-2</v>
      </c>
      <c r="X195" s="57">
        <f t="shared" si="22"/>
        <v>8.8999999999999996E-2</v>
      </c>
      <c r="Y195" s="57">
        <f t="shared" si="22"/>
        <v>8.8999999999999996E-2</v>
      </c>
      <c r="Z195" s="57">
        <f t="shared" si="22"/>
        <v>8.8999999999999996E-2</v>
      </c>
      <c r="AA195" s="57">
        <f t="shared" si="22"/>
        <v>8.8999999999999996E-2</v>
      </c>
      <c r="AB195" s="57">
        <f t="shared" si="21"/>
        <v>8.8999999999999996E-2</v>
      </c>
      <c r="AC195" s="57">
        <f t="shared" si="21"/>
        <v>8.8999999999999996E-2</v>
      </c>
      <c r="AD195" s="57">
        <f t="shared" si="21"/>
        <v>8.8999999999999996E-2</v>
      </c>
      <c r="AE195" s="57">
        <f t="shared" si="21"/>
        <v>8.8999999999999996E-2</v>
      </c>
      <c r="AF195" s="57">
        <f t="shared" si="21"/>
        <v>8.8999999999999996E-2</v>
      </c>
      <c r="AG195" s="57">
        <f t="shared" si="21"/>
        <v>8.8999999999999996E-2</v>
      </c>
      <c r="AH195" s="57">
        <f t="shared" si="21"/>
        <v>8.8999999999999996E-2</v>
      </c>
      <c r="AI195" s="57">
        <f t="shared" si="21"/>
        <v>8.8999999999999996E-2</v>
      </c>
      <c r="AJ195" s="57">
        <f t="shared" si="21"/>
        <v>8.8999999999999996E-2</v>
      </c>
      <c r="AK195" s="57">
        <f t="shared" si="21"/>
        <v>8.8999999999999996E-2</v>
      </c>
      <c r="AL195" s="57">
        <f t="shared" si="21"/>
        <v>8.8999999999999996E-2</v>
      </c>
      <c r="AM195" s="57">
        <f t="shared" si="21"/>
        <v>8.8999999999999996E-2</v>
      </c>
      <c r="AN195" s="57">
        <f t="shared" si="21"/>
        <v>8.8999999999999996E-2</v>
      </c>
      <c r="AO195" s="57">
        <f t="shared" si="21"/>
        <v>8.8999999999999996E-2</v>
      </c>
      <c r="AP195" s="57">
        <f t="shared" si="21"/>
        <v>8.8999999999999996E-2</v>
      </c>
      <c r="AQ195" s="57">
        <f t="shared" si="21"/>
        <v>8.8999999999999996E-2</v>
      </c>
      <c r="AR195" s="57">
        <f t="shared" si="21"/>
        <v>8.8999999999999996E-2</v>
      </c>
      <c r="AS195" s="57">
        <f t="shared" si="21"/>
        <v>8.8999999999999996E-2</v>
      </c>
      <c r="AT195" s="57">
        <f t="shared" si="21"/>
        <v>8.8999999999999996E-2</v>
      </c>
      <c r="AU195" s="57">
        <f t="shared" si="21"/>
        <v>8.8999999999999996E-2</v>
      </c>
      <c r="AV195" s="626">
        <f t="shared" si="21"/>
        <v>8.8999999999999996E-2</v>
      </c>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c r="KT195"/>
      <c r="KU195"/>
      <c r="KV195"/>
      <c r="KW195"/>
      <c r="KX195"/>
      <c r="KY195"/>
      <c r="KZ195"/>
      <c r="LA195"/>
      <c r="LB195"/>
      <c r="LC195"/>
      <c r="LD195"/>
      <c r="LE195"/>
      <c r="LF195"/>
      <c r="LG195"/>
      <c r="LH195"/>
      <c r="LI195"/>
      <c r="LJ195"/>
      <c r="LK195"/>
      <c r="LL195"/>
      <c r="LM195"/>
      <c r="LN195"/>
      <c r="LO195"/>
      <c r="LP195"/>
      <c r="LQ195"/>
      <c r="LR195"/>
      <c r="LS195"/>
      <c r="LT195"/>
      <c r="LU195"/>
      <c r="LV195"/>
      <c r="LW195"/>
      <c r="LX195"/>
      <c r="LY195"/>
      <c r="LZ195"/>
      <c r="MA195"/>
      <c r="MB195"/>
      <c r="MC195"/>
      <c r="MD195"/>
      <c r="ME195"/>
      <c r="MF195"/>
      <c r="MG195"/>
      <c r="MH195"/>
      <c r="MI195"/>
      <c r="MJ195"/>
      <c r="MK195"/>
      <c r="ML195"/>
      <c r="MM195"/>
      <c r="MN195"/>
      <c r="MO195"/>
      <c r="MP195"/>
      <c r="MQ195"/>
      <c r="MR195"/>
      <c r="MS195"/>
      <c r="MT195"/>
      <c r="MU195"/>
      <c r="MV195"/>
      <c r="MW195"/>
      <c r="MX195"/>
      <c r="MY195"/>
      <c r="MZ195"/>
      <c r="NA195"/>
      <c r="NB195"/>
      <c r="NC195"/>
      <c r="ND195"/>
      <c r="NE195"/>
      <c r="NF195"/>
      <c r="NG195"/>
      <c r="NH195"/>
      <c r="NI195"/>
      <c r="NJ195"/>
      <c r="NK195"/>
      <c r="NL195"/>
      <c r="NM195"/>
      <c r="NN195"/>
      <c r="NO195"/>
      <c r="NP195"/>
      <c r="NQ195"/>
      <c r="NR195"/>
      <c r="NS195"/>
      <c r="NT195"/>
      <c r="NU195"/>
      <c r="NV195"/>
      <c r="NW195"/>
      <c r="NX195"/>
      <c r="NY195"/>
      <c r="NZ195"/>
      <c r="OA195"/>
      <c r="OB195"/>
      <c r="OC195"/>
      <c r="OD195"/>
      <c r="OE195"/>
      <c r="OF195"/>
      <c r="OG195"/>
      <c r="OH195"/>
      <c r="OI195"/>
      <c r="OJ195"/>
      <c r="OK195"/>
      <c r="OL195"/>
      <c r="OM195"/>
      <c r="ON195"/>
      <c r="OO195"/>
      <c r="OP195"/>
      <c r="OQ195"/>
      <c r="OR195"/>
      <c r="OS195"/>
      <c r="OT195"/>
      <c r="OU195"/>
      <c r="OV195"/>
      <c r="OW195"/>
      <c r="OX195"/>
      <c r="OY195"/>
      <c r="OZ195"/>
      <c r="PA195"/>
      <c r="PB195"/>
    </row>
    <row r="196" spans="7:418" ht="15">
      <c r="G196" s="19"/>
      <c r="H196" s="739"/>
      <c r="J196" s="802"/>
      <c r="K196" s="10" t="s">
        <v>154</v>
      </c>
      <c r="L196" s="58">
        <f t="shared" si="22"/>
        <v>8.8999999999999996E-2</v>
      </c>
      <c r="M196" s="58">
        <f t="shared" si="22"/>
        <v>8.8999999999999996E-2</v>
      </c>
      <c r="N196" s="58">
        <f t="shared" si="22"/>
        <v>8.8999999999999996E-2</v>
      </c>
      <c r="O196" s="58">
        <f t="shared" si="22"/>
        <v>8.8999999999999996E-2</v>
      </c>
      <c r="P196" s="58">
        <f t="shared" si="22"/>
        <v>8.8999999999999996E-2</v>
      </c>
      <c r="Q196" s="58">
        <f t="shared" si="22"/>
        <v>8.8999999999999996E-2</v>
      </c>
      <c r="R196" s="58">
        <f t="shared" si="22"/>
        <v>8.8999999999999996E-2</v>
      </c>
      <c r="S196" s="58">
        <f t="shared" si="22"/>
        <v>8.8999999999999996E-2</v>
      </c>
      <c r="T196" s="58">
        <f t="shared" si="22"/>
        <v>8.8999999999999996E-2</v>
      </c>
      <c r="U196" s="58">
        <f t="shared" si="22"/>
        <v>8.8999999999999996E-2</v>
      </c>
      <c r="V196" s="58">
        <f t="shared" si="22"/>
        <v>8.8999999999999996E-2</v>
      </c>
      <c r="W196" s="58">
        <f t="shared" si="22"/>
        <v>8.8999999999999996E-2</v>
      </c>
      <c r="X196" s="58">
        <f t="shared" si="22"/>
        <v>8.8999999999999996E-2</v>
      </c>
      <c r="Y196" s="58">
        <f t="shared" si="22"/>
        <v>8.8999999999999996E-2</v>
      </c>
      <c r="Z196" s="58">
        <f t="shared" si="22"/>
        <v>8.8999999999999996E-2</v>
      </c>
      <c r="AA196" s="58">
        <f t="shared" si="22"/>
        <v>8.8999999999999996E-2</v>
      </c>
      <c r="AB196" s="58">
        <f t="shared" si="21"/>
        <v>8.8999999999999996E-2</v>
      </c>
      <c r="AC196" s="58">
        <f t="shared" si="21"/>
        <v>8.8999999999999996E-2</v>
      </c>
      <c r="AD196" s="58">
        <f t="shared" si="21"/>
        <v>8.8999999999999996E-2</v>
      </c>
      <c r="AE196" s="58">
        <f t="shared" si="21"/>
        <v>8.8999999999999996E-2</v>
      </c>
      <c r="AF196" s="58">
        <f t="shared" si="21"/>
        <v>8.8999999999999996E-2</v>
      </c>
      <c r="AG196" s="58">
        <f t="shared" si="21"/>
        <v>8.8999999999999996E-2</v>
      </c>
      <c r="AH196" s="58">
        <f t="shared" si="21"/>
        <v>8.8999999999999996E-2</v>
      </c>
      <c r="AI196" s="58">
        <f t="shared" si="21"/>
        <v>8.8999999999999996E-2</v>
      </c>
      <c r="AJ196" s="58">
        <f t="shared" si="21"/>
        <v>8.8999999999999996E-2</v>
      </c>
      <c r="AK196" s="58">
        <f t="shared" si="21"/>
        <v>8.8999999999999996E-2</v>
      </c>
      <c r="AL196" s="58">
        <f t="shared" si="21"/>
        <v>8.8999999999999996E-2</v>
      </c>
      <c r="AM196" s="58">
        <f t="shared" si="21"/>
        <v>8.8999999999999996E-2</v>
      </c>
      <c r="AN196" s="58">
        <f t="shared" si="21"/>
        <v>8.8999999999999996E-2</v>
      </c>
      <c r="AO196" s="58">
        <f t="shared" si="21"/>
        <v>8.8999999999999996E-2</v>
      </c>
      <c r="AP196" s="58">
        <f t="shared" si="21"/>
        <v>8.8999999999999996E-2</v>
      </c>
      <c r="AQ196" s="58">
        <f t="shared" si="21"/>
        <v>8.8999999999999996E-2</v>
      </c>
      <c r="AR196" s="58">
        <f t="shared" si="21"/>
        <v>8.8999999999999996E-2</v>
      </c>
      <c r="AS196" s="58">
        <f t="shared" si="21"/>
        <v>8.8999999999999996E-2</v>
      </c>
      <c r="AT196" s="58">
        <f t="shared" si="21"/>
        <v>8.8999999999999996E-2</v>
      </c>
      <c r="AU196" s="58">
        <f t="shared" si="21"/>
        <v>8.8999999999999996E-2</v>
      </c>
      <c r="AV196" s="629">
        <f t="shared" si="21"/>
        <v>8.8999999999999996E-2</v>
      </c>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c r="KT196"/>
      <c r="KU196"/>
      <c r="KV196"/>
      <c r="KW196"/>
      <c r="KX196"/>
      <c r="KY196"/>
      <c r="KZ196"/>
      <c r="LA196"/>
      <c r="LB196"/>
      <c r="LC196"/>
      <c r="LD196"/>
      <c r="LE196"/>
      <c r="LF196"/>
      <c r="LG196"/>
      <c r="LH196"/>
      <c r="LI196"/>
      <c r="LJ196"/>
      <c r="LK196"/>
      <c r="LL196"/>
      <c r="LM196"/>
      <c r="LN196"/>
      <c r="LO196"/>
      <c r="LP196"/>
      <c r="LQ196"/>
      <c r="LR196"/>
      <c r="LS196"/>
      <c r="LT196"/>
      <c r="LU196"/>
      <c r="LV196"/>
      <c r="LW196"/>
      <c r="LX196"/>
      <c r="LY196"/>
      <c r="LZ196"/>
      <c r="MA196"/>
      <c r="MB196"/>
      <c r="MC196"/>
      <c r="MD196"/>
      <c r="ME196"/>
      <c r="MF196"/>
      <c r="MG196"/>
      <c r="MH196"/>
      <c r="MI196"/>
      <c r="MJ196"/>
      <c r="MK196"/>
      <c r="ML196"/>
      <c r="MM196"/>
      <c r="MN196"/>
      <c r="MO196"/>
      <c r="MP196"/>
      <c r="MQ196"/>
      <c r="MR196"/>
      <c r="MS196"/>
      <c r="MT196"/>
      <c r="MU196"/>
      <c r="MV196"/>
      <c r="MW196"/>
      <c r="MX196"/>
      <c r="MY196"/>
      <c r="MZ196"/>
      <c r="NA196"/>
      <c r="NB196"/>
      <c r="NC196"/>
      <c r="ND196"/>
      <c r="NE196"/>
      <c r="NF196"/>
      <c r="NG196"/>
      <c r="NH196"/>
      <c r="NI196"/>
      <c r="NJ196"/>
      <c r="NK196"/>
      <c r="NL196"/>
      <c r="NM196"/>
      <c r="NN196"/>
      <c r="NO196"/>
      <c r="NP196"/>
      <c r="NQ196"/>
      <c r="NR196"/>
      <c r="NS196"/>
      <c r="NT196"/>
      <c r="NU196"/>
      <c r="NV196"/>
      <c r="NW196"/>
      <c r="NX196"/>
      <c r="NY196"/>
      <c r="NZ196"/>
      <c r="OA196"/>
      <c r="OB196"/>
      <c r="OC196"/>
      <c r="OD196"/>
      <c r="OE196"/>
      <c r="OF196"/>
      <c r="OG196"/>
      <c r="OH196"/>
      <c r="OI196"/>
      <c r="OJ196"/>
      <c r="OK196"/>
      <c r="OL196"/>
      <c r="OM196"/>
      <c r="ON196"/>
      <c r="OO196"/>
      <c r="OP196"/>
      <c r="OQ196"/>
      <c r="OR196"/>
      <c r="OS196"/>
      <c r="OT196"/>
      <c r="OU196"/>
      <c r="OV196"/>
      <c r="OW196"/>
      <c r="OX196"/>
      <c r="OY196"/>
      <c r="OZ196"/>
      <c r="PA196"/>
      <c r="PB196"/>
    </row>
    <row r="197" spans="7:418" ht="15.75" thickBot="1">
      <c r="G197" s="19"/>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44"/>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c r="KT197"/>
      <c r="KU197"/>
      <c r="KV197"/>
      <c r="KW197"/>
      <c r="KX197"/>
      <c r="KY197"/>
      <c r="KZ197"/>
      <c r="LA197"/>
      <c r="LB197"/>
      <c r="LC197"/>
      <c r="LD197"/>
      <c r="LE197"/>
      <c r="LF197"/>
      <c r="LG197"/>
      <c r="LH197"/>
      <c r="LI197"/>
      <c r="LJ197"/>
      <c r="LK197"/>
      <c r="LL197"/>
      <c r="LM197"/>
      <c r="LN197"/>
      <c r="LO197"/>
      <c r="LP197"/>
      <c r="LQ197"/>
      <c r="LR197"/>
      <c r="LS197"/>
      <c r="LT197"/>
      <c r="LU197"/>
      <c r="LV197"/>
      <c r="LW197"/>
      <c r="LX197"/>
      <c r="LY197"/>
      <c r="LZ197"/>
      <c r="MA197"/>
      <c r="MB197"/>
      <c r="MC197"/>
      <c r="MD197"/>
      <c r="ME197"/>
      <c r="MF197"/>
      <c r="MG197"/>
      <c r="MH197"/>
      <c r="MI197"/>
      <c r="MJ197"/>
      <c r="MK197"/>
      <c r="ML197"/>
      <c r="MM197"/>
      <c r="MN197"/>
      <c r="MO197"/>
      <c r="MP197"/>
      <c r="MQ197"/>
      <c r="MR197"/>
      <c r="MS197"/>
      <c r="MT197"/>
      <c r="MU197"/>
      <c r="MV197"/>
      <c r="MW197"/>
      <c r="MX197"/>
      <c r="MY197"/>
      <c r="MZ197"/>
      <c r="NA197"/>
      <c r="NB197"/>
      <c r="NC197"/>
      <c r="ND197"/>
      <c r="NE197"/>
      <c r="NF197"/>
      <c r="NG197"/>
      <c r="NH197"/>
      <c r="NI197"/>
      <c r="NJ197"/>
      <c r="NK197"/>
      <c r="NL197"/>
      <c r="NM197"/>
      <c r="NN197"/>
      <c r="NO197"/>
      <c r="NP197"/>
      <c r="NQ197"/>
      <c r="NR197"/>
      <c r="NS197"/>
      <c r="NT197"/>
      <c r="NU197"/>
      <c r="NV197"/>
      <c r="NW197"/>
      <c r="NX197"/>
      <c r="NY197"/>
      <c r="NZ197"/>
      <c r="OA197"/>
      <c r="OB197"/>
      <c r="OC197"/>
      <c r="OD197"/>
      <c r="OE197"/>
      <c r="OF197"/>
      <c r="OG197"/>
      <c r="OH197"/>
      <c r="OI197"/>
      <c r="OJ197"/>
      <c r="OK197"/>
      <c r="OL197"/>
      <c r="OM197"/>
      <c r="ON197"/>
      <c r="OO197"/>
      <c r="OP197"/>
      <c r="OQ197"/>
      <c r="OR197"/>
      <c r="OS197"/>
      <c r="OT197"/>
      <c r="OU197"/>
      <c r="OV197"/>
      <c r="OW197"/>
      <c r="OX197"/>
      <c r="OY197"/>
      <c r="OZ197"/>
      <c r="PA197"/>
      <c r="PB197"/>
    </row>
    <row r="198" spans="7:418" ht="15">
      <c r="G198" s="19"/>
      <c r="H198" s="12"/>
      <c r="I198" s="12"/>
      <c r="J198" s="12"/>
      <c r="K198" s="12"/>
      <c r="L198" s="12"/>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12"/>
      <c r="AV198" s="14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c r="KT198"/>
      <c r="KU198"/>
      <c r="KV198"/>
      <c r="KW198"/>
      <c r="KX198"/>
      <c r="KY198"/>
      <c r="KZ198"/>
      <c r="LA198"/>
      <c r="LB198"/>
      <c r="LC198"/>
      <c r="LD198"/>
      <c r="LE198"/>
      <c r="LF198"/>
      <c r="LG198"/>
      <c r="LH198"/>
      <c r="LI198"/>
      <c r="LJ198"/>
      <c r="LK198"/>
      <c r="LL198"/>
      <c r="LM198"/>
      <c r="LN198"/>
      <c r="LO198"/>
      <c r="LP198"/>
      <c r="LQ198"/>
      <c r="LR198"/>
      <c r="LS198"/>
      <c r="LT198"/>
      <c r="LU198"/>
      <c r="LV198"/>
      <c r="LW198"/>
      <c r="LX198"/>
      <c r="LY198"/>
      <c r="LZ198"/>
      <c r="MA198"/>
      <c r="MB198"/>
      <c r="MC198"/>
      <c r="MD198"/>
      <c r="ME198"/>
      <c r="MF198"/>
      <c r="MG198"/>
      <c r="MH198"/>
      <c r="MI198"/>
      <c r="MJ198"/>
      <c r="MK198"/>
      <c r="ML198"/>
      <c r="MM198"/>
      <c r="MN198"/>
      <c r="MO198"/>
      <c r="MP198"/>
      <c r="MQ198"/>
      <c r="MR198"/>
      <c r="MS198"/>
      <c r="MT198"/>
      <c r="MU198"/>
      <c r="MV198"/>
      <c r="MW198"/>
      <c r="MX198"/>
      <c r="MY198"/>
      <c r="MZ198"/>
      <c r="NA198"/>
      <c r="NB198"/>
      <c r="NC198"/>
      <c r="ND198"/>
      <c r="NE198"/>
      <c r="NF198"/>
      <c r="NG198"/>
      <c r="NH198"/>
      <c r="NI198"/>
      <c r="NJ198"/>
      <c r="NK198"/>
      <c r="NL198"/>
      <c r="NM198"/>
      <c r="NN198"/>
      <c r="NO198"/>
      <c r="NP198"/>
      <c r="NQ198"/>
      <c r="NR198"/>
      <c r="NS198"/>
      <c r="NT198"/>
      <c r="NU198"/>
      <c r="NV198"/>
      <c r="NW198"/>
      <c r="NX198"/>
      <c r="NY198"/>
      <c r="NZ198"/>
      <c r="OA198"/>
      <c r="OB198"/>
      <c r="OC198"/>
      <c r="OD198"/>
      <c r="OE198"/>
      <c r="OF198"/>
      <c r="OG198"/>
      <c r="OH198"/>
      <c r="OI198"/>
      <c r="OJ198"/>
      <c r="OK198"/>
      <c r="OL198"/>
      <c r="OM198"/>
      <c r="ON198"/>
      <c r="OO198"/>
      <c r="OP198"/>
      <c r="OQ198"/>
      <c r="OR198"/>
      <c r="OS198"/>
      <c r="OT198"/>
      <c r="OU198"/>
      <c r="OV198"/>
      <c r="OW198"/>
      <c r="OX198"/>
      <c r="OY198"/>
      <c r="OZ198"/>
      <c r="PA198"/>
      <c r="PB198"/>
    </row>
    <row r="199" spans="7:418" ht="15">
      <c r="G199" s="19"/>
      <c r="L199" s="24">
        <f t="shared" ref="L199:AV199" si="23">L187</f>
        <v>2014</v>
      </c>
      <c r="M199" s="24">
        <f t="shared" si="23"/>
        <v>2015</v>
      </c>
      <c r="N199" s="24">
        <f t="shared" si="23"/>
        <v>2016</v>
      </c>
      <c r="O199" s="24">
        <f t="shared" si="23"/>
        <v>2017</v>
      </c>
      <c r="P199" s="24">
        <f t="shared" si="23"/>
        <v>2018</v>
      </c>
      <c r="Q199" s="24">
        <f t="shared" si="23"/>
        <v>2019</v>
      </c>
      <c r="R199" s="24">
        <f t="shared" si="23"/>
        <v>2020</v>
      </c>
      <c r="S199" s="24">
        <f t="shared" si="23"/>
        <v>2021</v>
      </c>
      <c r="T199" s="24">
        <f t="shared" si="23"/>
        <v>2022</v>
      </c>
      <c r="U199" s="24">
        <f t="shared" si="23"/>
        <v>2023</v>
      </c>
      <c r="V199" s="24">
        <f t="shared" si="23"/>
        <v>2024</v>
      </c>
      <c r="W199" s="24">
        <f t="shared" si="23"/>
        <v>2025</v>
      </c>
      <c r="X199" s="24">
        <f t="shared" si="23"/>
        <v>2026</v>
      </c>
      <c r="Y199" s="24">
        <f t="shared" si="23"/>
        <v>2027</v>
      </c>
      <c r="Z199" s="24">
        <f t="shared" si="23"/>
        <v>2028</v>
      </c>
      <c r="AA199" s="24">
        <f t="shared" si="23"/>
        <v>2029</v>
      </c>
      <c r="AB199" s="24">
        <f t="shared" si="23"/>
        <v>2030</v>
      </c>
      <c r="AC199" s="24">
        <f t="shared" si="23"/>
        <v>2031</v>
      </c>
      <c r="AD199" s="24">
        <f t="shared" si="23"/>
        <v>2032</v>
      </c>
      <c r="AE199" s="24">
        <f t="shared" si="23"/>
        <v>2033</v>
      </c>
      <c r="AF199" s="24">
        <f t="shared" si="23"/>
        <v>2034</v>
      </c>
      <c r="AG199" s="24">
        <f t="shared" si="23"/>
        <v>2035</v>
      </c>
      <c r="AH199" s="24">
        <f t="shared" si="23"/>
        <v>2036</v>
      </c>
      <c r="AI199" s="24">
        <f t="shared" si="23"/>
        <v>2037</v>
      </c>
      <c r="AJ199" s="24">
        <f t="shared" si="23"/>
        <v>2038</v>
      </c>
      <c r="AK199" s="24">
        <f t="shared" si="23"/>
        <v>2039</v>
      </c>
      <c r="AL199" s="24">
        <f t="shared" si="23"/>
        <v>2040</v>
      </c>
      <c r="AM199" s="24">
        <f t="shared" si="23"/>
        <v>2041</v>
      </c>
      <c r="AN199" s="24">
        <f t="shared" si="23"/>
        <v>2042</v>
      </c>
      <c r="AO199" s="24">
        <f t="shared" si="23"/>
        <v>2043</v>
      </c>
      <c r="AP199" s="24">
        <f t="shared" si="23"/>
        <v>2044</v>
      </c>
      <c r="AQ199" s="24">
        <f t="shared" si="23"/>
        <v>2045</v>
      </c>
      <c r="AR199" s="24">
        <f t="shared" si="23"/>
        <v>2046</v>
      </c>
      <c r="AS199" s="24">
        <f t="shared" si="23"/>
        <v>2047</v>
      </c>
      <c r="AT199" s="24">
        <f t="shared" si="23"/>
        <v>2048</v>
      </c>
      <c r="AU199" s="24">
        <f t="shared" si="23"/>
        <v>2049</v>
      </c>
      <c r="AV199" s="168">
        <f t="shared" si="23"/>
        <v>2050</v>
      </c>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c r="KT199"/>
      <c r="KU199"/>
      <c r="KV199"/>
      <c r="KW199"/>
      <c r="KX199"/>
      <c r="KY199"/>
      <c r="KZ199"/>
      <c r="LA199"/>
      <c r="LB199"/>
      <c r="LC199"/>
      <c r="LD199"/>
      <c r="LE199"/>
      <c r="LF199"/>
      <c r="LG199"/>
      <c r="LH199"/>
      <c r="LI199"/>
      <c r="LJ199"/>
      <c r="LK199"/>
      <c r="LL199"/>
      <c r="LM199"/>
      <c r="LN199"/>
      <c r="LO199"/>
      <c r="LP199"/>
      <c r="LQ199"/>
      <c r="LR199"/>
      <c r="LS199"/>
      <c r="LT199"/>
      <c r="LU199"/>
      <c r="LV199"/>
      <c r="LW199"/>
      <c r="LX199"/>
      <c r="LY199"/>
      <c r="LZ199"/>
      <c r="MA199"/>
      <c r="MB199"/>
      <c r="MC199"/>
      <c r="MD199"/>
      <c r="ME199"/>
      <c r="MF199"/>
      <c r="MG199"/>
      <c r="MH199"/>
      <c r="MI199"/>
      <c r="MJ199"/>
      <c r="MK199"/>
      <c r="ML199"/>
      <c r="MM199"/>
      <c r="MN199"/>
      <c r="MO199"/>
      <c r="MP199"/>
      <c r="MQ199"/>
      <c r="MR199"/>
      <c r="MS199"/>
      <c r="MT199"/>
      <c r="MU199"/>
      <c r="MV199"/>
      <c r="MW199"/>
      <c r="MX199"/>
      <c r="MY199"/>
      <c r="MZ199"/>
      <c r="NA199"/>
      <c r="NB199"/>
      <c r="NC199"/>
      <c r="ND199"/>
      <c r="NE199"/>
      <c r="NF199"/>
      <c r="NG199"/>
      <c r="NH199"/>
      <c r="NI199"/>
      <c r="NJ199"/>
      <c r="NK199"/>
      <c r="NL199"/>
      <c r="NM199"/>
      <c r="NN199"/>
      <c r="NO199"/>
      <c r="NP199"/>
      <c r="NQ199"/>
      <c r="NR199"/>
      <c r="NS199"/>
      <c r="NT199"/>
      <c r="NU199"/>
      <c r="NV199"/>
      <c r="NW199"/>
      <c r="NX199"/>
      <c r="NY199"/>
      <c r="NZ199"/>
      <c r="OA199"/>
      <c r="OB199"/>
      <c r="OC199"/>
      <c r="OD199"/>
      <c r="OE199"/>
      <c r="OF199"/>
      <c r="OG199"/>
      <c r="OH199"/>
      <c r="OI199"/>
      <c r="OJ199"/>
      <c r="OK199"/>
      <c r="OL199"/>
      <c r="OM199"/>
      <c r="ON199"/>
      <c r="OO199"/>
      <c r="OP199"/>
      <c r="OQ199"/>
      <c r="OR199"/>
      <c r="OS199"/>
      <c r="OT199"/>
      <c r="OU199"/>
      <c r="OV199"/>
      <c r="OW199"/>
      <c r="OX199"/>
      <c r="OY199"/>
      <c r="OZ199"/>
      <c r="PA199"/>
      <c r="PB199"/>
    </row>
    <row r="200" spans="7:418" ht="15">
      <c r="G200" s="19"/>
      <c r="H200" s="851" t="s">
        <v>27</v>
      </c>
      <c r="J200" s="801" t="s">
        <v>640</v>
      </c>
      <c r="K200" s="8" t="s">
        <v>179</v>
      </c>
      <c r="L200" s="164">
        <v>0</v>
      </c>
      <c r="M200" s="164">
        <v>0</v>
      </c>
      <c r="N200" s="164">
        <v>0</v>
      </c>
      <c r="O200" s="164">
        <v>0</v>
      </c>
      <c r="P200" s="164">
        <v>0</v>
      </c>
      <c r="Q200" s="164">
        <v>0</v>
      </c>
      <c r="R200" s="164">
        <v>0</v>
      </c>
      <c r="S200" s="164">
        <v>0</v>
      </c>
      <c r="T200" s="164">
        <v>0</v>
      </c>
      <c r="U200" s="164">
        <v>0</v>
      </c>
      <c r="V200" s="164">
        <v>0</v>
      </c>
      <c r="W200" s="164">
        <v>0</v>
      </c>
      <c r="X200" s="164">
        <v>0</v>
      </c>
      <c r="Y200" s="164">
        <v>0</v>
      </c>
      <c r="Z200" s="164">
        <v>0</v>
      </c>
      <c r="AA200" s="164">
        <v>0</v>
      </c>
      <c r="AB200" s="164">
        <v>0</v>
      </c>
      <c r="AC200" s="164">
        <v>0</v>
      </c>
      <c r="AD200" s="164">
        <v>0</v>
      </c>
      <c r="AE200" s="164">
        <v>0</v>
      </c>
      <c r="AF200" s="164">
        <v>0</v>
      </c>
      <c r="AG200" s="164">
        <v>0</v>
      </c>
      <c r="AH200" s="164">
        <v>0</v>
      </c>
      <c r="AI200" s="164">
        <v>0</v>
      </c>
      <c r="AJ200" s="164">
        <v>0</v>
      </c>
      <c r="AK200" s="164">
        <v>0</v>
      </c>
      <c r="AL200" s="164">
        <v>0</v>
      </c>
      <c r="AM200" s="164">
        <v>0</v>
      </c>
      <c r="AN200" s="164">
        <v>0</v>
      </c>
      <c r="AO200" s="164">
        <v>0</v>
      </c>
      <c r="AP200" s="164">
        <v>0</v>
      </c>
      <c r="AQ200" s="164">
        <v>0</v>
      </c>
      <c r="AR200" s="164">
        <v>0</v>
      </c>
      <c r="AS200" s="164">
        <v>0</v>
      </c>
      <c r="AT200" s="164">
        <v>0</v>
      </c>
      <c r="AU200" s="164">
        <v>0</v>
      </c>
      <c r="AV200" s="653">
        <v>0</v>
      </c>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c r="KT200"/>
      <c r="KU200"/>
      <c r="KV200"/>
      <c r="KW200"/>
      <c r="KX200"/>
      <c r="KY200"/>
      <c r="KZ200"/>
      <c r="LA200"/>
      <c r="LB200"/>
      <c r="LC200"/>
      <c r="LD200"/>
      <c r="LE200"/>
      <c r="LF200"/>
      <c r="LG200"/>
      <c r="LH200"/>
      <c r="LI200"/>
      <c r="LJ200"/>
      <c r="LK200"/>
      <c r="LL200"/>
      <c r="LM200"/>
      <c r="LN200"/>
      <c r="LO200"/>
      <c r="LP200"/>
      <c r="LQ200"/>
      <c r="LR200"/>
      <c r="LS200"/>
      <c r="LT200"/>
      <c r="LU200"/>
      <c r="LV200"/>
      <c r="LW200"/>
      <c r="LX200"/>
      <c r="LY200"/>
      <c r="LZ200"/>
      <c r="MA200"/>
      <c r="MB200"/>
      <c r="MC200"/>
      <c r="MD200"/>
      <c r="ME200"/>
      <c r="MF200"/>
      <c r="MG200"/>
      <c r="MH200"/>
      <c r="MI200"/>
      <c r="MJ200"/>
      <c r="MK200"/>
      <c r="ML200"/>
      <c r="MM200"/>
      <c r="MN200"/>
      <c r="MO200"/>
      <c r="MP200"/>
      <c r="MQ200"/>
      <c r="MR200"/>
      <c r="MS200"/>
      <c r="MT200"/>
      <c r="MU200"/>
      <c r="MV200"/>
      <c r="MW200"/>
      <c r="MX200"/>
      <c r="MY200"/>
      <c r="MZ200"/>
      <c r="NA200"/>
      <c r="NB200"/>
      <c r="NC200"/>
      <c r="ND200"/>
      <c r="NE200"/>
      <c r="NF200"/>
      <c r="NG200"/>
      <c r="NH200"/>
      <c r="NI200"/>
      <c r="NJ200"/>
      <c r="NK200"/>
      <c r="NL200"/>
      <c r="NM200"/>
      <c r="NN200"/>
      <c r="NO200"/>
      <c r="NP200"/>
      <c r="NQ200"/>
      <c r="NR200"/>
      <c r="NS200"/>
      <c r="NT200"/>
      <c r="NU200"/>
      <c r="NV200"/>
      <c r="NW200"/>
      <c r="NX200"/>
      <c r="NY200"/>
      <c r="NZ200"/>
      <c r="OA200"/>
      <c r="OB200"/>
      <c r="OC200"/>
      <c r="OD200"/>
      <c r="OE200"/>
      <c r="OF200"/>
      <c r="OG200"/>
      <c r="OH200"/>
      <c r="OI200"/>
      <c r="OJ200"/>
      <c r="OK200"/>
      <c r="OL200"/>
      <c r="OM200"/>
      <c r="ON200"/>
      <c r="OO200"/>
      <c r="OP200"/>
      <c r="OQ200"/>
      <c r="OR200"/>
      <c r="OS200"/>
      <c r="OT200"/>
      <c r="OU200"/>
      <c r="OV200"/>
      <c r="OW200"/>
      <c r="OX200"/>
      <c r="OY200"/>
      <c r="OZ200"/>
      <c r="PA200"/>
      <c r="PB200"/>
    </row>
    <row r="201" spans="7:418" ht="15">
      <c r="G201" s="19"/>
      <c r="H201" s="851"/>
      <c r="J201" s="802"/>
      <c r="K201" s="9" t="s">
        <v>180</v>
      </c>
      <c r="L201" s="165">
        <v>0</v>
      </c>
      <c r="M201" s="165">
        <v>0</v>
      </c>
      <c r="N201" s="165">
        <v>0</v>
      </c>
      <c r="O201" s="165">
        <v>0</v>
      </c>
      <c r="P201" s="165">
        <v>0</v>
      </c>
      <c r="Q201" s="165">
        <v>0</v>
      </c>
      <c r="R201" s="165">
        <v>0</v>
      </c>
      <c r="S201" s="165">
        <v>0</v>
      </c>
      <c r="T201" s="165">
        <v>0</v>
      </c>
      <c r="U201" s="165">
        <v>0</v>
      </c>
      <c r="V201" s="165">
        <v>0</v>
      </c>
      <c r="W201" s="165">
        <v>0</v>
      </c>
      <c r="X201" s="165">
        <v>0</v>
      </c>
      <c r="Y201" s="165">
        <v>0</v>
      </c>
      <c r="Z201" s="165">
        <v>0</v>
      </c>
      <c r="AA201" s="165">
        <v>0</v>
      </c>
      <c r="AB201" s="165">
        <v>0</v>
      </c>
      <c r="AC201" s="165">
        <v>0</v>
      </c>
      <c r="AD201" s="165">
        <v>0</v>
      </c>
      <c r="AE201" s="165">
        <v>0</v>
      </c>
      <c r="AF201" s="165">
        <v>0</v>
      </c>
      <c r="AG201" s="165">
        <v>0</v>
      </c>
      <c r="AH201" s="165">
        <v>0</v>
      </c>
      <c r="AI201" s="165">
        <v>0</v>
      </c>
      <c r="AJ201" s="165">
        <v>0</v>
      </c>
      <c r="AK201" s="165">
        <v>0</v>
      </c>
      <c r="AL201" s="165">
        <v>0</v>
      </c>
      <c r="AM201" s="165">
        <v>0</v>
      </c>
      <c r="AN201" s="165">
        <v>0</v>
      </c>
      <c r="AO201" s="165">
        <v>0</v>
      </c>
      <c r="AP201" s="165">
        <v>0</v>
      </c>
      <c r="AQ201" s="165">
        <v>0</v>
      </c>
      <c r="AR201" s="165">
        <v>0</v>
      </c>
      <c r="AS201" s="165">
        <v>0</v>
      </c>
      <c r="AT201" s="165">
        <v>0</v>
      </c>
      <c r="AU201" s="165">
        <v>0</v>
      </c>
      <c r="AV201" s="488">
        <v>0</v>
      </c>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c r="KT201"/>
      <c r="KU201"/>
      <c r="KV201"/>
      <c r="KW201"/>
      <c r="KX201"/>
      <c r="KY201"/>
      <c r="KZ201"/>
      <c r="LA201"/>
      <c r="LB201"/>
      <c r="LC201"/>
      <c r="LD201"/>
      <c r="LE201"/>
      <c r="LF201"/>
      <c r="LG201"/>
      <c r="LH201"/>
      <c r="LI201"/>
      <c r="LJ201"/>
      <c r="LK201"/>
      <c r="LL201"/>
      <c r="LM201"/>
      <c r="LN201"/>
      <c r="LO201"/>
      <c r="LP201"/>
      <c r="LQ201"/>
      <c r="LR201"/>
      <c r="LS201"/>
      <c r="LT201"/>
      <c r="LU201"/>
      <c r="LV201"/>
      <c r="LW201"/>
      <c r="LX201"/>
      <c r="LY201"/>
      <c r="LZ201"/>
      <c r="MA201"/>
      <c r="MB201"/>
      <c r="MC201"/>
      <c r="MD201"/>
      <c r="ME201"/>
      <c r="MF201"/>
      <c r="MG201"/>
      <c r="MH201"/>
      <c r="MI201"/>
      <c r="MJ201"/>
      <c r="MK201"/>
      <c r="ML201"/>
      <c r="MM201"/>
      <c r="MN201"/>
      <c r="MO201"/>
      <c r="MP201"/>
      <c r="MQ201"/>
      <c r="MR201"/>
      <c r="MS201"/>
      <c r="MT201"/>
      <c r="MU201"/>
      <c r="MV201"/>
      <c r="MW201"/>
      <c r="MX201"/>
      <c r="MY201"/>
      <c r="MZ201"/>
      <c r="NA201"/>
      <c r="NB201"/>
      <c r="NC201"/>
      <c r="ND201"/>
      <c r="NE201"/>
      <c r="NF201"/>
      <c r="NG201"/>
      <c r="NH201"/>
      <c r="NI201"/>
      <c r="NJ201"/>
      <c r="NK201"/>
      <c r="NL201"/>
      <c r="NM201"/>
      <c r="NN201"/>
      <c r="NO201"/>
      <c r="NP201"/>
      <c r="NQ201"/>
      <c r="NR201"/>
      <c r="NS201"/>
      <c r="NT201"/>
      <c r="NU201"/>
      <c r="NV201"/>
      <c r="NW201"/>
      <c r="NX201"/>
      <c r="NY201"/>
      <c r="NZ201"/>
      <c r="OA201"/>
      <c r="OB201"/>
      <c r="OC201"/>
      <c r="OD201"/>
      <c r="OE201"/>
      <c r="OF201"/>
      <c r="OG201"/>
      <c r="OH201"/>
      <c r="OI201"/>
      <c r="OJ201"/>
      <c r="OK201"/>
      <c r="OL201"/>
      <c r="OM201"/>
      <c r="ON201"/>
      <c r="OO201"/>
      <c r="OP201"/>
      <c r="OQ201"/>
      <c r="OR201"/>
      <c r="OS201"/>
      <c r="OT201"/>
      <c r="OU201"/>
      <c r="OV201"/>
      <c r="OW201"/>
      <c r="OX201"/>
      <c r="OY201"/>
      <c r="OZ201"/>
      <c r="PA201"/>
      <c r="PB201"/>
    </row>
    <row r="202" spans="7:418" ht="15.75" thickBot="1">
      <c r="G202" s="19"/>
      <c r="H202" s="851"/>
      <c r="J202" s="802"/>
      <c r="K202" s="9" t="s">
        <v>181</v>
      </c>
      <c r="L202" s="166">
        <v>0</v>
      </c>
      <c r="M202" s="166">
        <v>0</v>
      </c>
      <c r="N202" s="166">
        <v>0</v>
      </c>
      <c r="O202" s="166">
        <v>0</v>
      </c>
      <c r="P202" s="166">
        <v>0</v>
      </c>
      <c r="Q202" s="166">
        <v>0</v>
      </c>
      <c r="R202" s="166">
        <v>0</v>
      </c>
      <c r="S202" s="166">
        <v>0</v>
      </c>
      <c r="T202" s="166">
        <v>0</v>
      </c>
      <c r="U202" s="166">
        <v>0</v>
      </c>
      <c r="V202" s="166">
        <v>0</v>
      </c>
      <c r="W202" s="166">
        <v>0</v>
      </c>
      <c r="X202" s="166">
        <v>0</v>
      </c>
      <c r="Y202" s="166">
        <v>0</v>
      </c>
      <c r="Z202" s="166">
        <v>0</v>
      </c>
      <c r="AA202" s="166">
        <v>0</v>
      </c>
      <c r="AB202" s="166">
        <v>0</v>
      </c>
      <c r="AC202" s="166">
        <v>0</v>
      </c>
      <c r="AD202" s="166">
        <v>0</v>
      </c>
      <c r="AE202" s="166">
        <v>0</v>
      </c>
      <c r="AF202" s="166">
        <v>0</v>
      </c>
      <c r="AG202" s="166">
        <v>0</v>
      </c>
      <c r="AH202" s="166">
        <v>0</v>
      </c>
      <c r="AI202" s="166">
        <v>0</v>
      </c>
      <c r="AJ202" s="166">
        <v>0</v>
      </c>
      <c r="AK202" s="166">
        <v>0</v>
      </c>
      <c r="AL202" s="166">
        <v>0</v>
      </c>
      <c r="AM202" s="166">
        <v>0</v>
      </c>
      <c r="AN202" s="166">
        <v>0</v>
      </c>
      <c r="AO202" s="166">
        <v>0</v>
      </c>
      <c r="AP202" s="166">
        <v>0</v>
      </c>
      <c r="AQ202" s="166">
        <v>0</v>
      </c>
      <c r="AR202" s="166">
        <v>0</v>
      </c>
      <c r="AS202" s="166">
        <v>0</v>
      </c>
      <c r="AT202" s="166">
        <v>0</v>
      </c>
      <c r="AU202" s="166">
        <v>0</v>
      </c>
      <c r="AV202" s="654">
        <v>0</v>
      </c>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c r="KT202"/>
      <c r="KU202"/>
      <c r="KV202"/>
      <c r="KW202"/>
      <c r="KX202"/>
      <c r="KY202"/>
      <c r="KZ202"/>
      <c r="LA202"/>
      <c r="LB202"/>
      <c r="LC202"/>
      <c r="LD202"/>
      <c r="LE202"/>
      <c r="LF202"/>
      <c r="LG202"/>
      <c r="LH202"/>
      <c r="LI202"/>
      <c r="LJ202"/>
      <c r="LK202"/>
      <c r="LL202"/>
      <c r="LM202"/>
      <c r="LN202"/>
      <c r="LO202"/>
      <c r="LP202"/>
      <c r="LQ202"/>
      <c r="LR202"/>
      <c r="LS202"/>
      <c r="LT202"/>
      <c r="LU202"/>
      <c r="LV202"/>
      <c r="LW202"/>
      <c r="LX202"/>
      <c r="LY202"/>
      <c r="LZ202"/>
      <c r="MA202"/>
      <c r="MB202"/>
      <c r="MC202"/>
      <c r="MD202"/>
      <c r="ME202"/>
      <c r="MF202"/>
      <c r="MG202"/>
      <c r="MH202"/>
      <c r="MI202"/>
      <c r="MJ202"/>
      <c r="MK202"/>
      <c r="ML202"/>
      <c r="MM202"/>
      <c r="MN202"/>
      <c r="MO202"/>
      <c r="MP202"/>
      <c r="MQ202"/>
      <c r="MR202"/>
      <c r="MS202"/>
      <c r="MT202"/>
      <c r="MU202"/>
      <c r="MV202"/>
      <c r="MW202"/>
      <c r="MX202"/>
      <c r="MY202"/>
      <c r="MZ202"/>
      <c r="NA202"/>
      <c r="NB202"/>
      <c r="NC202"/>
      <c r="ND202"/>
      <c r="NE202"/>
      <c r="NF202"/>
      <c r="NG202"/>
      <c r="NH202"/>
      <c r="NI202"/>
      <c r="NJ202"/>
      <c r="NK202"/>
      <c r="NL202"/>
      <c r="NM202"/>
      <c r="NN202"/>
      <c r="NO202"/>
      <c r="NP202"/>
      <c r="NQ202"/>
      <c r="NR202"/>
      <c r="NS202"/>
      <c r="NT202"/>
      <c r="NU202"/>
      <c r="NV202"/>
      <c r="NW202"/>
      <c r="NX202"/>
      <c r="NY202"/>
      <c r="NZ202"/>
      <c r="OA202"/>
      <c r="OB202"/>
      <c r="OC202"/>
      <c r="OD202"/>
      <c r="OE202"/>
      <c r="OF202"/>
      <c r="OG202"/>
      <c r="OH202"/>
      <c r="OI202"/>
      <c r="OJ202"/>
      <c r="OK202"/>
      <c r="OL202"/>
      <c r="OM202"/>
      <c r="ON202"/>
      <c r="OO202"/>
      <c r="OP202"/>
      <c r="OQ202"/>
      <c r="OR202"/>
      <c r="OS202"/>
      <c r="OT202"/>
      <c r="OU202"/>
      <c r="OV202"/>
      <c r="OW202"/>
      <c r="OX202"/>
      <c r="OY202"/>
      <c r="OZ202"/>
      <c r="PA202"/>
      <c r="PB202"/>
    </row>
    <row r="203" spans="7:418" ht="15.75" thickTop="1">
      <c r="G203" s="19"/>
      <c r="H203" s="851"/>
      <c r="J203" s="802"/>
      <c r="K203" s="9" t="s">
        <v>146</v>
      </c>
      <c r="L203" s="486">
        <v>0</v>
      </c>
      <c r="M203" s="486">
        <v>0</v>
      </c>
      <c r="N203" s="486">
        <v>0</v>
      </c>
      <c r="O203" s="486">
        <v>0</v>
      </c>
      <c r="P203" s="486">
        <v>0</v>
      </c>
      <c r="Q203" s="486">
        <v>0</v>
      </c>
      <c r="R203" s="486">
        <v>0</v>
      </c>
      <c r="S203" s="486">
        <v>0</v>
      </c>
      <c r="T203" s="486">
        <v>0</v>
      </c>
      <c r="U203" s="486">
        <v>0</v>
      </c>
      <c r="V203" s="486">
        <v>0</v>
      </c>
      <c r="W203" s="486">
        <v>0</v>
      </c>
      <c r="X203" s="486">
        <v>0</v>
      </c>
      <c r="Y203" s="486">
        <v>0</v>
      </c>
      <c r="Z203" s="486">
        <v>0</v>
      </c>
      <c r="AA203" s="486">
        <v>0</v>
      </c>
      <c r="AB203" s="486">
        <v>0</v>
      </c>
      <c r="AC203" s="486">
        <v>0</v>
      </c>
      <c r="AD203" s="486">
        <v>0</v>
      </c>
      <c r="AE203" s="486">
        <v>0</v>
      </c>
      <c r="AF203" s="486">
        <v>0</v>
      </c>
      <c r="AG203" s="486">
        <v>0</v>
      </c>
      <c r="AH203" s="486">
        <v>0</v>
      </c>
      <c r="AI203" s="486">
        <v>0</v>
      </c>
      <c r="AJ203" s="486">
        <v>0</v>
      </c>
      <c r="AK203" s="486">
        <v>0</v>
      </c>
      <c r="AL203" s="486">
        <v>0</v>
      </c>
      <c r="AM203" s="486">
        <v>0</v>
      </c>
      <c r="AN203" s="486">
        <v>0</v>
      </c>
      <c r="AO203" s="486">
        <v>0</v>
      </c>
      <c r="AP203" s="486">
        <v>0</v>
      </c>
      <c r="AQ203" s="486">
        <v>0</v>
      </c>
      <c r="AR203" s="486">
        <v>0</v>
      </c>
      <c r="AS203" s="486">
        <v>0</v>
      </c>
      <c r="AT203" s="486">
        <v>0</v>
      </c>
      <c r="AU203" s="486">
        <v>0</v>
      </c>
      <c r="AV203" s="489">
        <v>0</v>
      </c>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c r="KT203"/>
      <c r="KU203"/>
      <c r="KV203"/>
      <c r="KW203"/>
      <c r="KX203"/>
      <c r="KY203"/>
      <c r="KZ203"/>
      <c r="LA203"/>
      <c r="LB203"/>
      <c r="LC203"/>
      <c r="LD203"/>
      <c r="LE203"/>
      <c r="LF203"/>
      <c r="LG203"/>
      <c r="LH203"/>
      <c r="LI203"/>
      <c r="LJ203"/>
      <c r="LK203"/>
      <c r="LL203"/>
      <c r="LM203"/>
      <c r="LN203"/>
      <c r="LO203"/>
      <c r="LP203"/>
      <c r="LQ203"/>
      <c r="LR203"/>
      <c r="LS203"/>
      <c r="LT203"/>
      <c r="LU203"/>
      <c r="LV203"/>
      <c r="LW203"/>
      <c r="LX203"/>
      <c r="LY203"/>
      <c r="LZ203"/>
      <c r="MA203"/>
      <c r="MB203"/>
      <c r="MC203"/>
      <c r="MD203"/>
      <c r="ME203"/>
      <c r="MF203"/>
      <c r="MG203"/>
      <c r="MH203"/>
      <c r="MI203"/>
      <c r="MJ203"/>
      <c r="MK203"/>
      <c r="ML203"/>
      <c r="MM203"/>
      <c r="MN203"/>
      <c r="MO203"/>
      <c r="MP203"/>
      <c r="MQ203"/>
      <c r="MR203"/>
      <c r="MS203"/>
      <c r="MT203"/>
      <c r="MU203"/>
      <c r="MV203"/>
      <c r="MW203"/>
      <c r="MX203"/>
      <c r="MY203"/>
      <c r="MZ203"/>
      <c r="NA203"/>
      <c r="NB203"/>
      <c r="NC203"/>
      <c r="ND203"/>
      <c r="NE203"/>
      <c r="NF203"/>
      <c r="NG203"/>
      <c r="NH203"/>
      <c r="NI203"/>
      <c r="NJ203"/>
      <c r="NK203"/>
      <c r="NL203"/>
      <c r="NM203"/>
      <c r="NN203"/>
      <c r="NO203"/>
      <c r="NP203"/>
      <c r="NQ203"/>
      <c r="NR203"/>
      <c r="NS203"/>
      <c r="NT203"/>
      <c r="NU203"/>
      <c r="NV203"/>
      <c r="NW203"/>
      <c r="NX203"/>
      <c r="NY203"/>
      <c r="NZ203"/>
      <c r="OA203"/>
      <c r="OB203"/>
      <c r="OC203"/>
      <c r="OD203"/>
      <c r="OE203"/>
      <c r="OF203"/>
      <c r="OG203"/>
      <c r="OH203"/>
      <c r="OI203"/>
      <c r="OJ203"/>
      <c r="OK203"/>
      <c r="OL203"/>
      <c r="OM203"/>
      <c r="ON203"/>
      <c r="OO203"/>
      <c r="OP203"/>
      <c r="OQ203"/>
      <c r="OR203"/>
      <c r="OS203"/>
      <c r="OT203"/>
      <c r="OU203"/>
      <c r="OV203"/>
      <c r="OW203"/>
      <c r="OX203"/>
      <c r="OY203"/>
      <c r="OZ203"/>
      <c r="PA203"/>
      <c r="PB203"/>
    </row>
    <row r="204" spans="7:418" ht="15">
      <c r="G204" s="19"/>
      <c r="H204" s="851"/>
      <c r="J204" s="802"/>
      <c r="K204" s="9" t="s">
        <v>147</v>
      </c>
      <c r="L204" s="165">
        <v>0</v>
      </c>
      <c r="M204" s="165">
        <v>0</v>
      </c>
      <c r="N204" s="165">
        <v>0</v>
      </c>
      <c r="O204" s="165">
        <v>0</v>
      </c>
      <c r="P204" s="165">
        <v>0</v>
      </c>
      <c r="Q204" s="165">
        <v>0</v>
      </c>
      <c r="R204" s="165">
        <v>0</v>
      </c>
      <c r="S204" s="165">
        <v>0</v>
      </c>
      <c r="T204" s="165">
        <v>0</v>
      </c>
      <c r="U204" s="165">
        <v>0</v>
      </c>
      <c r="V204" s="165">
        <v>0</v>
      </c>
      <c r="W204" s="165">
        <v>0</v>
      </c>
      <c r="X204" s="165">
        <v>0</v>
      </c>
      <c r="Y204" s="165">
        <v>0</v>
      </c>
      <c r="Z204" s="165">
        <v>0</v>
      </c>
      <c r="AA204" s="165">
        <v>0</v>
      </c>
      <c r="AB204" s="165">
        <v>0</v>
      </c>
      <c r="AC204" s="165">
        <v>0</v>
      </c>
      <c r="AD204" s="165">
        <v>0</v>
      </c>
      <c r="AE204" s="165">
        <v>0</v>
      </c>
      <c r="AF204" s="165">
        <v>0</v>
      </c>
      <c r="AG204" s="165">
        <v>0</v>
      </c>
      <c r="AH204" s="165">
        <v>0</v>
      </c>
      <c r="AI204" s="165">
        <v>0</v>
      </c>
      <c r="AJ204" s="165">
        <v>0</v>
      </c>
      <c r="AK204" s="165">
        <v>0</v>
      </c>
      <c r="AL204" s="165">
        <v>0</v>
      </c>
      <c r="AM204" s="165">
        <v>0</v>
      </c>
      <c r="AN204" s="165">
        <v>0</v>
      </c>
      <c r="AO204" s="165">
        <v>0</v>
      </c>
      <c r="AP204" s="165">
        <v>0</v>
      </c>
      <c r="AQ204" s="165">
        <v>0</v>
      </c>
      <c r="AR204" s="165">
        <v>0</v>
      </c>
      <c r="AS204" s="165">
        <v>0</v>
      </c>
      <c r="AT204" s="165">
        <v>0</v>
      </c>
      <c r="AU204" s="165">
        <v>0</v>
      </c>
      <c r="AV204" s="488">
        <v>0</v>
      </c>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c r="KT204"/>
      <c r="KU204"/>
      <c r="KV204"/>
      <c r="KW204"/>
      <c r="KX204"/>
      <c r="KY204"/>
      <c r="KZ204"/>
      <c r="LA204"/>
      <c r="LB204"/>
      <c r="LC204"/>
      <c r="LD204"/>
      <c r="LE204"/>
      <c r="LF204"/>
      <c r="LG204"/>
      <c r="LH204"/>
      <c r="LI204"/>
      <c r="LJ204"/>
      <c r="LK204"/>
      <c r="LL204"/>
      <c r="LM204"/>
      <c r="LN204"/>
      <c r="LO204"/>
      <c r="LP204"/>
      <c r="LQ204"/>
      <c r="LR204"/>
      <c r="LS204"/>
      <c r="LT204"/>
      <c r="LU204"/>
      <c r="LV204"/>
      <c r="LW204"/>
      <c r="LX204"/>
      <c r="LY204"/>
      <c r="LZ204"/>
      <c r="MA204"/>
      <c r="MB204"/>
      <c r="MC204"/>
      <c r="MD204"/>
      <c r="ME204"/>
      <c r="MF204"/>
      <c r="MG204"/>
      <c r="MH204"/>
      <c r="MI204"/>
      <c r="MJ204"/>
      <c r="MK204"/>
      <c r="ML204"/>
      <c r="MM204"/>
      <c r="MN204"/>
      <c r="MO204"/>
      <c r="MP204"/>
      <c r="MQ204"/>
      <c r="MR204"/>
      <c r="MS204"/>
      <c r="MT204"/>
      <c r="MU204"/>
      <c r="MV204"/>
      <c r="MW204"/>
      <c r="MX204"/>
      <c r="MY204"/>
      <c r="MZ204"/>
      <c r="NA204"/>
      <c r="NB204"/>
      <c r="NC204"/>
      <c r="ND204"/>
      <c r="NE204"/>
      <c r="NF204"/>
      <c r="NG204"/>
      <c r="NH204"/>
      <c r="NI204"/>
      <c r="NJ204"/>
      <c r="NK204"/>
      <c r="NL204"/>
      <c r="NM204"/>
      <c r="NN204"/>
      <c r="NO204"/>
      <c r="NP204"/>
      <c r="NQ204"/>
      <c r="NR204"/>
      <c r="NS204"/>
      <c r="NT204"/>
      <c r="NU204"/>
      <c r="NV204"/>
      <c r="NW204"/>
      <c r="NX204"/>
      <c r="NY204"/>
      <c r="NZ204"/>
      <c r="OA204"/>
      <c r="OB204"/>
      <c r="OC204"/>
      <c r="OD204"/>
      <c r="OE204"/>
      <c r="OF204"/>
      <c r="OG204"/>
      <c r="OH204"/>
      <c r="OI204"/>
      <c r="OJ204"/>
      <c r="OK204"/>
      <c r="OL204"/>
      <c r="OM204"/>
      <c r="ON204"/>
      <c r="OO204"/>
      <c r="OP204"/>
      <c r="OQ204"/>
      <c r="OR204"/>
      <c r="OS204"/>
      <c r="OT204"/>
      <c r="OU204"/>
      <c r="OV204"/>
      <c r="OW204"/>
      <c r="OX204"/>
      <c r="OY204"/>
      <c r="OZ204"/>
      <c r="PA204"/>
      <c r="PB204"/>
    </row>
    <row r="205" spans="7:418" ht="15.75" thickBot="1">
      <c r="G205" s="19"/>
      <c r="H205" s="851"/>
      <c r="J205" s="802"/>
      <c r="K205" s="9" t="s">
        <v>149</v>
      </c>
      <c r="L205" s="166">
        <v>0</v>
      </c>
      <c r="M205" s="166">
        <v>0</v>
      </c>
      <c r="N205" s="166">
        <v>0</v>
      </c>
      <c r="O205" s="166">
        <v>0</v>
      </c>
      <c r="P205" s="166">
        <v>0</v>
      </c>
      <c r="Q205" s="166">
        <v>0</v>
      </c>
      <c r="R205" s="166">
        <v>0</v>
      </c>
      <c r="S205" s="166">
        <v>0</v>
      </c>
      <c r="T205" s="166">
        <v>0</v>
      </c>
      <c r="U205" s="166">
        <v>0</v>
      </c>
      <c r="V205" s="166">
        <v>0</v>
      </c>
      <c r="W205" s="166">
        <v>0</v>
      </c>
      <c r="X205" s="166">
        <v>0</v>
      </c>
      <c r="Y205" s="166">
        <v>0</v>
      </c>
      <c r="Z205" s="166">
        <v>0</v>
      </c>
      <c r="AA205" s="166">
        <v>0</v>
      </c>
      <c r="AB205" s="166">
        <v>0</v>
      </c>
      <c r="AC205" s="166">
        <v>0</v>
      </c>
      <c r="AD205" s="166">
        <v>0</v>
      </c>
      <c r="AE205" s="166">
        <v>0</v>
      </c>
      <c r="AF205" s="166">
        <v>0</v>
      </c>
      <c r="AG205" s="166">
        <v>0</v>
      </c>
      <c r="AH205" s="166">
        <v>0</v>
      </c>
      <c r="AI205" s="166">
        <v>0</v>
      </c>
      <c r="AJ205" s="166">
        <v>0</v>
      </c>
      <c r="AK205" s="166">
        <v>0</v>
      </c>
      <c r="AL205" s="166">
        <v>0</v>
      </c>
      <c r="AM205" s="166">
        <v>0</v>
      </c>
      <c r="AN205" s="166">
        <v>0</v>
      </c>
      <c r="AO205" s="166">
        <v>0</v>
      </c>
      <c r="AP205" s="166">
        <v>0</v>
      </c>
      <c r="AQ205" s="166">
        <v>0</v>
      </c>
      <c r="AR205" s="166">
        <v>0</v>
      </c>
      <c r="AS205" s="166">
        <v>0</v>
      </c>
      <c r="AT205" s="166">
        <v>0</v>
      </c>
      <c r="AU205" s="166">
        <v>0</v>
      </c>
      <c r="AV205" s="654">
        <v>0</v>
      </c>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c r="KT205"/>
      <c r="KU205"/>
      <c r="KV205"/>
      <c r="KW205"/>
      <c r="KX205"/>
      <c r="KY205"/>
      <c r="KZ205"/>
      <c r="LA205"/>
      <c r="LB205"/>
      <c r="LC205"/>
      <c r="LD205"/>
      <c r="LE205"/>
      <c r="LF205"/>
      <c r="LG205"/>
      <c r="LH205"/>
      <c r="LI205"/>
      <c r="LJ205"/>
      <c r="LK205"/>
      <c r="LL205"/>
      <c r="LM205"/>
      <c r="LN205"/>
      <c r="LO205"/>
      <c r="LP205"/>
      <c r="LQ205"/>
      <c r="LR205"/>
      <c r="LS205"/>
      <c r="LT205"/>
      <c r="LU205"/>
      <c r="LV205"/>
      <c r="LW205"/>
      <c r="LX205"/>
      <c r="LY205"/>
      <c r="LZ205"/>
      <c r="MA205"/>
      <c r="MB205"/>
      <c r="MC205"/>
      <c r="MD205"/>
      <c r="ME205"/>
      <c r="MF205"/>
      <c r="MG205"/>
      <c r="MH205"/>
      <c r="MI205"/>
      <c r="MJ205"/>
      <c r="MK205"/>
      <c r="ML205"/>
      <c r="MM205"/>
      <c r="MN205"/>
      <c r="MO205"/>
      <c r="MP205"/>
      <c r="MQ205"/>
      <c r="MR205"/>
      <c r="MS205"/>
      <c r="MT205"/>
      <c r="MU205"/>
      <c r="MV205"/>
      <c r="MW205"/>
      <c r="MX205"/>
      <c r="MY205"/>
      <c r="MZ205"/>
      <c r="NA205"/>
      <c r="NB205"/>
      <c r="NC205"/>
      <c r="ND205"/>
      <c r="NE205"/>
      <c r="NF205"/>
      <c r="NG205"/>
      <c r="NH205"/>
      <c r="NI205"/>
      <c r="NJ205"/>
      <c r="NK205"/>
      <c r="NL205"/>
      <c r="NM205"/>
      <c r="NN205"/>
      <c r="NO205"/>
      <c r="NP205"/>
      <c r="NQ205"/>
      <c r="NR205"/>
      <c r="NS205"/>
      <c r="NT205"/>
      <c r="NU205"/>
      <c r="NV205"/>
      <c r="NW205"/>
      <c r="NX205"/>
      <c r="NY205"/>
      <c r="NZ205"/>
      <c r="OA205"/>
      <c r="OB205"/>
      <c r="OC205"/>
      <c r="OD205"/>
      <c r="OE205"/>
      <c r="OF205"/>
      <c r="OG205"/>
      <c r="OH205"/>
      <c r="OI205"/>
      <c r="OJ205"/>
      <c r="OK205"/>
      <c r="OL205"/>
      <c r="OM205"/>
      <c r="ON205"/>
      <c r="OO205"/>
      <c r="OP205"/>
      <c r="OQ205"/>
      <c r="OR205"/>
      <c r="OS205"/>
      <c r="OT205"/>
      <c r="OU205"/>
      <c r="OV205"/>
      <c r="OW205"/>
      <c r="OX205"/>
      <c r="OY205"/>
      <c r="OZ205"/>
      <c r="PA205"/>
      <c r="PB205"/>
    </row>
    <row r="206" spans="7:418" ht="15.75" thickTop="1">
      <c r="G206" s="19"/>
      <c r="H206" s="851"/>
      <c r="J206" s="802"/>
      <c r="K206" s="9" t="s">
        <v>152</v>
      </c>
      <c r="L206" s="486">
        <v>0</v>
      </c>
      <c r="M206" s="486">
        <v>0</v>
      </c>
      <c r="N206" s="486">
        <v>0</v>
      </c>
      <c r="O206" s="486">
        <v>0</v>
      </c>
      <c r="P206" s="486">
        <v>0</v>
      </c>
      <c r="Q206" s="486">
        <v>0</v>
      </c>
      <c r="R206" s="486">
        <v>0</v>
      </c>
      <c r="S206" s="486">
        <v>0</v>
      </c>
      <c r="T206" s="486">
        <v>0</v>
      </c>
      <c r="U206" s="486">
        <v>0</v>
      </c>
      <c r="V206" s="486">
        <v>0</v>
      </c>
      <c r="W206" s="486">
        <v>0</v>
      </c>
      <c r="X206" s="486">
        <v>0</v>
      </c>
      <c r="Y206" s="486">
        <v>0</v>
      </c>
      <c r="Z206" s="486">
        <v>0</v>
      </c>
      <c r="AA206" s="486">
        <v>0</v>
      </c>
      <c r="AB206" s="486">
        <v>0</v>
      </c>
      <c r="AC206" s="486">
        <v>0</v>
      </c>
      <c r="AD206" s="486">
        <v>0</v>
      </c>
      <c r="AE206" s="486">
        <v>0</v>
      </c>
      <c r="AF206" s="486">
        <v>0</v>
      </c>
      <c r="AG206" s="486">
        <v>0</v>
      </c>
      <c r="AH206" s="486">
        <v>0</v>
      </c>
      <c r="AI206" s="486">
        <v>0</v>
      </c>
      <c r="AJ206" s="486">
        <v>0</v>
      </c>
      <c r="AK206" s="486">
        <v>0</v>
      </c>
      <c r="AL206" s="486">
        <v>0</v>
      </c>
      <c r="AM206" s="486">
        <v>0</v>
      </c>
      <c r="AN206" s="486">
        <v>0</v>
      </c>
      <c r="AO206" s="486">
        <v>0</v>
      </c>
      <c r="AP206" s="486">
        <v>0</v>
      </c>
      <c r="AQ206" s="486">
        <v>0</v>
      </c>
      <c r="AR206" s="486">
        <v>0</v>
      </c>
      <c r="AS206" s="486">
        <v>0</v>
      </c>
      <c r="AT206" s="486">
        <v>0</v>
      </c>
      <c r="AU206" s="486">
        <v>0</v>
      </c>
      <c r="AV206" s="489">
        <v>0</v>
      </c>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c r="KT206"/>
      <c r="KU206"/>
      <c r="KV206"/>
      <c r="KW206"/>
      <c r="KX206"/>
      <c r="KY206"/>
      <c r="KZ206"/>
      <c r="LA206"/>
      <c r="LB206"/>
      <c r="LC206"/>
      <c r="LD206"/>
      <c r="LE206"/>
      <c r="LF206"/>
      <c r="LG206"/>
      <c r="LH206"/>
      <c r="LI206"/>
      <c r="LJ206"/>
      <c r="LK206"/>
      <c r="LL206"/>
      <c r="LM206"/>
      <c r="LN206"/>
      <c r="LO206"/>
      <c r="LP206"/>
      <c r="LQ206"/>
      <c r="LR206"/>
      <c r="LS206"/>
      <c r="LT206"/>
      <c r="LU206"/>
      <c r="LV206"/>
      <c r="LW206"/>
      <c r="LX206"/>
      <c r="LY206"/>
      <c r="LZ206"/>
      <c r="MA206"/>
      <c r="MB206"/>
      <c r="MC206"/>
      <c r="MD206"/>
      <c r="ME206"/>
      <c r="MF206"/>
      <c r="MG206"/>
      <c r="MH206"/>
      <c r="MI206"/>
      <c r="MJ206"/>
      <c r="MK206"/>
      <c r="ML206"/>
      <c r="MM206"/>
      <c r="MN206"/>
      <c r="MO206"/>
      <c r="MP206"/>
      <c r="MQ206"/>
      <c r="MR206"/>
      <c r="MS206"/>
      <c r="MT206"/>
      <c r="MU206"/>
      <c r="MV206"/>
      <c r="MW206"/>
      <c r="MX206"/>
      <c r="MY206"/>
      <c r="MZ206"/>
      <c r="NA206"/>
      <c r="NB206"/>
      <c r="NC206"/>
      <c r="ND206"/>
      <c r="NE206"/>
      <c r="NF206"/>
      <c r="NG206"/>
      <c r="NH206"/>
      <c r="NI206"/>
      <c r="NJ206"/>
      <c r="NK206"/>
      <c r="NL206"/>
      <c r="NM206"/>
      <c r="NN206"/>
      <c r="NO206"/>
      <c r="NP206"/>
      <c r="NQ206"/>
      <c r="NR206"/>
      <c r="NS206"/>
      <c r="NT206"/>
      <c r="NU206"/>
      <c r="NV206"/>
      <c r="NW206"/>
      <c r="NX206"/>
      <c r="NY206"/>
      <c r="NZ206"/>
      <c r="OA206"/>
      <c r="OB206"/>
      <c r="OC206"/>
      <c r="OD206"/>
      <c r="OE206"/>
      <c r="OF206"/>
      <c r="OG206"/>
      <c r="OH206"/>
      <c r="OI206"/>
      <c r="OJ206"/>
      <c r="OK206"/>
      <c r="OL206"/>
      <c r="OM206"/>
      <c r="ON206"/>
      <c r="OO206"/>
      <c r="OP206"/>
      <c r="OQ206"/>
      <c r="OR206"/>
      <c r="OS206"/>
      <c r="OT206"/>
      <c r="OU206"/>
      <c r="OV206"/>
      <c r="OW206"/>
      <c r="OX206"/>
      <c r="OY206"/>
      <c r="OZ206"/>
      <c r="PA206"/>
      <c r="PB206"/>
    </row>
    <row r="207" spans="7:418" ht="15">
      <c r="G207" s="19"/>
      <c r="H207" s="851"/>
      <c r="J207" s="802"/>
      <c r="K207" s="9" t="s">
        <v>153</v>
      </c>
      <c r="L207" s="165">
        <v>0</v>
      </c>
      <c r="M207" s="165">
        <v>0</v>
      </c>
      <c r="N207" s="165">
        <v>0</v>
      </c>
      <c r="O207" s="165">
        <v>0</v>
      </c>
      <c r="P207" s="165">
        <v>0</v>
      </c>
      <c r="Q207" s="165">
        <v>0</v>
      </c>
      <c r="R207" s="165">
        <v>0</v>
      </c>
      <c r="S207" s="165">
        <v>0</v>
      </c>
      <c r="T207" s="165">
        <v>0</v>
      </c>
      <c r="U207" s="165">
        <v>0</v>
      </c>
      <c r="V207" s="165">
        <v>0</v>
      </c>
      <c r="W207" s="165">
        <v>0</v>
      </c>
      <c r="X207" s="165">
        <v>0</v>
      </c>
      <c r="Y207" s="165">
        <v>0</v>
      </c>
      <c r="Z207" s="165">
        <v>0</v>
      </c>
      <c r="AA207" s="165">
        <v>0</v>
      </c>
      <c r="AB207" s="165">
        <v>0</v>
      </c>
      <c r="AC207" s="165">
        <v>0</v>
      </c>
      <c r="AD207" s="165">
        <v>0</v>
      </c>
      <c r="AE207" s="165">
        <v>0</v>
      </c>
      <c r="AF207" s="165">
        <v>0</v>
      </c>
      <c r="AG207" s="165">
        <v>0</v>
      </c>
      <c r="AH207" s="165">
        <v>0</v>
      </c>
      <c r="AI207" s="165">
        <v>0</v>
      </c>
      <c r="AJ207" s="165">
        <v>0</v>
      </c>
      <c r="AK207" s="165">
        <v>0</v>
      </c>
      <c r="AL207" s="165">
        <v>0</v>
      </c>
      <c r="AM207" s="165">
        <v>0</v>
      </c>
      <c r="AN207" s="165">
        <v>0</v>
      </c>
      <c r="AO207" s="165">
        <v>0</v>
      </c>
      <c r="AP207" s="165">
        <v>0</v>
      </c>
      <c r="AQ207" s="165">
        <v>0</v>
      </c>
      <c r="AR207" s="165">
        <v>0</v>
      </c>
      <c r="AS207" s="165">
        <v>0</v>
      </c>
      <c r="AT207" s="165">
        <v>0</v>
      </c>
      <c r="AU207" s="165">
        <v>0</v>
      </c>
      <c r="AV207" s="488">
        <v>0</v>
      </c>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c r="KT207"/>
      <c r="KU207"/>
      <c r="KV207"/>
      <c r="KW207"/>
      <c r="KX207"/>
      <c r="KY207"/>
      <c r="KZ207"/>
      <c r="LA207"/>
      <c r="LB207"/>
      <c r="LC207"/>
      <c r="LD207"/>
      <c r="LE207"/>
      <c r="LF207"/>
      <c r="LG207"/>
      <c r="LH207"/>
      <c r="LI207"/>
      <c r="LJ207"/>
      <c r="LK207"/>
      <c r="LL207"/>
      <c r="LM207"/>
      <c r="LN207"/>
      <c r="LO207"/>
      <c r="LP207"/>
      <c r="LQ207"/>
      <c r="LR207"/>
      <c r="LS207"/>
      <c r="LT207"/>
      <c r="LU207"/>
      <c r="LV207"/>
      <c r="LW207"/>
      <c r="LX207"/>
      <c r="LY207"/>
      <c r="LZ207"/>
      <c r="MA207"/>
      <c r="MB207"/>
      <c r="MC207"/>
      <c r="MD207"/>
      <c r="ME207"/>
      <c r="MF207"/>
      <c r="MG207"/>
      <c r="MH207"/>
      <c r="MI207"/>
      <c r="MJ207"/>
      <c r="MK207"/>
      <c r="ML207"/>
      <c r="MM207"/>
      <c r="MN207"/>
      <c r="MO207"/>
      <c r="MP207"/>
      <c r="MQ207"/>
      <c r="MR207"/>
      <c r="MS207"/>
      <c r="MT207"/>
      <c r="MU207"/>
      <c r="MV207"/>
      <c r="MW207"/>
      <c r="MX207"/>
      <c r="MY207"/>
      <c r="MZ207"/>
      <c r="NA207"/>
      <c r="NB207"/>
      <c r="NC207"/>
      <c r="ND207"/>
      <c r="NE207"/>
      <c r="NF207"/>
      <c r="NG207"/>
      <c r="NH207"/>
      <c r="NI207"/>
      <c r="NJ207"/>
      <c r="NK207"/>
      <c r="NL207"/>
      <c r="NM207"/>
      <c r="NN207"/>
      <c r="NO207"/>
      <c r="NP207"/>
      <c r="NQ207"/>
      <c r="NR207"/>
      <c r="NS207"/>
      <c r="NT207"/>
      <c r="NU207"/>
      <c r="NV207"/>
      <c r="NW207"/>
      <c r="NX207"/>
      <c r="NY207"/>
      <c r="NZ207"/>
      <c r="OA207"/>
      <c r="OB207"/>
      <c r="OC207"/>
      <c r="OD207"/>
      <c r="OE207"/>
      <c r="OF207"/>
      <c r="OG207"/>
      <c r="OH207"/>
      <c r="OI207"/>
      <c r="OJ207"/>
      <c r="OK207"/>
      <c r="OL207"/>
      <c r="OM207"/>
      <c r="ON207"/>
      <c r="OO207"/>
      <c r="OP207"/>
      <c r="OQ207"/>
      <c r="OR207"/>
      <c r="OS207"/>
      <c r="OT207"/>
      <c r="OU207"/>
      <c r="OV207"/>
      <c r="OW207"/>
      <c r="OX207"/>
      <c r="OY207"/>
      <c r="OZ207"/>
      <c r="PA207"/>
      <c r="PB207"/>
    </row>
    <row r="208" spans="7:418" ht="15">
      <c r="G208" s="19"/>
      <c r="H208" s="851"/>
      <c r="J208" s="802"/>
      <c r="K208" s="10" t="s">
        <v>154</v>
      </c>
      <c r="L208" s="680">
        <v>0</v>
      </c>
      <c r="M208" s="680">
        <v>0</v>
      </c>
      <c r="N208" s="680">
        <v>0</v>
      </c>
      <c r="O208" s="680">
        <v>0</v>
      </c>
      <c r="P208" s="680">
        <v>0</v>
      </c>
      <c r="Q208" s="680">
        <v>0</v>
      </c>
      <c r="R208" s="680">
        <v>0</v>
      </c>
      <c r="S208" s="680">
        <v>0</v>
      </c>
      <c r="T208" s="680">
        <v>0</v>
      </c>
      <c r="U208" s="680">
        <v>0</v>
      </c>
      <c r="V208" s="680">
        <v>0</v>
      </c>
      <c r="W208" s="680">
        <v>0</v>
      </c>
      <c r="X208" s="680">
        <v>0</v>
      </c>
      <c r="Y208" s="680">
        <v>0</v>
      </c>
      <c r="Z208" s="680">
        <v>0</v>
      </c>
      <c r="AA208" s="680">
        <v>0</v>
      </c>
      <c r="AB208" s="680">
        <v>0</v>
      </c>
      <c r="AC208" s="680">
        <v>0</v>
      </c>
      <c r="AD208" s="680">
        <v>0</v>
      </c>
      <c r="AE208" s="680">
        <v>0</v>
      </c>
      <c r="AF208" s="680">
        <v>0</v>
      </c>
      <c r="AG208" s="680">
        <v>0</v>
      </c>
      <c r="AH208" s="680">
        <v>0</v>
      </c>
      <c r="AI208" s="680">
        <v>0</v>
      </c>
      <c r="AJ208" s="680">
        <v>0</v>
      </c>
      <c r="AK208" s="680">
        <v>0</v>
      </c>
      <c r="AL208" s="680">
        <v>0</v>
      </c>
      <c r="AM208" s="680">
        <v>0</v>
      </c>
      <c r="AN208" s="680">
        <v>0</v>
      </c>
      <c r="AO208" s="680">
        <v>0</v>
      </c>
      <c r="AP208" s="680">
        <v>0</v>
      </c>
      <c r="AQ208" s="680">
        <v>0</v>
      </c>
      <c r="AR208" s="680">
        <v>0</v>
      </c>
      <c r="AS208" s="680">
        <v>0</v>
      </c>
      <c r="AT208" s="680">
        <v>0</v>
      </c>
      <c r="AU208" s="680">
        <v>0</v>
      </c>
      <c r="AV208" s="681">
        <v>0</v>
      </c>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c r="KT208"/>
      <c r="KU208"/>
      <c r="KV208"/>
      <c r="KW208"/>
      <c r="KX208"/>
      <c r="KY208"/>
      <c r="KZ208"/>
      <c r="LA208"/>
      <c r="LB208"/>
      <c r="LC208"/>
      <c r="LD208"/>
      <c r="LE208"/>
      <c r="LF208"/>
      <c r="LG208"/>
      <c r="LH208"/>
      <c r="LI208"/>
      <c r="LJ208"/>
      <c r="LK208"/>
      <c r="LL208"/>
      <c r="LM208"/>
      <c r="LN208"/>
      <c r="LO208"/>
      <c r="LP208"/>
      <c r="LQ208"/>
      <c r="LR208"/>
      <c r="LS208"/>
      <c r="LT208"/>
      <c r="LU208"/>
      <c r="LV208"/>
      <c r="LW208"/>
      <c r="LX208"/>
      <c r="LY208"/>
      <c r="LZ208"/>
      <c r="MA208"/>
      <c r="MB208"/>
      <c r="MC208"/>
      <c r="MD208"/>
      <c r="ME208"/>
      <c r="MF208"/>
      <c r="MG208"/>
      <c r="MH208"/>
      <c r="MI208"/>
      <c r="MJ208"/>
      <c r="MK208"/>
      <c r="ML208"/>
      <c r="MM208"/>
      <c r="MN208"/>
      <c r="MO208"/>
      <c r="MP208"/>
      <c r="MQ208"/>
      <c r="MR208"/>
      <c r="MS208"/>
      <c r="MT208"/>
      <c r="MU208"/>
      <c r="MV208"/>
      <c r="MW208"/>
      <c r="MX208"/>
      <c r="MY208"/>
      <c r="MZ208"/>
      <c r="NA208"/>
      <c r="NB208"/>
      <c r="NC208"/>
      <c r="ND208"/>
      <c r="NE208"/>
      <c r="NF208"/>
      <c r="NG208"/>
      <c r="NH208"/>
      <c r="NI208"/>
      <c r="NJ208"/>
      <c r="NK208"/>
      <c r="NL208"/>
      <c r="NM208"/>
      <c r="NN208"/>
      <c r="NO208"/>
      <c r="NP208"/>
      <c r="NQ208"/>
      <c r="NR208"/>
      <c r="NS208"/>
      <c r="NT208"/>
      <c r="NU208"/>
      <c r="NV208"/>
      <c r="NW208"/>
      <c r="NX208"/>
      <c r="NY208"/>
      <c r="NZ208"/>
      <c r="OA208"/>
      <c r="OB208"/>
      <c r="OC208"/>
      <c r="OD208"/>
      <c r="OE208"/>
      <c r="OF208"/>
      <c r="OG208"/>
      <c r="OH208"/>
      <c r="OI208"/>
      <c r="OJ208"/>
      <c r="OK208"/>
      <c r="OL208"/>
      <c r="OM208"/>
      <c r="ON208"/>
      <c r="OO208"/>
      <c r="OP208"/>
      <c r="OQ208"/>
      <c r="OR208"/>
      <c r="OS208"/>
      <c r="OT208"/>
      <c r="OU208"/>
      <c r="OV208"/>
      <c r="OW208"/>
      <c r="OX208"/>
      <c r="OY208"/>
      <c r="OZ208"/>
      <c r="PA208"/>
      <c r="PB208"/>
    </row>
    <row r="209" spans="1:418" ht="15.75" thickBot="1">
      <c r="G209" s="19"/>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44"/>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c r="KT209"/>
      <c r="KU209"/>
      <c r="KV209"/>
      <c r="KW209"/>
      <c r="KX209"/>
      <c r="KY209"/>
      <c r="KZ209"/>
      <c r="LA209"/>
      <c r="LB209"/>
      <c r="LC209"/>
      <c r="LD209"/>
      <c r="LE209"/>
      <c r="LF209"/>
      <c r="LG209"/>
      <c r="LH209"/>
      <c r="LI209"/>
      <c r="LJ209"/>
      <c r="LK209"/>
      <c r="LL209"/>
      <c r="LM209"/>
      <c r="LN209"/>
      <c r="LO209"/>
      <c r="LP209"/>
      <c r="LQ209"/>
      <c r="LR209"/>
      <c r="LS209"/>
      <c r="LT209"/>
      <c r="LU209"/>
      <c r="LV209"/>
      <c r="LW209"/>
      <c r="LX209"/>
      <c r="LY209"/>
      <c r="LZ209"/>
      <c r="MA209"/>
      <c r="MB209"/>
      <c r="MC209"/>
      <c r="MD209"/>
      <c r="ME209"/>
      <c r="MF209"/>
      <c r="MG209"/>
      <c r="MH209"/>
      <c r="MI209"/>
      <c r="MJ209"/>
      <c r="MK209"/>
      <c r="ML209"/>
      <c r="MM209"/>
      <c r="MN209"/>
      <c r="MO209"/>
      <c r="MP209"/>
      <c r="MQ209"/>
      <c r="MR209"/>
      <c r="MS209"/>
      <c r="MT209"/>
      <c r="MU209"/>
      <c r="MV209"/>
      <c r="MW209"/>
      <c r="MX209"/>
      <c r="MY209"/>
      <c r="MZ209"/>
      <c r="NA209"/>
      <c r="NB209"/>
      <c r="NC209"/>
      <c r="ND209"/>
      <c r="NE209"/>
      <c r="NF209"/>
      <c r="NG209"/>
      <c r="NH209"/>
      <c r="NI209"/>
      <c r="NJ209"/>
      <c r="NK209"/>
      <c r="NL209"/>
      <c r="NM209"/>
      <c r="NN209"/>
      <c r="NO209"/>
      <c r="NP209"/>
      <c r="NQ209"/>
      <c r="NR209"/>
      <c r="NS209"/>
      <c r="NT209"/>
      <c r="NU209"/>
      <c r="NV209"/>
      <c r="NW209"/>
      <c r="NX209"/>
      <c r="NY209"/>
      <c r="NZ209"/>
      <c r="OA209"/>
      <c r="OB209"/>
      <c r="OC209"/>
      <c r="OD209"/>
      <c r="OE209"/>
      <c r="OF209"/>
      <c r="OG209"/>
      <c r="OH209"/>
      <c r="OI209"/>
      <c r="OJ209"/>
      <c r="OK209"/>
      <c r="OL209"/>
      <c r="OM209"/>
      <c r="ON209"/>
      <c r="OO209"/>
      <c r="OP209"/>
      <c r="OQ209"/>
      <c r="OR209"/>
      <c r="OS209"/>
      <c r="OT209"/>
      <c r="OU209"/>
      <c r="OV209"/>
      <c r="OW209"/>
      <c r="OX209"/>
      <c r="OY209"/>
      <c r="OZ209"/>
      <c r="PA209"/>
      <c r="PB209"/>
    </row>
    <row r="210" spans="1:418" ht="15">
      <c r="G210" s="19"/>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48"/>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c r="KT210"/>
      <c r="KU210"/>
      <c r="KV210"/>
      <c r="KW210"/>
      <c r="KX210"/>
      <c r="KY210"/>
      <c r="KZ210"/>
      <c r="LA210"/>
      <c r="LB210"/>
      <c r="LC210"/>
      <c r="LD210"/>
      <c r="LE210"/>
      <c r="LF210"/>
      <c r="LG210"/>
      <c r="LH210"/>
      <c r="LI210"/>
      <c r="LJ210"/>
      <c r="LK210"/>
      <c r="LL210"/>
      <c r="LM210"/>
      <c r="LN210"/>
      <c r="LO210"/>
      <c r="LP210"/>
      <c r="LQ210"/>
      <c r="LR210"/>
      <c r="LS210"/>
      <c r="LT210"/>
      <c r="LU210"/>
      <c r="LV210"/>
      <c r="LW210"/>
      <c r="LX210"/>
      <c r="LY210"/>
      <c r="LZ210"/>
      <c r="MA210"/>
      <c r="MB210"/>
      <c r="MC210"/>
      <c r="MD210"/>
      <c r="ME210"/>
      <c r="MF210"/>
      <c r="MG210"/>
      <c r="MH210"/>
      <c r="MI210"/>
      <c r="MJ210"/>
      <c r="MK210"/>
      <c r="ML210"/>
      <c r="MM210"/>
      <c r="MN210"/>
      <c r="MO210"/>
      <c r="MP210"/>
      <c r="MQ210"/>
      <c r="MR210"/>
      <c r="MS210"/>
      <c r="MT210"/>
      <c r="MU210"/>
      <c r="MV210"/>
      <c r="MW210"/>
      <c r="MX210"/>
      <c r="MY210"/>
      <c r="MZ210"/>
      <c r="NA210"/>
      <c r="NB210"/>
      <c r="NC210"/>
      <c r="ND210"/>
      <c r="NE210"/>
      <c r="NF210"/>
      <c r="NG210"/>
      <c r="NH210"/>
      <c r="NI210"/>
      <c r="NJ210"/>
      <c r="NK210"/>
      <c r="NL210"/>
      <c r="NM210"/>
      <c r="NN210"/>
      <c r="NO210"/>
      <c r="NP210"/>
      <c r="NQ210"/>
      <c r="NR210"/>
      <c r="NS210"/>
      <c r="NT210"/>
      <c r="NU210"/>
      <c r="NV210"/>
      <c r="NW210"/>
      <c r="NX210"/>
      <c r="NY210"/>
      <c r="NZ210"/>
      <c r="OA210"/>
      <c r="OB210"/>
      <c r="OC210"/>
      <c r="OD210"/>
      <c r="OE210"/>
      <c r="OF210"/>
      <c r="OG210"/>
      <c r="OH210"/>
      <c r="OI210"/>
      <c r="OJ210"/>
      <c r="OK210"/>
      <c r="OL210"/>
      <c r="OM210"/>
      <c r="ON210"/>
      <c r="OO210"/>
      <c r="OP210"/>
      <c r="OQ210"/>
      <c r="OR210"/>
      <c r="OS210"/>
      <c r="OT210"/>
      <c r="OU210"/>
      <c r="OV210"/>
      <c r="OW210"/>
      <c r="OX210"/>
      <c r="OY210"/>
      <c r="OZ210"/>
      <c r="PA210"/>
      <c r="PB210"/>
    </row>
    <row r="211" spans="1:418" ht="15">
      <c r="G211" s="19"/>
      <c r="L211" s="24">
        <f t="shared" ref="L211:AV211" si="24">L199</f>
        <v>2014</v>
      </c>
      <c r="M211" s="24">
        <f>M199</f>
        <v>2015</v>
      </c>
      <c r="N211" s="24">
        <f t="shared" si="24"/>
        <v>2016</v>
      </c>
      <c r="O211" s="24">
        <f t="shared" si="24"/>
        <v>2017</v>
      </c>
      <c r="P211" s="24">
        <f t="shared" si="24"/>
        <v>2018</v>
      </c>
      <c r="Q211" s="24">
        <f t="shared" si="24"/>
        <v>2019</v>
      </c>
      <c r="R211" s="24">
        <f>R199</f>
        <v>2020</v>
      </c>
      <c r="S211" s="24">
        <f t="shared" si="24"/>
        <v>2021</v>
      </c>
      <c r="T211" s="24">
        <f t="shared" si="24"/>
        <v>2022</v>
      </c>
      <c r="U211" s="24">
        <f t="shared" si="24"/>
        <v>2023</v>
      </c>
      <c r="V211" s="24">
        <f t="shared" si="24"/>
        <v>2024</v>
      </c>
      <c r="W211" s="24">
        <f>W199</f>
        <v>2025</v>
      </c>
      <c r="X211" s="24">
        <f t="shared" si="24"/>
        <v>2026</v>
      </c>
      <c r="Y211" s="24">
        <f t="shared" si="24"/>
        <v>2027</v>
      </c>
      <c r="Z211" s="24">
        <f t="shared" si="24"/>
        <v>2028</v>
      </c>
      <c r="AA211" s="24">
        <f t="shared" si="24"/>
        <v>2029</v>
      </c>
      <c r="AB211" s="24">
        <f>AB199</f>
        <v>2030</v>
      </c>
      <c r="AC211" s="24">
        <f t="shared" si="24"/>
        <v>2031</v>
      </c>
      <c r="AD211" s="24">
        <f t="shared" si="24"/>
        <v>2032</v>
      </c>
      <c r="AE211" s="24">
        <f t="shared" si="24"/>
        <v>2033</v>
      </c>
      <c r="AF211" s="24">
        <f t="shared" si="24"/>
        <v>2034</v>
      </c>
      <c r="AG211" s="24">
        <f>AG199</f>
        <v>2035</v>
      </c>
      <c r="AH211" s="24">
        <f t="shared" si="24"/>
        <v>2036</v>
      </c>
      <c r="AI211" s="24">
        <f t="shared" si="24"/>
        <v>2037</v>
      </c>
      <c r="AJ211" s="24">
        <f t="shared" si="24"/>
        <v>2038</v>
      </c>
      <c r="AK211" s="24">
        <f t="shared" si="24"/>
        <v>2039</v>
      </c>
      <c r="AL211" s="24">
        <f>AL199</f>
        <v>2040</v>
      </c>
      <c r="AM211" s="24">
        <f t="shared" si="24"/>
        <v>2041</v>
      </c>
      <c r="AN211" s="24">
        <f t="shared" si="24"/>
        <v>2042</v>
      </c>
      <c r="AO211" s="24">
        <f t="shared" si="24"/>
        <v>2043</v>
      </c>
      <c r="AP211" s="24">
        <f t="shared" si="24"/>
        <v>2044</v>
      </c>
      <c r="AQ211" s="24">
        <f>AQ199</f>
        <v>2045</v>
      </c>
      <c r="AR211" s="24">
        <f t="shared" si="24"/>
        <v>2046</v>
      </c>
      <c r="AS211" s="24">
        <f t="shared" si="24"/>
        <v>2047</v>
      </c>
      <c r="AT211" s="24">
        <f t="shared" si="24"/>
        <v>2048</v>
      </c>
      <c r="AU211" s="24">
        <f t="shared" si="24"/>
        <v>2049</v>
      </c>
      <c r="AV211" s="168">
        <f t="shared" si="24"/>
        <v>2050</v>
      </c>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c r="KT211"/>
      <c r="KU211"/>
      <c r="KV211"/>
      <c r="KW211"/>
      <c r="KX211"/>
      <c r="KY211"/>
      <c r="KZ211"/>
      <c r="LA211"/>
      <c r="LB211"/>
      <c r="LC211"/>
      <c r="LD211"/>
      <c r="LE211"/>
      <c r="LF211"/>
      <c r="LG211"/>
      <c r="LH211"/>
      <c r="LI211"/>
      <c r="LJ211"/>
      <c r="LK211"/>
      <c r="LL211"/>
      <c r="LM211"/>
      <c r="LN211"/>
      <c r="LO211"/>
      <c r="LP211"/>
      <c r="LQ211"/>
      <c r="LR211"/>
      <c r="LS211"/>
      <c r="LT211"/>
      <c r="LU211"/>
      <c r="LV211"/>
      <c r="LW211"/>
      <c r="LX211"/>
      <c r="LY211"/>
      <c r="LZ211"/>
      <c r="MA211"/>
      <c r="MB211"/>
      <c r="MC211"/>
      <c r="MD211"/>
      <c r="ME211"/>
      <c r="MF211"/>
      <c r="MG211"/>
      <c r="MH211"/>
      <c r="MI211"/>
      <c r="MJ211"/>
      <c r="MK211"/>
      <c r="ML211"/>
      <c r="MM211"/>
      <c r="MN211"/>
      <c r="MO211"/>
      <c r="MP211"/>
      <c r="MQ211"/>
      <c r="MR211"/>
      <c r="MS211"/>
      <c r="MT211"/>
      <c r="MU211"/>
      <c r="MV211"/>
      <c r="MW211"/>
      <c r="MX211"/>
      <c r="MY211"/>
      <c r="MZ211"/>
      <c r="NA211"/>
      <c r="NB211"/>
      <c r="NC211"/>
      <c r="ND211"/>
      <c r="NE211"/>
      <c r="NF211"/>
      <c r="NG211"/>
      <c r="NH211"/>
      <c r="NI211"/>
      <c r="NJ211"/>
      <c r="NK211"/>
      <c r="NL211"/>
      <c r="NM211"/>
      <c r="NN211"/>
      <c r="NO211"/>
      <c r="NP211"/>
      <c r="NQ211"/>
      <c r="NR211"/>
      <c r="NS211"/>
      <c r="NT211"/>
      <c r="NU211"/>
      <c r="NV211"/>
      <c r="NW211"/>
      <c r="NX211"/>
      <c r="NY211"/>
      <c r="NZ211"/>
      <c r="OA211"/>
      <c r="OB211"/>
      <c r="OC211"/>
      <c r="OD211"/>
      <c r="OE211"/>
      <c r="OF211"/>
      <c r="OG211"/>
      <c r="OH211"/>
      <c r="OI211"/>
      <c r="OJ211"/>
      <c r="OK211"/>
      <c r="OL211"/>
      <c r="OM211"/>
      <c r="ON211"/>
      <c r="OO211"/>
      <c r="OP211"/>
      <c r="OQ211"/>
      <c r="OR211"/>
      <c r="OS211"/>
      <c r="OT211"/>
      <c r="OU211"/>
      <c r="OV211"/>
      <c r="OW211"/>
      <c r="OX211"/>
      <c r="OY211"/>
      <c r="OZ211"/>
      <c r="PA211"/>
      <c r="PB211"/>
    </row>
    <row r="212" spans="1:418" ht="15">
      <c r="G212" s="19"/>
      <c r="H212" s="788" t="s">
        <v>33</v>
      </c>
      <c r="J212" s="801" t="s">
        <v>34</v>
      </c>
      <c r="K212" s="8" t="s">
        <v>179</v>
      </c>
      <c r="L212" s="123"/>
      <c r="M212" s="123"/>
      <c r="N212" s="123">
        <f t="shared" ref="N212:AV219" si="25" xml:space="preserve"> (($S$36 * $S$34 * $S$32 * (N136 * 1 + N200) +N146) * 1000 / (N86 * 8760)) + N156 + N176</f>
        <v>163.54900354373154</v>
      </c>
      <c r="O212" s="123">
        <f t="shared" si="25"/>
        <v>158.84891516686957</v>
      </c>
      <c r="P212" s="123">
        <f t="shared" si="25"/>
        <v>158.51282792789797</v>
      </c>
      <c r="Q212" s="123">
        <f t="shared" si="25"/>
        <v>158.21364917844249</v>
      </c>
      <c r="R212" s="123">
        <f t="shared" si="25"/>
        <v>157.82818766872742</v>
      </c>
      <c r="S212" s="123">
        <f t="shared" si="25"/>
        <v>157.51849855470778</v>
      </c>
      <c r="T212" s="123">
        <f t="shared" si="25"/>
        <v>157.23740740938607</v>
      </c>
      <c r="U212" s="123">
        <f t="shared" si="25"/>
        <v>156.89520949334221</v>
      </c>
      <c r="V212" s="123">
        <f t="shared" si="25"/>
        <v>156.52856886900955</v>
      </c>
      <c r="W212" s="123">
        <f t="shared" si="25"/>
        <v>156.26849845281626</v>
      </c>
      <c r="X212" s="123">
        <f t="shared" si="25"/>
        <v>155.89036975558781</v>
      </c>
      <c r="Y212" s="123">
        <f t="shared" si="25"/>
        <v>155.58752459988904</v>
      </c>
      <c r="Z212" s="123">
        <f t="shared" si="25"/>
        <v>155.29958949624645</v>
      </c>
      <c r="AA212" s="123">
        <f t="shared" si="25"/>
        <v>154.97205720517593</v>
      </c>
      <c r="AB212" s="123">
        <f t="shared" si="25"/>
        <v>154.63377012245832</v>
      </c>
      <c r="AC212" s="123">
        <f t="shared" si="25"/>
        <v>154.28863908141983</v>
      </c>
      <c r="AD212" s="123">
        <f t="shared" si="25"/>
        <v>153.94081934246955</v>
      </c>
      <c r="AE212" s="123">
        <f t="shared" si="25"/>
        <v>153.65826163465053</v>
      </c>
      <c r="AF212" s="123">
        <f t="shared" si="25"/>
        <v>153.30262022904782</v>
      </c>
      <c r="AG212" s="123">
        <f t="shared" si="25"/>
        <v>152.94648996927938</v>
      </c>
      <c r="AH212" s="123">
        <f t="shared" si="25"/>
        <v>152.54171872001612</v>
      </c>
      <c r="AI212" s="123">
        <f t="shared" si="25"/>
        <v>152.19805424147492</v>
      </c>
      <c r="AJ212" s="123">
        <f t="shared" si="25"/>
        <v>151.7737288255806</v>
      </c>
      <c r="AK212" s="123">
        <f t="shared" si="25"/>
        <v>151.31420590975031</v>
      </c>
      <c r="AL212" s="123">
        <f t="shared" si="25"/>
        <v>150.77573304614708</v>
      </c>
      <c r="AM212" s="123">
        <f t="shared" si="25"/>
        <v>150.77573304614708</v>
      </c>
      <c r="AN212" s="123">
        <f t="shared" si="25"/>
        <v>150.77573304614708</v>
      </c>
      <c r="AO212" s="123">
        <f t="shared" si="25"/>
        <v>150.77573304614708</v>
      </c>
      <c r="AP212" s="123">
        <f t="shared" si="25"/>
        <v>150.77573304614708</v>
      </c>
      <c r="AQ212" s="123">
        <f t="shared" si="25"/>
        <v>150.77573304614708</v>
      </c>
      <c r="AR212" s="123">
        <f t="shared" si="25"/>
        <v>150.77573304614708</v>
      </c>
      <c r="AS212" s="123">
        <f t="shared" si="25"/>
        <v>150.77573304614708</v>
      </c>
      <c r="AT212" s="123">
        <f t="shared" si="25"/>
        <v>150.77573304614708</v>
      </c>
      <c r="AU212" s="123">
        <f t="shared" si="25"/>
        <v>150.77573304614708</v>
      </c>
      <c r="AV212" s="612">
        <f t="shared" si="25"/>
        <v>150.77573304614708</v>
      </c>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c r="KT212"/>
      <c r="KU212"/>
      <c r="KV212"/>
      <c r="KW212"/>
      <c r="KX212"/>
      <c r="KY212"/>
      <c r="KZ212"/>
      <c r="LA212"/>
      <c r="LB212"/>
      <c r="LC212"/>
      <c r="LD212"/>
      <c r="LE212"/>
      <c r="LF212"/>
      <c r="LG212"/>
      <c r="LH212"/>
      <c r="LI212"/>
      <c r="LJ212"/>
      <c r="LK212"/>
      <c r="LL212"/>
      <c r="LM212"/>
      <c r="LN212"/>
      <c r="LO212"/>
      <c r="LP212"/>
      <c r="LQ212"/>
      <c r="LR212"/>
      <c r="LS212"/>
      <c r="LT212"/>
      <c r="LU212"/>
      <c r="LV212"/>
      <c r="LW212"/>
      <c r="LX212"/>
      <c r="LY212"/>
      <c r="LZ212"/>
      <c r="MA212"/>
      <c r="MB212"/>
      <c r="MC212"/>
      <c r="MD212"/>
      <c r="ME212"/>
      <c r="MF212"/>
      <c r="MG212"/>
      <c r="MH212"/>
      <c r="MI212"/>
      <c r="MJ212"/>
      <c r="MK212"/>
      <c r="ML212"/>
      <c r="MM212"/>
      <c r="MN212"/>
      <c r="MO212"/>
      <c r="MP212"/>
      <c r="MQ212"/>
      <c r="MR212"/>
      <c r="MS212"/>
      <c r="MT212"/>
      <c r="MU212"/>
      <c r="MV212"/>
      <c r="MW212"/>
      <c r="MX212"/>
      <c r="MY212"/>
      <c r="MZ212"/>
      <c r="NA212"/>
      <c r="NB212"/>
      <c r="NC212"/>
      <c r="ND212"/>
      <c r="NE212"/>
      <c r="NF212"/>
      <c r="NG212"/>
      <c r="NH212"/>
      <c r="NI212"/>
      <c r="NJ212"/>
      <c r="NK212"/>
      <c r="NL212"/>
      <c r="NM212"/>
      <c r="NN212"/>
      <c r="NO212"/>
      <c r="NP212"/>
      <c r="NQ212"/>
      <c r="NR212"/>
      <c r="NS212"/>
      <c r="NT212"/>
      <c r="NU212"/>
      <c r="NV212"/>
      <c r="NW212"/>
      <c r="NX212"/>
      <c r="NY212"/>
      <c r="NZ212"/>
      <c r="OA212"/>
      <c r="OB212"/>
      <c r="OC212"/>
      <c r="OD212"/>
      <c r="OE212"/>
      <c r="OF212"/>
      <c r="OG212"/>
      <c r="OH212"/>
      <c r="OI212"/>
      <c r="OJ212"/>
      <c r="OK212"/>
      <c r="OL212"/>
      <c r="OM212"/>
      <c r="ON212"/>
      <c r="OO212"/>
      <c r="OP212"/>
      <c r="OQ212"/>
      <c r="OR212"/>
      <c r="OS212"/>
      <c r="OT212"/>
      <c r="OU212"/>
      <c r="OV212"/>
      <c r="OW212"/>
      <c r="OX212"/>
      <c r="OY212"/>
      <c r="OZ212"/>
      <c r="PA212"/>
      <c r="PB212"/>
    </row>
    <row r="213" spans="1:418" ht="15">
      <c r="G213" s="19"/>
      <c r="H213" s="788"/>
      <c r="J213" s="802"/>
      <c r="K213" s="9" t="s">
        <v>180</v>
      </c>
      <c r="L213" s="124"/>
      <c r="M213" s="124"/>
      <c r="N213" s="124">
        <f t="shared" si="25"/>
        <v>163.54900354373154</v>
      </c>
      <c r="O213" s="124">
        <f t="shared" si="25"/>
        <v>158.84891516686957</v>
      </c>
      <c r="P213" s="124">
        <f t="shared" si="25"/>
        <v>158.51282792789797</v>
      </c>
      <c r="Q213" s="124">
        <f t="shared" si="25"/>
        <v>158.21364917844249</v>
      </c>
      <c r="R213" s="124">
        <f t="shared" si="25"/>
        <v>157.82818766872742</v>
      </c>
      <c r="S213" s="124">
        <f t="shared" si="25"/>
        <v>157.51849855470778</v>
      </c>
      <c r="T213" s="124">
        <f t="shared" si="25"/>
        <v>157.23740740938607</v>
      </c>
      <c r="U213" s="124">
        <f t="shared" si="25"/>
        <v>156.89520949334221</v>
      </c>
      <c r="V213" s="124">
        <f t="shared" si="25"/>
        <v>156.52856886900955</v>
      </c>
      <c r="W213" s="124">
        <f t="shared" si="25"/>
        <v>156.26849845281626</v>
      </c>
      <c r="X213" s="124">
        <f t="shared" si="25"/>
        <v>155.89036975558781</v>
      </c>
      <c r="Y213" s="124">
        <f t="shared" si="25"/>
        <v>155.58752459988904</v>
      </c>
      <c r="Z213" s="124">
        <f t="shared" si="25"/>
        <v>155.29958949624645</v>
      </c>
      <c r="AA213" s="124">
        <f t="shared" si="25"/>
        <v>154.97205720517593</v>
      </c>
      <c r="AB213" s="124">
        <f t="shared" si="25"/>
        <v>154.63377012245832</v>
      </c>
      <c r="AC213" s="124">
        <f t="shared" si="25"/>
        <v>154.28863908141983</v>
      </c>
      <c r="AD213" s="124">
        <f t="shared" si="25"/>
        <v>153.94081934246955</v>
      </c>
      <c r="AE213" s="124">
        <f t="shared" si="25"/>
        <v>153.65826163465053</v>
      </c>
      <c r="AF213" s="124">
        <f t="shared" si="25"/>
        <v>153.30262022904782</v>
      </c>
      <c r="AG213" s="124">
        <f t="shared" si="25"/>
        <v>152.94648996927938</v>
      </c>
      <c r="AH213" s="124">
        <f t="shared" si="25"/>
        <v>152.54171872001612</v>
      </c>
      <c r="AI213" s="124">
        <f t="shared" si="25"/>
        <v>152.19805424147492</v>
      </c>
      <c r="AJ213" s="124">
        <f t="shared" si="25"/>
        <v>151.7737288255806</v>
      </c>
      <c r="AK213" s="124">
        <f t="shared" si="25"/>
        <v>151.31420590975031</v>
      </c>
      <c r="AL213" s="124">
        <f t="shared" si="25"/>
        <v>150.77573304614708</v>
      </c>
      <c r="AM213" s="124">
        <f t="shared" si="25"/>
        <v>150.77573304614708</v>
      </c>
      <c r="AN213" s="124">
        <f t="shared" si="25"/>
        <v>150.77573304614708</v>
      </c>
      <c r="AO213" s="124">
        <f t="shared" si="25"/>
        <v>150.77573304614708</v>
      </c>
      <c r="AP213" s="124">
        <f t="shared" si="25"/>
        <v>150.77573304614708</v>
      </c>
      <c r="AQ213" s="124">
        <f t="shared" si="25"/>
        <v>150.77573304614708</v>
      </c>
      <c r="AR213" s="124">
        <f t="shared" si="25"/>
        <v>150.77573304614708</v>
      </c>
      <c r="AS213" s="124">
        <f t="shared" si="25"/>
        <v>150.77573304614708</v>
      </c>
      <c r="AT213" s="124">
        <f t="shared" si="25"/>
        <v>150.77573304614708</v>
      </c>
      <c r="AU213" s="124">
        <f t="shared" si="25"/>
        <v>150.77573304614708</v>
      </c>
      <c r="AV213" s="613">
        <f t="shared" si="25"/>
        <v>150.77573304614708</v>
      </c>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c r="KT213"/>
      <c r="KU213"/>
      <c r="KV213"/>
      <c r="KW213"/>
      <c r="KX213"/>
      <c r="KY213"/>
      <c r="KZ213"/>
      <c r="LA213"/>
      <c r="LB213"/>
      <c r="LC213"/>
      <c r="LD213"/>
      <c r="LE213"/>
      <c r="LF213"/>
      <c r="LG213"/>
      <c r="LH213"/>
      <c r="LI213"/>
      <c r="LJ213"/>
      <c r="LK213"/>
      <c r="LL213"/>
      <c r="LM213"/>
      <c r="LN213"/>
      <c r="LO213"/>
      <c r="LP213"/>
      <c r="LQ213"/>
      <c r="LR213"/>
      <c r="LS213"/>
      <c r="LT213"/>
      <c r="LU213"/>
      <c r="LV213"/>
      <c r="LW213"/>
      <c r="LX213"/>
      <c r="LY213"/>
      <c r="LZ213"/>
      <c r="MA213"/>
      <c r="MB213"/>
      <c r="MC213"/>
      <c r="MD213"/>
      <c r="ME213"/>
      <c r="MF213"/>
      <c r="MG213"/>
      <c r="MH213"/>
      <c r="MI213"/>
      <c r="MJ213"/>
      <c r="MK213"/>
      <c r="ML213"/>
      <c r="MM213"/>
      <c r="MN213"/>
      <c r="MO213"/>
      <c r="MP213"/>
      <c r="MQ213"/>
      <c r="MR213"/>
      <c r="MS213"/>
      <c r="MT213"/>
      <c r="MU213"/>
      <c r="MV213"/>
      <c r="MW213"/>
      <c r="MX213"/>
      <c r="MY213"/>
      <c r="MZ213"/>
      <c r="NA213"/>
      <c r="NB213"/>
      <c r="NC213"/>
      <c r="ND213"/>
      <c r="NE213"/>
      <c r="NF213"/>
      <c r="NG213"/>
      <c r="NH213"/>
      <c r="NI213"/>
      <c r="NJ213"/>
      <c r="NK213"/>
      <c r="NL213"/>
      <c r="NM213"/>
      <c r="NN213"/>
      <c r="NO213"/>
      <c r="NP213"/>
      <c r="NQ213"/>
      <c r="NR213"/>
      <c r="NS213"/>
      <c r="NT213"/>
      <c r="NU213"/>
      <c r="NV213"/>
      <c r="NW213"/>
      <c r="NX213"/>
      <c r="NY213"/>
      <c r="NZ213"/>
      <c r="OA213"/>
      <c r="OB213"/>
      <c r="OC213"/>
      <c r="OD213"/>
      <c r="OE213"/>
      <c r="OF213"/>
      <c r="OG213"/>
      <c r="OH213"/>
      <c r="OI213"/>
      <c r="OJ213"/>
      <c r="OK213"/>
      <c r="OL213"/>
      <c r="OM213"/>
      <c r="ON213"/>
      <c r="OO213"/>
      <c r="OP213"/>
      <c r="OQ213"/>
      <c r="OR213"/>
      <c r="OS213"/>
      <c r="OT213"/>
      <c r="OU213"/>
      <c r="OV213"/>
      <c r="OW213"/>
      <c r="OX213"/>
      <c r="OY213"/>
      <c r="OZ213"/>
      <c r="PA213"/>
      <c r="PB213"/>
    </row>
    <row r="214" spans="1:418" ht="15.75" thickBot="1">
      <c r="G214" s="19"/>
      <c r="H214" s="788"/>
      <c r="J214" s="802"/>
      <c r="K214" s="9" t="s">
        <v>181</v>
      </c>
      <c r="L214" s="125"/>
      <c r="M214" s="125"/>
      <c r="N214" s="125">
        <f t="shared" ref="N214:AA214" si="26" xml:space="preserve"> (($S$36 * $S$34 * $S$32 * (N138 * 1 + N202) +N148) * 1000 / (N88 * 8760)) + N158 + N178</f>
        <v>163.54900354373154</v>
      </c>
      <c r="O214" s="125">
        <f t="shared" si="26"/>
        <v>158.84891516686957</v>
      </c>
      <c r="P214" s="125">
        <f t="shared" si="26"/>
        <v>158.51282792789797</v>
      </c>
      <c r="Q214" s="125">
        <f t="shared" si="26"/>
        <v>158.21364917844249</v>
      </c>
      <c r="R214" s="125">
        <f t="shared" si="26"/>
        <v>157.82818766872742</v>
      </c>
      <c r="S214" s="125">
        <f t="shared" si="26"/>
        <v>157.51849855470778</v>
      </c>
      <c r="T214" s="125">
        <f t="shared" si="26"/>
        <v>157.23740740938607</v>
      </c>
      <c r="U214" s="125">
        <f t="shared" si="26"/>
        <v>156.89520949334221</v>
      </c>
      <c r="V214" s="125">
        <f t="shared" si="26"/>
        <v>156.52856886900955</v>
      </c>
      <c r="W214" s="125">
        <f t="shared" si="26"/>
        <v>156.26849845281626</v>
      </c>
      <c r="X214" s="125">
        <f t="shared" si="26"/>
        <v>155.89036975558781</v>
      </c>
      <c r="Y214" s="125">
        <f t="shared" si="26"/>
        <v>155.58752459988904</v>
      </c>
      <c r="Z214" s="125">
        <f t="shared" si="26"/>
        <v>155.29958949624645</v>
      </c>
      <c r="AA214" s="125">
        <f t="shared" si="26"/>
        <v>154.97205720517593</v>
      </c>
      <c r="AB214" s="125">
        <f t="shared" si="25"/>
        <v>154.63377012245832</v>
      </c>
      <c r="AC214" s="125">
        <f t="shared" si="25"/>
        <v>154.28863908141983</v>
      </c>
      <c r="AD214" s="125">
        <f t="shared" si="25"/>
        <v>153.94081934246955</v>
      </c>
      <c r="AE214" s="125">
        <f t="shared" si="25"/>
        <v>153.65826163465053</v>
      </c>
      <c r="AF214" s="125">
        <f t="shared" si="25"/>
        <v>153.30262022904782</v>
      </c>
      <c r="AG214" s="125">
        <f t="shared" si="25"/>
        <v>152.94648996927938</v>
      </c>
      <c r="AH214" s="125">
        <f t="shared" si="25"/>
        <v>152.54171872001612</v>
      </c>
      <c r="AI214" s="125">
        <f t="shared" si="25"/>
        <v>152.19805424147492</v>
      </c>
      <c r="AJ214" s="125">
        <f t="shared" si="25"/>
        <v>151.7737288255806</v>
      </c>
      <c r="AK214" s="125">
        <f t="shared" si="25"/>
        <v>151.31420590975031</v>
      </c>
      <c r="AL214" s="125">
        <f t="shared" si="25"/>
        <v>150.77573304614708</v>
      </c>
      <c r="AM214" s="125">
        <f t="shared" si="25"/>
        <v>150.77573304614708</v>
      </c>
      <c r="AN214" s="125">
        <f t="shared" si="25"/>
        <v>150.77573304614708</v>
      </c>
      <c r="AO214" s="125">
        <f t="shared" si="25"/>
        <v>150.77573304614708</v>
      </c>
      <c r="AP214" s="125">
        <f t="shared" si="25"/>
        <v>150.77573304614708</v>
      </c>
      <c r="AQ214" s="125">
        <f t="shared" si="25"/>
        <v>150.77573304614708</v>
      </c>
      <c r="AR214" s="125">
        <f t="shared" si="25"/>
        <v>150.77573304614708</v>
      </c>
      <c r="AS214" s="125">
        <f t="shared" si="25"/>
        <v>150.77573304614708</v>
      </c>
      <c r="AT214" s="125">
        <f t="shared" si="25"/>
        <v>150.77573304614708</v>
      </c>
      <c r="AU214" s="125">
        <f t="shared" si="25"/>
        <v>150.77573304614708</v>
      </c>
      <c r="AV214" s="614">
        <f t="shared" si="25"/>
        <v>150.77573304614708</v>
      </c>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c r="LQ214"/>
      <c r="LR214"/>
      <c r="LS214"/>
      <c r="LT214"/>
      <c r="LU214"/>
      <c r="LV214"/>
      <c r="LW214"/>
      <c r="LX214"/>
      <c r="LY214"/>
      <c r="LZ214"/>
      <c r="MA214"/>
      <c r="MB214"/>
      <c r="MC214"/>
      <c r="MD214"/>
      <c r="ME214"/>
      <c r="MF214"/>
      <c r="MG214"/>
      <c r="MH214"/>
      <c r="MI214"/>
      <c r="MJ214"/>
      <c r="MK214"/>
      <c r="ML214"/>
      <c r="MM214"/>
      <c r="MN214"/>
      <c r="MO214"/>
      <c r="MP214"/>
      <c r="MQ214"/>
      <c r="MR214"/>
      <c r="MS214"/>
      <c r="MT214"/>
      <c r="MU214"/>
      <c r="MV214"/>
      <c r="MW214"/>
      <c r="MX214"/>
      <c r="MY214"/>
      <c r="MZ214"/>
      <c r="NA214"/>
      <c r="NB214"/>
      <c r="NC214"/>
      <c r="ND214"/>
      <c r="NE214"/>
      <c r="NF214"/>
      <c r="NG214"/>
      <c r="NH214"/>
      <c r="NI214"/>
      <c r="NJ214"/>
      <c r="NK214"/>
      <c r="NL214"/>
      <c r="NM214"/>
      <c r="NN214"/>
      <c r="NO214"/>
      <c r="NP214"/>
      <c r="NQ214"/>
      <c r="NR214"/>
      <c r="NS214"/>
      <c r="NT214"/>
      <c r="NU214"/>
      <c r="NV214"/>
      <c r="NW214"/>
      <c r="NX214"/>
      <c r="NY214"/>
      <c r="NZ214"/>
      <c r="OA214"/>
      <c r="OB214"/>
      <c r="OC214"/>
      <c r="OD214"/>
      <c r="OE214"/>
      <c r="OF214"/>
      <c r="OG214"/>
      <c r="OH214"/>
      <c r="OI214"/>
      <c r="OJ214"/>
      <c r="OK214"/>
      <c r="OL214"/>
      <c r="OM214"/>
      <c r="ON214"/>
      <c r="OO214"/>
      <c r="OP214"/>
      <c r="OQ214"/>
      <c r="OR214"/>
      <c r="OS214"/>
      <c r="OT214"/>
      <c r="OU214"/>
      <c r="OV214"/>
      <c r="OW214"/>
      <c r="OX214"/>
      <c r="OY214"/>
      <c r="OZ214"/>
      <c r="PA214"/>
      <c r="PB214"/>
    </row>
    <row r="215" spans="1:418" ht="15.75" thickTop="1">
      <c r="G215" s="19"/>
      <c r="H215" s="788"/>
      <c r="J215" s="802"/>
      <c r="K215" s="9" t="s">
        <v>146</v>
      </c>
      <c r="L215" s="126"/>
      <c r="M215" s="126"/>
      <c r="N215" s="126">
        <f t="shared" si="25"/>
        <v>140.22717774469783</v>
      </c>
      <c r="O215" s="126">
        <f t="shared" si="25"/>
        <v>137.8427563430244</v>
      </c>
      <c r="P215" s="126">
        <f t="shared" si="25"/>
        <v>137.81703478082602</v>
      </c>
      <c r="Q215" s="126">
        <f t="shared" si="25"/>
        <v>137.82088889565716</v>
      </c>
      <c r="R215" s="126">
        <f t="shared" si="25"/>
        <v>137.74557014603084</v>
      </c>
      <c r="S215" s="126">
        <f t="shared" si="25"/>
        <v>137.7508693129609</v>
      </c>
      <c r="T215" s="126">
        <f t="shared" si="25"/>
        <v>137.77938905276534</v>
      </c>
      <c r="U215" s="126">
        <f t="shared" si="25"/>
        <v>137.76877894890919</v>
      </c>
      <c r="V215" s="126">
        <f t="shared" si="25"/>
        <v>137.7283702513391</v>
      </c>
      <c r="W215" s="126">
        <f t="shared" si="25"/>
        <v>137.77399988694572</v>
      </c>
      <c r="X215" s="126">
        <f t="shared" si="25"/>
        <v>137.73430296022588</v>
      </c>
      <c r="Y215" s="126">
        <f t="shared" si="25"/>
        <v>137.76546837714523</v>
      </c>
      <c r="Z215" s="126">
        <f t="shared" si="25"/>
        <v>137.80861072112612</v>
      </c>
      <c r="AA215" s="126">
        <f t="shared" si="25"/>
        <v>137.80997754433153</v>
      </c>
      <c r="AB215" s="126">
        <f t="shared" si="25"/>
        <v>137.81230056547008</v>
      </c>
      <c r="AC215" s="126">
        <f t="shared" si="25"/>
        <v>137.83171197201236</v>
      </c>
      <c r="AD215" s="126">
        <f t="shared" si="25"/>
        <v>137.83645775358133</v>
      </c>
      <c r="AE215" s="126">
        <f t="shared" si="25"/>
        <v>137.90424421213709</v>
      </c>
      <c r="AF215" s="126">
        <f t="shared" si="25"/>
        <v>137.90214603538521</v>
      </c>
      <c r="AG215" s="126">
        <f t="shared" si="25"/>
        <v>137.93644598358526</v>
      </c>
      <c r="AH215" s="126">
        <f t="shared" si="25"/>
        <v>137.92868296313009</v>
      </c>
      <c r="AI215" s="126">
        <f t="shared" si="25"/>
        <v>137.9871596821377</v>
      </c>
      <c r="AJ215" s="126">
        <f t="shared" si="25"/>
        <v>138.02534895326551</v>
      </c>
      <c r="AK215" s="126">
        <f t="shared" si="25"/>
        <v>138.12486791179995</v>
      </c>
      <c r="AL215" s="126">
        <f t="shared" si="25"/>
        <v>138.11197192260408</v>
      </c>
      <c r="AM215" s="126">
        <f t="shared" si="25"/>
        <v>138.33197192260411</v>
      </c>
      <c r="AN215" s="126">
        <f t="shared" si="25"/>
        <v>138.5619719226041</v>
      </c>
      <c r="AO215" s="126">
        <f t="shared" si="25"/>
        <v>138.7819719226041</v>
      </c>
      <c r="AP215" s="126">
        <f t="shared" si="25"/>
        <v>139.0019719226041</v>
      </c>
      <c r="AQ215" s="126">
        <f t="shared" si="25"/>
        <v>139.23197192260409</v>
      </c>
      <c r="AR215" s="126">
        <f t="shared" si="25"/>
        <v>139.4719719226041</v>
      </c>
      <c r="AS215" s="126">
        <f t="shared" si="25"/>
        <v>139.7219719226041</v>
      </c>
      <c r="AT215" s="126">
        <f t="shared" si="25"/>
        <v>139.9719719226041</v>
      </c>
      <c r="AU215" s="126">
        <f t="shared" si="25"/>
        <v>140.2219719226041</v>
      </c>
      <c r="AV215" s="615">
        <f t="shared" si="25"/>
        <v>140.46197192260411</v>
      </c>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c r="KT215"/>
      <c r="KU215"/>
      <c r="KV215"/>
      <c r="KW215"/>
      <c r="KX215"/>
      <c r="KY215"/>
      <c r="KZ215"/>
      <c r="LA215"/>
      <c r="LB215"/>
      <c r="LC215"/>
      <c r="LD215"/>
      <c r="LE215"/>
      <c r="LF215"/>
      <c r="LG215"/>
      <c r="LH215"/>
      <c r="LI215"/>
      <c r="LJ215"/>
      <c r="LK215"/>
      <c r="LL215"/>
      <c r="LM215"/>
      <c r="LN215"/>
      <c r="LO215"/>
      <c r="LP215"/>
      <c r="LQ215"/>
      <c r="LR215"/>
      <c r="LS215"/>
      <c r="LT215"/>
      <c r="LU215"/>
      <c r="LV215"/>
      <c r="LW215"/>
      <c r="LX215"/>
      <c r="LY215"/>
      <c r="LZ215"/>
      <c r="MA215"/>
      <c r="MB215"/>
      <c r="MC215"/>
      <c r="MD215"/>
      <c r="ME215"/>
      <c r="MF215"/>
      <c r="MG215"/>
      <c r="MH215"/>
      <c r="MI215"/>
      <c r="MJ215"/>
      <c r="MK215"/>
      <c r="ML215"/>
      <c r="MM215"/>
      <c r="MN215"/>
      <c r="MO215"/>
      <c r="MP215"/>
      <c r="MQ215"/>
      <c r="MR215"/>
      <c r="MS215"/>
      <c r="MT215"/>
      <c r="MU215"/>
      <c r="MV215"/>
      <c r="MW215"/>
      <c r="MX215"/>
      <c r="MY215"/>
      <c r="MZ215"/>
      <c r="NA215"/>
      <c r="NB215"/>
      <c r="NC215"/>
      <c r="ND215"/>
      <c r="NE215"/>
      <c r="NF215"/>
      <c r="NG215"/>
      <c r="NH215"/>
      <c r="NI215"/>
      <c r="NJ215"/>
      <c r="NK215"/>
      <c r="NL215"/>
      <c r="NM215"/>
      <c r="NN215"/>
      <c r="NO215"/>
      <c r="NP215"/>
      <c r="NQ215"/>
      <c r="NR215"/>
      <c r="NS215"/>
      <c r="NT215"/>
      <c r="NU215"/>
      <c r="NV215"/>
      <c r="NW215"/>
      <c r="NX215"/>
      <c r="NY215"/>
      <c r="NZ215"/>
      <c r="OA215"/>
      <c r="OB215"/>
      <c r="OC215"/>
      <c r="OD215"/>
      <c r="OE215"/>
      <c r="OF215"/>
      <c r="OG215"/>
      <c r="OH215"/>
      <c r="OI215"/>
      <c r="OJ215"/>
      <c r="OK215"/>
      <c r="OL215"/>
      <c r="OM215"/>
      <c r="ON215"/>
      <c r="OO215"/>
      <c r="OP215"/>
      <c r="OQ215"/>
      <c r="OR215"/>
      <c r="OS215"/>
      <c r="OT215"/>
      <c r="OU215"/>
      <c r="OV215"/>
      <c r="OW215"/>
      <c r="OX215"/>
      <c r="OY215"/>
      <c r="OZ215"/>
      <c r="PA215"/>
      <c r="PB215"/>
    </row>
    <row r="216" spans="1:418" ht="15">
      <c r="G216" s="19"/>
      <c r="H216" s="788"/>
      <c r="J216" s="802"/>
      <c r="K216" s="9" t="s">
        <v>147</v>
      </c>
      <c r="L216" s="124"/>
      <c r="M216" s="124"/>
      <c r="N216" s="124">
        <f t="shared" si="25"/>
        <v>140.22717774469783</v>
      </c>
      <c r="O216" s="124">
        <f t="shared" si="25"/>
        <v>137.8427563430244</v>
      </c>
      <c r="P216" s="124">
        <f t="shared" si="25"/>
        <v>137.81703478082602</v>
      </c>
      <c r="Q216" s="124">
        <f t="shared" si="25"/>
        <v>137.82088889565716</v>
      </c>
      <c r="R216" s="124">
        <f t="shared" si="25"/>
        <v>137.74557014603084</v>
      </c>
      <c r="S216" s="124">
        <f t="shared" si="25"/>
        <v>137.7508693129609</v>
      </c>
      <c r="T216" s="124">
        <f t="shared" si="25"/>
        <v>137.77938905276534</v>
      </c>
      <c r="U216" s="124">
        <f t="shared" si="25"/>
        <v>137.76877894890919</v>
      </c>
      <c r="V216" s="124">
        <f t="shared" si="25"/>
        <v>137.7283702513391</v>
      </c>
      <c r="W216" s="124">
        <f t="shared" si="25"/>
        <v>137.77399988694572</v>
      </c>
      <c r="X216" s="124">
        <f t="shared" si="25"/>
        <v>137.73430296022588</v>
      </c>
      <c r="Y216" s="124">
        <f t="shared" si="25"/>
        <v>137.76546837714523</v>
      </c>
      <c r="Z216" s="124">
        <f t="shared" si="25"/>
        <v>137.80861072112612</v>
      </c>
      <c r="AA216" s="124">
        <f t="shared" si="25"/>
        <v>137.80997754433153</v>
      </c>
      <c r="AB216" s="124">
        <f t="shared" si="25"/>
        <v>137.81230056547008</v>
      </c>
      <c r="AC216" s="124">
        <f t="shared" si="25"/>
        <v>137.83171197201236</v>
      </c>
      <c r="AD216" s="124">
        <f t="shared" si="25"/>
        <v>137.83645775358133</v>
      </c>
      <c r="AE216" s="124">
        <f t="shared" si="25"/>
        <v>137.90424421213709</v>
      </c>
      <c r="AF216" s="124">
        <f t="shared" si="25"/>
        <v>137.90214603538521</v>
      </c>
      <c r="AG216" s="124">
        <f t="shared" si="25"/>
        <v>137.93644598358526</v>
      </c>
      <c r="AH216" s="124">
        <f t="shared" si="25"/>
        <v>137.92868296313009</v>
      </c>
      <c r="AI216" s="124">
        <f t="shared" si="25"/>
        <v>137.9871596821377</v>
      </c>
      <c r="AJ216" s="124">
        <f t="shared" si="25"/>
        <v>138.02534895326551</v>
      </c>
      <c r="AK216" s="124">
        <f t="shared" si="25"/>
        <v>138.12486791179995</v>
      </c>
      <c r="AL216" s="124">
        <f t="shared" si="25"/>
        <v>138.11197192260408</v>
      </c>
      <c r="AM216" s="124">
        <f t="shared" si="25"/>
        <v>138.33197192260411</v>
      </c>
      <c r="AN216" s="124">
        <f t="shared" si="25"/>
        <v>138.5619719226041</v>
      </c>
      <c r="AO216" s="124">
        <f t="shared" si="25"/>
        <v>138.7819719226041</v>
      </c>
      <c r="AP216" s="124">
        <f t="shared" si="25"/>
        <v>139.0019719226041</v>
      </c>
      <c r="AQ216" s="124">
        <f t="shared" si="25"/>
        <v>139.23197192260409</v>
      </c>
      <c r="AR216" s="124">
        <f t="shared" si="25"/>
        <v>139.4719719226041</v>
      </c>
      <c r="AS216" s="124">
        <f t="shared" si="25"/>
        <v>139.7219719226041</v>
      </c>
      <c r="AT216" s="124">
        <f t="shared" si="25"/>
        <v>139.9719719226041</v>
      </c>
      <c r="AU216" s="124">
        <f t="shared" si="25"/>
        <v>140.2219719226041</v>
      </c>
      <c r="AV216" s="613">
        <f t="shared" si="25"/>
        <v>140.46197192260411</v>
      </c>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c r="KT216"/>
      <c r="KU216"/>
      <c r="KV216"/>
      <c r="KW216"/>
      <c r="KX216"/>
      <c r="KY216"/>
      <c r="KZ216"/>
      <c r="LA216"/>
      <c r="LB216"/>
      <c r="LC216"/>
      <c r="LD216"/>
      <c r="LE216"/>
      <c r="LF216"/>
      <c r="LG216"/>
      <c r="LH216"/>
      <c r="LI216"/>
      <c r="LJ216"/>
      <c r="LK216"/>
      <c r="LL216"/>
      <c r="LM216"/>
      <c r="LN216"/>
      <c r="LO216"/>
      <c r="LP216"/>
      <c r="LQ216"/>
      <c r="LR216"/>
      <c r="LS216"/>
      <c r="LT216"/>
      <c r="LU216"/>
      <c r="LV216"/>
      <c r="LW216"/>
      <c r="LX216"/>
      <c r="LY216"/>
      <c r="LZ216"/>
      <c r="MA216"/>
      <c r="MB216"/>
      <c r="MC216"/>
      <c r="MD216"/>
      <c r="ME216"/>
      <c r="MF216"/>
      <c r="MG216"/>
      <c r="MH216"/>
      <c r="MI216"/>
      <c r="MJ216"/>
      <c r="MK216"/>
      <c r="ML216"/>
      <c r="MM216"/>
      <c r="MN216"/>
      <c r="MO216"/>
      <c r="MP216"/>
      <c r="MQ216"/>
      <c r="MR216"/>
      <c r="MS216"/>
      <c r="MT216"/>
      <c r="MU216"/>
      <c r="MV216"/>
      <c r="MW216"/>
      <c r="MX216"/>
      <c r="MY216"/>
      <c r="MZ216"/>
      <c r="NA216"/>
      <c r="NB216"/>
      <c r="NC216"/>
      <c r="ND216"/>
      <c r="NE216"/>
      <c r="NF216"/>
      <c r="NG216"/>
      <c r="NH216"/>
      <c r="NI216"/>
      <c r="NJ216"/>
      <c r="NK216"/>
      <c r="NL216"/>
      <c r="NM216"/>
      <c r="NN216"/>
      <c r="NO216"/>
      <c r="NP216"/>
      <c r="NQ216"/>
      <c r="NR216"/>
      <c r="NS216"/>
      <c r="NT216"/>
      <c r="NU216"/>
      <c r="NV216"/>
      <c r="NW216"/>
      <c r="NX216"/>
      <c r="NY216"/>
      <c r="NZ216"/>
      <c r="OA216"/>
      <c r="OB216"/>
      <c r="OC216"/>
      <c r="OD216"/>
      <c r="OE216"/>
      <c r="OF216"/>
      <c r="OG216"/>
      <c r="OH216"/>
      <c r="OI216"/>
      <c r="OJ216"/>
      <c r="OK216"/>
      <c r="OL216"/>
      <c r="OM216"/>
      <c r="ON216"/>
      <c r="OO216"/>
      <c r="OP216"/>
      <c r="OQ216"/>
      <c r="OR216"/>
      <c r="OS216"/>
      <c r="OT216"/>
      <c r="OU216"/>
      <c r="OV216"/>
      <c r="OW216"/>
      <c r="OX216"/>
      <c r="OY216"/>
      <c r="OZ216"/>
      <c r="PA216"/>
      <c r="PB216"/>
    </row>
    <row r="217" spans="1:418" ht="15.75" thickBot="1">
      <c r="A217"/>
      <c r="B217"/>
      <c r="C217"/>
      <c r="D217"/>
      <c r="E217"/>
      <c r="F217"/>
      <c r="G217" s="19"/>
      <c r="H217" s="788"/>
      <c r="J217" s="802"/>
      <c r="K217" s="9" t="s">
        <v>149</v>
      </c>
      <c r="L217" s="125"/>
      <c r="M217" s="125"/>
      <c r="N217" s="125">
        <f t="shared" si="25"/>
        <v>140.22717774469783</v>
      </c>
      <c r="O217" s="125">
        <f t="shared" si="25"/>
        <v>137.8427563430244</v>
      </c>
      <c r="P217" s="125">
        <f t="shared" si="25"/>
        <v>137.81703478082602</v>
      </c>
      <c r="Q217" s="125">
        <f t="shared" si="25"/>
        <v>137.82088889565716</v>
      </c>
      <c r="R217" s="125">
        <f t="shared" si="25"/>
        <v>137.74557014603084</v>
      </c>
      <c r="S217" s="125">
        <f t="shared" si="25"/>
        <v>137.7508693129609</v>
      </c>
      <c r="T217" s="125">
        <f t="shared" si="25"/>
        <v>137.77938905276534</v>
      </c>
      <c r="U217" s="125">
        <f t="shared" si="25"/>
        <v>137.76877894890919</v>
      </c>
      <c r="V217" s="125">
        <f t="shared" si="25"/>
        <v>137.7283702513391</v>
      </c>
      <c r="W217" s="125">
        <f t="shared" si="25"/>
        <v>137.77399988694572</v>
      </c>
      <c r="X217" s="125">
        <f t="shared" si="25"/>
        <v>137.73430296022588</v>
      </c>
      <c r="Y217" s="125">
        <f t="shared" si="25"/>
        <v>137.76546837714523</v>
      </c>
      <c r="Z217" s="125">
        <f t="shared" si="25"/>
        <v>137.80861072112612</v>
      </c>
      <c r="AA217" s="125">
        <f t="shared" si="25"/>
        <v>137.80997754433153</v>
      </c>
      <c r="AB217" s="125">
        <f t="shared" si="25"/>
        <v>137.81230056547008</v>
      </c>
      <c r="AC217" s="125">
        <f t="shared" si="25"/>
        <v>137.83171197201236</v>
      </c>
      <c r="AD217" s="125">
        <f t="shared" si="25"/>
        <v>137.83645775358133</v>
      </c>
      <c r="AE217" s="125">
        <f t="shared" si="25"/>
        <v>137.90424421213709</v>
      </c>
      <c r="AF217" s="125">
        <f t="shared" si="25"/>
        <v>137.90214603538521</v>
      </c>
      <c r="AG217" s="125">
        <f t="shared" si="25"/>
        <v>137.93644598358526</v>
      </c>
      <c r="AH217" s="125">
        <f t="shared" si="25"/>
        <v>137.92868296313009</v>
      </c>
      <c r="AI217" s="125">
        <f t="shared" si="25"/>
        <v>137.9871596821377</v>
      </c>
      <c r="AJ217" s="125">
        <f t="shared" si="25"/>
        <v>138.02534895326551</v>
      </c>
      <c r="AK217" s="125">
        <f t="shared" si="25"/>
        <v>138.12486791179995</v>
      </c>
      <c r="AL217" s="125">
        <f t="shared" si="25"/>
        <v>138.11197192260408</v>
      </c>
      <c r="AM217" s="125">
        <f t="shared" si="25"/>
        <v>138.33197192260411</v>
      </c>
      <c r="AN217" s="125">
        <f t="shared" si="25"/>
        <v>138.5619719226041</v>
      </c>
      <c r="AO217" s="125">
        <f t="shared" si="25"/>
        <v>138.7819719226041</v>
      </c>
      <c r="AP217" s="125">
        <f t="shared" si="25"/>
        <v>139.0019719226041</v>
      </c>
      <c r="AQ217" s="125">
        <f t="shared" si="25"/>
        <v>139.23197192260409</v>
      </c>
      <c r="AR217" s="125">
        <f t="shared" si="25"/>
        <v>139.4719719226041</v>
      </c>
      <c r="AS217" s="125">
        <f t="shared" si="25"/>
        <v>139.7219719226041</v>
      </c>
      <c r="AT217" s="125">
        <f t="shared" si="25"/>
        <v>139.9719719226041</v>
      </c>
      <c r="AU217" s="125">
        <f t="shared" si="25"/>
        <v>140.2219719226041</v>
      </c>
      <c r="AV217" s="614">
        <f t="shared" si="25"/>
        <v>140.46197192260411</v>
      </c>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c r="KT217"/>
      <c r="KU217"/>
      <c r="KV217"/>
      <c r="KW217"/>
      <c r="KX217"/>
      <c r="KY217"/>
      <c r="KZ217"/>
      <c r="LA217"/>
      <c r="LB217"/>
      <c r="LC217"/>
      <c r="LD217"/>
      <c r="LE217"/>
      <c r="LF217"/>
      <c r="LG217"/>
      <c r="LH217"/>
      <c r="LI217"/>
      <c r="LJ217"/>
      <c r="LK217"/>
      <c r="LL217"/>
      <c r="LM217"/>
      <c r="LN217"/>
      <c r="LO217"/>
      <c r="LP217"/>
      <c r="LQ217"/>
      <c r="LR217"/>
      <c r="LS217"/>
      <c r="LT217"/>
      <c r="LU217"/>
      <c r="LV217"/>
      <c r="LW217"/>
      <c r="LX217"/>
      <c r="LY217"/>
      <c r="LZ217"/>
      <c r="MA217"/>
      <c r="MB217"/>
      <c r="MC217"/>
      <c r="MD217"/>
      <c r="ME217"/>
      <c r="MF217"/>
      <c r="MG217"/>
      <c r="MH217"/>
      <c r="MI217"/>
      <c r="MJ217"/>
      <c r="MK217"/>
      <c r="ML217"/>
      <c r="MM217"/>
      <c r="MN217"/>
      <c r="MO217"/>
      <c r="MP217"/>
      <c r="MQ217"/>
      <c r="MR217"/>
      <c r="MS217"/>
      <c r="MT217"/>
      <c r="MU217"/>
      <c r="MV217"/>
      <c r="MW217"/>
      <c r="MX217"/>
      <c r="MY217"/>
      <c r="MZ217"/>
      <c r="NA217"/>
      <c r="NB217"/>
      <c r="NC217"/>
      <c r="ND217"/>
      <c r="NE217"/>
      <c r="NF217"/>
      <c r="NG217"/>
      <c r="NH217"/>
      <c r="NI217"/>
      <c r="NJ217"/>
      <c r="NK217"/>
      <c r="NL217"/>
      <c r="NM217"/>
      <c r="NN217"/>
      <c r="NO217"/>
      <c r="NP217"/>
      <c r="NQ217"/>
      <c r="NR217"/>
      <c r="NS217"/>
      <c r="NT217"/>
      <c r="NU217"/>
      <c r="NV217"/>
      <c r="NW217"/>
      <c r="NX217"/>
      <c r="NY217"/>
      <c r="NZ217"/>
      <c r="OA217"/>
      <c r="OB217"/>
      <c r="OC217"/>
      <c r="OD217"/>
      <c r="OE217"/>
      <c r="OF217"/>
      <c r="OG217"/>
      <c r="OH217"/>
      <c r="OI217"/>
      <c r="OJ217"/>
      <c r="OK217"/>
      <c r="OL217"/>
      <c r="OM217"/>
      <c r="ON217"/>
      <c r="OO217"/>
      <c r="OP217"/>
      <c r="OQ217"/>
      <c r="OR217"/>
      <c r="OS217"/>
      <c r="OT217"/>
      <c r="OU217"/>
      <c r="OV217"/>
      <c r="OW217"/>
      <c r="OX217"/>
      <c r="OY217"/>
      <c r="OZ217"/>
      <c r="PA217"/>
      <c r="PB217"/>
    </row>
    <row r="218" spans="1:418" ht="15.75" thickTop="1">
      <c r="A218"/>
      <c r="B218"/>
      <c r="C218"/>
      <c r="D218"/>
      <c r="E218"/>
      <c r="F218"/>
      <c r="G218" s="19"/>
      <c r="H218" s="788"/>
      <c r="J218" s="802"/>
      <c r="K218" s="9" t="s">
        <v>152</v>
      </c>
      <c r="L218" s="126"/>
      <c r="M218" s="126"/>
      <c r="N218" s="126">
        <f t="shared" si="25"/>
        <v>131.59321532503483</v>
      </c>
      <c r="O218" s="126">
        <f t="shared" si="25"/>
        <v>128.3022490810248</v>
      </c>
      <c r="P218" s="126">
        <f t="shared" si="25"/>
        <v>127.74080007163002</v>
      </c>
      <c r="Q218" s="126">
        <f t="shared" si="25"/>
        <v>127.44431002008633</v>
      </c>
      <c r="R218" s="126">
        <f t="shared" si="25"/>
        <v>127.0666701770237</v>
      </c>
      <c r="S218" s="126">
        <f t="shared" si="25"/>
        <v>126.53109174007625</v>
      </c>
      <c r="T218" s="126">
        <f t="shared" si="25"/>
        <v>126.03820121977054</v>
      </c>
      <c r="U218" s="126">
        <f t="shared" si="25"/>
        <v>125.47035840788183</v>
      </c>
      <c r="V218" s="126">
        <f t="shared" si="25"/>
        <v>124.85509674191275</v>
      </c>
      <c r="W218" s="126">
        <f t="shared" si="25"/>
        <v>124.33287497166043</v>
      </c>
      <c r="X218" s="126">
        <f t="shared" si="25"/>
        <v>123.92150419115916</v>
      </c>
      <c r="Y218" s="126">
        <f t="shared" si="25"/>
        <v>123.68001023326539</v>
      </c>
      <c r="Z218" s="126">
        <f t="shared" si="25"/>
        <v>123.43436101496249</v>
      </c>
      <c r="AA218" s="126">
        <f t="shared" si="25"/>
        <v>123.13176028634658</v>
      </c>
      <c r="AB218" s="126">
        <f t="shared" si="25"/>
        <v>122.839425495212</v>
      </c>
      <c r="AC218" s="126">
        <f t="shared" si="25"/>
        <v>122.56566716237694</v>
      </c>
      <c r="AD218" s="126">
        <f t="shared" si="25"/>
        <v>122.27968747539748</v>
      </c>
      <c r="AE218" s="126">
        <f t="shared" si="25"/>
        <v>122.0587253924663</v>
      </c>
      <c r="AF218" s="126">
        <f t="shared" si="25"/>
        <v>121.78154508047081</v>
      </c>
      <c r="AG218" s="126">
        <f t="shared" si="25"/>
        <v>121.5767151850103</v>
      </c>
      <c r="AH218" s="126">
        <f t="shared" si="25"/>
        <v>121.31468935215389</v>
      </c>
      <c r="AI218" s="126">
        <f t="shared" si="25"/>
        <v>121.12525836291533</v>
      </c>
      <c r="AJ218" s="126">
        <f t="shared" si="25"/>
        <v>120.91358450913393</v>
      </c>
      <c r="AK218" s="126">
        <f t="shared" si="25"/>
        <v>120.75837331149978</v>
      </c>
      <c r="AL218" s="126">
        <f t="shared" si="25"/>
        <v>120.49072565573692</v>
      </c>
      <c r="AM218" s="126">
        <f t="shared" si="25"/>
        <v>120.49072565573692</v>
      </c>
      <c r="AN218" s="126">
        <f t="shared" si="25"/>
        <v>120.49072565573692</v>
      </c>
      <c r="AO218" s="126">
        <f t="shared" si="25"/>
        <v>120.49072565573692</v>
      </c>
      <c r="AP218" s="126">
        <f t="shared" si="25"/>
        <v>120.49072565573692</v>
      </c>
      <c r="AQ218" s="126">
        <f t="shared" si="25"/>
        <v>120.49072565573692</v>
      </c>
      <c r="AR218" s="126">
        <f t="shared" si="25"/>
        <v>120.49072565573692</v>
      </c>
      <c r="AS218" s="126">
        <f t="shared" si="25"/>
        <v>120.49072565573692</v>
      </c>
      <c r="AT218" s="126">
        <f t="shared" si="25"/>
        <v>120.49072565573692</v>
      </c>
      <c r="AU218" s="126">
        <f t="shared" si="25"/>
        <v>120.49072565573692</v>
      </c>
      <c r="AV218" s="615">
        <f t="shared" si="25"/>
        <v>120.49072565573692</v>
      </c>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c r="KT218"/>
      <c r="KU218"/>
      <c r="KV218"/>
      <c r="KW218"/>
      <c r="KX218"/>
      <c r="KY218"/>
      <c r="KZ218"/>
      <c r="LA218"/>
      <c r="LB218"/>
      <c r="LC218"/>
      <c r="LD218"/>
      <c r="LE218"/>
      <c r="LF218"/>
      <c r="LG218"/>
      <c r="LH218"/>
      <c r="LI218"/>
      <c r="LJ218"/>
      <c r="LK218"/>
      <c r="LL218"/>
      <c r="LM218"/>
      <c r="LN218"/>
      <c r="LO218"/>
      <c r="LP218"/>
      <c r="LQ218"/>
      <c r="LR218"/>
      <c r="LS218"/>
      <c r="LT218"/>
      <c r="LU218"/>
      <c r="LV218"/>
      <c r="LW218"/>
      <c r="LX218"/>
      <c r="LY218"/>
      <c r="LZ218"/>
      <c r="MA218"/>
      <c r="MB218"/>
      <c r="MC218"/>
      <c r="MD218"/>
      <c r="ME218"/>
      <c r="MF218"/>
      <c r="MG218"/>
      <c r="MH218"/>
      <c r="MI218"/>
      <c r="MJ218"/>
      <c r="MK218"/>
      <c r="ML218"/>
      <c r="MM218"/>
      <c r="MN218"/>
      <c r="MO218"/>
      <c r="MP218"/>
      <c r="MQ218"/>
      <c r="MR218"/>
      <c r="MS218"/>
      <c r="MT218"/>
      <c r="MU218"/>
      <c r="MV218"/>
      <c r="MW218"/>
      <c r="MX218"/>
      <c r="MY218"/>
      <c r="MZ218"/>
      <c r="NA218"/>
      <c r="NB218"/>
      <c r="NC218"/>
      <c r="ND218"/>
      <c r="NE218"/>
      <c r="NF218"/>
      <c r="NG218"/>
      <c r="NH218"/>
      <c r="NI218"/>
      <c r="NJ218"/>
      <c r="NK218"/>
      <c r="NL218"/>
      <c r="NM218"/>
      <c r="NN218"/>
      <c r="NO218"/>
      <c r="NP218"/>
      <c r="NQ218"/>
      <c r="NR218"/>
      <c r="NS218"/>
      <c r="NT218"/>
      <c r="NU218"/>
      <c r="NV218"/>
      <c r="NW218"/>
      <c r="NX218"/>
      <c r="NY218"/>
      <c r="NZ218"/>
      <c r="OA218"/>
      <c r="OB218"/>
      <c r="OC218"/>
      <c r="OD218"/>
      <c r="OE218"/>
      <c r="OF218"/>
      <c r="OG218"/>
      <c r="OH218"/>
      <c r="OI218"/>
      <c r="OJ218"/>
      <c r="OK218"/>
      <c r="OL218"/>
      <c r="OM218"/>
      <c r="ON218"/>
      <c r="OO218"/>
      <c r="OP218"/>
      <c r="OQ218"/>
      <c r="OR218"/>
      <c r="OS218"/>
      <c r="OT218"/>
      <c r="OU218"/>
      <c r="OV218"/>
      <c r="OW218"/>
      <c r="OX218"/>
      <c r="OY218"/>
      <c r="OZ218"/>
      <c r="PA218"/>
      <c r="PB218"/>
    </row>
    <row r="219" spans="1:418" ht="15">
      <c r="A219"/>
      <c r="B219"/>
      <c r="C219"/>
      <c r="D219"/>
      <c r="E219"/>
      <c r="F219"/>
      <c r="G219" s="19"/>
      <c r="H219" s="788"/>
      <c r="J219" s="802"/>
      <c r="K219" s="9" t="s">
        <v>153</v>
      </c>
      <c r="L219" s="124"/>
      <c r="M219" s="124"/>
      <c r="N219" s="124">
        <f t="shared" si="25"/>
        <v>131.59321532503483</v>
      </c>
      <c r="O219" s="124">
        <f t="shared" si="25"/>
        <v>128.3022490810248</v>
      </c>
      <c r="P219" s="124">
        <f t="shared" si="25"/>
        <v>127.74080007163002</v>
      </c>
      <c r="Q219" s="124">
        <f t="shared" si="25"/>
        <v>127.44431002008633</v>
      </c>
      <c r="R219" s="124">
        <f t="shared" si="25"/>
        <v>127.0666701770237</v>
      </c>
      <c r="S219" s="124">
        <f t="shared" si="25"/>
        <v>126.53109174007625</v>
      </c>
      <c r="T219" s="124">
        <f t="shared" si="25"/>
        <v>126.03820121977054</v>
      </c>
      <c r="U219" s="124">
        <f t="shared" si="25"/>
        <v>125.47035840788183</v>
      </c>
      <c r="V219" s="124">
        <f t="shared" si="25"/>
        <v>124.85509674191275</v>
      </c>
      <c r="W219" s="124">
        <f t="shared" si="25"/>
        <v>124.33287497166043</v>
      </c>
      <c r="X219" s="124">
        <f t="shared" si="25"/>
        <v>123.92150419115916</v>
      </c>
      <c r="Y219" s="124">
        <f t="shared" si="25"/>
        <v>123.68001023326539</v>
      </c>
      <c r="Z219" s="124">
        <f t="shared" si="25"/>
        <v>123.43436101496249</v>
      </c>
      <c r="AA219" s="124">
        <f t="shared" si="25"/>
        <v>123.13176028634658</v>
      </c>
      <c r="AB219" s="124">
        <f t="shared" si="25"/>
        <v>122.839425495212</v>
      </c>
      <c r="AC219" s="124">
        <f t="shared" si="25"/>
        <v>122.56566716237694</v>
      </c>
      <c r="AD219" s="124">
        <f t="shared" ref="N219:AV220" si="27" xml:space="preserve"> (($S$36 * $S$34 * $S$32 * (AD143 * 1 + AD207) +AD153) * 1000 / (AD93 * 8760)) + AD163 + AD183</f>
        <v>122.27968747539748</v>
      </c>
      <c r="AE219" s="124">
        <f t="shared" si="27"/>
        <v>122.0587253924663</v>
      </c>
      <c r="AF219" s="124">
        <f t="shared" si="27"/>
        <v>121.78154508047081</v>
      </c>
      <c r="AG219" s="124">
        <f t="shared" si="27"/>
        <v>121.5767151850103</v>
      </c>
      <c r="AH219" s="124">
        <f t="shared" si="27"/>
        <v>121.31468935215389</v>
      </c>
      <c r="AI219" s="124">
        <f t="shared" si="27"/>
        <v>121.12525836291533</v>
      </c>
      <c r="AJ219" s="124">
        <f t="shared" si="27"/>
        <v>120.91358450913393</v>
      </c>
      <c r="AK219" s="124">
        <f t="shared" si="27"/>
        <v>120.75837331149978</v>
      </c>
      <c r="AL219" s="124">
        <f t="shared" si="27"/>
        <v>120.49072565573692</v>
      </c>
      <c r="AM219" s="124">
        <f t="shared" si="27"/>
        <v>120.49072565573692</v>
      </c>
      <c r="AN219" s="124">
        <f t="shared" si="27"/>
        <v>120.49072565573692</v>
      </c>
      <c r="AO219" s="124">
        <f t="shared" si="27"/>
        <v>120.49072565573692</v>
      </c>
      <c r="AP219" s="124">
        <f t="shared" si="27"/>
        <v>120.49072565573692</v>
      </c>
      <c r="AQ219" s="124">
        <f t="shared" si="27"/>
        <v>120.49072565573692</v>
      </c>
      <c r="AR219" s="124">
        <f t="shared" si="27"/>
        <v>120.49072565573692</v>
      </c>
      <c r="AS219" s="124">
        <f t="shared" si="27"/>
        <v>120.49072565573692</v>
      </c>
      <c r="AT219" s="124">
        <f t="shared" si="27"/>
        <v>120.49072565573692</v>
      </c>
      <c r="AU219" s="124">
        <f t="shared" si="27"/>
        <v>120.49072565573692</v>
      </c>
      <c r="AV219" s="613">
        <f t="shared" si="27"/>
        <v>120.49072565573692</v>
      </c>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c r="KT219"/>
      <c r="KU219"/>
      <c r="KV219"/>
      <c r="KW219"/>
      <c r="KX219"/>
      <c r="KY219"/>
      <c r="KZ219"/>
      <c r="LA219"/>
      <c r="LB219"/>
      <c r="LC219"/>
      <c r="LD219"/>
      <c r="LE219"/>
      <c r="LF219"/>
      <c r="LG219"/>
      <c r="LH219"/>
      <c r="LI219"/>
      <c r="LJ219"/>
      <c r="LK219"/>
      <c r="LL219"/>
      <c r="LM219"/>
      <c r="LN219"/>
      <c r="LO219"/>
      <c r="LP219"/>
      <c r="LQ219"/>
      <c r="LR219"/>
      <c r="LS219"/>
      <c r="LT219"/>
      <c r="LU219"/>
      <c r="LV219"/>
      <c r="LW219"/>
      <c r="LX219"/>
      <c r="LY219"/>
      <c r="LZ219"/>
      <c r="MA219"/>
      <c r="MB219"/>
      <c r="MC219"/>
      <c r="MD219"/>
      <c r="ME219"/>
      <c r="MF219"/>
      <c r="MG219"/>
      <c r="MH219"/>
      <c r="MI219"/>
      <c r="MJ219"/>
      <c r="MK219"/>
      <c r="ML219"/>
      <c r="MM219"/>
      <c r="MN219"/>
      <c r="MO219"/>
      <c r="MP219"/>
      <c r="MQ219"/>
      <c r="MR219"/>
      <c r="MS219"/>
      <c r="MT219"/>
      <c r="MU219"/>
      <c r="MV219"/>
      <c r="MW219"/>
      <c r="MX219"/>
      <c r="MY219"/>
      <c r="MZ219"/>
      <c r="NA219"/>
      <c r="NB219"/>
      <c r="NC219"/>
      <c r="ND219"/>
      <c r="NE219"/>
      <c r="NF219"/>
      <c r="NG219"/>
      <c r="NH219"/>
      <c r="NI219"/>
      <c r="NJ219"/>
      <c r="NK219"/>
      <c r="NL219"/>
      <c r="NM219"/>
      <c r="NN219"/>
      <c r="NO219"/>
      <c r="NP219"/>
      <c r="NQ219"/>
      <c r="NR219"/>
      <c r="NS219"/>
      <c r="NT219"/>
      <c r="NU219"/>
      <c r="NV219"/>
      <c r="NW219"/>
      <c r="NX219"/>
      <c r="NY219"/>
      <c r="NZ219"/>
      <c r="OA219"/>
      <c r="OB219"/>
      <c r="OC219"/>
      <c r="OD219"/>
      <c r="OE219"/>
      <c r="OF219"/>
      <c r="OG219"/>
      <c r="OH219"/>
      <c r="OI219"/>
      <c r="OJ219"/>
      <c r="OK219"/>
      <c r="OL219"/>
      <c r="OM219"/>
      <c r="ON219"/>
      <c r="OO219"/>
      <c r="OP219"/>
      <c r="OQ219"/>
      <c r="OR219"/>
      <c r="OS219"/>
      <c r="OT219"/>
      <c r="OU219"/>
      <c r="OV219"/>
      <c r="OW219"/>
      <c r="OX219"/>
      <c r="OY219"/>
      <c r="OZ219"/>
      <c r="PA219"/>
      <c r="PB219"/>
    </row>
    <row r="220" spans="1:418" ht="15">
      <c r="A220"/>
      <c r="B220"/>
      <c r="C220"/>
      <c r="D220"/>
      <c r="E220"/>
      <c r="F220"/>
      <c r="G220" s="19"/>
      <c r="H220" s="788"/>
      <c r="J220" s="802"/>
      <c r="K220" s="10" t="s">
        <v>154</v>
      </c>
      <c r="L220" s="129"/>
      <c r="M220" s="129"/>
      <c r="N220" s="129">
        <f t="shared" si="27"/>
        <v>131.59321532503483</v>
      </c>
      <c r="O220" s="129">
        <f t="shared" si="27"/>
        <v>128.3022490810248</v>
      </c>
      <c r="P220" s="129">
        <f t="shared" si="27"/>
        <v>127.74080007163002</v>
      </c>
      <c r="Q220" s="129">
        <f t="shared" si="27"/>
        <v>127.44431002008633</v>
      </c>
      <c r="R220" s="129">
        <f t="shared" si="27"/>
        <v>127.0666701770237</v>
      </c>
      <c r="S220" s="129">
        <f t="shared" si="27"/>
        <v>126.53109174007625</v>
      </c>
      <c r="T220" s="129">
        <f t="shared" si="27"/>
        <v>126.03820121977054</v>
      </c>
      <c r="U220" s="129">
        <f t="shared" si="27"/>
        <v>125.47035840788183</v>
      </c>
      <c r="V220" s="129">
        <f t="shared" si="27"/>
        <v>124.85509674191275</v>
      </c>
      <c r="W220" s="129">
        <f t="shared" si="27"/>
        <v>124.33287497166043</v>
      </c>
      <c r="X220" s="129">
        <f t="shared" si="27"/>
        <v>123.92150419115916</v>
      </c>
      <c r="Y220" s="129">
        <f t="shared" si="27"/>
        <v>123.68001023326539</v>
      </c>
      <c r="Z220" s="129">
        <f t="shared" si="27"/>
        <v>123.43436101496249</v>
      </c>
      <c r="AA220" s="129">
        <f t="shared" si="27"/>
        <v>123.13176028634658</v>
      </c>
      <c r="AB220" s="129">
        <f t="shared" si="27"/>
        <v>122.839425495212</v>
      </c>
      <c r="AC220" s="129">
        <f t="shared" si="27"/>
        <v>122.56566716237694</v>
      </c>
      <c r="AD220" s="129">
        <f t="shared" si="27"/>
        <v>122.27968747539748</v>
      </c>
      <c r="AE220" s="129">
        <f t="shared" si="27"/>
        <v>122.0587253924663</v>
      </c>
      <c r="AF220" s="129">
        <f t="shared" si="27"/>
        <v>121.78154508047081</v>
      </c>
      <c r="AG220" s="129">
        <f t="shared" si="27"/>
        <v>121.5767151850103</v>
      </c>
      <c r="AH220" s="129">
        <f t="shared" si="27"/>
        <v>121.31468935215389</v>
      </c>
      <c r="AI220" s="129">
        <f t="shared" si="27"/>
        <v>121.12525836291533</v>
      </c>
      <c r="AJ220" s="129">
        <f t="shared" si="27"/>
        <v>120.91358450913393</v>
      </c>
      <c r="AK220" s="129">
        <f t="shared" si="27"/>
        <v>120.75837331149978</v>
      </c>
      <c r="AL220" s="129">
        <f t="shared" si="27"/>
        <v>120.49072565573692</v>
      </c>
      <c r="AM220" s="129">
        <f t="shared" si="27"/>
        <v>120.49072565573692</v>
      </c>
      <c r="AN220" s="129">
        <f t="shared" si="27"/>
        <v>120.49072565573692</v>
      </c>
      <c r="AO220" s="129">
        <f t="shared" si="27"/>
        <v>120.49072565573692</v>
      </c>
      <c r="AP220" s="129">
        <f t="shared" si="27"/>
        <v>120.49072565573692</v>
      </c>
      <c r="AQ220" s="129">
        <f t="shared" si="27"/>
        <v>120.49072565573692</v>
      </c>
      <c r="AR220" s="129">
        <f t="shared" si="27"/>
        <v>120.49072565573692</v>
      </c>
      <c r="AS220" s="129">
        <f t="shared" si="27"/>
        <v>120.49072565573692</v>
      </c>
      <c r="AT220" s="129">
        <f t="shared" si="27"/>
        <v>120.49072565573692</v>
      </c>
      <c r="AU220" s="129">
        <f t="shared" si="27"/>
        <v>120.49072565573692</v>
      </c>
      <c r="AV220" s="618">
        <f t="shared" si="27"/>
        <v>120.49072565573692</v>
      </c>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c r="KT220"/>
      <c r="KU220"/>
      <c r="KV220"/>
      <c r="KW220"/>
      <c r="KX220"/>
      <c r="KY220"/>
      <c r="KZ220"/>
      <c r="LA220"/>
      <c r="LB220"/>
      <c r="LC220"/>
      <c r="LD220"/>
      <c r="LE220"/>
      <c r="LF220"/>
      <c r="LG220"/>
      <c r="LH220"/>
      <c r="LI220"/>
      <c r="LJ220"/>
      <c r="LK220"/>
      <c r="LL220"/>
      <c r="LM220"/>
      <c r="LN220"/>
      <c r="LO220"/>
      <c r="LP220"/>
      <c r="LQ220"/>
      <c r="LR220"/>
      <c r="LS220"/>
      <c r="LT220"/>
      <c r="LU220"/>
      <c r="LV220"/>
      <c r="LW220"/>
      <c r="LX220"/>
      <c r="LY220"/>
      <c r="LZ220"/>
      <c r="MA220"/>
      <c r="MB220"/>
      <c r="MC220"/>
      <c r="MD220"/>
      <c r="ME220"/>
      <c r="MF220"/>
      <c r="MG220"/>
      <c r="MH220"/>
      <c r="MI220"/>
      <c r="MJ220"/>
      <c r="MK220"/>
      <c r="ML220"/>
      <c r="MM220"/>
      <c r="MN220"/>
      <c r="MO220"/>
      <c r="MP220"/>
      <c r="MQ220"/>
      <c r="MR220"/>
      <c r="MS220"/>
      <c r="MT220"/>
      <c r="MU220"/>
      <c r="MV220"/>
      <c r="MW220"/>
      <c r="MX220"/>
      <c r="MY220"/>
      <c r="MZ220"/>
      <c r="NA220"/>
      <c r="NB220"/>
      <c r="NC220"/>
      <c r="ND220"/>
      <c r="NE220"/>
      <c r="NF220"/>
      <c r="NG220"/>
      <c r="NH220"/>
      <c r="NI220"/>
      <c r="NJ220"/>
      <c r="NK220"/>
      <c r="NL220"/>
      <c r="NM220"/>
      <c r="NN220"/>
      <c r="NO220"/>
      <c r="NP220"/>
      <c r="NQ220"/>
      <c r="NR220"/>
      <c r="NS220"/>
      <c r="NT220"/>
      <c r="NU220"/>
      <c r="NV220"/>
      <c r="NW220"/>
      <c r="NX220"/>
      <c r="NY220"/>
      <c r="NZ220"/>
      <c r="OA220"/>
      <c r="OB220"/>
      <c r="OC220"/>
      <c r="OD220"/>
      <c r="OE220"/>
      <c r="OF220"/>
      <c r="OG220"/>
      <c r="OH220"/>
      <c r="OI220"/>
      <c r="OJ220"/>
      <c r="OK220"/>
      <c r="OL220"/>
      <c r="OM220"/>
      <c r="ON220"/>
      <c r="OO220"/>
      <c r="OP220"/>
      <c r="OQ220"/>
      <c r="OR220"/>
      <c r="OS220"/>
      <c r="OT220"/>
      <c r="OU220"/>
      <c r="OV220"/>
      <c r="OW220"/>
      <c r="OX220"/>
      <c r="OY220"/>
      <c r="OZ220"/>
      <c r="PA220"/>
      <c r="PB220"/>
    </row>
    <row r="221" spans="1:418" ht="15">
      <c r="G221" s="21"/>
      <c r="H221" s="22"/>
      <c r="I221" s="22"/>
      <c r="J221" s="22"/>
      <c r="K221" s="2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2"/>
      <c r="AP221" s="22"/>
      <c r="AQ221" s="22"/>
      <c r="AR221" s="22"/>
      <c r="AS221" s="22"/>
      <c r="AT221" s="22"/>
      <c r="AU221" s="22"/>
      <c r="AV221" s="23"/>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c r="KT221"/>
      <c r="KU221"/>
      <c r="KV221"/>
      <c r="KW221"/>
      <c r="KX221"/>
      <c r="KY221"/>
      <c r="KZ221"/>
      <c r="LA221"/>
      <c r="LB221"/>
      <c r="LC221"/>
      <c r="LD221"/>
      <c r="LE221"/>
      <c r="LF221"/>
      <c r="LG221"/>
      <c r="LH221"/>
      <c r="LI221"/>
      <c r="LJ221"/>
      <c r="LK221"/>
      <c r="LL221"/>
      <c r="LM221"/>
      <c r="LN221"/>
      <c r="LO221"/>
      <c r="LP221"/>
      <c r="LQ221"/>
      <c r="LR221"/>
      <c r="LS221"/>
      <c r="LT221"/>
      <c r="LU221"/>
      <c r="LV221"/>
      <c r="LW221"/>
      <c r="LX221"/>
      <c r="LY221"/>
      <c r="LZ221"/>
      <c r="MA221"/>
      <c r="MB221"/>
      <c r="MC221"/>
      <c r="MD221"/>
      <c r="ME221"/>
      <c r="MF221"/>
      <c r="MG221"/>
      <c r="MH221"/>
      <c r="MI221"/>
      <c r="MJ221"/>
      <c r="MK221"/>
      <c r="ML221"/>
      <c r="MM221"/>
      <c r="MN221"/>
      <c r="MO221"/>
      <c r="MP221"/>
      <c r="MQ221"/>
      <c r="MR221"/>
      <c r="MS221"/>
      <c r="MT221"/>
      <c r="MU221"/>
      <c r="MV221"/>
      <c r="MW221"/>
      <c r="MX221"/>
      <c r="MY221"/>
      <c r="MZ221"/>
      <c r="NA221"/>
      <c r="NB221"/>
      <c r="NC221"/>
      <c r="ND221"/>
      <c r="NE221"/>
      <c r="NF221"/>
      <c r="NG221"/>
      <c r="NH221"/>
      <c r="NI221"/>
      <c r="NJ221"/>
      <c r="NK221"/>
      <c r="NL221"/>
      <c r="NM221"/>
      <c r="NN221"/>
      <c r="NO221"/>
      <c r="NP221"/>
      <c r="NQ221"/>
      <c r="NR221"/>
      <c r="NS221"/>
      <c r="NT221"/>
      <c r="NU221"/>
      <c r="NV221"/>
      <c r="NW221"/>
      <c r="NX221"/>
      <c r="NY221"/>
      <c r="NZ221"/>
      <c r="OA221"/>
      <c r="OB221"/>
      <c r="OC221"/>
      <c r="OD221"/>
      <c r="OE221"/>
      <c r="OF221"/>
      <c r="OG221"/>
      <c r="OH221"/>
      <c r="OI221"/>
      <c r="OJ221"/>
      <c r="OK221"/>
      <c r="OL221"/>
      <c r="OM221"/>
      <c r="ON221"/>
      <c r="OO221"/>
      <c r="OP221"/>
      <c r="OQ221"/>
      <c r="OR221"/>
      <c r="OS221"/>
      <c r="OT221"/>
      <c r="OU221"/>
      <c r="OV221"/>
      <c r="OW221"/>
      <c r="OX221"/>
      <c r="OY221"/>
      <c r="OZ221"/>
      <c r="PA221"/>
      <c r="PB221"/>
    </row>
    <row r="222" spans="1:418" ht="15">
      <c r="L222" s="4" t="s">
        <v>161</v>
      </c>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c r="KT222"/>
      <c r="KU222"/>
      <c r="KV222"/>
      <c r="KW222"/>
      <c r="KX222"/>
      <c r="KY222"/>
      <c r="KZ222"/>
      <c r="LA222"/>
      <c r="LB222"/>
      <c r="LC222"/>
      <c r="LD222"/>
      <c r="LE222"/>
      <c r="LF222"/>
      <c r="LG222"/>
      <c r="LH222"/>
      <c r="LI222"/>
      <c r="LJ222"/>
      <c r="LK222"/>
      <c r="LL222"/>
      <c r="LM222"/>
      <c r="LN222"/>
      <c r="LO222"/>
      <c r="LP222"/>
      <c r="LQ222"/>
      <c r="LR222"/>
      <c r="LS222"/>
      <c r="LT222"/>
      <c r="LU222"/>
      <c r="LV222"/>
      <c r="LW222"/>
      <c r="LX222"/>
      <c r="LY222"/>
      <c r="LZ222"/>
      <c r="MA222"/>
      <c r="MB222"/>
      <c r="MC222"/>
      <c r="MD222"/>
      <c r="ME222"/>
      <c r="MF222"/>
      <c r="MG222"/>
      <c r="MH222"/>
      <c r="MI222"/>
      <c r="MJ222"/>
      <c r="MK222"/>
      <c r="ML222"/>
      <c r="MM222"/>
      <c r="MN222"/>
      <c r="MO222"/>
      <c r="MP222"/>
      <c r="MQ222"/>
      <c r="MR222"/>
      <c r="MS222"/>
      <c r="MT222"/>
      <c r="MU222"/>
      <c r="MV222"/>
      <c r="MW222"/>
      <c r="MX222"/>
      <c r="MY222"/>
      <c r="MZ222"/>
      <c r="NA222"/>
      <c r="NB222"/>
      <c r="NC222"/>
      <c r="ND222"/>
      <c r="NE222"/>
      <c r="NF222"/>
      <c r="NG222"/>
      <c r="NH222"/>
      <c r="NI222"/>
      <c r="NJ222"/>
      <c r="NK222"/>
      <c r="NL222"/>
      <c r="NM222"/>
      <c r="NN222"/>
      <c r="NO222"/>
      <c r="NP222"/>
      <c r="NQ222"/>
      <c r="NR222"/>
      <c r="NS222"/>
      <c r="NT222"/>
      <c r="NU222"/>
      <c r="NV222"/>
      <c r="NW222"/>
      <c r="NX222"/>
      <c r="NY222"/>
      <c r="NZ222"/>
      <c r="OA222"/>
      <c r="OB222"/>
      <c r="OC222"/>
      <c r="OD222"/>
      <c r="OE222"/>
      <c r="OF222"/>
      <c r="OG222"/>
      <c r="OH222"/>
      <c r="OI222"/>
      <c r="OJ222"/>
      <c r="OK222"/>
      <c r="OL222"/>
      <c r="OM222"/>
      <c r="ON222"/>
      <c r="OO222"/>
      <c r="OP222"/>
      <c r="OQ222"/>
      <c r="OR222"/>
      <c r="OS222"/>
      <c r="OT222"/>
      <c r="OU222"/>
      <c r="OV222"/>
      <c r="OW222"/>
      <c r="OX222"/>
      <c r="OY222"/>
      <c r="OZ222"/>
      <c r="PA222"/>
      <c r="PB222"/>
    </row>
    <row r="223" spans="1:418" ht="15">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c r="KT223"/>
      <c r="KU223"/>
      <c r="KV223"/>
      <c r="KW223"/>
      <c r="KX223"/>
      <c r="KY223"/>
      <c r="KZ223"/>
      <c r="LA223"/>
      <c r="LB223"/>
      <c r="LC223"/>
      <c r="LD223"/>
      <c r="LE223"/>
      <c r="LF223"/>
      <c r="LG223"/>
      <c r="LH223"/>
      <c r="LI223"/>
      <c r="LJ223"/>
      <c r="LK223"/>
      <c r="LL223"/>
      <c r="LM223"/>
      <c r="LN223"/>
      <c r="LO223"/>
      <c r="LP223"/>
      <c r="LQ223"/>
      <c r="LR223"/>
      <c r="LS223"/>
      <c r="LT223"/>
      <c r="LU223"/>
      <c r="LV223"/>
      <c r="LW223"/>
      <c r="LX223"/>
      <c r="LY223"/>
      <c r="LZ223"/>
      <c r="MA223"/>
      <c r="MB223"/>
      <c r="MC223"/>
      <c r="MD223"/>
      <c r="ME223"/>
      <c r="MF223"/>
      <c r="MG223"/>
      <c r="MH223"/>
      <c r="MI223"/>
      <c r="MJ223"/>
      <c r="MK223"/>
      <c r="ML223"/>
      <c r="MM223"/>
      <c r="MN223"/>
      <c r="MO223"/>
      <c r="MP223"/>
      <c r="MQ223"/>
      <c r="MR223"/>
      <c r="MS223"/>
      <c r="MT223"/>
      <c r="MU223"/>
      <c r="MV223"/>
      <c r="MW223"/>
      <c r="MX223"/>
      <c r="MY223"/>
      <c r="MZ223"/>
      <c r="NA223"/>
      <c r="NB223"/>
      <c r="NC223"/>
      <c r="ND223"/>
      <c r="NE223"/>
      <c r="NF223"/>
      <c r="NG223"/>
      <c r="NH223"/>
      <c r="NI223"/>
      <c r="NJ223"/>
      <c r="NK223"/>
      <c r="NL223"/>
      <c r="NM223"/>
      <c r="NN223"/>
      <c r="NO223"/>
      <c r="NP223"/>
      <c r="NQ223"/>
      <c r="NR223"/>
      <c r="NS223"/>
      <c r="NT223"/>
      <c r="NU223"/>
      <c r="NV223"/>
      <c r="NW223"/>
      <c r="NX223"/>
      <c r="NY223"/>
      <c r="NZ223"/>
      <c r="OA223"/>
      <c r="OB223"/>
      <c r="OC223"/>
      <c r="OD223"/>
      <c r="OE223"/>
      <c r="OF223"/>
      <c r="OG223"/>
      <c r="OH223"/>
      <c r="OI223"/>
      <c r="OJ223"/>
      <c r="OK223"/>
      <c r="OL223"/>
      <c r="OM223"/>
      <c r="ON223"/>
      <c r="OO223"/>
      <c r="OP223"/>
      <c r="OQ223"/>
      <c r="OR223"/>
      <c r="OS223"/>
      <c r="OT223"/>
      <c r="OU223"/>
      <c r="OV223"/>
      <c r="OW223"/>
      <c r="OX223"/>
      <c r="OY223"/>
      <c r="OZ223"/>
      <c r="PA223"/>
      <c r="PB223"/>
    </row>
    <row r="224" spans="1:418" ht="15">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c r="KT224"/>
      <c r="KU224"/>
      <c r="KV224"/>
      <c r="KW224"/>
      <c r="KX224"/>
      <c r="KY224"/>
      <c r="KZ224"/>
      <c r="LA224"/>
      <c r="LB224"/>
      <c r="LC224"/>
      <c r="LD224"/>
      <c r="LE224"/>
      <c r="LF224"/>
      <c r="LG224"/>
      <c r="LH224"/>
      <c r="LI224"/>
      <c r="LJ224"/>
      <c r="LK224"/>
      <c r="LL224"/>
      <c r="LM224"/>
      <c r="LN224"/>
      <c r="LO224"/>
      <c r="LP224"/>
      <c r="LQ224"/>
      <c r="LR224"/>
      <c r="LS224"/>
      <c r="LT224"/>
      <c r="LU224"/>
      <c r="LV224"/>
      <c r="LW224"/>
      <c r="LX224"/>
      <c r="LY224"/>
      <c r="LZ224"/>
      <c r="MA224"/>
      <c r="MB224"/>
      <c r="MC224"/>
      <c r="MD224"/>
      <c r="ME224"/>
      <c r="MF224"/>
      <c r="MG224"/>
      <c r="MH224"/>
      <c r="MI224"/>
      <c r="MJ224"/>
      <c r="MK224"/>
      <c r="ML224"/>
      <c r="MM224"/>
      <c r="MN224"/>
      <c r="MO224"/>
      <c r="MP224"/>
      <c r="MQ224"/>
      <c r="MR224"/>
      <c r="MS224"/>
      <c r="MT224"/>
      <c r="MU224"/>
      <c r="MV224"/>
      <c r="MW224"/>
      <c r="MX224"/>
      <c r="MY224"/>
      <c r="MZ224"/>
      <c r="NA224"/>
      <c r="NB224"/>
      <c r="NC224"/>
      <c r="ND224"/>
      <c r="NE224"/>
      <c r="NF224"/>
      <c r="NG224"/>
      <c r="NH224"/>
      <c r="NI224"/>
      <c r="NJ224"/>
      <c r="NK224"/>
      <c r="NL224"/>
      <c r="NM224"/>
      <c r="NN224"/>
      <c r="NO224"/>
      <c r="NP224"/>
      <c r="NQ224"/>
      <c r="NR224"/>
      <c r="NS224"/>
      <c r="NT224"/>
      <c r="NU224"/>
      <c r="NV224"/>
      <c r="NW224"/>
      <c r="NX224"/>
      <c r="NY224"/>
      <c r="NZ224"/>
      <c r="OA224"/>
      <c r="OB224"/>
      <c r="OC224"/>
      <c r="OD224"/>
      <c r="OE224"/>
      <c r="OF224"/>
      <c r="OG224"/>
      <c r="OH224"/>
      <c r="OI224"/>
      <c r="OJ224"/>
      <c r="OK224"/>
      <c r="OL224"/>
      <c r="OM224"/>
      <c r="ON224"/>
      <c r="OO224"/>
      <c r="OP224"/>
      <c r="OQ224"/>
      <c r="OR224"/>
      <c r="OS224"/>
      <c r="OT224"/>
      <c r="OU224"/>
      <c r="OV224"/>
      <c r="OW224"/>
      <c r="OX224"/>
      <c r="OY224"/>
      <c r="OZ224"/>
      <c r="PA224"/>
      <c r="PB224"/>
    </row>
    <row r="225" spans="1:418" ht="15">
      <c r="E225" s="426" t="s">
        <v>90</v>
      </c>
      <c r="G225" s="793" t="s">
        <v>865</v>
      </c>
      <c r="H225" s="794"/>
      <c r="I225" s="794"/>
      <c r="J225" s="794"/>
      <c r="K225" s="794"/>
      <c r="L225" s="794"/>
      <c r="M225" s="794"/>
      <c r="N225" s="794"/>
      <c r="O225" s="794"/>
      <c r="P225" s="794"/>
      <c r="Q225" s="794"/>
      <c r="R225" s="794"/>
      <c r="S225" s="794"/>
      <c r="T225" s="794"/>
      <c r="U225" s="525"/>
      <c r="V225" s="525"/>
      <c r="W225" s="525"/>
      <c r="X225" s="525"/>
      <c r="Y225" s="525"/>
      <c r="Z225" s="525"/>
      <c r="AA225" s="525"/>
      <c r="AB225" s="525"/>
      <c r="AC225" s="525"/>
      <c r="AD225" s="525"/>
      <c r="AE225" s="525"/>
      <c r="AF225" s="525"/>
      <c r="AG225" s="525"/>
      <c r="AH225" s="531"/>
      <c r="AI225" s="531"/>
      <c r="AJ225" s="531"/>
      <c r="AK225" s="531"/>
      <c r="AL225" s="531"/>
      <c r="AM225" s="531"/>
      <c r="AN225" s="531"/>
      <c r="AO225" s="531"/>
      <c r="AP225" s="531"/>
      <c r="AQ225" s="531"/>
      <c r="AR225" s="531"/>
      <c r="AS225" s="531"/>
      <c r="AT225" s="531"/>
      <c r="AU225" s="531"/>
      <c r="AV225" s="531"/>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c r="KT225"/>
      <c r="KU225"/>
      <c r="KV225"/>
      <c r="KW225"/>
      <c r="KX225"/>
      <c r="KY225"/>
      <c r="KZ225"/>
      <c r="LA225"/>
      <c r="LB225"/>
      <c r="LC225"/>
      <c r="LD225"/>
      <c r="LE225"/>
      <c r="LF225"/>
      <c r="LG225"/>
      <c r="LH225"/>
      <c r="LI225"/>
      <c r="LJ225"/>
      <c r="LK225"/>
      <c r="LL225"/>
      <c r="LM225"/>
      <c r="LN225"/>
      <c r="LO225"/>
      <c r="LP225"/>
      <c r="LQ225"/>
      <c r="LR225"/>
      <c r="LS225"/>
      <c r="LT225"/>
      <c r="LU225"/>
      <c r="LV225"/>
      <c r="LW225"/>
      <c r="LX225"/>
      <c r="LY225"/>
      <c r="LZ225"/>
      <c r="MA225"/>
      <c r="MB225"/>
      <c r="MC225"/>
      <c r="MD225"/>
      <c r="ME225"/>
      <c r="MF225"/>
      <c r="MG225"/>
      <c r="MH225"/>
      <c r="MI225"/>
      <c r="MJ225"/>
      <c r="MK225"/>
      <c r="ML225"/>
      <c r="MM225"/>
      <c r="MN225"/>
      <c r="MO225"/>
      <c r="MP225"/>
      <c r="MQ225"/>
      <c r="MR225"/>
      <c r="MS225"/>
      <c r="MT225"/>
      <c r="MU225"/>
      <c r="MV225"/>
      <c r="MW225"/>
      <c r="MX225"/>
      <c r="MY225"/>
      <c r="MZ225"/>
      <c r="NA225"/>
      <c r="NB225"/>
      <c r="NC225"/>
      <c r="ND225"/>
      <c r="NE225"/>
      <c r="NF225"/>
      <c r="NG225"/>
      <c r="NH225"/>
      <c r="NI225"/>
      <c r="NJ225"/>
      <c r="NK225"/>
      <c r="NL225"/>
      <c r="NM225"/>
      <c r="NN225"/>
      <c r="NO225"/>
      <c r="NP225"/>
      <c r="NQ225"/>
      <c r="NR225"/>
      <c r="NS225"/>
      <c r="NT225"/>
      <c r="NU225"/>
      <c r="NV225"/>
      <c r="NW225"/>
      <c r="NX225"/>
      <c r="NY225"/>
      <c r="NZ225"/>
      <c r="OA225"/>
      <c r="OB225"/>
      <c r="OC225"/>
      <c r="OD225"/>
      <c r="OE225"/>
      <c r="OF225"/>
      <c r="OG225"/>
      <c r="OH225"/>
      <c r="OI225"/>
      <c r="OJ225"/>
      <c r="OK225"/>
      <c r="OL225"/>
      <c r="OM225"/>
      <c r="ON225"/>
      <c r="OO225"/>
      <c r="OP225"/>
      <c r="OQ225"/>
      <c r="OR225"/>
      <c r="OS225"/>
      <c r="OT225"/>
      <c r="OU225"/>
      <c r="OV225"/>
      <c r="OW225"/>
      <c r="OX225"/>
      <c r="OY225"/>
      <c r="OZ225"/>
      <c r="PA225"/>
      <c r="PB225"/>
    </row>
    <row r="226" spans="1:418" ht="15">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c r="KT226"/>
      <c r="KU226"/>
      <c r="KV226"/>
      <c r="KW226"/>
      <c r="KX226"/>
      <c r="KY226"/>
      <c r="KZ226"/>
      <c r="LA226"/>
      <c r="LB226"/>
      <c r="LC226"/>
      <c r="LD226"/>
      <c r="LE226"/>
      <c r="LF226"/>
      <c r="LG226"/>
      <c r="LH226"/>
      <c r="LI226"/>
      <c r="LJ226"/>
      <c r="LK226"/>
      <c r="LL226"/>
      <c r="LM226"/>
      <c r="LN226"/>
      <c r="LO226"/>
      <c r="LP226"/>
      <c r="LQ226"/>
      <c r="LR226"/>
      <c r="LS226"/>
      <c r="LT226"/>
      <c r="LU226"/>
      <c r="LV226"/>
      <c r="LW226"/>
      <c r="LX226"/>
      <c r="LY226"/>
      <c r="LZ226"/>
      <c r="MA226"/>
      <c r="MB226"/>
      <c r="MC226"/>
      <c r="MD226"/>
      <c r="ME226"/>
      <c r="MF226"/>
      <c r="MG226"/>
      <c r="MH226"/>
      <c r="MI226"/>
      <c r="MJ226"/>
      <c r="MK226"/>
      <c r="ML226"/>
      <c r="MM226"/>
      <c r="MN226"/>
      <c r="MO226"/>
      <c r="MP226"/>
      <c r="MQ226"/>
      <c r="MR226"/>
      <c r="MS226"/>
      <c r="MT226"/>
      <c r="MU226"/>
      <c r="MV226"/>
      <c r="MW226"/>
      <c r="MX226"/>
      <c r="MY226"/>
      <c r="MZ226"/>
      <c r="NA226"/>
      <c r="NB226"/>
      <c r="NC226"/>
      <c r="ND226"/>
      <c r="NE226"/>
      <c r="NF226"/>
      <c r="NG226"/>
      <c r="NH226"/>
      <c r="NI226"/>
      <c r="NJ226"/>
      <c r="NK226"/>
      <c r="NL226"/>
      <c r="NM226"/>
      <c r="NN226"/>
      <c r="NO226"/>
      <c r="NP226"/>
      <c r="NQ226"/>
      <c r="NR226"/>
      <c r="NS226"/>
      <c r="NT226"/>
      <c r="NU226"/>
      <c r="NV226"/>
      <c r="NW226"/>
      <c r="NX226"/>
      <c r="NY226"/>
      <c r="NZ226"/>
      <c r="OA226"/>
      <c r="OB226"/>
      <c r="OC226"/>
      <c r="OD226"/>
      <c r="OE226"/>
      <c r="OF226"/>
      <c r="OG226"/>
      <c r="OH226"/>
      <c r="OI226"/>
      <c r="OJ226"/>
      <c r="OK226"/>
      <c r="OL226"/>
      <c r="OM226"/>
      <c r="ON226"/>
      <c r="OO226"/>
      <c r="OP226"/>
      <c r="OQ226"/>
      <c r="OR226"/>
      <c r="OS226"/>
      <c r="OT226"/>
      <c r="OU226"/>
      <c r="OV226"/>
      <c r="OW226"/>
      <c r="OX226"/>
      <c r="OY226"/>
      <c r="OZ226"/>
      <c r="PA226"/>
      <c r="PB226"/>
    </row>
    <row r="227" spans="1:418" ht="15">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c r="KT227"/>
      <c r="KU227"/>
      <c r="KV227"/>
      <c r="KW227"/>
      <c r="KX227"/>
      <c r="KY227"/>
      <c r="KZ227"/>
      <c r="LA227"/>
      <c r="LB227"/>
      <c r="LC227"/>
      <c r="LD227"/>
      <c r="LE227"/>
      <c r="LF227"/>
      <c r="LG227"/>
      <c r="LH227"/>
      <c r="LI227"/>
      <c r="LJ227"/>
      <c r="LK227"/>
      <c r="LL227"/>
      <c r="LM227"/>
      <c r="LN227"/>
      <c r="LO227"/>
      <c r="LP227"/>
      <c r="LQ227"/>
      <c r="LR227"/>
      <c r="LS227"/>
      <c r="LT227"/>
      <c r="LU227"/>
      <c r="LV227"/>
      <c r="LW227"/>
      <c r="LX227"/>
      <c r="LY227"/>
      <c r="LZ227"/>
      <c r="MA227"/>
      <c r="MB227"/>
      <c r="MC227"/>
      <c r="MD227"/>
      <c r="ME227"/>
      <c r="MF227"/>
      <c r="MG227"/>
      <c r="MH227"/>
      <c r="MI227"/>
      <c r="MJ227"/>
      <c r="MK227"/>
      <c r="ML227"/>
      <c r="MM227"/>
      <c r="MN227"/>
      <c r="MO227"/>
      <c r="MP227"/>
      <c r="MQ227"/>
      <c r="MR227"/>
      <c r="MS227"/>
      <c r="MT227"/>
      <c r="MU227"/>
      <c r="MV227"/>
      <c r="MW227"/>
      <c r="MX227"/>
      <c r="MY227"/>
      <c r="MZ227"/>
      <c r="NA227"/>
      <c r="NB227"/>
      <c r="NC227"/>
      <c r="ND227"/>
      <c r="NE227"/>
      <c r="NF227"/>
      <c r="NG227"/>
      <c r="NH227"/>
      <c r="NI227"/>
      <c r="NJ227"/>
      <c r="NK227"/>
      <c r="NL227"/>
      <c r="NM227"/>
      <c r="NN227"/>
      <c r="NO227"/>
      <c r="NP227"/>
      <c r="NQ227"/>
      <c r="NR227"/>
      <c r="NS227"/>
      <c r="NT227"/>
      <c r="NU227"/>
      <c r="NV227"/>
      <c r="NW227"/>
      <c r="NX227"/>
      <c r="NY227"/>
      <c r="NZ227"/>
      <c r="OA227"/>
      <c r="OB227"/>
      <c r="OC227"/>
      <c r="OD227"/>
      <c r="OE227"/>
      <c r="OF227"/>
      <c r="OG227"/>
      <c r="OH227"/>
      <c r="OI227"/>
      <c r="OJ227"/>
      <c r="OK227"/>
      <c r="OL227"/>
      <c r="OM227"/>
      <c r="ON227"/>
      <c r="OO227"/>
      <c r="OP227"/>
      <c r="OQ227"/>
      <c r="OR227"/>
      <c r="OS227"/>
      <c r="OT227"/>
      <c r="OU227"/>
      <c r="OV227"/>
      <c r="OW227"/>
      <c r="OX227"/>
      <c r="OY227"/>
      <c r="OZ227"/>
      <c r="PA227"/>
      <c r="PB227"/>
    </row>
    <row r="228" spans="1:418" ht="15">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c r="KT228"/>
      <c r="KU228"/>
      <c r="KV228"/>
      <c r="KW228"/>
      <c r="KX228"/>
      <c r="KY228"/>
      <c r="KZ228"/>
      <c r="LA228"/>
      <c r="LB228"/>
      <c r="LC228"/>
      <c r="LD228"/>
      <c r="LE228"/>
      <c r="LF228"/>
      <c r="LG228"/>
      <c r="LH228"/>
      <c r="LI228"/>
      <c r="LJ228"/>
      <c r="LK228"/>
      <c r="LL228"/>
      <c r="LM228"/>
      <c r="LN228"/>
      <c r="LO228"/>
      <c r="LP228"/>
      <c r="LQ228"/>
      <c r="LR228"/>
      <c r="LS228"/>
      <c r="LT228"/>
      <c r="LU228"/>
      <c r="LV228"/>
      <c r="LW228"/>
      <c r="LX228"/>
      <c r="LY228"/>
      <c r="LZ228"/>
      <c r="MA228"/>
      <c r="MB228"/>
      <c r="MC228"/>
      <c r="MD228"/>
      <c r="ME228"/>
      <c r="MF228"/>
      <c r="MG228"/>
      <c r="MH228"/>
      <c r="MI228"/>
      <c r="MJ228"/>
      <c r="MK228"/>
      <c r="ML228"/>
      <c r="MM228"/>
      <c r="MN228"/>
      <c r="MO228"/>
      <c r="MP228"/>
      <c r="MQ228"/>
      <c r="MR228"/>
      <c r="MS228"/>
      <c r="MT228"/>
      <c r="MU228"/>
      <c r="MV228"/>
      <c r="MW228"/>
      <c r="MX228"/>
      <c r="MY228"/>
      <c r="MZ228"/>
      <c r="NA228"/>
      <c r="NB228"/>
      <c r="NC228"/>
      <c r="ND228"/>
      <c r="NE228"/>
      <c r="NF228"/>
      <c r="NG228"/>
      <c r="NH228"/>
      <c r="NI228"/>
      <c r="NJ228"/>
      <c r="NK228"/>
      <c r="NL228"/>
      <c r="NM228"/>
      <c r="NN228"/>
      <c r="NO228"/>
      <c r="NP228"/>
      <c r="NQ228"/>
      <c r="NR228"/>
      <c r="NS228"/>
      <c r="NT228"/>
      <c r="NU228"/>
      <c r="NV228"/>
      <c r="NW228"/>
      <c r="NX228"/>
      <c r="NY228"/>
      <c r="NZ228"/>
      <c r="OA228"/>
      <c r="OB228"/>
      <c r="OC228"/>
      <c r="OD228"/>
      <c r="OE228"/>
      <c r="OF228"/>
      <c r="OG228"/>
      <c r="OH228"/>
      <c r="OI228"/>
      <c r="OJ228"/>
      <c r="OK228"/>
      <c r="OL228"/>
      <c r="OM228"/>
      <c r="ON228"/>
      <c r="OO228"/>
      <c r="OP228"/>
      <c r="OQ228"/>
      <c r="OR228"/>
      <c r="OS228"/>
      <c r="OT228"/>
      <c r="OU228"/>
      <c r="OV228"/>
      <c r="OW228"/>
      <c r="OX228"/>
      <c r="OY228"/>
      <c r="OZ228"/>
      <c r="PA228"/>
      <c r="PB228"/>
    </row>
    <row r="229" spans="1:418" ht="15">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c r="KT229"/>
      <c r="KU229"/>
      <c r="KV229"/>
      <c r="KW229"/>
      <c r="KX229"/>
      <c r="KY229"/>
      <c r="KZ229"/>
      <c r="LA229"/>
      <c r="LB229"/>
      <c r="LC229"/>
      <c r="LD229"/>
      <c r="LE229"/>
      <c r="LF229"/>
      <c r="LG229"/>
      <c r="LH229"/>
      <c r="LI229"/>
      <c r="LJ229"/>
      <c r="LK229"/>
      <c r="LL229"/>
      <c r="LM229"/>
      <c r="LN229"/>
      <c r="LO229"/>
      <c r="LP229"/>
      <c r="LQ229"/>
      <c r="LR229"/>
      <c r="LS229"/>
      <c r="LT229"/>
      <c r="LU229"/>
      <c r="LV229"/>
      <c r="LW229"/>
      <c r="LX229"/>
      <c r="LY229"/>
      <c r="LZ229"/>
      <c r="MA229"/>
      <c r="MB229"/>
      <c r="MC229"/>
      <c r="MD229"/>
      <c r="ME229"/>
      <c r="MF229"/>
      <c r="MG229"/>
      <c r="MH229"/>
      <c r="MI229"/>
      <c r="MJ229"/>
      <c r="MK229"/>
      <c r="ML229"/>
      <c r="MM229"/>
      <c r="MN229"/>
      <c r="MO229"/>
      <c r="MP229"/>
      <c r="MQ229"/>
      <c r="MR229"/>
      <c r="MS229"/>
      <c r="MT229"/>
      <c r="MU229"/>
      <c r="MV229"/>
      <c r="MW229"/>
      <c r="MX229"/>
      <c r="MY229"/>
      <c r="MZ229"/>
      <c r="NA229"/>
      <c r="NB229"/>
      <c r="NC229"/>
      <c r="ND229"/>
      <c r="NE229"/>
      <c r="NF229"/>
      <c r="NG229"/>
      <c r="NH229"/>
      <c r="NI229"/>
      <c r="NJ229"/>
      <c r="NK229"/>
      <c r="NL229"/>
      <c r="NM229"/>
      <c r="NN229"/>
      <c r="NO229"/>
      <c r="NP229"/>
      <c r="NQ229"/>
      <c r="NR229"/>
      <c r="NS229"/>
      <c r="NT229"/>
      <c r="NU229"/>
      <c r="NV229"/>
      <c r="NW229"/>
      <c r="NX229"/>
      <c r="NY229"/>
      <c r="NZ229"/>
      <c r="OA229"/>
      <c r="OB229"/>
      <c r="OC229"/>
      <c r="OD229"/>
      <c r="OE229"/>
      <c r="OF229"/>
      <c r="OG229"/>
      <c r="OH229"/>
      <c r="OI229"/>
      <c r="OJ229"/>
      <c r="OK229"/>
      <c r="OL229"/>
      <c r="OM229"/>
      <c r="ON229"/>
      <c r="OO229"/>
      <c r="OP229"/>
      <c r="OQ229"/>
      <c r="OR229"/>
      <c r="OS229"/>
      <c r="OT229"/>
      <c r="OU229"/>
      <c r="OV229"/>
      <c r="OW229"/>
      <c r="OX229"/>
      <c r="OY229"/>
      <c r="OZ229"/>
      <c r="PA229"/>
      <c r="PB229"/>
    </row>
    <row r="230" spans="1:418" ht="15">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c r="KT230"/>
      <c r="KU230"/>
      <c r="KV230"/>
      <c r="KW230"/>
      <c r="KX230"/>
      <c r="KY230"/>
      <c r="KZ230"/>
      <c r="LA230"/>
      <c r="LB230"/>
      <c r="LC230"/>
      <c r="LD230"/>
      <c r="LE230"/>
      <c r="LF230"/>
      <c r="LG230"/>
      <c r="LH230"/>
      <c r="LI230"/>
      <c r="LJ230"/>
      <c r="LK230"/>
      <c r="LL230"/>
      <c r="LM230"/>
      <c r="LN230"/>
      <c r="LO230"/>
      <c r="LP230"/>
      <c r="LQ230"/>
      <c r="LR230"/>
      <c r="LS230"/>
      <c r="LT230"/>
      <c r="LU230"/>
      <c r="LV230"/>
      <c r="LW230"/>
      <c r="LX230"/>
      <c r="LY230"/>
      <c r="LZ230"/>
      <c r="MA230"/>
      <c r="MB230"/>
      <c r="MC230"/>
      <c r="MD230"/>
      <c r="ME230"/>
      <c r="MF230"/>
      <c r="MG230"/>
      <c r="MH230"/>
      <c r="MI230"/>
      <c r="MJ230"/>
      <c r="MK230"/>
      <c r="ML230"/>
      <c r="MM230"/>
      <c r="MN230"/>
      <c r="MO230"/>
      <c r="MP230"/>
      <c r="MQ230"/>
      <c r="MR230"/>
      <c r="MS230"/>
      <c r="MT230"/>
      <c r="MU230"/>
      <c r="MV230"/>
      <c r="MW230"/>
      <c r="MX230"/>
      <c r="MY230"/>
      <c r="MZ230"/>
      <c r="NA230"/>
      <c r="NB230"/>
      <c r="NC230"/>
      <c r="ND230"/>
      <c r="NE230"/>
      <c r="NF230"/>
      <c r="NG230"/>
      <c r="NH230"/>
      <c r="NI230"/>
      <c r="NJ230"/>
      <c r="NK230"/>
      <c r="NL230"/>
      <c r="NM230"/>
      <c r="NN230"/>
      <c r="NO230"/>
      <c r="NP230"/>
      <c r="NQ230"/>
      <c r="NR230"/>
      <c r="NS230"/>
      <c r="NT230"/>
      <c r="NU230"/>
      <c r="NV230"/>
      <c r="NW230"/>
      <c r="NX230"/>
      <c r="NY230"/>
      <c r="NZ230"/>
      <c r="OA230"/>
      <c r="OB230"/>
      <c r="OC230"/>
      <c r="OD230"/>
      <c r="OE230"/>
      <c r="OF230"/>
      <c r="OG230"/>
      <c r="OH230"/>
      <c r="OI230"/>
      <c r="OJ230"/>
      <c r="OK230"/>
      <c r="OL230"/>
      <c r="OM230"/>
      <c r="ON230"/>
      <c r="OO230"/>
      <c r="OP230"/>
      <c r="OQ230"/>
      <c r="OR230"/>
      <c r="OS230"/>
      <c r="OT230"/>
      <c r="OU230"/>
      <c r="OV230"/>
      <c r="OW230"/>
      <c r="OX230"/>
      <c r="OY230"/>
      <c r="OZ230"/>
      <c r="PA230"/>
      <c r="PB230"/>
    </row>
    <row r="231" spans="1:418" customFormat="1" ht="15">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row>
    <row r="232" spans="1:418" customFormat="1" ht="15">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row>
    <row r="233" spans="1:418" customFormat="1" ht="15">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row>
    <row r="234" spans="1:418" customFormat="1" ht="15">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row>
    <row r="235" spans="1:418" customFormat="1" ht="15">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row>
    <row r="236" spans="1:418" customFormat="1" ht="15">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row>
    <row r="237" spans="1:418" customFormat="1" ht="15">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row>
    <row r="238" spans="1:418" ht="15">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c r="KT238"/>
      <c r="KU238"/>
      <c r="KV238"/>
      <c r="KW238"/>
      <c r="KX238"/>
      <c r="KY238"/>
      <c r="KZ238"/>
      <c r="LA238"/>
      <c r="LB238"/>
      <c r="LC238"/>
      <c r="LD238"/>
      <c r="LE238"/>
      <c r="LF238"/>
      <c r="LG238"/>
      <c r="LH238"/>
      <c r="LI238"/>
      <c r="LJ238"/>
      <c r="LK238"/>
      <c r="LL238"/>
      <c r="LM238"/>
      <c r="LN238"/>
      <c r="LO238"/>
      <c r="LP238"/>
      <c r="LQ238"/>
      <c r="LR238"/>
      <c r="LS238"/>
      <c r="LT238"/>
      <c r="LU238"/>
      <c r="LV238"/>
      <c r="LW238"/>
      <c r="LX238"/>
      <c r="LY238"/>
      <c r="LZ238"/>
      <c r="MA238"/>
      <c r="MB238"/>
      <c r="MC238"/>
      <c r="MD238"/>
      <c r="ME238"/>
      <c r="MF238"/>
      <c r="MG238"/>
      <c r="MH238"/>
      <c r="MI238"/>
      <c r="MJ238"/>
      <c r="MK238"/>
      <c r="ML238"/>
      <c r="MM238"/>
      <c r="MN238"/>
      <c r="MO238"/>
      <c r="MP238"/>
      <c r="MQ238"/>
      <c r="MR238"/>
      <c r="MS238"/>
      <c r="MT238"/>
      <c r="MU238"/>
      <c r="MV238"/>
      <c r="MW238"/>
      <c r="MX238"/>
      <c r="MY238"/>
      <c r="MZ238"/>
      <c r="NA238"/>
      <c r="NB238"/>
      <c r="NC238"/>
      <c r="ND238"/>
      <c r="NE238"/>
      <c r="NF238"/>
      <c r="NG238"/>
      <c r="NH238"/>
      <c r="NI238"/>
      <c r="NJ238"/>
      <c r="NK238"/>
      <c r="NL238"/>
      <c r="NM238"/>
      <c r="NN238"/>
      <c r="NO238"/>
      <c r="NP238"/>
      <c r="NQ238"/>
      <c r="NR238"/>
      <c r="NS238"/>
      <c r="NT238"/>
      <c r="NU238"/>
      <c r="NV238"/>
      <c r="NW238"/>
      <c r="NX238"/>
      <c r="NY238"/>
      <c r="NZ238"/>
      <c r="OA238"/>
      <c r="OB238"/>
      <c r="OC238"/>
      <c r="OD238"/>
      <c r="OE238"/>
      <c r="OF238"/>
      <c r="OG238"/>
      <c r="OH238"/>
      <c r="OI238"/>
      <c r="OJ238"/>
      <c r="OK238"/>
      <c r="OL238"/>
      <c r="OM238"/>
      <c r="ON238"/>
      <c r="OO238"/>
      <c r="OP238"/>
      <c r="OQ238"/>
      <c r="OR238"/>
      <c r="OS238"/>
      <c r="OT238"/>
      <c r="OU238"/>
      <c r="OV238"/>
      <c r="OW238"/>
      <c r="OX238"/>
      <c r="OY238"/>
      <c r="OZ238"/>
      <c r="PA238"/>
      <c r="PB238"/>
    </row>
    <row r="239" spans="1:418" ht="15">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c r="KT239"/>
      <c r="KU239"/>
      <c r="KV239"/>
      <c r="KW239"/>
      <c r="KX239"/>
      <c r="KY239"/>
      <c r="KZ239"/>
      <c r="LA239"/>
      <c r="LB239"/>
      <c r="LC239"/>
      <c r="LD239"/>
      <c r="LE239"/>
      <c r="LF239"/>
      <c r="LG239"/>
      <c r="LH239"/>
      <c r="LI239"/>
      <c r="LJ239"/>
      <c r="LK239"/>
      <c r="LL239"/>
      <c r="LM239"/>
      <c r="LN239"/>
      <c r="LO239"/>
      <c r="LP239"/>
      <c r="LQ239"/>
      <c r="LR239"/>
      <c r="LS239"/>
      <c r="LT239"/>
      <c r="LU239"/>
      <c r="LV239"/>
      <c r="LW239"/>
      <c r="LX239"/>
      <c r="LY239"/>
      <c r="LZ239"/>
      <c r="MA239"/>
      <c r="MB239"/>
      <c r="MC239"/>
      <c r="MD239"/>
      <c r="ME239"/>
      <c r="MF239"/>
      <c r="MG239"/>
      <c r="MH239"/>
      <c r="MI239"/>
      <c r="MJ239"/>
      <c r="MK239"/>
      <c r="ML239"/>
      <c r="MM239"/>
      <c r="MN239"/>
      <c r="MO239"/>
      <c r="MP239"/>
      <c r="MQ239"/>
      <c r="MR239"/>
      <c r="MS239"/>
      <c r="MT239"/>
      <c r="MU239"/>
      <c r="MV239"/>
      <c r="MW239"/>
      <c r="MX239"/>
      <c r="MY239"/>
      <c r="MZ239"/>
      <c r="NA239"/>
      <c r="NB239"/>
      <c r="NC239"/>
      <c r="ND239"/>
      <c r="NE239"/>
      <c r="NF239"/>
      <c r="NG239"/>
      <c r="NH239"/>
      <c r="NI239"/>
      <c r="NJ239"/>
      <c r="NK239"/>
      <c r="NL239"/>
      <c r="NM239"/>
      <c r="NN239"/>
      <c r="NO239"/>
      <c r="NP239"/>
      <c r="NQ239"/>
      <c r="NR239"/>
      <c r="NS239"/>
      <c r="NT239"/>
      <c r="NU239"/>
      <c r="NV239"/>
      <c r="NW239"/>
      <c r="NX239"/>
      <c r="NY239"/>
      <c r="NZ239"/>
      <c r="OA239"/>
      <c r="OB239"/>
      <c r="OC239"/>
      <c r="OD239"/>
      <c r="OE239"/>
      <c r="OF239"/>
      <c r="OG239"/>
      <c r="OH239"/>
      <c r="OI239"/>
      <c r="OJ239"/>
      <c r="OK239"/>
      <c r="OL239"/>
      <c r="OM239"/>
      <c r="ON239"/>
      <c r="OO239"/>
      <c r="OP239"/>
      <c r="OQ239"/>
      <c r="OR239"/>
      <c r="OS239"/>
      <c r="OT239"/>
      <c r="OU239"/>
      <c r="OV239"/>
      <c r="OW239"/>
      <c r="OX239"/>
      <c r="OY239"/>
      <c r="OZ239"/>
      <c r="PA239"/>
      <c r="PB239"/>
    </row>
    <row r="240" spans="1:418" ht="15">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c r="KT240"/>
      <c r="KU240"/>
      <c r="KV240"/>
      <c r="KW240"/>
      <c r="KX240"/>
      <c r="KY240"/>
      <c r="KZ240"/>
      <c r="LA240"/>
      <c r="LB240"/>
      <c r="LC240"/>
      <c r="LD240"/>
      <c r="LE240"/>
      <c r="LF240"/>
      <c r="LG240"/>
      <c r="LH240"/>
      <c r="LI240"/>
      <c r="LJ240"/>
      <c r="LK240"/>
      <c r="LL240"/>
      <c r="LM240"/>
      <c r="LN240"/>
      <c r="LO240"/>
      <c r="LP240"/>
      <c r="LQ240"/>
      <c r="LR240"/>
      <c r="LS240"/>
      <c r="LT240"/>
      <c r="LU240"/>
      <c r="LV240"/>
      <c r="LW240"/>
      <c r="LX240"/>
      <c r="LY240"/>
      <c r="LZ240"/>
      <c r="MA240"/>
      <c r="MB240"/>
      <c r="MC240"/>
      <c r="MD240"/>
      <c r="ME240"/>
      <c r="MF240"/>
      <c r="MG240"/>
      <c r="MH240"/>
      <c r="MI240"/>
      <c r="MJ240"/>
      <c r="MK240"/>
      <c r="ML240"/>
      <c r="MM240"/>
      <c r="MN240"/>
      <c r="MO240"/>
      <c r="MP240"/>
      <c r="MQ240"/>
      <c r="MR240"/>
      <c r="MS240"/>
      <c r="MT240"/>
      <c r="MU240"/>
      <c r="MV240"/>
      <c r="MW240"/>
      <c r="MX240"/>
      <c r="MY240"/>
      <c r="MZ240"/>
      <c r="NA240"/>
      <c r="NB240"/>
      <c r="NC240"/>
      <c r="ND240"/>
      <c r="NE240"/>
      <c r="NF240"/>
      <c r="NG240"/>
      <c r="NH240"/>
      <c r="NI240"/>
      <c r="NJ240"/>
      <c r="NK240"/>
      <c r="NL240"/>
      <c r="NM240"/>
      <c r="NN240"/>
      <c r="NO240"/>
      <c r="NP240"/>
      <c r="NQ240"/>
      <c r="NR240"/>
      <c r="NS240"/>
      <c r="NT240"/>
      <c r="NU240"/>
      <c r="NV240"/>
      <c r="NW240"/>
      <c r="NX240"/>
      <c r="NY240"/>
      <c r="NZ240"/>
      <c r="OA240"/>
      <c r="OB240"/>
      <c r="OC240"/>
      <c r="OD240"/>
      <c r="OE240"/>
      <c r="OF240"/>
      <c r="OG240"/>
      <c r="OH240"/>
      <c r="OI240"/>
      <c r="OJ240"/>
      <c r="OK240"/>
      <c r="OL240"/>
      <c r="OM240"/>
      <c r="ON240"/>
      <c r="OO240"/>
      <c r="OP240"/>
      <c r="OQ240"/>
      <c r="OR240"/>
      <c r="OS240"/>
      <c r="OT240"/>
      <c r="OU240"/>
      <c r="OV240"/>
      <c r="OW240"/>
      <c r="OX240"/>
      <c r="OY240"/>
      <c r="OZ240"/>
      <c r="PA240"/>
      <c r="PB240"/>
    </row>
    <row r="241" spans="1:418" ht="15">
      <c r="A241" s="800"/>
      <c r="B241" s="800"/>
      <c r="C241" s="800"/>
      <c r="D241" s="800"/>
      <c r="E241" s="800"/>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c r="LQ241"/>
      <c r="LR241"/>
      <c r="LS241"/>
      <c r="LT241"/>
      <c r="LU241"/>
      <c r="LV241"/>
      <c r="LW241"/>
      <c r="LX241"/>
      <c r="LY241"/>
      <c r="LZ241"/>
      <c r="MA241"/>
      <c r="MB241"/>
      <c r="MC241"/>
      <c r="MD241"/>
      <c r="ME241"/>
      <c r="MF241"/>
      <c r="MG241"/>
      <c r="MH241"/>
      <c r="MI241"/>
      <c r="MJ241"/>
      <c r="MK241"/>
      <c r="ML241"/>
      <c r="MM241"/>
      <c r="MN241"/>
      <c r="MO241"/>
      <c r="MP241"/>
      <c r="MQ241"/>
      <c r="MR241"/>
      <c r="MS241"/>
      <c r="MT241"/>
      <c r="MU241"/>
      <c r="MV241"/>
      <c r="MW241"/>
      <c r="MX241"/>
      <c r="MY241"/>
      <c r="MZ241"/>
      <c r="NA241"/>
      <c r="NB241"/>
      <c r="NC241"/>
      <c r="ND241"/>
      <c r="NE241"/>
      <c r="NF241"/>
      <c r="NG241"/>
      <c r="NH241"/>
      <c r="NI241"/>
      <c r="NJ241"/>
      <c r="NK241"/>
      <c r="NL241"/>
      <c r="NM241"/>
      <c r="NN241"/>
      <c r="NO241"/>
      <c r="NP241"/>
      <c r="NQ241"/>
      <c r="NR241"/>
      <c r="NS241"/>
      <c r="NT241"/>
      <c r="NU241"/>
      <c r="NV241"/>
      <c r="NW241"/>
      <c r="NX241"/>
      <c r="NY241"/>
      <c r="NZ241"/>
      <c r="OA241"/>
      <c r="OB241"/>
      <c r="OC241"/>
      <c r="OD241"/>
      <c r="OE241"/>
      <c r="OF241"/>
      <c r="OG241"/>
      <c r="OH241"/>
      <c r="OI241"/>
      <c r="OJ241"/>
      <c r="OK241"/>
      <c r="OL241"/>
      <c r="OM241"/>
      <c r="ON241"/>
      <c r="OO241"/>
      <c r="OP241"/>
      <c r="OQ241"/>
      <c r="OR241"/>
      <c r="OS241"/>
      <c r="OT241"/>
      <c r="OU241"/>
      <c r="OV241"/>
      <c r="OW241"/>
      <c r="OX241"/>
      <c r="OY241"/>
      <c r="OZ241"/>
      <c r="PA241"/>
      <c r="PB241"/>
    </row>
    <row r="242" spans="1:418" ht="15">
      <c r="A242" s="800"/>
      <c r="B242" s="800"/>
      <c r="C242" s="800"/>
      <c r="D242" s="800"/>
      <c r="E242" s="800"/>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c r="KT242"/>
      <c r="KU242"/>
      <c r="KV242"/>
      <c r="KW242"/>
      <c r="KX242"/>
      <c r="KY242"/>
      <c r="KZ242"/>
      <c r="LA242"/>
      <c r="LB242"/>
      <c r="LC242"/>
      <c r="LD242"/>
      <c r="LE242"/>
      <c r="LF242"/>
      <c r="LG242"/>
      <c r="LH242"/>
      <c r="LI242"/>
      <c r="LJ242"/>
      <c r="LK242"/>
      <c r="LL242"/>
      <c r="LM242"/>
      <c r="LN242"/>
      <c r="LO242"/>
      <c r="LP242"/>
      <c r="LQ242"/>
      <c r="LR242"/>
      <c r="LS242"/>
      <c r="LT242"/>
      <c r="LU242"/>
      <c r="LV242"/>
      <c r="LW242"/>
      <c r="LX242"/>
      <c r="LY242"/>
      <c r="LZ242"/>
      <c r="MA242"/>
      <c r="MB242"/>
      <c r="MC242"/>
      <c r="MD242"/>
      <c r="ME242"/>
      <c r="MF242"/>
      <c r="MG242"/>
      <c r="MH242"/>
      <c r="MI242"/>
      <c r="MJ242"/>
      <c r="MK242"/>
      <c r="ML242"/>
      <c r="MM242"/>
      <c r="MN242"/>
      <c r="MO242"/>
      <c r="MP242"/>
      <c r="MQ242"/>
      <c r="MR242"/>
      <c r="MS242"/>
      <c r="MT242"/>
      <c r="MU242"/>
      <c r="MV242"/>
      <c r="MW242"/>
      <c r="MX242"/>
      <c r="MY242"/>
      <c r="MZ242"/>
      <c r="NA242"/>
      <c r="NB242"/>
      <c r="NC242"/>
      <c r="ND242"/>
      <c r="NE242"/>
      <c r="NF242"/>
      <c r="NG242"/>
      <c r="NH242"/>
      <c r="NI242"/>
      <c r="NJ242"/>
      <c r="NK242"/>
      <c r="NL242"/>
      <c r="NM242"/>
      <c r="NN242"/>
      <c r="NO242"/>
      <c r="NP242"/>
      <c r="NQ242"/>
      <c r="NR242"/>
      <c r="NS242"/>
      <c r="NT242"/>
      <c r="NU242"/>
      <c r="NV242"/>
      <c r="NW242"/>
      <c r="NX242"/>
      <c r="NY242"/>
      <c r="NZ242"/>
      <c r="OA242"/>
      <c r="OB242"/>
      <c r="OC242"/>
      <c r="OD242"/>
      <c r="OE242"/>
      <c r="OF242"/>
      <c r="OG242"/>
      <c r="OH242"/>
      <c r="OI242"/>
      <c r="OJ242"/>
      <c r="OK242"/>
      <c r="OL242"/>
      <c r="OM242"/>
      <c r="ON242"/>
      <c r="OO242"/>
      <c r="OP242"/>
      <c r="OQ242"/>
      <c r="OR242"/>
      <c r="OS242"/>
      <c r="OT242"/>
      <c r="OU242"/>
      <c r="OV242"/>
      <c r="OW242"/>
      <c r="OX242"/>
      <c r="OY242"/>
      <c r="OZ242"/>
      <c r="PA242"/>
      <c r="PB242"/>
    </row>
    <row r="243" spans="1:418" ht="15">
      <c r="A243" s="800"/>
      <c r="B243" s="800"/>
      <c r="C243" s="800"/>
      <c r="D243" s="800"/>
      <c r="E243" s="800"/>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c r="LQ243"/>
      <c r="LR243"/>
      <c r="LS243"/>
      <c r="LT243"/>
      <c r="LU243"/>
      <c r="LV243"/>
      <c r="LW243"/>
      <c r="LX243"/>
      <c r="LY243"/>
      <c r="LZ243"/>
      <c r="MA243"/>
      <c r="MB243"/>
      <c r="MC243"/>
      <c r="MD243"/>
      <c r="ME243"/>
      <c r="MF243"/>
      <c r="MG243"/>
      <c r="MH243"/>
      <c r="MI243"/>
      <c r="MJ243"/>
      <c r="MK243"/>
      <c r="ML243"/>
      <c r="MM243"/>
      <c r="MN243"/>
      <c r="MO243"/>
      <c r="MP243"/>
      <c r="MQ243"/>
      <c r="MR243"/>
      <c r="MS243"/>
      <c r="MT243"/>
      <c r="MU243"/>
      <c r="MV243"/>
      <c r="MW243"/>
      <c r="MX243"/>
      <c r="MY243"/>
      <c r="MZ243"/>
      <c r="NA243"/>
      <c r="NB243"/>
      <c r="NC243"/>
      <c r="ND243"/>
      <c r="NE243"/>
      <c r="NF243"/>
      <c r="NG243"/>
      <c r="NH243"/>
      <c r="NI243"/>
      <c r="NJ243"/>
      <c r="NK243"/>
      <c r="NL243"/>
      <c r="NM243"/>
      <c r="NN243"/>
      <c r="NO243"/>
      <c r="NP243"/>
      <c r="NQ243"/>
      <c r="NR243"/>
      <c r="NS243"/>
      <c r="NT243"/>
      <c r="NU243"/>
      <c r="NV243"/>
      <c r="NW243"/>
      <c r="NX243"/>
      <c r="NY243"/>
      <c r="NZ243"/>
      <c r="OA243"/>
      <c r="OB243"/>
      <c r="OC243"/>
      <c r="OD243"/>
      <c r="OE243"/>
      <c r="OF243"/>
      <c r="OG243"/>
      <c r="OH243"/>
      <c r="OI243"/>
      <c r="OJ243"/>
      <c r="OK243"/>
      <c r="OL243"/>
      <c r="OM243"/>
      <c r="ON243"/>
      <c r="OO243"/>
      <c r="OP243"/>
      <c r="OQ243"/>
      <c r="OR243"/>
      <c r="OS243"/>
      <c r="OT243"/>
      <c r="OU243"/>
      <c r="OV243"/>
      <c r="OW243"/>
      <c r="OX243"/>
      <c r="OY243"/>
      <c r="OZ243"/>
      <c r="PA243"/>
      <c r="PB243"/>
    </row>
    <row r="244" spans="1:418" ht="15">
      <c r="A244" s="800"/>
      <c r="B244" s="800"/>
      <c r="C244" s="800"/>
      <c r="D244" s="800"/>
      <c r="E244" s="800"/>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c r="KT244"/>
      <c r="KU244"/>
      <c r="KV244"/>
      <c r="KW244"/>
      <c r="KX244"/>
      <c r="KY244"/>
      <c r="KZ244"/>
      <c r="LA244"/>
      <c r="LB244"/>
      <c r="LC244"/>
      <c r="LD244"/>
      <c r="LE244"/>
      <c r="LF244"/>
      <c r="LG244"/>
      <c r="LH244"/>
      <c r="LI244"/>
      <c r="LJ244"/>
      <c r="LK244"/>
      <c r="LL244"/>
      <c r="LM244"/>
      <c r="LN244"/>
      <c r="LO244"/>
      <c r="LP244"/>
      <c r="LQ244"/>
      <c r="LR244"/>
      <c r="LS244"/>
      <c r="LT244"/>
      <c r="LU244"/>
      <c r="LV244"/>
      <c r="LW244"/>
      <c r="LX244"/>
      <c r="LY244"/>
      <c r="LZ244"/>
      <c r="MA244"/>
      <c r="MB244"/>
      <c r="MC244"/>
      <c r="MD244"/>
      <c r="ME244"/>
      <c r="MF244"/>
      <c r="MG244"/>
      <c r="MH244"/>
      <c r="MI244"/>
      <c r="MJ244"/>
      <c r="MK244"/>
      <c r="ML244"/>
      <c r="MM244"/>
      <c r="MN244"/>
      <c r="MO244"/>
      <c r="MP244"/>
      <c r="MQ244"/>
      <c r="MR244"/>
      <c r="MS244"/>
      <c r="MT244"/>
      <c r="MU244"/>
      <c r="MV244"/>
      <c r="MW244"/>
      <c r="MX244"/>
      <c r="MY244"/>
      <c r="MZ244"/>
      <c r="NA244"/>
      <c r="NB244"/>
      <c r="NC244"/>
      <c r="ND244"/>
      <c r="NE244"/>
      <c r="NF244"/>
      <c r="NG244"/>
      <c r="NH244"/>
      <c r="NI244"/>
      <c r="NJ244"/>
      <c r="NK244"/>
      <c r="NL244"/>
      <c r="NM244"/>
      <c r="NN244"/>
      <c r="NO244"/>
      <c r="NP244"/>
      <c r="NQ244"/>
      <c r="NR244"/>
      <c r="NS244"/>
      <c r="NT244"/>
      <c r="NU244"/>
      <c r="NV244"/>
      <c r="NW244"/>
      <c r="NX244"/>
      <c r="NY244"/>
      <c r="NZ244"/>
      <c r="OA244"/>
      <c r="OB244"/>
      <c r="OC244"/>
      <c r="OD244"/>
      <c r="OE244"/>
      <c r="OF244"/>
      <c r="OG244"/>
      <c r="OH244"/>
      <c r="OI244"/>
      <c r="OJ244"/>
      <c r="OK244"/>
      <c r="OL244"/>
      <c r="OM244"/>
      <c r="ON244"/>
      <c r="OO244"/>
      <c r="OP244"/>
      <c r="OQ244"/>
      <c r="OR244"/>
      <c r="OS244"/>
      <c r="OT244"/>
      <c r="OU244"/>
      <c r="OV244"/>
      <c r="OW244"/>
      <c r="OX244"/>
      <c r="OY244"/>
      <c r="OZ244"/>
      <c r="PA244"/>
      <c r="PB244"/>
    </row>
    <row r="245" spans="1:418" ht="15">
      <c r="A245" s="800"/>
      <c r="B245" s="800"/>
      <c r="C245" s="800"/>
      <c r="D245" s="800"/>
      <c r="E245" s="800"/>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c r="KT245"/>
      <c r="KU245"/>
      <c r="KV245"/>
      <c r="KW245"/>
      <c r="KX245"/>
      <c r="KY245"/>
      <c r="KZ245"/>
      <c r="LA245"/>
      <c r="LB245"/>
      <c r="LC245"/>
      <c r="LD245"/>
      <c r="LE245"/>
      <c r="LF245"/>
      <c r="LG245"/>
      <c r="LH245"/>
      <c r="LI245"/>
      <c r="LJ245"/>
      <c r="LK245"/>
      <c r="LL245"/>
      <c r="LM245"/>
      <c r="LN245"/>
      <c r="LO245"/>
      <c r="LP245"/>
      <c r="LQ245"/>
      <c r="LR245"/>
      <c r="LS245"/>
      <c r="LT245"/>
      <c r="LU245"/>
      <c r="LV245"/>
      <c r="LW245"/>
      <c r="LX245"/>
      <c r="LY245"/>
      <c r="LZ245"/>
      <c r="MA245"/>
      <c r="MB245"/>
      <c r="MC245"/>
      <c r="MD245"/>
      <c r="ME245"/>
      <c r="MF245"/>
      <c r="MG245"/>
      <c r="MH245"/>
      <c r="MI245"/>
      <c r="MJ245"/>
      <c r="MK245"/>
      <c r="ML245"/>
      <c r="MM245"/>
      <c r="MN245"/>
      <c r="MO245"/>
      <c r="MP245"/>
      <c r="MQ245"/>
      <c r="MR245"/>
      <c r="MS245"/>
      <c r="MT245"/>
      <c r="MU245"/>
      <c r="MV245"/>
      <c r="MW245"/>
      <c r="MX245"/>
      <c r="MY245"/>
      <c r="MZ245"/>
      <c r="NA245"/>
      <c r="NB245"/>
      <c r="NC245"/>
      <c r="ND245"/>
      <c r="NE245"/>
      <c r="NF245"/>
      <c r="NG245"/>
      <c r="NH245"/>
      <c r="NI245"/>
      <c r="NJ245"/>
      <c r="NK245"/>
      <c r="NL245"/>
      <c r="NM245"/>
      <c r="NN245"/>
      <c r="NO245"/>
      <c r="NP245"/>
      <c r="NQ245"/>
      <c r="NR245"/>
      <c r="NS245"/>
      <c r="NT245"/>
      <c r="NU245"/>
      <c r="NV245"/>
      <c r="NW245"/>
      <c r="NX245"/>
      <c r="NY245"/>
      <c r="NZ245"/>
      <c r="OA245"/>
      <c r="OB245"/>
      <c r="OC245"/>
      <c r="OD245"/>
      <c r="OE245"/>
      <c r="OF245"/>
      <c r="OG245"/>
      <c r="OH245"/>
      <c r="OI245"/>
      <c r="OJ245"/>
      <c r="OK245"/>
      <c r="OL245"/>
      <c r="OM245"/>
      <c r="ON245"/>
      <c r="OO245"/>
      <c r="OP245"/>
      <c r="OQ245"/>
      <c r="OR245"/>
      <c r="OS245"/>
      <c r="OT245"/>
      <c r="OU245"/>
      <c r="OV245"/>
      <c r="OW245"/>
      <c r="OX245"/>
      <c r="OY245"/>
      <c r="OZ245"/>
      <c r="PA245"/>
      <c r="PB245"/>
    </row>
    <row r="246" spans="1:418" ht="15">
      <c r="A246" s="800"/>
      <c r="B246" s="800"/>
      <c r="C246" s="800"/>
      <c r="D246" s="800"/>
      <c r="E246" s="800"/>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c r="KT246"/>
      <c r="KU246"/>
      <c r="KV246"/>
      <c r="KW246"/>
      <c r="KX246"/>
      <c r="KY246"/>
      <c r="KZ246"/>
      <c r="LA246"/>
      <c r="LB246"/>
      <c r="LC246"/>
      <c r="LD246"/>
      <c r="LE246"/>
      <c r="LF246"/>
      <c r="LG246"/>
      <c r="LH246"/>
      <c r="LI246"/>
      <c r="LJ246"/>
      <c r="LK246"/>
      <c r="LL246"/>
      <c r="LM246"/>
      <c r="LN246"/>
      <c r="LO246"/>
      <c r="LP246"/>
      <c r="LQ246"/>
      <c r="LR246"/>
      <c r="LS246"/>
      <c r="LT246"/>
      <c r="LU246"/>
      <c r="LV246"/>
      <c r="LW246"/>
      <c r="LX246"/>
      <c r="LY246"/>
      <c r="LZ246"/>
      <c r="MA246"/>
      <c r="MB246"/>
      <c r="MC246"/>
      <c r="MD246"/>
      <c r="ME246"/>
      <c r="MF246"/>
      <c r="MG246"/>
      <c r="MH246"/>
      <c r="MI246"/>
      <c r="MJ246"/>
      <c r="MK246"/>
      <c r="ML246"/>
      <c r="MM246"/>
      <c r="MN246"/>
      <c r="MO246"/>
      <c r="MP246"/>
      <c r="MQ246"/>
      <c r="MR246"/>
      <c r="MS246"/>
      <c r="MT246"/>
      <c r="MU246"/>
      <c r="MV246"/>
      <c r="MW246"/>
      <c r="MX246"/>
      <c r="MY246"/>
      <c r="MZ246"/>
      <c r="NA246"/>
      <c r="NB246"/>
      <c r="NC246"/>
      <c r="ND246"/>
      <c r="NE246"/>
      <c r="NF246"/>
      <c r="NG246"/>
      <c r="NH246"/>
      <c r="NI246"/>
      <c r="NJ246"/>
      <c r="NK246"/>
      <c r="NL246"/>
      <c r="NM246"/>
      <c r="NN246"/>
      <c r="NO246"/>
      <c r="NP246"/>
      <c r="NQ246"/>
      <c r="NR246"/>
      <c r="NS246"/>
      <c r="NT246"/>
      <c r="NU246"/>
      <c r="NV246"/>
      <c r="NW246"/>
      <c r="NX246"/>
      <c r="NY246"/>
      <c r="NZ246"/>
      <c r="OA246"/>
      <c r="OB246"/>
      <c r="OC246"/>
      <c r="OD246"/>
      <c r="OE246"/>
      <c r="OF246"/>
      <c r="OG246"/>
      <c r="OH246"/>
      <c r="OI246"/>
      <c r="OJ246"/>
      <c r="OK246"/>
      <c r="OL246"/>
      <c r="OM246"/>
      <c r="ON246"/>
      <c r="OO246"/>
      <c r="OP246"/>
      <c r="OQ246"/>
      <c r="OR246"/>
      <c r="OS246"/>
      <c r="OT246"/>
      <c r="OU246"/>
      <c r="OV246"/>
      <c r="OW246"/>
      <c r="OX246"/>
      <c r="OY246"/>
      <c r="OZ246"/>
      <c r="PA246"/>
      <c r="PB246"/>
    </row>
    <row r="247" spans="1:418" ht="15">
      <c r="A247" s="800"/>
      <c r="B247" s="800"/>
      <c r="C247" s="800"/>
      <c r="D247" s="800"/>
      <c r="E247" s="800"/>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c r="KT247"/>
      <c r="KU247"/>
      <c r="KV247"/>
      <c r="KW247"/>
      <c r="KX247"/>
      <c r="KY247"/>
      <c r="KZ247"/>
      <c r="LA247"/>
      <c r="LB247"/>
      <c r="LC247"/>
      <c r="LD247"/>
      <c r="LE247"/>
      <c r="LF247"/>
      <c r="LG247"/>
      <c r="LH247"/>
      <c r="LI247"/>
      <c r="LJ247"/>
      <c r="LK247"/>
      <c r="LL247"/>
      <c r="LM247"/>
      <c r="LN247"/>
      <c r="LO247"/>
      <c r="LP247"/>
      <c r="LQ247"/>
      <c r="LR247"/>
      <c r="LS247"/>
      <c r="LT247"/>
      <c r="LU247"/>
      <c r="LV247"/>
      <c r="LW247"/>
      <c r="LX247"/>
      <c r="LY247"/>
      <c r="LZ247"/>
      <c r="MA247"/>
      <c r="MB247"/>
      <c r="MC247"/>
      <c r="MD247"/>
      <c r="ME247"/>
      <c r="MF247"/>
      <c r="MG247"/>
      <c r="MH247"/>
      <c r="MI247"/>
      <c r="MJ247"/>
      <c r="MK247"/>
      <c r="ML247"/>
      <c r="MM247"/>
      <c r="MN247"/>
      <c r="MO247"/>
      <c r="MP247"/>
      <c r="MQ247"/>
      <c r="MR247"/>
      <c r="MS247"/>
      <c r="MT247"/>
      <c r="MU247"/>
      <c r="MV247"/>
      <c r="MW247"/>
      <c r="MX247"/>
      <c r="MY247"/>
      <c r="MZ247"/>
      <c r="NA247"/>
      <c r="NB247"/>
      <c r="NC247"/>
      <c r="ND247"/>
      <c r="NE247"/>
      <c r="NF247"/>
      <c r="NG247"/>
      <c r="NH247"/>
      <c r="NI247"/>
      <c r="NJ247"/>
      <c r="NK247"/>
      <c r="NL247"/>
      <c r="NM247"/>
      <c r="NN247"/>
      <c r="NO247"/>
      <c r="NP247"/>
      <c r="NQ247"/>
      <c r="NR247"/>
      <c r="NS247"/>
      <c r="NT247"/>
      <c r="NU247"/>
      <c r="NV247"/>
      <c r="NW247"/>
      <c r="NX247"/>
      <c r="NY247"/>
      <c r="NZ247"/>
      <c r="OA247"/>
      <c r="OB247"/>
      <c r="OC247"/>
      <c r="OD247"/>
      <c r="OE247"/>
      <c r="OF247"/>
      <c r="OG247"/>
      <c r="OH247"/>
      <c r="OI247"/>
      <c r="OJ247"/>
      <c r="OK247"/>
      <c r="OL247"/>
      <c r="OM247"/>
      <c r="ON247"/>
      <c r="OO247"/>
      <c r="OP247"/>
      <c r="OQ247"/>
      <c r="OR247"/>
      <c r="OS247"/>
      <c r="OT247"/>
      <c r="OU247"/>
      <c r="OV247"/>
      <c r="OW247"/>
      <c r="OX247"/>
      <c r="OY247"/>
      <c r="OZ247"/>
      <c r="PA247"/>
      <c r="PB247"/>
    </row>
    <row r="248" spans="1:418" ht="15">
      <c r="A248" s="800"/>
      <c r="B248" s="800"/>
      <c r="C248" s="800"/>
      <c r="D248" s="800"/>
      <c r="E248" s="800"/>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c r="KT248"/>
      <c r="KU248"/>
      <c r="KV248"/>
      <c r="KW248"/>
      <c r="KX248"/>
      <c r="KY248"/>
      <c r="KZ248"/>
      <c r="LA248"/>
      <c r="LB248"/>
      <c r="LC248"/>
      <c r="LD248"/>
      <c r="LE248"/>
      <c r="LF248"/>
      <c r="LG248"/>
      <c r="LH248"/>
      <c r="LI248"/>
      <c r="LJ248"/>
      <c r="LK248"/>
      <c r="LL248"/>
      <c r="LM248"/>
      <c r="LN248"/>
      <c r="LO248"/>
      <c r="LP248"/>
      <c r="LQ248"/>
      <c r="LR248"/>
      <c r="LS248"/>
      <c r="LT248"/>
      <c r="LU248"/>
      <c r="LV248"/>
      <c r="LW248"/>
      <c r="LX248"/>
      <c r="LY248"/>
      <c r="LZ248"/>
      <c r="MA248"/>
      <c r="MB248"/>
      <c r="MC248"/>
      <c r="MD248"/>
      <c r="ME248"/>
      <c r="MF248"/>
      <c r="MG248"/>
      <c r="MH248"/>
      <c r="MI248"/>
      <c r="MJ248"/>
      <c r="MK248"/>
      <c r="ML248"/>
      <c r="MM248"/>
      <c r="MN248"/>
      <c r="MO248"/>
      <c r="MP248"/>
      <c r="MQ248"/>
      <c r="MR248"/>
      <c r="MS248"/>
      <c r="MT248"/>
      <c r="MU248"/>
      <c r="MV248"/>
      <c r="MW248"/>
      <c r="MX248"/>
      <c r="MY248"/>
      <c r="MZ248"/>
      <c r="NA248"/>
      <c r="NB248"/>
      <c r="NC248"/>
      <c r="ND248"/>
      <c r="NE248"/>
      <c r="NF248"/>
      <c r="NG248"/>
      <c r="NH248"/>
      <c r="NI248"/>
      <c r="NJ248"/>
      <c r="NK248"/>
      <c r="NL248"/>
      <c r="NM248"/>
      <c r="NN248"/>
      <c r="NO248"/>
      <c r="NP248"/>
      <c r="NQ248"/>
      <c r="NR248"/>
      <c r="NS248"/>
      <c r="NT248"/>
      <c r="NU248"/>
      <c r="NV248"/>
      <c r="NW248"/>
      <c r="NX248"/>
      <c r="NY248"/>
      <c r="NZ248"/>
      <c r="OA248"/>
      <c r="OB248"/>
      <c r="OC248"/>
      <c r="OD248"/>
      <c r="OE248"/>
      <c r="OF248"/>
      <c r="OG248"/>
      <c r="OH248"/>
      <c r="OI248"/>
      <c r="OJ248"/>
      <c r="OK248"/>
      <c r="OL248"/>
      <c r="OM248"/>
      <c r="ON248"/>
      <c r="OO248"/>
      <c r="OP248"/>
      <c r="OQ248"/>
      <c r="OR248"/>
      <c r="OS248"/>
      <c r="OT248"/>
      <c r="OU248"/>
      <c r="OV248"/>
      <c r="OW248"/>
      <c r="OX248"/>
      <c r="OY248"/>
      <c r="OZ248"/>
      <c r="PA248"/>
      <c r="PB248"/>
    </row>
    <row r="249" spans="1:418" ht="15">
      <c r="A249" s="800"/>
      <c r="B249" s="800"/>
      <c r="C249" s="800"/>
      <c r="D249" s="800"/>
      <c r="E249" s="800"/>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c r="KT249"/>
      <c r="KU249"/>
      <c r="KV249"/>
      <c r="KW249"/>
      <c r="KX249"/>
      <c r="KY249"/>
      <c r="KZ249"/>
      <c r="LA249"/>
      <c r="LB249"/>
      <c r="LC249"/>
      <c r="LD249"/>
      <c r="LE249"/>
      <c r="LF249"/>
      <c r="LG249"/>
      <c r="LH249"/>
      <c r="LI249"/>
      <c r="LJ249"/>
      <c r="LK249"/>
      <c r="LL249"/>
      <c r="LM249"/>
      <c r="LN249"/>
      <c r="LO249"/>
      <c r="LP249"/>
      <c r="LQ249"/>
      <c r="LR249"/>
      <c r="LS249"/>
      <c r="LT249"/>
      <c r="LU249"/>
      <c r="LV249"/>
      <c r="LW249"/>
      <c r="LX249"/>
      <c r="LY249"/>
      <c r="LZ249"/>
      <c r="MA249"/>
      <c r="MB249"/>
      <c r="MC249"/>
      <c r="MD249"/>
      <c r="ME249"/>
      <c r="MF249"/>
      <c r="MG249"/>
      <c r="MH249"/>
      <c r="MI249"/>
      <c r="MJ249"/>
      <c r="MK249"/>
      <c r="ML249"/>
      <c r="MM249"/>
      <c r="MN249"/>
      <c r="MO249"/>
      <c r="MP249"/>
      <c r="MQ249"/>
      <c r="MR249"/>
      <c r="MS249"/>
      <c r="MT249"/>
      <c r="MU249"/>
      <c r="MV249"/>
      <c r="MW249"/>
      <c r="MX249"/>
      <c r="MY249"/>
      <c r="MZ249"/>
      <c r="NA249"/>
      <c r="NB249"/>
      <c r="NC249"/>
      <c r="ND249"/>
      <c r="NE249"/>
      <c r="NF249"/>
      <c r="NG249"/>
      <c r="NH249"/>
      <c r="NI249"/>
      <c r="NJ249"/>
      <c r="NK249"/>
      <c r="NL249"/>
      <c r="NM249"/>
      <c r="NN249"/>
      <c r="NO249"/>
      <c r="NP249"/>
      <c r="NQ249"/>
      <c r="NR249"/>
      <c r="NS249"/>
      <c r="NT249"/>
      <c r="NU249"/>
      <c r="NV249"/>
      <c r="NW249"/>
      <c r="NX249"/>
      <c r="NY249"/>
      <c r="NZ249"/>
      <c r="OA249"/>
      <c r="OB249"/>
      <c r="OC249"/>
      <c r="OD249"/>
      <c r="OE249"/>
      <c r="OF249"/>
      <c r="OG249"/>
      <c r="OH249"/>
      <c r="OI249"/>
      <c r="OJ249"/>
      <c r="OK249"/>
      <c r="OL249"/>
      <c r="OM249"/>
      <c r="ON249"/>
      <c r="OO249"/>
      <c r="OP249"/>
      <c r="OQ249"/>
      <c r="OR249"/>
      <c r="OS249"/>
      <c r="OT249"/>
      <c r="OU249"/>
      <c r="OV249"/>
      <c r="OW249"/>
      <c r="OX249"/>
      <c r="OY249"/>
      <c r="OZ249"/>
      <c r="PA249"/>
      <c r="PB249"/>
    </row>
    <row r="250" spans="1:418" ht="15">
      <c r="A250" s="800"/>
      <c r="B250" s="800"/>
      <c r="C250" s="800"/>
      <c r="D250" s="800"/>
      <c r="E250" s="80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c r="KT250"/>
      <c r="KU250"/>
      <c r="KV250"/>
      <c r="KW250"/>
      <c r="KX250"/>
      <c r="KY250"/>
      <c r="KZ250"/>
      <c r="LA250"/>
      <c r="LB250"/>
      <c r="LC250"/>
      <c r="LD250"/>
      <c r="LE250"/>
      <c r="LF250"/>
      <c r="LG250"/>
      <c r="LH250"/>
      <c r="LI250"/>
      <c r="LJ250"/>
      <c r="LK250"/>
      <c r="LL250"/>
      <c r="LM250"/>
      <c r="LN250"/>
      <c r="LO250"/>
      <c r="LP250"/>
      <c r="LQ250"/>
      <c r="LR250"/>
      <c r="LS250"/>
      <c r="LT250"/>
      <c r="LU250"/>
      <c r="LV250"/>
      <c r="LW250"/>
      <c r="LX250"/>
      <c r="LY250"/>
      <c r="LZ250"/>
      <c r="MA250"/>
      <c r="MB250"/>
      <c r="MC250"/>
      <c r="MD250"/>
      <c r="ME250"/>
      <c r="MF250"/>
      <c r="MG250"/>
      <c r="MH250"/>
      <c r="MI250"/>
      <c r="MJ250"/>
      <c r="MK250"/>
      <c r="ML250"/>
      <c r="MM250"/>
      <c r="MN250"/>
      <c r="MO250"/>
      <c r="MP250"/>
      <c r="MQ250"/>
      <c r="MR250"/>
      <c r="MS250"/>
      <c r="MT250"/>
      <c r="MU250"/>
      <c r="MV250"/>
      <c r="MW250"/>
      <c r="MX250"/>
      <c r="MY250"/>
      <c r="MZ250"/>
      <c r="NA250"/>
      <c r="NB250"/>
      <c r="NC250"/>
      <c r="ND250"/>
      <c r="NE250"/>
      <c r="NF250"/>
      <c r="NG250"/>
      <c r="NH250"/>
      <c r="NI250"/>
      <c r="NJ250"/>
      <c r="NK250"/>
      <c r="NL250"/>
      <c r="NM250"/>
      <c r="NN250"/>
      <c r="NO250"/>
      <c r="NP250"/>
      <c r="NQ250"/>
      <c r="NR250"/>
      <c r="NS250"/>
      <c r="NT250"/>
      <c r="NU250"/>
      <c r="NV250"/>
      <c r="NW250"/>
      <c r="NX250"/>
      <c r="NY250"/>
      <c r="NZ250"/>
      <c r="OA250"/>
      <c r="OB250"/>
      <c r="OC250"/>
      <c r="OD250"/>
      <c r="OE250"/>
      <c r="OF250"/>
      <c r="OG250"/>
      <c r="OH250"/>
      <c r="OI250"/>
      <c r="OJ250"/>
      <c r="OK250"/>
      <c r="OL250"/>
      <c r="OM250"/>
      <c r="ON250"/>
      <c r="OO250"/>
      <c r="OP250"/>
      <c r="OQ250"/>
      <c r="OR250"/>
      <c r="OS250"/>
      <c r="OT250"/>
      <c r="OU250"/>
      <c r="OV250"/>
      <c r="OW250"/>
      <c r="OX250"/>
      <c r="OY250"/>
      <c r="OZ250"/>
      <c r="PA250"/>
      <c r="PB250"/>
    </row>
    <row r="251" spans="1:418" ht="15">
      <c r="A251" s="800"/>
      <c r="B251" s="800"/>
      <c r="C251" s="800"/>
      <c r="D251" s="800"/>
      <c r="E251" s="800"/>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c r="KT251"/>
      <c r="KU251"/>
      <c r="KV251"/>
      <c r="KW251"/>
      <c r="KX251"/>
      <c r="KY251"/>
      <c r="KZ251"/>
      <c r="LA251"/>
      <c r="LB251"/>
      <c r="LC251"/>
      <c r="LD251"/>
      <c r="LE251"/>
      <c r="LF251"/>
      <c r="LG251"/>
      <c r="LH251"/>
      <c r="LI251"/>
      <c r="LJ251"/>
      <c r="LK251"/>
      <c r="LL251"/>
      <c r="LM251"/>
      <c r="LN251"/>
      <c r="LO251"/>
      <c r="LP251"/>
      <c r="LQ251"/>
      <c r="LR251"/>
      <c r="LS251"/>
      <c r="LT251"/>
      <c r="LU251"/>
      <c r="LV251"/>
      <c r="LW251"/>
      <c r="LX251"/>
      <c r="LY251"/>
      <c r="LZ251"/>
      <c r="MA251"/>
      <c r="MB251"/>
      <c r="MC251"/>
      <c r="MD251"/>
      <c r="ME251"/>
      <c r="MF251"/>
      <c r="MG251"/>
      <c r="MH251"/>
      <c r="MI251"/>
      <c r="MJ251"/>
      <c r="MK251"/>
      <c r="ML251"/>
      <c r="MM251"/>
      <c r="MN251"/>
      <c r="MO251"/>
      <c r="MP251"/>
      <c r="MQ251"/>
      <c r="MR251"/>
      <c r="MS251"/>
      <c r="MT251"/>
      <c r="MU251"/>
      <c r="MV251"/>
      <c r="MW251"/>
      <c r="MX251"/>
      <c r="MY251"/>
      <c r="MZ251"/>
      <c r="NA251"/>
      <c r="NB251"/>
      <c r="NC251"/>
      <c r="ND251"/>
      <c r="NE251"/>
      <c r="NF251"/>
      <c r="NG251"/>
      <c r="NH251"/>
      <c r="NI251"/>
      <c r="NJ251"/>
      <c r="NK251"/>
      <c r="NL251"/>
      <c r="NM251"/>
      <c r="NN251"/>
      <c r="NO251"/>
      <c r="NP251"/>
      <c r="NQ251"/>
      <c r="NR251"/>
      <c r="NS251"/>
      <c r="NT251"/>
      <c r="NU251"/>
      <c r="NV251"/>
      <c r="NW251"/>
      <c r="NX251"/>
      <c r="NY251"/>
      <c r="NZ251"/>
      <c r="OA251"/>
      <c r="OB251"/>
      <c r="OC251"/>
      <c r="OD251"/>
      <c r="OE251"/>
      <c r="OF251"/>
      <c r="OG251"/>
      <c r="OH251"/>
      <c r="OI251"/>
      <c r="OJ251"/>
      <c r="OK251"/>
      <c r="OL251"/>
      <c r="OM251"/>
      <c r="ON251"/>
      <c r="OO251"/>
      <c r="OP251"/>
      <c r="OQ251"/>
      <c r="OR251"/>
      <c r="OS251"/>
      <c r="OT251"/>
      <c r="OU251"/>
      <c r="OV251"/>
      <c r="OW251"/>
      <c r="OX251"/>
      <c r="OY251"/>
      <c r="OZ251"/>
      <c r="PA251"/>
      <c r="PB251"/>
    </row>
    <row r="252" spans="1:418" ht="15">
      <c r="A252" s="800"/>
      <c r="B252" s="800"/>
      <c r="C252" s="800"/>
      <c r="D252" s="800"/>
      <c r="E252" s="800"/>
      <c r="AW252"/>
      <c r="AX252"/>
      <c r="AY252"/>
      <c r="AZ252"/>
      <c r="BA252"/>
      <c r="BB252"/>
      <c r="BC252"/>
      <c r="BD252"/>
      <c r="BE252"/>
      <c r="BF252"/>
      <c r="BG252"/>
      <c r="BH252"/>
      <c r="BI252"/>
      <c r="BJ252"/>
      <c r="BK252"/>
      <c r="BL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c r="KT252"/>
      <c r="KU252"/>
      <c r="KV252"/>
      <c r="KW252"/>
      <c r="KX252"/>
      <c r="KY252"/>
      <c r="KZ252"/>
      <c r="LA252"/>
      <c r="LB252"/>
      <c r="LC252"/>
      <c r="LD252"/>
      <c r="LE252"/>
      <c r="LF252"/>
      <c r="LG252"/>
      <c r="LH252"/>
      <c r="LI252"/>
      <c r="LJ252"/>
      <c r="LK252"/>
      <c r="LL252"/>
      <c r="LM252"/>
      <c r="LN252"/>
      <c r="LO252"/>
      <c r="LP252"/>
      <c r="LQ252"/>
      <c r="LR252"/>
      <c r="LS252"/>
      <c r="LT252"/>
      <c r="LU252"/>
      <c r="LV252"/>
      <c r="LW252"/>
      <c r="LX252"/>
      <c r="LY252"/>
      <c r="LZ252"/>
      <c r="MA252"/>
      <c r="MB252"/>
      <c r="MC252"/>
      <c r="MD252"/>
      <c r="ME252"/>
      <c r="MF252"/>
      <c r="MG252"/>
      <c r="MH252"/>
      <c r="MI252"/>
      <c r="MJ252"/>
      <c r="MK252"/>
      <c r="ML252"/>
      <c r="MM252"/>
      <c r="MN252"/>
      <c r="MO252"/>
      <c r="MP252"/>
      <c r="MQ252"/>
      <c r="MR252"/>
      <c r="MS252"/>
      <c r="MT252"/>
      <c r="MU252"/>
      <c r="MV252"/>
      <c r="MW252"/>
      <c r="MX252"/>
      <c r="MY252"/>
      <c r="MZ252"/>
      <c r="NA252"/>
      <c r="NB252"/>
      <c r="NC252"/>
      <c r="ND252"/>
      <c r="NE252"/>
      <c r="NF252"/>
      <c r="NG252"/>
      <c r="NH252"/>
      <c r="NI252"/>
      <c r="NJ252"/>
      <c r="NK252"/>
      <c r="NL252"/>
      <c r="NM252"/>
      <c r="NN252"/>
      <c r="NO252"/>
      <c r="NP252"/>
      <c r="NQ252"/>
      <c r="NR252"/>
      <c r="NS252"/>
      <c r="NT252"/>
      <c r="NU252"/>
      <c r="NV252"/>
      <c r="NW252"/>
      <c r="NX252"/>
      <c r="NY252"/>
      <c r="NZ252"/>
      <c r="OA252"/>
      <c r="OB252"/>
      <c r="OC252"/>
      <c r="OD252"/>
      <c r="OE252"/>
      <c r="OF252"/>
      <c r="OG252"/>
      <c r="OH252"/>
      <c r="OI252"/>
      <c r="OJ252"/>
      <c r="OK252"/>
      <c r="OL252"/>
      <c r="OM252"/>
      <c r="ON252"/>
      <c r="OO252"/>
      <c r="OP252"/>
      <c r="OQ252"/>
      <c r="OR252"/>
      <c r="OS252"/>
      <c r="OT252"/>
      <c r="OU252"/>
      <c r="OV252"/>
      <c r="OW252"/>
      <c r="OX252"/>
      <c r="OY252"/>
      <c r="OZ252"/>
      <c r="PA252"/>
      <c r="PB252"/>
    </row>
    <row r="253" spans="1:418" ht="15">
      <c r="A253" s="800"/>
      <c r="B253" s="800"/>
      <c r="C253" s="800"/>
      <c r="D253" s="800"/>
      <c r="E253" s="800"/>
      <c r="AW253"/>
      <c r="AX253"/>
      <c r="AY253"/>
      <c r="AZ253"/>
      <c r="BA253"/>
      <c r="BB253"/>
      <c r="BC253"/>
      <c r="BD253"/>
      <c r="BE253"/>
      <c r="BF253"/>
      <c r="BG253"/>
      <c r="BH253"/>
      <c r="BI253"/>
      <c r="BJ253"/>
      <c r="BK253"/>
      <c r="BL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c r="KT253"/>
      <c r="KU253"/>
      <c r="KV253"/>
      <c r="KW253"/>
      <c r="KX253"/>
      <c r="KY253"/>
      <c r="KZ253"/>
      <c r="LA253"/>
      <c r="LB253"/>
      <c r="LC253"/>
      <c r="LD253"/>
      <c r="LE253"/>
      <c r="LF253"/>
      <c r="LG253"/>
      <c r="LH253"/>
      <c r="LI253"/>
      <c r="LJ253"/>
      <c r="LK253"/>
      <c r="LL253"/>
      <c r="LM253"/>
      <c r="LN253"/>
      <c r="LO253"/>
      <c r="LP253"/>
      <c r="LQ253"/>
      <c r="LR253"/>
      <c r="LS253"/>
      <c r="LT253"/>
      <c r="LU253"/>
      <c r="LV253"/>
      <c r="LW253"/>
      <c r="LX253"/>
      <c r="LY253"/>
      <c r="LZ253"/>
      <c r="MA253"/>
      <c r="MB253"/>
      <c r="MC253"/>
      <c r="MD253"/>
      <c r="ME253"/>
      <c r="MF253"/>
      <c r="MG253"/>
      <c r="MH253"/>
      <c r="MI253"/>
      <c r="MJ253"/>
      <c r="MK253"/>
      <c r="ML253"/>
      <c r="MM253"/>
      <c r="MN253"/>
      <c r="MO253"/>
      <c r="MP253"/>
      <c r="MQ253"/>
      <c r="MR253"/>
      <c r="MS253"/>
      <c r="MT253"/>
      <c r="MU253"/>
      <c r="MV253"/>
      <c r="MW253"/>
      <c r="MX253"/>
      <c r="MY253"/>
      <c r="MZ253"/>
      <c r="NA253"/>
      <c r="NB253"/>
      <c r="NC253"/>
      <c r="ND253"/>
      <c r="NE253"/>
      <c r="NF253"/>
      <c r="NG253"/>
      <c r="NH253"/>
      <c r="NI253"/>
      <c r="NJ253"/>
      <c r="NK253"/>
      <c r="NL253"/>
      <c r="NM253"/>
      <c r="NN253"/>
      <c r="NO253"/>
      <c r="NP253"/>
      <c r="NQ253"/>
      <c r="NR253"/>
      <c r="NS253"/>
      <c r="NT253"/>
      <c r="NU253"/>
      <c r="NV253"/>
      <c r="NW253"/>
      <c r="NX253"/>
      <c r="NY253"/>
      <c r="NZ253"/>
      <c r="OA253"/>
      <c r="OB253"/>
      <c r="OC253"/>
      <c r="OD253"/>
      <c r="OE253"/>
      <c r="OF253"/>
      <c r="OG253"/>
      <c r="OH253"/>
      <c r="OI253"/>
      <c r="OJ253"/>
      <c r="OK253"/>
      <c r="OL253"/>
      <c r="OM253"/>
      <c r="ON253"/>
      <c r="OO253"/>
      <c r="OP253"/>
      <c r="OQ253"/>
      <c r="OR253"/>
      <c r="OS253"/>
      <c r="OT253"/>
      <c r="OU253"/>
      <c r="OV253"/>
      <c r="OW253"/>
      <c r="OX253"/>
      <c r="OY253"/>
      <c r="OZ253"/>
      <c r="PA253"/>
      <c r="PB253"/>
    </row>
    <row r="254" spans="1:418" ht="15">
      <c r="A254" s="800"/>
      <c r="B254" s="800"/>
      <c r="C254" s="800"/>
      <c r="D254" s="800"/>
      <c r="E254" s="800"/>
      <c r="AW254"/>
      <c r="AX254"/>
      <c r="AY254"/>
      <c r="AZ254"/>
      <c r="BA254"/>
      <c r="BB254"/>
      <c r="BC254"/>
      <c r="BD254"/>
      <c r="BE254"/>
      <c r="BF254"/>
      <c r="BG254"/>
      <c r="BH254"/>
      <c r="BI254"/>
      <c r="BJ254"/>
      <c r="BK254"/>
      <c r="BL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c r="KT254"/>
      <c r="KU254"/>
      <c r="KV254"/>
      <c r="KW254"/>
      <c r="KX254"/>
      <c r="KY254"/>
      <c r="KZ254"/>
      <c r="LA254"/>
      <c r="LB254"/>
      <c r="LC254"/>
      <c r="LD254"/>
      <c r="LE254"/>
      <c r="LF254"/>
      <c r="LG254"/>
      <c r="LH254"/>
      <c r="LI254"/>
      <c r="LJ254"/>
      <c r="LK254"/>
      <c r="LL254"/>
      <c r="LM254"/>
      <c r="LN254"/>
      <c r="LO254"/>
      <c r="LP254"/>
      <c r="LQ254"/>
      <c r="LR254"/>
      <c r="LS254"/>
      <c r="LT254"/>
      <c r="LU254"/>
      <c r="LV254"/>
      <c r="LW254"/>
      <c r="LX254"/>
      <c r="LY254"/>
      <c r="LZ254"/>
      <c r="MA254"/>
      <c r="MB254"/>
      <c r="MC254"/>
      <c r="MD254"/>
      <c r="ME254"/>
      <c r="MF254"/>
      <c r="MG254"/>
      <c r="MH254"/>
      <c r="MI254"/>
      <c r="MJ254"/>
      <c r="MK254"/>
      <c r="ML254"/>
      <c r="MM254"/>
      <c r="MN254"/>
      <c r="MO254"/>
      <c r="MP254"/>
      <c r="MQ254"/>
      <c r="MR254"/>
      <c r="MS254"/>
      <c r="MT254"/>
      <c r="MU254"/>
      <c r="MV254"/>
      <c r="MW254"/>
      <c r="MX254"/>
      <c r="MY254"/>
      <c r="MZ254"/>
      <c r="NA254"/>
      <c r="NB254"/>
      <c r="NC254"/>
      <c r="ND254"/>
      <c r="NE254"/>
      <c r="NF254"/>
      <c r="NG254"/>
      <c r="NH254"/>
      <c r="NI254"/>
      <c r="NJ254"/>
      <c r="NK254"/>
      <c r="NL254"/>
      <c r="NM254"/>
      <c r="NN254"/>
      <c r="NO254"/>
      <c r="NP254"/>
      <c r="NQ254"/>
      <c r="NR254"/>
      <c r="NS254"/>
      <c r="NT254"/>
      <c r="NU254"/>
      <c r="NV254"/>
      <c r="NW254"/>
      <c r="NX254"/>
      <c r="NY254"/>
      <c r="NZ254"/>
      <c r="OA254"/>
      <c r="OB254"/>
      <c r="OC254"/>
      <c r="OD254"/>
      <c r="OE254"/>
      <c r="OF254"/>
      <c r="OG254"/>
      <c r="OH254"/>
      <c r="OI254"/>
      <c r="OJ254"/>
      <c r="OK254"/>
      <c r="OL254"/>
      <c r="OM254"/>
      <c r="ON254"/>
      <c r="OO254"/>
      <c r="OP254"/>
      <c r="OQ254"/>
      <c r="OR254"/>
      <c r="OS254"/>
      <c r="OT254"/>
      <c r="OU254"/>
      <c r="OV254"/>
      <c r="OW254"/>
      <c r="OX254"/>
      <c r="OY254"/>
      <c r="OZ254"/>
      <c r="PA254"/>
      <c r="PB254"/>
    </row>
    <row r="255" spans="1:418" ht="15">
      <c r="A255" s="800"/>
      <c r="B255" s="800"/>
      <c r="C255" s="800"/>
      <c r="D255" s="800"/>
      <c r="E255" s="800"/>
      <c r="AW255"/>
      <c r="AX255"/>
      <c r="AY255"/>
      <c r="AZ255"/>
      <c r="BA255"/>
      <c r="BB255"/>
      <c r="BC255"/>
      <c r="BD255"/>
      <c r="BE255"/>
      <c r="BF255"/>
      <c r="BG255"/>
      <c r="BH255"/>
      <c r="BI255"/>
      <c r="BJ255"/>
      <c r="BK255"/>
      <c r="BL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c r="KT255"/>
      <c r="KU255"/>
      <c r="KV255"/>
      <c r="KW255"/>
      <c r="KX255"/>
      <c r="KY255"/>
      <c r="KZ255"/>
      <c r="LA255"/>
      <c r="LB255"/>
      <c r="LC255"/>
      <c r="LD255"/>
      <c r="LE255"/>
      <c r="LF255"/>
      <c r="LG255"/>
      <c r="LH255"/>
      <c r="LI255"/>
      <c r="LJ255"/>
      <c r="LK255"/>
      <c r="LL255"/>
      <c r="LM255"/>
      <c r="LN255"/>
      <c r="LO255"/>
      <c r="LP255"/>
      <c r="LQ255"/>
      <c r="LR255"/>
      <c r="LS255"/>
      <c r="LT255"/>
      <c r="LU255"/>
      <c r="LV255"/>
      <c r="LW255"/>
      <c r="LX255"/>
      <c r="LY255"/>
      <c r="LZ255"/>
      <c r="MA255"/>
      <c r="MB255"/>
      <c r="MC255"/>
      <c r="MD255"/>
      <c r="ME255"/>
      <c r="MF255"/>
      <c r="MG255"/>
      <c r="MH255"/>
      <c r="MI255"/>
      <c r="MJ255"/>
      <c r="MK255"/>
      <c r="ML255"/>
      <c r="MM255"/>
      <c r="MN255"/>
      <c r="MO255"/>
      <c r="MP255"/>
      <c r="MQ255"/>
      <c r="MR255"/>
      <c r="MS255"/>
      <c r="MT255"/>
      <c r="MU255"/>
      <c r="MV255"/>
      <c r="MW255"/>
      <c r="MX255"/>
      <c r="MY255"/>
      <c r="MZ255"/>
      <c r="NA255"/>
      <c r="NB255"/>
      <c r="NC255"/>
      <c r="ND255"/>
      <c r="NE255"/>
      <c r="NF255"/>
      <c r="NG255"/>
      <c r="NH255"/>
      <c r="NI255"/>
      <c r="NJ255"/>
      <c r="NK255"/>
      <c r="NL255"/>
      <c r="NM255"/>
      <c r="NN255"/>
      <c r="NO255"/>
      <c r="NP255"/>
      <c r="NQ255"/>
      <c r="NR255"/>
      <c r="NS255"/>
      <c r="NT255"/>
      <c r="NU255"/>
      <c r="NV255"/>
      <c r="NW255"/>
      <c r="NX255"/>
      <c r="NY255"/>
      <c r="NZ255"/>
      <c r="OA255"/>
      <c r="OB255"/>
      <c r="OC255"/>
      <c r="OD255"/>
      <c r="OE255"/>
      <c r="OF255"/>
      <c r="OG255"/>
      <c r="OH255"/>
      <c r="OI255"/>
      <c r="OJ255"/>
      <c r="OK255"/>
      <c r="OL255"/>
      <c r="OM255"/>
      <c r="ON255"/>
      <c r="OO255"/>
      <c r="OP255"/>
      <c r="OQ255"/>
      <c r="OR255"/>
      <c r="OS255"/>
      <c r="OT255"/>
      <c r="OU255"/>
      <c r="OV255"/>
      <c r="OW255"/>
      <c r="OX255"/>
      <c r="OY255"/>
      <c r="OZ255"/>
      <c r="PA255"/>
      <c r="PB255"/>
    </row>
    <row r="256" spans="1:418" ht="15">
      <c r="A256" s="800"/>
      <c r="B256" s="800"/>
      <c r="C256" s="800"/>
      <c r="D256" s="800"/>
      <c r="E256" s="800"/>
      <c r="AW256"/>
      <c r="AX256"/>
      <c r="AY256"/>
      <c r="AZ256"/>
      <c r="BA256"/>
      <c r="BB256"/>
      <c r="BC256"/>
      <c r="BD256"/>
      <c r="BE256"/>
      <c r="BF256"/>
      <c r="BG256"/>
      <c r="BH256"/>
      <c r="BI256"/>
      <c r="BJ256"/>
      <c r="BK256"/>
      <c r="BL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c r="KT256"/>
      <c r="KU256"/>
      <c r="KV256"/>
      <c r="KW256"/>
      <c r="KX256"/>
      <c r="KY256"/>
      <c r="KZ256"/>
      <c r="LA256"/>
      <c r="LB256"/>
      <c r="LC256"/>
      <c r="LD256"/>
      <c r="LE256"/>
      <c r="LF256"/>
      <c r="LG256"/>
      <c r="LH256"/>
      <c r="LI256"/>
      <c r="LJ256"/>
      <c r="LK256"/>
      <c r="LL256"/>
      <c r="LM256"/>
      <c r="LN256"/>
      <c r="LO256"/>
      <c r="LP256"/>
      <c r="LQ256"/>
      <c r="LR256"/>
      <c r="LS256"/>
      <c r="LT256"/>
      <c r="LU256"/>
      <c r="LV256"/>
      <c r="LW256"/>
      <c r="LX256"/>
      <c r="LY256"/>
      <c r="LZ256"/>
      <c r="MA256"/>
      <c r="MB256"/>
      <c r="MC256"/>
      <c r="MD256"/>
      <c r="ME256"/>
      <c r="MF256"/>
      <c r="MG256"/>
      <c r="MH256"/>
      <c r="MI256"/>
      <c r="MJ256"/>
      <c r="MK256"/>
      <c r="ML256"/>
      <c r="MM256"/>
      <c r="MN256"/>
      <c r="MO256"/>
      <c r="MP256"/>
      <c r="MQ256"/>
      <c r="MR256"/>
      <c r="MS256"/>
      <c r="MT256"/>
      <c r="MU256"/>
      <c r="MV256"/>
      <c r="MW256"/>
      <c r="MX256"/>
      <c r="MY256"/>
      <c r="MZ256"/>
      <c r="NA256"/>
      <c r="NB256"/>
      <c r="NC256"/>
      <c r="ND256"/>
      <c r="NE256"/>
      <c r="NF256"/>
      <c r="NG256"/>
      <c r="NH256"/>
      <c r="NI256"/>
      <c r="NJ256"/>
      <c r="NK256"/>
      <c r="NL256"/>
      <c r="NM256"/>
      <c r="NN256"/>
      <c r="NO256"/>
      <c r="NP256"/>
      <c r="NQ256"/>
      <c r="NR256"/>
      <c r="NS256"/>
      <c r="NT256"/>
      <c r="NU256"/>
      <c r="NV256"/>
      <c r="NW256"/>
      <c r="NX256"/>
      <c r="NY256"/>
      <c r="NZ256"/>
      <c r="OA256"/>
      <c r="OB256"/>
      <c r="OC256"/>
      <c r="OD256"/>
      <c r="OE256"/>
      <c r="OF256"/>
      <c r="OG256"/>
      <c r="OH256"/>
      <c r="OI256"/>
      <c r="OJ256"/>
      <c r="OK256"/>
      <c r="OL256"/>
      <c r="OM256"/>
      <c r="ON256"/>
      <c r="OO256"/>
      <c r="OP256"/>
      <c r="OQ256"/>
      <c r="OR256"/>
      <c r="OS256"/>
      <c r="OT256"/>
      <c r="OU256"/>
      <c r="OV256"/>
      <c r="OW256"/>
      <c r="OX256"/>
      <c r="OY256"/>
      <c r="OZ256"/>
      <c r="PA256"/>
      <c r="PB256"/>
    </row>
    <row r="257" spans="1:418" ht="15">
      <c r="A257" s="800"/>
      <c r="B257" s="800"/>
      <c r="C257" s="800"/>
      <c r="D257" s="800"/>
      <c r="E257" s="800"/>
      <c r="AW257"/>
      <c r="AX257"/>
      <c r="AY257"/>
      <c r="AZ257"/>
      <c r="BA257"/>
      <c r="BB257"/>
      <c r="BC257"/>
      <c r="BD257"/>
      <c r="BE257"/>
      <c r="BF257"/>
      <c r="BG257"/>
      <c r="BH257"/>
      <c r="BI257"/>
      <c r="BJ257"/>
      <c r="BK257"/>
      <c r="BL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c r="KT257"/>
      <c r="KU257"/>
      <c r="KV257"/>
      <c r="KW257"/>
      <c r="KX257"/>
      <c r="KY257"/>
      <c r="KZ257"/>
      <c r="LA257"/>
      <c r="LB257"/>
      <c r="LC257"/>
      <c r="LD257"/>
      <c r="LE257"/>
      <c r="LF257"/>
      <c r="LG257"/>
      <c r="LH257"/>
      <c r="LI257"/>
      <c r="LJ257"/>
      <c r="LK257"/>
      <c r="LL257"/>
      <c r="LM257"/>
      <c r="LN257"/>
      <c r="LO257"/>
      <c r="LP257"/>
      <c r="LQ257"/>
      <c r="LR257"/>
      <c r="LS257"/>
      <c r="LT257"/>
      <c r="LU257"/>
      <c r="LV257"/>
      <c r="LW257"/>
      <c r="LX257"/>
      <c r="LY257"/>
      <c r="LZ257"/>
      <c r="MA257"/>
      <c r="MB257"/>
      <c r="MC257"/>
      <c r="MD257"/>
      <c r="ME257"/>
      <c r="MF257"/>
      <c r="MG257"/>
      <c r="MH257"/>
      <c r="MI257"/>
      <c r="MJ257"/>
      <c r="MK257"/>
      <c r="ML257"/>
      <c r="MM257"/>
      <c r="MN257"/>
      <c r="MO257"/>
      <c r="MP257"/>
      <c r="MQ257"/>
      <c r="MR257"/>
      <c r="MS257"/>
      <c r="MT257"/>
      <c r="MU257"/>
      <c r="MV257"/>
      <c r="MW257"/>
      <c r="MX257"/>
      <c r="MY257"/>
      <c r="MZ257"/>
      <c r="NA257"/>
      <c r="NB257"/>
      <c r="NC257"/>
      <c r="ND257"/>
      <c r="NE257"/>
      <c r="NF257"/>
      <c r="NG257"/>
      <c r="NH257"/>
      <c r="NI257"/>
      <c r="NJ257"/>
      <c r="NK257"/>
      <c r="NL257"/>
      <c r="NM257"/>
      <c r="NN257"/>
      <c r="NO257"/>
      <c r="NP257"/>
      <c r="NQ257"/>
      <c r="NR257"/>
      <c r="NS257"/>
      <c r="NT257"/>
      <c r="NU257"/>
      <c r="NV257"/>
      <c r="NW257"/>
      <c r="NX257"/>
      <c r="NY257"/>
      <c r="NZ257"/>
      <c r="OA257"/>
      <c r="OB257"/>
      <c r="OC257"/>
      <c r="OD257"/>
      <c r="OE257"/>
      <c r="OF257"/>
      <c r="OG257"/>
      <c r="OH257"/>
      <c r="OI257"/>
      <c r="OJ257"/>
      <c r="OK257"/>
      <c r="OL257"/>
      <c r="OM257"/>
      <c r="ON257"/>
      <c r="OO257"/>
      <c r="OP257"/>
      <c r="OQ257"/>
      <c r="OR257"/>
      <c r="OS257"/>
      <c r="OT257"/>
      <c r="OU257"/>
      <c r="OV257"/>
      <c r="OW257"/>
      <c r="OX257"/>
      <c r="OY257"/>
      <c r="OZ257"/>
      <c r="PA257"/>
      <c r="PB257"/>
    </row>
    <row r="258" spans="1:418" ht="15">
      <c r="A258" s="800"/>
      <c r="B258" s="800"/>
      <c r="C258" s="800"/>
      <c r="D258" s="800"/>
      <c r="E258" s="800"/>
      <c r="AW258"/>
      <c r="AX258"/>
      <c r="AY258"/>
      <c r="AZ258"/>
      <c r="BA258"/>
      <c r="BB258"/>
      <c r="BC258"/>
      <c r="BD258"/>
      <c r="BE258"/>
      <c r="BF258"/>
      <c r="BG258"/>
      <c r="BH258"/>
      <c r="BI258"/>
      <c r="BJ258"/>
      <c r="BK258"/>
      <c r="BL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c r="KT258"/>
      <c r="KU258"/>
      <c r="KV258"/>
      <c r="KW258"/>
      <c r="KX258"/>
      <c r="KY258"/>
      <c r="KZ258"/>
      <c r="LA258"/>
      <c r="LB258"/>
      <c r="LC258"/>
      <c r="LD258"/>
      <c r="LE258"/>
      <c r="LF258"/>
      <c r="LG258"/>
      <c r="LH258"/>
      <c r="LI258"/>
      <c r="LJ258"/>
      <c r="LK258"/>
      <c r="LL258"/>
      <c r="LM258"/>
      <c r="LN258"/>
      <c r="LO258"/>
      <c r="LP258"/>
      <c r="LQ258"/>
      <c r="LR258"/>
      <c r="LS258"/>
      <c r="LT258"/>
      <c r="LU258"/>
      <c r="LV258"/>
      <c r="LW258"/>
      <c r="LX258"/>
      <c r="LY258"/>
      <c r="LZ258"/>
      <c r="MA258"/>
      <c r="MB258"/>
      <c r="MC258"/>
      <c r="MD258"/>
      <c r="ME258"/>
      <c r="MF258"/>
      <c r="MG258"/>
      <c r="MH258"/>
      <c r="MI258"/>
      <c r="MJ258"/>
      <c r="MK258"/>
      <c r="ML258"/>
      <c r="MM258"/>
      <c r="MN258"/>
      <c r="MO258"/>
      <c r="MP258"/>
      <c r="MQ258"/>
      <c r="MR258"/>
      <c r="MS258"/>
      <c r="MT258"/>
      <c r="MU258"/>
      <c r="MV258"/>
      <c r="MW258"/>
      <c r="MX258"/>
      <c r="MY258"/>
      <c r="MZ258"/>
      <c r="NA258"/>
      <c r="NB258"/>
      <c r="NC258"/>
      <c r="ND258"/>
      <c r="NE258"/>
      <c r="NF258"/>
      <c r="NG258"/>
      <c r="NH258"/>
      <c r="NI258"/>
      <c r="NJ258"/>
      <c r="NK258"/>
      <c r="NL258"/>
      <c r="NM258"/>
      <c r="NN258"/>
      <c r="NO258"/>
      <c r="NP258"/>
      <c r="NQ258"/>
      <c r="NR258"/>
      <c r="NS258"/>
      <c r="NT258"/>
      <c r="NU258"/>
      <c r="NV258"/>
      <c r="NW258"/>
      <c r="NX258"/>
      <c r="NY258"/>
      <c r="NZ258"/>
      <c r="OA258"/>
      <c r="OB258"/>
      <c r="OC258"/>
      <c r="OD258"/>
      <c r="OE258"/>
      <c r="OF258"/>
      <c r="OG258"/>
      <c r="OH258"/>
      <c r="OI258"/>
      <c r="OJ258"/>
      <c r="OK258"/>
      <c r="OL258"/>
      <c r="OM258"/>
      <c r="ON258"/>
      <c r="OO258"/>
      <c r="OP258"/>
      <c r="OQ258"/>
      <c r="OR258"/>
      <c r="OS258"/>
      <c r="OT258"/>
      <c r="OU258"/>
      <c r="OV258"/>
      <c r="OW258"/>
      <c r="OX258"/>
      <c r="OY258"/>
      <c r="OZ258"/>
      <c r="PA258"/>
      <c r="PB258"/>
    </row>
    <row r="259" spans="1:418" ht="15">
      <c r="AW259"/>
      <c r="AX259"/>
      <c r="AY259"/>
      <c r="AZ259"/>
      <c r="BA259"/>
      <c r="BB259"/>
      <c r="BC259"/>
      <c r="BD259"/>
      <c r="BE259"/>
      <c r="BF259"/>
      <c r="BG259"/>
      <c r="BH259"/>
      <c r="BI259"/>
      <c r="BJ259"/>
      <c r="BK259"/>
      <c r="BL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c r="KT259"/>
      <c r="KU259"/>
      <c r="KV259"/>
      <c r="KW259"/>
      <c r="KX259"/>
      <c r="KY259"/>
      <c r="KZ259"/>
      <c r="LA259"/>
      <c r="LB259"/>
      <c r="LC259"/>
      <c r="LD259"/>
      <c r="LE259"/>
      <c r="LF259"/>
      <c r="LG259"/>
      <c r="LH259"/>
      <c r="LI259"/>
      <c r="LJ259"/>
      <c r="LK259"/>
      <c r="LL259"/>
      <c r="LM259"/>
      <c r="LN259"/>
      <c r="LO259"/>
      <c r="LP259"/>
      <c r="LQ259"/>
      <c r="LR259"/>
      <c r="LS259"/>
      <c r="LT259"/>
      <c r="LU259"/>
      <c r="LV259"/>
      <c r="LW259"/>
      <c r="LX259"/>
      <c r="LY259"/>
      <c r="LZ259"/>
      <c r="MA259"/>
      <c r="MB259"/>
      <c r="MC259"/>
      <c r="MD259"/>
      <c r="ME259"/>
      <c r="MF259"/>
      <c r="MG259"/>
      <c r="MH259"/>
      <c r="MI259"/>
      <c r="MJ259"/>
      <c r="MK259"/>
      <c r="ML259"/>
      <c r="MM259"/>
      <c r="MN259"/>
      <c r="MO259"/>
      <c r="MP259"/>
      <c r="MQ259"/>
      <c r="MR259"/>
      <c r="MS259"/>
      <c r="MT259"/>
      <c r="MU259"/>
      <c r="MV259"/>
      <c r="MW259"/>
      <c r="MX259"/>
      <c r="MY259"/>
      <c r="MZ259"/>
      <c r="NA259"/>
      <c r="NB259"/>
      <c r="NC259"/>
      <c r="ND259"/>
      <c r="NE259"/>
      <c r="NF259"/>
      <c r="NG259"/>
      <c r="NH259"/>
      <c r="NI259"/>
      <c r="NJ259"/>
      <c r="NK259"/>
      <c r="NL259"/>
      <c r="NM259"/>
      <c r="NN259"/>
      <c r="NO259"/>
      <c r="NP259"/>
      <c r="NQ259"/>
      <c r="NR259"/>
      <c r="NS259"/>
      <c r="NT259"/>
      <c r="NU259"/>
      <c r="NV259"/>
      <c r="NW259"/>
      <c r="NX259"/>
      <c r="NY259"/>
      <c r="NZ259"/>
      <c r="OA259"/>
      <c r="OB259"/>
      <c r="OC259"/>
      <c r="OD259"/>
      <c r="OE259"/>
      <c r="OF259"/>
      <c r="OG259"/>
      <c r="OH259"/>
      <c r="OI259"/>
      <c r="OJ259"/>
      <c r="OK259"/>
      <c r="OL259"/>
      <c r="OM259"/>
      <c r="ON259"/>
      <c r="OO259"/>
      <c r="OP259"/>
      <c r="OQ259"/>
      <c r="OR259"/>
      <c r="OS259"/>
      <c r="OT259"/>
      <c r="OU259"/>
      <c r="OV259"/>
      <c r="OW259"/>
      <c r="OX259"/>
      <c r="OY259"/>
      <c r="OZ259"/>
      <c r="PA259"/>
      <c r="PB259"/>
    </row>
    <row r="260" spans="1:418" ht="15">
      <c r="AW260"/>
      <c r="AX260"/>
      <c r="AY260"/>
      <c r="AZ260"/>
      <c r="BA260"/>
      <c r="BB260"/>
      <c r="BC260"/>
      <c r="BD260"/>
      <c r="BE260"/>
      <c r="BF260"/>
      <c r="BG260"/>
      <c r="BH260"/>
      <c r="BI260"/>
      <c r="BJ260"/>
      <c r="BL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c r="KT260"/>
      <c r="KU260"/>
      <c r="KV260"/>
      <c r="KW260"/>
      <c r="KX260"/>
      <c r="KY260"/>
      <c r="KZ260"/>
      <c r="LA260"/>
      <c r="LB260"/>
      <c r="LC260"/>
      <c r="LD260"/>
      <c r="LE260"/>
      <c r="LF260"/>
      <c r="LG260"/>
      <c r="LH260"/>
      <c r="LI260"/>
      <c r="LJ260"/>
      <c r="LK260"/>
      <c r="LL260"/>
      <c r="LM260"/>
      <c r="LN260"/>
      <c r="LO260"/>
      <c r="LP260"/>
      <c r="LQ260"/>
      <c r="LR260"/>
      <c r="LS260"/>
      <c r="LT260"/>
      <c r="LU260"/>
      <c r="LV260"/>
      <c r="LW260"/>
      <c r="LX260"/>
      <c r="LY260"/>
      <c r="LZ260"/>
      <c r="MA260"/>
      <c r="MB260"/>
      <c r="MC260"/>
      <c r="MD260"/>
      <c r="ME260"/>
      <c r="MF260"/>
      <c r="MG260"/>
      <c r="MH260"/>
      <c r="MI260"/>
      <c r="MJ260"/>
      <c r="MK260"/>
      <c r="ML260"/>
      <c r="MM260"/>
      <c r="MN260"/>
      <c r="MO260"/>
      <c r="MP260"/>
      <c r="MQ260"/>
      <c r="MR260"/>
      <c r="MS260"/>
      <c r="MT260"/>
      <c r="MU260"/>
      <c r="MV260"/>
      <c r="MW260"/>
      <c r="MX260"/>
      <c r="MY260"/>
      <c r="MZ260"/>
      <c r="NA260"/>
      <c r="NB260"/>
      <c r="NC260"/>
      <c r="ND260"/>
      <c r="NE260"/>
      <c r="NF260"/>
      <c r="NG260"/>
      <c r="NH260"/>
      <c r="NI260"/>
      <c r="NJ260"/>
      <c r="NK260"/>
      <c r="NL260"/>
      <c r="NM260"/>
      <c r="NN260"/>
      <c r="NO260"/>
      <c r="NP260"/>
      <c r="NQ260"/>
      <c r="NR260"/>
      <c r="NS260"/>
      <c r="NT260"/>
      <c r="NU260"/>
      <c r="NV260"/>
      <c r="NW260"/>
      <c r="NX260"/>
      <c r="NY260"/>
      <c r="NZ260"/>
      <c r="OA260"/>
      <c r="OB260"/>
      <c r="OC260"/>
      <c r="OD260"/>
      <c r="OE260"/>
      <c r="OF260"/>
      <c r="OG260"/>
      <c r="OH260"/>
      <c r="OI260"/>
      <c r="OJ260"/>
      <c r="OK260"/>
      <c r="OL260"/>
      <c r="OM260"/>
      <c r="ON260"/>
      <c r="OO260"/>
      <c r="OP260"/>
      <c r="OQ260"/>
      <c r="OR260"/>
      <c r="OS260"/>
      <c r="OT260"/>
      <c r="OU260"/>
      <c r="OV260"/>
      <c r="OW260"/>
      <c r="OX260"/>
      <c r="OY260"/>
      <c r="OZ260"/>
      <c r="PA260"/>
      <c r="PB260"/>
    </row>
    <row r="261" spans="1:418" ht="15">
      <c r="AW261"/>
      <c r="AX261"/>
      <c r="AY261"/>
      <c r="AZ261"/>
      <c r="BA261"/>
      <c r="BB261"/>
      <c r="BC261"/>
      <c r="BD261"/>
      <c r="BE261"/>
      <c r="BF261"/>
      <c r="BG261"/>
      <c r="BH261"/>
      <c r="BI261"/>
      <c r="BJ261"/>
      <c r="BL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c r="KT261"/>
      <c r="KU261"/>
      <c r="KV261"/>
      <c r="KW261"/>
      <c r="KX261"/>
      <c r="KY261"/>
      <c r="KZ261"/>
      <c r="LA261"/>
      <c r="LB261"/>
      <c r="LC261"/>
      <c r="LD261"/>
      <c r="LE261"/>
      <c r="LF261"/>
      <c r="LG261"/>
      <c r="LH261"/>
      <c r="LI261"/>
      <c r="LJ261"/>
      <c r="LK261"/>
      <c r="LL261"/>
      <c r="LM261"/>
      <c r="LN261"/>
      <c r="LO261"/>
      <c r="LP261"/>
      <c r="LQ261"/>
      <c r="LR261"/>
      <c r="LS261"/>
      <c r="LT261"/>
      <c r="LU261"/>
      <c r="LV261"/>
      <c r="LW261"/>
      <c r="LX261"/>
      <c r="LY261"/>
      <c r="LZ261"/>
      <c r="MA261"/>
      <c r="MB261"/>
      <c r="MC261"/>
      <c r="MD261"/>
      <c r="ME261"/>
      <c r="MF261"/>
      <c r="MG261"/>
      <c r="MH261"/>
      <c r="MI261"/>
      <c r="MJ261"/>
      <c r="MK261"/>
      <c r="ML261"/>
      <c r="MM261"/>
      <c r="MN261"/>
      <c r="MO261"/>
      <c r="MP261"/>
      <c r="MQ261"/>
      <c r="MR261"/>
      <c r="MS261"/>
      <c r="MT261"/>
      <c r="MU261"/>
      <c r="MV261"/>
      <c r="MW261"/>
      <c r="MX261"/>
      <c r="MY261"/>
      <c r="MZ261"/>
      <c r="NA261"/>
      <c r="NB261"/>
      <c r="NC261"/>
      <c r="ND261"/>
      <c r="NE261"/>
      <c r="NF261"/>
      <c r="NG261"/>
      <c r="NH261"/>
      <c r="NI261"/>
      <c r="NJ261"/>
      <c r="NK261"/>
      <c r="NL261"/>
      <c r="NM261"/>
      <c r="NN261"/>
      <c r="NO261"/>
      <c r="NP261"/>
      <c r="NQ261"/>
      <c r="NR261"/>
      <c r="NS261"/>
      <c r="NT261"/>
      <c r="NU261"/>
      <c r="NV261"/>
      <c r="NW261"/>
      <c r="NX261"/>
      <c r="NY261"/>
      <c r="NZ261"/>
      <c r="OA261"/>
      <c r="OB261"/>
      <c r="OC261"/>
      <c r="OD261"/>
      <c r="OE261"/>
      <c r="OF261"/>
      <c r="OG261"/>
      <c r="OH261"/>
      <c r="OI261"/>
      <c r="OJ261"/>
      <c r="OK261"/>
      <c r="OL261"/>
      <c r="OM261"/>
      <c r="ON261"/>
      <c r="OO261"/>
      <c r="OP261"/>
      <c r="OQ261"/>
      <c r="OR261"/>
      <c r="OS261"/>
      <c r="OT261"/>
      <c r="OU261"/>
      <c r="OV261"/>
      <c r="OW261"/>
      <c r="OX261"/>
      <c r="OY261"/>
      <c r="OZ261"/>
      <c r="PA261"/>
      <c r="PB261"/>
    </row>
    <row r="262" spans="1:418" ht="15">
      <c r="BE262"/>
      <c r="BF262"/>
      <c r="BG262"/>
      <c r="BH262"/>
      <c r="BI262"/>
      <c r="BJ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c r="KT262"/>
      <c r="KU262"/>
      <c r="KV262"/>
      <c r="KW262"/>
      <c r="KX262"/>
      <c r="KY262"/>
      <c r="KZ262"/>
      <c r="LA262"/>
      <c r="LB262"/>
      <c r="LC262"/>
      <c r="LD262"/>
      <c r="LE262"/>
      <c r="LF262"/>
      <c r="LG262"/>
      <c r="LH262"/>
      <c r="LI262"/>
      <c r="LJ262"/>
      <c r="LK262"/>
      <c r="LL262"/>
      <c r="LM262"/>
      <c r="LN262"/>
      <c r="LO262"/>
      <c r="LP262"/>
      <c r="LQ262"/>
      <c r="LR262"/>
      <c r="LS262"/>
      <c r="LT262"/>
      <c r="LU262"/>
      <c r="LV262"/>
      <c r="LW262"/>
      <c r="LX262"/>
      <c r="LY262"/>
      <c r="LZ262"/>
      <c r="MA262"/>
      <c r="MB262"/>
      <c r="MC262"/>
      <c r="MD262"/>
      <c r="ME262"/>
      <c r="MF262"/>
      <c r="MG262"/>
      <c r="MH262"/>
      <c r="MI262"/>
      <c r="MJ262"/>
      <c r="MK262"/>
      <c r="ML262"/>
      <c r="MM262"/>
      <c r="MN262"/>
      <c r="MO262"/>
      <c r="MP262"/>
      <c r="MQ262"/>
      <c r="MR262"/>
      <c r="MS262"/>
      <c r="MT262"/>
      <c r="MU262"/>
      <c r="MV262"/>
      <c r="MW262"/>
      <c r="MX262"/>
      <c r="MY262"/>
      <c r="MZ262"/>
      <c r="NA262"/>
      <c r="NB262"/>
      <c r="NC262"/>
      <c r="ND262"/>
      <c r="NE262"/>
      <c r="NF262"/>
      <c r="NG262"/>
      <c r="NH262"/>
      <c r="NI262"/>
      <c r="NJ262"/>
      <c r="NK262"/>
      <c r="NL262"/>
      <c r="NM262"/>
      <c r="NN262"/>
      <c r="NO262"/>
      <c r="NP262"/>
      <c r="NQ262"/>
      <c r="NR262"/>
      <c r="NS262"/>
      <c r="NT262"/>
      <c r="NU262"/>
      <c r="NV262"/>
      <c r="NW262"/>
      <c r="NX262"/>
      <c r="NY262"/>
      <c r="NZ262"/>
      <c r="OA262"/>
      <c r="OB262"/>
      <c r="OC262"/>
      <c r="OD262"/>
      <c r="OE262"/>
      <c r="OF262"/>
      <c r="OG262"/>
      <c r="OH262"/>
      <c r="OI262"/>
      <c r="OJ262"/>
      <c r="OK262"/>
      <c r="OL262"/>
      <c r="OM262"/>
      <c r="ON262"/>
      <c r="OO262"/>
      <c r="OP262"/>
      <c r="OQ262"/>
      <c r="OR262"/>
      <c r="OS262"/>
      <c r="OT262"/>
      <c r="OU262"/>
      <c r="OV262"/>
      <c r="OW262"/>
      <c r="OX262"/>
      <c r="OY262"/>
      <c r="OZ262"/>
      <c r="PA262"/>
      <c r="PB262"/>
    </row>
    <row r="263" spans="1:418" ht="15">
      <c r="BE263"/>
      <c r="BF263"/>
      <c r="BG263"/>
      <c r="BH263"/>
      <c r="BI263"/>
      <c r="BJ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c r="KT263"/>
      <c r="KU263"/>
      <c r="KV263"/>
      <c r="KW263"/>
      <c r="KX263"/>
      <c r="KY263"/>
      <c r="KZ263"/>
      <c r="LA263"/>
      <c r="LB263"/>
      <c r="LC263"/>
      <c r="LD263"/>
      <c r="LE263"/>
      <c r="LF263"/>
      <c r="LG263"/>
      <c r="LH263"/>
      <c r="LI263"/>
      <c r="LJ263"/>
      <c r="LK263"/>
      <c r="LL263"/>
      <c r="LM263"/>
      <c r="LN263"/>
      <c r="LO263"/>
      <c r="LP263"/>
      <c r="LQ263"/>
      <c r="LR263"/>
      <c r="LS263"/>
      <c r="LT263"/>
      <c r="LU263"/>
      <c r="LV263"/>
      <c r="LW263"/>
      <c r="LX263"/>
      <c r="LY263"/>
      <c r="LZ263"/>
      <c r="MA263"/>
      <c r="MB263"/>
      <c r="MC263"/>
      <c r="MD263"/>
      <c r="ME263"/>
      <c r="MF263"/>
      <c r="MG263"/>
      <c r="MH263"/>
      <c r="MI263"/>
      <c r="MJ263"/>
      <c r="MK263"/>
      <c r="ML263"/>
      <c r="MM263"/>
      <c r="MN263"/>
      <c r="MO263"/>
      <c r="MP263"/>
      <c r="MQ263"/>
      <c r="MR263"/>
      <c r="MS263"/>
      <c r="MT263"/>
      <c r="MU263"/>
      <c r="MV263"/>
      <c r="MW263"/>
      <c r="MX263"/>
      <c r="MY263"/>
      <c r="MZ263"/>
      <c r="NA263"/>
      <c r="NB263"/>
      <c r="NC263"/>
      <c r="ND263"/>
      <c r="NE263"/>
      <c r="NF263"/>
      <c r="NG263"/>
      <c r="NH263"/>
      <c r="NI263"/>
      <c r="NJ263"/>
      <c r="NK263"/>
      <c r="NL263"/>
      <c r="NM263"/>
      <c r="NN263"/>
      <c r="NO263"/>
      <c r="NP263"/>
      <c r="NQ263"/>
      <c r="NR263"/>
      <c r="NS263"/>
      <c r="NT263"/>
      <c r="NU263"/>
      <c r="NV263"/>
      <c r="NW263"/>
      <c r="NX263"/>
      <c r="NY263"/>
      <c r="NZ263"/>
      <c r="OA263"/>
      <c r="OB263"/>
      <c r="OC263"/>
      <c r="OD263"/>
      <c r="OE263"/>
      <c r="OF263"/>
      <c r="OG263"/>
      <c r="OH263"/>
      <c r="OI263"/>
      <c r="OJ263"/>
      <c r="OK263"/>
      <c r="OL263"/>
      <c r="OM263"/>
      <c r="ON263"/>
      <c r="OO263"/>
      <c r="OP263"/>
      <c r="OQ263"/>
      <c r="OR263"/>
      <c r="OS263"/>
      <c r="OT263"/>
      <c r="OU263"/>
      <c r="OV263"/>
      <c r="OW263"/>
      <c r="OX263"/>
      <c r="OY263"/>
      <c r="OZ263"/>
      <c r="PA263"/>
      <c r="PB263"/>
    </row>
    <row r="264" spans="1:418" ht="15">
      <c r="BE264"/>
      <c r="BF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c r="KT264"/>
      <c r="KU264"/>
      <c r="KV264"/>
      <c r="KW264"/>
      <c r="KX264"/>
      <c r="KY264"/>
      <c r="KZ264"/>
      <c r="LA264"/>
      <c r="LB264"/>
      <c r="LC264"/>
      <c r="LD264"/>
      <c r="LE264"/>
      <c r="LF264"/>
      <c r="LG264"/>
      <c r="LH264"/>
      <c r="LI264"/>
      <c r="LJ264"/>
      <c r="LK264"/>
      <c r="LL264"/>
      <c r="LM264"/>
      <c r="LN264"/>
      <c r="LO264"/>
      <c r="LP264"/>
      <c r="LQ264"/>
      <c r="LR264"/>
      <c r="LS264"/>
      <c r="LT264"/>
      <c r="LU264"/>
      <c r="LV264"/>
      <c r="LW264"/>
      <c r="LX264"/>
      <c r="LY264"/>
      <c r="LZ264"/>
      <c r="MA264"/>
      <c r="MB264"/>
      <c r="MC264"/>
      <c r="MD264"/>
      <c r="ME264"/>
      <c r="MF264"/>
      <c r="MG264"/>
      <c r="MH264"/>
      <c r="MI264"/>
      <c r="MJ264"/>
      <c r="MK264"/>
      <c r="ML264"/>
      <c r="MM264"/>
      <c r="MN264"/>
      <c r="MO264"/>
      <c r="MP264"/>
      <c r="MQ264"/>
      <c r="MR264"/>
      <c r="MS264"/>
      <c r="MT264"/>
      <c r="MU264"/>
      <c r="MV264"/>
      <c r="MW264"/>
      <c r="MX264"/>
      <c r="MY264"/>
      <c r="MZ264"/>
      <c r="NA264"/>
      <c r="NB264"/>
      <c r="NC264"/>
      <c r="ND264"/>
      <c r="NE264"/>
      <c r="NF264"/>
      <c r="NG264"/>
      <c r="NH264"/>
      <c r="NI264"/>
      <c r="NJ264"/>
      <c r="NK264"/>
      <c r="NL264"/>
      <c r="NM264"/>
      <c r="NN264"/>
      <c r="NO264"/>
      <c r="NP264"/>
      <c r="NQ264"/>
      <c r="NR264"/>
      <c r="NS264"/>
      <c r="NT264"/>
      <c r="NU264"/>
      <c r="NV264"/>
      <c r="NW264"/>
      <c r="NX264"/>
      <c r="NY264"/>
      <c r="NZ264"/>
      <c r="OA264"/>
      <c r="OB264"/>
      <c r="OC264"/>
      <c r="OD264"/>
      <c r="OE264"/>
      <c r="OF264"/>
      <c r="OG264"/>
      <c r="OH264"/>
      <c r="OI264"/>
      <c r="OJ264"/>
      <c r="OK264"/>
      <c r="OL264"/>
      <c r="OM264"/>
      <c r="ON264"/>
      <c r="OO264"/>
      <c r="OP264"/>
      <c r="OQ264"/>
      <c r="OR264"/>
      <c r="OS264"/>
      <c r="OT264"/>
      <c r="OU264"/>
      <c r="OV264"/>
      <c r="OW264"/>
      <c r="OX264"/>
      <c r="OY264"/>
      <c r="OZ264"/>
      <c r="PA264"/>
      <c r="PB264"/>
    </row>
    <row r="265" spans="1:418" ht="15">
      <c r="BE265"/>
      <c r="BF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c r="KT265"/>
      <c r="KU265"/>
      <c r="KV265"/>
      <c r="KW265"/>
      <c r="KX265"/>
      <c r="KY265"/>
      <c r="KZ265"/>
      <c r="LA265"/>
      <c r="LB265"/>
      <c r="LC265"/>
      <c r="LD265"/>
      <c r="LE265"/>
      <c r="LF265"/>
      <c r="LG265"/>
      <c r="LH265"/>
      <c r="LI265"/>
      <c r="LJ265"/>
      <c r="LK265"/>
      <c r="LL265"/>
      <c r="LM265"/>
      <c r="LN265"/>
      <c r="LO265"/>
      <c r="LP265"/>
      <c r="LQ265"/>
      <c r="LR265"/>
      <c r="LS265"/>
      <c r="LT265"/>
      <c r="LU265"/>
      <c r="LV265"/>
      <c r="LW265"/>
      <c r="LX265"/>
      <c r="LY265"/>
      <c r="LZ265"/>
      <c r="MA265"/>
      <c r="MB265"/>
      <c r="MC265"/>
      <c r="MD265"/>
      <c r="ME265"/>
      <c r="MF265"/>
      <c r="MG265"/>
      <c r="MH265"/>
      <c r="MI265"/>
      <c r="MJ265"/>
      <c r="MK265"/>
      <c r="ML265"/>
      <c r="MM265"/>
      <c r="MN265"/>
      <c r="MO265"/>
      <c r="MP265"/>
      <c r="MQ265"/>
      <c r="MR265"/>
      <c r="MS265"/>
      <c r="MT265"/>
      <c r="MU265"/>
      <c r="MV265"/>
      <c r="MW265"/>
      <c r="MX265"/>
      <c r="MY265"/>
      <c r="MZ265"/>
      <c r="NA265"/>
      <c r="NB265"/>
      <c r="NC265"/>
      <c r="ND265"/>
      <c r="NE265"/>
      <c r="NF265"/>
      <c r="NG265"/>
      <c r="NH265"/>
      <c r="NI265"/>
      <c r="NJ265"/>
      <c r="NK265"/>
      <c r="NL265"/>
      <c r="NM265"/>
      <c r="NN265"/>
      <c r="NO265"/>
      <c r="NP265"/>
      <c r="NQ265"/>
      <c r="NR265"/>
      <c r="NS265"/>
      <c r="NT265"/>
      <c r="NU265"/>
      <c r="NV265"/>
      <c r="NW265"/>
      <c r="NX265"/>
      <c r="NY265"/>
      <c r="NZ265"/>
      <c r="OA265"/>
      <c r="OB265"/>
      <c r="OC265"/>
      <c r="OD265"/>
      <c r="OE265"/>
      <c r="OF265"/>
      <c r="OG265"/>
      <c r="OH265"/>
      <c r="OI265"/>
      <c r="OJ265"/>
      <c r="OK265"/>
      <c r="OL265"/>
      <c r="OM265"/>
      <c r="ON265"/>
      <c r="OO265"/>
      <c r="OP265"/>
      <c r="OQ265"/>
      <c r="OR265"/>
      <c r="OS265"/>
      <c r="OT265"/>
      <c r="OU265"/>
      <c r="OV265"/>
      <c r="OW265"/>
      <c r="OX265"/>
      <c r="OY265"/>
      <c r="OZ265"/>
      <c r="PA265"/>
      <c r="PB265"/>
    </row>
    <row r="266" spans="1:418" ht="15">
      <c r="BE266"/>
      <c r="BF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c r="KT266"/>
      <c r="KU266"/>
      <c r="KV266"/>
      <c r="KW266"/>
      <c r="KX266"/>
      <c r="KY266"/>
      <c r="KZ266"/>
      <c r="LA266"/>
      <c r="LB266"/>
      <c r="LC266"/>
      <c r="LD266"/>
      <c r="LE266"/>
      <c r="LF266"/>
      <c r="LG266"/>
      <c r="LH266"/>
      <c r="LI266"/>
      <c r="LJ266"/>
      <c r="LK266"/>
      <c r="LL266"/>
      <c r="LM266"/>
      <c r="LN266"/>
      <c r="LO266"/>
      <c r="LP266"/>
      <c r="LQ266"/>
      <c r="LR266"/>
      <c r="LS266"/>
      <c r="LT266"/>
      <c r="LU266"/>
      <c r="LV266"/>
      <c r="LW266"/>
      <c r="LX266"/>
      <c r="LY266"/>
      <c r="LZ266"/>
      <c r="MA266"/>
      <c r="MB266"/>
      <c r="MC266"/>
      <c r="MD266"/>
      <c r="ME266"/>
      <c r="MF266"/>
      <c r="MG266"/>
      <c r="MH266"/>
      <c r="MI266"/>
      <c r="MJ266"/>
      <c r="MK266"/>
      <c r="ML266"/>
      <c r="MM266"/>
      <c r="MN266"/>
      <c r="MO266"/>
      <c r="MP266"/>
      <c r="MQ266"/>
      <c r="MR266"/>
      <c r="MS266"/>
      <c r="MT266"/>
      <c r="MU266"/>
      <c r="MV266"/>
      <c r="MW266"/>
      <c r="MX266"/>
      <c r="MY266"/>
      <c r="MZ266"/>
      <c r="NA266"/>
      <c r="NB266"/>
      <c r="NC266"/>
      <c r="ND266"/>
      <c r="NE266"/>
      <c r="NF266"/>
      <c r="NG266"/>
      <c r="NH266"/>
      <c r="NI266"/>
      <c r="NJ266"/>
      <c r="NK266"/>
      <c r="NL266"/>
      <c r="NM266"/>
      <c r="NN266"/>
      <c r="NO266"/>
      <c r="NP266"/>
      <c r="NQ266"/>
      <c r="NR266"/>
      <c r="NS266"/>
      <c r="NT266"/>
      <c r="NU266"/>
      <c r="NV266"/>
      <c r="NW266"/>
      <c r="NX266"/>
      <c r="NY266"/>
      <c r="NZ266"/>
      <c r="OA266"/>
      <c r="OB266"/>
      <c r="OC266"/>
      <c r="OD266"/>
      <c r="OE266"/>
      <c r="OF266"/>
      <c r="OG266"/>
      <c r="OH266"/>
      <c r="OI266"/>
      <c r="OJ266"/>
      <c r="OK266"/>
      <c r="OL266"/>
      <c r="OM266"/>
      <c r="ON266"/>
      <c r="OO266"/>
      <c r="OP266"/>
      <c r="OQ266"/>
      <c r="OR266"/>
      <c r="OS266"/>
      <c r="OT266"/>
      <c r="OU266"/>
      <c r="OV266"/>
      <c r="OW266"/>
      <c r="OX266"/>
      <c r="OY266"/>
      <c r="OZ266"/>
      <c r="PA266"/>
      <c r="PB266"/>
    </row>
    <row r="267" spans="1:418" ht="15">
      <c r="BE267"/>
      <c r="BF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c r="KT267"/>
      <c r="KU267"/>
      <c r="KV267"/>
      <c r="KW267"/>
      <c r="KX267"/>
      <c r="KY267"/>
      <c r="KZ267"/>
      <c r="LA267"/>
      <c r="LB267"/>
      <c r="LC267"/>
      <c r="LD267"/>
      <c r="LE267"/>
      <c r="LF267"/>
      <c r="LG267"/>
      <c r="LH267"/>
      <c r="LI267"/>
      <c r="LJ267"/>
      <c r="LK267"/>
      <c r="LL267"/>
      <c r="LM267"/>
      <c r="LN267"/>
      <c r="LO267"/>
      <c r="LP267"/>
      <c r="LQ267"/>
      <c r="LR267"/>
      <c r="LS267"/>
      <c r="LT267"/>
      <c r="LU267"/>
      <c r="LV267"/>
      <c r="LW267"/>
      <c r="LX267"/>
      <c r="LY267"/>
      <c r="LZ267"/>
      <c r="MA267"/>
      <c r="MB267"/>
      <c r="MC267"/>
      <c r="MD267"/>
      <c r="ME267"/>
      <c r="MF267"/>
      <c r="MG267"/>
      <c r="MH267"/>
      <c r="MI267"/>
      <c r="MJ267"/>
      <c r="MK267"/>
      <c r="ML267"/>
      <c r="MM267"/>
      <c r="MN267"/>
      <c r="MO267"/>
      <c r="MP267"/>
      <c r="MQ267"/>
      <c r="MR267"/>
      <c r="MS267"/>
      <c r="MT267"/>
      <c r="MU267"/>
      <c r="MV267"/>
      <c r="MW267"/>
      <c r="MX267"/>
      <c r="MY267"/>
      <c r="MZ267"/>
      <c r="NA267"/>
      <c r="NB267"/>
      <c r="NC267"/>
      <c r="ND267"/>
      <c r="NE267"/>
      <c r="NF267"/>
      <c r="NG267"/>
      <c r="NH267"/>
      <c r="NI267"/>
      <c r="NJ267"/>
      <c r="NK267"/>
      <c r="NL267"/>
      <c r="NM267"/>
      <c r="NN267"/>
      <c r="NO267"/>
      <c r="NP267"/>
      <c r="NQ267"/>
      <c r="NR267"/>
      <c r="NS267"/>
      <c r="NT267"/>
      <c r="NU267"/>
      <c r="NV267"/>
      <c r="NW267"/>
      <c r="NX267"/>
      <c r="NY267"/>
      <c r="NZ267"/>
      <c r="OA267"/>
      <c r="OB267"/>
      <c r="OC267"/>
      <c r="OD267"/>
      <c r="OE267"/>
      <c r="OF267"/>
      <c r="OG267"/>
      <c r="OH267"/>
      <c r="OI267"/>
      <c r="OJ267"/>
      <c r="OK267"/>
      <c r="OL267"/>
      <c r="OM267"/>
      <c r="ON267"/>
      <c r="OO267"/>
      <c r="OP267"/>
      <c r="OQ267"/>
      <c r="OR267"/>
      <c r="OS267"/>
      <c r="OT267"/>
      <c r="OU267"/>
      <c r="OV267"/>
      <c r="OW267"/>
      <c r="OX267"/>
      <c r="OY267"/>
      <c r="OZ267"/>
      <c r="PA267"/>
      <c r="PB267"/>
    </row>
    <row r="268" spans="1:418" ht="15">
      <c r="BE268"/>
      <c r="BF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c r="KT268"/>
      <c r="KU268"/>
      <c r="KV268"/>
      <c r="KW268"/>
      <c r="KX268"/>
      <c r="KY268"/>
      <c r="KZ268"/>
      <c r="LA268"/>
      <c r="LB268"/>
      <c r="LC268"/>
      <c r="LD268"/>
      <c r="LE268"/>
      <c r="LF268"/>
      <c r="LG268"/>
      <c r="LH268"/>
      <c r="LI268"/>
      <c r="LJ268"/>
      <c r="LK268"/>
      <c r="LL268"/>
      <c r="LM268"/>
      <c r="LN268"/>
      <c r="LO268"/>
      <c r="LP268"/>
      <c r="LQ268"/>
      <c r="LR268"/>
      <c r="LS268"/>
      <c r="LT268"/>
      <c r="LU268"/>
      <c r="LV268"/>
      <c r="LW268"/>
      <c r="LX268"/>
      <c r="LY268"/>
      <c r="LZ268"/>
      <c r="MA268"/>
      <c r="MB268"/>
      <c r="MC268"/>
      <c r="MD268"/>
      <c r="ME268"/>
      <c r="MF268"/>
      <c r="MG268"/>
      <c r="MH268"/>
      <c r="MI268"/>
      <c r="MJ268"/>
      <c r="MK268"/>
      <c r="ML268"/>
      <c r="MM268"/>
      <c r="MN268"/>
      <c r="MO268"/>
      <c r="MP268"/>
      <c r="MQ268"/>
      <c r="MR268"/>
      <c r="MS268"/>
      <c r="MT268"/>
      <c r="MU268"/>
      <c r="MV268"/>
      <c r="MW268"/>
      <c r="MX268"/>
      <c r="MY268"/>
      <c r="MZ268"/>
      <c r="NA268"/>
      <c r="NB268"/>
      <c r="NC268"/>
      <c r="ND268"/>
      <c r="NE268"/>
      <c r="NF268"/>
      <c r="NG268"/>
      <c r="NH268"/>
      <c r="NI268"/>
      <c r="NJ268"/>
      <c r="NK268"/>
      <c r="NL268"/>
      <c r="NM268"/>
      <c r="NN268"/>
      <c r="NO268"/>
      <c r="NP268"/>
      <c r="NQ268"/>
      <c r="NR268"/>
      <c r="NS268"/>
      <c r="NT268"/>
      <c r="NU268"/>
      <c r="NV268"/>
      <c r="NW268"/>
      <c r="NX268"/>
      <c r="NY268"/>
      <c r="NZ268"/>
      <c r="OA268"/>
      <c r="OB268"/>
      <c r="OC268"/>
      <c r="OD268"/>
      <c r="OE268"/>
      <c r="OF268"/>
      <c r="OG268"/>
      <c r="OH268"/>
      <c r="OI268"/>
      <c r="OJ268"/>
      <c r="OK268"/>
      <c r="OL268"/>
      <c r="OM268"/>
      <c r="ON268"/>
      <c r="OO268"/>
      <c r="OP268"/>
      <c r="OQ268"/>
      <c r="OR268"/>
      <c r="OS268"/>
      <c r="OT268"/>
      <c r="OU268"/>
      <c r="OV268"/>
      <c r="OW268"/>
      <c r="OX268"/>
      <c r="OY268"/>
      <c r="OZ268"/>
      <c r="PA268"/>
      <c r="PB268"/>
    </row>
    <row r="269" spans="1:418" ht="15">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c r="KT269"/>
      <c r="KU269"/>
      <c r="KV269"/>
      <c r="KW269"/>
      <c r="KX269"/>
      <c r="KY269"/>
      <c r="KZ269"/>
      <c r="LA269"/>
      <c r="LB269"/>
      <c r="LC269"/>
      <c r="LD269"/>
      <c r="LE269"/>
      <c r="LF269"/>
      <c r="LG269"/>
      <c r="LH269"/>
      <c r="LI269"/>
      <c r="LJ269"/>
      <c r="LK269"/>
      <c r="LL269"/>
      <c r="LM269"/>
      <c r="LN269"/>
      <c r="LO269"/>
      <c r="LP269"/>
      <c r="LQ269"/>
      <c r="LR269"/>
      <c r="LS269"/>
      <c r="LT269"/>
      <c r="LU269"/>
      <c r="LV269"/>
      <c r="LW269"/>
      <c r="LX269"/>
      <c r="LY269"/>
      <c r="LZ269"/>
      <c r="MA269"/>
      <c r="MB269"/>
      <c r="MC269"/>
      <c r="MD269"/>
      <c r="ME269"/>
      <c r="MF269"/>
      <c r="MG269"/>
      <c r="MH269"/>
      <c r="MI269"/>
      <c r="MJ269"/>
      <c r="MK269"/>
      <c r="ML269"/>
      <c r="MM269"/>
      <c r="MN269"/>
      <c r="MO269"/>
      <c r="MP269"/>
      <c r="MQ269"/>
      <c r="MR269"/>
      <c r="MS269"/>
      <c r="MT269"/>
      <c r="MU269"/>
      <c r="MV269"/>
      <c r="MW269"/>
      <c r="MX269"/>
      <c r="MY269"/>
      <c r="MZ269"/>
      <c r="NA269"/>
      <c r="NB269"/>
      <c r="NC269"/>
      <c r="ND269"/>
      <c r="NE269"/>
      <c r="NF269"/>
      <c r="NG269"/>
      <c r="NH269"/>
      <c r="NI269"/>
      <c r="NJ269"/>
      <c r="NK269"/>
      <c r="NL269"/>
      <c r="NM269"/>
      <c r="NN269"/>
      <c r="NO269"/>
      <c r="NP269"/>
      <c r="NQ269"/>
      <c r="NR269"/>
      <c r="NS269"/>
      <c r="NT269"/>
      <c r="NU269"/>
      <c r="NV269"/>
      <c r="NW269"/>
      <c r="NX269"/>
      <c r="NY269"/>
      <c r="NZ269"/>
      <c r="OA269"/>
      <c r="OB269"/>
      <c r="OC269"/>
      <c r="OD269"/>
      <c r="OE269"/>
      <c r="OF269"/>
      <c r="OG269"/>
      <c r="OH269"/>
      <c r="OI269"/>
      <c r="OJ269"/>
      <c r="OK269"/>
      <c r="OL269"/>
      <c r="OM269"/>
      <c r="ON269"/>
      <c r="OO269"/>
      <c r="OP269"/>
      <c r="OQ269"/>
      <c r="OR269"/>
      <c r="OS269"/>
      <c r="OT269"/>
      <c r="OU269"/>
      <c r="OV269"/>
      <c r="OW269"/>
      <c r="OX269"/>
      <c r="OY269"/>
      <c r="OZ269"/>
      <c r="PA269"/>
      <c r="PB269"/>
    </row>
    <row r="270" spans="1:418" ht="15">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c r="KT270"/>
      <c r="KU270"/>
      <c r="KV270"/>
      <c r="KW270"/>
      <c r="KX270"/>
      <c r="KY270"/>
      <c r="KZ270"/>
      <c r="LA270"/>
      <c r="LB270"/>
      <c r="LC270"/>
      <c r="LD270"/>
      <c r="LE270"/>
      <c r="LF270"/>
      <c r="LG270"/>
      <c r="LH270"/>
      <c r="LI270"/>
      <c r="LJ270"/>
      <c r="LK270"/>
      <c r="LL270"/>
      <c r="LM270"/>
      <c r="LN270"/>
      <c r="LO270"/>
      <c r="LP270"/>
      <c r="LQ270"/>
      <c r="LR270"/>
      <c r="LS270"/>
      <c r="LT270"/>
      <c r="LU270"/>
      <c r="LV270"/>
      <c r="LW270"/>
      <c r="LX270"/>
      <c r="LY270"/>
      <c r="LZ270"/>
      <c r="MA270"/>
      <c r="MB270"/>
      <c r="MC270"/>
      <c r="MD270"/>
      <c r="ME270"/>
      <c r="MF270"/>
      <c r="MG270"/>
      <c r="MH270"/>
      <c r="MI270"/>
      <c r="MJ270"/>
      <c r="MK270"/>
      <c r="ML270"/>
      <c r="MM270"/>
      <c r="MN270"/>
      <c r="MO270"/>
      <c r="MP270"/>
      <c r="MQ270"/>
      <c r="MR270"/>
      <c r="MS270"/>
      <c r="MT270"/>
      <c r="MU270"/>
      <c r="MV270"/>
      <c r="MW270"/>
      <c r="MX270"/>
      <c r="MY270"/>
      <c r="MZ270"/>
      <c r="NA270"/>
      <c r="NB270"/>
      <c r="NC270"/>
      <c r="ND270"/>
      <c r="NE270"/>
      <c r="NF270"/>
      <c r="NG270"/>
      <c r="NH270"/>
      <c r="NI270"/>
      <c r="NJ270"/>
      <c r="NK270"/>
      <c r="NL270"/>
      <c r="NM270"/>
      <c r="NN270"/>
      <c r="NO270"/>
      <c r="NP270"/>
      <c r="NQ270"/>
      <c r="NR270"/>
      <c r="NS270"/>
      <c r="NT270"/>
      <c r="NU270"/>
      <c r="NV270"/>
      <c r="NW270"/>
      <c r="NX270"/>
      <c r="NY270"/>
      <c r="NZ270"/>
      <c r="OA270"/>
      <c r="OB270"/>
      <c r="OC270"/>
      <c r="OD270"/>
      <c r="OE270"/>
      <c r="OF270"/>
      <c r="OG270"/>
      <c r="OH270"/>
      <c r="OI270"/>
      <c r="OJ270"/>
      <c r="OK270"/>
      <c r="OL270"/>
      <c r="OM270"/>
      <c r="ON270"/>
      <c r="OO270"/>
      <c r="OP270"/>
      <c r="OQ270"/>
      <c r="OR270"/>
      <c r="OS270"/>
      <c r="OT270"/>
      <c r="OU270"/>
      <c r="OV270"/>
      <c r="OW270"/>
      <c r="OX270"/>
      <c r="OY270"/>
      <c r="OZ270"/>
      <c r="PA270"/>
      <c r="PB270"/>
    </row>
    <row r="271" spans="1:418" ht="15">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c r="KT271"/>
      <c r="KU271"/>
      <c r="KV271"/>
      <c r="KW271"/>
      <c r="KX271"/>
      <c r="KY271"/>
      <c r="KZ271"/>
      <c r="LA271"/>
      <c r="LB271"/>
      <c r="LC271"/>
      <c r="LD271"/>
      <c r="LE271"/>
      <c r="LF271"/>
      <c r="LG271"/>
      <c r="LH271"/>
      <c r="LI271"/>
      <c r="LJ271"/>
      <c r="LK271"/>
      <c r="LL271"/>
      <c r="LM271"/>
      <c r="LN271"/>
      <c r="LO271"/>
      <c r="LP271"/>
      <c r="LQ271"/>
      <c r="LR271"/>
      <c r="LS271"/>
      <c r="LT271"/>
      <c r="LU271"/>
      <c r="LV271"/>
      <c r="LW271"/>
      <c r="LX271"/>
      <c r="LY271"/>
      <c r="LZ271"/>
      <c r="MA271"/>
      <c r="MB271"/>
      <c r="MC271"/>
      <c r="MD271"/>
      <c r="ME271"/>
      <c r="MF271"/>
      <c r="MG271"/>
      <c r="MH271"/>
      <c r="MI271"/>
      <c r="MJ271"/>
      <c r="MK271"/>
      <c r="ML271"/>
      <c r="MM271"/>
      <c r="MN271"/>
      <c r="MO271"/>
      <c r="MP271"/>
      <c r="MQ271"/>
      <c r="MR271"/>
      <c r="MS271"/>
      <c r="MT271"/>
      <c r="MU271"/>
      <c r="MV271"/>
      <c r="MW271"/>
      <c r="MX271"/>
      <c r="MY271"/>
      <c r="MZ271"/>
      <c r="NA271"/>
      <c r="NB271"/>
      <c r="NC271"/>
      <c r="ND271"/>
      <c r="NE271"/>
      <c r="NF271"/>
      <c r="NG271"/>
      <c r="NH271"/>
      <c r="NI271"/>
      <c r="NJ271"/>
      <c r="NK271"/>
      <c r="NL271"/>
      <c r="NM271"/>
      <c r="NN271"/>
      <c r="NO271"/>
      <c r="NP271"/>
      <c r="NQ271"/>
      <c r="NR271"/>
      <c r="NS271"/>
      <c r="NT271"/>
      <c r="NU271"/>
      <c r="NV271"/>
      <c r="NW271"/>
      <c r="NX271"/>
      <c r="NY271"/>
      <c r="NZ271"/>
      <c r="OA271"/>
      <c r="OB271"/>
      <c r="OC271"/>
      <c r="OD271"/>
      <c r="OE271"/>
      <c r="OF271"/>
      <c r="OG271"/>
      <c r="OH271"/>
      <c r="OI271"/>
      <c r="OJ271"/>
      <c r="OK271"/>
      <c r="OL271"/>
      <c r="OM271"/>
      <c r="ON271"/>
      <c r="OO271"/>
      <c r="OP271"/>
      <c r="OQ271"/>
      <c r="OR271"/>
      <c r="OS271"/>
      <c r="OT271"/>
      <c r="OU271"/>
      <c r="OV271"/>
      <c r="OW271"/>
      <c r="OX271"/>
      <c r="OY271"/>
      <c r="OZ271"/>
      <c r="PA271"/>
      <c r="PB271"/>
    </row>
    <row r="272" spans="1:418" ht="15">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c r="KT272"/>
      <c r="KU272"/>
      <c r="KV272"/>
      <c r="KW272"/>
      <c r="KX272"/>
      <c r="KY272"/>
      <c r="KZ272"/>
      <c r="LA272"/>
      <c r="LB272"/>
      <c r="LC272"/>
      <c r="LD272"/>
      <c r="LE272"/>
      <c r="LF272"/>
      <c r="LG272"/>
      <c r="LH272"/>
      <c r="LI272"/>
      <c r="LJ272"/>
      <c r="LK272"/>
      <c r="LL272"/>
      <c r="LM272"/>
      <c r="LN272"/>
      <c r="LO272"/>
      <c r="LP272"/>
      <c r="LQ272"/>
      <c r="LR272"/>
      <c r="LS272"/>
      <c r="LT272"/>
      <c r="LU272"/>
      <c r="LV272"/>
      <c r="LW272"/>
      <c r="LX272"/>
      <c r="LY272"/>
      <c r="LZ272"/>
      <c r="MA272"/>
      <c r="MB272"/>
      <c r="MC272"/>
      <c r="MD272"/>
      <c r="ME272"/>
      <c r="MF272"/>
      <c r="MG272"/>
      <c r="MH272"/>
      <c r="MI272"/>
      <c r="MJ272"/>
      <c r="MK272"/>
      <c r="ML272"/>
      <c r="MM272"/>
      <c r="MN272"/>
      <c r="MO272"/>
      <c r="MP272"/>
      <c r="MQ272"/>
      <c r="MR272"/>
      <c r="MS272"/>
      <c r="MT272"/>
      <c r="MU272"/>
      <c r="MV272"/>
      <c r="MW272"/>
      <c r="MX272"/>
      <c r="MY272"/>
      <c r="MZ272"/>
      <c r="NA272"/>
      <c r="NB272"/>
      <c r="NC272"/>
      <c r="ND272"/>
      <c r="NE272"/>
      <c r="NF272"/>
      <c r="NG272"/>
      <c r="NH272"/>
      <c r="NI272"/>
      <c r="NJ272"/>
      <c r="NK272"/>
      <c r="NL272"/>
      <c r="NM272"/>
      <c r="NN272"/>
      <c r="NO272"/>
      <c r="NP272"/>
      <c r="NQ272"/>
      <c r="NR272"/>
      <c r="NS272"/>
      <c r="NT272"/>
      <c r="NU272"/>
      <c r="NV272"/>
      <c r="NW272"/>
      <c r="NX272"/>
      <c r="NY272"/>
      <c r="NZ272"/>
      <c r="OA272"/>
      <c r="OB272"/>
      <c r="OC272"/>
      <c r="OD272"/>
      <c r="OE272"/>
      <c r="OF272"/>
      <c r="OG272"/>
      <c r="OH272"/>
      <c r="OI272"/>
      <c r="OJ272"/>
      <c r="OK272"/>
      <c r="OL272"/>
      <c r="OM272"/>
      <c r="ON272"/>
      <c r="OO272"/>
      <c r="OP272"/>
      <c r="OQ272"/>
      <c r="OR272"/>
      <c r="OS272"/>
      <c r="OT272"/>
      <c r="OU272"/>
      <c r="OV272"/>
      <c r="OW272"/>
      <c r="OX272"/>
      <c r="OY272"/>
      <c r="OZ272"/>
      <c r="PA272"/>
      <c r="PB272"/>
    </row>
    <row r="273" spans="1:418" ht="15">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c r="KT273"/>
      <c r="KU273"/>
      <c r="KV273"/>
      <c r="KW273"/>
      <c r="KX273"/>
      <c r="KY273"/>
      <c r="KZ273"/>
      <c r="LA273"/>
      <c r="LB273"/>
      <c r="LC273"/>
      <c r="LD273"/>
      <c r="LE273"/>
      <c r="LF273"/>
      <c r="LG273"/>
      <c r="LH273"/>
      <c r="LI273"/>
      <c r="LJ273"/>
      <c r="LK273"/>
      <c r="LL273"/>
      <c r="LM273"/>
      <c r="LN273"/>
      <c r="LO273"/>
      <c r="LP273"/>
      <c r="LQ273"/>
      <c r="LR273"/>
      <c r="LS273"/>
      <c r="LT273"/>
      <c r="LU273"/>
      <c r="LV273"/>
      <c r="LW273"/>
      <c r="LX273"/>
      <c r="LY273"/>
      <c r="LZ273"/>
      <c r="MA273"/>
      <c r="MB273"/>
      <c r="MC273"/>
      <c r="MD273"/>
      <c r="ME273"/>
      <c r="MF273"/>
      <c r="MG273"/>
      <c r="MH273"/>
      <c r="MI273"/>
      <c r="MJ273"/>
      <c r="MK273"/>
      <c r="ML273"/>
      <c r="MM273"/>
      <c r="MN273"/>
      <c r="MO273"/>
      <c r="MP273"/>
      <c r="MQ273"/>
      <c r="MR273"/>
      <c r="MS273"/>
      <c r="MT273"/>
      <c r="MU273"/>
      <c r="MV273"/>
      <c r="MW273"/>
      <c r="MX273"/>
      <c r="MY273"/>
      <c r="MZ273"/>
      <c r="NA273"/>
      <c r="NB273"/>
      <c r="NC273"/>
      <c r="ND273"/>
      <c r="NE273"/>
      <c r="NF273"/>
      <c r="NG273"/>
      <c r="NH273"/>
      <c r="NI273"/>
      <c r="NJ273"/>
      <c r="NK273"/>
      <c r="NL273"/>
      <c r="NM273"/>
      <c r="NN273"/>
      <c r="NO273"/>
      <c r="NP273"/>
      <c r="NQ273"/>
      <c r="NR273"/>
      <c r="NS273"/>
      <c r="NT273"/>
      <c r="NU273"/>
      <c r="NV273"/>
      <c r="NW273"/>
      <c r="NX273"/>
      <c r="NY273"/>
      <c r="NZ273"/>
      <c r="OA273"/>
      <c r="OB273"/>
      <c r="OC273"/>
      <c r="OD273"/>
      <c r="OE273"/>
      <c r="OF273"/>
      <c r="OG273"/>
      <c r="OH273"/>
      <c r="OI273"/>
      <c r="OJ273"/>
      <c r="OK273"/>
      <c r="OL273"/>
      <c r="OM273"/>
      <c r="ON273"/>
      <c r="OO273"/>
      <c r="OP273"/>
      <c r="OQ273"/>
      <c r="OR273"/>
      <c r="OS273"/>
      <c r="OT273"/>
      <c r="OU273"/>
      <c r="OV273"/>
      <c r="OW273"/>
      <c r="OX273"/>
      <c r="OY273"/>
      <c r="OZ273"/>
      <c r="PA273"/>
      <c r="PB273"/>
    </row>
    <row r="274" spans="1:418" ht="15">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c r="KT274"/>
      <c r="KU274"/>
      <c r="KV274"/>
      <c r="KW274"/>
      <c r="KX274"/>
      <c r="KY274"/>
      <c r="KZ274"/>
      <c r="LA274"/>
      <c r="LB274"/>
      <c r="LC274"/>
      <c r="LD274"/>
      <c r="LE274"/>
      <c r="LF274"/>
      <c r="LG274"/>
      <c r="LH274"/>
      <c r="LI274"/>
      <c r="LJ274"/>
      <c r="LK274"/>
      <c r="LL274"/>
      <c r="LM274"/>
      <c r="LN274"/>
      <c r="LO274"/>
      <c r="LP274"/>
      <c r="LQ274"/>
      <c r="LR274"/>
      <c r="LS274"/>
      <c r="LT274"/>
      <c r="LU274"/>
      <c r="LV274"/>
      <c r="LW274"/>
      <c r="LX274"/>
      <c r="LY274"/>
      <c r="LZ274"/>
      <c r="MA274"/>
      <c r="MB274"/>
      <c r="MC274"/>
      <c r="MD274"/>
      <c r="ME274"/>
      <c r="MF274"/>
      <c r="MG274"/>
      <c r="MH274"/>
      <c r="MI274"/>
      <c r="MJ274"/>
      <c r="MK274"/>
      <c r="ML274"/>
      <c r="MM274"/>
      <c r="MN274"/>
      <c r="MO274"/>
      <c r="MP274"/>
      <c r="MQ274"/>
      <c r="MR274"/>
      <c r="MS274"/>
      <c r="MT274"/>
      <c r="MU274"/>
      <c r="MV274"/>
      <c r="MW274"/>
      <c r="MX274"/>
      <c r="MY274"/>
      <c r="MZ274"/>
      <c r="NA274"/>
      <c r="NB274"/>
      <c r="NC274"/>
      <c r="ND274"/>
      <c r="NE274"/>
      <c r="NF274"/>
      <c r="NG274"/>
      <c r="NH274"/>
      <c r="NI274"/>
      <c r="NJ274"/>
      <c r="NK274"/>
      <c r="NL274"/>
      <c r="NM274"/>
      <c r="NN274"/>
      <c r="NO274"/>
      <c r="NP274"/>
      <c r="NQ274"/>
      <c r="NR274"/>
      <c r="NS274"/>
      <c r="NT274"/>
      <c r="NU274"/>
      <c r="NV274"/>
      <c r="NW274"/>
      <c r="NX274"/>
      <c r="NY274"/>
      <c r="NZ274"/>
      <c r="OA274"/>
      <c r="OB274"/>
      <c r="OC274"/>
      <c r="OD274"/>
      <c r="OE274"/>
      <c r="OF274"/>
      <c r="OG274"/>
      <c r="OH274"/>
      <c r="OI274"/>
      <c r="OJ274"/>
      <c r="OK274"/>
      <c r="OL274"/>
      <c r="OM274"/>
      <c r="ON274"/>
      <c r="OO274"/>
      <c r="OP274"/>
      <c r="OQ274"/>
      <c r="OR274"/>
      <c r="OS274"/>
      <c r="OT274"/>
      <c r="OU274"/>
      <c r="OV274"/>
      <c r="OW274"/>
      <c r="OX274"/>
      <c r="OY274"/>
      <c r="OZ274"/>
      <c r="PA274"/>
      <c r="PB274"/>
    </row>
    <row r="275" spans="1:418" ht="1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c r="KT275"/>
      <c r="KU275"/>
      <c r="KV275"/>
      <c r="KW275"/>
      <c r="KX275"/>
      <c r="KY275"/>
      <c r="KZ275"/>
      <c r="LA275"/>
      <c r="LB275"/>
      <c r="LC275"/>
      <c r="LD275"/>
      <c r="LE275"/>
      <c r="LF275"/>
      <c r="LG275"/>
      <c r="LH275"/>
      <c r="LI275"/>
      <c r="LJ275"/>
      <c r="LK275"/>
      <c r="LL275"/>
      <c r="LM275"/>
      <c r="LN275"/>
      <c r="LO275"/>
      <c r="LP275"/>
      <c r="LQ275"/>
      <c r="LR275"/>
      <c r="LS275"/>
      <c r="LT275"/>
      <c r="LU275"/>
      <c r="LV275"/>
      <c r="LW275"/>
      <c r="LX275"/>
      <c r="LY275"/>
      <c r="LZ275"/>
      <c r="MA275"/>
      <c r="MB275"/>
      <c r="MC275"/>
      <c r="MD275"/>
      <c r="ME275"/>
      <c r="MF275"/>
      <c r="MG275"/>
      <c r="MH275"/>
      <c r="MI275"/>
      <c r="MJ275"/>
      <c r="MK275"/>
      <c r="ML275"/>
      <c r="MM275"/>
      <c r="MN275"/>
      <c r="MO275"/>
      <c r="MP275"/>
      <c r="MQ275"/>
      <c r="MR275"/>
      <c r="MS275"/>
      <c r="MT275"/>
      <c r="MU275"/>
      <c r="MV275"/>
      <c r="MW275"/>
      <c r="MX275"/>
      <c r="MY275"/>
      <c r="MZ275"/>
      <c r="NA275"/>
      <c r="NB275"/>
      <c r="NC275"/>
      <c r="ND275"/>
      <c r="NE275"/>
      <c r="NF275"/>
      <c r="NG275"/>
      <c r="NH275"/>
      <c r="NI275"/>
      <c r="NJ275"/>
      <c r="NK275"/>
      <c r="NL275"/>
      <c r="NM275"/>
      <c r="NN275"/>
      <c r="NO275"/>
      <c r="NP275"/>
      <c r="NQ275"/>
      <c r="NR275"/>
      <c r="NS275"/>
      <c r="NT275"/>
      <c r="NU275"/>
      <c r="NV275"/>
      <c r="NW275"/>
      <c r="NX275"/>
      <c r="NY275"/>
      <c r="NZ275"/>
      <c r="OA275"/>
      <c r="OB275"/>
      <c r="OC275"/>
      <c r="OD275"/>
      <c r="OE275"/>
      <c r="OF275"/>
      <c r="OG275"/>
      <c r="OH275"/>
      <c r="OI275"/>
      <c r="OJ275"/>
      <c r="OK275"/>
      <c r="OL275"/>
      <c r="OM275"/>
      <c r="ON275"/>
      <c r="OO275"/>
      <c r="OP275"/>
      <c r="OQ275"/>
      <c r="OR275"/>
      <c r="OS275"/>
      <c r="OT275"/>
      <c r="OU275"/>
      <c r="OV275"/>
      <c r="OW275"/>
      <c r="OX275"/>
      <c r="OY275"/>
      <c r="OZ275"/>
      <c r="PA275"/>
      <c r="PB275"/>
    </row>
    <row r="285" spans="1:418">
      <c r="A285" s="800"/>
      <c r="B285" s="800"/>
      <c r="C285" s="800"/>
      <c r="D285" s="800"/>
      <c r="E285" s="800"/>
    </row>
    <row r="286" spans="1:418">
      <c r="A286" s="800"/>
      <c r="B286" s="800"/>
      <c r="C286" s="800"/>
      <c r="D286" s="800"/>
      <c r="E286" s="800"/>
    </row>
    <row r="287" spans="1:418">
      <c r="A287" s="800"/>
      <c r="B287" s="800"/>
      <c r="C287" s="800"/>
      <c r="D287" s="800"/>
      <c r="E287" s="800"/>
    </row>
    <row r="288" spans="1:418">
      <c r="A288" s="800"/>
      <c r="B288" s="800"/>
      <c r="C288" s="800"/>
      <c r="D288" s="800"/>
      <c r="E288" s="800"/>
    </row>
    <row r="289" spans="1:5">
      <c r="A289" s="800"/>
      <c r="B289" s="800"/>
      <c r="C289" s="800"/>
      <c r="D289" s="800"/>
      <c r="E289" s="800"/>
    </row>
    <row r="290" spans="1:5">
      <c r="A290" s="800"/>
      <c r="B290" s="800"/>
      <c r="C290" s="800"/>
      <c r="D290" s="800"/>
      <c r="E290" s="800"/>
    </row>
    <row r="291" spans="1:5">
      <c r="A291" s="800"/>
      <c r="B291" s="800"/>
      <c r="C291" s="800"/>
      <c r="D291" s="800"/>
      <c r="E291" s="800"/>
    </row>
    <row r="292" spans="1:5">
      <c r="A292" s="800"/>
      <c r="B292" s="800"/>
      <c r="C292" s="800"/>
      <c r="D292" s="800"/>
      <c r="E292" s="800"/>
    </row>
    <row r="293" spans="1:5">
      <c r="A293" s="800"/>
      <c r="B293" s="800"/>
      <c r="C293" s="800"/>
      <c r="D293" s="800"/>
      <c r="E293" s="800"/>
    </row>
    <row r="294" spans="1:5">
      <c r="A294" s="800"/>
      <c r="B294" s="800"/>
      <c r="C294" s="800"/>
      <c r="D294" s="800"/>
      <c r="E294" s="800"/>
    </row>
    <row r="295" spans="1:5">
      <c r="A295" s="800"/>
      <c r="B295" s="800"/>
      <c r="C295" s="800"/>
      <c r="D295" s="800"/>
      <c r="E295" s="800"/>
    </row>
    <row r="296" spans="1:5">
      <c r="A296" s="800"/>
      <c r="B296" s="800"/>
      <c r="C296" s="800"/>
      <c r="D296" s="800"/>
      <c r="E296" s="800"/>
    </row>
    <row r="297" spans="1:5">
      <c r="A297" s="800"/>
      <c r="B297" s="800"/>
      <c r="C297" s="800"/>
      <c r="D297" s="800"/>
      <c r="E297" s="800"/>
    </row>
    <row r="298" spans="1:5">
      <c r="A298" s="800"/>
      <c r="B298" s="800"/>
      <c r="C298" s="800"/>
      <c r="D298" s="800"/>
      <c r="E298" s="800"/>
    </row>
    <row r="299" spans="1:5">
      <c r="A299" s="800"/>
      <c r="B299" s="800"/>
      <c r="C299" s="800"/>
      <c r="D299" s="800"/>
      <c r="E299" s="800"/>
    </row>
    <row r="300" spans="1:5">
      <c r="A300" s="800"/>
      <c r="B300" s="800"/>
      <c r="C300" s="800"/>
      <c r="D300" s="800"/>
      <c r="E300" s="800"/>
    </row>
    <row r="301" spans="1:5">
      <c r="A301" s="800"/>
      <c r="B301" s="800"/>
      <c r="C301" s="800"/>
      <c r="D301" s="800"/>
      <c r="E301" s="800"/>
    </row>
    <row r="302" spans="1:5">
      <c r="A302" s="800"/>
      <c r="B302" s="800"/>
      <c r="C302" s="800"/>
      <c r="D302" s="800"/>
      <c r="E302" s="800"/>
    </row>
    <row r="338" spans="1:5">
      <c r="A338" s="800"/>
      <c r="B338" s="800"/>
      <c r="C338" s="800"/>
      <c r="D338" s="800"/>
      <c r="E338" s="800"/>
    </row>
    <row r="339" spans="1:5">
      <c r="A339" s="800"/>
      <c r="B339" s="800"/>
      <c r="C339" s="800"/>
      <c r="D339" s="800"/>
      <c r="E339" s="800"/>
    </row>
    <row r="340" spans="1:5">
      <c r="A340" s="800"/>
      <c r="B340" s="800"/>
      <c r="C340" s="800"/>
      <c r="D340" s="800"/>
      <c r="E340" s="800"/>
    </row>
    <row r="341" spans="1:5">
      <c r="A341" s="800"/>
      <c r="B341" s="800"/>
      <c r="C341" s="800"/>
      <c r="D341" s="800"/>
      <c r="E341" s="800"/>
    </row>
    <row r="342" spans="1:5">
      <c r="A342" s="800"/>
      <c r="B342" s="800"/>
      <c r="C342" s="800"/>
      <c r="D342" s="800"/>
      <c r="E342" s="800"/>
    </row>
    <row r="343" spans="1:5">
      <c r="A343" s="800"/>
      <c r="B343" s="800"/>
      <c r="C343" s="800"/>
      <c r="D343" s="800"/>
      <c r="E343" s="800"/>
    </row>
    <row r="344" spans="1:5">
      <c r="A344" s="800"/>
      <c r="B344" s="800"/>
      <c r="C344" s="800"/>
      <c r="D344" s="800"/>
      <c r="E344" s="800"/>
    </row>
    <row r="345" spans="1:5">
      <c r="A345" s="800"/>
      <c r="B345" s="800"/>
      <c r="C345" s="800"/>
      <c r="D345" s="800"/>
      <c r="E345" s="800"/>
    </row>
    <row r="346" spans="1:5">
      <c r="A346" s="800"/>
      <c r="B346" s="800"/>
      <c r="C346" s="800"/>
      <c r="D346" s="800"/>
      <c r="E346" s="800"/>
    </row>
    <row r="347" spans="1:5">
      <c r="A347" s="800"/>
      <c r="B347" s="800"/>
      <c r="C347" s="800"/>
      <c r="D347" s="800"/>
      <c r="E347" s="800"/>
    </row>
    <row r="348" spans="1:5">
      <c r="A348" s="800"/>
      <c r="B348" s="800"/>
      <c r="C348" s="800"/>
      <c r="D348" s="800"/>
      <c r="E348" s="800"/>
    </row>
    <row r="349" spans="1:5">
      <c r="A349" s="800"/>
      <c r="B349" s="800"/>
      <c r="C349" s="800"/>
      <c r="D349" s="800"/>
      <c r="E349" s="800"/>
    </row>
    <row r="350" spans="1:5">
      <c r="A350" s="800"/>
      <c r="B350" s="800"/>
      <c r="C350" s="800"/>
      <c r="D350" s="800"/>
      <c r="E350" s="800"/>
    </row>
    <row r="351" spans="1:5">
      <c r="A351" s="800"/>
      <c r="B351" s="800"/>
      <c r="C351" s="800"/>
      <c r="D351" s="800"/>
      <c r="E351" s="800"/>
    </row>
    <row r="352" spans="1:5">
      <c r="A352" s="800"/>
      <c r="B352" s="800"/>
      <c r="C352" s="800"/>
      <c r="D352" s="800"/>
      <c r="E352" s="800"/>
    </row>
    <row r="353" spans="1:5">
      <c r="A353" s="800"/>
      <c r="B353" s="800"/>
      <c r="C353" s="800"/>
      <c r="D353" s="800"/>
      <c r="E353" s="800"/>
    </row>
    <row r="354" spans="1:5">
      <c r="A354" s="800"/>
      <c r="B354" s="800"/>
      <c r="C354" s="800"/>
      <c r="D354" s="800"/>
      <c r="E354" s="800"/>
    </row>
    <row r="355" spans="1:5">
      <c r="A355" s="800"/>
      <c r="B355" s="800"/>
      <c r="C355" s="800"/>
      <c r="D355" s="800"/>
      <c r="E355" s="800"/>
    </row>
    <row r="383" spans="1:5">
      <c r="A383" s="800"/>
      <c r="B383" s="800"/>
      <c r="C383" s="800"/>
      <c r="D383" s="800"/>
      <c r="E383" s="800"/>
    </row>
    <row r="384" spans="1:5">
      <c r="A384" s="800"/>
      <c r="B384" s="800"/>
      <c r="C384" s="800"/>
      <c r="D384" s="800"/>
      <c r="E384" s="800"/>
    </row>
    <row r="385" spans="1:5">
      <c r="A385" s="800"/>
      <c r="B385" s="800"/>
      <c r="C385" s="800"/>
      <c r="D385" s="800"/>
      <c r="E385" s="800"/>
    </row>
    <row r="386" spans="1:5">
      <c r="A386" s="800"/>
      <c r="B386" s="800"/>
      <c r="C386" s="800"/>
      <c r="D386" s="800"/>
      <c r="E386" s="800"/>
    </row>
    <row r="387" spans="1:5">
      <c r="A387" s="800"/>
      <c r="B387" s="800"/>
      <c r="C387" s="800"/>
      <c r="D387" s="800"/>
      <c r="E387" s="800"/>
    </row>
    <row r="388" spans="1:5">
      <c r="A388" s="800"/>
      <c r="B388" s="800"/>
      <c r="C388" s="800"/>
      <c r="D388" s="800"/>
      <c r="E388" s="800"/>
    </row>
    <row r="389" spans="1:5">
      <c r="A389" s="800"/>
      <c r="B389" s="800"/>
      <c r="C389" s="800"/>
      <c r="D389" s="800"/>
      <c r="E389" s="800"/>
    </row>
    <row r="390" spans="1:5">
      <c r="A390" s="800"/>
      <c r="B390" s="800"/>
      <c r="C390" s="800"/>
      <c r="D390" s="800"/>
      <c r="E390" s="800"/>
    </row>
    <row r="391" spans="1:5">
      <c r="A391" s="800"/>
      <c r="B391" s="800"/>
      <c r="C391" s="800"/>
      <c r="D391" s="800"/>
      <c r="E391" s="800"/>
    </row>
    <row r="392" spans="1:5">
      <c r="A392" s="800"/>
      <c r="B392" s="800"/>
      <c r="C392" s="800"/>
      <c r="D392" s="800"/>
      <c r="E392" s="800"/>
    </row>
    <row r="393" spans="1:5">
      <c r="A393" s="800"/>
      <c r="B393" s="800"/>
      <c r="C393" s="800"/>
      <c r="D393" s="800"/>
      <c r="E393" s="800"/>
    </row>
    <row r="394" spans="1:5">
      <c r="A394" s="800"/>
      <c r="B394" s="800"/>
      <c r="C394" s="800"/>
      <c r="D394" s="800"/>
      <c r="E394" s="800"/>
    </row>
    <row r="395" spans="1:5">
      <c r="A395" s="800"/>
      <c r="B395" s="800"/>
      <c r="C395" s="800"/>
      <c r="D395" s="800"/>
      <c r="E395" s="800"/>
    </row>
    <row r="396" spans="1:5">
      <c r="A396" s="800"/>
      <c r="B396" s="800"/>
      <c r="C396" s="800"/>
      <c r="D396" s="800"/>
      <c r="E396" s="800"/>
    </row>
    <row r="397" spans="1:5">
      <c r="A397" s="800"/>
      <c r="B397" s="800"/>
      <c r="C397" s="800"/>
      <c r="D397" s="800"/>
      <c r="E397" s="800"/>
    </row>
    <row r="398" spans="1:5">
      <c r="A398" s="800"/>
      <c r="B398" s="800"/>
      <c r="C398" s="800"/>
      <c r="D398" s="800"/>
      <c r="E398" s="800"/>
    </row>
    <row r="399" spans="1:5">
      <c r="A399" s="800"/>
      <c r="B399" s="800"/>
      <c r="C399" s="800"/>
      <c r="D399" s="800"/>
      <c r="E399" s="800"/>
    </row>
    <row r="400" spans="1:5">
      <c r="A400" s="800"/>
      <c r="B400" s="800"/>
      <c r="C400" s="800"/>
      <c r="D400" s="800"/>
      <c r="E400" s="800"/>
    </row>
    <row r="429" spans="3:29">
      <c r="C429" s="426" t="s">
        <v>90</v>
      </c>
      <c r="G429" s="733" t="s">
        <v>864</v>
      </c>
      <c r="H429" s="733"/>
      <c r="I429" s="733"/>
      <c r="J429" s="733"/>
      <c r="K429" s="733"/>
      <c r="L429" s="733"/>
      <c r="M429" s="733"/>
      <c r="N429" s="733"/>
      <c r="O429" s="733"/>
      <c r="P429" s="733"/>
      <c r="Q429" s="733"/>
      <c r="R429" s="733"/>
      <c r="S429" s="733"/>
      <c r="T429" s="733"/>
      <c r="U429" s="423"/>
      <c r="V429" s="423"/>
      <c r="W429" s="423"/>
      <c r="X429" s="423"/>
      <c r="Y429" s="423"/>
      <c r="Z429" s="423"/>
      <c r="AA429" s="423"/>
      <c r="AB429" s="423"/>
      <c r="AC429" s="423"/>
    </row>
    <row r="431" spans="3:29" ht="14.1" customHeight="1">
      <c r="H431" s="796" t="s">
        <v>326</v>
      </c>
      <c r="I431" s="796"/>
      <c r="J431" s="796"/>
      <c r="K431" s="796"/>
      <c r="L431" s="796"/>
      <c r="M431" s="593"/>
      <c r="N431" s="593"/>
      <c r="O431" s="593"/>
      <c r="P431" s="593"/>
      <c r="Q431" s="593"/>
      <c r="R431" s="593"/>
      <c r="S431" s="593"/>
      <c r="T431" s="593"/>
      <c r="U431" s="593"/>
      <c r="V431" s="593"/>
      <c r="W431" s="593"/>
      <c r="X431" s="593"/>
      <c r="Y431" s="593"/>
      <c r="Z431" s="593"/>
      <c r="AA431" s="593"/>
      <c r="AB431" s="593"/>
      <c r="AC431" s="593"/>
    </row>
    <row r="432" spans="3:29" ht="14.1" customHeight="1">
      <c r="H432" s="789" t="s">
        <v>39</v>
      </c>
      <c r="I432" s="789"/>
      <c r="J432" s="789"/>
      <c r="K432" s="789"/>
      <c r="L432" s="789"/>
      <c r="M432" s="726" t="s">
        <v>802</v>
      </c>
      <c r="N432" s="727"/>
      <c r="O432" s="727"/>
      <c r="P432" s="727"/>
      <c r="Q432" s="727"/>
      <c r="R432" s="727"/>
      <c r="S432" s="727"/>
      <c r="T432" s="727"/>
      <c r="U432" s="727"/>
      <c r="V432" s="727"/>
      <c r="W432" s="727"/>
      <c r="X432" s="727"/>
      <c r="Y432" s="727"/>
      <c r="Z432" s="727"/>
      <c r="AA432" s="727"/>
      <c r="AB432" s="727"/>
      <c r="AC432" s="728"/>
    </row>
    <row r="433" spans="8:29" ht="14.1" customHeight="1">
      <c r="H433" s="832" t="s">
        <v>765</v>
      </c>
      <c r="I433" s="833"/>
      <c r="J433" s="833"/>
      <c r="K433" s="833"/>
      <c r="L433" s="834"/>
      <c r="M433" s="726" t="s">
        <v>803</v>
      </c>
      <c r="N433" s="727"/>
      <c r="O433" s="727"/>
      <c r="P433" s="727"/>
      <c r="Q433" s="727"/>
      <c r="R433" s="727"/>
      <c r="S433" s="727"/>
      <c r="T433" s="727"/>
      <c r="U433" s="727"/>
      <c r="V433" s="727"/>
      <c r="W433" s="727"/>
      <c r="X433" s="727"/>
      <c r="Y433" s="727"/>
      <c r="Z433" s="727"/>
      <c r="AA433" s="727"/>
      <c r="AB433" s="727"/>
      <c r="AC433" s="728"/>
    </row>
    <row r="434" spans="8:29" ht="14.1" customHeight="1">
      <c r="H434" s="789" t="s">
        <v>28</v>
      </c>
      <c r="I434" s="789"/>
      <c r="J434" s="789"/>
      <c r="K434" s="789"/>
      <c r="L434" s="789"/>
      <c r="M434" s="726" t="s">
        <v>803</v>
      </c>
      <c r="N434" s="727"/>
      <c r="O434" s="727"/>
      <c r="P434" s="727"/>
      <c r="Q434" s="727"/>
      <c r="R434" s="727"/>
      <c r="S434" s="727"/>
      <c r="T434" s="727"/>
      <c r="U434" s="727"/>
      <c r="V434" s="727"/>
      <c r="W434" s="727"/>
      <c r="X434" s="727"/>
      <c r="Y434" s="727"/>
      <c r="Z434" s="727"/>
      <c r="AA434" s="727"/>
      <c r="AB434" s="727"/>
      <c r="AC434" s="728"/>
    </row>
    <row r="435" spans="8:29" ht="14.1" customHeight="1">
      <c r="H435" s="789" t="s">
        <v>868</v>
      </c>
      <c r="I435" s="789"/>
      <c r="J435" s="789"/>
      <c r="K435" s="789"/>
      <c r="L435" s="789"/>
      <c r="M435" s="726" t="s">
        <v>803</v>
      </c>
      <c r="N435" s="727"/>
      <c r="O435" s="727"/>
      <c r="P435" s="727"/>
      <c r="Q435" s="727"/>
      <c r="R435" s="727"/>
      <c r="S435" s="727"/>
      <c r="T435" s="727"/>
      <c r="U435" s="727"/>
      <c r="V435" s="727"/>
      <c r="W435" s="727"/>
      <c r="X435" s="727"/>
      <c r="Y435" s="727"/>
      <c r="Z435" s="727"/>
      <c r="AA435" s="727"/>
      <c r="AB435" s="727"/>
      <c r="AC435" s="728"/>
    </row>
    <row r="436" spans="8:29" ht="14.1" customHeight="1">
      <c r="H436" s="789" t="s">
        <v>133</v>
      </c>
      <c r="I436" s="789"/>
      <c r="J436" s="789"/>
      <c r="K436" s="789"/>
      <c r="L436" s="789"/>
      <c r="M436" s="726" t="s">
        <v>803</v>
      </c>
      <c r="N436" s="727"/>
      <c r="O436" s="727"/>
      <c r="P436" s="727"/>
      <c r="Q436" s="727"/>
      <c r="R436" s="727"/>
      <c r="S436" s="727"/>
      <c r="T436" s="727"/>
      <c r="U436" s="727"/>
      <c r="V436" s="727"/>
      <c r="W436" s="727"/>
      <c r="X436" s="727"/>
      <c r="Y436" s="727"/>
      <c r="Z436" s="727"/>
      <c r="AA436" s="727"/>
      <c r="AB436" s="727"/>
      <c r="AC436" s="728"/>
    </row>
    <row r="437" spans="8:29" ht="14.1" customHeight="1">
      <c r="H437" s="789" t="s">
        <v>752</v>
      </c>
      <c r="I437" s="789"/>
      <c r="J437" s="789"/>
      <c r="K437" s="789"/>
      <c r="L437" s="789"/>
      <c r="M437" s="726" t="s">
        <v>869</v>
      </c>
      <c r="N437" s="727"/>
      <c r="O437" s="727"/>
      <c r="P437" s="727"/>
      <c r="Q437" s="727"/>
      <c r="R437" s="727"/>
      <c r="S437" s="727"/>
      <c r="T437" s="727"/>
      <c r="U437" s="727"/>
      <c r="V437" s="727"/>
      <c r="W437" s="727"/>
      <c r="X437" s="727"/>
      <c r="Y437" s="727"/>
      <c r="Z437" s="727"/>
      <c r="AA437" s="727"/>
      <c r="AB437" s="727"/>
      <c r="AC437" s="728"/>
    </row>
    <row r="438" spans="8:29" ht="14.1" customHeight="1">
      <c r="H438" s="789" t="s">
        <v>25</v>
      </c>
      <c r="I438" s="789"/>
      <c r="J438" s="789"/>
      <c r="K438" s="789"/>
      <c r="L438" s="789"/>
      <c r="M438" s="726" t="s">
        <v>867</v>
      </c>
      <c r="N438" s="727"/>
      <c r="O438" s="727"/>
      <c r="P438" s="727"/>
      <c r="Q438" s="727"/>
      <c r="R438" s="727"/>
      <c r="S438" s="727"/>
      <c r="T438" s="727"/>
      <c r="U438" s="727"/>
      <c r="V438" s="727"/>
      <c r="W438" s="727"/>
      <c r="X438" s="727"/>
      <c r="Y438" s="727"/>
      <c r="Z438" s="727"/>
      <c r="AA438" s="727"/>
      <c r="AB438" s="727"/>
      <c r="AC438" s="728"/>
    </row>
    <row r="439" spans="8:29" ht="14.1" customHeight="1">
      <c r="H439" s="789" t="s">
        <v>26</v>
      </c>
      <c r="I439" s="789"/>
      <c r="J439" s="789"/>
      <c r="K439" s="789"/>
      <c r="L439" s="789"/>
      <c r="M439" s="726" t="s">
        <v>867</v>
      </c>
      <c r="N439" s="727"/>
      <c r="O439" s="727"/>
      <c r="P439" s="727"/>
      <c r="Q439" s="727"/>
      <c r="R439" s="727"/>
      <c r="S439" s="727"/>
      <c r="T439" s="727"/>
      <c r="U439" s="727"/>
      <c r="V439" s="727"/>
      <c r="W439" s="727"/>
      <c r="X439" s="727"/>
      <c r="Y439" s="727"/>
      <c r="Z439" s="727"/>
      <c r="AA439" s="727"/>
      <c r="AB439" s="727"/>
      <c r="AC439" s="728"/>
    </row>
    <row r="440" spans="8:29" ht="14.1" customHeight="1">
      <c r="H440" s="797"/>
      <c r="I440" s="797"/>
      <c r="J440" s="797"/>
      <c r="K440" s="797"/>
      <c r="L440" s="797"/>
      <c r="M440" s="6"/>
      <c r="N440" s="6"/>
      <c r="O440" s="6"/>
      <c r="P440" s="6"/>
      <c r="Q440" s="6"/>
      <c r="R440" s="6"/>
      <c r="S440" s="6"/>
      <c r="T440" s="6"/>
      <c r="U440" s="6"/>
      <c r="V440" s="6"/>
      <c r="W440" s="6"/>
      <c r="X440" s="6"/>
      <c r="Y440" s="6"/>
      <c r="Z440" s="6"/>
      <c r="AA440" s="6"/>
      <c r="AB440" s="6"/>
      <c r="AC440" s="6"/>
    </row>
    <row r="441" spans="8:29" ht="14.1" customHeight="1">
      <c r="H441" s="796" t="s">
        <v>327</v>
      </c>
      <c r="I441" s="796"/>
      <c r="J441" s="796"/>
      <c r="K441" s="796"/>
      <c r="L441" s="796"/>
      <c r="M441" s="593"/>
      <c r="N441" s="593"/>
      <c r="O441" s="593"/>
      <c r="P441" s="593"/>
      <c r="Q441" s="593"/>
      <c r="R441" s="593"/>
      <c r="S441" s="593"/>
      <c r="T441" s="593"/>
      <c r="U441" s="593"/>
      <c r="V441" s="593"/>
      <c r="W441" s="593"/>
      <c r="X441" s="593"/>
      <c r="Y441" s="593"/>
      <c r="Z441" s="593"/>
      <c r="AA441" s="593"/>
      <c r="AB441" s="593"/>
      <c r="AC441" s="593"/>
    </row>
    <row r="442" spans="8:29" ht="14.1" customHeight="1">
      <c r="H442" s="789" t="s">
        <v>39</v>
      </c>
      <c r="I442" s="789"/>
      <c r="J442" s="789"/>
      <c r="K442" s="789"/>
      <c r="L442" s="789"/>
      <c r="M442" s="726" t="s">
        <v>801</v>
      </c>
      <c r="N442" s="727"/>
      <c r="O442" s="727"/>
      <c r="P442" s="727"/>
      <c r="Q442" s="727"/>
      <c r="R442" s="727"/>
      <c r="S442" s="727"/>
      <c r="T442" s="727"/>
      <c r="U442" s="727"/>
      <c r="V442" s="727"/>
      <c r="W442" s="727"/>
      <c r="X442" s="727"/>
      <c r="Y442" s="727"/>
      <c r="Z442" s="727"/>
      <c r="AA442" s="727"/>
      <c r="AB442" s="727"/>
      <c r="AC442" s="728"/>
    </row>
    <row r="443" spans="8:29" ht="14.1" customHeight="1">
      <c r="H443" s="832" t="s">
        <v>765</v>
      </c>
      <c r="I443" s="833"/>
      <c r="J443" s="833"/>
      <c r="K443" s="833"/>
      <c r="L443" s="834"/>
      <c r="M443" s="726" t="s">
        <v>804</v>
      </c>
      <c r="N443" s="727"/>
      <c r="O443" s="727"/>
      <c r="P443" s="727"/>
      <c r="Q443" s="727"/>
      <c r="R443" s="727"/>
      <c r="S443" s="727"/>
      <c r="T443" s="727"/>
      <c r="U443" s="727"/>
      <c r="V443" s="727"/>
      <c r="W443" s="727"/>
      <c r="X443" s="727"/>
      <c r="Y443" s="727"/>
      <c r="Z443" s="727"/>
      <c r="AA443" s="727"/>
      <c r="AB443" s="727"/>
      <c r="AC443" s="728"/>
    </row>
    <row r="444" spans="8:29" ht="14.1" customHeight="1">
      <c r="H444" s="789" t="s">
        <v>28</v>
      </c>
      <c r="I444" s="789"/>
      <c r="J444" s="789"/>
      <c r="K444" s="789"/>
      <c r="L444" s="789"/>
      <c r="M444" s="726" t="s">
        <v>804</v>
      </c>
      <c r="N444" s="727"/>
      <c r="O444" s="727"/>
      <c r="P444" s="727"/>
      <c r="Q444" s="727"/>
      <c r="R444" s="727"/>
      <c r="S444" s="727"/>
      <c r="T444" s="727"/>
      <c r="U444" s="727"/>
      <c r="V444" s="727"/>
      <c r="W444" s="727"/>
      <c r="X444" s="727"/>
      <c r="Y444" s="727"/>
      <c r="Z444" s="727"/>
      <c r="AA444" s="727"/>
      <c r="AB444" s="727"/>
      <c r="AC444" s="728"/>
    </row>
    <row r="445" spans="8:29" ht="14.1" customHeight="1">
      <c r="H445" s="789" t="s">
        <v>868</v>
      </c>
      <c r="I445" s="789"/>
      <c r="J445" s="789"/>
      <c r="K445" s="789"/>
      <c r="L445" s="789"/>
      <c r="M445" s="726" t="s">
        <v>804</v>
      </c>
      <c r="N445" s="727"/>
      <c r="O445" s="727"/>
      <c r="P445" s="727"/>
      <c r="Q445" s="727"/>
      <c r="R445" s="727"/>
      <c r="S445" s="727"/>
      <c r="T445" s="727"/>
      <c r="U445" s="727"/>
      <c r="V445" s="727"/>
      <c r="W445" s="727"/>
      <c r="X445" s="727"/>
      <c r="Y445" s="727"/>
      <c r="Z445" s="727"/>
      <c r="AA445" s="727"/>
      <c r="AB445" s="727"/>
      <c r="AC445" s="728"/>
    </row>
    <row r="446" spans="8:29" ht="14.1" customHeight="1">
      <c r="H446" s="789" t="s">
        <v>133</v>
      </c>
      <c r="I446" s="789"/>
      <c r="J446" s="789"/>
      <c r="K446" s="789"/>
      <c r="L446" s="789"/>
      <c r="M446" s="726" t="s">
        <v>804</v>
      </c>
      <c r="N446" s="727"/>
      <c r="O446" s="727"/>
      <c r="P446" s="727"/>
      <c r="Q446" s="727"/>
      <c r="R446" s="727"/>
      <c r="S446" s="727"/>
      <c r="T446" s="727"/>
      <c r="U446" s="727"/>
      <c r="V446" s="727"/>
      <c r="W446" s="727"/>
      <c r="X446" s="727"/>
      <c r="Y446" s="727"/>
      <c r="Z446" s="727"/>
      <c r="AA446" s="727"/>
      <c r="AB446" s="727"/>
      <c r="AC446" s="728"/>
    </row>
    <row r="447" spans="8:29" ht="14.1" customHeight="1">
      <c r="H447" s="789" t="s">
        <v>752</v>
      </c>
      <c r="I447" s="789"/>
      <c r="J447" s="789"/>
      <c r="K447" s="789"/>
      <c r="L447" s="789"/>
      <c r="M447" s="726" t="s">
        <v>869</v>
      </c>
      <c r="N447" s="727"/>
      <c r="O447" s="727"/>
      <c r="P447" s="727"/>
      <c r="Q447" s="727"/>
      <c r="R447" s="727"/>
      <c r="S447" s="727"/>
      <c r="T447" s="727"/>
      <c r="U447" s="727"/>
      <c r="V447" s="727"/>
      <c r="W447" s="727"/>
      <c r="X447" s="727"/>
      <c r="Y447" s="727"/>
      <c r="Z447" s="727"/>
      <c r="AA447" s="727"/>
      <c r="AB447" s="727"/>
      <c r="AC447" s="728"/>
    </row>
    <row r="448" spans="8:29" ht="14.1" customHeight="1">
      <c r="H448" s="789" t="s">
        <v>883</v>
      </c>
      <c r="I448" s="789"/>
      <c r="J448" s="789"/>
      <c r="K448" s="789"/>
      <c r="L448" s="789"/>
      <c r="M448" s="726" t="s">
        <v>867</v>
      </c>
      <c r="N448" s="727"/>
      <c r="O448" s="727"/>
      <c r="P448" s="727"/>
      <c r="Q448" s="727"/>
      <c r="R448" s="727"/>
      <c r="S448" s="727"/>
      <c r="T448" s="727"/>
      <c r="U448" s="727"/>
      <c r="V448" s="727"/>
      <c r="W448" s="727"/>
      <c r="X448" s="727"/>
      <c r="Y448" s="727"/>
      <c r="Z448" s="727"/>
      <c r="AA448" s="727"/>
      <c r="AB448" s="727"/>
      <c r="AC448" s="728"/>
    </row>
    <row r="449" s="4" customFormat="1"/>
    <row r="450" s="4" customFormat="1"/>
    <row r="451" s="4" customFormat="1"/>
    <row r="452" s="4" customFormat="1"/>
    <row r="453" s="4" customFormat="1"/>
    <row r="454" s="4" customFormat="1"/>
    <row r="455" s="4" customFormat="1"/>
    <row r="456" s="4" customFormat="1"/>
    <row r="457" s="4" customFormat="1"/>
    <row r="458" s="4" customFormat="1"/>
    <row r="459" s="4" customFormat="1"/>
    <row r="460" s="4" customFormat="1"/>
    <row r="461" s="4" customFormat="1"/>
    <row r="462" s="4" customFormat="1"/>
    <row r="463" s="4" customFormat="1"/>
    <row r="464" s="4" customFormat="1"/>
    <row r="465" s="4" customFormat="1"/>
    <row r="466" s="4" customFormat="1"/>
    <row r="467" s="4" customFormat="1"/>
    <row r="468" s="4" customFormat="1"/>
    <row r="469" s="4" customFormat="1"/>
    <row r="470" s="4" customFormat="1"/>
    <row r="471" s="4" customFormat="1"/>
    <row r="472" s="4" customFormat="1"/>
    <row r="473" s="4" customFormat="1"/>
    <row r="474" s="4" customFormat="1"/>
  </sheetData>
  <mergeCells count="110">
    <mergeCell ref="P15:T15"/>
    <mergeCell ref="P16:T16"/>
    <mergeCell ref="O36:R36"/>
    <mergeCell ref="O38:P38"/>
    <mergeCell ref="O25:R25"/>
    <mergeCell ref="O27:R27"/>
    <mergeCell ref="O32:R32"/>
    <mergeCell ref="O33:R33"/>
    <mergeCell ref="O34:R34"/>
    <mergeCell ref="O26:R26"/>
    <mergeCell ref="O20:R20"/>
    <mergeCell ref="O21:R21"/>
    <mergeCell ref="O35:R35"/>
    <mergeCell ref="P17:T17"/>
    <mergeCell ref="O19:S19"/>
    <mergeCell ref="J146:J154"/>
    <mergeCell ref="J156:J164"/>
    <mergeCell ref="J62:J64"/>
    <mergeCell ref="O29:R29"/>
    <mergeCell ref="O30:R30"/>
    <mergeCell ref="O31:R31"/>
    <mergeCell ref="O28:R28"/>
    <mergeCell ref="O56:AB56"/>
    <mergeCell ref="Z57:AA57"/>
    <mergeCell ref="S58:T58"/>
    <mergeCell ref="U58:X58"/>
    <mergeCell ref="J12:J14"/>
    <mergeCell ref="H12:H50"/>
    <mergeCell ref="J96:J104"/>
    <mergeCell ref="J44:J46"/>
    <mergeCell ref="H53:H55"/>
    <mergeCell ref="J53:J55"/>
    <mergeCell ref="J86:J94"/>
    <mergeCell ref="J66:J68"/>
    <mergeCell ref="A1:G1"/>
    <mergeCell ref="H433:L433"/>
    <mergeCell ref="H434:L434"/>
    <mergeCell ref="H435:L435"/>
    <mergeCell ref="H436:L436"/>
    <mergeCell ref="H431:L431"/>
    <mergeCell ref="H432:L432"/>
    <mergeCell ref="A338:E355"/>
    <mergeCell ref="A383:E400"/>
    <mergeCell ref="O12:P12"/>
    <mergeCell ref="O14:T14"/>
    <mergeCell ref="O22:R22"/>
    <mergeCell ref="O23:R23"/>
    <mergeCell ref="O24:R24"/>
    <mergeCell ref="J16:J18"/>
    <mergeCell ref="J20:J22"/>
    <mergeCell ref="J24:J26"/>
    <mergeCell ref="J36:J38"/>
    <mergeCell ref="J28:J30"/>
    <mergeCell ref="J32:J34"/>
    <mergeCell ref="J40:J42"/>
    <mergeCell ref="Q12:T12"/>
    <mergeCell ref="G225:T225"/>
    <mergeCell ref="A241:E258"/>
    <mergeCell ref="A285:E302"/>
    <mergeCell ref="H437:L437"/>
    <mergeCell ref="H447:L447"/>
    <mergeCell ref="H444:L444"/>
    <mergeCell ref="H445:L445"/>
    <mergeCell ref="H446:L446"/>
    <mergeCell ref="H438:L438"/>
    <mergeCell ref="H439:L439"/>
    <mergeCell ref="H448:L448"/>
    <mergeCell ref="H440:L440"/>
    <mergeCell ref="H441:L441"/>
    <mergeCell ref="H442:L442"/>
    <mergeCell ref="H443:L443"/>
    <mergeCell ref="G429:T429"/>
    <mergeCell ref="G83:T83"/>
    <mergeCell ref="G10:T10"/>
    <mergeCell ref="O52:R52"/>
    <mergeCell ref="J48:J50"/>
    <mergeCell ref="H58:H68"/>
    <mergeCell ref="J58:J60"/>
    <mergeCell ref="O53:R53"/>
    <mergeCell ref="J166:J174"/>
    <mergeCell ref="J116:J124"/>
    <mergeCell ref="J106:J114"/>
    <mergeCell ref="H200:H208"/>
    <mergeCell ref="J200:J208"/>
    <mergeCell ref="H86:H184"/>
    <mergeCell ref="H71:H77"/>
    <mergeCell ref="J71:J73"/>
    <mergeCell ref="J75:J77"/>
    <mergeCell ref="H212:H220"/>
    <mergeCell ref="J212:J220"/>
    <mergeCell ref="J136:J144"/>
    <mergeCell ref="J126:J134"/>
    <mergeCell ref="J176:J184"/>
    <mergeCell ref="H188:H196"/>
    <mergeCell ref="J188:J196"/>
    <mergeCell ref="M447:AC447"/>
    <mergeCell ref="M448:AC448"/>
    <mergeCell ref="M432:AC432"/>
    <mergeCell ref="M433:AC433"/>
    <mergeCell ref="M434:AC434"/>
    <mergeCell ref="M435:AC435"/>
    <mergeCell ref="M436:AC436"/>
    <mergeCell ref="M437:AC437"/>
    <mergeCell ref="M438:AC438"/>
    <mergeCell ref="M439:AC439"/>
    <mergeCell ref="M442:AC442"/>
    <mergeCell ref="M443:AC443"/>
    <mergeCell ref="M444:AC444"/>
    <mergeCell ref="M445:AC445"/>
    <mergeCell ref="M446:AC446"/>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0417" r:id="rId3" name="Button 1">
              <controlPr defaultSize="0" print="0" autoFill="0" autoPict="0" macro="[0]!CurrentCostsJump">
                <anchor moveWithCells="1" sizeWithCells="1">
                  <from>
                    <xdr:col>9</xdr:col>
                    <xdr:colOff>771525</xdr:colOff>
                    <xdr:row>2</xdr:row>
                    <xdr:rowOff>85725</xdr:rowOff>
                  </from>
                  <to>
                    <xdr:col>11</xdr:col>
                    <xdr:colOff>381000</xdr:colOff>
                    <xdr:row>4</xdr:row>
                    <xdr:rowOff>85725</xdr:rowOff>
                  </to>
                </anchor>
              </controlPr>
            </control>
          </mc:Choice>
        </mc:AlternateContent>
        <mc:AlternateContent xmlns:mc="http://schemas.openxmlformats.org/markup-compatibility/2006">
          <mc:Choice Requires="x14">
            <control shapeId="60418" r:id="rId4" name="Button 2">
              <controlPr defaultSize="0" print="0" autoFill="0" autoPict="0" macro="[0]!HistoricTrendsJump">
                <anchor moveWithCells="1" sizeWithCells="1">
                  <from>
                    <xdr:col>16</xdr:col>
                    <xdr:colOff>495300</xdr:colOff>
                    <xdr:row>2</xdr:row>
                    <xdr:rowOff>85725</xdr:rowOff>
                  </from>
                  <to>
                    <xdr:col>18</xdr:col>
                    <xdr:colOff>561975</xdr:colOff>
                    <xdr:row>4</xdr:row>
                    <xdr:rowOff>85725</xdr:rowOff>
                  </to>
                </anchor>
              </controlPr>
            </control>
          </mc:Choice>
        </mc:AlternateContent>
        <mc:AlternateContent xmlns:mc="http://schemas.openxmlformats.org/markup-compatibility/2006">
          <mc:Choice Requires="x14">
            <control shapeId="60419" r:id="rId5" name="Button 3">
              <controlPr defaultSize="0" print="0" autoFill="0" autoPict="0" macro="[0]!FutureProjectionsJump">
                <anchor moveWithCells="1" sizeWithCells="1">
                  <from>
                    <xdr:col>11</xdr:col>
                    <xdr:colOff>638175</xdr:colOff>
                    <xdr:row>2</xdr:row>
                    <xdr:rowOff>85725</xdr:rowOff>
                  </from>
                  <to>
                    <xdr:col>13</xdr:col>
                    <xdr:colOff>714375</xdr:colOff>
                    <xdr:row>4</xdr:row>
                    <xdr:rowOff>85725</xdr:rowOff>
                  </to>
                </anchor>
              </controlPr>
            </control>
          </mc:Choice>
        </mc:AlternateContent>
        <mc:AlternateContent xmlns:mc="http://schemas.openxmlformats.org/markup-compatibility/2006">
          <mc:Choice Requires="x14">
            <control shapeId="60420" r:id="rId6" name="Button 4">
              <controlPr defaultSize="0" print="0" autoFill="0" autoPict="0" macro="[0]!GraphicsJump">
                <anchor moveWithCells="1" sizeWithCells="1">
                  <from>
                    <xdr:col>14</xdr:col>
                    <xdr:colOff>114300</xdr:colOff>
                    <xdr:row>2</xdr:row>
                    <xdr:rowOff>85725</xdr:rowOff>
                  </from>
                  <to>
                    <xdr:col>16</xdr:col>
                    <xdr:colOff>190500</xdr:colOff>
                    <xdr:row>4</xdr:row>
                    <xdr:rowOff>85725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DI392"/>
  <sheetViews>
    <sheetView showGridLines="0" zoomScaleNormal="100"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4.1" customHeight="1"/>
  <cols>
    <col min="1" max="1" width="9.140625" style="4"/>
    <col min="2" max="7" width="1.7109375" style="4" customWidth="1"/>
    <col min="8" max="8" width="5.7109375" style="4" customWidth="1"/>
    <col min="9" max="9" width="1.7109375" style="4" customWidth="1"/>
    <col min="10" max="10" width="20.28515625" style="4" customWidth="1"/>
    <col min="11" max="11" width="15" style="4" bestFit="1" customWidth="1"/>
    <col min="12" max="48" width="11.28515625" style="4" customWidth="1"/>
    <col min="49" max="16384" width="9.140625" style="4"/>
  </cols>
  <sheetData>
    <row r="1" spans="1:113" ht="14.1" customHeight="1">
      <c r="A1" s="768" t="s">
        <v>135</v>
      </c>
      <c r="B1" s="768"/>
      <c r="C1" s="768"/>
      <c r="D1" s="768"/>
      <c r="E1" s="768"/>
      <c r="F1" s="768"/>
      <c r="G1" s="5"/>
      <c r="H1" s="5"/>
      <c r="I1" s="5"/>
    </row>
    <row r="2" spans="1:113" ht="14.1" customHeight="1">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row>
    <row r="3" spans="1:113" ht="14.1" customHeight="1">
      <c r="A3"/>
      <c r="B3"/>
      <c r="C3"/>
      <c r="D3"/>
      <c r="E3"/>
      <c r="T3" s="50" t="s">
        <v>29</v>
      </c>
    </row>
    <row r="4" spans="1:113" ht="14.1" customHeight="1">
      <c r="J4" s="3" t="s">
        <v>16</v>
      </c>
      <c r="T4" s="51" t="s">
        <v>35</v>
      </c>
    </row>
    <row r="6" spans="1:113" ht="14.1" customHeight="1">
      <c r="J6"/>
    </row>
    <row r="7" spans="1:113" ht="14.1" customHeight="1">
      <c r="H7"/>
    </row>
    <row r="9" spans="1:113" ht="14.1" customHeight="1">
      <c r="G9" s="16"/>
      <c r="H9" s="17"/>
      <c r="I9" s="17"/>
      <c r="J9" s="17"/>
      <c r="K9" s="17"/>
      <c r="L9" s="17"/>
      <c r="M9" s="17"/>
      <c r="N9" s="17"/>
      <c r="O9" s="17"/>
      <c r="P9" s="17"/>
      <c r="Q9" s="17"/>
      <c r="R9" s="17"/>
      <c r="S9" s="17"/>
      <c r="T9" s="17"/>
      <c r="U9" s="17"/>
      <c r="V9" s="17"/>
      <c r="W9" s="17"/>
      <c r="X9" s="17"/>
      <c r="Y9" s="17"/>
      <c r="Z9" s="17"/>
      <c r="AA9" s="17"/>
      <c r="AB9" s="17"/>
      <c r="AC9" s="17"/>
      <c r="AD9" s="18"/>
      <c r="AE9" s="19"/>
    </row>
    <row r="10" spans="1:113" ht="14.1" customHeight="1">
      <c r="B10" s="426" t="s">
        <v>90</v>
      </c>
      <c r="G10" s="733" t="s">
        <v>17</v>
      </c>
      <c r="H10" s="733"/>
      <c r="I10" s="733"/>
      <c r="J10" s="733"/>
      <c r="K10" s="733"/>
      <c r="L10" s="733"/>
      <c r="M10" s="733"/>
      <c r="N10" s="733"/>
      <c r="O10" s="733"/>
      <c r="P10" s="733"/>
      <c r="Q10" s="733"/>
      <c r="R10" s="733"/>
      <c r="S10" s="733"/>
      <c r="T10" s="733"/>
      <c r="U10" s="423"/>
      <c r="V10" s="423"/>
      <c r="W10" s="423"/>
      <c r="X10" s="423"/>
      <c r="Y10" s="423"/>
      <c r="Z10" s="423"/>
      <c r="AA10" s="423"/>
      <c r="AB10" s="423"/>
      <c r="AC10" s="423"/>
      <c r="AD10" s="582"/>
      <c r="AE10" s="19"/>
    </row>
    <row r="11" spans="1:113" ht="14.1" customHeight="1" thickBot="1">
      <c r="G11" s="19"/>
      <c r="AD11" s="20"/>
      <c r="AE11" s="19"/>
    </row>
    <row r="12" spans="1:113" ht="14.1" customHeight="1" thickBot="1">
      <c r="A12"/>
      <c r="G12" s="19"/>
      <c r="H12" s="738" t="s">
        <v>37</v>
      </c>
      <c r="J12" s="735" t="s">
        <v>39</v>
      </c>
      <c r="K12" s="8" t="s">
        <v>3</v>
      </c>
      <c r="L12" s="25">
        <v>0.90100000000000002</v>
      </c>
      <c r="O12" s="798" t="s">
        <v>36</v>
      </c>
      <c r="P12" s="799"/>
      <c r="Q12" s="772">
        <v>2013</v>
      </c>
      <c r="R12" s="773"/>
      <c r="S12" s="773"/>
      <c r="T12" s="774"/>
      <c r="U12"/>
      <c r="V12"/>
      <c r="W12"/>
      <c r="X12"/>
      <c r="Y12"/>
      <c r="AD12" s="20"/>
      <c r="AE12" s="19"/>
    </row>
    <row r="13" spans="1:113" ht="14.1" customHeight="1" thickBot="1">
      <c r="G13" s="19"/>
      <c r="H13" s="738"/>
      <c r="J13" s="736"/>
      <c r="K13" s="9"/>
      <c r="L13" s="26"/>
      <c r="N13" s="4" t="s">
        <v>92</v>
      </c>
      <c r="T13" s="133"/>
      <c r="Y13"/>
      <c r="AD13" s="20"/>
      <c r="AE13" s="19"/>
    </row>
    <row r="14" spans="1:113" ht="14.1" customHeight="1" thickBot="1">
      <c r="G14" s="19"/>
      <c r="H14" s="738"/>
      <c r="J14" s="736"/>
      <c r="K14" s="10"/>
      <c r="L14" s="26"/>
      <c r="O14" s="775" t="s">
        <v>134</v>
      </c>
      <c r="P14" s="776"/>
      <c r="Q14" s="776"/>
      <c r="R14" s="776"/>
      <c r="S14" s="776"/>
      <c r="T14" s="777"/>
      <c r="U14"/>
      <c r="V14"/>
      <c r="W14"/>
      <c r="X14"/>
      <c r="Y14"/>
      <c r="AD14" s="20"/>
      <c r="AE14" s="19"/>
    </row>
    <row r="15" spans="1:113" ht="14.1" customHeight="1">
      <c r="G15" s="19"/>
      <c r="H15" s="738"/>
      <c r="J15" s="15"/>
      <c r="O15" s="375" t="s">
        <v>3</v>
      </c>
      <c r="P15" s="809" t="s">
        <v>139</v>
      </c>
      <c r="Q15" s="810"/>
      <c r="R15" s="810"/>
      <c r="S15" s="810"/>
      <c r="T15" s="820"/>
      <c r="U15"/>
      <c r="V15"/>
      <c r="W15"/>
      <c r="X15"/>
      <c r="Y15"/>
      <c r="AD15" s="20"/>
      <c r="AE15" s="19"/>
    </row>
    <row r="16" spans="1:113" ht="14.1" customHeight="1">
      <c r="G16" s="19"/>
      <c r="H16" s="738"/>
      <c r="J16" s="735" t="s">
        <v>30</v>
      </c>
      <c r="K16" s="8" t="s">
        <v>3</v>
      </c>
      <c r="L16" s="44">
        <f>L12*8760</f>
        <v>7892.76</v>
      </c>
      <c r="O16" s="376"/>
      <c r="P16" s="869"/>
      <c r="Q16" s="750"/>
      <c r="R16" s="750"/>
      <c r="S16" s="750"/>
      <c r="T16" s="751"/>
      <c r="U16"/>
      <c r="V16"/>
      <c r="W16"/>
      <c r="X16"/>
      <c r="Y16"/>
      <c r="AD16" s="20"/>
      <c r="AE16" s="19"/>
    </row>
    <row r="17" spans="7:31" ht="14.1" customHeight="1" thickBot="1">
      <c r="G17" s="19"/>
      <c r="H17" s="738"/>
      <c r="J17" s="736"/>
      <c r="K17" s="9"/>
      <c r="L17" s="45"/>
      <c r="O17" s="377"/>
      <c r="P17" s="823"/>
      <c r="Q17" s="752"/>
      <c r="R17" s="752"/>
      <c r="S17" s="752"/>
      <c r="T17" s="753"/>
      <c r="U17"/>
      <c r="V17"/>
      <c r="W17"/>
      <c r="X17"/>
      <c r="Y17"/>
      <c r="AD17" s="20"/>
      <c r="AE17" s="19"/>
    </row>
    <row r="18" spans="7:31" ht="14.1" customHeight="1" thickBot="1">
      <c r="G18" s="19"/>
      <c r="H18" s="738"/>
      <c r="J18" s="736"/>
      <c r="K18" s="10"/>
      <c r="L18" s="45"/>
      <c r="O18" s="424"/>
      <c r="P18" s="15"/>
      <c r="Q18" s="15"/>
      <c r="R18" s="15"/>
      <c r="S18" s="15"/>
      <c r="T18" s="15"/>
      <c r="U18" s="15"/>
      <c r="V18" s="15"/>
      <c r="W18" s="15"/>
      <c r="X18" s="15"/>
      <c r="Y18" s="15"/>
      <c r="AD18" s="20"/>
      <c r="AE18" s="19"/>
    </row>
    <row r="19" spans="7:31" ht="14.1" customHeight="1">
      <c r="G19" s="19"/>
      <c r="H19" s="738"/>
      <c r="J19" s="15"/>
      <c r="O19" s="765" t="s">
        <v>1</v>
      </c>
      <c r="P19" s="766"/>
      <c r="Q19" s="766"/>
      <c r="R19" s="766"/>
      <c r="S19" s="767"/>
      <c r="U19" s="24"/>
      <c r="V19"/>
      <c r="W19"/>
      <c r="X19"/>
      <c r="Y19"/>
      <c r="Z19"/>
      <c r="AA19"/>
      <c r="AB19"/>
      <c r="AC19"/>
      <c r="AD19" s="20"/>
      <c r="AE19" s="19"/>
    </row>
    <row r="20" spans="7:31" ht="14.1" customHeight="1">
      <c r="G20" s="19"/>
      <c r="H20" s="738"/>
      <c r="J20" s="735" t="s">
        <v>751</v>
      </c>
      <c r="K20" s="8" t="s">
        <v>3</v>
      </c>
      <c r="L20" s="471">
        <v>10.46</v>
      </c>
      <c r="O20" s="779" t="s">
        <v>2</v>
      </c>
      <c r="P20" s="780"/>
      <c r="Q20" s="780"/>
      <c r="R20" s="780"/>
      <c r="S20" s="60">
        <v>2.5000000000000001E-2</v>
      </c>
      <c r="V20"/>
      <c r="W20"/>
      <c r="X20"/>
      <c r="Y20"/>
      <c r="Z20"/>
      <c r="AA20"/>
      <c r="AB20"/>
      <c r="AC20"/>
      <c r="AD20" s="20"/>
      <c r="AE20" s="19"/>
    </row>
    <row r="21" spans="7:31" ht="14.1" customHeight="1">
      <c r="G21" s="19"/>
      <c r="H21" s="738"/>
      <c r="J21" s="736"/>
      <c r="K21" s="9"/>
      <c r="L21" s="471"/>
      <c r="O21" s="730" t="s">
        <v>623</v>
      </c>
      <c r="P21" s="731"/>
      <c r="Q21" s="731"/>
      <c r="R21" s="731"/>
      <c r="S21" s="80">
        <v>20</v>
      </c>
      <c r="V21"/>
      <c r="W21"/>
      <c r="X21"/>
      <c r="Y21"/>
      <c r="Z21"/>
      <c r="AA21"/>
      <c r="AB21"/>
      <c r="AC21"/>
      <c r="AD21" s="20"/>
      <c r="AE21" s="19"/>
    </row>
    <row r="22" spans="7:31" ht="14.1" customHeight="1">
      <c r="G22" s="19"/>
      <c r="H22" s="738"/>
      <c r="J22" s="736"/>
      <c r="K22" s="10"/>
      <c r="L22" s="471"/>
      <c r="O22" s="730" t="s">
        <v>617</v>
      </c>
      <c r="P22" s="731"/>
      <c r="Q22" s="731"/>
      <c r="R22" s="731"/>
      <c r="S22" s="59">
        <v>0.08</v>
      </c>
      <c r="V22"/>
      <c r="W22"/>
      <c r="X22"/>
      <c r="Y22"/>
      <c r="Z22"/>
      <c r="AA22"/>
      <c r="AB22"/>
      <c r="AC22"/>
      <c r="AD22" s="20"/>
      <c r="AE22" s="19"/>
    </row>
    <row r="23" spans="7:31" ht="14.1" customHeight="1">
      <c r="G23" s="19"/>
      <c r="H23" s="738"/>
      <c r="O23" s="730" t="s">
        <v>614</v>
      </c>
      <c r="P23" s="731"/>
      <c r="Q23" s="731"/>
      <c r="R23" s="731"/>
      <c r="S23" s="61">
        <f>(1+S22)/(1+S20)-1</f>
        <v>5.3658536585366123E-2</v>
      </c>
      <c r="V23"/>
      <c r="W23"/>
      <c r="X23"/>
      <c r="Y23"/>
      <c r="Z23"/>
      <c r="AA23"/>
      <c r="AB23"/>
      <c r="AC23"/>
      <c r="AD23" s="20"/>
      <c r="AE23" s="19"/>
    </row>
    <row r="24" spans="7:31" ht="14.1" customHeight="1">
      <c r="G24" s="19"/>
      <c r="H24" s="738"/>
      <c r="J24" s="735" t="s">
        <v>672</v>
      </c>
      <c r="K24" s="8" t="s">
        <v>3</v>
      </c>
      <c r="L24" s="422">
        <f xml:space="preserve"> $S$32 * (L32 + L58)</f>
        <v>6481.7658189045269</v>
      </c>
      <c r="O24" s="730" t="s">
        <v>626</v>
      </c>
      <c r="P24" s="731"/>
      <c r="Q24" s="731"/>
      <c r="R24" s="731"/>
      <c r="S24" s="59">
        <v>0.08</v>
      </c>
      <c r="V24"/>
      <c r="W24"/>
      <c r="X24"/>
      <c r="Y24"/>
      <c r="Z24"/>
      <c r="AA24"/>
      <c r="AB24"/>
      <c r="AC24"/>
      <c r="AD24" s="20"/>
      <c r="AE24" s="19"/>
    </row>
    <row r="25" spans="7:31" ht="14.1" customHeight="1">
      <c r="G25" s="19"/>
      <c r="H25" s="738"/>
      <c r="J25" s="736"/>
      <c r="K25" s="9"/>
      <c r="L25" s="422"/>
      <c r="O25" s="730" t="s">
        <v>616</v>
      </c>
      <c r="P25" s="731"/>
      <c r="Q25" s="731"/>
      <c r="R25" s="731"/>
      <c r="S25" s="59">
        <v>0.13</v>
      </c>
      <c r="V25"/>
      <c r="W25"/>
      <c r="X25"/>
      <c r="Y25"/>
      <c r="Z25"/>
      <c r="AA25"/>
      <c r="AB25"/>
      <c r="AC25"/>
      <c r="AD25" s="20"/>
      <c r="AE25" s="19"/>
    </row>
    <row r="26" spans="7:31" ht="14.1" customHeight="1">
      <c r="G26" s="19"/>
      <c r="H26" s="738"/>
      <c r="J26" s="736"/>
      <c r="K26" s="10"/>
      <c r="L26" s="422"/>
      <c r="O26" s="730" t="s">
        <v>615</v>
      </c>
      <c r="P26" s="731"/>
      <c r="Q26" s="731"/>
      <c r="R26" s="731"/>
      <c r="S26" s="61">
        <f>(1+S25)/(1+S20) - 1</f>
        <v>0.10243902439024399</v>
      </c>
      <c r="V26"/>
      <c r="W26"/>
      <c r="X26"/>
      <c r="Y26"/>
      <c r="Z26"/>
      <c r="AA26"/>
      <c r="AB26"/>
      <c r="AC26"/>
      <c r="AD26" s="20"/>
      <c r="AE26" s="19"/>
    </row>
    <row r="27" spans="7:31" ht="14.1" customHeight="1">
      <c r="G27" s="19"/>
      <c r="H27" s="738"/>
      <c r="O27" s="730" t="s">
        <v>59</v>
      </c>
      <c r="P27" s="731"/>
      <c r="Q27" s="731"/>
      <c r="R27" s="731"/>
      <c r="S27" s="59">
        <v>0.5</v>
      </c>
      <c r="V27"/>
      <c r="W27"/>
      <c r="X27"/>
      <c r="Y27"/>
      <c r="Z27"/>
      <c r="AA27"/>
      <c r="AB27"/>
      <c r="AC27"/>
      <c r="AD27" s="20"/>
      <c r="AE27" s="19"/>
    </row>
    <row r="28" spans="7:31" ht="14.1" customHeight="1">
      <c r="G28" s="19"/>
      <c r="H28" s="738"/>
      <c r="J28" s="735" t="s">
        <v>24</v>
      </c>
      <c r="K28" s="8" t="s">
        <v>3</v>
      </c>
      <c r="L28" s="48">
        <f>(L32 + L58)*($S$32-1)</f>
        <v>898.24581890452623</v>
      </c>
      <c r="M28"/>
      <c r="O28" s="730" t="s">
        <v>618</v>
      </c>
      <c r="P28" s="731"/>
      <c r="Q28" s="731"/>
      <c r="R28" s="731"/>
      <c r="S28" s="59">
        <v>0.4</v>
      </c>
      <c r="U28" s="176"/>
      <c r="V28"/>
      <c r="W28"/>
      <c r="X28"/>
      <c r="Y28"/>
      <c r="Z28"/>
      <c r="AA28"/>
      <c r="AB28"/>
      <c r="AC28"/>
      <c r="AD28" s="20"/>
      <c r="AE28" s="19"/>
    </row>
    <row r="29" spans="7:31" ht="14.1" customHeight="1">
      <c r="G29" s="19"/>
      <c r="H29" s="738"/>
      <c r="J29" s="736"/>
      <c r="K29" s="9"/>
      <c r="L29" s="48"/>
      <c r="O29" s="730" t="s">
        <v>65</v>
      </c>
      <c r="P29" s="731"/>
      <c r="Q29" s="731"/>
      <c r="R29" s="731"/>
      <c r="S29" s="61">
        <f>IF(S28&gt;0,S27*S22*(1-S28)+(1-S27)*S25,S27*S22+(1-S27)*S25)</f>
        <v>8.8999999999999996E-2</v>
      </c>
      <c r="V29"/>
      <c r="W29"/>
      <c r="X29"/>
      <c r="Y29"/>
      <c r="Z29"/>
      <c r="AA29"/>
      <c r="AB29"/>
      <c r="AC29"/>
      <c r="AD29" s="20"/>
      <c r="AE29" s="19"/>
    </row>
    <row r="30" spans="7:31" ht="14.1" customHeight="1">
      <c r="G30" s="19"/>
      <c r="H30" s="738"/>
      <c r="J30" s="736"/>
      <c r="K30" s="10"/>
      <c r="L30" s="48"/>
      <c r="O30" s="730" t="s">
        <v>66</v>
      </c>
      <c r="P30" s="731"/>
      <c r="Q30" s="731"/>
      <c r="R30" s="731"/>
      <c r="S30" s="61">
        <f xml:space="preserve"> ((1+((1-S27)*((1+S26)*(1+S20)-1)) + (S27*((1+S23)*(1+S20)-1)*(1-S28))) / (1+S20)) - 1</f>
        <v>6.2439024390243958E-2</v>
      </c>
      <c r="V30"/>
      <c r="W30"/>
      <c r="X30"/>
      <c r="Y30"/>
      <c r="Z30"/>
      <c r="AA30"/>
      <c r="AB30"/>
      <c r="AC30"/>
      <c r="AD30" s="20"/>
      <c r="AE30" s="19"/>
    </row>
    <row r="31" spans="7:31" ht="14.1" customHeight="1">
      <c r="G31" s="19"/>
      <c r="H31" s="738"/>
      <c r="O31" s="730" t="s">
        <v>886</v>
      </c>
      <c r="P31" s="731"/>
      <c r="Q31" s="731"/>
      <c r="R31" s="731"/>
      <c r="S31" s="80">
        <v>15</v>
      </c>
      <c r="V31"/>
      <c r="W31"/>
      <c r="X31"/>
      <c r="Y31"/>
      <c r="Z31"/>
      <c r="AA31"/>
      <c r="AB31"/>
      <c r="AC31"/>
      <c r="AD31" s="20"/>
      <c r="AE31" s="19"/>
    </row>
    <row r="32" spans="7:31" ht="14.1" customHeight="1">
      <c r="G32" s="19"/>
      <c r="H32" s="738"/>
      <c r="J32" s="735" t="s">
        <v>28</v>
      </c>
      <c r="K32" s="8" t="s">
        <v>3</v>
      </c>
      <c r="L32" s="28">
        <v>5583.52</v>
      </c>
      <c r="M32" s="4" t="s">
        <v>142</v>
      </c>
      <c r="O32" s="760" t="s">
        <v>550</v>
      </c>
      <c r="P32" s="761"/>
      <c r="Q32" s="761"/>
      <c r="R32" s="761"/>
      <c r="S32" s="88">
        <f>SUMPRODUCT(P41:P46,Q41:Q46)</f>
        <v>1.1608744696722724</v>
      </c>
      <c r="V32"/>
      <c r="W32"/>
      <c r="X32"/>
      <c r="Y32"/>
      <c r="Z32"/>
      <c r="AA32"/>
      <c r="AB32"/>
      <c r="AC32"/>
      <c r="AD32" s="20"/>
      <c r="AE32" s="19"/>
    </row>
    <row r="33" spans="7:31" ht="14.1" customHeight="1">
      <c r="G33" s="19"/>
      <c r="H33" s="738"/>
      <c r="J33" s="736"/>
      <c r="K33" s="9"/>
      <c r="L33" s="29"/>
      <c r="O33" s="760" t="s">
        <v>598</v>
      </c>
      <c r="P33" s="761"/>
      <c r="Q33" s="761"/>
      <c r="R33" s="761"/>
      <c r="S33" s="88">
        <f>SUMPRODUCT(O49:AD49,O51:AD51)</f>
        <v>0.55020085572025057</v>
      </c>
      <c r="V33"/>
      <c r="W33"/>
      <c r="X33"/>
      <c r="Y33"/>
      <c r="Z33"/>
      <c r="AA33"/>
      <c r="AB33"/>
      <c r="AC33"/>
      <c r="AD33" s="20"/>
      <c r="AE33" s="19"/>
    </row>
    <row r="34" spans="7:31" ht="14.1" customHeight="1">
      <c r="G34" s="19"/>
      <c r="H34" s="738"/>
      <c r="J34" s="736"/>
      <c r="K34" s="10"/>
      <c r="L34" s="29"/>
      <c r="O34" s="760" t="s">
        <v>632</v>
      </c>
      <c r="P34" s="761"/>
      <c r="Q34" s="761"/>
      <c r="R34" s="761"/>
      <c r="S34" s="88">
        <f xml:space="preserve"> (1 - S28 * S33) / (1 - S28)</f>
        <v>1.2998660961864996</v>
      </c>
      <c r="V34"/>
      <c r="W34"/>
      <c r="X34"/>
      <c r="Y34"/>
      <c r="Z34"/>
      <c r="AA34"/>
      <c r="AB34"/>
      <c r="AC34"/>
      <c r="AD34" s="20"/>
      <c r="AE34" s="19"/>
    </row>
    <row r="35" spans="7:31" ht="14.1" customHeight="1">
      <c r="G35" s="19"/>
      <c r="H35" s="738"/>
      <c r="O35" s="760" t="s">
        <v>63</v>
      </c>
      <c r="P35" s="761"/>
      <c r="Q35" s="761"/>
      <c r="R35" s="761"/>
      <c r="S35" s="61">
        <f xml:space="preserve"> S29 / (1 - (1 / (1 + S29)^S21))</f>
        <v>0.10876693284230318</v>
      </c>
      <c r="V35"/>
      <c r="W35"/>
      <c r="X35"/>
      <c r="Y35"/>
      <c r="Z35"/>
      <c r="AA35"/>
      <c r="AB35"/>
      <c r="AC35"/>
      <c r="AD35" s="20"/>
      <c r="AE35" s="19"/>
    </row>
    <row r="36" spans="7:31" ht="14.1" customHeight="1" thickBot="1">
      <c r="G36" s="19"/>
      <c r="H36" s="738"/>
      <c r="J36" s="735" t="s">
        <v>624</v>
      </c>
      <c r="K36" s="8" t="s">
        <v>3</v>
      </c>
      <c r="L36" s="28">
        <v>94.68</v>
      </c>
      <c r="O36" s="769" t="s">
        <v>64</v>
      </c>
      <c r="P36" s="770"/>
      <c r="Q36" s="770"/>
      <c r="R36" s="770"/>
      <c r="S36" s="89">
        <f xml:space="preserve"> S30 / (1 - (1 / (1 + S30)^S21))</f>
        <v>8.8918713624039622E-2</v>
      </c>
      <c r="V36"/>
      <c r="W36"/>
      <c r="X36"/>
      <c r="Y36"/>
      <c r="Z36"/>
      <c r="AA36"/>
      <c r="AB36"/>
      <c r="AC36"/>
      <c r="AD36" s="20"/>
      <c r="AE36" s="19"/>
    </row>
    <row r="37" spans="7:31" ht="14.1" customHeight="1" thickBot="1">
      <c r="G37" s="19"/>
      <c r="H37" s="738"/>
      <c r="J37" s="736"/>
      <c r="K37" s="9"/>
      <c r="L37" s="29"/>
      <c r="O37" s="369"/>
      <c r="P37" s="369"/>
      <c r="Q37" s="369"/>
      <c r="R37" s="369"/>
      <c r="S37" s="176"/>
      <c r="V37"/>
      <c r="W37"/>
      <c r="X37"/>
      <c r="Y37"/>
      <c r="Z37"/>
      <c r="AA37"/>
      <c r="AB37"/>
      <c r="AC37"/>
      <c r="AD37" s="20"/>
      <c r="AE37" s="19"/>
    </row>
    <row r="38" spans="7:31" ht="14.1" customHeight="1">
      <c r="G38" s="19"/>
      <c r="H38" s="738"/>
      <c r="J38" s="736"/>
      <c r="K38" s="10"/>
      <c r="L38" s="29"/>
      <c r="M38" s="4" t="s">
        <v>92</v>
      </c>
      <c r="O38" s="762" t="s">
        <v>637</v>
      </c>
      <c r="P38" s="763"/>
      <c r="Q38" s="382">
        <v>6</v>
      </c>
      <c r="R38" s="369"/>
      <c r="S38" s="176"/>
      <c r="V38"/>
      <c r="W38"/>
      <c r="X38"/>
      <c r="Y38"/>
      <c r="Z38"/>
      <c r="AA38"/>
      <c r="AB38"/>
      <c r="AC38"/>
      <c r="AD38" s="20"/>
      <c r="AE38" s="19"/>
    </row>
    <row r="39" spans="7:31" ht="14.1" customHeight="1">
      <c r="G39" s="19"/>
      <c r="H39" s="738"/>
      <c r="O39" s="82" t="s">
        <v>0</v>
      </c>
      <c r="P39" s="81" t="s">
        <v>402</v>
      </c>
      <c r="Q39" s="294" t="s">
        <v>630</v>
      </c>
      <c r="R39" s="369"/>
      <c r="S39" s="176"/>
      <c r="V39"/>
      <c r="W39"/>
      <c r="X39"/>
      <c r="Y39"/>
      <c r="Z39"/>
      <c r="AA39"/>
      <c r="AB39"/>
      <c r="AC39"/>
      <c r="AD39" s="20"/>
      <c r="AE39" s="19"/>
    </row>
    <row r="40" spans="7:31" ht="14.1" customHeight="1">
      <c r="G40" s="19"/>
      <c r="H40" s="738"/>
      <c r="J40" s="735" t="s">
        <v>543</v>
      </c>
      <c r="K40" s="8" t="s">
        <v>3</v>
      </c>
      <c r="L40" s="28">
        <v>2.17</v>
      </c>
      <c r="O40" s="186" t="s">
        <v>633</v>
      </c>
      <c r="P40" s="15" t="s">
        <v>735</v>
      </c>
      <c r="Q40" s="83" t="s">
        <v>631</v>
      </c>
      <c r="R40" s="369"/>
      <c r="S40" s="437"/>
      <c r="V40"/>
      <c r="W40"/>
      <c r="X40"/>
      <c r="Y40"/>
      <c r="Z40"/>
      <c r="AA40"/>
      <c r="AB40"/>
      <c r="AC40"/>
      <c r="AD40" s="20"/>
      <c r="AE40" s="19"/>
    </row>
    <row r="41" spans="7:31" ht="14.1" customHeight="1">
      <c r="G41" s="19"/>
      <c r="H41" s="738"/>
      <c r="J41" s="736"/>
      <c r="K41" s="9"/>
      <c r="L41" s="29"/>
      <c r="O41" s="305">
        <v>0</v>
      </c>
      <c r="P41" s="84">
        <v>0.1</v>
      </c>
      <c r="Q41" s="86">
        <f>1+(1-$S$28)*((1+$S$24)^(O41+0.5)-1)</f>
        <v>1.0235382907247959</v>
      </c>
      <c r="R41" s="369"/>
      <c r="S41" s="757"/>
      <c r="T41" s="757"/>
      <c r="U41" s="757"/>
      <c r="V41" s="757"/>
      <c r="W41" s="757"/>
      <c r="X41" s="757"/>
      <c r="Y41" s="757"/>
      <c r="Z41" s="757"/>
      <c r="AA41"/>
      <c r="AB41"/>
      <c r="AC41"/>
      <c r="AD41" s="20"/>
      <c r="AE41" s="19"/>
    </row>
    <row r="42" spans="7:31" ht="14.1" customHeight="1">
      <c r="G42" s="19"/>
      <c r="H42" s="738"/>
      <c r="J42" s="736"/>
      <c r="K42" s="10"/>
      <c r="L42" s="29"/>
      <c r="O42" s="383">
        <v>1</v>
      </c>
      <c r="P42" s="33">
        <v>0.2</v>
      </c>
      <c r="Q42" s="88">
        <f t="shared" ref="Q42:Q46" si="0">1+(1-$S$28)*((1+$S$24)^(O42+0.5)-1)</f>
        <v>1.0734213539827795</v>
      </c>
      <c r="R42" s="369"/>
      <c r="S42" s="176"/>
      <c r="V42"/>
      <c r="W42"/>
      <c r="X42"/>
      <c r="Y42"/>
      <c r="Z42"/>
      <c r="AA42"/>
      <c r="AB42"/>
      <c r="AC42"/>
      <c r="AD42" s="20"/>
      <c r="AE42" s="19"/>
    </row>
    <row r="43" spans="7:31" ht="14.1" customHeight="1">
      <c r="G43" s="19"/>
      <c r="H43" s="738"/>
      <c r="O43" s="383">
        <v>2</v>
      </c>
      <c r="P43" s="33">
        <v>0.2</v>
      </c>
      <c r="Q43" s="88">
        <f t="shared" si="0"/>
        <v>1.127295062301402</v>
      </c>
      <c r="R43" s="369"/>
      <c r="S43" s="176"/>
      <c r="V43"/>
      <c r="W43"/>
      <c r="X43"/>
      <c r="Y43"/>
      <c r="Z43"/>
      <c r="AA43"/>
      <c r="AB43"/>
      <c r="AC43"/>
      <c r="AD43" s="20"/>
      <c r="AE43" s="19"/>
    </row>
    <row r="44" spans="7:31" ht="14.1" customHeight="1">
      <c r="G44" s="19"/>
      <c r="H44" s="738"/>
      <c r="J44" s="735" t="s">
        <v>752</v>
      </c>
      <c r="K44" s="8" t="s">
        <v>3</v>
      </c>
      <c r="L44" s="145">
        <v>0.75718999999999992</v>
      </c>
      <c r="O44" s="383">
        <v>3</v>
      </c>
      <c r="P44" s="33">
        <v>0.2</v>
      </c>
      <c r="Q44" s="88">
        <f t="shared" si="0"/>
        <v>1.1854786672855142</v>
      </c>
      <c r="R44" s="369"/>
      <c r="S44" s="176"/>
      <c r="V44"/>
      <c r="W44"/>
      <c r="X44"/>
      <c r="Y44"/>
      <c r="Z44"/>
      <c r="AA44"/>
      <c r="AB44"/>
      <c r="AC44"/>
      <c r="AD44" s="20"/>
      <c r="AE44" s="19"/>
    </row>
    <row r="45" spans="7:31" ht="14.1" customHeight="1">
      <c r="G45" s="19"/>
      <c r="H45" s="738"/>
      <c r="J45" s="736"/>
      <c r="K45" s="9"/>
      <c r="L45" s="29"/>
      <c r="O45" s="383">
        <v>4</v>
      </c>
      <c r="P45" s="33">
        <v>0.2</v>
      </c>
      <c r="Q45" s="88">
        <f t="shared" si="0"/>
        <v>1.2483169606683553</v>
      </c>
      <c r="R45" s="369"/>
      <c r="S45" s="176"/>
      <c r="V45"/>
      <c r="W45"/>
      <c r="X45"/>
      <c r="Y45"/>
      <c r="Z45"/>
      <c r="AA45"/>
      <c r="AB45"/>
      <c r="AC45"/>
      <c r="AD45" s="20"/>
      <c r="AE45" s="19"/>
    </row>
    <row r="46" spans="7:31" ht="14.1" customHeight="1" thickBot="1">
      <c r="G46" s="19"/>
      <c r="H46" s="738"/>
      <c r="J46" s="736"/>
      <c r="K46" s="10"/>
      <c r="L46" s="29"/>
      <c r="O46" s="384">
        <v>5</v>
      </c>
      <c r="P46" s="85">
        <v>0.1</v>
      </c>
      <c r="Q46" s="87">
        <f t="shared" si="0"/>
        <v>1.3161823175218239</v>
      </c>
      <c r="R46" s="369"/>
      <c r="S46" s="176"/>
      <c r="V46"/>
      <c r="W46"/>
      <c r="X46"/>
      <c r="Y46"/>
      <c r="Z46"/>
      <c r="AA46"/>
      <c r="AB46"/>
      <c r="AC46"/>
      <c r="AD46" s="20"/>
      <c r="AE46" s="19"/>
    </row>
    <row r="47" spans="7:31" ht="14.1" customHeight="1" thickBot="1">
      <c r="G47" s="19"/>
      <c r="H47" s="738"/>
      <c r="O47" s="385"/>
      <c r="P47" s="235"/>
      <c r="Q47" s="386"/>
      <c r="R47" s="369"/>
      <c r="S47" s="176"/>
      <c r="T47" s="133"/>
      <c r="V47"/>
      <c r="W47"/>
      <c r="X47"/>
      <c r="Y47"/>
      <c r="Z47"/>
      <c r="AA47"/>
      <c r="AB47"/>
      <c r="AC47"/>
      <c r="AD47" s="20"/>
      <c r="AE47" s="19"/>
    </row>
    <row r="48" spans="7:31" ht="14.1" customHeight="1">
      <c r="G48" s="19"/>
      <c r="H48" s="738"/>
      <c r="J48" s="735" t="s">
        <v>734</v>
      </c>
      <c r="K48" s="8" t="s">
        <v>3</v>
      </c>
      <c r="L48" s="47">
        <f>L44*L20</f>
        <v>7.9202073999999998</v>
      </c>
      <c r="N48" s="91" t="s">
        <v>634</v>
      </c>
      <c r="O48" s="296">
        <v>1</v>
      </c>
      <c r="P48" s="296">
        <v>2</v>
      </c>
      <c r="Q48" s="296">
        <v>3</v>
      </c>
      <c r="R48" s="296">
        <v>4</v>
      </c>
      <c r="S48" s="296">
        <v>5</v>
      </c>
      <c r="T48" s="378">
        <v>6</v>
      </c>
      <c r="U48" s="93">
        <v>7</v>
      </c>
      <c r="V48" s="296">
        <v>8</v>
      </c>
      <c r="W48" s="296">
        <v>9</v>
      </c>
      <c r="X48" s="296">
        <v>10</v>
      </c>
      <c r="Y48" s="296">
        <v>11</v>
      </c>
      <c r="Z48" s="296">
        <v>12</v>
      </c>
      <c r="AA48" s="296">
        <v>13</v>
      </c>
      <c r="AB48" s="296">
        <v>14</v>
      </c>
      <c r="AC48" s="296">
        <v>15</v>
      </c>
      <c r="AD48" s="297">
        <v>16</v>
      </c>
      <c r="AE48" s="19"/>
    </row>
    <row r="49" spans="7:31" ht="14.1" customHeight="1">
      <c r="G49" s="19"/>
      <c r="H49" s="738"/>
      <c r="J49" s="736"/>
      <c r="K49" s="9"/>
      <c r="L49" s="48"/>
      <c r="N49" s="82" t="s">
        <v>636</v>
      </c>
      <c r="O49" s="312">
        <v>0.05</v>
      </c>
      <c r="P49" s="313">
        <v>9.5000000000000001E-2</v>
      </c>
      <c r="Q49" s="313">
        <v>8.5500000000000007E-2</v>
      </c>
      <c r="R49" s="313">
        <v>7.6999999999999999E-2</v>
      </c>
      <c r="S49" s="313">
        <v>6.93E-2</v>
      </c>
      <c r="T49" s="313">
        <v>6.2300000000000001E-2</v>
      </c>
      <c r="U49" s="313">
        <v>5.8999999999999997E-2</v>
      </c>
      <c r="V49" s="313">
        <v>5.8999999999999997E-2</v>
      </c>
      <c r="W49" s="313">
        <v>5.91E-2</v>
      </c>
      <c r="X49" s="313">
        <v>5.8999999999999997E-2</v>
      </c>
      <c r="Y49" s="313">
        <v>5.91E-2</v>
      </c>
      <c r="Z49" s="313">
        <v>5.8999999999999997E-2</v>
      </c>
      <c r="AA49" s="313">
        <v>5.91E-2</v>
      </c>
      <c r="AB49" s="313">
        <v>5.8999999999999997E-2</v>
      </c>
      <c r="AC49" s="313">
        <v>5.91E-2</v>
      </c>
      <c r="AD49" s="314">
        <v>2.9499999999999998E-2</v>
      </c>
      <c r="AE49" s="19"/>
    </row>
    <row r="50" spans="7:31" ht="14.1" customHeight="1" thickBot="1">
      <c r="G50" s="19"/>
      <c r="H50" s="738"/>
      <c r="J50" s="736"/>
      <c r="K50" s="10"/>
      <c r="L50" s="48"/>
      <c r="N50" s="295" t="s">
        <v>62</v>
      </c>
      <c r="O50" s="310"/>
      <c r="P50" s="310"/>
      <c r="Q50" s="310"/>
      <c r="R50" s="310"/>
      <c r="S50" s="310"/>
      <c r="T50" s="310"/>
      <c r="U50" s="310"/>
      <c r="V50" s="310"/>
      <c r="W50" s="310"/>
      <c r="X50" s="310"/>
      <c r="Y50" s="310"/>
      <c r="Z50" s="310"/>
      <c r="AA50" s="310"/>
      <c r="AB50" s="310"/>
      <c r="AC50" s="310"/>
      <c r="AD50" s="379"/>
      <c r="AE50" s="19"/>
    </row>
    <row r="51" spans="7:31" ht="14.1" customHeight="1" thickBot="1">
      <c r="G51" s="140"/>
      <c r="H51" s="11"/>
      <c r="I51" s="11"/>
      <c r="J51" s="11"/>
      <c r="K51" s="11"/>
      <c r="L51" s="11"/>
      <c r="M51" s="11"/>
      <c r="N51" s="308" t="s">
        <v>636</v>
      </c>
      <c r="O51" s="303">
        <f>1/((1+$S$30)*(1+$S$20))^O48</f>
        <v>0.91827364554637281</v>
      </c>
      <c r="P51" s="303">
        <f t="shared" ref="P51:AD51" si="1">1/((1+$S$30)*(1+$S$20))^P48</f>
        <v>0.84322648810502554</v>
      </c>
      <c r="Q51" s="303">
        <f t="shared" si="1"/>
        <v>0.77431266125346698</v>
      </c>
      <c r="R51" s="303">
        <f t="shared" si="1"/>
        <v>0.71103091024193477</v>
      </c>
      <c r="S51" s="303">
        <f t="shared" si="1"/>
        <v>0.65292094604401729</v>
      </c>
      <c r="T51" s="303">
        <f t="shared" si="1"/>
        <v>0.59956009737742622</v>
      </c>
      <c r="U51" s="303">
        <f t="shared" si="1"/>
        <v>0.55056023634290752</v>
      </c>
      <c r="V51" s="303">
        <f t="shared" si="1"/>
        <v>0.50556495531947432</v>
      </c>
      <c r="W51" s="303">
        <f t="shared" si="1"/>
        <v>0.46424697458170283</v>
      </c>
      <c r="X51" s="303">
        <f t="shared" si="1"/>
        <v>0.42630576178301444</v>
      </c>
      <c r="Y51" s="303">
        <f t="shared" si="1"/>
        <v>0.39146534598991228</v>
      </c>
      <c r="Z51" s="303">
        <f t="shared" si="1"/>
        <v>0.35947231036722888</v>
      </c>
      <c r="AA51" s="303">
        <f t="shared" si="1"/>
        <v>0.33009394891389243</v>
      </c>
      <c r="AB51" s="303">
        <f t="shared" si="1"/>
        <v>0.30311657384195817</v>
      </c>
      <c r="AC51" s="303">
        <f t="shared" si="1"/>
        <v>0.27834396128738126</v>
      </c>
      <c r="AD51" s="380">
        <f t="shared" si="1"/>
        <v>0.25559592404718207</v>
      </c>
      <c r="AE51" s="19"/>
    </row>
    <row r="52" spans="7:31" ht="14.1" customHeight="1" thickBot="1">
      <c r="G52" s="141"/>
      <c r="H52" s="12"/>
      <c r="I52" s="12"/>
      <c r="J52" s="12"/>
      <c r="K52" s="12"/>
      <c r="L52" s="12"/>
      <c r="M52" s="12"/>
      <c r="N52" s="309" t="s">
        <v>635</v>
      </c>
      <c r="O52" s="301"/>
      <c r="P52" s="301"/>
      <c r="Q52" s="301"/>
      <c r="R52" s="301"/>
      <c r="S52" s="301"/>
      <c r="T52" s="301"/>
      <c r="U52" s="301"/>
      <c r="V52" s="301"/>
      <c r="W52" s="301"/>
      <c r="X52" s="301"/>
      <c r="Y52" s="301"/>
      <c r="Z52" s="301"/>
      <c r="AA52" s="301"/>
      <c r="AB52" s="301"/>
      <c r="AC52" s="301"/>
      <c r="AD52" s="381"/>
      <c r="AE52" s="19"/>
    </row>
    <row r="53" spans="7:31" ht="15" customHeight="1" thickBot="1">
      <c r="G53" s="19"/>
      <c r="H53" s="739" t="s">
        <v>32</v>
      </c>
      <c r="J53" s="735" t="s">
        <v>43</v>
      </c>
      <c r="K53" s="8" t="s">
        <v>3</v>
      </c>
      <c r="L53" s="53">
        <f>$S$29</f>
        <v>8.8999999999999996E-2</v>
      </c>
      <c r="T53"/>
      <c r="U53"/>
      <c r="V53"/>
      <c r="W53"/>
      <c r="X53"/>
      <c r="Y53"/>
      <c r="Z53"/>
      <c r="AA53"/>
      <c r="AB53"/>
      <c r="AC53"/>
      <c r="AD53" s="20"/>
      <c r="AE53" s="19"/>
    </row>
    <row r="54" spans="7:31" ht="15" customHeight="1">
      <c r="G54" s="19"/>
      <c r="H54" s="739"/>
      <c r="J54" s="736"/>
      <c r="K54" s="9"/>
      <c r="L54" s="54"/>
      <c r="O54" s="781" t="s">
        <v>679</v>
      </c>
      <c r="P54" s="782"/>
      <c r="Q54" s="782"/>
      <c r="R54" s="782"/>
      <c r="S54" s="370">
        <v>0</v>
      </c>
      <c r="T54"/>
      <c r="U54"/>
      <c r="V54"/>
      <c r="W54"/>
      <c r="X54"/>
      <c r="Y54"/>
      <c r="Z54"/>
      <c r="AA54"/>
      <c r="AB54"/>
      <c r="AC54"/>
      <c r="AD54" s="20"/>
      <c r="AE54" s="19"/>
    </row>
    <row r="55" spans="7:31" ht="15" customHeight="1" thickBot="1">
      <c r="G55" s="19"/>
      <c r="H55" s="739"/>
      <c r="J55" s="736"/>
      <c r="K55" s="9"/>
      <c r="L55" s="54"/>
      <c r="O55" s="783" t="s">
        <v>680</v>
      </c>
      <c r="P55" s="784"/>
      <c r="Q55" s="784"/>
      <c r="R55" s="784"/>
      <c r="S55" s="371">
        <v>0</v>
      </c>
      <c r="T55"/>
      <c r="U55"/>
      <c r="V55"/>
      <c r="W55"/>
      <c r="X55"/>
      <c r="Y55"/>
      <c r="Z55"/>
      <c r="AA55"/>
      <c r="AB55"/>
      <c r="AC55"/>
      <c r="AD55" s="20"/>
      <c r="AE55" s="19"/>
    </row>
    <row r="56" spans="7:31" ht="14.1" customHeight="1" thickBot="1">
      <c r="G56" s="140"/>
      <c r="H56" s="11"/>
      <c r="I56" s="11"/>
      <c r="J56" s="11"/>
      <c r="K56" s="11"/>
      <c r="L56" s="11"/>
      <c r="M56" s="11"/>
      <c r="N56" s="430"/>
      <c r="O56" s="430" t="s">
        <v>681</v>
      </c>
      <c r="P56" s="430"/>
      <c r="Q56" s="11"/>
      <c r="R56" s="11"/>
      <c r="S56" s="11"/>
      <c r="T56" s="11"/>
      <c r="U56" s="11"/>
      <c r="V56" s="11"/>
      <c r="W56" s="11"/>
      <c r="X56" s="11"/>
      <c r="Y56" s="11"/>
      <c r="Z56" s="11"/>
      <c r="AA56" s="11"/>
      <c r="AB56" s="11"/>
      <c r="AC56" s="11"/>
      <c r="AD56" s="144"/>
      <c r="AE56" s="19"/>
    </row>
    <row r="57" spans="7:31" ht="14.1" customHeight="1" thickBot="1">
      <c r="G57" s="141"/>
      <c r="H57" s="12"/>
      <c r="I57" s="12"/>
      <c r="J57" s="12"/>
      <c r="K57" s="12"/>
      <c r="L57" s="12"/>
      <c r="M57" s="12"/>
      <c r="O57"/>
      <c r="P57"/>
      <c r="Q57"/>
      <c r="R57"/>
      <c r="AD57" s="20"/>
      <c r="AE57" s="19"/>
    </row>
    <row r="58" spans="7:31" ht="14.1" customHeight="1">
      <c r="G58" s="19"/>
      <c r="H58" s="787" t="s">
        <v>27</v>
      </c>
      <c r="J58" s="735" t="s">
        <v>640</v>
      </c>
      <c r="K58" s="8" t="s">
        <v>3</v>
      </c>
      <c r="L58" s="171">
        <f>L62+L66</f>
        <v>0</v>
      </c>
      <c r="O58" s="765" t="s">
        <v>75</v>
      </c>
      <c r="P58" s="766"/>
      <c r="Q58" s="766"/>
      <c r="R58" s="766"/>
      <c r="S58" s="766"/>
      <c r="T58" s="766"/>
      <c r="U58" s="766"/>
      <c r="V58" s="766"/>
      <c r="W58" s="766"/>
      <c r="X58" s="766"/>
      <c r="Y58" s="766"/>
      <c r="Z58" s="766"/>
      <c r="AA58" s="766"/>
      <c r="AB58" s="767"/>
      <c r="AD58" s="20"/>
      <c r="AE58" s="19"/>
    </row>
    <row r="59" spans="7:31" ht="14.1" customHeight="1">
      <c r="G59" s="19"/>
      <c r="H59" s="787"/>
      <c r="J59" s="736"/>
      <c r="K59" s="9"/>
      <c r="L59" s="171"/>
      <c r="O59" s="97"/>
      <c r="Q59" s="81"/>
      <c r="R59" s="81" t="s">
        <v>78</v>
      </c>
      <c r="S59" s="81"/>
      <c r="T59" s="81"/>
      <c r="U59" s="740"/>
      <c r="V59" s="740"/>
      <c r="W59" s="740"/>
      <c r="X59" s="740"/>
      <c r="Y59" s="81" t="s">
        <v>85</v>
      </c>
      <c r="Z59" s="857" t="s">
        <v>81</v>
      </c>
      <c r="AA59" s="857"/>
      <c r="AB59" s="294"/>
      <c r="AD59" s="20"/>
      <c r="AE59" s="19"/>
    </row>
    <row r="60" spans="7:31" ht="14.1" customHeight="1">
      <c r="G60" s="19"/>
      <c r="H60" s="787"/>
      <c r="J60" s="736"/>
      <c r="K60" s="10"/>
      <c r="L60" s="171"/>
      <c r="O60" s="7"/>
      <c r="P60" s="15" t="s">
        <v>13</v>
      </c>
      <c r="Q60" s="15" t="s">
        <v>76</v>
      </c>
      <c r="R60" s="15" t="s">
        <v>79</v>
      </c>
      <c r="S60" s="852" t="s">
        <v>5</v>
      </c>
      <c r="T60" s="853"/>
      <c r="U60" s="862" t="s">
        <v>80</v>
      </c>
      <c r="V60" s="852"/>
      <c r="W60" s="852"/>
      <c r="X60" s="852"/>
      <c r="Y60" s="15" t="s">
        <v>86</v>
      </c>
      <c r="Z60" s="15" t="s">
        <v>68</v>
      </c>
      <c r="AA60" s="15" t="s">
        <v>83</v>
      </c>
      <c r="AB60" s="83"/>
      <c r="AD60" s="20"/>
      <c r="AE60" s="19"/>
    </row>
    <row r="61" spans="7:31" ht="14.1" customHeight="1">
      <c r="G61" s="19"/>
      <c r="H61" s="787"/>
      <c r="L61" s="247"/>
      <c r="O61" s="7"/>
      <c r="P61" s="15" t="s">
        <v>89</v>
      </c>
      <c r="Q61" s="15" t="s">
        <v>77</v>
      </c>
      <c r="R61" s="15" t="s">
        <v>6</v>
      </c>
      <c r="S61" s="15" t="s">
        <v>7</v>
      </c>
      <c r="T61" s="15" t="s">
        <v>8</v>
      </c>
      <c r="U61" s="15" t="s">
        <v>10</v>
      </c>
      <c r="V61" s="15" t="s">
        <v>9</v>
      </c>
      <c r="W61" s="15" t="s">
        <v>69</v>
      </c>
      <c r="X61" s="15" t="s">
        <v>11</v>
      </c>
      <c r="Y61" s="15" t="s">
        <v>87</v>
      </c>
      <c r="Z61" s="425" t="s">
        <v>82</v>
      </c>
      <c r="AA61" s="425" t="s">
        <v>84</v>
      </c>
      <c r="AB61" s="138" t="s">
        <v>88</v>
      </c>
      <c r="AD61" s="20"/>
      <c r="AE61" s="19"/>
    </row>
    <row r="62" spans="7:31" ht="14.1" customHeight="1">
      <c r="G62" s="19"/>
      <c r="H62" s="787"/>
      <c r="J62" s="735" t="s">
        <v>639</v>
      </c>
      <c r="K62" s="8" t="s">
        <v>3</v>
      </c>
      <c r="L62" s="677">
        <v>0</v>
      </c>
      <c r="O62" s="100" t="s">
        <v>3</v>
      </c>
      <c r="P62" s="102" t="s">
        <v>14</v>
      </c>
      <c r="Q62" s="105">
        <v>10452</v>
      </c>
      <c r="R62" s="84">
        <v>1</v>
      </c>
      <c r="S62" s="84">
        <v>0.04</v>
      </c>
      <c r="T62" s="84">
        <v>0.06</v>
      </c>
      <c r="U62" s="107">
        <v>0</v>
      </c>
      <c r="V62" s="107">
        <v>0</v>
      </c>
      <c r="W62" s="131">
        <v>0</v>
      </c>
      <c r="X62" s="113">
        <v>0</v>
      </c>
      <c r="Y62" s="84">
        <v>0</v>
      </c>
      <c r="Z62" s="84">
        <v>0</v>
      </c>
      <c r="AA62" s="105">
        <v>0</v>
      </c>
      <c r="AB62" s="139" t="s">
        <v>15</v>
      </c>
      <c r="AD62" s="20"/>
      <c r="AE62" s="19"/>
    </row>
    <row r="63" spans="7:31" ht="14.1" customHeight="1">
      <c r="G63" s="19"/>
      <c r="H63" s="787"/>
      <c r="J63" s="736"/>
      <c r="K63" s="9"/>
      <c r="L63" s="678"/>
      <c r="O63" s="100"/>
      <c r="P63" s="103"/>
      <c r="Q63" s="31"/>
      <c r="R63" s="33"/>
      <c r="S63" s="33"/>
      <c r="T63" s="33"/>
      <c r="U63" s="108"/>
      <c r="V63" s="108"/>
      <c r="W63" s="132"/>
      <c r="X63" s="114"/>
      <c r="Y63" s="33"/>
      <c r="Z63" s="33"/>
      <c r="AA63" s="31"/>
      <c r="AB63" s="432"/>
      <c r="AD63" s="20"/>
      <c r="AE63" s="19"/>
    </row>
    <row r="64" spans="7:31" ht="14.1" customHeight="1" thickBot="1">
      <c r="G64" s="19"/>
      <c r="H64" s="787"/>
      <c r="J64" s="736"/>
      <c r="K64" s="10"/>
      <c r="L64" s="679"/>
      <c r="O64" s="101"/>
      <c r="P64" s="104"/>
      <c r="Q64" s="106"/>
      <c r="R64" s="85"/>
      <c r="S64" s="85"/>
      <c r="T64" s="85"/>
      <c r="U64" s="109"/>
      <c r="V64" s="109"/>
      <c r="W64" s="137"/>
      <c r="X64" s="115"/>
      <c r="Y64" s="85"/>
      <c r="Z64" s="85"/>
      <c r="AA64" s="106"/>
      <c r="AB64" s="433"/>
      <c r="AD64" s="20"/>
      <c r="AE64" s="19"/>
    </row>
    <row r="65" spans="7:35" ht="14.1" customHeight="1">
      <c r="G65" s="19"/>
      <c r="H65" s="787"/>
      <c r="L65" s="247"/>
      <c r="O65" s="3"/>
      <c r="P65" s="15"/>
      <c r="Q65" s="236"/>
      <c r="R65" s="235"/>
      <c r="S65" s="235"/>
      <c r="T65" s="235"/>
      <c r="U65" s="386"/>
      <c r="V65" s="386"/>
      <c r="W65" s="161"/>
      <c r="X65" s="428"/>
      <c r="Y65" s="235"/>
      <c r="Z65" s="235"/>
      <c r="AA65" s="236"/>
      <c r="AB65" s="15"/>
      <c r="AD65" s="20"/>
      <c r="AE65" s="19"/>
    </row>
    <row r="66" spans="7:35" ht="14.1" customHeight="1">
      <c r="G66" s="19"/>
      <c r="H66" s="787"/>
      <c r="J66" s="735" t="s">
        <v>638</v>
      </c>
      <c r="K66" s="8" t="s">
        <v>3</v>
      </c>
      <c r="L66" s="677">
        <v>0</v>
      </c>
      <c r="O66" s="3"/>
      <c r="P66" s="15"/>
      <c r="Q66" s="236"/>
      <c r="R66" s="235"/>
      <c r="S66" s="235"/>
      <c r="T66" s="235"/>
      <c r="U66" s="386"/>
      <c r="V66" s="386"/>
      <c r="W66" s="161"/>
      <c r="X66" s="428"/>
      <c r="Y66" s="235"/>
      <c r="Z66" s="235"/>
      <c r="AA66" s="236"/>
      <c r="AB66" s="15"/>
      <c r="AD66" s="20"/>
      <c r="AE66" s="19"/>
    </row>
    <row r="67" spans="7:35" ht="14.1" customHeight="1">
      <c r="G67" s="19"/>
      <c r="H67" s="787"/>
      <c r="J67" s="736"/>
      <c r="K67" s="9"/>
      <c r="L67" s="678"/>
      <c r="O67" s="3"/>
      <c r="P67" s="15"/>
      <c r="Q67" s="236"/>
      <c r="R67" s="235"/>
      <c r="S67" s="235"/>
      <c r="T67" s="235"/>
      <c r="U67" s="386"/>
      <c r="V67" s="386"/>
      <c r="W67" s="161"/>
      <c r="X67" s="428"/>
      <c r="Y67" s="235"/>
      <c r="Z67" s="235"/>
      <c r="AA67" s="236"/>
      <c r="AB67" s="15"/>
      <c r="AD67" s="20"/>
      <c r="AE67" s="19"/>
    </row>
    <row r="68" spans="7:35" ht="14.1" customHeight="1">
      <c r="G68" s="19"/>
      <c r="H68" s="787"/>
      <c r="J68" s="736"/>
      <c r="K68" s="10"/>
      <c r="L68" s="679"/>
      <c r="O68" s="3"/>
      <c r="P68" s="15"/>
      <c r="Q68" s="236"/>
      <c r="R68" s="235"/>
      <c r="S68" s="235"/>
      <c r="T68" s="235"/>
      <c r="U68" s="386"/>
      <c r="V68" s="386"/>
      <c r="W68" s="161"/>
      <c r="X68" s="428"/>
      <c r="Y68" s="235"/>
      <c r="Z68" s="235"/>
      <c r="AA68" s="236"/>
      <c r="AB68" s="15"/>
      <c r="AD68" s="20"/>
      <c r="AE68" s="19"/>
    </row>
    <row r="69" spans="7:35" ht="14.1" customHeight="1" thickBot="1">
      <c r="G69" s="140"/>
      <c r="H69" s="11"/>
      <c r="I69" s="11"/>
      <c r="J69" s="11"/>
      <c r="K69" s="11"/>
      <c r="L69" s="11"/>
      <c r="M69" s="11"/>
      <c r="N69" s="11"/>
      <c r="S69" s="11"/>
      <c r="T69" s="11"/>
      <c r="U69" s="11"/>
      <c r="V69" s="11"/>
      <c r="W69" s="11"/>
      <c r="X69" s="11"/>
      <c r="Y69" s="11"/>
      <c r="Z69" s="11"/>
      <c r="AA69" s="11"/>
      <c r="AB69" s="11"/>
      <c r="AC69" s="11"/>
      <c r="AD69" s="144"/>
      <c r="AE69" s="19"/>
    </row>
    <row r="70" spans="7:35" ht="14.1" customHeight="1">
      <c r="G70" s="141"/>
      <c r="H70" s="12"/>
      <c r="I70" s="12"/>
      <c r="J70" s="12"/>
      <c r="K70" s="12"/>
      <c r="L70" s="12"/>
      <c r="M70" s="12"/>
      <c r="N70" s="12"/>
      <c r="O70" s="12"/>
      <c r="P70" s="12"/>
      <c r="Q70" s="12"/>
      <c r="R70" s="12"/>
      <c r="AD70" s="20"/>
      <c r="AE70" s="19"/>
    </row>
    <row r="71" spans="7:35" ht="14.1" customHeight="1">
      <c r="G71" s="19"/>
      <c r="H71" s="788" t="s">
        <v>33</v>
      </c>
      <c r="J71" s="735" t="s">
        <v>34</v>
      </c>
      <c r="K71" s="8" t="s">
        <v>3</v>
      </c>
      <c r="L71" s="171">
        <f xml:space="preserve"> (($S$36 * $S$34 * $S$32 * (L32 * 1 + L58) +L36) * 1000 / (L12 * 8760)) + L40 + L48</f>
        <v>117.0056826859352</v>
      </c>
      <c r="M71"/>
      <c r="AD71" s="20"/>
      <c r="AE71" s="19"/>
    </row>
    <row r="72" spans="7:35" ht="14.1" customHeight="1">
      <c r="G72" s="19"/>
      <c r="H72" s="788"/>
      <c r="J72" s="736"/>
      <c r="K72" s="9"/>
      <c r="L72" s="171"/>
      <c r="N72" s="734"/>
      <c r="O72" s="734"/>
      <c r="P72" s="734"/>
      <c r="Q72" s="734"/>
      <c r="R72" s="734"/>
      <c r="S72" s="734"/>
      <c r="V72" s="734"/>
      <c r="W72" s="734"/>
      <c r="X72" s="734"/>
      <c r="Y72" s="734"/>
      <c r="Z72" s="734"/>
      <c r="AA72" s="734"/>
      <c r="AB72" s="734"/>
      <c r="AD72" s="20"/>
      <c r="AE72" s="19"/>
    </row>
    <row r="73" spans="7:35" ht="14.1" customHeight="1">
      <c r="G73" s="19"/>
      <c r="H73" s="788"/>
      <c r="J73" s="736"/>
      <c r="K73" s="10"/>
      <c r="L73" s="171"/>
      <c r="N73" s="734"/>
      <c r="O73" s="734"/>
      <c r="P73" s="734"/>
      <c r="Q73" s="734"/>
      <c r="R73" s="734"/>
      <c r="S73" s="734"/>
      <c r="V73" s="734"/>
      <c r="W73" s="734"/>
      <c r="AD73" s="20"/>
      <c r="AE73" s="19"/>
    </row>
    <row r="74" spans="7:35" ht="14.1" customHeight="1">
      <c r="G74" s="19"/>
      <c r="H74" s="788"/>
      <c r="L74" s="247"/>
      <c r="N74" s="734"/>
      <c r="O74" s="734"/>
      <c r="P74" s="734"/>
      <c r="Q74" s="734"/>
      <c r="R74" s="734"/>
      <c r="S74" s="734"/>
      <c r="T74" s="734"/>
      <c r="V74" s="734"/>
      <c r="W74" s="734"/>
      <c r="AD74" s="20"/>
      <c r="AE74" s="19"/>
    </row>
    <row r="75" spans="7:35" ht="14.1" customHeight="1">
      <c r="G75" s="19"/>
      <c r="H75" s="788"/>
      <c r="J75" s="735" t="s">
        <v>67</v>
      </c>
      <c r="K75" s="8" t="s">
        <v>3</v>
      </c>
      <c r="L75" s="171">
        <f>(((L32*$S$36*(1-$S$28*$S$33))/(8760*L12*(1-$S$28))+L36/(8760*L12))*1000)+L40</f>
        <v>95.931467493654239</v>
      </c>
      <c r="M75" s="299" t="s">
        <v>674</v>
      </c>
      <c r="AD75" s="20"/>
      <c r="AE75" s="19"/>
    </row>
    <row r="76" spans="7:35" ht="14.1" customHeight="1">
      <c r="G76" s="19"/>
      <c r="H76" s="788"/>
      <c r="J76" s="736"/>
      <c r="K76" s="9"/>
      <c r="L76" s="171"/>
      <c r="N76" s="734"/>
      <c r="O76" s="734"/>
      <c r="P76" s="734"/>
      <c r="Q76" s="734"/>
      <c r="R76" s="734"/>
      <c r="S76" s="734"/>
      <c r="AD76" s="20"/>
      <c r="AE76" s="19"/>
    </row>
    <row r="77" spans="7:35" ht="14.1" customHeight="1">
      <c r="G77" s="19"/>
      <c r="H77" s="788"/>
      <c r="J77" s="736"/>
      <c r="K77" s="10"/>
      <c r="L77" s="171"/>
      <c r="N77" s="734"/>
      <c r="O77" s="734"/>
      <c r="P77" s="734"/>
      <c r="Q77" s="734"/>
      <c r="R77" s="734"/>
      <c r="S77" s="734"/>
      <c r="AD77" s="20"/>
      <c r="AE77" s="19"/>
    </row>
    <row r="78" spans="7:35" ht="14.1" customHeight="1">
      <c r="G78" s="21"/>
      <c r="H78" s="22"/>
      <c r="I78" s="22"/>
      <c r="J78" s="22"/>
      <c r="K78" s="22"/>
      <c r="L78" s="22"/>
      <c r="M78" s="22"/>
      <c r="N78" s="22"/>
      <c r="O78" s="22"/>
      <c r="P78" s="22"/>
      <c r="Q78" s="22"/>
      <c r="R78" s="22"/>
      <c r="S78" s="22"/>
      <c r="T78" s="22"/>
      <c r="U78" s="22"/>
      <c r="V78" s="22"/>
      <c r="W78" s="22"/>
      <c r="X78" s="22"/>
      <c r="Y78" s="22"/>
      <c r="Z78" s="22"/>
      <c r="AA78" s="22"/>
      <c r="AB78" s="22"/>
      <c r="AC78" s="22"/>
      <c r="AD78" s="23"/>
      <c r="AE78" s="19"/>
    </row>
    <row r="79" spans="7:35" ht="14.1" customHeight="1">
      <c r="M79" s="4" t="s">
        <v>161</v>
      </c>
      <c r="Y79"/>
      <c r="Z79"/>
      <c r="AA79"/>
      <c r="AB79"/>
      <c r="AC79"/>
      <c r="AD79"/>
      <c r="AE79"/>
      <c r="AF79"/>
      <c r="AG79"/>
      <c r="AH79"/>
      <c r="AI79"/>
    </row>
    <row r="81" spans="4:79" ht="14.1" customHeight="1">
      <c r="H81" s="4" t="s">
        <v>938</v>
      </c>
    </row>
    <row r="82" spans="4:79" ht="14.1" customHeight="1">
      <c r="G82" s="16"/>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8"/>
      <c r="AW82"/>
      <c r="AX82"/>
      <c r="AY82"/>
      <c r="AZ82"/>
      <c r="BA82"/>
      <c r="BB82"/>
      <c r="BC82"/>
      <c r="BD82"/>
      <c r="BE82"/>
      <c r="BF82"/>
      <c r="BG82"/>
      <c r="BH82"/>
      <c r="BI82"/>
      <c r="BJ82"/>
      <c r="BK82"/>
      <c r="BL82"/>
      <c r="BM82"/>
      <c r="BN82"/>
      <c r="BO82"/>
      <c r="BP82"/>
      <c r="BQ82"/>
      <c r="BR82"/>
      <c r="BS82"/>
      <c r="BT82"/>
      <c r="BU82"/>
      <c r="BV82"/>
      <c r="BW82"/>
    </row>
    <row r="83" spans="4:79" ht="14.1" customHeight="1">
      <c r="D83" s="426" t="s">
        <v>90</v>
      </c>
      <c r="G83" s="733" t="s">
        <v>18</v>
      </c>
      <c r="H83" s="733"/>
      <c r="I83" s="733"/>
      <c r="J83" s="733"/>
      <c r="K83" s="733"/>
      <c r="L83" s="733"/>
      <c r="M83" s="733"/>
      <c r="N83" s="733"/>
      <c r="O83" s="733"/>
      <c r="P83" s="733"/>
      <c r="Q83" s="733"/>
      <c r="R83" s="733"/>
      <c r="S83" s="733"/>
      <c r="T83" s="733"/>
      <c r="U83" s="423"/>
      <c r="V83" s="423"/>
      <c r="W83" s="423"/>
      <c r="X83" s="423"/>
      <c r="Y83" s="423"/>
      <c r="Z83" s="870"/>
      <c r="AA83" s="870"/>
      <c r="AB83" s="870"/>
      <c r="AC83" s="870"/>
      <c r="AD83" s="870"/>
      <c r="AE83" s="870"/>
      <c r="AF83" s="870"/>
      <c r="AG83" s="870"/>
      <c r="AH83" s="870"/>
      <c r="AI83" s="870"/>
      <c r="AJ83" s="870"/>
      <c r="AK83" s="870"/>
      <c r="AL83" s="870"/>
      <c r="AM83" s="870"/>
      <c r="AN83" s="870"/>
      <c r="AO83" s="870"/>
      <c r="AP83" s="870"/>
      <c r="AQ83" s="870"/>
      <c r="AR83" s="870"/>
      <c r="AS83" s="870"/>
      <c r="AT83" s="870"/>
      <c r="AU83" s="870"/>
      <c r="AV83" s="147"/>
      <c r="AW83"/>
      <c r="AX83"/>
      <c r="AY83"/>
      <c r="AZ83"/>
      <c r="BA83"/>
      <c r="BB83"/>
      <c r="BC83"/>
      <c r="BD83"/>
      <c r="BE83"/>
      <c r="BF83"/>
      <c r="BG83"/>
      <c r="BH83"/>
      <c r="BI83"/>
      <c r="BJ83"/>
      <c r="BK83"/>
      <c r="BL83"/>
      <c r="BM83"/>
      <c r="BN83"/>
      <c r="BO83"/>
      <c r="BP83"/>
      <c r="BQ83"/>
      <c r="BR83"/>
      <c r="BS83"/>
      <c r="BT83"/>
      <c r="BU83"/>
      <c r="BV83"/>
      <c r="BW83"/>
    </row>
    <row r="84" spans="4:79" ht="14.1" customHeight="1">
      <c r="G84" s="19"/>
      <c r="AV84" s="661"/>
      <c r="AW84"/>
      <c r="AX84"/>
      <c r="AY84"/>
      <c r="AZ84"/>
      <c r="BA84"/>
      <c r="BB84"/>
      <c r="BC84"/>
      <c r="BD84"/>
      <c r="BE84"/>
      <c r="BF84"/>
      <c r="BG84"/>
      <c r="BH84"/>
      <c r="BI84"/>
      <c r="BJ84"/>
      <c r="BK84"/>
      <c r="BL84"/>
      <c r="BM84"/>
      <c r="BN84"/>
      <c r="BO84"/>
      <c r="BP84"/>
      <c r="BQ84"/>
      <c r="BR84"/>
      <c r="BS84"/>
      <c r="BT84"/>
      <c r="BU84"/>
      <c r="BV84"/>
      <c r="BW84"/>
    </row>
    <row r="85" spans="4:79" ht="14.1" customHeight="1">
      <c r="G85" s="19"/>
      <c r="L85" s="24">
        <f>Q12+1</f>
        <v>2014</v>
      </c>
      <c r="M85" s="24">
        <f t="shared" ref="M85:AU85" si="2">L85+1</f>
        <v>2015</v>
      </c>
      <c r="N85" s="24">
        <f>M85+1</f>
        <v>2016</v>
      </c>
      <c r="O85" s="24">
        <f>N85+1</f>
        <v>2017</v>
      </c>
      <c r="P85" s="24">
        <f t="shared" si="2"/>
        <v>2018</v>
      </c>
      <c r="Q85" s="24">
        <f t="shared" si="2"/>
        <v>2019</v>
      </c>
      <c r="R85" s="24">
        <f t="shared" si="2"/>
        <v>2020</v>
      </c>
      <c r="S85" s="24">
        <f t="shared" si="2"/>
        <v>2021</v>
      </c>
      <c r="T85" s="24">
        <f t="shared" si="2"/>
        <v>2022</v>
      </c>
      <c r="U85" s="24">
        <f t="shared" si="2"/>
        <v>2023</v>
      </c>
      <c r="V85" s="24">
        <f>U85+1</f>
        <v>2024</v>
      </c>
      <c r="W85" s="24">
        <f t="shared" si="2"/>
        <v>2025</v>
      </c>
      <c r="X85" s="24">
        <f t="shared" si="2"/>
        <v>2026</v>
      </c>
      <c r="Y85" s="24">
        <f>X85+1</f>
        <v>2027</v>
      </c>
      <c r="Z85" s="24">
        <f t="shared" si="2"/>
        <v>2028</v>
      </c>
      <c r="AA85" s="24">
        <f t="shared" si="2"/>
        <v>2029</v>
      </c>
      <c r="AB85" s="24">
        <f t="shared" si="2"/>
        <v>2030</v>
      </c>
      <c r="AC85" s="24">
        <f t="shared" si="2"/>
        <v>2031</v>
      </c>
      <c r="AD85" s="24">
        <f t="shared" si="2"/>
        <v>2032</v>
      </c>
      <c r="AE85" s="24">
        <f t="shared" si="2"/>
        <v>2033</v>
      </c>
      <c r="AF85" s="24">
        <f t="shared" si="2"/>
        <v>2034</v>
      </c>
      <c r="AG85" s="24">
        <f t="shared" si="2"/>
        <v>2035</v>
      </c>
      <c r="AH85" s="24">
        <f t="shared" si="2"/>
        <v>2036</v>
      </c>
      <c r="AI85" s="24">
        <f t="shared" si="2"/>
        <v>2037</v>
      </c>
      <c r="AJ85" s="24">
        <f t="shared" si="2"/>
        <v>2038</v>
      </c>
      <c r="AK85" s="24">
        <f t="shared" si="2"/>
        <v>2039</v>
      </c>
      <c r="AL85" s="24">
        <f t="shared" si="2"/>
        <v>2040</v>
      </c>
      <c r="AM85" s="24">
        <f t="shared" si="2"/>
        <v>2041</v>
      </c>
      <c r="AN85" s="24">
        <f t="shared" si="2"/>
        <v>2042</v>
      </c>
      <c r="AO85" s="24">
        <f t="shared" si="2"/>
        <v>2043</v>
      </c>
      <c r="AP85" s="24">
        <f t="shared" si="2"/>
        <v>2044</v>
      </c>
      <c r="AQ85" s="24">
        <f t="shared" si="2"/>
        <v>2045</v>
      </c>
      <c r="AR85" s="24">
        <f t="shared" si="2"/>
        <v>2046</v>
      </c>
      <c r="AS85" s="24">
        <f t="shared" si="2"/>
        <v>2047</v>
      </c>
      <c r="AT85" s="24">
        <f t="shared" si="2"/>
        <v>2048</v>
      </c>
      <c r="AU85" s="24">
        <f t="shared" si="2"/>
        <v>2049</v>
      </c>
      <c r="AV85" s="662">
        <f>AU85+1</f>
        <v>2050</v>
      </c>
      <c r="AW85"/>
      <c r="AX85"/>
      <c r="AY85"/>
      <c r="AZ85"/>
      <c r="BA85"/>
      <c r="BB85"/>
      <c r="BC85"/>
      <c r="BD85"/>
      <c r="BE85"/>
      <c r="BF85"/>
      <c r="BG85"/>
      <c r="BH85"/>
      <c r="BI85"/>
      <c r="BJ85"/>
      <c r="BK85"/>
      <c r="BL85"/>
      <c r="BM85"/>
      <c r="BN85"/>
      <c r="BO85"/>
      <c r="BP85"/>
      <c r="BQ85"/>
      <c r="BR85"/>
      <c r="BS85"/>
      <c r="BT85"/>
      <c r="BU85"/>
      <c r="BV85"/>
      <c r="BW85"/>
    </row>
    <row r="86" spans="4:79" ht="14.1" customHeight="1">
      <c r="G86" s="19"/>
      <c r="H86" s="738" t="s">
        <v>37</v>
      </c>
      <c r="J86" s="735" t="s">
        <v>39</v>
      </c>
      <c r="K86" s="154" t="s">
        <v>143</v>
      </c>
      <c r="L86" s="150"/>
      <c r="M86" s="150"/>
      <c r="N86" s="150"/>
      <c r="O86" s="150"/>
      <c r="P86" s="150"/>
      <c r="Q86" s="150"/>
      <c r="R86" s="150"/>
      <c r="S86" s="150"/>
      <c r="T86" s="150"/>
      <c r="U86" s="150"/>
      <c r="V86" s="150"/>
      <c r="W86" s="150"/>
      <c r="X86" s="150"/>
      <c r="Y86" s="150"/>
      <c r="Z86" s="150"/>
      <c r="AA86" s="150"/>
      <c r="AB86" s="150"/>
      <c r="AC86" s="150"/>
      <c r="AD86" s="150"/>
      <c r="AE86" s="150"/>
      <c r="AF86" s="150"/>
      <c r="AG86" s="150"/>
      <c r="AH86" s="150"/>
      <c r="AI86" s="150"/>
      <c r="AJ86" s="150"/>
      <c r="AK86" s="150"/>
      <c r="AL86" s="150"/>
      <c r="AM86" s="150"/>
      <c r="AN86" s="150"/>
      <c r="AO86" s="150"/>
      <c r="AP86" s="150"/>
      <c r="AQ86" s="150"/>
      <c r="AR86" s="150"/>
      <c r="AS86" s="150"/>
      <c r="AT86" s="150"/>
      <c r="AU86" s="150"/>
      <c r="AV86" s="663"/>
      <c r="AW86"/>
      <c r="AX86"/>
      <c r="AY86"/>
      <c r="AZ86"/>
      <c r="BA86"/>
      <c r="BB86"/>
      <c r="BC86"/>
      <c r="BD86"/>
      <c r="BE86"/>
      <c r="BF86"/>
      <c r="BG86"/>
      <c r="BH86"/>
      <c r="BI86"/>
      <c r="BJ86"/>
      <c r="BK86"/>
      <c r="BL86"/>
      <c r="BM86"/>
      <c r="BN86"/>
      <c r="BO86"/>
      <c r="BP86"/>
      <c r="BQ86"/>
      <c r="BR86"/>
      <c r="BS86"/>
      <c r="BT86"/>
      <c r="BU86"/>
      <c r="BV86"/>
      <c r="BW86"/>
    </row>
    <row r="87" spans="4:79" ht="14.1" customHeight="1">
      <c r="G87" s="19"/>
      <c r="H87" s="738"/>
      <c r="J87" s="736"/>
      <c r="K87" s="155" t="s">
        <v>144</v>
      </c>
      <c r="L87" s="33">
        <f>M87</f>
        <v>0.86</v>
      </c>
      <c r="M87" s="33">
        <f>N87</f>
        <v>0.86</v>
      </c>
      <c r="N87" s="33">
        <f>O87</f>
        <v>0.86</v>
      </c>
      <c r="O87" s="33">
        <f>P87</f>
        <v>0.86</v>
      </c>
      <c r="P87" s="33">
        <v>0.86</v>
      </c>
      <c r="Q87" s="33">
        <v>0.86</v>
      </c>
      <c r="R87" s="33">
        <v>0.86</v>
      </c>
      <c r="S87" s="33">
        <v>0.86</v>
      </c>
      <c r="T87" s="33">
        <v>0.86</v>
      </c>
      <c r="U87" s="33">
        <v>0.86</v>
      </c>
      <c r="V87" s="33">
        <v>0.86</v>
      </c>
      <c r="W87" s="33">
        <v>0.86</v>
      </c>
      <c r="X87" s="33">
        <v>0.86</v>
      </c>
      <c r="Y87" s="33">
        <v>0.86</v>
      </c>
      <c r="Z87" s="33">
        <v>0.86</v>
      </c>
      <c r="AA87" s="33">
        <v>0.86</v>
      </c>
      <c r="AB87" s="33">
        <v>0.86</v>
      </c>
      <c r="AC87" s="33">
        <v>0.86</v>
      </c>
      <c r="AD87" s="33">
        <v>0.86</v>
      </c>
      <c r="AE87" s="33">
        <v>0.86</v>
      </c>
      <c r="AF87" s="33">
        <v>0.86</v>
      </c>
      <c r="AG87" s="33">
        <v>0.86</v>
      </c>
      <c r="AH87" s="33">
        <v>0.86</v>
      </c>
      <c r="AI87" s="33">
        <v>0.86</v>
      </c>
      <c r="AJ87" s="33">
        <v>0.86</v>
      </c>
      <c r="AK87" s="33">
        <v>0.86</v>
      </c>
      <c r="AL87" s="33">
        <v>0.86</v>
      </c>
      <c r="AM87" s="33">
        <v>0.86</v>
      </c>
      <c r="AN87" s="33">
        <v>0.86</v>
      </c>
      <c r="AO87" s="33">
        <v>0.86</v>
      </c>
      <c r="AP87" s="33">
        <v>0.86</v>
      </c>
      <c r="AQ87" s="33">
        <v>0.86</v>
      </c>
      <c r="AR87" s="33">
        <v>0.86</v>
      </c>
      <c r="AS87" s="33">
        <v>0.86</v>
      </c>
      <c r="AT87" s="33">
        <v>0.86</v>
      </c>
      <c r="AU87" s="33">
        <v>0.86</v>
      </c>
      <c r="AV87" s="664">
        <v>0.86</v>
      </c>
      <c r="AW87"/>
      <c r="AX87"/>
      <c r="AY87"/>
      <c r="AZ87"/>
      <c r="BA87"/>
      <c r="BB87"/>
      <c r="BC87"/>
      <c r="BD87"/>
      <c r="BE87"/>
      <c r="BF87"/>
      <c r="BG87"/>
      <c r="BH87"/>
      <c r="BI87"/>
      <c r="BJ87"/>
      <c r="BK87"/>
      <c r="BL87"/>
      <c r="BM87"/>
      <c r="BN87"/>
      <c r="BO87"/>
      <c r="BP87"/>
      <c r="BQ87"/>
      <c r="BR87"/>
      <c r="BS87"/>
      <c r="BT87"/>
      <c r="BU87"/>
      <c r="BV87"/>
      <c r="BW87"/>
    </row>
    <row r="88" spans="4:79" ht="14.1" customHeight="1">
      <c r="G88" s="19"/>
      <c r="H88" s="738"/>
      <c r="J88" s="736"/>
      <c r="K88" s="156" t="s">
        <v>145</v>
      </c>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664"/>
      <c r="AW88"/>
      <c r="AX88"/>
      <c r="AY88"/>
      <c r="AZ88"/>
      <c r="BA88"/>
      <c r="BB88"/>
      <c r="BC88"/>
      <c r="BD88"/>
      <c r="BE88"/>
      <c r="BF88"/>
      <c r="BG88"/>
      <c r="BH88"/>
      <c r="BI88"/>
      <c r="BJ88"/>
      <c r="BK88"/>
      <c r="BL88"/>
      <c r="BM88"/>
      <c r="BN88"/>
      <c r="BO88"/>
      <c r="BP88"/>
      <c r="BQ88"/>
      <c r="BR88"/>
      <c r="BS88"/>
      <c r="BT88"/>
      <c r="BU88"/>
      <c r="BV88"/>
      <c r="BW88"/>
    </row>
    <row r="89" spans="4:79" ht="14.1" customHeight="1">
      <c r="G89" s="19"/>
      <c r="H89" s="738"/>
      <c r="J89" s="15"/>
      <c r="K89" s="157"/>
      <c r="AV89" s="661"/>
      <c r="AW89"/>
      <c r="AX89"/>
      <c r="AY89"/>
      <c r="AZ89"/>
      <c r="BA89"/>
      <c r="BB89"/>
      <c r="BC89"/>
      <c r="BD89"/>
      <c r="BE89"/>
      <c r="BF89"/>
      <c r="BG89"/>
      <c r="BH89"/>
      <c r="BI89"/>
      <c r="BJ89"/>
      <c r="BK89"/>
      <c r="BL89"/>
      <c r="BM89"/>
      <c r="BN89"/>
      <c r="BO89"/>
      <c r="BP89"/>
      <c r="BQ89"/>
      <c r="BR89"/>
      <c r="BS89"/>
      <c r="BT89"/>
      <c r="BU89"/>
      <c r="BV89"/>
      <c r="BW89"/>
    </row>
    <row r="90" spans="4:79" ht="14.1" customHeight="1">
      <c r="G90" s="19"/>
      <c r="H90" s="738"/>
      <c r="J90" s="735" t="s">
        <v>30</v>
      </c>
      <c r="K90" s="154" t="s">
        <v>143</v>
      </c>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c r="AS90" s="38"/>
      <c r="AT90" s="38"/>
      <c r="AU90" s="38"/>
      <c r="AV90" s="665"/>
      <c r="AW90"/>
      <c r="AX90"/>
      <c r="AY90"/>
      <c r="AZ90"/>
      <c r="BA90"/>
      <c r="BB90"/>
      <c r="BC90"/>
      <c r="BD90"/>
      <c r="BE90"/>
      <c r="BF90"/>
      <c r="BG90"/>
      <c r="BH90"/>
      <c r="BI90"/>
      <c r="BJ90"/>
      <c r="BK90"/>
      <c r="BL90"/>
      <c r="BM90"/>
      <c r="BN90"/>
      <c r="BO90"/>
      <c r="BP90"/>
      <c r="BQ90"/>
      <c r="BR90"/>
      <c r="BS90"/>
      <c r="BT90"/>
      <c r="BU90"/>
      <c r="BV90"/>
      <c r="BW90"/>
    </row>
    <row r="91" spans="4:79" ht="14.1" customHeight="1">
      <c r="G91" s="19"/>
      <c r="H91" s="738"/>
      <c r="J91" s="736"/>
      <c r="K91" s="155" t="s">
        <v>144</v>
      </c>
      <c r="L91" s="39">
        <f>L87*8760</f>
        <v>7533.5999999999995</v>
      </c>
      <c r="M91" s="39">
        <f t="shared" ref="M91:AV91" si="3">M87*8760</f>
        <v>7533.5999999999995</v>
      </c>
      <c r="N91" s="39">
        <f t="shared" si="3"/>
        <v>7533.5999999999995</v>
      </c>
      <c r="O91" s="39">
        <f t="shared" si="3"/>
        <v>7533.5999999999995</v>
      </c>
      <c r="P91" s="39">
        <f t="shared" si="3"/>
        <v>7533.5999999999995</v>
      </c>
      <c r="Q91" s="39">
        <f t="shared" si="3"/>
        <v>7533.5999999999995</v>
      </c>
      <c r="R91" s="39">
        <f t="shared" si="3"/>
        <v>7533.5999999999995</v>
      </c>
      <c r="S91" s="39">
        <f t="shared" si="3"/>
        <v>7533.5999999999995</v>
      </c>
      <c r="T91" s="39">
        <f t="shared" si="3"/>
        <v>7533.5999999999995</v>
      </c>
      <c r="U91" s="39">
        <f t="shared" si="3"/>
        <v>7533.5999999999995</v>
      </c>
      <c r="V91" s="39">
        <f t="shared" si="3"/>
        <v>7533.5999999999995</v>
      </c>
      <c r="W91" s="39">
        <f t="shared" si="3"/>
        <v>7533.5999999999995</v>
      </c>
      <c r="X91" s="39">
        <f t="shared" si="3"/>
        <v>7533.5999999999995</v>
      </c>
      <c r="Y91" s="39">
        <f t="shared" si="3"/>
        <v>7533.5999999999995</v>
      </c>
      <c r="Z91" s="39">
        <f t="shared" si="3"/>
        <v>7533.5999999999995</v>
      </c>
      <c r="AA91" s="39">
        <f t="shared" si="3"/>
        <v>7533.5999999999995</v>
      </c>
      <c r="AB91" s="39">
        <f t="shared" si="3"/>
        <v>7533.5999999999995</v>
      </c>
      <c r="AC91" s="39">
        <f t="shared" si="3"/>
        <v>7533.5999999999995</v>
      </c>
      <c r="AD91" s="39">
        <f t="shared" si="3"/>
        <v>7533.5999999999995</v>
      </c>
      <c r="AE91" s="39">
        <f t="shared" si="3"/>
        <v>7533.5999999999995</v>
      </c>
      <c r="AF91" s="39">
        <f t="shared" si="3"/>
        <v>7533.5999999999995</v>
      </c>
      <c r="AG91" s="39">
        <f t="shared" si="3"/>
        <v>7533.5999999999995</v>
      </c>
      <c r="AH91" s="39">
        <f t="shared" si="3"/>
        <v>7533.5999999999995</v>
      </c>
      <c r="AI91" s="39">
        <f t="shared" si="3"/>
        <v>7533.5999999999995</v>
      </c>
      <c r="AJ91" s="39">
        <f t="shared" si="3"/>
        <v>7533.5999999999995</v>
      </c>
      <c r="AK91" s="39">
        <f t="shared" si="3"/>
        <v>7533.5999999999995</v>
      </c>
      <c r="AL91" s="39">
        <f t="shared" si="3"/>
        <v>7533.5999999999995</v>
      </c>
      <c r="AM91" s="39">
        <f t="shared" si="3"/>
        <v>7533.5999999999995</v>
      </c>
      <c r="AN91" s="39">
        <f t="shared" si="3"/>
        <v>7533.5999999999995</v>
      </c>
      <c r="AO91" s="39">
        <f t="shared" si="3"/>
        <v>7533.5999999999995</v>
      </c>
      <c r="AP91" s="39">
        <f t="shared" si="3"/>
        <v>7533.5999999999995</v>
      </c>
      <c r="AQ91" s="39">
        <f t="shared" si="3"/>
        <v>7533.5999999999995</v>
      </c>
      <c r="AR91" s="39">
        <f t="shared" si="3"/>
        <v>7533.5999999999995</v>
      </c>
      <c r="AS91" s="39">
        <f t="shared" si="3"/>
        <v>7533.5999999999995</v>
      </c>
      <c r="AT91" s="39">
        <f t="shared" si="3"/>
        <v>7533.5999999999995</v>
      </c>
      <c r="AU91" s="39">
        <f t="shared" si="3"/>
        <v>7533.5999999999995</v>
      </c>
      <c r="AV91" s="666">
        <f t="shared" si="3"/>
        <v>7533.5999999999995</v>
      </c>
      <c r="AW91"/>
      <c r="AX91"/>
      <c r="AY91"/>
      <c r="AZ91"/>
      <c r="BA91"/>
      <c r="BB91"/>
      <c r="BC91"/>
      <c r="BD91"/>
      <c r="BE91"/>
      <c r="BF91"/>
      <c r="BG91"/>
      <c r="BH91"/>
      <c r="BI91"/>
      <c r="BJ91"/>
      <c r="BK91"/>
      <c r="BL91"/>
      <c r="BM91"/>
      <c r="BN91"/>
      <c r="BO91"/>
      <c r="BP91"/>
      <c r="BQ91"/>
      <c r="BR91"/>
      <c r="BS91"/>
      <c r="BT91"/>
      <c r="BU91"/>
      <c r="BV91"/>
      <c r="BW91"/>
    </row>
    <row r="92" spans="4:79" ht="14.1" customHeight="1">
      <c r="G92" s="19"/>
      <c r="H92" s="738"/>
      <c r="J92" s="736"/>
      <c r="K92" s="156" t="s">
        <v>145</v>
      </c>
      <c r="L92" s="39"/>
      <c r="M92" s="39"/>
      <c r="N92" s="39"/>
      <c r="O92" s="39"/>
      <c r="P92" s="39"/>
      <c r="Q92" s="39"/>
      <c r="R92" s="39"/>
      <c r="S92" s="39"/>
      <c r="T92" s="39"/>
      <c r="U92" s="39"/>
      <c r="V92" s="39"/>
      <c r="W92" s="39"/>
      <c r="X92" s="39"/>
      <c r="Y92" s="39"/>
      <c r="Z92" s="39"/>
      <c r="AA92" s="39"/>
      <c r="AB92" s="39"/>
      <c r="AC92" s="39"/>
      <c r="AD92" s="39"/>
      <c r="AE92" s="39"/>
      <c r="AF92" s="39"/>
      <c r="AG92" s="39"/>
      <c r="AH92" s="39"/>
      <c r="AI92" s="39"/>
      <c r="AJ92" s="39"/>
      <c r="AK92" s="39"/>
      <c r="AL92" s="39"/>
      <c r="AM92" s="39"/>
      <c r="AN92" s="39"/>
      <c r="AO92" s="39"/>
      <c r="AP92" s="39"/>
      <c r="AQ92" s="39"/>
      <c r="AR92" s="39"/>
      <c r="AS92" s="39"/>
      <c r="AT92" s="39"/>
      <c r="AU92" s="39"/>
      <c r="AV92" s="667"/>
      <c r="AW92"/>
      <c r="AX92"/>
      <c r="AY92"/>
      <c r="AZ92"/>
      <c r="BA92"/>
      <c r="BB92"/>
      <c r="BC92"/>
      <c r="BD92"/>
      <c r="BE92"/>
      <c r="BF92"/>
      <c r="BG92"/>
      <c r="BH92"/>
      <c r="BI92"/>
      <c r="BJ92"/>
      <c r="BK92"/>
      <c r="BL92"/>
      <c r="BM92"/>
      <c r="BN92"/>
      <c r="BO92"/>
      <c r="BP92"/>
      <c r="BQ92"/>
      <c r="BR92"/>
      <c r="BS92"/>
      <c r="BT92"/>
      <c r="BU92"/>
      <c r="BV92"/>
      <c r="BW92"/>
    </row>
    <row r="93" spans="4:79" ht="14.1" customHeight="1">
      <c r="G93" s="19"/>
      <c r="H93" s="738"/>
      <c r="J93" s="15"/>
      <c r="K93" s="157"/>
      <c r="AV93" s="661"/>
      <c r="AW93"/>
      <c r="AX93"/>
      <c r="AY93"/>
      <c r="AZ93"/>
      <c r="BA93"/>
      <c r="BB93"/>
      <c r="BC93"/>
      <c r="BD93"/>
      <c r="BE93"/>
      <c r="BF93"/>
      <c r="BG93"/>
      <c r="BH93"/>
      <c r="BI93"/>
      <c r="BJ93"/>
      <c r="BK93"/>
      <c r="BL93"/>
      <c r="BM93"/>
      <c r="BN93"/>
      <c r="BO93"/>
      <c r="BP93"/>
      <c r="BQ93"/>
      <c r="BR93"/>
      <c r="BS93"/>
      <c r="BT93"/>
      <c r="BU93"/>
      <c r="BV93"/>
      <c r="BW93"/>
      <c r="BX93"/>
      <c r="BY93"/>
      <c r="BZ93"/>
      <c r="CA93"/>
    </row>
    <row r="94" spans="4:79" ht="14.1" customHeight="1">
      <c r="G94" s="19"/>
      <c r="H94" s="738"/>
      <c r="J94" s="735" t="s">
        <v>751</v>
      </c>
      <c r="K94" s="154" t="s">
        <v>143</v>
      </c>
      <c r="L94" s="142"/>
      <c r="M94" s="142"/>
      <c r="N94" s="142"/>
      <c r="O94" s="142"/>
      <c r="P94" s="142"/>
      <c r="Q94" s="142"/>
      <c r="R94" s="142"/>
      <c r="S94" s="142"/>
      <c r="T94" s="142"/>
      <c r="U94" s="142"/>
      <c r="V94" s="142"/>
      <c r="W94" s="142"/>
      <c r="X94" s="142"/>
      <c r="Y94" s="142"/>
      <c r="Z94" s="142"/>
      <c r="AA94" s="142"/>
      <c r="AB94" s="142"/>
      <c r="AC94" s="142"/>
      <c r="AD94" s="142"/>
      <c r="AE94" s="142"/>
      <c r="AF94" s="142"/>
      <c r="AG94" s="142"/>
      <c r="AH94" s="142"/>
      <c r="AI94" s="142"/>
      <c r="AJ94" s="142"/>
      <c r="AK94" s="142"/>
      <c r="AL94" s="142"/>
      <c r="AM94" s="142"/>
      <c r="AN94" s="142"/>
      <c r="AO94" s="142"/>
      <c r="AP94" s="142"/>
      <c r="AQ94" s="142"/>
      <c r="AR94" s="142"/>
      <c r="AS94" s="142"/>
      <c r="AT94" s="142"/>
      <c r="AU94" s="142"/>
      <c r="AV94" s="668"/>
      <c r="AW94"/>
      <c r="AX94"/>
      <c r="AY94"/>
      <c r="AZ94"/>
      <c r="BA94"/>
      <c r="BB94"/>
      <c r="BC94"/>
      <c r="BD94"/>
      <c r="BE94"/>
      <c r="BF94"/>
      <c r="BG94"/>
      <c r="BH94"/>
      <c r="BI94"/>
      <c r="BJ94"/>
      <c r="BK94"/>
      <c r="BL94"/>
      <c r="BM94"/>
      <c r="BN94"/>
      <c r="BO94"/>
      <c r="BP94"/>
      <c r="BQ94"/>
      <c r="BR94"/>
      <c r="BS94"/>
      <c r="BT94"/>
      <c r="BU94"/>
      <c r="BV94"/>
      <c r="BW94"/>
      <c r="BX94"/>
      <c r="BY94"/>
      <c r="BZ94"/>
      <c r="CA94"/>
    </row>
    <row r="95" spans="4:79" ht="14.1" customHeight="1">
      <c r="G95" s="19"/>
      <c r="H95" s="738"/>
      <c r="J95" s="736"/>
      <c r="K95" s="155" t="s">
        <v>144</v>
      </c>
      <c r="L95" s="475"/>
      <c r="M95" s="475"/>
      <c r="N95" s="475"/>
      <c r="O95" s="475"/>
      <c r="P95" s="475">
        <v>10.46</v>
      </c>
      <c r="Q95" s="475">
        <v>10.46</v>
      </c>
      <c r="R95" s="475">
        <v>10.46</v>
      </c>
      <c r="S95" s="475">
        <v>10.46</v>
      </c>
      <c r="T95" s="475">
        <v>10.46</v>
      </c>
      <c r="U95" s="475">
        <v>10.46</v>
      </c>
      <c r="V95" s="475">
        <v>10.46</v>
      </c>
      <c r="W95" s="475">
        <v>10.46</v>
      </c>
      <c r="X95" s="475">
        <v>10.46</v>
      </c>
      <c r="Y95" s="475">
        <v>10.46</v>
      </c>
      <c r="Z95" s="475">
        <v>10.46</v>
      </c>
      <c r="AA95" s="475">
        <v>10.46</v>
      </c>
      <c r="AB95" s="475">
        <v>10.46</v>
      </c>
      <c r="AC95" s="475">
        <v>10.46</v>
      </c>
      <c r="AD95" s="475">
        <v>10.46</v>
      </c>
      <c r="AE95" s="475">
        <v>10.46</v>
      </c>
      <c r="AF95" s="475">
        <v>10.46</v>
      </c>
      <c r="AG95" s="475">
        <v>10.46</v>
      </c>
      <c r="AH95" s="475">
        <v>10.46</v>
      </c>
      <c r="AI95" s="475">
        <v>10.46</v>
      </c>
      <c r="AJ95" s="475">
        <v>10.46</v>
      </c>
      <c r="AK95" s="475">
        <v>10.46</v>
      </c>
      <c r="AL95" s="475">
        <v>10.46</v>
      </c>
      <c r="AM95" s="475">
        <v>10.46</v>
      </c>
      <c r="AN95" s="475">
        <v>10.46</v>
      </c>
      <c r="AO95" s="475">
        <v>10.46</v>
      </c>
      <c r="AP95" s="475">
        <v>10.46</v>
      </c>
      <c r="AQ95" s="475">
        <v>10.46</v>
      </c>
      <c r="AR95" s="475">
        <v>10.46</v>
      </c>
      <c r="AS95" s="475">
        <v>10.46</v>
      </c>
      <c r="AT95" s="475">
        <v>10.46</v>
      </c>
      <c r="AU95" s="475">
        <v>10.46</v>
      </c>
      <c r="AV95" s="669">
        <v>10.46</v>
      </c>
      <c r="AW95"/>
      <c r="AX95"/>
      <c r="AY95"/>
      <c r="AZ95"/>
      <c r="BA95"/>
      <c r="BB95"/>
      <c r="BC95"/>
      <c r="BD95"/>
      <c r="BE95"/>
      <c r="BF95"/>
      <c r="BG95"/>
      <c r="BH95"/>
      <c r="BI95"/>
      <c r="BJ95"/>
      <c r="BK95"/>
      <c r="BL95"/>
      <c r="BM95"/>
      <c r="BN95"/>
      <c r="BO95"/>
      <c r="BP95"/>
      <c r="BQ95"/>
      <c r="BR95"/>
      <c r="BS95"/>
      <c r="BT95"/>
      <c r="BU95"/>
      <c r="BV95"/>
      <c r="BW95"/>
    </row>
    <row r="96" spans="4:79" ht="14.1" customHeight="1">
      <c r="G96" s="19"/>
      <c r="H96" s="738"/>
      <c r="J96" s="736"/>
      <c r="K96" s="156" t="s">
        <v>145</v>
      </c>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43"/>
      <c r="AK96" s="143"/>
      <c r="AL96" s="143"/>
      <c r="AM96" s="143"/>
      <c r="AN96" s="143"/>
      <c r="AO96" s="143"/>
      <c r="AP96" s="143"/>
      <c r="AQ96" s="143"/>
      <c r="AR96" s="143"/>
      <c r="AS96" s="143"/>
      <c r="AT96" s="143"/>
      <c r="AU96" s="143"/>
      <c r="AV96" s="670"/>
      <c r="AW96"/>
      <c r="AX96"/>
      <c r="AY96"/>
      <c r="AZ96"/>
      <c r="BA96"/>
      <c r="BB96"/>
      <c r="BC96"/>
      <c r="BD96"/>
      <c r="BE96"/>
      <c r="BF96"/>
      <c r="BG96"/>
      <c r="BH96"/>
      <c r="BI96"/>
      <c r="BJ96"/>
      <c r="BK96"/>
      <c r="BL96"/>
      <c r="BM96"/>
      <c r="BN96"/>
      <c r="BO96"/>
      <c r="BP96"/>
      <c r="BQ96"/>
      <c r="BR96"/>
      <c r="BS96"/>
      <c r="BT96"/>
      <c r="BU96"/>
      <c r="BV96"/>
      <c r="BW96"/>
    </row>
    <row r="97" spans="7:75" ht="14.1" customHeight="1">
      <c r="G97" s="19"/>
      <c r="H97" s="738"/>
      <c r="J97" s="15"/>
      <c r="K97" s="157"/>
      <c r="AV97" s="661"/>
      <c r="AW97"/>
      <c r="AX97"/>
      <c r="AY97"/>
      <c r="AZ97"/>
      <c r="BA97"/>
      <c r="BB97"/>
      <c r="BC97"/>
      <c r="BD97"/>
      <c r="BE97"/>
      <c r="BF97"/>
      <c r="BG97"/>
      <c r="BH97"/>
      <c r="BI97"/>
      <c r="BJ97"/>
      <c r="BK97"/>
      <c r="BL97"/>
      <c r="BM97"/>
      <c r="BN97"/>
      <c r="BO97"/>
      <c r="BP97"/>
      <c r="BQ97"/>
      <c r="BR97"/>
      <c r="BS97"/>
      <c r="BT97"/>
      <c r="BU97"/>
      <c r="BV97"/>
      <c r="BW97"/>
    </row>
    <row r="98" spans="7:75" ht="14.1" customHeight="1">
      <c r="G98" s="19"/>
      <c r="H98" s="738"/>
      <c r="J98" s="735" t="s">
        <v>672</v>
      </c>
      <c r="K98" s="154" t="s">
        <v>143</v>
      </c>
      <c r="L98" s="152"/>
      <c r="M98" s="152"/>
      <c r="N98" s="152"/>
      <c r="O98" s="152"/>
      <c r="P98" s="152"/>
      <c r="Q98" s="152"/>
      <c r="R98" s="152"/>
      <c r="S98" s="152"/>
      <c r="T98" s="152"/>
      <c r="U98" s="152"/>
      <c r="V98" s="152"/>
      <c r="W98" s="152"/>
      <c r="X98" s="152"/>
      <c r="Y98" s="152"/>
      <c r="Z98" s="152"/>
      <c r="AA98" s="152"/>
      <c r="AB98" s="152"/>
      <c r="AC98" s="152"/>
      <c r="AD98" s="152"/>
      <c r="AE98" s="152"/>
      <c r="AF98" s="152"/>
      <c r="AG98" s="152"/>
      <c r="AH98" s="152"/>
      <c r="AI98" s="152"/>
      <c r="AJ98" s="152"/>
      <c r="AK98" s="152"/>
      <c r="AL98" s="152"/>
      <c r="AM98" s="152"/>
      <c r="AN98" s="152"/>
      <c r="AO98" s="152"/>
      <c r="AP98" s="152"/>
      <c r="AQ98" s="152"/>
      <c r="AR98" s="152"/>
      <c r="AS98" s="152"/>
      <c r="AT98" s="152"/>
      <c r="AU98" s="152"/>
      <c r="AV98" s="671"/>
      <c r="AW98"/>
      <c r="AX98"/>
      <c r="AY98"/>
      <c r="AZ98"/>
      <c r="BA98"/>
      <c r="BB98"/>
      <c r="BC98"/>
      <c r="BD98"/>
      <c r="BE98"/>
      <c r="BF98"/>
      <c r="BG98"/>
      <c r="BH98"/>
      <c r="BI98"/>
      <c r="BJ98"/>
      <c r="BK98"/>
      <c r="BL98"/>
      <c r="BM98"/>
      <c r="BN98"/>
      <c r="BO98"/>
      <c r="BP98"/>
      <c r="BQ98"/>
      <c r="BR98"/>
      <c r="BS98"/>
      <c r="BT98"/>
      <c r="BU98"/>
      <c r="BV98"/>
      <c r="BW98"/>
    </row>
    <row r="99" spans="7:75" ht="14.1" customHeight="1">
      <c r="G99" s="19"/>
      <c r="H99" s="738"/>
      <c r="J99" s="736"/>
      <c r="K99" s="155" t="s">
        <v>144</v>
      </c>
      <c r="L99" s="42">
        <f>$S$32*(L107+L135)</f>
        <v>0</v>
      </c>
      <c r="M99" s="42">
        <f t="shared" ref="M99:AV99" si="4">$S$32*(M107+M135)</f>
        <v>0</v>
      </c>
      <c r="N99" s="42">
        <f t="shared" si="4"/>
        <v>0</v>
      </c>
      <c r="O99" s="42">
        <f t="shared" si="4"/>
        <v>0</v>
      </c>
      <c r="P99" s="42">
        <f t="shared" si="4"/>
        <v>6181.4708110897027</v>
      </c>
      <c r="Q99" s="42">
        <f t="shared" si="4"/>
        <v>5596.9589068650166</v>
      </c>
      <c r="R99" s="42">
        <f t="shared" si="4"/>
        <v>5464.9674796632798</v>
      </c>
      <c r="S99" s="42">
        <f t="shared" si="4"/>
        <v>5438.7201079039896</v>
      </c>
      <c r="T99" s="42">
        <f t="shared" si="4"/>
        <v>5414.2256565939042</v>
      </c>
      <c r="U99" s="42">
        <f t="shared" si="4"/>
        <v>5385.9815807467785</v>
      </c>
      <c r="V99" s="42">
        <f t="shared" si="4"/>
        <v>5356.2515855784704</v>
      </c>
      <c r="W99" s="42">
        <f t="shared" si="4"/>
        <v>5333.0224874403293</v>
      </c>
      <c r="X99" s="42">
        <f t="shared" si="4"/>
        <v>5302.6075763349163</v>
      </c>
      <c r="Y99" s="42">
        <f t="shared" si="4"/>
        <v>5276.7665106400109</v>
      </c>
      <c r="Z99" s="42">
        <f t="shared" si="4"/>
        <v>5251.8309270314503</v>
      </c>
      <c r="AA99" s="42">
        <f t="shared" si="4"/>
        <v>5224.4807245259717</v>
      </c>
      <c r="AB99" s="42">
        <f t="shared" si="4"/>
        <v>5196.4804323174767</v>
      </c>
      <c r="AC99" s="42">
        <f t="shared" si="4"/>
        <v>5159.4717542243243</v>
      </c>
      <c r="AD99" s="42">
        <f t="shared" si="4"/>
        <v>5117.5525771244584</v>
      </c>
      <c r="AE99" s="42">
        <f t="shared" si="4"/>
        <v>5085.1525706759057</v>
      </c>
      <c r="AF99" s="42">
        <f t="shared" si="4"/>
        <v>5056.2816226151563</v>
      </c>
      <c r="AG99" s="42">
        <f t="shared" si="4"/>
        <v>5021.3509098227169</v>
      </c>
      <c r="AH99" s="42">
        <f t="shared" si="4"/>
        <v>4981.1150007038759</v>
      </c>
      <c r="AI99" s="42">
        <f t="shared" si="4"/>
        <v>4946.4512890394626</v>
      </c>
      <c r="AJ99" s="42">
        <f t="shared" si="4"/>
        <v>4913.7030202500082</v>
      </c>
      <c r="AK99" s="42">
        <f t="shared" si="4"/>
        <v>4890.1604860050538</v>
      </c>
      <c r="AL99" s="42">
        <f t="shared" si="4"/>
        <v>4859.3044426011647</v>
      </c>
      <c r="AM99" s="42">
        <f t="shared" si="4"/>
        <v>4859.3044426011647</v>
      </c>
      <c r="AN99" s="42">
        <f t="shared" si="4"/>
        <v>4859.3044426011647</v>
      </c>
      <c r="AO99" s="42">
        <f t="shared" si="4"/>
        <v>4859.3044426011647</v>
      </c>
      <c r="AP99" s="42">
        <f t="shared" si="4"/>
        <v>4859.3044426011647</v>
      </c>
      <c r="AQ99" s="42">
        <f t="shared" si="4"/>
        <v>4859.3044426011647</v>
      </c>
      <c r="AR99" s="42">
        <f t="shared" si="4"/>
        <v>4859.3044426011647</v>
      </c>
      <c r="AS99" s="42">
        <f t="shared" si="4"/>
        <v>4859.3044426011647</v>
      </c>
      <c r="AT99" s="42">
        <f t="shared" si="4"/>
        <v>4859.3044426011647</v>
      </c>
      <c r="AU99" s="42">
        <f t="shared" si="4"/>
        <v>4859.3044426011647</v>
      </c>
      <c r="AV99" s="667">
        <f t="shared" si="4"/>
        <v>4859.3044426011647</v>
      </c>
      <c r="AW99"/>
      <c r="AX99"/>
      <c r="AY99"/>
      <c r="AZ99"/>
      <c r="BA99"/>
      <c r="BB99"/>
      <c r="BC99"/>
      <c r="BD99"/>
      <c r="BE99"/>
      <c r="BF99"/>
      <c r="BG99"/>
      <c r="BH99"/>
      <c r="BI99"/>
      <c r="BJ99"/>
      <c r="BK99"/>
      <c r="BL99"/>
      <c r="BM99"/>
      <c r="BN99"/>
      <c r="BO99"/>
      <c r="BP99"/>
      <c r="BQ99"/>
      <c r="BR99"/>
      <c r="BS99"/>
      <c r="BT99"/>
      <c r="BU99"/>
      <c r="BV99"/>
      <c r="BW99"/>
    </row>
    <row r="100" spans="7:75" ht="14.1" customHeight="1">
      <c r="G100" s="19"/>
      <c r="H100" s="738"/>
      <c r="J100" s="736"/>
      <c r="K100" s="156" t="s">
        <v>145</v>
      </c>
      <c r="L100" s="42"/>
      <c r="M100" s="42"/>
      <c r="N100" s="42"/>
      <c r="O100" s="42"/>
      <c r="P100" s="42"/>
      <c r="Q100" s="42"/>
      <c r="R100" s="42"/>
      <c r="S100" s="42"/>
      <c r="T100" s="42"/>
      <c r="U100" s="42"/>
      <c r="V100" s="42"/>
      <c r="W100" s="42"/>
      <c r="X100" s="42"/>
      <c r="Y100" s="42"/>
      <c r="Z100" s="42"/>
      <c r="AA100" s="42"/>
      <c r="AB100" s="42"/>
      <c r="AC100" s="42"/>
      <c r="AD100" s="42"/>
      <c r="AE100" s="42"/>
      <c r="AF100" s="42"/>
      <c r="AG100" s="42"/>
      <c r="AH100" s="42"/>
      <c r="AI100" s="42"/>
      <c r="AJ100" s="42"/>
      <c r="AK100" s="42"/>
      <c r="AL100" s="42"/>
      <c r="AM100" s="42"/>
      <c r="AN100" s="42"/>
      <c r="AO100" s="42"/>
      <c r="AP100" s="42"/>
      <c r="AQ100" s="42"/>
      <c r="AR100" s="42"/>
      <c r="AS100" s="42"/>
      <c r="AT100" s="42"/>
      <c r="AU100" s="42"/>
      <c r="AV100" s="667"/>
      <c r="AW100"/>
      <c r="AX100"/>
      <c r="AY100"/>
      <c r="AZ100"/>
      <c r="BA100"/>
      <c r="BB100"/>
      <c r="BC100"/>
      <c r="BD100"/>
      <c r="BE100"/>
      <c r="BF100"/>
      <c r="BG100"/>
      <c r="BH100"/>
      <c r="BI100"/>
      <c r="BJ100"/>
      <c r="BK100"/>
      <c r="BL100"/>
      <c r="BM100"/>
      <c r="BN100"/>
      <c r="BO100"/>
      <c r="BP100"/>
      <c r="BQ100"/>
      <c r="BR100"/>
      <c r="BS100"/>
      <c r="BT100"/>
      <c r="BU100"/>
      <c r="BV100"/>
      <c r="BW100"/>
    </row>
    <row r="101" spans="7:75" ht="14.1" customHeight="1">
      <c r="G101" s="19"/>
      <c r="H101" s="738"/>
      <c r="K101" s="157"/>
      <c r="AV101" s="661"/>
      <c r="AW101"/>
      <c r="AX101"/>
      <c r="AY101"/>
      <c r="AZ101"/>
      <c r="BA101"/>
      <c r="BB101"/>
      <c r="BC101"/>
      <c r="BD101"/>
      <c r="BE101"/>
      <c r="BF101"/>
      <c r="BG101"/>
      <c r="BH101"/>
      <c r="BI101"/>
      <c r="BJ101"/>
      <c r="BK101"/>
      <c r="BL101"/>
      <c r="BM101"/>
      <c r="BN101"/>
      <c r="BO101"/>
      <c r="BP101"/>
      <c r="BQ101"/>
      <c r="BR101"/>
      <c r="BS101"/>
      <c r="BT101"/>
      <c r="BU101"/>
      <c r="BV101"/>
      <c r="BW101"/>
    </row>
    <row r="102" spans="7:75" ht="14.1" customHeight="1">
      <c r="G102" s="19"/>
      <c r="H102" s="738"/>
      <c r="J102" s="735" t="s">
        <v>24</v>
      </c>
      <c r="K102" s="154" t="s">
        <v>143</v>
      </c>
      <c r="L102" s="152"/>
      <c r="M102" s="152"/>
      <c r="N102" s="152"/>
      <c r="O102" s="152"/>
      <c r="P102" s="152"/>
      <c r="Q102" s="152"/>
      <c r="R102" s="152"/>
      <c r="S102" s="152"/>
      <c r="T102" s="152"/>
      <c r="U102" s="152"/>
      <c r="V102" s="152"/>
      <c r="W102" s="152"/>
      <c r="X102" s="152"/>
      <c r="Y102" s="152"/>
      <c r="Z102" s="152"/>
      <c r="AA102" s="152"/>
      <c r="AB102" s="152"/>
      <c r="AC102" s="152"/>
      <c r="AD102" s="152"/>
      <c r="AE102" s="152"/>
      <c r="AF102" s="152"/>
      <c r="AG102" s="152"/>
      <c r="AH102" s="152"/>
      <c r="AI102" s="152"/>
      <c r="AJ102" s="152"/>
      <c r="AK102" s="152"/>
      <c r="AL102" s="152"/>
      <c r="AM102" s="152"/>
      <c r="AN102" s="152"/>
      <c r="AO102" s="152"/>
      <c r="AP102" s="152"/>
      <c r="AQ102" s="152"/>
      <c r="AR102" s="152"/>
      <c r="AS102" s="152"/>
      <c r="AT102" s="152"/>
      <c r="AU102" s="152"/>
      <c r="AV102" s="671"/>
      <c r="AW102"/>
      <c r="AX102"/>
      <c r="AY102"/>
      <c r="AZ102"/>
      <c r="BA102"/>
      <c r="BB102"/>
      <c r="BC102"/>
      <c r="BD102"/>
      <c r="BE102"/>
      <c r="BF102"/>
      <c r="BG102"/>
      <c r="BH102"/>
      <c r="BI102"/>
      <c r="BJ102"/>
      <c r="BK102"/>
      <c r="BL102"/>
      <c r="BM102"/>
      <c r="BN102"/>
      <c r="BO102"/>
      <c r="BP102"/>
      <c r="BQ102"/>
      <c r="BR102"/>
      <c r="BS102"/>
      <c r="BT102"/>
      <c r="BU102"/>
      <c r="BV102"/>
      <c r="BW102"/>
    </row>
    <row r="103" spans="7:75" ht="14.1" customHeight="1">
      <c r="G103" s="19"/>
      <c r="H103" s="738"/>
      <c r="J103" s="736"/>
      <c r="K103" s="155" t="s">
        <v>144</v>
      </c>
      <c r="L103" s="42">
        <f>(L107+L135)*($S$32-1)</f>
        <v>0</v>
      </c>
      <c r="M103" s="42">
        <f t="shared" ref="M103:AV103" si="5">(M107+M135)*($S$32-1)</f>
        <v>0</v>
      </c>
      <c r="N103" s="42">
        <f t="shared" si="5"/>
        <v>0</v>
      </c>
      <c r="O103" s="42">
        <f t="shared" si="5"/>
        <v>0</v>
      </c>
      <c r="P103" s="42">
        <f t="shared" si="5"/>
        <v>856.63081108970277</v>
      </c>
      <c r="Q103" s="42">
        <f t="shared" si="5"/>
        <v>775.62890686501692</v>
      </c>
      <c r="R103" s="42">
        <f t="shared" si="5"/>
        <v>757.33747966327962</v>
      </c>
      <c r="S103" s="42">
        <f t="shared" si="5"/>
        <v>753.70010790398953</v>
      </c>
      <c r="T103" s="42">
        <f t="shared" si="5"/>
        <v>750.30565659390459</v>
      </c>
      <c r="U103" s="42">
        <f t="shared" si="5"/>
        <v>746.39158074677823</v>
      </c>
      <c r="V103" s="42">
        <f t="shared" si="5"/>
        <v>742.27158557847122</v>
      </c>
      <c r="W103" s="42">
        <f t="shared" si="5"/>
        <v>739.05248744032917</v>
      </c>
      <c r="X103" s="42">
        <f t="shared" si="5"/>
        <v>734.83757633491564</v>
      </c>
      <c r="Y103" s="42">
        <f t="shared" si="5"/>
        <v>731.25651064001079</v>
      </c>
      <c r="Z103" s="42">
        <f t="shared" si="5"/>
        <v>727.80092703145033</v>
      </c>
      <c r="AA103" s="42">
        <f t="shared" si="5"/>
        <v>724.01072452597168</v>
      </c>
      <c r="AB103" s="42">
        <f t="shared" si="5"/>
        <v>720.13043231747645</v>
      </c>
      <c r="AC103" s="42">
        <f t="shared" si="5"/>
        <v>715.00175422432437</v>
      </c>
      <c r="AD103" s="42">
        <f t="shared" si="5"/>
        <v>709.19257712445858</v>
      </c>
      <c r="AE103" s="42">
        <f t="shared" si="5"/>
        <v>704.70257067590546</v>
      </c>
      <c r="AF103" s="42">
        <f t="shared" si="5"/>
        <v>700.70162261515611</v>
      </c>
      <c r="AG103" s="42">
        <f t="shared" si="5"/>
        <v>695.86090982271742</v>
      </c>
      <c r="AH103" s="42">
        <f t="shared" si="5"/>
        <v>690.28500070387645</v>
      </c>
      <c r="AI103" s="42">
        <f t="shared" si="5"/>
        <v>685.48128903946247</v>
      </c>
      <c r="AJ103" s="42">
        <f t="shared" si="5"/>
        <v>680.94302025000763</v>
      </c>
      <c r="AK103" s="42">
        <f t="shared" si="5"/>
        <v>677.68048600505381</v>
      </c>
      <c r="AL103" s="42">
        <f t="shared" si="5"/>
        <v>673.40444260116487</v>
      </c>
      <c r="AM103" s="42">
        <f t="shared" si="5"/>
        <v>673.40444260116487</v>
      </c>
      <c r="AN103" s="42">
        <f t="shared" si="5"/>
        <v>673.40444260116487</v>
      </c>
      <c r="AO103" s="42">
        <f t="shared" si="5"/>
        <v>673.40444260116487</v>
      </c>
      <c r="AP103" s="42">
        <f t="shared" si="5"/>
        <v>673.40444260116487</v>
      </c>
      <c r="AQ103" s="42">
        <f t="shared" si="5"/>
        <v>673.40444260116487</v>
      </c>
      <c r="AR103" s="42">
        <f t="shared" si="5"/>
        <v>673.40444260116487</v>
      </c>
      <c r="AS103" s="42">
        <f t="shared" si="5"/>
        <v>673.40444260116487</v>
      </c>
      <c r="AT103" s="42">
        <f t="shared" si="5"/>
        <v>673.40444260116487</v>
      </c>
      <c r="AU103" s="42">
        <f t="shared" si="5"/>
        <v>673.40444260116487</v>
      </c>
      <c r="AV103" s="667">
        <f t="shared" si="5"/>
        <v>673.40444260116487</v>
      </c>
      <c r="AW103"/>
      <c r="AX103"/>
      <c r="AY103"/>
      <c r="AZ103"/>
      <c r="BA103"/>
      <c r="BB103"/>
      <c r="BC103"/>
      <c r="BD103"/>
      <c r="BE103"/>
      <c r="BF103"/>
      <c r="BG103"/>
      <c r="BH103"/>
      <c r="BI103"/>
      <c r="BJ103"/>
      <c r="BK103"/>
      <c r="BL103"/>
      <c r="BM103"/>
      <c r="BN103"/>
      <c r="BO103"/>
      <c r="BP103"/>
      <c r="BQ103"/>
      <c r="BR103"/>
      <c r="BS103"/>
      <c r="BT103"/>
      <c r="BU103"/>
      <c r="BV103"/>
      <c r="BW103"/>
    </row>
    <row r="104" spans="7:75" ht="14.1" customHeight="1">
      <c r="G104" s="19"/>
      <c r="H104" s="738"/>
      <c r="J104" s="736"/>
      <c r="K104" s="156" t="s">
        <v>145</v>
      </c>
      <c r="L104" s="42"/>
      <c r="M104" s="39"/>
      <c r="N104" s="39"/>
      <c r="O104" s="39"/>
      <c r="P104" s="39"/>
      <c r="Q104" s="39"/>
      <c r="R104" s="42"/>
      <c r="S104" s="39"/>
      <c r="T104" s="39"/>
      <c r="U104" s="39"/>
      <c r="V104" s="39"/>
      <c r="W104" s="39"/>
      <c r="X104" s="39"/>
      <c r="Y104" s="39"/>
      <c r="Z104" s="39"/>
      <c r="AA104" s="39"/>
      <c r="AB104" s="42"/>
      <c r="AC104" s="39"/>
      <c r="AD104" s="39"/>
      <c r="AE104" s="39"/>
      <c r="AF104" s="39"/>
      <c r="AG104" s="39"/>
      <c r="AH104" s="39"/>
      <c r="AI104" s="39"/>
      <c r="AJ104" s="39"/>
      <c r="AK104" s="39"/>
      <c r="AL104" s="39"/>
      <c r="AM104" s="39"/>
      <c r="AN104" s="39"/>
      <c r="AO104" s="39"/>
      <c r="AP104" s="39"/>
      <c r="AQ104" s="39"/>
      <c r="AR104" s="39"/>
      <c r="AS104" s="39"/>
      <c r="AT104" s="39"/>
      <c r="AU104" s="39"/>
      <c r="AV104" s="667"/>
      <c r="AW104"/>
      <c r="AX104"/>
      <c r="AY104"/>
      <c r="AZ104"/>
      <c r="BA104"/>
      <c r="BB104"/>
      <c r="BC104"/>
      <c r="BD104"/>
      <c r="BE104"/>
      <c r="BF104"/>
      <c r="BG104"/>
      <c r="BH104"/>
      <c r="BI104"/>
      <c r="BJ104"/>
      <c r="BK104"/>
      <c r="BL104"/>
      <c r="BM104"/>
      <c r="BN104"/>
      <c r="BO104"/>
      <c r="BP104"/>
      <c r="BQ104"/>
      <c r="BR104"/>
      <c r="BS104"/>
      <c r="BT104"/>
      <c r="BU104"/>
      <c r="BV104"/>
      <c r="BW104"/>
    </row>
    <row r="105" spans="7:75" ht="14.1" customHeight="1">
      <c r="G105" s="19"/>
      <c r="H105" s="738"/>
      <c r="K105" s="157"/>
      <c r="AV105" s="661"/>
      <c r="AW105"/>
      <c r="AX105"/>
      <c r="AY105"/>
      <c r="AZ105"/>
      <c r="BA105"/>
      <c r="BB105"/>
      <c r="BC105"/>
      <c r="BD105"/>
      <c r="BE105"/>
      <c r="BF105"/>
      <c r="BG105"/>
      <c r="BH105"/>
      <c r="BI105"/>
      <c r="BJ105"/>
      <c r="BK105"/>
      <c r="BL105"/>
      <c r="BM105"/>
      <c r="BN105"/>
      <c r="BO105"/>
      <c r="BP105"/>
      <c r="BQ105"/>
      <c r="BR105"/>
      <c r="BS105"/>
      <c r="BT105"/>
      <c r="BU105"/>
      <c r="BV105"/>
      <c r="BW105"/>
    </row>
    <row r="106" spans="7:75" ht="14.1" customHeight="1">
      <c r="G106" s="19"/>
      <c r="H106" s="738"/>
      <c r="J106" s="735" t="s">
        <v>162</v>
      </c>
      <c r="K106" s="154" t="s">
        <v>143</v>
      </c>
      <c r="L106" s="153"/>
      <c r="M106" s="153"/>
      <c r="N106" s="153"/>
      <c r="O106" s="153"/>
      <c r="P106" s="153"/>
      <c r="Q106" s="153"/>
      <c r="R106" s="153"/>
      <c r="S106" s="153"/>
      <c r="T106" s="153"/>
      <c r="U106" s="153"/>
      <c r="V106" s="153"/>
      <c r="W106" s="153"/>
      <c r="X106" s="153"/>
      <c r="Y106" s="153"/>
      <c r="Z106" s="153"/>
      <c r="AA106" s="153"/>
      <c r="AB106" s="153"/>
      <c r="AC106" s="153"/>
      <c r="AD106" s="153"/>
      <c r="AE106" s="153"/>
      <c r="AF106" s="153"/>
      <c r="AG106" s="153"/>
      <c r="AH106" s="153"/>
      <c r="AI106" s="153"/>
      <c r="AJ106" s="153"/>
      <c r="AK106" s="153"/>
      <c r="AL106" s="153"/>
      <c r="AM106" s="153"/>
      <c r="AN106" s="153"/>
      <c r="AO106" s="153"/>
      <c r="AP106" s="153"/>
      <c r="AQ106" s="153"/>
      <c r="AR106" s="153"/>
      <c r="AS106" s="153"/>
      <c r="AT106" s="153"/>
      <c r="AU106" s="153"/>
      <c r="AV106" s="672"/>
      <c r="AW106"/>
      <c r="AX106"/>
      <c r="AY106"/>
      <c r="AZ106"/>
      <c r="BA106"/>
      <c r="BB106"/>
      <c r="BC106"/>
      <c r="BD106"/>
      <c r="BE106"/>
      <c r="BF106"/>
      <c r="BG106"/>
      <c r="BH106"/>
      <c r="BI106"/>
      <c r="BJ106"/>
      <c r="BK106"/>
      <c r="BL106"/>
      <c r="BM106"/>
      <c r="BN106"/>
      <c r="BO106"/>
      <c r="BP106"/>
      <c r="BQ106"/>
      <c r="BR106"/>
      <c r="BS106"/>
      <c r="BT106"/>
      <c r="BU106"/>
      <c r="BV106"/>
      <c r="BW106"/>
    </row>
    <row r="107" spans="7:75" ht="14.1" customHeight="1">
      <c r="G107" s="19"/>
      <c r="H107" s="738"/>
      <c r="J107" s="736"/>
      <c r="K107" s="155" t="s">
        <v>144</v>
      </c>
      <c r="L107" s="36"/>
      <c r="M107" s="36"/>
      <c r="N107" s="36"/>
      <c r="O107" s="36"/>
      <c r="P107" s="36">
        <v>5324.84</v>
      </c>
      <c r="Q107" s="36">
        <v>4821.33</v>
      </c>
      <c r="R107" s="36">
        <v>4707.63</v>
      </c>
      <c r="S107" s="36">
        <v>4685.0200000000004</v>
      </c>
      <c r="T107" s="36">
        <v>4663.92</v>
      </c>
      <c r="U107" s="36">
        <v>4639.59</v>
      </c>
      <c r="V107" s="36">
        <v>4613.9799999999996</v>
      </c>
      <c r="W107" s="36">
        <v>4593.97</v>
      </c>
      <c r="X107" s="36">
        <v>4567.7700000000004</v>
      </c>
      <c r="Y107" s="36">
        <v>4545.51</v>
      </c>
      <c r="Z107" s="36">
        <v>4524.03</v>
      </c>
      <c r="AA107" s="36">
        <v>4500.47</v>
      </c>
      <c r="AB107" s="36">
        <v>4476.3500000000004</v>
      </c>
      <c r="AC107" s="36">
        <v>4444.47</v>
      </c>
      <c r="AD107" s="36">
        <v>4408.3599999999997</v>
      </c>
      <c r="AE107" s="36">
        <v>4380.45</v>
      </c>
      <c r="AF107" s="36">
        <v>4355.58</v>
      </c>
      <c r="AG107" s="36">
        <v>4325.49</v>
      </c>
      <c r="AH107" s="36">
        <v>4290.83</v>
      </c>
      <c r="AI107" s="36">
        <v>4260.97</v>
      </c>
      <c r="AJ107" s="36">
        <v>4232.76</v>
      </c>
      <c r="AK107" s="36">
        <v>4212.4799999999996</v>
      </c>
      <c r="AL107" s="36">
        <v>4185.8999999999996</v>
      </c>
      <c r="AM107" s="36">
        <v>4185.8999999999996</v>
      </c>
      <c r="AN107" s="36">
        <v>4185.8999999999996</v>
      </c>
      <c r="AO107" s="36">
        <v>4185.8999999999996</v>
      </c>
      <c r="AP107" s="36">
        <v>4185.8999999999996</v>
      </c>
      <c r="AQ107" s="36">
        <v>4185.8999999999996</v>
      </c>
      <c r="AR107" s="36">
        <v>4185.8999999999996</v>
      </c>
      <c r="AS107" s="36">
        <v>4185.8999999999996</v>
      </c>
      <c r="AT107" s="36">
        <v>4185.8999999999996</v>
      </c>
      <c r="AU107" s="36">
        <v>4185.8999999999996</v>
      </c>
      <c r="AV107" s="673">
        <v>4185.8999999999996</v>
      </c>
      <c r="AW107"/>
      <c r="AX107"/>
      <c r="AY107"/>
      <c r="AZ107"/>
      <c r="BA107"/>
      <c r="BB107"/>
      <c r="BC107"/>
      <c r="BD107"/>
      <c r="BE107"/>
      <c r="BF107"/>
      <c r="BG107"/>
      <c r="BH107"/>
      <c r="BI107"/>
      <c r="BJ107"/>
      <c r="BK107"/>
      <c r="BL107"/>
      <c r="BM107"/>
      <c r="BN107"/>
      <c r="BO107"/>
      <c r="BP107"/>
      <c r="BQ107"/>
      <c r="BR107"/>
      <c r="BS107"/>
      <c r="BT107"/>
      <c r="BU107"/>
      <c r="BV107"/>
      <c r="BW107"/>
    </row>
    <row r="108" spans="7:75" ht="14.1" customHeight="1">
      <c r="G108" s="19"/>
      <c r="H108" s="738"/>
      <c r="J108" s="736"/>
      <c r="K108" s="156" t="s">
        <v>145</v>
      </c>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6"/>
      <c r="AO108" s="36"/>
      <c r="AP108" s="36"/>
      <c r="AQ108" s="36"/>
      <c r="AR108" s="36"/>
      <c r="AS108" s="36"/>
      <c r="AT108" s="36"/>
      <c r="AU108" s="36"/>
      <c r="AV108" s="673"/>
      <c r="AW108"/>
      <c r="AX108"/>
      <c r="AY108"/>
      <c r="AZ108"/>
      <c r="BA108"/>
      <c r="BB108"/>
      <c r="BC108"/>
      <c r="BD108"/>
      <c r="BE108"/>
      <c r="BF108"/>
      <c r="BG108"/>
      <c r="BH108"/>
      <c r="BI108"/>
      <c r="BJ108"/>
      <c r="BK108"/>
      <c r="BL108"/>
      <c r="BM108"/>
      <c r="BN108"/>
      <c r="BO108"/>
      <c r="BP108"/>
      <c r="BQ108"/>
      <c r="BR108"/>
      <c r="BS108"/>
      <c r="BT108"/>
      <c r="BU108"/>
      <c r="BV108"/>
      <c r="BW108"/>
    </row>
    <row r="109" spans="7:75" ht="14.1" customHeight="1">
      <c r="G109" s="19"/>
      <c r="H109" s="738"/>
      <c r="K109" s="157"/>
      <c r="AV109" s="661"/>
      <c r="AW109"/>
      <c r="AX109"/>
      <c r="AY109"/>
      <c r="AZ109"/>
      <c r="BA109"/>
      <c r="BB109"/>
      <c r="BC109"/>
      <c r="BD109"/>
      <c r="BE109"/>
      <c r="BF109"/>
      <c r="BG109"/>
      <c r="BH109"/>
      <c r="BI109"/>
      <c r="BJ109"/>
      <c r="BK109"/>
      <c r="BL109"/>
      <c r="BM109"/>
      <c r="BN109"/>
      <c r="BO109"/>
      <c r="BP109"/>
      <c r="BQ109"/>
      <c r="BR109"/>
      <c r="BS109"/>
      <c r="BT109"/>
      <c r="BU109"/>
      <c r="BV109"/>
      <c r="BW109"/>
    </row>
    <row r="110" spans="7:75" ht="14.1" customHeight="1">
      <c r="G110" s="19"/>
      <c r="H110" s="738"/>
      <c r="J110" s="735" t="s">
        <v>624</v>
      </c>
      <c r="K110" s="154" t="s">
        <v>143</v>
      </c>
      <c r="L110" s="153"/>
      <c r="M110" s="153"/>
      <c r="N110" s="153"/>
      <c r="O110" s="153"/>
      <c r="P110" s="153"/>
      <c r="Q110" s="153"/>
      <c r="R110" s="153"/>
      <c r="S110" s="153"/>
      <c r="T110" s="153"/>
      <c r="U110" s="153"/>
      <c r="V110" s="153"/>
      <c r="W110" s="153"/>
      <c r="X110" s="153"/>
      <c r="Y110" s="153"/>
      <c r="Z110" s="153"/>
      <c r="AA110" s="153"/>
      <c r="AB110" s="153"/>
      <c r="AC110" s="153"/>
      <c r="AD110" s="153"/>
      <c r="AE110" s="153"/>
      <c r="AF110" s="153"/>
      <c r="AG110" s="153"/>
      <c r="AH110" s="153"/>
      <c r="AI110" s="153"/>
      <c r="AJ110" s="153"/>
      <c r="AK110" s="153"/>
      <c r="AL110" s="153"/>
      <c r="AM110" s="153"/>
      <c r="AN110" s="153"/>
      <c r="AO110" s="153"/>
      <c r="AP110" s="153"/>
      <c r="AQ110" s="153"/>
      <c r="AR110" s="153"/>
      <c r="AS110" s="153"/>
      <c r="AT110" s="153"/>
      <c r="AU110" s="153"/>
      <c r="AV110" s="672"/>
      <c r="AW110"/>
      <c r="AX110"/>
      <c r="AY110"/>
      <c r="AZ110"/>
      <c r="BA110"/>
      <c r="BB110"/>
      <c r="BC110"/>
      <c r="BD110"/>
      <c r="BE110"/>
      <c r="BF110"/>
      <c r="BG110"/>
      <c r="BH110"/>
      <c r="BI110"/>
      <c r="BJ110"/>
      <c r="BK110"/>
      <c r="BL110"/>
      <c r="BM110"/>
      <c r="BN110"/>
      <c r="BO110"/>
      <c r="BP110"/>
      <c r="BQ110"/>
      <c r="BR110"/>
      <c r="BS110"/>
      <c r="BT110"/>
      <c r="BU110"/>
      <c r="BV110"/>
      <c r="BW110"/>
    </row>
    <row r="111" spans="7:75" ht="14.1" customHeight="1">
      <c r="G111" s="19"/>
      <c r="H111" s="738"/>
      <c r="J111" s="736"/>
      <c r="K111" s="155" t="s">
        <v>144</v>
      </c>
      <c r="L111" s="36">
        <f>M111</f>
        <v>94.68</v>
      </c>
      <c r="M111" s="36">
        <f>N111</f>
        <v>94.68</v>
      </c>
      <c r="N111" s="36">
        <f>O111</f>
        <v>94.68</v>
      </c>
      <c r="O111" s="36">
        <f>P111</f>
        <v>94.68</v>
      </c>
      <c r="P111" s="36">
        <v>94.68</v>
      </c>
      <c r="Q111" s="36">
        <v>94.68</v>
      </c>
      <c r="R111" s="36">
        <v>94.68</v>
      </c>
      <c r="S111" s="36">
        <v>94.68</v>
      </c>
      <c r="T111" s="36">
        <v>94.68</v>
      </c>
      <c r="U111" s="36">
        <v>94.68</v>
      </c>
      <c r="V111" s="36">
        <v>94.68</v>
      </c>
      <c r="W111" s="36">
        <v>94.68</v>
      </c>
      <c r="X111" s="36">
        <v>94.68</v>
      </c>
      <c r="Y111" s="36">
        <v>94.68</v>
      </c>
      <c r="Z111" s="36">
        <v>94.68</v>
      </c>
      <c r="AA111" s="36">
        <v>94.68</v>
      </c>
      <c r="AB111" s="36">
        <v>94.68</v>
      </c>
      <c r="AC111" s="36">
        <v>94.68</v>
      </c>
      <c r="AD111" s="36">
        <v>94.68</v>
      </c>
      <c r="AE111" s="36">
        <v>94.68</v>
      </c>
      <c r="AF111" s="36">
        <v>94.68</v>
      </c>
      <c r="AG111" s="36">
        <v>94.68</v>
      </c>
      <c r="AH111" s="36">
        <v>94.68</v>
      </c>
      <c r="AI111" s="36">
        <v>94.68</v>
      </c>
      <c r="AJ111" s="36">
        <v>94.68</v>
      </c>
      <c r="AK111" s="36">
        <v>94.68</v>
      </c>
      <c r="AL111" s="36">
        <v>94.68</v>
      </c>
      <c r="AM111" s="36">
        <v>94.68</v>
      </c>
      <c r="AN111" s="36">
        <v>94.68</v>
      </c>
      <c r="AO111" s="36">
        <v>94.68</v>
      </c>
      <c r="AP111" s="36">
        <v>94.68</v>
      </c>
      <c r="AQ111" s="36">
        <v>94.68</v>
      </c>
      <c r="AR111" s="36">
        <v>94.68</v>
      </c>
      <c r="AS111" s="36">
        <v>94.68</v>
      </c>
      <c r="AT111" s="36">
        <v>94.68</v>
      </c>
      <c r="AU111" s="36">
        <v>94.68</v>
      </c>
      <c r="AV111" s="673">
        <v>94.68</v>
      </c>
      <c r="AW111"/>
      <c r="AX111"/>
      <c r="AY111"/>
      <c r="AZ111"/>
      <c r="BA111"/>
      <c r="BB111"/>
      <c r="BC111"/>
      <c r="BD111"/>
      <c r="BE111"/>
      <c r="BF111"/>
      <c r="BG111"/>
      <c r="BH111"/>
      <c r="BI111"/>
      <c r="BJ111"/>
      <c r="BK111"/>
      <c r="BL111"/>
      <c r="BM111"/>
      <c r="BN111"/>
      <c r="BO111"/>
      <c r="BP111"/>
      <c r="BQ111"/>
      <c r="BR111"/>
      <c r="BS111"/>
      <c r="BT111"/>
      <c r="BU111"/>
      <c r="BV111"/>
      <c r="BW111"/>
    </row>
    <row r="112" spans="7:75" ht="14.1" customHeight="1">
      <c r="G112" s="19"/>
      <c r="H112" s="738"/>
      <c r="J112" s="736"/>
      <c r="K112" s="156" t="s">
        <v>145</v>
      </c>
      <c r="L112" s="36"/>
      <c r="M112" s="36"/>
      <c r="N112" s="36"/>
      <c r="O112" s="36"/>
      <c r="P112" s="36"/>
      <c r="Q112" s="36"/>
      <c r="R112" s="36"/>
      <c r="S112" s="36"/>
      <c r="T112" s="36"/>
      <c r="U112" s="36"/>
      <c r="V112" s="36"/>
      <c r="W112" s="36"/>
      <c r="X112" s="36"/>
      <c r="Y112" s="36"/>
      <c r="Z112" s="36"/>
      <c r="AA112" s="36"/>
      <c r="AB112" s="36"/>
      <c r="AC112" s="36"/>
      <c r="AD112" s="36"/>
      <c r="AE112" s="36"/>
      <c r="AF112" s="36"/>
      <c r="AG112" s="36"/>
      <c r="AH112" s="36"/>
      <c r="AI112" s="36"/>
      <c r="AJ112" s="36"/>
      <c r="AK112" s="36"/>
      <c r="AL112" s="36"/>
      <c r="AM112" s="36"/>
      <c r="AN112" s="36"/>
      <c r="AO112" s="36"/>
      <c r="AP112" s="36"/>
      <c r="AQ112" s="36"/>
      <c r="AR112" s="36"/>
      <c r="AS112" s="36"/>
      <c r="AT112" s="36"/>
      <c r="AU112" s="36"/>
      <c r="AV112" s="673"/>
      <c r="AW112"/>
      <c r="AX112"/>
      <c r="AY112"/>
      <c r="AZ112"/>
      <c r="BA112"/>
      <c r="BB112"/>
      <c r="BC112"/>
      <c r="BD112"/>
      <c r="BE112"/>
      <c r="BF112"/>
      <c r="BG112"/>
      <c r="BH112"/>
      <c r="BI112"/>
      <c r="BJ112"/>
      <c r="BK112"/>
      <c r="BL112"/>
      <c r="BM112"/>
      <c r="BN112"/>
      <c r="BO112"/>
      <c r="BP112"/>
      <c r="BQ112"/>
      <c r="BR112"/>
      <c r="BS112"/>
      <c r="BT112"/>
      <c r="BU112"/>
      <c r="BV112"/>
      <c r="BW112"/>
    </row>
    <row r="113" spans="7:88" ht="14.1" customHeight="1">
      <c r="G113" s="19"/>
      <c r="H113" s="738"/>
      <c r="K113" s="157"/>
      <c r="AV113" s="661"/>
      <c r="AW113"/>
      <c r="AX113"/>
      <c r="AY113"/>
      <c r="AZ113"/>
      <c r="BA113"/>
      <c r="BB113"/>
      <c r="BC113"/>
      <c r="BD113"/>
      <c r="BE113"/>
      <c r="BF113"/>
      <c r="BG113"/>
      <c r="BH113"/>
      <c r="BI113"/>
      <c r="BJ113"/>
      <c r="BK113"/>
      <c r="BL113"/>
      <c r="BM113"/>
      <c r="BN113"/>
      <c r="BO113"/>
      <c r="BP113"/>
      <c r="BQ113"/>
      <c r="BR113"/>
      <c r="BS113"/>
      <c r="BT113"/>
      <c r="BU113"/>
      <c r="BV113"/>
      <c r="BW113"/>
    </row>
    <row r="114" spans="7:88" ht="14.1" customHeight="1">
      <c r="G114" s="19"/>
      <c r="H114" s="738"/>
      <c r="J114" s="735" t="s">
        <v>543</v>
      </c>
      <c r="K114" s="154" t="s">
        <v>143</v>
      </c>
      <c r="L114" s="153"/>
      <c r="M114" s="153"/>
      <c r="N114" s="153"/>
      <c r="O114" s="153"/>
      <c r="P114" s="153"/>
      <c r="Q114" s="153"/>
      <c r="R114" s="153"/>
      <c r="S114" s="153"/>
      <c r="T114" s="153"/>
      <c r="U114" s="153"/>
      <c r="V114" s="153"/>
      <c r="W114" s="153"/>
      <c r="X114" s="153"/>
      <c r="Y114" s="153"/>
      <c r="Z114" s="153"/>
      <c r="AA114" s="153"/>
      <c r="AB114" s="153"/>
      <c r="AC114" s="153"/>
      <c r="AD114" s="153"/>
      <c r="AE114" s="153"/>
      <c r="AF114" s="153"/>
      <c r="AG114" s="153"/>
      <c r="AH114" s="153"/>
      <c r="AI114" s="153"/>
      <c r="AJ114" s="153"/>
      <c r="AK114" s="153"/>
      <c r="AL114" s="153"/>
      <c r="AM114" s="153"/>
      <c r="AN114" s="153"/>
      <c r="AO114" s="153"/>
      <c r="AP114" s="153"/>
      <c r="AQ114" s="153"/>
      <c r="AR114" s="153"/>
      <c r="AS114" s="153"/>
      <c r="AT114" s="153"/>
      <c r="AU114" s="153"/>
      <c r="AV114" s="672"/>
      <c r="AW114"/>
      <c r="AX114"/>
      <c r="AY114"/>
      <c r="AZ114"/>
      <c r="BA114"/>
      <c r="BB114"/>
      <c r="BC114"/>
      <c r="BD114"/>
      <c r="BE114"/>
      <c r="BF114"/>
      <c r="BG114"/>
      <c r="BH114"/>
      <c r="BI114"/>
      <c r="BJ114"/>
      <c r="BK114"/>
      <c r="BL114"/>
      <c r="BM114"/>
      <c r="BN114"/>
      <c r="BO114"/>
      <c r="BP114"/>
      <c r="BQ114"/>
      <c r="BR114"/>
      <c r="BS114"/>
      <c r="BT114"/>
      <c r="BU114"/>
      <c r="BV114"/>
      <c r="BW114"/>
    </row>
    <row r="115" spans="7:88" ht="14.1" customHeight="1">
      <c r="G115" s="19"/>
      <c r="H115" s="738"/>
      <c r="J115" s="736"/>
      <c r="K115" s="155" t="s">
        <v>144</v>
      </c>
      <c r="L115" s="36">
        <f>M115</f>
        <v>2.17</v>
      </c>
      <c r="M115" s="36">
        <f>N115</f>
        <v>2.17</v>
      </c>
      <c r="N115" s="36">
        <f>O115</f>
        <v>2.17</v>
      </c>
      <c r="O115" s="36">
        <f>P115</f>
        <v>2.17</v>
      </c>
      <c r="P115" s="36">
        <v>2.17</v>
      </c>
      <c r="Q115" s="36">
        <v>2.17</v>
      </c>
      <c r="R115" s="36">
        <v>2.17</v>
      </c>
      <c r="S115" s="36">
        <v>2.17</v>
      </c>
      <c r="T115" s="36">
        <v>2.17</v>
      </c>
      <c r="U115" s="36">
        <v>2.17</v>
      </c>
      <c r="V115" s="36">
        <v>2.17</v>
      </c>
      <c r="W115" s="36">
        <v>2.17</v>
      </c>
      <c r="X115" s="36">
        <v>2.17</v>
      </c>
      <c r="Y115" s="36">
        <v>2.17</v>
      </c>
      <c r="Z115" s="36">
        <v>2.17</v>
      </c>
      <c r="AA115" s="36">
        <v>2.17</v>
      </c>
      <c r="AB115" s="36">
        <v>2.17</v>
      </c>
      <c r="AC115" s="36">
        <v>2.17</v>
      </c>
      <c r="AD115" s="36">
        <v>2.17</v>
      </c>
      <c r="AE115" s="36">
        <v>2.17</v>
      </c>
      <c r="AF115" s="36">
        <v>2.17</v>
      </c>
      <c r="AG115" s="36">
        <v>2.17</v>
      </c>
      <c r="AH115" s="36">
        <v>2.17</v>
      </c>
      <c r="AI115" s="36">
        <v>2.17</v>
      </c>
      <c r="AJ115" s="36">
        <v>2.17</v>
      </c>
      <c r="AK115" s="36">
        <v>2.17</v>
      </c>
      <c r="AL115" s="36">
        <v>2.17</v>
      </c>
      <c r="AM115" s="36">
        <v>2.17</v>
      </c>
      <c r="AN115" s="36">
        <v>2.17</v>
      </c>
      <c r="AO115" s="36">
        <v>2.17</v>
      </c>
      <c r="AP115" s="36">
        <v>2.17</v>
      </c>
      <c r="AQ115" s="36">
        <v>2.17</v>
      </c>
      <c r="AR115" s="36">
        <v>2.17</v>
      </c>
      <c r="AS115" s="36">
        <v>2.17</v>
      </c>
      <c r="AT115" s="36">
        <v>2.17</v>
      </c>
      <c r="AU115" s="36">
        <v>2.17</v>
      </c>
      <c r="AV115" s="673">
        <v>2.17</v>
      </c>
      <c r="AW115"/>
      <c r="AX115"/>
      <c r="AY115"/>
      <c r="AZ115"/>
      <c r="BA115"/>
      <c r="BB115"/>
      <c r="BC115"/>
      <c r="BD115"/>
      <c r="BE115"/>
      <c r="BF115"/>
      <c r="BG115"/>
      <c r="BH115"/>
      <c r="BI115"/>
      <c r="BJ115"/>
      <c r="BK115"/>
      <c r="BL115"/>
      <c r="BM115"/>
      <c r="BN115"/>
      <c r="BO115"/>
      <c r="BP115"/>
      <c r="BQ115"/>
      <c r="BR115"/>
      <c r="BS115"/>
      <c r="BT115"/>
      <c r="BU115"/>
      <c r="BV115"/>
      <c r="BW115"/>
    </row>
    <row r="116" spans="7:88" ht="14.1" customHeight="1">
      <c r="G116" s="19"/>
      <c r="H116" s="738"/>
      <c r="J116" s="736"/>
      <c r="K116" s="156" t="s">
        <v>145</v>
      </c>
      <c r="L116" s="36"/>
      <c r="M116" s="36"/>
      <c r="N116" s="36"/>
      <c r="O116" s="36"/>
      <c r="P116" s="36"/>
      <c r="Q116" s="36"/>
      <c r="R116" s="36"/>
      <c r="S116" s="36"/>
      <c r="T116" s="36"/>
      <c r="U116" s="36"/>
      <c r="V116" s="36"/>
      <c r="W116" s="36"/>
      <c r="X116" s="36"/>
      <c r="Y116" s="36"/>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673"/>
      <c r="AW116"/>
      <c r="AX116"/>
      <c r="AY116"/>
      <c r="AZ116"/>
      <c r="BA116"/>
      <c r="BB116"/>
      <c r="BC116"/>
      <c r="BD116"/>
      <c r="BE116"/>
      <c r="BF116"/>
      <c r="BG116"/>
      <c r="BH116"/>
      <c r="BI116"/>
      <c r="BJ116"/>
      <c r="BK116"/>
      <c r="BL116"/>
      <c r="BM116"/>
      <c r="BN116"/>
      <c r="BO116"/>
      <c r="BP116"/>
      <c r="BQ116"/>
      <c r="BR116"/>
      <c r="BS116"/>
      <c r="BT116"/>
      <c r="BU116"/>
      <c r="BV116"/>
      <c r="BW116"/>
    </row>
    <row r="117" spans="7:88" ht="14.1" customHeight="1">
      <c r="G117" s="19"/>
      <c r="H117" s="151"/>
      <c r="K117" s="157"/>
      <c r="AV117" s="674"/>
      <c r="AW117"/>
      <c r="AX117"/>
      <c r="AY117"/>
      <c r="AZ117"/>
      <c r="BA117"/>
      <c r="BB117"/>
      <c r="BC117"/>
      <c r="BD117"/>
      <c r="BE117"/>
      <c r="BF117"/>
      <c r="BG117"/>
      <c r="BH117"/>
      <c r="BI117"/>
      <c r="BJ117"/>
      <c r="BK117"/>
      <c r="BL117"/>
      <c r="BM117"/>
      <c r="BN117"/>
      <c r="BO117"/>
      <c r="BP117"/>
      <c r="BQ117"/>
      <c r="BR117"/>
      <c r="BS117"/>
      <c r="BT117"/>
      <c r="BU117"/>
      <c r="BV117"/>
      <c r="BW117"/>
    </row>
    <row r="118" spans="7:88" ht="14.1" customHeight="1">
      <c r="G118" s="19"/>
      <c r="H118" s="151"/>
      <c r="J118" s="735" t="s">
        <v>752</v>
      </c>
      <c r="K118" s="154" t="s">
        <v>143</v>
      </c>
      <c r="L118" s="435"/>
      <c r="M118" s="435"/>
      <c r="N118" s="435"/>
      <c r="O118" s="435"/>
      <c r="P118" s="435"/>
      <c r="Q118" s="435"/>
      <c r="R118" s="435"/>
      <c r="S118" s="435"/>
      <c r="T118" s="435"/>
      <c r="U118" s="435"/>
      <c r="V118" s="435"/>
      <c r="W118" s="435"/>
      <c r="X118" s="435"/>
      <c r="Y118" s="435"/>
      <c r="Z118" s="435"/>
      <c r="AA118" s="435"/>
      <c r="AB118" s="435"/>
      <c r="AC118" s="435"/>
      <c r="AD118" s="435"/>
      <c r="AE118" s="435"/>
      <c r="AF118" s="435"/>
      <c r="AG118" s="435"/>
      <c r="AH118" s="435"/>
      <c r="AI118" s="435"/>
      <c r="AJ118" s="435"/>
      <c r="AK118" s="435"/>
      <c r="AL118" s="435"/>
      <c r="AM118" s="435"/>
      <c r="AN118" s="435"/>
      <c r="AO118" s="435"/>
      <c r="AP118" s="435"/>
      <c r="AQ118" s="435"/>
      <c r="AR118" s="435"/>
      <c r="AS118" s="435"/>
      <c r="AT118" s="435"/>
      <c r="AU118" s="435"/>
      <c r="AV118" s="658"/>
      <c r="AW118"/>
      <c r="AX118"/>
      <c r="AY118"/>
      <c r="AZ118"/>
      <c r="BA118"/>
      <c r="BB118"/>
      <c r="BC118"/>
      <c r="BD118"/>
      <c r="BE118"/>
      <c r="BF118"/>
      <c r="BG118"/>
      <c r="BH118"/>
      <c r="BI118"/>
      <c r="BJ118"/>
      <c r="BK118"/>
      <c r="BL118"/>
      <c r="BM118"/>
      <c r="BN118"/>
      <c r="BO118"/>
      <c r="BP118"/>
      <c r="BQ118"/>
      <c r="BR118"/>
      <c r="BS118"/>
      <c r="BT118"/>
      <c r="BU118"/>
      <c r="BV118"/>
      <c r="BW118"/>
    </row>
    <row r="119" spans="7:88" ht="14.1" customHeight="1">
      <c r="G119" s="19"/>
      <c r="H119" s="151"/>
      <c r="J119" s="736"/>
      <c r="K119" s="155" t="s">
        <v>144</v>
      </c>
      <c r="L119" s="436">
        <f>M119</f>
        <v>0.8444799999999999</v>
      </c>
      <c r="M119" s="436">
        <f>N119</f>
        <v>0.8444799999999999</v>
      </c>
      <c r="N119" s="436">
        <f>O119</f>
        <v>0.8444799999999999</v>
      </c>
      <c r="O119" s="436">
        <f>P119</f>
        <v>0.8444799999999999</v>
      </c>
      <c r="P119" s="436">
        <v>0.8444799999999999</v>
      </c>
      <c r="Q119" s="436">
        <v>0.85158499999999993</v>
      </c>
      <c r="R119" s="436">
        <v>0.84244999999999992</v>
      </c>
      <c r="S119" s="436">
        <v>0.84650999999999987</v>
      </c>
      <c r="T119" s="436">
        <v>0.84549499999999989</v>
      </c>
      <c r="U119" s="436">
        <v>0.86071999999999993</v>
      </c>
      <c r="V119" s="436">
        <v>0.86579499999999987</v>
      </c>
      <c r="W119" s="436">
        <v>0.89624499999999996</v>
      </c>
      <c r="X119" s="436">
        <v>0.91654499999999994</v>
      </c>
      <c r="Y119" s="436">
        <v>0.92567999999999995</v>
      </c>
      <c r="Z119" s="436">
        <v>0.94293499999999997</v>
      </c>
      <c r="AA119" s="436">
        <v>0.94699499999999992</v>
      </c>
      <c r="AB119" s="436">
        <v>0.95917499999999989</v>
      </c>
      <c r="AC119" s="436">
        <v>0.97135499999999986</v>
      </c>
      <c r="AD119" s="436">
        <v>0.98251999999999984</v>
      </c>
      <c r="AE119" s="436">
        <v>0.99469999999999992</v>
      </c>
      <c r="AF119" s="436">
        <v>1.0058649999999998</v>
      </c>
      <c r="AG119" s="436">
        <v>1.0180449999999999</v>
      </c>
      <c r="AH119" s="436">
        <v>1.0058649999999998</v>
      </c>
      <c r="AI119" s="436">
        <v>1.0180449999999999</v>
      </c>
      <c r="AJ119" s="436">
        <v>1.0058649999999998</v>
      </c>
      <c r="AK119" s="436">
        <v>1.0180449999999999</v>
      </c>
      <c r="AL119" s="436">
        <v>1.0058649999999998</v>
      </c>
      <c r="AM119" s="436">
        <v>1.0180449999999999</v>
      </c>
      <c r="AN119" s="436">
        <v>1.0180449999999999</v>
      </c>
      <c r="AO119" s="436">
        <v>1.0180449999999999</v>
      </c>
      <c r="AP119" s="436">
        <v>1.0180449999999999</v>
      </c>
      <c r="AQ119" s="436">
        <v>1.0180449999999999</v>
      </c>
      <c r="AR119" s="436">
        <v>1.0180449999999999</v>
      </c>
      <c r="AS119" s="436">
        <v>1.0180449999999999</v>
      </c>
      <c r="AT119" s="436">
        <v>1.0180449999999999</v>
      </c>
      <c r="AU119" s="436">
        <v>1.0180449999999999</v>
      </c>
      <c r="AV119" s="660">
        <v>1.0180449999999999</v>
      </c>
      <c r="AW119"/>
      <c r="AX119"/>
      <c r="AY119"/>
      <c r="AZ119"/>
      <c r="BA119"/>
      <c r="BB119"/>
      <c r="BC119"/>
      <c r="BD119"/>
      <c r="BE119"/>
      <c r="BF119"/>
      <c r="BG119"/>
      <c r="BH119"/>
      <c r="BI119"/>
      <c r="BJ119"/>
      <c r="BK119"/>
      <c r="BL119"/>
      <c r="BM119"/>
      <c r="BN119"/>
      <c r="BO119"/>
      <c r="BP119"/>
      <c r="BQ119"/>
      <c r="BR119"/>
      <c r="BS119"/>
      <c r="BT119"/>
      <c r="BU119"/>
      <c r="BV119"/>
      <c r="BW119"/>
    </row>
    <row r="120" spans="7:88" ht="14.1" customHeight="1">
      <c r="G120" s="19"/>
      <c r="H120" s="151"/>
      <c r="J120" s="736"/>
      <c r="K120" s="156" t="s">
        <v>145</v>
      </c>
      <c r="L120" s="436"/>
      <c r="M120" s="436"/>
      <c r="N120" s="436"/>
      <c r="O120" s="436"/>
      <c r="P120" s="436"/>
      <c r="Q120" s="436"/>
      <c r="R120" s="436"/>
      <c r="S120" s="436"/>
      <c r="T120" s="436"/>
      <c r="U120" s="436"/>
      <c r="V120" s="436"/>
      <c r="W120" s="436"/>
      <c r="X120" s="436"/>
      <c r="Y120" s="436"/>
      <c r="Z120" s="436"/>
      <c r="AA120" s="436"/>
      <c r="AB120" s="436"/>
      <c r="AC120" s="436"/>
      <c r="AD120" s="436"/>
      <c r="AE120" s="436"/>
      <c r="AF120" s="436"/>
      <c r="AG120" s="436"/>
      <c r="AH120" s="436"/>
      <c r="AI120" s="436"/>
      <c r="AJ120" s="436"/>
      <c r="AK120" s="436"/>
      <c r="AL120" s="436"/>
      <c r="AM120" s="436"/>
      <c r="AN120" s="436"/>
      <c r="AO120" s="436"/>
      <c r="AP120" s="436"/>
      <c r="AQ120" s="436"/>
      <c r="AR120" s="436"/>
      <c r="AS120" s="436"/>
      <c r="AT120" s="436"/>
      <c r="AU120" s="436"/>
      <c r="AV120" s="624"/>
      <c r="AW120"/>
      <c r="AX120"/>
      <c r="AY120"/>
      <c r="AZ120"/>
      <c r="BA120"/>
      <c r="BB120"/>
      <c r="BC120"/>
      <c r="BD120"/>
      <c r="BE120"/>
      <c r="BF120"/>
      <c r="BG120"/>
      <c r="BH120"/>
      <c r="BI120"/>
      <c r="BJ120"/>
      <c r="BK120"/>
      <c r="BL120"/>
      <c r="BM120"/>
      <c r="BN120"/>
      <c r="BO120"/>
      <c r="BP120"/>
      <c r="BQ120"/>
      <c r="BR120"/>
      <c r="BS120"/>
      <c r="BT120"/>
      <c r="BU120"/>
      <c r="BV120"/>
      <c r="BW120"/>
    </row>
    <row r="121" spans="7:88" ht="14.1" customHeight="1">
      <c r="G121" s="19"/>
      <c r="H121" s="151"/>
      <c r="K121" s="157"/>
      <c r="AV121" s="20"/>
      <c r="AW121"/>
      <c r="AX121"/>
      <c r="AY121"/>
      <c r="AZ121"/>
      <c r="BA121"/>
      <c r="BB121"/>
      <c r="BC121"/>
      <c r="BD121"/>
      <c r="BE121"/>
      <c r="BF121"/>
      <c r="BG121"/>
      <c r="BH121"/>
      <c r="BI121"/>
      <c r="BJ121"/>
      <c r="BK121"/>
      <c r="BL121"/>
      <c r="BM121"/>
      <c r="BN121"/>
      <c r="BO121"/>
      <c r="BP121"/>
      <c r="BQ121"/>
      <c r="BR121"/>
      <c r="BS121"/>
      <c r="BT121"/>
      <c r="BU121"/>
      <c r="BV121"/>
      <c r="BW121"/>
    </row>
    <row r="122" spans="7:88" ht="14.1" customHeight="1">
      <c r="G122" s="19"/>
      <c r="H122" s="151"/>
      <c r="J122" s="735" t="s">
        <v>734</v>
      </c>
      <c r="K122" s="154" t="s">
        <v>143</v>
      </c>
      <c r="L122" s="431"/>
      <c r="M122" s="431"/>
      <c r="N122" s="431"/>
      <c r="O122" s="431"/>
      <c r="P122" s="431"/>
      <c r="Q122" s="431"/>
      <c r="R122" s="431"/>
      <c r="S122" s="431"/>
      <c r="T122" s="431"/>
      <c r="U122" s="431"/>
      <c r="V122" s="431"/>
      <c r="W122" s="431"/>
      <c r="X122" s="431"/>
      <c r="Y122" s="431"/>
      <c r="Z122" s="431"/>
      <c r="AA122" s="431"/>
      <c r="AB122" s="431"/>
      <c r="AC122" s="431"/>
      <c r="AD122" s="431"/>
      <c r="AE122" s="431"/>
      <c r="AF122" s="431"/>
      <c r="AG122" s="431"/>
      <c r="AH122" s="431"/>
      <c r="AI122" s="431"/>
      <c r="AJ122" s="431"/>
      <c r="AK122" s="431"/>
      <c r="AL122" s="431"/>
      <c r="AM122" s="431"/>
      <c r="AN122" s="431"/>
      <c r="AO122" s="431"/>
      <c r="AP122" s="431"/>
      <c r="AQ122" s="431"/>
      <c r="AR122" s="431"/>
      <c r="AS122" s="431"/>
      <c r="AT122" s="431"/>
      <c r="AU122" s="431"/>
      <c r="AV122" s="671"/>
      <c r="AW122"/>
      <c r="AX122"/>
      <c r="AY122"/>
      <c r="AZ122"/>
      <c r="BA122"/>
      <c r="BB122"/>
      <c r="BC122"/>
      <c r="BD122"/>
      <c r="BE122"/>
      <c r="BF122"/>
      <c r="BG122"/>
      <c r="BH122"/>
      <c r="BI122"/>
      <c r="BJ122"/>
      <c r="BK122"/>
      <c r="BL122"/>
      <c r="BM122"/>
      <c r="BN122"/>
      <c r="BO122"/>
      <c r="BP122"/>
      <c r="BQ122"/>
      <c r="BR122"/>
      <c r="BS122"/>
      <c r="BT122"/>
      <c r="BU122"/>
      <c r="BV122"/>
      <c r="BW122"/>
    </row>
    <row r="123" spans="7:88" ht="14.1" customHeight="1">
      <c r="G123" s="19"/>
      <c r="H123" s="151"/>
      <c r="J123" s="736"/>
      <c r="K123" s="155" t="s">
        <v>144</v>
      </c>
      <c r="L123" s="42">
        <f>L119*L95</f>
        <v>0</v>
      </c>
      <c r="M123" s="42">
        <f>M119*M95</f>
        <v>0</v>
      </c>
      <c r="N123" s="42">
        <f t="shared" ref="N123:AV123" si="6">N119*N95</f>
        <v>0</v>
      </c>
      <c r="O123" s="42">
        <f t="shared" si="6"/>
        <v>0</v>
      </c>
      <c r="P123" s="42">
        <f t="shared" si="6"/>
        <v>8.8332607999999997</v>
      </c>
      <c r="Q123" s="42">
        <f t="shared" si="6"/>
        <v>8.9075790999999995</v>
      </c>
      <c r="R123" s="42">
        <f t="shared" si="6"/>
        <v>8.8120270000000005</v>
      </c>
      <c r="S123" s="42">
        <f t="shared" si="6"/>
        <v>8.8544945999999989</v>
      </c>
      <c r="T123" s="42">
        <f t="shared" si="6"/>
        <v>8.8438777000000002</v>
      </c>
      <c r="U123" s="42">
        <f t="shared" si="6"/>
        <v>9.0031312000000003</v>
      </c>
      <c r="V123" s="42">
        <f t="shared" si="6"/>
        <v>9.0562156999999992</v>
      </c>
      <c r="W123" s="42">
        <f t="shared" si="6"/>
        <v>9.3747226999999995</v>
      </c>
      <c r="X123" s="42">
        <f t="shared" si="6"/>
        <v>9.5870607000000003</v>
      </c>
      <c r="Y123" s="42">
        <f t="shared" si="6"/>
        <v>9.6826127999999994</v>
      </c>
      <c r="Z123" s="42">
        <f t="shared" si="6"/>
        <v>9.8631001000000005</v>
      </c>
      <c r="AA123" s="42">
        <f t="shared" si="6"/>
        <v>9.9055677000000006</v>
      </c>
      <c r="AB123" s="42">
        <f t="shared" si="6"/>
        <v>10.032970499999999</v>
      </c>
      <c r="AC123" s="42">
        <f t="shared" si="6"/>
        <v>10.1603733</v>
      </c>
      <c r="AD123" s="42">
        <f t="shared" si="6"/>
        <v>10.2771592</v>
      </c>
      <c r="AE123" s="42">
        <f t="shared" si="6"/>
        <v>10.404562</v>
      </c>
      <c r="AF123" s="42">
        <f t="shared" si="6"/>
        <v>10.521347899999999</v>
      </c>
      <c r="AG123" s="42">
        <f t="shared" si="6"/>
        <v>10.648750699999999</v>
      </c>
      <c r="AH123" s="42">
        <f t="shared" si="6"/>
        <v>10.521347899999999</v>
      </c>
      <c r="AI123" s="42">
        <f t="shared" si="6"/>
        <v>10.648750699999999</v>
      </c>
      <c r="AJ123" s="42">
        <f t="shared" si="6"/>
        <v>10.521347899999999</v>
      </c>
      <c r="AK123" s="42">
        <f t="shared" si="6"/>
        <v>10.648750699999999</v>
      </c>
      <c r="AL123" s="42">
        <f t="shared" si="6"/>
        <v>10.521347899999999</v>
      </c>
      <c r="AM123" s="42">
        <f t="shared" si="6"/>
        <v>10.648750699999999</v>
      </c>
      <c r="AN123" s="42">
        <f t="shared" si="6"/>
        <v>10.648750699999999</v>
      </c>
      <c r="AO123" s="42">
        <f t="shared" si="6"/>
        <v>10.648750699999999</v>
      </c>
      <c r="AP123" s="42">
        <f t="shared" si="6"/>
        <v>10.648750699999999</v>
      </c>
      <c r="AQ123" s="42">
        <f t="shared" si="6"/>
        <v>10.648750699999999</v>
      </c>
      <c r="AR123" s="42">
        <f t="shared" si="6"/>
        <v>10.648750699999999</v>
      </c>
      <c r="AS123" s="42">
        <f t="shared" si="6"/>
        <v>10.648750699999999</v>
      </c>
      <c r="AT123" s="42">
        <f t="shared" si="6"/>
        <v>10.648750699999999</v>
      </c>
      <c r="AU123" s="42">
        <f t="shared" si="6"/>
        <v>10.648750699999999</v>
      </c>
      <c r="AV123" s="667">
        <f t="shared" si="6"/>
        <v>10.648750699999999</v>
      </c>
      <c r="AW123"/>
      <c r="AX123"/>
      <c r="AY123"/>
      <c r="AZ123"/>
      <c r="BA123"/>
      <c r="BB123"/>
      <c r="BC123"/>
      <c r="BD123"/>
      <c r="BE123"/>
      <c r="BF123"/>
      <c r="BG123"/>
      <c r="BH123"/>
      <c r="BI123"/>
      <c r="BJ123"/>
      <c r="BK123"/>
      <c r="BL123"/>
      <c r="BM123"/>
      <c r="BN123"/>
      <c r="BO123"/>
      <c r="BP123"/>
      <c r="BQ123"/>
      <c r="BR123"/>
      <c r="BS123"/>
      <c r="BT123"/>
      <c r="BU123"/>
      <c r="BV123"/>
      <c r="BW123"/>
    </row>
    <row r="124" spans="7:88" ht="14.1" customHeight="1">
      <c r="G124" s="19"/>
      <c r="H124" s="151"/>
      <c r="J124" s="736"/>
      <c r="K124" s="156" t="s">
        <v>145</v>
      </c>
      <c r="L124" s="42"/>
      <c r="M124" s="42"/>
      <c r="N124" s="42"/>
      <c r="O124" s="42"/>
      <c r="P124" s="42"/>
      <c r="Q124" s="42"/>
      <c r="R124" s="42"/>
      <c r="S124" s="42"/>
      <c r="T124" s="42"/>
      <c r="U124" s="42"/>
      <c r="V124" s="42"/>
      <c r="W124" s="42"/>
      <c r="X124" s="42"/>
      <c r="Y124" s="42"/>
      <c r="Z124" s="42"/>
      <c r="AA124" s="42"/>
      <c r="AB124" s="42"/>
      <c r="AC124" s="42"/>
      <c r="AD124" s="42"/>
      <c r="AE124" s="42"/>
      <c r="AF124" s="42"/>
      <c r="AG124" s="42"/>
      <c r="AH124" s="42"/>
      <c r="AI124" s="42"/>
      <c r="AJ124" s="42"/>
      <c r="AK124" s="42"/>
      <c r="AL124" s="42"/>
      <c r="AM124" s="42"/>
      <c r="AN124" s="42"/>
      <c r="AO124" s="42"/>
      <c r="AP124" s="42"/>
      <c r="AQ124" s="42"/>
      <c r="AR124" s="42"/>
      <c r="AS124" s="42"/>
      <c r="AT124" s="42"/>
      <c r="AU124" s="42"/>
      <c r="AV124" s="667"/>
      <c r="AW124"/>
      <c r="AX124"/>
      <c r="AY124"/>
      <c r="AZ124"/>
      <c r="BA124"/>
      <c r="BB124"/>
      <c r="BC124"/>
      <c r="BD124"/>
      <c r="BE124"/>
      <c r="BF124"/>
      <c r="BG124"/>
      <c r="BH124"/>
      <c r="BI124"/>
      <c r="BJ124"/>
      <c r="BK124"/>
      <c r="BL124"/>
      <c r="BM124"/>
      <c r="BN124"/>
      <c r="BO124"/>
      <c r="BP124"/>
      <c r="BQ124"/>
      <c r="BR124"/>
      <c r="BS124"/>
      <c r="BT124"/>
      <c r="BU124"/>
      <c r="BV124"/>
      <c r="BW124"/>
    </row>
    <row r="125" spans="7:88" ht="14.1" customHeight="1" thickBot="1">
      <c r="G125" s="140"/>
      <c r="H125" s="11"/>
      <c r="I125" s="11"/>
      <c r="J125" s="11"/>
      <c r="K125" s="158"/>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44"/>
      <c r="AW125"/>
      <c r="AX125"/>
      <c r="AY125"/>
      <c r="AZ125"/>
      <c r="BA125"/>
      <c r="BB125"/>
      <c r="BC125"/>
      <c r="BD125"/>
      <c r="BE125"/>
      <c r="BF125"/>
      <c r="BG125"/>
      <c r="BH125"/>
      <c r="BI125"/>
      <c r="BJ125"/>
      <c r="BK125"/>
      <c r="BL125"/>
      <c r="BM125"/>
      <c r="BN125"/>
      <c r="BO125"/>
      <c r="BP125"/>
      <c r="BQ125"/>
      <c r="BR125"/>
      <c r="BS125"/>
      <c r="BT125"/>
      <c r="BU125"/>
      <c r="BV125"/>
      <c r="BW125"/>
    </row>
    <row r="126" spans="7:88" ht="14.1" customHeight="1" thickBot="1">
      <c r="G126" s="19"/>
      <c r="I126" s="12"/>
      <c r="J126" s="12"/>
      <c r="K126" s="159"/>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12"/>
      <c r="AV126" s="148"/>
      <c r="AW126"/>
      <c r="AX126"/>
      <c r="AY126"/>
      <c r="AZ126"/>
      <c r="BA126"/>
      <c r="BB126"/>
      <c r="BC126"/>
      <c r="BD126"/>
      <c r="BE126"/>
      <c r="BF126"/>
      <c r="BG126"/>
      <c r="BH126"/>
      <c r="BI126"/>
      <c r="BJ126"/>
      <c r="BK126"/>
      <c r="BL126"/>
      <c r="BM126"/>
      <c r="BN126"/>
      <c r="BO126"/>
      <c r="BP126"/>
      <c r="BQ126"/>
      <c r="BR126"/>
      <c r="BS126"/>
      <c r="BT126"/>
      <c r="BU126"/>
      <c r="BV126"/>
      <c r="BW126"/>
      <c r="CG126" s="71"/>
      <c r="CH126" s="71"/>
      <c r="CI126" s="71"/>
      <c r="CJ126" s="71"/>
    </row>
    <row r="127" spans="7:88" ht="14.1" customHeight="1" thickTop="1">
      <c r="G127" s="19"/>
      <c r="K127" s="157"/>
      <c r="L127" s="24">
        <f t="shared" ref="L127:AU127" si="7">L85</f>
        <v>2014</v>
      </c>
      <c r="M127" s="24">
        <f t="shared" si="7"/>
        <v>2015</v>
      </c>
      <c r="N127" s="24">
        <f t="shared" si="7"/>
        <v>2016</v>
      </c>
      <c r="O127" s="24">
        <f t="shared" si="7"/>
        <v>2017</v>
      </c>
      <c r="P127" s="24">
        <f t="shared" si="7"/>
        <v>2018</v>
      </c>
      <c r="Q127" s="24">
        <f t="shared" si="7"/>
        <v>2019</v>
      </c>
      <c r="R127" s="24">
        <f t="shared" si="7"/>
        <v>2020</v>
      </c>
      <c r="S127" s="24">
        <f t="shared" si="7"/>
        <v>2021</v>
      </c>
      <c r="T127" s="24">
        <f t="shared" si="7"/>
        <v>2022</v>
      </c>
      <c r="U127" s="24">
        <f t="shared" si="7"/>
        <v>2023</v>
      </c>
      <c r="V127" s="24">
        <f t="shared" si="7"/>
        <v>2024</v>
      </c>
      <c r="W127" s="24">
        <f t="shared" si="7"/>
        <v>2025</v>
      </c>
      <c r="X127" s="24">
        <f t="shared" si="7"/>
        <v>2026</v>
      </c>
      <c r="Y127" s="24">
        <f t="shared" si="7"/>
        <v>2027</v>
      </c>
      <c r="Z127" s="24">
        <f t="shared" si="7"/>
        <v>2028</v>
      </c>
      <c r="AA127" s="24">
        <f t="shared" si="7"/>
        <v>2029</v>
      </c>
      <c r="AB127" s="24">
        <f t="shared" si="7"/>
        <v>2030</v>
      </c>
      <c r="AC127" s="24">
        <f t="shared" si="7"/>
        <v>2031</v>
      </c>
      <c r="AD127" s="24">
        <f t="shared" si="7"/>
        <v>2032</v>
      </c>
      <c r="AE127" s="24">
        <f t="shared" si="7"/>
        <v>2033</v>
      </c>
      <c r="AF127" s="24">
        <f t="shared" si="7"/>
        <v>2034</v>
      </c>
      <c r="AG127" s="24">
        <f t="shared" si="7"/>
        <v>2035</v>
      </c>
      <c r="AH127" s="24">
        <f t="shared" si="7"/>
        <v>2036</v>
      </c>
      <c r="AI127" s="24">
        <f t="shared" si="7"/>
        <v>2037</v>
      </c>
      <c r="AJ127" s="24">
        <f t="shared" si="7"/>
        <v>2038</v>
      </c>
      <c r="AK127" s="24">
        <f t="shared" si="7"/>
        <v>2039</v>
      </c>
      <c r="AL127" s="24">
        <f t="shared" si="7"/>
        <v>2040</v>
      </c>
      <c r="AM127" s="24">
        <f t="shared" si="7"/>
        <v>2041</v>
      </c>
      <c r="AN127" s="24">
        <f t="shared" si="7"/>
        <v>2042</v>
      </c>
      <c r="AO127" s="24">
        <f t="shared" si="7"/>
        <v>2043</v>
      </c>
      <c r="AP127" s="24">
        <f t="shared" si="7"/>
        <v>2044</v>
      </c>
      <c r="AQ127" s="24">
        <f t="shared" si="7"/>
        <v>2045</v>
      </c>
      <c r="AR127" s="24">
        <f t="shared" si="7"/>
        <v>2046</v>
      </c>
      <c r="AS127" s="24">
        <f t="shared" si="7"/>
        <v>2047</v>
      </c>
      <c r="AT127" s="24">
        <f t="shared" si="7"/>
        <v>2048</v>
      </c>
      <c r="AU127" s="24">
        <f t="shared" si="7"/>
        <v>2049</v>
      </c>
      <c r="AV127" s="659">
        <f>AU127+1</f>
        <v>2050</v>
      </c>
      <c r="AW127"/>
      <c r="AX127"/>
      <c r="AY127"/>
      <c r="AZ127"/>
      <c r="BA127"/>
      <c r="BB127"/>
      <c r="BC127"/>
      <c r="BD127"/>
      <c r="BE127"/>
      <c r="BF127"/>
      <c r="BG127"/>
      <c r="BH127"/>
      <c r="BI127"/>
      <c r="BJ127"/>
      <c r="BK127"/>
      <c r="BL127"/>
      <c r="BM127"/>
      <c r="BN127"/>
      <c r="BO127"/>
      <c r="BP127"/>
      <c r="BQ127"/>
      <c r="BR127"/>
      <c r="BS127"/>
      <c r="BT127"/>
      <c r="BU127"/>
      <c r="BV127"/>
      <c r="BW127"/>
      <c r="CG127" s="72"/>
      <c r="CH127" s="72"/>
      <c r="CI127" s="72"/>
      <c r="CJ127" s="72"/>
    </row>
    <row r="128" spans="7:88" ht="14.1" customHeight="1">
      <c r="G128" s="19"/>
      <c r="H128" s="739" t="s">
        <v>32</v>
      </c>
      <c r="J128" s="735" t="s">
        <v>43</v>
      </c>
      <c r="K128" s="154" t="s">
        <v>143</v>
      </c>
      <c r="L128" s="56"/>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56"/>
      <c r="AS128" s="56"/>
      <c r="AT128" s="56"/>
      <c r="AU128" s="56"/>
      <c r="AV128" s="671"/>
      <c r="AW128"/>
      <c r="AX128"/>
      <c r="AY128"/>
      <c r="AZ128"/>
      <c r="BA128"/>
      <c r="BB128"/>
      <c r="BC128"/>
      <c r="BD128"/>
      <c r="BE128"/>
      <c r="BF128"/>
      <c r="BG128"/>
      <c r="BH128"/>
      <c r="BI128"/>
      <c r="BJ128"/>
      <c r="BK128"/>
      <c r="BL128"/>
      <c r="BM128"/>
      <c r="BN128"/>
      <c r="BO128"/>
      <c r="BP128"/>
      <c r="BQ128"/>
      <c r="BR128"/>
      <c r="BS128"/>
      <c r="BT128"/>
      <c r="BU128"/>
      <c r="BV128"/>
      <c r="BW128"/>
    </row>
    <row r="129" spans="7:75" ht="14.1" customHeight="1">
      <c r="G129" s="19"/>
      <c r="H129" s="739"/>
      <c r="J129" s="736"/>
      <c r="K129" s="155" t="s">
        <v>144</v>
      </c>
      <c r="L129" s="57">
        <f>$S$29</f>
        <v>8.8999999999999996E-2</v>
      </c>
      <c r="M129" s="57">
        <f>$S$29</f>
        <v>8.8999999999999996E-2</v>
      </c>
      <c r="N129" s="57">
        <f t="shared" ref="N129:AV129" si="8">$S$29</f>
        <v>8.8999999999999996E-2</v>
      </c>
      <c r="O129" s="57">
        <f t="shared" si="8"/>
        <v>8.8999999999999996E-2</v>
      </c>
      <c r="P129" s="57">
        <f t="shared" si="8"/>
        <v>8.8999999999999996E-2</v>
      </c>
      <c r="Q129" s="57">
        <f t="shared" si="8"/>
        <v>8.8999999999999996E-2</v>
      </c>
      <c r="R129" s="57">
        <f t="shared" si="8"/>
        <v>8.8999999999999996E-2</v>
      </c>
      <c r="S129" s="57">
        <f t="shared" si="8"/>
        <v>8.8999999999999996E-2</v>
      </c>
      <c r="T129" s="57">
        <f t="shared" si="8"/>
        <v>8.8999999999999996E-2</v>
      </c>
      <c r="U129" s="57">
        <f t="shared" si="8"/>
        <v>8.8999999999999996E-2</v>
      </c>
      <c r="V129" s="57">
        <f t="shared" si="8"/>
        <v>8.8999999999999996E-2</v>
      </c>
      <c r="W129" s="57">
        <f t="shared" si="8"/>
        <v>8.8999999999999996E-2</v>
      </c>
      <c r="X129" s="57">
        <f t="shared" si="8"/>
        <v>8.8999999999999996E-2</v>
      </c>
      <c r="Y129" s="57">
        <f t="shared" si="8"/>
        <v>8.8999999999999996E-2</v>
      </c>
      <c r="Z129" s="57">
        <f t="shared" si="8"/>
        <v>8.8999999999999996E-2</v>
      </c>
      <c r="AA129" s="57">
        <f t="shared" si="8"/>
        <v>8.8999999999999996E-2</v>
      </c>
      <c r="AB129" s="57">
        <f t="shared" si="8"/>
        <v>8.8999999999999996E-2</v>
      </c>
      <c r="AC129" s="57">
        <f t="shared" si="8"/>
        <v>8.8999999999999996E-2</v>
      </c>
      <c r="AD129" s="57">
        <f t="shared" si="8"/>
        <v>8.8999999999999996E-2</v>
      </c>
      <c r="AE129" s="57">
        <f t="shared" si="8"/>
        <v>8.8999999999999996E-2</v>
      </c>
      <c r="AF129" s="57">
        <f t="shared" si="8"/>
        <v>8.8999999999999996E-2</v>
      </c>
      <c r="AG129" s="57">
        <f t="shared" si="8"/>
        <v>8.8999999999999996E-2</v>
      </c>
      <c r="AH129" s="57">
        <f t="shared" si="8"/>
        <v>8.8999999999999996E-2</v>
      </c>
      <c r="AI129" s="57">
        <f t="shared" si="8"/>
        <v>8.8999999999999996E-2</v>
      </c>
      <c r="AJ129" s="57">
        <f t="shared" si="8"/>
        <v>8.8999999999999996E-2</v>
      </c>
      <c r="AK129" s="57">
        <f t="shared" si="8"/>
        <v>8.8999999999999996E-2</v>
      </c>
      <c r="AL129" s="57">
        <f t="shared" si="8"/>
        <v>8.8999999999999996E-2</v>
      </c>
      <c r="AM129" s="57">
        <f t="shared" si="8"/>
        <v>8.8999999999999996E-2</v>
      </c>
      <c r="AN129" s="57">
        <f t="shared" si="8"/>
        <v>8.8999999999999996E-2</v>
      </c>
      <c r="AO129" s="57">
        <f t="shared" si="8"/>
        <v>8.8999999999999996E-2</v>
      </c>
      <c r="AP129" s="57">
        <f t="shared" si="8"/>
        <v>8.8999999999999996E-2</v>
      </c>
      <c r="AQ129" s="57">
        <f t="shared" si="8"/>
        <v>8.8999999999999996E-2</v>
      </c>
      <c r="AR129" s="57">
        <f t="shared" si="8"/>
        <v>8.8999999999999996E-2</v>
      </c>
      <c r="AS129" s="57">
        <f t="shared" si="8"/>
        <v>8.8999999999999996E-2</v>
      </c>
      <c r="AT129" s="57">
        <f t="shared" si="8"/>
        <v>8.8999999999999996E-2</v>
      </c>
      <c r="AU129" s="57">
        <f t="shared" si="8"/>
        <v>8.8999999999999996E-2</v>
      </c>
      <c r="AV129" s="675">
        <f t="shared" si="8"/>
        <v>8.8999999999999996E-2</v>
      </c>
      <c r="AW129"/>
      <c r="AX129"/>
      <c r="AY129"/>
      <c r="AZ129"/>
      <c r="BA129"/>
      <c r="BB129"/>
      <c r="BC129"/>
      <c r="BD129"/>
      <c r="BE129"/>
      <c r="BF129"/>
      <c r="BG129"/>
      <c r="BH129"/>
      <c r="BI129"/>
      <c r="BJ129"/>
      <c r="BK129"/>
      <c r="BL129"/>
      <c r="BM129"/>
      <c r="BN129"/>
      <c r="BO129"/>
      <c r="BP129"/>
      <c r="BQ129"/>
      <c r="BR129"/>
      <c r="BS129"/>
      <c r="BT129"/>
      <c r="BU129"/>
      <c r="BV129"/>
      <c r="BW129"/>
    </row>
    <row r="130" spans="7:75" ht="14.1" customHeight="1">
      <c r="G130" s="19"/>
      <c r="H130" s="739"/>
      <c r="J130" s="736"/>
      <c r="K130" s="156" t="s">
        <v>145</v>
      </c>
      <c r="L130" s="57"/>
      <c r="M130" s="57"/>
      <c r="N130" s="57"/>
      <c r="O130" s="57"/>
      <c r="P130" s="57"/>
      <c r="Q130" s="57"/>
      <c r="R130" s="57"/>
      <c r="S130" s="57"/>
      <c r="T130" s="57"/>
      <c r="U130" s="57"/>
      <c r="V130" s="57"/>
      <c r="W130" s="57"/>
      <c r="X130" s="57"/>
      <c r="Y130" s="57"/>
      <c r="Z130" s="57"/>
      <c r="AA130" s="57"/>
      <c r="AB130" s="57"/>
      <c r="AC130" s="57"/>
      <c r="AD130" s="57"/>
      <c r="AE130" s="57"/>
      <c r="AF130" s="57"/>
      <c r="AG130" s="57"/>
      <c r="AH130" s="57"/>
      <c r="AI130" s="57"/>
      <c r="AJ130" s="57"/>
      <c r="AK130" s="57"/>
      <c r="AL130" s="57"/>
      <c r="AM130" s="57"/>
      <c r="AN130" s="57"/>
      <c r="AO130" s="57"/>
      <c r="AP130" s="57"/>
      <c r="AQ130" s="57"/>
      <c r="AR130" s="57"/>
      <c r="AS130" s="57"/>
      <c r="AT130" s="57"/>
      <c r="AU130" s="57"/>
      <c r="AV130" s="667"/>
      <c r="AW130"/>
      <c r="AX130"/>
      <c r="AY130"/>
      <c r="AZ130"/>
      <c r="BA130"/>
      <c r="BB130"/>
      <c r="BC130"/>
      <c r="BD130"/>
      <c r="BE130"/>
      <c r="BF130"/>
      <c r="BG130"/>
      <c r="BH130"/>
      <c r="BI130"/>
      <c r="BJ130"/>
      <c r="BK130"/>
      <c r="BL130"/>
      <c r="BM130"/>
      <c r="BN130"/>
      <c r="BO130"/>
      <c r="BP130"/>
      <c r="BQ130"/>
      <c r="BR130"/>
      <c r="BS130"/>
      <c r="BT130"/>
      <c r="BU130"/>
      <c r="BV130"/>
      <c r="BW130"/>
    </row>
    <row r="131" spans="7:75" ht="14.1" customHeight="1" thickBot="1">
      <c r="G131" s="140"/>
      <c r="H131" s="11"/>
      <c r="I131" s="11"/>
      <c r="J131" s="11"/>
      <c r="K131" s="158"/>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44"/>
      <c r="AW131"/>
      <c r="AX131"/>
      <c r="AY131"/>
      <c r="AZ131"/>
      <c r="BA131"/>
      <c r="BB131"/>
      <c r="BC131"/>
      <c r="BD131"/>
      <c r="BE131"/>
      <c r="BF131"/>
      <c r="BG131"/>
      <c r="BH131"/>
      <c r="BI131"/>
      <c r="BJ131"/>
      <c r="BK131"/>
      <c r="BL131"/>
      <c r="BM131"/>
      <c r="BN131"/>
      <c r="BO131"/>
      <c r="BP131"/>
      <c r="BQ131"/>
      <c r="BR131"/>
      <c r="BS131"/>
      <c r="BT131"/>
      <c r="BU131"/>
      <c r="BV131"/>
      <c r="BW131"/>
    </row>
    <row r="132" spans="7:75" ht="14.1" customHeight="1">
      <c r="G132" s="19"/>
      <c r="H132" s="12"/>
      <c r="I132" s="12"/>
      <c r="J132" s="12"/>
      <c r="K132" s="159"/>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12"/>
      <c r="AV132" s="148"/>
      <c r="AW132"/>
      <c r="AX132"/>
      <c r="AY132"/>
      <c r="AZ132"/>
      <c r="BA132"/>
      <c r="BB132"/>
      <c r="BC132"/>
      <c r="BD132"/>
      <c r="BE132"/>
      <c r="BF132"/>
      <c r="BG132"/>
      <c r="BH132"/>
      <c r="BI132"/>
      <c r="BJ132"/>
      <c r="BK132"/>
      <c r="BL132"/>
      <c r="BM132"/>
      <c r="BN132"/>
      <c r="BO132"/>
      <c r="BP132"/>
      <c r="BQ132"/>
      <c r="BR132"/>
      <c r="BS132"/>
      <c r="BT132"/>
      <c r="BU132"/>
      <c r="BV132"/>
      <c r="BW132"/>
    </row>
    <row r="133" spans="7:75" ht="14.1" customHeight="1">
      <c r="G133" s="19"/>
      <c r="K133" s="157"/>
      <c r="L133" s="24">
        <f t="shared" ref="L133:AU133" si="9">L127</f>
        <v>2014</v>
      </c>
      <c r="M133" s="24">
        <f t="shared" si="9"/>
        <v>2015</v>
      </c>
      <c r="N133" s="24">
        <f t="shared" si="9"/>
        <v>2016</v>
      </c>
      <c r="O133" s="24">
        <f t="shared" si="9"/>
        <v>2017</v>
      </c>
      <c r="P133" s="24">
        <f t="shared" si="9"/>
        <v>2018</v>
      </c>
      <c r="Q133" s="24">
        <f t="shared" si="9"/>
        <v>2019</v>
      </c>
      <c r="R133" s="24">
        <f t="shared" si="9"/>
        <v>2020</v>
      </c>
      <c r="S133" s="24">
        <f t="shared" si="9"/>
        <v>2021</v>
      </c>
      <c r="T133" s="24">
        <f t="shared" si="9"/>
        <v>2022</v>
      </c>
      <c r="U133" s="24">
        <f t="shared" si="9"/>
        <v>2023</v>
      </c>
      <c r="V133" s="24">
        <f t="shared" si="9"/>
        <v>2024</v>
      </c>
      <c r="W133" s="24">
        <f t="shared" si="9"/>
        <v>2025</v>
      </c>
      <c r="X133" s="24">
        <f t="shared" si="9"/>
        <v>2026</v>
      </c>
      <c r="Y133" s="24">
        <f t="shared" si="9"/>
        <v>2027</v>
      </c>
      <c r="Z133" s="24">
        <f t="shared" si="9"/>
        <v>2028</v>
      </c>
      <c r="AA133" s="24">
        <f t="shared" si="9"/>
        <v>2029</v>
      </c>
      <c r="AB133" s="24">
        <f t="shared" si="9"/>
        <v>2030</v>
      </c>
      <c r="AC133" s="24">
        <f t="shared" si="9"/>
        <v>2031</v>
      </c>
      <c r="AD133" s="24">
        <f t="shared" si="9"/>
        <v>2032</v>
      </c>
      <c r="AE133" s="24">
        <f t="shared" si="9"/>
        <v>2033</v>
      </c>
      <c r="AF133" s="24">
        <f t="shared" si="9"/>
        <v>2034</v>
      </c>
      <c r="AG133" s="24">
        <f t="shared" si="9"/>
        <v>2035</v>
      </c>
      <c r="AH133" s="24">
        <f t="shared" si="9"/>
        <v>2036</v>
      </c>
      <c r="AI133" s="24">
        <f t="shared" si="9"/>
        <v>2037</v>
      </c>
      <c r="AJ133" s="24">
        <f t="shared" si="9"/>
        <v>2038</v>
      </c>
      <c r="AK133" s="24">
        <f t="shared" si="9"/>
        <v>2039</v>
      </c>
      <c r="AL133" s="24">
        <f t="shared" si="9"/>
        <v>2040</v>
      </c>
      <c r="AM133" s="24">
        <f t="shared" si="9"/>
        <v>2041</v>
      </c>
      <c r="AN133" s="24">
        <f t="shared" si="9"/>
        <v>2042</v>
      </c>
      <c r="AO133" s="24">
        <f t="shared" si="9"/>
        <v>2043</v>
      </c>
      <c r="AP133" s="24">
        <f t="shared" si="9"/>
        <v>2044</v>
      </c>
      <c r="AQ133" s="24">
        <f t="shared" si="9"/>
        <v>2045</v>
      </c>
      <c r="AR133" s="24">
        <f t="shared" si="9"/>
        <v>2046</v>
      </c>
      <c r="AS133" s="24">
        <f t="shared" si="9"/>
        <v>2047</v>
      </c>
      <c r="AT133" s="24">
        <f t="shared" si="9"/>
        <v>2048</v>
      </c>
      <c r="AU133" s="24">
        <f t="shared" si="9"/>
        <v>2049</v>
      </c>
      <c r="AV133" s="168">
        <f>AU133+1</f>
        <v>2050</v>
      </c>
      <c r="AW133"/>
      <c r="AX133"/>
      <c r="AY133"/>
      <c r="AZ133"/>
      <c r="BA133"/>
      <c r="BB133"/>
      <c r="BC133"/>
      <c r="BD133"/>
      <c r="BE133"/>
      <c r="BF133"/>
      <c r="BG133"/>
      <c r="BH133"/>
      <c r="BI133"/>
      <c r="BJ133"/>
      <c r="BK133"/>
      <c r="BL133"/>
      <c r="BM133"/>
      <c r="BN133"/>
      <c r="BO133"/>
      <c r="BP133"/>
      <c r="BQ133"/>
      <c r="BR133"/>
      <c r="BS133"/>
      <c r="BT133"/>
      <c r="BU133"/>
      <c r="BV133"/>
      <c r="BW133"/>
    </row>
    <row r="134" spans="7:75" ht="14.1" customHeight="1">
      <c r="G134" s="19"/>
      <c r="H134" s="851" t="s">
        <v>27</v>
      </c>
      <c r="J134" s="801" t="s">
        <v>640</v>
      </c>
      <c r="K134" s="154" t="s">
        <v>143</v>
      </c>
      <c r="L134" s="598"/>
      <c r="M134" s="598"/>
      <c r="N134" s="598"/>
      <c r="O134" s="598"/>
      <c r="P134" s="598"/>
      <c r="Q134" s="598"/>
      <c r="R134" s="598"/>
      <c r="S134" s="598"/>
      <c r="T134" s="598"/>
      <c r="U134" s="598"/>
      <c r="V134" s="598"/>
      <c r="W134" s="598"/>
      <c r="X134" s="598"/>
      <c r="Y134" s="598"/>
      <c r="Z134" s="598"/>
      <c r="AA134" s="598"/>
      <c r="AB134" s="598"/>
      <c r="AC134" s="598"/>
      <c r="AD134" s="598"/>
      <c r="AE134" s="598"/>
      <c r="AF134" s="598"/>
      <c r="AG134" s="598"/>
      <c r="AH134" s="598"/>
      <c r="AI134" s="598"/>
      <c r="AJ134" s="598"/>
      <c r="AK134" s="598"/>
      <c r="AL134" s="598"/>
      <c r="AM134" s="598"/>
      <c r="AN134" s="598"/>
      <c r="AO134" s="598"/>
      <c r="AP134" s="598"/>
      <c r="AQ134" s="598"/>
      <c r="AR134" s="598"/>
      <c r="AS134" s="598"/>
      <c r="AT134" s="598"/>
      <c r="AU134" s="598"/>
      <c r="AV134" s="658"/>
      <c r="AW134"/>
      <c r="AX134"/>
      <c r="AY134"/>
      <c r="AZ134"/>
      <c r="BA134"/>
      <c r="BB134"/>
      <c r="BC134"/>
      <c r="BD134"/>
      <c r="BE134"/>
      <c r="BF134"/>
      <c r="BG134"/>
      <c r="BH134"/>
      <c r="BI134"/>
      <c r="BJ134"/>
      <c r="BK134"/>
      <c r="BL134"/>
      <c r="BM134"/>
      <c r="BN134"/>
      <c r="BO134"/>
      <c r="BP134"/>
      <c r="BQ134"/>
      <c r="BR134"/>
      <c r="BS134"/>
      <c r="BT134"/>
      <c r="BU134"/>
      <c r="BV134"/>
      <c r="BW134"/>
    </row>
    <row r="135" spans="7:75" customFormat="1" ht="14.1" customHeight="1">
      <c r="G135" s="19"/>
      <c r="H135" s="851"/>
      <c r="J135" s="802"/>
      <c r="K135" s="155" t="s">
        <v>144</v>
      </c>
      <c r="L135" s="165">
        <v>0</v>
      </c>
      <c r="M135" s="165">
        <v>0</v>
      </c>
      <c r="N135" s="165">
        <v>0</v>
      </c>
      <c r="O135" s="165">
        <v>0</v>
      </c>
      <c r="P135" s="165">
        <v>0</v>
      </c>
      <c r="Q135" s="165">
        <v>0</v>
      </c>
      <c r="R135" s="165">
        <v>0</v>
      </c>
      <c r="S135" s="165">
        <v>0</v>
      </c>
      <c r="T135" s="165">
        <v>0</v>
      </c>
      <c r="U135" s="165">
        <v>0</v>
      </c>
      <c r="V135" s="165">
        <v>0</v>
      </c>
      <c r="W135" s="165">
        <v>0</v>
      </c>
      <c r="X135" s="165">
        <v>0</v>
      </c>
      <c r="Y135" s="165">
        <v>0</v>
      </c>
      <c r="Z135" s="165">
        <v>0</v>
      </c>
      <c r="AA135" s="165">
        <v>0</v>
      </c>
      <c r="AB135" s="165">
        <v>0</v>
      </c>
      <c r="AC135" s="165">
        <v>0</v>
      </c>
      <c r="AD135" s="165">
        <v>0</v>
      </c>
      <c r="AE135" s="165">
        <v>0</v>
      </c>
      <c r="AF135" s="165">
        <v>0</v>
      </c>
      <c r="AG135" s="165">
        <v>0</v>
      </c>
      <c r="AH135" s="165">
        <v>0</v>
      </c>
      <c r="AI135" s="165">
        <v>0</v>
      </c>
      <c r="AJ135" s="165">
        <v>0</v>
      </c>
      <c r="AK135" s="165">
        <v>0</v>
      </c>
      <c r="AL135" s="165">
        <v>0</v>
      </c>
      <c r="AM135" s="165">
        <v>0</v>
      </c>
      <c r="AN135" s="165">
        <v>0</v>
      </c>
      <c r="AO135" s="165">
        <v>0</v>
      </c>
      <c r="AP135" s="165">
        <v>0</v>
      </c>
      <c r="AQ135" s="165">
        <v>0</v>
      </c>
      <c r="AR135" s="165">
        <v>0</v>
      </c>
      <c r="AS135" s="165">
        <v>0</v>
      </c>
      <c r="AT135" s="165">
        <v>0</v>
      </c>
      <c r="AU135" s="165">
        <v>0</v>
      </c>
      <c r="AV135" s="488">
        <v>0</v>
      </c>
    </row>
    <row r="136" spans="7:75" customFormat="1" ht="14.1" customHeight="1">
      <c r="G136" s="19"/>
      <c r="H136" s="851"/>
      <c r="J136" s="802"/>
      <c r="K136" s="156" t="s">
        <v>145</v>
      </c>
      <c r="L136" s="597"/>
      <c r="M136" s="597"/>
      <c r="N136" s="597"/>
      <c r="O136" s="597"/>
      <c r="P136" s="597"/>
      <c r="Q136" s="597"/>
      <c r="R136" s="597"/>
      <c r="S136" s="597"/>
      <c r="T136" s="597"/>
      <c r="U136" s="597"/>
      <c r="V136" s="597"/>
      <c r="W136" s="597"/>
      <c r="X136" s="597"/>
      <c r="Y136" s="597"/>
      <c r="Z136" s="597"/>
      <c r="AA136" s="597"/>
      <c r="AB136" s="597"/>
      <c r="AC136" s="597"/>
      <c r="AD136" s="597"/>
      <c r="AE136" s="597"/>
      <c r="AF136" s="597"/>
      <c r="AG136" s="597"/>
      <c r="AH136" s="597"/>
      <c r="AI136" s="597"/>
      <c r="AJ136" s="597"/>
      <c r="AK136" s="597"/>
      <c r="AL136" s="597"/>
      <c r="AM136" s="597"/>
      <c r="AN136" s="597"/>
      <c r="AO136" s="597"/>
      <c r="AP136" s="597"/>
      <c r="AQ136" s="597"/>
      <c r="AR136" s="597"/>
      <c r="AS136" s="597"/>
      <c r="AT136" s="597"/>
      <c r="AU136" s="597"/>
      <c r="AV136" s="624"/>
    </row>
    <row r="137" spans="7:75" customFormat="1" ht="14.1" customHeight="1" thickBot="1">
      <c r="G137" s="140"/>
      <c r="H137" s="11"/>
      <c r="I137" s="11"/>
      <c r="J137" s="11"/>
      <c r="K137" s="158"/>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44"/>
    </row>
    <row r="138" spans="7:75" customFormat="1" ht="14.1" customHeight="1">
      <c r="G138" s="19"/>
      <c r="AV138" s="20"/>
    </row>
    <row r="139" spans="7:75" ht="14.1" customHeight="1">
      <c r="G139" s="19"/>
      <c r="K139" s="157"/>
      <c r="L139" s="24">
        <f t="shared" ref="L139:AU139" si="10">L133</f>
        <v>2014</v>
      </c>
      <c r="M139" s="24">
        <f t="shared" si="10"/>
        <v>2015</v>
      </c>
      <c r="N139" s="24">
        <f t="shared" si="10"/>
        <v>2016</v>
      </c>
      <c r="O139" s="24">
        <f t="shared" si="10"/>
        <v>2017</v>
      </c>
      <c r="P139" s="24">
        <f t="shared" si="10"/>
        <v>2018</v>
      </c>
      <c r="Q139" s="24">
        <f t="shared" si="10"/>
        <v>2019</v>
      </c>
      <c r="R139" s="24">
        <f t="shared" si="10"/>
        <v>2020</v>
      </c>
      <c r="S139" s="24">
        <f t="shared" si="10"/>
        <v>2021</v>
      </c>
      <c r="T139" s="24">
        <f t="shared" si="10"/>
        <v>2022</v>
      </c>
      <c r="U139" s="24">
        <f t="shared" si="10"/>
        <v>2023</v>
      </c>
      <c r="V139" s="24">
        <f t="shared" si="10"/>
        <v>2024</v>
      </c>
      <c r="W139" s="24">
        <f t="shared" si="10"/>
        <v>2025</v>
      </c>
      <c r="X139" s="24">
        <f t="shared" si="10"/>
        <v>2026</v>
      </c>
      <c r="Y139" s="24">
        <f t="shared" si="10"/>
        <v>2027</v>
      </c>
      <c r="Z139" s="24">
        <f t="shared" si="10"/>
        <v>2028</v>
      </c>
      <c r="AA139" s="24">
        <f t="shared" si="10"/>
        <v>2029</v>
      </c>
      <c r="AB139" s="24">
        <f t="shared" si="10"/>
        <v>2030</v>
      </c>
      <c r="AC139" s="24">
        <f t="shared" si="10"/>
        <v>2031</v>
      </c>
      <c r="AD139" s="24">
        <f t="shared" si="10"/>
        <v>2032</v>
      </c>
      <c r="AE139" s="24">
        <f t="shared" si="10"/>
        <v>2033</v>
      </c>
      <c r="AF139" s="24">
        <f t="shared" si="10"/>
        <v>2034</v>
      </c>
      <c r="AG139" s="24">
        <f t="shared" si="10"/>
        <v>2035</v>
      </c>
      <c r="AH139" s="24">
        <f t="shared" si="10"/>
        <v>2036</v>
      </c>
      <c r="AI139" s="24">
        <f t="shared" si="10"/>
        <v>2037</v>
      </c>
      <c r="AJ139" s="24">
        <f t="shared" si="10"/>
        <v>2038</v>
      </c>
      <c r="AK139" s="24">
        <f t="shared" si="10"/>
        <v>2039</v>
      </c>
      <c r="AL139" s="24">
        <f t="shared" si="10"/>
        <v>2040</v>
      </c>
      <c r="AM139" s="24">
        <f t="shared" si="10"/>
        <v>2041</v>
      </c>
      <c r="AN139" s="24">
        <f t="shared" si="10"/>
        <v>2042</v>
      </c>
      <c r="AO139" s="24">
        <f t="shared" si="10"/>
        <v>2043</v>
      </c>
      <c r="AP139" s="24">
        <f t="shared" si="10"/>
        <v>2044</v>
      </c>
      <c r="AQ139" s="24">
        <f t="shared" si="10"/>
        <v>2045</v>
      </c>
      <c r="AR139" s="24">
        <f t="shared" si="10"/>
        <v>2046</v>
      </c>
      <c r="AS139" s="24">
        <f t="shared" si="10"/>
        <v>2047</v>
      </c>
      <c r="AT139" s="24">
        <f t="shared" si="10"/>
        <v>2048</v>
      </c>
      <c r="AU139" s="24">
        <f t="shared" si="10"/>
        <v>2049</v>
      </c>
      <c r="AV139" s="659">
        <f>AU139+1</f>
        <v>2050</v>
      </c>
      <c r="AW139"/>
      <c r="AX139"/>
      <c r="AY139"/>
      <c r="AZ139"/>
      <c r="BA139"/>
      <c r="BB139"/>
      <c r="BC139"/>
      <c r="BD139"/>
      <c r="BE139"/>
      <c r="BF139"/>
      <c r="BG139"/>
      <c r="BH139"/>
      <c r="BI139"/>
      <c r="BJ139"/>
      <c r="BK139"/>
      <c r="BL139"/>
      <c r="BM139"/>
      <c r="BN139"/>
      <c r="BO139"/>
      <c r="BP139"/>
      <c r="BQ139"/>
      <c r="BR139"/>
      <c r="BS139"/>
      <c r="BT139"/>
      <c r="BU139"/>
      <c r="BV139"/>
      <c r="BW139"/>
    </row>
    <row r="140" spans="7:75" ht="14.1" customHeight="1">
      <c r="G140" s="19"/>
      <c r="H140" s="788" t="s">
        <v>33</v>
      </c>
      <c r="J140" s="735" t="s">
        <v>34</v>
      </c>
      <c r="K140" s="154" t="s">
        <v>143</v>
      </c>
      <c r="L140" s="434"/>
      <c r="M140" s="434"/>
      <c r="N140" s="434"/>
      <c r="O140" s="434"/>
      <c r="P140" s="434"/>
      <c r="Q140" s="434"/>
      <c r="R140" s="434"/>
      <c r="S140" s="434"/>
      <c r="T140" s="434"/>
      <c r="U140" s="434"/>
      <c r="V140" s="434"/>
      <c r="W140" s="434"/>
      <c r="X140" s="434"/>
      <c r="Y140" s="434"/>
      <c r="Z140" s="434"/>
      <c r="AA140" s="434"/>
      <c r="AB140" s="434"/>
      <c r="AC140" s="434"/>
      <c r="AD140" s="434"/>
      <c r="AE140" s="434"/>
      <c r="AF140" s="434"/>
      <c r="AG140" s="434"/>
      <c r="AH140" s="434"/>
      <c r="AI140" s="434"/>
      <c r="AJ140" s="434"/>
      <c r="AK140" s="434"/>
      <c r="AL140" s="434"/>
      <c r="AM140" s="434"/>
      <c r="AN140" s="434"/>
      <c r="AO140" s="434"/>
      <c r="AP140" s="434"/>
      <c r="AQ140" s="434"/>
      <c r="AR140" s="434"/>
      <c r="AS140" s="434"/>
      <c r="AT140" s="434"/>
      <c r="AU140" s="434"/>
      <c r="AV140" s="655"/>
      <c r="AW140"/>
      <c r="AX140"/>
      <c r="AY140"/>
      <c r="AZ140"/>
      <c r="BA140"/>
      <c r="BB140"/>
      <c r="BC140"/>
      <c r="BD140"/>
      <c r="BE140"/>
      <c r="BF140"/>
      <c r="BG140"/>
      <c r="BH140"/>
      <c r="BI140"/>
      <c r="BJ140"/>
      <c r="BK140"/>
      <c r="BL140"/>
      <c r="BM140"/>
      <c r="BN140"/>
      <c r="BO140"/>
      <c r="BP140"/>
      <c r="BQ140"/>
      <c r="BR140"/>
      <c r="BS140"/>
      <c r="BT140"/>
      <c r="BU140"/>
      <c r="BV140"/>
      <c r="BW140"/>
    </row>
    <row r="141" spans="7:75" ht="14.1" customHeight="1">
      <c r="G141" s="19"/>
      <c r="H141" s="788"/>
      <c r="J141" s="736"/>
      <c r="K141" s="155" t="s">
        <v>144</v>
      </c>
      <c r="L141" s="124"/>
      <c r="M141" s="124"/>
      <c r="N141" s="124"/>
      <c r="O141" s="124"/>
      <c r="P141" s="124">
        <f t="shared" ref="P141:AV141" si="11" xml:space="preserve"> (($S$36 * $S$34 * $S$32 * (P107 * 1 + P135) +P111) * 1000 / (P87 * 8760)) + P115 + P123</f>
        <v>118.40866627061153</v>
      </c>
      <c r="Q141" s="124">
        <f t="shared" si="11"/>
        <v>109.51525319583311</v>
      </c>
      <c r="R141" s="124">
        <f t="shared" si="11"/>
        <v>107.39465480616202</v>
      </c>
      <c r="S141" s="124">
        <f t="shared" si="11"/>
        <v>107.03442850458362</v>
      </c>
      <c r="T141" s="124">
        <f t="shared" si="11"/>
        <v>106.64801145759981</v>
      </c>
      <c r="U141" s="124">
        <f t="shared" si="11"/>
        <v>106.3739371103905</v>
      </c>
      <c r="V141" s="124">
        <f t="shared" si="11"/>
        <v>105.97089640829306</v>
      </c>
      <c r="W141" s="124">
        <f t="shared" si="11"/>
        <v>105.93301663383119</v>
      </c>
      <c r="X141" s="124">
        <f t="shared" si="11"/>
        <v>105.678721275965</v>
      </c>
      <c r="Y141" s="124">
        <f t="shared" si="11"/>
        <v>105.37781312611382</v>
      </c>
      <c r="Z141" s="124">
        <f t="shared" si="11"/>
        <v>105.17573231439759</v>
      </c>
      <c r="AA141" s="124">
        <f t="shared" si="11"/>
        <v>104.79858610098817</v>
      </c>
      <c r="AB141" s="124">
        <f t="shared" si="11"/>
        <v>104.4964012448152</v>
      </c>
      <c r="AC141" s="124">
        <f t="shared" si="11"/>
        <v>104.05600742463302</v>
      </c>
      <c r="AD141" s="124">
        <f t="shared" si="11"/>
        <v>103.52965857071898</v>
      </c>
      <c r="AE141" s="124">
        <f t="shared" si="11"/>
        <v>103.15997217155697</v>
      </c>
      <c r="AF141" s="124">
        <f t="shared" si="11"/>
        <v>102.83381259025424</v>
      </c>
      <c r="AG141" s="124">
        <f t="shared" si="11"/>
        <v>102.42529944604838</v>
      </c>
      <c r="AH141" s="124">
        <f t="shared" si="11"/>
        <v>101.68058702071858</v>
      </c>
      <c r="AI141" s="124">
        <f t="shared" si="11"/>
        <v>101.27617027621922</v>
      </c>
      <c r="AJ141" s="124">
        <f t="shared" si="11"/>
        <v>100.64633514700529</v>
      </c>
      <c r="AK141" s="124">
        <f t="shared" si="11"/>
        <v>100.41254235549664</v>
      </c>
      <c r="AL141" s="124">
        <f t="shared" si="11"/>
        <v>99.81173823289808</v>
      </c>
      <c r="AM141" s="124">
        <f t="shared" si="11"/>
        <v>99.939141032898078</v>
      </c>
      <c r="AN141" s="124">
        <f t="shared" si="11"/>
        <v>99.939141032898078</v>
      </c>
      <c r="AO141" s="124">
        <f t="shared" si="11"/>
        <v>99.939141032898078</v>
      </c>
      <c r="AP141" s="124">
        <f t="shared" si="11"/>
        <v>99.939141032898078</v>
      </c>
      <c r="AQ141" s="124">
        <f t="shared" si="11"/>
        <v>99.939141032898078</v>
      </c>
      <c r="AR141" s="124">
        <f t="shared" si="11"/>
        <v>99.939141032898078</v>
      </c>
      <c r="AS141" s="124">
        <f t="shared" si="11"/>
        <v>99.939141032898078</v>
      </c>
      <c r="AT141" s="124">
        <f t="shared" si="11"/>
        <v>99.939141032898078</v>
      </c>
      <c r="AU141" s="124">
        <f t="shared" si="11"/>
        <v>99.939141032898078</v>
      </c>
      <c r="AV141" s="656">
        <f t="shared" si="11"/>
        <v>99.939141032898078</v>
      </c>
      <c r="AW141"/>
      <c r="AX141"/>
      <c r="AY141"/>
      <c r="AZ141"/>
      <c r="BA141"/>
      <c r="BB141"/>
      <c r="BC141"/>
      <c r="BD141"/>
      <c r="BE141"/>
      <c r="BF141"/>
      <c r="BG141"/>
      <c r="BH141"/>
      <c r="BI141"/>
      <c r="BJ141"/>
      <c r="BK141"/>
      <c r="BL141"/>
      <c r="BM141"/>
      <c r="BN141"/>
      <c r="BO141"/>
      <c r="BP141"/>
      <c r="BQ141"/>
      <c r="BR141"/>
      <c r="BS141"/>
      <c r="BT141"/>
      <c r="BU141"/>
      <c r="BV141"/>
      <c r="BW141"/>
    </row>
    <row r="142" spans="7:75" ht="14.1" customHeight="1">
      <c r="G142" s="19"/>
      <c r="H142" s="788"/>
      <c r="J142" s="736"/>
      <c r="K142" s="156" t="s">
        <v>145</v>
      </c>
      <c r="L142" s="128"/>
      <c r="M142" s="124"/>
      <c r="N142" s="124"/>
      <c r="O142" s="124"/>
      <c r="P142" s="124"/>
      <c r="Q142" s="124"/>
      <c r="R142" s="124"/>
      <c r="S142" s="124"/>
      <c r="T142" s="124"/>
      <c r="U142" s="124"/>
      <c r="V142" s="124"/>
      <c r="W142" s="124"/>
      <c r="X142" s="124"/>
      <c r="Y142" s="124"/>
      <c r="Z142" s="124"/>
      <c r="AA142" s="124"/>
      <c r="AB142" s="124"/>
      <c r="AC142" s="124"/>
      <c r="AD142" s="124"/>
      <c r="AE142" s="124"/>
      <c r="AF142" s="124"/>
      <c r="AG142" s="124"/>
      <c r="AH142" s="124"/>
      <c r="AI142" s="124"/>
      <c r="AJ142" s="124"/>
      <c r="AK142" s="124"/>
      <c r="AL142" s="124"/>
      <c r="AM142" s="124"/>
      <c r="AN142" s="124"/>
      <c r="AO142" s="124"/>
      <c r="AP142" s="124"/>
      <c r="AQ142" s="124"/>
      <c r="AR142" s="124"/>
      <c r="AS142" s="124"/>
      <c r="AT142" s="124"/>
      <c r="AU142" s="124"/>
      <c r="AV142" s="656"/>
      <c r="AW142"/>
      <c r="AX142"/>
      <c r="AY142"/>
      <c r="AZ142"/>
      <c r="BA142"/>
      <c r="BB142"/>
      <c r="BC142"/>
      <c r="BD142"/>
      <c r="BE142"/>
      <c r="BF142"/>
      <c r="BG142"/>
      <c r="BH142"/>
      <c r="BI142"/>
      <c r="BJ142"/>
      <c r="BK142"/>
      <c r="BL142"/>
      <c r="BM142"/>
      <c r="BN142"/>
      <c r="BO142"/>
      <c r="BP142"/>
      <c r="BQ142"/>
      <c r="BR142"/>
      <c r="BS142"/>
      <c r="BT142"/>
      <c r="BU142"/>
      <c r="BV142"/>
      <c r="BW142"/>
    </row>
    <row r="143" spans="7:75" ht="14.1" customHeight="1">
      <c r="G143" s="21"/>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657"/>
      <c r="AW143"/>
      <c r="AX143"/>
      <c r="AY143"/>
      <c r="AZ143"/>
      <c r="BA143"/>
      <c r="BB143"/>
      <c r="BC143"/>
      <c r="BD143"/>
      <c r="BE143"/>
      <c r="BF143"/>
      <c r="BG143"/>
      <c r="BH143"/>
      <c r="BI143"/>
      <c r="BJ143"/>
      <c r="BK143"/>
      <c r="BL143"/>
      <c r="BM143"/>
      <c r="BN143"/>
      <c r="BO143"/>
      <c r="BP143"/>
      <c r="BQ143"/>
      <c r="BR143"/>
      <c r="BS143"/>
      <c r="BT143"/>
      <c r="BU143"/>
      <c r="BV143"/>
      <c r="BW143"/>
    </row>
    <row r="144" spans="7:75" ht="14.1" customHeight="1">
      <c r="K144" s="4" t="s">
        <v>161</v>
      </c>
      <c r="AW144"/>
      <c r="AX144"/>
      <c r="AY144"/>
      <c r="AZ144"/>
      <c r="BA144"/>
      <c r="BB144"/>
      <c r="BC144"/>
      <c r="BD144"/>
      <c r="BE144"/>
      <c r="BF144"/>
      <c r="BG144"/>
      <c r="BH144"/>
      <c r="BI144"/>
      <c r="BJ144"/>
      <c r="BK144"/>
      <c r="BL144"/>
      <c r="BM144"/>
      <c r="BN144"/>
      <c r="BO144"/>
      <c r="BP144"/>
      <c r="BQ144"/>
      <c r="BR144"/>
      <c r="BS144"/>
      <c r="BT144"/>
      <c r="BU144"/>
      <c r="BV144"/>
      <c r="BW144"/>
    </row>
    <row r="145" spans="5:75" ht="14.1" customHeight="1">
      <c r="AW145"/>
      <c r="AX145"/>
      <c r="AY145"/>
      <c r="AZ145"/>
      <c r="BA145"/>
      <c r="BB145"/>
      <c r="BC145"/>
      <c r="BD145"/>
      <c r="BE145"/>
      <c r="BF145"/>
      <c r="BG145"/>
      <c r="BH145"/>
      <c r="BI145"/>
      <c r="BJ145"/>
      <c r="BK145"/>
      <c r="BL145"/>
      <c r="BM145"/>
      <c r="BN145"/>
      <c r="BO145"/>
      <c r="BP145"/>
      <c r="BQ145"/>
      <c r="BR145"/>
      <c r="BS145"/>
      <c r="BT145"/>
      <c r="BU145"/>
      <c r="BV145"/>
      <c r="BW145"/>
    </row>
    <row r="146" spans="5:75" ht="14.1" customHeight="1">
      <c r="AW146"/>
      <c r="AX146"/>
      <c r="AY146"/>
      <c r="AZ146"/>
      <c r="BA146"/>
      <c r="BB146"/>
      <c r="BC146"/>
      <c r="BD146"/>
      <c r="BE146"/>
      <c r="BF146"/>
      <c r="BG146"/>
      <c r="BH146"/>
      <c r="BI146"/>
      <c r="BJ146"/>
      <c r="BK146"/>
      <c r="BL146"/>
      <c r="BM146"/>
      <c r="BN146"/>
      <c r="BO146"/>
      <c r="BP146"/>
      <c r="BQ146"/>
      <c r="BR146"/>
      <c r="BS146"/>
      <c r="BT146"/>
      <c r="BU146"/>
      <c r="BV146"/>
      <c r="BW146"/>
    </row>
    <row r="147" spans="5:75" ht="14.1" customHeight="1">
      <c r="AW147"/>
      <c r="AX147"/>
      <c r="AY147"/>
      <c r="AZ147"/>
      <c r="BA147"/>
      <c r="BB147"/>
      <c r="BC147"/>
      <c r="BD147"/>
      <c r="BE147"/>
      <c r="BF147"/>
      <c r="BG147"/>
      <c r="BH147"/>
      <c r="BI147"/>
      <c r="BJ147"/>
      <c r="BK147"/>
      <c r="BL147"/>
      <c r="BM147"/>
      <c r="BN147"/>
      <c r="BO147"/>
      <c r="BP147"/>
      <c r="BQ147"/>
      <c r="BR147"/>
      <c r="BS147"/>
      <c r="BT147"/>
      <c r="BU147"/>
      <c r="BV147"/>
      <c r="BW147"/>
    </row>
    <row r="148" spans="5:75" ht="14.1" customHeight="1">
      <c r="E148" s="426" t="s">
        <v>90</v>
      </c>
      <c r="G148" s="793" t="s">
        <v>865</v>
      </c>
      <c r="H148" s="794"/>
      <c r="I148" s="794"/>
      <c r="J148" s="794"/>
      <c r="K148" s="794"/>
      <c r="L148" s="794"/>
      <c r="M148" s="794"/>
      <c r="N148" s="794"/>
      <c r="O148" s="794"/>
      <c r="P148" s="794"/>
      <c r="Q148" s="794"/>
      <c r="R148" s="794"/>
      <c r="S148" s="794"/>
      <c r="T148" s="794"/>
      <c r="U148" s="525"/>
      <c r="V148" s="525"/>
      <c r="W148" s="525"/>
      <c r="X148" s="525"/>
      <c r="Y148" s="525"/>
      <c r="Z148" s="525"/>
      <c r="AA148" s="525"/>
      <c r="AB148" s="525"/>
      <c r="AC148" s="525"/>
      <c r="AD148" s="525"/>
      <c r="AE148" s="525"/>
      <c r="AF148" s="525"/>
      <c r="AG148" s="525"/>
      <c r="AH148" s="531"/>
      <c r="AI148" s="531"/>
      <c r="AJ148" s="531"/>
      <c r="AK148" s="531"/>
      <c r="AL148" s="531"/>
      <c r="AM148" s="531"/>
      <c r="AN148" s="531"/>
      <c r="AO148" s="531"/>
      <c r="AP148" s="531"/>
      <c r="AQ148" s="531"/>
      <c r="AR148" s="531"/>
      <c r="AS148" s="531"/>
      <c r="AT148" s="531"/>
      <c r="AU148" s="531"/>
      <c r="AV148" s="531"/>
      <c r="AW148"/>
      <c r="AX148"/>
      <c r="AY148"/>
      <c r="AZ148"/>
      <c r="BA148"/>
      <c r="BB148"/>
      <c r="BC148"/>
      <c r="BD148"/>
      <c r="BE148"/>
      <c r="BF148"/>
      <c r="BG148"/>
      <c r="BH148"/>
      <c r="BI148"/>
      <c r="BJ148"/>
      <c r="BK148"/>
      <c r="BL148"/>
      <c r="BM148"/>
      <c r="BN148"/>
      <c r="BO148"/>
      <c r="BP148"/>
      <c r="BQ148"/>
      <c r="BR148"/>
      <c r="BS148"/>
      <c r="BT148"/>
      <c r="BU148"/>
      <c r="BV148"/>
      <c r="BW148"/>
    </row>
    <row r="149" spans="5:75" ht="14.1" customHeight="1">
      <c r="AW149"/>
      <c r="AX149"/>
      <c r="AY149"/>
      <c r="AZ149"/>
      <c r="BA149"/>
      <c r="BB149"/>
      <c r="BC149"/>
      <c r="BD149"/>
      <c r="BE149"/>
      <c r="BF149"/>
      <c r="BG149"/>
      <c r="BH149"/>
      <c r="BI149"/>
      <c r="BJ149"/>
      <c r="BK149"/>
      <c r="BL149"/>
      <c r="BM149"/>
      <c r="BN149"/>
      <c r="BO149"/>
      <c r="BP149"/>
      <c r="BQ149"/>
      <c r="BR149"/>
      <c r="BS149"/>
      <c r="BT149"/>
      <c r="BU149"/>
      <c r="BV149"/>
      <c r="BW149"/>
    </row>
    <row r="150" spans="5:75" ht="14.1" customHeight="1">
      <c r="AW150"/>
      <c r="AX150"/>
      <c r="AY150"/>
      <c r="AZ150"/>
      <c r="BA150"/>
      <c r="BB150"/>
      <c r="BC150"/>
      <c r="BD150"/>
      <c r="BE150"/>
      <c r="BF150"/>
      <c r="BG150"/>
      <c r="BH150"/>
      <c r="BI150"/>
      <c r="BJ150"/>
      <c r="BK150"/>
      <c r="BL150"/>
      <c r="BM150"/>
      <c r="BN150"/>
      <c r="BO150"/>
      <c r="BP150"/>
      <c r="BQ150"/>
      <c r="BR150"/>
      <c r="BS150"/>
      <c r="BT150"/>
      <c r="BU150"/>
      <c r="BV150"/>
      <c r="BW150"/>
    </row>
    <row r="151" spans="5:75" ht="14.1" customHeight="1">
      <c r="AW151"/>
      <c r="AX151"/>
      <c r="AY151"/>
      <c r="AZ151"/>
      <c r="BA151"/>
      <c r="BB151"/>
      <c r="BC151"/>
      <c r="BD151"/>
      <c r="BE151"/>
      <c r="BF151"/>
      <c r="BG151"/>
      <c r="BH151"/>
      <c r="BI151"/>
      <c r="BJ151"/>
      <c r="BK151"/>
      <c r="BL151"/>
      <c r="BM151"/>
      <c r="BN151"/>
      <c r="BO151"/>
      <c r="BP151"/>
      <c r="BQ151"/>
      <c r="BR151"/>
      <c r="BS151"/>
      <c r="BT151"/>
      <c r="BU151"/>
      <c r="BV151"/>
      <c r="BW151"/>
    </row>
    <row r="152" spans="5:75" ht="14.1" customHeight="1">
      <c r="AW152"/>
      <c r="AX152"/>
      <c r="AY152"/>
      <c r="AZ152"/>
      <c r="BA152"/>
      <c r="BB152"/>
      <c r="BC152"/>
      <c r="BD152"/>
      <c r="BE152"/>
      <c r="BF152"/>
      <c r="BG152"/>
      <c r="BH152"/>
      <c r="BI152"/>
      <c r="BJ152"/>
      <c r="BK152"/>
      <c r="BL152"/>
      <c r="BM152"/>
      <c r="BN152"/>
      <c r="BO152"/>
      <c r="BP152"/>
      <c r="BQ152"/>
      <c r="BR152"/>
      <c r="BS152"/>
      <c r="BT152"/>
      <c r="BU152"/>
      <c r="BV152"/>
      <c r="BW152"/>
    </row>
    <row r="153" spans="5:75" ht="14.1" customHeight="1">
      <c r="AW153"/>
      <c r="AX153"/>
      <c r="AY153"/>
      <c r="AZ153"/>
      <c r="BA153"/>
      <c r="BB153"/>
      <c r="BC153"/>
      <c r="BD153"/>
      <c r="BE153"/>
      <c r="BF153"/>
      <c r="BG153"/>
      <c r="BH153"/>
      <c r="BI153"/>
      <c r="BJ153"/>
      <c r="BK153"/>
      <c r="BL153"/>
      <c r="BM153"/>
      <c r="BN153"/>
      <c r="BO153"/>
      <c r="BP153"/>
      <c r="BQ153"/>
      <c r="BR153"/>
      <c r="BS153"/>
      <c r="BT153"/>
      <c r="BU153"/>
      <c r="BV153"/>
      <c r="BW153"/>
    </row>
    <row r="154" spans="5:75" ht="14.1" customHeight="1">
      <c r="AW154"/>
      <c r="AX154"/>
      <c r="AY154"/>
      <c r="AZ154"/>
      <c r="BA154"/>
      <c r="BB154"/>
      <c r="BC154"/>
      <c r="BD154"/>
      <c r="BE154"/>
      <c r="BF154"/>
      <c r="BG154"/>
      <c r="BH154"/>
      <c r="BI154"/>
      <c r="BJ154"/>
      <c r="BK154"/>
      <c r="BL154"/>
      <c r="BM154"/>
      <c r="BN154"/>
      <c r="BO154"/>
      <c r="BP154"/>
      <c r="BQ154"/>
      <c r="BR154"/>
      <c r="BS154"/>
      <c r="BT154"/>
      <c r="BU154"/>
      <c r="BV154"/>
      <c r="BW154"/>
    </row>
    <row r="155" spans="5:75" ht="14.1" customHeight="1">
      <c r="AW155"/>
      <c r="AX155"/>
      <c r="AY155"/>
      <c r="AZ155"/>
      <c r="BA155"/>
      <c r="BB155"/>
      <c r="BC155"/>
      <c r="BD155"/>
      <c r="BE155"/>
      <c r="BF155"/>
      <c r="BG155"/>
      <c r="BH155"/>
      <c r="BI155"/>
      <c r="BJ155"/>
      <c r="BK155"/>
      <c r="BL155"/>
      <c r="BM155"/>
      <c r="BN155"/>
      <c r="BO155"/>
      <c r="BP155"/>
      <c r="BQ155"/>
      <c r="BR155"/>
      <c r="BS155"/>
      <c r="BT155"/>
      <c r="BU155"/>
      <c r="BV155"/>
      <c r="BW155"/>
    </row>
    <row r="156" spans="5:75" ht="14.1" customHeight="1">
      <c r="AW156"/>
      <c r="AX156"/>
      <c r="AY156"/>
      <c r="AZ156"/>
      <c r="BA156"/>
      <c r="BB156"/>
      <c r="BC156"/>
      <c r="BD156"/>
      <c r="BE156"/>
      <c r="BF156"/>
      <c r="BG156"/>
      <c r="BH156"/>
      <c r="BI156"/>
      <c r="BJ156"/>
      <c r="BK156"/>
      <c r="BL156"/>
      <c r="BM156"/>
      <c r="BN156"/>
      <c r="BO156"/>
      <c r="BP156"/>
      <c r="BQ156"/>
      <c r="BR156"/>
      <c r="BS156"/>
      <c r="BT156"/>
      <c r="BU156"/>
      <c r="BV156"/>
      <c r="BW156"/>
    </row>
    <row r="157" spans="5:75" ht="14.1" customHeight="1">
      <c r="AW157"/>
      <c r="AX157"/>
      <c r="AY157"/>
      <c r="AZ157"/>
      <c r="BA157"/>
      <c r="BB157"/>
      <c r="BC157"/>
      <c r="BD157"/>
      <c r="BE157"/>
      <c r="BF157"/>
      <c r="BG157"/>
      <c r="BH157"/>
      <c r="BI157"/>
      <c r="BJ157"/>
      <c r="BK157"/>
      <c r="BL157"/>
      <c r="BM157"/>
      <c r="BN157"/>
      <c r="BO157"/>
      <c r="BP157"/>
      <c r="BQ157"/>
      <c r="BR157"/>
      <c r="BS157"/>
      <c r="BT157"/>
      <c r="BU157"/>
      <c r="BV157"/>
      <c r="BW157"/>
    </row>
    <row r="158" spans="5:75" ht="14.1" customHeight="1">
      <c r="AW158"/>
      <c r="AX158"/>
      <c r="AY158"/>
      <c r="AZ158"/>
      <c r="BA158"/>
      <c r="BB158"/>
      <c r="BC158"/>
      <c r="BD158"/>
      <c r="BE158"/>
      <c r="BF158"/>
      <c r="BG158"/>
      <c r="BH158"/>
      <c r="BI158"/>
      <c r="BJ158"/>
      <c r="BK158"/>
      <c r="BL158"/>
      <c r="BM158"/>
      <c r="BN158"/>
      <c r="BO158"/>
      <c r="BP158"/>
      <c r="BQ158"/>
      <c r="BR158"/>
      <c r="BS158"/>
      <c r="BT158"/>
      <c r="BU158"/>
      <c r="BV158"/>
      <c r="BW158"/>
    </row>
    <row r="159" spans="5:75" ht="14.1" customHeight="1">
      <c r="AW159"/>
      <c r="AX159"/>
      <c r="AY159"/>
      <c r="AZ159"/>
      <c r="BA159"/>
      <c r="BB159"/>
      <c r="BC159"/>
      <c r="BD159"/>
      <c r="BE159"/>
      <c r="BF159"/>
      <c r="BG159"/>
      <c r="BH159"/>
      <c r="BI159"/>
      <c r="BJ159"/>
      <c r="BK159"/>
      <c r="BL159"/>
      <c r="BM159"/>
      <c r="BN159"/>
      <c r="BO159"/>
      <c r="BP159"/>
      <c r="BQ159"/>
      <c r="BR159"/>
      <c r="BS159"/>
      <c r="BT159"/>
      <c r="BU159"/>
      <c r="BV159"/>
      <c r="BW159"/>
    </row>
    <row r="160" spans="5:75" ht="14.1" customHeight="1">
      <c r="AW160"/>
      <c r="AX160"/>
      <c r="AY160"/>
      <c r="AZ160"/>
      <c r="BA160"/>
      <c r="BB160"/>
      <c r="BC160"/>
      <c r="BD160"/>
      <c r="BE160"/>
      <c r="BF160"/>
      <c r="BG160"/>
      <c r="BH160"/>
      <c r="BI160"/>
      <c r="BJ160"/>
      <c r="BK160"/>
      <c r="BL160"/>
      <c r="BM160"/>
      <c r="BN160"/>
      <c r="BO160"/>
      <c r="BP160"/>
      <c r="BQ160"/>
      <c r="BR160"/>
      <c r="BS160"/>
      <c r="BT160"/>
      <c r="BU160"/>
      <c r="BV160"/>
      <c r="BW160"/>
    </row>
    <row r="161" spans="1:75" ht="14.1" customHeight="1">
      <c r="AW161"/>
      <c r="AX161"/>
      <c r="AY161"/>
      <c r="AZ161"/>
      <c r="BA161"/>
      <c r="BB161"/>
      <c r="BC161"/>
      <c r="BD161"/>
      <c r="BE161"/>
      <c r="BF161"/>
      <c r="BG161"/>
      <c r="BH161"/>
      <c r="BI161"/>
      <c r="BJ161"/>
      <c r="BK161"/>
      <c r="BL161"/>
      <c r="BM161"/>
      <c r="BN161"/>
      <c r="BO161"/>
      <c r="BP161"/>
      <c r="BQ161"/>
      <c r="BR161"/>
      <c r="BS161"/>
      <c r="BT161"/>
      <c r="BU161"/>
      <c r="BV161"/>
      <c r="BW161"/>
    </row>
    <row r="162" spans="1:75" ht="14.1" customHeight="1">
      <c r="AW162"/>
      <c r="AX162"/>
      <c r="AY162"/>
      <c r="AZ162"/>
      <c r="BA162"/>
      <c r="BB162"/>
      <c r="BC162"/>
      <c r="BD162"/>
      <c r="BE162"/>
      <c r="BF162"/>
      <c r="BG162"/>
      <c r="BH162"/>
      <c r="BI162"/>
      <c r="BJ162"/>
      <c r="BK162"/>
      <c r="BL162"/>
      <c r="BM162"/>
      <c r="BN162"/>
      <c r="BO162"/>
      <c r="BP162"/>
      <c r="BQ162"/>
      <c r="BR162"/>
      <c r="BS162"/>
      <c r="BT162"/>
      <c r="BU162"/>
      <c r="BV162"/>
      <c r="BW162"/>
    </row>
    <row r="163" spans="1:75" ht="14.1" customHeight="1">
      <c r="A163" s="800"/>
      <c r="B163" s="800"/>
      <c r="C163" s="800"/>
      <c r="D163" s="800"/>
      <c r="E163" s="800"/>
      <c r="AW163"/>
      <c r="AX163"/>
      <c r="AY163"/>
      <c r="AZ163"/>
      <c r="BA163"/>
      <c r="BB163"/>
      <c r="BC163"/>
      <c r="BD163"/>
      <c r="BE163"/>
      <c r="BF163"/>
      <c r="BG163"/>
      <c r="BH163"/>
      <c r="BI163"/>
      <c r="BJ163"/>
      <c r="BK163"/>
      <c r="BL163"/>
      <c r="BM163"/>
      <c r="BN163"/>
      <c r="BO163"/>
      <c r="BP163"/>
      <c r="BQ163"/>
      <c r="BR163"/>
      <c r="BS163"/>
      <c r="BT163"/>
      <c r="BU163"/>
      <c r="BV163"/>
      <c r="BW163"/>
    </row>
    <row r="164" spans="1:75" ht="14.1" customHeight="1">
      <c r="A164" s="800"/>
      <c r="B164" s="800"/>
      <c r="C164" s="800"/>
      <c r="D164" s="800"/>
      <c r="E164" s="800"/>
      <c r="AW164"/>
      <c r="AX164"/>
      <c r="AY164"/>
      <c r="AZ164"/>
      <c r="BA164"/>
      <c r="BB164"/>
      <c r="BC164"/>
      <c r="BD164"/>
      <c r="BE164"/>
      <c r="BF164"/>
      <c r="BG164"/>
      <c r="BH164"/>
      <c r="BI164"/>
      <c r="BJ164"/>
      <c r="BK164"/>
      <c r="BL164"/>
      <c r="BM164"/>
      <c r="BN164"/>
      <c r="BO164"/>
      <c r="BP164"/>
      <c r="BQ164"/>
      <c r="BR164"/>
      <c r="BS164"/>
      <c r="BT164"/>
      <c r="BU164"/>
      <c r="BV164"/>
      <c r="BW164"/>
    </row>
    <row r="165" spans="1:75" ht="14.1" customHeight="1">
      <c r="A165" s="800"/>
      <c r="B165" s="800"/>
      <c r="C165" s="800"/>
      <c r="D165" s="800"/>
      <c r="E165" s="800"/>
      <c r="AW165"/>
      <c r="AX165"/>
      <c r="AY165"/>
      <c r="AZ165"/>
      <c r="BA165"/>
      <c r="BB165"/>
      <c r="BC165"/>
      <c r="BD165"/>
      <c r="BE165"/>
      <c r="BF165"/>
      <c r="BG165"/>
      <c r="BH165"/>
      <c r="BI165"/>
      <c r="BJ165"/>
      <c r="BK165"/>
      <c r="BL165"/>
      <c r="BM165"/>
      <c r="BN165"/>
      <c r="BO165"/>
      <c r="BP165"/>
      <c r="BQ165"/>
      <c r="BR165"/>
      <c r="BS165"/>
      <c r="BT165"/>
      <c r="BU165"/>
      <c r="BV165"/>
      <c r="BW165"/>
    </row>
    <row r="166" spans="1:75" ht="14.1" customHeight="1">
      <c r="A166" s="800"/>
      <c r="B166" s="800"/>
      <c r="C166" s="800"/>
      <c r="D166" s="800"/>
      <c r="E166" s="800"/>
      <c r="AW166"/>
      <c r="AX166"/>
      <c r="AY166"/>
      <c r="AZ166"/>
      <c r="BA166"/>
      <c r="BB166"/>
      <c r="BC166"/>
      <c r="BD166"/>
      <c r="BE166"/>
      <c r="BF166"/>
      <c r="BG166"/>
      <c r="BH166"/>
      <c r="BI166"/>
      <c r="BJ166"/>
      <c r="BK166"/>
      <c r="BL166"/>
      <c r="BM166"/>
      <c r="BN166"/>
      <c r="BO166"/>
      <c r="BP166"/>
      <c r="BQ166"/>
      <c r="BR166"/>
      <c r="BS166"/>
      <c r="BT166"/>
      <c r="BU166"/>
      <c r="BV166"/>
      <c r="BW166"/>
    </row>
    <row r="167" spans="1:75" ht="14.1" customHeight="1">
      <c r="A167" s="800"/>
      <c r="B167" s="800"/>
      <c r="C167" s="800"/>
      <c r="D167" s="800"/>
      <c r="E167" s="800"/>
      <c r="AW167"/>
      <c r="AX167"/>
      <c r="AY167"/>
      <c r="AZ167"/>
      <c r="BA167"/>
      <c r="BB167"/>
      <c r="BC167"/>
      <c r="BD167"/>
      <c r="BE167"/>
      <c r="BF167"/>
      <c r="BG167"/>
      <c r="BH167"/>
      <c r="BI167"/>
      <c r="BJ167"/>
      <c r="BK167"/>
      <c r="BL167"/>
      <c r="BM167"/>
      <c r="BN167"/>
      <c r="BO167"/>
      <c r="BP167"/>
      <c r="BQ167"/>
      <c r="BR167"/>
      <c r="BS167"/>
      <c r="BT167"/>
      <c r="BU167"/>
      <c r="BV167"/>
      <c r="BW167"/>
    </row>
    <row r="168" spans="1:75" ht="14.1" customHeight="1">
      <c r="A168" s="800"/>
      <c r="B168" s="800"/>
      <c r="C168" s="800"/>
      <c r="D168" s="800"/>
      <c r="E168" s="800"/>
      <c r="AW168"/>
      <c r="AX168"/>
      <c r="AY168"/>
      <c r="AZ168"/>
      <c r="BA168"/>
      <c r="BB168"/>
      <c r="BC168"/>
      <c r="BD168"/>
      <c r="BE168"/>
      <c r="BF168"/>
      <c r="BG168"/>
      <c r="BH168"/>
      <c r="BI168"/>
      <c r="BJ168"/>
      <c r="BK168"/>
      <c r="BL168"/>
      <c r="BM168"/>
      <c r="BN168"/>
      <c r="BO168"/>
      <c r="BP168"/>
      <c r="BQ168"/>
      <c r="BR168"/>
      <c r="BS168"/>
      <c r="BT168"/>
      <c r="BU168"/>
      <c r="BV168"/>
      <c r="BW168"/>
    </row>
    <row r="169" spans="1:75" ht="14.1" customHeight="1">
      <c r="A169" s="800"/>
      <c r="B169" s="800"/>
      <c r="C169" s="800"/>
      <c r="D169" s="800"/>
      <c r="E169" s="800"/>
      <c r="AW169"/>
      <c r="AX169"/>
      <c r="AY169"/>
      <c r="AZ169"/>
      <c r="BA169"/>
      <c r="BB169"/>
      <c r="BC169"/>
      <c r="BD169"/>
      <c r="BE169"/>
      <c r="BF169"/>
      <c r="BG169"/>
      <c r="BH169"/>
      <c r="BI169"/>
      <c r="BJ169"/>
      <c r="BK169"/>
      <c r="BL169"/>
      <c r="BM169"/>
      <c r="BN169"/>
      <c r="BO169"/>
      <c r="BP169"/>
      <c r="BQ169"/>
      <c r="BR169"/>
      <c r="BS169"/>
      <c r="BT169"/>
      <c r="BU169"/>
      <c r="BV169"/>
      <c r="BW169"/>
    </row>
    <row r="170" spans="1:75" ht="14.1" customHeight="1">
      <c r="A170" s="800"/>
      <c r="B170" s="800"/>
      <c r="C170" s="800"/>
      <c r="D170" s="800"/>
      <c r="E170" s="800"/>
      <c r="AW170"/>
      <c r="AX170"/>
      <c r="AY170"/>
      <c r="AZ170"/>
      <c r="BA170"/>
      <c r="BB170"/>
      <c r="BC170"/>
      <c r="BD170"/>
      <c r="BE170"/>
      <c r="BF170"/>
      <c r="BG170"/>
      <c r="BH170"/>
      <c r="BI170"/>
      <c r="BJ170"/>
      <c r="BK170"/>
      <c r="BL170"/>
      <c r="BM170"/>
      <c r="BN170"/>
      <c r="BO170"/>
      <c r="BP170"/>
      <c r="BQ170"/>
      <c r="BR170"/>
      <c r="BS170"/>
      <c r="BT170"/>
      <c r="BU170"/>
      <c r="BV170"/>
      <c r="BW170"/>
    </row>
    <row r="171" spans="1:75" ht="14.1" customHeight="1">
      <c r="A171" s="800"/>
      <c r="B171" s="800"/>
      <c r="C171" s="800"/>
      <c r="D171" s="800"/>
      <c r="E171" s="800"/>
      <c r="AW171"/>
      <c r="AX171"/>
      <c r="AY171"/>
      <c r="AZ171"/>
      <c r="BA171"/>
      <c r="BB171"/>
      <c r="BC171"/>
      <c r="BD171"/>
      <c r="BE171"/>
      <c r="BF171"/>
      <c r="BG171"/>
      <c r="BH171"/>
      <c r="BI171"/>
      <c r="BJ171"/>
      <c r="BK171"/>
      <c r="BL171"/>
      <c r="BM171"/>
      <c r="BN171"/>
      <c r="BO171"/>
      <c r="BP171"/>
      <c r="BQ171"/>
      <c r="BR171"/>
      <c r="BS171"/>
      <c r="BT171"/>
      <c r="BU171"/>
      <c r="BV171"/>
      <c r="BW171"/>
    </row>
    <row r="172" spans="1:75" ht="14.1" customHeight="1">
      <c r="A172" s="800"/>
      <c r="B172" s="800"/>
      <c r="C172" s="800"/>
      <c r="D172" s="800"/>
      <c r="E172" s="800"/>
      <c r="AW172"/>
      <c r="AX172"/>
      <c r="AY172"/>
      <c r="AZ172"/>
      <c r="BA172"/>
      <c r="BB172"/>
      <c r="BC172"/>
      <c r="BD172"/>
      <c r="BE172"/>
      <c r="BF172"/>
      <c r="BG172"/>
      <c r="BH172"/>
      <c r="BI172"/>
      <c r="BJ172"/>
      <c r="BK172"/>
      <c r="BL172"/>
      <c r="BM172"/>
      <c r="BN172"/>
      <c r="BO172"/>
      <c r="BP172"/>
      <c r="BQ172"/>
      <c r="BR172"/>
      <c r="BS172"/>
      <c r="BT172"/>
      <c r="BU172"/>
      <c r="BV172"/>
      <c r="BW172"/>
    </row>
    <row r="173" spans="1:75" ht="14.1" customHeight="1">
      <c r="A173" s="800"/>
      <c r="B173" s="800"/>
      <c r="C173" s="800"/>
      <c r="D173" s="800"/>
      <c r="E173" s="800"/>
      <c r="AW173"/>
      <c r="AX173"/>
      <c r="AY173"/>
      <c r="AZ173"/>
      <c r="BA173"/>
      <c r="BB173"/>
      <c r="BC173"/>
      <c r="BD173"/>
      <c r="BE173"/>
      <c r="BF173"/>
      <c r="BG173"/>
      <c r="BH173"/>
      <c r="BI173"/>
      <c r="BJ173"/>
      <c r="BK173"/>
      <c r="BL173"/>
      <c r="BM173"/>
      <c r="BN173"/>
      <c r="BO173"/>
      <c r="BP173"/>
      <c r="BQ173"/>
      <c r="BR173"/>
      <c r="BS173"/>
      <c r="BT173"/>
      <c r="BU173"/>
      <c r="BV173"/>
      <c r="BW173"/>
    </row>
    <row r="174" spans="1:75" ht="14.1" customHeight="1">
      <c r="A174" s="800"/>
      <c r="B174" s="800"/>
      <c r="C174" s="800"/>
      <c r="D174" s="800"/>
      <c r="E174" s="800"/>
      <c r="AW174"/>
      <c r="AX174"/>
      <c r="AY174"/>
      <c r="AZ174"/>
      <c r="BA174"/>
      <c r="BB174"/>
      <c r="BC174"/>
      <c r="BD174"/>
      <c r="BE174"/>
      <c r="BF174"/>
      <c r="BG174"/>
      <c r="BH174"/>
      <c r="BI174"/>
      <c r="BJ174"/>
      <c r="BK174"/>
      <c r="BL174"/>
      <c r="BM174"/>
      <c r="BN174"/>
      <c r="BO174"/>
      <c r="BP174"/>
      <c r="BQ174"/>
      <c r="BR174"/>
      <c r="BS174"/>
      <c r="BT174"/>
      <c r="BU174"/>
      <c r="BV174"/>
      <c r="BW174"/>
    </row>
    <row r="175" spans="1:75" ht="14.1" customHeight="1">
      <c r="A175" s="800"/>
      <c r="B175" s="800"/>
      <c r="C175" s="800"/>
      <c r="D175" s="800"/>
      <c r="E175" s="800"/>
      <c r="AW175"/>
      <c r="AX175"/>
      <c r="AY175"/>
      <c r="AZ175"/>
      <c r="BA175"/>
      <c r="BB175"/>
      <c r="BC175"/>
      <c r="BD175"/>
      <c r="BE175"/>
      <c r="BF175"/>
      <c r="BG175"/>
      <c r="BH175"/>
      <c r="BI175"/>
      <c r="BJ175"/>
      <c r="BK175"/>
      <c r="BL175"/>
      <c r="BM175"/>
      <c r="BN175"/>
      <c r="BO175"/>
      <c r="BP175"/>
      <c r="BQ175"/>
      <c r="BR175"/>
      <c r="BS175"/>
      <c r="BT175"/>
      <c r="BU175"/>
      <c r="BV175"/>
      <c r="BW175"/>
    </row>
    <row r="176" spans="1:75" ht="14.1" customHeight="1">
      <c r="A176" s="800"/>
      <c r="B176" s="800"/>
      <c r="C176" s="800"/>
      <c r="D176" s="800"/>
      <c r="E176" s="800"/>
      <c r="AW176"/>
      <c r="AX176"/>
      <c r="AY176"/>
      <c r="AZ176"/>
      <c r="BA176"/>
      <c r="BB176"/>
      <c r="BC176"/>
      <c r="BD176"/>
      <c r="BE176"/>
      <c r="BF176"/>
      <c r="BG176"/>
      <c r="BH176"/>
      <c r="BI176"/>
      <c r="BJ176"/>
      <c r="BK176"/>
      <c r="BL176"/>
      <c r="BM176"/>
      <c r="BN176"/>
      <c r="BO176"/>
      <c r="BP176"/>
      <c r="BQ176"/>
      <c r="BR176"/>
      <c r="BS176"/>
      <c r="BT176"/>
      <c r="BU176"/>
      <c r="BV176"/>
      <c r="BW176"/>
    </row>
    <row r="177" spans="1:75" ht="14.1" customHeight="1">
      <c r="A177" s="800"/>
      <c r="B177" s="800"/>
      <c r="C177" s="800"/>
      <c r="D177" s="800"/>
      <c r="E177" s="800"/>
      <c r="AW177"/>
      <c r="AX177"/>
      <c r="AY177"/>
      <c r="AZ177"/>
      <c r="BA177"/>
      <c r="BB177"/>
      <c r="BC177"/>
      <c r="BD177"/>
      <c r="BE177"/>
      <c r="BF177"/>
      <c r="BG177"/>
      <c r="BH177"/>
      <c r="BI177"/>
      <c r="BJ177"/>
      <c r="BK177"/>
      <c r="BL177"/>
      <c r="BM177"/>
      <c r="BN177"/>
      <c r="BO177"/>
      <c r="BP177"/>
      <c r="BQ177"/>
      <c r="BR177"/>
      <c r="BS177"/>
      <c r="BT177"/>
      <c r="BU177"/>
      <c r="BV177"/>
      <c r="BW177"/>
    </row>
    <row r="178" spans="1:75" ht="14.1" customHeight="1">
      <c r="A178" s="800"/>
      <c r="B178" s="800"/>
      <c r="C178" s="800"/>
      <c r="D178" s="800"/>
      <c r="E178" s="800"/>
      <c r="AW178"/>
      <c r="AX178"/>
      <c r="AY178"/>
      <c r="AZ178"/>
      <c r="BA178"/>
      <c r="BB178"/>
      <c r="BC178"/>
      <c r="BD178"/>
      <c r="BE178"/>
      <c r="BF178"/>
      <c r="BG178"/>
      <c r="BH178"/>
      <c r="BI178"/>
      <c r="BJ178"/>
      <c r="BK178"/>
      <c r="BL178"/>
      <c r="BM178"/>
      <c r="BN178"/>
      <c r="BO178"/>
      <c r="BP178"/>
      <c r="BQ178"/>
      <c r="BR178"/>
      <c r="BS178"/>
      <c r="BT178"/>
      <c r="BU178"/>
      <c r="BV178"/>
      <c r="BW178"/>
    </row>
    <row r="179" spans="1:75" ht="14.1" customHeight="1">
      <c r="A179" s="800"/>
      <c r="B179" s="800"/>
      <c r="C179" s="800"/>
      <c r="D179" s="800"/>
      <c r="E179" s="800"/>
      <c r="AW179"/>
      <c r="AX179"/>
      <c r="AY179"/>
      <c r="AZ179"/>
      <c r="BA179"/>
      <c r="BB179"/>
      <c r="BC179"/>
      <c r="BD179"/>
      <c r="BE179"/>
      <c r="BF179"/>
      <c r="BG179"/>
      <c r="BH179"/>
      <c r="BI179"/>
      <c r="BJ179"/>
      <c r="BK179"/>
      <c r="BL179"/>
      <c r="BM179"/>
      <c r="BN179"/>
      <c r="BO179"/>
      <c r="BP179"/>
      <c r="BQ179"/>
      <c r="BR179"/>
      <c r="BS179"/>
      <c r="BT179"/>
      <c r="BU179"/>
      <c r="BV179"/>
      <c r="BW179"/>
    </row>
    <row r="180" spans="1:75" ht="14.1" customHeight="1">
      <c r="A180" s="800"/>
      <c r="B180" s="800"/>
      <c r="C180" s="800"/>
      <c r="D180" s="800"/>
      <c r="E180" s="800"/>
      <c r="AW180"/>
      <c r="AX180"/>
      <c r="AY180"/>
      <c r="AZ180"/>
      <c r="BA180"/>
      <c r="BB180"/>
      <c r="BC180"/>
      <c r="BD180"/>
      <c r="BE180"/>
      <c r="BF180"/>
      <c r="BG180"/>
      <c r="BH180"/>
      <c r="BI180"/>
      <c r="BJ180"/>
      <c r="BK180"/>
      <c r="BL180"/>
      <c r="BM180"/>
      <c r="BN180"/>
      <c r="BO180"/>
      <c r="BP180"/>
      <c r="BQ180"/>
      <c r="BR180"/>
      <c r="BS180"/>
      <c r="BT180"/>
      <c r="BU180"/>
      <c r="BV180"/>
      <c r="BW180"/>
    </row>
    <row r="181" spans="1:75" ht="14.1" customHeight="1">
      <c r="AW181"/>
      <c r="AX181"/>
      <c r="AY181"/>
      <c r="AZ181"/>
      <c r="BA181"/>
      <c r="BB181"/>
      <c r="BC181"/>
      <c r="BD181"/>
      <c r="BE181"/>
      <c r="BF181"/>
      <c r="BG181"/>
      <c r="BH181"/>
      <c r="BI181"/>
      <c r="BJ181"/>
      <c r="BK181"/>
      <c r="BL181"/>
      <c r="BM181"/>
      <c r="BN181"/>
      <c r="BO181"/>
      <c r="BP181"/>
      <c r="BQ181"/>
      <c r="BR181"/>
      <c r="BS181"/>
      <c r="BT181"/>
      <c r="BU181"/>
      <c r="BV181"/>
      <c r="BW181"/>
    </row>
    <row r="182" spans="1:75" ht="14.1" customHeight="1">
      <c r="AW182"/>
      <c r="AX182"/>
      <c r="AY182"/>
      <c r="AZ182"/>
      <c r="BA182"/>
      <c r="BB182"/>
      <c r="BC182"/>
      <c r="BD182"/>
      <c r="BE182"/>
      <c r="BF182"/>
      <c r="BG182"/>
      <c r="BH182"/>
      <c r="BI182"/>
      <c r="BJ182"/>
      <c r="BK182"/>
      <c r="BL182"/>
      <c r="BM182"/>
      <c r="BN182"/>
      <c r="BO182"/>
      <c r="BP182"/>
      <c r="BQ182"/>
      <c r="BR182"/>
      <c r="BS182"/>
      <c r="BT182"/>
      <c r="BU182"/>
      <c r="BV182"/>
      <c r="BW182"/>
    </row>
    <row r="183" spans="1:75" ht="14.1" customHeight="1">
      <c r="AW183"/>
      <c r="AX183"/>
      <c r="AY183"/>
      <c r="AZ183"/>
      <c r="BA183"/>
      <c r="BB183"/>
      <c r="BC183"/>
      <c r="BD183"/>
      <c r="BE183"/>
      <c r="BF183"/>
      <c r="BG183"/>
      <c r="BH183"/>
      <c r="BI183"/>
      <c r="BJ183"/>
      <c r="BK183"/>
      <c r="BL183"/>
      <c r="BM183"/>
      <c r="BN183"/>
      <c r="BO183"/>
      <c r="BP183"/>
      <c r="BQ183"/>
      <c r="BR183"/>
      <c r="BS183"/>
      <c r="BT183"/>
      <c r="BU183"/>
      <c r="BV183"/>
      <c r="BW183"/>
    </row>
    <row r="184" spans="1:75" ht="14.1" customHeight="1">
      <c r="AW184"/>
      <c r="AX184"/>
      <c r="AY184"/>
      <c r="AZ184"/>
      <c r="BA184"/>
      <c r="BB184"/>
      <c r="BC184"/>
      <c r="BD184"/>
      <c r="BE184"/>
      <c r="BF184"/>
      <c r="BG184"/>
      <c r="BH184"/>
      <c r="BI184"/>
      <c r="BJ184"/>
      <c r="BK184"/>
      <c r="BL184"/>
      <c r="BM184"/>
      <c r="BN184"/>
      <c r="BO184"/>
      <c r="BP184"/>
      <c r="BQ184"/>
      <c r="BR184"/>
      <c r="BS184"/>
      <c r="BT184"/>
      <c r="BU184"/>
      <c r="BV184"/>
      <c r="BW184"/>
    </row>
    <row r="185" spans="1:75" ht="14.1" customHeight="1">
      <c r="AW185"/>
      <c r="AX185"/>
      <c r="AY185"/>
      <c r="AZ185"/>
      <c r="BA185"/>
      <c r="BB185"/>
      <c r="BC185"/>
      <c r="BD185"/>
      <c r="BE185"/>
      <c r="BF185"/>
      <c r="BG185"/>
      <c r="BH185"/>
      <c r="BI185"/>
      <c r="BJ185"/>
      <c r="BK185"/>
      <c r="BL185"/>
      <c r="BM185"/>
      <c r="BN185"/>
      <c r="BO185"/>
      <c r="BP185"/>
      <c r="BQ185"/>
      <c r="BR185"/>
      <c r="BS185"/>
      <c r="BT185"/>
      <c r="BU185"/>
      <c r="BV185"/>
      <c r="BW185"/>
    </row>
    <row r="186" spans="1:75" ht="14.1" customHeight="1">
      <c r="AW186"/>
      <c r="AX186"/>
      <c r="AY186"/>
      <c r="AZ186"/>
      <c r="BA186"/>
      <c r="BB186"/>
      <c r="BC186"/>
      <c r="BD186"/>
      <c r="BE186"/>
      <c r="BF186"/>
      <c r="BG186"/>
      <c r="BH186"/>
      <c r="BI186"/>
      <c r="BJ186"/>
      <c r="BK186"/>
      <c r="BL186"/>
      <c r="BM186"/>
      <c r="BN186"/>
      <c r="BO186"/>
      <c r="BP186"/>
      <c r="BQ186"/>
      <c r="BR186"/>
      <c r="BS186"/>
      <c r="BT186"/>
      <c r="BU186"/>
      <c r="BV186"/>
      <c r="BW186"/>
    </row>
    <row r="187" spans="1:75" ht="14.1" customHeight="1">
      <c r="AW187"/>
      <c r="AX187"/>
      <c r="AY187"/>
      <c r="AZ187"/>
      <c r="BA187"/>
      <c r="BB187"/>
      <c r="BC187"/>
      <c r="BD187"/>
      <c r="BE187"/>
      <c r="BF187"/>
      <c r="BG187"/>
      <c r="BH187"/>
      <c r="BI187"/>
      <c r="BJ187"/>
      <c r="BK187"/>
      <c r="BL187"/>
      <c r="BM187"/>
      <c r="BN187"/>
      <c r="BO187"/>
      <c r="BP187"/>
      <c r="BQ187"/>
      <c r="BR187"/>
      <c r="BS187"/>
      <c r="BT187"/>
      <c r="BU187"/>
      <c r="BV187"/>
      <c r="BW187"/>
    </row>
    <row r="188" spans="1:75" ht="14.1" customHeight="1">
      <c r="AW188"/>
      <c r="AX188"/>
      <c r="AY188"/>
      <c r="AZ188"/>
      <c r="BA188"/>
      <c r="BB188"/>
      <c r="BC188"/>
      <c r="BD188"/>
      <c r="BE188"/>
      <c r="BF188"/>
      <c r="BG188"/>
      <c r="BH188"/>
      <c r="BI188"/>
      <c r="BJ188"/>
      <c r="BK188"/>
      <c r="BL188"/>
      <c r="BM188"/>
      <c r="BN188"/>
      <c r="BO188"/>
      <c r="BP188"/>
      <c r="BQ188"/>
      <c r="BR188"/>
      <c r="BS188"/>
      <c r="BT188"/>
      <c r="BU188"/>
      <c r="BV188"/>
      <c r="BW188"/>
    </row>
    <row r="189" spans="1:75" ht="14.1" customHeight="1">
      <c r="AW189"/>
      <c r="AX189"/>
      <c r="AY189"/>
      <c r="AZ189"/>
      <c r="BA189"/>
      <c r="BB189"/>
      <c r="BC189"/>
      <c r="BD189"/>
      <c r="BE189"/>
      <c r="BF189"/>
      <c r="BG189"/>
      <c r="BH189"/>
      <c r="BI189"/>
      <c r="BJ189"/>
      <c r="BK189"/>
      <c r="BL189"/>
      <c r="BM189"/>
      <c r="BN189"/>
      <c r="BO189"/>
      <c r="BP189"/>
      <c r="BQ189"/>
      <c r="BR189"/>
      <c r="BS189"/>
      <c r="BT189"/>
      <c r="BU189"/>
      <c r="BV189"/>
      <c r="BW189"/>
    </row>
    <row r="190" spans="1:75" ht="14.1" customHeight="1">
      <c r="AW190"/>
      <c r="AX190"/>
      <c r="AY190"/>
      <c r="AZ190"/>
      <c r="BA190"/>
      <c r="BB190"/>
      <c r="BC190"/>
      <c r="BD190"/>
      <c r="BE190"/>
      <c r="BF190"/>
      <c r="BG190"/>
      <c r="BH190"/>
      <c r="BI190"/>
      <c r="BJ190"/>
      <c r="BK190"/>
      <c r="BL190"/>
      <c r="BM190"/>
      <c r="BN190"/>
      <c r="BO190"/>
      <c r="BP190"/>
      <c r="BQ190"/>
      <c r="BR190"/>
      <c r="BS190"/>
      <c r="BT190"/>
      <c r="BU190"/>
      <c r="BV190"/>
      <c r="BW190"/>
    </row>
    <row r="191" spans="1:75" ht="14.1" customHeight="1">
      <c r="AW191"/>
      <c r="AX191"/>
      <c r="AY191"/>
      <c r="AZ191"/>
      <c r="BA191"/>
      <c r="BB191"/>
      <c r="BC191"/>
      <c r="BD191"/>
      <c r="BE191"/>
      <c r="BF191"/>
      <c r="BG191"/>
      <c r="BH191"/>
      <c r="BI191"/>
      <c r="BJ191"/>
      <c r="BK191"/>
      <c r="BL191"/>
      <c r="BM191"/>
      <c r="BN191"/>
      <c r="BO191"/>
      <c r="BP191"/>
      <c r="BQ191"/>
      <c r="BR191"/>
      <c r="BS191"/>
      <c r="BT191"/>
      <c r="BU191"/>
      <c r="BV191"/>
      <c r="BW191"/>
    </row>
    <row r="192" spans="1:75" ht="14.1" customHeight="1">
      <c r="AW192"/>
      <c r="AX192"/>
      <c r="AY192"/>
      <c r="AZ192"/>
      <c r="BA192"/>
      <c r="BB192"/>
      <c r="BC192"/>
      <c r="BD192"/>
      <c r="BE192"/>
      <c r="BF192"/>
      <c r="BG192"/>
      <c r="BH192"/>
      <c r="BI192"/>
      <c r="BJ192"/>
      <c r="BK192"/>
      <c r="BL192"/>
      <c r="BM192"/>
      <c r="BN192"/>
      <c r="BO192"/>
      <c r="BP192"/>
      <c r="BQ192"/>
      <c r="BR192"/>
      <c r="BS192"/>
      <c r="BT192"/>
      <c r="BU192"/>
      <c r="BV192"/>
      <c r="BW192"/>
    </row>
    <row r="193" spans="49:75" ht="14.1" customHeight="1">
      <c r="AW193"/>
      <c r="AX193"/>
      <c r="AY193"/>
      <c r="AZ193"/>
      <c r="BA193"/>
      <c r="BB193"/>
      <c r="BC193"/>
      <c r="BD193"/>
      <c r="BE193"/>
      <c r="BF193"/>
      <c r="BG193"/>
      <c r="BH193"/>
      <c r="BI193"/>
      <c r="BJ193"/>
      <c r="BK193"/>
      <c r="BL193"/>
      <c r="BM193"/>
      <c r="BN193"/>
      <c r="BO193"/>
      <c r="BP193"/>
      <c r="BQ193"/>
      <c r="BR193"/>
      <c r="BS193"/>
      <c r="BT193"/>
      <c r="BU193"/>
      <c r="BV193"/>
      <c r="BW193"/>
    </row>
    <row r="216" spans="1:5" ht="14.1" customHeight="1">
      <c r="A216" s="800"/>
      <c r="B216" s="800"/>
      <c r="C216" s="800"/>
      <c r="D216" s="800"/>
      <c r="E216" s="800"/>
    </row>
    <row r="217" spans="1:5" ht="14.1" customHeight="1">
      <c r="A217" s="800"/>
      <c r="B217" s="800"/>
      <c r="C217" s="800"/>
      <c r="D217" s="800"/>
      <c r="E217" s="800"/>
    </row>
    <row r="218" spans="1:5" ht="14.1" customHeight="1">
      <c r="A218" s="800"/>
      <c r="B218" s="800"/>
      <c r="C218" s="800"/>
      <c r="D218" s="800"/>
      <c r="E218" s="800"/>
    </row>
    <row r="219" spans="1:5" ht="14.1" customHeight="1">
      <c r="A219" s="800"/>
      <c r="B219" s="800"/>
      <c r="C219" s="800"/>
      <c r="D219" s="800"/>
      <c r="E219" s="800"/>
    </row>
    <row r="220" spans="1:5" ht="14.1" customHeight="1">
      <c r="A220" s="800"/>
      <c r="B220" s="800"/>
      <c r="C220" s="800"/>
      <c r="D220" s="800"/>
      <c r="E220" s="800"/>
    </row>
    <row r="221" spans="1:5" ht="14.1" customHeight="1">
      <c r="A221" s="800"/>
      <c r="B221" s="800"/>
      <c r="C221" s="800"/>
      <c r="D221" s="800"/>
      <c r="E221" s="800"/>
    </row>
    <row r="222" spans="1:5" ht="14.1" customHeight="1">
      <c r="A222" s="800"/>
      <c r="B222" s="800"/>
      <c r="C222" s="800"/>
      <c r="D222" s="800"/>
      <c r="E222" s="800"/>
    </row>
    <row r="223" spans="1:5" ht="14.1" customHeight="1">
      <c r="A223" s="800"/>
      <c r="B223" s="800"/>
      <c r="C223" s="800"/>
      <c r="D223" s="800"/>
      <c r="E223" s="800"/>
    </row>
    <row r="224" spans="1:5" ht="14.1" customHeight="1">
      <c r="A224" s="800"/>
      <c r="B224" s="800"/>
      <c r="C224" s="800"/>
      <c r="D224" s="800"/>
      <c r="E224" s="800"/>
    </row>
    <row r="225" spans="1:5" ht="14.1" customHeight="1">
      <c r="A225" s="800"/>
      <c r="B225" s="800"/>
      <c r="C225" s="800"/>
      <c r="D225" s="800"/>
      <c r="E225" s="800"/>
    </row>
    <row r="226" spans="1:5" ht="14.1" customHeight="1">
      <c r="A226" s="800"/>
      <c r="B226" s="800"/>
      <c r="C226" s="800"/>
      <c r="D226" s="800"/>
      <c r="E226" s="800"/>
    </row>
    <row r="227" spans="1:5" ht="14.1" customHeight="1">
      <c r="A227" s="800"/>
      <c r="B227" s="800"/>
      <c r="C227" s="800"/>
      <c r="D227" s="800"/>
      <c r="E227" s="800"/>
    </row>
    <row r="228" spans="1:5" ht="14.1" customHeight="1">
      <c r="A228" s="800"/>
      <c r="B228" s="800"/>
      <c r="C228" s="800"/>
      <c r="D228" s="800"/>
      <c r="E228" s="800"/>
    </row>
    <row r="229" spans="1:5" ht="14.1" customHeight="1">
      <c r="A229" s="800"/>
      <c r="B229" s="800"/>
      <c r="C229" s="800"/>
      <c r="D229" s="800"/>
      <c r="E229" s="800"/>
    </row>
    <row r="230" spans="1:5" ht="14.1" customHeight="1">
      <c r="A230" s="800"/>
      <c r="B230" s="800"/>
      <c r="C230" s="800"/>
      <c r="D230" s="800"/>
      <c r="E230" s="800"/>
    </row>
    <row r="231" spans="1:5" ht="14.1" customHeight="1">
      <c r="A231" s="800"/>
      <c r="B231" s="800"/>
      <c r="C231" s="800"/>
      <c r="D231" s="800"/>
      <c r="E231" s="800"/>
    </row>
    <row r="232" spans="1:5" ht="14.1" customHeight="1">
      <c r="A232" s="800"/>
      <c r="B232" s="800"/>
      <c r="C232" s="800"/>
      <c r="D232" s="800"/>
      <c r="E232" s="800"/>
    </row>
    <row r="233" spans="1:5" ht="14.1" customHeight="1">
      <c r="A233" s="800"/>
      <c r="B233" s="800"/>
      <c r="C233" s="800"/>
      <c r="D233" s="800"/>
      <c r="E233" s="800"/>
    </row>
    <row r="269" spans="1:5" ht="14.1" customHeight="1">
      <c r="A269" s="800"/>
      <c r="B269" s="800"/>
      <c r="C269" s="800"/>
      <c r="D269" s="800"/>
      <c r="E269" s="800"/>
    </row>
    <row r="270" spans="1:5" ht="14.1" customHeight="1">
      <c r="A270" s="800"/>
      <c r="B270" s="800"/>
      <c r="C270" s="800"/>
      <c r="D270" s="800"/>
      <c r="E270" s="800"/>
    </row>
    <row r="271" spans="1:5" ht="14.1" customHeight="1">
      <c r="A271" s="800"/>
      <c r="B271" s="800"/>
      <c r="C271" s="800"/>
      <c r="D271" s="800"/>
      <c r="E271" s="800"/>
    </row>
    <row r="272" spans="1:5" ht="14.1" customHeight="1">
      <c r="A272" s="800"/>
      <c r="B272" s="800"/>
      <c r="C272" s="800"/>
      <c r="D272" s="800"/>
      <c r="E272" s="800"/>
    </row>
    <row r="273" spans="1:5" ht="14.1" customHeight="1">
      <c r="A273" s="800"/>
      <c r="B273" s="800"/>
      <c r="C273" s="800"/>
      <c r="D273" s="800"/>
      <c r="E273" s="800"/>
    </row>
    <row r="274" spans="1:5" ht="14.1" customHeight="1">
      <c r="A274" s="800"/>
      <c r="B274" s="800"/>
      <c r="C274" s="800"/>
      <c r="D274" s="800"/>
      <c r="E274" s="800"/>
    </row>
    <row r="275" spans="1:5" ht="14.1" customHeight="1">
      <c r="A275" s="800"/>
      <c r="B275" s="800"/>
      <c r="C275" s="800"/>
      <c r="D275" s="800"/>
      <c r="E275" s="800"/>
    </row>
    <row r="276" spans="1:5" ht="14.1" customHeight="1">
      <c r="A276" s="800"/>
      <c r="B276" s="800"/>
      <c r="C276" s="800"/>
      <c r="D276" s="800"/>
      <c r="E276" s="800"/>
    </row>
    <row r="277" spans="1:5" ht="14.1" customHeight="1">
      <c r="A277" s="800"/>
      <c r="B277" s="800"/>
      <c r="C277" s="800"/>
      <c r="D277" s="800"/>
      <c r="E277" s="800"/>
    </row>
    <row r="278" spans="1:5" ht="14.1" customHeight="1">
      <c r="A278" s="800"/>
      <c r="B278" s="800"/>
      <c r="C278" s="800"/>
      <c r="D278" s="800"/>
      <c r="E278" s="800"/>
    </row>
    <row r="279" spans="1:5" ht="14.1" customHeight="1">
      <c r="A279" s="800"/>
      <c r="B279" s="800"/>
      <c r="C279" s="800"/>
      <c r="D279" s="800"/>
      <c r="E279" s="800"/>
    </row>
    <row r="280" spans="1:5" ht="14.1" customHeight="1">
      <c r="A280" s="800"/>
      <c r="B280" s="800"/>
      <c r="C280" s="800"/>
      <c r="D280" s="800"/>
      <c r="E280" s="800"/>
    </row>
    <row r="281" spans="1:5" ht="14.1" customHeight="1">
      <c r="A281" s="800"/>
      <c r="B281" s="800"/>
      <c r="C281" s="800"/>
      <c r="D281" s="800"/>
      <c r="E281" s="800"/>
    </row>
    <row r="282" spans="1:5" ht="14.1" customHeight="1">
      <c r="A282" s="800"/>
      <c r="B282" s="800"/>
      <c r="C282" s="800"/>
      <c r="D282" s="800"/>
      <c r="E282" s="800"/>
    </row>
    <row r="283" spans="1:5" ht="14.1" customHeight="1">
      <c r="A283" s="800"/>
      <c r="B283" s="800"/>
      <c r="C283" s="800"/>
      <c r="D283" s="800"/>
      <c r="E283" s="800"/>
    </row>
    <row r="284" spans="1:5" ht="14.1" customHeight="1">
      <c r="A284" s="800"/>
      <c r="B284" s="800"/>
      <c r="C284" s="800"/>
      <c r="D284" s="800"/>
      <c r="E284" s="800"/>
    </row>
    <row r="285" spans="1:5" ht="14.1" customHeight="1">
      <c r="A285" s="800"/>
      <c r="B285" s="800"/>
      <c r="C285" s="800"/>
      <c r="D285" s="800"/>
      <c r="E285" s="800"/>
    </row>
    <row r="286" spans="1:5" ht="14.1" customHeight="1">
      <c r="A286" s="800"/>
      <c r="B286" s="800"/>
      <c r="C286" s="800"/>
      <c r="D286" s="800"/>
      <c r="E286" s="800"/>
    </row>
    <row r="314" spans="1:5" ht="14.1" customHeight="1">
      <c r="A314" s="800"/>
      <c r="B314" s="800"/>
      <c r="C314" s="800"/>
      <c r="D314" s="800"/>
      <c r="E314" s="800"/>
    </row>
    <row r="315" spans="1:5" ht="14.1" customHeight="1">
      <c r="A315" s="800"/>
      <c r="B315" s="800"/>
      <c r="C315" s="800"/>
      <c r="D315" s="800"/>
      <c r="E315" s="800"/>
    </row>
    <row r="316" spans="1:5" ht="14.1" customHeight="1">
      <c r="A316" s="800"/>
      <c r="B316" s="800"/>
      <c r="C316" s="800"/>
      <c r="D316" s="800"/>
      <c r="E316" s="800"/>
    </row>
    <row r="317" spans="1:5" ht="14.1" customHeight="1">
      <c r="A317" s="800"/>
      <c r="B317" s="800"/>
      <c r="C317" s="800"/>
      <c r="D317" s="800"/>
      <c r="E317" s="800"/>
    </row>
    <row r="318" spans="1:5" ht="14.1" customHeight="1">
      <c r="A318" s="800"/>
      <c r="B318" s="800"/>
      <c r="C318" s="800"/>
      <c r="D318" s="800"/>
      <c r="E318" s="800"/>
    </row>
    <row r="319" spans="1:5" ht="14.1" customHeight="1">
      <c r="A319" s="800"/>
      <c r="B319" s="800"/>
      <c r="C319" s="800"/>
      <c r="D319" s="800"/>
      <c r="E319" s="800"/>
    </row>
    <row r="320" spans="1:5" ht="14.1" customHeight="1">
      <c r="A320" s="800"/>
      <c r="B320" s="800"/>
      <c r="C320" s="800"/>
      <c r="D320" s="800"/>
      <c r="E320" s="800"/>
    </row>
    <row r="321" spans="1:5" ht="14.1" customHeight="1">
      <c r="A321" s="800"/>
      <c r="B321" s="800"/>
      <c r="C321" s="800"/>
      <c r="D321" s="800"/>
      <c r="E321" s="800"/>
    </row>
    <row r="322" spans="1:5" ht="14.1" customHeight="1">
      <c r="A322" s="800"/>
      <c r="B322" s="800"/>
      <c r="C322" s="800"/>
      <c r="D322" s="800"/>
      <c r="E322" s="800"/>
    </row>
    <row r="323" spans="1:5" ht="14.1" customHeight="1">
      <c r="A323" s="800"/>
      <c r="B323" s="800"/>
      <c r="C323" s="800"/>
      <c r="D323" s="800"/>
      <c r="E323" s="800"/>
    </row>
    <row r="324" spans="1:5" ht="14.1" customHeight="1">
      <c r="A324" s="800"/>
      <c r="B324" s="800"/>
      <c r="C324" s="800"/>
      <c r="D324" s="800"/>
      <c r="E324" s="800"/>
    </row>
    <row r="325" spans="1:5" ht="14.1" customHeight="1">
      <c r="A325" s="800"/>
      <c r="B325" s="800"/>
      <c r="C325" s="800"/>
      <c r="D325" s="800"/>
      <c r="E325" s="800"/>
    </row>
    <row r="326" spans="1:5" ht="14.1" customHeight="1">
      <c r="A326" s="800"/>
      <c r="B326" s="800"/>
      <c r="C326" s="800"/>
      <c r="D326" s="800"/>
      <c r="E326" s="800"/>
    </row>
    <row r="327" spans="1:5" ht="14.1" customHeight="1">
      <c r="A327" s="800"/>
      <c r="B327" s="800"/>
      <c r="C327" s="800"/>
      <c r="D327" s="800"/>
      <c r="E327" s="800"/>
    </row>
    <row r="328" spans="1:5" ht="14.1" customHeight="1">
      <c r="A328" s="800"/>
      <c r="B328" s="800"/>
      <c r="C328" s="800"/>
      <c r="D328" s="800"/>
      <c r="E328" s="800"/>
    </row>
    <row r="329" spans="1:5" ht="14.1" customHeight="1">
      <c r="A329" s="800"/>
      <c r="B329" s="800"/>
      <c r="C329" s="800"/>
      <c r="D329" s="800"/>
      <c r="E329" s="800"/>
    </row>
    <row r="330" spans="1:5" ht="14.1" customHeight="1">
      <c r="A330" s="800"/>
      <c r="B330" s="800"/>
      <c r="C330" s="800"/>
      <c r="D330" s="800"/>
      <c r="E330" s="800"/>
    </row>
    <row r="331" spans="1:5" ht="14.1" customHeight="1">
      <c r="A331" s="800"/>
      <c r="B331" s="800"/>
      <c r="C331" s="800"/>
      <c r="D331" s="800"/>
      <c r="E331" s="800"/>
    </row>
    <row r="360" spans="3:31" ht="14.1" customHeight="1">
      <c r="C360" s="426" t="s">
        <v>90</v>
      </c>
      <c r="G360" s="733" t="s">
        <v>864</v>
      </c>
      <c r="H360" s="733"/>
      <c r="I360" s="733"/>
      <c r="J360" s="733"/>
      <c r="K360" s="733"/>
      <c r="L360" s="733"/>
      <c r="M360" s="733"/>
      <c r="N360" s="733"/>
      <c r="O360" s="733"/>
      <c r="P360" s="733"/>
      <c r="Q360" s="733"/>
      <c r="R360" s="733"/>
      <c r="S360" s="733"/>
      <c r="T360" s="733"/>
      <c r="U360" s="423"/>
      <c r="V360" s="423"/>
      <c r="W360" s="423"/>
      <c r="X360" s="423"/>
      <c r="Y360" s="594"/>
      <c r="Z360" s="594"/>
      <c r="AA360" s="594"/>
      <c r="AB360" s="594"/>
      <c r="AC360" s="594"/>
      <c r="AD360"/>
      <c r="AE360"/>
    </row>
    <row r="362" spans="3:31" ht="14.1" customHeight="1">
      <c r="H362" s="796" t="s">
        <v>326</v>
      </c>
      <c r="I362" s="796"/>
      <c r="J362" s="796"/>
      <c r="K362" s="796"/>
      <c r="L362" s="796"/>
      <c r="M362" s="593"/>
      <c r="N362" s="593"/>
      <c r="O362" s="593"/>
      <c r="P362" s="593"/>
      <c r="Q362" s="593"/>
      <c r="R362" s="593"/>
      <c r="S362" s="593"/>
      <c r="T362" s="593"/>
      <c r="U362" s="593"/>
      <c r="V362" s="593"/>
      <c r="W362" s="593"/>
      <c r="X362" s="593"/>
      <c r="Y362" s="593"/>
      <c r="Z362" s="593"/>
      <c r="AA362" s="593"/>
      <c r="AB362" s="593"/>
      <c r="AC362" s="593"/>
    </row>
    <row r="363" spans="3:31" ht="14.1" customHeight="1">
      <c r="H363" s="789" t="s">
        <v>39</v>
      </c>
      <c r="I363" s="789"/>
      <c r="J363" s="789"/>
      <c r="K363" s="789"/>
      <c r="L363" s="789"/>
      <c r="M363" s="726" t="s">
        <v>802</v>
      </c>
      <c r="N363" s="727"/>
      <c r="O363" s="727"/>
      <c r="P363" s="727"/>
      <c r="Q363" s="727"/>
      <c r="R363" s="727"/>
      <c r="S363" s="727"/>
      <c r="T363" s="727"/>
      <c r="U363" s="727"/>
      <c r="V363" s="727"/>
      <c r="W363" s="727"/>
      <c r="X363" s="727"/>
      <c r="Y363" s="727"/>
      <c r="Z363" s="727"/>
      <c r="AA363" s="727"/>
      <c r="AB363" s="727"/>
      <c r="AC363" s="728"/>
    </row>
    <row r="364" spans="3:31" ht="14.1" customHeight="1">
      <c r="H364" s="832" t="s">
        <v>765</v>
      </c>
      <c r="I364" s="833"/>
      <c r="J364" s="833"/>
      <c r="K364" s="833"/>
      <c r="L364" s="834"/>
      <c r="M364" s="726" t="s">
        <v>899</v>
      </c>
      <c r="N364" s="727"/>
      <c r="O364" s="727"/>
      <c r="P364" s="727"/>
      <c r="Q364" s="727"/>
      <c r="R364" s="727"/>
      <c r="S364" s="727"/>
      <c r="T364" s="727"/>
      <c r="U364" s="727"/>
      <c r="V364" s="727"/>
      <c r="W364" s="727"/>
      <c r="X364" s="727"/>
      <c r="Y364" s="727"/>
      <c r="Z364" s="727"/>
      <c r="AA364" s="727"/>
      <c r="AB364" s="727"/>
      <c r="AC364" s="728"/>
    </row>
    <row r="365" spans="3:31" ht="14.1" customHeight="1">
      <c r="H365" s="789" t="s">
        <v>28</v>
      </c>
      <c r="I365" s="789"/>
      <c r="J365" s="789"/>
      <c r="K365" s="789"/>
      <c r="L365" s="789"/>
      <c r="M365" s="726" t="s">
        <v>899</v>
      </c>
      <c r="N365" s="727"/>
      <c r="O365" s="727"/>
      <c r="P365" s="727"/>
      <c r="Q365" s="727"/>
      <c r="R365" s="727"/>
      <c r="S365" s="727"/>
      <c r="T365" s="727"/>
      <c r="U365" s="727"/>
      <c r="V365" s="727"/>
      <c r="W365" s="727"/>
      <c r="X365" s="727"/>
      <c r="Y365" s="727"/>
      <c r="Z365" s="727"/>
      <c r="AA365" s="727"/>
      <c r="AB365" s="727"/>
      <c r="AC365" s="728"/>
    </row>
    <row r="366" spans="3:31" ht="14.1" customHeight="1">
      <c r="H366" s="789" t="s">
        <v>868</v>
      </c>
      <c r="I366" s="789"/>
      <c r="J366" s="789"/>
      <c r="K366" s="789"/>
      <c r="L366" s="789"/>
      <c r="M366" s="726" t="s">
        <v>899</v>
      </c>
      <c r="N366" s="727"/>
      <c r="O366" s="727"/>
      <c r="P366" s="727"/>
      <c r="Q366" s="727"/>
      <c r="R366" s="727"/>
      <c r="S366" s="727"/>
      <c r="T366" s="727"/>
      <c r="U366" s="727"/>
      <c r="V366" s="727"/>
      <c r="W366" s="727"/>
      <c r="X366" s="727"/>
      <c r="Y366" s="727"/>
      <c r="Z366" s="727"/>
      <c r="AA366" s="727"/>
      <c r="AB366" s="727"/>
      <c r="AC366" s="728"/>
    </row>
    <row r="367" spans="3:31" ht="14.1" customHeight="1">
      <c r="H367" s="789" t="s">
        <v>133</v>
      </c>
      <c r="I367" s="789"/>
      <c r="J367" s="789"/>
      <c r="K367" s="789"/>
      <c r="L367" s="789"/>
      <c r="M367" s="726" t="s">
        <v>899</v>
      </c>
      <c r="N367" s="727"/>
      <c r="O367" s="727"/>
      <c r="P367" s="727"/>
      <c r="Q367" s="727"/>
      <c r="R367" s="727"/>
      <c r="S367" s="727"/>
      <c r="T367" s="727"/>
      <c r="U367" s="727"/>
      <c r="V367" s="727"/>
      <c r="W367" s="727"/>
      <c r="X367" s="727"/>
      <c r="Y367" s="727"/>
      <c r="Z367" s="727"/>
      <c r="AA367" s="727"/>
      <c r="AB367" s="727"/>
      <c r="AC367" s="728"/>
    </row>
    <row r="368" spans="3:31" ht="14.1" customHeight="1">
      <c r="H368" s="789" t="s">
        <v>752</v>
      </c>
      <c r="I368" s="789"/>
      <c r="J368" s="789"/>
      <c r="K368" s="789"/>
      <c r="L368" s="789"/>
      <c r="M368" s="726" t="s">
        <v>902</v>
      </c>
      <c r="N368" s="727"/>
      <c r="O368" s="727"/>
      <c r="P368" s="727"/>
      <c r="Q368" s="727"/>
      <c r="R368" s="727"/>
      <c r="S368" s="727"/>
      <c r="T368" s="727"/>
      <c r="U368" s="727"/>
      <c r="V368" s="727"/>
      <c r="W368" s="727"/>
      <c r="X368" s="727"/>
      <c r="Y368" s="727"/>
      <c r="Z368" s="727"/>
      <c r="AA368" s="727"/>
      <c r="AB368" s="727"/>
      <c r="AC368" s="728"/>
    </row>
    <row r="369" spans="8:29" ht="14.1" customHeight="1">
      <c r="H369" s="789" t="s">
        <v>25</v>
      </c>
      <c r="I369" s="789"/>
      <c r="J369" s="789"/>
      <c r="K369" s="789"/>
      <c r="L369" s="789"/>
      <c r="M369" s="726" t="s">
        <v>867</v>
      </c>
      <c r="N369" s="727"/>
      <c r="O369" s="727"/>
      <c r="P369" s="727"/>
      <c r="Q369" s="727"/>
      <c r="R369" s="727"/>
      <c r="S369" s="727"/>
      <c r="T369" s="727"/>
      <c r="U369" s="727"/>
      <c r="V369" s="727"/>
      <c r="W369" s="727"/>
      <c r="X369" s="727"/>
      <c r="Y369" s="727"/>
      <c r="Z369" s="727"/>
      <c r="AA369" s="727"/>
      <c r="AB369" s="727"/>
      <c r="AC369" s="728"/>
    </row>
    <row r="370" spans="8:29" ht="14.1" customHeight="1">
      <c r="H370" s="789" t="s">
        <v>26</v>
      </c>
      <c r="I370" s="789"/>
      <c r="J370" s="789"/>
      <c r="K370" s="789"/>
      <c r="L370" s="789"/>
      <c r="M370" s="726" t="s">
        <v>867</v>
      </c>
      <c r="N370" s="727"/>
      <c r="O370" s="727"/>
      <c r="P370" s="727"/>
      <c r="Q370" s="727"/>
      <c r="R370" s="727"/>
      <c r="S370" s="727"/>
      <c r="T370" s="727"/>
      <c r="U370" s="727"/>
      <c r="V370" s="727"/>
      <c r="W370" s="727"/>
      <c r="X370" s="727"/>
      <c r="Y370" s="727"/>
      <c r="Z370" s="727"/>
      <c r="AA370" s="727"/>
      <c r="AB370" s="727"/>
      <c r="AC370" s="728"/>
    </row>
    <row r="371" spans="8:29" ht="14.1" customHeight="1">
      <c r="H371" s="797"/>
      <c r="I371" s="797"/>
      <c r="J371" s="797"/>
      <c r="K371" s="797"/>
      <c r="L371" s="797"/>
      <c r="M371" s="6"/>
      <c r="N371" s="6"/>
      <c r="O371" s="6"/>
      <c r="P371" s="6"/>
      <c r="Q371" s="6"/>
      <c r="R371" s="6"/>
      <c r="S371" s="6"/>
      <c r="T371" s="6"/>
      <c r="U371" s="6"/>
      <c r="V371" s="6"/>
      <c r="W371" s="6"/>
      <c r="X371" s="6"/>
      <c r="Y371" s="6"/>
      <c r="Z371" s="6"/>
      <c r="AA371" s="6"/>
      <c r="AB371" s="6"/>
      <c r="AC371" s="6"/>
    </row>
    <row r="372" spans="8:29" ht="14.1" customHeight="1">
      <c r="H372" s="796" t="s">
        <v>327</v>
      </c>
      <c r="I372" s="796"/>
      <c r="J372" s="796"/>
      <c r="K372" s="796"/>
      <c r="L372" s="796"/>
      <c r="M372" s="593"/>
      <c r="N372" s="593"/>
      <c r="O372" s="593"/>
      <c r="P372" s="593"/>
      <c r="Q372" s="593"/>
      <c r="R372" s="593"/>
      <c r="S372" s="593"/>
      <c r="T372" s="593"/>
      <c r="U372" s="593"/>
      <c r="V372" s="593"/>
      <c r="W372" s="593"/>
      <c r="X372" s="593"/>
      <c r="Y372" s="593"/>
      <c r="Z372" s="593"/>
      <c r="AA372" s="593"/>
      <c r="AB372" s="593"/>
      <c r="AC372" s="593"/>
    </row>
    <row r="373" spans="8:29" ht="14.1" customHeight="1">
      <c r="H373" s="789" t="s">
        <v>39</v>
      </c>
      <c r="I373" s="789"/>
      <c r="J373" s="789"/>
      <c r="K373" s="789"/>
      <c r="L373" s="789"/>
      <c r="M373" s="726" t="s">
        <v>801</v>
      </c>
      <c r="N373" s="727"/>
      <c r="O373" s="727"/>
      <c r="P373" s="727"/>
      <c r="Q373" s="727"/>
      <c r="R373" s="727"/>
      <c r="S373" s="727"/>
      <c r="T373" s="727"/>
      <c r="U373" s="727"/>
      <c r="V373" s="727"/>
      <c r="W373" s="727"/>
      <c r="X373" s="727"/>
      <c r="Y373" s="727"/>
      <c r="Z373" s="727"/>
      <c r="AA373" s="727"/>
      <c r="AB373" s="727"/>
      <c r="AC373" s="728"/>
    </row>
    <row r="374" spans="8:29" ht="14.1" customHeight="1">
      <c r="H374" s="832" t="s">
        <v>765</v>
      </c>
      <c r="I374" s="833"/>
      <c r="J374" s="833"/>
      <c r="K374" s="833"/>
      <c r="L374" s="834"/>
      <c r="M374" s="726" t="s">
        <v>804</v>
      </c>
      <c r="N374" s="727"/>
      <c r="O374" s="727"/>
      <c r="P374" s="727"/>
      <c r="Q374" s="727"/>
      <c r="R374" s="727"/>
      <c r="S374" s="727"/>
      <c r="T374" s="727"/>
      <c r="U374" s="727"/>
      <c r="V374" s="727"/>
      <c r="W374" s="727"/>
      <c r="X374" s="727"/>
      <c r="Y374" s="727"/>
      <c r="Z374" s="727"/>
      <c r="AA374" s="727"/>
      <c r="AB374" s="727"/>
      <c r="AC374" s="728"/>
    </row>
    <row r="375" spans="8:29" ht="14.1" customHeight="1">
      <c r="H375" s="789" t="s">
        <v>28</v>
      </c>
      <c r="I375" s="789"/>
      <c r="J375" s="789"/>
      <c r="K375" s="789"/>
      <c r="L375" s="789"/>
      <c r="M375" s="726" t="s">
        <v>804</v>
      </c>
      <c r="N375" s="727"/>
      <c r="O375" s="727"/>
      <c r="P375" s="727"/>
      <c r="Q375" s="727"/>
      <c r="R375" s="727"/>
      <c r="S375" s="727"/>
      <c r="T375" s="727"/>
      <c r="U375" s="727"/>
      <c r="V375" s="727"/>
      <c r="W375" s="727"/>
      <c r="X375" s="727"/>
      <c r="Y375" s="727"/>
      <c r="Z375" s="727"/>
      <c r="AA375" s="727"/>
      <c r="AB375" s="727"/>
      <c r="AC375" s="728"/>
    </row>
    <row r="376" spans="8:29" ht="14.1" customHeight="1">
      <c r="H376" s="789" t="s">
        <v>868</v>
      </c>
      <c r="I376" s="789"/>
      <c r="J376" s="789"/>
      <c r="K376" s="789"/>
      <c r="L376" s="789"/>
      <c r="M376" s="726" t="s">
        <v>804</v>
      </c>
      <c r="N376" s="727"/>
      <c r="O376" s="727"/>
      <c r="P376" s="727"/>
      <c r="Q376" s="727"/>
      <c r="R376" s="727"/>
      <c r="S376" s="727"/>
      <c r="T376" s="727"/>
      <c r="U376" s="727"/>
      <c r="V376" s="727"/>
      <c r="W376" s="727"/>
      <c r="X376" s="727"/>
      <c r="Y376" s="727"/>
      <c r="Z376" s="727"/>
      <c r="AA376" s="727"/>
      <c r="AB376" s="727"/>
      <c r="AC376" s="728"/>
    </row>
    <row r="377" spans="8:29" ht="14.1" customHeight="1">
      <c r="H377" s="789" t="s">
        <v>133</v>
      </c>
      <c r="I377" s="789"/>
      <c r="J377" s="789"/>
      <c r="K377" s="789"/>
      <c r="L377" s="789"/>
      <c r="M377" s="726" t="s">
        <v>804</v>
      </c>
      <c r="N377" s="727"/>
      <c r="O377" s="727"/>
      <c r="P377" s="727"/>
      <c r="Q377" s="727"/>
      <c r="R377" s="727"/>
      <c r="S377" s="727"/>
      <c r="T377" s="727"/>
      <c r="U377" s="727"/>
      <c r="V377" s="727"/>
      <c r="W377" s="727"/>
      <c r="X377" s="727"/>
      <c r="Y377" s="727"/>
      <c r="Z377" s="727"/>
      <c r="AA377" s="727"/>
      <c r="AB377" s="727"/>
      <c r="AC377" s="728"/>
    </row>
    <row r="378" spans="8:29" ht="14.1" customHeight="1">
      <c r="H378" s="789" t="s">
        <v>752</v>
      </c>
      <c r="I378" s="789"/>
      <c r="J378" s="789"/>
      <c r="K378" s="789"/>
      <c r="L378" s="789"/>
      <c r="M378" s="726" t="s">
        <v>902</v>
      </c>
      <c r="N378" s="727"/>
      <c r="O378" s="727"/>
      <c r="P378" s="727"/>
      <c r="Q378" s="727"/>
      <c r="R378" s="727"/>
      <c r="S378" s="727"/>
      <c r="T378" s="727"/>
      <c r="U378" s="727"/>
      <c r="V378" s="727"/>
      <c r="W378" s="727"/>
      <c r="X378" s="727"/>
      <c r="Y378" s="727"/>
      <c r="Z378" s="727"/>
      <c r="AA378" s="727"/>
      <c r="AB378" s="727"/>
      <c r="AC378" s="728"/>
    </row>
    <row r="379" spans="8:29" ht="14.1" customHeight="1">
      <c r="H379" s="789" t="s">
        <v>883</v>
      </c>
      <c r="I379" s="789"/>
      <c r="J379" s="789"/>
      <c r="K379" s="789"/>
      <c r="L379" s="789"/>
      <c r="M379" s="726" t="s">
        <v>867</v>
      </c>
      <c r="N379" s="727"/>
      <c r="O379" s="727"/>
      <c r="P379" s="727"/>
      <c r="Q379" s="727"/>
      <c r="R379" s="727"/>
      <c r="S379" s="727"/>
      <c r="T379" s="727"/>
      <c r="U379" s="727"/>
      <c r="V379" s="727"/>
      <c r="W379" s="727"/>
      <c r="X379" s="727"/>
      <c r="Y379" s="727"/>
      <c r="Z379" s="727"/>
      <c r="AA379" s="727"/>
      <c r="AB379" s="727"/>
      <c r="AC379" s="728"/>
    </row>
    <row r="385" s="4" customFormat="1" ht="14.1" customHeight="1"/>
    <row r="386" s="4" customFormat="1" ht="14.1" customHeight="1"/>
    <row r="387" s="4" customFormat="1" ht="14.1" customHeight="1"/>
    <row r="388" s="4" customFormat="1" ht="14.1" customHeight="1"/>
    <row r="389" s="4" customFormat="1" ht="14.1" customHeight="1"/>
    <row r="390" s="4" customFormat="1" ht="14.1" customHeight="1"/>
    <row r="391" s="4" customFormat="1" ht="14.1" customHeight="1"/>
    <row r="392" s="4" customFormat="1" ht="14.1" customHeight="1"/>
  </sheetData>
  <mergeCells count="121">
    <mergeCell ref="Q12:T12"/>
    <mergeCell ref="U59:X59"/>
    <mergeCell ref="O31:R31"/>
    <mergeCell ref="O32:R32"/>
    <mergeCell ref="O33:R33"/>
    <mergeCell ref="O58:AB58"/>
    <mergeCell ref="O24:R24"/>
    <mergeCell ref="O23:R23"/>
    <mergeCell ref="O22:R22"/>
    <mergeCell ref="O21:R21"/>
    <mergeCell ref="Z83:AU83"/>
    <mergeCell ref="J102:J104"/>
    <mergeCell ref="J106:J108"/>
    <mergeCell ref="J114:J116"/>
    <mergeCell ref="H128:H130"/>
    <mergeCell ref="J128:J130"/>
    <mergeCell ref="O25:R25"/>
    <mergeCell ref="G148:T148"/>
    <mergeCell ref="H12:H50"/>
    <mergeCell ref="J24:J26"/>
    <mergeCell ref="J20:J22"/>
    <mergeCell ref="O20:R20"/>
    <mergeCell ref="U60:X60"/>
    <mergeCell ref="O36:R36"/>
    <mergeCell ref="O35:R35"/>
    <mergeCell ref="O38:P38"/>
    <mergeCell ref="J44:J46"/>
    <mergeCell ref="S41:Z41"/>
    <mergeCell ref="H71:H77"/>
    <mergeCell ref="J71:J73"/>
    <mergeCell ref="O12:P12"/>
    <mergeCell ref="O19:S19"/>
    <mergeCell ref="N72:S72"/>
    <mergeCell ref="O54:R54"/>
    <mergeCell ref="A1:F1"/>
    <mergeCell ref="N73:S73"/>
    <mergeCell ref="N74:T74"/>
    <mergeCell ref="N76:S76"/>
    <mergeCell ref="N77:S77"/>
    <mergeCell ref="V72:AB72"/>
    <mergeCell ref="V73:W73"/>
    <mergeCell ref="V74:W74"/>
    <mergeCell ref="J48:J50"/>
    <mergeCell ref="P15:T15"/>
    <mergeCell ref="P16:T16"/>
    <mergeCell ref="P17:T17"/>
    <mergeCell ref="O34:R34"/>
    <mergeCell ref="O29:R29"/>
    <mergeCell ref="O30:R30"/>
    <mergeCell ref="Z59:AA59"/>
    <mergeCell ref="S60:T60"/>
    <mergeCell ref="O14:T14"/>
    <mergeCell ref="J28:J30"/>
    <mergeCell ref="J32:J34"/>
    <mergeCell ref="O28:R28"/>
    <mergeCell ref="O27:R27"/>
    <mergeCell ref="O26:R26"/>
    <mergeCell ref="O55:R55"/>
    <mergeCell ref="H53:H55"/>
    <mergeCell ref="J12:J14"/>
    <mergeCell ref="J16:J18"/>
    <mergeCell ref="J36:J38"/>
    <mergeCell ref="J53:J55"/>
    <mergeCell ref="H58:H68"/>
    <mergeCell ref="J86:J88"/>
    <mergeCell ref="J94:J96"/>
    <mergeCell ref="J98:J100"/>
    <mergeCell ref="J58:J60"/>
    <mergeCell ref="J62:J64"/>
    <mergeCell ref="J66:J68"/>
    <mergeCell ref="J75:J77"/>
    <mergeCell ref="A163:E180"/>
    <mergeCell ref="A216:E233"/>
    <mergeCell ref="A269:E286"/>
    <mergeCell ref="A314:E331"/>
    <mergeCell ref="J140:J142"/>
    <mergeCell ref="H140:H142"/>
    <mergeCell ref="J90:J92"/>
    <mergeCell ref="J110:J112"/>
    <mergeCell ref="H86:H116"/>
    <mergeCell ref="H134:H136"/>
    <mergeCell ref="J134:J136"/>
    <mergeCell ref="G10:T10"/>
    <mergeCell ref="G83:T83"/>
    <mergeCell ref="G360:T360"/>
    <mergeCell ref="H367:L367"/>
    <mergeCell ref="H378:L378"/>
    <mergeCell ref="H379:L379"/>
    <mergeCell ref="H368:L368"/>
    <mergeCell ref="H377:L377"/>
    <mergeCell ref="H372:L372"/>
    <mergeCell ref="H373:L373"/>
    <mergeCell ref="H374:L374"/>
    <mergeCell ref="H375:L375"/>
    <mergeCell ref="H376:L376"/>
    <mergeCell ref="H369:L369"/>
    <mergeCell ref="H370:L370"/>
    <mergeCell ref="H371:L371"/>
    <mergeCell ref="H362:L362"/>
    <mergeCell ref="H363:L363"/>
    <mergeCell ref="H364:L364"/>
    <mergeCell ref="H365:L365"/>
    <mergeCell ref="H366:L366"/>
    <mergeCell ref="J122:J124"/>
    <mergeCell ref="J118:J120"/>
    <mergeCell ref="J40:J42"/>
    <mergeCell ref="M374:AC374"/>
    <mergeCell ref="M375:AC375"/>
    <mergeCell ref="M376:AC376"/>
    <mergeCell ref="M377:AC377"/>
    <mergeCell ref="M378:AC378"/>
    <mergeCell ref="M379:AC379"/>
    <mergeCell ref="M363:AC363"/>
    <mergeCell ref="M364:AC364"/>
    <mergeCell ref="M365:AC365"/>
    <mergeCell ref="M366:AC366"/>
    <mergeCell ref="M367:AC367"/>
    <mergeCell ref="M368:AC368"/>
    <mergeCell ref="M369:AC369"/>
    <mergeCell ref="M370:AC370"/>
    <mergeCell ref="M373:AC373"/>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CurrentCostsJump">
                <anchor moveWithCells="1" sizeWithCells="1">
                  <from>
                    <xdr:col>9</xdr:col>
                    <xdr:colOff>866775</xdr:colOff>
                    <xdr:row>2</xdr:row>
                    <xdr:rowOff>85725</xdr:rowOff>
                  </from>
                  <to>
                    <xdr:col>11</xdr:col>
                    <xdr:colOff>466725</xdr:colOff>
                    <xdr:row>4</xdr:row>
                    <xdr:rowOff>85725</xdr:rowOff>
                  </to>
                </anchor>
              </controlPr>
            </control>
          </mc:Choice>
        </mc:AlternateContent>
        <mc:AlternateContent xmlns:mc="http://schemas.openxmlformats.org/markup-compatibility/2006">
          <mc:Choice Requires="x14">
            <control shapeId="32770" r:id="rId4" name="Button 2">
              <controlPr defaultSize="0" print="0" autoFill="0" autoPict="0" macro="[0]!HistoricTrendsJump">
                <anchor moveWithCells="1" sizeWithCells="1">
                  <from>
                    <xdr:col>16</xdr:col>
                    <xdr:colOff>495300</xdr:colOff>
                    <xdr:row>2</xdr:row>
                    <xdr:rowOff>76200</xdr:rowOff>
                  </from>
                  <to>
                    <xdr:col>18</xdr:col>
                    <xdr:colOff>561975</xdr:colOff>
                    <xdr:row>4</xdr:row>
                    <xdr:rowOff>76200</xdr:rowOff>
                  </to>
                </anchor>
              </controlPr>
            </control>
          </mc:Choice>
        </mc:AlternateContent>
        <mc:AlternateContent xmlns:mc="http://schemas.openxmlformats.org/markup-compatibility/2006">
          <mc:Choice Requires="x14">
            <control shapeId="32771" r:id="rId5" name="Button 3">
              <controlPr defaultSize="0" print="0" autoFill="0" autoPict="0" macro="[0]!FutureProjectionsJump">
                <anchor moveWithCells="1" sizeWithCells="1">
                  <from>
                    <xdr:col>11</xdr:col>
                    <xdr:colOff>647700</xdr:colOff>
                    <xdr:row>2</xdr:row>
                    <xdr:rowOff>85725</xdr:rowOff>
                  </from>
                  <to>
                    <xdr:col>13</xdr:col>
                    <xdr:colOff>723900</xdr:colOff>
                    <xdr:row>4</xdr:row>
                    <xdr:rowOff>85725</xdr:rowOff>
                  </to>
                </anchor>
              </controlPr>
            </control>
          </mc:Choice>
        </mc:AlternateContent>
        <mc:AlternateContent xmlns:mc="http://schemas.openxmlformats.org/markup-compatibility/2006">
          <mc:Choice Requires="x14">
            <control shapeId="32772" r:id="rId6" name="Button 4">
              <controlPr defaultSize="0" print="0" autoFill="0" autoPict="0" macro="[0]!GraphicsJump">
                <anchor moveWithCells="1" sizeWithCells="1">
                  <from>
                    <xdr:col>14</xdr:col>
                    <xdr:colOff>123825</xdr:colOff>
                    <xdr:row>2</xdr:row>
                    <xdr:rowOff>76200</xdr:rowOff>
                  </from>
                  <to>
                    <xdr:col>16</xdr:col>
                    <xdr:colOff>200025</xdr:colOff>
                    <xdr:row>4</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BG486"/>
  <sheetViews>
    <sheetView showGridLines="0" zoomScale="90" zoomScaleNormal="90" zoomScalePageLayoutView="90" workbookViewId="0">
      <pane ySplit="4" topLeftCell="A5" activePane="bottomLeft" state="frozen"/>
      <selection pane="bottomLeft" activeCell="AM59" sqref="AM59"/>
    </sheetView>
  </sheetViews>
  <sheetFormatPr defaultColWidth="8.85546875" defaultRowHeight="15"/>
  <cols>
    <col min="2" max="2" width="7" customWidth="1"/>
    <col min="3" max="3" width="1.7109375" customWidth="1"/>
    <col min="4" max="4" width="16" bestFit="1" customWidth="1"/>
    <col min="5" max="5" width="32.85546875" bestFit="1" customWidth="1"/>
    <col min="6" max="17" width="9.7109375" hidden="1" customWidth="1"/>
    <col min="18" max="18" width="0" hidden="1" customWidth="1"/>
  </cols>
  <sheetData>
    <row r="2" spans="1:59">
      <c r="E2" s="50" t="s">
        <v>29</v>
      </c>
      <c r="V2" s="365" t="s">
        <v>670</v>
      </c>
    </row>
    <row r="3" spans="1:59">
      <c r="E3" s="51" t="s">
        <v>35</v>
      </c>
    </row>
    <row r="5" spans="1:59" s="713" customFormat="1">
      <c r="A5" s="700" t="s">
        <v>957</v>
      </c>
    </row>
    <row r="7" spans="1:59">
      <c r="B7" s="4"/>
      <c r="C7" s="4"/>
      <c r="D7" s="4"/>
      <c r="E7" s="4"/>
      <c r="F7" s="24">
        <v>2000</v>
      </c>
      <c r="G7" s="24">
        <f>F7+1</f>
        <v>2001</v>
      </c>
      <c r="H7" s="24">
        <f t="shared" ref="H7:BG7" si="0">G7+1</f>
        <v>2002</v>
      </c>
      <c r="I7" s="24">
        <f t="shared" si="0"/>
        <v>2003</v>
      </c>
      <c r="J7" s="24">
        <f t="shared" si="0"/>
        <v>2004</v>
      </c>
      <c r="K7" s="24">
        <f t="shared" si="0"/>
        <v>2005</v>
      </c>
      <c r="L7" s="24">
        <f t="shared" si="0"/>
        <v>2006</v>
      </c>
      <c r="M7" s="24">
        <f t="shared" si="0"/>
        <v>2007</v>
      </c>
      <c r="N7" s="24">
        <f t="shared" si="0"/>
        <v>2008</v>
      </c>
      <c r="O7" s="24">
        <f t="shared" si="0"/>
        <v>2009</v>
      </c>
      <c r="P7" s="24">
        <f t="shared" si="0"/>
        <v>2010</v>
      </c>
      <c r="Q7" s="24">
        <f t="shared" si="0"/>
        <v>2011</v>
      </c>
      <c r="R7" s="24">
        <f t="shared" si="0"/>
        <v>2012</v>
      </c>
      <c r="S7" s="24">
        <v>2010</v>
      </c>
      <c r="T7" s="24">
        <v>2011</v>
      </c>
      <c r="U7" s="24">
        <v>2012</v>
      </c>
      <c r="V7" s="364">
        <f>R7+1</f>
        <v>2013</v>
      </c>
      <c r="W7" s="24">
        <f t="shared" si="0"/>
        <v>2014</v>
      </c>
      <c r="X7" s="24">
        <f t="shared" si="0"/>
        <v>2015</v>
      </c>
      <c r="Y7" s="24">
        <f t="shared" si="0"/>
        <v>2016</v>
      </c>
      <c r="Z7" s="24">
        <f t="shared" si="0"/>
        <v>2017</v>
      </c>
      <c r="AA7" s="24">
        <f t="shared" si="0"/>
        <v>2018</v>
      </c>
      <c r="AB7" s="24">
        <f t="shared" si="0"/>
        <v>2019</v>
      </c>
      <c r="AC7" s="24">
        <f t="shared" si="0"/>
        <v>2020</v>
      </c>
      <c r="AD7" s="24">
        <f t="shared" si="0"/>
        <v>2021</v>
      </c>
      <c r="AE7" s="24">
        <f t="shared" si="0"/>
        <v>2022</v>
      </c>
      <c r="AF7" s="24">
        <f t="shared" si="0"/>
        <v>2023</v>
      </c>
      <c r="AG7" s="24">
        <f t="shared" si="0"/>
        <v>2024</v>
      </c>
      <c r="AH7" s="24">
        <f t="shared" si="0"/>
        <v>2025</v>
      </c>
      <c r="AI7" s="24">
        <f t="shared" si="0"/>
        <v>2026</v>
      </c>
      <c r="AJ7" s="24">
        <f t="shared" si="0"/>
        <v>2027</v>
      </c>
      <c r="AK7" s="24">
        <f t="shared" si="0"/>
        <v>2028</v>
      </c>
      <c r="AL7" s="24">
        <f t="shared" si="0"/>
        <v>2029</v>
      </c>
      <c r="AM7" s="24">
        <f t="shared" si="0"/>
        <v>2030</v>
      </c>
      <c r="AN7" s="24">
        <f t="shared" si="0"/>
        <v>2031</v>
      </c>
      <c r="AO7" s="24">
        <f t="shared" si="0"/>
        <v>2032</v>
      </c>
      <c r="AP7" s="24">
        <f t="shared" si="0"/>
        <v>2033</v>
      </c>
      <c r="AQ7" s="24">
        <f t="shared" si="0"/>
        <v>2034</v>
      </c>
      <c r="AR7" s="24">
        <f t="shared" si="0"/>
        <v>2035</v>
      </c>
      <c r="AS7" s="24">
        <f t="shared" si="0"/>
        <v>2036</v>
      </c>
      <c r="AT7" s="24">
        <f t="shared" si="0"/>
        <v>2037</v>
      </c>
      <c r="AU7" s="24">
        <f t="shared" si="0"/>
        <v>2038</v>
      </c>
      <c r="AV7" s="24">
        <f t="shared" si="0"/>
        <v>2039</v>
      </c>
      <c r="AW7" s="24">
        <f t="shared" si="0"/>
        <v>2040</v>
      </c>
      <c r="AX7" s="24">
        <f t="shared" si="0"/>
        <v>2041</v>
      </c>
      <c r="AY7" s="24">
        <f t="shared" si="0"/>
        <v>2042</v>
      </c>
      <c r="AZ7" s="24">
        <f t="shared" si="0"/>
        <v>2043</v>
      </c>
      <c r="BA7" s="24">
        <f t="shared" si="0"/>
        <v>2044</v>
      </c>
      <c r="BB7" s="24">
        <f t="shared" si="0"/>
        <v>2045</v>
      </c>
      <c r="BC7" s="24">
        <f t="shared" si="0"/>
        <v>2046</v>
      </c>
      <c r="BD7" s="24">
        <f t="shared" si="0"/>
        <v>2047</v>
      </c>
      <c r="BE7" s="24">
        <f t="shared" si="0"/>
        <v>2048</v>
      </c>
      <c r="BF7" s="24">
        <f t="shared" si="0"/>
        <v>2049</v>
      </c>
      <c r="BG7" s="24">
        <f t="shared" si="0"/>
        <v>2050</v>
      </c>
    </row>
    <row r="8" spans="1:59" ht="15" customHeight="1">
      <c r="B8" s="871" t="s">
        <v>37</v>
      </c>
      <c r="C8" s="4"/>
      <c r="D8" s="735" t="s">
        <v>39</v>
      </c>
      <c r="E8" s="62" t="s">
        <v>958</v>
      </c>
      <c r="F8" s="47"/>
      <c r="G8" s="41"/>
      <c r="H8" s="41"/>
      <c r="I8" s="41"/>
      <c r="J8" s="41"/>
      <c r="K8" s="41"/>
      <c r="L8" s="41"/>
      <c r="M8" s="41"/>
      <c r="N8" s="41"/>
      <c r="O8" s="41"/>
      <c r="P8" s="41"/>
      <c r="Q8" s="41"/>
      <c r="R8" s="41"/>
      <c r="S8" s="36"/>
      <c r="T8" s="36"/>
      <c r="U8" s="36"/>
      <c r="V8" s="33">
        <v>0.48997880883527117</v>
      </c>
      <c r="W8" s="33">
        <v>0.5115685106238268</v>
      </c>
      <c r="X8" s="33">
        <v>0.52707986851336497</v>
      </c>
      <c r="Y8" s="33">
        <v>0.53826719424477898</v>
      </c>
      <c r="Z8" s="33">
        <v>0.55029978458701101</v>
      </c>
      <c r="AA8" s="33">
        <v>0.56327719726558456</v>
      </c>
      <c r="AB8" s="33">
        <v>0.57731526386500309</v>
      </c>
      <c r="AC8" s="33">
        <v>0.59254955669093856</v>
      </c>
      <c r="AD8" s="33">
        <v>0.5975716342807208</v>
      </c>
      <c r="AE8" s="33">
        <v>0.60287271618104699</v>
      </c>
      <c r="AF8" s="33">
        <v>0.60847671704710571</v>
      </c>
      <c r="AG8" s="33">
        <v>0.61441036502293278</v>
      </c>
      <c r="AH8" s="33">
        <v>0.62070362802759793</v>
      </c>
      <c r="AI8" s="33">
        <v>0.62739021997005462</v>
      </c>
      <c r="AJ8" s="33">
        <v>0.63450820494105686</v>
      </c>
      <c r="AK8" s="33">
        <v>0.64210072224345915</v>
      </c>
      <c r="AL8" s="33">
        <v>0.65021686142878599</v>
      </c>
      <c r="AM8" s="33">
        <v>0.65891272484163577</v>
      </c>
      <c r="AN8" s="33">
        <v>0.66030681786272816</v>
      </c>
      <c r="AO8" s="33">
        <v>0.66144118082973502</v>
      </c>
      <c r="AP8" s="33">
        <v>0.66234558276701494</v>
      </c>
      <c r="AQ8" s="33">
        <v>0.66304933734784421</v>
      </c>
      <c r="AR8" s="33">
        <v>0.66358105948084167</v>
      </c>
      <c r="AS8" s="33">
        <v>0.66396847874470311</v>
      </c>
      <c r="AT8" s="33">
        <v>0.6642382647594024</v>
      </c>
      <c r="AU8" s="33">
        <v>0.66441589852841232</v>
      </c>
      <c r="AV8" s="33">
        <v>0.66452555105915012</v>
      </c>
      <c r="AW8" s="33">
        <v>0.66459001005945284</v>
      </c>
      <c r="AX8" s="33">
        <v>0.66458387492677795</v>
      </c>
      <c r="AY8" s="33">
        <v>0.66457340223093397</v>
      </c>
      <c r="AZ8" s="33">
        <v>0.66457687903330043</v>
      </c>
      <c r="BA8" s="33">
        <v>0.6646110282779133</v>
      </c>
      <c r="BB8" s="33">
        <v>0.66469099113288888</v>
      </c>
      <c r="BC8" s="33">
        <v>0.66590820735278544</v>
      </c>
      <c r="BD8" s="33">
        <v>0.66720463188739298</v>
      </c>
      <c r="BE8" s="33">
        <v>0.66859108993961702</v>
      </c>
      <c r="BF8" s="33">
        <v>0.67007685642132242</v>
      </c>
      <c r="BG8" s="33">
        <v>0.67166962296701782</v>
      </c>
    </row>
    <row r="9" spans="1:59" ht="15" customHeight="1">
      <c r="B9" s="871"/>
      <c r="C9" s="4"/>
      <c r="D9" s="736"/>
      <c r="E9" s="62" t="s">
        <v>959</v>
      </c>
      <c r="F9" s="42" t="e">
        <f>'Land-Based Wind'!#REF!</f>
        <v>#REF!</v>
      </c>
      <c r="G9" s="42" t="e">
        <f>'Land-Based Wind'!#REF!</f>
        <v>#REF!</v>
      </c>
      <c r="H9" s="42" t="e">
        <f>'Land-Based Wind'!#REF!</f>
        <v>#REF!</v>
      </c>
      <c r="I9" s="42" t="e">
        <f>'Land-Based Wind'!#REF!</f>
        <v>#REF!</v>
      </c>
      <c r="J9" s="42" t="e">
        <f>'Land-Based Wind'!#REF!</f>
        <v>#REF!</v>
      </c>
      <c r="K9" s="42" t="e">
        <f>'Land-Based Wind'!#REF!</f>
        <v>#REF!</v>
      </c>
      <c r="L9" s="42" t="e">
        <f>'Land-Based Wind'!#REF!</f>
        <v>#REF!</v>
      </c>
      <c r="M9" s="42" t="e">
        <f>'Land-Based Wind'!#REF!</f>
        <v>#REF!</v>
      </c>
      <c r="N9" s="42" t="e">
        <f>'Land-Based Wind'!#REF!</f>
        <v>#REF!</v>
      </c>
      <c r="O9" s="42" t="e">
        <f>'Land-Based Wind'!#REF!</f>
        <v>#REF!</v>
      </c>
      <c r="P9" s="42" t="e">
        <f>'Land-Based Wind'!#REF!</f>
        <v>#REF!</v>
      </c>
      <c r="Q9" s="42" t="e">
        <f>'Land-Based Wind'!#REF!</f>
        <v>#REF!</v>
      </c>
      <c r="R9" s="42" t="e">
        <f>'Land-Based Wind'!#REF!</f>
        <v>#REF!</v>
      </c>
      <c r="S9" s="36"/>
      <c r="T9" s="36"/>
      <c r="U9" s="36"/>
      <c r="V9" s="33">
        <v>0.46287689735087051</v>
      </c>
      <c r="W9" s="33">
        <v>0.46804270491110267</v>
      </c>
      <c r="X9" s="33">
        <v>0.48223430926652033</v>
      </c>
      <c r="Y9" s="33">
        <v>0.49246978327892083</v>
      </c>
      <c r="Z9" s="33">
        <v>0.50347860421670287</v>
      </c>
      <c r="AA9" s="33">
        <v>0.51535185913112336</v>
      </c>
      <c r="AB9" s="33">
        <v>0.52819552430297279</v>
      </c>
      <c r="AC9" s="33">
        <v>0.5421336371335761</v>
      </c>
      <c r="AD9" s="33">
        <v>0.54672842107860198</v>
      </c>
      <c r="AE9" s="33">
        <v>0.55157847079835176</v>
      </c>
      <c r="AF9" s="33">
        <v>0.55670566621637274</v>
      </c>
      <c r="AG9" s="33">
        <v>0.56213446136486578</v>
      </c>
      <c r="AH9" s="33">
        <v>0.56789227440114631</v>
      </c>
      <c r="AI9" s="33">
        <v>0.57400995075219419</v>
      </c>
      <c r="AJ9" s="33">
        <v>0.58052231590008385</v>
      </c>
      <c r="AK9" s="33">
        <v>0.58746883872449951</v>
      </c>
      <c r="AL9" s="33">
        <v>0.5948944320885301</v>
      </c>
      <c r="AM9" s="33">
        <v>0.60285042497856278</v>
      </c>
      <c r="AN9" s="33">
        <v>0.6041259043228524</v>
      </c>
      <c r="AO9" s="33">
        <v>0.60516375223648078</v>
      </c>
      <c r="AP9" s="33">
        <v>0.60599120490461933</v>
      </c>
      <c r="AQ9" s="33">
        <v>0.60663508190401316</v>
      </c>
      <c r="AR9" s="33">
        <v>0.60712156349977409</v>
      </c>
      <c r="AS9" s="33">
        <v>0.60747601995365397</v>
      </c>
      <c r="AT9" s="33">
        <v>0.60772285175319751</v>
      </c>
      <c r="AU9" s="33">
        <v>0.6078853719005568</v>
      </c>
      <c r="AV9" s="33">
        <v>0.60798569486027976</v>
      </c>
      <c r="AW9" s="33">
        <v>0.60804466949267211</v>
      </c>
      <c r="AX9" s="33">
        <v>0.60803905635575595</v>
      </c>
      <c r="AY9" s="33">
        <v>0.60802947470874535</v>
      </c>
      <c r="AZ9" s="33">
        <v>0.60803265569418552</v>
      </c>
      <c r="BA9" s="33">
        <v>0.60806389941714234</v>
      </c>
      <c r="BB9" s="33">
        <v>0.6081370587890701</v>
      </c>
      <c r="BC9" s="33">
        <v>0.60925071054868907</v>
      </c>
      <c r="BD9" s="33">
        <v>0.61043683133855364</v>
      </c>
      <c r="BE9" s="33">
        <v>0.61170532532036137</v>
      </c>
      <c r="BF9" s="33">
        <v>0.61306467826825051</v>
      </c>
      <c r="BG9" s="33">
        <v>0.61452192738905753</v>
      </c>
    </row>
    <row r="10" spans="1:59" ht="15" customHeight="1">
      <c r="B10" s="871"/>
      <c r="C10" s="4"/>
      <c r="D10" s="736"/>
      <c r="E10" s="62" t="s">
        <v>960</v>
      </c>
      <c r="F10" s="42" t="e">
        <f>'Land-Based Wind'!#REF!</f>
        <v>#REF!</v>
      </c>
      <c r="G10" s="42" t="e">
        <f>'Land-Based Wind'!#REF!</f>
        <v>#REF!</v>
      </c>
      <c r="H10" s="42" t="e">
        <f>'Land-Based Wind'!#REF!</f>
        <v>#REF!</v>
      </c>
      <c r="I10" s="42" t="e">
        <f>'Land-Based Wind'!#REF!</f>
        <v>#REF!</v>
      </c>
      <c r="J10" s="42" t="e">
        <f>'Land-Based Wind'!#REF!</f>
        <v>#REF!</v>
      </c>
      <c r="K10" s="42" t="e">
        <f>'Land-Based Wind'!#REF!</f>
        <v>#REF!</v>
      </c>
      <c r="L10" s="42" t="e">
        <f>'Land-Based Wind'!#REF!</f>
        <v>#REF!</v>
      </c>
      <c r="M10" s="42" t="e">
        <f>'Land-Based Wind'!#REF!</f>
        <v>#REF!</v>
      </c>
      <c r="N10" s="42" t="e">
        <f>'Land-Based Wind'!#REF!</f>
        <v>#REF!</v>
      </c>
      <c r="O10" s="42" t="e">
        <f>'Land-Based Wind'!#REF!</f>
        <v>#REF!</v>
      </c>
      <c r="P10" s="42" t="e">
        <f>'Land-Based Wind'!#REF!</f>
        <v>#REF!</v>
      </c>
      <c r="Q10" s="42" t="e">
        <f>'Land-Based Wind'!#REF!</f>
        <v>#REF!</v>
      </c>
      <c r="R10" s="42" t="e">
        <f>'Land-Based Wind'!#REF!</f>
        <v>#REF!</v>
      </c>
      <c r="S10" s="36"/>
      <c r="T10" s="36"/>
      <c r="U10" s="36"/>
      <c r="V10" s="33">
        <v>0.43950175601547609</v>
      </c>
      <c r="W10" s="33">
        <v>0.44190996114049397</v>
      </c>
      <c r="X10" s="33">
        <v>0.45500194974805469</v>
      </c>
      <c r="Y10" s="33">
        <v>0.46523724495225327</v>
      </c>
      <c r="Z10" s="33">
        <v>0.4762563430984264</v>
      </c>
      <c r="AA10" s="33">
        <v>0.48815145799799992</v>
      </c>
      <c r="AB10" s="33">
        <v>0.50102987792414788</v>
      </c>
      <c r="AC10" s="33">
        <v>0.51501717695274685</v>
      </c>
      <c r="AD10" s="33">
        <v>0.52037557090396369</v>
      </c>
      <c r="AE10" s="33">
        <v>0.52605166135786385</v>
      </c>
      <c r="AF10" s="33">
        <v>0.53207242219817918</v>
      </c>
      <c r="AG10" s="33">
        <v>0.53846800401686656</v>
      </c>
      <c r="AH10" s="33">
        <v>0.54527221539090531</v>
      </c>
      <c r="AI10" s="33">
        <v>0.55252309439904368</v>
      </c>
      <c r="AJ10" s="33">
        <v>0.56026359075524923</v>
      </c>
      <c r="AK10" s="33">
        <v>0.56854238436942339</v>
      </c>
      <c r="AL10" s="33">
        <v>0.57741487326608609</v>
      </c>
      <c r="AM10" s="33">
        <v>0.58694437320051962</v>
      </c>
      <c r="AN10" s="33">
        <v>0.58837751775611713</v>
      </c>
      <c r="AO10" s="33">
        <v>0.58958125382863913</v>
      </c>
      <c r="AP10" s="33">
        <v>0.5905819164885675</v>
      </c>
      <c r="AQ10" s="33">
        <v>0.59140546700822128</v>
      </c>
      <c r="AR10" s="33">
        <v>0.59207727555439926</v>
      </c>
      <c r="AS10" s="33">
        <v>0.59262195417951558</v>
      </c>
      <c r="AT10" s="33">
        <v>0.59306320012134306</v>
      </c>
      <c r="AU10" s="33">
        <v>0.59342367982638655</v>
      </c>
      <c r="AV10" s="33">
        <v>0.59372491921694459</v>
      </c>
      <c r="AW10" s="33">
        <v>0.59398723667498687</v>
      </c>
      <c r="AX10" s="33">
        <v>0.594208228866977</v>
      </c>
      <c r="AY10" s="33">
        <v>0.59442698922063419</v>
      </c>
      <c r="AZ10" s="33">
        <v>0.59465989252588569</v>
      </c>
      <c r="BA10" s="33">
        <v>0.59492193908963065</v>
      </c>
      <c r="BB10" s="33">
        <v>0.59522673664917669</v>
      </c>
      <c r="BC10" s="33">
        <v>0.59648059647035645</v>
      </c>
      <c r="BD10" s="33">
        <v>0.59780675150996332</v>
      </c>
      <c r="BE10" s="33">
        <v>0.59921497022686254</v>
      </c>
      <c r="BF10" s="33">
        <v>0.60071364263763083</v>
      </c>
      <c r="BG10" s="33">
        <v>0.60230974891962763</v>
      </c>
    </row>
    <row r="11" spans="1:59" ht="15" customHeight="1">
      <c r="B11" s="871"/>
      <c r="C11" s="4"/>
      <c r="D11" s="736"/>
      <c r="E11" s="62" t="s">
        <v>961</v>
      </c>
      <c r="F11" s="42" t="e">
        <f>'Land-Based Wind'!#REF!</f>
        <v>#REF!</v>
      </c>
      <c r="G11" s="42" t="e">
        <f>'Land-Based Wind'!#REF!</f>
        <v>#REF!</v>
      </c>
      <c r="H11" s="42" t="e">
        <f>'Land-Based Wind'!#REF!</f>
        <v>#REF!</v>
      </c>
      <c r="I11" s="42" t="e">
        <f>'Land-Based Wind'!#REF!</f>
        <v>#REF!</v>
      </c>
      <c r="J11" s="42" t="e">
        <f>'Land-Based Wind'!#REF!</f>
        <v>#REF!</v>
      </c>
      <c r="K11" s="42" t="e">
        <f>'Land-Based Wind'!#REF!</f>
        <v>#REF!</v>
      </c>
      <c r="L11" s="42" t="e">
        <f>'Land-Based Wind'!#REF!</f>
        <v>#REF!</v>
      </c>
      <c r="M11" s="42" t="e">
        <f>'Land-Based Wind'!#REF!</f>
        <v>#REF!</v>
      </c>
      <c r="N11" s="42" t="e">
        <f>'Land-Based Wind'!#REF!</f>
        <v>#REF!</v>
      </c>
      <c r="O11" s="42" t="e">
        <f>'Land-Based Wind'!#REF!</f>
        <v>#REF!</v>
      </c>
      <c r="P11" s="42" t="e">
        <f>'Land-Based Wind'!#REF!</f>
        <v>#REF!</v>
      </c>
      <c r="Q11" s="42" t="e">
        <f>'Land-Based Wind'!#REF!</f>
        <v>#REF!</v>
      </c>
      <c r="R11" s="42" t="e">
        <f>'Land-Based Wind'!#REF!</f>
        <v>#REF!</v>
      </c>
      <c r="S11" s="36"/>
      <c r="T11" s="36"/>
      <c r="U11" s="36"/>
      <c r="V11" s="33">
        <v>0.3790649778445811</v>
      </c>
      <c r="W11" s="33">
        <v>0.38211304535589435</v>
      </c>
      <c r="X11" s="33">
        <v>0.39334957188557107</v>
      </c>
      <c r="Y11" s="33">
        <v>0.40338159527720951</v>
      </c>
      <c r="Z11" s="33">
        <v>0.41420188010442327</v>
      </c>
      <c r="AA11" s="33">
        <v>0.42590296698472285</v>
      </c>
      <c r="AB11" s="33">
        <v>0.43859252640554258</v>
      </c>
      <c r="AC11" s="33">
        <v>0.45239658184898185</v>
      </c>
      <c r="AD11" s="33">
        <v>0.45921216747318971</v>
      </c>
      <c r="AE11" s="33">
        <v>0.46646427590956951</v>
      </c>
      <c r="AF11" s="33">
        <v>0.47418957923845406</v>
      </c>
      <c r="AG11" s="33">
        <v>0.48242907347816527</v>
      </c>
      <c r="AH11" s="33">
        <v>0.49122873360381247</v>
      </c>
      <c r="AI11" s="33">
        <v>0.50064029138370314</v>
      </c>
      <c r="AJ11" s="33">
        <v>0.5107221637663597</v>
      </c>
      <c r="AK11" s="33">
        <v>0.5215405669465889</v>
      </c>
      <c r="AL11" s="33">
        <v>0.53317086092967347</v>
      </c>
      <c r="AM11" s="33">
        <v>0.54569918221818658</v>
      </c>
      <c r="AN11" s="33">
        <v>0.54735746824644049</v>
      </c>
      <c r="AO11" s="33">
        <v>0.54880581952207608</v>
      </c>
      <c r="AP11" s="33">
        <v>0.55006841003544382</v>
      </c>
      <c r="AQ11" s="33">
        <v>0.55116912039367527</v>
      </c>
      <c r="AR11" s="33">
        <v>0.55213133497693356</v>
      </c>
      <c r="AS11" s="33">
        <v>0.55297778527803576</v>
      </c>
      <c r="AT11" s="33">
        <v>0.55373040227374648</v>
      </c>
      <c r="AU11" s="33">
        <v>0.5544102062719557</v>
      </c>
      <c r="AV11" s="33">
        <v>0.55503720215501007</v>
      </c>
      <c r="AW11" s="33">
        <v>0.5556303141530492</v>
      </c>
      <c r="AX11" s="33">
        <v>0.55624175422189692</v>
      </c>
      <c r="AY11" s="33">
        <v>0.55685407398173414</v>
      </c>
      <c r="AZ11" s="33">
        <v>0.5574826454878189</v>
      </c>
      <c r="BA11" s="33">
        <v>0.55814159702305743</v>
      </c>
      <c r="BB11" s="33">
        <v>0.55884379206873813</v>
      </c>
      <c r="BC11" s="33">
        <v>0.56036382667811535</v>
      </c>
      <c r="BD11" s="33">
        <v>0.56195456978982739</v>
      </c>
      <c r="BE11" s="33">
        <v>0.56362534852297053</v>
      </c>
      <c r="BF11" s="33">
        <v>0.56538421636403713</v>
      </c>
      <c r="BG11" s="33">
        <v>0.56723791979913762</v>
      </c>
    </row>
    <row r="12" spans="1:59" ht="15" customHeight="1">
      <c r="B12" s="871"/>
      <c r="C12" s="4"/>
      <c r="D12" s="736"/>
      <c r="E12" s="701" t="s">
        <v>962</v>
      </c>
      <c r="F12" s="42" t="e">
        <f>'Land-Based Wind'!#REF!</f>
        <v>#REF!</v>
      </c>
      <c r="G12" s="42" t="e">
        <f>'Land-Based Wind'!#REF!</f>
        <v>#REF!</v>
      </c>
      <c r="H12" s="42" t="e">
        <f>'Land-Based Wind'!#REF!</f>
        <v>#REF!</v>
      </c>
      <c r="I12" s="42" t="e">
        <f>'Land-Based Wind'!#REF!</f>
        <v>#REF!</v>
      </c>
      <c r="J12" s="42" t="e">
        <f>'Land-Based Wind'!#REF!</f>
        <v>#REF!</v>
      </c>
      <c r="K12" s="42" t="e">
        <f>'Land-Based Wind'!#REF!</f>
        <v>#REF!</v>
      </c>
      <c r="L12" s="42" t="e">
        <f>'Land-Based Wind'!#REF!</f>
        <v>#REF!</v>
      </c>
      <c r="M12" s="42" t="e">
        <f>'Land-Based Wind'!#REF!</f>
        <v>#REF!</v>
      </c>
      <c r="N12" s="42" t="e">
        <f>'Land-Based Wind'!#REF!</f>
        <v>#REF!</v>
      </c>
      <c r="O12" s="42" t="e">
        <f>'Land-Based Wind'!#REF!</f>
        <v>#REF!</v>
      </c>
      <c r="P12" s="42" t="e">
        <f>'Land-Based Wind'!#REF!</f>
        <v>#REF!</v>
      </c>
      <c r="Q12" s="42" t="e">
        <f>'Land-Based Wind'!#REF!</f>
        <v>#REF!</v>
      </c>
      <c r="R12" s="42" t="e">
        <f>'Land-Based Wind'!#REF!</f>
        <v>#REF!</v>
      </c>
      <c r="S12" s="36"/>
      <c r="T12" s="36"/>
      <c r="U12" s="36"/>
      <c r="V12" s="33">
        <v>0.32023156424456123</v>
      </c>
      <c r="W12" s="33">
        <v>0.32279959203529368</v>
      </c>
      <c r="X12" s="33">
        <v>0.33229193003253515</v>
      </c>
      <c r="Y12" s="33">
        <v>0.34076673375218647</v>
      </c>
      <c r="Z12" s="33">
        <v>0.34990744111714217</v>
      </c>
      <c r="AA12" s="33">
        <v>0.35979222813825074</v>
      </c>
      <c r="AB12" s="33">
        <v>0.37051205216397365</v>
      </c>
      <c r="AC12" s="33">
        <v>0.38217337469596036</v>
      </c>
      <c r="AD12" s="33">
        <v>0.38793101182904172</v>
      </c>
      <c r="AE12" s="33">
        <v>0.3940574125712063</v>
      </c>
      <c r="AF12" s="33">
        <v>0.40058355658335387</v>
      </c>
      <c r="AG12" s="33">
        <v>0.40754407628159844</v>
      </c>
      <c r="AH12" s="33">
        <v>0.41497781018084945</v>
      </c>
      <c r="AI12" s="33">
        <v>0.4229284599916554</v>
      </c>
      <c r="AJ12" s="33">
        <v>0.43144537489845286</v>
      </c>
      <c r="AK12" s="33">
        <v>0.44058449269485978</v>
      </c>
      <c r="AL12" s="33">
        <v>0.45040947563804512</v>
      </c>
      <c r="AM12" s="33">
        <v>0.46099308970192104</v>
      </c>
      <c r="AN12" s="33">
        <v>0.46239396847301772</v>
      </c>
      <c r="AO12" s="33">
        <v>0.463617499589218</v>
      </c>
      <c r="AP12" s="33">
        <v>0.46468410463601267</v>
      </c>
      <c r="AQ12" s="33">
        <v>0.46561395735605077</v>
      </c>
      <c r="AR12" s="33">
        <v>0.46642681229178551</v>
      </c>
      <c r="AS12" s="33">
        <v>0.4671418724426879</v>
      </c>
      <c r="AT12" s="33">
        <v>0.46777766455218772</v>
      </c>
      <c r="AU12" s="33">
        <v>0.46835194605331126</v>
      </c>
      <c r="AV12" s="33">
        <v>0.46888161657285421</v>
      </c>
      <c r="AW12" s="33">
        <v>0.46938266282951879</v>
      </c>
      <c r="AX12" s="33">
        <v>0.46989919218431803</v>
      </c>
      <c r="AY12" s="33">
        <v>0.47041646468017467</v>
      </c>
      <c r="AZ12" s="33">
        <v>0.47094746624684503</v>
      </c>
      <c r="BA12" s="33">
        <v>0.47150413210615361</v>
      </c>
      <c r="BB12" s="33">
        <v>0.47209732900699175</v>
      </c>
      <c r="BC12" s="33">
        <v>0.47338141641973491</v>
      </c>
      <c r="BD12" s="33">
        <v>0.47472523661570687</v>
      </c>
      <c r="BE12" s="33">
        <v>0.47613666891301965</v>
      </c>
      <c r="BF12" s="33">
        <v>0.47762251669665523</v>
      </c>
      <c r="BG12" s="33">
        <v>0.47918847923019692</v>
      </c>
    </row>
    <row r="13" spans="1:59" ht="15" customHeight="1">
      <c r="B13" s="871"/>
    </row>
    <row r="14" spans="1:59" ht="15" customHeight="1">
      <c r="B14" s="871"/>
      <c r="C14" s="4"/>
      <c r="D14" s="735" t="s">
        <v>641</v>
      </c>
      <c r="E14" s="62" t="s">
        <v>958</v>
      </c>
      <c r="F14" s="47"/>
      <c r="G14" s="41"/>
      <c r="H14" s="41"/>
      <c r="I14" s="41"/>
      <c r="J14" s="41"/>
      <c r="K14" s="41"/>
      <c r="L14" s="41"/>
      <c r="M14" s="41"/>
      <c r="N14" s="41"/>
      <c r="O14" s="41"/>
      <c r="P14" s="41"/>
      <c r="Q14" s="41"/>
      <c r="R14" s="41"/>
      <c r="S14" s="36"/>
      <c r="T14" s="36"/>
      <c r="U14" s="36"/>
      <c r="V14" s="36">
        <v>1589.814780418264</v>
      </c>
      <c r="W14" s="36">
        <v>1640.7815575496497</v>
      </c>
      <c r="X14" s="36">
        <v>1504.5966882730293</v>
      </c>
      <c r="Y14" s="36">
        <v>1482.0242219884531</v>
      </c>
      <c r="Z14" s="36">
        <v>1459.4517557038773</v>
      </c>
      <c r="AA14" s="36">
        <v>1436.8792894193014</v>
      </c>
      <c r="AB14" s="36">
        <v>1414.3068231347252</v>
      </c>
      <c r="AC14" s="36">
        <v>1391.7343568501494</v>
      </c>
      <c r="AD14" s="36">
        <v>1362.43468617962</v>
      </c>
      <c r="AE14" s="36">
        <v>1333.1350155090906</v>
      </c>
      <c r="AF14" s="36">
        <v>1303.835344838561</v>
      </c>
      <c r="AG14" s="36">
        <v>1274.5356741680316</v>
      </c>
      <c r="AH14" s="36">
        <v>1245.2360034975022</v>
      </c>
      <c r="AI14" s="36">
        <v>1215.9363328269726</v>
      </c>
      <c r="AJ14" s="36">
        <v>1186.6366621564432</v>
      </c>
      <c r="AK14" s="36">
        <v>1157.3369914859138</v>
      </c>
      <c r="AL14" s="36">
        <v>1128.0373208153844</v>
      </c>
      <c r="AM14" s="36">
        <v>1098.7376501448548</v>
      </c>
      <c r="AN14" s="36">
        <v>1096.7843387668197</v>
      </c>
      <c r="AO14" s="36">
        <v>1094.8310273887844</v>
      </c>
      <c r="AP14" s="36">
        <v>1092.8777160107488</v>
      </c>
      <c r="AQ14" s="36">
        <v>1090.9244046327137</v>
      </c>
      <c r="AR14" s="36">
        <v>1088.9710932546784</v>
      </c>
      <c r="AS14" s="36">
        <v>1087.0177818766431</v>
      </c>
      <c r="AT14" s="36">
        <v>1085.0644704986078</v>
      </c>
      <c r="AU14" s="36">
        <v>1083.1111591205724</v>
      </c>
      <c r="AV14" s="36">
        <v>1081.1578477425373</v>
      </c>
      <c r="AW14" s="36">
        <v>1079.2045363645018</v>
      </c>
      <c r="AX14" s="36">
        <v>1076.7628971419576</v>
      </c>
      <c r="AY14" s="36">
        <v>1074.3212579194137</v>
      </c>
      <c r="AZ14" s="36">
        <v>1071.8796186968696</v>
      </c>
      <c r="BA14" s="36">
        <v>1069.4379794743254</v>
      </c>
      <c r="BB14" s="36">
        <v>1066.9963402517812</v>
      </c>
      <c r="BC14" s="36">
        <v>1064.5547010292373</v>
      </c>
      <c r="BD14" s="36">
        <v>1062.1130618066932</v>
      </c>
      <c r="BE14" s="36">
        <v>1059.6714225841488</v>
      </c>
      <c r="BF14" s="36">
        <v>1057.2297833616046</v>
      </c>
      <c r="BG14" s="36">
        <v>1054.7881441390607</v>
      </c>
    </row>
    <row r="15" spans="1:59" ht="15" customHeight="1">
      <c r="B15" s="871"/>
      <c r="C15" s="4"/>
      <c r="D15" s="736"/>
      <c r="E15" s="62" t="s">
        <v>959</v>
      </c>
      <c r="F15" s="42" t="e">
        <f>'Land-Based Wind'!#REF!</f>
        <v>#REF!</v>
      </c>
      <c r="G15" s="42" t="e">
        <f>'Land-Based Wind'!#REF!</f>
        <v>#REF!</v>
      </c>
      <c r="H15" s="42" t="e">
        <f>'Land-Based Wind'!#REF!</f>
        <v>#REF!</v>
      </c>
      <c r="I15" s="42" t="e">
        <f>'Land-Based Wind'!#REF!</f>
        <v>#REF!</v>
      </c>
      <c r="J15" s="42" t="e">
        <f>'Land-Based Wind'!#REF!</f>
        <v>#REF!</v>
      </c>
      <c r="K15" s="42" t="e">
        <f>'Land-Based Wind'!#REF!</f>
        <v>#REF!</v>
      </c>
      <c r="L15" s="42" t="e">
        <f>'Land-Based Wind'!#REF!</f>
        <v>#REF!</v>
      </c>
      <c r="M15" s="42" t="e">
        <f>'Land-Based Wind'!#REF!</f>
        <v>#REF!</v>
      </c>
      <c r="N15" s="42" t="e">
        <f>'Land-Based Wind'!#REF!</f>
        <v>#REF!</v>
      </c>
      <c r="O15" s="42" t="e">
        <f>'Land-Based Wind'!#REF!</f>
        <v>#REF!</v>
      </c>
      <c r="P15" s="42" t="e">
        <f>'Land-Based Wind'!#REF!</f>
        <v>#REF!</v>
      </c>
      <c r="Q15" s="42" t="e">
        <f>'Land-Based Wind'!#REF!</f>
        <v>#REF!</v>
      </c>
      <c r="R15" s="42" t="e">
        <f>'Land-Based Wind'!#REF!</f>
        <v>#REF!</v>
      </c>
      <c r="S15" s="36"/>
      <c r="T15" s="36"/>
      <c r="U15" s="36"/>
      <c r="V15" s="36">
        <v>1657.2528557449325</v>
      </c>
      <c r="W15" s="36">
        <v>1640.7815575496497</v>
      </c>
      <c r="X15" s="36">
        <v>1504.5966882730293</v>
      </c>
      <c r="Y15" s="36">
        <v>1482.0242219884531</v>
      </c>
      <c r="Z15" s="36">
        <v>1459.4517557038773</v>
      </c>
      <c r="AA15" s="36">
        <v>1436.8792894193014</v>
      </c>
      <c r="AB15" s="36">
        <v>1414.3068231347252</v>
      </c>
      <c r="AC15" s="36">
        <v>1391.7343568501494</v>
      </c>
      <c r="AD15" s="36">
        <v>1362.43468617962</v>
      </c>
      <c r="AE15" s="36">
        <v>1333.1350155090906</v>
      </c>
      <c r="AF15" s="36">
        <v>1303.835344838561</v>
      </c>
      <c r="AG15" s="36">
        <v>1274.5356741680316</v>
      </c>
      <c r="AH15" s="36">
        <v>1245.2360034975022</v>
      </c>
      <c r="AI15" s="36">
        <v>1215.9363328269726</v>
      </c>
      <c r="AJ15" s="36">
        <v>1186.6366621564432</v>
      </c>
      <c r="AK15" s="36">
        <v>1157.3369914859138</v>
      </c>
      <c r="AL15" s="36">
        <v>1128.0373208153844</v>
      </c>
      <c r="AM15" s="36">
        <v>1098.7376501448548</v>
      </c>
      <c r="AN15" s="36">
        <v>1096.7843387668197</v>
      </c>
      <c r="AO15" s="36">
        <v>1094.8310273887844</v>
      </c>
      <c r="AP15" s="36">
        <v>1092.8777160107488</v>
      </c>
      <c r="AQ15" s="36">
        <v>1090.9244046327137</v>
      </c>
      <c r="AR15" s="36">
        <v>1088.9710932546784</v>
      </c>
      <c r="AS15" s="36">
        <v>1087.0177818766431</v>
      </c>
      <c r="AT15" s="36">
        <v>1085.0644704986078</v>
      </c>
      <c r="AU15" s="36">
        <v>1083.1111591205724</v>
      </c>
      <c r="AV15" s="36">
        <v>1081.1578477425373</v>
      </c>
      <c r="AW15" s="36">
        <v>1079.2045363645018</v>
      </c>
      <c r="AX15" s="36">
        <v>1076.7628971419576</v>
      </c>
      <c r="AY15" s="36">
        <v>1074.3212579194137</v>
      </c>
      <c r="AZ15" s="36">
        <v>1071.8796186968696</v>
      </c>
      <c r="BA15" s="36">
        <v>1069.4379794743254</v>
      </c>
      <c r="BB15" s="36">
        <v>1066.9963402517812</v>
      </c>
      <c r="BC15" s="36">
        <v>1064.5547010292373</v>
      </c>
      <c r="BD15" s="36">
        <v>1062.1130618066932</v>
      </c>
      <c r="BE15" s="36">
        <v>1059.6714225841488</v>
      </c>
      <c r="BF15" s="36">
        <v>1057.2297833616046</v>
      </c>
      <c r="BG15" s="36">
        <v>1054.7881441390607</v>
      </c>
    </row>
    <row r="16" spans="1:59" ht="15" customHeight="1">
      <c r="B16" s="871"/>
      <c r="C16" s="4"/>
      <c r="D16" s="736"/>
      <c r="E16" s="62" t="s">
        <v>960</v>
      </c>
      <c r="F16" s="42" t="e">
        <f>'Land-Based Wind'!#REF!</f>
        <v>#REF!</v>
      </c>
      <c r="G16" s="42" t="e">
        <f>'Land-Based Wind'!#REF!</f>
        <v>#REF!</v>
      </c>
      <c r="H16" s="42" t="e">
        <f>'Land-Based Wind'!#REF!</f>
        <v>#REF!</v>
      </c>
      <c r="I16" s="42" t="e">
        <f>'Land-Based Wind'!#REF!</f>
        <v>#REF!</v>
      </c>
      <c r="J16" s="42" t="e">
        <f>'Land-Based Wind'!#REF!</f>
        <v>#REF!</v>
      </c>
      <c r="K16" s="42" t="e">
        <f>'Land-Based Wind'!#REF!</f>
        <v>#REF!</v>
      </c>
      <c r="L16" s="42" t="e">
        <f>'Land-Based Wind'!#REF!</f>
        <v>#REF!</v>
      </c>
      <c r="M16" s="42" t="e">
        <f>'Land-Based Wind'!#REF!</f>
        <v>#REF!</v>
      </c>
      <c r="N16" s="42" t="e">
        <f>'Land-Based Wind'!#REF!</f>
        <v>#REF!</v>
      </c>
      <c r="O16" s="42" t="e">
        <f>'Land-Based Wind'!#REF!</f>
        <v>#REF!</v>
      </c>
      <c r="P16" s="42" t="e">
        <f>'Land-Based Wind'!#REF!</f>
        <v>#REF!</v>
      </c>
      <c r="Q16" s="42" t="e">
        <f>'Land-Based Wind'!#REF!</f>
        <v>#REF!</v>
      </c>
      <c r="R16" s="42" t="e">
        <f>'Land-Based Wind'!#REF!</f>
        <v>#REF!</v>
      </c>
      <c r="S16" s="36"/>
      <c r="T16" s="36"/>
      <c r="U16" s="36"/>
      <c r="V16" s="36">
        <v>1758.4246185702707</v>
      </c>
      <c r="W16" s="36">
        <v>1728.6805695612381</v>
      </c>
      <c r="X16" s="36">
        <v>1585.2000822876557</v>
      </c>
      <c r="Y16" s="36">
        <v>1563.9732453650522</v>
      </c>
      <c r="Z16" s="36">
        <v>1542.7905104049014</v>
      </c>
      <c r="AA16" s="36">
        <v>1521.6514527053059</v>
      </c>
      <c r="AB16" s="36">
        <v>1500.5556516542463</v>
      </c>
      <c r="AC16" s="36">
        <v>1479.5026906901969</v>
      </c>
      <c r="AD16" s="36">
        <v>1452.2304510392662</v>
      </c>
      <c r="AE16" s="36">
        <v>1425.0290080449781</v>
      </c>
      <c r="AF16" s="36">
        <v>1397.897476749125</v>
      </c>
      <c r="AG16" s="36">
        <v>1370.8349832554759</v>
      </c>
      <c r="AH16" s="36">
        <v>1343.8406645915034</v>
      </c>
      <c r="AI16" s="36">
        <v>1316.9136685718368</v>
      </c>
      <c r="AJ16" s="36">
        <v>1290.0531536634219</v>
      </c>
      <c r="AK16" s="36">
        <v>1263.2582888523684</v>
      </c>
      <c r="AL16" s="36">
        <v>1236.5282535124593</v>
      </c>
      <c r="AM16" s="36">
        <v>1209.8622372753048</v>
      </c>
      <c r="AN16" s="36">
        <v>1208.0887174504257</v>
      </c>
      <c r="AO16" s="36">
        <v>1206.3154750861163</v>
      </c>
      <c r="AP16" s="36">
        <v>1204.5425099511599</v>
      </c>
      <c r="AQ16" s="36">
        <v>1202.7698218145313</v>
      </c>
      <c r="AR16" s="36">
        <v>1200.9974104453986</v>
      </c>
      <c r="AS16" s="36">
        <v>1199.2252756131224</v>
      </c>
      <c r="AT16" s="36">
        <v>1197.4534170872555</v>
      </c>
      <c r="AU16" s="36">
        <v>1195.6818346375421</v>
      </c>
      <c r="AV16" s="36">
        <v>1193.9105280339193</v>
      </c>
      <c r="AW16" s="36">
        <v>1192.1394970465149</v>
      </c>
      <c r="AX16" s="36">
        <v>1189.9260525454329</v>
      </c>
      <c r="AY16" s="36">
        <v>1187.7130379772404</v>
      </c>
      <c r="AZ16" s="36">
        <v>1185.5004528940917</v>
      </c>
      <c r="BA16" s="36">
        <v>1183.2882968486058</v>
      </c>
      <c r="BB16" s="36">
        <v>1181.0765693938688</v>
      </c>
      <c r="BC16" s="36">
        <v>1178.8652700834318</v>
      </c>
      <c r="BD16" s="36">
        <v>1176.6543984713114</v>
      </c>
      <c r="BE16" s="36">
        <v>1174.4439541119882</v>
      </c>
      <c r="BF16" s="36">
        <v>1172.2339365604075</v>
      </c>
      <c r="BG16" s="36">
        <v>1170.0243453719777</v>
      </c>
    </row>
    <row r="17" spans="2:59" ht="15" customHeight="1">
      <c r="B17" s="871"/>
      <c r="C17" s="4"/>
      <c r="D17" s="736"/>
      <c r="E17" s="62" t="s">
        <v>961</v>
      </c>
      <c r="F17" s="42" t="e">
        <f>'Land-Based Wind'!#REF!</f>
        <v>#REF!</v>
      </c>
      <c r="G17" s="42" t="e">
        <f>'Land-Based Wind'!#REF!</f>
        <v>#REF!</v>
      </c>
      <c r="H17" s="42" t="e">
        <f>'Land-Based Wind'!#REF!</f>
        <v>#REF!</v>
      </c>
      <c r="I17" s="42" t="e">
        <f>'Land-Based Wind'!#REF!</f>
        <v>#REF!</v>
      </c>
      <c r="J17" s="42" t="e">
        <f>'Land-Based Wind'!#REF!</f>
        <v>#REF!</v>
      </c>
      <c r="K17" s="42" t="e">
        <f>'Land-Based Wind'!#REF!</f>
        <v>#REF!</v>
      </c>
      <c r="L17" s="42" t="e">
        <f>'Land-Based Wind'!#REF!</f>
        <v>#REF!</v>
      </c>
      <c r="M17" s="42" t="e">
        <f>'Land-Based Wind'!#REF!</f>
        <v>#REF!</v>
      </c>
      <c r="N17" s="42" t="e">
        <f>'Land-Based Wind'!#REF!</f>
        <v>#REF!</v>
      </c>
      <c r="O17" s="42" t="e">
        <f>'Land-Based Wind'!#REF!</f>
        <v>#REF!</v>
      </c>
      <c r="P17" s="42" t="e">
        <f>'Land-Based Wind'!#REF!</f>
        <v>#REF!</v>
      </c>
      <c r="Q17" s="42" t="e">
        <f>'Land-Based Wind'!#REF!</f>
        <v>#REF!</v>
      </c>
      <c r="R17" s="42" t="e">
        <f>'Land-Based Wind'!#REF!</f>
        <v>#REF!</v>
      </c>
      <c r="S17" s="36"/>
      <c r="T17" s="36"/>
      <c r="U17" s="36"/>
      <c r="V17" s="36">
        <v>1782.3477996727581</v>
      </c>
      <c r="W17" s="36">
        <v>1757.9802402317678</v>
      </c>
      <c r="X17" s="36">
        <v>1612.0678802925311</v>
      </c>
      <c r="Y17" s="36">
        <v>1596.543666605314</v>
      </c>
      <c r="Z17" s="36">
        <v>1581.168951095905</v>
      </c>
      <c r="AA17" s="36">
        <v>1565.9422940968514</v>
      </c>
      <c r="AB17" s="36">
        <v>1550.8622698046986</v>
      </c>
      <c r="AC17" s="36">
        <v>1535.9274661464792</v>
      </c>
      <c r="AD17" s="36">
        <v>1516.7283728196483</v>
      </c>
      <c r="AE17" s="36">
        <v>1497.7692681594026</v>
      </c>
      <c r="AF17" s="36">
        <v>1479.0471523074102</v>
      </c>
      <c r="AG17" s="36">
        <v>1460.5590629035673</v>
      </c>
      <c r="AH17" s="36">
        <v>1442.3020746172726</v>
      </c>
      <c r="AI17" s="36">
        <v>1424.2732986845567</v>
      </c>
      <c r="AJ17" s="36">
        <v>1406.4698824510001</v>
      </c>
      <c r="AK17" s="36">
        <v>1388.8890089203626</v>
      </c>
      <c r="AL17" s="36">
        <v>1371.5278963088579</v>
      </c>
      <c r="AM17" s="36">
        <v>1354.3837976049972</v>
      </c>
      <c r="AN17" s="36">
        <v>1353.2551444403264</v>
      </c>
      <c r="AO17" s="36">
        <v>1352.1274318199594</v>
      </c>
      <c r="AP17" s="36">
        <v>1351.0006589601094</v>
      </c>
      <c r="AQ17" s="36">
        <v>1349.8748250776425</v>
      </c>
      <c r="AR17" s="36">
        <v>1348.749929390078</v>
      </c>
      <c r="AS17" s="36">
        <v>1347.625971115586</v>
      </c>
      <c r="AT17" s="36">
        <v>1346.5029494729899</v>
      </c>
      <c r="AU17" s="36">
        <v>1345.3808636817625</v>
      </c>
      <c r="AV17" s="36">
        <v>1344.2597129620276</v>
      </c>
      <c r="AW17" s="36">
        <v>1343.1394965345592</v>
      </c>
      <c r="AX17" s="36">
        <v>1341.7403928923359</v>
      </c>
      <c r="AY17" s="36">
        <v>1340.3427466497396</v>
      </c>
      <c r="AZ17" s="36">
        <v>1338.9465562886462</v>
      </c>
      <c r="BA17" s="36">
        <v>1337.551820292512</v>
      </c>
      <c r="BB17" s="36">
        <v>1336.1585371463741</v>
      </c>
      <c r="BC17" s="36">
        <v>1334.7667053368464</v>
      </c>
      <c r="BD17" s="36">
        <v>1333.3763233521206</v>
      </c>
      <c r="BE17" s="36">
        <v>1331.9873896819622</v>
      </c>
      <c r="BF17" s="36">
        <v>1330.59990281771</v>
      </c>
      <c r="BG17" s="36">
        <v>1329.2138612522749</v>
      </c>
    </row>
    <row r="18" spans="2:59" ht="15" customHeight="1">
      <c r="B18" s="871"/>
      <c r="C18" s="4"/>
      <c r="D18" s="736"/>
      <c r="E18" s="701" t="s">
        <v>962</v>
      </c>
      <c r="F18" s="42" t="e">
        <f>'Land-Based Wind'!#REF!</f>
        <v>#REF!</v>
      </c>
      <c r="G18" s="42" t="e">
        <f>'Land-Based Wind'!#REF!</f>
        <v>#REF!</v>
      </c>
      <c r="H18" s="42" t="e">
        <f>'Land-Based Wind'!#REF!</f>
        <v>#REF!</v>
      </c>
      <c r="I18" s="42" t="e">
        <f>'Land-Based Wind'!#REF!</f>
        <v>#REF!</v>
      </c>
      <c r="J18" s="42" t="e">
        <f>'Land-Based Wind'!#REF!</f>
        <v>#REF!</v>
      </c>
      <c r="K18" s="42" t="e">
        <f>'Land-Based Wind'!#REF!</f>
        <v>#REF!</v>
      </c>
      <c r="L18" s="42" t="e">
        <f>'Land-Based Wind'!#REF!</f>
        <v>#REF!</v>
      </c>
      <c r="M18" s="42" t="e">
        <f>'Land-Based Wind'!#REF!</f>
        <v>#REF!</v>
      </c>
      <c r="N18" s="42" t="e">
        <f>'Land-Based Wind'!#REF!</f>
        <v>#REF!</v>
      </c>
      <c r="O18" s="42" t="e">
        <f>'Land-Based Wind'!#REF!</f>
        <v>#REF!</v>
      </c>
      <c r="P18" s="42" t="e">
        <f>'Land-Based Wind'!#REF!</f>
        <v>#REF!</v>
      </c>
      <c r="Q18" s="42" t="e">
        <f>'Land-Based Wind'!#REF!</f>
        <v>#REF!</v>
      </c>
      <c r="R18" s="42" t="e">
        <f>'Land-Based Wind'!#REF!</f>
        <v>#REF!</v>
      </c>
      <c r="S18" s="36"/>
      <c r="T18" s="36"/>
      <c r="U18" s="36"/>
      <c r="V18" s="36">
        <v>1782.3966324572091</v>
      </c>
      <c r="W18" s="36">
        <v>1757.9802402317678</v>
      </c>
      <c r="X18" s="36">
        <v>1612.0678802925311</v>
      </c>
      <c r="Y18" s="36">
        <v>1596.543666605314</v>
      </c>
      <c r="Z18" s="36">
        <v>1581.168951095905</v>
      </c>
      <c r="AA18" s="36">
        <v>1565.9422940968514</v>
      </c>
      <c r="AB18" s="36">
        <v>1550.8622698046986</v>
      </c>
      <c r="AC18" s="36">
        <v>1535.9274661464792</v>
      </c>
      <c r="AD18" s="36">
        <v>1516.7283728196483</v>
      </c>
      <c r="AE18" s="36">
        <v>1497.7692681594026</v>
      </c>
      <c r="AF18" s="36">
        <v>1479.0471523074102</v>
      </c>
      <c r="AG18" s="36">
        <v>1460.5590629035673</v>
      </c>
      <c r="AH18" s="36">
        <v>1442.3020746172726</v>
      </c>
      <c r="AI18" s="36">
        <v>1424.2732986845567</v>
      </c>
      <c r="AJ18" s="36">
        <v>1406.4698824510001</v>
      </c>
      <c r="AK18" s="36">
        <v>1388.8890089203626</v>
      </c>
      <c r="AL18" s="36">
        <v>1371.5278963088579</v>
      </c>
      <c r="AM18" s="36">
        <v>1354.3837976049972</v>
      </c>
      <c r="AN18" s="36">
        <v>1353.2551444403264</v>
      </c>
      <c r="AO18" s="36">
        <v>1352.1274318199594</v>
      </c>
      <c r="AP18" s="36">
        <v>1351.0006589601094</v>
      </c>
      <c r="AQ18" s="36">
        <v>1349.8748250776425</v>
      </c>
      <c r="AR18" s="36">
        <v>1348.749929390078</v>
      </c>
      <c r="AS18" s="36">
        <v>1347.625971115586</v>
      </c>
      <c r="AT18" s="36">
        <v>1346.5029494729899</v>
      </c>
      <c r="AU18" s="36">
        <v>1345.3808636817625</v>
      </c>
      <c r="AV18" s="36">
        <v>1344.2597129620276</v>
      </c>
      <c r="AW18" s="36">
        <v>1343.1394965345592</v>
      </c>
      <c r="AX18" s="36">
        <v>1341.7403928923359</v>
      </c>
      <c r="AY18" s="36">
        <v>1340.3427466497396</v>
      </c>
      <c r="AZ18" s="36">
        <v>1338.9465562886462</v>
      </c>
      <c r="BA18" s="36">
        <v>1337.551820292512</v>
      </c>
      <c r="BB18" s="36">
        <v>1336.1585371463741</v>
      </c>
      <c r="BC18" s="36">
        <v>1334.7667053368464</v>
      </c>
      <c r="BD18" s="36">
        <v>1333.3763233521206</v>
      </c>
      <c r="BE18" s="36">
        <v>1331.9873896819622</v>
      </c>
      <c r="BF18" s="36">
        <v>1330.59990281771</v>
      </c>
      <c r="BG18" s="36">
        <v>1329.2138612522749</v>
      </c>
    </row>
    <row r="19" spans="2:59" ht="15" customHeight="1">
      <c r="B19" s="871"/>
    </row>
    <row r="20" spans="2:59" ht="15" customHeight="1">
      <c r="B20" s="871"/>
      <c r="C20" s="4"/>
      <c r="D20" s="735" t="s">
        <v>624</v>
      </c>
      <c r="E20" s="62" t="s">
        <v>958</v>
      </c>
      <c r="F20" s="47"/>
      <c r="G20" s="41"/>
      <c r="H20" s="41"/>
      <c r="I20" s="41"/>
      <c r="J20" s="41"/>
      <c r="K20" s="41"/>
      <c r="L20" s="41"/>
      <c r="M20" s="41"/>
      <c r="N20" s="41"/>
      <c r="O20" s="41"/>
      <c r="P20" s="41"/>
      <c r="Q20" s="41"/>
      <c r="R20" s="41"/>
      <c r="S20" s="36"/>
      <c r="T20" s="36"/>
      <c r="U20" s="36"/>
      <c r="V20" s="36">
        <v>50.732379766021765</v>
      </c>
      <c r="W20" s="36">
        <v>50.732379766021765</v>
      </c>
      <c r="X20" s="36">
        <v>50.055948035808143</v>
      </c>
      <c r="Y20" s="36">
        <v>49.379516305594521</v>
      </c>
      <c r="Z20" s="36">
        <v>48.703084575380899</v>
      </c>
      <c r="AA20" s="36">
        <v>48.026652845167277</v>
      </c>
      <c r="AB20" s="36">
        <v>47.350221114953655</v>
      </c>
      <c r="AC20" s="36">
        <v>46.673789384740033</v>
      </c>
      <c r="AD20" s="36">
        <v>46.267930346611848</v>
      </c>
      <c r="AE20" s="36">
        <v>45.862071308483678</v>
      </c>
      <c r="AF20" s="36">
        <v>45.4562122703555</v>
      </c>
      <c r="AG20" s="36">
        <v>45.05035323222733</v>
      </c>
      <c r="AH20" s="36">
        <v>44.64449419409916</v>
      </c>
      <c r="AI20" s="36">
        <v>44.238635155970982</v>
      </c>
      <c r="AJ20" s="36">
        <v>43.832776117842812</v>
      </c>
      <c r="AK20" s="36">
        <v>43.426917079714642</v>
      </c>
      <c r="AL20" s="36">
        <v>43.021058041586464</v>
      </c>
      <c r="AM20" s="36">
        <v>42.615199003458294</v>
      </c>
      <c r="AN20" s="36">
        <v>42.331097676768572</v>
      </c>
      <c r="AO20" s="36">
        <v>42.04699635007885</v>
      </c>
      <c r="AP20" s="36">
        <v>41.762895023389127</v>
      </c>
      <c r="AQ20" s="36">
        <v>41.478793696699405</v>
      </c>
      <c r="AR20" s="36">
        <v>41.194692370009683</v>
      </c>
      <c r="AS20" s="36">
        <v>40.910591043319954</v>
      </c>
      <c r="AT20" s="36">
        <v>40.626489716630232</v>
      </c>
      <c r="AU20" s="36">
        <v>40.34238838994051</v>
      </c>
      <c r="AV20" s="36">
        <v>40.058287063250788</v>
      </c>
      <c r="AW20" s="36">
        <v>39.774185736561066</v>
      </c>
      <c r="AX20" s="36">
        <v>39.530670313684155</v>
      </c>
      <c r="AY20" s="36">
        <v>39.287154890807251</v>
      </c>
      <c r="AZ20" s="36">
        <v>39.043639467930348</v>
      </c>
      <c r="BA20" s="36">
        <v>38.800124045053437</v>
      </c>
      <c r="BB20" s="36">
        <v>38.556608622176533</v>
      </c>
      <c r="BC20" s="36">
        <v>38.556608622176533</v>
      </c>
      <c r="BD20" s="36">
        <v>38.556608622176533</v>
      </c>
      <c r="BE20" s="36">
        <v>38.556608622176533</v>
      </c>
      <c r="BF20" s="36">
        <v>38.556608622176533</v>
      </c>
      <c r="BG20" s="36">
        <v>38.556608622176533</v>
      </c>
    </row>
    <row r="21" spans="2:59" ht="15" customHeight="1">
      <c r="B21" s="871"/>
      <c r="C21" s="4"/>
      <c r="D21" s="736"/>
      <c r="E21" s="62" t="s">
        <v>959</v>
      </c>
      <c r="F21" s="42" t="e">
        <f>'Land-Based Wind'!#REF!</f>
        <v>#REF!</v>
      </c>
      <c r="G21" s="42" t="e">
        <f>'Land-Based Wind'!#REF!</f>
        <v>#REF!</v>
      </c>
      <c r="H21" s="42" t="e">
        <f>'Land-Based Wind'!#REF!</f>
        <v>#REF!</v>
      </c>
      <c r="I21" s="42" t="e">
        <f>'Land-Based Wind'!#REF!</f>
        <v>#REF!</v>
      </c>
      <c r="J21" s="42" t="e">
        <f>'Land-Based Wind'!#REF!</f>
        <v>#REF!</v>
      </c>
      <c r="K21" s="42" t="e">
        <f>'Land-Based Wind'!#REF!</f>
        <v>#REF!</v>
      </c>
      <c r="L21" s="42" t="e">
        <f>'Land-Based Wind'!#REF!</f>
        <v>#REF!</v>
      </c>
      <c r="M21" s="42" t="e">
        <f>'Land-Based Wind'!#REF!</f>
        <v>#REF!</v>
      </c>
      <c r="N21" s="42" t="e">
        <f>'Land-Based Wind'!#REF!</f>
        <v>#REF!</v>
      </c>
      <c r="O21" s="42" t="e">
        <f>'Land-Based Wind'!#REF!</f>
        <v>#REF!</v>
      </c>
      <c r="P21" s="42" t="e">
        <f>'Land-Based Wind'!#REF!</f>
        <v>#REF!</v>
      </c>
      <c r="Q21" s="42" t="e">
        <f>'Land-Based Wind'!#REF!</f>
        <v>#REF!</v>
      </c>
      <c r="R21" s="42" t="e">
        <f>'Land-Based Wind'!#REF!</f>
        <v>#REF!</v>
      </c>
      <c r="S21" s="36"/>
      <c r="T21" s="36"/>
      <c r="U21" s="36"/>
      <c r="V21" s="36">
        <v>50.732379766021765</v>
      </c>
      <c r="W21" s="36">
        <v>50.732379766021765</v>
      </c>
      <c r="X21" s="36">
        <v>50.055948035808143</v>
      </c>
      <c r="Y21" s="36">
        <v>49.379516305594521</v>
      </c>
      <c r="Z21" s="36">
        <v>48.703084575380899</v>
      </c>
      <c r="AA21" s="36">
        <v>48.026652845167277</v>
      </c>
      <c r="AB21" s="36">
        <v>47.350221114953655</v>
      </c>
      <c r="AC21" s="36">
        <v>46.673789384740033</v>
      </c>
      <c r="AD21" s="36">
        <v>46.267930346611848</v>
      </c>
      <c r="AE21" s="36">
        <v>45.862071308483678</v>
      </c>
      <c r="AF21" s="36">
        <v>45.4562122703555</v>
      </c>
      <c r="AG21" s="36">
        <v>45.05035323222733</v>
      </c>
      <c r="AH21" s="36">
        <v>44.64449419409916</v>
      </c>
      <c r="AI21" s="36">
        <v>44.238635155970982</v>
      </c>
      <c r="AJ21" s="36">
        <v>43.832776117842812</v>
      </c>
      <c r="AK21" s="36">
        <v>43.426917079714642</v>
      </c>
      <c r="AL21" s="36">
        <v>43.021058041586464</v>
      </c>
      <c r="AM21" s="36">
        <v>42.615199003458294</v>
      </c>
      <c r="AN21" s="36">
        <v>42.331097676768572</v>
      </c>
      <c r="AO21" s="36">
        <v>42.04699635007885</v>
      </c>
      <c r="AP21" s="36">
        <v>41.762895023389127</v>
      </c>
      <c r="AQ21" s="36">
        <v>41.478793696699405</v>
      </c>
      <c r="AR21" s="36">
        <v>41.194692370009683</v>
      </c>
      <c r="AS21" s="36">
        <v>40.910591043319954</v>
      </c>
      <c r="AT21" s="36">
        <v>40.626489716630232</v>
      </c>
      <c r="AU21" s="36">
        <v>40.34238838994051</v>
      </c>
      <c r="AV21" s="36">
        <v>40.058287063250788</v>
      </c>
      <c r="AW21" s="36">
        <v>39.774185736561066</v>
      </c>
      <c r="AX21" s="36">
        <v>39.530670313684155</v>
      </c>
      <c r="AY21" s="36">
        <v>39.287154890807251</v>
      </c>
      <c r="AZ21" s="36">
        <v>39.043639467930348</v>
      </c>
      <c r="BA21" s="36">
        <v>38.800124045053437</v>
      </c>
      <c r="BB21" s="36">
        <v>38.556608622176533</v>
      </c>
      <c r="BC21" s="36">
        <v>38.556608622176533</v>
      </c>
      <c r="BD21" s="36">
        <v>38.556608622176533</v>
      </c>
      <c r="BE21" s="36">
        <v>38.556608622176533</v>
      </c>
      <c r="BF21" s="36">
        <v>38.556608622176533</v>
      </c>
      <c r="BG21" s="36">
        <v>38.556608622176533</v>
      </c>
    </row>
    <row r="22" spans="2:59" ht="15" customHeight="1">
      <c r="B22" s="871"/>
      <c r="C22" s="4"/>
      <c r="D22" s="736"/>
      <c r="E22" s="62" t="s">
        <v>960</v>
      </c>
      <c r="F22" s="42" t="e">
        <f>'Land-Based Wind'!#REF!</f>
        <v>#REF!</v>
      </c>
      <c r="G22" s="42" t="e">
        <f>'Land-Based Wind'!#REF!</f>
        <v>#REF!</v>
      </c>
      <c r="H22" s="42" t="e">
        <f>'Land-Based Wind'!#REF!</f>
        <v>#REF!</v>
      </c>
      <c r="I22" s="42" t="e">
        <f>'Land-Based Wind'!#REF!</f>
        <v>#REF!</v>
      </c>
      <c r="J22" s="42" t="e">
        <f>'Land-Based Wind'!#REF!</f>
        <v>#REF!</v>
      </c>
      <c r="K22" s="42" t="e">
        <f>'Land-Based Wind'!#REF!</f>
        <v>#REF!</v>
      </c>
      <c r="L22" s="42" t="e">
        <f>'Land-Based Wind'!#REF!</f>
        <v>#REF!</v>
      </c>
      <c r="M22" s="42" t="e">
        <f>'Land-Based Wind'!#REF!</f>
        <v>#REF!</v>
      </c>
      <c r="N22" s="42" t="e">
        <f>'Land-Based Wind'!#REF!</f>
        <v>#REF!</v>
      </c>
      <c r="O22" s="42" t="e">
        <f>'Land-Based Wind'!#REF!</f>
        <v>#REF!</v>
      </c>
      <c r="P22" s="42" t="e">
        <f>'Land-Based Wind'!#REF!</f>
        <v>#REF!</v>
      </c>
      <c r="Q22" s="42" t="e">
        <f>'Land-Based Wind'!#REF!</f>
        <v>#REF!</v>
      </c>
      <c r="R22" s="42" t="e">
        <f>'Land-Based Wind'!#REF!</f>
        <v>#REF!</v>
      </c>
      <c r="S22" s="36"/>
      <c r="T22" s="36"/>
      <c r="U22" s="36"/>
      <c r="V22" s="36">
        <v>50.732379766021765</v>
      </c>
      <c r="W22" s="36">
        <v>50.732379766021765</v>
      </c>
      <c r="X22" s="36">
        <v>50.055948035808143</v>
      </c>
      <c r="Y22" s="36">
        <v>49.379516305594521</v>
      </c>
      <c r="Z22" s="36">
        <v>48.703084575380899</v>
      </c>
      <c r="AA22" s="36">
        <v>48.026652845167277</v>
      </c>
      <c r="AB22" s="36">
        <v>47.350221114953655</v>
      </c>
      <c r="AC22" s="36">
        <v>46.673789384740033</v>
      </c>
      <c r="AD22" s="36">
        <v>46.267930346611848</v>
      </c>
      <c r="AE22" s="36">
        <v>45.862071308483678</v>
      </c>
      <c r="AF22" s="36">
        <v>45.4562122703555</v>
      </c>
      <c r="AG22" s="36">
        <v>45.05035323222733</v>
      </c>
      <c r="AH22" s="36">
        <v>44.64449419409916</v>
      </c>
      <c r="AI22" s="36">
        <v>44.238635155970982</v>
      </c>
      <c r="AJ22" s="36">
        <v>43.832776117842812</v>
      </c>
      <c r="AK22" s="36">
        <v>43.426917079714642</v>
      </c>
      <c r="AL22" s="36">
        <v>43.021058041586464</v>
      </c>
      <c r="AM22" s="36">
        <v>42.615199003458294</v>
      </c>
      <c r="AN22" s="36">
        <v>42.331097676768572</v>
      </c>
      <c r="AO22" s="36">
        <v>42.04699635007885</v>
      </c>
      <c r="AP22" s="36">
        <v>41.762895023389127</v>
      </c>
      <c r="AQ22" s="36">
        <v>41.478793696699405</v>
      </c>
      <c r="AR22" s="36">
        <v>41.194692370009683</v>
      </c>
      <c r="AS22" s="36">
        <v>40.910591043319954</v>
      </c>
      <c r="AT22" s="36">
        <v>40.626489716630232</v>
      </c>
      <c r="AU22" s="36">
        <v>40.34238838994051</v>
      </c>
      <c r="AV22" s="36">
        <v>40.058287063250788</v>
      </c>
      <c r="AW22" s="36">
        <v>39.774185736561066</v>
      </c>
      <c r="AX22" s="36">
        <v>39.530670313684155</v>
      </c>
      <c r="AY22" s="36">
        <v>39.287154890807251</v>
      </c>
      <c r="AZ22" s="36">
        <v>39.043639467930348</v>
      </c>
      <c r="BA22" s="36">
        <v>38.800124045053437</v>
      </c>
      <c r="BB22" s="36">
        <v>38.556608622176533</v>
      </c>
      <c r="BC22" s="36">
        <v>38.556608622176533</v>
      </c>
      <c r="BD22" s="36">
        <v>38.556608622176533</v>
      </c>
      <c r="BE22" s="36">
        <v>38.556608622176533</v>
      </c>
      <c r="BF22" s="36">
        <v>38.556608622176533</v>
      </c>
      <c r="BG22" s="36">
        <v>38.556608622176533</v>
      </c>
    </row>
    <row r="23" spans="2:59" ht="15" customHeight="1">
      <c r="B23" s="871"/>
      <c r="C23" s="4"/>
      <c r="D23" s="736"/>
      <c r="E23" s="62" t="s">
        <v>961</v>
      </c>
      <c r="F23" s="42" t="e">
        <f>'Land-Based Wind'!#REF!</f>
        <v>#REF!</v>
      </c>
      <c r="G23" s="42" t="e">
        <f>'Land-Based Wind'!#REF!</f>
        <v>#REF!</v>
      </c>
      <c r="H23" s="42" t="e">
        <f>'Land-Based Wind'!#REF!</f>
        <v>#REF!</v>
      </c>
      <c r="I23" s="42" t="e">
        <f>'Land-Based Wind'!#REF!</f>
        <v>#REF!</v>
      </c>
      <c r="J23" s="42" t="e">
        <f>'Land-Based Wind'!#REF!</f>
        <v>#REF!</v>
      </c>
      <c r="K23" s="42" t="e">
        <f>'Land-Based Wind'!#REF!</f>
        <v>#REF!</v>
      </c>
      <c r="L23" s="42" t="e">
        <f>'Land-Based Wind'!#REF!</f>
        <v>#REF!</v>
      </c>
      <c r="M23" s="42" t="e">
        <f>'Land-Based Wind'!#REF!</f>
        <v>#REF!</v>
      </c>
      <c r="N23" s="42" t="e">
        <f>'Land-Based Wind'!#REF!</f>
        <v>#REF!</v>
      </c>
      <c r="O23" s="42" t="e">
        <f>'Land-Based Wind'!#REF!</f>
        <v>#REF!</v>
      </c>
      <c r="P23" s="42" t="e">
        <f>'Land-Based Wind'!#REF!</f>
        <v>#REF!</v>
      </c>
      <c r="Q23" s="42" t="e">
        <f>'Land-Based Wind'!#REF!</f>
        <v>#REF!</v>
      </c>
      <c r="R23" s="42" t="e">
        <f>'Land-Based Wind'!#REF!</f>
        <v>#REF!</v>
      </c>
      <c r="S23" s="36"/>
      <c r="T23" s="36"/>
      <c r="U23" s="36"/>
      <c r="V23" s="36">
        <v>50.732379766021765</v>
      </c>
      <c r="W23" s="36">
        <v>50.732379766021765</v>
      </c>
      <c r="X23" s="36">
        <v>50.055948035808143</v>
      </c>
      <c r="Y23" s="36">
        <v>49.379516305594521</v>
      </c>
      <c r="Z23" s="36">
        <v>48.703084575380899</v>
      </c>
      <c r="AA23" s="36">
        <v>48.026652845167277</v>
      </c>
      <c r="AB23" s="36">
        <v>47.350221114953655</v>
      </c>
      <c r="AC23" s="36">
        <v>46.673789384740033</v>
      </c>
      <c r="AD23" s="36">
        <v>46.267930346611848</v>
      </c>
      <c r="AE23" s="36">
        <v>45.862071308483678</v>
      </c>
      <c r="AF23" s="36">
        <v>45.4562122703555</v>
      </c>
      <c r="AG23" s="36">
        <v>45.05035323222733</v>
      </c>
      <c r="AH23" s="36">
        <v>44.64449419409916</v>
      </c>
      <c r="AI23" s="36">
        <v>44.238635155970982</v>
      </c>
      <c r="AJ23" s="36">
        <v>43.832776117842812</v>
      </c>
      <c r="AK23" s="36">
        <v>43.426917079714642</v>
      </c>
      <c r="AL23" s="36">
        <v>43.021058041586464</v>
      </c>
      <c r="AM23" s="36">
        <v>42.615199003458294</v>
      </c>
      <c r="AN23" s="36">
        <v>42.331097676768572</v>
      </c>
      <c r="AO23" s="36">
        <v>42.04699635007885</v>
      </c>
      <c r="AP23" s="36">
        <v>41.762895023389127</v>
      </c>
      <c r="AQ23" s="36">
        <v>41.478793696699405</v>
      </c>
      <c r="AR23" s="36">
        <v>41.194692370009683</v>
      </c>
      <c r="AS23" s="36">
        <v>40.910591043319954</v>
      </c>
      <c r="AT23" s="36">
        <v>40.626489716630232</v>
      </c>
      <c r="AU23" s="36">
        <v>40.34238838994051</v>
      </c>
      <c r="AV23" s="36">
        <v>40.058287063250788</v>
      </c>
      <c r="AW23" s="36">
        <v>39.774185736561066</v>
      </c>
      <c r="AX23" s="36">
        <v>39.530670313684155</v>
      </c>
      <c r="AY23" s="36">
        <v>39.287154890807251</v>
      </c>
      <c r="AZ23" s="36">
        <v>39.043639467930348</v>
      </c>
      <c r="BA23" s="36">
        <v>38.800124045053437</v>
      </c>
      <c r="BB23" s="36">
        <v>38.556608622176533</v>
      </c>
      <c r="BC23" s="36">
        <v>38.556608622176533</v>
      </c>
      <c r="BD23" s="36">
        <v>38.556608622176533</v>
      </c>
      <c r="BE23" s="36">
        <v>38.556608622176533</v>
      </c>
      <c r="BF23" s="36">
        <v>38.556608622176533</v>
      </c>
      <c r="BG23" s="36">
        <v>38.556608622176533</v>
      </c>
    </row>
    <row r="24" spans="2:59" ht="15" customHeight="1">
      <c r="B24" s="871"/>
      <c r="C24" s="4"/>
      <c r="D24" s="736"/>
      <c r="E24" s="701" t="s">
        <v>962</v>
      </c>
      <c r="F24" s="42" t="e">
        <f>'Land-Based Wind'!#REF!</f>
        <v>#REF!</v>
      </c>
      <c r="G24" s="42" t="e">
        <f>'Land-Based Wind'!#REF!</f>
        <v>#REF!</v>
      </c>
      <c r="H24" s="42" t="e">
        <f>'Land-Based Wind'!#REF!</f>
        <v>#REF!</v>
      </c>
      <c r="I24" s="42" t="e">
        <f>'Land-Based Wind'!#REF!</f>
        <v>#REF!</v>
      </c>
      <c r="J24" s="42" t="e">
        <f>'Land-Based Wind'!#REF!</f>
        <v>#REF!</v>
      </c>
      <c r="K24" s="42" t="e">
        <f>'Land-Based Wind'!#REF!</f>
        <v>#REF!</v>
      </c>
      <c r="L24" s="42" t="e">
        <f>'Land-Based Wind'!#REF!</f>
        <v>#REF!</v>
      </c>
      <c r="M24" s="42" t="e">
        <f>'Land-Based Wind'!#REF!</f>
        <v>#REF!</v>
      </c>
      <c r="N24" s="42" t="e">
        <f>'Land-Based Wind'!#REF!</f>
        <v>#REF!</v>
      </c>
      <c r="O24" s="42" t="e">
        <f>'Land-Based Wind'!#REF!</f>
        <v>#REF!</v>
      </c>
      <c r="P24" s="42" t="e">
        <f>'Land-Based Wind'!#REF!</f>
        <v>#REF!</v>
      </c>
      <c r="Q24" s="42" t="e">
        <f>'Land-Based Wind'!#REF!</f>
        <v>#REF!</v>
      </c>
      <c r="R24" s="42" t="e">
        <f>'Land-Based Wind'!#REF!</f>
        <v>#REF!</v>
      </c>
      <c r="S24" s="36"/>
      <c r="T24" s="36"/>
      <c r="U24" s="36"/>
      <c r="V24" s="36">
        <v>50.732379766021765</v>
      </c>
      <c r="W24" s="36">
        <v>50.732379766021765</v>
      </c>
      <c r="X24" s="36">
        <v>50.055948035808143</v>
      </c>
      <c r="Y24" s="36">
        <v>49.379516305594521</v>
      </c>
      <c r="Z24" s="36">
        <v>48.703084575380899</v>
      </c>
      <c r="AA24" s="36">
        <v>48.026652845167277</v>
      </c>
      <c r="AB24" s="36">
        <v>47.350221114953655</v>
      </c>
      <c r="AC24" s="36">
        <v>46.673789384740033</v>
      </c>
      <c r="AD24" s="36">
        <v>46.267930346611848</v>
      </c>
      <c r="AE24" s="36">
        <v>45.862071308483678</v>
      </c>
      <c r="AF24" s="36">
        <v>45.4562122703555</v>
      </c>
      <c r="AG24" s="36">
        <v>45.05035323222733</v>
      </c>
      <c r="AH24" s="36">
        <v>44.64449419409916</v>
      </c>
      <c r="AI24" s="36">
        <v>44.238635155970982</v>
      </c>
      <c r="AJ24" s="36">
        <v>43.832776117842812</v>
      </c>
      <c r="AK24" s="36">
        <v>43.426917079714642</v>
      </c>
      <c r="AL24" s="36">
        <v>43.021058041586464</v>
      </c>
      <c r="AM24" s="36">
        <v>42.615199003458294</v>
      </c>
      <c r="AN24" s="36">
        <v>42.331097676768572</v>
      </c>
      <c r="AO24" s="36">
        <v>42.04699635007885</v>
      </c>
      <c r="AP24" s="36">
        <v>41.762895023389127</v>
      </c>
      <c r="AQ24" s="36">
        <v>41.478793696699405</v>
      </c>
      <c r="AR24" s="36">
        <v>41.194692370009683</v>
      </c>
      <c r="AS24" s="36">
        <v>40.910591043319954</v>
      </c>
      <c r="AT24" s="36">
        <v>40.626489716630232</v>
      </c>
      <c r="AU24" s="36">
        <v>40.34238838994051</v>
      </c>
      <c r="AV24" s="36">
        <v>40.058287063250788</v>
      </c>
      <c r="AW24" s="36">
        <v>39.774185736561066</v>
      </c>
      <c r="AX24" s="36">
        <v>39.530670313684155</v>
      </c>
      <c r="AY24" s="36">
        <v>39.287154890807251</v>
      </c>
      <c r="AZ24" s="36">
        <v>39.043639467930348</v>
      </c>
      <c r="BA24" s="36">
        <v>38.800124045053437</v>
      </c>
      <c r="BB24" s="36">
        <v>38.556608622176533</v>
      </c>
      <c r="BC24" s="36">
        <v>38.556608622176533</v>
      </c>
      <c r="BD24" s="36">
        <v>38.556608622176533</v>
      </c>
      <c r="BE24" s="36">
        <v>38.556608622176533</v>
      </c>
      <c r="BF24" s="36">
        <v>38.556608622176533</v>
      </c>
      <c r="BG24" s="36">
        <v>38.556608622176533</v>
      </c>
    </row>
    <row r="25" spans="2:59" ht="15" customHeight="1">
      <c r="B25" s="871"/>
    </row>
    <row r="26" spans="2:59" ht="15" customHeight="1">
      <c r="B26" s="871"/>
      <c r="C26" s="4"/>
      <c r="D26" s="735" t="s">
        <v>543</v>
      </c>
      <c r="E26" s="62" t="s">
        <v>958</v>
      </c>
      <c r="F26" s="47"/>
      <c r="G26" s="41"/>
      <c r="H26" s="41"/>
      <c r="I26" s="41"/>
      <c r="J26" s="41"/>
      <c r="K26" s="41"/>
      <c r="L26" s="41"/>
      <c r="M26" s="41"/>
      <c r="N26" s="41"/>
      <c r="O26" s="41"/>
      <c r="P26" s="41"/>
      <c r="Q26" s="41"/>
      <c r="R26" s="41"/>
      <c r="S26" s="36"/>
      <c r="T26" s="36"/>
      <c r="U26" s="36"/>
      <c r="V26" s="165">
        <v>0</v>
      </c>
      <c r="W26" s="165">
        <v>0</v>
      </c>
      <c r="X26" s="165">
        <v>0</v>
      </c>
      <c r="Y26" s="165">
        <v>0</v>
      </c>
      <c r="Z26" s="165">
        <v>0</v>
      </c>
      <c r="AA26" s="165">
        <v>0</v>
      </c>
      <c r="AB26" s="165">
        <v>0</v>
      </c>
      <c r="AC26" s="165">
        <v>0</v>
      </c>
      <c r="AD26" s="165">
        <v>0</v>
      </c>
      <c r="AE26" s="165">
        <v>0</v>
      </c>
      <c r="AF26" s="165">
        <v>0</v>
      </c>
      <c r="AG26" s="165">
        <v>0</v>
      </c>
      <c r="AH26" s="165">
        <v>0</v>
      </c>
      <c r="AI26" s="165">
        <v>0</v>
      </c>
      <c r="AJ26" s="165">
        <v>0</v>
      </c>
      <c r="AK26" s="165">
        <v>0</v>
      </c>
      <c r="AL26" s="165">
        <v>0</v>
      </c>
      <c r="AM26" s="165">
        <v>0</v>
      </c>
      <c r="AN26" s="165">
        <v>0</v>
      </c>
      <c r="AO26" s="165">
        <v>0</v>
      </c>
      <c r="AP26" s="165">
        <v>0</v>
      </c>
      <c r="AQ26" s="165">
        <v>0</v>
      </c>
      <c r="AR26" s="165">
        <v>0</v>
      </c>
      <c r="AS26" s="165">
        <v>0</v>
      </c>
      <c r="AT26" s="165">
        <v>0</v>
      </c>
      <c r="AU26" s="165">
        <v>0</v>
      </c>
      <c r="AV26" s="165">
        <v>0</v>
      </c>
      <c r="AW26" s="165">
        <v>0</v>
      </c>
      <c r="AX26" s="165">
        <v>0</v>
      </c>
      <c r="AY26" s="165">
        <v>0</v>
      </c>
      <c r="AZ26" s="165">
        <v>0</v>
      </c>
      <c r="BA26" s="165">
        <v>0</v>
      </c>
      <c r="BB26" s="165">
        <v>0</v>
      </c>
      <c r="BC26" s="165">
        <v>0</v>
      </c>
      <c r="BD26" s="165">
        <v>0</v>
      </c>
      <c r="BE26" s="165">
        <v>0</v>
      </c>
      <c r="BF26" s="165">
        <v>0</v>
      </c>
      <c r="BG26" s="488">
        <v>0</v>
      </c>
    </row>
    <row r="27" spans="2:59" ht="15" customHeight="1">
      <c r="B27" s="871"/>
      <c r="C27" s="4"/>
      <c r="D27" s="736"/>
      <c r="E27" s="62" t="s">
        <v>959</v>
      </c>
      <c r="F27" s="42" t="e">
        <f>'Land-Based Wind'!#REF!</f>
        <v>#REF!</v>
      </c>
      <c r="G27" s="42" t="e">
        <f>'Land-Based Wind'!#REF!</f>
        <v>#REF!</v>
      </c>
      <c r="H27" s="42" t="e">
        <f>'Land-Based Wind'!#REF!</f>
        <v>#REF!</v>
      </c>
      <c r="I27" s="42" t="e">
        <f>'Land-Based Wind'!#REF!</f>
        <v>#REF!</v>
      </c>
      <c r="J27" s="42" t="e">
        <f>'Land-Based Wind'!#REF!</f>
        <v>#REF!</v>
      </c>
      <c r="K27" s="42" t="e">
        <f>'Land-Based Wind'!#REF!</f>
        <v>#REF!</v>
      </c>
      <c r="L27" s="42" t="e">
        <f>'Land-Based Wind'!#REF!</f>
        <v>#REF!</v>
      </c>
      <c r="M27" s="42" t="e">
        <f>'Land-Based Wind'!#REF!</f>
        <v>#REF!</v>
      </c>
      <c r="N27" s="42" t="e">
        <f>'Land-Based Wind'!#REF!</f>
        <v>#REF!</v>
      </c>
      <c r="O27" s="42" t="e">
        <f>'Land-Based Wind'!#REF!</f>
        <v>#REF!</v>
      </c>
      <c r="P27" s="42" t="e">
        <f>'Land-Based Wind'!#REF!</f>
        <v>#REF!</v>
      </c>
      <c r="Q27" s="42" t="e">
        <f>'Land-Based Wind'!#REF!</f>
        <v>#REF!</v>
      </c>
      <c r="R27" s="42" t="e">
        <f>'Land-Based Wind'!#REF!</f>
        <v>#REF!</v>
      </c>
      <c r="S27" s="36"/>
      <c r="T27" s="36"/>
      <c r="U27" s="36"/>
      <c r="V27" s="165">
        <v>0</v>
      </c>
      <c r="W27" s="165">
        <v>0</v>
      </c>
      <c r="X27" s="165">
        <v>0</v>
      </c>
      <c r="Y27" s="165">
        <v>0</v>
      </c>
      <c r="Z27" s="165">
        <v>0</v>
      </c>
      <c r="AA27" s="165">
        <v>0</v>
      </c>
      <c r="AB27" s="165">
        <v>0</v>
      </c>
      <c r="AC27" s="165">
        <v>0</v>
      </c>
      <c r="AD27" s="165">
        <v>0</v>
      </c>
      <c r="AE27" s="165">
        <v>0</v>
      </c>
      <c r="AF27" s="165">
        <v>0</v>
      </c>
      <c r="AG27" s="165">
        <v>0</v>
      </c>
      <c r="AH27" s="165">
        <v>0</v>
      </c>
      <c r="AI27" s="165">
        <v>0</v>
      </c>
      <c r="AJ27" s="165">
        <v>0</v>
      </c>
      <c r="AK27" s="165">
        <v>0</v>
      </c>
      <c r="AL27" s="165">
        <v>0</v>
      </c>
      <c r="AM27" s="165">
        <v>0</v>
      </c>
      <c r="AN27" s="165">
        <v>0</v>
      </c>
      <c r="AO27" s="165">
        <v>0</v>
      </c>
      <c r="AP27" s="165">
        <v>0</v>
      </c>
      <c r="AQ27" s="165">
        <v>0</v>
      </c>
      <c r="AR27" s="165">
        <v>0</v>
      </c>
      <c r="AS27" s="165">
        <v>0</v>
      </c>
      <c r="AT27" s="165">
        <v>0</v>
      </c>
      <c r="AU27" s="165">
        <v>0</v>
      </c>
      <c r="AV27" s="165">
        <v>0</v>
      </c>
      <c r="AW27" s="165">
        <v>0</v>
      </c>
      <c r="AX27" s="165">
        <v>0</v>
      </c>
      <c r="AY27" s="165">
        <v>0</v>
      </c>
      <c r="AZ27" s="165">
        <v>0</v>
      </c>
      <c r="BA27" s="165">
        <v>0</v>
      </c>
      <c r="BB27" s="165">
        <v>0</v>
      </c>
      <c r="BC27" s="165">
        <v>0</v>
      </c>
      <c r="BD27" s="165">
        <v>0</v>
      </c>
      <c r="BE27" s="165">
        <v>0</v>
      </c>
      <c r="BF27" s="165">
        <v>0</v>
      </c>
      <c r="BG27" s="488">
        <v>0</v>
      </c>
    </row>
    <row r="28" spans="2:59" ht="15" customHeight="1">
      <c r="B28" s="871"/>
      <c r="C28" s="4"/>
      <c r="D28" s="736"/>
      <c r="E28" s="62" t="s">
        <v>960</v>
      </c>
      <c r="F28" s="42" t="e">
        <f>'Land-Based Wind'!#REF!</f>
        <v>#REF!</v>
      </c>
      <c r="G28" s="42" t="e">
        <f>'Land-Based Wind'!#REF!</f>
        <v>#REF!</v>
      </c>
      <c r="H28" s="42" t="e">
        <f>'Land-Based Wind'!#REF!</f>
        <v>#REF!</v>
      </c>
      <c r="I28" s="42" t="e">
        <f>'Land-Based Wind'!#REF!</f>
        <v>#REF!</v>
      </c>
      <c r="J28" s="42" t="e">
        <f>'Land-Based Wind'!#REF!</f>
        <v>#REF!</v>
      </c>
      <c r="K28" s="42" t="e">
        <f>'Land-Based Wind'!#REF!</f>
        <v>#REF!</v>
      </c>
      <c r="L28" s="42" t="e">
        <f>'Land-Based Wind'!#REF!</f>
        <v>#REF!</v>
      </c>
      <c r="M28" s="42" t="e">
        <f>'Land-Based Wind'!#REF!</f>
        <v>#REF!</v>
      </c>
      <c r="N28" s="42" t="e">
        <f>'Land-Based Wind'!#REF!</f>
        <v>#REF!</v>
      </c>
      <c r="O28" s="42" t="e">
        <f>'Land-Based Wind'!#REF!</f>
        <v>#REF!</v>
      </c>
      <c r="P28" s="42" t="e">
        <f>'Land-Based Wind'!#REF!</f>
        <v>#REF!</v>
      </c>
      <c r="Q28" s="42" t="e">
        <f>'Land-Based Wind'!#REF!</f>
        <v>#REF!</v>
      </c>
      <c r="R28" s="42" t="e">
        <f>'Land-Based Wind'!#REF!</f>
        <v>#REF!</v>
      </c>
      <c r="S28" s="36"/>
      <c r="T28" s="36"/>
      <c r="U28" s="36"/>
      <c r="V28" s="165">
        <v>0</v>
      </c>
      <c r="W28" s="165">
        <v>0</v>
      </c>
      <c r="X28" s="165">
        <v>0</v>
      </c>
      <c r="Y28" s="165">
        <v>0</v>
      </c>
      <c r="Z28" s="165">
        <v>0</v>
      </c>
      <c r="AA28" s="165">
        <v>0</v>
      </c>
      <c r="AB28" s="165">
        <v>0</v>
      </c>
      <c r="AC28" s="165">
        <v>0</v>
      </c>
      <c r="AD28" s="165">
        <v>0</v>
      </c>
      <c r="AE28" s="165">
        <v>0</v>
      </c>
      <c r="AF28" s="165">
        <v>0</v>
      </c>
      <c r="AG28" s="165">
        <v>0</v>
      </c>
      <c r="AH28" s="165">
        <v>0</v>
      </c>
      <c r="AI28" s="165">
        <v>0</v>
      </c>
      <c r="AJ28" s="165">
        <v>0</v>
      </c>
      <c r="AK28" s="165">
        <v>0</v>
      </c>
      <c r="AL28" s="165">
        <v>0</v>
      </c>
      <c r="AM28" s="165">
        <v>0</v>
      </c>
      <c r="AN28" s="165">
        <v>0</v>
      </c>
      <c r="AO28" s="165">
        <v>0</v>
      </c>
      <c r="AP28" s="165">
        <v>0</v>
      </c>
      <c r="AQ28" s="165">
        <v>0</v>
      </c>
      <c r="AR28" s="165">
        <v>0</v>
      </c>
      <c r="AS28" s="165">
        <v>0</v>
      </c>
      <c r="AT28" s="165">
        <v>0</v>
      </c>
      <c r="AU28" s="165">
        <v>0</v>
      </c>
      <c r="AV28" s="165">
        <v>0</v>
      </c>
      <c r="AW28" s="165">
        <v>0</v>
      </c>
      <c r="AX28" s="165">
        <v>0</v>
      </c>
      <c r="AY28" s="165">
        <v>0</v>
      </c>
      <c r="AZ28" s="165">
        <v>0</v>
      </c>
      <c r="BA28" s="165">
        <v>0</v>
      </c>
      <c r="BB28" s="165">
        <v>0</v>
      </c>
      <c r="BC28" s="165">
        <v>0</v>
      </c>
      <c r="BD28" s="165">
        <v>0</v>
      </c>
      <c r="BE28" s="165">
        <v>0</v>
      </c>
      <c r="BF28" s="165">
        <v>0</v>
      </c>
      <c r="BG28" s="488">
        <v>0</v>
      </c>
    </row>
    <row r="29" spans="2:59" ht="15" customHeight="1">
      <c r="B29" s="871"/>
      <c r="C29" s="4"/>
      <c r="D29" s="736"/>
      <c r="E29" s="62" t="s">
        <v>961</v>
      </c>
      <c r="F29" s="42" t="e">
        <f>'Land-Based Wind'!#REF!</f>
        <v>#REF!</v>
      </c>
      <c r="G29" s="42" t="e">
        <f>'Land-Based Wind'!#REF!</f>
        <v>#REF!</v>
      </c>
      <c r="H29" s="42" t="e">
        <f>'Land-Based Wind'!#REF!</f>
        <v>#REF!</v>
      </c>
      <c r="I29" s="42" t="e">
        <f>'Land-Based Wind'!#REF!</f>
        <v>#REF!</v>
      </c>
      <c r="J29" s="42" t="e">
        <f>'Land-Based Wind'!#REF!</f>
        <v>#REF!</v>
      </c>
      <c r="K29" s="42" t="e">
        <f>'Land-Based Wind'!#REF!</f>
        <v>#REF!</v>
      </c>
      <c r="L29" s="42" t="e">
        <f>'Land-Based Wind'!#REF!</f>
        <v>#REF!</v>
      </c>
      <c r="M29" s="42" t="e">
        <f>'Land-Based Wind'!#REF!</f>
        <v>#REF!</v>
      </c>
      <c r="N29" s="42" t="e">
        <f>'Land-Based Wind'!#REF!</f>
        <v>#REF!</v>
      </c>
      <c r="O29" s="42" t="e">
        <f>'Land-Based Wind'!#REF!</f>
        <v>#REF!</v>
      </c>
      <c r="P29" s="42" t="e">
        <f>'Land-Based Wind'!#REF!</f>
        <v>#REF!</v>
      </c>
      <c r="Q29" s="42" t="e">
        <f>'Land-Based Wind'!#REF!</f>
        <v>#REF!</v>
      </c>
      <c r="R29" s="42" t="e">
        <f>'Land-Based Wind'!#REF!</f>
        <v>#REF!</v>
      </c>
      <c r="S29" s="36"/>
      <c r="T29" s="36"/>
      <c r="U29" s="36"/>
      <c r="V29" s="165">
        <v>0</v>
      </c>
      <c r="W29" s="165">
        <v>0</v>
      </c>
      <c r="X29" s="165">
        <v>0</v>
      </c>
      <c r="Y29" s="165">
        <v>0</v>
      </c>
      <c r="Z29" s="165">
        <v>0</v>
      </c>
      <c r="AA29" s="165">
        <v>0</v>
      </c>
      <c r="AB29" s="165">
        <v>0</v>
      </c>
      <c r="AC29" s="165">
        <v>0</v>
      </c>
      <c r="AD29" s="165">
        <v>0</v>
      </c>
      <c r="AE29" s="165">
        <v>0</v>
      </c>
      <c r="AF29" s="165">
        <v>0</v>
      </c>
      <c r="AG29" s="165">
        <v>0</v>
      </c>
      <c r="AH29" s="165">
        <v>0</v>
      </c>
      <c r="AI29" s="165">
        <v>0</v>
      </c>
      <c r="AJ29" s="165">
        <v>0</v>
      </c>
      <c r="AK29" s="165">
        <v>0</v>
      </c>
      <c r="AL29" s="165">
        <v>0</v>
      </c>
      <c r="AM29" s="165">
        <v>0</v>
      </c>
      <c r="AN29" s="165">
        <v>0</v>
      </c>
      <c r="AO29" s="165">
        <v>0</v>
      </c>
      <c r="AP29" s="165">
        <v>0</v>
      </c>
      <c r="AQ29" s="165">
        <v>0</v>
      </c>
      <c r="AR29" s="165">
        <v>0</v>
      </c>
      <c r="AS29" s="165">
        <v>0</v>
      </c>
      <c r="AT29" s="165">
        <v>0</v>
      </c>
      <c r="AU29" s="165">
        <v>0</v>
      </c>
      <c r="AV29" s="165">
        <v>0</v>
      </c>
      <c r="AW29" s="165">
        <v>0</v>
      </c>
      <c r="AX29" s="165">
        <v>0</v>
      </c>
      <c r="AY29" s="165">
        <v>0</v>
      </c>
      <c r="AZ29" s="165">
        <v>0</v>
      </c>
      <c r="BA29" s="165">
        <v>0</v>
      </c>
      <c r="BB29" s="165">
        <v>0</v>
      </c>
      <c r="BC29" s="165">
        <v>0</v>
      </c>
      <c r="BD29" s="165">
        <v>0</v>
      </c>
      <c r="BE29" s="165">
        <v>0</v>
      </c>
      <c r="BF29" s="165">
        <v>0</v>
      </c>
      <c r="BG29" s="488">
        <v>0</v>
      </c>
    </row>
    <row r="30" spans="2:59" ht="15" customHeight="1">
      <c r="B30" s="871"/>
      <c r="C30" s="4"/>
      <c r="D30" s="736"/>
      <c r="E30" s="701" t="s">
        <v>962</v>
      </c>
      <c r="F30" s="42" t="e">
        <f>'Land-Based Wind'!#REF!</f>
        <v>#REF!</v>
      </c>
      <c r="G30" s="42" t="e">
        <f>'Land-Based Wind'!#REF!</f>
        <v>#REF!</v>
      </c>
      <c r="H30" s="42" t="e">
        <f>'Land-Based Wind'!#REF!</f>
        <v>#REF!</v>
      </c>
      <c r="I30" s="42" t="e">
        <f>'Land-Based Wind'!#REF!</f>
        <v>#REF!</v>
      </c>
      <c r="J30" s="42" t="e">
        <f>'Land-Based Wind'!#REF!</f>
        <v>#REF!</v>
      </c>
      <c r="K30" s="42" t="e">
        <f>'Land-Based Wind'!#REF!</f>
        <v>#REF!</v>
      </c>
      <c r="L30" s="42" t="e">
        <f>'Land-Based Wind'!#REF!</f>
        <v>#REF!</v>
      </c>
      <c r="M30" s="42" t="e">
        <f>'Land-Based Wind'!#REF!</f>
        <v>#REF!</v>
      </c>
      <c r="N30" s="42" t="e">
        <f>'Land-Based Wind'!#REF!</f>
        <v>#REF!</v>
      </c>
      <c r="O30" s="42" t="e">
        <f>'Land-Based Wind'!#REF!</f>
        <v>#REF!</v>
      </c>
      <c r="P30" s="42" t="e">
        <f>'Land-Based Wind'!#REF!</f>
        <v>#REF!</v>
      </c>
      <c r="Q30" s="42" t="e">
        <f>'Land-Based Wind'!#REF!</f>
        <v>#REF!</v>
      </c>
      <c r="R30" s="42" t="e">
        <f>'Land-Based Wind'!#REF!</f>
        <v>#REF!</v>
      </c>
      <c r="S30" s="36"/>
      <c r="T30" s="36"/>
      <c r="U30" s="36"/>
      <c r="V30" s="165">
        <v>0</v>
      </c>
      <c r="W30" s="165">
        <v>0</v>
      </c>
      <c r="X30" s="165">
        <v>0</v>
      </c>
      <c r="Y30" s="165">
        <v>0</v>
      </c>
      <c r="Z30" s="165">
        <v>0</v>
      </c>
      <c r="AA30" s="165">
        <v>0</v>
      </c>
      <c r="AB30" s="165">
        <v>0</v>
      </c>
      <c r="AC30" s="165">
        <v>0</v>
      </c>
      <c r="AD30" s="165">
        <v>0</v>
      </c>
      <c r="AE30" s="165">
        <v>0</v>
      </c>
      <c r="AF30" s="165">
        <v>0</v>
      </c>
      <c r="AG30" s="165">
        <v>0</v>
      </c>
      <c r="AH30" s="165">
        <v>0</v>
      </c>
      <c r="AI30" s="165">
        <v>0</v>
      </c>
      <c r="AJ30" s="165">
        <v>0</v>
      </c>
      <c r="AK30" s="165">
        <v>0</v>
      </c>
      <c r="AL30" s="165">
        <v>0</v>
      </c>
      <c r="AM30" s="165">
        <v>0</v>
      </c>
      <c r="AN30" s="165">
        <v>0</v>
      </c>
      <c r="AO30" s="165">
        <v>0</v>
      </c>
      <c r="AP30" s="165">
        <v>0</v>
      </c>
      <c r="AQ30" s="165">
        <v>0</v>
      </c>
      <c r="AR30" s="165">
        <v>0</v>
      </c>
      <c r="AS30" s="165">
        <v>0</v>
      </c>
      <c r="AT30" s="165">
        <v>0</v>
      </c>
      <c r="AU30" s="165">
        <v>0</v>
      </c>
      <c r="AV30" s="165">
        <v>0</v>
      </c>
      <c r="AW30" s="165">
        <v>0</v>
      </c>
      <c r="AX30" s="165">
        <v>0</v>
      </c>
      <c r="AY30" s="165">
        <v>0</v>
      </c>
      <c r="AZ30" s="165">
        <v>0</v>
      </c>
      <c r="BA30" s="165">
        <v>0</v>
      </c>
      <c r="BB30" s="165">
        <v>0</v>
      </c>
      <c r="BC30" s="165">
        <v>0</v>
      </c>
      <c r="BD30" s="165">
        <v>0</v>
      </c>
      <c r="BE30" s="165">
        <v>0</v>
      </c>
      <c r="BF30" s="165">
        <v>0</v>
      </c>
      <c r="BG30" s="488">
        <v>0</v>
      </c>
    </row>
    <row r="31" spans="2:59" ht="15" customHeight="1"/>
    <row r="32" spans="2:59" ht="15" customHeight="1">
      <c r="B32" s="851" t="s">
        <v>27</v>
      </c>
      <c r="D32" s="736" t="s">
        <v>640</v>
      </c>
      <c r="E32" s="62" t="s">
        <v>958</v>
      </c>
      <c r="S32" s="36"/>
      <c r="T32" s="36"/>
      <c r="U32" s="36"/>
      <c r="V32" s="165">
        <v>0</v>
      </c>
      <c r="W32" s="165">
        <v>0</v>
      </c>
      <c r="X32" s="165">
        <v>0</v>
      </c>
      <c r="Y32" s="165">
        <v>0</v>
      </c>
      <c r="Z32" s="165">
        <v>0</v>
      </c>
      <c r="AA32" s="165">
        <v>0</v>
      </c>
      <c r="AB32" s="165">
        <v>0</v>
      </c>
      <c r="AC32" s="165">
        <v>0</v>
      </c>
      <c r="AD32" s="165">
        <v>0</v>
      </c>
      <c r="AE32" s="165">
        <v>0</v>
      </c>
      <c r="AF32" s="165">
        <v>0</v>
      </c>
      <c r="AG32" s="165">
        <v>0</v>
      </c>
      <c r="AH32" s="165">
        <v>0</v>
      </c>
      <c r="AI32" s="165">
        <v>0</v>
      </c>
      <c r="AJ32" s="165">
        <v>0</v>
      </c>
      <c r="AK32" s="165">
        <v>0</v>
      </c>
      <c r="AL32" s="165">
        <v>0</v>
      </c>
      <c r="AM32" s="165">
        <v>0</v>
      </c>
      <c r="AN32" s="165">
        <v>0</v>
      </c>
      <c r="AO32" s="165">
        <v>0</v>
      </c>
      <c r="AP32" s="165">
        <v>0</v>
      </c>
      <c r="AQ32" s="165">
        <v>0</v>
      </c>
      <c r="AR32" s="165">
        <v>0</v>
      </c>
      <c r="AS32" s="165">
        <v>0</v>
      </c>
      <c r="AT32" s="165">
        <v>0</v>
      </c>
      <c r="AU32" s="165">
        <v>0</v>
      </c>
      <c r="AV32" s="165">
        <v>0</v>
      </c>
      <c r="AW32" s="165">
        <v>0</v>
      </c>
      <c r="AX32" s="165">
        <v>0</v>
      </c>
      <c r="AY32" s="165">
        <v>0</v>
      </c>
      <c r="AZ32" s="165">
        <v>0</v>
      </c>
      <c r="BA32" s="165">
        <v>0</v>
      </c>
      <c r="BB32" s="165">
        <v>0</v>
      </c>
      <c r="BC32" s="165">
        <v>0</v>
      </c>
      <c r="BD32" s="165">
        <v>0</v>
      </c>
      <c r="BE32" s="165">
        <v>0</v>
      </c>
      <c r="BF32" s="165">
        <v>0</v>
      </c>
      <c r="BG32" s="488">
        <v>0</v>
      </c>
    </row>
    <row r="33" spans="2:59" ht="15" customHeight="1">
      <c r="B33" s="851"/>
      <c r="D33" s="736"/>
      <c r="E33" s="62" t="s">
        <v>959</v>
      </c>
      <c r="S33" s="36"/>
      <c r="T33" s="36"/>
      <c r="U33" s="36"/>
      <c r="V33" s="165">
        <v>0</v>
      </c>
      <c r="W33" s="165">
        <v>0</v>
      </c>
      <c r="X33" s="165">
        <v>0</v>
      </c>
      <c r="Y33" s="165">
        <v>0</v>
      </c>
      <c r="Z33" s="165">
        <v>0</v>
      </c>
      <c r="AA33" s="165">
        <v>0</v>
      </c>
      <c r="AB33" s="165">
        <v>0</v>
      </c>
      <c r="AC33" s="165">
        <v>0</v>
      </c>
      <c r="AD33" s="165">
        <v>0</v>
      </c>
      <c r="AE33" s="165">
        <v>0</v>
      </c>
      <c r="AF33" s="165">
        <v>0</v>
      </c>
      <c r="AG33" s="165">
        <v>0</v>
      </c>
      <c r="AH33" s="165">
        <v>0</v>
      </c>
      <c r="AI33" s="165">
        <v>0</v>
      </c>
      <c r="AJ33" s="165">
        <v>0</v>
      </c>
      <c r="AK33" s="165">
        <v>0</v>
      </c>
      <c r="AL33" s="165">
        <v>0</v>
      </c>
      <c r="AM33" s="165">
        <v>0</v>
      </c>
      <c r="AN33" s="165">
        <v>0</v>
      </c>
      <c r="AO33" s="165">
        <v>0</v>
      </c>
      <c r="AP33" s="165">
        <v>0</v>
      </c>
      <c r="AQ33" s="165">
        <v>0</v>
      </c>
      <c r="AR33" s="165">
        <v>0</v>
      </c>
      <c r="AS33" s="165">
        <v>0</v>
      </c>
      <c r="AT33" s="165">
        <v>0</v>
      </c>
      <c r="AU33" s="165">
        <v>0</v>
      </c>
      <c r="AV33" s="165">
        <v>0</v>
      </c>
      <c r="AW33" s="165">
        <v>0</v>
      </c>
      <c r="AX33" s="165">
        <v>0</v>
      </c>
      <c r="AY33" s="165">
        <v>0</v>
      </c>
      <c r="AZ33" s="165">
        <v>0</v>
      </c>
      <c r="BA33" s="165">
        <v>0</v>
      </c>
      <c r="BB33" s="165">
        <v>0</v>
      </c>
      <c r="BC33" s="165">
        <v>0</v>
      </c>
      <c r="BD33" s="165">
        <v>0</v>
      </c>
      <c r="BE33" s="165">
        <v>0</v>
      </c>
      <c r="BF33" s="165">
        <v>0</v>
      </c>
      <c r="BG33" s="488">
        <v>0</v>
      </c>
    </row>
    <row r="34" spans="2:59" ht="15" customHeight="1">
      <c r="B34" s="851"/>
      <c r="D34" s="736"/>
      <c r="E34" s="62" t="s">
        <v>960</v>
      </c>
      <c r="S34" s="36"/>
      <c r="T34" s="36"/>
      <c r="U34" s="36"/>
      <c r="V34" s="165">
        <v>0</v>
      </c>
      <c r="W34" s="165">
        <v>0</v>
      </c>
      <c r="X34" s="165">
        <v>0</v>
      </c>
      <c r="Y34" s="165">
        <v>0</v>
      </c>
      <c r="Z34" s="165">
        <v>0</v>
      </c>
      <c r="AA34" s="165">
        <v>0</v>
      </c>
      <c r="AB34" s="165">
        <v>0</v>
      </c>
      <c r="AC34" s="165">
        <v>0</v>
      </c>
      <c r="AD34" s="165">
        <v>0</v>
      </c>
      <c r="AE34" s="165">
        <v>0</v>
      </c>
      <c r="AF34" s="165">
        <v>0</v>
      </c>
      <c r="AG34" s="165">
        <v>0</v>
      </c>
      <c r="AH34" s="165">
        <v>0</v>
      </c>
      <c r="AI34" s="165">
        <v>0</v>
      </c>
      <c r="AJ34" s="165">
        <v>0</v>
      </c>
      <c r="AK34" s="165">
        <v>0</v>
      </c>
      <c r="AL34" s="165">
        <v>0</v>
      </c>
      <c r="AM34" s="165">
        <v>0</v>
      </c>
      <c r="AN34" s="165">
        <v>0</v>
      </c>
      <c r="AO34" s="165">
        <v>0</v>
      </c>
      <c r="AP34" s="165">
        <v>0</v>
      </c>
      <c r="AQ34" s="165">
        <v>0</v>
      </c>
      <c r="AR34" s="165">
        <v>0</v>
      </c>
      <c r="AS34" s="165">
        <v>0</v>
      </c>
      <c r="AT34" s="165">
        <v>0</v>
      </c>
      <c r="AU34" s="165">
        <v>0</v>
      </c>
      <c r="AV34" s="165">
        <v>0</v>
      </c>
      <c r="AW34" s="165">
        <v>0</v>
      </c>
      <c r="AX34" s="165">
        <v>0</v>
      </c>
      <c r="AY34" s="165">
        <v>0</v>
      </c>
      <c r="AZ34" s="165">
        <v>0</v>
      </c>
      <c r="BA34" s="165">
        <v>0</v>
      </c>
      <c r="BB34" s="165">
        <v>0</v>
      </c>
      <c r="BC34" s="165">
        <v>0</v>
      </c>
      <c r="BD34" s="165">
        <v>0</v>
      </c>
      <c r="BE34" s="165">
        <v>0</v>
      </c>
      <c r="BF34" s="165">
        <v>0</v>
      </c>
      <c r="BG34" s="488">
        <v>0</v>
      </c>
    </row>
    <row r="35" spans="2:59" ht="15" customHeight="1">
      <c r="B35" s="851"/>
      <c r="D35" s="736"/>
      <c r="E35" s="62" t="s">
        <v>961</v>
      </c>
      <c r="S35" s="36"/>
      <c r="T35" s="36"/>
      <c r="U35" s="36"/>
      <c r="V35" s="165">
        <v>0</v>
      </c>
      <c r="W35" s="165">
        <v>0</v>
      </c>
      <c r="X35" s="165">
        <v>0</v>
      </c>
      <c r="Y35" s="165">
        <v>0</v>
      </c>
      <c r="Z35" s="165">
        <v>0</v>
      </c>
      <c r="AA35" s="165">
        <v>0</v>
      </c>
      <c r="AB35" s="165">
        <v>0</v>
      </c>
      <c r="AC35" s="165">
        <v>0</v>
      </c>
      <c r="AD35" s="165">
        <v>0</v>
      </c>
      <c r="AE35" s="165">
        <v>0</v>
      </c>
      <c r="AF35" s="165">
        <v>0</v>
      </c>
      <c r="AG35" s="165">
        <v>0</v>
      </c>
      <c r="AH35" s="165">
        <v>0</v>
      </c>
      <c r="AI35" s="165">
        <v>0</v>
      </c>
      <c r="AJ35" s="165">
        <v>0</v>
      </c>
      <c r="AK35" s="165">
        <v>0</v>
      </c>
      <c r="AL35" s="165">
        <v>0</v>
      </c>
      <c r="AM35" s="165">
        <v>0</v>
      </c>
      <c r="AN35" s="165">
        <v>0</v>
      </c>
      <c r="AO35" s="165">
        <v>0</v>
      </c>
      <c r="AP35" s="165">
        <v>0</v>
      </c>
      <c r="AQ35" s="165">
        <v>0</v>
      </c>
      <c r="AR35" s="165">
        <v>0</v>
      </c>
      <c r="AS35" s="165">
        <v>0</v>
      </c>
      <c r="AT35" s="165">
        <v>0</v>
      </c>
      <c r="AU35" s="165">
        <v>0</v>
      </c>
      <c r="AV35" s="165">
        <v>0</v>
      </c>
      <c r="AW35" s="165">
        <v>0</v>
      </c>
      <c r="AX35" s="165">
        <v>0</v>
      </c>
      <c r="AY35" s="165">
        <v>0</v>
      </c>
      <c r="AZ35" s="165">
        <v>0</v>
      </c>
      <c r="BA35" s="165">
        <v>0</v>
      </c>
      <c r="BB35" s="165">
        <v>0</v>
      </c>
      <c r="BC35" s="165">
        <v>0</v>
      </c>
      <c r="BD35" s="165">
        <v>0</v>
      </c>
      <c r="BE35" s="165">
        <v>0</v>
      </c>
      <c r="BF35" s="165">
        <v>0</v>
      </c>
      <c r="BG35" s="488">
        <v>0</v>
      </c>
    </row>
    <row r="36" spans="2:59" ht="15" customHeight="1">
      <c r="B36" s="851"/>
      <c r="D36" s="736"/>
      <c r="E36" s="701" t="s">
        <v>962</v>
      </c>
      <c r="S36" s="36"/>
      <c r="T36" s="36"/>
      <c r="U36" s="36"/>
      <c r="V36" s="165">
        <v>0</v>
      </c>
      <c r="W36" s="165">
        <v>0</v>
      </c>
      <c r="X36" s="165">
        <v>0</v>
      </c>
      <c r="Y36" s="165">
        <v>0</v>
      </c>
      <c r="Z36" s="165">
        <v>0</v>
      </c>
      <c r="AA36" s="165">
        <v>0</v>
      </c>
      <c r="AB36" s="165">
        <v>0</v>
      </c>
      <c r="AC36" s="165">
        <v>0</v>
      </c>
      <c r="AD36" s="165">
        <v>0</v>
      </c>
      <c r="AE36" s="165">
        <v>0</v>
      </c>
      <c r="AF36" s="165">
        <v>0</v>
      </c>
      <c r="AG36" s="165">
        <v>0</v>
      </c>
      <c r="AH36" s="165">
        <v>0</v>
      </c>
      <c r="AI36" s="165">
        <v>0</v>
      </c>
      <c r="AJ36" s="165">
        <v>0</v>
      </c>
      <c r="AK36" s="165">
        <v>0</v>
      </c>
      <c r="AL36" s="165">
        <v>0</v>
      </c>
      <c r="AM36" s="165">
        <v>0</v>
      </c>
      <c r="AN36" s="165">
        <v>0</v>
      </c>
      <c r="AO36" s="165">
        <v>0</v>
      </c>
      <c r="AP36" s="165">
        <v>0</v>
      </c>
      <c r="AQ36" s="165">
        <v>0</v>
      </c>
      <c r="AR36" s="165">
        <v>0</v>
      </c>
      <c r="AS36" s="165">
        <v>0</v>
      </c>
      <c r="AT36" s="165">
        <v>0</v>
      </c>
      <c r="AU36" s="165">
        <v>0</v>
      </c>
      <c r="AV36" s="165">
        <v>0</v>
      </c>
      <c r="AW36" s="165">
        <v>0</v>
      </c>
      <c r="AX36" s="165">
        <v>0</v>
      </c>
      <c r="AY36" s="165">
        <v>0</v>
      </c>
      <c r="AZ36" s="165">
        <v>0</v>
      </c>
      <c r="BA36" s="165">
        <v>0</v>
      </c>
      <c r="BB36" s="165">
        <v>0</v>
      </c>
      <c r="BC36" s="165">
        <v>0</v>
      </c>
      <c r="BD36" s="165">
        <v>0</v>
      </c>
      <c r="BE36" s="165">
        <v>0</v>
      </c>
      <c r="BF36" s="165">
        <v>0</v>
      </c>
      <c r="BG36" s="488">
        <v>0</v>
      </c>
    </row>
    <row r="37" spans="2:59" ht="15" customHeight="1"/>
    <row r="38" spans="2:59" ht="15" customHeight="1">
      <c r="B38" s="788" t="s">
        <v>33</v>
      </c>
      <c r="C38" s="4"/>
      <c r="D38" s="735" t="s">
        <v>34</v>
      </c>
      <c r="E38" s="62" t="s">
        <v>958</v>
      </c>
      <c r="F38" s="47"/>
      <c r="G38" s="41"/>
      <c r="H38" s="41"/>
      <c r="I38" s="41"/>
      <c r="J38" s="41"/>
      <c r="K38" s="41"/>
      <c r="L38" s="41"/>
      <c r="M38" s="41"/>
      <c r="N38" s="41"/>
      <c r="O38" s="41"/>
      <c r="P38" s="41"/>
      <c r="Q38" s="41"/>
      <c r="R38" s="41"/>
      <c r="S38" s="41"/>
      <c r="T38" s="41"/>
      <c r="U38" s="41"/>
      <c r="V38" s="394">
        <f xml:space="preserve"> (('Land-Based Wind'!$S$41 * 'Land-Based Wind'!$S$39 * 'Land-Based Wind'!$S$37 * (V14 * 1 + V32) +V20) * 1000 / (V8 * 8760)) + V26 + 0</f>
        <v>50.739133570276223</v>
      </c>
      <c r="W38" s="394">
        <f xml:space="preserve"> (('Land-Based Wind'!$S$41 * 'Land-Based Wind'!$S$39 * 'Land-Based Wind'!$S$37 * (W14 * 1 + W32) +W20) * 1000 / (W8 * 8760)) + W26 + 0</f>
        <v>49.792829553625268</v>
      </c>
      <c r="X38" s="394">
        <f xml:space="preserve"> (('Land-Based Wind'!$S$41 * 'Land-Based Wind'!$S$39 * 'Land-Based Wind'!$S$37 * (X14 * 1 + X32) +X20) * 1000 / (X8 * 8760)) + X26 + 0</f>
        <v>45.081775122742087</v>
      </c>
      <c r="Y38" s="394">
        <f xml:space="preserve"> (('Land-Based Wind'!$S$41 * 'Land-Based Wind'!$S$39 * 'Land-Based Wind'!$S$37 * (Y14 * 1 + Y32) +Y20) * 1000 / (Y8 * 8760)) + Y26 + 0</f>
        <v>43.498327122358567</v>
      </c>
      <c r="Z38" s="394">
        <f xml:space="preserve"> (('Land-Based Wind'!$S$41 * 'Land-Based Wind'!$S$39 * 'Land-Based Wind'!$S$37 * (Z14 * 1 + Z32) +Z20) * 1000 / (Z8 * 8760)) + Z26 + 0</f>
        <v>41.914879000458683</v>
      </c>
      <c r="AA38" s="394">
        <f xml:space="preserve"> (('Land-Based Wind'!$S$41 * 'Land-Based Wind'!$S$39 * 'Land-Based Wind'!$S$37 * (AA14 * 1 + AA32) +AA20) * 1000 / (AA8 * 8760)) + AA26 + 0</f>
        <v>40.331430751458534</v>
      </c>
      <c r="AB38" s="394">
        <f xml:space="preserve"> (('Land-Based Wind'!$S$41 * 'Land-Based Wind'!$S$39 * 'Land-Based Wind'!$S$37 * (AB14 * 1 + AB32) +AB20) * 1000 / (AB8 * 8760)) + AB26 + 0</f>
        <v>38.747982369426758</v>
      </c>
      <c r="AC38" s="394">
        <f xml:space="preserve"> (('Land-Based Wind'!$S$41 * 'Land-Based Wind'!$S$39 * 'Land-Based Wind'!$S$37 * (AC14 * 1 + AC32) +AC20) * 1000 / (AC8 * 8760)) + AC26 + 0</f>
        <v>37.164533848057125</v>
      </c>
      <c r="AD38" s="394">
        <f xml:space="preserve"> (('Land-Based Wind'!$S$41 * 'Land-Based Wind'!$S$39 * 'Land-Based Wind'!$S$37 * (AD14 * 1 + AD32) +AD20) * 1000 / (AD8 * 8760)) + AD26 + 0</f>
        <v>36.186539132452516</v>
      </c>
      <c r="AE38" s="394">
        <f xml:space="preserve"> (('Land-Based Wind'!$S$41 * 'Land-Based Wind'!$S$39 * 'Land-Based Wind'!$S$37 * (AE14 * 1 + AE32) +AE20) * 1000 / (AE8 * 8760)) + AE26 + 0</f>
        <v>35.20854407685583</v>
      </c>
      <c r="AF38" s="394">
        <f xml:space="preserve"> (('Land-Based Wind'!$S$41 * 'Land-Based Wind'!$S$39 * 'Land-Based Wind'!$S$37 * (AF14 * 1 + AF32) +AF20) * 1000 / (AF8 * 8760)) + AF26 + 0</f>
        <v>34.230548661787189</v>
      </c>
      <c r="AG38" s="394">
        <f xml:space="preserve"> (('Land-Based Wind'!$S$41 * 'Land-Based Wind'!$S$39 * 'Land-Based Wind'!$S$37 * (AG14 * 1 + AG32) +AG20) * 1000 / (AG8 * 8760)) + AG26 + 0</f>
        <v>33.25255286624953</v>
      </c>
      <c r="AH38" s="394">
        <f xml:space="preserve"> (('Land-Based Wind'!$S$41 * 'Land-Based Wind'!$S$39 * 'Land-Based Wind'!$S$37 * (AH14 * 1 + AH32) +AH20) * 1000 / (AH8 * 8760)) + AH26 + 0</f>
        <v>32.274556667578089</v>
      </c>
      <c r="AI38" s="394">
        <f xml:space="preserve"> (('Land-Based Wind'!$S$41 * 'Land-Based Wind'!$S$39 * 'Land-Based Wind'!$S$37 * (AI14 * 1 + AI32) +AI20) * 1000 / (AI8 * 8760)) + AI26 + 0</f>
        <v>31.296560041271423</v>
      </c>
      <c r="AJ38" s="394">
        <f xml:space="preserve"> (('Land-Based Wind'!$S$41 * 'Land-Based Wind'!$S$39 * 'Land-Based Wind'!$S$37 * (AJ14 * 1 + AJ32) +AJ20) * 1000 / (AJ8 * 8760)) + AJ26 + 0</f>
        <v>30.318562960801508</v>
      </c>
      <c r="AK38" s="394">
        <f xml:space="preserve"> (('Land-Based Wind'!$S$41 * 'Land-Based Wind'!$S$39 * 'Land-Based Wind'!$S$37 * (AK14 * 1 + AK32) +AK20) * 1000 / (AK8 * 8760)) + AK26 + 0</f>
        <v>29.340565397399804</v>
      </c>
      <c r="AL38" s="394">
        <f xml:space="preserve"> (('Land-Based Wind'!$S$41 * 'Land-Based Wind'!$S$39 * 'Land-Based Wind'!$S$37 * (AL14 * 1 + AL32) +AL20) * 1000 / (AL8 * 8760)) + AL26 + 0</f>
        <v>28.362567319815575</v>
      </c>
      <c r="AM38" s="394">
        <f xml:space="preserve"> (('Land-Based Wind'!$S$41 * 'Land-Based Wind'!$S$39 * 'Land-Based Wind'!$S$37 * (AM14 * 1 + AM32) +AM20) * 1000 / (AM8 * 8760)) + AM26 + 0</f>
        <v>27.384568694042375</v>
      </c>
      <c r="AN38" s="394">
        <f xml:space="preserve"> (('Land-Based Wind'!$S$41 * 'Land-Based Wind'!$S$39 * 'Land-Based Wind'!$S$37 * (AN14 * 1 + AN32) +AN20) * 1000 / (AN8 * 8760)) + AN26 + 0</f>
        <v>27.242152858922232</v>
      </c>
      <c r="AO38" s="394">
        <f xml:space="preserve"> (('Land-Based Wind'!$S$41 * 'Land-Based Wind'!$S$39 * 'Land-Based Wind'!$S$37 * (AO14 * 1 + AO32) +AO20) * 1000 / (AO8 * 8760)) + AO26 + 0</f>
        <v>27.110978685528135</v>
      </c>
      <c r="AP38" s="394">
        <f xml:space="preserve"> (('Land-Based Wind'!$S$41 * 'Land-Based Wind'!$S$39 * 'Land-Based Wind'!$S$37 * (AP14 * 1 + AP32) +AP20) * 1000 / (AP8 * 8760)) + AP26 + 0</f>
        <v>26.989620991696462</v>
      </c>
      <c r="AQ38" s="394">
        <f xml:space="preserve"> (('Land-Based Wind'!$S$41 * 'Land-Based Wind'!$S$39 * 'Land-Based Wind'!$S$37 * (AQ14 * 1 + AQ32) +AQ20) * 1000 / (AQ8 * 8760)) + AQ26 + 0</f>
        <v>26.876725048678665</v>
      </c>
      <c r="AR38" s="394">
        <f xml:space="preserve"> (('Land-Based Wind'!$S$41 * 'Land-Based Wind'!$S$39 * 'Land-Based Wind'!$S$37 * (AR14 * 1 + AR32) +AR20) * 1000 / (AR8 * 8760)) + AR26 + 0</f>
        <v>26.771007051806951</v>
      </c>
      <c r="AS38" s="394">
        <f xml:space="preserve"> (('Land-Based Wind'!$S$41 * 'Land-Based Wind'!$S$39 * 'Land-Based Wind'!$S$37 * (AS14 * 1 + AS32) +AS20) * 1000 / (AS8 * 8760)) + AS26 + 0</f>
        <v>26.671253649703406</v>
      </c>
      <c r="AT38" s="394">
        <f xml:space="preserve"> (('Land-Based Wind'!$S$41 * 'Land-Based Wind'!$S$39 * 'Land-Based Wind'!$S$37 * (AT14 * 1 + AT32) +AT20) * 1000 / (AT8 * 8760)) + AT26 + 0</f>
        <v>26.576322289415867</v>
      </c>
      <c r="AU38" s="394">
        <f xml:space="preserve"> (('Land-Based Wind'!$S$41 * 'Land-Based Wind'!$S$39 * 'Land-Based Wind'!$S$37 * (AU14 * 1 + AU32) +AU20) * 1000 / (AU8 * 8760)) + AU26 + 0</f>
        <v>26.485140902534059</v>
      </c>
      <c r="AV38" s="394">
        <f xml:space="preserve"> (('Land-Based Wind'!$S$41 * 'Land-Based Wind'!$S$39 * 'Land-Based Wind'!$S$37 * (AV14 * 1 + AV32) +AV20) * 1000 / (AV8 * 8760)) + AV26 + 0</f>
        <v>26.396708375849869</v>
      </c>
      <c r="AW38" s="394">
        <f xml:space="preserve"> (('Land-Based Wind'!$S$41 * 'Land-Based Wind'!$S$39 * 'Land-Based Wind'!$S$37 * (AW14 * 1 + AW32) +AW20) * 1000 / (AW8 * 8760)) + AW26 + 0</f>
        <v>26.310094049180265</v>
      </c>
      <c r="AX38" s="394">
        <f xml:space="preserve"> (('Land-Based Wind'!$S$41 * 'Land-Based Wind'!$S$39 * 'Land-Based Wind'!$S$37 * (AX14 * 1 + AX32) +AX20) * 1000 / (AX8 * 8760)) + AX26 + 0</f>
        <v>26.224439753142953</v>
      </c>
      <c r="AY38" s="394">
        <f xml:space="preserve"> (('Land-Based Wind'!$S$41 * 'Land-Based Wind'!$S$39 * 'Land-Based Wind'!$S$37 * (AY14 * 1 + AY32) +AY20) * 1000 / (AY8 * 8760)) + AY26 + 0</f>
        <v>26.138954479265973</v>
      </c>
      <c r="AZ38" s="394">
        <f xml:space="preserve"> (('Land-Based Wind'!$S$41 * 'Land-Based Wind'!$S$39 * 'Land-Based Wind'!$S$37 * (AZ14 * 1 + AZ32) +AZ20) * 1000 / (AZ8 * 8760)) + AZ26 + 0</f>
        <v>26.052919647683744</v>
      </c>
      <c r="BA38" s="394">
        <f xml:space="preserve"> (('Land-Based Wind'!$S$41 * 'Land-Based Wind'!$S$39 * 'Land-Based Wind'!$S$37 * (BA14 * 1 + BA32) +BA20) * 1000 / (BA8 * 8760)) + BA26 + 0</f>
        <v>25.965687319387253</v>
      </c>
      <c r="BB38" s="394">
        <f xml:space="preserve"> (('Land-Based Wind'!$S$41 * 'Land-Based Wind'!$S$39 * 'Land-Based Wind'!$S$37 * (BB14 * 1 + BB32) +BB20) * 1000 / (BB8 * 8760)) + BB26 + 0</f>
        <v>25.876680290315122</v>
      </c>
      <c r="BC38" s="394">
        <f xml:space="preserve"> (('Land-Based Wind'!$S$41 * 'Land-Based Wind'!$S$39 * 'Land-Based Wind'!$S$37 * (BC14 * 1 + BC32) +BC20) * 1000 / (BC8 * 8760)) + BC26 + 0</f>
        <v>25.785399194929596</v>
      </c>
      <c r="BD38" s="394">
        <f xml:space="preserve"> (('Land-Based Wind'!$S$41 * 'Land-Based Wind'!$S$39 * 'Land-Based Wind'!$S$37 * (BD14 * 1 + BD32) +BD20) * 1000 / (BD8 * 8760)) + BD26 + 0</f>
        <v>25.6914008370338</v>
      </c>
      <c r="BE38" s="394">
        <f xml:space="preserve"> (('Land-Based Wind'!$S$41 * 'Land-Based Wind'!$S$39 * 'Land-Based Wind'!$S$37 * (BE14 * 1 + BE32) +BE20) * 1000 / (BE8 * 8760)) + BE26 + 0</f>
        <v>25.594320026106136</v>
      </c>
      <c r="BF38" s="394">
        <f xml:space="preserve"> (('Land-Based Wind'!$S$41 * 'Land-Based Wind'!$S$39 * 'Land-Based Wind'!$S$37 * (BF14 * 1 + BF32) +BF20) * 1000 / (BF8 * 8760)) + BF26 + 0</f>
        <v>25.493862149075035</v>
      </c>
      <c r="BG38" s="394">
        <f xml:space="preserve"> (('Land-Based Wind'!$S$41 * 'Land-Based Wind'!$S$39 * 'Land-Based Wind'!$S$37 * (BG14 * 1 + BG32) +BG20) * 1000 / (BG8 * 8760)) + BG26 + 0</f>
        <v>25.389803421408008</v>
      </c>
    </row>
    <row r="39" spans="2:59" ht="15" customHeight="1">
      <c r="B39" s="788"/>
      <c r="C39" s="4"/>
      <c r="D39" s="736"/>
      <c r="E39" s="62" t="s">
        <v>959</v>
      </c>
      <c r="F39" s="42" t="e">
        <f>'Land-Based Wind'!#REF!</f>
        <v>#REF!</v>
      </c>
      <c r="G39" s="42" t="e">
        <f>'Land-Based Wind'!#REF!</f>
        <v>#REF!</v>
      </c>
      <c r="H39" s="42" t="e">
        <f>'Land-Based Wind'!#REF!</f>
        <v>#REF!</v>
      </c>
      <c r="I39" s="42" t="e">
        <f>'Land-Based Wind'!#REF!</f>
        <v>#REF!</v>
      </c>
      <c r="J39" s="42" t="e">
        <f>'Land-Based Wind'!#REF!</f>
        <v>#REF!</v>
      </c>
      <c r="K39" s="42" t="e">
        <f>'Land-Based Wind'!#REF!</f>
        <v>#REF!</v>
      </c>
      <c r="L39" s="42" t="e">
        <f>'Land-Based Wind'!#REF!</f>
        <v>#REF!</v>
      </c>
      <c r="M39" s="42" t="e">
        <f>'Land-Based Wind'!#REF!</f>
        <v>#REF!</v>
      </c>
      <c r="N39" s="42" t="e">
        <f>'Land-Based Wind'!#REF!</f>
        <v>#REF!</v>
      </c>
      <c r="O39" s="42" t="e">
        <f>'Land-Based Wind'!#REF!</f>
        <v>#REF!</v>
      </c>
      <c r="P39" s="42" t="e">
        <f>'Land-Based Wind'!#REF!</f>
        <v>#REF!</v>
      </c>
      <c r="Q39" s="42" t="e">
        <f>'Land-Based Wind'!#REF!</f>
        <v>#REF!</v>
      </c>
      <c r="R39" s="42" t="e">
        <f>'Land-Based Wind'!#REF!</f>
        <v>#REF!</v>
      </c>
      <c r="S39" s="42"/>
      <c r="T39" s="42"/>
      <c r="U39" s="42"/>
      <c r="V39" s="394">
        <f xml:space="preserve"> (('Land-Based Wind'!$S$41 * 'Land-Based Wind'!$S$39 * 'Land-Based Wind'!$S$37 * (V15 * 1 + V33) +V21) * 1000 / (V9 * 8760)) + V27 + 0</f>
        <v>55.457543966068755</v>
      </c>
      <c r="W39" s="394">
        <f xml:space="preserve"> (('Land-Based Wind'!$S$41 * 'Land-Based Wind'!$S$39 * 'Land-Based Wind'!$S$37 * (W15 * 1 + W33) +W21) * 1000 / (W9 * 8760)) + W27 + 0</f>
        <v>54.423332288305261</v>
      </c>
      <c r="X39" s="394">
        <f xml:space="preserve"> (('Land-Based Wind'!$S$41 * 'Land-Based Wind'!$S$39 * 'Land-Based Wind'!$S$37 * (X15 * 1 + X33) +X21) * 1000 / (X9 * 8760)) + X27 + 0</f>
        <v>49.274171595516684</v>
      </c>
      <c r="Y39" s="394">
        <f xml:space="preserve"> (('Land-Based Wind'!$S$41 * 'Land-Based Wind'!$S$39 * 'Land-Based Wind'!$S$37 * (Y15 * 1 + Y33) +Y21) * 1000 / (Y9 * 8760)) + Y27 + 0</f>
        <v>47.543470258423241</v>
      </c>
      <c r="Z39" s="394">
        <f xml:space="preserve"> (('Land-Based Wind'!$S$41 * 'Land-Based Wind'!$S$39 * 'Land-Based Wind'!$S$37 * (Z15 * 1 + Z33) +Z21) * 1000 / (Z9 * 8760)) + Z27 + 0</f>
        <v>45.812768788512976</v>
      </c>
      <c r="AA39" s="394">
        <f xml:space="preserve"> (('Land-Based Wind'!$S$41 * 'Land-Based Wind'!$S$39 * 'Land-Based Wind'!$S$37 * (AA15 * 1 + AA33) +AA21) * 1000 / (AA9 * 8760)) + AA27 + 0</f>
        <v>44.082067179682731</v>
      </c>
      <c r="AB39" s="394">
        <f xml:space="preserve"> (('Land-Based Wind'!$S$41 * 'Land-Based Wind'!$S$39 * 'Land-Based Wind'!$S$37 * (AB15 * 1 + AB33) +AB21) * 1000 / (AB9 * 8760)) + AB27 + 0</f>
        <v>42.351365425449508</v>
      </c>
      <c r="AC39" s="394">
        <f xml:space="preserve"> (('Land-Based Wind'!$S$41 * 'Land-Based Wind'!$S$39 * 'Land-Based Wind'!$S$37 * (AC15 * 1 + AC33) +AC21) * 1000 / (AC9 * 8760)) + AC27 + 0</f>
        <v>40.620663518920672</v>
      </c>
      <c r="AD39" s="394">
        <f xml:space="preserve"> (('Land-Based Wind'!$S$41 * 'Land-Based Wind'!$S$39 * 'Land-Based Wind'!$S$37 * (AD15 * 1 + AD33) +AD21) * 1000 / (AD9 * 8760)) + AD27 + 0</f>
        <v>39.551719820386047</v>
      </c>
      <c r="AE39" s="394">
        <f xml:space="preserve"> (('Land-Based Wind'!$S$41 * 'Land-Based Wind'!$S$39 * 'Land-Based Wind'!$S$37 * (AE15 * 1 + AE33) +AE21) * 1000 / (AE9 * 8760)) + AE27 + 0</f>
        <v>38.482775750241665</v>
      </c>
      <c r="AF39" s="394">
        <f xml:space="preserve"> (('Land-Based Wind'!$S$41 * 'Land-Based Wind'!$S$39 * 'Land-Based Wind'!$S$37 * (AF15 * 1 + AF33) +AF21) * 1000 / (AF9 * 8760)) + AF27 + 0</f>
        <v>37.413831287196082</v>
      </c>
      <c r="AG39" s="394">
        <f xml:space="preserve"> (('Land-Based Wind'!$S$41 * 'Land-Based Wind'!$S$39 * 'Land-Based Wind'!$S$37 * (AG15 * 1 + AG33) +AG21) * 1000 / (AG9 * 8760)) + AG27 + 0</f>
        <v>36.344886408299629</v>
      </c>
      <c r="AH39" s="394">
        <f xml:space="preserve"> (('Land-Based Wind'!$S$41 * 'Land-Based Wind'!$S$39 * 'Land-Based Wind'!$S$37 * (AH15 * 1 + AH33) +AH21) * 1000 / (AH9 * 8760)) + AH27 + 0</f>
        <v>35.275941088779817</v>
      </c>
      <c r="AI39" s="394">
        <f xml:space="preserve"> (('Land-Based Wind'!$S$41 * 'Land-Based Wind'!$S$39 * 'Land-Based Wind'!$S$37 * (AI15 * 1 + AI33) +AI21) * 1000 / (AI9 * 8760)) + AI27 + 0</f>
        <v>34.206995301856693</v>
      </c>
      <c r="AJ39" s="394">
        <f xml:space="preserve"> (('Land-Based Wind'!$S$41 * 'Land-Based Wind'!$S$39 * 'Land-Based Wind'!$S$37 * (AJ15 * 1 + AJ33) +AJ21) * 1000 / (AJ9 * 8760)) + AJ27 + 0</f>
        <v>33.138049018535241</v>
      </c>
      <c r="AK39" s="394">
        <f xml:space="preserve"> (('Land-Based Wind'!$S$41 * 'Land-Based Wind'!$S$39 * 'Land-Based Wind'!$S$37 * (AK15 * 1 + AK33) +AK21) * 1000 / (AK9 * 8760)) + AK27 + 0</f>
        <v>32.069102207371571</v>
      </c>
      <c r="AL39" s="394">
        <f xml:space="preserve"> (('Land-Based Wind'!$S$41 * 'Land-Based Wind'!$S$39 * 'Land-Based Wind'!$S$37 * (AL15 * 1 + AL33) +AL21) * 1000 / (AL9 * 8760)) + AL27 + 0</f>
        <v>31.000154834208789</v>
      </c>
      <c r="AM39" s="394">
        <f xml:space="preserve"> (('Land-Based Wind'!$S$41 * 'Land-Based Wind'!$S$39 * 'Land-Based Wind'!$S$37 * (AM15 * 1 + AM33) +AM21) * 1000 / (AM9 * 8760)) + AM27 + 0</f>
        <v>29.931206861877982</v>
      </c>
      <c r="AN39" s="394">
        <f xml:space="preserve"> (('Land-Based Wind'!$S$41 * 'Land-Based Wind'!$S$39 * 'Land-Based Wind'!$S$37 * (AN15 * 1 + AN33) +AN21) * 1000 / (AN9 * 8760)) + AN27 + 0</f>
        <v>29.775547013113769</v>
      </c>
      <c r="AO39" s="394">
        <f xml:space="preserve"> (('Land-Based Wind'!$S$41 * 'Land-Based Wind'!$S$39 * 'Land-Based Wind'!$S$37 * (AO15 * 1 + AO33) +AO21) * 1000 / (AO9 * 8760)) + AO27 + 0</f>
        <v>29.632174248595884</v>
      </c>
      <c r="AP39" s="394">
        <f xml:space="preserve"> (('Land-Based Wind'!$S$41 * 'Land-Based Wind'!$S$39 * 'Land-Based Wind'!$S$37 * (AP15 * 1 + AP33) +AP21) * 1000 / (AP9 * 8760)) + AP27 + 0</f>
        <v>29.49953085081447</v>
      </c>
      <c r="AQ39" s="394">
        <f xml:space="preserve"> (('Land-Based Wind'!$S$41 * 'Land-Based Wind'!$S$39 * 'Land-Based Wind'!$S$37 * (AQ15 * 1 + AQ33) +AQ21) * 1000 / (AQ9 * 8760)) + AQ27 + 0</f>
        <v>29.376136107516313</v>
      </c>
      <c r="AR39" s="394">
        <f xml:space="preserve"> (('Land-Based Wind'!$S$41 * 'Land-Based Wind'!$S$39 * 'Land-Based Wind'!$S$37 * (AR15 * 1 + AR33) +AR21) * 1000 / (AR9 * 8760)) + AR27 + 0</f>
        <v>29.260586826140212</v>
      </c>
      <c r="AS39" s="394">
        <f xml:space="preserve"> (('Land-Based Wind'!$S$41 * 'Land-Based Wind'!$S$39 * 'Land-Based Wind'!$S$37 * (AS15 * 1 + AS33) +AS21) * 1000 / (AS9 * 8760)) + AS27 + 0</f>
        <v>29.151556819244881</v>
      </c>
      <c r="AT39" s="394">
        <f xml:space="preserve"> (('Land-Based Wind'!$S$41 * 'Land-Based Wind'!$S$39 * 'Land-Based Wind'!$S$37 * (AT15 * 1 + AT33) +AT21) * 1000 / (AT9 * 8760)) + AT27 + 0</f>
        <v>29.047797281740682</v>
      </c>
      <c r="AU39" s="394">
        <f xml:space="preserve"> (('Land-Based Wind'!$S$41 * 'Land-Based Wind'!$S$39 * 'Land-Based Wind'!$S$37 * (AU15 * 1 + AU33) +AU21) * 1000 / (AU9 * 8760)) + AU27 + 0</f>
        <v>28.948136447816132</v>
      </c>
      <c r="AV39" s="394">
        <f xml:space="preserve"> (('Land-Based Wind'!$S$41 * 'Land-Based Wind'!$S$39 * 'Land-Based Wind'!$S$37 * (AV15 * 1 + AV33) +AV21) * 1000 / (AV9 * 8760)) + AV27 + 0</f>
        <v>28.851480105367369</v>
      </c>
      <c r="AW39" s="394">
        <f xml:space="preserve"> (('Land-Based Wind'!$S$41 * 'Land-Based Wind'!$S$39 * 'Land-Based Wind'!$S$37 * (AW15 * 1 + AW33) +AW21) * 1000 / (AW9 * 8760)) + AW27 + 0</f>
        <v>28.75681104712092</v>
      </c>
      <c r="AX39" s="394">
        <f xml:space="preserve"> (('Land-Based Wind'!$S$41 * 'Land-Based Wind'!$S$39 * 'Land-Based Wind'!$S$37 * (AX15 * 1 + AX33) +AX21) * 1000 / (AX9 * 8760)) + AX27 + 0</f>
        <v>28.66319129791307</v>
      </c>
      <c r="AY39" s="394">
        <f xml:space="preserve"> (('Land-Based Wind'!$S$41 * 'Land-Based Wind'!$S$39 * 'Land-Based Wind'!$S$37 * (AY15 * 1 + AY33) +AY21) * 1000 / (AY9 * 8760)) + AY27 + 0</f>
        <v>28.569756289144326</v>
      </c>
      <c r="AZ39" s="394">
        <f xml:space="preserve"> (('Land-Based Wind'!$S$41 * 'Land-Based Wind'!$S$39 * 'Land-Based Wind'!$S$37 * (AZ15 * 1 + AZ33) +AZ21) * 1000 / (AZ9 * 8760)) + AZ27 + 0</f>
        <v>28.475720616346802</v>
      </c>
      <c r="BA39" s="394">
        <f xml:space="preserve"> (('Land-Based Wind'!$S$41 * 'Land-Based Wind'!$S$39 * 'Land-Based Wind'!$S$37 * (BA15 * 1 + BA33) +BA21) * 1000 / (BA9 * 8760)) + BA27 + 0</f>
        <v>28.380376085181926</v>
      </c>
      <c r="BB39" s="394">
        <f xml:space="preserve"> (('Land-Based Wind'!$S$41 * 'Land-Based Wind'!$S$39 * 'Land-Based Wind'!$S$37 * (BB15 * 1 + BB33) +BB21) * 1000 / (BB9 * 8760)) + BB27 + 0</f>
        <v>28.283091814281619</v>
      </c>
      <c r="BC39" s="394">
        <f xml:space="preserve"> (('Land-Based Wind'!$S$41 * 'Land-Based Wind'!$S$39 * 'Land-Based Wind'!$S$37 * (BC15 * 1 + BC33) +BC21) * 1000 / (BC9 * 8760)) + BC27 + 0</f>
        <v>28.183321999423921</v>
      </c>
      <c r="BD39" s="394">
        <f xml:space="preserve"> (('Land-Based Wind'!$S$41 * 'Land-Based Wind'!$S$39 * 'Land-Based Wind'!$S$37 * (BD15 * 1 + BD33) +BD21) * 1000 / (BD9 * 8760)) + BD27 + 0</f>
        <v>28.080582229216461</v>
      </c>
      <c r="BE39" s="394">
        <f xml:space="preserve"> (('Land-Based Wind'!$S$41 * 'Land-Based Wind'!$S$39 * 'Land-Based Wind'!$S$37 * (BE15 * 1 + BE33) +BE21) * 1000 / (BE9 * 8760)) + BE27 + 0</f>
        <v>27.974473352109086</v>
      </c>
      <c r="BF39" s="394">
        <f xml:space="preserve"> (('Land-Based Wind'!$S$41 * 'Land-Based Wind'!$S$39 * 'Land-Based Wind'!$S$37 * (BF15 * 1 + BF33) +BF21) * 1000 / (BF9 * 8760)) + BF27 + 0</f>
        <v>27.864673357377843</v>
      </c>
      <c r="BG39" s="394">
        <f xml:space="preserve"> (('Land-Based Wind'!$S$41 * 'Land-Based Wind'!$S$39 * 'Land-Based Wind'!$S$37 * (BG15 * 1 + BG33) +BG21) * 1000 / (BG9 * 8760)) + BG27 + 0</f>
        <v>27.7509376495643</v>
      </c>
    </row>
    <row r="40" spans="2:59" ht="15" customHeight="1">
      <c r="B40" s="788"/>
      <c r="C40" s="4"/>
      <c r="D40" s="736"/>
      <c r="E40" s="62" t="s">
        <v>960</v>
      </c>
      <c r="F40" s="42" t="e">
        <f>'Land-Based Wind'!#REF!</f>
        <v>#REF!</v>
      </c>
      <c r="G40" s="42" t="e">
        <f>'Land-Based Wind'!#REF!</f>
        <v>#REF!</v>
      </c>
      <c r="H40" s="42" t="e">
        <f>'Land-Based Wind'!#REF!</f>
        <v>#REF!</v>
      </c>
      <c r="I40" s="42" t="e">
        <f>'Land-Based Wind'!#REF!</f>
        <v>#REF!</v>
      </c>
      <c r="J40" s="42" t="e">
        <f>'Land-Based Wind'!#REF!</f>
        <v>#REF!</v>
      </c>
      <c r="K40" s="42" t="e">
        <f>'Land-Based Wind'!#REF!</f>
        <v>#REF!</v>
      </c>
      <c r="L40" s="42" t="e">
        <f>'Land-Based Wind'!#REF!</f>
        <v>#REF!</v>
      </c>
      <c r="M40" s="42" t="e">
        <f>'Land-Based Wind'!#REF!</f>
        <v>#REF!</v>
      </c>
      <c r="N40" s="42" t="e">
        <f>'Land-Based Wind'!#REF!</f>
        <v>#REF!</v>
      </c>
      <c r="O40" s="42" t="e">
        <f>'Land-Based Wind'!#REF!</f>
        <v>#REF!</v>
      </c>
      <c r="P40" s="42" t="e">
        <f>'Land-Based Wind'!#REF!</f>
        <v>#REF!</v>
      </c>
      <c r="Q40" s="42" t="e">
        <f>'Land-Based Wind'!#REF!</f>
        <v>#REF!</v>
      </c>
      <c r="R40" s="42" t="e">
        <f>'Land-Based Wind'!#REF!</f>
        <v>#REF!</v>
      </c>
      <c r="S40" s="42"/>
      <c r="T40" s="42"/>
      <c r="U40" s="42"/>
      <c r="V40" s="394">
        <f xml:space="preserve"> (('Land-Based Wind'!$S$41 * 'Land-Based Wind'!$S$39 * 'Land-Based Wind'!$S$37 * (V16 * 1 + V34) +V22) * 1000 / (V10 * 8760)) + V28 + 0</f>
        <v>61.168276868236497</v>
      </c>
      <c r="W40" s="394">
        <f xml:space="preserve"> (('Land-Based Wind'!$S$41 * 'Land-Based Wind'!$S$39 * 'Land-Based Wind'!$S$37 * (W16 * 1 + W34) +W22) * 1000 / (W10 * 8760)) + W28 + 0</f>
        <v>60.027583330781781</v>
      </c>
      <c r="X40" s="394">
        <f xml:space="preserve"> (('Land-Based Wind'!$S$41 * 'Land-Based Wind'!$S$39 * 'Land-Based Wind'!$S$37 * (X16 * 1 + X34) +X22) * 1000 / (X10 * 8760)) + X28 + 0</f>
        <v>54.348182422543218</v>
      </c>
      <c r="Y40" s="394">
        <f xml:space="preserve"> (('Land-Based Wind'!$S$41 * 'Land-Based Wind'!$S$39 * 'Land-Based Wind'!$S$37 * (Y16 * 1 + Y34) +Y22) * 1000 / (Y10 * 8760)) + Y28 + 0</f>
        <v>52.439258391146502</v>
      </c>
      <c r="Z40" s="394">
        <f xml:space="preserve"> (('Land-Based Wind'!$S$41 * 'Land-Based Wind'!$S$39 * 'Land-Based Wind'!$S$37 * (Z16 * 1 + Z34) +Z22) * 1000 / (Z10 * 8760)) + Z28 + 0</f>
        <v>50.53033431276782</v>
      </c>
      <c r="AA40" s="394">
        <f xml:space="preserve"> (('Land-Based Wind'!$S$41 * 'Land-Based Wind'!$S$39 * 'Land-Based Wind'!$S$37 * (AA16 * 1 + AA34) +AA22) * 1000 / (AA10 * 8760)) + AA28 + 0</f>
        <v>48.621410192846071</v>
      </c>
      <c r="AB40" s="394">
        <f xml:space="preserve"> (('Land-Based Wind'!$S$41 * 'Land-Based Wind'!$S$39 * 'Land-Based Wind'!$S$37 * (AB16 * 1 + AB34) +AB22) * 1000 / (AB10 * 8760)) + AB28 + 0</f>
        <v>46.712486037039007</v>
      </c>
      <c r="AC40" s="394">
        <f xml:space="preserve"> (('Land-Based Wind'!$S$41 * 'Land-Based Wind'!$S$39 * 'Land-Based Wind'!$S$37 * (AC16 * 1 + AC34) +AC22) * 1000 / (AC10 * 8760)) + AC28 + 0</f>
        <v>44.803561851238747</v>
      </c>
      <c r="AD40" s="394">
        <f xml:space="preserve"> (('Land-Based Wind'!$S$41 * 'Land-Based Wind'!$S$39 * 'Land-Based Wind'!$S$37 * (AD16 * 1 + AD34) +AD22) * 1000 / (AD10 * 8760)) + AD28 + 0</f>
        <v>43.624538499786532</v>
      </c>
      <c r="AE40" s="394">
        <f xml:space="preserve"> (('Land-Based Wind'!$S$41 * 'Land-Based Wind'!$S$39 * 'Land-Based Wind'!$S$37 * (AE16 * 1 + AE34) +AE22) * 1000 / (AE10 * 8760)) + AE28 + 0</f>
        <v>42.445514679009349</v>
      </c>
      <c r="AF40" s="394">
        <f xml:space="preserve"> (('Land-Based Wind'!$S$41 * 'Land-Based Wind'!$S$39 * 'Land-Based Wind'!$S$37 * (AF16 * 1 + AF34) +AF22) * 1000 / (AF10 * 8760)) + AF28 + 0</f>
        <v>41.266490371411201</v>
      </c>
      <c r="AG40" s="394">
        <f xml:space="preserve"> (('Land-Based Wind'!$S$41 * 'Land-Based Wind'!$S$39 * 'Land-Based Wind'!$S$37 * (AG16 * 1 + AG34) +AG22) * 1000 / (AG10 * 8760)) + AG28 + 0</f>
        <v>40.087465558298774</v>
      </c>
      <c r="AH40" s="394">
        <f xml:space="preserve"> (('Land-Based Wind'!$S$41 * 'Land-Based Wind'!$S$39 * 'Land-Based Wind'!$S$37 * (AH16 * 1 + AH34) +AH22) * 1000 / (AH10 * 8760)) + AH28 + 0</f>
        <v>38.908440219683058</v>
      </c>
      <c r="AI40" s="394">
        <f xml:space="preserve"> (('Land-Based Wind'!$S$41 * 'Land-Based Wind'!$S$39 * 'Land-Based Wind'!$S$37 * (AI16 * 1 + AI34) +AI22) * 1000 / (AI10 * 8760)) + AI28 + 0</f>
        <v>37.729414334171025</v>
      </c>
      <c r="AJ40" s="394">
        <f xml:space="preserve"> (('Land-Based Wind'!$S$41 * 'Land-Based Wind'!$S$39 * 'Land-Based Wind'!$S$37 * (AJ16 * 1 + AJ34) +AJ22) * 1000 / (AJ10 * 8760)) + AJ28 + 0</f>
        <v>36.550387878846223</v>
      </c>
      <c r="AK40" s="394">
        <f xml:space="preserve"> (('Land-Based Wind'!$S$41 * 'Land-Based Wind'!$S$39 * 'Land-Based Wind'!$S$37 * (AK16 * 1 + AK34) +AK22) * 1000 / (AK10 * 8760)) + AK28 + 0</f>
        <v>35.371360829136869</v>
      </c>
      <c r="AL40" s="394">
        <f xml:space="preserve"> (('Land-Based Wind'!$S$41 * 'Land-Based Wind'!$S$39 * 'Land-Based Wind'!$S$37 * (AL16 * 1 + AL34) +AL22) * 1000 / (AL10 * 8760)) + AL28 + 0</f>
        <v>34.192333158669967</v>
      </c>
      <c r="AM40" s="394">
        <f xml:space="preserve"> (('Land-Based Wind'!$S$41 * 'Land-Based Wind'!$S$39 * 'Land-Based Wind'!$S$37 * (AM16 * 1 + AM34) +AM22) * 1000 / (AM10 * 8760)) + AM28 + 0</f>
        <v>33.013304839109772</v>
      </c>
      <c r="AN40" s="394">
        <f xml:space="preserve"> (('Land-Based Wind'!$S$41 * 'Land-Based Wind'!$S$39 * 'Land-Based Wind'!$S$37 * (AN16 * 1 + AN34) +AN22) * 1000 / (AN10 * 8760)) + AN28 + 0</f>
        <v>32.841616157988426</v>
      </c>
      <c r="AO40" s="394">
        <f xml:space="preserve"> (('Land-Based Wind'!$S$41 * 'Land-Based Wind'!$S$39 * 'Land-Based Wind'!$S$37 * (AO16 * 1 + AO34) +AO22) * 1000 / (AO10 * 8760)) + AO28 + 0</f>
        <v>32.683479800610122</v>
      </c>
      <c r="AP40" s="394">
        <f xml:space="preserve"> (('Land-Based Wind'!$S$41 * 'Land-Based Wind'!$S$39 * 'Land-Based Wind'!$S$37 * (AP16 * 1 + AP34) +AP22) * 1000 / (AP10 * 8760)) + AP28 + 0</f>
        <v>32.537177646952912</v>
      </c>
      <c r="AQ40" s="394">
        <f xml:space="preserve"> (('Land-Based Wind'!$S$41 * 'Land-Based Wind'!$S$39 * 'Land-Based Wind'!$S$37 * (AQ16 * 1 + AQ34) +AQ22) * 1000 / (AQ10 * 8760)) + AQ28 + 0</f>
        <v>32.401076511722621</v>
      </c>
      <c r="AR40" s="394">
        <f xml:space="preserve"> (('Land-Based Wind'!$S$41 * 'Land-Based Wind'!$S$39 * 'Land-Based Wind'!$S$37 * (AR16 * 1 + AR34) +AR22) * 1000 / (AR10 * 8760)) + AR28 + 0</f>
        <v>32.273628711757958</v>
      </c>
      <c r="AS40" s="394">
        <f xml:space="preserve"> (('Land-Based Wind'!$S$41 * 'Land-Based Wind'!$S$39 * 'Land-Based Wind'!$S$37 * (AS16 * 1 + AS34) +AS22) * 1000 / (AS10 * 8760)) + AS28 + 0</f>
        <v>32.153371498468452</v>
      </c>
      <c r="AT40" s="394">
        <f xml:space="preserve"> (('Land-Based Wind'!$S$41 * 'Land-Based Wind'!$S$39 * 'Land-Based Wind'!$S$37 * (AT16 * 1 + AT34) +AT22) * 1000 / (AT10 * 8760)) + AT28 + 0</f>
        <v>32.038927473908004</v>
      </c>
      <c r="AU40" s="394">
        <f xml:space="preserve"> (('Land-Based Wind'!$S$41 * 'Land-Based Wind'!$S$39 * 'Land-Based Wind'!$S$37 * (AU16 * 1 + AU34) +AU22) * 1000 / (AU10 * 8760)) + AU28 + 0</f>
        <v>31.92900421237125</v>
      </c>
      <c r="AV40" s="394">
        <f xml:space="preserve"> (('Land-Based Wind'!$S$41 * 'Land-Based Wind'!$S$39 * 'Land-Based Wind'!$S$37 * (AV16 * 1 + AV34) +AV22) * 1000 / (AV10 * 8760)) + AV28 + 0</f>
        <v>31.822394827792557</v>
      </c>
      <c r="AW40" s="394">
        <f xml:space="preserve"> (('Land-Based Wind'!$S$41 * 'Land-Based Wind'!$S$39 * 'Land-Based Wind'!$S$37 * (AW16 * 1 + AW34) +AW22) * 1000 / (AW10 * 8760)) + AW28 + 0</f>
        <v>31.717977368346862</v>
      </c>
      <c r="AX40" s="394">
        <f xml:space="preserve"> (('Land-Based Wind'!$S$41 * 'Land-Based Wind'!$S$39 * 'Land-Based Wind'!$S$37 * (AX16 * 1 + AX34) +AX22) * 1000 / (AX10 * 8760)) + AX28 + 0</f>
        <v>31.614717062807546</v>
      </c>
      <c r="AY40" s="394">
        <f xml:space="preserve"> (('Land-Based Wind'!$S$41 * 'Land-Based Wind'!$S$39 * 'Land-Based Wind'!$S$37 * (AY16 * 1 + AY34) +AY22) * 1000 / (AY10 * 8760)) + AY28 + 0</f>
        <v>31.511660524830937</v>
      </c>
      <c r="AZ40" s="394">
        <f xml:space="preserve"> (('Land-Based Wind'!$S$41 * 'Land-Based Wind'!$S$39 * 'Land-Based Wind'!$S$37 * (AZ16 * 1 + AZ34) +AZ22) * 1000 / (AZ10 * 8760)) + AZ28 + 0</f>
        <v>31.407941474796392</v>
      </c>
      <c r="BA40" s="394">
        <f xml:space="preserve"> (('Land-Based Wind'!$S$41 * 'Land-Based Wind'!$S$39 * 'Land-Based Wind'!$S$37 * (BA16 * 1 + BA34) +BA22) * 1000 / (BA10 * 8760)) + BA28 + 0</f>
        <v>31.302778793775101</v>
      </c>
      <c r="BB40" s="394">
        <f xml:space="preserve"> (('Land-Based Wind'!$S$41 * 'Land-Based Wind'!$S$39 * 'Land-Based Wind'!$S$37 * (BB16 * 1 + BB34) +BB22) * 1000 / (BB10 * 8760)) + BB28 + 0</f>
        <v>31.195476636956812</v>
      </c>
      <c r="BC40" s="394">
        <f xml:space="preserve"> (('Land-Based Wind'!$S$41 * 'Land-Based Wind'!$S$39 * 'Land-Based Wind'!$S$37 * (BC16 * 1 + BC34) +BC22) * 1000 / (BC10 * 8760)) + BC28 + 0</f>
        <v>31.085432559445188</v>
      </c>
      <c r="BD40" s="394">
        <f xml:space="preserve"> (('Land-Based Wind'!$S$41 * 'Land-Based Wind'!$S$39 * 'Land-Based Wind'!$S$37 * (BD16 * 1 + BD34) +BD22) * 1000 / (BD10 * 8760)) + BD28 + 0</f>
        <v>30.972112703329632</v>
      </c>
      <c r="BE40" s="394">
        <f xml:space="preserve"> (('Land-Based Wind'!$S$41 * 'Land-Based Wind'!$S$39 * 'Land-Based Wind'!$S$37 * (BE16 * 1 + BE34) +BE22) * 1000 / (BE10 * 8760)) + BE28 + 0</f>
        <v>30.855076815638881</v>
      </c>
      <c r="BF40" s="394">
        <f xml:space="preserve"> (('Land-Based Wind'!$S$41 * 'Land-Based Wind'!$S$39 * 'Land-Based Wind'!$S$37 * (BF16 * 1 + BF34) +BF22) * 1000 / (BF10 * 8760)) + BF28 + 0</f>
        <v>30.733969727658593</v>
      </c>
      <c r="BG40" s="394">
        <f xml:space="preserve"> (('Land-Based Wind'!$S$41 * 'Land-Based Wind'!$S$39 * 'Land-Based Wind'!$S$37 * (BG16 * 1 + BG34) +BG22) * 1000 / (BG10 * 8760)) + BG28 + 0</f>
        <v>30.608521657620983</v>
      </c>
    </row>
    <row r="41" spans="2:59" ht="15" customHeight="1">
      <c r="B41" s="788"/>
      <c r="C41" s="4"/>
      <c r="D41" s="736"/>
      <c r="E41" s="62" t="s">
        <v>961</v>
      </c>
      <c r="F41" s="42" t="e">
        <f>'Land-Based Wind'!#REF!</f>
        <v>#REF!</v>
      </c>
      <c r="G41" s="42" t="e">
        <f>'Land-Based Wind'!#REF!</f>
        <v>#REF!</v>
      </c>
      <c r="H41" s="42" t="e">
        <f>'Land-Based Wind'!#REF!</f>
        <v>#REF!</v>
      </c>
      <c r="I41" s="42" t="e">
        <f>'Land-Based Wind'!#REF!</f>
        <v>#REF!</v>
      </c>
      <c r="J41" s="42" t="e">
        <f>'Land-Based Wind'!#REF!</f>
        <v>#REF!</v>
      </c>
      <c r="K41" s="42" t="e">
        <f>'Land-Based Wind'!#REF!</f>
        <v>#REF!</v>
      </c>
      <c r="L41" s="42" t="e">
        <f>'Land-Based Wind'!#REF!</f>
        <v>#REF!</v>
      </c>
      <c r="M41" s="42" t="e">
        <f>'Land-Based Wind'!#REF!</f>
        <v>#REF!</v>
      </c>
      <c r="N41" s="42" t="e">
        <f>'Land-Based Wind'!#REF!</f>
        <v>#REF!</v>
      </c>
      <c r="O41" s="42" t="e">
        <f>'Land-Based Wind'!#REF!</f>
        <v>#REF!</v>
      </c>
      <c r="P41" s="42" t="e">
        <f>'Land-Based Wind'!#REF!</f>
        <v>#REF!</v>
      </c>
      <c r="Q41" s="42" t="e">
        <f>'Land-Based Wind'!#REF!</f>
        <v>#REF!</v>
      </c>
      <c r="R41" s="42" t="e">
        <f>'Land-Based Wind'!#REF!</f>
        <v>#REF!</v>
      </c>
      <c r="S41" s="42"/>
      <c r="T41" s="42"/>
      <c r="U41" s="42"/>
      <c r="V41" s="394">
        <f xml:space="preserve"> (('Land-Based Wind'!$S$41 * 'Land-Based Wind'!$S$39 * 'Land-Based Wind'!$S$37 * (V17 * 1 + V35) +V23) * 1000 / (V11 * 8760)) + V29 + 0</f>
        <v>71.67774340177499</v>
      </c>
      <c r="W41" s="394">
        <f xml:space="preserve"> (('Land-Based Wind'!$S$41 * 'Land-Based Wind'!$S$39 * 'Land-Based Wind'!$S$37 * (W17 * 1 + W35) +W23) * 1000 / (W11 * 8760)) + W29 + 0</f>
        <v>70.341055170081091</v>
      </c>
      <c r="X41" s="394">
        <f xml:space="preserve"> (('Land-Based Wind'!$S$41 * 'Land-Based Wind'!$S$39 * 'Land-Based Wind'!$S$37 * (X17 * 1 + X35) +X23) * 1000 / (X11 * 8760)) + X29 + 0</f>
        <v>63.685862091052009</v>
      </c>
      <c r="Y41" s="394">
        <f xml:space="preserve"> (('Land-Based Wind'!$S$41 * 'Land-Based Wind'!$S$39 * 'Land-Based Wind'!$S$37 * (Y17 * 1 + Y35) +Y23) * 1000 / (Y11 * 8760)) + Y29 + 0</f>
        <v>61.448952146903082</v>
      </c>
      <c r="Z41" s="394">
        <f xml:space="preserve"> (('Land-Based Wind'!$S$41 * 'Land-Based Wind'!$S$39 * 'Land-Based Wind'!$S$37 * (Z17 * 1 + Z35) +Z23) * 1000 / (Z11 * 8760)) + Z29 + 0</f>
        <v>59.21204248771383</v>
      </c>
      <c r="AA41" s="394">
        <f xml:space="preserve"> (('Land-Based Wind'!$S$41 * 'Land-Based Wind'!$S$39 * 'Land-Based Wind'!$S$37 * (AA17 * 1 + AA35) +AA23) * 1000 / (AA11 * 8760)) + AA29 + 0</f>
        <v>56.975133153122393</v>
      </c>
      <c r="AB41" s="394">
        <f xml:space="preserve"> (('Land-Based Wind'!$S$41 * 'Land-Based Wind'!$S$39 * 'Land-Based Wind'!$S$37 * (AB17 * 1 + AB35) +AB23) * 1000 / (AB11 * 8760)) + AB29 + 0</f>
        <v>54.738224183958295</v>
      </c>
      <c r="AC41" s="394">
        <f xml:space="preserve"> (('Land-Based Wind'!$S$41 * 'Land-Based Wind'!$S$39 * 'Land-Based Wind'!$S$37 * (AC17 * 1 + AC35) +AC23) * 1000 / (AC11 * 8760)) + AC29 + 0</f>
        <v>52.501315622284437</v>
      </c>
      <c r="AD41" s="394">
        <f xml:space="preserve"> (('Land-Based Wind'!$S$41 * 'Land-Based Wind'!$S$39 * 'Land-Based Wind'!$S$37 * (AD17 * 1 + AD35) +AD23) * 1000 / (AD11 * 8760)) + AD29 + 0</f>
        <v>51.119709978670286</v>
      </c>
      <c r="AE41" s="394">
        <f xml:space="preserve"> (('Land-Based Wind'!$S$41 * 'Land-Based Wind'!$S$39 * 'Land-Based Wind'!$S$37 * (AE17 * 1 + AE35) +AE23) * 1000 / (AE11 * 8760)) + AE29 + 0</f>
        <v>49.738103768177766</v>
      </c>
      <c r="AF41" s="394">
        <f xml:space="preserve"> (('Land-Based Wind'!$S$41 * 'Land-Based Wind'!$S$39 * 'Land-Based Wind'!$S$37 * (AF17 * 1 + AF35) +AF23) * 1000 / (AF11 * 8760)) + AF29 + 0</f>
        <v>48.356496998726961</v>
      </c>
      <c r="AG41" s="394">
        <f xml:space="preserve"> (('Land-Based Wind'!$S$41 * 'Land-Based Wind'!$S$39 * 'Land-Based Wind'!$S$37 * (AG17 * 1 + AG35) +AG23) * 1000 / (AG11 * 8760)) + AG29 + 0</f>
        <v>46.974889678579714</v>
      </c>
      <c r="AH41" s="394">
        <f xml:space="preserve"> (('Land-Based Wind'!$S$41 * 'Land-Based Wind'!$S$39 * 'Land-Based Wind'!$S$37 * (AH17 * 1 + AH35) +AH23) * 1000 / (AH11 * 8760)) + AH29 + 0</f>
        <v>45.593281816348203</v>
      </c>
      <c r="AI41" s="394">
        <f xml:space="preserve"> (('Land-Based Wind'!$S$41 * 'Land-Based Wind'!$S$39 * 'Land-Based Wind'!$S$37 * (AI17 * 1 + AI35) +AI23) * 1000 / (AI11 * 8760)) + AI29 + 0</f>
        <v>44.211673421003809</v>
      </c>
      <c r="AJ41" s="394">
        <f xml:space="preserve"> (('Land-Based Wind'!$S$41 * 'Land-Based Wind'!$S$39 * 'Land-Based Wind'!$S$37 * (AJ17 * 1 + AJ35) +AJ23) * 1000 / (AJ11 * 8760)) + AJ29 + 0</f>
        <v>42.830064501886241</v>
      </c>
      <c r="AK41" s="394">
        <f xml:space="preserve"> (('Land-Based Wind'!$S$41 * 'Land-Based Wind'!$S$39 * 'Land-Based Wind'!$S$37 * (AK17 * 1 + AK35) +AK23) * 1000 / (AK11 * 8760)) + AK29 + 0</f>
        <v>41.448455068713109</v>
      </c>
      <c r="AL41" s="394">
        <f xml:space="preserve"> (('Land-Based Wind'!$S$41 * 'Land-Based Wind'!$S$39 * 'Land-Based Wind'!$S$37 * (AL17 * 1 + AL35) +AL23) * 1000 / (AL11 * 8760)) + AL29 + 0</f>
        <v>40.066845131589602</v>
      </c>
      <c r="AM41" s="394">
        <f xml:space="preserve"> (('Land-Based Wind'!$S$41 * 'Land-Based Wind'!$S$39 * 'Land-Based Wind'!$S$37 * (AM17 * 1 + AM35) +AM23) * 1000 / (AM11 * 8760)) + AM29 + 0</f>
        <v>38.685234701018715</v>
      </c>
      <c r="AN41" s="394">
        <f xml:space="preserve"> (('Land-Based Wind'!$S$41 * 'Land-Based Wind'!$S$39 * 'Land-Based Wind'!$S$37 * (AN17 * 1 + AN35) +AN23) * 1000 / (AN11 * 8760)) + AN29 + 0</f>
        <v>38.484048135162986</v>
      </c>
      <c r="AO41" s="394">
        <f xml:space="preserve"> (('Land-Based Wind'!$S$41 * 'Land-Based Wind'!$S$39 * 'Land-Based Wind'!$S$37 * (AO17 * 1 + AO35) +AO23) * 1000 / (AO11 * 8760)) + AO29 + 0</f>
        <v>38.298742294835066</v>
      </c>
      <c r="AP41" s="394">
        <f xml:space="preserve"> (('Land-Based Wind'!$S$41 * 'Land-Based Wind'!$S$39 * 'Land-Based Wind'!$S$37 * (AP17 * 1 + AP35) +AP23) * 1000 / (AP11 * 8760)) + AP29 + 0</f>
        <v>38.127303873796457</v>
      </c>
      <c r="AQ41" s="394">
        <f xml:space="preserve"> (('Land-Based Wind'!$S$41 * 'Land-Based Wind'!$S$39 * 'Land-Based Wind'!$S$37 * (AQ17 * 1 + AQ35) +AQ23) * 1000 / (AQ11 * 8760)) + AQ29 + 0</f>
        <v>37.967819093064143</v>
      </c>
      <c r="AR41" s="394">
        <f xml:space="preserve"> (('Land-Based Wind'!$S$41 * 'Land-Based Wind'!$S$39 * 'Land-Based Wind'!$S$37 * (AR17 * 1 + AR35) +AR23) * 1000 / (AR11 * 8760)) + AR29 + 0</f>
        <v>37.818474365790209</v>
      </c>
      <c r="AS41" s="394">
        <f xml:space="preserve"> (('Land-Based Wind'!$S$41 * 'Land-Based Wind'!$S$39 * 'Land-Based Wind'!$S$37 * (AS17 * 1 + AS35) +AS23) * 1000 / (AS11 * 8760)) + AS29 + 0</f>
        <v>37.677555632179249</v>
      </c>
      <c r="AT41" s="394">
        <f xml:space="preserve"> (('Land-Based Wind'!$S$41 * 'Land-Based Wind'!$S$39 * 'Land-Based Wind'!$S$37 * (AT17 * 1 + AT35) +AT23) * 1000 / (AT11 * 8760)) + AT29 + 0</f>
        <v>37.543448847036764</v>
      </c>
      <c r="AU41" s="394">
        <f xml:space="preserve"> (('Land-Based Wind'!$S$41 * 'Land-Based Wind'!$S$39 * 'Land-Based Wind'!$S$37 * (AU17 * 1 + AU35) +AU23) * 1000 / (AU11 * 8760)) + AU29 + 0</f>
        <v>37.414639536344097</v>
      </c>
      <c r="AV41" s="394">
        <f xml:space="preserve"> (('Land-Based Wind'!$S$41 * 'Land-Based Wind'!$S$39 * 'Land-Based Wind'!$S$37 * (AV17 * 1 + AV35) +AV23) * 1000 / (AV11 * 8760)) + AV29 + 0</f>
        <v>37.289713462131758</v>
      </c>
      <c r="AW41" s="394">
        <f xml:space="preserve"> (('Land-Based Wind'!$S$41 * 'Land-Based Wind'!$S$39 * 'Land-Based Wind'!$S$37 * (AW17 * 1 + AW35) +AW23) * 1000 / (AW11 * 8760)) + AW29 + 0</f>
        <v>37.167355913059424</v>
      </c>
      <c r="AX41" s="394">
        <f xml:space="preserve"> (('Land-Based Wind'!$S$41 * 'Land-Based Wind'!$S$39 * 'Land-Based Wind'!$S$37 * (AX17 * 1 + AX35) +AX23) * 1000 / (AX11 * 8760)) + AX29 + 0</f>
        <v>37.046353959421353</v>
      </c>
      <c r="AY41" s="394">
        <f xml:space="preserve"> (('Land-Based Wind'!$S$41 * 'Land-Based Wind'!$S$39 * 'Land-Based Wind'!$S$37 * (AY17 * 1 + AY35) +AY23) * 1000 / (AY11 * 8760)) + AY29 + 0</f>
        <v>36.925590792591855</v>
      </c>
      <c r="AZ41" s="394">
        <f xml:space="preserve"> (('Land-Based Wind'!$S$41 * 'Land-Based Wind'!$S$39 * 'Land-Based Wind'!$S$37 * (AZ17 * 1 + AZ35) +AZ23) * 1000 / (AZ11 * 8760)) + AZ29 + 0</f>
        <v>36.804051299960854</v>
      </c>
      <c r="BA41" s="394">
        <f xml:space="preserve"> (('Land-Based Wind'!$S$41 * 'Land-Based Wind'!$S$39 * 'Land-Based Wind'!$S$37 * (BA17 * 1 + BA35) +BA23) * 1000 / (BA11 * 8760)) + BA29 + 0</f>
        <v>36.680820160910571</v>
      </c>
      <c r="BB41" s="394">
        <f xml:space="preserve"> (('Land-Based Wind'!$S$41 * 'Land-Based Wind'!$S$39 * 'Land-Based Wind'!$S$37 * (BB17 * 1 + BB35) +BB23) * 1000 / (BB11 * 8760)) + BB29 + 0</f>
        <v>36.555081979717869</v>
      </c>
      <c r="BC41" s="394">
        <f xml:space="preserve"> (('Land-Based Wind'!$S$41 * 'Land-Based Wind'!$S$39 * 'Land-Based Wind'!$S$37 * (BC17 * 1 + BC35) +BC23) * 1000 / (BC11 * 8760)) + BC29 + 0</f>
        <v>36.426130171688953</v>
      </c>
      <c r="BD41" s="394">
        <f xml:space="preserve"> (('Land-Based Wind'!$S$41 * 'Land-Based Wind'!$S$39 * 'Land-Based Wind'!$S$37 * (BD17 * 1 + BD35) +BD23) * 1000 / (BD11 * 8760)) + BD29 + 0</f>
        <v>36.293339786213657</v>
      </c>
      <c r="BE41" s="394">
        <f xml:space="preserve"> (('Land-Based Wind'!$S$41 * 'Land-Based Wind'!$S$39 * 'Land-Based Wind'!$S$37 * (BE17 * 1 + BE35) +BE23) * 1000 / (BE11 * 8760)) + BE29 + 0</f>
        <v>36.156194932258757</v>
      </c>
      <c r="BF41" s="394">
        <f xml:space="preserve"> (('Land-Based Wind'!$S$41 * 'Land-Based Wind'!$S$39 * 'Land-Based Wind'!$S$37 * (BF17 * 1 + BF35) +BF23) * 1000 / (BF11 * 8760)) + BF29 + 0</f>
        <v>36.014279421198367</v>
      </c>
      <c r="BG41" s="394">
        <f xml:space="preserve"> (('Land-Based Wind'!$S$41 * 'Land-Based Wind'!$S$39 * 'Land-Based Wind'!$S$37 * (BG17 * 1 + BG35) +BG23) * 1000 / (BG11 * 8760)) + BG29 + 0</f>
        <v>35.867277121489671</v>
      </c>
    </row>
    <row r="42" spans="2:59" ht="15" customHeight="1">
      <c r="B42" s="788"/>
      <c r="C42" s="4"/>
      <c r="D42" s="736"/>
      <c r="E42" s="701" t="s">
        <v>962</v>
      </c>
      <c r="F42" s="42" t="e">
        <f>'Land-Based Wind'!#REF!</f>
        <v>#REF!</v>
      </c>
      <c r="G42" s="42" t="e">
        <f>'Land-Based Wind'!#REF!</f>
        <v>#REF!</v>
      </c>
      <c r="H42" s="42" t="e">
        <f>'Land-Based Wind'!#REF!</f>
        <v>#REF!</v>
      </c>
      <c r="I42" s="42" t="e">
        <f>'Land-Based Wind'!#REF!</f>
        <v>#REF!</v>
      </c>
      <c r="J42" s="42" t="e">
        <f>'Land-Based Wind'!#REF!</f>
        <v>#REF!</v>
      </c>
      <c r="K42" s="42" t="e">
        <f>'Land-Based Wind'!#REF!</f>
        <v>#REF!</v>
      </c>
      <c r="L42" s="42" t="e">
        <f>'Land-Based Wind'!#REF!</f>
        <v>#REF!</v>
      </c>
      <c r="M42" s="42" t="e">
        <f>'Land-Based Wind'!#REF!</f>
        <v>#REF!</v>
      </c>
      <c r="N42" s="42" t="e">
        <f>'Land-Based Wind'!#REF!</f>
        <v>#REF!</v>
      </c>
      <c r="O42" s="42" t="e">
        <f>'Land-Based Wind'!#REF!</f>
        <v>#REF!</v>
      </c>
      <c r="P42" s="42" t="e">
        <f>'Land-Based Wind'!#REF!</f>
        <v>#REF!</v>
      </c>
      <c r="Q42" s="42" t="e">
        <f>'Land-Based Wind'!#REF!</f>
        <v>#REF!</v>
      </c>
      <c r="R42" s="42" t="e">
        <f>'Land-Based Wind'!#REF!</f>
        <v>#REF!</v>
      </c>
      <c r="S42" s="42"/>
      <c r="T42" s="42"/>
      <c r="U42" s="42"/>
      <c r="V42" s="394">
        <f xml:space="preserve"> (('Land-Based Wind'!$S$41 * 'Land-Based Wind'!$S$39 * 'Land-Based Wind'!$S$37 * (V18 * 1 + V36) +V24) * 1000 / (V12 * 8760)) + V30 + 0</f>
        <v>84.848312891808931</v>
      </c>
      <c r="W42" s="394">
        <f xml:space="preserve"> (('Land-Based Wind'!$S$41 * 'Land-Based Wind'!$S$39 * 'Land-Based Wind'!$S$37 * (W18 * 1 + W36) +W24) * 1000 / (W12 * 8760)) + W30 + 0</f>
        <v>83.266012311588995</v>
      </c>
      <c r="X42" s="394">
        <f xml:space="preserve"> (('Land-Based Wind'!$S$41 * 'Land-Based Wind'!$S$39 * 'Land-Based Wind'!$S$37 * (X18 * 1 + X36) +X24) * 1000 / (X12 * 8760)) + X30 + 0</f>
        <v>75.387947538256711</v>
      </c>
      <c r="Y42" s="394">
        <f xml:space="preserve"> (('Land-Based Wind'!$S$41 * 'Land-Based Wind'!$S$39 * 'Land-Based Wind'!$S$37 * (Y18 * 1 + Y36) +Y24) * 1000 / (Y12 * 8760)) + Y30 + 0</f>
        <v>72.740012125586858</v>
      </c>
      <c r="Z42" s="394">
        <f xml:space="preserve"> (('Land-Based Wind'!$S$41 * 'Land-Based Wind'!$S$39 * 'Land-Based Wind'!$S$37 * (Z18 * 1 + Z36) +Z24) * 1000 / (Z12 * 8760)) + Z30 + 0</f>
        <v>70.092077050237194</v>
      </c>
      <c r="AA42" s="394">
        <f xml:space="preserve"> (('Land-Based Wind'!$S$41 * 'Land-Based Wind'!$S$39 * 'Land-Based Wind'!$S$37 * (AA18 * 1 + AA36) +AA24) * 1000 / (AA12 * 8760)) + AA30 + 0</f>
        <v>67.444142359129202</v>
      </c>
      <c r="AB42" s="394">
        <f xml:space="preserve"> (('Land-Based Wind'!$S$41 * 'Land-Based Wind'!$S$39 * 'Land-Based Wind'!$S$37 * (AB18 * 1 + AB36) +AB24) * 1000 / (AB12 * 8760)) + AB30 + 0</f>
        <v>64.796208100594711</v>
      </c>
      <c r="AC42" s="394">
        <f xml:space="preserve"> (('Land-Based Wind'!$S$41 * 'Land-Based Wind'!$S$39 * 'Land-Based Wind'!$S$37 * (AC18 * 1 + AC36) +AC24) * 1000 / (AC12 * 8760)) + AC30 + 0</f>
        <v>62.148274324425586</v>
      </c>
      <c r="AD42" s="394">
        <f xml:space="preserve"> (('Land-Based Wind'!$S$41 * 'Land-Based Wind'!$S$39 * 'Land-Based Wind'!$S$37 * (AD18 * 1 + AD36) +AD24) * 1000 / (AD12 * 8760)) + AD30 + 0</f>
        <v>60.512802802811734</v>
      </c>
      <c r="AE42" s="394">
        <f xml:space="preserve"> (('Land-Based Wind'!$S$41 * 'Land-Based Wind'!$S$39 * 'Land-Based Wind'!$S$37 * (AE18 * 1 + AE36) +AE24) * 1000 / (AE12 * 8760)) + AE30 + 0</f>
        <v>58.877330610157308</v>
      </c>
      <c r="AF42" s="394">
        <f xml:space="preserve"> (('Land-Based Wind'!$S$41 * 'Land-Based Wind'!$S$39 * 'Land-Based Wind'!$S$37 * (AF18 * 1 + AF36) +AF24) * 1000 / (AF12 * 8760)) + AF30 + 0</f>
        <v>57.2418577558377</v>
      </c>
      <c r="AG42" s="394">
        <f xml:space="preserve"> (('Land-Based Wind'!$S$41 * 'Land-Based Wind'!$S$39 * 'Land-Based Wind'!$S$37 * (AG18 * 1 + AG36) +AG24) * 1000 / (AG12 * 8760)) + AG30 + 0</f>
        <v>55.606384249632839</v>
      </c>
      <c r="AH42" s="394">
        <f xml:space="preserve"> (('Land-Based Wind'!$S$41 * 'Land-Based Wind'!$S$39 * 'Land-Based Wind'!$S$37 * (AH18 * 1 + AH36) +AH24) * 1000 / (AH12 * 8760)) + AH30 + 0</f>
        <v>53.970910101737367</v>
      </c>
      <c r="AI42" s="394">
        <f xml:space="preserve"> (('Land-Based Wind'!$S$41 * 'Land-Based Wind'!$S$39 * 'Land-Based Wind'!$S$37 * (AI18 * 1 + AI36) +AI24) * 1000 / (AI12 * 8760)) + AI30 + 0</f>
        <v>52.335435322771104</v>
      </c>
      <c r="AJ42" s="394">
        <f xml:space="preserve"> (('Land-Based Wind'!$S$41 * 'Land-Based Wind'!$S$39 * 'Land-Based Wind'!$S$37 * (AJ18 * 1 + AJ36) +AJ24) * 1000 / (AJ12 * 8760)) + AJ30 + 0</f>
        <v>50.699959923789962</v>
      </c>
      <c r="AK42" s="394">
        <f xml:space="preserve"> (('Land-Based Wind'!$S$41 * 'Land-Based Wind'!$S$39 * 'Land-Based Wind'!$S$37 * (AK18 * 1 + AK36) +AK24) * 1000 / (AK12 * 8760)) + AK30 + 0</f>
        <v>49.064483916297064</v>
      </c>
      <c r="AL42" s="394">
        <f xml:space="preserve"> (('Land-Based Wind'!$S$41 * 'Land-Based Wind'!$S$39 * 'Land-Based Wind'!$S$37 * (AL18 * 1 + AL36) +AL24) * 1000 / (AL12 * 8760)) + AL30 + 0</f>
        <v>47.42900731225442</v>
      </c>
      <c r="AM42" s="394">
        <f xml:space="preserve"> (('Land-Based Wind'!$S$41 * 'Land-Based Wind'!$S$39 * 'Land-Based Wind'!$S$37 * (AM18 * 1 + AM36) +AM24) * 1000 / (AM12 * 8760)) + AM30 + 0</f>
        <v>45.793530124094943</v>
      </c>
      <c r="AN42" s="394">
        <f xml:space="preserve"> (('Land-Based Wind'!$S$41 * 'Land-Based Wind'!$S$39 * 'Land-Based Wind'!$S$37 * (AN18 * 1 + AN36) +AN24) * 1000 / (AN12 * 8760)) + AN30 + 0</f>
        <v>45.555376132390343</v>
      </c>
      <c r="AO42" s="394">
        <f xml:space="preserve"> (('Land-Based Wind'!$S$41 * 'Land-Based Wind'!$S$39 * 'Land-Based Wind'!$S$37 * (AO18 * 1 + AO36) +AO24) * 1000 / (AO12 * 8760)) + AO30 + 0</f>
        <v>45.336020901723899</v>
      </c>
      <c r="AP42" s="394">
        <f xml:space="preserve"> (('Land-Based Wind'!$S$41 * 'Land-Based Wind'!$S$39 * 'Land-Based Wind'!$S$37 * (AP18 * 1 + AP36) +AP24) * 1000 / (AP12 * 8760)) + AP30 + 0</f>
        <v>45.133081186896426</v>
      </c>
      <c r="AQ42" s="394">
        <f xml:space="preserve"> (('Land-Based Wind'!$S$41 * 'Land-Based Wind'!$S$39 * 'Land-Based Wind'!$S$37 * (AQ18 * 1 + AQ36) +AQ24) * 1000 / (AQ12 * 8760)) + AQ30 + 0</f>
        <v>44.94429155779774</v>
      </c>
      <c r="AR42" s="394">
        <f xml:space="preserve"> (('Land-Based Wind'!$S$41 * 'Land-Based Wind'!$S$39 * 'Land-Based Wind'!$S$37 * (AR18 * 1 + AR36) +AR24) * 1000 / (AR12 * 8760)) + AR30 + 0</f>
        <v>44.767505186456098</v>
      </c>
      <c r="AS42" s="394">
        <f xml:space="preserve"> (('Land-Based Wind'!$S$41 * 'Land-Based Wind'!$S$39 * 'Land-Based Wind'!$S$37 * (AS18 * 1 + AS36) +AS24) * 1000 / (AS12 * 8760)) + AS30 + 0</f>
        <v>44.600693059748401</v>
      </c>
      <c r="AT42" s="394">
        <f xml:space="preserve"> (('Land-Based Wind'!$S$41 * 'Land-Based Wind'!$S$39 * 'Land-Based Wind'!$S$37 * (AT18 * 1 + AT36) +AT24) * 1000 / (AT12 * 8760)) + AT30 + 0</f>
        <v>44.441944556534438</v>
      </c>
      <c r="AU42" s="394">
        <f xml:space="preserve"> (('Land-Based Wind'!$S$41 * 'Land-Based Wind'!$S$39 * 'Land-Based Wind'!$S$37 * (AU18 * 1 + AU36) +AU24) * 1000 / (AU12 * 8760)) + AU30 + 0</f>
        <v>44.289466922753583</v>
      </c>
      <c r="AV42" s="394">
        <f xml:space="preserve"> (('Land-Based Wind'!$S$41 * 'Land-Based Wind'!$S$39 * 'Land-Based Wind'!$S$37 * (AV18 * 1 + AV36) +AV24) * 1000 / (AV12 * 8760)) + AV30 + 0</f>
        <v>44.141586058466693</v>
      </c>
      <c r="AW42" s="394">
        <f xml:space="preserve"> (('Land-Based Wind'!$S$41 * 'Land-Based Wind'!$S$39 * 'Land-Based Wind'!$S$37 * (AW18 * 1 + AW36) +AW24) * 1000 / (AW12 * 8760)) + AW30 + 0</f>
        <v>43.996745678082306</v>
      </c>
      <c r="AX42" s="394">
        <f xml:space="preserve"> (('Land-Based Wind'!$S$41 * 'Land-Based Wind'!$S$39 * 'Land-Based Wind'!$S$37 * (AX18 * 1 + AX36) +AX24) * 1000 / (AX12 * 8760)) + AX30 + 0</f>
        <v>43.853509979712541</v>
      </c>
      <c r="AY42" s="394">
        <f xml:space="preserve"> (('Land-Based Wind'!$S$41 * 'Land-Based Wind'!$S$39 * 'Land-Based Wind'!$S$37 * (AY18 * 1 + AY36) +AY24) * 1000 / (AY12 * 8760)) + AY30 + 0</f>
        <v>43.710556944508582</v>
      </c>
      <c r="AZ42" s="394">
        <f xml:space="preserve"> (('Land-Based Wind'!$S$41 * 'Land-Based Wind'!$S$39 * 'Land-Based Wind'!$S$37 * (AZ18 * 1 + AZ36) +AZ24) * 1000 / (AZ12 * 8760)) + AZ30 + 0</f>
        <v>43.566684935974074</v>
      </c>
      <c r="BA42" s="394">
        <f xml:space="preserve"> (('Land-Based Wind'!$S$41 * 'Land-Based Wind'!$S$39 * 'Land-Based Wind'!$S$37 * (BA18 * 1 + BA36) +BA24) * 1000 / (BA12 * 8760)) + BA30 + 0</f>
        <v>43.420810446083031</v>
      </c>
      <c r="BB42" s="394">
        <f xml:space="preserve"> (('Land-Based Wind'!$S$41 * 'Land-Based Wind'!$S$39 * 'Land-Based Wind'!$S$37 * (BB18 * 1 + BB36) +BB24) * 1000 / (BB12 * 8760)) + BB30 + 0</f>
        <v>43.271968252602811</v>
      </c>
      <c r="BC42" s="394">
        <f xml:space="preserve"> (('Land-Based Wind'!$S$41 * 'Land-Based Wind'!$S$39 * 'Land-Based Wind'!$S$37 * (BC18 * 1 + BC36) +BC24) * 1000 / (BC12 * 8760)) + BC30 + 0</f>
        <v>43.119321938029124</v>
      </c>
      <c r="BD42" s="394">
        <f xml:space="preserve"> (('Land-Based Wind'!$S$41 * 'Land-Based Wind'!$S$39 * 'Land-Based Wind'!$S$37 * (BD18 * 1 + BD36) +BD24) * 1000 / (BD12 * 8760)) + BD30 + 0</f>
        <v>42.96213171895846</v>
      </c>
      <c r="BE42" s="394">
        <f xml:space="preserve"> (('Land-Based Wind'!$S$41 * 'Land-Based Wind'!$S$39 * 'Land-Based Wind'!$S$37 * (BE18 * 1 + BE36) +BE24) * 1000 / (BE12 * 8760)) + BE30 + 0</f>
        <v>42.799786910933221</v>
      </c>
      <c r="BF42" s="394">
        <f xml:space="preserve"> (('Land-Based Wind'!$S$41 * 'Land-Based Wind'!$S$39 * 'Land-Based Wind'!$S$37 * (BF18 * 1 + BF36) +BF24) * 1000 / (BF12 * 8760)) + BF30 + 0</f>
        <v>42.631794851920347</v>
      </c>
      <c r="BG42" s="394">
        <f xml:space="preserve"> (('Land-Based Wind'!$S$41 * 'Land-Based Wind'!$S$39 * 'Land-Based Wind'!$S$37 * (BG18 * 1 + BG36) +BG24) * 1000 / (BG12 * 8760)) + BG30 + 0</f>
        <v>42.457781322157686</v>
      </c>
    </row>
    <row r="43" spans="2:59" ht="15" customHeight="1"/>
    <row r="44" spans="2:59" ht="15" customHeight="1">
      <c r="B44" s="366"/>
    </row>
    <row r="45" spans="2:59" ht="15" customHeight="1"/>
    <row r="46" spans="2:59" ht="15" customHeight="1"/>
    <row r="47" spans="2:59" ht="15" customHeight="1"/>
    <row r="48" spans="2:59"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spans="1:1" ht="15" customHeight="1"/>
    <row r="66" spans="1:1" ht="15" customHeight="1"/>
    <row r="67" spans="1:1" ht="15" customHeight="1"/>
    <row r="68" spans="1:1" ht="15" customHeight="1"/>
    <row r="69" spans="1:1" ht="15" customHeight="1"/>
    <row r="70" spans="1:1" ht="15" customHeight="1"/>
    <row r="71" spans="1:1" ht="15" customHeight="1"/>
    <row r="72" spans="1:1" ht="15" customHeight="1"/>
    <row r="73" spans="1:1" ht="15" customHeight="1"/>
    <row r="74" spans="1:1" ht="15" customHeight="1"/>
    <row r="75" spans="1:1" ht="15" customHeight="1"/>
    <row r="76" spans="1:1" ht="15" customHeight="1"/>
    <row r="77" spans="1:1" ht="15" customHeight="1"/>
    <row r="78" spans="1:1" ht="15" customHeight="1"/>
    <row r="79" spans="1:1" ht="15" customHeight="1"/>
    <row r="80" spans="1:1" ht="15" customHeight="1">
      <c r="A80" s="366" t="s">
        <v>675</v>
      </c>
    </row>
    <row r="81" spans="1:59" ht="15" customHeight="1">
      <c r="A81" s="366" t="s">
        <v>963</v>
      </c>
    </row>
    <row r="82" spans="1:59" ht="15" customHeight="1">
      <c r="A82" s="366" t="s">
        <v>964</v>
      </c>
    </row>
    <row r="83" spans="1:59" ht="15" customHeight="1">
      <c r="A83" s="366" t="s">
        <v>965</v>
      </c>
    </row>
    <row r="84" spans="1:59" ht="15" customHeight="1">
      <c r="A84" s="366"/>
    </row>
    <row r="85" spans="1:59" s="713" customFormat="1">
      <c r="A85" s="700" t="s">
        <v>966</v>
      </c>
    </row>
    <row r="87" spans="1:59">
      <c r="F87" s="24">
        <v>2000</v>
      </c>
      <c r="G87" s="24">
        <f>F87+1</f>
        <v>2001</v>
      </c>
      <c r="H87" s="24">
        <f>G87+1</f>
        <v>2002</v>
      </c>
      <c r="I87" s="24">
        <f>H87+1</f>
        <v>2003</v>
      </c>
      <c r="J87" s="24">
        <f>I87+1</f>
        <v>2004</v>
      </c>
      <c r="K87" s="24">
        <f>J87+1</f>
        <v>2005</v>
      </c>
      <c r="L87" s="24">
        <f t="shared" ref="L87:BG87" si="1">K87+1</f>
        <v>2006</v>
      </c>
      <c r="M87" s="24">
        <f t="shared" si="1"/>
        <v>2007</v>
      </c>
      <c r="N87" s="24">
        <f t="shared" si="1"/>
        <v>2008</v>
      </c>
      <c r="O87" s="24">
        <f t="shared" si="1"/>
        <v>2009</v>
      </c>
      <c r="P87" s="24">
        <f t="shared" si="1"/>
        <v>2010</v>
      </c>
      <c r="Q87" s="24">
        <f t="shared" si="1"/>
        <v>2011</v>
      </c>
      <c r="R87" s="24">
        <f t="shared" si="1"/>
        <v>2012</v>
      </c>
      <c r="S87" s="24">
        <v>2010</v>
      </c>
      <c r="T87" s="24">
        <v>2011</v>
      </c>
      <c r="U87" s="24">
        <v>2012</v>
      </c>
      <c r="V87" s="364">
        <f>R87+1</f>
        <v>2013</v>
      </c>
      <c r="W87" s="24">
        <f t="shared" si="1"/>
        <v>2014</v>
      </c>
      <c r="X87" s="24">
        <f t="shared" si="1"/>
        <v>2015</v>
      </c>
      <c r="Y87" s="24">
        <f t="shared" si="1"/>
        <v>2016</v>
      </c>
      <c r="Z87" s="24">
        <f t="shared" si="1"/>
        <v>2017</v>
      </c>
      <c r="AA87" s="24">
        <f t="shared" si="1"/>
        <v>2018</v>
      </c>
      <c r="AB87" s="24">
        <f t="shared" si="1"/>
        <v>2019</v>
      </c>
      <c r="AC87" s="24">
        <f t="shared" si="1"/>
        <v>2020</v>
      </c>
      <c r="AD87" s="24">
        <f t="shared" si="1"/>
        <v>2021</v>
      </c>
      <c r="AE87" s="24">
        <f t="shared" si="1"/>
        <v>2022</v>
      </c>
      <c r="AF87" s="24">
        <f t="shared" si="1"/>
        <v>2023</v>
      </c>
      <c r="AG87" s="24">
        <f t="shared" si="1"/>
        <v>2024</v>
      </c>
      <c r="AH87" s="24">
        <f t="shared" si="1"/>
        <v>2025</v>
      </c>
      <c r="AI87" s="24">
        <f t="shared" si="1"/>
        <v>2026</v>
      </c>
      <c r="AJ87" s="24">
        <f t="shared" si="1"/>
        <v>2027</v>
      </c>
      <c r="AK87" s="24">
        <f t="shared" si="1"/>
        <v>2028</v>
      </c>
      <c r="AL87" s="24">
        <f t="shared" si="1"/>
        <v>2029</v>
      </c>
      <c r="AM87" s="24">
        <f t="shared" si="1"/>
        <v>2030</v>
      </c>
      <c r="AN87" s="24">
        <f t="shared" si="1"/>
        <v>2031</v>
      </c>
      <c r="AO87" s="24">
        <f t="shared" si="1"/>
        <v>2032</v>
      </c>
      <c r="AP87" s="24">
        <f t="shared" si="1"/>
        <v>2033</v>
      </c>
      <c r="AQ87" s="24">
        <f t="shared" si="1"/>
        <v>2034</v>
      </c>
      <c r="AR87" s="24">
        <f t="shared" si="1"/>
        <v>2035</v>
      </c>
      <c r="AS87" s="24">
        <f t="shared" si="1"/>
        <v>2036</v>
      </c>
      <c r="AT87" s="24">
        <f t="shared" si="1"/>
        <v>2037</v>
      </c>
      <c r="AU87" s="24">
        <f t="shared" si="1"/>
        <v>2038</v>
      </c>
      <c r="AV87" s="24">
        <f t="shared" si="1"/>
        <v>2039</v>
      </c>
      <c r="AW87" s="24">
        <f t="shared" si="1"/>
        <v>2040</v>
      </c>
      <c r="AX87" s="24">
        <f t="shared" si="1"/>
        <v>2041</v>
      </c>
      <c r="AY87" s="24">
        <f t="shared" si="1"/>
        <v>2042</v>
      </c>
      <c r="AZ87" s="24">
        <f t="shared" si="1"/>
        <v>2043</v>
      </c>
      <c r="BA87" s="24">
        <f t="shared" si="1"/>
        <v>2044</v>
      </c>
      <c r="BB87" s="24">
        <f t="shared" si="1"/>
        <v>2045</v>
      </c>
      <c r="BC87" s="24">
        <f t="shared" si="1"/>
        <v>2046</v>
      </c>
      <c r="BD87" s="24">
        <f t="shared" si="1"/>
        <v>2047</v>
      </c>
      <c r="BE87" s="24">
        <f t="shared" si="1"/>
        <v>2048</v>
      </c>
      <c r="BF87" s="24">
        <f t="shared" si="1"/>
        <v>2049</v>
      </c>
      <c r="BG87" s="24">
        <f t="shared" si="1"/>
        <v>2050</v>
      </c>
    </row>
    <row r="88" spans="1:59" ht="15" customHeight="1">
      <c r="B88" s="871" t="s">
        <v>37</v>
      </c>
      <c r="C88" s="4"/>
      <c r="D88" s="735" t="s">
        <v>39</v>
      </c>
      <c r="E88" s="62" t="s">
        <v>958</v>
      </c>
      <c r="F88" s="41"/>
      <c r="G88" s="41"/>
      <c r="H88" s="41"/>
      <c r="I88" s="41"/>
      <c r="J88" s="41"/>
      <c r="K88" s="41"/>
      <c r="L88" s="41"/>
      <c r="M88" s="41"/>
      <c r="N88" s="41"/>
      <c r="O88" s="41"/>
      <c r="P88" s="41"/>
      <c r="Q88" s="41"/>
      <c r="R88" s="41"/>
      <c r="S88" s="33"/>
      <c r="T88" s="33"/>
      <c r="U88" s="33"/>
      <c r="V88" s="33">
        <v>0.47425895065325047</v>
      </c>
      <c r="W88" s="33">
        <v>0.47425895065325047</v>
      </c>
      <c r="X88" s="33">
        <v>0.47521252610271753</v>
      </c>
      <c r="Y88" s="33">
        <v>0.47523902623175851</v>
      </c>
      <c r="Z88" s="33">
        <v>0.47890701149368931</v>
      </c>
      <c r="AA88" s="33">
        <v>0.4809031858764159</v>
      </c>
      <c r="AB88" s="33">
        <v>0.48290351849431484</v>
      </c>
      <c r="AC88" s="33">
        <v>0.48490834109800962</v>
      </c>
      <c r="AD88" s="33">
        <v>0.48554673035262319</v>
      </c>
      <c r="AE88" s="33">
        <v>0.48699396265913497</v>
      </c>
      <c r="AF88" s="33">
        <v>0.4884427384518828</v>
      </c>
      <c r="AG88" s="33">
        <v>0.49035908324297672</v>
      </c>
      <c r="AH88" s="33">
        <v>0.49390792335562073</v>
      </c>
      <c r="AI88" s="33">
        <v>0.49745720444202557</v>
      </c>
      <c r="AJ88" s="33">
        <v>0.50100694612381957</v>
      </c>
      <c r="AK88" s="33">
        <v>0.50455716920427274</v>
      </c>
      <c r="AL88" s="33">
        <v>0.50810789575860593</v>
      </c>
      <c r="AM88" s="33">
        <v>0.51165914923271272</v>
      </c>
      <c r="AN88" s="33">
        <v>0.51162944037983316</v>
      </c>
      <c r="AO88" s="33">
        <v>0.5122272237204516</v>
      </c>
      <c r="AP88" s="33">
        <v>0.51282500995878733</v>
      </c>
      <c r="AQ88" s="33">
        <v>0.51342279911608013</v>
      </c>
      <c r="AR88" s="33">
        <v>0.51402059121377719</v>
      </c>
      <c r="AS88" s="33">
        <v>0.51461838627353707</v>
      </c>
      <c r="AT88" s="33">
        <v>0.51521618431723115</v>
      </c>
      <c r="AU88" s="33">
        <v>0.51581398536694734</v>
      </c>
      <c r="AV88" s="33">
        <v>0.516411789444991</v>
      </c>
      <c r="AW88" s="33">
        <v>0.51700959657389001</v>
      </c>
      <c r="AX88" s="33">
        <v>0.51759333324659484</v>
      </c>
      <c r="AY88" s="33">
        <v>0.51816481967203287</v>
      </c>
      <c r="AZ88" s="33">
        <v>0.51873631017532862</v>
      </c>
      <c r="BA88" s="33">
        <v>0.51930780479119498</v>
      </c>
      <c r="BB88" s="33">
        <v>0.5198793035547391</v>
      </c>
      <c r="BC88" s="33">
        <v>0.52045080650146947</v>
      </c>
      <c r="BD88" s="33">
        <v>0.52102231366730056</v>
      </c>
      <c r="BE88" s="33">
        <v>0.52159382508855978</v>
      </c>
      <c r="BF88" s="33">
        <v>0.52216534080199217</v>
      </c>
      <c r="BG88" s="33">
        <v>0.522736860844768</v>
      </c>
    </row>
    <row r="89" spans="1:59">
      <c r="B89" s="871"/>
      <c r="C89" s="4"/>
      <c r="D89" s="736"/>
      <c r="E89" s="62" t="s">
        <v>959</v>
      </c>
      <c r="F89" s="42" t="e">
        <f>'Offshore Wind'!#REF!</f>
        <v>#REF!</v>
      </c>
      <c r="G89" s="42" t="e">
        <f>'Offshore Wind'!#REF!</f>
        <v>#REF!</v>
      </c>
      <c r="H89" s="42" t="e">
        <f>'Offshore Wind'!#REF!</f>
        <v>#REF!</v>
      </c>
      <c r="I89" s="42" t="e">
        <f>'Offshore Wind'!#REF!</f>
        <v>#REF!</v>
      </c>
      <c r="J89" s="42" t="e">
        <f>'Offshore Wind'!#REF!</f>
        <v>#REF!</v>
      </c>
      <c r="K89" s="42" t="e">
        <f>'Offshore Wind'!#REF!</f>
        <v>#REF!</v>
      </c>
      <c r="L89" s="42" t="e">
        <f>'Offshore Wind'!#REF!</f>
        <v>#REF!</v>
      </c>
      <c r="M89" s="42" t="e">
        <f>'Offshore Wind'!#REF!</f>
        <v>#REF!</v>
      </c>
      <c r="N89" s="42" t="e">
        <f>'Offshore Wind'!#REF!</f>
        <v>#REF!</v>
      </c>
      <c r="O89" s="42" t="e">
        <f>'Offshore Wind'!#REF!</f>
        <v>#REF!</v>
      </c>
      <c r="P89" s="42" t="e">
        <f>'Offshore Wind'!#REF!</f>
        <v>#REF!</v>
      </c>
      <c r="Q89" s="42" t="e">
        <f>'Offshore Wind'!#REF!</f>
        <v>#REF!</v>
      </c>
      <c r="R89" s="42" t="e">
        <f>'Offshore Wind'!#REF!</f>
        <v>#REF!</v>
      </c>
      <c r="S89" s="33"/>
      <c r="T89" s="33"/>
      <c r="U89" s="33"/>
      <c r="V89" s="33">
        <v>0.43480721621182061</v>
      </c>
      <c r="W89" s="33">
        <v>0.43480721621182061</v>
      </c>
      <c r="X89" s="33">
        <v>0.43568146747489395</v>
      </c>
      <c r="Y89" s="33">
        <v>0.43570576316255932</v>
      </c>
      <c r="Z89" s="33">
        <v>0.43906862317532108</v>
      </c>
      <c r="AA89" s="33">
        <v>0.44089874367221649</v>
      </c>
      <c r="AB89" s="33">
        <v>0.44273267649707593</v>
      </c>
      <c r="AC89" s="33">
        <v>0.44457072580349466</v>
      </c>
      <c r="AD89" s="33">
        <v>0.44515600997003646</v>
      </c>
      <c r="AE89" s="33">
        <v>0.44648285272026689</v>
      </c>
      <c r="AF89" s="33">
        <v>0.44781111056019196</v>
      </c>
      <c r="AG89" s="33">
        <v>0.44956804217480856</v>
      </c>
      <c r="AH89" s="33">
        <v>0.4528216682540509</v>
      </c>
      <c r="AI89" s="33">
        <v>0.45607569862418373</v>
      </c>
      <c r="AJ89" s="33">
        <v>0.45933015127458915</v>
      </c>
      <c r="AK89" s="33">
        <v>0.46258504527799499</v>
      </c>
      <c r="AL89" s="33">
        <v>0.46584040087327139</v>
      </c>
      <c r="AM89" s="33">
        <v>0.46909623955594054</v>
      </c>
      <c r="AN89" s="33">
        <v>0.46906900206553664</v>
      </c>
      <c r="AO89" s="33">
        <v>0.46961705816415977</v>
      </c>
      <c r="AP89" s="33">
        <v>0.4701651169194504</v>
      </c>
      <c r="AQ89" s="33">
        <v>0.47071317835088161</v>
      </c>
      <c r="AR89" s="33">
        <v>0.47126124247811652</v>
      </c>
      <c r="AS89" s="33">
        <v>0.47180930932101173</v>
      </c>
      <c r="AT89" s="33">
        <v>0.47235737889961971</v>
      </c>
      <c r="AU89" s="33">
        <v>0.47290545123419031</v>
      </c>
      <c r="AV89" s="33">
        <v>0.47345352634517401</v>
      </c>
      <c r="AW89" s="33">
        <v>0.47400160425322435</v>
      </c>
      <c r="AX89" s="33">
        <v>0.47453678217092082</v>
      </c>
      <c r="AY89" s="33">
        <v>0.47506072889117834</v>
      </c>
      <c r="AZ89" s="33">
        <v>0.4755846793500727</v>
      </c>
      <c r="BA89" s="33">
        <v>0.47610863357942901</v>
      </c>
      <c r="BB89" s="33">
        <v>0.47663259161143423</v>
      </c>
      <c r="BC89" s="33">
        <v>0.47715655347864283</v>
      </c>
      <c r="BD89" s="33">
        <v>0.47768051921398186</v>
      </c>
      <c r="BE89" s="33">
        <v>0.47820448885075656</v>
      </c>
      <c r="BF89" s="33">
        <v>0.47872846242265565</v>
      </c>
      <c r="BG89" s="33">
        <v>0.4792524399637571</v>
      </c>
    </row>
    <row r="90" spans="1:59">
      <c r="B90" s="871"/>
      <c r="C90" s="4"/>
      <c r="D90" s="736"/>
      <c r="E90" s="62" t="s">
        <v>960</v>
      </c>
      <c r="F90" s="42" t="e">
        <f>'Offshore Wind'!#REF!</f>
        <v>#REF!</v>
      </c>
      <c r="G90" s="42" t="e">
        <f>'Offshore Wind'!#REF!</f>
        <v>#REF!</v>
      </c>
      <c r="H90" s="42" t="e">
        <f>'Offshore Wind'!#REF!</f>
        <v>#REF!</v>
      </c>
      <c r="I90" s="42" t="e">
        <f>'Offshore Wind'!#REF!</f>
        <v>#REF!</v>
      </c>
      <c r="J90" s="42" t="e">
        <f>'Offshore Wind'!#REF!</f>
        <v>#REF!</v>
      </c>
      <c r="K90" s="42" t="e">
        <f>'Offshore Wind'!#REF!</f>
        <v>#REF!</v>
      </c>
      <c r="L90" s="42" t="e">
        <f>'Offshore Wind'!#REF!</f>
        <v>#REF!</v>
      </c>
      <c r="M90" s="42" t="e">
        <f>'Offshore Wind'!#REF!</f>
        <v>#REF!</v>
      </c>
      <c r="N90" s="42" t="e">
        <f>'Offshore Wind'!#REF!</f>
        <v>#REF!</v>
      </c>
      <c r="O90" s="42" t="e">
        <f>'Offshore Wind'!#REF!</f>
        <v>#REF!</v>
      </c>
      <c r="P90" s="42" t="e">
        <f>'Offshore Wind'!#REF!</f>
        <v>#REF!</v>
      </c>
      <c r="Q90" s="42" t="e">
        <f>'Offshore Wind'!#REF!</f>
        <v>#REF!</v>
      </c>
      <c r="R90" s="42" t="e">
        <f>'Offshore Wind'!#REF!</f>
        <v>#REF!</v>
      </c>
      <c r="S90" s="33"/>
      <c r="T90" s="33"/>
      <c r="U90" s="33"/>
      <c r="V90" s="33">
        <v>0.39740244508359729</v>
      </c>
      <c r="W90" s="33">
        <v>0.39740244508359729</v>
      </c>
      <c r="X90" s="33">
        <v>0.39820148791593363</v>
      </c>
      <c r="Y90" s="33">
        <v>0.3982236935402268</v>
      </c>
      <c r="Z90" s="33">
        <v>0.40129725980526854</v>
      </c>
      <c r="AA90" s="33">
        <v>0.40296994216459153</v>
      </c>
      <c r="AB90" s="33">
        <v>0.40464610889215386</v>
      </c>
      <c r="AC90" s="33">
        <v>0.40632603797640149</v>
      </c>
      <c r="AD90" s="33">
        <v>0.40686097242592328</v>
      </c>
      <c r="AE90" s="33">
        <v>0.40807367206273476</v>
      </c>
      <c r="AF90" s="33">
        <v>0.40928766505458636</v>
      </c>
      <c r="AG90" s="33">
        <v>0.41089345468608407</v>
      </c>
      <c r="AH90" s="33">
        <v>0.41386718398741368</v>
      </c>
      <c r="AI90" s="33">
        <v>0.41684128280006338</v>
      </c>
      <c r="AJ90" s="33">
        <v>0.41981576756585853</v>
      </c>
      <c r="AK90" s="33">
        <v>0.42279065571677471</v>
      </c>
      <c r="AL90" s="33">
        <v>0.42576596575061099</v>
      </c>
      <c r="AM90" s="33">
        <v>0.42874171731371319</v>
      </c>
      <c r="AN90" s="33">
        <v>0.42871682295851199</v>
      </c>
      <c r="AO90" s="33">
        <v>0.42921773192578572</v>
      </c>
      <c r="AP90" s="33">
        <v>0.4297186433211842</v>
      </c>
      <c r="AQ90" s="33">
        <v>0.4302195571625051</v>
      </c>
      <c r="AR90" s="33">
        <v>0.43072047346772041</v>
      </c>
      <c r="AS90" s="33">
        <v>0.43122139225497835</v>
      </c>
      <c r="AT90" s="33">
        <v>0.43172231354260615</v>
      </c>
      <c r="AU90" s="33">
        <v>0.43222323734911211</v>
      </c>
      <c r="AV90" s="33">
        <v>0.43272416369318695</v>
      </c>
      <c r="AW90" s="33">
        <v>0.43322509259370784</v>
      </c>
      <c r="AX90" s="33">
        <v>0.4337142312397963</v>
      </c>
      <c r="AY90" s="33">
        <v>0.43419310486461304</v>
      </c>
      <c r="AZ90" s="33">
        <v>0.43467198190644629</v>
      </c>
      <c r="BA90" s="33">
        <v>0.43515086239438344</v>
      </c>
      <c r="BB90" s="33">
        <v>0.43562974635784235</v>
      </c>
      <c r="BC90" s="33">
        <v>0.43610863382657716</v>
      </c>
      <c r="BD90" s="33">
        <v>0.43658752483068208</v>
      </c>
      <c r="BE90" s="33">
        <v>0.43706641940059748</v>
      </c>
      <c r="BF90" s="33">
        <v>0.43754531756711368</v>
      </c>
      <c r="BG90" s="33">
        <v>0.43802421936137725</v>
      </c>
    </row>
    <row r="91" spans="1:59">
      <c r="B91" s="871"/>
      <c r="C91" s="4"/>
      <c r="D91" s="736"/>
      <c r="E91" s="62" t="s">
        <v>961</v>
      </c>
      <c r="F91" s="42" t="e">
        <f>'Offshore Wind'!#REF!</f>
        <v>#REF!</v>
      </c>
      <c r="G91" s="42" t="e">
        <f>'Offshore Wind'!#REF!</f>
        <v>#REF!</v>
      </c>
      <c r="H91" s="42" t="e">
        <f>'Offshore Wind'!#REF!</f>
        <v>#REF!</v>
      </c>
      <c r="I91" s="42" t="e">
        <f>'Offshore Wind'!#REF!</f>
        <v>#REF!</v>
      </c>
      <c r="J91" s="42" t="e">
        <f>'Offshore Wind'!#REF!</f>
        <v>#REF!</v>
      </c>
      <c r="K91" s="42" t="e">
        <f>'Offshore Wind'!#REF!</f>
        <v>#REF!</v>
      </c>
      <c r="L91" s="42" t="e">
        <f>'Offshore Wind'!#REF!</f>
        <v>#REF!</v>
      </c>
      <c r="M91" s="42" t="e">
        <f>'Offshore Wind'!#REF!</f>
        <v>#REF!</v>
      </c>
      <c r="N91" s="42" t="e">
        <f>'Offshore Wind'!#REF!</f>
        <v>#REF!</v>
      </c>
      <c r="O91" s="42" t="e">
        <f>'Offshore Wind'!#REF!</f>
        <v>#REF!</v>
      </c>
      <c r="P91" s="42" t="e">
        <f>'Offshore Wind'!#REF!</f>
        <v>#REF!</v>
      </c>
      <c r="Q91" s="42" t="e">
        <f>'Offshore Wind'!#REF!</f>
        <v>#REF!</v>
      </c>
      <c r="R91" s="42" t="e">
        <f>'Offshore Wind'!#REF!</f>
        <v>#REF!</v>
      </c>
      <c r="S91" s="33"/>
      <c r="T91" s="33"/>
      <c r="U91" s="33"/>
      <c r="V91" s="33">
        <v>0.33754788847036948</v>
      </c>
      <c r="W91" s="33">
        <v>0.33754788847036948</v>
      </c>
      <c r="X91" s="33">
        <v>0.33822658389408322</v>
      </c>
      <c r="Y91" s="33">
        <v>0.33824544503015597</v>
      </c>
      <c r="Z91" s="33">
        <v>0.34085608775687681</v>
      </c>
      <c r="AA91" s="33">
        <v>0.34227683995771541</v>
      </c>
      <c r="AB91" s="33">
        <v>0.34370055173053515</v>
      </c>
      <c r="AC91" s="33">
        <v>0.3451274591947015</v>
      </c>
      <c r="AD91" s="33">
        <v>0.34558182477835614</v>
      </c>
      <c r="AE91" s="33">
        <v>0.34661187430829388</v>
      </c>
      <c r="AF91" s="33">
        <v>0.34764302239529443</v>
      </c>
      <c r="AG91" s="33">
        <v>0.34900695688071426</v>
      </c>
      <c r="AH91" s="33">
        <v>0.35153279953458905</v>
      </c>
      <c r="AI91" s="33">
        <v>0.35405895604603405</v>
      </c>
      <c r="AJ91" s="33">
        <v>0.35658544038049816</v>
      </c>
      <c r="AK91" s="33">
        <v>0.35911226734444918</v>
      </c>
      <c r="AL91" s="33">
        <v>0.36163945264964986</v>
      </c>
      <c r="AM91" s="33">
        <v>0.36416701298342241</v>
      </c>
      <c r="AN91" s="33">
        <v>0.3641458680782087</v>
      </c>
      <c r="AO91" s="33">
        <v>0.36457133290941668</v>
      </c>
      <c r="AP91" s="33">
        <v>0.36499679980303862</v>
      </c>
      <c r="AQ91" s="33">
        <v>0.36542226877419182</v>
      </c>
      <c r="AR91" s="33">
        <v>0.36584773983814112</v>
      </c>
      <c r="AS91" s="33">
        <v>0.36627321301030163</v>
      </c>
      <c r="AT91" s="33">
        <v>0.36669868830624019</v>
      </c>
      <c r="AU91" s="33">
        <v>0.36712416574167728</v>
      </c>
      <c r="AV91" s="33">
        <v>0.36754964533248885</v>
      </c>
      <c r="AW91" s="33">
        <v>0.36797512709470848</v>
      </c>
      <c r="AX91" s="33">
        <v>0.36839059438535798</v>
      </c>
      <c r="AY91" s="33">
        <v>0.36879734271542192</v>
      </c>
      <c r="AZ91" s="33">
        <v>0.36920409394785025</v>
      </c>
      <c r="BA91" s="33">
        <v>0.36961084810734929</v>
      </c>
      <c r="BB91" s="33">
        <v>0.37001760521890625</v>
      </c>
      <c r="BC91" s="33">
        <v>0.37042436530779382</v>
      </c>
      <c r="BD91" s="33">
        <v>0.37083112839957366</v>
      </c>
      <c r="BE91" s="33">
        <v>0.37123789452010131</v>
      </c>
      <c r="BF91" s="33">
        <v>0.37164466369552968</v>
      </c>
      <c r="BG91" s="33">
        <v>0.37205143595231421</v>
      </c>
    </row>
    <row r="92" spans="1:59">
      <c r="B92" s="871"/>
      <c r="C92" s="4"/>
      <c r="D92" s="736"/>
      <c r="E92" s="62" t="s">
        <v>962</v>
      </c>
      <c r="F92" s="42" t="e">
        <f>'Offshore Wind'!#REF!</f>
        <v>#REF!</v>
      </c>
      <c r="G92" s="42" t="e">
        <f>'Offshore Wind'!#REF!</f>
        <v>#REF!</v>
      </c>
      <c r="H92" s="42" t="e">
        <f>'Offshore Wind'!#REF!</f>
        <v>#REF!</v>
      </c>
      <c r="I92" s="42" t="e">
        <f>'Offshore Wind'!#REF!</f>
        <v>#REF!</v>
      </c>
      <c r="J92" s="42" t="e">
        <f>'Offshore Wind'!#REF!</f>
        <v>#REF!</v>
      </c>
      <c r="K92" s="42" t="e">
        <f>'Offshore Wind'!#REF!</f>
        <v>#REF!</v>
      </c>
      <c r="L92" s="42" t="e">
        <f>'Offshore Wind'!#REF!</f>
        <v>#REF!</v>
      </c>
      <c r="M92" s="42" t="e">
        <f>'Offshore Wind'!#REF!</f>
        <v>#REF!</v>
      </c>
      <c r="N92" s="42" t="e">
        <f>'Offshore Wind'!#REF!</f>
        <v>#REF!</v>
      </c>
      <c r="O92" s="42" t="e">
        <f>'Offshore Wind'!#REF!</f>
        <v>#REF!</v>
      </c>
      <c r="P92" s="42" t="e">
        <f>'Offshore Wind'!#REF!</f>
        <v>#REF!</v>
      </c>
      <c r="Q92" s="42" t="e">
        <f>'Offshore Wind'!#REF!</f>
        <v>#REF!</v>
      </c>
      <c r="R92" s="42" t="e">
        <f>'Offshore Wind'!#REF!</f>
        <v>#REF!</v>
      </c>
      <c r="S92" s="33"/>
      <c r="T92" s="33"/>
      <c r="U92" s="33"/>
      <c r="V92" s="33">
        <v>0.46954546363361682</v>
      </c>
      <c r="W92" s="33">
        <v>0.46954546363361682</v>
      </c>
      <c r="X92" s="33">
        <v>0.47045165130671968</v>
      </c>
      <c r="Y92" s="33">
        <v>0.47051328954441235</v>
      </c>
      <c r="Z92" s="33">
        <v>0.47393130726504984</v>
      </c>
      <c r="AA92" s="33">
        <v>0.47581813907432113</v>
      </c>
      <c r="AB92" s="33">
        <v>0.47770376687225841</v>
      </c>
      <c r="AC92" s="33">
        <v>0.47958809460092056</v>
      </c>
      <c r="AD92" s="33">
        <v>0.48032341851703891</v>
      </c>
      <c r="AE92" s="33">
        <v>0.48179911551822824</v>
      </c>
      <c r="AF92" s="33">
        <v>0.48327812740621384</v>
      </c>
      <c r="AG92" s="33">
        <v>0.48522169197352782</v>
      </c>
      <c r="AH92" s="33">
        <v>0.48865254676964226</v>
      </c>
      <c r="AI92" s="33">
        <v>0.49208030109730527</v>
      </c>
      <c r="AJ92" s="33">
        <v>0.49550481699765325</v>
      </c>
      <c r="AK92" s="33">
        <v>0.49892594820374925</v>
      </c>
      <c r="AL92" s="33">
        <v>0.50234353950561639</v>
      </c>
      <c r="AM92" s="33">
        <v>0.50575742605613805</v>
      </c>
      <c r="AN92" s="33">
        <v>0.50576151093885391</v>
      </c>
      <c r="AO92" s="33">
        <v>0.50633846476655442</v>
      </c>
      <c r="AP92" s="33">
        <v>0.50691532067118439</v>
      </c>
      <c r="AQ92" s="33">
        <v>0.50749207793499063</v>
      </c>
      <c r="AR92" s="33">
        <v>0.50806873583318757</v>
      </c>
      <c r="AS92" s="33">
        <v>0.50864529363387168</v>
      </c>
      <c r="AT92" s="33">
        <v>0.50922175059793418</v>
      </c>
      <c r="AU92" s="33">
        <v>0.50979810597897113</v>
      </c>
      <c r="AV92" s="33">
        <v>0.51037435902319406</v>
      </c>
      <c r="AW92" s="33">
        <v>0.51095050896933825</v>
      </c>
      <c r="AX92" s="33">
        <v>0.51150920246266018</v>
      </c>
      <c r="AY92" s="33">
        <v>0.51205657470830324</v>
      </c>
      <c r="AZ92" s="33">
        <v>0.51260381409148548</v>
      </c>
      <c r="BA92" s="33">
        <v>0.51315091948122549</v>
      </c>
      <c r="BB92" s="33">
        <v>0.51369788973366937</v>
      </c>
      <c r="BC92" s="33">
        <v>0.51424472369190621</v>
      </c>
      <c r="BD92" s="33">
        <v>0.51479142018578128</v>
      </c>
      <c r="BE92" s="33">
        <v>0.51533797803170711</v>
      </c>
      <c r="BF92" s="33">
        <v>0.51588439603246827</v>
      </c>
      <c r="BG92" s="33">
        <v>0.51643067297702783</v>
      </c>
    </row>
    <row r="93" spans="1:59">
      <c r="B93" s="871"/>
      <c r="C93" s="4"/>
      <c r="D93" s="736"/>
      <c r="E93" s="62" t="s">
        <v>967</v>
      </c>
      <c r="F93" s="42" t="e">
        <f>'Offshore Wind'!#REF!</f>
        <v>#REF!</v>
      </c>
      <c r="G93" s="42" t="e">
        <f>'Offshore Wind'!#REF!</f>
        <v>#REF!</v>
      </c>
      <c r="H93" s="42" t="e">
        <f>'Offshore Wind'!#REF!</f>
        <v>#REF!</v>
      </c>
      <c r="I93" s="42" t="e">
        <f>'Offshore Wind'!#REF!</f>
        <v>#REF!</v>
      </c>
      <c r="J93" s="42" t="e">
        <f>'Offshore Wind'!#REF!</f>
        <v>#REF!</v>
      </c>
      <c r="K93" s="42" t="e">
        <f>'Offshore Wind'!#REF!</f>
        <v>#REF!</v>
      </c>
      <c r="L93" s="42" t="e">
        <f>'Offshore Wind'!#REF!</f>
        <v>#REF!</v>
      </c>
      <c r="M93" s="42" t="e">
        <f>'Offshore Wind'!#REF!</f>
        <v>#REF!</v>
      </c>
      <c r="N93" s="42" t="e">
        <f>'Offshore Wind'!#REF!</f>
        <v>#REF!</v>
      </c>
      <c r="O93" s="42" t="e">
        <f>'Offshore Wind'!#REF!</f>
        <v>#REF!</v>
      </c>
      <c r="P93" s="42" t="e">
        <f>'Offshore Wind'!#REF!</f>
        <v>#REF!</v>
      </c>
      <c r="Q93" s="42" t="e">
        <f>'Offshore Wind'!#REF!</f>
        <v>#REF!</v>
      </c>
      <c r="R93" s="42" t="e">
        <f>'Offshore Wind'!#REF!</f>
        <v>#REF!</v>
      </c>
      <c r="S93" s="33"/>
      <c r="T93" s="33"/>
      <c r="U93" s="33"/>
      <c r="V93" s="33">
        <v>0.44144156480848457</v>
      </c>
      <c r="W93" s="33">
        <v>0.44144156480848457</v>
      </c>
      <c r="X93" s="33">
        <v>0.44229351405601686</v>
      </c>
      <c r="Y93" s="33">
        <v>0.44235146303477701</v>
      </c>
      <c r="Z93" s="33">
        <v>0.44556490072718918</v>
      </c>
      <c r="AA93" s="33">
        <v>0.44733879921184166</v>
      </c>
      <c r="AB93" s="33">
        <v>0.44911156574934846</v>
      </c>
      <c r="AC93" s="33">
        <v>0.45088311003116427</v>
      </c>
      <c r="AD93" s="33">
        <v>0.45157442230082268</v>
      </c>
      <c r="AE93" s="33">
        <v>0.45296179379909468</v>
      </c>
      <c r="AF93" s="33">
        <v>0.45435228177687265</v>
      </c>
      <c r="AG93" s="33">
        <v>0.45617951737033785</v>
      </c>
      <c r="AH93" s="33">
        <v>0.45940502379543924</v>
      </c>
      <c r="AI93" s="33">
        <v>0.46262761532570962</v>
      </c>
      <c r="AJ93" s="33">
        <v>0.46584716225959455</v>
      </c>
      <c r="AK93" s="33">
        <v>0.4690635270847322</v>
      </c>
      <c r="AL93" s="33">
        <v>0.47227656388099282</v>
      </c>
      <c r="AM93" s="33">
        <v>0.47548611766792265</v>
      </c>
      <c r="AN93" s="33">
        <v>0.47548995805646393</v>
      </c>
      <c r="AO93" s="33">
        <v>0.47603237922810371</v>
      </c>
      <c r="AP93" s="33">
        <v>0.47657470833770316</v>
      </c>
      <c r="AQ93" s="33">
        <v>0.477116944710469</v>
      </c>
      <c r="AR93" s="33">
        <v>0.47765908766499621</v>
      </c>
      <c r="AS93" s="33">
        <v>0.47820113651318857</v>
      </c>
      <c r="AT93" s="33">
        <v>0.47874309056017533</v>
      </c>
      <c r="AU93" s="33">
        <v>0.47928494910422736</v>
      </c>
      <c r="AV93" s="33">
        <v>0.47982671143667294</v>
      </c>
      <c r="AW93" s="33">
        <v>0.48036837684181188</v>
      </c>
      <c r="AX93" s="33">
        <v>0.48089363062241869</v>
      </c>
      <c r="AY93" s="33">
        <v>0.4814082407706663</v>
      </c>
      <c r="AZ93" s="33">
        <v>0.48192272600872454</v>
      </c>
      <c r="BA93" s="33">
        <v>0.4824370852733057</v>
      </c>
      <c r="BB93" s="33">
        <v>0.48295131748901915</v>
      </c>
      <c r="BC93" s="33">
        <v>0.48346542156819911</v>
      </c>
      <c r="BD93" s="33">
        <v>0.48397939641072862</v>
      </c>
      <c r="BE93" s="33">
        <v>0.48449324090386175</v>
      </c>
      <c r="BF93" s="33">
        <v>0.48500695392204091</v>
      </c>
      <c r="BG93" s="33">
        <v>0.4855205343267136</v>
      </c>
    </row>
    <row r="94" spans="1:59">
      <c r="B94" s="871"/>
      <c r="C94" s="4"/>
      <c r="D94" s="736"/>
      <c r="E94" s="62" t="s">
        <v>968</v>
      </c>
      <c r="F94" s="42" t="e">
        <f>'Offshore Wind'!#REF!</f>
        <v>#REF!</v>
      </c>
      <c r="G94" s="42" t="e">
        <f>'Offshore Wind'!#REF!</f>
        <v>#REF!</v>
      </c>
      <c r="H94" s="42" t="e">
        <f>'Offshore Wind'!#REF!</f>
        <v>#REF!</v>
      </c>
      <c r="I94" s="42" t="e">
        <f>'Offshore Wind'!#REF!</f>
        <v>#REF!</v>
      </c>
      <c r="J94" s="42" t="e">
        <f>'Offshore Wind'!#REF!</f>
        <v>#REF!</v>
      </c>
      <c r="K94" s="42" t="e">
        <f>'Offshore Wind'!#REF!</f>
        <v>#REF!</v>
      </c>
      <c r="L94" s="42" t="e">
        <f>'Offshore Wind'!#REF!</f>
        <v>#REF!</v>
      </c>
      <c r="M94" s="42" t="e">
        <f>'Offshore Wind'!#REF!</f>
        <v>#REF!</v>
      </c>
      <c r="N94" s="42" t="e">
        <f>'Offshore Wind'!#REF!</f>
        <v>#REF!</v>
      </c>
      <c r="O94" s="42" t="e">
        <f>'Offshore Wind'!#REF!</f>
        <v>#REF!</v>
      </c>
      <c r="P94" s="42" t="e">
        <f>'Offshore Wind'!#REF!</f>
        <v>#REF!</v>
      </c>
      <c r="Q94" s="42" t="e">
        <f>'Offshore Wind'!#REF!</f>
        <v>#REF!</v>
      </c>
      <c r="R94" s="42" t="e">
        <f>'Offshore Wind'!#REF!</f>
        <v>#REF!</v>
      </c>
      <c r="S94" s="33"/>
      <c r="T94" s="33"/>
      <c r="U94" s="33"/>
      <c r="V94" s="33">
        <v>0.42061484373887859</v>
      </c>
      <c r="W94" s="33">
        <v>0.42061484373887859</v>
      </c>
      <c r="X94" s="33">
        <v>0.42142659897035478</v>
      </c>
      <c r="Y94" s="33">
        <v>0.42148181398087753</v>
      </c>
      <c r="Z94" s="33">
        <v>0.42454364526412997</v>
      </c>
      <c r="AA94" s="33">
        <v>0.4262338531951716</v>
      </c>
      <c r="AB94" s="33">
        <v>0.42792298258307249</v>
      </c>
      <c r="AC94" s="33">
        <v>0.4296109473799436</v>
      </c>
      <c r="AD94" s="33">
        <v>0.43026964430714237</v>
      </c>
      <c r="AE94" s="33">
        <v>0.43159156116426173</v>
      </c>
      <c r="AF94" s="33">
        <v>0.43291644746885705</v>
      </c>
      <c r="AG94" s="33">
        <v>0.43465747612335826</v>
      </c>
      <c r="AH94" s="33">
        <v>0.43773080674994153</v>
      </c>
      <c r="AI94" s="33">
        <v>0.4408013600031836</v>
      </c>
      <c r="AJ94" s="33">
        <v>0.44386901230070458</v>
      </c>
      <c r="AK94" s="33">
        <v>0.4469336326178226</v>
      </c>
      <c r="AL94" s="33">
        <v>0.44999508191875731</v>
      </c>
      <c r="AM94" s="33">
        <v>0.45305321253485975</v>
      </c>
      <c r="AN94" s="33">
        <v>0.4530568717381494</v>
      </c>
      <c r="AO94" s="33">
        <v>0.45357370208340458</v>
      </c>
      <c r="AP94" s="33">
        <v>0.45409044471000387</v>
      </c>
      <c r="AQ94" s="33">
        <v>0.45460709897498991</v>
      </c>
      <c r="AR94" s="33">
        <v>0.45512366422910572</v>
      </c>
      <c r="AS94" s="33">
        <v>0.45564013981671886</v>
      </c>
      <c r="AT94" s="33">
        <v>0.45615652507574145</v>
      </c>
      <c r="AU94" s="33">
        <v>0.45667281933755138</v>
      </c>
      <c r="AV94" s="33">
        <v>0.45718902192691135</v>
      </c>
      <c r="AW94" s="33">
        <v>0.45770513216188685</v>
      </c>
      <c r="AX94" s="33">
        <v>0.45820560505448588</v>
      </c>
      <c r="AY94" s="33">
        <v>0.4586959364694389</v>
      </c>
      <c r="AZ94" s="33">
        <v>0.45918614886732612</v>
      </c>
      <c r="BA94" s="33">
        <v>0.45967624123502454</v>
      </c>
      <c r="BB94" s="33">
        <v>0.46016621254787898</v>
      </c>
      <c r="BC94" s="33">
        <v>0.46065606176953905</v>
      </c>
      <c r="BD94" s="33">
        <v>0.46114578785178978</v>
      </c>
      <c r="BE94" s="33">
        <v>0.46163538973438339</v>
      </c>
      <c r="BF94" s="33">
        <v>0.46212486634486477</v>
      </c>
      <c r="BG94" s="33">
        <v>0.46261421659839702</v>
      </c>
    </row>
    <row r="95" spans="1:59">
      <c r="B95" s="871"/>
      <c r="C95" s="4"/>
      <c r="D95" s="736"/>
      <c r="E95" s="62" t="s">
        <v>969</v>
      </c>
      <c r="F95" s="42" t="e">
        <f>'Offshore Wind'!#REF!</f>
        <v>#REF!</v>
      </c>
      <c r="G95" s="42" t="e">
        <f>'Offshore Wind'!#REF!</f>
        <v>#REF!</v>
      </c>
      <c r="H95" s="42" t="e">
        <f>'Offshore Wind'!#REF!</f>
        <v>#REF!</v>
      </c>
      <c r="I95" s="42" t="e">
        <f>'Offshore Wind'!#REF!</f>
        <v>#REF!</v>
      </c>
      <c r="J95" s="42" t="e">
        <f>'Offshore Wind'!#REF!</f>
        <v>#REF!</v>
      </c>
      <c r="K95" s="42" t="e">
        <f>'Offshore Wind'!#REF!</f>
        <v>#REF!</v>
      </c>
      <c r="L95" s="42" t="e">
        <f>'Offshore Wind'!#REF!</f>
        <v>#REF!</v>
      </c>
      <c r="M95" s="42" t="e">
        <f>'Offshore Wind'!#REF!</f>
        <v>#REF!</v>
      </c>
      <c r="N95" s="42" t="e">
        <f>'Offshore Wind'!#REF!</f>
        <v>#REF!</v>
      </c>
      <c r="O95" s="42" t="e">
        <f>'Offshore Wind'!#REF!</f>
        <v>#REF!</v>
      </c>
      <c r="P95" s="42" t="e">
        <f>'Offshore Wind'!#REF!</f>
        <v>#REF!</v>
      </c>
      <c r="Q95" s="42" t="e">
        <f>'Offshore Wind'!#REF!</f>
        <v>#REF!</v>
      </c>
      <c r="R95" s="42" t="e">
        <f>'Offshore Wind'!#REF!</f>
        <v>#REF!</v>
      </c>
      <c r="S95" s="33"/>
      <c r="T95" s="33"/>
      <c r="U95" s="33"/>
      <c r="V95" s="33">
        <v>0.49436284990699381</v>
      </c>
      <c r="W95" s="33">
        <v>0.49436284990699381</v>
      </c>
      <c r="X95" s="33">
        <v>0.49541901145415357</v>
      </c>
      <c r="Y95" s="33">
        <v>0.49555634065756288</v>
      </c>
      <c r="Z95" s="33">
        <v>0.49916744369555993</v>
      </c>
      <c r="AA95" s="33">
        <v>0.50109550397423075</v>
      </c>
      <c r="AB95" s="33">
        <v>0.50301873966026656</v>
      </c>
      <c r="AC95" s="33">
        <v>0.50493676583998526</v>
      </c>
      <c r="AD95" s="33">
        <v>0.50562886052332712</v>
      </c>
      <c r="AE95" s="33">
        <v>0.50713106618860382</v>
      </c>
      <c r="AF95" s="33">
        <v>0.50863468086368424</v>
      </c>
      <c r="AG95" s="33">
        <v>0.51062497977537935</v>
      </c>
      <c r="AH95" s="33">
        <v>0.51424755468199779</v>
      </c>
      <c r="AI95" s="33">
        <v>0.51786739646690905</v>
      </c>
      <c r="AJ95" s="33">
        <v>0.52148438351676019</v>
      </c>
      <c r="AK95" s="33">
        <v>0.52509838689447352</v>
      </c>
      <c r="AL95" s="33">
        <v>0.52870926977951282</v>
      </c>
      <c r="AM95" s="33">
        <v>0.53231688685602019</v>
      </c>
      <c r="AN95" s="33">
        <v>0.53229720065699182</v>
      </c>
      <c r="AO95" s="33">
        <v>0.53290599749018619</v>
      </c>
      <c r="AP95" s="33">
        <v>0.53351470260167888</v>
      </c>
      <c r="AQ95" s="33">
        <v>0.53412331531917112</v>
      </c>
      <c r="AR95" s="33">
        <v>0.5347318349637773</v>
      </c>
      <c r="AS95" s="33">
        <v>0.5353402608499449</v>
      </c>
      <c r="AT95" s="33">
        <v>0.53594859228537139</v>
      </c>
      <c r="AU95" s="33">
        <v>0.53655682857092268</v>
      </c>
      <c r="AV95" s="33">
        <v>0.53716496900054633</v>
      </c>
      <c r="AW95" s="33">
        <v>0.53777301286118795</v>
      </c>
      <c r="AX95" s="33">
        <v>0.53836369349838498</v>
      </c>
      <c r="AY95" s="33">
        <v>0.53894197696167356</v>
      </c>
      <c r="AZ95" s="33">
        <v>0.53952013769342666</v>
      </c>
      <c r="BA95" s="33">
        <v>0.54009817464890186</v>
      </c>
      <c r="BB95" s="33">
        <v>0.54067608677146528</v>
      </c>
      <c r="BC95" s="33">
        <v>0.54125387299242234</v>
      </c>
      <c r="BD95" s="33">
        <v>0.5418315322308439</v>
      </c>
      <c r="BE95" s="33">
        <v>0.54240906339339201</v>
      </c>
      <c r="BF95" s="33">
        <v>0.54298646537414119</v>
      </c>
      <c r="BG95" s="33">
        <v>0.54356373705439631</v>
      </c>
    </row>
    <row r="96" spans="1:59">
      <c r="B96" s="871"/>
      <c r="C96" s="4"/>
      <c r="D96" s="736"/>
      <c r="E96" s="62" t="s">
        <v>970</v>
      </c>
      <c r="F96" s="42" t="e">
        <f>'Offshore Wind'!#REF!</f>
        <v>#REF!</v>
      </c>
      <c r="G96" s="42" t="e">
        <f>'Offshore Wind'!#REF!</f>
        <v>#REF!</v>
      </c>
      <c r="H96" s="42" t="e">
        <f>'Offshore Wind'!#REF!</f>
        <v>#REF!</v>
      </c>
      <c r="I96" s="42" t="e">
        <f>'Offshore Wind'!#REF!</f>
        <v>#REF!</v>
      </c>
      <c r="J96" s="42" t="e">
        <f>'Offshore Wind'!#REF!</f>
        <v>#REF!</v>
      </c>
      <c r="K96" s="42" t="e">
        <f>'Offshore Wind'!#REF!</f>
        <v>#REF!</v>
      </c>
      <c r="L96" s="42" t="e">
        <f>'Offshore Wind'!#REF!</f>
        <v>#REF!</v>
      </c>
      <c r="M96" s="42" t="e">
        <f>'Offshore Wind'!#REF!</f>
        <v>#REF!</v>
      </c>
      <c r="N96" s="42" t="e">
        <f>'Offshore Wind'!#REF!</f>
        <v>#REF!</v>
      </c>
      <c r="O96" s="42" t="e">
        <f>'Offshore Wind'!#REF!</f>
        <v>#REF!</v>
      </c>
      <c r="P96" s="42" t="e">
        <f>'Offshore Wind'!#REF!</f>
        <v>#REF!</v>
      </c>
      <c r="Q96" s="42" t="e">
        <f>'Offshore Wind'!#REF!</f>
        <v>#REF!</v>
      </c>
      <c r="R96" s="42" t="e">
        <f>'Offshore Wind'!#REF!</f>
        <v>#REF!</v>
      </c>
      <c r="S96" s="33"/>
      <c r="T96" s="33"/>
      <c r="U96" s="33"/>
      <c r="V96" s="33">
        <v>0.46973771367266881</v>
      </c>
      <c r="W96" s="33">
        <v>0.46973771367266881</v>
      </c>
      <c r="X96" s="33">
        <v>0.4707412658419371</v>
      </c>
      <c r="Y96" s="33">
        <v>0.47087175442141299</v>
      </c>
      <c r="Z96" s="33">
        <v>0.47430298167731272</v>
      </c>
      <c r="AA96" s="33">
        <v>0.47613500167496486</v>
      </c>
      <c r="AB96" s="33">
        <v>0.47796243740194572</v>
      </c>
      <c r="AC96" s="33">
        <v>0.4797849231178421</v>
      </c>
      <c r="AD96" s="33">
        <v>0.4804425432732789</v>
      </c>
      <c r="AE96" s="33">
        <v>0.48186992127064665</v>
      </c>
      <c r="AF96" s="33">
        <v>0.4832986380924098</v>
      </c>
      <c r="AG96" s="33">
        <v>0.48518979650061289</v>
      </c>
      <c r="AH96" s="33">
        <v>0.48863192418994678</v>
      </c>
      <c r="AI96" s="33">
        <v>0.49207145489946691</v>
      </c>
      <c r="AJ96" s="33">
        <v>0.4955082730736084</v>
      </c>
      <c r="AK96" s="33">
        <v>0.49894225619789001</v>
      </c>
      <c r="AL96" s="33">
        <v>0.50237327426706169</v>
      </c>
      <c r="AM96" s="33">
        <v>0.50580118920371975</v>
      </c>
      <c r="AN96" s="33">
        <v>0.50578248361100742</v>
      </c>
      <c r="AO96" s="33">
        <v>0.50636095513767998</v>
      </c>
      <c r="AP96" s="33">
        <v>0.50693933951147996</v>
      </c>
      <c r="AQ96" s="33">
        <v>0.50751763609359712</v>
      </c>
      <c r="AR96" s="33">
        <v>0.50809584423896237</v>
      </c>
      <c r="AS96" s="33">
        <v>0.50867396329617176</v>
      </c>
      <c r="AT96" s="33">
        <v>0.50925199260740805</v>
      </c>
      <c r="AU96" s="33">
        <v>0.50982993150836176</v>
      </c>
      <c r="AV96" s="33">
        <v>0.5104077793281504</v>
      </c>
      <c r="AW96" s="33">
        <v>0.51098553538923863</v>
      </c>
      <c r="AX96" s="33">
        <v>0.51154679312144835</v>
      </c>
      <c r="AY96" s="33">
        <v>0.51209627120612045</v>
      </c>
      <c r="AZ96" s="33">
        <v>0.51264563267274366</v>
      </c>
      <c r="BA96" s="33">
        <v>0.51319487652861662</v>
      </c>
      <c r="BB96" s="33">
        <v>0.51374400176973811</v>
      </c>
      <c r="BC96" s="33">
        <v>0.51429300738064732</v>
      </c>
      <c r="BD96" s="33">
        <v>0.51484189233425792</v>
      </c>
      <c r="BE96" s="33">
        <v>0.51539065559169339</v>
      </c>
      <c r="BF96" s="33">
        <v>0.51593929610211642</v>
      </c>
      <c r="BG96" s="33">
        <v>0.51648781280255618</v>
      </c>
    </row>
    <row r="97" spans="2:59">
      <c r="B97" s="871"/>
      <c r="C97" s="4"/>
      <c r="D97" s="736"/>
      <c r="E97" s="701" t="s">
        <v>971</v>
      </c>
      <c r="F97" s="42" t="e">
        <f>'Offshore Wind'!#REF!</f>
        <v>#REF!</v>
      </c>
      <c r="G97" s="42" t="e">
        <f>'Offshore Wind'!#REF!</f>
        <v>#REF!</v>
      </c>
      <c r="H97" s="42" t="e">
        <f>'Offshore Wind'!#REF!</f>
        <v>#REF!</v>
      </c>
      <c r="I97" s="42" t="e">
        <f>'Offshore Wind'!#REF!</f>
        <v>#REF!</v>
      </c>
      <c r="J97" s="42" t="e">
        <f>'Offshore Wind'!#REF!</f>
        <v>#REF!</v>
      </c>
      <c r="K97" s="42" t="e">
        <f>'Offshore Wind'!#REF!</f>
        <v>#REF!</v>
      </c>
      <c r="L97" s="42" t="e">
        <f>'Offshore Wind'!#REF!</f>
        <v>#REF!</v>
      </c>
      <c r="M97" s="42" t="e">
        <f>'Offshore Wind'!#REF!</f>
        <v>#REF!</v>
      </c>
      <c r="N97" s="42" t="e">
        <f>'Offshore Wind'!#REF!</f>
        <v>#REF!</v>
      </c>
      <c r="O97" s="42" t="e">
        <f>'Offshore Wind'!#REF!</f>
        <v>#REF!</v>
      </c>
      <c r="P97" s="42" t="e">
        <f>'Offshore Wind'!#REF!</f>
        <v>#REF!</v>
      </c>
      <c r="Q97" s="42" t="e">
        <f>'Offshore Wind'!#REF!</f>
        <v>#REF!</v>
      </c>
      <c r="R97" s="42" t="e">
        <f>'Offshore Wind'!#REF!</f>
        <v>#REF!</v>
      </c>
      <c r="S97" s="33"/>
      <c r="T97" s="33"/>
      <c r="U97" s="33"/>
      <c r="V97" s="33">
        <v>0.43587876392829994</v>
      </c>
      <c r="W97" s="33">
        <v>0.43587876392829994</v>
      </c>
      <c r="X97" s="33">
        <v>0.43680997951169098</v>
      </c>
      <c r="Y97" s="33">
        <v>0.43693106240342644</v>
      </c>
      <c r="Z97" s="33">
        <v>0.4401149649335539</v>
      </c>
      <c r="AA97" s="33">
        <v>0.4418149319339148</v>
      </c>
      <c r="AB97" s="33">
        <v>0.44351064510032639</v>
      </c>
      <c r="AC97" s="33">
        <v>0.44520176505514342</v>
      </c>
      <c r="AD97" s="33">
        <v>0.44581198359230317</v>
      </c>
      <c r="AE97" s="33">
        <v>0.44713647540771795</v>
      </c>
      <c r="AF97" s="33">
        <v>0.44846220954433791</v>
      </c>
      <c r="AG97" s="33">
        <v>0.45021705222647052</v>
      </c>
      <c r="AH97" s="33">
        <v>0.45341106948086496</v>
      </c>
      <c r="AI97" s="33">
        <v>0.45660267694716211</v>
      </c>
      <c r="AJ97" s="33">
        <v>0.45979176739910516</v>
      </c>
      <c r="AK97" s="33">
        <v>0.46297822715312342</v>
      </c>
      <c r="AL97" s="33">
        <v>0.46616193557481583</v>
      </c>
      <c r="AM97" s="33">
        <v>0.46934276453947305</v>
      </c>
      <c r="AN97" s="33">
        <v>0.46932540725605154</v>
      </c>
      <c r="AO97" s="33">
        <v>0.46986218224063259</v>
      </c>
      <c r="AP97" s="33">
        <v>0.47039887635436745</v>
      </c>
      <c r="AQ97" s="33">
        <v>0.47093548900449161</v>
      </c>
      <c r="AR97" s="33">
        <v>0.47147201959243312</v>
      </c>
      <c r="AS97" s="33">
        <v>0.47200846751374137</v>
      </c>
      <c r="AT97" s="33">
        <v>0.47254483215801507</v>
      </c>
      <c r="AU97" s="33">
        <v>0.47308111290882859</v>
      </c>
      <c r="AV97" s="33">
        <v>0.47361730914365702</v>
      </c>
      <c r="AW97" s="33">
        <v>0.47415342023380175</v>
      </c>
      <c r="AX97" s="33">
        <v>0.47467422220358202</v>
      </c>
      <c r="AY97" s="33">
        <v>0.47518409360922226</v>
      </c>
      <c r="AZ97" s="33">
        <v>0.47569385680270621</v>
      </c>
      <c r="BA97" s="33">
        <v>0.47620351086288654</v>
      </c>
      <c r="BB97" s="33">
        <v>0.47671305485813126</v>
      </c>
      <c r="BC97" s="33">
        <v>0.4772224878461741</v>
      </c>
      <c r="BD97" s="33">
        <v>0.47773180887396244</v>
      </c>
      <c r="BE97" s="33">
        <v>0.47824101697750199</v>
      </c>
      <c r="BF97" s="33">
        <v>0.4787501111817003</v>
      </c>
      <c r="BG97" s="33">
        <v>0.47925909050020649</v>
      </c>
    </row>
    <row r="98" spans="2:59">
      <c r="B98" s="871"/>
    </row>
    <row r="99" spans="2:59">
      <c r="B99" s="871"/>
      <c r="C99" s="4"/>
      <c r="D99" s="735" t="s">
        <v>641</v>
      </c>
      <c r="E99" s="62" t="s">
        <v>958</v>
      </c>
      <c r="F99" s="41"/>
      <c r="G99" s="41"/>
      <c r="H99" s="41"/>
      <c r="I99" s="41"/>
      <c r="J99" s="41"/>
      <c r="K99" s="41"/>
      <c r="L99" s="41"/>
      <c r="M99" s="41"/>
      <c r="N99" s="41"/>
      <c r="O99" s="41"/>
      <c r="P99" s="41"/>
      <c r="Q99" s="41"/>
      <c r="R99" s="41"/>
      <c r="S99" s="36"/>
      <c r="T99" s="36"/>
      <c r="U99" s="36"/>
      <c r="V99" s="36">
        <v>5306.6069235258792</v>
      </c>
      <c r="W99" s="36">
        <v>5306.6069235258792</v>
      </c>
      <c r="X99" s="36">
        <v>5146.7044256853533</v>
      </c>
      <c r="Y99" s="36">
        <v>4986.5063596639284</v>
      </c>
      <c r="Z99" s="36">
        <v>4871.6028079489943</v>
      </c>
      <c r="AA99" s="36">
        <v>4756.6992562340611</v>
      </c>
      <c r="AB99" s="36">
        <v>4641.7957045191279</v>
      </c>
      <c r="AC99" s="36">
        <v>4526.8921528041938</v>
      </c>
      <c r="AD99" s="36">
        <v>4459.2912567659696</v>
      </c>
      <c r="AE99" s="36">
        <v>4391.6903607277463</v>
      </c>
      <c r="AF99" s="36">
        <v>4324.0894646895222</v>
      </c>
      <c r="AG99" s="36">
        <v>4256.488568651298</v>
      </c>
      <c r="AH99" s="36">
        <v>4188.8876726130738</v>
      </c>
      <c r="AI99" s="36">
        <v>4121.2867765748497</v>
      </c>
      <c r="AJ99" s="36">
        <v>4053.6858805366255</v>
      </c>
      <c r="AK99" s="36">
        <v>3986.0849844984014</v>
      </c>
      <c r="AL99" s="36">
        <v>3918.4840884601776</v>
      </c>
      <c r="AM99" s="36">
        <v>3850.8831924219535</v>
      </c>
      <c r="AN99" s="36">
        <v>3840.4830545699192</v>
      </c>
      <c r="AO99" s="36">
        <v>3830.0829167178845</v>
      </c>
      <c r="AP99" s="36">
        <v>3819.6827788658502</v>
      </c>
      <c r="AQ99" s="36">
        <v>3809.2826410138155</v>
      </c>
      <c r="AR99" s="36">
        <v>3798.8825031617812</v>
      </c>
      <c r="AS99" s="36">
        <v>3788.4823653097469</v>
      </c>
      <c r="AT99" s="36">
        <v>3778.0822274577122</v>
      </c>
      <c r="AU99" s="36">
        <v>3767.6820896056779</v>
      </c>
      <c r="AV99" s="36">
        <v>3757.2819517536432</v>
      </c>
      <c r="AW99" s="36">
        <v>3746.8818139016084</v>
      </c>
      <c r="AX99" s="36">
        <v>3735.0606778424158</v>
      </c>
      <c r="AY99" s="36">
        <v>3723.2395417832226</v>
      </c>
      <c r="AZ99" s="36">
        <v>3711.41840572403</v>
      </c>
      <c r="BA99" s="36">
        <v>3699.5972696648369</v>
      </c>
      <c r="BB99" s="36">
        <v>3687.7761336056442</v>
      </c>
      <c r="BC99" s="36">
        <v>3675.9549975464515</v>
      </c>
      <c r="BD99" s="36">
        <v>3664.1338614872584</v>
      </c>
      <c r="BE99" s="36">
        <v>3652.3127254280657</v>
      </c>
      <c r="BF99" s="36">
        <v>3640.4915893688731</v>
      </c>
      <c r="BG99" s="36">
        <v>3628.6704533096781</v>
      </c>
    </row>
    <row r="100" spans="2:59">
      <c r="B100" s="871"/>
      <c r="C100" s="4"/>
      <c r="D100" s="736"/>
      <c r="E100" s="62" t="s">
        <v>959</v>
      </c>
      <c r="F100" s="42" t="e">
        <f>'Offshore Wind'!#REF!</f>
        <v>#REF!</v>
      </c>
      <c r="G100" s="42" t="e">
        <f>'Offshore Wind'!#REF!</f>
        <v>#REF!</v>
      </c>
      <c r="H100" s="42" t="e">
        <f>'Offshore Wind'!#REF!</f>
        <v>#REF!</v>
      </c>
      <c r="I100" s="42" t="e">
        <f>'Offshore Wind'!#REF!</f>
        <v>#REF!</v>
      </c>
      <c r="J100" s="42" t="e">
        <f>'Offshore Wind'!#REF!</f>
        <v>#REF!</v>
      </c>
      <c r="K100" s="42" t="e">
        <f>'Offshore Wind'!#REF!</f>
        <v>#REF!</v>
      </c>
      <c r="L100" s="42" t="e">
        <f>'Offshore Wind'!#REF!</f>
        <v>#REF!</v>
      </c>
      <c r="M100" s="42" t="e">
        <f>'Offshore Wind'!#REF!</f>
        <v>#REF!</v>
      </c>
      <c r="N100" s="42" t="e">
        <f>'Offshore Wind'!#REF!</f>
        <v>#REF!</v>
      </c>
      <c r="O100" s="42" t="e">
        <f>'Offshore Wind'!#REF!</f>
        <v>#REF!</v>
      </c>
      <c r="P100" s="42" t="e">
        <f>'Offshore Wind'!#REF!</f>
        <v>#REF!</v>
      </c>
      <c r="Q100" s="42" t="e">
        <f>'Offshore Wind'!#REF!</f>
        <v>#REF!</v>
      </c>
      <c r="R100" s="42" t="e">
        <f>'Offshore Wind'!#REF!</f>
        <v>#REF!</v>
      </c>
      <c r="S100" s="36"/>
      <c r="T100" s="36"/>
      <c r="U100" s="36"/>
      <c r="V100" s="36">
        <v>5306.6069235258246</v>
      </c>
      <c r="W100" s="36">
        <v>5306.6069235258246</v>
      </c>
      <c r="X100" s="36">
        <v>5146.7044256853533</v>
      </c>
      <c r="Y100" s="36">
        <v>4986.5063596639275</v>
      </c>
      <c r="Z100" s="36">
        <v>4871.6028079489934</v>
      </c>
      <c r="AA100" s="36">
        <v>4756.6992562340602</v>
      </c>
      <c r="AB100" s="36">
        <v>4641.795704519127</v>
      </c>
      <c r="AC100" s="36">
        <v>4526.8921528041938</v>
      </c>
      <c r="AD100" s="36">
        <v>4459.2912567659696</v>
      </c>
      <c r="AE100" s="36">
        <v>4391.6903607277463</v>
      </c>
      <c r="AF100" s="36">
        <v>4324.0894646895222</v>
      </c>
      <c r="AG100" s="36">
        <v>4256.488568651298</v>
      </c>
      <c r="AH100" s="36">
        <v>4188.8876726130738</v>
      </c>
      <c r="AI100" s="36">
        <v>4121.2867765748497</v>
      </c>
      <c r="AJ100" s="36">
        <v>4053.6858805366255</v>
      </c>
      <c r="AK100" s="36">
        <v>3986.0849844984014</v>
      </c>
      <c r="AL100" s="36">
        <v>3918.4840884601776</v>
      </c>
      <c r="AM100" s="36">
        <v>3850.8831924219535</v>
      </c>
      <c r="AN100" s="36">
        <v>3840.4830545699192</v>
      </c>
      <c r="AO100" s="36">
        <v>3830.0829167178845</v>
      </c>
      <c r="AP100" s="36">
        <v>3819.6827788658502</v>
      </c>
      <c r="AQ100" s="36">
        <v>3809.2826410138155</v>
      </c>
      <c r="AR100" s="36">
        <v>3798.8825031617812</v>
      </c>
      <c r="AS100" s="36">
        <v>3788.4823653097469</v>
      </c>
      <c r="AT100" s="36">
        <v>3778.0822274577122</v>
      </c>
      <c r="AU100" s="36">
        <v>3767.6820896056779</v>
      </c>
      <c r="AV100" s="36">
        <v>3757.2819517536432</v>
      </c>
      <c r="AW100" s="36">
        <v>3746.8818139016084</v>
      </c>
      <c r="AX100" s="36">
        <v>3735.0606778424158</v>
      </c>
      <c r="AY100" s="36">
        <v>3723.2395417832226</v>
      </c>
      <c r="AZ100" s="36">
        <v>3711.41840572403</v>
      </c>
      <c r="BA100" s="36">
        <v>3699.5972696648369</v>
      </c>
      <c r="BB100" s="36">
        <v>3687.7761336056442</v>
      </c>
      <c r="BC100" s="36">
        <v>3675.9549975464515</v>
      </c>
      <c r="BD100" s="36">
        <v>3664.1338614872584</v>
      </c>
      <c r="BE100" s="36">
        <v>3652.3127254280657</v>
      </c>
      <c r="BF100" s="36">
        <v>3640.4915893688731</v>
      </c>
      <c r="BG100" s="36">
        <v>3628.6704533096781</v>
      </c>
    </row>
    <row r="101" spans="2:59">
      <c r="B101" s="871"/>
      <c r="C101" s="4"/>
      <c r="D101" s="736"/>
      <c r="E101" s="62" t="s">
        <v>960</v>
      </c>
      <c r="F101" s="42" t="e">
        <f>'Offshore Wind'!#REF!</f>
        <v>#REF!</v>
      </c>
      <c r="G101" s="42" t="e">
        <f>'Offshore Wind'!#REF!</f>
        <v>#REF!</v>
      </c>
      <c r="H101" s="42" t="e">
        <f>'Offshore Wind'!#REF!</f>
        <v>#REF!</v>
      </c>
      <c r="I101" s="42" t="e">
        <f>'Offshore Wind'!#REF!</f>
        <v>#REF!</v>
      </c>
      <c r="J101" s="42" t="e">
        <f>'Offshore Wind'!#REF!</f>
        <v>#REF!</v>
      </c>
      <c r="K101" s="42" t="e">
        <f>'Offshore Wind'!#REF!</f>
        <v>#REF!</v>
      </c>
      <c r="L101" s="42" t="e">
        <f>'Offshore Wind'!#REF!</f>
        <v>#REF!</v>
      </c>
      <c r="M101" s="42" t="e">
        <f>'Offshore Wind'!#REF!</f>
        <v>#REF!</v>
      </c>
      <c r="N101" s="42" t="e">
        <f>'Offshore Wind'!#REF!</f>
        <v>#REF!</v>
      </c>
      <c r="O101" s="42" t="e">
        <f>'Offshore Wind'!#REF!</f>
        <v>#REF!</v>
      </c>
      <c r="P101" s="42" t="e">
        <f>'Offshore Wind'!#REF!</f>
        <v>#REF!</v>
      </c>
      <c r="Q101" s="42" t="e">
        <f>'Offshore Wind'!#REF!</f>
        <v>#REF!</v>
      </c>
      <c r="R101" s="42" t="e">
        <f>'Offshore Wind'!#REF!</f>
        <v>#REF!</v>
      </c>
      <c r="S101" s="36"/>
      <c r="T101" s="36"/>
      <c r="U101" s="36"/>
      <c r="V101" s="36">
        <v>5306.6069235258483</v>
      </c>
      <c r="W101" s="36">
        <v>5306.6069235258483</v>
      </c>
      <c r="X101" s="36">
        <v>5146.7044256853533</v>
      </c>
      <c r="Y101" s="36">
        <v>4986.5063596639275</v>
      </c>
      <c r="Z101" s="36">
        <v>4871.6028079489934</v>
      </c>
      <c r="AA101" s="36">
        <v>4756.6992562340602</v>
      </c>
      <c r="AB101" s="36">
        <v>4641.795704519127</v>
      </c>
      <c r="AC101" s="36">
        <v>4526.8921528041938</v>
      </c>
      <c r="AD101" s="36">
        <v>4459.2912567659696</v>
      </c>
      <c r="AE101" s="36">
        <v>4391.6903607277463</v>
      </c>
      <c r="AF101" s="36">
        <v>4324.0894646895222</v>
      </c>
      <c r="AG101" s="36">
        <v>4256.488568651298</v>
      </c>
      <c r="AH101" s="36">
        <v>4188.8876726130738</v>
      </c>
      <c r="AI101" s="36">
        <v>4121.2867765748497</v>
      </c>
      <c r="AJ101" s="36">
        <v>4053.6858805366255</v>
      </c>
      <c r="AK101" s="36">
        <v>3986.0849844984014</v>
      </c>
      <c r="AL101" s="36">
        <v>3918.4840884601776</v>
      </c>
      <c r="AM101" s="36">
        <v>3850.8831924219535</v>
      </c>
      <c r="AN101" s="36">
        <v>3840.4830545699192</v>
      </c>
      <c r="AO101" s="36">
        <v>3830.0829167178845</v>
      </c>
      <c r="AP101" s="36">
        <v>3819.6827788658502</v>
      </c>
      <c r="AQ101" s="36">
        <v>3809.2826410138155</v>
      </c>
      <c r="AR101" s="36">
        <v>3798.8825031617812</v>
      </c>
      <c r="AS101" s="36">
        <v>3788.4823653097469</v>
      </c>
      <c r="AT101" s="36">
        <v>3778.0822274577122</v>
      </c>
      <c r="AU101" s="36">
        <v>3767.6820896056779</v>
      </c>
      <c r="AV101" s="36">
        <v>3757.2819517536432</v>
      </c>
      <c r="AW101" s="36">
        <v>3746.8818139016084</v>
      </c>
      <c r="AX101" s="36">
        <v>3735.0606778424158</v>
      </c>
      <c r="AY101" s="36">
        <v>3723.2395417832226</v>
      </c>
      <c r="AZ101" s="36">
        <v>3711.41840572403</v>
      </c>
      <c r="BA101" s="36">
        <v>3699.5972696648369</v>
      </c>
      <c r="BB101" s="36">
        <v>3687.7761336056442</v>
      </c>
      <c r="BC101" s="36">
        <v>3675.9549975464515</v>
      </c>
      <c r="BD101" s="36">
        <v>3664.1338614872584</v>
      </c>
      <c r="BE101" s="36">
        <v>3652.3127254280657</v>
      </c>
      <c r="BF101" s="36">
        <v>3640.4915893688731</v>
      </c>
      <c r="BG101" s="36">
        <v>3628.6704533096781</v>
      </c>
    </row>
    <row r="102" spans="2:59">
      <c r="B102" s="871"/>
      <c r="C102" s="4"/>
      <c r="D102" s="736"/>
      <c r="E102" s="62" t="s">
        <v>961</v>
      </c>
      <c r="F102" s="42" t="e">
        <f>'Offshore Wind'!#REF!</f>
        <v>#REF!</v>
      </c>
      <c r="G102" s="42" t="e">
        <f>'Offshore Wind'!#REF!</f>
        <v>#REF!</v>
      </c>
      <c r="H102" s="42" t="e">
        <f>'Offshore Wind'!#REF!</f>
        <v>#REF!</v>
      </c>
      <c r="I102" s="42" t="e">
        <f>'Offshore Wind'!#REF!</f>
        <v>#REF!</v>
      </c>
      <c r="J102" s="42" t="e">
        <f>'Offshore Wind'!#REF!</f>
        <v>#REF!</v>
      </c>
      <c r="K102" s="42" t="e">
        <f>'Offshore Wind'!#REF!</f>
        <v>#REF!</v>
      </c>
      <c r="L102" s="42" t="e">
        <f>'Offshore Wind'!#REF!</f>
        <v>#REF!</v>
      </c>
      <c r="M102" s="42" t="e">
        <f>'Offshore Wind'!#REF!</f>
        <v>#REF!</v>
      </c>
      <c r="N102" s="42" t="e">
        <f>'Offshore Wind'!#REF!</f>
        <v>#REF!</v>
      </c>
      <c r="O102" s="42" t="e">
        <f>'Offshore Wind'!#REF!</f>
        <v>#REF!</v>
      </c>
      <c r="P102" s="42" t="e">
        <f>'Offshore Wind'!#REF!</f>
        <v>#REF!</v>
      </c>
      <c r="Q102" s="42" t="e">
        <f>'Offshore Wind'!#REF!</f>
        <v>#REF!</v>
      </c>
      <c r="R102" s="42" t="e">
        <f>'Offshore Wind'!#REF!</f>
        <v>#REF!</v>
      </c>
      <c r="S102" s="36"/>
      <c r="T102" s="36"/>
      <c r="U102" s="36"/>
      <c r="V102" s="36">
        <v>5306.6069235259274</v>
      </c>
      <c r="W102" s="36">
        <v>5306.6069235259274</v>
      </c>
      <c r="X102" s="36">
        <v>5146.7044256853533</v>
      </c>
      <c r="Y102" s="36">
        <v>4986.5063596639284</v>
      </c>
      <c r="Z102" s="36">
        <v>4871.6028079489943</v>
      </c>
      <c r="AA102" s="36">
        <v>4756.6992562340611</v>
      </c>
      <c r="AB102" s="36">
        <v>4641.7957045191279</v>
      </c>
      <c r="AC102" s="36">
        <v>4526.8921528041938</v>
      </c>
      <c r="AD102" s="36">
        <v>4459.2912567659696</v>
      </c>
      <c r="AE102" s="36">
        <v>4391.6903607277463</v>
      </c>
      <c r="AF102" s="36">
        <v>4324.0894646895222</v>
      </c>
      <c r="AG102" s="36">
        <v>4256.488568651298</v>
      </c>
      <c r="AH102" s="36">
        <v>4188.8876726130738</v>
      </c>
      <c r="AI102" s="36">
        <v>4121.2867765748497</v>
      </c>
      <c r="AJ102" s="36">
        <v>4053.6858805366255</v>
      </c>
      <c r="AK102" s="36">
        <v>3986.0849844984014</v>
      </c>
      <c r="AL102" s="36">
        <v>3918.4840884601776</v>
      </c>
      <c r="AM102" s="36">
        <v>3850.8831924219535</v>
      </c>
      <c r="AN102" s="36">
        <v>3840.4830545699192</v>
      </c>
      <c r="AO102" s="36">
        <v>3830.0829167178845</v>
      </c>
      <c r="AP102" s="36">
        <v>3819.6827788658502</v>
      </c>
      <c r="AQ102" s="36">
        <v>3809.2826410138155</v>
      </c>
      <c r="AR102" s="36">
        <v>3798.8825031617812</v>
      </c>
      <c r="AS102" s="36">
        <v>3788.4823653097469</v>
      </c>
      <c r="AT102" s="36">
        <v>3778.0822274577122</v>
      </c>
      <c r="AU102" s="36">
        <v>3767.6820896056779</v>
      </c>
      <c r="AV102" s="36">
        <v>3757.2819517536432</v>
      </c>
      <c r="AW102" s="36">
        <v>3746.8818139016084</v>
      </c>
      <c r="AX102" s="36">
        <v>3735.0606778424158</v>
      </c>
      <c r="AY102" s="36">
        <v>3723.2395417832226</v>
      </c>
      <c r="AZ102" s="36">
        <v>3711.41840572403</v>
      </c>
      <c r="BA102" s="36">
        <v>3699.5972696648369</v>
      </c>
      <c r="BB102" s="36">
        <v>3687.7761336056442</v>
      </c>
      <c r="BC102" s="36">
        <v>3675.9549975464515</v>
      </c>
      <c r="BD102" s="36">
        <v>3664.1338614872584</v>
      </c>
      <c r="BE102" s="36">
        <v>3652.3127254280657</v>
      </c>
      <c r="BF102" s="36">
        <v>3640.4915893688731</v>
      </c>
      <c r="BG102" s="36">
        <v>3628.6704533096781</v>
      </c>
    </row>
    <row r="103" spans="2:59">
      <c r="B103" s="871"/>
      <c r="C103" s="4"/>
      <c r="D103" s="736"/>
      <c r="E103" s="62" t="s">
        <v>962</v>
      </c>
      <c r="F103" s="42" t="e">
        <f>'Offshore Wind'!#REF!</f>
        <v>#REF!</v>
      </c>
      <c r="G103" s="42" t="e">
        <f>'Offshore Wind'!#REF!</f>
        <v>#REF!</v>
      </c>
      <c r="H103" s="42" t="e">
        <f>'Offshore Wind'!#REF!</f>
        <v>#REF!</v>
      </c>
      <c r="I103" s="42" t="e">
        <f>'Offshore Wind'!#REF!</f>
        <v>#REF!</v>
      </c>
      <c r="J103" s="42" t="e">
        <f>'Offshore Wind'!#REF!</f>
        <v>#REF!</v>
      </c>
      <c r="K103" s="42" t="e">
        <f>'Offshore Wind'!#REF!</f>
        <v>#REF!</v>
      </c>
      <c r="L103" s="42" t="e">
        <f>'Offshore Wind'!#REF!</f>
        <v>#REF!</v>
      </c>
      <c r="M103" s="42" t="e">
        <f>'Offshore Wind'!#REF!</f>
        <v>#REF!</v>
      </c>
      <c r="N103" s="42" t="e">
        <f>'Offshore Wind'!#REF!</f>
        <v>#REF!</v>
      </c>
      <c r="O103" s="42" t="e">
        <f>'Offshore Wind'!#REF!</f>
        <v>#REF!</v>
      </c>
      <c r="P103" s="42" t="e">
        <f>'Offshore Wind'!#REF!</f>
        <v>#REF!</v>
      </c>
      <c r="Q103" s="42" t="e">
        <f>'Offshore Wind'!#REF!</f>
        <v>#REF!</v>
      </c>
      <c r="R103" s="42" t="e">
        <f>'Offshore Wind'!#REF!</f>
        <v>#REF!</v>
      </c>
      <c r="S103" s="36"/>
      <c r="T103" s="36"/>
      <c r="U103" s="36"/>
      <c r="V103" s="36">
        <v>5859.5898629755147</v>
      </c>
      <c r="W103" s="36">
        <v>5859.5898629755147</v>
      </c>
      <c r="X103" s="36">
        <v>5685.6522651489595</v>
      </c>
      <c r="Y103" s="36">
        <v>5511.4190991415026</v>
      </c>
      <c r="Z103" s="36">
        <v>5382.796237190224</v>
      </c>
      <c r="AA103" s="36">
        <v>5254.1733752389446</v>
      </c>
      <c r="AB103" s="36">
        <v>5125.5505132876651</v>
      </c>
      <c r="AC103" s="36">
        <v>4996.9276513363857</v>
      </c>
      <c r="AD103" s="36">
        <v>4922.1379770853164</v>
      </c>
      <c r="AE103" s="36">
        <v>4847.3483028342471</v>
      </c>
      <c r="AF103" s="36">
        <v>4772.5586285831778</v>
      </c>
      <c r="AG103" s="36">
        <v>4697.7689543321085</v>
      </c>
      <c r="AH103" s="36">
        <v>4622.9792800810392</v>
      </c>
      <c r="AI103" s="36">
        <v>4548.1896058299699</v>
      </c>
      <c r="AJ103" s="36">
        <v>4473.3999315789006</v>
      </c>
      <c r="AK103" s="36">
        <v>4398.6102573278313</v>
      </c>
      <c r="AL103" s="36">
        <v>4323.820583076762</v>
      </c>
      <c r="AM103" s="36">
        <v>4249.0309088256927</v>
      </c>
      <c r="AN103" s="36">
        <v>4237.5248050947584</v>
      </c>
      <c r="AO103" s="36">
        <v>4226.0187013638242</v>
      </c>
      <c r="AP103" s="36">
        <v>4214.5125976328909</v>
      </c>
      <c r="AQ103" s="36">
        <v>4203.0064939019567</v>
      </c>
      <c r="AR103" s="36">
        <v>4191.5003901710224</v>
      </c>
      <c r="AS103" s="36">
        <v>4179.9942864400891</v>
      </c>
      <c r="AT103" s="36">
        <v>4168.4881827091549</v>
      </c>
      <c r="AU103" s="36">
        <v>4156.9820789782207</v>
      </c>
      <c r="AV103" s="36">
        <v>4145.4759752472874</v>
      </c>
      <c r="AW103" s="36">
        <v>4133.9698715163549</v>
      </c>
      <c r="AX103" s="36">
        <v>4120.8916585494035</v>
      </c>
      <c r="AY103" s="36">
        <v>4107.813445582452</v>
      </c>
      <c r="AZ103" s="36">
        <v>4094.735232615501</v>
      </c>
      <c r="BA103" s="36">
        <v>4081.6570196485495</v>
      </c>
      <c r="BB103" s="36">
        <v>4068.5788066815985</v>
      </c>
      <c r="BC103" s="36">
        <v>4055.5005937146475</v>
      </c>
      <c r="BD103" s="36">
        <v>4042.422380747696</v>
      </c>
      <c r="BE103" s="36">
        <v>4029.344167780745</v>
      </c>
      <c r="BF103" s="36">
        <v>4016.2659548137935</v>
      </c>
      <c r="BG103" s="36">
        <v>4003.1877418468434</v>
      </c>
    </row>
    <row r="104" spans="2:59">
      <c r="B104" s="871"/>
      <c r="C104" s="4"/>
      <c r="D104" s="736"/>
      <c r="E104" s="62" t="s">
        <v>967</v>
      </c>
      <c r="F104" s="42" t="e">
        <f>'Offshore Wind'!#REF!</f>
        <v>#REF!</v>
      </c>
      <c r="G104" s="42" t="e">
        <f>'Offshore Wind'!#REF!</f>
        <v>#REF!</v>
      </c>
      <c r="H104" s="42" t="e">
        <f>'Offshore Wind'!#REF!</f>
        <v>#REF!</v>
      </c>
      <c r="I104" s="42" t="e">
        <f>'Offshore Wind'!#REF!</f>
        <v>#REF!</v>
      </c>
      <c r="J104" s="42" t="e">
        <f>'Offshore Wind'!#REF!</f>
        <v>#REF!</v>
      </c>
      <c r="K104" s="42" t="e">
        <f>'Offshore Wind'!#REF!</f>
        <v>#REF!</v>
      </c>
      <c r="L104" s="42" t="e">
        <f>'Offshore Wind'!#REF!</f>
        <v>#REF!</v>
      </c>
      <c r="M104" s="42" t="e">
        <f>'Offshore Wind'!#REF!</f>
        <v>#REF!</v>
      </c>
      <c r="N104" s="42" t="e">
        <f>'Offshore Wind'!#REF!</f>
        <v>#REF!</v>
      </c>
      <c r="O104" s="42" t="e">
        <f>'Offshore Wind'!#REF!</f>
        <v>#REF!</v>
      </c>
      <c r="P104" s="42" t="e">
        <f>'Offshore Wind'!#REF!</f>
        <v>#REF!</v>
      </c>
      <c r="Q104" s="42" t="e">
        <f>'Offshore Wind'!#REF!</f>
        <v>#REF!</v>
      </c>
      <c r="R104" s="42" t="e">
        <f>'Offshore Wind'!#REF!</f>
        <v>#REF!</v>
      </c>
      <c r="S104" s="36"/>
      <c r="T104" s="36"/>
      <c r="U104" s="36"/>
      <c r="V104" s="36">
        <v>5859.5898629755102</v>
      </c>
      <c r="W104" s="36">
        <v>5859.5898629755102</v>
      </c>
      <c r="X104" s="36">
        <v>5685.6522651489595</v>
      </c>
      <c r="Y104" s="36">
        <v>5511.4190991415016</v>
      </c>
      <c r="Z104" s="36">
        <v>5382.7962371902231</v>
      </c>
      <c r="AA104" s="36">
        <v>5254.1733752389437</v>
      </c>
      <c r="AB104" s="36">
        <v>5125.5505132876642</v>
      </c>
      <c r="AC104" s="36">
        <v>4996.9276513363857</v>
      </c>
      <c r="AD104" s="36">
        <v>4922.1379770853164</v>
      </c>
      <c r="AE104" s="36">
        <v>4847.3483028342471</v>
      </c>
      <c r="AF104" s="36">
        <v>4772.5586285831778</v>
      </c>
      <c r="AG104" s="36">
        <v>4697.7689543321085</v>
      </c>
      <c r="AH104" s="36">
        <v>4622.9792800810392</v>
      </c>
      <c r="AI104" s="36">
        <v>4548.1896058299699</v>
      </c>
      <c r="AJ104" s="36">
        <v>4473.3999315789006</v>
      </c>
      <c r="AK104" s="36">
        <v>4398.6102573278313</v>
      </c>
      <c r="AL104" s="36">
        <v>4323.820583076762</v>
      </c>
      <c r="AM104" s="36">
        <v>4249.0309088256927</v>
      </c>
      <c r="AN104" s="36">
        <v>4237.5248050947584</v>
      </c>
      <c r="AO104" s="36">
        <v>4226.0187013638242</v>
      </c>
      <c r="AP104" s="36">
        <v>4214.5125976328909</v>
      </c>
      <c r="AQ104" s="36">
        <v>4203.0064939019567</v>
      </c>
      <c r="AR104" s="36">
        <v>4191.5003901710224</v>
      </c>
      <c r="AS104" s="36">
        <v>4179.9942864400891</v>
      </c>
      <c r="AT104" s="36">
        <v>4168.4881827091549</v>
      </c>
      <c r="AU104" s="36">
        <v>4156.9820789782207</v>
      </c>
      <c r="AV104" s="36">
        <v>4145.4759752472874</v>
      </c>
      <c r="AW104" s="36">
        <v>4133.9698715163549</v>
      </c>
      <c r="AX104" s="36">
        <v>4120.8916585494035</v>
      </c>
      <c r="AY104" s="36">
        <v>4107.813445582452</v>
      </c>
      <c r="AZ104" s="36">
        <v>4094.735232615501</v>
      </c>
      <c r="BA104" s="36">
        <v>4081.6570196485495</v>
      </c>
      <c r="BB104" s="36">
        <v>4068.5788066815985</v>
      </c>
      <c r="BC104" s="36">
        <v>4055.5005937146475</v>
      </c>
      <c r="BD104" s="36">
        <v>4042.422380747696</v>
      </c>
      <c r="BE104" s="36">
        <v>4029.344167780745</v>
      </c>
      <c r="BF104" s="36">
        <v>4016.2659548137935</v>
      </c>
      <c r="BG104" s="36">
        <v>4003.1877418468434</v>
      </c>
    </row>
    <row r="105" spans="2:59">
      <c r="B105" s="871"/>
      <c r="C105" s="4"/>
      <c r="D105" s="736"/>
      <c r="E105" s="62" t="s">
        <v>968</v>
      </c>
      <c r="F105" s="42" t="e">
        <f>'Offshore Wind'!#REF!</f>
        <v>#REF!</v>
      </c>
      <c r="G105" s="42" t="e">
        <f>'Offshore Wind'!#REF!</f>
        <v>#REF!</v>
      </c>
      <c r="H105" s="42" t="e">
        <f>'Offshore Wind'!#REF!</f>
        <v>#REF!</v>
      </c>
      <c r="I105" s="42" t="e">
        <f>'Offshore Wind'!#REF!</f>
        <v>#REF!</v>
      </c>
      <c r="J105" s="42" t="e">
        <f>'Offshore Wind'!#REF!</f>
        <v>#REF!</v>
      </c>
      <c r="K105" s="42" t="e">
        <f>'Offshore Wind'!#REF!</f>
        <v>#REF!</v>
      </c>
      <c r="L105" s="42" t="e">
        <f>'Offshore Wind'!#REF!</f>
        <v>#REF!</v>
      </c>
      <c r="M105" s="42" t="e">
        <f>'Offshore Wind'!#REF!</f>
        <v>#REF!</v>
      </c>
      <c r="N105" s="42" t="e">
        <f>'Offshore Wind'!#REF!</f>
        <v>#REF!</v>
      </c>
      <c r="O105" s="42" t="e">
        <f>'Offshore Wind'!#REF!</f>
        <v>#REF!</v>
      </c>
      <c r="P105" s="42" t="e">
        <f>'Offshore Wind'!#REF!</f>
        <v>#REF!</v>
      </c>
      <c r="Q105" s="42" t="e">
        <f>'Offshore Wind'!#REF!</f>
        <v>#REF!</v>
      </c>
      <c r="R105" s="42" t="e">
        <f>'Offshore Wind'!#REF!</f>
        <v>#REF!</v>
      </c>
      <c r="S105" s="36"/>
      <c r="T105" s="36"/>
      <c r="U105" s="36"/>
      <c r="V105" s="36">
        <v>5859.5898629755065</v>
      </c>
      <c r="W105" s="36">
        <v>5859.5898629755065</v>
      </c>
      <c r="X105" s="36">
        <v>5685.6522651489595</v>
      </c>
      <c r="Y105" s="36">
        <v>5511.4190991415016</v>
      </c>
      <c r="Z105" s="36">
        <v>5382.7962371902231</v>
      </c>
      <c r="AA105" s="36">
        <v>5254.1733752389437</v>
      </c>
      <c r="AB105" s="36">
        <v>5125.5505132876642</v>
      </c>
      <c r="AC105" s="36">
        <v>4996.9276513363857</v>
      </c>
      <c r="AD105" s="36">
        <v>4922.1379770853164</v>
      </c>
      <c r="AE105" s="36">
        <v>4847.3483028342471</v>
      </c>
      <c r="AF105" s="36">
        <v>4772.5586285831778</v>
      </c>
      <c r="AG105" s="36">
        <v>4697.7689543321085</v>
      </c>
      <c r="AH105" s="36">
        <v>4622.9792800810392</v>
      </c>
      <c r="AI105" s="36">
        <v>4548.1896058299699</v>
      </c>
      <c r="AJ105" s="36">
        <v>4473.3999315789006</v>
      </c>
      <c r="AK105" s="36">
        <v>4398.6102573278313</v>
      </c>
      <c r="AL105" s="36">
        <v>4323.820583076762</v>
      </c>
      <c r="AM105" s="36">
        <v>4249.0309088256927</v>
      </c>
      <c r="AN105" s="36">
        <v>4237.5248050947584</v>
      </c>
      <c r="AO105" s="36">
        <v>4226.0187013638242</v>
      </c>
      <c r="AP105" s="36">
        <v>4214.5125976328909</v>
      </c>
      <c r="AQ105" s="36">
        <v>4203.0064939019567</v>
      </c>
      <c r="AR105" s="36">
        <v>4191.5003901710224</v>
      </c>
      <c r="AS105" s="36">
        <v>4179.9942864400891</v>
      </c>
      <c r="AT105" s="36">
        <v>4168.4881827091549</v>
      </c>
      <c r="AU105" s="36">
        <v>4156.9820789782207</v>
      </c>
      <c r="AV105" s="36">
        <v>4145.4759752472874</v>
      </c>
      <c r="AW105" s="36">
        <v>4133.9698715163549</v>
      </c>
      <c r="AX105" s="36">
        <v>4120.8916585494035</v>
      </c>
      <c r="AY105" s="36">
        <v>4107.813445582452</v>
      </c>
      <c r="AZ105" s="36">
        <v>4094.735232615501</v>
      </c>
      <c r="BA105" s="36">
        <v>4081.6570196485495</v>
      </c>
      <c r="BB105" s="36">
        <v>4068.5788066815985</v>
      </c>
      <c r="BC105" s="36">
        <v>4055.5005937146475</v>
      </c>
      <c r="BD105" s="36">
        <v>4042.422380747696</v>
      </c>
      <c r="BE105" s="36">
        <v>4029.344167780745</v>
      </c>
      <c r="BF105" s="36">
        <v>4016.2659548137935</v>
      </c>
      <c r="BG105" s="36">
        <v>4003.1877418468434</v>
      </c>
    </row>
    <row r="106" spans="2:59">
      <c r="B106" s="871"/>
      <c r="C106" s="4"/>
      <c r="D106" s="736"/>
      <c r="E106" s="62" t="s">
        <v>969</v>
      </c>
      <c r="F106" s="42" t="e">
        <f>'Offshore Wind'!#REF!</f>
        <v>#REF!</v>
      </c>
      <c r="G106" s="42" t="e">
        <f>'Offshore Wind'!#REF!</f>
        <v>#REF!</v>
      </c>
      <c r="H106" s="42" t="e">
        <f>'Offshore Wind'!#REF!</f>
        <v>#REF!</v>
      </c>
      <c r="I106" s="42" t="e">
        <f>'Offshore Wind'!#REF!</f>
        <v>#REF!</v>
      </c>
      <c r="J106" s="42" t="e">
        <f>'Offshore Wind'!#REF!</f>
        <v>#REF!</v>
      </c>
      <c r="K106" s="42" t="e">
        <f>'Offshore Wind'!#REF!</f>
        <v>#REF!</v>
      </c>
      <c r="L106" s="42" t="e">
        <f>'Offshore Wind'!#REF!</f>
        <v>#REF!</v>
      </c>
      <c r="M106" s="42" t="e">
        <f>'Offshore Wind'!#REF!</f>
        <v>#REF!</v>
      </c>
      <c r="N106" s="42" t="e">
        <f>'Offshore Wind'!#REF!</f>
        <v>#REF!</v>
      </c>
      <c r="O106" s="42" t="e">
        <f>'Offshore Wind'!#REF!</f>
        <v>#REF!</v>
      </c>
      <c r="P106" s="42" t="e">
        <f>'Offshore Wind'!#REF!</f>
        <v>#REF!</v>
      </c>
      <c r="Q106" s="42" t="e">
        <f>'Offshore Wind'!#REF!</f>
        <v>#REF!</v>
      </c>
      <c r="R106" s="42" t="e">
        <f>'Offshore Wind'!#REF!</f>
        <v>#REF!</v>
      </c>
      <c r="S106" s="36"/>
      <c r="T106" s="36"/>
      <c r="U106" s="36"/>
      <c r="V106" s="36">
        <v>6859.0177443661605</v>
      </c>
      <c r="W106" s="36">
        <v>6859.0177443661605</v>
      </c>
      <c r="X106" s="36">
        <v>6655.2550992036086</v>
      </c>
      <c r="Y106" s="36">
        <v>6451.1968858601722</v>
      </c>
      <c r="Z106" s="36">
        <v>6300.0080020247333</v>
      </c>
      <c r="AA106" s="36">
        <v>6148.8191181892953</v>
      </c>
      <c r="AB106" s="36">
        <v>5997.6302343538564</v>
      </c>
      <c r="AC106" s="36">
        <v>5846.4413505184202</v>
      </c>
      <c r="AD106" s="36">
        <v>5758.6591138092717</v>
      </c>
      <c r="AE106" s="36">
        <v>5670.8768771001241</v>
      </c>
      <c r="AF106" s="36">
        <v>5583.0946403909775</v>
      </c>
      <c r="AG106" s="36">
        <v>5495.3124036818299</v>
      </c>
      <c r="AH106" s="36">
        <v>5407.5301669726823</v>
      </c>
      <c r="AI106" s="36">
        <v>5319.7479302635338</v>
      </c>
      <c r="AJ106" s="36">
        <v>5231.9656935543862</v>
      </c>
      <c r="AK106" s="36">
        <v>5144.1834568452387</v>
      </c>
      <c r="AL106" s="36">
        <v>5056.4012201360911</v>
      </c>
      <c r="AM106" s="36">
        <v>4968.6189834269444</v>
      </c>
      <c r="AN106" s="36">
        <v>4955.1140239332299</v>
      </c>
      <c r="AO106" s="36">
        <v>4941.6090644395154</v>
      </c>
      <c r="AP106" s="36">
        <v>4928.1041049458008</v>
      </c>
      <c r="AQ106" s="36">
        <v>4914.5991454520863</v>
      </c>
      <c r="AR106" s="36">
        <v>4901.0941859583718</v>
      </c>
      <c r="AS106" s="36">
        <v>4887.5892264646573</v>
      </c>
      <c r="AT106" s="36">
        <v>4874.0842669709427</v>
      </c>
      <c r="AU106" s="36">
        <v>4860.5793074772282</v>
      </c>
      <c r="AV106" s="36">
        <v>4847.0743479835137</v>
      </c>
      <c r="AW106" s="36">
        <v>4833.5693884897955</v>
      </c>
      <c r="AX106" s="36">
        <v>4818.2192108363461</v>
      </c>
      <c r="AY106" s="36">
        <v>4802.8690331828966</v>
      </c>
      <c r="AZ106" s="36">
        <v>4787.5188555294471</v>
      </c>
      <c r="BA106" s="36">
        <v>4772.1686778759977</v>
      </c>
      <c r="BB106" s="36">
        <v>4756.8185002225482</v>
      </c>
      <c r="BC106" s="36">
        <v>4741.4683225690987</v>
      </c>
      <c r="BD106" s="36">
        <v>4726.1181449156502</v>
      </c>
      <c r="BE106" s="36">
        <v>4710.7679672622007</v>
      </c>
      <c r="BF106" s="36">
        <v>4695.4177896087513</v>
      </c>
      <c r="BG106" s="36">
        <v>4680.0676119552982</v>
      </c>
    </row>
    <row r="107" spans="2:59">
      <c r="B107" s="871"/>
      <c r="C107" s="4"/>
      <c r="D107" s="736"/>
      <c r="E107" s="62" t="s">
        <v>970</v>
      </c>
      <c r="F107" s="42" t="e">
        <f>'Offshore Wind'!#REF!</f>
        <v>#REF!</v>
      </c>
      <c r="G107" s="42" t="e">
        <f>'Offshore Wind'!#REF!</f>
        <v>#REF!</v>
      </c>
      <c r="H107" s="42" t="e">
        <f>'Offshore Wind'!#REF!</f>
        <v>#REF!</v>
      </c>
      <c r="I107" s="42" t="e">
        <f>'Offshore Wind'!#REF!</f>
        <v>#REF!</v>
      </c>
      <c r="J107" s="42" t="e">
        <f>'Offshore Wind'!#REF!</f>
        <v>#REF!</v>
      </c>
      <c r="K107" s="42" t="e">
        <f>'Offshore Wind'!#REF!</f>
        <v>#REF!</v>
      </c>
      <c r="L107" s="42" t="e">
        <f>'Offshore Wind'!#REF!</f>
        <v>#REF!</v>
      </c>
      <c r="M107" s="42" t="e">
        <f>'Offshore Wind'!#REF!</f>
        <v>#REF!</v>
      </c>
      <c r="N107" s="42" t="e">
        <f>'Offshore Wind'!#REF!</f>
        <v>#REF!</v>
      </c>
      <c r="O107" s="42" t="e">
        <f>'Offshore Wind'!#REF!</f>
        <v>#REF!</v>
      </c>
      <c r="P107" s="42" t="e">
        <f>'Offshore Wind'!#REF!</f>
        <v>#REF!</v>
      </c>
      <c r="Q107" s="42" t="e">
        <f>'Offshore Wind'!#REF!</f>
        <v>#REF!</v>
      </c>
      <c r="R107" s="42" t="e">
        <f>'Offshore Wind'!#REF!</f>
        <v>#REF!</v>
      </c>
      <c r="S107" s="36"/>
      <c r="T107" s="36"/>
      <c r="U107" s="36"/>
      <c r="V107" s="36">
        <v>6859.0177443662333</v>
      </c>
      <c r="W107" s="36">
        <v>6859.0177443662333</v>
      </c>
      <c r="X107" s="36">
        <v>6655.2550992036095</v>
      </c>
      <c r="Y107" s="36">
        <v>6451.196885860174</v>
      </c>
      <c r="Z107" s="36">
        <v>6300.0080020247351</v>
      </c>
      <c r="AA107" s="36">
        <v>6148.8191181892971</v>
      </c>
      <c r="AB107" s="36">
        <v>5997.6302343538582</v>
      </c>
      <c r="AC107" s="36">
        <v>5846.4413505184202</v>
      </c>
      <c r="AD107" s="36">
        <v>5758.6591138092717</v>
      </c>
      <c r="AE107" s="36">
        <v>5670.8768771001241</v>
      </c>
      <c r="AF107" s="36">
        <v>5583.0946403909775</v>
      </c>
      <c r="AG107" s="36">
        <v>5495.3124036818299</v>
      </c>
      <c r="AH107" s="36">
        <v>5407.5301669726823</v>
      </c>
      <c r="AI107" s="36">
        <v>5319.7479302635338</v>
      </c>
      <c r="AJ107" s="36">
        <v>5231.9656935543862</v>
      </c>
      <c r="AK107" s="36">
        <v>5144.1834568452387</v>
      </c>
      <c r="AL107" s="36">
        <v>5056.4012201360911</v>
      </c>
      <c r="AM107" s="36">
        <v>4968.6189834269444</v>
      </c>
      <c r="AN107" s="36">
        <v>4955.1140239332299</v>
      </c>
      <c r="AO107" s="36">
        <v>4941.6090644395154</v>
      </c>
      <c r="AP107" s="36">
        <v>4928.1041049458008</v>
      </c>
      <c r="AQ107" s="36">
        <v>4914.5991454520863</v>
      </c>
      <c r="AR107" s="36">
        <v>4901.0941859583718</v>
      </c>
      <c r="AS107" s="36">
        <v>4887.5892264646573</v>
      </c>
      <c r="AT107" s="36">
        <v>4874.0842669709427</v>
      </c>
      <c r="AU107" s="36">
        <v>4860.5793074772282</v>
      </c>
      <c r="AV107" s="36">
        <v>4847.0743479835137</v>
      </c>
      <c r="AW107" s="36">
        <v>4833.5693884897955</v>
      </c>
      <c r="AX107" s="36">
        <v>4818.2192108363461</v>
      </c>
      <c r="AY107" s="36">
        <v>4802.8690331828966</v>
      </c>
      <c r="AZ107" s="36">
        <v>4787.5188555294471</v>
      </c>
      <c r="BA107" s="36">
        <v>4772.1686778759977</v>
      </c>
      <c r="BB107" s="36">
        <v>4756.8185002225482</v>
      </c>
      <c r="BC107" s="36">
        <v>4741.4683225690987</v>
      </c>
      <c r="BD107" s="36">
        <v>4726.1181449156502</v>
      </c>
      <c r="BE107" s="36">
        <v>4710.7679672622007</v>
      </c>
      <c r="BF107" s="36">
        <v>4695.4177896087513</v>
      </c>
      <c r="BG107" s="36">
        <v>4680.0676119552982</v>
      </c>
    </row>
    <row r="108" spans="2:59">
      <c r="B108" s="871"/>
      <c r="C108" s="4"/>
      <c r="D108" s="736"/>
      <c r="E108" s="701" t="s">
        <v>971</v>
      </c>
      <c r="F108" s="42" t="e">
        <f>'Offshore Wind'!#REF!</f>
        <v>#REF!</v>
      </c>
      <c r="G108" s="42" t="e">
        <f>'Offshore Wind'!#REF!</f>
        <v>#REF!</v>
      </c>
      <c r="H108" s="42" t="e">
        <f>'Offshore Wind'!#REF!</f>
        <v>#REF!</v>
      </c>
      <c r="I108" s="42" t="e">
        <f>'Offshore Wind'!#REF!</f>
        <v>#REF!</v>
      </c>
      <c r="J108" s="42" t="e">
        <f>'Offshore Wind'!#REF!</f>
        <v>#REF!</v>
      </c>
      <c r="K108" s="42" t="e">
        <f>'Offshore Wind'!#REF!</f>
        <v>#REF!</v>
      </c>
      <c r="L108" s="42" t="e">
        <f>'Offshore Wind'!#REF!</f>
        <v>#REF!</v>
      </c>
      <c r="M108" s="42" t="e">
        <f>'Offshore Wind'!#REF!</f>
        <v>#REF!</v>
      </c>
      <c r="N108" s="42" t="e">
        <f>'Offshore Wind'!#REF!</f>
        <v>#REF!</v>
      </c>
      <c r="O108" s="42" t="e">
        <f>'Offshore Wind'!#REF!</f>
        <v>#REF!</v>
      </c>
      <c r="P108" s="42" t="e">
        <f>'Offshore Wind'!#REF!</f>
        <v>#REF!</v>
      </c>
      <c r="Q108" s="42" t="e">
        <f>'Offshore Wind'!#REF!</f>
        <v>#REF!</v>
      </c>
      <c r="R108" s="42" t="e">
        <f>'Offshore Wind'!#REF!</f>
        <v>#REF!</v>
      </c>
      <c r="S108" s="36"/>
      <c r="T108" s="36"/>
      <c r="U108" s="36"/>
      <c r="V108" s="36">
        <v>6859.0177443662224</v>
      </c>
      <c r="W108" s="36">
        <v>6859.0177443662224</v>
      </c>
      <c r="X108" s="36">
        <v>6655.2550992036086</v>
      </c>
      <c r="Y108" s="36">
        <v>6451.1968858601722</v>
      </c>
      <c r="Z108" s="36">
        <v>6300.0080020247333</v>
      </c>
      <c r="AA108" s="36">
        <v>6148.8191181892953</v>
      </c>
      <c r="AB108" s="36">
        <v>5997.6302343538564</v>
      </c>
      <c r="AC108" s="36">
        <v>5846.4413505184202</v>
      </c>
      <c r="AD108" s="36">
        <v>5758.6591138092717</v>
      </c>
      <c r="AE108" s="36">
        <v>5670.8768771001241</v>
      </c>
      <c r="AF108" s="36">
        <v>5583.0946403909775</v>
      </c>
      <c r="AG108" s="36">
        <v>5495.3124036818299</v>
      </c>
      <c r="AH108" s="36">
        <v>5407.5301669726823</v>
      </c>
      <c r="AI108" s="36">
        <v>5319.7479302635338</v>
      </c>
      <c r="AJ108" s="36">
        <v>5231.9656935543862</v>
      </c>
      <c r="AK108" s="36">
        <v>5144.1834568452387</v>
      </c>
      <c r="AL108" s="36">
        <v>5056.4012201360911</v>
      </c>
      <c r="AM108" s="36">
        <v>4968.6189834269444</v>
      </c>
      <c r="AN108" s="36">
        <v>4955.1140239332299</v>
      </c>
      <c r="AO108" s="36">
        <v>4941.6090644395154</v>
      </c>
      <c r="AP108" s="36">
        <v>4928.1041049458008</v>
      </c>
      <c r="AQ108" s="36">
        <v>4914.5991454520863</v>
      </c>
      <c r="AR108" s="36">
        <v>4901.0941859583718</v>
      </c>
      <c r="AS108" s="36">
        <v>4887.5892264646573</v>
      </c>
      <c r="AT108" s="36">
        <v>4874.0842669709427</v>
      </c>
      <c r="AU108" s="36">
        <v>4860.5793074772282</v>
      </c>
      <c r="AV108" s="36">
        <v>4847.0743479835137</v>
      </c>
      <c r="AW108" s="36">
        <v>4833.5693884897955</v>
      </c>
      <c r="AX108" s="36">
        <v>4818.2192108363461</v>
      </c>
      <c r="AY108" s="36">
        <v>4802.8690331828966</v>
      </c>
      <c r="AZ108" s="36">
        <v>4787.5188555294471</v>
      </c>
      <c r="BA108" s="36">
        <v>4772.1686778759977</v>
      </c>
      <c r="BB108" s="36">
        <v>4756.8185002225482</v>
      </c>
      <c r="BC108" s="36">
        <v>4741.4683225690987</v>
      </c>
      <c r="BD108" s="36">
        <v>4726.1181449156502</v>
      </c>
      <c r="BE108" s="36">
        <v>4710.7679672622007</v>
      </c>
      <c r="BF108" s="36">
        <v>4695.4177896087513</v>
      </c>
      <c r="BG108" s="36">
        <v>4680.0676119552982</v>
      </c>
    </row>
    <row r="109" spans="2:59">
      <c r="B109" s="871"/>
    </row>
    <row r="110" spans="2:59">
      <c r="B110" s="871"/>
      <c r="C110" s="4"/>
      <c r="D110" s="735" t="s">
        <v>624</v>
      </c>
      <c r="E110" s="62" t="s">
        <v>958</v>
      </c>
      <c r="F110" s="41"/>
      <c r="G110" s="41"/>
      <c r="H110" s="41"/>
      <c r="I110" s="41"/>
      <c r="J110" s="41"/>
      <c r="K110" s="41"/>
      <c r="L110" s="41"/>
      <c r="M110" s="41"/>
      <c r="N110" s="41"/>
      <c r="O110" s="41"/>
      <c r="P110" s="41"/>
      <c r="Q110" s="41"/>
      <c r="R110" s="41"/>
      <c r="S110" s="36"/>
      <c r="T110" s="36"/>
      <c r="U110" s="36"/>
      <c r="V110" s="36">
        <v>131.90418739165659</v>
      </c>
      <c r="W110" s="36">
        <v>131.90418739165659</v>
      </c>
      <c r="X110" s="36">
        <v>130.58514551774002</v>
      </c>
      <c r="Y110" s="36">
        <v>129.26610364382344</v>
      </c>
      <c r="Z110" s="36">
        <v>125.63873849055288</v>
      </c>
      <c r="AA110" s="36">
        <v>122.01137333728232</v>
      </c>
      <c r="AB110" s="36">
        <v>118.38400818401176</v>
      </c>
      <c r="AC110" s="36">
        <v>114.75664303074122</v>
      </c>
      <c r="AD110" s="36">
        <v>112.11855928290809</v>
      </c>
      <c r="AE110" s="36">
        <v>109.48047553507497</v>
      </c>
      <c r="AF110" s="36">
        <v>106.84239178724184</v>
      </c>
      <c r="AG110" s="36">
        <v>106.08865357357523</v>
      </c>
      <c r="AH110" s="36">
        <v>105.33491535990862</v>
      </c>
      <c r="AI110" s="36">
        <v>104.581177146242</v>
      </c>
      <c r="AJ110" s="36">
        <v>103.82743893257539</v>
      </c>
      <c r="AK110" s="36">
        <v>103.07370071890878</v>
      </c>
      <c r="AL110" s="36">
        <v>102.31996250524216</v>
      </c>
      <c r="AM110" s="36">
        <v>101.56622429157558</v>
      </c>
      <c r="AN110" s="36">
        <v>101.43432010418393</v>
      </c>
      <c r="AO110" s="36">
        <v>101.30241591679227</v>
      </c>
      <c r="AP110" s="36">
        <v>101.17051172940062</v>
      </c>
      <c r="AQ110" s="36">
        <v>101.03860754200898</v>
      </c>
      <c r="AR110" s="36">
        <v>100.90670335461732</v>
      </c>
      <c r="AS110" s="36">
        <v>100.77479916722567</v>
      </c>
      <c r="AT110" s="36">
        <v>100.64289497983401</v>
      </c>
      <c r="AU110" s="36">
        <v>100.51099079244236</v>
      </c>
      <c r="AV110" s="36">
        <v>100.37908660505072</v>
      </c>
      <c r="AW110" s="36">
        <v>100.247182417659</v>
      </c>
      <c r="AX110" s="36">
        <v>100.10356513842697</v>
      </c>
      <c r="AY110" s="36">
        <v>99.959947859194941</v>
      </c>
      <c r="AZ110" s="36">
        <v>99.816330579962909</v>
      </c>
      <c r="BA110" s="36">
        <v>99.672713300730877</v>
      </c>
      <c r="BB110" s="36">
        <v>99.529096021498844</v>
      </c>
      <c r="BC110" s="36">
        <v>99.385478742266812</v>
      </c>
      <c r="BD110" s="36">
        <v>99.24186146303478</v>
      </c>
      <c r="BE110" s="36">
        <v>99.098244183802748</v>
      </c>
      <c r="BF110" s="36">
        <v>98.954626904570716</v>
      </c>
      <c r="BG110" s="36">
        <v>98.811009625338642</v>
      </c>
    </row>
    <row r="111" spans="2:59">
      <c r="B111" s="871"/>
      <c r="C111" s="4"/>
      <c r="D111" s="736"/>
      <c r="E111" s="62" t="s">
        <v>959</v>
      </c>
      <c r="F111" s="42" t="e">
        <f>'Offshore Wind'!#REF!</f>
        <v>#REF!</v>
      </c>
      <c r="G111" s="42" t="e">
        <f>'Offshore Wind'!#REF!</f>
        <v>#REF!</v>
      </c>
      <c r="H111" s="42" t="e">
        <f>'Offshore Wind'!#REF!</f>
        <v>#REF!</v>
      </c>
      <c r="I111" s="42" t="e">
        <f>'Offshore Wind'!#REF!</f>
        <v>#REF!</v>
      </c>
      <c r="J111" s="42" t="e">
        <f>'Offshore Wind'!#REF!</f>
        <v>#REF!</v>
      </c>
      <c r="K111" s="42" t="e">
        <f>'Offshore Wind'!#REF!</f>
        <v>#REF!</v>
      </c>
      <c r="L111" s="42" t="e">
        <f>'Offshore Wind'!#REF!</f>
        <v>#REF!</v>
      </c>
      <c r="M111" s="42" t="e">
        <f>'Offshore Wind'!#REF!</f>
        <v>#REF!</v>
      </c>
      <c r="N111" s="42" t="e">
        <f>'Offshore Wind'!#REF!</f>
        <v>#REF!</v>
      </c>
      <c r="O111" s="42" t="e">
        <f>'Offshore Wind'!#REF!</f>
        <v>#REF!</v>
      </c>
      <c r="P111" s="42" t="e">
        <f>'Offshore Wind'!#REF!</f>
        <v>#REF!</v>
      </c>
      <c r="Q111" s="42" t="e">
        <f>'Offshore Wind'!#REF!</f>
        <v>#REF!</v>
      </c>
      <c r="R111" s="42" t="e">
        <f>'Offshore Wind'!#REF!</f>
        <v>#REF!</v>
      </c>
      <c r="S111" s="36"/>
      <c r="T111" s="36"/>
      <c r="U111" s="36"/>
      <c r="V111" s="36">
        <v>131.90418739165659</v>
      </c>
      <c r="W111" s="36">
        <v>131.90418739165659</v>
      </c>
      <c r="X111" s="36">
        <v>130.58514551774002</v>
      </c>
      <c r="Y111" s="36">
        <v>129.26610364382344</v>
      </c>
      <c r="Z111" s="36">
        <v>125.63873849055288</v>
      </c>
      <c r="AA111" s="36">
        <v>122.01137333728232</v>
      </c>
      <c r="AB111" s="36">
        <v>118.38400818401176</v>
      </c>
      <c r="AC111" s="36">
        <v>114.75664303074122</v>
      </c>
      <c r="AD111" s="36">
        <v>112.11855928290809</v>
      </c>
      <c r="AE111" s="36">
        <v>109.48047553507497</v>
      </c>
      <c r="AF111" s="36">
        <v>106.84239178724184</v>
      </c>
      <c r="AG111" s="36">
        <v>106.08865357357523</v>
      </c>
      <c r="AH111" s="36">
        <v>105.33491535990862</v>
      </c>
      <c r="AI111" s="36">
        <v>104.581177146242</v>
      </c>
      <c r="AJ111" s="36">
        <v>103.82743893257539</v>
      </c>
      <c r="AK111" s="36">
        <v>103.07370071890878</v>
      </c>
      <c r="AL111" s="36">
        <v>102.31996250524216</v>
      </c>
      <c r="AM111" s="36">
        <v>101.56622429157558</v>
      </c>
      <c r="AN111" s="36">
        <v>101.43432010418393</v>
      </c>
      <c r="AO111" s="36">
        <v>101.30241591679227</v>
      </c>
      <c r="AP111" s="36">
        <v>101.17051172940062</v>
      </c>
      <c r="AQ111" s="36">
        <v>101.03860754200898</v>
      </c>
      <c r="AR111" s="36">
        <v>100.90670335461732</v>
      </c>
      <c r="AS111" s="36">
        <v>100.77479916722567</v>
      </c>
      <c r="AT111" s="36">
        <v>100.64289497983401</v>
      </c>
      <c r="AU111" s="36">
        <v>100.51099079244236</v>
      </c>
      <c r="AV111" s="36">
        <v>100.37908660505072</v>
      </c>
      <c r="AW111" s="36">
        <v>100.247182417659</v>
      </c>
      <c r="AX111" s="36">
        <v>100.10356513842697</v>
      </c>
      <c r="AY111" s="36">
        <v>99.959947859194941</v>
      </c>
      <c r="AZ111" s="36">
        <v>99.816330579962909</v>
      </c>
      <c r="BA111" s="36">
        <v>99.672713300730877</v>
      </c>
      <c r="BB111" s="36">
        <v>99.529096021498844</v>
      </c>
      <c r="BC111" s="36">
        <v>99.385478742266812</v>
      </c>
      <c r="BD111" s="36">
        <v>99.24186146303478</v>
      </c>
      <c r="BE111" s="36">
        <v>99.098244183802748</v>
      </c>
      <c r="BF111" s="36">
        <v>98.954626904570716</v>
      </c>
      <c r="BG111" s="36">
        <v>98.811009625338642</v>
      </c>
    </row>
    <row r="112" spans="2:59">
      <c r="B112" s="871"/>
      <c r="C112" s="4"/>
      <c r="D112" s="736"/>
      <c r="E112" s="62" t="s">
        <v>960</v>
      </c>
      <c r="F112" s="42" t="e">
        <f>'Offshore Wind'!#REF!</f>
        <v>#REF!</v>
      </c>
      <c r="G112" s="42" t="e">
        <f>'Offshore Wind'!#REF!</f>
        <v>#REF!</v>
      </c>
      <c r="H112" s="42" t="e">
        <f>'Offshore Wind'!#REF!</f>
        <v>#REF!</v>
      </c>
      <c r="I112" s="42" t="e">
        <f>'Offshore Wind'!#REF!</f>
        <v>#REF!</v>
      </c>
      <c r="J112" s="42" t="e">
        <f>'Offshore Wind'!#REF!</f>
        <v>#REF!</v>
      </c>
      <c r="K112" s="42" t="e">
        <f>'Offshore Wind'!#REF!</f>
        <v>#REF!</v>
      </c>
      <c r="L112" s="42" t="e">
        <f>'Offshore Wind'!#REF!</f>
        <v>#REF!</v>
      </c>
      <c r="M112" s="42" t="e">
        <f>'Offshore Wind'!#REF!</f>
        <v>#REF!</v>
      </c>
      <c r="N112" s="42" t="e">
        <f>'Offshore Wind'!#REF!</f>
        <v>#REF!</v>
      </c>
      <c r="O112" s="42" t="e">
        <f>'Offshore Wind'!#REF!</f>
        <v>#REF!</v>
      </c>
      <c r="P112" s="42" t="e">
        <f>'Offshore Wind'!#REF!</f>
        <v>#REF!</v>
      </c>
      <c r="Q112" s="42" t="e">
        <f>'Offshore Wind'!#REF!</f>
        <v>#REF!</v>
      </c>
      <c r="R112" s="42" t="e">
        <f>'Offshore Wind'!#REF!</f>
        <v>#REF!</v>
      </c>
      <c r="S112" s="36"/>
      <c r="T112" s="36"/>
      <c r="U112" s="36"/>
      <c r="V112" s="36">
        <v>131.90418739165659</v>
      </c>
      <c r="W112" s="36">
        <v>131.90418739165659</v>
      </c>
      <c r="X112" s="36">
        <v>130.58514551774002</v>
      </c>
      <c r="Y112" s="36">
        <v>129.26610364382344</v>
      </c>
      <c r="Z112" s="36">
        <v>125.63873849055288</v>
      </c>
      <c r="AA112" s="36">
        <v>122.01137333728232</v>
      </c>
      <c r="AB112" s="36">
        <v>118.38400818401176</v>
      </c>
      <c r="AC112" s="36">
        <v>114.75664303074122</v>
      </c>
      <c r="AD112" s="36">
        <v>112.11855928290809</v>
      </c>
      <c r="AE112" s="36">
        <v>109.48047553507497</v>
      </c>
      <c r="AF112" s="36">
        <v>106.84239178724184</v>
      </c>
      <c r="AG112" s="36">
        <v>106.08865357357523</v>
      </c>
      <c r="AH112" s="36">
        <v>105.33491535990862</v>
      </c>
      <c r="AI112" s="36">
        <v>104.581177146242</v>
      </c>
      <c r="AJ112" s="36">
        <v>103.82743893257539</v>
      </c>
      <c r="AK112" s="36">
        <v>103.07370071890878</v>
      </c>
      <c r="AL112" s="36">
        <v>102.31996250524216</v>
      </c>
      <c r="AM112" s="36">
        <v>101.56622429157558</v>
      </c>
      <c r="AN112" s="36">
        <v>101.43432010418393</v>
      </c>
      <c r="AO112" s="36">
        <v>101.30241591679227</v>
      </c>
      <c r="AP112" s="36">
        <v>101.17051172940062</v>
      </c>
      <c r="AQ112" s="36">
        <v>101.03860754200898</v>
      </c>
      <c r="AR112" s="36">
        <v>100.90670335461732</v>
      </c>
      <c r="AS112" s="36">
        <v>100.77479916722567</v>
      </c>
      <c r="AT112" s="36">
        <v>100.64289497983401</v>
      </c>
      <c r="AU112" s="36">
        <v>100.51099079244236</v>
      </c>
      <c r="AV112" s="36">
        <v>100.37908660505072</v>
      </c>
      <c r="AW112" s="36">
        <v>100.247182417659</v>
      </c>
      <c r="AX112" s="36">
        <v>100.10356513842697</v>
      </c>
      <c r="AY112" s="36">
        <v>99.959947859194941</v>
      </c>
      <c r="AZ112" s="36">
        <v>99.816330579962909</v>
      </c>
      <c r="BA112" s="36">
        <v>99.672713300730877</v>
      </c>
      <c r="BB112" s="36">
        <v>99.529096021498844</v>
      </c>
      <c r="BC112" s="36">
        <v>99.385478742266812</v>
      </c>
      <c r="BD112" s="36">
        <v>99.24186146303478</v>
      </c>
      <c r="BE112" s="36">
        <v>99.098244183802748</v>
      </c>
      <c r="BF112" s="36">
        <v>98.954626904570716</v>
      </c>
      <c r="BG112" s="36">
        <v>98.811009625338642</v>
      </c>
    </row>
    <row r="113" spans="2:59">
      <c r="B113" s="871"/>
      <c r="C113" s="4"/>
      <c r="D113" s="736"/>
      <c r="E113" s="62" t="s">
        <v>961</v>
      </c>
      <c r="F113" s="42" t="e">
        <f>'Offshore Wind'!#REF!</f>
        <v>#REF!</v>
      </c>
      <c r="G113" s="42" t="e">
        <f>'Offshore Wind'!#REF!</f>
        <v>#REF!</v>
      </c>
      <c r="H113" s="42" t="e">
        <f>'Offshore Wind'!#REF!</f>
        <v>#REF!</v>
      </c>
      <c r="I113" s="42" t="e">
        <f>'Offshore Wind'!#REF!</f>
        <v>#REF!</v>
      </c>
      <c r="J113" s="42" t="e">
        <f>'Offshore Wind'!#REF!</f>
        <v>#REF!</v>
      </c>
      <c r="K113" s="42" t="e">
        <f>'Offshore Wind'!#REF!</f>
        <v>#REF!</v>
      </c>
      <c r="L113" s="42" t="e">
        <f>'Offshore Wind'!#REF!</f>
        <v>#REF!</v>
      </c>
      <c r="M113" s="42" t="e">
        <f>'Offshore Wind'!#REF!</f>
        <v>#REF!</v>
      </c>
      <c r="N113" s="42" t="e">
        <f>'Offshore Wind'!#REF!</f>
        <v>#REF!</v>
      </c>
      <c r="O113" s="42" t="e">
        <f>'Offshore Wind'!#REF!</f>
        <v>#REF!</v>
      </c>
      <c r="P113" s="42" t="e">
        <f>'Offshore Wind'!#REF!</f>
        <v>#REF!</v>
      </c>
      <c r="Q113" s="42" t="e">
        <f>'Offshore Wind'!#REF!</f>
        <v>#REF!</v>
      </c>
      <c r="R113" s="42" t="e">
        <f>'Offshore Wind'!#REF!</f>
        <v>#REF!</v>
      </c>
      <c r="S113" s="36"/>
      <c r="T113" s="36"/>
      <c r="U113" s="36"/>
      <c r="V113" s="36">
        <v>131.90418739165659</v>
      </c>
      <c r="W113" s="36">
        <v>131.90418739165659</v>
      </c>
      <c r="X113" s="36">
        <v>130.58514551774002</v>
      </c>
      <c r="Y113" s="36">
        <v>129.26610364382344</v>
      </c>
      <c r="Z113" s="36">
        <v>125.63873849055288</v>
      </c>
      <c r="AA113" s="36">
        <v>122.01137333728232</v>
      </c>
      <c r="AB113" s="36">
        <v>118.38400818401176</v>
      </c>
      <c r="AC113" s="36">
        <v>114.75664303074122</v>
      </c>
      <c r="AD113" s="36">
        <v>112.11855928290809</v>
      </c>
      <c r="AE113" s="36">
        <v>109.48047553507497</v>
      </c>
      <c r="AF113" s="36">
        <v>106.84239178724184</v>
      </c>
      <c r="AG113" s="36">
        <v>106.08865357357523</v>
      </c>
      <c r="AH113" s="36">
        <v>105.33491535990862</v>
      </c>
      <c r="AI113" s="36">
        <v>104.581177146242</v>
      </c>
      <c r="AJ113" s="36">
        <v>103.82743893257539</v>
      </c>
      <c r="AK113" s="36">
        <v>103.07370071890878</v>
      </c>
      <c r="AL113" s="36">
        <v>102.31996250524216</v>
      </c>
      <c r="AM113" s="36">
        <v>101.56622429157558</v>
      </c>
      <c r="AN113" s="36">
        <v>101.43432010418393</v>
      </c>
      <c r="AO113" s="36">
        <v>101.30241591679227</v>
      </c>
      <c r="AP113" s="36">
        <v>101.17051172940062</v>
      </c>
      <c r="AQ113" s="36">
        <v>101.03860754200898</v>
      </c>
      <c r="AR113" s="36">
        <v>100.90670335461732</v>
      </c>
      <c r="AS113" s="36">
        <v>100.77479916722567</v>
      </c>
      <c r="AT113" s="36">
        <v>100.64289497983401</v>
      </c>
      <c r="AU113" s="36">
        <v>100.51099079244236</v>
      </c>
      <c r="AV113" s="36">
        <v>100.37908660505072</v>
      </c>
      <c r="AW113" s="36">
        <v>100.247182417659</v>
      </c>
      <c r="AX113" s="36">
        <v>100.10356513842697</v>
      </c>
      <c r="AY113" s="36">
        <v>99.959947859194941</v>
      </c>
      <c r="AZ113" s="36">
        <v>99.816330579962909</v>
      </c>
      <c r="BA113" s="36">
        <v>99.672713300730877</v>
      </c>
      <c r="BB113" s="36">
        <v>99.529096021498844</v>
      </c>
      <c r="BC113" s="36">
        <v>99.385478742266812</v>
      </c>
      <c r="BD113" s="36">
        <v>99.24186146303478</v>
      </c>
      <c r="BE113" s="36">
        <v>99.098244183802748</v>
      </c>
      <c r="BF113" s="36">
        <v>98.954626904570716</v>
      </c>
      <c r="BG113" s="36">
        <v>98.811009625338642</v>
      </c>
    </row>
    <row r="114" spans="2:59">
      <c r="B114" s="871"/>
      <c r="C114" s="4"/>
      <c r="D114" s="736"/>
      <c r="E114" s="62" t="s">
        <v>962</v>
      </c>
      <c r="F114" s="42" t="e">
        <f>'Offshore Wind'!#REF!</f>
        <v>#REF!</v>
      </c>
      <c r="G114" s="42" t="e">
        <f>'Offshore Wind'!#REF!</f>
        <v>#REF!</v>
      </c>
      <c r="H114" s="42" t="e">
        <f>'Offshore Wind'!#REF!</f>
        <v>#REF!</v>
      </c>
      <c r="I114" s="42" t="e">
        <f>'Offshore Wind'!#REF!</f>
        <v>#REF!</v>
      </c>
      <c r="J114" s="42" t="e">
        <f>'Offshore Wind'!#REF!</f>
        <v>#REF!</v>
      </c>
      <c r="K114" s="42" t="e">
        <f>'Offshore Wind'!#REF!</f>
        <v>#REF!</v>
      </c>
      <c r="L114" s="42" t="e">
        <f>'Offshore Wind'!#REF!</f>
        <v>#REF!</v>
      </c>
      <c r="M114" s="42" t="e">
        <f>'Offshore Wind'!#REF!</f>
        <v>#REF!</v>
      </c>
      <c r="N114" s="42" t="e">
        <f>'Offshore Wind'!#REF!</f>
        <v>#REF!</v>
      </c>
      <c r="O114" s="42" t="e">
        <f>'Offshore Wind'!#REF!</f>
        <v>#REF!</v>
      </c>
      <c r="P114" s="42" t="e">
        <f>'Offshore Wind'!#REF!</f>
        <v>#REF!</v>
      </c>
      <c r="Q114" s="42" t="e">
        <f>'Offshore Wind'!#REF!</f>
        <v>#REF!</v>
      </c>
      <c r="R114" s="42" t="e">
        <f>'Offshore Wind'!#REF!</f>
        <v>#REF!</v>
      </c>
      <c r="S114" s="36"/>
      <c r="T114" s="36"/>
      <c r="U114" s="36"/>
      <c r="V114" s="36">
        <v>131.90418739165659</v>
      </c>
      <c r="W114" s="36">
        <v>131.90418739165659</v>
      </c>
      <c r="X114" s="36">
        <v>130.58514551774002</v>
      </c>
      <c r="Y114" s="36">
        <v>129.26610364382344</v>
      </c>
      <c r="Z114" s="36">
        <v>125.63873849055288</v>
      </c>
      <c r="AA114" s="36">
        <v>122.01137333728232</v>
      </c>
      <c r="AB114" s="36">
        <v>118.38400818401176</v>
      </c>
      <c r="AC114" s="36">
        <v>114.75664303074122</v>
      </c>
      <c r="AD114" s="36">
        <v>112.11855928290809</v>
      </c>
      <c r="AE114" s="36">
        <v>109.48047553507497</v>
      </c>
      <c r="AF114" s="36">
        <v>106.84239178724184</v>
      </c>
      <c r="AG114" s="36">
        <v>106.08865357357523</v>
      </c>
      <c r="AH114" s="36">
        <v>105.33491535990862</v>
      </c>
      <c r="AI114" s="36">
        <v>104.581177146242</v>
      </c>
      <c r="AJ114" s="36">
        <v>103.82743893257539</v>
      </c>
      <c r="AK114" s="36">
        <v>103.07370071890878</v>
      </c>
      <c r="AL114" s="36">
        <v>102.31996250524216</v>
      </c>
      <c r="AM114" s="36">
        <v>101.56622429157558</v>
      </c>
      <c r="AN114" s="36">
        <v>101.43432010418393</v>
      </c>
      <c r="AO114" s="36">
        <v>101.30241591679227</v>
      </c>
      <c r="AP114" s="36">
        <v>101.17051172940062</v>
      </c>
      <c r="AQ114" s="36">
        <v>101.03860754200898</v>
      </c>
      <c r="AR114" s="36">
        <v>100.90670335461732</v>
      </c>
      <c r="AS114" s="36">
        <v>100.77479916722567</v>
      </c>
      <c r="AT114" s="36">
        <v>100.64289497983401</v>
      </c>
      <c r="AU114" s="36">
        <v>100.51099079244236</v>
      </c>
      <c r="AV114" s="36">
        <v>100.37908660505072</v>
      </c>
      <c r="AW114" s="36">
        <v>100.247182417659</v>
      </c>
      <c r="AX114" s="36">
        <v>100.10356513842697</v>
      </c>
      <c r="AY114" s="36">
        <v>99.959947859194941</v>
      </c>
      <c r="AZ114" s="36">
        <v>99.816330579962909</v>
      </c>
      <c r="BA114" s="36">
        <v>99.672713300730877</v>
      </c>
      <c r="BB114" s="36">
        <v>99.529096021498844</v>
      </c>
      <c r="BC114" s="36">
        <v>99.385478742266812</v>
      </c>
      <c r="BD114" s="36">
        <v>99.24186146303478</v>
      </c>
      <c r="BE114" s="36">
        <v>99.098244183802748</v>
      </c>
      <c r="BF114" s="36">
        <v>98.954626904570716</v>
      </c>
      <c r="BG114" s="36">
        <v>98.811009625338642</v>
      </c>
    </row>
    <row r="115" spans="2:59">
      <c r="B115" s="871"/>
      <c r="C115" s="4"/>
      <c r="D115" s="736"/>
      <c r="E115" s="62" t="s">
        <v>967</v>
      </c>
      <c r="F115" s="42" t="e">
        <f>'Offshore Wind'!#REF!</f>
        <v>#REF!</v>
      </c>
      <c r="G115" s="42" t="e">
        <f>'Offshore Wind'!#REF!</f>
        <v>#REF!</v>
      </c>
      <c r="H115" s="42" t="e">
        <f>'Offshore Wind'!#REF!</f>
        <v>#REF!</v>
      </c>
      <c r="I115" s="42" t="e">
        <f>'Offshore Wind'!#REF!</f>
        <v>#REF!</v>
      </c>
      <c r="J115" s="42" t="e">
        <f>'Offshore Wind'!#REF!</f>
        <v>#REF!</v>
      </c>
      <c r="K115" s="42" t="e">
        <f>'Offshore Wind'!#REF!</f>
        <v>#REF!</v>
      </c>
      <c r="L115" s="42" t="e">
        <f>'Offshore Wind'!#REF!</f>
        <v>#REF!</v>
      </c>
      <c r="M115" s="42" t="e">
        <f>'Offshore Wind'!#REF!</f>
        <v>#REF!</v>
      </c>
      <c r="N115" s="42" t="e">
        <f>'Offshore Wind'!#REF!</f>
        <v>#REF!</v>
      </c>
      <c r="O115" s="42" t="e">
        <f>'Offshore Wind'!#REF!</f>
        <v>#REF!</v>
      </c>
      <c r="P115" s="42" t="e">
        <f>'Offshore Wind'!#REF!</f>
        <v>#REF!</v>
      </c>
      <c r="Q115" s="42" t="e">
        <f>'Offshore Wind'!#REF!</f>
        <v>#REF!</v>
      </c>
      <c r="R115" s="42" t="e">
        <f>'Offshore Wind'!#REF!</f>
        <v>#REF!</v>
      </c>
      <c r="S115" s="36"/>
      <c r="T115" s="36"/>
      <c r="U115" s="36"/>
      <c r="V115" s="36">
        <v>131.90418739165659</v>
      </c>
      <c r="W115" s="36">
        <v>131.90418739165659</v>
      </c>
      <c r="X115" s="36">
        <v>130.58514551774002</v>
      </c>
      <c r="Y115" s="36">
        <v>129.26610364382344</v>
      </c>
      <c r="Z115" s="36">
        <v>125.63873849055288</v>
      </c>
      <c r="AA115" s="36">
        <v>122.01137333728232</v>
      </c>
      <c r="AB115" s="36">
        <v>118.38400818401176</v>
      </c>
      <c r="AC115" s="36">
        <v>114.75664303074122</v>
      </c>
      <c r="AD115" s="36">
        <v>112.11855928290809</v>
      </c>
      <c r="AE115" s="36">
        <v>109.48047553507497</v>
      </c>
      <c r="AF115" s="36">
        <v>106.84239178724184</v>
      </c>
      <c r="AG115" s="36">
        <v>106.08865357357523</v>
      </c>
      <c r="AH115" s="36">
        <v>105.33491535990862</v>
      </c>
      <c r="AI115" s="36">
        <v>104.581177146242</v>
      </c>
      <c r="AJ115" s="36">
        <v>103.82743893257539</v>
      </c>
      <c r="AK115" s="36">
        <v>103.07370071890878</v>
      </c>
      <c r="AL115" s="36">
        <v>102.31996250524216</v>
      </c>
      <c r="AM115" s="36">
        <v>101.56622429157558</v>
      </c>
      <c r="AN115" s="36">
        <v>101.43432010418393</v>
      </c>
      <c r="AO115" s="36">
        <v>101.30241591679227</v>
      </c>
      <c r="AP115" s="36">
        <v>101.17051172940062</v>
      </c>
      <c r="AQ115" s="36">
        <v>101.03860754200898</v>
      </c>
      <c r="AR115" s="36">
        <v>100.90670335461732</v>
      </c>
      <c r="AS115" s="36">
        <v>100.77479916722567</v>
      </c>
      <c r="AT115" s="36">
        <v>100.64289497983401</v>
      </c>
      <c r="AU115" s="36">
        <v>100.51099079244236</v>
      </c>
      <c r="AV115" s="36">
        <v>100.37908660505072</v>
      </c>
      <c r="AW115" s="36">
        <v>100.247182417659</v>
      </c>
      <c r="AX115" s="36">
        <v>100.10356513842697</v>
      </c>
      <c r="AY115" s="36">
        <v>99.959947859194941</v>
      </c>
      <c r="AZ115" s="36">
        <v>99.816330579962909</v>
      </c>
      <c r="BA115" s="36">
        <v>99.672713300730877</v>
      </c>
      <c r="BB115" s="36">
        <v>99.529096021498844</v>
      </c>
      <c r="BC115" s="36">
        <v>99.385478742266812</v>
      </c>
      <c r="BD115" s="36">
        <v>99.24186146303478</v>
      </c>
      <c r="BE115" s="36">
        <v>99.098244183802748</v>
      </c>
      <c r="BF115" s="36">
        <v>98.954626904570716</v>
      </c>
      <c r="BG115" s="36">
        <v>98.811009625338642</v>
      </c>
    </row>
    <row r="116" spans="2:59">
      <c r="B116" s="871"/>
      <c r="C116" s="4"/>
      <c r="D116" s="736"/>
      <c r="E116" s="62" t="s">
        <v>968</v>
      </c>
      <c r="F116" s="42" t="e">
        <f>'Offshore Wind'!#REF!</f>
        <v>#REF!</v>
      </c>
      <c r="G116" s="42" t="e">
        <f>'Offshore Wind'!#REF!</f>
        <v>#REF!</v>
      </c>
      <c r="H116" s="42" t="e">
        <f>'Offshore Wind'!#REF!</f>
        <v>#REF!</v>
      </c>
      <c r="I116" s="42" t="e">
        <f>'Offshore Wind'!#REF!</f>
        <v>#REF!</v>
      </c>
      <c r="J116" s="42" t="e">
        <f>'Offshore Wind'!#REF!</f>
        <v>#REF!</v>
      </c>
      <c r="K116" s="42" t="e">
        <f>'Offshore Wind'!#REF!</f>
        <v>#REF!</v>
      </c>
      <c r="L116" s="42" t="e">
        <f>'Offshore Wind'!#REF!</f>
        <v>#REF!</v>
      </c>
      <c r="M116" s="42" t="e">
        <f>'Offshore Wind'!#REF!</f>
        <v>#REF!</v>
      </c>
      <c r="N116" s="42" t="e">
        <f>'Offshore Wind'!#REF!</f>
        <v>#REF!</v>
      </c>
      <c r="O116" s="42" t="e">
        <f>'Offshore Wind'!#REF!</f>
        <v>#REF!</v>
      </c>
      <c r="P116" s="42" t="e">
        <f>'Offshore Wind'!#REF!</f>
        <v>#REF!</v>
      </c>
      <c r="Q116" s="42" t="e">
        <f>'Offshore Wind'!#REF!</f>
        <v>#REF!</v>
      </c>
      <c r="R116" s="42" t="e">
        <f>'Offshore Wind'!#REF!</f>
        <v>#REF!</v>
      </c>
      <c r="S116" s="36"/>
      <c r="T116" s="36"/>
      <c r="U116" s="36"/>
      <c r="V116" s="36">
        <v>131.90418739165659</v>
      </c>
      <c r="W116" s="36">
        <v>131.90418739165659</v>
      </c>
      <c r="X116" s="36">
        <v>130.58514551774002</v>
      </c>
      <c r="Y116" s="36">
        <v>129.26610364382344</v>
      </c>
      <c r="Z116" s="36">
        <v>125.63873849055288</v>
      </c>
      <c r="AA116" s="36">
        <v>122.01137333728232</v>
      </c>
      <c r="AB116" s="36">
        <v>118.38400818401176</v>
      </c>
      <c r="AC116" s="36">
        <v>114.75664303074122</v>
      </c>
      <c r="AD116" s="36">
        <v>112.11855928290809</v>
      </c>
      <c r="AE116" s="36">
        <v>109.48047553507497</v>
      </c>
      <c r="AF116" s="36">
        <v>106.84239178724184</v>
      </c>
      <c r="AG116" s="36">
        <v>106.08865357357523</v>
      </c>
      <c r="AH116" s="36">
        <v>105.33491535990862</v>
      </c>
      <c r="AI116" s="36">
        <v>104.581177146242</v>
      </c>
      <c r="AJ116" s="36">
        <v>103.82743893257539</v>
      </c>
      <c r="AK116" s="36">
        <v>103.07370071890878</v>
      </c>
      <c r="AL116" s="36">
        <v>102.31996250524216</v>
      </c>
      <c r="AM116" s="36">
        <v>101.56622429157558</v>
      </c>
      <c r="AN116" s="36">
        <v>101.43432010418393</v>
      </c>
      <c r="AO116" s="36">
        <v>101.30241591679227</v>
      </c>
      <c r="AP116" s="36">
        <v>101.17051172940062</v>
      </c>
      <c r="AQ116" s="36">
        <v>101.03860754200898</v>
      </c>
      <c r="AR116" s="36">
        <v>100.90670335461732</v>
      </c>
      <c r="AS116" s="36">
        <v>100.77479916722567</v>
      </c>
      <c r="AT116" s="36">
        <v>100.64289497983401</v>
      </c>
      <c r="AU116" s="36">
        <v>100.51099079244236</v>
      </c>
      <c r="AV116" s="36">
        <v>100.37908660505072</v>
      </c>
      <c r="AW116" s="36">
        <v>100.247182417659</v>
      </c>
      <c r="AX116" s="36">
        <v>100.10356513842697</v>
      </c>
      <c r="AY116" s="36">
        <v>99.959947859194941</v>
      </c>
      <c r="AZ116" s="36">
        <v>99.816330579962909</v>
      </c>
      <c r="BA116" s="36">
        <v>99.672713300730877</v>
      </c>
      <c r="BB116" s="36">
        <v>99.529096021498844</v>
      </c>
      <c r="BC116" s="36">
        <v>99.385478742266812</v>
      </c>
      <c r="BD116" s="36">
        <v>99.24186146303478</v>
      </c>
      <c r="BE116" s="36">
        <v>99.098244183802748</v>
      </c>
      <c r="BF116" s="36">
        <v>98.954626904570716</v>
      </c>
      <c r="BG116" s="36">
        <v>98.811009625338642</v>
      </c>
    </row>
    <row r="117" spans="2:59">
      <c r="B117" s="871"/>
      <c r="C117" s="4"/>
      <c r="D117" s="736"/>
      <c r="E117" s="62" t="s">
        <v>969</v>
      </c>
      <c r="F117" s="42" t="e">
        <f>'Offshore Wind'!#REF!</f>
        <v>#REF!</v>
      </c>
      <c r="G117" s="42" t="e">
        <f>'Offshore Wind'!#REF!</f>
        <v>#REF!</v>
      </c>
      <c r="H117" s="42" t="e">
        <f>'Offshore Wind'!#REF!</f>
        <v>#REF!</v>
      </c>
      <c r="I117" s="42" t="e">
        <f>'Offshore Wind'!#REF!</f>
        <v>#REF!</v>
      </c>
      <c r="J117" s="42" t="e">
        <f>'Offshore Wind'!#REF!</f>
        <v>#REF!</v>
      </c>
      <c r="K117" s="42" t="e">
        <f>'Offshore Wind'!#REF!</f>
        <v>#REF!</v>
      </c>
      <c r="L117" s="42" t="e">
        <f>'Offshore Wind'!#REF!</f>
        <v>#REF!</v>
      </c>
      <c r="M117" s="42" t="e">
        <f>'Offshore Wind'!#REF!</f>
        <v>#REF!</v>
      </c>
      <c r="N117" s="42" t="e">
        <f>'Offshore Wind'!#REF!</f>
        <v>#REF!</v>
      </c>
      <c r="O117" s="42" t="e">
        <f>'Offshore Wind'!#REF!</f>
        <v>#REF!</v>
      </c>
      <c r="P117" s="42" t="e">
        <f>'Offshore Wind'!#REF!</f>
        <v>#REF!</v>
      </c>
      <c r="Q117" s="42" t="e">
        <f>'Offshore Wind'!#REF!</f>
        <v>#REF!</v>
      </c>
      <c r="R117" s="42" t="e">
        <f>'Offshore Wind'!#REF!</f>
        <v>#REF!</v>
      </c>
      <c r="S117" s="36"/>
      <c r="T117" s="36"/>
      <c r="U117" s="36"/>
      <c r="V117" s="36">
        <v>162.34361525126963</v>
      </c>
      <c r="W117" s="36">
        <v>162.34361525126963</v>
      </c>
      <c r="X117" s="36">
        <v>160.72017909875694</v>
      </c>
      <c r="Y117" s="36">
        <v>159.09674294624426</v>
      </c>
      <c r="Z117" s="36">
        <v>154.63229352683433</v>
      </c>
      <c r="AA117" s="36">
        <v>150.16784410742443</v>
      </c>
      <c r="AB117" s="36">
        <v>145.7033946880145</v>
      </c>
      <c r="AC117" s="36">
        <v>141.23894526860457</v>
      </c>
      <c r="AD117" s="36">
        <v>137.9920729635792</v>
      </c>
      <c r="AE117" s="36">
        <v>134.74520065855381</v>
      </c>
      <c r="AF117" s="36">
        <v>131.49832835352842</v>
      </c>
      <c r="AG117" s="36">
        <v>130.57065055209262</v>
      </c>
      <c r="AH117" s="36">
        <v>129.64297275065678</v>
      </c>
      <c r="AI117" s="36">
        <v>128.71529494922095</v>
      </c>
      <c r="AJ117" s="36">
        <v>127.78761714778514</v>
      </c>
      <c r="AK117" s="36">
        <v>126.85993934634932</v>
      </c>
      <c r="AL117" s="36">
        <v>125.93226154491349</v>
      </c>
      <c r="AM117" s="36">
        <v>125.00458374347762</v>
      </c>
      <c r="AN117" s="36">
        <v>124.84224012822636</v>
      </c>
      <c r="AO117" s="36">
        <v>124.67989651297509</v>
      </c>
      <c r="AP117" s="36">
        <v>124.51755289772383</v>
      </c>
      <c r="AQ117" s="36">
        <v>124.35520928247256</v>
      </c>
      <c r="AR117" s="36">
        <v>124.1928656672213</v>
      </c>
      <c r="AS117" s="36">
        <v>124.03052205197002</v>
      </c>
      <c r="AT117" s="36">
        <v>123.86817843671876</v>
      </c>
      <c r="AU117" s="36">
        <v>123.70583482146749</v>
      </c>
      <c r="AV117" s="36">
        <v>123.54349120621623</v>
      </c>
      <c r="AW117" s="36">
        <v>123.38114759096491</v>
      </c>
      <c r="AX117" s="36">
        <v>123.20438786267934</v>
      </c>
      <c r="AY117" s="36">
        <v>123.02762813439377</v>
      </c>
      <c r="AZ117" s="36">
        <v>122.85086840610819</v>
      </c>
      <c r="BA117" s="36">
        <v>122.67410867782262</v>
      </c>
      <c r="BB117" s="36">
        <v>122.49734894953704</v>
      </c>
      <c r="BC117" s="36">
        <v>122.32058922125147</v>
      </c>
      <c r="BD117" s="36">
        <v>122.14382949296589</v>
      </c>
      <c r="BE117" s="36">
        <v>121.96706976468032</v>
      </c>
      <c r="BF117" s="36">
        <v>121.79031003639474</v>
      </c>
      <c r="BG117" s="36">
        <v>121.61355030810911</v>
      </c>
    </row>
    <row r="118" spans="2:59">
      <c r="B118" s="871"/>
      <c r="C118" s="4"/>
      <c r="D118" s="736"/>
      <c r="E118" s="62" t="s">
        <v>970</v>
      </c>
      <c r="F118" s="42" t="e">
        <f>'Offshore Wind'!#REF!</f>
        <v>#REF!</v>
      </c>
      <c r="G118" s="42" t="e">
        <f>'Offshore Wind'!#REF!</f>
        <v>#REF!</v>
      </c>
      <c r="H118" s="42" t="e">
        <f>'Offshore Wind'!#REF!</f>
        <v>#REF!</v>
      </c>
      <c r="I118" s="42" t="e">
        <f>'Offshore Wind'!#REF!</f>
        <v>#REF!</v>
      </c>
      <c r="J118" s="42" t="e">
        <f>'Offshore Wind'!#REF!</f>
        <v>#REF!</v>
      </c>
      <c r="K118" s="42" t="e">
        <f>'Offshore Wind'!#REF!</f>
        <v>#REF!</v>
      </c>
      <c r="L118" s="42" t="e">
        <f>'Offshore Wind'!#REF!</f>
        <v>#REF!</v>
      </c>
      <c r="M118" s="42" t="e">
        <f>'Offshore Wind'!#REF!</f>
        <v>#REF!</v>
      </c>
      <c r="N118" s="42" t="e">
        <f>'Offshore Wind'!#REF!</f>
        <v>#REF!</v>
      </c>
      <c r="O118" s="42" t="e">
        <f>'Offshore Wind'!#REF!</f>
        <v>#REF!</v>
      </c>
      <c r="P118" s="42" t="e">
        <f>'Offshore Wind'!#REF!</f>
        <v>#REF!</v>
      </c>
      <c r="Q118" s="42" t="e">
        <f>'Offshore Wind'!#REF!</f>
        <v>#REF!</v>
      </c>
      <c r="R118" s="42" t="e">
        <f>'Offshore Wind'!#REF!</f>
        <v>#REF!</v>
      </c>
      <c r="S118" s="36"/>
      <c r="T118" s="36"/>
      <c r="U118" s="36"/>
      <c r="V118" s="36">
        <v>162.34361525126963</v>
      </c>
      <c r="W118" s="36">
        <v>162.34361525126963</v>
      </c>
      <c r="X118" s="36">
        <v>160.72017909875694</v>
      </c>
      <c r="Y118" s="36">
        <v>159.09674294624426</v>
      </c>
      <c r="Z118" s="36">
        <v>154.63229352683433</v>
      </c>
      <c r="AA118" s="36">
        <v>150.16784410742443</v>
      </c>
      <c r="AB118" s="36">
        <v>145.7033946880145</v>
      </c>
      <c r="AC118" s="36">
        <v>141.23894526860457</v>
      </c>
      <c r="AD118" s="36">
        <v>137.9920729635792</v>
      </c>
      <c r="AE118" s="36">
        <v>134.74520065855381</v>
      </c>
      <c r="AF118" s="36">
        <v>131.49832835352842</v>
      </c>
      <c r="AG118" s="36">
        <v>130.57065055209262</v>
      </c>
      <c r="AH118" s="36">
        <v>129.64297275065678</v>
      </c>
      <c r="AI118" s="36">
        <v>128.71529494922095</v>
      </c>
      <c r="AJ118" s="36">
        <v>127.78761714778514</v>
      </c>
      <c r="AK118" s="36">
        <v>126.85993934634932</v>
      </c>
      <c r="AL118" s="36">
        <v>125.93226154491349</v>
      </c>
      <c r="AM118" s="36">
        <v>125.00458374347762</v>
      </c>
      <c r="AN118" s="36">
        <v>124.84224012822636</v>
      </c>
      <c r="AO118" s="36">
        <v>124.67989651297509</v>
      </c>
      <c r="AP118" s="36">
        <v>124.51755289772383</v>
      </c>
      <c r="AQ118" s="36">
        <v>124.35520928247256</v>
      </c>
      <c r="AR118" s="36">
        <v>124.1928656672213</v>
      </c>
      <c r="AS118" s="36">
        <v>124.03052205197002</v>
      </c>
      <c r="AT118" s="36">
        <v>123.86817843671876</v>
      </c>
      <c r="AU118" s="36">
        <v>123.70583482146749</v>
      </c>
      <c r="AV118" s="36">
        <v>123.54349120621623</v>
      </c>
      <c r="AW118" s="36">
        <v>123.38114759096491</v>
      </c>
      <c r="AX118" s="36">
        <v>123.20438786267934</v>
      </c>
      <c r="AY118" s="36">
        <v>123.02762813439377</v>
      </c>
      <c r="AZ118" s="36">
        <v>122.85086840610819</v>
      </c>
      <c r="BA118" s="36">
        <v>122.67410867782262</v>
      </c>
      <c r="BB118" s="36">
        <v>122.49734894953704</v>
      </c>
      <c r="BC118" s="36">
        <v>122.32058922125147</v>
      </c>
      <c r="BD118" s="36">
        <v>122.14382949296589</v>
      </c>
      <c r="BE118" s="36">
        <v>121.96706976468032</v>
      </c>
      <c r="BF118" s="36">
        <v>121.79031003639474</v>
      </c>
      <c r="BG118" s="36">
        <v>121.61355030810911</v>
      </c>
    </row>
    <row r="119" spans="2:59">
      <c r="B119" s="871"/>
      <c r="C119" s="4"/>
      <c r="D119" s="736"/>
      <c r="E119" s="701" t="s">
        <v>971</v>
      </c>
      <c r="F119" s="42" t="e">
        <f>'Offshore Wind'!#REF!</f>
        <v>#REF!</v>
      </c>
      <c r="G119" s="42" t="e">
        <f>'Offshore Wind'!#REF!</f>
        <v>#REF!</v>
      </c>
      <c r="H119" s="42" t="e">
        <f>'Offshore Wind'!#REF!</f>
        <v>#REF!</v>
      </c>
      <c r="I119" s="42" t="e">
        <f>'Offshore Wind'!#REF!</f>
        <v>#REF!</v>
      </c>
      <c r="J119" s="42" t="e">
        <f>'Offshore Wind'!#REF!</f>
        <v>#REF!</v>
      </c>
      <c r="K119" s="42" t="e">
        <f>'Offshore Wind'!#REF!</f>
        <v>#REF!</v>
      </c>
      <c r="L119" s="42" t="e">
        <f>'Offshore Wind'!#REF!</f>
        <v>#REF!</v>
      </c>
      <c r="M119" s="42" t="e">
        <f>'Offshore Wind'!#REF!</f>
        <v>#REF!</v>
      </c>
      <c r="N119" s="42" t="e">
        <f>'Offshore Wind'!#REF!</f>
        <v>#REF!</v>
      </c>
      <c r="O119" s="42" t="e">
        <f>'Offshore Wind'!#REF!</f>
        <v>#REF!</v>
      </c>
      <c r="P119" s="42" t="e">
        <f>'Offshore Wind'!#REF!</f>
        <v>#REF!</v>
      </c>
      <c r="Q119" s="42" t="e">
        <f>'Offshore Wind'!#REF!</f>
        <v>#REF!</v>
      </c>
      <c r="R119" s="42" t="e">
        <f>'Offshore Wind'!#REF!</f>
        <v>#REF!</v>
      </c>
      <c r="S119" s="36"/>
      <c r="T119" s="36"/>
      <c r="U119" s="36"/>
      <c r="V119" s="36">
        <v>162.34361525126963</v>
      </c>
      <c r="W119" s="36">
        <v>162.34361525126963</v>
      </c>
      <c r="X119" s="36">
        <v>160.72017909875694</v>
      </c>
      <c r="Y119" s="36">
        <v>159.09674294624426</v>
      </c>
      <c r="Z119" s="36">
        <v>154.63229352683433</v>
      </c>
      <c r="AA119" s="36">
        <v>150.16784410742443</v>
      </c>
      <c r="AB119" s="36">
        <v>145.7033946880145</v>
      </c>
      <c r="AC119" s="36">
        <v>141.23894526860457</v>
      </c>
      <c r="AD119" s="36">
        <v>137.9920729635792</v>
      </c>
      <c r="AE119" s="36">
        <v>134.74520065855381</v>
      </c>
      <c r="AF119" s="36">
        <v>131.49832835352842</v>
      </c>
      <c r="AG119" s="36">
        <v>130.57065055209262</v>
      </c>
      <c r="AH119" s="36">
        <v>129.64297275065678</v>
      </c>
      <c r="AI119" s="36">
        <v>128.71529494922095</v>
      </c>
      <c r="AJ119" s="36">
        <v>127.78761714778514</v>
      </c>
      <c r="AK119" s="36">
        <v>126.85993934634932</v>
      </c>
      <c r="AL119" s="36">
        <v>125.93226154491349</v>
      </c>
      <c r="AM119" s="36">
        <v>125.00458374347762</v>
      </c>
      <c r="AN119" s="36">
        <v>124.84224012822636</v>
      </c>
      <c r="AO119" s="36">
        <v>124.67989651297509</v>
      </c>
      <c r="AP119" s="36">
        <v>124.51755289772383</v>
      </c>
      <c r="AQ119" s="36">
        <v>124.35520928247256</v>
      </c>
      <c r="AR119" s="36">
        <v>124.1928656672213</v>
      </c>
      <c r="AS119" s="36">
        <v>124.03052205197002</v>
      </c>
      <c r="AT119" s="36">
        <v>123.86817843671876</v>
      </c>
      <c r="AU119" s="36">
        <v>123.70583482146749</v>
      </c>
      <c r="AV119" s="36">
        <v>123.54349120621623</v>
      </c>
      <c r="AW119" s="36">
        <v>123.38114759096491</v>
      </c>
      <c r="AX119" s="36">
        <v>123.20438786267934</v>
      </c>
      <c r="AY119" s="36">
        <v>123.02762813439377</v>
      </c>
      <c r="AZ119" s="36">
        <v>122.85086840610819</v>
      </c>
      <c r="BA119" s="36">
        <v>122.67410867782262</v>
      </c>
      <c r="BB119" s="36">
        <v>122.49734894953704</v>
      </c>
      <c r="BC119" s="36">
        <v>122.32058922125147</v>
      </c>
      <c r="BD119" s="36">
        <v>122.14382949296589</v>
      </c>
      <c r="BE119" s="36">
        <v>121.96706976468032</v>
      </c>
      <c r="BF119" s="36">
        <v>121.79031003639474</v>
      </c>
      <c r="BG119" s="36">
        <v>121.61355030810911</v>
      </c>
    </row>
    <row r="120" spans="2:59">
      <c r="B120" s="871"/>
    </row>
    <row r="121" spans="2:59">
      <c r="B121" s="871"/>
      <c r="C121" s="4"/>
      <c r="D121" s="735" t="s">
        <v>543</v>
      </c>
      <c r="E121" s="62" t="s">
        <v>958</v>
      </c>
      <c r="F121" s="41"/>
      <c r="G121" s="41"/>
      <c r="H121" s="41"/>
      <c r="I121" s="41"/>
      <c r="J121" s="41"/>
      <c r="K121" s="41"/>
      <c r="L121" s="41"/>
      <c r="M121" s="41"/>
      <c r="N121" s="41"/>
      <c r="O121" s="41"/>
      <c r="P121" s="41"/>
      <c r="Q121" s="41"/>
      <c r="R121" s="41"/>
      <c r="S121" s="165"/>
      <c r="T121" s="165"/>
      <c r="U121" s="165"/>
      <c r="V121" s="165">
        <v>0</v>
      </c>
      <c r="W121" s="165">
        <v>0</v>
      </c>
      <c r="X121" s="165">
        <v>0</v>
      </c>
      <c r="Y121" s="165">
        <v>0</v>
      </c>
      <c r="Z121" s="165">
        <v>0</v>
      </c>
      <c r="AA121" s="165">
        <v>0</v>
      </c>
      <c r="AB121" s="165">
        <v>0</v>
      </c>
      <c r="AC121" s="165">
        <v>0</v>
      </c>
      <c r="AD121" s="165">
        <v>0</v>
      </c>
      <c r="AE121" s="165">
        <v>0</v>
      </c>
      <c r="AF121" s="165">
        <v>0</v>
      </c>
      <c r="AG121" s="165">
        <v>0</v>
      </c>
      <c r="AH121" s="165">
        <v>0</v>
      </c>
      <c r="AI121" s="165">
        <v>0</v>
      </c>
      <c r="AJ121" s="165">
        <v>0</v>
      </c>
      <c r="AK121" s="165">
        <v>0</v>
      </c>
      <c r="AL121" s="165">
        <v>0</v>
      </c>
      <c r="AM121" s="165">
        <v>0</v>
      </c>
      <c r="AN121" s="165">
        <v>0</v>
      </c>
      <c r="AO121" s="165">
        <v>0</v>
      </c>
      <c r="AP121" s="165">
        <v>0</v>
      </c>
      <c r="AQ121" s="165">
        <v>0</v>
      </c>
      <c r="AR121" s="165">
        <v>0</v>
      </c>
      <c r="AS121" s="165">
        <v>0</v>
      </c>
      <c r="AT121" s="165">
        <v>0</v>
      </c>
      <c r="AU121" s="165">
        <v>0</v>
      </c>
      <c r="AV121" s="165">
        <v>0</v>
      </c>
      <c r="AW121" s="165">
        <v>0</v>
      </c>
      <c r="AX121" s="165">
        <v>0</v>
      </c>
      <c r="AY121" s="165">
        <v>0</v>
      </c>
      <c r="AZ121" s="165">
        <v>0</v>
      </c>
      <c r="BA121" s="165">
        <v>0</v>
      </c>
      <c r="BB121" s="165">
        <v>0</v>
      </c>
      <c r="BC121" s="165">
        <v>0</v>
      </c>
      <c r="BD121" s="165">
        <v>0</v>
      </c>
      <c r="BE121" s="165">
        <v>0</v>
      </c>
      <c r="BF121" s="165">
        <v>0</v>
      </c>
      <c r="BG121" s="488">
        <v>0</v>
      </c>
    </row>
    <row r="122" spans="2:59">
      <c r="B122" s="871"/>
      <c r="C122" s="4"/>
      <c r="D122" s="736"/>
      <c r="E122" s="62" t="s">
        <v>959</v>
      </c>
      <c r="F122" s="42" t="e">
        <f>'Offshore Wind'!#REF!</f>
        <v>#REF!</v>
      </c>
      <c r="G122" s="42" t="e">
        <f>'Offshore Wind'!#REF!</f>
        <v>#REF!</v>
      </c>
      <c r="H122" s="42" t="e">
        <f>'Offshore Wind'!#REF!</f>
        <v>#REF!</v>
      </c>
      <c r="I122" s="42" t="e">
        <f>'Offshore Wind'!#REF!</f>
        <v>#REF!</v>
      </c>
      <c r="J122" s="42" t="e">
        <f>'Offshore Wind'!#REF!</f>
        <v>#REF!</v>
      </c>
      <c r="K122" s="42" t="e">
        <f>'Offshore Wind'!#REF!</f>
        <v>#REF!</v>
      </c>
      <c r="L122" s="42" t="e">
        <f>'Offshore Wind'!#REF!</f>
        <v>#REF!</v>
      </c>
      <c r="M122" s="42" t="e">
        <f>'Offshore Wind'!#REF!</f>
        <v>#REF!</v>
      </c>
      <c r="N122" s="42" t="e">
        <f>'Offshore Wind'!#REF!</f>
        <v>#REF!</v>
      </c>
      <c r="O122" s="42" t="e">
        <f>'Offshore Wind'!#REF!</f>
        <v>#REF!</v>
      </c>
      <c r="P122" s="42" t="e">
        <f>'Offshore Wind'!#REF!</f>
        <v>#REF!</v>
      </c>
      <c r="Q122" s="42" t="e">
        <f>'Offshore Wind'!#REF!</f>
        <v>#REF!</v>
      </c>
      <c r="R122" s="42" t="e">
        <f>'Offshore Wind'!#REF!</f>
        <v>#REF!</v>
      </c>
      <c r="S122" s="165"/>
      <c r="T122" s="165"/>
      <c r="U122" s="165"/>
      <c r="V122" s="165">
        <v>0</v>
      </c>
      <c r="W122" s="165">
        <v>0</v>
      </c>
      <c r="X122" s="165">
        <v>0</v>
      </c>
      <c r="Y122" s="165">
        <v>0</v>
      </c>
      <c r="Z122" s="165">
        <v>0</v>
      </c>
      <c r="AA122" s="165">
        <v>0</v>
      </c>
      <c r="AB122" s="165">
        <v>0</v>
      </c>
      <c r="AC122" s="165">
        <v>0</v>
      </c>
      <c r="AD122" s="165">
        <v>0</v>
      </c>
      <c r="AE122" s="165">
        <v>0</v>
      </c>
      <c r="AF122" s="165">
        <v>0</v>
      </c>
      <c r="AG122" s="165">
        <v>0</v>
      </c>
      <c r="AH122" s="165">
        <v>0</v>
      </c>
      <c r="AI122" s="165">
        <v>0</v>
      </c>
      <c r="AJ122" s="165">
        <v>0</v>
      </c>
      <c r="AK122" s="165">
        <v>0</v>
      </c>
      <c r="AL122" s="165">
        <v>0</v>
      </c>
      <c r="AM122" s="165">
        <v>0</v>
      </c>
      <c r="AN122" s="165">
        <v>0</v>
      </c>
      <c r="AO122" s="165">
        <v>0</v>
      </c>
      <c r="AP122" s="165">
        <v>0</v>
      </c>
      <c r="AQ122" s="165">
        <v>0</v>
      </c>
      <c r="AR122" s="165">
        <v>0</v>
      </c>
      <c r="AS122" s="165">
        <v>0</v>
      </c>
      <c r="AT122" s="165">
        <v>0</v>
      </c>
      <c r="AU122" s="165">
        <v>0</v>
      </c>
      <c r="AV122" s="165">
        <v>0</v>
      </c>
      <c r="AW122" s="165">
        <v>0</v>
      </c>
      <c r="AX122" s="165">
        <v>0</v>
      </c>
      <c r="AY122" s="165">
        <v>0</v>
      </c>
      <c r="AZ122" s="165">
        <v>0</v>
      </c>
      <c r="BA122" s="165">
        <v>0</v>
      </c>
      <c r="BB122" s="165">
        <v>0</v>
      </c>
      <c r="BC122" s="165">
        <v>0</v>
      </c>
      <c r="BD122" s="165">
        <v>0</v>
      </c>
      <c r="BE122" s="165">
        <v>0</v>
      </c>
      <c r="BF122" s="165">
        <v>0</v>
      </c>
      <c r="BG122" s="488">
        <v>0</v>
      </c>
    </row>
    <row r="123" spans="2:59">
      <c r="B123" s="871"/>
      <c r="C123" s="4"/>
      <c r="D123" s="736"/>
      <c r="E123" s="62" t="s">
        <v>960</v>
      </c>
      <c r="F123" s="42" t="e">
        <f>'Offshore Wind'!#REF!</f>
        <v>#REF!</v>
      </c>
      <c r="G123" s="42" t="e">
        <f>'Offshore Wind'!#REF!</f>
        <v>#REF!</v>
      </c>
      <c r="H123" s="42" t="e">
        <f>'Offshore Wind'!#REF!</f>
        <v>#REF!</v>
      </c>
      <c r="I123" s="42" t="e">
        <f>'Offshore Wind'!#REF!</f>
        <v>#REF!</v>
      </c>
      <c r="J123" s="42" t="e">
        <f>'Offshore Wind'!#REF!</f>
        <v>#REF!</v>
      </c>
      <c r="K123" s="42" t="e">
        <f>'Offshore Wind'!#REF!</f>
        <v>#REF!</v>
      </c>
      <c r="L123" s="42" t="e">
        <f>'Offshore Wind'!#REF!</f>
        <v>#REF!</v>
      </c>
      <c r="M123" s="42" t="e">
        <f>'Offshore Wind'!#REF!</f>
        <v>#REF!</v>
      </c>
      <c r="N123" s="42" t="e">
        <f>'Offshore Wind'!#REF!</f>
        <v>#REF!</v>
      </c>
      <c r="O123" s="42" t="e">
        <f>'Offshore Wind'!#REF!</f>
        <v>#REF!</v>
      </c>
      <c r="P123" s="42" t="e">
        <f>'Offshore Wind'!#REF!</f>
        <v>#REF!</v>
      </c>
      <c r="Q123" s="42" t="e">
        <f>'Offshore Wind'!#REF!</f>
        <v>#REF!</v>
      </c>
      <c r="R123" s="42" t="e">
        <f>'Offshore Wind'!#REF!</f>
        <v>#REF!</v>
      </c>
      <c r="S123" s="165"/>
      <c r="T123" s="165"/>
      <c r="U123" s="165"/>
      <c r="V123" s="165">
        <v>0</v>
      </c>
      <c r="W123" s="165">
        <v>0</v>
      </c>
      <c r="X123" s="165">
        <v>0</v>
      </c>
      <c r="Y123" s="165">
        <v>0</v>
      </c>
      <c r="Z123" s="165">
        <v>0</v>
      </c>
      <c r="AA123" s="165">
        <v>0</v>
      </c>
      <c r="AB123" s="165">
        <v>0</v>
      </c>
      <c r="AC123" s="165">
        <v>0</v>
      </c>
      <c r="AD123" s="165">
        <v>0</v>
      </c>
      <c r="AE123" s="165">
        <v>0</v>
      </c>
      <c r="AF123" s="165">
        <v>0</v>
      </c>
      <c r="AG123" s="165">
        <v>0</v>
      </c>
      <c r="AH123" s="165">
        <v>0</v>
      </c>
      <c r="AI123" s="165">
        <v>0</v>
      </c>
      <c r="AJ123" s="165">
        <v>0</v>
      </c>
      <c r="AK123" s="165">
        <v>0</v>
      </c>
      <c r="AL123" s="165">
        <v>0</v>
      </c>
      <c r="AM123" s="165">
        <v>0</v>
      </c>
      <c r="AN123" s="165">
        <v>0</v>
      </c>
      <c r="AO123" s="165">
        <v>0</v>
      </c>
      <c r="AP123" s="165">
        <v>0</v>
      </c>
      <c r="AQ123" s="165">
        <v>0</v>
      </c>
      <c r="AR123" s="165">
        <v>0</v>
      </c>
      <c r="AS123" s="165">
        <v>0</v>
      </c>
      <c r="AT123" s="165">
        <v>0</v>
      </c>
      <c r="AU123" s="165">
        <v>0</v>
      </c>
      <c r="AV123" s="165">
        <v>0</v>
      </c>
      <c r="AW123" s="165">
        <v>0</v>
      </c>
      <c r="AX123" s="165">
        <v>0</v>
      </c>
      <c r="AY123" s="165">
        <v>0</v>
      </c>
      <c r="AZ123" s="165">
        <v>0</v>
      </c>
      <c r="BA123" s="165">
        <v>0</v>
      </c>
      <c r="BB123" s="165">
        <v>0</v>
      </c>
      <c r="BC123" s="165">
        <v>0</v>
      </c>
      <c r="BD123" s="165">
        <v>0</v>
      </c>
      <c r="BE123" s="165">
        <v>0</v>
      </c>
      <c r="BF123" s="165">
        <v>0</v>
      </c>
      <c r="BG123" s="488">
        <v>0</v>
      </c>
    </row>
    <row r="124" spans="2:59">
      <c r="B124" s="871"/>
      <c r="C124" s="4"/>
      <c r="D124" s="736"/>
      <c r="E124" s="62" t="s">
        <v>961</v>
      </c>
      <c r="F124" s="42" t="e">
        <f>'Offshore Wind'!#REF!</f>
        <v>#REF!</v>
      </c>
      <c r="G124" s="42" t="e">
        <f>'Offshore Wind'!#REF!</f>
        <v>#REF!</v>
      </c>
      <c r="H124" s="42" t="e">
        <f>'Offshore Wind'!#REF!</f>
        <v>#REF!</v>
      </c>
      <c r="I124" s="42" t="e">
        <f>'Offshore Wind'!#REF!</f>
        <v>#REF!</v>
      </c>
      <c r="J124" s="42" t="e">
        <f>'Offshore Wind'!#REF!</f>
        <v>#REF!</v>
      </c>
      <c r="K124" s="42" t="e">
        <f>'Offshore Wind'!#REF!</f>
        <v>#REF!</v>
      </c>
      <c r="L124" s="42" t="e">
        <f>'Offshore Wind'!#REF!</f>
        <v>#REF!</v>
      </c>
      <c r="M124" s="42" t="e">
        <f>'Offshore Wind'!#REF!</f>
        <v>#REF!</v>
      </c>
      <c r="N124" s="42" t="e">
        <f>'Offshore Wind'!#REF!</f>
        <v>#REF!</v>
      </c>
      <c r="O124" s="42" t="e">
        <f>'Offshore Wind'!#REF!</f>
        <v>#REF!</v>
      </c>
      <c r="P124" s="42" t="e">
        <f>'Offshore Wind'!#REF!</f>
        <v>#REF!</v>
      </c>
      <c r="Q124" s="42" t="e">
        <f>'Offshore Wind'!#REF!</f>
        <v>#REF!</v>
      </c>
      <c r="R124" s="42" t="e">
        <f>'Offshore Wind'!#REF!</f>
        <v>#REF!</v>
      </c>
      <c r="S124" s="165"/>
      <c r="T124" s="165"/>
      <c r="U124" s="165"/>
      <c r="V124" s="165">
        <v>0</v>
      </c>
      <c r="W124" s="165">
        <v>0</v>
      </c>
      <c r="X124" s="165">
        <v>0</v>
      </c>
      <c r="Y124" s="165">
        <v>0</v>
      </c>
      <c r="Z124" s="165">
        <v>0</v>
      </c>
      <c r="AA124" s="165">
        <v>0</v>
      </c>
      <c r="AB124" s="165">
        <v>0</v>
      </c>
      <c r="AC124" s="165">
        <v>0</v>
      </c>
      <c r="AD124" s="165">
        <v>0</v>
      </c>
      <c r="AE124" s="165">
        <v>0</v>
      </c>
      <c r="AF124" s="165">
        <v>0</v>
      </c>
      <c r="AG124" s="165">
        <v>0</v>
      </c>
      <c r="AH124" s="165">
        <v>0</v>
      </c>
      <c r="AI124" s="165">
        <v>0</v>
      </c>
      <c r="AJ124" s="165">
        <v>0</v>
      </c>
      <c r="AK124" s="165">
        <v>0</v>
      </c>
      <c r="AL124" s="165">
        <v>0</v>
      </c>
      <c r="AM124" s="165">
        <v>0</v>
      </c>
      <c r="AN124" s="165">
        <v>0</v>
      </c>
      <c r="AO124" s="165">
        <v>0</v>
      </c>
      <c r="AP124" s="165">
        <v>0</v>
      </c>
      <c r="AQ124" s="165">
        <v>0</v>
      </c>
      <c r="AR124" s="165">
        <v>0</v>
      </c>
      <c r="AS124" s="165">
        <v>0</v>
      </c>
      <c r="AT124" s="165">
        <v>0</v>
      </c>
      <c r="AU124" s="165">
        <v>0</v>
      </c>
      <c r="AV124" s="165">
        <v>0</v>
      </c>
      <c r="AW124" s="165">
        <v>0</v>
      </c>
      <c r="AX124" s="165">
        <v>0</v>
      </c>
      <c r="AY124" s="165">
        <v>0</v>
      </c>
      <c r="AZ124" s="165">
        <v>0</v>
      </c>
      <c r="BA124" s="165">
        <v>0</v>
      </c>
      <c r="BB124" s="165">
        <v>0</v>
      </c>
      <c r="BC124" s="165">
        <v>0</v>
      </c>
      <c r="BD124" s="165">
        <v>0</v>
      </c>
      <c r="BE124" s="165">
        <v>0</v>
      </c>
      <c r="BF124" s="165">
        <v>0</v>
      </c>
      <c r="BG124" s="488">
        <v>0</v>
      </c>
    </row>
    <row r="125" spans="2:59">
      <c r="B125" s="871"/>
      <c r="C125" s="4"/>
      <c r="D125" s="736"/>
      <c r="E125" s="62" t="s">
        <v>962</v>
      </c>
      <c r="F125" s="42" t="e">
        <f>'Offshore Wind'!#REF!</f>
        <v>#REF!</v>
      </c>
      <c r="G125" s="42" t="e">
        <f>'Offshore Wind'!#REF!</f>
        <v>#REF!</v>
      </c>
      <c r="H125" s="42" t="e">
        <f>'Offshore Wind'!#REF!</f>
        <v>#REF!</v>
      </c>
      <c r="I125" s="42" t="e">
        <f>'Offshore Wind'!#REF!</f>
        <v>#REF!</v>
      </c>
      <c r="J125" s="42" t="e">
        <f>'Offshore Wind'!#REF!</f>
        <v>#REF!</v>
      </c>
      <c r="K125" s="42" t="e">
        <f>'Offshore Wind'!#REF!</f>
        <v>#REF!</v>
      </c>
      <c r="L125" s="42" t="e">
        <f>'Offshore Wind'!#REF!</f>
        <v>#REF!</v>
      </c>
      <c r="M125" s="42" t="e">
        <f>'Offshore Wind'!#REF!</f>
        <v>#REF!</v>
      </c>
      <c r="N125" s="42" t="e">
        <f>'Offshore Wind'!#REF!</f>
        <v>#REF!</v>
      </c>
      <c r="O125" s="42" t="e">
        <f>'Offshore Wind'!#REF!</f>
        <v>#REF!</v>
      </c>
      <c r="P125" s="42" t="e">
        <f>'Offshore Wind'!#REF!</f>
        <v>#REF!</v>
      </c>
      <c r="Q125" s="42" t="e">
        <f>'Offshore Wind'!#REF!</f>
        <v>#REF!</v>
      </c>
      <c r="R125" s="42" t="e">
        <f>'Offshore Wind'!#REF!</f>
        <v>#REF!</v>
      </c>
      <c r="S125" s="165"/>
      <c r="T125" s="165"/>
      <c r="U125" s="165"/>
      <c r="V125" s="165">
        <v>0</v>
      </c>
      <c r="W125" s="165">
        <v>0</v>
      </c>
      <c r="X125" s="165">
        <v>0</v>
      </c>
      <c r="Y125" s="165">
        <v>0</v>
      </c>
      <c r="Z125" s="165">
        <v>0</v>
      </c>
      <c r="AA125" s="165">
        <v>0</v>
      </c>
      <c r="AB125" s="165">
        <v>0</v>
      </c>
      <c r="AC125" s="165">
        <v>0</v>
      </c>
      <c r="AD125" s="165">
        <v>0</v>
      </c>
      <c r="AE125" s="165">
        <v>0</v>
      </c>
      <c r="AF125" s="165">
        <v>0</v>
      </c>
      <c r="AG125" s="165">
        <v>0</v>
      </c>
      <c r="AH125" s="165">
        <v>0</v>
      </c>
      <c r="AI125" s="165">
        <v>0</v>
      </c>
      <c r="AJ125" s="165">
        <v>0</v>
      </c>
      <c r="AK125" s="165">
        <v>0</v>
      </c>
      <c r="AL125" s="165">
        <v>0</v>
      </c>
      <c r="AM125" s="165">
        <v>0</v>
      </c>
      <c r="AN125" s="165">
        <v>0</v>
      </c>
      <c r="AO125" s="165">
        <v>0</v>
      </c>
      <c r="AP125" s="165">
        <v>0</v>
      </c>
      <c r="AQ125" s="165">
        <v>0</v>
      </c>
      <c r="AR125" s="165">
        <v>0</v>
      </c>
      <c r="AS125" s="165">
        <v>0</v>
      </c>
      <c r="AT125" s="165">
        <v>0</v>
      </c>
      <c r="AU125" s="165">
        <v>0</v>
      </c>
      <c r="AV125" s="165">
        <v>0</v>
      </c>
      <c r="AW125" s="165">
        <v>0</v>
      </c>
      <c r="AX125" s="165">
        <v>0</v>
      </c>
      <c r="AY125" s="165">
        <v>0</v>
      </c>
      <c r="AZ125" s="165">
        <v>0</v>
      </c>
      <c r="BA125" s="165">
        <v>0</v>
      </c>
      <c r="BB125" s="165">
        <v>0</v>
      </c>
      <c r="BC125" s="165">
        <v>0</v>
      </c>
      <c r="BD125" s="165">
        <v>0</v>
      </c>
      <c r="BE125" s="165">
        <v>0</v>
      </c>
      <c r="BF125" s="165">
        <v>0</v>
      </c>
      <c r="BG125" s="488">
        <v>0</v>
      </c>
    </row>
    <row r="126" spans="2:59">
      <c r="B126" s="871"/>
      <c r="C126" s="4"/>
      <c r="D126" s="736"/>
      <c r="E126" s="62" t="s">
        <v>967</v>
      </c>
      <c r="F126" s="42" t="e">
        <f>'Offshore Wind'!#REF!</f>
        <v>#REF!</v>
      </c>
      <c r="G126" s="42" t="e">
        <f>'Offshore Wind'!#REF!</f>
        <v>#REF!</v>
      </c>
      <c r="H126" s="42" t="e">
        <f>'Offshore Wind'!#REF!</f>
        <v>#REF!</v>
      </c>
      <c r="I126" s="42" t="e">
        <f>'Offshore Wind'!#REF!</f>
        <v>#REF!</v>
      </c>
      <c r="J126" s="42" t="e">
        <f>'Offshore Wind'!#REF!</f>
        <v>#REF!</v>
      </c>
      <c r="K126" s="42" t="e">
        <f>'Offshore Wind'!#REF!</f>
        <v>#REF!</v>
      </c>
      <c r="L126" s="42" t="e">
        <f>'Offshore Wind'!#REF!</f>
        <v>#REF!</v>
      </c>
      <c r="M126" s="42" t="e">
        <f>'Offshore Wind'!#REF!</f>
        <v>#REF!</v>
      </c>
      <c r="N126" s="42" t="e">
        <f>'Offshore Wind'!#REF!</f>
        <v>#REF!</v>
      </c>
      <c r="O126" s="42" t="e">
        <f>'Offshore Wind'!#REF!</f>
        <v>#REF!</v>
      </c>
      <c r="P126" s="42" t="e">
        <f>'Offshore Wind'!#REF!</f>
        <v>#REF!</v>
      </c>
      <c r="Q126" s="42" t="e">
        <f>'Offshore Wind'!#REF!</f>
        <v>#REF!</v>
      </c>
      <c r="R126" s="42" t="e">
        <f>'Offshore Wind'!#REF!</f>
        <v>#REF!</v>
      </c>
      <c r="S126" s="165"/>
      <c r="T126" s="165"/>
      <c r="U126" s="165"/>
      <c r="V126" s="165">
        <v>0</v>
      </c>
      <c r="W126" s="165">
        <v>0</v>
      </c>
      <c r="X126" s="165">
        <v>0</v>
      </c>
      <c r="Y126" s="165">
        <v>0</v>
      </c>
      <c r="Z126" s="165">
        <v>0</v>
      </c>
      <c r="AA126" s="165">
        <v>0</v>
      </c>
      <c r="AB126" s="165">
        <v>0</v>
      </c>
      <c r="AC126" s="165">
        <v>0</v>
      </c>
      <c r="AD126" s="165">
        <v>0</v>
      </c>
      <c r="AE126" s="165">
        <v>0</v>
      </c>
      <c r="AF126" s="165">
        <v>0</v>
      </c>
      <c r="AG126" s="165">
        <v>0</v>
      </c>
      <c r="AH126" s="165">
        <v>0</v>
      </c>
      <c r="AI126" s="165">
        <v>0</v>
      </c>
      <c r="AJ126" s="165">
        <v>0</v>
      </c>
      <c r="AK126" s="165">
        <v>0</v>
      </c>
      <c r="AL126" s="165">
        <v>0</v>
      </c>
      <c r="AM126" s="165">
        <v>0</v>
      </c>
      <c r="AN126" s="165">
        <v>0</v>
      </c>
      <c r="AO126" s="165">
        <v>0</v>
      </c>
      <c r="AP126" s="165">
        <v>0</v>
      </c>
      <c r="AQ126" s="165">
        <v>0</v>
      </c>
      <c r="AR126" s="165">
        <v>0</v>
      </c>
      <c r="AS126" s="165">
        <v>0</v>
      </c>
      <c r="AT126" s="165">
        <v>0</v>
      </c>
      <c r="AU126" s="165">
        <v>0</v>
      </c>
      <c r="AV126" s="165">
        <v>0</v>
      </c>
      <c r="AW126" s="165">
        <v>0</v>
      </c>
      <c r="AX126" s="165">
        <v>0</v>
      </c>
      <c r="AY126" s="165">
        <v>0</v>
      </c>
      <c r="AZ126" s="165">
        <v>0</v>
      </c>
      <c r="BA126" s="165">
        <v>0</v>
      </c>
      <c r="BB126" s="165">
        <v>0</v>
      </c>
      <c r="BC126" s="165">
        <v>0</v>
      </c>
      <c r="BD126" s="165">
        <v>0</v>
      </c>
      <c r="BE126" s="165">
        <v>0</v>
      </c>
      <c r="BF126" s="165">
        <v>0</v>
      </c>
      <c r="BG126" s="488">
        <v>0</v>
      </c>
    </row>
    <row r="127" spans="2:59">
      <c r="B127" s="871"/>
      <c r="C127" s="4"/>
      <c r="D127" s="736"/>
      <c r="E127" s="62" t="s">
        <v>968</v>
      </c>
      <c r="F127" s="42" t="e">
        <f>'Offshore Wind'!#REF!</f>
        <v>#REF!</v>
      </c>
      <c r="G127" s="42" t="e">
        <f>'Offshore Wind'!#REF!</f>
        <v>#REF!</v>
      </c>
      <c r="H127" s="42" t="e">
        <f>'Offshore Wind'!#REF!</f>
        <v>#REF!</v>
      </c>
      <c r="I127" s="42" t="e">
        <f>'Offshore Wind'!#REF!</f>
        <v>#REF!</v>
      </c>
      <c r="J127" s="42" t="e">
        <f>'Offshore Wind'!#REF!</f>
        <v>#REF!</v>
      </c>
      <c r="K127" s="42" t="e">
        <f>'Offshore Wind'!#REF!</f>
        <v>#REF!</v>
      </c>
      <c r="L127" s="42" t="e">
        <f>'Offshore Wind'!#REF!</f>
        <v>#REF!</v>
      </c>
      <c r="M127" s="42" t="e">
        <f>'Offshore Wind'!#REF!</f>
        <v>#REF!</v>
      </c>
      <c r="N127" s="42" t="e">
        <f>'Offshore Wind'!#REF!</f>
        <v>#REF!</v>
      </c>
      <c r="O127" s="42" t="e">
        <f>'Offshore Wind'!#REF!</f>
        <v>#REF!</v>
      </c>
      <c r="P127" s="42" t="e">
        <f>'Offshore Wind'!#REF!</f>
        <v>#REF!</v>
      </c>
      <c r="Q127" s="42" t="e">
        <f>'Offshore Wind'!#REF!</f>
        <v>#REF!</v>
      </c>
      <c r="R127" s="42" t="e">
        <f>'Offshore Wind'!#REF!</f>
        <v>#REF!</v>
      </c>
      <c r="S127" s="165"/>
      <c r="T127" s="165"/>
      <c r="U127" s="165"/>
      <c r="V127" s="165">
        <v>0</v>
      </c>
      <c r="W127" s="165">
        <v>0</v>
      </c>
      <c r="X127" s="165">
        <v>0</v>
      </c>
      <c r="Y127" s="165">
        <v>0</v>
      </c>
      <c r="Z127" s="165">
        <v>0</v>
      </c>
      <c r="AA127" s="165">
        <v>0</v>
      </c>
      <c r="AB127" s="165">
        <v>0</v>
      </c>
      <c r="AC127" s="165">
        <v>0</v>
      </c>
      <c r="AD127" s="165">
        <v>0</v>
      </c>
      <c r="AE127" s="165">
        <v>0</v>
      </c>
      <c r="AF127" s="165">
        <v>0</v>
      </c>
      <c r="AG127" s="165">
        <v>0</v>
      </c>
      <c r="AH127" s="165">
        <v>0</v>
      </c>
      <c r="AI127" s="165">
        <v>0</v>
      </c>
      <c r="AJ127" s="165">
        <v>0</v>
      </c>
      <c r="AK127" s="165">
        <v>0</v>
      </c>
      <c r="AL127" s="165">
        <v>0</v>
      </c>
      <c r="AM127" s="165">
        <v>0</v>
      </c>
      <c r="AN127" s="165">
        <v>0</v>
      </c>
      <c r="AO127" s="165">
        <v>0</v>
      </c>
      <c r="AP127" s="165">
        <v>0</v>
      </c>
      <c r="AQ127" s="165">
        <v>0</v>
      </c>
      <c r="AR127" s="165">
        <v>0</v>
      </c>
      <c r="AS127" s="165">
        <v>0</v>
      </c>
      <c r="AT127" s="165">
        <v>0</v>
      </c>
      <c r="AU127" s="165">
        <v>0</v>
      </c>
      <c r="AV127" s="165">
        <v>0</v>
      </c>
      <c r="AW127" s="165">
        <v>0</v>
      </c>
      <c r="AX127" s="165">
        <v>0</v>
      </c>
      <c r="AY127" s="165">
        <v>0</v>
      </c>
      <c r="AZ127" s="165">
        <v>0</v>
      </c>
      <c r="BA127" s="165">
        <v>0</v>
      </c>
      <c r="BB127" s="165">
        <v>0</v>
      </c>
      <c r="BC127" s="165">
        <v>0</v>
      </c>
      <c r="BD127" s="165">
        <v>0</v>
      </c>
      <c r="BE127" s="165">
        <v>0</v>
      </c>
      <c r="BF127" s="165">
        <v>0</v>
      </c>
      <c r="BG127" s="488">
        <v>0</v>
      </c>
    </row>
    <row r="128" spans="2:59">
      <c r="B128" s="871"/>
      <c r="C128" s="4"/>
      <c r="D128" s="736"/>
      <c r="E128" s="62" t="s">
        <v>969</v>
      </c>
      <c r="F128" s="42" t="e">
        <f>'Offshore Wind'!#REF!</f>
        <v>#REF!</v>
      </c>
      <c r="G128" s="42" t="e">
        <f>'Offshore Wind'!#REF!</f>
        <v>#REF!</v>
      </c>
      <c r="H128" s="42" t="e">
        <f>'Offshore Wind'!#REF!</f>
        <v>#REF!</v>
      </c>
      <c r="I128" s="42" t="e">
        <f>'Offshore Wind'!#REF!</f>
        <v>#REF!</v>
      </c>
      <c r="J128" s="42" t="e">
        <f>'Offshore Wind'!#REF!</f>
        <v>#REF!</v>
      </c>
      <c r="K128" s="42" t="e">
        <f>'Offshore Wind'!#REF!</f>
        <v>#REF!</v>
      </c>
      <c r="L128" s="42" t="e">
        <f>'Offshore Wind'!#REF!</f>
        <v>#REF!</v>
      </c>
      <c r="M128" s="42" t="e">
        <f>'Offshore Wind'!#REF!</f>
        <v>#REF!</v>
      </c>
      <c r="N128" s="42" t="e">
        <f>'Offshore Wind'!#REF!</f>
        <v>#REF!</v>
      </c>
      <c r="O128" s="42" t="e">
        <f>'Offshore Wind'!#REF!</f>
        <v>#REF!</v>
      </c>
      <c r="P128" s="42" t="e">
        <f>'Offshore Wind'!#REF!</f>
        <v>#REF!</v>
      </c>
      <c r="Q128" s="42" t="e">
        <f>'Offshore Wind'!#REF!</f>
        <v>#REF!</v>
      </c>
      <c r="R128" s="42" t="e">
        <f>'Offshore Wind'!#REF!</f>
        <v>#REF!</v>
      </c>
      <c r="S128" s="165"/>
      <c r="T128" s="165"/>
      <c r="U128" s="165"/>
      <c r="V128" s="165">
        <v>0</v>
      </c>
      <c r="W128" s="165">
        <v>0</v>
      </c>
      <c r="X128" s="165">
        <v>0</v>
      </c>
      <c r="Y128" s="165">
        <v>0</v>
      </c>
      <c r="Z128" s="165">
        <v>0</v>
      </c>
      <c r="AA128" s="165">
        <v>0</v>
      </c>
      <c r="AB128" s="165">
        <v>0</v>
      </c>
      <c r="AC128" s="165">
        <v>0</v>
      </c>
      <c r="AD128" s="165">
        <v>0</v>
      </c>
      <c r="AE128" s="165">
        <v>0</v>
      </c>
      <c r="AF128" s="165">
        <v>0</v>
      </c>
      <c r="AG128" s="165">
        <v>0</v>
      </c>
      <c r="AH128" s="165">
        <v>0</v>
      </c>
      <c r="AI128" s="165">
        <v>0</v>
      </c>
      <c r="AJ128" s="165">
        <v>0</v>
      </c>
      <c r="AK128" s="165">
        <v>0</v>
      </c>
      <c r="AL128" s="165">
        <v>0</v>
      </c>
      <c r="AM128" s="165">
        <v>0</v>
      </c>
      <c r="AN128" s="165">
        <v>0</v>
      </c>
      <c r="AO128" s="165">
        <v>0</v>
      </c>
      <c r="AP128" s="165">
        <v>0</v>
      </c>
      <c r="AQ128" s="165">
        <v>0</v>
      </c>
      <c r="AR128" s="165">
        <v>0</v>
      </c>
      <c r="AS128" s="165">
        <v>0</v>
      </c>
      <c r="AT128" s="165">
        <v>0</v>
      </c>
      <c r="AU128" s="165">
        <v>0</v>
      </c>
      <c r="AV128" s="165">
        <v>0</v>
      </c>
      <c r="AW128" s="165">
        <v>0</v>
      </c>
      <c r="AX128" s="165">
        <v>0</v>
      </c>
      <c r="AY128" s="165">
        <v>0</v>
      </c>
      <c r="AZ128" s="165">
        <v>0</v>
      </c>
      <c r="BA128" s="165">
        <v>0</v>
      </c>
      <c r="BB128" s="165">
        <v>0</v>
      </c>
      <c r="BC128" s="165">
        <v>0</v>
      </c>
      <c r="BD128" s="165">
        <v>0</v>
      </c>
      <c r="BE128" s="165">
        <v>0</v>
      </c>
      <c r="BF128" s="165">
        <v>0</v>
      </c>
      <c r="BG128" s="488">
        <v>0</v>
      </c>
    </row>
    <row r="129" spans="2:59">
      <c r="B129" s="871"/>
      <c r="C129" s="4"/>
      <c r="D129" s="736"/>
      <c r="E129" s="62" t="s">
        <v>970</v>
      </c>
      <c r="F129" s="42" t="e">
        <f>'Offshore Wind'!#REF!</f>
        <v>#REF!</v>
      </c>
      <c r="G129" s="42" t="e">
        <f>'Offshore Wind'!#REF!</f>
        <v>#REF!</v>
      </c>
      <c r="H129" s="42" t="e">
        <f>'Offshore Wind'!#REF!</f>
        <v>#REF!</v>
      </c>
      <c r="I129" s="42" t="e">
        <f>'Offshore Wind'!#REF!</f>
        <v>#REF!</v>
      </c>
      <c r="J129" s="42" t="e">
        <f>'Offshore Wind'!#REF!</f>
        <v>#REF!</v>
      </c>
      <c r="K129" s="42" t="e">
        <f>'Offshore Wind'!#REF!</f>
        <v>#REF!</v>
      </c>
      <c r="L129" s="42" t="e">
        <f>'Offshore Wind'!#REF!</f>
        <v>#REF!</v>
      </c>
      <c r="M129" s="42" t="e">
        <f>'Offshore Wind'!#REF!</f>
        <v>#REF!</v>
      </c>
      <c r="N129" s="42" t="e">
        <f>'Offshore Wind'!#REF!</f>
        <v>#REF!</v>
      </c>
      <c r="O129" s="42" t="e">
        <f>'Offshore Wind'!#REF!</f>
        <v>#REF!</v>
      </c>
      <c r="P129" s="42" t="e">
        <f>'Offshore Wind'!#REF!</f>
        <v>#REF!</v>
      </c>
      <c r="Q129" s="42" t="e">
        <f>'Offshore Wind'!#REF!</f>
        <v>#REF!</v>
      </c>
      <c r="R129" s="42" t="e">
        <f>'Offshore Wind'!#REF!</f>
        <v>#REF!</v>
      </c>
      <c r="S129" s="165"/>
      <c r="T129" s="165"/>
      <c r="U129" s="165"/>
      <c r="V129" s="165">
        <v>0</v>
      </c>
      <c r="W129" s="165">
        <v>0</v>
      </c>
      <c r="X129" s="165">
        <v>0</v>
      </c>
      <c r="Y129" s="165">
        <v>0</v>
      </c>
      <c r="Z129" s="165">
        <v>0</v>
      </c>
      <c r="AA129" s="165">
        <v>0</v>
      </c>
      <c r="AB129" s="165">
        <v>0</v>
      </c>
      <c r="AC129" s="165">
        <v>0</v>
      </c>
      <c r="AD129" s="165">
        <v>0</v>
      </c>
      <c r="AE129" s="165">
        <v>0</v>
      </c>
      <c r="AF129" s="165">
        <v>0</v>
      </c>
      <c r="AG129" s="165">
        <v>0</v>
      </c>
      <c r="AH129" s="165">
        <v>0</v>
      </c>
      <c r="AI129" s="165">
        <v>0</v>
      </c>
      <c r="AJ129" s="165">
        <v>0</v>
      </c>
      <c r="AK129" s="165">
        <v>0</v>
      </c>
      <c r="AL129" s="165">
        <v>0</v>
      </c>
      <c r="AM129" s="165">
        <v>0</v>
      </c>
      <c r="AN129" s="165">
        <v>0</v>
      </c>
      <c r="AO129" s="165">
        <v>0</v>
      </c>
      <c r="AP129" s="165">
        <v>0</v>
      </c>
      <c r="AQ129" s="165">
        <v>0</v>
      </c>
      <c r="AR129" s="165">
        <v>0</v>
      </c>
      <c r="AS129" s="165">
        <v>0</v>
      </c>
      <c r="AT129" s="165">
        <v>0</v>
      </c>
      <c r="AU129" s="165">
        <v>0</v>
      </c>
      <c r="AV129" s="165">
        <v>0</v>
      </c>
      <c r="AW129" s="165">
        <v>0</v>
      </c>
      <c r="AX129" s="165">
        <v>0</v>
      </c>
      <c r="AY129" s="165">
        <v>0</v>
      </c>
      <c r="AZ129" s="165">
        <v>0</v>
      </c>
      <c r="BA129" s="165">
        <v>0</v>
      </c>
      <c r="BB129" s="165">
        <v>0</v>
      </c>
      <c r="BC129" s="165">
        <v>0</v>
      </c>
      <c r="BD129" s="165">
        <v>0</v>
      </c>
      <c r="BE129" s="165">
        <v>0</v>
      </c>
      <c r="BF129" s="165">
        <v>0</v>
      </c>
      <c r="BG129" s="488">
        <v>0</v>
      </c>
    </row>
    <row r="130" spans="2:59">
      <c r="B130" s="871"/>
      <c r="C130" s="4"/>
      <c r="D130" s="736"/>
      <c r="E130" s="701" t="s">
        <v>971</v>
      </c>
      <c r="F130" s="42" t="e">
        <f>'Offshore Wind'!#REF!</f>
        <v>#REF!</v>
      </c>
      <c r="G130" s="42" t="e">
        <f>'Offshore Wind'!#REF!</f>
        <v>#REF!</v>
      </c>
      <c r="H130" s="42" t="e">
        <f>'Offshore Wind'!#REF!</f>
        <v>#REF!</v>
      </c>
      <c r="I130" s="42" t="e">
        <f>'Offshore Wind'!#REF!</f>
        <v>#REF!</v>
      </c>
      <c r="J130" s="42" t="e">
        <f>'Offshore Wind'!#REF!</f>
        <v>#REF!</v>
      </c>
      <c r="K130" s="42" t="e">
        <f>'Offshore Wind'!#REF!</f>
        <v>#REF!</v>
      </c>
      <c r="L130" s="42" t="e">
        <f>'Offshore Wind'!#REF!</f>
        <v>#REF!</v>
      </c>
      <c r="M130" s="42" t="e">
        <f>'Offshore Wind'!#REF!</f>
        <v>#REF!</v>
      </c>
      <c r="N130" s="42" t="e">
        <f>'Offshore Wind'!#REF!</f>
        <v>#REF!</v>
      </c>
      <c r="O130" s="42" t="e">
        <f>'Offshore Wind'!#REF!</f>
        <v>#REF!</v>
      </c>
      <c r="P130" s="42" t="e">
        <f>'Offshore Wind'!#REF!</f>
        <v>#REF!</v>
      </c>
      <c r="Q130" s="42" t="e">
        <f>'Offshore Wind'!#REF!</f>
        <v>#REF!</v>
      </c>
      <c r="R130" s="42" t="e">
        <f>'Offshore Wind'!#REF!</f>
        <v>#REF!</v>
      </c>
      <c r="S130" s="165"/>
      <c r="T130" s="165"/>
      <c r="U130" s="165"/>
      <c r="V130" s="165">
        <v>0</v>
      </c>
      <c r="W130" s="165">
        <v>0</v>
      </c>
      <c r="X130" s="165">
        <v>0</v>
      </c>
      <c r="Y130" s="165">
        <v>0</v>
      </c>
      <c r="Z130" s="165">
        <v>0</v>
      </c>
      <c r="AA130" s="165">
        <v>0</v>
      </c>
      <c r="AB130" s="165">
        <v>0</v>
      </c>
      <c r="AC130" s="165">
        <v>0</v>
      </c>
      <c r="AD130" s="165">
        <v>0</v>
      </c>
      <c r="AE130" s="165">
        <v>0</v>
      </c>
      <c r="AF130" s="165">
        <v>0</v>
      </c>
      <c r="AG130" s="165">
        <v>0</v>
      </c>
      <c r="AH130" s="165">
        <v>0</v>
      </c>
      <c r="AI130" s="165">
        <v>0</v>
      </c>
      <c r="AJ130" s="165">
        <v>0</v>
      </c>
      <c r="AK130" s="165">
        <v>0</v>
      </c>
      <c r="AL130" s="165">
        <v>0</v>
      </c>
      <c r="AM130" s="165">
        <v>0</v>
      </c>
      <c r="AN130" s="165">
        <v>0</v>
      </c>
      <c r="AO130" s="165">
        <v>0</v>
      </c>
      <c r="AP130" s="165">
        <v>0</v>
      </c>
      <c r="AQ130" s="165">
        <v>0</v>
      </c>
      <c r="AR130" s="165">
        <v>0</v>
      </c>
      <c r="AS130" s="165">
        <v>0</v>
      </c>
      <c r="AT130" s="165">
        <v>0</v>
      </c>
      <c r="AU130" s="165">
        <v>0</v>
      </c>
      <c r="AV130" s="165">
        <v>0</v>
      </c>
      <c r="AW130" s="165">
        <v>0</v>
      </c>
      <c r="AX130" s="165">
        <v>0</v>
      </c>
      <c r="AY130" s="165">
        <v>0</v>
      </c>
      <c r="AZ130" s="165">
        <v>0</v>
      </c>
      <c r="BA130" s="165">
        <v>0</v>
      </c>
      <c r="BB130" s="165">
        <v>0</v>
      </c>
      <c r="BC130" s="165">
        <v>0</v>
      </c>
      <c r="BD130" s="165">
        <v>0</v>
      </c>
      <c r="BE130" s="165">
        <v>0</v>
      </c>
      <c r="BF130" s="165">
        <v>0</v>
      </c>
      <c r="BG130" s="488">
        <v>0</v>
      </c>
    </row>
    <row r="132" spans="2:59" ht="15" customHeight="1">
      <c r="B132" s="795" t="s">
        <v>27</v>
      </c>
      <c r="D132" s="736" t="s">
        <v>640</v>
      </c>
      <c r="E132" s="62" t="s">
        <v>958</v>
      </c>
      <c r="S132" s="512"/>
      <c r="T132" s="512"/>
      <c r="U132" s="512"/>
      <c r="V132" s="512">
        <f>V143</f>
        <v>243</v>
      </c>
      <c r="W132" s="512">
        <f t="shared" ref="W132:BG139" si="2">W143</f>
        <v>243</v>
      </c>
      <c r="X132" s="512">
        <f t="shared" si="2"/>
        <v>243</v>
      </c>
      <c r="Y132" s="512">
        <f t="shared" si="2"/>
        <v>243</v>
      </c>
      <c r="Z132" s="512">
        <f t="shared" si="2"/>
        <v>243</v>
      </c>
      <c r="AA132" s="512">
        <f t="shared" si="2"/>
        <v>243</v>
      </c>
      <c r="AB132" s="512">
        <f t="shared" si="2"/>
        <v>243</v>
      </c>
      <c r="AC132" s="512">
        <f t="shared" si="2"/>
        <v>243</v>
      </c>
      <c r="AD132" s="512">
        <f t="shared" si="2"/>
        <v>243</v>
      </c>
      <c r="AE132" s="512">
        <f t="shared" si="2"/>
        <v>243</v>
      </c>
      <c r="AF132" s="512">
        <f t="shared" si="2"/>
        <v>243</v>
      </c>
      <c r="AG132" s="512">
        <f t="shared" si="2"/>
        <v>243</v>
      </c>
      <c r="AH132" s="512">
        <f t="shared" si="2"/>
        <v>243</v>
      </c>
      <c r="AI132" s="512">
        <f t="shared" si="2"/>
        <v>243</v>
      </c>
      <c r="AJ132" s="512">
        <f t="shared" si="2"/>
        <v>243</v>
      </c>
      <c r="AK132" s="512">
        <f t="shared" si="2"/>
        <v>243</v>
      </c>
      <c r="AL132" s="512">
        <f t="shared" si="2"/>
        <v>243</v>
      </c>
      <c r="AM132" s="512">
        <f t="shared" si="2"/>
        <v>243</v>
      </c>
      <c r="AN132" s="512">
        <f t="shared" si="2"/>
        <v>243</v>
      </c>
      <c r="AO132" s="512">
        <f t="shared" si="2"/>
        <v>243</v>
      </c>
      <c r="AP132" s="512">
        <f t="shared" si="2"/>
        <v>243</v>
      </c>
      <c r="AQ132" s="512">
        <f t="shared" si="2"/>
        <v>243</v>
      </c>
      <c r="AR132" s="512">
        <f t="shared" si="2"/>
        <v>243</v>
      </c>
      <c r="AS132" s="512">
        <f t="shared" si="2"/>
        <v>243</v>
      </c>
      <c r="AT132" s="512">
        <f t="shared" si="2"/>
        <v>243</v>
      </c>
      <c r="AU132" s="512">
        <f t="shared" si="2"/>
        <v>243</v>
      </c>
      <c r="AV132" s="512">
        <f t="shared" si="2"/>
        <v>243</v>
      </c>
      <c r="AW132" s="512">
        <f t="shared" si="2"/>
        <v>243</v>
      </c>
      <c r="AX132" s="512">
        <f t="shared" si="2"/>
        <v>243</v>
      </c>
      <c r="AY132" s="512">
        <f t="shared" si="2"/>
        <v>243</v>
      </c>
      <c r="AZ132" s="512">
        <f t="shared" si="2"/>
        <v>243</v>
      </c>
      <c r="BA132" s="512">
        <f t="shared" si="2"/>
        <v>243</v>
      </c>
      <c r="BB132" s="512">
        <f t="shared" si="2"/>
        <v>243</v>
      </c>
      <c r="BC132" s="512">
        <f t="shared" si="2"/>
        <v>243</v>
      </c>
      <c r="BD132" s="512">
        <f t="shared" si="2"/>
        <v>243</v>
      </c>
      <c r="BE132" s="512">
        <f t="shared" si="2"/>
        <v>243</v>
      </c>
      <c r="BF132" s="512">
        <f t="shared" si="2"/>
        <v>243</v>
      </c>
      <c r="BG132" s="512">
        <f t="shared" si="2"/>
        <v>243</v>
      </c>
    </row>
    <row r="133" spans="2:59">
      <c r="B133" s="795"/>
      <c r="D133" s="736"/>
      <c r="E133" s="62" t="s">
        <v>959</v>
      </c>
      <c r="S133" s="512"/>
      <c r="T133" s="512"/>
      <c r="U133" s="512"/>
      <c r="V133" s="512">
        <f t="shared" ref="V133:AK141" si="3">V144</f>
        <v>243</v>
      </c>
      <c r="W133" s="512">
        <f t="shared" si="3"/>
        <v>243</v>
      </c>
      <c r="X133" s="512">
        <f t="shared" si="3"/>
        <v>243</v>
      </c>
      <c r="Y133" s="512">
        <f t="shared" si="3"/>
        <v>243</v>
      </c>
      <c r="Z133" s="512">
        <f t="shared" si="3"/>
        <v>243</v>
      </c>
      <c r="AA133" s="512">
        <f t="shared" si="3"/>
        <v>243</v>
      </c>
      <c r="AB133" s="512">
        <f t="shared" si="3"/>
        <v>243</v>
      </c>
      <c r="AC133" s="512">
        <f t="shared" si="3"/>
        <v>243</v>
      </c>
      <c r="AD133" s="512">
        <f t="shared" si="3"/>
        <v>243</v>
      </c>
      <c r="AE133" s="512">
        <f t="shared" si="3"/>
        <v>243</v>
      </c>
      <c r="AF133" s="512">
        <f t="shared" si="3"/>
        <v>243</v>
      </c>
      <c r="AG133" s="512">
        <f t="shared" si="3"/>
        <v>243</v>
      </c>
      <c r="AH133" s="512">
        <f t="shared" si="3"/>
        <v>243</v>
      </c>
      <c r="AI133" s="512">
        <f t="shared" si="3"/>
        <v>243</v>
      </c>
      <c r="AJ133" s="512">
        <f t="shared" si="3"/>
        <v>243</v>
      </c>
      <c r="AK133" s="512">
        <f t="shared" si="3"/>
        <v>243</v>
      </c>
      <c r="AL133" s="512">
        <f t="shared" si="2"/>
        <v>243</v>
      </c>
      <c r="AM133" s="512">
        <f t="shared" si="2"/>
        <v>243</v>
      </c>
      <c r="AN133" s="512">
        <f t="shared" si="2"/>
        <v>243</v>
      </c>
      <c r="AO133" s="512">
        <f t="shared" si="2"/>
        <v>243</v>
      </c>
      <c r="AP133" s="512">
        <f t="shared" si="2"/>
        <v>243</v>
      </c>
      <c r="AQ133" s="512">
        <f t="shared" si="2"/>
        <v>243</v>
      </c>
      <c r="AR133" s="512">
        <f t="shared" si="2"/>
        <v>243</v>
      </c>
      <c r="AS133" s="512">
        <f t="shared" si="2"/>
        <v>243</v>
      </c>
      <c r="AT133" s="512">
        <f t="shared" si="2"/>
        <v>243</v>
      </c>
      <c r="AU133" s="512">
        <f t="shared" si="2"/>
        <v>243</v>
      </c>
      <c r="AV133" s="512">
        <f t="shared" si="2"/>
        <v>243</v>
      </c>
      <c r="AW133" s="512">
        <f t="shared" si="2"/>
        <v>243</v>
      </c>
      <c r="AX133" s="512">
        <f t="shared" si="2"/>
        <v>243</v>
      </c>
      <c r="AY133" s="512">
        <f t="shared" si="2"/>
        <v>243</v>
      </c>
      <c r="AZ133" s="512">
        <f t="shared" si="2"/>
        <v>243</v>
      </c>
      <c r="BA133" s="512">
        <f t="shared" si="2"/>
        <v>243</v>
      </c>
      <c r="BB133" s="512">
        <f t="shared" si="2"/>
        <v>243</v>
      </c>
      <c r="BC133" s="512">
        <f t="shared" si="2"/>
        <v>243</v>
      </c>
      <c r="BD133" s="512">
        <f t="shared" si="2"/>
        <v>243</v>
      </c>
      <c r="BE133" s="512">
        <f t="shared" si="2"/>
        <v>243</v>
      </c>
      <c r="BF133" s="512">
        <f t="shared" si="2"/>
        <v>243</v>
      </c>
      <c r="BG133" s="512">
        <f t="shared" si="2"/>
        <v>243</v>
      </c>
    </row>
    <row r="134" spans="2:59">
      <c r="B134" s="795"/>
      <c r="D134" s="736"/>
      <c r="E134" s="62" t="s">
        <v>960</v>
      </c>
      <c r="S134" s="512"/>
      <c r="T134" s="512"/>
      <c r="U134" s="512"/>
      <c r="V134" s="512">
        <f t="shared" si="3"/>
        <v>243</v>
      </c>
      <c r="W134" s="512">
        <f t="shared" si="2"/>
        <v>243</v>
      </c>
      <c r="X134" s="512">
        <f t="shared" si="2"/>
        <v>243</v>
      </c>
      <c r="Y134" s="512">
        <f t="shared" si="2"/>
        <v>243</v>
      </c>
      <c r="Z134" s="512">
        <f t="shared" si="2"/>
        <v>243</v>
      </c>
      <c r="AA134" s="512">
        <f t="shared" si="2"/>
        <v>243</v>
      </c>
      <c r="AB134" s="512">
        <f t="shared" si="2"/>
        <v>243</v>
      </c>
      <c r="AC134" s="512">
        <f t="shared" si="2"/>
        <v>243</v>
      </c>
      <c r="AD134" s="512">
        <f t="shared" si="2"/>
        <v>243</v>
      </c>
      <c r="AE134" s="512">
        <f t="shared" si="2"/>
        <v>243</v>
      </c>
      <c r="AF134" s="512">
        <f t="shared" si="2"/>
        <v>243</v>
      </c>
      <c r="AG134" s="512">
        <f t="shared" si="2"/>
        <v>243</v>
      </c>
      <c r="AH134" s="512">
        <f t="shared" si="2"/>
        <v>243</v>
      </c>
      <c r="AI134" s="512">
        <f t="shared" si="2"/>
        <v>243</v>
      </c>
      <c r="AJ134" s="512">
        <f t="shared" si="2"/>
        <v>243</v>
      </c>
      <c r="AK134" s="512">
        <f t="shared" si="2"/>
        <v>243</v>
      </c>
      <c r="AL134" s="512">
        <f t="shared" si="2"/>
        <v>243</v>
      </c>
      <c r="AM134" s="512">
        <f t="shared" si="2"/>
        <v>243</v>
      </c>
      <c r="AN134" s="512">
        <f t="shared" si="2"/>
        <v>243</v>
      </c>
      <c r="AO134" s="512">
        <f t="shared" si="2"/>
        <v>243</v>
      </c>
      <c r="AP134" s="512">
        <f t="shared" si="2"/>
        <v>243</v>
      </c>
      <c r="AQ134" s="512">
        <f t="shared" si="2"/>
        <v>243</v>
      </c>
      <c r="AR134" s="512">
        <f t="shared" si="2"/>
        <v>243</v>
      </c>
      <c r="AS134" s="512">
        <f t="shared" si="2"/>
        <v>243</v>
      </c>
      <c r="AT134" s="512">
        <f t="shared" si="2"/>
        <v>243</v>
      </c>
      <c r="AU134" s="512">
        <f t="shared" si="2"/>
        <v>243</v>
      </c>
      <c r="AV134" s="512">
        <f t="shared" si="2"/>
        <v>243</v>
      </c>
      <c r="AW134" s="512">
        <f t="shared" si="2"/>
        <v>243</v>
      </c>
      <c r="AX134" s="512">
        <f t="shared" si="2"/>
        <v>243</v>
      </c>
      <c r="AY134" s="512">
        <f t="shared" si="2"/>
        <v>243</v>
      </c>
      <c r="AZ134" s="512">
        <f t="shared" si="2"/>
        <v>243</v>
      </c>
      <c r="BA134" s="512">
        <f t="shared" si="2"/>
        <v>243</v>
      </c>
      <c r="BB134" s="512">
        <f t="shared" si="2"/>
        <v>243</v>
      </c>
      <c r="BC134" s="512">
        <f t="shared" si="2"/>
        <v>243</v>
      </c>
      <c r="BD134" s="512">
        <f t="shared" si="2"/>
        <v>243</v>
      </c>
      <c r="BE134" s="512">
        <f t="shared" si="2"/>
        <v>243</v>
      </c>
      <c r="BF134" s="512">
        <f t="shared" si="2"/>
        <v>243</v>
      </c>
      <c r="BG134" s="512">
        <f t="shared" si="2"/>
        <v>243</v>
      </c>
    </row>
    <row r="135" spans="2:59">
      <c r="B135" s="795"/>
      <c r="D135" s="736"/>
      <c r="E135" s="62" t="s">
        <v>961</v>
      </c>
      <c r="S135" s="512"/>
      <c r="T135" s="512"/>
      <c r="U135" s="512"/>
      <c r="V135" s="512">
        <f t="shared" si="3"/>
        <v>243</v>
      </c>
      <c r="W135" s="512">
        <f t="shared" si="2"/>
        <v>243</v>
      </c>
      <c r="X135" s="512">
        <f t="shared" si="2"/>
        <v>243</v>
      </c>
      <c r="Y135" s="512">
        <f t="shared" si="2"/>
        <v>243</v>
      </c>
      <c r="Z135" s="512">
        <f t="shared" si="2"/>
        <v>243</v>
      </c>
      <c r="AA135" s="512">
        <f t="shared" si="2"/>
        <v>243</v>
      </c>
      <c r="AB135" s="512">
        <f t="shared" si="2"/>
        <v>243</v>
      </c>
      <c r="AC135" s="512">
        <f t="shared" si="2"/>
        <v>243</v>
      </c>
      <c r="AD135" s="512">
        <f t="shared" si="2"/>
        <v>243</v>
      </c>
      <c r="AE135" s="512">
        <f t="shared" si="2"/>
        <v>243</v>
      </c>
      <c r="AF135" s="512">
        <f t="shared" si="2"/>
        <v>243</v>
      </c>
      <c r="AG135" s="512">
        <f t="shared" si="2"/>
        <v>243</v>
      </c>
      <c r="AH135" s="512">
        <f t="shared" si="2"/>
        <v>243</v>
      </c>
      <c r="AI135" s="512">
        <f t="shared" si="2"/>
        <v>243</v>
      </c>
      <c r="AJ135" s="512">
        <f t="shared" si="2"/>
        <v>243</v>
      </c>
      <c r="AK135" s="512">
        <f t="shared" si="2"/>
        <v>243</v>
      </c>
      <c r="AL135" s="512">
        <f t="shared" si="2"/>
        <v>243</v>
      </c>
      <c r="AM135" s="512">
        <f t="shared" si="2"/>
        <v>243</v>
      </c>
      <c r="AN135" s="512">
        <f t="shared" si="2"/>
        <v>243</v>
      </c>
      <c r="AO135" s="512">
        <f t="shared" si="2"/>
        <v>243</v>
      </c>
      <c r="AP135" s="512">
        <f t="shared" si="2"/>
        <v>243</v>
      </c>
      <c r="AQ135" s="512">
        <f t="shared" si="2"/>
        <v>243</v>
      </c>
      <c r="AR135" s="512">
        <f t="shared" si="2"/>
        <v>243</v>
      </c>
      <c r="AS135" s="512">
        <f t="shared" si="2"/>
        <v>243</v>
      </c>
      <c r="AT135" s="512">
        <f t="shared" si="2"/>
        <v>243</v>
      </c>
      <c r="AU135" s="512">
        <f t="shared" si="2"/>
        <v>243</v>
      </c>
      <c r="AV135" s="512">
        <f t="shared" si="2"/>
        <v>243</v>
      </c>
      <c r="AW135" s="512">
        <f t="shared" si="2"/>
        <v>243</v>
      </c>
      <c r="AX135" s="512">
        <f t="shared" si="2"/>
        <v>243</v>
      </c>
      <c r="AY135" s="512">
        <f t="shared" si="2"/>
        <v>243</v>
      </c>
      <c r="AZ135" s="512">
        <f t="shared" si="2"/>
        <v>243</v>
      </c>
      <c r="BA135" s="512">
        <f t="shared" si="2"/>
        <v>243</v>
      </c>
      <c r="BB135" s="512">
        <f t="shared" si="2"/>
        <v>243</v>
      </c>
      <c r="BC135" s="512">
        <f t="shared" si="2"/>
        <v>243</v>
      </c>
      <c r="BD135" s="512">
        <f t="shared" si="2"/>
        <v>243</v>
      </c>
      <c r="BE135" s="512">
        <f t="shared" si="2"/>
        <v>243</v>
      </c>
      <c r="BF135" s="512">
        <f t="shared" si="2"/>
        <v>243</v>
      </c>
      <c r="BG135" s="512">
        <f t="shared" si="2"/>
        <v>243</v>
      </c>
    </row>
    <row r="136" spans="2:59">
      <c r="B136" s="795"/>
      <c r="D136" s="736"/>
      <c r="E136" s="62" t="s">
        <v>962</v>
      </c>
      <c r="S136" s="512"/>
      <c r="T136" s="512"/>
      <c r="U136" s="512"/>
      <c r="V136" s="512">
        <f t="shared" si="3"/>
        <v>243</v>
      </c>
      <c r="W136" s="512">
        <f t="shared" si="2"/>
        <v>243</v>
      </c>
      <c r="X136" s="512">
        <f t="shared" si="2"/>
        <v>243</v>
      </c>
      <c r="Y136" s="512">
        <f t="shared" si="2"/>
        <v>243</v>
      </c>
      <c r="Z136" s="512">
        <f t="shared" si="2"/>
        <v>243</v>
      </c>
      <c r="AA136" s="512">
        <f t="shared" si="2"/>
        <v>243</v>
      </c>
      <c r="AB136" s="512">
        <f t="shared" si="2"/>
        <v>243</v>
      </c>
      <c r="AC136" s="512">
        <f t="shared" si="2"/>
        <v>243</v>
      </c>
      <c r="AD136" s="512">
        <f t="shared" si="2"/>
        <v>243</v>
      </c>
      <c r="AE136" s="512">
        <f t="shared" si="2"/>
        <v>243</v>
      </c>
      <c r="AF136" s="512">
        <f t="shared" si="2"/>
        <v>243</v>
      </c>
      <c r="AG136" s="512">
        <f t="shared" si="2"/>
        <v>243</v>
      </c>
      <c r="AH136" s="512">
        <f t="shared" si="2"/>
        <v>243</v>
      </c>
      <c r="AI136" s="512">
        <f t="shared" si="2"/>
        <v>243</v>
      </c>
      <c r="AJ136" s="512">
        <f t="shared" si="2"/>
        <v>243</v>
      </c>
      <c r="AK136" s="512">
        <f t="shared" si="2"/>
        <v>243</v>
      </c>
      <c r="AL136" s="512">
        <f t="shared" si="2"/>
        <v>243</v>
      </c>
      <c r="AM136" s="512">
        <f t="shared" si="2"/>
        <v>243</v>
      </c>
      <c r="AN136" s="512">
        <f t="shared" si="2"/>
        <v>243</v>
      </c>
      <c r="AO136" s="512">
        <f t="shared" si="2"/>
        <v>243</v>
      </c>
      <c r="AP136" s="512">
        <f t="shared" si="2"/>
        <v>243</v>
      </c>
      <c r="AQ136" s="512">
        <f t="shared" si="2"/>
        <v>243</v>
      </c>
      <c r="AR136" s="512">
        <f t="shared" si="2"/>
        <v>243</v>
      </c>
      <c r="AS136" s="512">
        <f t="shared" si="2"/>
        <v>243</v>
      </c>
      <c r="AT136" s="512">
        <f t="shared" si="2"/>
        <v>243</v>
      </c>
      <c r="AU136" s="512">
        <f t="shared" si="2"/>
        <v>243</v>
      </c>
      <c r="AV136" s="512">
        <f t="shared" si="2"/>
        <v>243</v>
      </c>
      <c r="AW136" s="512">
        <f t="shared" si="2"/>
        <v>243</v>
      </c>
      <c r="AX136" s="512">
        <f t="shared" si="2"/>
        <v>243</v>
      </c>
      <c r="AY136" s="512">
        <f t="shared" si="2"/>
        <v>243</v>
      </c>
      <c r="AZ136" s="512">
        <f t="shared" si="2"/>
        <v>243</v>
      </c>
      <c r="BA136" s="512">
        <f t="shared" si="2"/>
        <v>243</v>
      </c>
      <c r="BB136" s="512">
        <f t="shared" si="2"/>
        <v>243</v>
      </c>
      <c r="BC136" s="512">
        <f t="shared" si="2"/>
        <v>243</v>
      </c>
      <c r="BD136" s="512">
        <f t="shared" si="2"/>
        <v>243</v>
      </c>
      <c r="BE136" s="512">
        <f t="shared" si="2"/>
        <v>243</v>
      </c>
      <c r="BF136" s="512">
        <f t="shared" si="2"/>
        <v>243</v>
      </c>
      <c r="BG136" s="512">
        <f t="shared" si="2"/>
        <v>243</v>
      </c>
    </row>
    <row r="137" spans="2:59">
      <c r="B137" s="795"/>
      <c r="D137" s="736"/>
      <c r="E137" s="62" t="s">
        <v>967</v>
      </c>
      <c r="S137" s="512"/>
      <c r="T137" s="512"/>
      <c r="U137" s="512"/>
      <c r="V137" s="512">
        <f t="shared" si="3"/>
        <v>243</v>
      </c>
      <c r="W137" s="512">
        <f t="shared" si="2"/>
        <v>243</v>
      </c>
      <c r="X137" s="512">
        <f t="shared" si="2"/>
        <v>243</v>
      </c>
      <c r="Y137" s="512">
        <f t="shared" si="2"/>
        <v>243</v>
      </c>
      <c r="Z137" s="512">
        <f t="shared" si="2"/>
        <v>243</v>
      </c>
      <c r="AA137" s="512">
        <f t="shared" si="2"/>
        <v>243</v>
      </c>
      <c r="AB137" s="512">
        <f t="shared" si="2"/>
        <v>243</v>
      </c>
      <c r="AC137" s="512">
        <f t="shared" si="2"/>
        <v>243</v>
      </c>
      <c r="AD137" s="512">
        <f t="shared" si="2"/>
        <v>243</v>
      </c>
      <c r="AE137" s="512">
        <f t="shared" si="2"/>
        <v>243</v>
      </c>
      <c r="AF137" s="512">
        <f t="shared" si="2"/>
        <v>243</v>
      </c>
      <c r="AG137" s="512">
        <f t="shared" si="2"/>
        <v>243</v>
      </c>
      <c r="AH137" s="512">
        <f t="shared" si="2"/>
        <v>243</v>
      </c>
      <c r="AI137" s="512">
        <f t="shared" si="2"/>
        <v>243</v>
      </c>
      <c r="AJ137" s="512">
        <f t="shared" si="2"/>
        <v>243</v>
      </c>
      <c r="AK137" s="512">
        <f t="shared" si="2"/>
        <v>243</v>
      </c>
      <c r="AL137" s="512">
        <f t="shared" si="2"/>
        <v>243</v>
      </c>
      <c r="AM137" s="512">
        <f t="shared" si="2"/>
        <v>243</v>
      </c>
      <c r="AN137" s="512">
        <f t="shared" si="2"/>
        <v>243</v>
      </c>
      <c r="AO137" s="512">
        <f t="shared" si="2"/>
        <v>243</v>
      </c>
      <c r="AP137" s="512">
        <f t="shared" si="2"/>
        <v>243</v>
      </c>
      <c r="AQ137" s="512">
        <f t="shared" si="2"/>
        <v>243</v>
      </c>
      <c r="AR137" s="512">
        <f t="shared" si="2"/>
        <v>243</v>
      </c>
      <c r="AS137" s="512">
        <f t="shared" si="2"/>
        <v>243</v>
      </c>
      <c r="AT137" s="512">
        <f t="shared" si="2"/>
        <v>243</v>
      </c>
      <c r="AU137" s="512">
        <f t="shared" si="2"/>
        <v>243</v>
      </c>
      <c r="AV137" s="512">
        <f t="shared" si="2"/>
        <v>243</v>
      </c>
      <c r="AW137" s="512">
        <f t="shared" si="2"/>
        <v>243</v>
      </c>
      <c r="AX137" s="512">
        <f t="shared" si="2"/>
        <v>243</v>
      </c>
      <c r="AY137" s="512">
        <f t="shared" si="2"/>
        <v>243</v>
      </c>
      <c r="AZ137" s="512">
        <f t="shared" si="2"/>
        <v>243</v>
      </c>
      <c r="BA137" s="512">
        <f t="shared" si="2"/>
        <v>243</v>
      </c>
      <c r="BB137" s="512">
        <f t="shared" si="2"/>
        <v>243</v>
      </c>
      <c r="BC137" s="512">
        <f t="shared" si="2"/>
        <v>243</v>
      </c>
      <c r="BD137" s="512">
        <f t="shared" si="2"/>
        <v>243</v>
      </c>
      <c r="BE137" s="512">
        <f t="shared" si="2"/>
        <v>243</v>
      </c>
      <c r="BF137" s="512">
        <f t="shared" si="2"/>
        <v>243</v>
      </c>
      <c r="BG137" s="512">
        <f t="shared" si="2"/>
        <v>243</v>
      </c>
    </row>
    <row r="138" spans="2:59">
      <c r="B138" s="795"/>
      <c r="D138" s="736"/>
      <c r="E138" s="62" t="s">
        <v>968</v>
      </c>
      <c r="S138" s="512"/>
      <c r="T138" s="512"/>
      <c r="U138" s="512"/>
      <c r="V138" s="512">
        <f t="shared" si="3"/>
        <v>243</v>
      </c>
      <c r="W138" s="512">
        <f t="shared" si="2"/>
        <v>243</v>
      </c>
      <c r="X138" s="512">
        <f t="shared" si="2"/>
        <v>243</v>
      </c>
      <c r="Y138" s="512">
        <f t="shared" si="2"/>
        <v>243</v>
      </c>
      <c r="Z138" s="512">
        <f t="shared" si="2"/>
        <v>243</v>
      </c>
      <c r="AA138" s="512">
        <f t="shared" si="2"/>
        <v>243</v>
      </c>
      <c r="AB138" s="512">
        <f t="shared" si="2"/>
        <v>243</v>
      </c>
      <c r="AC138" s="512">
        <f t="shared" si="2"/>
        <v>243</v>
      </c>
      <c r="AD138" s="512">
        <f t="shared" si="2"/>
        <v>243</v>
      </c>
      <c r="AE138" s="512">
        <f t="shared" si="2"/>
        <v>243</v>
      </c>
      <c r="AF138" s="512">
        <f t="shared" si="2"/>
        <v>243</v>
      </c>
      <c r="AG138" s="512">
        <f t="shared" si="2"/>
        <v>243</v>
      </c>
      <c r="AH138" s="512">
        <f t="shared" si="2"/>
        <v>243</v>
      </c>
      <c r="AI138" s="512">
        <f t="shared" si="2"/>
        <v>243</v>
      </c>
      <c r="AJ138" s="512">
        <f t="shared" si="2"/>
        <v>243</v>
      </c>
      <c r="AK138" s="512">
        <f t="shared" si="2"/>
        <v>243</v>
      </c>
      <c r="AL138" s="512">
        <f t="shared" si="2"/>
        <v>243</v>
      </c>
      <c r="AM138" s="512">
        <f t="shared" si="2"/>
        <v>243</v>
      </c>
      <c r="AN138" s="512">
        <f t="shared" si="2"/>
        <v>243</v>
      </c>
      <c r="AO138" s="512">
        <f t="shared" si="2"/>
        <v>243</v>
      </c>
      <c r="AP138" s="512">
        <f t="shared" si="2"/>
        <v>243</v>
      </c>
      <c r="AQ138" s="512">
        <f t="shared" si="2"/>
        <v>243</v>
      </c>
      <c r="AR138" s="512">
        <f t="shared" si="2"/>
        <v>243</v>
      </c>
      <c r="AS138" s="512">
        <f t="shared" si="2"/>
        <v>243</v>
      </c>
      <c r="AT138" s="512">
        <f t="shared" si="2"/>
        <v>243</v>
      </c>
      <c r="AU138" s="512">
        <f t="shared" si="2"/>
        <v>243</v>
      </c>
      <c r="AV138" s="512">
        <f t="shared" si="2"/>
        <v>243</v>
      </c>
      <c r="AW138" s="512">
        <f t="shared" si="2"/>
        <v>243</v>
      </c>
      <c r="AX138" s="512">
        <f t="shared" si="2"/>
        <v>243</v>
      </c>
      <c r="AY138" s="512">
        <f t="shared" si="2"/>
        <v>243</v>
      </c>
      <c r="AZ138" s="512">
        <f t="shared" si="2"/>
        <v>243</v>
      </c>
      <c r="BA138" s="512">
        <f t="shared" si="2"/>
        <v>243</v>
      </c>
      <c r="BB138" s="512">
        <f t="shared" si="2"/>
        <v>243</v>
      </c>
      <c r="BC138" s="512">
        <f t="shared" si="2"/>
        <v>243</v>
      </c>
      <c r="BD138" s="512">
        <f t="shared" si="2"/>
        <v>243</v>
      </c>
      <c r="BE138" s="512">
        <f t="shared" si="2"/>
        <v>243</v>
      </c>
      <c r="BF138" s="512">
        <f t="shared" si="2"/>
        <v>243</v>
      </c>
      <c r="BG138" s="512">
        <f t="shared" si="2"/>
        <v>243</v>
      </c>
    </row>
    <row r="139" spans="2:59">
      <c r="B139" s="795"/>
      <c r="D139" s="736"/>
      <c r="E139" s="62" t="s">
        <v>969</v>
      </c>
      <c r="S139" s="512"/>
      <c r="T139" s="512"/>
      <c r="U139" s="512"/>
      <c r="V139" s="512">
        <f t="shared" si="3"/>
        <v>243</v>
      </c>
      <c r="W139" s="512">
        <f t="shared" si="2"/>
        <v>243</v>
      </c>
      <c r="X139" s="512">
        <f t="shared" si="2"/>
        <v>243</v>
      </c>
      <c r="Y139" s="512">
        <f t="shared" si="2"/>
        <v>243</v>
      </c>
      <c r="Z139" s="512">
        <f t="shared" si="2"/>
        <v>243</v>
      </c>
      <c r="AA139" s="512">
        <f t="shared" si="2"/>
        <v>243</v>
      </c>
      <c r="AB139" s="512">
        <f t="shared" si="2"/>
        <v>243</v>
      </c>
      <c r="AC139" s="512">
        <f t="shared" si="2"/>
        <v>243</v>
      </c>
      <c r="AD139" s="512">
        <f t="shared" si="2"/>
        <v>243</v>
      </c>
      <c r="AE139" s="512">
        <f t="shared" si="2"/>
        <v>243</v>
      </c>
      <c r="AF139" s="512">
        <f t="shared" si="2"/>
        <v>243</v>
      </c>
      <c r="AG139" s="512">
        <f t="shared" si="2"/>
        <v>243</v>
      </c>
      <c r="AH139" s="512">
        <f t="shared" ref="W139:BG141" si="4">AH150</f>
        <v>243</v>
      </c>
      <c r="AI139" s="512">
        <f t="shared" si="4"/>
        <v>243</v>
      </c>
      <c r="AJ139" s="512">
        <f t="shared" si="4"/>
        <v>243</v>
      </c>
      <c r="AK139" s="512">
        <f t="shared" si="4"/>
        <v>243</v>
      </c>
      <c r="AL139" s="512">
        <f t="shared" si="4"/>
        <v>243</v>
      </c>
      <c r="AM139" s="512">
        <f t="shared" si="4"/>
        <v>243</v>
      </c>
      <c r="AN139" s="512">
        <f t="shared" si="4"/>
        <v>243</v>
      </c>
      <c r="AO139" s="512">
        <f t="shared" si="4"/>
        <v>243</v>
      </c>
      <c r="AP139" s="512">
        <f t="shared" si="4"/>
        <v>243</v>
      </c>
      <c r="AQ139" s="512">
        <f t="shared" si="4"/>
        <v>243</v>
      </c>
      <c r="AR139" s="512">
        <f t="shared" si="4"/>
        <v>243</v>
      </c>
      <c r="AS139" s="512">
        <f t="shared" si="4"/>
        <v>243</v>
      </c>
      <c r="AT139" s="512">
        <f t="shared" si="4"/>
        <v>243</v>
      </c>
      <c r="AU139" s="512">
        <f t="shared" si="4"/>
        <v>243</v>
      </c>
      <c r="AV139" s="512">
        <f t="shared" si="4"/>
        <v>243</v>
      </c>
      <c r="AW139" s="512">
        <f t="shared" si="4"/>
        <v>243</v>
      </c>
      <c r="AX139" s="512">
        <f t="shared" si="4"/>
        <v>243</v>
      </c>
      <c r="AY139" s="512">
        <f t="shared" si="4"/>
        <v>243</v>
      </c>
      <c r="AZ139" s="512">
        <f t="shared" si="4"/>
        <v>243</v>
      </c>
      <c r="BA139" s="512">
        <f t="shared" si="4"/>
        <v>243</v>
      </c>
      <c r="BB139" s="512">
        <f t="shared" si="4"/>
        <v>243</v>
      </c>
      <c r="BC139" s="512">
        <f t="shared" si="4"/>
        <v>243</v>
      </c>
      <c r="BD139" s="512">
        <f t="shared" si="4"/>
        <v>243</v>
      </c>
      <c r="BE139" s="512">
        <f t="shared" si="4"/>
        <v>243</v>
      </c>
      <c r="BF139" s="512">
        <f t="shared" si="4"/>
        <v>243</v>
      </c>
      <c r="BG139" s="512">
        <f t="shared" si="4"/>
        <v>243</v>
      </c>
    </row>
    <row r="140" spans="2:59">
      <c r="B140" s="795"/>
      <c r="D140" s="736"/>
      <c r="E140" s="62" t="s">
        <v>970</v>
      </c>
      <c r="S140" s="512"/>
      <c r="T140" s="512"/>
      <c r="U140" s="512"/>
      <c r="V140" s="512">
        <f t="shared" si="3"/>
        <v>243</v>
      </c>
      <c r="W140" s="512">
        <f t="shared" si="4"/>
        <v>243</v>
      </c>
      <c r="X140" s="512">
        <f t="shared" si="4"/>
        <v>243</v>
      </c>
      <c r="Y140" s="512">
        <f t="shared" si="4"/>
        <v>243</v>
      </c>
      <c r="Z140" s="512">
        <f t="shared" si="4"/>
        <v>243</v>
      </c>
      <c r="AA140" s="512">
        <f t="shared" si="4"/>
        <v>243</v>
      </c>
      <c r="AB140" s="512">
        <f t="shared" si="4"/>
        <v>243</v>
      </c>
      <c r="AC140" s="512">
        <f t="shared" si="4"/>
        <v>243</v>
      </c>
      <c r="AD140" s="512">
        <f t="shared" si="4"/>
        <v>243</v>
      </c>
      <c r="AE140" s="512">
        <f t="shared" si="4"/>
        <v>243</v>
      </c>
      <c r="AF140" s="512">
        <f t="shared" si="4"/>
        <v>243</v>
      </c>
      <c r="AG140" s="512">
        <f t="shared" si="4"/>
        <v>243</v>
      </c>
      <c r="AH140" s="512">
        <f t="shared" si="4"/>
        <v>243</v>
      </c>
      <c r="AI140" s="512">
        <f t="shared" si="4"/>
        <v>243</v>
      </c>
      <c r="AJ140" s="512">
        <f t="shared" si="4"/>
        <v>243</v>
      </c>
      <c r="AK140" s="512">
        <f t="shared" si="4"/>
        <v>243</v>
      </c>
      <c r="AL140" s="512">
        <f t="shared" si="4"/>
        <v>243</v>
      </c>
      <c r="AM140" s="512">
        <f t="shared" si="4"/>
        <v>243</v>
      </c>
      <c r="AN140" s="512">
        <f t="shared" si="4"/>
        <v>243</v>
      </c>
      <c r="AO140" s="512">
        <f t="shared" si="4"/>
        <v>243</v>
      </c>
      <c r="AP140" s="512">
        <f t="shared" si="4"/>
        <v>243</v>
      </c>
      <c r="AQ140" s="512">
        <f t="shared" si="4"/>
        <v>243</v>
      </c>
      <c r="AR140" s="512">
        <f t="shared" si="4"/>
        <v>243</v>
      </c>
      <c r="AS140" s="512">
        <f t="shared" si="4"/>
        <v>243</v>
      </c>
      <c r="AT140" s="512">
        <f t="shared" si="4"/>
        <v>243</v>
      </c>
      <c r="AU140" s="512">
        <f t="shared" si="4"/>
        <v>243</v>
      </c>
      <c r="AV140" s="512">
        <f t="shared" si="4"/>
        <v>243</v>
      </c>
      <c r="AW140" s="512">
        <f t="shared" si="4"/>
        <v>243</v>
      </c>
      <c r="AX140" s="512">
        <f t="shared" si="4"/>
        <v>243</v>
      </c>
      <c r="AY140" s="512">
        <f t="shared" si="4"/>
        <v>243</v>
      </c>
      <c r="AZ140" s="512">
        <f t="shared" si="4"/>
        <v>243</v>
      </c>
      <c r="BA140" s="512">
        <f t="shared" si="4"/>
        <v>243</v>
      </c>
      <c r="BB140" s="512">
        <f t="shared" si="4"/>
        <v>243</v>
      </c>
      <c r="BC140" s="512">
        <f t="shared" si="4"/>
        <v>243</v>
      </c>
      <c r="BD140" s="512">
        <f t="shared" si="4"/>
        <v>243</v>
      </c>
      <c r="BE140" s="512">
        <f t="shared" si="4"/>
        <v>243</v>
      </c>
      <c r="BF140" s="512">
        <f t="shared" si="4"/>
        <v>243</v>
      </c>
      <c r="BG140" s="512">
        <f t="shared" si="4"/>
        <v>243</v>
      </c>
    </row>
    <row r="141" spans="2:59">
      <c r="B141" s="795"/>
      <c r="D141" s="736"/>
      <c r="E141" s="701" t="s">
        <v>971</v>
      </c>
      <c r="S141" s="512"/>
      <c r="T141" s="512"/>
      <c r="U141" s="512"/>
      <c r="V141" s="512">
        <f t="shared" si="3"/>
        <v>243</v>
      </c>
      <c r="W141" s="512">
        <f t="shared" si="4"/>
        <v>243</v>
      </c>
      <c r="X141" s="512">
        <f t="shared" si="4"/>
        <v>243</v>
      </c>
      <c r="Y141" s="512">
        <f t="shared" si="4"/>
        <v>243</v>
      </c>
      <c r="Z141" s="512">
        <f t="shared" si="4"/>
        <v>243</v>
      </c>
      <c r="AA141" s="512">
        <f t="shared" si="4"/>
        <v>243</v>
      </c>
      <c r="AB141" s="512">
        <f t="shared" si="4"/>
        <v>243</v>
      </c>
      <c r="AC141" s="512">
        <f t="shared" si="4"/>
        <v>243</v>
      </c>
      <c r="AD141" s="512">
        <f t="shared" si="4"/>
        <v>243</v>
      </c>
      <c r="AE141" s="512">
        <f t="shared" si="4"/>
        <v>243</v>
      </c>
      <c r="AF141" s="512">
        <f t="shared" si="4"/>
        <v>243</v>
      </c>
      <c r="AG141" s="512">
        <f t="shared" si="4"/>
        <v>243</v>
      </c>
      <c r="AH141" s="512">
        <f t="shared" si="4"/>
        <v>243</v>
      </c>
      <c r="AI141" s="512">
        <f t="shared" si="4"/>
        <v>243</v>
      </c>
      <c r="AJ141" s="512">
        <f t="shared" si="4"/>
        <v>243</v>
      </c>
      <c r="AK141" s="512">
        <f t="shared" si="4"/>
        <v>243</v>
      </c>
      <c r="AL141" s="512">
        <f t="shared" si="4"/>
        <v>243</v>
      </c>
      <c r="AM141" s="512">
        <f t="shared" si="4"/>
        <v>243</v>
      </c>
      <c r="AN141" s="512">
        <f t="shared" si="4"/>
        <v>243</v>
      </c>
      <c r="AO141" s="512">
        <f t="shared" si="4"/>
        <v>243</v>
      </c>
      <c r="AP141" s="512">
        <f t="shared" si="4"/>
        <v>243</v>
      </c>
      <c r="AQ141" s="512">
        <f t="shared" si="4"/>
        <v>243</v>
      </c>
      <c r="AR141" s="512">
        <f t="shared" si="4"/>
        <v>243</v>
      </c>
      <c r="AS141" s="512">
        <f t="shared" si="4"/>
        <v>243</v>
      </c>
      <c r="AT141" s="512">
        <f t="shared" si="4"/>
        <v>243</v>
      </c>
      <c r="AU141" s="512">
        <f t="shared" si="4"/>
        <v>243</v>
      </c>
      <c r="AV141" s="512">
        <f t="shared" si="4"/>
        <v>243</v>
      </c>
      <c r="AW141" s="512">
        <f t="shared" si="4"/>
        <v>243</v>
      </c>
      <c r="AX141" s="512">
        <f t="shared" si="4"/>
        <v>243</v>
      </c>
      <c r="AY141" s="512">
        <f t="shared" si="4"/>
        <v>243</v>
      </c>
      <c r="AZ141" s="512">
        <f t="shared" si="4"/>
        <v>243</v>
      </c>
      <c r="BA141" s="512">
        <f t="shared" si="4"/>
        <v>243</v>
      </c>
      <c r="BB141" s="512">
        <f t="shared" si="4"/>
        <v>243</v>
      </c>
      <c r="BC141" s="512">
        <f t="shared" si="4"/>
        <v>243</v>
      </c>
      <c r="BD141" s="512">
        <f t="shared" si="4"/>
        <v>243</v>
      </c>
      <c r="BE141" s="512">
        <f t="shared" si="4"/>
        <v>243</v>
      </c>
      <c r="BF141" s="512">
        <f t="shared" si="4"/>
        <v>243</v>
      </c>
      <c r="BG141" s="512">
        <f t="shared" si="4"/>
        <v>243</v>
      </c>
    </row>
    <row r="142" spans="2:59">
      <c r="B142" s="795"/>
    </row>
    <row r="143" spans="2:59">
      <c r="B143" s="795"/>
      <c r="D143" s="736" t="s">
        <v>642</v>
      </c>
      <c r="E143" s="62" t="s">
        <v>958</v>
      </c>
      <c r="S143" s="36"/>
      <c r="T143" s="36"/>
      <c r="U143" s="36"/>
      <c r="V143" s="36">
        <v>243</v>
      </c>
      <c r="W143" s="36">
        <v>243</v>
      </c>
      <c r="X143" s="36">
        <v>243</v>
      </c>
      <c r="Y143" s="36">
        <v>243</v>
      </c>
      <c r="Z143" s="36">
        <v>243</v>
      </c>
      <c r="AA143" s="36">
        <v>243</v>
      </c>
      <c r="AB143" s="36">
        <v>243</v>
      </c>
      <c r="AC143" s="36">
        <v>243</v>
      </c>
      <c r="AD143" s="36">
        <v>243</v>
      </c>
      <c r="AE143" s="36">
        <v>243</v>
      </c>
      <c r="AF143" s="36">
        <v>243</v>
      </c>
      <c r="AG143" s="36">
        <v>243</v>
      </c>
      <c r="AH143" s="36">
        <v>243</v>
      </c>
      <c r="AI143" s="36">
        <v>243</v>
      </c>
      <c r="AJ143" s="36">
        <v>243</v>
      </c>
      <c r="AK143" s="36">
        <v>243</v>
      </c>
      <c r="AL143" s="36">
        <v>243</v>
      </c>
      <c r="AM143" s="36">
        <v>243</v>
      </c>
      <c r="AN143" s="36">
        <v>243</v>
      </c>
      <c r="AO143" s="36">
        <v>243</v>
      </c>
      <c r="AP143" s="36">
        <v>243</v>
      </c>
      <c r="AQ143" s="36">
        <v>243</v>
      </c>
      <c r="AR143" s="36">
        <v>243</v>
      </c>
      <c r="AS143" s="36">
        <v>243</v>
      </c>
      <c r="AT143" s="36">
        <v>243</v>
      </c>
      <c r="AU143" s="36">
        <v>243</v>
      </c>
      <c r="AV143" s="36">
        <v>243</v>
      </c>
      <c r="AW143" s="36">
        <v>243</v>
      </c>
      <c r="AX143" s="36">
        <v>243</v>
      </c>
      <c r="AY143" s="36">
        <v>243</v>
      </c>
      <c r="AZ143" s="36">
        <v>243</v>
      </c>
      <c r="BA143" s="36">
        <v>243</v>
      </c>
      <c r="BB143" s="36">
        <v>243</v>
      </c>
      <c r="BC143" s="36">
        <v>243</v>
      </c>
      <c r="BD143" s="36">
        <v>243</v>
      </c>
      <c r="BE143" s="36">
        <v>243</v>
      </c>
      <c r="BF143" s="36">
        <v>243</v>
      </c>
      <c r="BG143" s="620">
        <v>243</v>
      </c>
    </row>
    <row r="144" spans="2:59">
      <c r="B144" s="795"/>
      <c r="D144" s="736"/>
      <c r="E144" s="62" t="s">
        <v>959</v>
      </c>
      <c r="S144" s="36"/>
      <c r="T144" s="36"/>
      <c r="U144" s="36"/>
      <c r="V144" s="36">
        <v>243</v>
      </c>
      <c r="W144" s="36">
        <v>243</v>
      </c>
      <c r="X144" s="36">
        <v>243</v>
      </c>
      <c r="Y144" s="36">
        <v>243</v>
      </c>
      <c r="Z144" s="36">
        <v>243</v>
      </c>
      <c r="AA144" s="36">
        <v>243</v>
      </c>
      <c r="AB144" s="36">
        <v>243</v>
      </c>
      <c r="AC144" s="36">
        <v>243</v>
      </c>
      <c r="AD144" s="36">
        <v>243</v>
      </c>
      <c r="AE144" s="36">
        <v>243</v>
      </c>
      <c r="AF144" s="36">
        <v>243</v>
      </c>
      <c r="AG144" s="36">
        <v>243</v>
      </c>
      <c r="AH144" s="36">
        <v>243</v>
      </c>
      <c r="AI144" s="36">
        <v>243</v>
      </c>
      <c r="AJ144" s="36">
        <v>243</v>
      </c>
      <c r="AK144" s="36">
        <v>243</v>
      </c>
      <c r="AL144" s="36">
        <v>243</v>
      </c>
      <c r="AM144" s="36">
        <v>243</v>
      </c>
      <c r="AN144" s="36">
        <v>243</v>
      </c>
      <c r="AO144" s="36">
        <v>243</v>
      </c>
      <c r="AP144" s="36">
        <v>243</v>
      </c>
      <c r="AQ144" s="36">
        <v>243</v>
      </c>
      <c r="AR144" s="36">
        <v>243</v>
      </c>
      <c r="AS144" s="36">
        <v>243</v>
      </c>
      <c r="AT144" s="36">
        <v>243</v>
      </c>
      <c r="AU144" s="36">
        <v>243</v>
      </c>
      <c r="AV144" s="36">
        <v>243</v>
      </c>
      <c r="AW144" s="36">
        <v>243</v>
      </c>
      <c r="AX144" s="36">
        <v>243</v>
      </c>
      <c r="AY144" s="36">
        <v>243</v>
      </c>
      <c r="AZ144" s="36">
        <v>243</v>
      </c>
      <c r="BA144" s="36">
        <v>243</v>
      </c>
      <c r="BB144" s="36">
        <v>243</v>
      </c>
      <c r="BC144" s="36">
        <v>243</v>
      </c>
      <c r="BD144" s="36">
        <v>243</v>
      </c>
      <c r="BE144" s="36">
        <v>243</v>
      </c>
      <c r="BF144" s="36">
        <v>243</v>
      </c>
      <c r="BG144" s="620">
        <v>243</v>
      </c>
    </row>
    <row r="145" spans="2:59">
      <c r="B145" s="795"/>
      <c r="D145" s="736"/>
      <c r="E145" s="62" t="s">
        <v>960</v>
      </c>
      <c r="S145" s="36"/>
      <c r="T145" s="36"/>
      <c r="U145" s="36"/>
      <c r="V145" s="36">
        <v>243</v>
      </c>
      <c r="W145" s="36">
        <v>243</v>
      </c>
      <c r="X145" s="36">
        <v>243</v>
      </c>
      <c r="Y145" s="36">
        <v>243</v>
      </c>
      <c r="Z145" s="36">
        <v>243</v>
      </c>
      <c r="AA145" s="36">
        <v>243</v>
      </c>
      <c r="AB145" s="36">
        <v>243</v>
      </c>
      <c r="AC145" s="36">
        <v>243</v>
      </c>
      <c r="AD145" s="36">
        <v>243</v>
      </c>
      <c r="AE145" s="36">
        <v>243</v>
      </c>
      <c r="AF145" s="36">
        <v>243</v>
      </c>
      <c r="AG145" s="36">
        <v>243</v>
      </c>
      <c r="AH145" s="36">
        <v>243</v>
      </c>
      <c r="AI145" s="36">
        <v>243</v>
      </c>
      <c r="AJ145" s="36">
        <v>243</v>
      </c>
      <c r="AK145" s="36">
        <v>243</v>
      </c>
      <c r="AL145" s="36">
        <v>243</v>
      </c>
      <c r="AM145" s="36">
        <v>243</v>
      </c>
      <c r="AN145" s="36">
        <v>243</v>
      </c>
      <c r="AO145" s="36">
        <v>243</v>
      </c>
      <c r="AP145" s="36">
        <v>243</v>
      </c>
      <c r="AQ145" s="36">
        <v>243</v>
      </c>
      <c r="AR145" s="36">
        <v>243</v>
      </c>
      <c r="AS145" s="36">
        <v>243</v>
      </c>
      <c r="AT145" s="36">
        <v>243</v>
      </c>
      <c r="AU145" s="36">
        <v>243</v>
      </c>
      <c r="AV145" s="36">
        <v>243</v>
      </c>
      <c r="AW145" s="36">
        <v>243</v>
      </c>
      <c r="AX145" s="36">
        <v>243</v>
      </c>
      <c r="AY145" s="36">
        <v>243</v>
      </c>
      <c r="AZ145" s="36">
        <v>243</v>
      </c>
      <c r="BA145" s="36">
        <v>243</v>
      </c>
      <c r="BB145" s="36">
        <v>243</v>
      </c>
      <c r="BC145" s="36">
        <v>243</v>
      </c>
      <c r="BD145" s="36">
        <v>243</v>
      </c>
      <c r="BE145" s="36">
        <v>243</v>
      </c>
      <c r="BF145" s="36">
        <v>243</v>
      </c>
      <c r="BG145" s="620">
        <v>243</v>
      </c>
    </row>
    <row r="146" spans="2:59">
      <c r="B146" s="795"/>
      <c r="D146" s="736"/>
      <c r="E146" s="62" t="s">
        <v>961</v>
      </c>
      <c r="S146" s="36"/>
      <c r="T146" s="36"/>
      <c r="U146" s="36"/>
      <c r="V146" s="36">
        <v>243</v>
      </c>
      <c r="W146" s="36">
        <v>243</v>
      </c>
      <c r="X146" s="36">
        <v>243</v>
      </c>
      <c r="Y146" s="36">
        <v>243</v>
      </c>
      <c r="Z146" s="36">
        <v>243</v>
      </c>
      <c r="AA146" s="36">
        <v>243</v>
      </c>
      <c r="AB146" s="36">
        <v>243</v>
      </c>
      <c r="AC146" s="36">
        <v>243</v>
      </c>
      <c r="AD146" s="36">
        <v>243</v>
      </c>
      <c r="AE146" s="36">
        <v>243</v>
      </c>
      <c r="AF146" s="36">
        <v>243</v>
      </c>
      <c r="AG146" s="36">
        <v>243</v>
      </c>
      <c r="AH146" s="36">
        <v>243</v>
      </c>
      <c r="AI146" s="36">
        <v>243</v>
      </c>
      <c r="AJ146" s="36">
        <v>243</v>
      </c>
      <c r="AK146" s="36">
        <v>243</v>
      </c>
      <c r="AL146" s="36">
        <v>243</v>
      </c>
      <c r="AM146" s="36">
        <v>243</v>
      </c>
      <c r="AN146" s="36">
        <v>243</v>
      </c>
      <c r="AO146" s="36">
        <v>243</v>
      </c>
      <c r="AP146" s="36">
        <v>243</v>
      </c>
      <c r="AQ146" s="36">
        <v>243</v>
      </c>
      <c r="AR146" s="36">
        <v>243</v>
      </c>
      <c r="AS146" s="36">
        <v>243</v>
      </c>
      <c r="AT146" s="36">
        <v>243</v>
      </c>
      <c r="AU146" s="36">
        <v>243</v>
      </c>
      <c r="AV146" s="36">
        <v>243</v>
      </c>
      <c r="AW146" s="36">
        <v>243</v>
      </c>
      <c r="AX146" s="36">
        <v>243</v>
      </c>
      <c r="AY146" s="36">
        <v>243</v>
      </c>
      <c r="AZ146" s="36">
        <v>243</v>
      </c>
      <c r="BA146" s="36">
        <v>243</v>
      </c>
      <c r="BB146" s="36">
        <v>243</v>
      </c>
      <c r="BC146" s="36">
        <v>243</v>
      </c>
      <c r="BD146" s="36">
        <v>243</v>
      </c>
      <c r="BE146" s="36">
        <v>243</v>
      </c>
      <c r="BF146" s="36">
        <v>243</v>
      </c>
      <c r="BG146" s="620">
        <v>243</v>
      </c>
    </row>
    <row r="147" spans="2:59">
      <c r="B147" s="795"/>
      <c r="D147" s="736"/>
      <c r="E147" s="62" t="s">
        <v>962</v>
      </c>
      <c r="S147" s="36"/>
      <c r="T147" s="36"/>
      <c r="U147" s="36"/>
      <c r="V147" s="36">
        <v>243</v>
      </c>
      <c r="W147" s="36">
        <v>243</v>
      </c>
      <c r="X147" s="36">
        <v>243</v>
      </c>
      <c r="Y147" s="36">
        <v>243</v>
      </c>
      <c r="Z147" s="36">
        <v>243</v>
      </c>
      <c r="AA147" s="36">
        <v>243</v>
      </c>
      <c r="AB147" s="36">
        <v>243</v>
      </c>
      <c r="AC147" s="36">
        <v>243</v>
      </c>
      <c r="AD147" s="36">
        <v>243</v>
      </c>
      <c r="AE147" s="36">
        <v>243</v>
      </c>
      <c r="AF147" s="36">
        <v>243</v>
      </c>
      <c r="AG147" s="36">
        <v>243</v>
      </c>
      <c r="AH147" s="36">
        <v>243</v>
      </c>
      <c r="AI147" s="36">
        <v>243</v>
      </c>
      <c r="AJ147" s="36">
        <v>243</v>
      </c>
      <c r="AK147" s="36">
        <v>243</v>
      </c>
      <c r="AL147" s="36">
        <v>243</v>
      </c>
      <c r="AM147" s="36">
        <v>243</v>
      </c>
      <c r="AN147" s="36">
        <v>243</v>
      </c>
      <c r="AO147" s="36">
        <v>243</v>
      </c>
      <c r="AP147" s="36">
        <v>243</v>
      </c>
      <c r="AQ147" s="36">
        <v>243</v>
      </c>
      <c r="AR147" s="36">
        <v>243</v>
      </c>
      <c r="AS147" s="36">
        <v>243</v>
      </c>
      <c r="AT147" s="36">
        <v>243</v>
      </c>
      <c r="AU147" s="36">
        <v>243</v>
      </c>
      <c r="AV147" s="36">
        <v>243</v>
      </c>
      <c r="AW147" s="36">
        <v>243</v>
      </c>
      <c r="AX147" s="36">
        <v>243</v>
      </c>
      <c r="AY147" s="36">
        <v>243</v>
      </c>
      <c r="AZ147" s="36">
        <v>243</v>
      </c>
      <c r="BA147" s="36">
        <v>243</v>
      </c>
      <c r="BB147" s="36">
        <v>243</v>
      </c>
      <c r="BC147" s="36">
        <v>243</v>
      </c>
      <c r="BD147" s="36">
        <v>243</v>
      </c>
      <c r="BE147" s="36">
        <v>243</v>
      </c>
      <c r="BF147" s="36">
        <v>243</v>
      </c>
      <c r="BG147" s="620">
        <v>243</v>
      </c>
    </row>
    <row r="148" spans="2:59">
      <c r="B148" s="795"/>
      <c r="D148" s="736"/>
      <c r="E148" s="62" t="s">
        <v>967</v>
      </c>
      <c r="S148" s="36"/>
      <c r="T148" s="36"/>
      <c r="U148" s="36"/>
      <c r="V148" s="36">
        <v>243</v>
      </c>
      <c r="W148" s="36">
        <v>243</v>
      </c>
      <c r="X148" s="36">
        <v>243</v>
      </c>
      <c r="Y148" s="36">
        <v>243</v>
      </c>
      <c r="Z148" s="36">
        <v>243</v>
      </c>
      <c r="AA148" s="36">
        <v>243</v>
      </c>
      <c r="AB148" s="36">
        <v>243</v>
      </c>
      <c r="AC148" s="36">
        <v>243</v>
      </c>
      <c r="AD148" s="36">
        <v>243</v>
      </c>
      <c r="AE148" s="36">
        <v>243</v>
      </c>
      <c r="AF148" s="36">
        <v>243</v>
      </c>
      <c r="AG148" s="36">
        <v>243</v>
      </c>
      <c r="AH148" s="36">
        <v>243</v>
      </c>
      <c r="AI148" s="36">
        <v>243</v>
      </c>
      <c r="AJ148" s="36">
        <v>243</v>
      </c>
      <c r="AK148" s="36">
        <v>243</v>
      </c>
      <c r="AL148" s="36">
        <v>243</v>
      </c>
      <c r="AM148" s="36">
        <v>243</v>
      </c>
      <c r="AN148" s="36">
        <v>243</v>
      </c>
      <c r="AO148" s="36">
        <v>243</v>
      </c>
      <c r="AP148" s="36">
        <v>243</v>
      </c>
      <c r="AQ148" s="36">
        <v>243</v>
      </c>
      <c r="AR148" s="36">
        <v>243</v>
      </c>
      <c r="AS148" s="36">
        <v>243</v>
      </c>
      <c r="AT148" s="36">
        <v>243</v>
      </c>
      <c r="AU148" s="36">
        <v>243</v>
      </c>
      <c r="AV148" s="36">
        <v>243</v>
      </c>
      <c r="AW148" s="36">
        <v>243</v>
      </c>
      <c r="AX148" s="36">
        <v>243</v>
      </c>
      <c r="AY148" s="36">
        <v>243</v>
      </c>
      <c r="AZ148" s="36">
        <v>243</v>
      </c>
      <c r="BA148" s="36">
        <v>243</v>
      </c>
      <c r="BB148" s="36">
        <v>243</v>
      </c>
      <c r="BC148" s="36">
        <v>243</v>
      </c>
      <c r="BD148" s="36">
        <v>243</v>
      </c>
      <c r="BE148" s="36">
        <v>243</v>
      </c>
      <c r="BF148" s="36">
        <v>243</v>
      </c>
      <c r="BG148" s="620">
        <v>243</v>
      </c>
    </row>
    <row r="149" spans="2:59">
      <c r="B149" s="795"/>
      <c r="D149" s="736"/>
      <c r="E149" s="62" t="s">
        <v>968</v>
      </c>
      <c r="S149" s="36"/>
      <c r="T149" s="36"/>
      <c r="U149" s="36"/>
      <c r="V149" s="36">
        <v>243</v>
      </c>
      <c r="W149" s="36">
        <v>243</v>
      </c>
      <c r="X149" s="36">
        <v>243</v>
      </c>
      <c r="Y149" s="36">
        <v>243</v>
      </c>
      <c r="Z149" s="36">
        <v>243</v>
      </c>
      <c r="AA149" s="36">
        <v>243</v>
      </c>
      <c r="AB149" s="36">
        <v>243</v>
      </c>
      <c r="AC149" s="36">
        <v>243</v>
      </c>
      <c r="AD149" s="36">
        <v>243</v>
      </c>
      <c r="AE149" s="36">
        <v>243</v>
      </c>
      <c r="AF149" s="36">
        <v>243</v>
      </c>
      <c r="AG149" s="36">
        <v>243</v>
      </c>
      <c r="AH149" s="36">
        <v>243</v>
      </c>
      <c r="AI149" s="36">
        <v>243</v>
      </c>
      <c r="AJ149" s="36">
        <v>243</v>
      </c>
      <c r="AK149" s="36">
        <v>243</v>
      </c>
      <c r="AL149" s="36">
        <v>243</v>
      </c>
      <c r="AM149" s="36">
        <v>243</v>
      </c>
      <c r="AN149" s="36">
        <v>243</v>
      </c>
      <c r="AO149" s="36">
        <v>243</v>
      </c>
      <c r="AP149" s="36">
        <v>243</v>
      </c>
      <c r="AQ149" s="36">
        <v>243</v>
      </c>
      <c r="AR149" s="36">
        <v>243</v>
      </c>
      <c r="AS149" s="36">
        <v>243</v>
      </c>
      <c r="AT149" s="36">
        <v>243</v>
      </c>
      <c r="AU149" s="36">
        <v>243</v>
      </c>
      <c r="AV149" s="36">
        <v>243</v>
      </c>
      <c r="AW149" s="36">
        <v>243</v>
      </c>
      <c r="AX149" s="36">
        <v>243</v>
      </c>
      <c r="AY149" s="36">
        <v>243</v>
      </c>
      <c r="AZ149" s="36">
        <v>243</v>
      </c>
      <c r="BA149" s="36">
        <v>243</v>
      </c>
      <c r="BB149" s="36">
        <v>243</v>
      </c>
      <c r="BC149" s="36">
        <v>243</v>
      </c>
      <c r="BD149" s="36">
        <v>243</v>
      </c>
      <c r="BE149" s="36">
        <v>243</v>
      </c>
      <c r="BF149" s="36">
        <v>243</v>
      </c>
      <c r="BG149" s="620">
        <v>243</v>
      </c>
    </row>
    <row r="150" spans="2:59">
      <c r="B150" s="795"/>
      <c r="D150" s="736"/>
      <c r="E150" s="62" t="s">
        <v>969</v>
      </c>
      <c r="S150" s="36"/>
      <c r="T150" s="36"/>
      <c r="U150" s="36"/>
      <c r="V150" s="36">
        <v>243</v>
      </c>
      <c r="W150" s="36">
        <v>243</v>
      </c>
      <c r="X150" s="36">
        <v>243</v>
      </c>
      <c r="Y150" s="36">
        <v>243</v>
      </c>
      <c r="Z150" s="36">
        <v>243</v>
      </c>
      <c r="AA150" s="36">
        <v>243</v>
      </c>
      <c r="AB150" s="36">
        <v>243</v>
      </c>
      <c r="AC150" s="36">
        <v>243</v>
      </c>
      <c r="AD150" s="36">
        <v>243</v>
      </c>
      <c r="AE150" s="36">
        <v>243</v>
      </c>
      <c r="AF150" s="36">
        <v>243</v>
      </c>
      <c r="AG150" s="36">
        <v>243</v>
      </c>
      <c r="AH150" s="36">
        <v>243</v>
      </c>
      <c r="AI150" s="36">
        <v>243</v>
      </c>
      <c r="AJ150" s="36">
        <v>243</v>
      </c>
      <c r="AK150" s="36">
        <v>243</v>
      </c>
      <c r="AL150" s="36">
        <v>243</v>
      </c>
      <c r="AM150" s="36">
        <v>243</v>
      </c>
      <c r="AN150" s="36">
        <v>243</v>
      </c>
      <c r="AO150" s="36">
        <v>243</v>
      </c>
      <c r="AP150" s="36">
        <v>243</v>
      </c>
      <c r="AQ150" s="36">
        <v>243</v>
      </c>
      <c r="AR150" s="36">
        <v>243</v>
      </c>
      <c r="AS150" s="36">
        <v>243</v>
      </c>
      <c r="AT150" s="36">
        <v>243</v>
      </c>
      <c r="AU150" s="36">
        <v>243</v>
      </c>
      <c r="AV150" s="36">
        <v>243</v>
      </c>
      <c r="AW150" s="36">
        <v>243</v>
      </c>
      <c r="AX150" s="36">
        <v>243</v>
      </c>
      <c r="AY150" s="36">
        <v>243</v>
      </c>
      <c r="AZ150" s="36">
        <v>243</v>
      </c>
      <c r="BA150" s="36">
        <v>243</v>
      </c>
      <c r="BB150" s="36">
        <v>243</v>
      </c>
      <c r="BC150" s="36">
        <v>243</v>
      </c>
      <c r="BD150" s="36">
        <v>243</v>
      </c>
      <c r="BE150" s="36">
        <v>243</v>
      </c>
      <c r="BF150" s="36">
        <v>243</v>
      </c>
      <c r="BG150" s="620">
        <v>243</v>
      </c>
    </row>
    <row r="151" spans="2:59">
      <c r="B151" s="795"/>
      <c r="D151" s="736"/>
      <c r="E151" s="62" t="s">
        <v>970</v>
      </c>
      <c r="S151" s="36"/>
      <c r="T151" s="36"/>
      <c r="U151" s="36"/>
      <c r="V151" s="36">
        <v>243</v>
      </c>
      <c r="W151" s="36">
        <v>243</v>
      </c>
      <c r="X151" s="36">
        <v>243</v>
      </c>
      <c r="Y151" s="36">
        <v>243</v>
      </c>
      <c r="Z151" s="36">
        <v>243</v>
      </c>
      <c r="AA151" s="36">
        <v>243</v>
      </c>
      <c r="AB151" s="36">
        <v>243</v>
      </c>
      <c r="AC151" s="36">
        <v>243</v>
      </c>
      <c r="AD151" s="36">
        <v>243</v>
      </c>
      <c r="AE151" s="36">
        <v>243</v>
      </c>
      <c r="AF151" s="36">
        <v>243</v>
      </c>
      <c r="AG151" s="36">
        <v>243</v>
      </c>
      <c r="AH151" s="36">
        <v>243</v>
      </c>
      <c r="AI151" s="36">
        <v>243</v>
      </c>
      <c r="AJ151" s="36">
        <v>243</v>
      </c>
      <c r="AK151" s="36">
        <v>243</v>
      </c>
      <c r="AL151" s="36">
        <v>243</v>
      </c>
      <c r="AM151" s="36">
        <v>243</v>
      </c>
      <c r="AN151" s="36">
        <v>243</v>
      </c>
      <c r="AO151" s="36">
        <v>243</v>
      </c>
      <c r="AP151" s="36">
        <v>243</v>
      </c>
      <c r="AQ151" s="36">
        <v>243</v>
      </c>
      <c r="AR151" s="36">
        <v>243</v>
      </c>
      <c r="AS151" s="36">
        <v>243</v>
      </c>
      <c r="AT151" s="36">
        <v>243</v>
      </c>
      <c r="AU151" s="36">
        <v>243</v>
      </c>
      <c r="AV151" s="36">
        <v>243</v>
      </c>
      <c r="AW151" s="36">
        <v>243</v>
      </c>
      <c r="AX151" s="36">
        <v>243</v>
      </c>
      <c r="AY151" s="36">
        <v>243</v>
      </c>
      <c r="AZ151" s="36">
        <v>243</v>
      </c>
      <c r="BA151" s="36">
        <v>243</v>
      </c>
      <c r="BB151" s="36">
        <v>243</v>
      </c>
      <c r="BC151" s="36">
        <v>243</v>
      </c>
      <c r="BD151" s="36">
        <v>243</v>
      </c>
      <c r="BE151" s="36">
        <v>243</v>
      </c>
      <c r="BF151" s="36">
        <v>243</v>
      </c>
      <c r="BG151" s="620">
        <v>243</v>
      </c>
    </row>
    <row r="152" spans="2:59">
      <c r="B152" s="795"/>
      <c r="D152" s="736"/>
      <c r="E152" s="701" t="s">
        <v>971</v>
      </c>
      <c r="S152" s="36"/>
      <c r="T152" s="36"/>
      <c r="U152" s="36"/>
      <c r="V152" s="36">
        <v>243</v>
      </c>
      <c r="W152" s="36">
        <v>243</v>
      </c>
      <c r="X152" s="36">
        <v>243</v>
      </c>
      <c r="Y152" s="36">
        <v>243</v>
      </c>
      <c r="Z152" s="36">
        <v>243</v>
      </c>
      <c r="AA152" s="36">
        <v>243</v>
      </c>
      <c r="AB152" s="36">
        <v>243</v>
      </c>
      <c r="AC152" s="36">
        <v>243</v>
      </c>
      <c r="AD152" s="36">
        <v>243</v>
      </c>
      <c r="AE152" s="36">
        <v>243</v>
      </c>
      <c r="AF152" s="36">
        <v>243</v>
      </c>
      <c r="AG152" s="36">
        <v>243</v>
      </c>
      <c r="AH152" s="36">
        <v>243</v>
      </c>
      <c r="AI152" s="36">
        <v>243</v>
      </c>
      <c r="AJ152" s="36">
        <v>243</v>
      </c>
      <c r="AK152" s="36">
        <v>243</v>
      </c>
      <c r="AL152" s="36">
        <v>243</v>
      </c>
      <c r="AM152" s="36">
        <v>243</v>
      </c>
      <c r="AN152" s="36">
        <v>243</v>
      </c>
      <c r="AO152" s="36">
        <v>243</v>
      </c>
      <c r="AP152" s="36">
        <v>243</v>
      </c>
      <c r="AQ152" s="36">
        <v>243</v>
      </c>
      <c r="AR152" s="36">
        <v>243</v>
      </c>
      <c r="AS152" s="36">
        <v>243</v>
      </c>
      <c r="AT152" s="36">
        <v>243</v>
      </c>
      <c r="AU152" s="36">
        <v>243</v>
      </c>
      <c r="AV152" s="36">
        <v>243</v>
      </c>
      <c r="AW152" s="36">
        <v>243</v>
      </c>
      <c r="AX152" s="36">
        <v>243</v>
      </c>
      <c r="AY152" s="36">
        <v>243</v>
      </c>
      <c r="AZ152" s="36">
        <v>243</v>
      </c>
      <c r="BA152" s="36">
        <v>243</v>
      </c>
      <c r="BB152" s="36">
        <v>243</v>
      </c>
      <c r="BC152" s="36">
        <v>243</v>
      </c>
      <c r="BD152" s="36">
        <v>243</v>
      </c>
      <c r="BE152" s="36">
        <v>243</v>
      </c>
      <c r="BF152" s="36">
        <v>243</v>
      </c>
      <c r="BG152" s="620">
        <v>243</v>
      </c>
    </row>
    <row r="154" spans="2:59" ht="15" customHeight="1">
      <c r="B154" s="788" t="s">
        <v>33</v>
      </c>
      <c r="C154" s="4"/>
      <c r="D154" s="735" t="s">
        <v>669</v>
      </c>
      <c r="E154" s="62" t="s">
        <v>958</v>
      </c>
      <c r="F154" s="41"/>
      <c r="G154" s="41"/>
      <c r="H154" s="41"/>
      <c r="I154" s="41"/>
      <c r="J154" s="41"/>
      <c r="K154" s="41"/>
      <c r="L154" s="41"/>
      <c r="M154" s="41"/>
      <c r="N154" s="41"/>
      <c r="O154" s="41"/>
      <c r="P154" s="41"/>
      <c r="Q154" s="41"/>
      <c r="R154" s="41"/>
      <c r="S154" s="41"/>
      <c r="T154" s="41"/>
      <c r="U154" s="41"/>
      <c r="V154" s="512">
        <f xml:space="preserve"> (('Offshore Wind'!$S$46 * 'Offshore Wind'!$S$44 * 'Offshore Wind'!$S$42 * (V99 * 1 + V132) +V110) * 1000 / (V88 * 8760)) + V121 + 0</f>
        <v>172.11010314852655</v>
      </c>
      <c r="W154" s="512">
        <f xml:space="preserve"> (('Offshore Wind'!$S$46 * 'Offshore Wind'!$S$44 * 'Offshore Wind'!$S$42 * (W99 * 1 + W132) +W110) * 1000 / (W88 * 8760)) + W121 + 0</f>
        <v>172.11010314852655</v>
      </c>
      <c r="X154" s="512">
        <f xml:space="preserve"> (('Offshore Wind'!$S$46 * 'Offshore Wind'!$S$44 * 'Offshore Wind'!$S$42 * (X99 * 1 + X132) +X110) * 1000 / (X88 * 8760)) + X121 + 0</f>
        <v>167.41174978599193</v>
      </c>
      <c r="Y154" s="512">
        <f xml:space="preserve"> (('Offshore Wind'!$S$46 * 'Offshore Wind'!$S$44 * 'Offshore Wind'!$S$42 * (Y99 * 1 + Y132) +Y110) * 1000 / (Y88 * 8760)) + Y121 + 0</f>
        <v>163.04220511084839</v>
      </c>
      <c r="Z154" s="512">
        <f xml:space="preserve"> (('Offshore Wind'!$S$46 * 'Offshore Wind'!$S$44 * 'Offshore Wind'!$S$42 * (Z99 * 1 + Z132) +Z110) * 1000 / (Z88 * 8760)) + Z121 + 0</f>
        <v>158.05088044806109</v>
      </c>
      <c r="AA154" s="512">
        <f xml:space="preserve"> (('Offshore Wind'!$S$46 * 'Offshore Wind'!$S$44 * 'Offshore Wind'!$S$42 * (AA99 * 1 + AA132) +AA110) * 1000 / (AA88 * 8760)) + AA121 + 0</f>
        <v>153.66779222395772</v>
      </c>
      <c r="AB154" s="512">
        <f xml:space="preserve"> (('Offshore Wind'!$S$46 * 'Offshore Wind'!$S$44 * 'Offshore Wind'!$S$42 * (AB99 * 1 + AB132) +AB110) * 1000 / (AB88 * 8760)) + AB121 + 0</f>
        <v>149.31965519674387</v>
      </c>
      <c r="AC154" s="512">
        <f xml:space="preserve"> (('Offshore Wind'!$S$46 * 'Offshore Wind'!$S$44 * 'Offshore Wind'!$S$42 * (AC99 * 1 + AC132) +AC110) * 1000 / (AC88 * 8760)) + AC121 + 0</f>
        <v>145.00604948023073</v>
      </c>
      <c r="AD154" s="512">
        <f xml:space="preserve"> (('Offshore Wind'!$S$46 * 'Offshore Wind'!$S$44 * 'Offshore Wind'!$S$42 * (AD99 * 1 + AD132) +AD110) * 1000 / (AD88 * 8760)) + AD121 + 0</f>
        <v>142.52515521493112</v>
      </c>
      <c r="AE154" s="512">
        <f xml:space="preserve"> (('Offshore Wind'!$S$46 * 'Offshore Wind'!$S$44 * 'Offshore Wind'!$S$42 * (AE99 * 1 + AE132) +AE110) * 1000 / (AE88 * 8760)) + AE121 + 0</f>
        <v>139.81816723310061</v>
      </c>
      <c r="AF154" s="512">
        <f xml:space="preserve"> (('Offshore Wind'!$S$46 * 'Offshore Wind'!$S$44 * 'Offshore Wind'!$S$42 * (AF99 * 1 + AF132) +AF110) * 1000 / (AF88 * 8760)) + AF121 + 0</f>
        <v>137.12678732792497</v>
      </c>
      <c r="AG154" s="512">
        <f xml:space="preserve"> (('Offshore Wind'!$S$46 * 'Offshore Wind'!$S$44 * 'Offshore Wind'!$S$42 * (AG99 * 1 + AG132) +AG110) * 1000 / (AG88 * 8760)) + AG121 + 0</f>
        <v>134.76179787105571</v>
      </c>
      <c r="AH154" s="512">
        <f xml:space="preserve"> (('Offshore Wind'!$S$46 * 'Offshore Wind'!$S$44 * 'Offshore Wind'!$S$42 * (AH99 * 1 + AH132) +AH110) * 1000 / (AH88 * 8760)) + AH121 + 0</f>
        <v>131.97755435876624</v>
      </c>
      <c r="AI154" s="512">
        <f xml:space="preserve"> (('Offshore Wind'!$S$46 * 'Offshore Wind'!$S$44 * 'Offshore Wind'!$S$42 * (AI99 * 1 + AI132) +AI110) * 1000 / (AI88 * 8760)) + AI121 + 0</f>
        <v>129.2329216895472</v>
      </c>
      <c r="AJ154" s="512">
        <f xml:space="preserve"> (('Offshore Wind'!$S$46 * 'Offshore Wind'!$S$44 * 'Offshore Wind'!$S$42 * (AJ99 * 1 + AJ132) +AJ110) * 1000 / (AJ88 * 8760)) + AJ121 + 0</f>
        <v>126.52706031056987</v>
      </c>
      <c r="AK154" s="512">
        <f xml:space="preserve"> (('Offshore Wind'!$S$46 * 'Offshore Wind'!$S$44 * 'Offshore Wind'!$S$42 * (AK99 * 1 + AK132) +AK110) * 1000 / (AK88 * 8760)) + AK121 + 0</f>
        <v>123.85915421526293</v>
      </c>
      <c r="AL154" s="512">
        <f xml:space="preserve"> (('Offshore Wind'!$S$46 * 'Offshore Wind'!$S$44 * 'Offshore Wind'!$S$42 * (AL99 * 1 + AL132) +AL110) * 1000 / (AL88 * 8760)) + AL121 + 0</f>
        <v>121.22841012259711</v>
      </c>
      <c r="AM154" s="512">
        <f xml:space="preserve"> (('Offshore Wind'!$S$46 * 'Offshore Wind'!$S$44 * 'Offshore Wind'!$S$42 * (AM99 * 1 + AM132) +AM110) * 1000 / (AM88 * 8760)) + AM121 + 0</f>
        <v>118.63405669036915</v>
      </c>
      <c r="AN154" s="512">
        <f xml:space="preserve"> (('Offshore Wind'!$S$46 * 'Offshore Wind'!$S$44 * 'Offshore Wind'!$S$42 * (AN99 * 1 + AN132) +AN110) * 1000 / (AN88 * 8760)) + AN121 + 0</f>
        <v>118.36768792581924</v>
      </c>
      <c r="AO154" s="512">
        <f xml:space="preserve"> (('Offshore Wind'!$S$46 * 'Offshore Wind'!$S$44 * 'Offshore Wind'!$S$42 * (AO99 * 1 + AO132) +AO110) * 1000 / (AO88 * 8760)) + AO121 + 0</f>
        <v>117.95661095482529</v>
      </c>
      <c r="AP154" s="512">
        <f xml:space="preserve"> (('Offshore Wind'!$S$46 * 'Offshore Wind'!$S$44 * 'Offshore Wind'!$S$42 * (AP99 * 1 + AP132) +AP110) * 1000 / (AP88 * 8760)) + AP121 + 0</f>
        <v>117.54649167759958</v>
      </c>
      <c r="AQ154" s="512">
        <f xml:space="preserve"> (('Offshore Wind'!$S$46 * 'Offshore Wind'!$S$44 * 'Offshore Wind'!$S$42 * (AQ99 * 1 + AQ132) +AQ110) * 1000 / (AQ88 * 8760)) + AQ121 + 0</f>
        <v>117.13732675106651</v>
      </c>
      <c r="AR154" s="512">
        <f xml:space="preserve"> (('Offshore Wind'!$S$46 * 'Offshore Wind'!$S$44 * 'Offshore Wind'!$S$42 * (AR99 * 1 + AR132) +AR110) * 1000 / (AR88 * 8760)) + AR121 + 0</f>
        <v>116.72911284769016</v>
      </c>
      <c r="AS154" s="512">
        <f xml:space="preserve"> (('Offshore Wind'!$S$46 * 'Offshore Wind'!$S$44 * 'Offshore Wind'!$S$42 * (AS99 * 1 + AS132) +AS110) * 1000 / (AS88 * 8760)) + AS121 + 0</f>
        <v>116.32184665538358</v>
      </c>
      <c r="AT154" s="512">
        <f xml:space="preserve"> (('Offshore Wind'!$S$46 * 'Offshore Wind'!$S$44 * 'Offshore Wind'!$S$42 * (AT99 * 1 + AT132) +AT110) * 1000 / (AT88 * 8760)) + AT121 + 0</f>
        <v>115.91552487741977</v>
      </c>
      <c r="AU154" s="512">
        <f xml:space="preserve"> (('Offshore Wind'!$S$46 * 'Offshore Wind'!$S$44 * 'Offshore Wind'!$S$42 * (AU99 * 1 + AU132) +AU110) * 1000 / (AU88 * 8760)) + AU121 + 0</f>
        <v>115.510144232342</v>
      </c>
      <c r="AV154" s="512">
        <f xml:space="preserve"> (('Offshore Wind'!$S$46 * 'Offshore Wind'!$S$44 * 'Offshore Wind'!$S$42 * (AV99 * 1 + AV132) +AV110) * 1000 / (AV88 * 8760)) + AV121 + 0</f>
        <v>115.10570145387632</v>
      </c>
      <c r="AW154" s="512">
        <f xml:space="preserve"> (('Offshore Wind'!$S$46 * 'Offshore Wind'!$S$44 * 'Offshore Wind'!$S$42 * (AW99 * 1 + AW132) +AW110) * 1000 / (AW88 * 8760)) + AW121 + 0</f>
        <v>114.70219329084301</v>
      </c>
      <c r="AX154" s="512">
        <f xml:space="preserve"> (('Offshore Wind'!$S$46 * 'Offshore Wind'!$S$44 * 'Offshore Wind'!$S$42 * (AX99 * 1 + AX132) +AX110) * 1000 / (AX88 * 8760)) + AX121 + 0</f>
        <v>114.26721017793881</v>
      </c>
      <c r="AY154" s="512">
        <f xml:space="preserve"> (('Offshore Wind'!$S$46 * 'Offshore Wind'!$S$44 * 'Offshore Wind'!$S$42 * (AY99 * 1 + AY132) +AY110) * 1000 / (AY88 * 8760)) + AY121 + 0</f>
        <v>113.83589829867741</v>
      </c>
      <c r="AZ154" s="512">
        <f xml:space="preserve"> (('Offshore Wind'!$S$46 * 'Offshore Wind'!$S$44 * 'Offshore Wind'!$S$42 * (AZ99 * 1 + AZ132) +AZ110) * 1000 / (AZ88 * 8760)) + AZ121 + 0</f>
        <v>113.40553587159593</v>
      </c>
      <c r="BA154" s="512">
        <f xml:space="preserve"> (('Offshore Wind'!$S$46 * 'Offshore Wind'!$S$44 * 'Offshore Wind'!$S$42 * (BA99 * 1 + BA132) +BA110) * 1000 / (BA88 * 8760)) + BA121 + 0</f>
        <v>112.97611976470677</v>
      </c>
      <c r="BB154" s="512">
        <f xml:space="preserve"> (('Offshore Wind'!$S$46 * 'Offshore Wind'!$S$44 * 'Offshore Wind'!$S$42 * (BB99 * 1 + BB132) +BB110) * 1000 / (BB88 * 8760)) + BB121 + 0</f>
        <v>112.54764685977875</v>
      </c>
      <c r="BC154" s="512">
        <f xml:space="preserve"> (('Offshore Wind'!$S$46 * 'Offshore Wind'!$S$44 * 'Offshore Wind'!$S$42 * (BC99 * 1 + BC132) +BC110) * 1000 / (BC88 * 8760)) + BC121 + 0</f>
        <v>112.12011405226099</v>
      </c>
      <c r="BD154" s="512">
        <f xml:space="preserve"> (('Offshore Wind'!$S$46 * 'Offshore Wind'!$S$44 * 'Offshore Wind'!$S$42 * (BD99 * 1 + BD132) +BD110) * 1000 / (BD88 * 8760)) + BD121 + 0</f>
        <v>111.69351825120837</v>
      </c>
      <c r="BE154" s="512">
        <f xml:space="preserve"> (('Offshore Wind'!$S$46 * 'Offshore Wind'!$S$44 * 'Offshore Wind'!$S$42 * (BE99 * 1 + BE132) +BE110) * 1000 / (BE88 * 8760)) + BE121 + 0</f>
        <v>111.26785637920668</v>
      </c>
      <c r="BF154" s="512">
        <f xml:space="preserve"> (('Offshore Wind'!$S$46 * 'Offshore Wind'!$S$44 * 'Offshore Wind'!$S$42 * (BF99 * 1 + BF132) +BF110) * 1000 / (BF88 * 8760)) + BF121 + 0</f>
        <v>110.84312537229891</v>
      </c>
      <c r="BG154" s="512">
        <f xml:space="preserve"> (('Offshore Wind'!$S$46 * 'Offshore Wind'!$S$44 * 'Offshore Wind'!$S$42 * (BG99 * 1 + BG132) +BG110) * 1000 / (BG88 * 8760)) + BG121 + 0</f>
        <v>110.41932217991122</v>
      </c>
    </row>
    <row r="155" spans="2:59">
      <c r="B155" s="788"/>
      <c r="C155" s="4"/>
      <c r="D155" s="736"/>
      <c r="E155" s="62" t="s">
        <v>959</v>
      </c>
      <c r="F155" s="42" t="e">
        <f>'Offshore Wind'!#REF!</f>
        <v>#REF!</v>
      </c>
      <c r="G155" s="42" t="e">
        <f>'Offshore Wind'!#REF!</f>
        <v>#REF!</v>
      </c>
      <c r="H155" s="42" t="e">
        <f>'Offshore Wind'!#REF!</f>
        <v>#REF!</v>
      </c>
      <c r="I155" s="42" t="e">
        <f>'Offshore Wind'!#REF!</f>
        <v>#REF!</v>
      </c>
      <c r="J155" s="42" t="e">
        <f>'Offshore Wind'!#REF!</f>
        <v>#REF!</v>
      </c>
      <c r="K155" s="42" t="e">
        <f>'Offshore Wind'!#REF!</f>
        <v>#REF!</v>
      </c>
      <c r="L155" s="42" t="e">
        <f>'Offshore Wind'!#REF!</f>
        <v>#REF!</v>
      </c>
      <c r="M155" s="42" t="e">
        <f>'Offshore Wind'!#REF!</f>
        <v>#REF!</v>
      </c>
      <c r="N155" s="42" t="e">
        <f>'Offshore Wind'!#REF!</f>
        <v>#REF!</v>
      </c>
      <c r="O155" s="42" t="e">
        <f>'Offshore Wind'!#REF!</f>
        <v>#REF!</v>
      </c>
      <c r="P155" s="42" t="e">
        <f>'Offshore Wind'!#REF!</f>
        <v>#REF!</v>
      </c>
      <c r="Q155" s="42" t="e">
        <f>'Offshore Wind'!#REF!</f>
        <v>#REF!</v>
      </c>
      <c r="R155" s="42" t="e">
        <f>'Offshore Wind'!#REF!</f>
        <v>#REF!</v>
      </c>
      <c r="S155" s="42"/>
      <c r="T155" s="42"/>
      <c r="U155" s="42"/>
      <c r="V155" s="512">
        <f xml:space="preserve"> (('Offshore Wind'!$S$46 * 'Offshore Wind'!$S$44 * 'Offshore Wind'!$S$42 * (V100 * 1 + V133) +V111) * 1000 / (V89 * 8760)) + V122 + 0</f>
        <v>187.72631610667182</v>
      </c>
      <c r="W155" s="512">
        <f xml:space="preserve"> (('Offshore Wind'!$S$46 * 'Offshore Wind'!$S$44 * 'Offshore Wind'!$S$42 * (W100 * 1 + W133) +W111) * 1000 / (W89 * 8760)) + W122 + 0</f>
        <v>187.72631610667182</v>
      </c>
      <c r="X155" s="512">
        <f xml:space="preserve"> (('Offshore Wind'!$S$46 * 'Offshore Wind'!$S$44 * 'Offshore Wind'!$S$42 * (X100 * 1 + X133) +X111) * 1000 / (X89 * 8760)) + X122 + 0</f>
        <v>182.60166303645155</v>
      </c>
      <c r="Y155" s="512">
        <f xml:space="preserve"> (('Offshore Wind'!$S$46 * 'Offshore Wind'!$S$44 * 'Offshore Wind'!$S$42 * (Y100 * 1 + Y133) +Y111) * 1000 / (Y89 * 8760)) + Y122 + 0</f>
        <v>177.83565273303344</v>
      </c>
      <c r="Z155" s="512">
        <f xml:space="preserve"> (('Offshore Wind'!$S$46 * 'Offshore Wind'!$S$44 * 'Offshore Wind'!$S$42 * (Z100 * 1 + Z133) +Z111) * 1000 / (Z89 * 8760)) + Z122 + 0</f>
        <v>172.39144594739912</v>
      </c>
      <c r="AA155" s="512">
        <f xml:space="preserve"> (('Offshore Wind'!$S$46 * 'Offshore Wind'!$S$44 * 'Offshore Wind'!$S$42 * (AA100 * 1 + AA133) +AA111) * 1000 / (AA89 * 8760)) + AA122 + 0</f>
        <v>167.61066323662834</v>
      </c>
      <c r="AB155" s="512">
        <f xml:space="preserve"> (('Offshore Wind'!$S$46 * 'Offshore Wind'!$S$44 * 'Offshore Wind'!$S$42 * (AB100 * 1 + AB133) +AB111) * 1000 / (AB89 * 8760)) + AB122 + 0</f>
        <v>162.86800297954005</v>
      </c>
      <c r="AC155" s="512">
        <f xml:space="preserve"> (('Offshore Wind'!$S$46 * 'Offshore Wind'!$S$44 * 'Offshore Wind'!$S$42 * (AC100 * 1 + AC133) +AC111) * 1000 / (AC89 * 8760)) + AC122 + 0</f>
        <v>158.16300719205356</v>
      </c>
      <c r="AD155" s="512">
        <f xml:space="preserve"> (('Offshore Wind'!$S$46 * 'Offshore Wind'!$S$44 * 'Offshore Wind'!$S$42 * (AD100 * 1 + AD133) +AD111) * 1000 / (AD89 * 8760)) + AD122 + 0</f>
        <v>155.45701182888212</v>
      </c>
      <c r="AE155" s="512">
        <f xml:space="preserve"> (('Offshore Wind'!$S$46 * 'Offshore Wind'!$S$44 * 'Offshore Wind'!$S$42 * (AE100 * 1 + AE133) +AE111) * 1000 / (AE89 * 8760)) + AE122 + 0</f>
        <v>152.50440839493072</v>
      </c>
      <c r="AF155" s="512">
        <f xml:space="preserve"> (('Offshore Wind'!$S$46 * 'Offshore Wind'!$S$44 * 'Offshore Wind'!$S$42 * (AF100 * 1 + AF133) +AF111) * 1000 / (AF89 * 8760)) + AF122 + 0</f>
        <v>149.56882921858139</v>
      </c>
      <c r="AG155" s="512">
        <f xml:space="preserve"> (('Offshore Wind'!$S$46 * 'Offshore Wind'!$S$44 * 'Offshore Wind'!$S$42 * (AG100 * 1 + AG133) +AG111) * 1000 / (AG89 * 8760)) + AG122 + 0</f>
        <v>146.98925515379767</v>
      </c>
      <c r="AH155" s="512">
        <f xml:space="preserve"> (('Offshore Wind'!$S$46 * 'Offshore Wind'!$S$44 * 'Offshore Wind'!$S$42 * (AH100 * 1 + AH133) +AH111) * 1000 / (AH89 * 8760)) + AH122 + 0</f>
        <v>143.95238649737175</v>
      </c>
      <c r="AI155" s="512">
        <f xml:space="preserve"> (('Offshore Wind'!$S$46 * 'Offshore Wind'!$S$44 * 'Offshore Wind'!$S$42 * (AI100 * 1 + AI133) +AI111) * 1000 / (AI89 * 8760)) + AI122 + 0</f>
        <v>140.95872272846518</v>
      </c>
      <c r="AJ155" s="512">
        <f xml:space="preserve"> (('Offshore Wind'!$S$46 * 'Offshore Wind'!$S$44 * 'Offshore Wind'!$S$42 * (AJ100 * 1 + AJ133) +AJ111) * 1000 / (AJ89 * 8760)) + AJ122 + 0</f>
        <v>138.00734811838561</v>
      </c>
      <c r="AK155" s="512">
        <f xml:space="preserve"> (('Offshore Wind'!$S$46 * 'Offshore Wind'!$S$44 * 'Offshore Wind'!$S$42 * (AK100 * 1 + AK133) +AK111) * 1000 / (AK89 * 8760)) + AK122 + 0</f>
        <v>135.09737262114069</v>
      </c>
      <c r="AL155" s="512">
        <f xml:space="preserve"> (('Offshore Wind'!$S$46 * 'Offshore Wind'!$S$44 * 'Offshore Wind'!$S$42 * (AL100 * 1 + AL133) +AL111) * 1000 / (AL89 * 8760)) + AL122 + 0</f>
        <v>132.22793097825615</v>
      </c>
      <c r="AM155" s="512">
        <f xml:space="preserve"> (('Offshore Wind'!$S$46 * 'Offshore Wind'!$S$44 * 'Offshore Wind'!$S$42 * (AM100 * 1 + AM133) +AM111) * 1000 / (AM89 * 8760)) + AM122 + 0</f>
        <v>129.39818186067782</v>
      </c>
      <c r="AN155" s="512">
        <f xml:space="preserve"> (('Offshore Wind'!$S$46 * 'Offshore Wind'!$S$44 * 'Offshore Wind'!$S$42 * (AN100 * 1 + AN133) +AN111) * 1000 / (AN89 * 8760)) + AN122 + 0</f>
        <v>129.10764443155497</v>
      </c>
      <c r="AO155" s="512">
        <f xml:space="preserve"> (('Offshore Wind'!$S$46 * 'Offshore Wind'!$S$44 * 'Offshore Wind'!$S$42 * (AO100 * 1 + AO133) +AO111) * 1000 / (AO89 * 8760)) + AO122 + 0</f>
        <v>128.6592688627228</v>
      </c>
      <c r="AP155" s="512">
        <f xml:space="preserve"> (('Offshore Wind'!$S$46 * 'Offshore Wind'!$S$44 * 'Offshore Wind'!$S$42 * (AP100 * 1 + AP133) +AP111) * 1000 / (AP89 * 8760)) + AP122 + 0</f>
        <v>128.21193788290537</v>
      </c>
      <c r="AQ155" s="512">
        <f xml:space="preserve"> (('Offshore Wind'!$S$46 * 'Offshore Wind'!$S$44 * 'Offshore Wind'!$S$42 * (AQ100 * 1 + AQ133) +AQ111) * 1000 / (AQ89 * 8760)) + AQ122 + 0</f>
        <v>127.7656478456969</v>
      </c>
      <c r="AR155" s="512">
        <f xml:space="preserve"> (('Offshore Wind'!$S$46 * 'Offshore Wind'!$S$44 * 'Offshore Wind'!$S$42 * (AR100 * 1 + AR133) +AR111) * 1000 / (AR89 * 8760)) + AR122 + 0</f>
        <v>127.32039512164131</v>
      </c>
      <c r="AS155" s="512">
        <f xml:space="preserve"> (('Offshore Wind'!$S$46 * 'Offshore Wind'!$S$44 * 'Offshore Wind'!$S$42 * (AS100 * 1 + AS133) +AS111) * 1000 / (AS89 * 8760)) + AS122 + 0</f>
        <v>126.87617609813333</v>
      </c>
      <c r="AT155" s="512">
        <f xml:space="preserve"> (('Offshore Wind'!$S$46 * 'Offshore Wind'!$S$44 * 'Offshore Wind'!$S$42 * (AT100 * 1 + AT133) +AT111) * 1000 / (AT89 * 8760)) + AT122 + 0</f>
        <v>126.432987179321</v>
      </c>
      <c r="AU155" s="512">
        <f xml:space="preserve"> (('Offshore Wind'!$S$46 * 'Offshore Wind'!$S$44 * 'Offshore Wind'!$S$42 * (AU100 * 1 + AU133) +AU111) * 1000 / (AU89 * 8760)) + AU122 + 0</f>
        <v>125.99082478600864</v>
      </c>
      <c r="AV155" s="512">
        <f xml:space="preserve"> (('Offshore Wind'!$S$46 * 'Offshore Wind'!$S$44 * 'Offshore Wind'!$S$42 * (AV100 * 1 + AV133) +AV111) * 1000 / (AV89 * 8760)) + AV122 + 0</f>
        <v>125.54968535556048</v>
      </c>
      <c r="AW155" s="512">
        <f xml:space="preserve"> (('Offshore Wind'!$S$46 * 'Offshore Wind'!$S$44 * 'Offshore Wind'!$S$42 * (AW100 * 1 + AW133) +AW111) * 1000 / (AW89 * 8760)) + AW122 + 0</f>
        <v>125.10956534180485</v>
      </c>
      <c r="AX155" s="512">
        <f xml:space="preserve"> (('Offshore Wind'!$S$46 * 'Offshore Wind'!$S$44 * 'Offshore Wind'!$S$42 * (AX100 * 1 + AX133) +AX111) * 1000 / (AX89 * 8760)) + AX122 + 0</f>
        <v>124.63511453467444</v>
      </c>
      <c r="AY155" s="512">
        <f xml:space="preserve"> (('Offshore Wind'!$S$46 * 'Offshore Wind'!$S$44 * 'Offshore Wind'!$S$42 * (AY100 * 1 + AY133) +AY111) * 1000 / (AY89 * 8760)) + AY122 + 0</f>
        <v>124.16466806636389</v>
      </c>
      <c r="AZ155" s="512">
        <f xml:space="preserve"> (('Offshore Wind'!$S$46 * 'Offshore Wind'!$S$44 * 'Offshore Wind'!$S$42 * (AZ100 * 1 + AZ133) +AZ111) * 1000 / (AZ89 * 8760)) + AZ122 + 0</f>
        <v>123.69525719768866</v>
      </c>
      <c r="BA155" s="512">
        <f xml:space="preserve"> (('Offshore Wind'!$S$46 * 'Offshore Wind'!$S$44 * 'Offshore Wind'!$S$42 * (BA100 * 1 + BA133) +BA111) * 1000 / (BA89 * 8760)) + BA122 + 0</f>
        <v>123.22687851248389</v>
      </c>
      <c r="BB155" s="512">
        <f xml:space="preserve"> (('Offshore Wind'!$S$46 * 'Offshore Wind'!$S$44 * 'Offshore Wind'!$S$42 * (BB100 * 1 + BB133) +BB111) * 1000 / (BB89 * 8760)) + BB122 + 0</f>
        <v>122.75952860958918</v>
      </c>
      <c r="BC155" s="512">
        <f xml:space="preserve"> (('Offshore Wind'!$S$46 * 'Offshore Wind'!$S$44 * 'Offshore Wind'!$S$42 * (BC100 * 1 + BC133) +BC111) * 1000 / (BC89 * 8760)) + BC122 + 0</f>
        <v>122.29320410276584</v>
      </c>
      <c r="BD155" s="512">
        <f xml:space="preserve"> (('Offshore Wind'!$S$46 * 'Offshore Wind'!$S$44 * 'Offshore Wind'!$S$42 * (BD100 * 1 + BD133) +BD111) * 1000 / (BD89 * 8760)) + BD122 + 0</f>
        <v>121.82790162061536</v>
      </c>
      <c r="BE155" s="512">
        <f xml:space="preserve"> (('Offshore Wind'!$S$46 * 'Offshore Wind'!$S$44 * 'Offshore Wind'!$S$42 * (BE100 * 1 + BE133) +BE111) * 1000 / (BE89 * 8760)) + BE122 + 0</f>
        <v>121.36361780649794</v>
      </c>
      <c r="BF155" s="512">
        <f xml:space="preserve"> (('Offshore Wind'!$S$46 * 'Offshore Wind'!$S$44 * 'Offshore Wind'!$S$42 * (BF100 * 1 + BF133) +BF111) * 1000 / (BF89 * 8760)) + BF122 + 0</f>
        <v>120.90034931845183</v>
      </c>
      <c r="BG155" s="512">
        <f xml:space="preserve"> (('Offshore Wind'!$S$46 * 'Offshore Wind'!$S$44 * 'Offshore Wind'!$S$42 * (BG100 * 1 + BG133) +BG111) * 1000 / (BG89 * 8760)) + BG122 + 0</f>
        <v>120.43809282911293</v>
      </c>
    </row>
    <row r="156" spans="2:59">
      <c r="B156" s="788"/>
      <c r="C156" s="4"/>
      <c r="D156" s="736"/>
      <c r="E156" s="62" t="s">
        <v>960</v>
      </c>
      <c r="F156" s="42" t="e">
        <f>'Offshore Wind'!#REF!</f>
        <v>#REF!</v>
      </c>
      <c r="G156" s="42" t="e">
        <f>'Offshore Wind'!#REF!</f>
        <v>#REF!</v>
      </c>
      <c r="H156" s="42" t="e">
        <f>'Offshore Wind'!#REF!</f>
        <v>#REF!</v>
      </c>
      <c r="I156" s="42" t="e">
        <f>'Offshore Wind'!#REF!</f>
        <v>#REF!</v>
      </c>
      <c r="J156" s="42" t="e">
        <f>'Offshore Wind'!#REF!</f>
        <v>#REF!</v>
      </c>
      <c r="K156" s="42" t="e">
        <f>'Offshore Wind'!#REF!</f>
        <v>#REF!</v>
      </c>
      <c r="L156" s="42" t="e">
        <f>'Offshore Wind'!#REF!</f>
        <v>#REF!</v>
      </c>
      <c r="M156" s="42" t="e">
        <f>'Offshore Wind'!#REF!</f>
        <v>#REF!</v>
      </c>
      <c r="N156" s="42" t="e">
        <f>'Offshore Wind'!#REF!</f>
        <v>#REF!</v>
      </c>
      <c r="O156" s="42" t="e">
        <f>'Offshore Wind'!#REF!</f>
        <v>#REF!</v>
      </c>
      <c r="P156" s="42" t="e">
        <f>'Offshore Wind'!#REF!</f>
        <v>#REF!</v>
      </c>
      <c r="Q156" s="42" t="e">
        <f>'Offshore Wind'!#REF!</f>
        <v>#REF!</v>
      </c>
      <c r="R156" s="42" t="e">
        <f>'Offshore Wind'!#REF!</f>
        <v>#REF!</v>
      </c>
      <c r="S156" s="42"/>
      <c r="T156" s="42"/>
      <c r="U156" s="42"/>
      <c r="V156" s="512">
        <f xml:space="preserve"> (('Offshore Wind'!$S$46 * 'Offshore Wind'!$S$44 * 'Offshore Wind'!$S$42 * (V101 * 1 + V134) +V112) * 1000 / (V90 * 8760)) + V123 + 0</f>
        <v>205.39570887358784</v>
      </c>
      <c r="W156" s="512">
        <f xml:space="preserve"> (('Offshore Wind'!$S$46 * 'Offshore Wind'!$S$44 * 'Offshore Wind'!$S$42 * (W101 * 1 + W134) +W112) * 1000 / (W90 * 8760)) + W123 + 0</f>
        <v>205.39570887358784</v>
      </c>
      <c r="X156" s="512">
        <f xml:space="preserve"> (('Offshore Wind'!$S$46 * 'Offshore Wind'!$S$44 * 'Offshore Wind'!$S$42 * (X101 * 1 + X134) +X112) * 1000 / (X90 * 8760)) + X123 + 0</f>
        <v>199.78870729853429</v>
      </c>
      <c r="Y156" s="512">
        <f xml:space="preserve"> (('Offshore Wind'!$S$46 * 'Offshore Wind'!$S$44 * 'Offshore Wind'!$S$42 * (Y101 * 1 + Y134) +Y112) * 1000 / (Y90 * 8760)) + Y123 + 0</f>
        <v>194.5741050782834</v>
      </c>
      <c r="Z156" s="512">
        <f xml:space="preserve"> (('Offshore Wind'!$S$46 * 'Offshore Wind'!$S$44 * 'Offshore Wind'!$S$42 * (Z101 * 1 + Z134) +Z112) * 1000 / (Z90 * 8760)) + Z123 + 0</f>
        <v>188.6174723845786</v>
      </c>
      <c r="AA156" s="512">
        <f xml:space="preserve"> (('Offshore Wind'!$S$46 * 'Offshore Wind'!$S$44 * 'Offshore Wind'!$S$42 * (AA101 * 1 + AA134) +AA112) * 1000 / (AA90 * 8760)) + AA123 + 0</f>
        <v>183.38670733141802</v>
      </c>
      <c r="AB156" s="512">
        <f xml:space="preserve"> (('Offshore Wind'!$S$46 * 'Offshore Wind'!$S$44 * 'Offshore Wind'!$S$42 * (AB101 * 1 + AB134) +AB112) * 1000 / (AB90 * 8760)) + AB123 + 0</f>
        <v>178.19765293747932</v>
      </c>
      <c r="AC156" s="512">
        <f xml:space="preserve"> (('Offshore Wind'!$S$46 * 'Offshore Wind'!$S$44 * 'Offshore Wind'!$S$42 * (AC101 * 1 + AC134) +AC112) * 1000 / (AC90 * 8760)) + AC123 + 0</f>
        <v>173.04980811177626</v>
      </c>
      <c r="AD156" s="512">
        <f xml:space="preserve"> (('Offshore Wind'!$S$46 * 'Offshore Wind'!$S$44 * 'Offshore Wind'!$S$42 * (AD101 * 1 + AD134) +AD112) * 1000 / (AD90 * 8760)) + AD123 + 0</f>
        <v>170.08911593310802</v>
      </c>
      <c r="AE156" s="512">
        <f xml:space="preserve"> (('Offshore Wind'!$S$46 * 'Offshore Wind'!$S$44 * 'Offshore Wind'!$S$42 * (AE101 * 1 + AE134) +AE112) * 1000 / (AE90 * 8760)) + AE123 + 0</f>
        <v>166.85860415449065</v>
      </c>
      <c r="AF156" s="512">
        <f xml:space="preserve"> (('Offshore Wind'!$S$46 * 'Offshore Wind'!$S$44 * 'Offshore Wind'!$S$42 * (AF101 * 1 + AF134) +AF112) * 1000 / (AF90 * 8760)) + AF123 + 0</f>
        <v>163.64671901027788</v>
      </c>
      <c r="AG156" s="512">
        <f xml:space="preserve"> (('Offshore Wind'!$S$46 * 'Offshore Wind'!$S$44 * 'Offshore Wind'!$S$42 * (AG101 * 1 + AG134) +AG112) * 1000 / (AG90 * 8760)) + AG123 + 0</f>
        <v>160.82434730120372</v>
      </c>
      <c r="AH156" s="512">
        <f xml:space="preserve"> (('Offshore Wind'!$S$46 * 'Offshore Wind'!$S$44 * 'Offshore Wind'!$S$42 * (AH101 * 1 + AH134) +AH112) * 1000 / (AH90 * 8760)) + AH123 + 0</f>
        <v>157.50163899168712</v>
      </c>
      <c r="AI156" s="512">
        <f xml:space="preserve"> (('Offshore Wind'!$S$46 * 'Offshore Wind'!$S$44 * 'Offshore Wind'!$S$42 * (AI101 * 1 + AI134) +AI112) * 1000 / (AI90 * 8760)) + AI123 + 0</f>
        <v>154.22620214992676</v>
      </c>
      <c r="AJ156" s="512">
        <f xml:space="preserve"> (('Offshore Wind'!$S$46 * 'Offshore Wind'!$S$44 * 'Offshore Wind'!$S$42 * (AJ101 * 1 + AJ134) +AJ112) * 1000 / (AJ90 * 8760)) + AJ123 + 0</f>
        <v>150.99703485595859</v>
      </c>
      <c r="AK156" s="512">
        <f xml:space="preserve"> (('Offshore Wind'!$S$46 * 'Offshore Wind'!$S$44 * 'Offshore Wind'!$S$42 * (AK101 * 1 + AK134) +AK112) * 1000 / (AK90 * 8760)) + AK123 + 0</f>
        <v>147.81316328985511</v>
      </c>
      <c r="AL156" s="512">
        <f xml:space="preserve"> (('Offshore Wind'!$S$46 * 'Offshore Wind'!$S$44 * 'Offshore Wind'!$S$42 * (AL101 * 1 + AL134) +AL112) * 1000 / (AL90 * 8760)) + AL123 + 0</f>
        <v>144.67364075228625</v>
      </c>
      <c r="AM156" s="512">
        <f xml:space="preserve"> (('Offshore Wind'!$S$46 * 'Offshore Wind'!$S$44 * 'Offshore Wind'!$S$42 * (AM101 * 1 + AM134) +AM112) * 1000 / (AM90 * 8760)) + AM123 + 0</f>
        <v>141.57754672565474</v>
      </c>
      <c r="AN156" s="512">
        <f xml:space="preserve"> (('Offshore Wind'!$S$46 * 'Offshore Wind'!$S$44 * 'Offshore Wind'!$S$42 * (AN101 * 1 + AN134) +AN112) * 1000 / (AN90 * 8760)) + AN123 + 0</f>
        <v>141.25966299764778</v>
      </c>
      <c r="AO156" s="512">
        <f xml:space="preserve"> (('Offshore Wind'!$S$46 * 'Offshore Wind'!$S$44 * 'Offshore Wind'!$S$42 * (AO101 * 1 + AO134) +AO112) * 1000 / (AO90 * 8760)) + AO123 + 0</f>
        <v>140.76908490656356</v>
      </c>
      <c r="AP156" s="512">
        <f xml:space="preserve"> (('Offshore Wind'!$S$46 * 'Offshore Wind'!$S$44 * 'Offshore Wind'!$S$42 * (AP101 * 1 + AP134) +AP112) * 1000 / (AP90 * 8760)) + AP123 + 0</f>
        <v>140.2796497245057</v>
      </c>
      <c r="AQ156" s="512">
        <f xml:space="preserve"> (('Offshore Wind'!$S$46 * 'Offshore Wind'!$S$44 * 'Offshore Wind'!$S$42 * (AQ101 * 1 + AQ134) +AQ112) * 1000 / (AQ90 * 8760)) + AQ123 + 0</f>
        <v>139.79135346185728</v>
      </c>
      <c r="AR156" s="512">
        <f xml:space="preserve"> (('Offshore Wind'!$S$46 * 'Offshore Wind'!$S$44 * 'Offshore Wind'!$S$42 * (AR101 * 1 + AR134) +AR112) * 1000 / (AR90 * 8760)) + AR123 + 0</f>
        <v>139.30419214754622</v>
      </c>
      <c r="AS156" s="512">
        <f xml:space="preserve"> (('Offshore Wind'!$S$46 * 'Offshore Wind'!$S$44 * 'Offshore Wind'!$S$42 * (AS101 * 1 + AS134) +AS112) * 1000 / (AS90 * 8760)) + AS123 + 0</f>
        <v>138.81816182893755</v>
      </c>
      <c r="AT156" s="512">
        <f xml:space="preserve"> (('Offshore Wind'!$S$46 * 'Offshore Wind'!$S$44 * 'Offshore Wind'!$S$42 * (AT101 * 1 + AT134) +AT112) * 1000 / (AT90 * 8760)) + AT123 + 0</f>
        <v>138.33325857172645</v>
      </c>
      <c r="AU156" s="512">
        <f xml:space="preserve"> (('Offshore Wind'!$S$46 * 'Offshore Wind'!$S$44 * 'Offshore Wind'!$S$42 * (AU101 * 1 + AU134) +AU112) * 1000 / (AU90 * 8760)) + AU123 + 0</f>
        <v>137.84947845983189</v>
      </c>
      <c r="AV156" s="512">
        <f xml:space="preserve"> (('Offshore Wind'!$S$46 * 'Offshore Wind'!$S$44 * 'Offshore Wind'!$S$42 * (AV101 * 1 + AV134) +AV112) * 1000 / (AV90 * 8760)) + AV123 + 0</f>
        <v>137.36681759529174</v>
      </c>
      <c r="AW156" s="512">
        <f xml:space="preserve"> (('Offshore Wind'!$S$46 * 'Offshore Wind'!$S$44 * 'Offshore Wind'!$S$42 * (AW101 * 1 + AW134) +AW112) * 1000 / (AW90 * 8760)) + AW123 + 0</f>
        <v>136.88527209815732</v>
      </c>
      <c r="AX156" s="512">
        <f xml:space="preserve"> (('Offshore Wind'!$S$46 * 'Offshore Wind'!$S$44 * 'Offshore Wind'!$S$42 * (AX101 * 1 + AX134) +AX112) * 1000 / (AX90 * 8760)) + AX123 + 0</f>
        <v>136.36616448513186</v>
      </c>
      <c r="AY156" s="512">
        <f xml:space="preserve"> (('Offshore Wind'!$S$46 * 'Offshore Wind'!$S$44 * 'Offshore Wind'!$S$42 * (AY101 * 1 + AY134) +AY112) * 1000 / (AY90 * 8760)) + AY123 + 0</f>
        <v>135.85143811192157</v>
      </c>
      <c r="AZ156" s="512">
        <f xml:space="preserve"> (('Offshore Wind'!$S$46 * 'Offshore Wind'!$S$44 * 'Offshore Wind'!$S$42 * (AZ101 * 1 + AZ134) +AZ112) * 1000 / (AZ90 * 8760)) + AZ123 + 0</f>
        <v>135.33784481224947</v>
      </c>
      <c r="BA156" s="512">
        <f xml:space="preserve"> (('Offshore Wind'!$S$46 * 'Offshore Wind'!$S$44 * 'Offshore Wind'!$S$42 * (BA101 * 1 + BA134) +BA112) * 1000 / (BA90 * 8760)) + BA123 + 0</f>
        <v>134.82538084841048</v>
      </c>
      <c r="BB156" s="512">
        <f xml:space="preserve"> (('Offshore Wind'!$S$46 * 'Offshore Wind'!$S$44 * 'Offshore Wind'!$S$42 * (BB101 * 1 + BB134) +BB112) * 1000 / (BB90 * 8760)) + BB123 + 0</f>
        <v>134.31404249911631</v>
      </c>
      <c r="BC156" s="512">
        <f xml:space="preserve"> (('Offshore Wind'!$S$46 * 'Offshore Wind'!$S$44 * 'Offshore Wind'!$S$42 * (BC101 * 1 + BC134) +BC112) * 1000 / (BC90 * 8760)) + BC123 + 0</f>
        <v>133.80382605940474</v>
      </c>
      <c r="BD156" s="512">
        <f xml:space="preserve"> (('Offshore Wind'!$S$46 * 'Offshore Wind'!$S$44 * 'Offshore Wind'!$S$42 * (BD101 * 1 + BD134) +BD112) * 1000 / (BD90 * 8760)) + BD123 + 0</f>
        <v>133.29472784055071</v>
      </c>
      <c r="BE156" s="512">
        <f xml:space="preserve"> (('Offshore Wind'!$S$46 * 'Offshore Wind'!$S$44 * 'Offshore Wind'!$S$42 * (BE101 * 1 + BE134) +BE112) * 1000 / (BE90 * 8760)) + BE123 + 0</f>
        <v>132.7867441699768</v>
      </c>
      <c r="BF156" s="512">
        <f xml:space="preserve"> (('Offshore Wind'!$S$46 * 'Offshore Wind'!$S$44 * 'Offshore Wind'!$S$42 * (BF101 * 1 + BF134) +BF112) * 1000 / (BF90 * 8760)) + BF123 + 0</f>
        <v>132.27987139116536</v>
      </c>
      <c r="BG156" s="512">
        <f xml:space="preserve"> (('Offshore Wind'!$S$46 * 'Offshore Wind'!$S$44 * 'Offshore Wind'!$S$42 * (BG101 * 1 + BG134) +BG112) * 1000 / (BG90 * 8760)) + BG123 + 0</f>
        <v>131.77410586357027</v>
      </c>
    </row>
    <row r="157" spans="2:59">
      <c r="B157" s="788"/>
      <c r="C157" s="4"/>
      <c r="D157" s="736"/>
      <c r="E157" s="62" t="s">
        <v>961</v>
      </c>
      <c r="F157" s="42" t="e">
        <f>'Offshore Wind'!#REF!</f>
        <v>#REF!</v>
      </c>
      <c r="G157" s="42" t="e">
        <f>'Offshore Wind'!#REF!</f>
        <v>#REF!</v>
      </c>
      <c r="H157" s="42" t="e">
        <f>'Offshore Wind'!#REF!</f>
        <v>#REF!</v>
      </c>
      <c r="I157" s="42" t="e">
        <f>'Offshore Wind'!#REF!</f>
        <v>#REF!</v>
      </c>
      <c r="J157" s="42" t="e">
        <f>'Offshore Wind'!#REF!</f>
        <v>#REF!</v>
      </c>
      <c r="K157" s="42" t="e">
        <f>'Offshore Wind'!#REF!</f>
        <v>#REF!</v>
      </c>
      <c r="L157" s="42" t="e">
        <f>'Offshore Wind'!#REF!</f>
        <v>#REF!</v>
      </c>
      <c r="M157" s="42" t="e">
        <f>'Offshore Wind'!#REF!</f>
        <v>#REF!</v>
      </c>
      <c r="N157" s="42" t="e">
        <f>'Offshore Wind'!#REF!</f>
        <v>#REF!</v>
      </c>
      <c r="O157" s="42" t="e">
        <f>'Offshore Wind'!#REF!</f>
        <v>#REF!</v>
      </c>
      <c r="P157" s="42" t="e">
        <f>'Offshore Wind'!#REF!</f>
        <v>#REF!</v>
      </c>
      <c r="Q157" s="42" t="e">
        <f>'Offshore Wind'!#REF!</f>
        <v>#REF!</v>
      </c>
      <c r="R157" s="42" t="e">
        <f>'Offshore Wind'!#REF!</f>
        <v>#REF!</v>
      </c>
      <c r="S157" s="42"/>
      <c r="T157" s="42"/>
      <c r="U157" s="42"/>
      <c r="V157" s="512">
        <f xml:space="preserve"> (('Offshore Wind'!$S$46 * 'Offshore Wind'!$S$44 * 'Offshore Wind'!$S$42 * (V102 * 1 + V135) +V113) * 1000 / (V91 * 8760)) + V124 + 0</f>
        <v>241.81681978795322</v>
      </c>
      <c r="W157" s="512">
        <f xml:space="preserve"> (('Offshore Wind'!$S$46 * 'Offshore Wind'!$S$44 * 'Offshore Wind'!$S$42 * (W102 * 1 + W135) +W113) * 1000 / (W91 * 8760)) + W124 + 0</f>
        <v>241.81681978795322</v>
      </c>
      <c r="X157" s="512">
        <f xml:space="preserve"> (('Offshore Wind'!$S$46 * 'Offshore Wind'!$S$44 * 'Offshore Wind'!$S$42 * (X102 * 1 + X135) +X113) * 1000 / (X91 * 8760)) + X124 + 0</f>
        <v>235.21557530791426</v>
      </c>
      <c r="Y157" s="512">
        <f xml:space="preserve"> (('Offshore Wind'!$S$46 * 'Offshore Wind'!$S$44 * 'Offshore Wind'!$S$42 * (Y102 * 1 + Y135) +Y113) * 1000 / (Y91 * 8760)) + Y124 + 0</f>
        <v>229.07631109311825</v>
      </c>
      <c r="Z157" s="512">
        <f xml:space="preserve"> (('Offshore Wind'!$S$46 * 'Offshore Wind'!$S$44 * 'Offshore Wind'!$S$42 * (Z102 * 1 + Z135) +Z113) * 1000 / (Z91 * 8760)) + Z124 + 0</f>
        <v>222.06343831921254</v>
      </c>
      <c r="AA157" s="512">
        <f xml:space="preserve"> (('Offshore Wind'!$S$46 * 'Offshore Wind'!$S$44 * 'Offshore Wind'!$S$42 * (AA102 * 1 + AA135) +AA113) * 1000 / (AA91 * 8760)) + AA124 + 0</f>
        <v>215.90514525091987</v>
      </c>
      <c r="AB157" s="512">
        <f xml:space="preserve"> (('Offshore Wind'!$S$46 * 'Offshore Wind'!$S$44 * 'Offshore Wind'!$S$42 * (AB102 * 1 + AB135) +AB113) * 1000 / (AB91 * 8760)) + AB124 + 0</f>
        <v>209.79595904576306</v>
      </c>
      <c r="AC157" s="512">
        <f xml:space="preserve"> (('Offshore Wind'!$S$46 * 'Offshore Wind'!$S$44 * 'Offshore Wind'!$S$42 * (AC102 * 1 + AC135) +AC113) * 1000 / (AC91 * 8760)) + AC124 + 0</f>
        <v>203.7352897584629</v>
      </c>
      <c r="AD157" s="512">
        <f xml:space="preserve"> (('Offshore Wind'!$S$46 * 'Offshore Wind'!$S$44 * 'Offshore Wind'!$S$42 * (AD102 * 1 + AD135) +AD113) * 1000 / (AD91 * 8760)) + AD124 + 0</f>
        <v>200.24960268669807</v>
      </c>
      <c r="AE157" s="512">
        <f xml:space="preserve"> (('Offshore Wind'!$S$46 * 'Offshore Wind'!$S$44 * 'Offshore Wind'!$S$42 * (AE102 * 1 + AE135) +AE113) * 1000 / (AE91 * 8760)) + AE124 + 0</f>
        <v>196.44625115186363</v>
      </c>
      <c r="AF157" s="512">
        <f xml:space="preserve"> (('Offshore Wind'!$S$46 * 'Offshore Wind'!$S$44 * 'Offshore Wind'!$S$42 * (AF102 * 1 + AF135) +AF113) * 1000 / (AF91 * 8760)) + AF124 + 0</f>
        <v>192.664829157426</v>
      </c>
      <c r="AG157" s="512">
        <f xml:space="preserve"> (('Offshore Wind'!$S$46 * 'Offshore Wind'!$S$44 * 'Offshore Wind'!$S$42 * (AG102 * 1 + AG135) +AG113) * 1000 / (AG91 * 8760)) + AG124 + 0</f>
        <v>189.34198977246177</v>
      </c>
      <c r="AH157" s="512">
        <f xml:space="preserve"> (('Offshore Wind'!$S$46 * 'Offshore Wind'!$S$44 * 'Offshore Wind'!$S$42 * (AH102 * 1 + AH135) +AH113) * 1000 / (AH91 * 8760)) + AH124 + 0</f>
        <v>185.43009326353894</v>
      </c>
      <c r="AI157" s="512">
        <f xml:space="preserve"> (('Offshore Wind'!$S$46 * 'Offshore Wind'!$S$44 * 'Offshore Wind'!$S$42 * (AI102 * 1 + AI135) +AI113) * 1000 / (AI91 * 8760)) + AI124 + 0</f>
        <v>181.57385047816382</v>
      </c>
      <c r="AJ157" s="512">
        <f xml:space="preserve"> (('Offshore Wind'!$S$46 * 'Offshore Wind'!$S$44 * 'Offshore Wind'!$S$42 * (AJ102 * 1 + AJ135) +AJ113) * 1000 / (AJ91 * 8760)) + AJ124 + 0</f>
        <v>177.77208183424707</v>
      </c>
      <c r="AK157" s="512">
        <f xml:space="preserve"> (('Offshore Wind'!$S$46 * 'Offshore Wind'!$S$44 * 'Offshore Wind'!$S$42 * (AK102 * 1 + AK135) +AK113) * 1000 / (AK91 * 8760)) + AK124 + 0</f>
        <v>174.02364083248159</v>
      </c>
      <c r="AL157" s="512">
        <f xml:space="preserve"> (('Offshore Wind'!$S$46 * 'Offshore Wind'!$S$44 * 'Offshore Wind'!$S$42 * (AL102 * 1 + AL135) +AL113) * 1000 / (AL91 * 8760)) + AL124 + 0</f>
        <v>170.32741290322753</v>
      </c>
      <c r="AM157" s="512">
        <f xml:space="preserve"> (('Offshore Wind'!$S$46 * 'Offshore Wind'!$S$44 * 'Offshore Wind'!$S$42 * (AM102 * 1 + AM135) +AM113) * 1000 / (AM91 * 8760)) + AM124 + 0</f>
        <v>166.6823143011662</v>
      </c>
      <c r="AN157" s="512">
        <f xml:space="preserve"> (('Offshore Wind'!$S$46 * 'Offshore Wind'!$S$44 * 'Offshore Wind'!$S$42 * (AN102 * 1 + AN135) +AN113) * 1000 / (AN91 * 8760)) + AN124 + 0</f>
        <v>166.30806289839569</v>
      </c>
      <c r="AO157" s="512">
        <f xml:space="preserve"> (('Offshore Wind'!$S$46 * 'Offshore Wind'!$S$44 * 'Offshore Wind'!$S$42 * (AO102 * 1 + AO135) +AO113) * 1000 / (AO91 * 8760)) + AO124 + 0</f>
        <v>165.73049467900972</v>
      </c>
      <c r="AP157" s="512">
        <f xml:space="preserve"> (('Offshore Wind'!$S$46 * 'Offshore Wind'!$S$44 * 'Offshore Wind'!$S$42 * (AP102 * 1 + AP135) +AP113) * 1000 / (AP91 * 8760)) + AP124 + 0</f>
        <v>165.15427203119185</v>
      </c>
      <c r="AQ157" s="512">
        <f xml:space="preserve"> (('Offshore Wind'!$S$46 * 'Offshore Wind'!$S$44 * 'Offshore Wind'!$S$42 * (AQ102 * 1 + AQ135) +AQ113) * 1000 / (AQ91 * 8760)) + AQ124 + 0</f>
        <v>164.57939025787954</v>
      </c>
      <c r="AR157" s="512">
        <f xml:space="preserve"> (('Offshore Wind'!$S$46 * 'Offshore Wind'!$S$44 * 'Offshore Wind'!$S$42 * (AR102 * 1 + AR135) +AR113) * 1000 / (AR91 * 8760)) + AR124 + 0</f>
        <v>164.00584468384363</v>
      </c>
      <c r="AS157" s="512">
        <f xml:space="preserve"> (('Offshore Wind'!$S$46 * 'Offshore Wind'!$S$44 * 'Offshore Wind'!$S$42 * (AS102 * 1 + AS135) +AS113) * 1000 / (AS91 * 8760)) + AS124 + 0</f>
        <v>163.43363065556122</v>
      </c>
      <c r="AT157" s="512">
        <f xml:space="preserve"> (('Offshore Wind'!$S$46 * 'Offshore Wind'!$S$44 * 'Offshore Wind'!$S$42 * (AT102 * 1 + AT135) +AT113) * 1000 / (AT91 * 8760)) + AT124 + 0</f>
        <v>162.86274354109</v>
      </c>
      <c r="AU157" s="512">
        <f xml:space="preserve"> (('Offshore Wind'!$S$46 * 'Offshore Wind'!$S$44 * 'Offshore Wind'!$S$42 * (AU102 * 1 + AU135) +AU113) * 1000 / (AU91 * 8760)) + AU124 + 0</f>
        <v>162.29317872994295</v>
      </c>
      <c r="AV157" s="512">
        <f xml:space="preserve"> (('Offshore Wind'!$S$46 * 'Offshore Wind'!$S$44 * 'Offshore Wind'!$S$42 * (AV102 * 1 + AV135) +AV113) * 1000 / (AV91 * 8760)) + AV124 + 0</f>
        <v>161.72493163296465</v>
      </c>
      <c r="AW157" s="512">
        <f xml:space="preserve"> (('Offshore Wind'!$S$46 * 'Offshore Wind'!$S$44 * 'Offshore Wind'!$S$42 * (AW102 * 1 + AW135) +AW113) * 1000 / (AW91 * 8760)) + AW124 + 0</f>
        <v>161.15799768220765</v>
      </c>
      <c r="AX157" s="512">
        <f xml:space="preserve"> (('Offshore Wind'!$S$46 * 'Offshore Wind'!$S$44 * 'Offshore Wind'!$S$42 * (AX102 * 1 + AX135) +AX113) * 1000 / (AX91 * 8760)) + AX124 + 0</f>
        <v>160.54684103829362</v>
      </c>
      <c r="AY157" s="512">
        <f xml:space="preserve"> (('Offshore Wind'!$S$46 * 'Offshore Wind'!$S$44 * 'Offshore Wind'!$S$42 * (AY102 * 1 + AY135) +AY113) * 1000 / (AY91 * 8760)) + AY124 + 0</f>
        <v>159.94084252297259</v>
      </c>
      <c r="AZ157" s="512">
        <f xml:space="preserve"> (('Offshore Wind'!$S$46 * 'Offshore Wind'!$S$44 * 'Offshore Wind'!$S$42 * (AZ102 * 1 + AZ135) +AZ113) * 1000 / (AZ91 * 8760)) + AZ124 + 0</f>
        <v>159.33617799968621</v>
      </c>
      <c r="BA157" s="512">
        <f xml:space="preserve"> (('Offshore Wind'!$S$46 * 'Offshore Wind'!$S$44 * 'Offshore Wind'!$S$42 * (BA102 * 1 + BA135) +BA113) * 1000 / (BA91 * 8760)) + BA124 + 0</f>
        <v>158.73284306795333</v>
      </c>
      <c r="BB157" s="512">
        <f xml:space="preserve"> (('Offshore Wind'!$S$46 * 'Offshore Wind'!$S$44 * 'Offshore Wind'!$S$42 * (BB102 * 1 + BB135) +BB113) * 1000 / (BB91 * 8760)) + BB124 + 0</f>
        <v>158.13083334662053</v>
      </c>
      <c r="BC157" s="512">
        <f xml:space="preserve"> (('Offshore Wind'!$S$46 * 'Offshore Wind'!$S$44 * 'Offshore Wind'!$S$42 * (BC102 * 1 + BC135) +BC113) * 1000 / (BC91 * 8760)) + BC124 + 0</f>
        <v>157.53014447375557</v>
      </c>
      <c r="BD157" s="512">
        <f xml:space="preserve"> (('Offshore Wind'!$S$46 * 'Offshore Wind'!$S$44 * 'Offshore Wind'!$S$42 * (BD102 * 1 + BD135) +BD113) * 1000 / (BD91 * 8760)) + BD124 + 0</f>
        <v>156.93077210654238</v>
      </c>
      <c r="BE157" s="512">
        <f xml:space="preserve"> (('Offshore Wind'!$S$46 * 'Offshore Wind'!$S$44 * 'Offshore Wind'!$S$42 * (BE102 * 1 + BE135) +BE113) * 1000 / (BE91 * 8760)) + BE124 + 0</f>
        <v>156.33271192117601</v>
      </c>
      <c r="BF157" s="512">
        <f xml:space="preserve"> (('Offshore Wind'!$S$46 * 'Offshore Wind'!$S$44 * 'Offshore Wind'!$S$42 * (BF102 * 1 + BF135) +BF113) * 1000 / (BF91 * 8760)) + BF124 + 0</f>
        <v>155.73595961275899</v>
      </c>
      <c r="BG157" s="512">
        <f xml:space="preserve"> (('Offshore Wind'!$S$46 * 'Offshore Wind'!$S$44 * 'Offshore Wind'!$S$42 * (BG102 * 1 + BG135) +BG113) * 1000 / (BG91 * 8760)) + BG124 + 0</f>
        <v>155.14051089519742</v>
      </c>
    </row>
    <row r="158" spans="2:59">
      <c r="B158" s="788"/>
      <c r="C158" s="4"/>
      <c r="D158" s="736"/>
      <c r="E158" s="62" t="s">
        <v>962</v>
      </c>
      <c r="F158" s="42" t="e">
        <f>'Offshore Wind'!#REF!</f>
        <v>#REF!</v>
      </c>
      <c r="G158" s="42" t="e">
        <f>'Offshore Wind'!#REF!</f>
        <v>#REF!</v>
      </c>
      <c r="H158" s="42" t="e">
        <f>'Offshore Wind'!#REF!</f>
        <v>#REF!</v>
      </c>
      <c r="I158" s="42" t="e">
        <f>'Offshore Wind'!#REF!</f>
        <v>#REF!</v>
      </c>
      <c r="J158" s="42" t="e">
        <f>'Offshore Wind'!#REF!</f>
        <v>#REF!</v>
      </c>
      <c r="K158" s="42" t="e">
        <f>'Offshore Wind'!#REF!</f>
        <v>#REF!</v>
      </c>
      <c r="L158" s="42" t="e">
        <f>'Offshore Wind'!#REF!</f>
        <v>#REF!</v>
      </c>
      <c r="M158" s="42" t="e">
        <f>'Offshore Wind'!#REF!</f>
        <v>#REF!</v>
      </c>
      <c r="N158" s="42" t="e">
        <f>'Offshore Wind'!#REF!</f>
        <v>#REF!</v>
      </c>
      <c r="O158" s="42" t="e">
        <f>'Offshore Wind'!#REF!</f>
        <v>#REF!</v>
      </c>
      <c r="P158" s="42" t="e">
        <f>'Offshore Wind'!#REF!</f>
        <v>#REF!</v>
      </c>
      <c r="Q158" s="42" t="e">
        <f>'Offshore Wind'!#REF!</f>
        <v>#REF!</v>
      </c>
      <c r="R158" s="42" t="e">
        <f>'Offshore Wind'!#REF!</f>
        <v>#REF!</v>
      </c>
      <c r="S158" s="42"/>
      <c r="T158" s="42"/>
      <c r="U158" s="42"/>
      <c r="V158" s="512">
        <f xml:space="preserve"> (('Offshore Wind'!$S$46 * 'Offshore Wind'!$S$44 * 'Offshore Wind'!$S$42 * (V103 * 1 + V136) +V114) * 1000 / (V92 * 8760)) + V125 + 0</f>
        <v>187.96423531323791</v>
      </c>
      <c r="W158" s="512">
        <f xml:space="preserve"> (('Offshore Wind'!$S$46 * 'Offshore Wind'!$S$44 * 'Offshore Wind'!$S$42 * (W103 * 1 + W136) +W114) * 1000 / (W92 * 8760)) + W125 + 0</f>
        <v>187.96423531323791</v>
      </c>
      <c r="X158" s="512">
        <f xml:space="preserve"> (('Offshore Wind'!$S$46 * 'Offshore Wind'!$S$44 * 'Offshore Wind'!$S$42 * (X103 * 1 + X136) +X114) * 1000 / (X92 * 8760)) + X125 + 0</f>
        <v>182.84728557456927</v>
      </c>
      <c r="Y158" s="512">
        <f xml:space="preserve"> (('Offshore Wind'!$S$46 * 'Offshore Wind'!$S$44 * 'Offshore Wind'!$S$42 * (Y103 * 1 + Y136) +Y114) * 1000 / (Y92 * 8760)) + Y125 + 0</f>
        <v>178.06152853385171</v>
      </c>
      <c r="Z158" s="512">
        <f xml:space="preserve"> (('Offshore Wind'!$S$46 * 'Offshore Wind'!$S$44 * 'Offshore Wind'!$S$42 * (Z103 * 1 + Z136) +Z114) * 1000 / (Z92 * 8760)) + Z125 + 0</f>
        <v>172.64824670595766</v>
      </c>
      <c r="AA158" s="512">
        <f xml:space="preserve"> (('Offshore Wind'!$S$46 * 'Offshore Wind'!$S$44 * 'Offshore Wind'!$S$42 * (AA103 * 1 + AA136) +AA114) * 1000 / (AA92 * 8760)) + AA125 + 0</f>
        <v>167.85090022073106</v>
      </c>
      <c r="AB158" s="512">
        <f xml:space="preserve"> (('Offshore Wind'!$S$46 * 'Offshore Wind'!$S$44 * 'Offshore Wind'!$S$42 * (AB103 * 1 + AB136) +AB114) * 1000 / (AB92 * 8760)) + AB125 + 0</f>
        <v>163.09186176548602</v>
      </c>
      <c r="AC158" s="512">
        <f xml:space="preserve"> (('Offshore Wind'!$S$46 * 'Offshore Wind'!$S$44 * 'Offshore Wind'!$S$42 * (AC103 * 1 + AC136) +AC114) * 1000 / (AC92 * 8760)) + AC125 + 0</f>
        <v>158.37067536338515</v>
      </c>
      <c r="AD158" s="512">
        <f xml:space="preserve"> (('Offshore Wind'!$S$46 * 'Offshore Wind'!$S$44 * 'Offshore Wind'!$S$42 * (AD103 * 1 + AD136) +AD114) * 1000 / (AD92 * 8760)) + AD125 + 0</f>
        <v>155.63355605615109</v>
      </c>
      <c r="AE158" s="512">
        <f xml:space="preserve"> (('Offshore Wind'!$S$46 * 'Offshore Wind'!$S$44 * 'Offshore Wind'!$S$42 * (AE103 * 1 + AE136) +AE114) * 1000 / (AE92 * 8760)) + AE125 + 0</f>
        <v>152.66983801828442</v>
      </c>
      <c r="AF158" s="512">
        <f xml:space="preserve"> (('Offshore Wind'!$S$46 * 'Offshore Wind'!$S$44 * 'Offshore Wind'!$S$42 * (AF103 * 1 + AF136) +AF114) * 1000 / (AF92 * 8760)) + AF125 + 0</f>
        <v>149.72319263554809</v>
      </c>
      <c r="AG158" s="512">
        <f xml:space="preserve"> (('Offshore Wind'!$S$46 * 'Offshore Wind'!$S$44 * 'Offshore Wind'!$S$42 * (AG103 * 1 + AG136) +AG114) * 1000 / (AG92 * 8760)) + AG125 + 0</f>
        <v>147.09730526729757</v>
      </c>
      <c r="AH158" s="512">
        <f xml:space="preserve"> (('Offshore Wind'!$S$46 * 'Offshore Wind'!$S$44 * 'Offshore Wind'!$S$42 * (AH103 * 1 + AH136) +AH114) * 1000 / (AH92 * 8760)) + AH125 + 0</f>
        <v>144.05258499570539</v>
      </c>
      <c r="AI158" s="512">
        <f xml:space="preserve"> (('Offshore Wind'!$S$46 * 'Offshore Wind'!$S$44 * 'Offshore Wind'!$S$42 * (AI103 * 1 + AI136) +AI114) * 1000 / (AI92 * 8760)) + AI125 + 0</f>
        <v>141.05120963485572</v>
      </c>
      <c r="AJ158" s="512">
        <f xml:space="preserve"> (('Offshore Wind'!$S$46 * 'Offshore Wind'!$S$44 * 'Offshore Wind'!$S$42 * (AJ103 * 1 + AJ136) +AJ114) * 1000 / (AJ92 * 8760)) + AJ125 + 0</f>
        <v>138.0922617507876</v>
      </c>
      <c r="AK158" s="512">
        <f xml:space="preserve"> (('Offshore Wind'!$S$46 * 'Offshore Wind'!$S$44 * 'Offshore Wind'!$S$42 * (AK103 * 1 + AK136) +AK114) * 1000 / (AK92 * 8760)) + AK125 + 0</f>
        <v>135.17484971623767</v>
      </c>
      <c r="AL158" s="512">
        <f xml:space="preserve"> (('Offshore Wind'!$S$46 * 'Offshore Wind'!$S$44 * 'Offshore Wind'!$S$42 * (AL103 * 1 + AL136) +AL114) * 1000 / (AL92 * 8760)) + AL125 + 0</f>
        <v>132.29810681697299</v>
      </c>
      <c r="AM158" s="512">
        <f xml:space="preserve"> (('Offshore Wind'!$S$46 * 'Offshore Wind'!$S$44 * 'Offshore Wind'!$S$42 * (AM103 * 1 + AM136) +AM114) * 1000 / (AM92 * 8760)) + AM125 + 0</f>
        <v>129.46119039568936</v>
      </c>
      <c r="AN158" s="512">
        <f xml:space="preserve"> (('Offshore Wind'!$S$46 * 'Offshore Wind'!$S$44 * 'Offshore Wind'!$S$42 * (AN103 * 1 + AN136) +AN114) * 1000 / (AN92 * 8760)) + AN125 + 0</f>
        <v>129.15748715149968</v>
      </c>
      <c r="AO158" s="512">
        <f xml:space="preserve"> (('Offshore Wind'!$S$46 * 'Offshore Wind'!$S$44 * 'Offshore Wind'!$S$42 * (AO103 * 1 + AO136) +AO114) * 1000 / (AO92 * 8760)) + AO125 + 0</f>
        <v>128.70800424568782</v>
      </c>
      <c r="AP158" s="512">
        <f xml:space="preserve"> (('Offshore Wind'!$S$46 * 'Offshore Wind'!$S$44 * 'Offshore Wind'!$S$42 * (AP103 * 1 + AP136) +AP114) * 1000 / (AP92 * 8760)) + AP125 + 0</f>
        <v>128.25956928854222</v>
      </c>
      <c r="AQ158" s="512">
        <f xml:space="preserve"> (('Offshore Wind'!$S$46 * 'Offshore Wind'!$S$44 * 'Offshore Wind'!$S$42 * (AQ103 * 1 + AQ136) +AQ114) * 1000 / (AQ92 * 8760)) + AQ125 + 0</f>
        <v>127.81217862770067</v>
      </c>
      <c r="AR158" s="512">
        <f xml:space="preserve"> (('Offshore Wind'!$S$46 * 'Offshore Wind'!$S$44 * 'Offshore Wind'!$S$42 * (AR103 * 1 + AR136) +AR114) * 1000 / (AR92 * 8760)) + AR125 + 0</f>
        <v>127.36582862783521</v>
      </c>
      <c r="AS158" s="512">
        <f xml:space="preserve"> (('Offshore Wind'!$S$46 * 'Offshore Wind'!$S$44 * 'Offshore Wind'!$S$42 * (AS103 * 1 + AS136) +AS114) * 1000 / (AS92 * 8760)) + AS125 + 0</f>
        <v>126.92051567055394</v>
      </c>
      <c r="AT158" s="512">
        <f xml:space="preserve"> (('Offshore Wind'!$S$46 * 'Offshore Wind'!$S$44 * 'Offshore Wind'!$S$42 * (AT103 * 1 + AT136) +AT114) * 1000 / (AT92 * 8760)) + AT125 + 0</f>
        <v>126.47623615430308</v>
      </c>
      <c r="AU158" s="512">
        <f xml:space="preserve"> (('Offshore Wind'!$S$46 * 'Offshore Wind'!$S$44 * 'Offshore Wind'!$S$42 * (AU103 * 1 + AU136) +AU114) * 1000 / (AU92 * 8760)) + AU125 + 0</f>
        <v>126.03298649427094</v>
      </c>
      <c r="AV158" s="512">
        <f xml:space="preserve"> (('Offshore Wind'!$S$46 * 'Offshore Wind'!$S$44 * 'Offshore Wind'!$S$42 * (AV103 * 1 + AV136) +AV114) * 1000 / (AV92 * 8760)) + AV125 + 0</f>
        <v>125.59076312229132</v>
      </c>
      <c r="AW158" s="512">
        <f xml:space="preserve"> (('Offshore Wind'!$S$46 * 'Offshore Wind'!$S$44 * 'Offshore Wind'!$S$42 * (AW103 * 1 + AW136) +AW114) * 1000 / (AW92 * 8760)) + AW125 + 0</f>
        <v>125.14956248674797</v>
      </c>
      <c r="AX158" s="512">
        <f xml:space="preserve"> (('Offshore Wind'!$S$46 * 'Offshore Wind'!$S$44 * 'Offshore Wind'!$S$42 * (AX103 * 1 + AX136) +AX114) * 1000 / (AX92 * 8760)) + AX125 + 0</f>
        <v>124.6741315665664</v>
      </c>
      <c r="AY158" s="512">
        <f xml:space="preserve"> (('Offshore Wind'!$S$46 * 'Offshore Wind'!$S$44 * 'Offshore Wind'!$S$42 * (AY103 * 1 + AY136) +AY114) * 1000 / (AY92 * 8760)) + AY125 + 0</f>
        <v>124.20248406538653</v>
      </c>
      <c r="AZ158" s="512">
        <f xml:space="preserve"> (('Offshore Wind'!$S$46 * 'Offshore Wind'!$S$44 * 'Offshore Wind'!$S$42 * (AZ103 * 1 + AZ136) +AZ114) * 1000 / (AZ92 * 8760)) + AZ125 + 0</f>
        <v>123.73187591013527</v>
      </c>
      <c r="BA158" s="512">
        <f xml:space="preserve"> (('Offshore Wind'!$S$46 * 'Offshore Wind'!$S$44 * 'Offshore Wind'!$S$42 * (BA103 * 1 + BA136) +BA114) * 1000 / (BA92 * 8760)) + BA125 + 0</f>
        <v>123.26230368177136</v>
      </c>
      <c r="BB158" s="512">
        <f xml:space="preserve"> (('Offshore Wind'!$S$46 * 'Offshore Wind'!$S$44 * 'Offshore Wind'!$S$42 * (BB103 * 1 + BB136) +BB114) * 1000 / (BB92 * 8760)) + BB125 + 0</f>
        <v>122.79376397637922</v>
      </c>
      <c r="BC158" s="512">
        <f xml:space="preserve"> (('Offshore Wind'!$S$46 * 'Offshore Wind'!$S$44 * 'Offshore Wind'!$S$42 * (BC103 * 1 + BC136) +BC114) * 1000 / (BC92 * 8760)) + BC125 + 0</f>
        <v>122.32625340508798</v>
      </c>
      <c r="BD158" s="512">
        <f xml:space="preserve"> (('Offshore Wind'!$S$46 * 'Offshore Wind'!$S$44 * 'Offshore Wind'!$S$42 * (BD103 * 1 + BD136) +BD114) * 1000 / (BD92 * 8760)) + BD125 + 0</f>
        <v>121.85976859399013</v>
      </c>
      <c r="BE158" s="512">
        <f xml:space="preserve"> (('Offshore Wind'!$S$46 * 'Offshore Wind'!$S$44 * 'Offshore Wind'!$S$42 * (BE103 * 1 + BE136) +BE114) * 1000 / (BE92 * 8760)) + BE125 + 0</f>
        <v>121.39430618406136</v>
      </c>
      <c r="BF158" s="512">
        <f xml:space="preserve"> (('Offshore Wind'!$S$46 * 'Offshore Wind'!$S$44 * 'Offshore Wind'!$S$42 * (BF103 * 1 + BF136) +BF114) * 1000 / (BF92 * 8760)) + BF125 + 0</f>
        <v>120.92986283108094</v>
      </c>
      <c r="BG158" s="512">
        <f xml:space="preserve"> (('Offshore Wind'!$S$46 * 'Offshore Wind'!$S$44 * 'Offshore Wind'!$S$42 * (BG103 * 1 + BG136) +BG114) * 1000 / (BG92 * 8760)) + BG125 + 0</f>
        <v>120.46643520555195</v>
      </c>
    </row>
    <row r="159" spans="2:59">
      <c r="B159" s="788"/>
      <c r="C159" s="4"/>
      <c r="D159" s="736"/>
      <c r="E159" s="62" t="s">
        <v>967</v>
      </c>
      <c r="F159" s="42" t="e">
        <f>'Offshore Wind'!#REF!</f>
        <v>#REF!</v>
      </c>
      <c r="G159" s="42" t="e">
        <f>'Offshore Wind'!#REF!</f>
        <v>#REF!</v>
      </c>
      <c r="H159" s="42" t="e">
        <f>'Offshore Wind'!#REF!</f>
        <v>#REF!</v>
      </c>
      <c r="I159" s="42" t="e">
        <f>'Offshore Wind'!#REF!</f>
        <v>#REF!</v>
      </c>
      <c r="J159" s="42" t="e">
        <f>'Offshore Wind'!#REF!</f>
        <v>#REF!</v>
      </c>
      <c r="K159" s="42" t="e">
        <f>'Offshore Wind'!#REF!</f>
        <v>#REF!</v>
      </c>
      <c r="L159" s="42" t="e">
        <f>'Offshore Wind'!#REF!</f>
        <v>#REF!</v>
      </c>
      <c r="M159" s="42" t="e">
        <f>'Offshore Wind'!#REF!</f>
        <v>#REF!</v>
      </c>
      <c r="N159" s="42" t="e">
        <f>'Offshore Wind'!#REF!</f>
        <v>#REF!</v>
      </c>
      <c r="O159" s="42" t="e">
        <f>'Offshore Wind'!#REF!</f>
        <v>#REF!</v>
      </c>
      <c r="P159" s="42" t="e">
        <f>'Offshore Wind'!#REF!</f>
        <v>#REF!</v>
      </c>
      <c r="Q159" s="42" t="e">
        <f>'Offshore Wind'!#REF!</f>
        <v>#REF!</v>
      </c>
      <c r="R159" s="42" t="e">
        <f>'Offshore Wind'!#REF!</f>
        <v>#REF!</v>
      </c>
      <c r="S159" s="42"/>
      <c r="T159" s="42"/>
      <c r="U159" s="42"/>
      <c r="V159" s="512">
        <f xml:space="preserve"> (('Offshore Wind'!$S$46 * 'Offshore Wind'!$S$44 * 'Offshore Wind'!$S$42 * (V104 * 1 + V137) +V115) * 1000 / (V93 * 8760)) + V126 + 0</f>
        <v>199.93077465413188</v>
      </c>
      <c r="W159" s="512">
        <f xml:space="preserve"> (('Offshore Wind'!$S$46 * 'Offshore Wind'!$S$44 * 'Offshore Wind'!$S$42 * (W104 * 1 + W137) +W115) * 1000 / (W93 * 8760)) + W126 + 0</f>
        <v>199.93077465413188</v>
      </c>
      <c r="X159" s="512">
        <f xml:space="preserve"> (('Offshore Wind'!$S$46 * 'Offshore Wind'!$S$44 * 'Offshore Wind'!$S$42 * (X104 * 1 + X137) +X115) * 1000 / (X93 * 8760)) + X126 + 0</f>
        <v>194.4880598556841</v>
      </c>
      <c r="Y159" s="512">
        <f xml:space="preserve"> (('Offshore Wind'!$S$46 * 'Offshore Wind'!$S$44 * 'Offshore Wind'!$S$42 * (Y104 * 1 + Y137) +Y115) * 1000 / (Y93 * 8760)) + Y126 + 0</f>
        <v>189.39762277938286</v>
      </c>
      <c r="Z159" s="512">
        <f xml:space="preserve"> (('Offshore Wind'!$S$46 * 'Offshore Wind'!$S$44 * 'Offshore Wind'!$S$42 * (Z104 * 1 + Z137) +Z115) * 1000 / (Z93 * 8760)) + Z126 + 0</f>
        <v>183.63971023038957</v>
      </c>
      <c r="AA159" s="512">
        <f xml:space="preserve"> (('Offshore Wind'!$S$46 * 'Offshore Wind'!$S$44 * 'Offshore Wind'!$S$42 * (AA104 * 1 + AA137) +AA115) * 1000 / (AA93 * 8760)) + AA126 + 0</f>
        <v>178.53694588015438</v>
      </c>
      <c r="AB159" s="512">
        <f xml:space="preserve"> (('Offshore Wind'!$S$46 * 'Offshore Wind'!$S$44 * 'Offshore Wind'!$S$42 * (AB104 * 1 + AB137) +AB115) * 1000 / (AB93 * 8760)) + AB126 + 0</f>
        <v>173.47492839911425</v>
      </c>
      <c r="AC159" s="512">
        <f xml:space="preserve"> (('Offshore Wind'!$S$46 * 'Offshore Wind'!$S$44 * 'Offshore Wind'!$S$42 * (AC104 * 1 + AC137) +AC115) * 1000 / (AC93 * 8760)) + AC126 + 0</f>
        <v>168.45317278116076</v>
      </c>
      <c r="AD159" s="512">
        <f xml:space="preserve"> (('Offshore Wind'!$S$46 * 'Offshore Wind'!$S$44 * 'Offshore Wind'!$S$42 * (AD104 * 1 + AD137) +AD115) * 1000 / (AD93 * 8760)) + AD126 + 0</f>
        <v>165.54179773949858</v>
      </c>
      <c r="AE159" s="512">
        <f xml:space="preserve"> (('Offshore Wind'!$S$46 * 'Offshore Wind'!$S$44 * 'Offshore Wind'!$S$42 * (AE104 * 1 + AE137) +AE115) * 1000 / (AE93 * 8760)) + AE126 + 0</f>
        <v>162.38939780458728</v>
      </c>
      <c r="AF159" s="512">
        <f xml:space="preserve"> (('Offshore Wind'!$S$46 * 'Offshore Wind'!$S$44 * 'Offshore Wind'!$S$42 * (AF104 * 1 + AF137) +AF115) * 1000 / (AF93 * 8760)) + AF126 + 0</f>
        <v>159.25515743689317</v>
      </c>
      <c r="AG159" s="512">
        <f xml:space="preserve"> (('Offshore Wind'!$S$46 * 'Offshore Wind'!$S$44 * 'Offshore Wind'!$S$42 * (AG104 * 1 + AG137) +AG115) * 1000 / (AG93 * 8760)) + AG126 + 0</f>
        <v>156.46209579506572</v>
      </c>
      <c r="AH159" s="512">
        <f xml:space="preserve"> (('Offshore Wind'!$S$46 * 'Offshore Wind'!$S$44 * 'Offshore Wind'!$S$42 * (AH104 * 1 + AH137) +AH115) * 1000 / (AH93 * 8760)) + AH126 + 0</f>
        <v>153.22353670700235</v>
      </c>
      <c r="AI159" s="512">
        <f xml:space="preserve"> (('Offshore Wind'!$S$46 * 'Offshore Wind'!$S$44 * 'Offshore Wind'!$S$42 * (AI104 * 1 + AI137) +AI115) * 1000 / (AI93 * 8760)) + AI126 + 0</f>
        <v>150.03108203645033</v>
      </c>
      <c r="AJ159" s="512">
        <f xml:space="preserve"> (('Offshore Wind'!$S$46 * 'Offshore Wind'!$S$44 * 'Offshore Wind'!$S$42 * (AJ104 * 1 + AJ137) +AJ115) * 1000 / (AJ93 * 8760)) + AJ126 + 0</f>
        <v>146.88375594200963</v>
      </c>
      <c r="AK159" s="512">
        <f xml:space="preserve"> (('Offshore Wind'!$S$46 * 'Offshore Wind'!$S$44 * 'Offshore Wind'!$S$42 * (AK104 * 1 + AK137) +AK115) * 1000 / (AK93 * 8760)) + AK126 + 0</f>
        <v>143.78061003193355</v>
      </c>
      <c r="AL159" s="512">
        <f xml:space="preserve"> (('Offshore Wind'!$S$46 * 'Offshore Wind'!$S$44 * 'Offshore Wind'!$S$42 * (AL104 * 1 + AL137) +AL115) * 1000 / (AL93 * 8760)) + AL126 + 0</f>
        <v>140.72072241356676</v>
      </c>
      <c r="AM159" s="512">
        <f xml:space="preserve"> (('Offshore Wind'!$S$46 * 'Offshore Wind'!$S$44 * 'Offshore Wind'!$S$42 * (AM104 * 1 + AM137) +AM115) * 1000 / (AM93 * 8760)) + AM126 + 0</f>
        <v>137.70319678274095</v>
      </c>
      <c r="AN159" s="512">
        <f xml:space="preserve"> (('Offshore Wind'!$S$46 * 'Offshore Wind'!$S$44 * 'Offshore Wind'!$S$42 * (AN104 * 1 + AN137) +AN115) * 1000 / (AN93 * 8760)) + AN126 + 0</f>
        <v>137.38015860063874</v>
      </c>
      <c r="AO159" s="512">
        <f xml:space="preserve"> (('Offshore Wind'!$S$46 * 'Offshore Wind'!$S$44 * 'Offshore Wind'!$S$42 * (AO104 * 1 + AO137) +AO115) * 1000 / (AO93 * 8760)) + AO126 + 0</f>
        <v>136.90205985274139</v>
      </c>
      <c r="AP159" s="512">
        <f xml:space="preserve"> (('Offshore Wind'!$S$46 * 'Offshore Wind'!$S$44 * 'Offshore Wind'!$S$42 * (AP104 * 1 + AP137) +AP115) * 1000 / (AP93 * 8760)) + AP126 + 0</f>
        <v>136.42507577002638</v>
      </c>
      <c r="AQ159" s="512">
        <f xml:space="preserve"> (('Offshore Wind'!$S$46 * 'Offshore Wind'!$S$44 * 'Offshore Wind'!$S$42 * (AQ104 * 1 + AQ137) +AQ115) * 1000 / (AQ93 * 8760)) + AQ126 + 0</f>
        <v>135.94920246760788</v>
      </c>
      <c r="AR159" s="512">
        <f xml:space="preserve"> (('Offshore Wind'!$S$46 * 'Offshore Wind'!$S$44 * 'Offshore Wind'!$S$42 * (AR104 * 1 + AR137) +AR115) * 1000 / (AR93 * 8760)) + AR126 + 0</f>
        <v>135.47443607871875</v>
      </c>
      <c r="AS159" s="512">
        <f xml:space="preserve"> (('Offshore Wind'!$S$46 * 'Offshore Wind'!$S$44 * 'Offshore Wind'!$S$42 * (AS104 * 1 + AS137) +AS115) * 1000 / (AS93 * 8760)) + AS126 + 0</f>
        <v>135.00077275460603</v>
      </c>
      <c r="AT159" s="512">
        <f xml:space="preserve"> (('Offshore Wind'!$S$46 * 'Offshore Wind'!$S$44 * 'Offshore Wind'!$S$42 * (AT104 * 1 + AT137) +AT115) * 1000 / (AT93 * 8760)) + AT126 + 0</f>
        <v>134.52820866442701</v>
      </c>
      <c r="AU159" s="512">
        <f xml:space="preserve"> (('Offshore Wind'!$S$46 * 'Offshore Wind'!$S$44 * 'Offshore Wind'!$S$42 * (AU104 * 1 + AU137) +AU115) * 1000 / (AU93 * 8760)) + AU126 + 0</f>
        <v>134.05673999514678</v>
      </c>
      <c r="AV159" s="512">
        <f xml:space="preserve"> (('Offshore Wind'!$S$46 * 'Offshore Wind'!$S$44 * 'Offshore Wind'!$S$42 * (AV104 * 1 + AV137) +AV115) * 1000 / (AV93 * 8760)) + AV126 + 0</f>
        <v>133.58636295143577</v>
      </c>
      <c r="AW159" s="512">
        <f xml:space="preserve"> (('Offshore Wind'!$S$46 * 'Offshore Wind'!$S$44 * 'Offshore Wind'!$S$42 * (AW104 * 1 + AW137) +AW115) * 1000 / (AW93 * 8760)) + AW126 + 0</f>
        <v>133.11707375556782</v>
      </c>
      <c r="AX159" s="512">
        <f xml:space="preserve"> (('Offshore Wind'!$S$46 * 'Offshore Wind'!$S$44 * 'Offshore Wind'!$S$42 * (AX104 * 1 + AX137) +AX115) * 1000 / (AX93 * 8760)) + AX126 + 0</f>
        <v>132.61137504108621</v>
      </c>
      <c r="AY159" s="512">
        <f xml:space="preserve"> (('Offshore Wind'!$S$46 * 'Offshore Wind'!$S$44 * 'Offshore Wind'!$S$42 * (AY104 * 1 + AY137) +AY115) * 1000 / (AY93 * 8760)) + AY126 + 0</f>
        <v>132.10970061287682</v>
      </c>
      <c r="AZ159" s="512">
        <f xml:space="preserve"> (('Offshore Wind'!$S$46 * 'Offshore Wind'!$S$44 * 'Offshore Wind'!$S$42 * (AZ104 * 1 + AZ137) +AZ115) * 1000 / (AZ93 * 8760)) + AZ126 + 0</f>
        <v>131.6091316994283</v>
      </c>
      <c r="BA159" s="512">
        <f xml:space="preserve"> (('Offshore Wind'!$S$46 * 'Offshore Wind'!$S$44 * 'Offshore Wind'!$S$42 * (BA104 * 1 + BA137) +BA115) * 1000 / (BA93 * 8760)) + BA126 + 0</f>
        <v>131.10966466402971</v>
      </c>
      <c r="BB159" s="512">
        <f xml:space="preserve"> (('Offshore Wind'!$S$46 * 'Offshore Wind'!$S$44 * 'Offshore Wind'!$S$42 * (BB104 * 1 + BB137) +BB115) * 1000 / (BB93 * 8760)) + BB126 + 0</f>
        <v>130.61129588605897</v>
      </c>
      <c r="BC159" s="512">
        <f xml:space="preserve"> (('Offshore Wind'!$S$46 * 'Offshore Wind'!$S$44 * 'Offshore Wind'!$S$42 * (BC104 * 1 + BC137) +BC115) * 1000 / (BC93 * 8760)) + BC126 + 0</f>
        <v>130.11402176089632</v>
      </c>
      <c r="BD159" s="512">
        <f xml:space="preserve"> (('Offshore Wind'!$S$46 * 'Offshore Wind'!$S$44 * 'Offshore Wind'!$S$42 * (BD104 * 1 + BD137) +BD115) * 1000 / (BD93 * 8760)) + BD126 + 0</f>
        <v>129.61783869983816</v>
      </c>
      <c r="BE159" s="512">
        <f xml:space="preserve"> (('Offshore Wind'!$S$46 * 'Offshore Wind'!$S$44 * 'Offshore Wind'!$S$42 * (BE104 * 1 + BE137) +BE115) * 1000 / (BE93 * 8760)) + BE126 + 0</f>
        <v>129.12274313001154</v>
      </c>
      <c r="BF159" s="512">
        <f xml:space="preserve"> (('Offshore Wind'!$S$46 * 'Offshore Wind'!$S$44 * 'Offshore Wind'!$S$42 * (BF104 * 1 + BF137) +BF115) * 1000 / (BF93 * 8760)) + BF126 + 0</f>
        <v>128.62873149428947</v>
      </c>
      <c r="BG159" s="512">
        <f xml:space="preserve"> (('Offshore Wind'!$S$46 * 'Offshore Wind'!$S$44 * 'Offshore Wind'!$S$42 * (BG104 * 1 + BG137) +BG115) * 1000 / (BG93 * 8760)) + BG126 + 0</f>
        <v>128.13580025120629</v>
      </c>
    </row>
    <row r="160" spans="2:59">
      <c r="B160" s="788"/>
      <c r="C160" s="4"/>
      <c r="D160" s="736"/>
      <c r="E160" s="62" t="s">
        <v>968</v>
      </c>
      <c r="F160" s="42" t="e">
        <f>'Offshore Wind'!#REF!</f>
        <v>#REF!</v>
      </c>
      <c r="G160" s="42" t="e">
        <f>'Offshore Wind'!#REF!</f>
        <v>#REF!</v>
      </c>
      <c r="H160" s="42" t="e">
        <f>'Offshore Wind'!#REF!</f>
        <v>#REF!</v>
      </c>
      <c r="I160" s="42" t="e">
        <f>'Offshore Wind'!#REF!</f>
        <v>#REF!</v>
      </c>
      <c r="J160" s="42" t="e">
        <f>'Offshore Wind'!#REF!</f>
        <v>#REF!</v>
      </c>
      <c r="K160" s="42" t="e">
        <f>'Offshore Wind'!#REF!</f>
        <v>#REF!</v>
      </c>
      <c r="L160" s="42" t="e">
        <f>'Offshore Wind'!#REF!</f>
        <v>#REF!</v>
      </c>
      <c r="M160" s="42" t="e">
        <f>'Offshore Wind'!#REF!</f>
        <v>#REF!</v>
      </c>
      <c r="N160" s="42" t="e">
        <f>'Offshore Wind'!#REF!</f>
        <v>#REF!</v>
      </c>
      <c r="O160" s="42" t="e">
        <f>'Offshore Wind'!#REF!</f>
        <v>#REF!</v>
      </c>
      <c r="P160" s="42" t="e">
        <f>'Offshore Wind'!#REF!</f>
        <v>#REF!</v>
      </c>
      <c r="Q160" s="42" t="e">
        <f>'Offshore Wind'!#REF!</f>
        <v>#REF!</v>
      </c>
      <c r="R160" s="42" t="e">
        <f>'Offshore Wind'!#REF!</f>
        <v>#REF!</v>
      </c>
      <c r="S160" s="42"/>
      <c r="T160" s="42"/>
      <c r="U160" s="42"/>
      <c r="V160" s="512">
        <f xml:space="preserve"> (('Offshore Wind'!$S$46 * 'Offshore Wind'!$S$44 * 'Offshore Wind'!$S$42 * (V105 * 1 + V138) +V116) * 1000 / (V94 * 8760)) + V127 + 0</f>
        <v>209.83033606746332</v>
      </c>
      <c r="W160" s="512">
        <f xml:space="preserve"> (('Offshore Wind'!$S$46 * 'Offshore Wind'!$S$44 * 'Offshore Wind'!$S$42 * (W105 * 1 + W138) +W116) * 1000 / (W94 * 8760)) + W127 + 0</f>
        <v>209.83033606746332</v>
      </c>
      <c r="X160" s="512">
        <f xml:space="preserve"> (('Offshore Wind'!$S$46 * 'Offshore Wind'!$S$44 * 'Offshore Wind'!$S$42 * (X105 * 1 + X138) +X116) * 1000 / (X94 * 8760)) + X127 + 0</f>
        <v>204.11812554232867</v>
      </c>
      <c r="Y160" s="512">
        <f xml:space="preserve"> (('Offshore Wind'!$S$46 * 'Offshore Wind'!$S$44 * 'Offshore Wind'!$S$42 * (Y105 * 1 + Y138) +Y116) * 1000 / (Y94 * 8760)) + Y127 + 0</f>
        <v>198.77563575155796</v>
      </c>
      <c r="Z160" s="512">
        <f xml:space="preserve"> (('Offshore Wind'!$S$46 * 'Offshore Wind'!$S$44 * 'Offshore Wind'!$S$42 * (Z105 * 1 + Z138) +Z116) * 1000 / (Z94 * 8760)) + Z127 + 0</f>
        <v>192.73262047643385</v>
      </c>
      <c r="AA160" s="512">
        <f xml:space="preserve"> (('Offshore Wind'!$S$46 * 'Offshore Wind'!$S$44 * 'Offshore Wind'!$S$42 * (AA105 * 1 + AA138) +AA116) * 1000 / (AA94 * 8760)) + AA127 + 0</f>
        <v>187.37719302743207</v>
      </c>
      <c r="AB160" s="512">
        <f xml:space="preserve"> (('Offshore Wind'!$S$46 * 'Offshore Wind'!$S$44 * 'Offshore Wind'!$S$42 * (AB105 * 1 + AB138) +AB116) * 1000 / (AB94 * 8760)) + AB127 + 0</f>
        <v>182.06453002663338</v>
      </c>
      <c r="AC160" s="512">
        <f xml:space="preserve"> (('Offshore Wind'!$S$46 * 'Offshore Wind'!$S$44 * 'Offshore Wind'!$S$42 * (AC105 * 1 + AC138) +AC116) * 1000 / (AC94 * 8760)) + AC127 + 0</f>
        <v>176.79412245287836</v>
      </c>
      <c r="AD160" s="512">
        <f xml:space="preserve"> (('Offshore Wind'!$S$46 * 'Offshore Wind'!$S$44 * 'Offshore Wind'!$S$42 * (AD105 * 1 + AD138) +AD116) * 1000 / (AD94 * 8760)) + AD127 + 0</f>
        <v>173.73859083466093</v>
      </c>
      <c r="AE160" s="512">
        <f xml:space="preserve"> (('Offshore Wind'!$S$46 * 'Offshore Wind'!$S$44 * 'Offshore Wind'!$S$42 * (AE105 * 1 + AE138) +AE116) * 1000 / (AE94 * 8760)) + AE127 + 0</f>
        <v>170.43009998873791</v>
      </c>
      <c r="AF160" s="512">
        <f xml:space="preserve"> (('Offshore Wind'!$S$46 * 'Offshore Wind'!$S$44 * 'Offshore Wind'!$S$42 * (AF105 * 1 + AF138) +AF116) * 1000 / (AF94 * 8760)) + AF127 + 0</f>
        <v>167.14066788001338</v>
      </c>
      <c r="AG160" s="512">
        <f xml:space="preserve"> (('Offshore Wind'!$S$46 * 'Offshore Wind'!$S$44 * 'Offshore Wind'!$S$42 * (AG105 * 1 + AG138) +AG116) * 1000 / (AG94 * 8760)) + AG127 + 0</f>
        <v>164.20930794317704</v>
      </c>
      <c r="AH160" s="512">
        <f xml:space="preserve"> (('Offshore Wind'!$S$46 * 'Offshore Wind'!$S$44 * 'Offshore Wind'!$S$42 * (AH105 * 1 + AH138) +AH116) * 1000 / (AH94 * 8760)) + AH127 + 0</f>
        <v>160.81039177832824</v>
      </c>
      <c r="AI160" s="512">
        <f xml:space="preserve"> (('Offshore Wind'!$S$46 * 'Offshore Wind'!$S$44 * 'Offshore Wind'!$S$42 * (AI105 * 1 + AI138) +AI116) * 1000 / (AI94 * 8760)) + AI127 + 0</f>
        <v>157.45986288871165</v>
      </c>
      <c r="AJ160" s="512">
        <f xml:space="preserve"> (('Offshore Wind'!$S$46 * 'Offshore Wind'!$S$44 * 'Offshore Wind'!$S$42 * (AJ105 * 1 + AJ138) +AJ116) * 1000 / (AJ94 * 8760)) + AJ127 + 0</f>
        <v>154.15669711419372</v>
      </c>
      <c r="AK160" s="512">
        <f xml:space="preserve"> (('Offshore Wind'!$S$46 * 'Offshore Wind'!$S$44 * 'Offshore Wind'!$S$42 * (AK105 * 1 + AK138) +AK116) * 1000 / (AK94 * 8760)) + AK127 + 0</f>
        <v>150.89989910346199</v>
      </c>
      <c r="AL160" s="512">
        <f xml:space="preserve"> (('Offshore Wind'!$S$46 * 'Offshore Wind'!$S$44 * 'Offshore Wind'!$S$42 * (AL105 * 1 + AL138) +AL116) * 1000 / (AL94 * 8760)) + AL127 + 0</f>
        <v>147.68850131639647</v>
      </c>
      <c r="AM160" s="512">
        <f xml:space="preserve"> (('Offshore Wind'!$S$46 * 'Offshore Wind'!$S$44 * 'Offshore Wind'!$S$42 * (AM105 * 1 + AM138) +AM116) * 1000 / (AM94 * 8760)) + AM127 + 0</f>
        <v>144.52156306837682</v>
      </c>
      <c r="AN160" s="512">
        <f xml:space="preserve"> (('Offshore Wind'!$S$46 * 'Offshore Wind'!$S$44 * 'Offshore Wind'!$S$42 * (AN105 * 1 + AN138) +AN116) * 1000 / (AN94 * 8760)) + AN127 + 0</f>
        <v>144.18252966828933</v>
      </c>
      <c r="AO160" s="512">
        <f xml:space="preserve"> (('Offshore Wind'!$S$46 * 'Offshore Wind'!$S$44 * 'Offshore Wind'!$S$42 * (AO105 * 1 + AO138) +AO116) * 1000 / (AO94 * 8760)) + AO127 + 0</f>
        <v>143.68075788694006</v>
      </c>
      <c r="AP160" s="512">
        <f xml:space="preserve"> (('Offshore Wind'!$S$46 * 'Offshore Wind'!$S$44 * 'Offshore Wind'!$S$42 * (AP105 * 1 + AP138) +AP116) * 1000 / (AP94 * 8760)) + AP127 + 0</f>
        <v>143.18015596335894</v>
      </c>
      <c r="AQ160" s="512">
        <f xml:space="preserve"> (('Offshore Wind'!$S$46 * 'Offshore Wind'!$S$44 * 'Offshore Wind'!$S$42 * (AQ105 * 1 + AQ138) +AQ116) * 1000 / (AQ94 * 8760)) + AQ127 + 0</f>
        <v>142.68071982030017</v>
      </c>
      <c r="AR160" s="512">
        <f xml:space="preserve"> (('Offshore Wind'!$S$46 * 'Offshore Wind'!$S$44 * 'Offshore Wind'!$S$42 * (AR105 * 1 + AR138) +AR116) * 1000 / (AR94 * 8760)) + AR127 + 0</f>
        <v>142.18244539953395</v>
      </c>
      <c r="AS160" s="512">
        <f xml:space="preserve"> (('Offshore Wind'!$S$46 * 'Offshore Wind'!$S$44 * 'Offshore Wind'!$S$42 * (AS105 * 1 + AS138) +AS116) * 1000 / (AS94 * 8760)) + AS127 + 0</f>
        <v>141.68532866173635</v>
      </c>
      <c r="AT160" s="512">
        <f xml:space="preserve"> (('Offshore Wind'!$S$46 * 'Offshore Wind'!$S$44 * 'Offshore Wind'!$S$42 * (AT105 * 1 + AT138) +AT116) * 1000 / (AT94 * 8760)) + AT127 + 0</f>
        <v>141.1893655863808</v>
      </c>
      <c r="AU160" s="512">
        <f xml:space="preserve"> (('Offshore Wind'!$S$46 * 'Offshore Wind'!$S$44 * 'Offshore Wind'!$S$42 * (AU105 * 1 + AU138) +AU116) * 1000 / (AU94 * 8760)) + AU127 + 0</f>
        <v>140.69455217163019</v>
      </c>
      <c r="AV160" s="512">
        <f xml:space="preserve"> (('Offshore Wind'!$S$46 * 'Offshore Wind'!$S$44 * 'Offshore Wind'!$S$42 * (AV105 * 1 + AV138) +AV116) * 1000 / (AV94 * 8760)) + AV127 + 0</f>
        <v>140.20088443422932</v>
      </c>
      <c r="AW160" s="512">
        <f xml:space="preserve"> (('Offshore Wind'!$S$46 * 'Offshore Wind'!$S$44 * 'Offshore Wind'!$S$42 * (AW105 * 1 + AW138) +AW116) * 1000 / (AW94 * 8760)) + AW127 + 0</f>
        <v>139.70835840939822</v>
      </c>
      <c r="AX160" s="512">
        <f xml:space="preserve"> (('Offshore Wind'!$S$46 * 'Offshore Wind'!$S$44 * 'Offshore Wind'!$S$42 * (AX105 * 1 + AX138) +AX116) * 1000 / (AX94 * 8760)) + AX127 + 0</f>
        <v>139.1776200506232</v>
      </c>
      <c r="AY160" s="512">
        <f xml:space="preserve"> (('Offshore Wind'!$S$46 * 'Offshore Wind'!$S$44 * 'Offshore Wind'!$S$42 * (AY105 * 1 + AY138) +AY116) * 1000 / (AY94 * 8760)) + AY127 + 0</f>
        <v>138.65110524043584</v>
      </c>
      <c r="AZ160" s="512">
        <f xml:space="preserve"> (('Offshore Wind'!$S$46 * 'Offshore Wind'!$S$44 * 'Offshore Wind'!$S$42 * (AZ105 * 1 + AZ138) +AZ116) * 1000 / (AZ94 * 8760)) + AZ127 + 0</f>
        <v>138.12575068451252</v>
      </c>
      <c r="BA160" s="512">
        <f xml:space="preserve"> (('Offshore Wind'!$S$46 * 'Offshore Wind'!$S$44 * 'Offshore Wind'!$S$42 * (BA105 * 1 + BA138) +BA116) * 1000 / (BA94 * 8760)) + BA127 + 0</f>
        <v>137.60155256607069</v>
      </c>
      <c r="BB160" s="512">
        <f xml:space="preserve"> (('Offshore Wind'!$S$46 * 'Offshore Wind'!$S$44 * 'Offshore Wind'!$S$42 * (BB105 * 1 + BB138) +BB116) * 1000 / (BB94 * 8760)) + BB127 + 0</f>
        <v>137.07850708521349</v>
      </c>
      <c r="BC160" s="512">
        <f xml:space="preserve"> (('Offshore Wind'!$S$46 * 'Offshore Wind'!$S$44 * 'Offshore Wind'!$S$42 * (BC105 * 1 + BC138) +BC116) * 1000 / (BC94 * 8760)) + BC127 + 0</f>
        <v>136.55661045883846</v>
      </c>
      <c r="BD160" s="512">
        <f xml:space="preserve"> (('Offshore Wind'!$S$46 * 'Offshore Wind'!$S$44 * 'Offshore Wind'!$S$42 * (BD105 * 1 + BD138) +BD116) * 1000 / (BD94 * 8760)) + BD127 + 0</f>
        <v>136.03585892054761</v>
      </c>
      <c r="BE160" s="512">
        <f xml:space="preserve"> (('Offshore Wind'!$S$46 * 'Offshore Wind'!$S$44 * 'Offshore Wind'!$S$42 * (BE105 * 1 + BE138) +BE116) * 1000 / (BE94 * 8760)) + BE127 + 0</f>
        <v>135.5162487205574</v>
      </c>
      <c r="BF160" s="512">
        <f xml:space="preserve"> (('Offshore Wind'!$S$46 * 'Offshore Wind'!$S$44 * 'Offshore Wind'!$S$42 * (BF105 * 1 + BF138) +BF116) * 1000 / (BF94 * 8760)) + BF127 + 0</f>
        <v>134.99777612560985</v>
      </c>
      <c r="BG160" s="512">
        <f xml:space="preserve"> (('Offshore Wind'!$S$46 * 'Offshore Wind'!$S$44 * 'Offshore Wind'!$S$42 * (BG105 * 1 + BG138) +BG116) * 1000 / (BG94 * 8760)) + BG127 + 0</f>
        <v>134.48043741888387</v>
      </c>
    </row>
    <row r="161" spans="2:59">
      <c r="B161" s="788"/>
      <c r="C161" s="4"/>
      <c r="D161" s="736"/>
      <c r="E161" s="62" t="s">
        <v>969</v>
      </c>
      <c r="F161" s="42" t="e">
        <f>'Offshore Wind'!#REF!</f>
        <v>#REF!</v>
      </c>
      <c r="G161" s="42" t="e">
        <f>'Offshore Wind'!#REF!</f>
        <v>#REF!</v>
      </c>
      <c r="H161" s="42" t="e">
        <f>'Offshore Wind'!#REF!</f>
        <v>#REF!</v>
      </c>
      <c r="I161" s="42" t="e">
        <f>'Offshore Wind'!#REF!</f>
        <v>#REF!</v>
      </c>
      <c r="J161" s="42" t="e">
        <f>'Offshore Wind'!#REF!</f>
        <v>#REF!</v>
      </c>
      <c r="K161" s="42" t="e">
        <f>'Offshore Wind'!#REF!</f>
        <v>#REF!</v>
      </c>
      <c r="L161" s="42" t="e">
        <f>'Offshore Wind'!#REF!</f>
        <v>#REF!</v>
      </c>
      <c r="M161" s="42" t="e">
        <f>'Offshore Wind'!#REF!</f>
        <v>#REF!</v>
      </c>
      <c r="N161" s="42" t="e">
        <f>'Offshore Wind'!#REF!</f>
        <v>#REF!</v>
      </c>
      <c r="O161" s="42" t="e">
        <f>'Offshore Wind'!#REF!</f>
        <v>#REF!</v>
      </c>
      <c r="P161" s="42" t="e">
        <f>'Offshore Wind'!#REF!</f>
        <v>#REF!</v>
      </c>
      <c r="Q161" s="42" t="e">
        <f>'Offshore Wind'!#REF!</f>
        <v>#REF!</v>
      </c>
      <c r="R161" s="42" t="e">
        <f>'Offshore Wind'!#REF!</f>
        <v>#REF!</v>
      </c>
      <c r="S161" s="42"/>
      <c r="T161" s="42"/>
      <c r="U161" s="42"/>
      <c r="V161" s="512">
        <f xml:space="preserve"> (('Offshore Wind'!$S$46 * 'Offshore Wind'!$S$44 * 'Offshore Wind'!$S$42 * (V106 * 1 + V139) +V117) * 1000 / (V95 * 8760)) + V128 + 0</f>
        <v>209.80672778470813</v>
      </c>
      <c r="W161" s="512">
        <f xml:space="preserve"> (('Offshore Wind'!$S$46 * 'Offshore Wind'!$S$44 * 'Offshore Wind'!$S$42 * (W106 * 1 + W139) +W117) * 1000 / (W95 * 8760)) + W128 + 0</f>
        <v>209.80672778470813</v>
      </c>
      <c r="X161" s="512">
        <f xml:space="preserve"> (('Offshore Wind'!$S$46 * 'Offshore Wind'!$S$44 * 'Offshore Wind'!$S$42 * (X106 * 1 + X139) +X117) * 1000 / (X95 * 8760)) + X128 + 0</f>
        <v>204.05193402864046</v>
      </c>
      <c r="Y161" s="512">
        <f xml:space="preserve"> (('Offshore Wind'!$S$46 * 'Offshore Wind'!$S$44 * 'Offshore Wind'!$S$42 * (Y106 * 1 + Y139) +Y117) * 1000 / (Y95 * 8760)) + Y128 + 0</f>
        <v>198.68218728277367</v>
      </c>
      <c r="Z161" s="512">
        <f xml:space="preserve"> (('Offshore Wind'!$S$46 * 'Offshore Wind'!$S$44 * 'Offshore Wind'!$S$42 * (Z106 * 1 + Z139) +Z117) * 1000 / (Z95 * 8760)) + Z128 + 0</f>
        <v>192.5908369717088</v>
      </c>
      <c r="AA161" s="512">
        <f xml:space="preserve"> (('Offshore Wind'!$S$46 * 'Offshore Wind'!$S$44 * 'Offshore Wind'!$S$42 * (AA106 * 1 + AA139) +AA117) * 1000 / (AA95 * 8760)) + AA128 + 0</f>
        <v>187.21368105079802</v>
      </c>
      <c r="AB161" s="512">
        <f xml:space="preserve"> (('Offshore Wind'!$S$46 * 'Offshore Wind'!$S$44 * 'Offshore Wind'!$S$42 * (AB106 * 1 + AB139) +AB117) * 1000 / (AB95 * 8760)) + AB128 + 0</f>
        <v>181.87949022629925</v>
      </c>
      <c r="AC161" s="512">
        <f xml:space="preserve"> (('Offshore Wind'!$S$46 * 'Offshore Wind'!$S$44 * 'Offshore Wind'!$S$42 * (AC106 * 1 + AC139) +AC117) * 1000 / (AC95 * 8760)) + AC128 + 0</f>
        <v>176.58775526479647</v>
      </c>
      <c r="AD161" s="512">
        <f xml:space="preserve"> (('Offshore Wind'!$S$46 * 'Offshore Wind'!$S$44 * 'Offshore Wind'!$S$42 * (AD106 * 1 + AD139) +AD117) * 1000 / (AD95 * 8760)) + AD128 + 0</f>
        <v>173.53056106467369</v>
      </c>
      <c r="AE161" s="512">
        <f xml:space="preserve"> (('Offshore Wind'!$S$46 * 'Offshore Wind'!$S$44 * 'Offshore Wind'!$S$42 * (AE106 * 1 + AE139) +AE117) * 1000 / (AE95 * 8760)) + AE128 + 0</f>
        <v>170.20939050844481</v>
      </c>
      <c r="AF161" s="512">
        <f xml:space="preserve"> (('Offshore Wind'!$S$46 * 'Offshore Wind'!$S$44 * 'Offshore Wind'!$S$42 * (AF106 * 1 + AF139) +AF117) * 1000 / (AF95 * 8760)) + AF128 + 0</f>
        <v>166.90737518420929</v>
      </c>
      <c r="AG161" s="512">
        <f xml:space="preserve"> (('Offshore Wind'!$S$46 * 'Offshore Wind'!$S$44 * 'Offshore Wind'!$S$42 * (AG106 * 1 + AG139) +AG117) * 1000 / (AG95 * 8760)) + AG128 + 0</f>
        <v>163.98735057029384</v>
      </c>
      <c r="AH161" s="512">
        <f xml:space="preserve"> (('Offshore Wind'!$S$46 * 'Offshore Wind'!$S$44 * 'Offshore Wind'!$S$42 * (AH106 * 1 + AH139) +AH117) * 1000 / (AH95 * 8760)) + AH128 + 0</f>
        <v>160.57868408766186</v>
      </c>
      <c r="AI161" s="512">
        <f xml:space="preserve"> (('Offshore Wind'!$S$46 * 'Offshore Wind'!$S$44 * 'Offshore Wind'!$S$42 * (AI106 * 1 + AI139) +AI117) * 1000 / (AI95 * 8760)) + AI128 + 0</f>
        <v>157.21853555438966</v>
      </c>
      <c r="AJ161" s="512">
        <f xml:space="preserve"> (('Offshore Wind'!$S$46 * 'Offshore Wind'!$S$44 * 'Offshore Wind'!$S$42 * (AJ106 * 1 + AJ139) +AJ117) * 1000 / (AJ95 * 8760)) + AJ128 + 0</f>
        <v>153.90587768017272</v>
      </c>
      <c r="AK161" s="512">
        <f xml:space="preserve"> (('Offshore Wind'!$S$46 * 'Offshore Wind'!$S$44 * 'Offshore Wind'!$S$42 * (AK106 * 1 + AK139) +AK117) * 1000 / (AK95 * 8760)) + AK128 + 0</f>
        <v>150.63971204944127</v>
      </c>
      <c r="AL161" s="512">
        <f xml:space="preserve"> (('Offshore Wind'!$S$46 * 'Offshore Wind'!$S$44 * 'Offshore Wind'!$S$42 * (AL106 * 1 + AL139) +AL117) * 1000 / (AL95 * 8760)) + AL128 + 0</f>
        <v>147.41906811974835</v>
      </c>
      <c r="AM161" s="512">
        <f xml:space="preserve"> (('Offshore Wind'!$S$46 * 'Offshore Wind'!$S$44 * 'Offshore Wind'!$S$42 * (AM106 * 1 + AM139) +AM117) * 1000 / (AM95 * 8760)) + AM128 + 0</f>
        <v>144.24300226210056</v>
      </c>
      <c r="AN161" s="512">
        <f xml:space="preserve"> (('Offshore Wind'!$S$46 * 'Offshore Wind'!$S$44 * 'Offshore Wind'!$S$42 * (AN106 * 1 + AN139) +AN117) * 1000 / (AN95 * 8760)) + AN128 + 0</f>
        <v>143.90919634240311</v>
      </c>
      <c r="AO161" s="512">
        <f xml:space="preserve"> (('Offshore Wind'!$S$46 * 'Offshore Wind'!$S$44 * 'Offshore Wind'!$S$42 * (AO106 * 1 + AO139) +AO117) * 1000 / (AO95 * 8760)) + AO128 + 0</f>
        <v>143.40604003091045</v>
      </c>
      <c r="AP161" s="512">
        <f xml:space="preserve"> (('Offshore Wind'!$S$46 * 'Offshore Wind'!$S$44 * 'Offshore Wind'!$S$42 * (AP106 * 1 + AP139) +AP117) * 1000 / (AP95 * 8760)) + AP128 + 0</f>
        <v>142.9040565966238</v>
      </c>
      <c r="AQ161" s="512">
        <f xml:space="preserve"> (('Offshore Wind'!$S$46 * 'Offshore Wind'!$S$44 * 'Offshore Wind'!$S$42 * (AQ106 * 1 + AQ139) +AQ117) * 1000 / (AQ95 * 8760)) + AQ128 + 0</f>
        <v>142.40324195022563</v>
      </c>
      <c r="AR161" s="512">
        <f xml:space="preserve"> (('Offshore Wind'!$S$46 * 'Offshore Wind'!$S$44 * 'Offshore Wind'!$S$42 * (AR106 * 1 + AR139) +AR117) * 1000 / (AR95 * 8760)) + AR128 + 0</f>
        <v>141.9035920214551</v>
      </c>
      <c r="AS161" s="512">
        <f xml:space="preserve"> (('Offshore Wind'!$S$46 * 'Offshore Wind'!$S$44 * 'Offshore Wind'!$S$42 * (AS106 * 1 + AS139) +AS117) * 1000 / (AS95 * 8760)) + AS128 + 0</f>
        <v>141.405102758998</v>
      </c>
      <c r="AT161" s="512">
        <f xml:space="preserve"> (('Offshore Wind'!$S$46 * 'Offshore Wind'!$S$44 * 'Offshore Wind'!$S$42 * (AT106 * 1 + AT139) +AT117) * 1000 / (AT95 * 8760)) + AT128 + 0</f>
        <v>140.9077701303776</v>
      </c>
      <c r="AU161" s="512">
        <f xml:space="preserve"> (('Offshore Wind'!$S$46 * 'Offshore Wind'!$S$44 * 'Offshore Wind'!$S$42 * (AU106 * 1 + AU139) +AU117) * 1000 / (AU95 * 8760)) + AU128 + 0</f>
        <v>140.41159012184588</v>
      </c>
      <c r="AV161" s="512">
        <f xml:space="preserve"> (('Offshore Wind'!$S$46 * 'Offshore Wind'!$S$44 * 'Offshore Wind'!$S$42 * (AV106 * 1 + AV139) +AV117) * 1000 / (AV95 * 8760)) + AV128 + 0</f>
        <v>139.91655873827617</v>
      </c>
      <c r="AW161" s="512">
        <f xml:space="preserve"> (('Offshore Wind'!$S$46 * 'Offshore Wind'!$S$44 * 'Offshore Wind'!$S$42 * (AW106 * 1 + AW139) +AW117) * 1000 / (AW95 * 8760)) + AW128 + 0</f>
        <v>139.42267200305582</v>
      </c>
      <c r="AX161" s="512">
        <f xml:space="preserve"> (('Offshore Wind'!$S$46 * 'Offshore Wind'!$S$44 * 'Offshore Wind'!$S$42 * (AX106 * 1 + AX139) +AX117) * 1000 / (AX95 * 8760)) + AX128 + 0</f>
        <v>138.89021265425134</v>
      </c>
      <c r="AY161" s="512">
        <f xml:space="preserve"> (('Offshore Wind'!$S$46 * 'Offshore Wind'!$S$44 * 'Offshore Wind'!$S$42 * (AY106 * 1 + AY139) +AY117) * 1000 / (AY95 * 8760)) + AY128 + 0</f>
        <v>138.36210307236868</v>
      </c>
      <c r="AZ161" s="512">
        <f xml:space="preserve"> (('Offshore Wind'!$S$46 * 'Offshore Wind'!$S$44 * 'Offshore Wind'!$S$42 * (AZ106 * 1 + AZ139) +AZ117) * 1000 / (AZ95 * 8760)) + AZ128 + 0</f>
        <v>137.83515695151337</v>
      </c>
      <c r="BA161" s="512">
        <f xml:space="preserve"> (('Offshore Wind'!$S$46 * 'Offshore Wind'!$S$44 * 'Offshore Wind'!$S$42 * (BA106 * 1 + BA139) +BA117) * 1000 / (BA95 * 8760)) + BA128 + 0</f>
        <v>137.30937046169976</v>
      </c>
      <c r="BB161" s="512">
        <f xml:space="preserve"> (('Offshore Wind'!$S$46 * 'Offshore Wind'!$S$44 * 'Offshore Wind'!$S$42 * (BB106 * 1 + BB139) +BB117) * 1000 / (BB95 * 8760)) + BB128 + 0</f>
        <v>136.78473978985554</v>
      </c>
      <c r="BC161" s="512">
        <f xml:space="preserve"> (('Offshore Wind'!$S$46 * 'Offshore Wind'!$S$44 * 'Offshore Wind'!$S$42 * (BC106 * 1 + BC139) +BC117) * 1000 / (BC95 * 8760)) + BC128 + 0</f>
        <v>136.2612611397297</v>
      </c>
      <c r="BD161" s="512">
        <f xml:space="preserve"> (('Offshore Wind'!$S$46 * 'Offshore Wind'!$S$44 * 'Offshore Wind'!$S$42 * (BD106 * 1 + BD139) +BD117) * 1000 / (BD95 * 8760)) + BD128 + 0</f>
        <v>135.73893073180247</v>
      </c>
      <c r="BE161" s="512">
        <f xml:space="preserve"> (('Offshore Wind'!$S$46 * 'Offshore Wind'!$S$44 * 'Offshore Wind'!$S$42 * (BE106 * 1 + BE139) +BE117) * 1000 / (BE95 * 8760)) + BE128 + 0</f>
        <v>135.21774480319422</v>
      </c>
      <c r="BF161" s="512">
        <f xml:space="preserve"> (('Offshore Wind'!$S$46 * 'Offshore Wind'!$S$44 * 'Offshore Wind'!$S$42 * (BF106 * 1 + BF139) +BF117) * 1000 / (BF95 * 8760)) + BF128 + 0</f>
        <v>134.69769960757611</v>
      </c>
      <c r="BG161" s="512">
        <f xml:space="preserve"> (('Offshore Wind'!$S$46 * 'Offshore Wind'!$S$44 * 'Offshore Wind'!$S$42 * (BG106 * 1 + BG139) +BG117) * 1000 / (BG95 * 8760)) + BG128 + 0</f>
        <v>134.17879141508118</v>
      </c>
    </row>
    <row r="162" spans="2:59">
      <c r="B162" s="788"/>
      <c r="C162" s="4"/>
      <c r="D162" s="736"/>
      <c r="E162" s="62" t="s">
        <v>970</v>
      </c>
      <c r="F162" s="42" t="e">
        <f>'Offshore Wind'!#REF!</f>
        <v>#REF!</v>
      </c>
      <c r="G162" s="42" t="e">
        <f>'Offshore Wind'!#REF!</f>
        <v>#REF!</v>
      </c>
      <c r="H162" s="42" t="e">
        <f>'Offshore Wind'!#REF!</f>
        <v>#REF!</v>
      </c>
      <c r="I162" s="42" t="e">
        <f>'Offshore Wind'!#REF!</f>
        <v>#REF!</v>
      </c>
      <c r="J162" s="42" t="e">
        <f>'Offshore Wind'!#REF!</f>
        <v>#REF!</v>
      </c>
      <c r="K162" s="42" t="e">
        <f>'Offshore Wind'!#REF!</f>
        <v>#REF!</v>
      </c>
      <c r="L162" s="42" t="e">
        <f>'Offshore Wind'!#REF!</f>
        <v>#REF!</v>
      </c>
      <c r="M162" s="42" t="e">
        <f>'Offshore Wind'!#REF!</f>
        <v>#REF!</v>
      </c>
      <c r="N162" s="42" t="e">
        <f>'Offshore Wind'!#REF!</f>
        <v>#REF!</v>
      </c>
      <c r="O162" s="42" t="e">
        <f>'Offshore Wind'!#REF!</f>
        <v>#REF!</v>
      </c>
      <c r="P162" s="42" t="e">
        <f>'Offshore Wind'!#REF!</f>
        <v>#REF!</v>
      </c>
      <c r="Q162" s="42" t="e">
        <f>'Offshore Wind'!#REF!</f>
        <v>#REF!</v>
      </c>
      <c r="R162" s="42" t="e">
        <f>'Offshore Wind'!#REF!</f>
        <v>#REF!</v>
      </c>
      <c r="S162" s="42"/>
      <c r="T162" s="42"/>
      <c r="U162" s="42"/>
      <c r="V162" s="512">
        <f xml:space="preserve"> (('Offshore Wind'!$S$46 * 'Offshore Wind'!$S$44 * 'Offshore Wind'!$S$42 * (V107 * 1 + V140) +V118) * 1000 / (V96 * 8760)) + V129 + 0</f>
        <v>220.80545985197722</v>
      </c>
      <c r="W162" s="512">
        <f xml:space="preserve"> (('Offshore Wind'!$S$46 * 'Offshore Wind'!$S$44 * 'Offshore Wind'!$S$42 * (W107 * 1 + W140) +W118) * 1000 / (W96 * 8760)) + W129 + 0</f>
        <v>220.80545985197722</v>
      </c>
      <c r="X162" s="512">
        <f xml:space="preserve"> (('Offshore Wind'!$S$46 * 'Offshore Wind'!$S$44 * 'Offshore Wind'!$S$42 * (X107 * 1 + X140) +X118) * 1000 / (X96 * 8760)) + X129 + 0</f>
        <v>214.74898161088998</v>
      </c>
      <c r="Y162" s="512">
        <f xml:space="preserve"> (('Offshore Wind'!$S$46 * 'Offshore Wind'!$S$44 * 'Offshore Wind'!$S$42 * (Y107 * 1 + Y140) +Y118) * 1000 / (Y96 * 8760)) + Y129 + 0</f>
        <v>209.09773576177477</v>
      </c>
      <c r="Z162" s="512">
        <f xml:space="preserve"> (('Offshore Wind'!$S$46 * 'Offshore Wind'!$S$44 * 'Offshore Wind'!$S$42 * (Z107 * 1 + Z140) +Z118) * 1000 / (Z96 * 8760)) + Z129 + 0</f>
        <v>202.68705760690489</v>
      </c>
      <c r="AA162" s="512">
        <f xml:space="preserve"> (('Offshore Wind'!$S$46 * 'Offshore Wind'!$S$44 * 'Offshore Wind'!$S$42 * (AA107 * 1 + AA140) +AA118) * 1000 / (AA96 * 8760)) + AA129 + 0</f>
        <v>197.02801417036252</v>
      </c>
      <c r="AB162" s="512">
        <f xml:space="preserve"> (('Offshore Wind'!$S$46 * 'Offshore Wind'!$S$44 * 'Offshore Wind'!$S$42 * (AB107 * 1 + AB140) +AB118) * 1000 / (AB96 * 8760)) + AB129 + 0</f>
        <v>191.41418819643926</v>
      </c>
      <c r="AC162" s="512">
        <f xml:space="preserve"> (('Offshore Wind'!$S$46 * 'Offshore Wind'!$S$44 * 'Offshore Wind'!$S$42 * (AC107 * 1 + AC140) +AC118) * 1000 / (AC96 * 8760)) + AC129 + 0</f>
        <v>185.84504375609316</v>
      </c>
      <c r="AD162" s="512">
        <f xml:space="preserve"> (('Offshore Wind'!$S$46 * 'Offshore Wind'!$S$44 * 'Offshore Wind'!$S$42 * (AD107 * 1 + AD140) +AD118) * 1000 / (AD96 * 8760)) + AD129 + 0</f>
        <v>182.62758176932792</v>
      </c>
      <c r="AE162" s="512">
        <f xml:space="preserve"> (('Offshore Wind'!$S$46 * 'Offshore Wind'!$S$44 * 'Offshore Wind'!$S$42 * (AE107 * 1 + AE140) +AE118) * 1000 / (AE96 * 8760)) + AE129 + 0</f>
        <v>179.13230495119137</v>
      </c>
      <c r="AF162" s="512">
        <f xml:space="preserve"> (('Offshore Wind'!$S$46 * 'Offshore Wind'!$S$44 * 'Offshore Wind'!$S$42 * (AF107 * 1 + AF140) +AF118) * 1000 / (AF96 * 8760)) + AF129 + 0</f>
        <v>175.65718754287704</v>
      </c>
      <c r="AG162" s="512">
        <f xml:space="preserve"> (('Offshore Wind'!$S$46 * 'Offshore Wind'!$S$44 * 'Offshore Wind'!$S$42 * (AG107 * 1 + AG140) +AG118) * 1000 / (AG96 * 8760)) + AG129 + 0</f>
        <v>172.58408600575044</v>
      </c>
      <c r="AH162" s="512">
        <f xml:space="preserve"> (('Offshore Wind'!$S$46 * 'Offshore Wind'!$S$44 * 'Offshore Wind'!$S$42 * (AH107 * 1 + AH140) +AH118) * 1000 / (AH96 * 8760)) + AH129 + 0</f>
        <v>168.99672644809175</v>
      </c>
      <c r="AI162" s="512">
        <f xml:space="preserve"> (('Offshore Wind'!$S$46 * 'Offshore Wind'!$S$44 * 'Offshore Wind'!$S$42 * (AI107 * 1 + AI140) +AI118) * 1000 / (AI96 * 8760)) + AI129 + 0</f>
        <v>165.4604283041092</v>
      </c>
      <c r="AJ162" s="512">
        <f xml:space="preserve"> (('Offshore Wind'!$S$46 * 'Offshore Wind'!$S$44 * 'Offshore Wind'!$S$42 * (AJ107 * 1 + AJ140) +AJ118) * 1000 / (AJ96 * 8760)) + AJ129 + 0</f>
        <v>161.97411042969227</v>
      </c>
      <c r="AK162" s="512">
        <f xml:space="preserve"> (('Offshore Wind'!$S$46 * 'Offshore Wind'!$S$44 * 'Offshore Wind'!$S$42 * (AK107 * 1 + AK140) +AK118) * 1000 / (AK96 * 8760)) + AK129 + 0</f>
        <v>158.5367220691702</v>
      </c>
      <c r="AL162" s="512">
        <f xml:space="preserve"> (('Offshore Wind'!$S$46 * 'Offshore Wind'!$S$44 * 'Offshore Wind'!$S$42 * (AL107 * 1 + AL140) +AL118) * 1000 / (AL96 * 8760)) + AL129 + 0</f>
        <v>155.14724180119208</v>
      </c>
      <c r="AM162" s="512">
        <f xml:space="preserve"> (('Offshore Wind'!$S$46 * 'Offshore Wind'!$S$44 * 'Offshore Wind'!$S$42 * (AM107 * 1 + AM140) +AM118) * 1000 / (AM96 * 8760)) + AM129 + 0</f>
        <v>151.80467652874898</v>
      </c>
      <c r="AN162" s="512">
        <f xml:space="preserve"> (('Offshore Wind'!$S$46 * 'Offshore Wind'!$S$44 * 'Offshore Wind'!$S$42 * (AN107 * 1 + AN140) +AN118) * 1000 / (AN96 * 8760)) + AN129 + 0</f>
        <v>151.45337144726591</v>
      </c>
      <c r="AO162" s="512">
        <f xml:space="preserve"> (('Offshore Wind'!$S$46 * 'Offshore Wind'!$S$44 * 'Offshore Wind'!$S$42 * (AO107 * 1 + AO140) +AO118) * 1000 / (AO96 * 8760)) + AO129 + 0</f>
        <v>150.9238380909735</v>
      </c>
      <c r="AP162" s="512">
        <f xml:space="preserve"> (('Offshore Wind'!$S$46 * 'Offshore Wind'!$S$44 * 'Offshore Wind'!$S$42 * (AP107 * 1 + AP140) +AP118) * 1000 / (AP96 * 8760)) + AP129 + 0</f>
        <v>150.39553909781884</v>
      </c>
      <c r="AQ162" s="512">
        <f xml:space="preserve"> (('Offshore Wind'!$S$46 * 'Offshore Wind'!$S$44 * 'Offshore Wind'!$S$42 * (AQ107 * 1 + AQ140) +AQ118) * 1000 / (AQ96 * 8760)) + AQ129 + 0</f>
        <v>149.86847016410937</v>
      </c>
      <c r="AR162" s="512">
        <f xml:space="preserve"> (('Offshore Wind'!$S$46 * 'Offshore Wind'!$S$44 * 'Offshore Wind'!$S$42 * (AR107 * 1 + AR140) +AR118) * 1000 / (AR96 * 8760)) + AR129 + 0</f>
        <v>149.3426270062084</v>
      </c>
      <c r="AS162" s="512">
        <f xml:space="preserve"> (('Offshore Wind'!$S$46 * 'Offshore Wind'!$S$44 * 'Offshore Wind'!$S$42 * (AS107 * 1 + AS140) +AS118) * 1000 / (AS96 * 8760)) + AS129 + 0</f>
        <v>148.81800536041897</v>
      </c>
      <c r="AT162" s="512">
        <f xml:space="preserve"> (('Offshore Wind'!$S$46 * 'Offshore Wind'!$S$44 * 'Offshore Wind'!$S$42 * (AT107 * 1 + AT140) +AT118) * 1000 / (AT96 * 8760)) + AT129 + 0</f>
        <v>148.2946009828691</v>
      </c>
      <c r="AU162" s="512">
        <f xml:space="preserve"> (('Offshore Wind'!$S$46 * 'Offshore Wind'!$S$44 * 'Offshore Wind'!$S$42 * (AU107 * 1 + AU140) +AU118) * 1000 / (AU96 * 8760)) + AU129 + 0</f>
        <v>147.77240964939753</v>
      </c>
      <c r="AV162" s="512">
        <f xml:space="preserve"> (('Offshore Wind'!$S$46 * 'Offshore Wind'!$S$44 * 'Offshore Wind'!$S$42 * (AV107 * 1 + AV140) +AV118) * 1000 / (AV96 * 8760)) + AV129 + 0</f>
        <v>147.25142715544041</v>
      </c>
      <c r="AW162" s="512">
        <f xml:space="preserve"> (('Offshore Wind'!$S$46 * 'Offshore Wind'!$S$44 * 'Offshore Wind'!$S$42 * (AW107 * 1 + AW140) +AW118) * 1000 / (AW96 * 8760)) + AW129 + 0</f>
        <v>146.7316493159183</v>
      </c>
      <c r="AX162" s="512">
        <f xml:space="preserve"> (('Offshore Wind'!$S$46 * 'Offshore Wind'!$S$44 * 'Offshore Wind'!$S$42 * (AX107 * 1 + AX140) +AX118) * 1000 / (AX96 * 8760)) + AX129 + 0</f>
        <v>146.17127676444375</v>
      </c>
      <c r="AY162" s="512">
        <f xml:space="preserve"> (('Offshore Wind'!$S$46 * 'Offshore Wind'!$S$44 * 'Offshore Wind'!$S$42 * (AY107 * 1 + AY140) +AY118) * 1000 / (AY96 * 8760)) + AY129 + 0</f>
        <v>145.61548200842668</v>
      </c>
      <c r="AZ162" s="512">
        <f xml:space="preserve"> (('Offshore Wind'!$S$46 * 'Offshore Wind'!$S$44 * 'Offshore Wind'!$S$42 * (AZ107 * 1 + AZ140) +AZ118) * 1000 / (AZ96 * 8760)) + AZ129 + 0</f>
        <v>145.06091170574285</v>
      </c>
      <c r="BA162" s="512">
        <f xml:space="preserve"> (('Offshore Wind'!$S$46 * 'Offshore Wind'!$S$44 * 'Offshore Wind'!$S$42 * (BA107 * 1 + BA140) +BA118) * 1000 / (BA96 * 8760)) + BA129 + 0</f>
        <v>144.5075618256266</v>
      </c>
      <c r="BB162" s="512">
        <f xml:space="preserve"> (('Offshore Wind'!$S$46 * 'Offshore Wind'!$S$44 * 'Offshore Wind'!$S$42 * (BB107 * 1 + BB140) +BB118) * 1000 / (BB96 * 8760)) + BB129 + 0</f>
        <v>143.9554283551123</v>
      </c>
      <c r="BC162" s="512">
        <f xml:space="preserve"> (('Offshore Wind'!$S$46 * 'Offshore Wind'!$S$44 * 'Offshore Wind'!$S$42 * (BC107 * 1 + BC140) +BC118) * 1000 / (BC96 * 8760)) + BC129 + 0</f>
        <v>143.40450729893749</v>
      </c>
      <c r="BD162" s="512">
        <f xml:space="preserve"> (('Offshore Wind'!$S$46 * 'Offshore Wind'!$S$44 * 'Offshore Wind'!$S$42 * (BD107 * 1 + BD140) +BD118) * 1000 / (BD96 * 8760)) + BD129 + 0</f>
        <v>142.85479467944805</v>
      </c>
      <c r="BE162" s="512">
        <f xml:space="preserve"> (('Offshore Wind'!$S$46 * 'Offshore Wind'!$S$44 * 'Offshore Wind'!$S$42 * (BE107 * 1 + BE140) +BE118) * 1000 / (BE96 * 8760)) + BE129 + 0</f>
        <v>142.30628653650226</v>
      </c>
      <c r="BF162" s="512">
        <f xml:space="preserve"> (('Offshore Wind'!$S$46 * 'Offshore Wind'!$S$44 * 'Offshore Wind'!$S$42 * (BF107 * 1 + BF140) +BF118) * 1000 / (BF96 * 8760)) + BF129 + 0</f>
        <v>141.75897892737692</v>
      </c>
      <c r="BG162" s="512">
        <f xml:space="preserve"> (('Offshore Wind'!$S$46 * 'Offshore Wind'!$S$44 * 'Offshore Wind'!$S$42 * (BG107 * 1 + BG140) +BG118) * 1000 / (BG96 * 8760)) + BG129 + 0</f>
        <v>141.21286792667357</v>
      </c>
    </row>
    <row r="163" spans="2:59">
      <c r="B163" s="788"/>
      <c r="C163" s="4"/>
      <c r="D163" s="736"/>
      <c r="E163" s="701" t="s">
        <v>971</v>
      </c>
      <c r="F163" s="42" t="e">
        <f>'Offshore Wind'!#REF!</f>
        <v>#REF!</v>
      </c>
      <c r="G163" s="42" t="e">
        <f>'Offshore Wind'!#REF!</f>
        <v>#REF!</v>
      </c>
      <c r="H163" s="42" t="e">
        <f>'Offshore Wind'!#REF!</f>
        <v>#REF!</v>
      </c>
      <c r="I163" s="42" t="e">
        <f>'Offshore Wind'!#REF!</f>
        <v>#REF!</v>
      </c>
      <c r="J163" s="42" t="e">
        <f>'Offshore Wind'!#REF!</f>
        <v>#REF!</v>
      </c>
      <c r="K163" s="42" t="e">
        <f>'Offshore Wind'!#REF!</f>
        <v>#REF!</v>
      </c>
      <c r="L163" s="42" t="e">
        <f>'Offshore Wind'!#REF!</f>
        <v>#REF!</v>
      </c>
      <c r="M163" s="42" t="e">
        <f>'Offshore Wind'!#REF!</f>
        <v>#REF!</v>
      </c>
      <c r="N163" s="42" t="e">
        <f>'Offshore Wind'!#REF!</f>
        <v>#REF!</v>
      </c>
      <c r="O163" s="42" t="e">
        <f>'Offshore Wind'!#REF!</f>
        <v>#REF!</v>
      </c>
      <c r="P163" s="42" t="e">
        <f>'Offshore Wind'!#REF!</f>
        <v>#REF!</v>
      </c>
      <c r="Q163" s="42" t="e">
        <f>'Offshore Wind'!#REF!</f>
        <v>#REF!</v>
      </c>
      <c r="R163" s="42" t="e">
        <f>'Offshore Wind'!#REF!</f>
        <v>#REF!</v>
      </c>
      <c r="S163" s="42"/>
      <c r="T163" s="42"/>
      <c r="U163" s="42"/>
      <c r="V163" s="512">
        <f xml:space="preserve"> (('Offshore Wind'!$S$46 * 'Offshore Wind'!$S$44 * 'Offshore Wind'!$S$42 * (V108 * 1 + V141) +V119) * 1000 / (V97 * 8760)) + V130 + 0</f>
        <v>237.95757091385042</v>
      </c>
      <c r="W163" s="512">
        <f xml:space="preserve"> (('Offshore Wind'!$S$46 * 'Offshore Wind'!$S$44 * 'Offshore Wind'!$S$42 * (W108 * 1 + W141) +W119) * 1000 / (W97 * 8760)) + W130 + 0</f>
        <v>237.95757091385042</v>
      </c>
      <c r="X163" s="512">
        <f xml:space="preserve"> (('Offshore Wind'!$S$46 * 'Offshore Wind'!$S$44 * 'Offshore Wind'!$S$42 * (X108 * 1 + X141) +X119) * 1000 / (X97 * 8760)) + X130 + 0</f>
        <v>231.43062700807999</v>
      </c>
      <c r="Y163" s="512">
        <f xml:space="preserve"> (('Offshore Wind'!$S$46 * 'Offshore Wind'!$S$44 * 'Offshore Wind'!$S$42 * (Y108 * 1 + Y141) +Y119) * 1000 / (Y97 * 8760)) + Y130 + 0</f>
        <v>225.34039384177186</v>
      </c>
      <c r="Z163" s="512">
        <f xml:space="preserve"> (('Offshore Wind'!$S$46 * 'Offshore Wind'!$S$44 * 'Offshore Wind'!$S$42 * (Z108 * 1 + Z141) +Z119) * 1000 / (Z97 * 8760)) + Z130 + 0</f>
        <v>218.43173586444661</v>
      </c>
      <c r="AA163" s="512">
        <f xml:space="preserve"> (('Offshore Wind'!$S$46 * 'Offshore Wind'!$S$44 * 'Offshore Wind'!$S$42 * (AA108 * 1 + AA141) +AA119) * 1000 / (AA97 * 8760)) + AA130 + 0</f>
        <v>212.33309939613494</v>
      </c>
      <c r="AB163" s="512">
        <f xml:space="preserve"> (('Offshore Wind'!$S$46 * 'Offshore Wind'!$S$44 * 'Offshore Wind'!$S$42 * (AB108 * 1 + AB141) +AB119) * 1000 / (AB97 * 8760)) + AB130 + 0</f>
        <v>206.28319287125379</v>
      </c>
      <c r="AC163" s="512">
        <f xml:space="preserve"> (('Offshore Wind'!$S$46 * 'Offshore Wind'!$S$44 * 'Offshore Wind'!$S$42 * (AC108 * 1 + AC141) +AC119) * 1000 / (AC97 * 8760)) + AC130 + 0</f>
        <v>200.28143872993172</v>
      </c>
      <c r="AD163" s="512">
        <f xml:space="preserve"> (('Offshore Wind'!$S$46 * 'Offshore Wind'!$S$44 * 'Offshore Wind'!$S$42 * (AD108 * 1 + AD141) +AD119) * 1000 / (AD97 * 8760)) + AD130 + 0</f>
        <v>196.81404512747477</v>
      </c>
      <c r="AE163" s="512">
        <f xml:space="preserve"> (('Offshore Wind'!$S$46 * 'Offshore Wind'!$S$44 * 'Offshore Wind'!$S$42 * (AE108 * 1 + AE141) +AE119) * 1000 / (AE97 * 8760)) + AE130 + 0</f>
        <v>193.04725610933713</v>
      </c>
      <c r="AF163" s="512">
        <f xml:space="preserve"> (('Offshore Wind'!$S$46 * 'Offshore Wind'!$S$44 * 'Offshore Wind'!$S$42 * (AF108 * 1 + AF141) +AF119) * 1000 / (AF97 * 8760)) + AF130 + 0</f>
        <v>189.30219247876724</v>
      </c>
      <c r="AG163" s="512">
        <f xml:space="preserve"> (('Offshore Wind'!$S$46 * 'Offshore Wind'!$S$44 * 'Offshore Wind'!$S$42 * (AG108 * 1 + AG141) +AG119) * 1000 / (AG97 * 8760)) + AG130 + 0</f>
        <v>185.99037320837192</v>
      </c>
      <c r="AH163" s="512">
        <f xml:space="preserve"> (('Offshore Wind'!$S$46 * 'Offshore Wind'!$S$44 * 'Offshore Wind'!$S$42 * (AH108 * 1 + AH141) +AH119) * 1000 / (AH97 * 8760)) + AH130 + 0</f>
        <v>182.12434848730155</v>
      </c>
      <c r="AI163" s="512">
        <f xml:space="preserve"> (('Offshore Wind'!$S$46 * 'Offshore Wind'!$S$44 * 'Offshore Wind'!$S$42 * (AI108 * 1 + AI141) +AI119) * 1000 / (AI97 * 8760)) + AI130 + 0</f>
        <v>178.3133516173267</v>
      </c>
      <c r="AJ163" s="512">
        <f xml:space="preserve"> (('Offshore Wind'!$S$46 * 'Offshore Wind'!$S$44 * 'Offshore Wind'!$S$42 * (AJ108 * 1 + AJ141) +AJ119) * 1000 / (AJ97 * 8760)) + AJ130 + 0</f>
        <v>174.55621747134171</v>
      </c>
      <c r="AK163" s="512">
        <f xml:space="preserve"> (('Offshore Wind'!$S$46 * 'Offshore Wind'!$S$44 * 'Offshore Wind'!$S$42 * (AK108 * 1 + AK141) +AK119) * 1000 / (AK97 * 8760)) + AK130 + 0</f>
        <v>170.85181367124676</v>
      </c>
      <c r="AL163" s="512">
        <f xml:space="preserve"> (('Offshore Wind'!$S$46 * 'Offshore Wind'!$S$44 * 'Offshore Wind'!$S$42 * (AL108 * 1 + AL141) +AL119) * 1000 / (AL97 * 8760)) + AL130 + 0</f>
        <v>167.19903945194443</v>
      </c>
      <c r="AM163" s="512">
        <f xml:space="preserve"> (('Offshore Wind'!$S$46 * 'Offshore Wind'!$S$44 * 'Offshore Wind'!$S$42 * (AM108 * 1 + AM141) +AM119) * 1000 / (AM97 * 8760)) + AM130 + 0</f>
        <v>163.59682457290674</v>
      </c>
      <c r="AN163" s="512">
        <f xml:space="preserve"> (('Offshore Wind'!$S$46 * 'Offshore Wind'!$S$44 * 'Offshore Wind'!$S$42 * (AN108 * 1 + AN141) +AN119) * 1000 / (AN97 * 8760)) + AN130 + 0</f>
        <v>163.21823020347651</v>
      </c>
      <c r="AO163" s="512">
        <f xml:space="preserve"> (('Offshore Wind'!$S$46 * 'Offshore Wind'!$S$44 * 'Offshore Wind'!$S$42 * (AO108 * 1 + AO141) +AO119) * 1000 / (AO97 * 8760)) + AO130 + 0</f>
        <v>162.64756283290663</v>
      </c>
      <c r="AP163" s="512">
        <f xml:space="preserve"> (('Offshore Wind'!$S$46 * 'Offshore Wind'!$S$44 * 'Offshore Wind'!$S$42 * (AP108 * 1 + AP141) +AP119) * 1000 / (AP97 * 8760)) + AP130 + 0</f>
        <v>162.07822571048405</v>
      </c>
      <c r="AQ163" s="512">
        <f xml:space="preserve"> (('Offshore Wind'!$S$46 * 'Offshore Wind'!$S$44 * 'Offshore Wind'!$S$42 * (AQ108 * 1 + AQ141) +AQ119) * 1000 / (AQ97 * 8760)) + AQ130 + 0</f>
        <v>161.51021419820654</v>
      </c>
      <c r="AR163" s="512">
        <f xml:space="preserve"> (('Offshore Wind'!$S$46 * 'Offshore Wind'!$S$44 * 'Offshore Wind'!$S$42 * (AR108 * 1 + AR141) +AR119) * 1000 / (AR97 * 8760)) + AR130 + 0</f>
        <v>160.94352367968554</v>
      </c>
      <c r="AS163" s="512">
        <f xml:space="preserve"> (('Offshore Wind'!$S$46 * 'Offshore Wind'!$S$44 * 'Offshore Wind'!$S$42 * (AS108 * 1 + AS141) +AS119) * 1000 / (AS97 * 8760)) + AS130 + 0</f>
        <v>160.37814956002123</v>
      </c>
      <c r="AT163" s="512">
        <f xml:space="preserve"> (('Offshore Wind'!$S$46 * 'Offshore Wind'!$S$44 * 'Offshore Wind'!$S$42 * (AT108 * 1 + AT141) +AT119) * 1000 / (AT97 * 8760)) + AT130 + 0</f>
        <v>159.81408726567881</v>
      </c>
      <c r="AU163" s="512">
        <f xml:space="preserve"> (('Offshore Wind'!$S$46 * 'Offshore Wind'!$S$44 * 'Offshore Wind'!$S$42 * (AU108 * 1 + AU141) +AU119) * 1000 / (AU97 * 8760)) + AU130 + 0</f>
        <v>159.25133224436519</v>
      </c>
      <c r="AV163" s="512">
        <f xml:space="preserve"> (('Offshore Wind'!$S$46 * 'Offshore Wind'!$S$44 * 'Offshore Wind'!$S$42 * (AV108 * 1 + AV141) +AV119) * 1000 / (AV97 * 8760)) + AV130 + 0</f>
        <v>158.68987996490713</v>
      </c>
      <c r="AW163" s="512">
        <f xml:space="preserve"> (('Offshore Wind'!$S$46 * 'Offshore Wind'!$S$44 * 'Offshore Wind'!$S$42 * (AW108 * 1 + AW141) +AW119) * 1000 / (AW97 * 8760)) + AW130 + 0</f>
        <v>158.12972591712935</v>
      </c>
      <c r="AX163" s="512">
        <f xml:space="preserve"> (('Offshore Wind'!$S$46 * 'Offshore Wind'!$S$44 * 'Offshore Wind'!$S$42 * (AX108 * 1 + AX141) +AX119) * 1000 / (AX97 * 8760)) + AX130 + 0</f>
        <v>157.52582377066486</v>
      </c>
      <c r="AY163" s="512">
        <f xml:space="preserve"> (('Offshore Wind'!$S$46 * 'Offshore Wind'!$S$44 * 'Offshore Wind'!$S$42 * (AY108 * 1 + AY141) +AY119) * 1000 / (AY97 * 8760)) + AY130 + 0</f>
        <v>156.92685502162607</v>
      </c>
      <c r="AZ163" s="512">
        <f xml:space="preserve"> (('Offshore Wind'!$S$46 * 'Offshore Wind'!$S$44 * 'Offshore Wind'!$S$42 * (AZ108 * 1 + AZ141) +AZ119) * 1000 / (AZ97 * 8760)) + AZ130 + 0</f>
        <v>156.32920584113899</v>
      </c>
      <c r="BA163" s="512">
        <f xml:space="preserve"> (('Offshore Wind'!$S$46 * 'Offshore Wind'!$S$44 * 'Offshore Wind'!$S$42 * (BA108 * 1 + BA141) +BA119) * 1000 / (BA97 * 8760)) + BA130 + 0</f>
        <v>155.73287188532919</v>
      </c>
      <c r="BB163" s="512">
        <f xml:space="preserve"> (('Offshore Wind'!$S$46 * 'Offshore Wind'!$S$44 * 'Offshore Wind'!$S$42 * (BB108 * 1 + BB141) +BB119) * 1000 / (BB97 * 8760)) + BB130 + 0</f>
        <v>155.13784882950486</v>
      </c>
      <c r="BC163" s="512">
        <f xml:space="preserve"> (('Offshore Wind'!$S$46 * 'Offshore Wind'!$S$44 * 'Offshore Wind'!$S$42 * (BC108 * 1 + BC141) +BC119) * 1000 / (BC97 * 8760)) + BC130 + 0</f>
        <v>154.54413236805271</v>
      </c>
      <c r="BD163" s="512">
        <f xml:space="preserve"> (('Offshore Wind'!$S$46 * 'Offshore Wind'!$S$44 * 'Offshore Wind'!$S$42 * (BD108 * 1 + BD141) +BD119) * 1000 / (BD97 * 8760)) + BD130 + 0</f>
        <v>153.95171821433524</v>
      </c>
      <c r="BE163" s="512">
        <f xml:space="preserve"> (('Offshore Wind'!$S$46 * 'Offshore Wind'!$S$44 * 'Offshore Wind'!$S$42 * (BE108 * 1 + BE141) +BE119) * 1000 / (BE97 * 8760)) + BE130 + 0</f>
        <v>153.36060210058807</v>
      </c>
      <c r="BF163" s="512">
        <f xml:space="preserve"> (('Offshore Wind'!$S$46 * 'Offshore Wind'!$S$44 * 'Offshore Wind'!$S$42 * (BF108 * 1 + BF141) +BF119) * 1000 / (BF97 * 8760)) + BF130 + 0</f>
        <v>152.77077977781838</v>
      </c>
      <c r="BG163" s="512">
        <f xml:space="preserve"> (('Offshore Wind'!$S$46 * 'Offshore Wind'!$S$44 * 'Offshore Wind'!$S$42 * (BG108 * 1 + BG141) +BG119) * 1000 / (BG97 * 8760)) + BG130 + 0</f>
        <v>152.18224701570364</v>
      </c>
    </row>
    <row r="165" spans="2:59">
      <c r="B165" s="366"/>
    </row>
    <row r="203" spans="1:5">
      <c r="A203" s="366" t="s">
        <v>675</v>
      </c>
    </row>
    <row r="204" spans="1:5">
      <c r="A204" s="366" t="s">
        <v>972</v>
      </c>
    </row>
    <row r="205" spans="1:5">
      <c r="A205" s="366" t="s">
        <v>964</v>
      </c>
    </row>
    <row r="206" spans="1:5">
      <c r="A206" s="366" t="s">
        <v>965</v>
      </c>
    </row>
    <row r="208" spans="1:5" s="713" customFormat="1">
      <c r="A208" s="700" t="s">
        <v>973</v>
      </c>
      <c r="E208" s="714"/>
    </row>
    <row r="210" spans="2:59">
      <c r="F210" s="24">
        <f t="shared" ref="F210:R210" si="5">F7</f>
        <v>2000</v>
      </c>
      <c r="G210" s="24">
        <f t="shared" si="5"/>
        <v>2001</v>
      </c>
      <c r="H210" s="24">
        <f t="shared" si="5"/>
        <v>2002</v>
      </c>
      <c r="I210" s="24">
        <f t="shared" si="5"/>
        <v>2003</v>
      </c>
      <c r="J210" s="24">
        <f t="shared" si="5"/>
        <v>2004</v>
      </c>
      <c r="K210" s="24">
        <f t="shared" si="5"/>
        <v>2005</v>
      </c>
      <c r="L210" s="24">
        <f t="shared" si="5"/>
        <v>2006</v>
      </c>
      <c r="M210" s="24">
        <f t="shared" si="5"/>
        <v>2007</v>
      </c>
      <c r="N210" s="24">
        <f t="shared" si="5"/>
        <v>2008</v>
      </c>
      <c r="O210" s="24">
        <f t="shared" si="5"/>
        <v>2009</v>
      </c>
      <c r="P210" s="24">
        <f t="shared" si="5"/>
        <v>2010</v>
      </c>
      <c r="Q210" s="24">
        <f t="shared" si="5"/>
        <v>2011</v>
      </c>
      <c r="R210" s="24">
        <f t="shared" si="5"/>
        <v>2012</v>
      </c>
      <c r="S210" s="24">
        <v>2010</v>
      </c>
      <c r="T210" s="24">
        <v>2011</v>
      </c>
      <c r="U210" s="24">
        <v>2012</v>
      </c>
      <c r="V210" s="364">
        <f t="shared" ref="V210:BG210" si="6">V7</f>
        <v>2013</v>
      </c>
      <c r="W210" s="24">
        <f t="shared" si="6"/>
        <v>2014</v>
      </c>
      <c r="X210" s="24">
        <f t="shared" si="6"/>
        <v>2015</v>
      </c>
      <c r="Y210" s="24">
        <f t="shared" si="6"/>
        <v>2016</v>
      </c>
      <c r="Z210" s="24">
        <f t="shared" si="6"/>
        <v>2017</v>
      </c>
      <c r="AA210" s="24">
        <f t="shared" si="6"/>
        <v>2018</v>
      </c>
      <c r="AB210" s="24">
        <f t="shared" si="6"/>
        <v>2019</v>
      </c>
      <c r="AC210" s="24">
        <f t="shared" si="6"/>
        <v>2020</v>
      </c>
      <c r="AD210" s="24">
        <f t="shared" si="6"/>
        <v>2021</v>
      </c>
      <c r="AE210" s="24">
        <f t="shared" si="6"/>
        <v>2022</v>
      </c>
      <c r="AF210" s="24">
        <f t="shared" si="6"/>
        <v>2023</v>
      </c>
      <c r="AG210" s="24">
        <f t="shared" si="6"/>
        <v>2024</v>
      </c>
      <c r="AH210" s="24">
        <f t="shared" si="6"/>
        <v>2025</v>
      </c>
      <c r="AI210" s="24">
        <f t="shared" si="6"/>
        <v>2026</v>
      </c>
      <c r="AJ210" s="24">
        <f t="shared" si="6"/>
        <v>2027</v>
      </c>
      <c r="AK210" s="24">
        <f t="shared" si="6"/>
        <v>2028</v>
      </c>
      <c r="AL210" s="24">
        <f t="shared" si="6"/>
        <v>2029</v>
      </c>
      <c r="AM210" s="24">
        <f t="shared" si="6"/>
        <v>2030</v>
      </c>
      <c r="AN210" s="24">
        <f t="shared" si="6"/>
        <v>2031</v>
      </c>
      <c r="AO210" s="24">
        <f t="shared" si="6"/>
        <v>2032</v>
      </c>
      <c r="AP210" s="24">
        <f t="shared" si="6"/>
        <v>2033</v>
      </c>
      <c r="AQ210" s="24">
        <f t="shared" si="6"/>
        <v>2034</v>
      </c>
      <c r="AR210" s="24">
        <f t="shared" si="6"/>
        <v>2035</v>
      </c>
      <c r="AS210" s="24">
        <f t="shared" si="6"/>
        <v>2036</v>
      </c>
      <c r="AT210" s="24">
        <f t="shared" si="6"/>
        <v>2037</v>
      </c>
      <c r="AU210" s="24">
        <f t="shared" si="6"/>
        <v>2038</v>
      </c>
      <c r="AV210" s="24">
        <f t="shared" si="6"/>
        <v>2039</v>
      </c>
      <c r="AW210" s="24">
        <f t="shared" si="6"/>
        <v>2040</v>
      </c>
      <c r="AX210" s="24">
        <f t="shared" si="6"/>
        <v>2041</v>
      </c>
      <c r="AY210" s="24">
        <f t="shared" si="6"/>
        <v>2042</v>
      </c>
      <c r="AZ210" s="24">
        <f t="shared" si="6"/>
        <v>2043</v>
      </c>
      <c r="BA210" s="24">
        <f t="shared" si="6"/>
        <v>2044</v>
      </c>
      <c r="BB210" s="24">
        <f t="shared" si="6"/>
        <v>2045</v>
      </c>
      <c r="BC210" s="24">
        <f t="shared" si="6"/>
        <v>2046</v>
      </c>
      <c r="BD210" s="24">
        <f t="shared" si="6"/>
        <v>2047</v>
      </c>
      <c r="BE210" s="24">
        <f t="shared" si="6"/>
        <v>2048</v>
      </c>
      <c r="BF210" s="24">
        <f t="shared" si="6"/>
        <v>2049</v>
      </c>
      <c r="BG210" s="24">
        <f t="shared" si="6"/>
        <v>2050</v>
      </c>
    </row>
    <row r="211" spans="2:59" ht="15" customHeight="1">
      <c r="B211" s="871" t="s">
        <v>37</v>
      </c>
      <c r="D211" s="735" t="s">
        <v>39</v>
      </c>
      <c r="E211" s="62" t="s">
        <v>974</v>
      </c>
      <c r="F211" s="24"/>
      <c r="G211" s="24"/>
      <c r="H211" s="24"/>
      <c r="I211" s="24"/>
      <c r="J211" s="24"/>
      <c r="K211" s="24"/>
      <c r="L211" s="24"/>
      <c r="M211" s="24"/>
      <c r="N211" s="24"/>
      <c r="O211" s="24"/>
      <c r="P211" s="24"/>
      <c r="Q211" s="24"/>
      <c r="R211" s="24"/>
      <c r="S211" s="33"/>
      <c r="T211" s="33"/>
      <c r="U211" s="33"/>
      <c r="V211" s="33">
        <f>'Solar - PV'!L12</f>
        <v>0.14000000000000001</v>
      </c>
      <c r="W211" s="33">
        <f>'Solar - PV'!L74</f>
        <v>0.14000000000000001</v>
      </c>
      <c r="X211" s="33">
        <f>'Solar - PV'!M74</f>
        <v>0.14000000000000001</v>
      </c>
      <c r="Y211" s="33">
        <f>'Solar - PV'!N74</f>
        <v>0.14000000000000001</v>
      </c>
      <c r="Z211" s="33">
        <f>'Solar - PV'!O74</f>
        <v>0.14000000000000001</v>
      </c>
      <c r="AA211" s="33">
        <f>'Solar - PV'!P74</f>
        <v>0.14000000000000001</v>
      </c>
      <c r="AB211" s="33">
        <f>'Solar - PV'!Q74</f>
        <v>0.14000000000000001</v>
      </c>
      <c r="AC211" s="33">
        <f>'Solar - PV'!R74</f>
        <v>0.14000000000000001</v>
      </c>
      <c r="AD211" s="33">
        <f>'Solar - PV'!S74</f>
        <v>0.14000000000000001</v>
      </c>
      <c r="AE211" s="33">
        <f>'Solar - PV'!T74</f>
        <v>0.14000000000000001</v>
      </c>
      <c r="AF211" s="33">
        <f>'Solar - PV'!U74</f>
        <v>0.14000000000000001</v>
      </c>
      <c r="AG211" s="33">
        <f>'Solar - PV'!V74</f>
        <v>0.14000000000000001</v>
      </c>
      <c r="AH211" s="33">
        <f>'Solar - PV'!W74</f>
        <v>0.14000000000000001</v>
      </c>
      <c r="AI211" s="33">
        <f>'Solar - PV'!X74</f>
        <v>0.14000000000000001</v>
      </c>
      <c r="AJ211" s="33">
        <f>'Solar - PV'!Y74</f>
        <v>0.14000000000000001</v>
      </c>
      <c r="AK211" s="33">
        <f>'Solar - PV'!Z74</f>
        <v>0.14000000000000001</v>
      </c>
      <c r="AL211" s="33">
        <f>'Solar - PV'!AA74</f>
        <v>0.14000000000000001</v>
      </c>
      <c r="AM211" s="33">
        <f>'Solar - PV'!AB74</f>
        <v>0.14000000000000001</v>
      </c>
      <c r="AN211" s="33">
        <f>'Solar - PV'!AC74</f>
        <v>0.14000000000000001</v>
      </c>
      <c r="AO211" s="33">
        <f>'Solar - PV'!AD74</f>
        <v>0.14000000000000001</v>
      </c>
      <c r="AP211" s="33">
        <f>'Solar - PV'!AE74</f>
        <v>0.14000000000000001</v>
      </c>
      <c r="AQ211" s="33">
        <f>'Solar - PV'!AF74</f>
        <v>0.14000000000000001</v>
      </c>
      <c r="AR211" s="33">
        <f>'Solar - PV'!AG74</f>
        <v>0.14000000000000001</v>
      </c>
      <c r="AS211" s="33">
        <f>'Solar - PV'!AH74</f>
        <v>0.14000000000000001</v>
      </c>
      <c r="AT211" s="33">
        <f>'Solar - PV'!AI74</f>
        <v>0.14000000000000001</v>
      </c>
      <c r="AU211" s="33">
        <f>'Solar - PV'!AJ74</f>
        <v>0.14000000000000001</v>
      </c>
      <c r="AV211" s="33">
        <f>'Solar - PV'!AK74</f>
        <v>0.14000000000000001</v>
      </c>
      <c r="AW211" s="33">
        <f>'Solar - PV'!AL74</f>
        <v>0.14000000000000001</v>
      </c>
      <c r="AX211" s="33">
        <f>'Solar - PV'!AM74</f>
        <v>0.14000000000000001</v>
      </c>
      <c r="AY211" s="33">
        <f>'Solar - PV'!AN74</f>
        <v>0.14000000000000001</v>
      </c>
      <c r="AZ211" s="33">
        <f>'Solar - PV'!AO74</f>
        <v>0.14000000000000001</v>
      </c>
      <c r="BA211" s="33">
        <f>'Solar - PV'!AP74</f>
        <v>0.14000000000000001</v>
      </c>
      <c r="BB211" s="33">
        <f>'Solar - PV'!AQ74</f>
        <v>0.14000000000000001</v>
      </c>
      <c r="BC211" s="33">
        <f>'Solar - PV'!AR74</f>
        <v>0.14000000000000001</v>
      </c>
      <c r="BD211" s="33">
        <f>'Solar - PV'!AS74</f>
        <v>0.14000000000000001</v>
      </c>
      <c r="BE211" s="33">
        <f>'Solar - PV'!AT74</f>
        <v>0.14000000000000001</v>
      </c>
      <c r="BF211" s="33">
        <f>'Solar - PV'!AU74</f>
        <v>0.14000000000000001</v>
      </c>
      <c r="BG211" s="33">
        <f>'Solar - PV'!AV74</f>
        <v>0.14000000000000001</v>
      </c>
    </row>
    <row r="212" spans="2:59">
      <c r="B212" s="871"/>
      <c r="D212" s="736"/>
      <c r="E212" s="62" t="s">
        <v>975</v>
      </c>
      <c r="F212" s="24"/>
      <c r="G212" s="24"/>
      <c r="H212" s="24"/>
      <c r="I212" s="24"/>
      <c r="J212" s="24"/>
      <c r="K212" s="24"/>
      <c r="L212" s="24"/>
      <c r="M212" s="24"/>
      <c r="N212" s="24"/>
      <c r="O212" s="24"/>
      <c r="P212" s="24"/>
      <c r="Q212" s="24"/>
      <c r="R212" s="24"/>
      <c r="S212" s="33"/>
      <c r="T212" s="33"/>
      <c r="U212" s="33"/>
      <c r="V212" s="33">
        <f>'Solar - PV'!L13</f>
        <v>0.2</v>
      </c>
      <c r="W212" s="33">
        <f>'Solar - PV'!L77</f>
        <v>0.2</v>
      </c>
      <c r="X212" s="33">
        <f>'Solar - PV'!M77</f>
        <v>0.2</v>
      </c>
      <c r="Y212" s="33">
        <f>'Solar - PV'!N77</f>
        <v>0.2</v>
      </c>
      <c r="Z212" s="33">
        <f>'Solar - PV'!O77</f>
        <v>0.2</v>
      </c>
      <c r="AA212" s="33">
        <f>'Solar - PV'!P77</f>
        <v>0.2</v>
      </c>
      <c r="AB212" s="33">
        <f>'Solar - PV'!Q77</f>
        <v>0.2</v>
      </c>
      <c r="AC212" s="33">
        <f>'Solar - PV'!R77</f>
        <v>0.2</v>
      </c>
      <c r="AD212" s="33">
        <f>'Solar - PV'!S77</f>
        <v>0.2</v>
      </c>
      <c r="AE212" s="33">
        <f>'Solar - PV'!T77</f>
        <v>0.2</v>
      </c>
      <c r="AF212" s="33">
        <f>'Solar - PV'!U77</f>
        <v>0.2</v>
      </c>
      <c r="AG212" s="33">
        <f>'Solar - PV'!V77</f>
        <v>0.2</v>
      </c>
      <c r="AH212" s="33">
        <f>'Solar - PV'!W77</f>
        <v>0.2</v>
      </c>
      <c r="AI212" s="33">
        <f>'Solar - PV'!X77</f>
        <v>0.2</v>
      </c>
      <c r="AJ212" s="33">
        <f>'Solar - PV'!Y77</f>
        <v>0.2</v>
      </c>
      <c r="AK212" s="33">
        <f>'Solar - PV'!Z77</f>
        <v>0.2</v>
      </c>
      <c r="AL212" s="33">
        <f>'Solar - PV'!AA77</f>
        <v>0.2</v>
      </c>
      <c r="AM212" s="33">
        <f>'Solar - PV'!AB77</f>
        <v>0.2</v>
      </c>
      <c r="AN212" s="33">
        <f>'Solar - PV'!AC77</f>
        <v>0.2</v>
      </c>
      <c r="AO212" s="33">
        <f>'Solar - PV'!AD77</f>
        <v>0.2</v>
      </c>
      <c r="AP212" s="33">
        <f>'Solar - PV'!AE77</f>
        <v>0.2</v>
      </c>
      <c r="AQ212" s="33">
        <f>'Solar - PV'!AF77</f>
        <v>0.2</v>
      </c>
      <c r="AR212" s="33">
        <f>'Solar - PV'!AG77</f>
        <v>0.2</v>
      </c>
      <c r="AS212" s="33">
        <f>'Solar - PV'!AH77</f>
        <v>0.2</v>
      </c>
      <c r="AT212" s="33">
        <f>'Solar - PV'!AI77</f>
        <v>0.2</v>
      </c>
      <c r="AU212" s="33">
        <f>'Solar - PV'!AJ77</f>
        <v>0.2</v>
      </c>
      <c r="AV212" s="33">
        <f>'Solar - PV'!AK77</f>
        <v>0.2</v>
      </c>
      <c r="AW212" s="33">
        <f>'Solar - PV'!AL77</f>
        <v>0.2</v>
      </c>
      <c r="AX212" s="33">
        <f>'Solar - PV'!AM77</f>
        <v>0.2</v>
      </c>
      <c r="AY212" s="33">
        <f>'Solar - PV'!AN77</f>
        <v>0.2</v>
      </c>
      <c r="AZ212" s="33">
        <f>'Solar - PV'!AO77</f>
        <v>0.2</v>
      </c>
      <c r="BA212" s="33">
        <f>'Solar - PV'!AP77</f>
        <v>0.2</v>
      </c>
      <c r="BB212" s="33">
        <f>'Solar - PV'!AQ77</f>
        <v>0.2</v>
      </c>
      <c r="BC212" s="33">
        <f>'Solar - PV'!AR77</f>
        <v>0.2</v>
      </c>
      <c r="BD212" s="33">
        <f>'Solar - PV'!AS77</f>
        <v>0.2</v>
      </c>
      <c r="BE212" s="33">
        <f>'Solar - PV'!AT77</f>
        <v>0.2</v>
      </c>
      <c r="BF212" s="33">
        <f>'Solar - PV'!AU77</f>
        <v>0.2</v>
      </c>
      <c r="BG212" s="33">
        <f>'Solar - PV'!AV77</f>
        <v>0.2</v>
      </c>
    </row>
    <row r="213" spans="2:59">
      <c r="B213" s="871"/>
      <c r="D213" s="736"/>
      <c r="E213" s="701" t="s">
        <v>976</v>
      </c>
      <c r="F213" s="24"/>
      <c r="G213" s="24"/>
      <c r="H213" s="24"/>
      <c r="I213" s="24"/>
      <c r="J213" s="24"/>
      <c r="K213" s="24"/>
      <c r="L213" s="24"/>
      <c r="M213" s="24"/>
      <c r="N213" s="24"/>
      <c r="O213" s="24"/>
      <c r="P213" s="24"/>
      <c r="Q213" s="24"/>
      <c r="R213" s="24"/>
      <c r="S213" s="33"/>
      <c r="T213" s="33"/>
      <c r="U213" s="33"/>
      <c r="V213" s="33">
        <f>'Solar - PV'!L14</f>
        <v>0.28000000000000003</v>
      </c>
      <c r="W213" s="33">
        <f>'Solar - PV'!L80</f>
        <v>0.28000000000000003</v>
      </c>
      <c r="X213" s="33">
        <f>'Solar - PV'!M80</f>
        <v>0.28000000000000003</v>
      </c>
      <c r="Y213" s="33">
        <f>'Solar - PV'!N80</f>
        <v>0.28000000000000003</v>
      </c>
      <c r="Z213" s="33">
        <f>'Solar - PV'!O80</f>
        <v>0.28000000000000003</v>
      </c>
      <c r="AA213" s="33">
        <f>'Solar - PV'!P80</f>
        <v>0.28000000000000003</v>
      </c>
      <c r="AB213" s="33">
        <f>'Solar - PV'!Q80</f>
        <v>0.28000000000000003</v>
      </c>
      <c r="AC213" s="33">
        <f>'Solar - PV'!R80</f>
        <v>0.28000000000000003</v>
      </c>
      <c r="AD213" s="33">
        <f>'Solar - PV'!S80</f>
        <v>0.28000000000000003</v>
      </c>
      <c r="AE213" s="33">
        <f>'Solar - PV'!T80</f>
        <v>0.28000000000000003</v>
      </c>
      <c r="AF213" s="33">
        <f>'Solar - PV'!U80</f>
        <v>0.28000000000000003</v>
      </c>
      <c r="AG213" s="33">
        <f>'Solar - PV'!V80</f>
        <v>0.28000000000000003</v>
      </c>
      <c r="AH213" s="33">
        <f>'Solar - PV'!W80</f>
        <v>0.28000000000000003</v>
      </c>
      <c r="AI213" s="33">
        <f>'Solar - PV'!X80</f>
        <v>0.28000000000000003</v>
      </c>
      <c r="AJ213" s="33">
        <f>'Solar - PV'!Y80</f>
        <v>0.28000000000000003</v>
      </c>
      <c r="AK213" s="33">
        <f>'Solar - PV'!Z80</f>
        <v>0.28000000000000003</v>
      </c>
      <c r="AL213" s="33">
        <f>'Solar - PV'!AA80</f>
        <v>0.28000000000000003</v>
      </c>
      <c r="AM213" s="33">
        <f>'Solar - PV'!AB80</f>
        <v>0.28000000000000003</v>
      </c>
      <c r="AN213" s="33">
        <f>'Solar - PV'!AC80</f>
        <v>0.28000000000000003</v>
      </c>
      <c r="AO213" s="33">
        <f>'Solar - PV'!AD80</f>
        <v>0.28000000000000003</v>
      </c>
      <c r="AP213" s="33">
        <f>'Solar - PV'!AE80</f>
        <v>0.28000000000000003</v>
      </c>
      <c r="AQ213" s="33">
        <f>'Solar - PV'!AF80</f>
        <v>0.28000000000000003</v>
      </c>
      <c r="AR213" s="33">
        <f>'Solar - PV'!AG80</f>
        <v>0.28000000000000003</v>
      </c>
      <c r="AS213" s="33">
        <f>'Solar - PV'!AH80</f>
        <v>0.28000000000000003</v>
      </c>
      <c r="AT213" s="33">
        <f>'Solar - PV'!AI80</f>
        <v>0.28000000000000003</v>
      </c>
      <c r="AU213" s="33">
        <f>'Solar - PV'!AJ80</f>
        <v>0.28000000000000003</v>
      </c>
      <c r="AV213" s="33">
        <f>'Solar - PV'!AK80</f>
        <v>0.28000000000000003</v>
      </c>
      <c r="AW213" s="33">
        <f>'Solar - PV'!AL80</f>
        <v>0.28000000000000003</v>
      </c>
      <c r="AX213" s="33">
        <f>'Solar - PV'!AM80</f>
        <v>0.28000000000000003</v>
      </c>
      <c r="AY213" s="33">
        <f>'Solar - PV'!AN80</f>
        <v>0.28000000000000003</v>
      </c>
      <c r="AZ213" s="33">
        <f>'Solar - PV'!AO80</f>
        <v>0.28000000000000003</v>
      </c>
      <c r="BA213" s="33">
        <f>'Solar - PV'!AP80</f>
        <v>0.28000000000000003</v>
      </c>
      <c r="BB213" s="33">
        <f>'Solar - PV'!AQ80</f>
        <v>0.28000000000000003</v>
      </c>
      <c r="BC213" s="33">
        <f>'Solar - PV'!AR80</f>
        <v>0.28000000000000003</v>
      </c>
      <c r="BD213" s="33">
        <f>'Solar - PV'!AS80</f>
        <v>0.28000000000000003</v>
      </c>
      <c r="BE213" s="33">
        <f>'Solar - PV'!AT80</f>
        <v>0.28000000000000003</v>
      </c>
      <c r="BF213" s="33">
        <f>'Solar - PV'!AU80</f>
        <v>0.28000000000000003</v>
      </c>
      <c r="BG213" s="33">
        <f>'Solar - PV'!AV80</f>
        <v>0.28000000000000003</v>
      </c>
    </row>
    <row r="214" spans="2:59">
      <c r="B214" s="871"/>
      <c r="F214" s="24"/>
      <c r="G214" s="24"/>
      <c r="H214" s="24"/>
      <c r="I214" s="24"/>
      <c r="J214" s="24"/>
      <c r="K214" s="24"/>
      <c r="L214" s="24"/>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4"/>
      <c r="AK214" s="24"/>
      <c r="AL214" s="24"/>
      <c r="AM214" s="24"/>
      <c r="AN214" s="24"/>
      <c r="AO214" s="24"/>
      <c r="AP214" s="24"/>
      <c r="AQ214" s="24"/>
      <c r="AR214" s="24"/>
      <c r="AS214" s="24"/>
      <c r="AT214" s="24"/>
      <c r="AU214" s="24"/>
      <c r="AV214" s="24"/>
      <c r="AW214" s="24"/>
      <c r="AX214" s="24"/>
      <c r="AY214" s="24"/>
      <c r="AZ214" s="24"/>
      <c r="BA214" s="24"/>
      <c r="BB214" s="24"/>
      <c r="BC214" s="24"/>
      <c r="BD214" s="24"/>
      <c r="BE214" s="24"/>
      <c r="BF214" s="24"/>
      <c r="BG214" s="24"/>
    </row>
    <row r="215" spans="2:59" ht="15" customHeight="1">
      <c r="B215" s="871"/>
      <c r="D215" s="735" t="s">
        <v>28</v>
      </c>
      <c r="E215" s="62" t="s">
        <v>974</v>
      </c>
      <c r="F215" s="123"/>
      <c r="G215" s="123"/>
      <c r="H215" s="123"/>
      <c r="I215" s="123"/>
      <c r="J215" s="123"/>
      <c r="K215" s="123"/>
      <c r="L215" s="123"/>
      <c r="M215" s="123"/>
      <c r="N215" s="123"/>
      <c r="O215" s="123"/>
      <c r="P215" s="123"/>
      <c r="Q215" s="123"/>
      <c r="R215" s="123"/>
      <c r="S215" s="164"/>
      <c r="T215" s="164"/>
      <c r="U215" s="164"/>
      <c r="V215" s="715">
        <f>'Solar - PV'!L28</f>
        <v>2586</v>
      </c>
      <c r="W215" s="164">
        <f>'Solar - PV'!L114</f>
        <v>2020</v>
      </c>
      <c r="X215" s="164">
        <f>'Solar - PV'!M114</f>
        <v>1861.5396490822218</v>
      </c>
      <c r="Y215" s="164">
        <f>'Solar - PV'!N114</f>
        <v>1703.0792981644433</v>
      </c>
      <c r="Z215" s="164">
        <f>'Solar - PV'!O114</f>
        <v>1544.6189472466649</v>
      </c>
      <c r="AA215" s="164">
        <f>'Solar - PV'!P114</f>
        <v>1386.1585963288867</v>
      </c>
      <c r="AB215" s="164">
        <f>'Solar - PV'!Q114</f>
        <v>1227.6982454111082</v>
      </c>
      <c r="AC215" s="164">
        <f>'Solar - PV'!R114</f>
        <v>1069.23789449333</v>
      </c>
      <c r="AD215" s="164">
        <f>'Solar - PV'!S114</f>
        <v>1069.23789449333</v>
      </c>
      <c r="AE215" s="164">
        <f>'Solar - PV'!T114</f>
        <v>1069.23789449333</v>
      </c>
      <c r="AF215" s="164">
        <f>'Solar - PV'!U114</f>
        <v>1069.23789449333</v>
      </c>
      <c r="AG215" s="164">
        <f>'Solar - PV'!V114</f>
        <v>1069.23789449333</v>
      </c>
      <c r="AH215" s="164">
        <f>'Solar - PV'!W114</f>
        <v>1069.23789449333</v>
      </c>
      <c r="AI215" s="164">
        <f>'Solar - PV'!X114</f>
        <v>1069.23789449333</v>
      </c>
      <c r="AJ215" s="164">
        <f>'Solar - PV'!Y114</f>
        <v>1069.23789449333</v>
      </c>
      <c r="AK215" s="164">
        <f>'Solar - PV'!Z114</f>
        <v>1069.23789449333</v>
      </c>
      <c r="AL215" s="164">
        <f>'Solar - PV'!AA114</f>
        <v>1069.23789449333</v>
      </c>
      <c r="AM215" s="164">
        <f>'Solar - PV'!AB114</f>
        <v>1069.23789449333</v>
      </c>
      <c r="AN215" s="164">
        <f>'Solar - PV'!AC114</f>
        <v>1069.23789449333</v>
      </c>
      <c r="AO215" s="164">
        <f>'Solar - PV'!AD114</f>
        <v>1069.23789449333</v>
      </c>
      <c r="AP215" s="164">
        <f>'Solar - PV'!AE114</f>
        <v>1069.23789449333</v>
      </c>
      <c r="AQ215" s="164">
        <f>'Solar - PV'!AF114</f>
        <v>1069.23789449333</v>
      </c>
      <c r="AR215" s="164">
        <f>'Solar - PV'!AG114</f>
        <v>1069.23789449333</v>
      </c>
      <c r="AS215" s="164">
        <f>'Solar - PV'!AH114</f>
        <v>1069.23789449333</v>
      </c>
      <c r="AT215" s="164">
        <f>'Solar - PV'!AI114</f>
        <v>1069.23789449333</v>
      </c>
      <c r="AU215" s="164">
        <f>'Solar - PV'!AJ114</f>
        <v>1069.23789449333</v>
      </c>
      <c r="AV215" s="164">
        <f>'Solar - PV'!AK114</f>
        <v>1069.23789449333</v>
      </c>
      <c r="AW215" s="164">
        <f>'Solar - PV'!AL114</f>
        <v>1069.23789449333</v>
      </c>
      <c r="AX215" s="164">
        <f>'Solar - PV'!AM114</f>
        <v>1069.23789449333</v>
      </c>
      <c r="AY215" s="164">
        <f>'Solar - PV'!AN114</f>
        <v>1069.23789449333</v>
      </c>
      <c r="AZ215" s="164">
        <f>'Solar - PV'!AO114</f>
        <v>1069.23789449333</v>
      </c>
      <c r="BA215" s="164">
        <f>'Solar - PV'!AP114</f>
        <v>1069.23789449333</v>
      </c>
      <c r="BB215" s="164">
        <f>'Solar - PV'!AQ114</f>
        <v>1069.23789449333</v>
      </c>
      <c r="BC215" s="164">
        <f>'Solar - PV'!AR114</f>
        <v>1069.23789449333</v>
      </c>
      <c r="BD215" s="164">
        <f>'Solar - PV'!AS114</f>
        <v>1069.23789449333</v>
      </c>
      <c r="BE215" s="164">
        <f>'Solar - PV'!AT114</f>
        <v>1069.23789449333</v>
      </c>
      <c r="BF215" s="164">
        <f>'Solar - PV'!AU114</f>
        <v>1069.23789449333</v>
      </c>
      <c r="BG215" s="164">
        <f>'Solar - PV'!AV114</f>
        <v>1069.23789449333</v>
      </c>
    </row>
    <row r="216" spans="2:59" ht="15" customHeight="1">
      <c r="B216" s="871"/>
      <c r="D216" s="736"/>
      <c r="E216" s="62" t="s">
        <v>975</v>
      </c>
      <c r="F216" s="124"/>
      <c r="G216" s="124"/>
      <c r="H216" s="124"/>
      <c r="I216" s="124"/>
      <c r="J216" s="124"/>
      <c r="K216" s="124"/>
      <c r="L216" s="124"/>
      <c r="M216" s="124" t="e">
        <f>'Solar - PV'!#REF!</f>
        <v>#REF!</v>
      </c>
      <c r="N216" s="124" t="e">
        <f>'Solar - PV'!#REF!</f>
        <v>#REF!</v>
      </c>
      <c r="O216" s="124" t="e">
        <f>'Solar - PV'!#REF!</f>
        <v>#REF!</v>
      </c>
      <c r="P216" s="124" t="e">
        <f>'Solar - PV'!#REF!</f>
        <v>#REF!</v>
      </c>
      <c r="Q216" s="124" t="e">
        <f>'Solar - PV'!#REF!</f>
        <v>#REF!</v>
      </c>
      <c r="R216" s="124" t="e">
        <f>'Solar - PV'!#REF!</f>
        <v>#REF!</v>
      </c>
      <c r="S216" s="165"/>
      <c r="T216" s="165"/>
      <c r="U216" s="165"/>
      <c r="V216" s="165">
        <f>'Solar - PV'!L29</f>
        <v>2586</v>
      </c>
      <c r="W216" s="165">
        <f>'Solar - PV'!L117</f>
        <v>2020</v>
      </c>
      <c r="X216" s="165">
        <f>'Solar - PV'!M117</f>
        <v>1861.5396490822218</v>
      </c>
      <c r="Y216" s="165">
        <f>'Solar - PV'!N117</f>
        <v>1703.0792981644433</v>
      </c>
      <c r="Z216" s="165">
        <f>'Solar - PV'!O117</f>
        <v>1544.6189472466649</v>
      </c>
      <c r="AA216" s="165">
        <f>'Solar - PV'!P117</f>
        <v>1386.1585963288867</v>
      </c>
      <c r="AB216" s="165">
        <f>'Solar - PV'!Q117</f>
        <v>1227.6982454111082</v>
      </c>
      <c r="AC216" s="165">
        <f>'Solar - PV'!R117</f>
        <v>1069.23789449333</v>
      </c>
      <c r="AD216" s="165">
        <f>'Solar - PV'!S117</f>
        <v>1069.23789449333</v>
      </c>
      <c r="AE216" s="165">
        <f>'Solar - PV'!T117</f>
        <v>1069.23789449333</v>
      </c>
      <c r="AF216" s="165">
        <f>'Solar - PV'!U117</f>
        <v>1069.23789449333</v>
      </c>
      <c r="AG216" s="165">
        <f>'Solar - PV'!V117</f>
        <v>1069.23789449333</v>
      </c>
      <c r="AH216" s="165">
        <f>'Solar - PV'!W117</f>
        <v>1069.23789449333</v>
      </c>
      <c r="AI216" s="165">
        <f>'Solar - PV'!X117</f>
        <v>1069.23789449333</v>
      </c>
      <c r="AJ216" s="165">
        <f>'Solar - PV'!Y117</f>
        <v>1069.23789449333</v>
      </c>
      <c r="AK216" s="165">
        <f>'Solar - PV'!Z117</f>
        <v>1069.23789449333</v>
      </c>
      <c r="AL216" s="165">
        <f>'Solar - PV'!AA117</f>
        <v>1069.23789449333</v>
      </c>
      <c r="AM216" s="165">
        <f>'Solar - PV'!AB117</f>
        <v>1069.23789449333</v>
      </c>
      <c r="AN216" s="165">
        <f>'Solar - PV'!AC117</f>
        <v>1069.23789449333</v>
      </c>
      <c r="AO216" s="165">
        <f>'Solar - PV'!AD117</f>
        <v>1069.23789449333</v>
      </c>
      <c r="AP216" s="165">
        <f>'Solar - PV'!AE117</f>
        <v>1069.23789449333</v>
      </c>
      <c r="AQ216" s="165">
        <f>'Solar - PV'!AF117</f>
        <v>1069.23789449333</v>
      </c>
      <c r="AR216" s="165">
        <f>'Solar - PV'!AG117</f>
        <v>1069.23789449333</v>
      </c>
      <c r="AS216" s="165">
        <f>'Solar - PV'!AH117</f>
        <v>1069.23789449333</v>
      </c>
      <c r="AT216" s="165">
        <f>'Solar - PV'!AI117</f>
        <v>1069.23789449333</v>
      </c>
      <c r="AU216" s="165">
        <f>'Solar - PV'!AJ117</f>
        <v>1069.23789449333</v>
      </c>
      <c r="AV216" s="165">
        <f>'Solar - PV'!AK117</f>
        <v>1069.23789449333</v>
      </c>
      <c r="AW216" s="165">
        <f>'Solar - PV'!AL117</f>
        <v>1069.23789449333</v>
      </c>
      <c r="AX216" s="165">
        <f>'Solar - PV'!AM117</f>
        <v>1069.23789449333</v>
      </c>
      <c r="AY216" s="165">
        <f>'Solar - PV'!AN117</f>
        <v>1069.23789449333</v>
      </c>
      <c r="AZ216" s="165">
        <f>'Solar - PV'!AO117</f>
        <v>1069.23789449333</v>
      </c>
      <c r="BA216" s="165">
        <f>'Solar - PV'!AP117</f>
        <v>1069.23789449333</v>
      </c>
      <c r="BB216" s="165">
        <f>'Solar - PV'!AQ117</f>
        <v>1069.23789449333</v>
      </c>
      <c r="BC216" s="165">
        <f>'Solar - PV'!AR117</f>
        <v>1069.23789449333</v>
      </c>
      <c r="BD216" s="165">
        <f>'Solar - PV'!AS117</f>
        <v>1069.23789449333</v>
      </c>
      <c r="BE216" s="165">
        <f>'Solar - PV'!AT117</f>
        <v>1069.23789449333</v>
      </c>
      <c r="BF216" s="165">
        <f>'Solar - PV'!AU117</f>
        <v>1069.23789449333</v>
      </c>
      <c r="BG216" s="165">
        <f>'Solar - PV'!AV117</f>
        <v>1069.23789449333</v>
      </c>
    </row>
    <row r="217" spans="2:59" ht="15" customHeight="1">
      <c r="B217" s="871"/>
      <c r="D217" s="736"/>
      <c r="E217" s="701" t="s">
        <v>976</v>
      </c>
      <c r="F217" s="124"/>
      <c r="G217" s="124"/>
      <c r="H217" s="124"/>
      <c r="I217" s="124"/>
      <c r="J217" s="124"/>
      <c r="K217" s="124"/>
      <c r="L217" s="124"/>
      <c r="M217" s="124" t="e">
        <f>'Solar - PV'!#REF!</f>
        <v>#REF!</v>
      </c>
      <c r="N217" s="124" t="e">
        <f>'Solar - PV'!#REF!</f>
        <v>#REF!</v>
      </c>
      <c r="O217" s="124" t="e">
        <f>'Solar - PV'!#REF!</f>
        <v>#REF!</v>
      </c>
      <c r="P217" s="124" t="e">
        <f>'Solar - PV'!#REF!</f>
        <v>#REF!</v>
      </c>
      <c r="Q217" s="124" t="e">
        <f>'Solar - PV'!#REF!</f>
        <v>#REF!</v>
      </c>
      <c r="R217" s="124" t="e">
        <f>'Solar - PV'!#REF!</f>
        <v>#REF!</v>
      </c>
      <c r="S217" s="165"/>
      <c r="T217" s="165"/>
      <c r="U217" s="165"/>
      <c r="V217" s="165">
        <f>'Solar - PV'!L30</f>
        <v>2586</v>
      </c>
      <c r="W217" s="165">
        <f>'Solar - PV'!L120</f>
        <v>2020</v>
      </c>
      <c r="X217" s="165">
        <f>'Solar - PV'!M120</f>
        <v>1861.5396490822218</v>
      </c>
      <c r="Y217" s="165">
        <f>'Solar - PV'!N120</f>
        <v>1703.0792981644433</v>
      </c>
      <c r="Z217" s="165">
        <f>'Solar - PV'!O120</f>
        <v>1544.6189472466649</v>
      </c>
      <c r="AA217" s="165">
        <f>'Solar - PV'!P120</f>
        <v>1386.1585963288867</v>
      </c>
      <c r="AB217" s="165">
        <f>'Solar - PV'!Q120</f>
        <v>1227.6982454111082</v>
      </c>
      <c r="AC217" s="165">
        <f>'Solar - PV'!R120</f>
        <v>1069.23789449333</v>
      </c>
      <c r="AD217" s="165">
        <f>'Solar - PV'!S120</f>
        <v>1069.23789449333</v>
      </c>
      <c r="AE217" s="165">
        <f>'Solar - PV'!T120</f>
        <v>1069.23789449333</v>
      </c>
      <c r="AF217" s="165">
        <f>'Solar - PV'!U120</f>
        <v>1069.23789449333</v>
      </c>
      <c r="AG217" s="165">
        <f>'Solar - PV'!V120</f>
        <v>1069.23789449333</v>
      </c>
      <c r="AH217" s="165">
        <f>'Solar - PV'!W120</f>
        <v>1069.23789449333</v>
      </c>
      <c r="AI217" s="165">
        <f>'Solar - PV'!X120</f>
        <v>1069.23789449333</v>
      </c>
      <c r="AJ217" s="165">
        <f>'Solar - PV'!Y120</f>
        <v>1069.23789449333</v>
      </c>
      <c r="AK217" s="165">
        <f>'Solar - PV'!Z120</f>
        <v>1069.23789449333</v>
      </c>
      <c r="AL217" s="165">
        <f>'Solar - PV'!AA120</f>
        <v>1069.23789449333</v>
      </c>
      <c r="AM217" s="165">
        <f>'Solar - PV'!AB120</f>
        <v>1069.23789449333</v>
      </c>
      <c r="AN217" s="165">
        <f>'Solar - PV'!AC120</f>
        <v>1069.23789449333</v>
      </c>
      <c r="AO217" s="165">
        <f>'Solar - PV'!AD120</f>
        <v>1069.23789449333</v>
      </c>
      <c r="AP217" s="165">
        <f>'Solar - PV'!AE120</f>
        <v>1069.23789449333</v>
      </c>
      <c r="AQ217" s="165">
        <f>'Solar - PV'!AF120</f>
        <v>1069.23789449333</v>
      </c>
      <c r="AR217" s="165">
        <f>'Solar - PV'!AG120</f>
        <v>1069.23789449333</v>
      </c>
      <c r="AS217" s="165">
        <f>'Solar - PV'!AH120</f>
        <v>1069.23789449333</v>
      </c>
      <c r="AT217" s="165">
        <f>'Solar - PV'!AI120</f>
        <v>1069.23789449333</v>
      </c>
      <c r="AU217" s="165">
        <f>'Solar - PV'!AJ120</f>
        <v>1069.23789449333</v>
      </c>
      <c r="AV217" s="165">
        <f>'Solar - PV'!AK120</f>
        <v>1069.23789449333</v>
      </c>
      <c r="AW217" s="165">
        <f>'Solar - PV'!AL120</f>
        <v>1069.23789449333</v>
      </c>
      <c r="AX217" s="165">
        <f>'Solar - PV'!AM120</f>
        <v>1069.23789449333</v>
      </c>
      <c r="AY217" s="165">
        <f>'Solar - PV'!AN120</f>
        <v>1069.23789449333</v>
      </c>
      <c r="AZ217" s="165">
        <f>'Solar - PV'!AO120</f>
        <v>1069.23789449333</v>
      </c>
      <c r="BA217" s="165">
        <f>'Solar - PV'!AP120</f>
        <v>1069.23789449333</v>
      </c>
      <c r="BB217" s="165">
        <f>'Solar - PV'!AQ120</f>
        <v>1069.23789449333</v>
      </c>
      <c r="BC217" s="165">
        <f>'Solar - PV'!AR120</f>
        <v>1069.23789449333</v>
      </c>
      <c r="BD217" s="165">
        <f>'Solar - PV'!AS120</f>
        <v>1069.23789449333</v>
      </c>
      <c r="BE217" s="165">
        <f>'Solar - PV'!AT120</f>
        <v>1069.23789449333</v>
      </c>
      <c r="BF217" s="165">
        <f>'Solar - PV'!AU120</f>
        <v>1069.23789449333</v>
      </c>
      <c r="BG217" s="165">
        <f>'Solar - PV'!AV120</f>
        <v>1069.23789449333</v>
      </c>
    </row>
    <row r="218" spans="2:59" ht="15" customHeight="1">
      <c r="B218" s="871"/>
    </row>
    <row r="219" spans="2:59" ht="15" customHeight="1">
      <c r="B219" s="871"/>
      <c r="D219" s="735" t="s">
        <v>624</v>
      </c>
      <c r="E219" s="62" t="s">
        <v>974</v>
      </c>
      <c r="F219" s="123"/>
      <c r="G219" s="123"/>
      <c r="H219" s="123"/>
      <c r="I219" s="123"/>
      <c r="J219" s="123"/>
      <c r="K219" s="123"/>
      <c r="L219" s="123"/>
      <c r="M219" s="123"/>
      <c r="N219" s="123"/>
      <c r="O219" s="123"/>
      <c r="P219" s="123"/>
      <c r="Q219" s="123"/>
      <c r="R219" s="123"/>
      <c r="S219" s="164"/>
      <c r="T219" s="164"/>
      <c r="U219" s="164"/>
      <c r="V219" s="715">
        <f>'Solar - PV'!L32</f>
        <v>18</v>
      </c>
      <c r="W219" s="164">
        <f>'Solar - PV'!L124</f>
        <v>17</v>
      </c>
      <c r="X219" s="164">
        <f>'Solar - PV'!M124</f>
        <v>16</v>
      </c>
      <c r="Y219" s="164">
        <f>'Solar - PV'!N124</f>
        <v>15</v>
      </c>
      <c r="Z219" s="164">
        <f>'Solar - PV'!O124</f>
        <v>13</v>
      </c>
      <c r="AA219" s="164">
        <f>'Solar - PV'!P124</f>
        <v>11</v>
      </c>
      <c r="AB219" s="164">
        <f>'Solar - PV'!Q124</f>
        <v>9</v>
      </c>
      <c r="AC219" s="164">
        <f>'Solar - PV'!R124</f>
        <v>8</v>
      </c>
      <c r="AD219" s="164">
        <f>'Solar - PV'!S124</f>
        <v>8</v>
      </c>
      <c r="AE219" s="164">
        <f>'Solar - PV'!T124</f>
        <v>8</v>
      </c>
      <c r="AF219" s="164">
        <f>'Solar - PV'!U124</f>
        <v>8</v>
      </c>
      <c r="AG219" s="164">
        <f>'Solar - PV'!V124</f>
        <v>8</v>
      </c>
      <c r="AH219" s="164">
        <f>'Solar - PV'!W124</f>
        <v>8</v>
      </c>
      <c r="AI219" s="164">
        <f>'Solar - PV'!X124</f>
        <v>8</v>
      </c>
      <c r="AJ219" s="164">
        <f>'Solar - PV'!Y124</f>
        <v>8</v>
      </c>
      <c r="AK219" s="164">
        <f>'Solar - PV'!Z124</f>
        <v>8</v>
      </c>
      <c r="AL219" s="164">
        <f>'Solar - PV'!AA124</f>
        <v>8</v>
      </c>
      <c r="AM219" s="164">
        <f>'Solar - PV'!AB124</f>
        <v>8</v>
      </c>
      <c r="AN219" s="164">
        <f>'Solar - PV'!AC124</f>
        <v>8</v>
      </c>
      <c r="AO219" s="164">
        <f>'Solar - PV'!AD124</f>
        <v>8</v>
      </c>
      <c r="AP219" s="164">
        <f>'Solar - PV'!AE124</f>
        <v>8</v>
      </c>
      <c r="AQ219" s="164">
        <f>'Solar - PV'!AF124</f>
        <v>8</v>
      </c>
      <c r="AR219" s="164">
        <f>'Solar - PV'!AG124</f>
        <v>8</v>
      </c>
      <c r="AS219" s="164">
        <f>'Solar - PV'!AH124</f>
        <v>8</v>
      </c>
      <c r="AT219" s="164">
        <f>'Solar - PV'!AI124</f>
        <v>8</v>
      </c>
      <c r="AU219" s="164">
        <f>'Solar - PV'!AJ124</f>
        <v>8</v>
      </c>
      <c r="AV219" s="164">
        <f>'Solar - PV'!AK124</f>
        <v>8</v>
      </c>
      <c r="AW219" s="164">
        <f>'Solar - PV'!AL124</f>
        <v>8</v>
      </c>
      <c r="AX219" s="164">
        <f>'Solar - PV'!AM124</f>
        <v>8</v>
      </c>
      <c r="AY219" s="164">
        <f>'Solar - PV'!AN124</f>
        <v>8</v>
      </c>
      <c r="AZ219" s="164">
        <f>'Solar - PV'!AO124</f>
        <v>8</v>
      </c>
      <c r="BA219" s="164">
        <f>'Solar - PV'!AP124</f>
        <v>8</v>
      </c>
      <c r="BB219" s="164">
        <f>'Solar - PV'!AQ124</f>
        <v>8</v>
      </c>
      <c r="BC219" s="164">
        <f>'Solar - PV'!AR124</f>
        <v>8</v>
      </c>
      <c r="BD219" s="164">
        <f>'Solar - PV'!AS124</f>
        <v>8</v>
      </c>
      <c r="BE219" s="164">
        <f>'Solar - PV'!AT124</f>
        <v>8</v>
      </c>
      <c r="BF219" s="164">
        <f>'Solar - PV'!AU124</f>
        <v>8</v>
      </c>
      <c r="BG219" s="164">
        <f>'Solar - PV'!AV124</f>
        <v>8</v>
      </c>
    </row>
    <row r="220" spans="2:59" ht="15" customHeight="1">
      <c r="B220" s="871"/>
      <c r="D220" s="736"/>
      <c r="E220" s="62" t="s">
        <v>975</v>
      </c>
      <c r="F220" s="124"/>
      <c r="G220" s="124"/>
      <c r="H220" s="124"/>
      <c r="I220" s="124"/>
      <c r="J220" s="124"/>
      <c r="K220" s="124"/>
      <c r="L220" s="124"/>
      <c r="M220" s="124" t="e">
        <f>'Solar - PV'!#REF!</f>
        <v>#REF!</v>
      </c>
      <c r="N220" s="124" t="e">
        <f>'Solar - PV'!#REF!</f>
        <v>#REF!</v>
      </c>
      <c r="O220" s="124" t="e">
        <f>'Solar - PV'!#REF!</f>
        <v>#REF!</v>
      </c>
      <c r="P220" s="124" t="e">
        <f>'Solar - PV'!#REF!</f>
        <v>#REF!</v>
      </c>
      <c r="Q220" s="124" t="e">
        <f>'Solar - PV'!#REF!</f>
        <v>#REF!</v>
      </c>
      <c r="R220" s="124" t="e">
        <f>'Solar - PV'!#REF!</f>
        <v>#REF!</v>
      </c>
      <c r="S220" s="165"/>
      <c r="T220" s="165"/>
      <c r="U220" s="165"/>
      <c r="V220" s="165">
        <f>'Solar - PV'!L33</f>
        <v>18</v>
      </c>
      <c r="W220" s="165">
        <f>'Solar - PV'!L127</f>
        <v>17</v>
      </c>
      <c r="X220" s="165">
        <f>'Solar - PV'!M127</f>
        <v>16</v>
      </c>
      <c r="Y220" s="165">
        <f>'Solar - PV'!N127</f>
        <v>15</v>
      </c>
      <c r="Z220" s="165">
        <f>'Solar - PV'!O127</f>
        <v>13</v>
      </c>
      <c r="AA220" s="165">
        <f>'Solar - PV'!P127</f>
        <v>11</v>
      </c>
      <c r="AB220" s="165">
        <f>'Solar - PV'!Q127</f>
        <v>9</v>
      </c>
      <c r="AC220" s="165">
        <f>'Solar - PV'!R127</f>
        <v>8</v>
      </c>
      <c r="AD220" s="165">
        <f>'Solar - PV'!S127</f>
        <v>8</v>
      </c>
      <c r="AE220" s="165">
        <f>'Solar - PV'!T127</f>
        <v>8</v>
      </c>
      <c r="AF220" s="165">
        <f>'Solar - PV'!U127</f>
        <v>8</v>
      </c>
      <c r="AG220" s="165">
        <f>'Solar - PV'!V127</f>
        <v>8</v>
      </c>
      <c r="AH220" s="165">
        <f>'Solar - PV'!W127</f>
        <v>8</v>
      </c>
      <c r="AI220" s="165">
        <f>'Solar - PV'!X127</f>
        <v>8</v>
      </c>
      <c r="AJ220" s="165">
        <f>'Solar - PV'!Y127</f>
        <v>8</v>
      </c>
      <c r="AK220" s="165">
        <f>'Solar - PV'!Z127</f>
        <v>8</v>
      </c>
      <c r="AL220" s="165">
        <f>'Solar - PV'!AA127</f>
        <v>8</v>
      </c>
      <c r="AM220" s="165">
        <f>'Solar - PV'!AB127</f>
        <v>8</v>
      </c>
      <c r="AN220" s="165">
        <f>'Solar - PV'!AC127</f>
        <v>8</v>
      </c>
      <c r="AO220" s="165">
        <f>'Solar - PV'!AD127</f>
        <v>8</v>
      </c>
      <c r="AP220" s="165">
        <f>'Solar - PV'!AE127</f>
        <v>8</v>
      </c>
      <c r="AQ220" s="165">
        <f>'Solar - PV'!AF127</f>
        <v>8</v>
      </c>
      <c r="AR220" s="165">
        <f>'Solar - PV'!AG127</f>
        <v>8</v>
      </c>
      <c r="AS220" s="165">
        <f>'Solar - PV'!AH127</f>
        <v>8</v>
      </c>
      <c r="AT220" s="165">
        <f>'Solar - PV'!AI127</f>
        <v>8</v>
      </c>
      <c r="AU220" s="165">
        <f>'Solar - PV'!AJ127</f>
        <v>8</v>
      </c>
      <c r="AV220" s="165">
        <f>'Solar - PV'!AK127</f>
        <v>8</v>
      </c>
      <c r="AW220" s="165">
        <f>'Solar - PV'!AL127</f>
        <v>8</v>
      </c>
      <c r="AX220" s="165">
        <f>'Solar - PV'!AM127</f>
        <v>8</v>
      </c>
      <c r="AY220" s="165">
        <f>'Solar - PV'!AN127</f>
        <v>8</v>
      </c>
      <c r="AZ220" s="165">
        <f>'Solar - PV'!AO127</f>
        <v>8</v>
      </c>
      <c r="BA220" s="165">
        <f>'Solar - PV'!AP127</f>
        <v>8</v>
      </c>
      <c r="BB220" s="165">
        <f>'Solar - PV'!AQ127</f>
        <v>8</v>
      </c>
      <c r="BC220" s="165">
        <f>'Solar - PV'!AR127</f>
        <v>8</v>
      </c>
      <c r="BD220" s="165">
        <f>'Solar - PV'!AS127</f>
        <v>8</v>
      </c>
      <c r="BE220" s="165">
        <f>'Solar - PV'!AT127</f>
        <v>8</v>
      </c>
      <c r="BF220" s="165">
        <f>'Solar - PV'!AU127</f>
        <v>8</v>
      </c>
      <c r="BG220" s="165">
        <f>'Solar - PV'!AV127</f>
        <v>8</v>
      </c>
    </row>
    <row r="221" spans="2:59" ht="15" customHeight="1">
      <c r="B221" s="871"/>
      <c r="D221" s="736"/>
      <c r="E221" s="701" t="s">
        <v>976</v>
      </c>
      <c r="F221" s="124"/>
      <c r="G221" s="124"/>
      <c r="H221" s="124"/>
      <c r="I221" s="124"/>
      <c r="J221" s="124"/>
      <c r="K221" s="124"/>
      <c r="L221" s="124"/>
      <c r="M221" s="124" t="e">
        <f>'Solar - PV'!#REF!</f>
        <v>#REF!</v>
      </c>
      <c r="N221" s="124" t="e">
        <f>'Solar - PV'!#REF!</f>
        <v>#REF!</v>
      </c>
      <c r="O221" s="124" t="e">
        <f>'Solar - PV'!#REF!</f>
        <v>#REF!</v>
      </c>
      <c r="P221" s="124" t="e">
        <f>'Solar - PV'!#REF!</f>
        <v>#REF!</v>
      </c>
      <c r="Q221" s="124" t="e">
        <f>'Solar - PV'!#REF!</f>
        <v>#REF!</v>
      </c>
      <c r="R221" s="124" t="e">
        <f>'Solar - PV'!#REF!</f>
        <v>#REF!</v>
      </c>
      <c r="S221" s="165"/>
      <c r="T221" s="165"/>
      <c r="U221" s="165"/>
      <c r="V221" s="165">
        <f>'Solar - PV'!L34</f>
        <v>18</v>
      </c>
      <c r="W221" s="165">
        <f>'Solar - PV'!L130</f>
        <v>17</v>
      </c>
      <c r="X221" s="165">
        <f>'Solar - PV'!M130</f>
        <v>16</v>
      </c>
      <c r="Y221" s="165">
        <f>'Solar - PV'!N130</f>
        <v>15</v>
      </c>
      <c r="Z221" s="165">
        <f>'Solar - PV'!O130</f>
        <v>13</v>
      </c>
      <c r="AA221" s="165">
        <f>'Solar - PV'!P130</f>
        <v>11</v>
      </c>
      <c r="AB221" s="165">
        <f>'Solar - PV'!Q130</f>
        <v>9</v>
      </c>
      <c r="AC221" s="165">
        <f>'Solar - PV'!R130</f>
        <v>8</v>
      </c>
      <c r="AD221" s="165">
        <f>'Solar - PV'!S130</f>
        <v>8</v>
      </c>
      <c r="AE221" s="165">
        <f>'Solar - PV'!T130</f>
        <v>8</v>
      </c>
      <c r="AF221" s="165">
        <f>'Solar - PV'!U130</f>
        <v>8</v>
      </c>
      <c r="AG221" s="165">
        <f>'Solar - PV'!V130</f>
        <v>8</v>
      </c>
      <c r="AH221" s="165">
        <f>'Solar - PV'!W130</f>
        <v>8</v>
      </c>
      <c r="AI221" s="165">
        <f>'Solar - PV'!X130</f>
        <v>8</v>
      </c>
      <c r="AJ221" s="165">
        <f>'Solar - PV'!Y130</f>
        <v>8</v>
      </c>
      <c r="AK221" s="165">
        <f>'Solar - PV'!Z130</f>
        <v>8</v>
      </c>
      <c r="AL221" s="165">
        <f>'Solar - PV'!AA130</f>
        <v>8</v>
      </c>
      <c r="AM221" s="165">
        <f>'Solar - PV'!AB130</f>
        <v>8</v>
      </c>
      <c r="AN221" s="165">
        <f>'Solar - PV'!AC130</f>
        <v>8</v>
      </c>
      <c r="AO221" s="165">
        <f>'Solar - PV'!AD130</f>
        <v>8</v>
      </c>
      <c r="AP221" s="165">
        <f>'Solar - PV'!AE130</f>
        <v>8</v>
      </c>
      <c r="AQ221" s="165">
        <f>'Solar - PV'!AF130</f>
        <v>8</v>
      </c>
      <c r="AR221" s="165">
        <f>'Solar - PV'!AG130</f>
        <v>8</v>
      </c>
      <c r="AS221" s="165">
        <f>'Solar - PV'!AH130</f>
        <v>8</v>
      </c>
      <c r="AT221" s="165">
        <f>'Solar - PV'!AI130</f>
        <v>8</v>
      </c>
      <c r="AU221" s="165">
        <f>'Solar - PV'!AJ130</f>
        <v>8</v>
      </c>
      <c r="AV221" s="165">
        <f>'Solar - PV'!AK130</f>
        <v>8</v>
      </c>
      <c r="AW221" s="165">
        <f>'Solar - PV'!AL130</f>
        <v>8</v>
      </c>
      <c r="AX221" s="165">
        <f>'Solar - PV'!AM130</f>
        <v>8</v>
      </c>
      <c r="AY221" s="165">
        <f>'Solar - PV'!AN130</f>
        <v>8</v>
      </c>
      <c r="AZ221" s="165">
        <f>'Solar - PV'!AO130</f>
        <v>8</v>
      </c>
      <c r="BA221" s="165">
        <f>'Solar - PV'!AP130</f>
        <v>8</v>
      </c>
      <c r="BB221" s="165">
        <f>'Solar - PV'!AQ130</f>
        <v>8</v>
      </c>
      <c r="BC221" s="165">
        <f>'Solar - PV'!AR130</f>
        <v>8</v>
      </c>
      <c r="BD221" s="165">
        <f>'Solar - PV'!AS130</f>
        <v>8</v>
      </c>
      <c r="BE221" s="165">
        <f>'Solar - PV'!AT130</f>
        <v>8</v>
      </c>
      <c r="BF221" s="165">
        <f>'Solar - PV'!AU130</f>
        <v>8</v>
      </c>
      <c r="BG221" s="165">
        <f>'Solar - PV'!AV130</f>
        <v>8</v>
      </c>
    </row>
    <row r="222" spans="2:59" ht="15" customHeight="1">
      <c r="B222" s="871"/>
    </row>
    <row r="223" spans="2:59" ht="15" customHeight="1">
      <c r="B223" s="871"/>
      <c r="D223" s="735" t="s">
        <v>543</v>
      </c>
      <c r="E223" s="62" t="s">
        <v>974</v>
      </c>
      <c r="F223" s="123"/>
      <c r="G223" s="123"/>
      <c r="H223" s="123"/>
      <c r="I223" s="123"/>
      <c r="J223" s="123"/>
      <c r="K223" s="123"/>
      <c r="L223" s="123"/>
      <c r="M223" s="123"/>
      <c r="N223" s="123"/>
      <c r="O223" s="123"/>
      <c r="P223" s="123"/>
      <c r="Q223" s="123"/>
      <c r="R223" s="123"/>
      <c r="S223" s="164"/>
      <c r="T223" s="164"/>
      <c r="U223" s="164"/>
      <c r="V223" s="715">
        <f>'Solar - PV'!L36</f>
        <v>0</v>
      </c>
      <c r="W223" s="164">
        <f>'Solar - PV'!L134</f>
        <v>0</v>
      </c>
      <c r="X223" s="164">
        <f>'Solar - PV'!M134</f>
        <v>0</v>
      </c>
      <c r="Y223" s="164">
        <f>'Solar - PV'!N134</f>
        <v>0</v>
      </c>
      <c r="Z223" s="164">
        <f>'Solar - PV'!O134</f>
        <v>0</v>
      </c>
      <c r="AA223" s="164">
        <f>'Solar - PV'!P134</f>
        <v>0</v>
      </c>
      <c r="AB223" s="164">
        <f>'Solar - PV'!Q134</f>
        <v>0</v>
      </c>
      <c r="AC223" s="164">
        <f>'Solar - PV'!R134</f>
        <v>0</v>
      </c>
      <c r="AD223" s="164">
        <f>'Solar - PV'!S134</f>
        <v>0</v>
      </c>
      <c r="AE223" s="164">
        <f>'Solar - PV'!T134</f>
        <v>0</v>
      </c>
      <c r="AF223" s="164">
        <f>'Solar - PV'!U134</f>
        <v>0</v>
      </c>
      <c r="AG223" s="164">
        <f>'Solar - PV'!V134</f>
        <v>0</v>
      </c>
      <c r="AH223" s="164">
        <f>'Solar - PV'!W134</f>
        <v>0</v>
      </c>
      <c r="AI223" s="164">
        <f>'Solar - PV'!X134</f>
        <v>0</v>
      </c>
      <c r="AJ223" s="164">
        <f>'Solar - PV'!Y134</f>
        <v>0</v>
      </c>
      <c r="AK223" s="164">
        <f>'Solar - PV'!Z134</f>
        <v>0</v>
      </c>
      <c r="AL223" s="164">
        <f>'Solar - PV'!AA134</f>
        <v>0</v>
      </c>
      <c r="AM223" s="164">
        <f>'Solar - PV'!AB134</f>
        <v>0</v>
      </c>
      <c r="AN223" s="164">
        <f>'Solar - PV'!AC134</f>
        <v>0</v>
      </c>
      <c r="AO223" s="164">
        <f>'Solar - PV'!AD134</f>
        <v>0</v>
      </c>
      <c r="AP223" s="164">
        <f>'Solar - PV'!AE134</f>
        <v>0</v>
      </c>
      <c r="AQ223" s="164">
        <f>'Solar - PV'!AF134</f>
        <v>0</v>
      </c>
      <c r="AR223" s="164">
        <f>'Solar - PV'!AG134</f>
        <v>0</v>
      </c>
      <c r="AS223" s="164">
        <f>'Solar - PV'!AH134</f>
        <v>0</v>
      </c>
      <c r="AT223" s="164">
        <f>'Solar - PV'!AI134</f>
        <v>0</v>
      </c>
      <c r="AU223" s="164">
        <f>'Solar - PV'!AJ134</f>
        <v>0</v>
      </c>
      <c r="AV223" s="164">
        <f>'Solar - PV'!AK134</f>
        <v>0</v>
      </c>
      <c r="AW223" s="164">
        <f>'Solar - PV'!AL134</f>
        <v>0</v>
      </c>
      <c r="AX223" s="164">
        <f>'Solar - PV'!AM134</f>
        <v>0</v>
      </c>
      <c r="AY223" s="164">
        <f>'Solar - PV'!AN134</f>
        <v>0</v>
      </c>
      <c r="AZ223" s="164">
        <f>'Solar - PV'!AO134</f>
        <v>0</v>
      </c>
      <c r="BA223" s="164">
        <f>'Solar - PV'!AP134</f>
        <v>0</v>
      </c>
      <c r="BB223" s="164">
        <f>'Solar - PV'!AQ134</f>
        <v>0</v>
      </c>
      <c r="BC223" s="164">
        <f>'Solar - PV'!AR134</f>
        <v>0</v>
      </c>
      <c r="BD223" s="164">
        <f>'Solar - PV'!AS134</f>
        <v>0</v>
      </c>
      <c r="BE223" s="164">
        <f>'Solar - PV'!AT134</f>
        <v>0</v>
      </c>
      <c r="BF223" s="164">
        <f>'Solar - PV'!AU134</f>
        <v>0</v>
      </c>
      <c r="BG223" s="164">
        <f>'Solar - PV'!AV134</f>
        <v>0</v>
      </c>
    </row>
    <row r="224" spans="2:59" ht="15" customHeight="1">
      <c r="B224" s="871"/>
      <c r="D224" s="736"/>
      <c r="E224" s="62" t="s">
        <v>975</v>
      </c>
      <c r="F224" s="124"/>
      <c r="G224" s="124"/>
      <c r="H224" s="124"/>
      <c r="I224" s="124"/>
      <c r="J224" s="124"/>
      <c r="K224" s="124"/>
      <c r="L224" s="124"/>
      <c r="M224" s="124" t="e">
        <f>'Solar - PV'!#REF!</f>
        <v>#REF!</v>
      </c>
      <c r="N224" s="124" t="e">
        <f>'Solar - PV'!#REF!</f>
        <v>#REF!</v>
      </c>
      <c r="O224" s="124" t="e">
        <f>'Solar - PV'!#REF!</f>
        <v>#REF!</v>
      </c>
      <c r="P224" s="124" t="e">
        <f>'Solar - PV'!#REF!</f>
        <v>#REF!</v>
      </c>
      <c r="Q224" s="124" t="e">
        <f>'Solar - PV'!#REF!</f>
        <v>#REF!</v>
      </c>
      <c r="R224" s="124" t="e">
        <f>'Solar - PV'!#REF!</f>
        <v>#REF!</v>
      </c>
      <c r="S224" s="165"/>
      <c r="T224" s="165"/>
      <c r="U224" s="165"/>
      <c r="V224" s="165">
        <f>'Solar - PV'!L37</f>
        <v>0</v>
      </c>
      <c r="W224" s="165">
        <f>'Solar - PV'!L137</f>
        <v>0</v>
      </c>
      <c r="X224" s="165">
        <f>'Solar - PV'!M137</f>
        <v>0</v>
      </c>
      <c r="Y224" s="165">
        <f>'Solar - PV'!N137</f>
        <v>0</v>
      </c>
      <c r="Z224" s="165">
        <f>'Solar - PV'!O137</f>
        <v>0</v>
      </c>
      <c r="AA224" s="165">
        <f>'Solar - PV'!P137</f>
        <v>0</v>
      </c>
      <c r="AB224" s="165">
        <f>'Solar - PV'!Q137</f>
        <v>0</v>
      </c>
      <c r="AC224" s="165">
        <f>'Solar - PV'!R137</f>
        <v>0</v>
      </c>
      <c r="AD224" s="165">
        <f>'Solar - PV'!S137</f>
        <v>0</v>
      </c>
      <c r="AE224" s="165">
        <f>'Solar - PV'!T137</f>
        <v>0</v>
      </c>
      <c r="AF224" s="165">
        <f>'Solar - PV'!U137</f>
        <v>0</v>
      </c>
      <c r="AG224" s="165">
        <f>'Solar - PV'!V137</f>
        <v>0</v>
      </c>
      <c r="AH224" s="165">
        <f>'Solar - PV'!W137</f>
        <v>0</v>
      </c>
      <c r="AI224" s="165">
        <f>'Solar - PV'!X137</f>
        <v>0</v>
      </c>
      <c r="AJ224" s="165">
        <f>'Solar - PV'!Y137</f>
        <v>0</v>
      </c>
      <c r="AK224" s="165">
        <f>'Solar - PV'!Z137</f>
        <v>0</v>
      </c>
      <c r="AL224" s="165">
        <f>'Solar - PV'!AA137</f>
        <v>0</v>
      </c>
      <c r="AM224" s="165">
        <f>'Solar - PV'!AB137</f>
        <v>0</v>
      </c>
      <c r="AN224" s="165">
        <f>'Solar - PV'!AC137</f>
        <v>0</v>
      </c>
      <c r="AO224" s="165">
        <f>'Solar - PV'!AD137</f>
        <v>0</v>
      </c>
      <c r="AP224" s="165">
        <f>'Solar - PV'!AE137</f>
        <v>0</v>
      </c>
      <c r="AQ224" s="165">
        <f>'Solar - PV'!AF137</f>
        <v>0</v>
      </c>
      <c r="AR224" s="165">
        <f>'Solar - PV'!AG137</f>
        <v>0</v>
      </c>
      <c r="AS224" s="165">
        <f>'Solar - PV'!AH137</f>
        <v>0</v>
      </c>
      <c r="AT224" s="165">
        <f>'Solar - PV'!AI137</f>
        <v>0</v>
      </c>
      <c r="AU224" s="165">
        <f>'Solar - PV'!AJ137</f>
        <v>0</v>
      </c>
      <c r="AV224" s="165">
        <f>'Solar - PV'!AK137</f>
        <v>0</v>
      </c>
      <c r="AW224" s="165">
        <f>'Solar - PV'!AL137</f>
        <v>0</v>
      </c>
      <c r="AX224" s="165">
        <f>'Solar - PV'!AM137</f>
        <v>0</v>
      </c>
      <c r="AY224" s="165">
        <f>'Solar - PV'!AN137</f>
        <v>0</v>
      </c>
      <c r="AZ224" s="165">
        <f>'Solar - PV'!AO137</f>
        <v>0</v>
      </c>
      <c r="BA224" s="165">
        <f>'Solar - PV'!AP137</f>
        <v>0</v>
      </c>
      <c r="BB224" s="165">
        <f>'Solar - PV'!AQ137</f>
        <v>0</v>
      </c>
      <c r="BC224" s="165">
        <f>'Solar - PV'!AR137</f>
        <v>0</v>
      </c>
      <c r="BD224" s="165">
        <f>'Solar - PV'!AS137</f>
        <v>0</v>
      </c>
      <c r="BE224" s="165">
        <f>'Solar - PV'!AT137</f>
        <v>0</v>
      </c>
      <c r="BF224" s="165">
        <f>'Solar - PV'!AU137</f>
        <v>0</v>
      </c>
      <c r="BG224" s="165">
        <f>'Solar - PV'!AV137</f>
        <v>0</v>
      </c>
    </row>
    <row r="225" spans="1:59" ht="15" customHeight="1">
      <c r="B225" s="871"/>
      <c r="D225" s="736"/>
      <c r="E225" s="701" t="s">
        <v>976</v>
      </c>
      <c r="F225" s="124"/>
      <c r="G225" s="124"/>
      <c r="H225" s="124"/>
      <c r="I225" s="124"/>
      <c r="J225" s="124"/>
      <c r="K225" s="124"/>
      <c r="L225" s="124"/>
      <c r="M225" s="124" t="e">
        <f>'Solar - PV'!#REF!</f>
        <v>#REF!</v>
      </c>
      <c r="N225" s="124" t="e">
        <f>'Solar - PV'!#REF!</f>
        <v>#REF!</v>
      </c>
      <c r="O225" s="124" t="e">
        <f>'Solar - PV'!#REF!</f>
        <v>#REF!</v>
      </c>
      <c r="P225" s="124" t="e">
        <f>'Solar - PV'!#REF!</f>
        <v>#REF!</v>
      </c>
      <c r="Q225" s="124" t="e">
        <f>'Solar - PV'!#REF!</f>
        <v>#REF!</v>
      </c>
      <c r="R225" s="124" t="e">
        <f>'Solar - PV'!#REF!</f>
        <v>#REF!</v>
      </c>
      <c r="S225" s="165"/>
      <c r="T225" s="165"/>
      <c r="U225" s="165"/>
      <c r="V225" s="165">
        <f>'Solar - PV'!L38</f>
        <v>0</v>
      </c>
      <c r="W225" s="165">
        <f>'Solar - PV'!L140</f>
        <v>0</v>
      </c>
      <c r="X225" s="165">
        <f>'Solar - PV'!M140</f>
        <v>0</v>
      </c>
      <c r="Y225" s="165">
        <f>'Solar - PV'!N140</f>
        <v>0</v>
      </c>
      <c r="Z225" s="165">
        <f>'Solar - PV'!O140</f>
        <v>0</v>
      </c>
      <c r="AA225" s="165">
        <f>'Solar - PV'!P140</f>
        <v>0</v>
      </c>
      <c r="AB225" s="165">
        <f>'Solar - PV'!Q140</f>
        <v>0</v>
      </c>
      <c r="AC225" s="165">
        <f>'Solar - PV'!R140</f>
        <v>0</v>
      </c>
      <c r="AD225" s="165">
        <f>'Solar - PV'!S140</f>
        <v>0</v>
      </c>
      <c r="AE225" s="165">
        <f>'Solar - PV'!T140</f>
        <v>0</v>
      </c>
      <c r="AF225" s="165">
        <f>'Solar - PV'!U140</f>
        <v>0</v>
      </c>
      <c r="AG225" s="165">
        <f>'Solar - PV'!V140</f>
        <v>0</v>
      </c>
      <c r="AH225" s="165">
        <f>'Solar - PV'!W140</f>
        <v>0</v>
      </c>
      <c r="AI225" s="165">
        <f>'Solar - PV'!X140</f>
        <v>0</v>
      </c>
      <c r="AJ225" s="165">
        <f>'Solar - PV'!Y140</f>
        <v>0</v>
      </c>
      <c r="AK225" s="165">
        <f>'Solar - PV'!Z140</f>
        <v>0</v>
      </c>
      <c r="AL225" s="165">
        <f>'Solar - PV'!AA140</f>
        <v>0</v>
      </c>
      <c r="AM225" s="165">
        <f>'Solar - PV'!AB140</f>
        <v>0</v>
      </c>
      <c r="AN225" s="165">
        <f>'Solar - PV'!AC140</f>
        <v>0</v>
      </c>
      <c r="AO225" s="165">
        <f>'Solar - PV'!AD140</f>
        <v>0</v>
      </c>
      <c r="AP225" s="165">
        <f>'Solar - PV'!AE140</f>
        <v>0</v>
      </c>
      <c r="AQ225" s="165">
        <f>'Solar - PV'!AF140</f>
        <v>0</v>
      </c>
      <c r="AR225" s="165">
        <f>'Solar - PV'!AG140</f>
        <v>0</v>
      </c>
      <c r="AS225" s="165">
        <f>'Solar - PV'!AH140</f>
        <v>0</v>
      </c>
      <c r="AT225" s="165">
        <f>'Solar - PV'!AI140</f>
        <v>0</v>
      </c>
      <c r="AU225" s="165">
        <f>'Solar - PV'!AJ140</f>
        <v>0</v>
      </c>
      <c r="AV225" s="165">
        <f>'Solar - PV'!AK140</f>
        <v>0</v>
      </c>
      <c r="AW225" s="165">
        <f>'Solar - PV'!AL140</f>
        <v>0</v>
      </c>
      <c r="AX225" s="165">
        <f>'Solar - PV'!AM140</f>
        <v>0</v>
      </c>
      <c r="AY225" s="165">
        <f>'Solar - PV'!AN140</f>
        <v>0</v>
      </c>
      <c r="AZ225" s="165">
        <f>'Solar - PV'!AO140</f>
        <v>0</v>
      </c>
      <c r="BA225" s="165">
        <f>'Solar - PV'!AP140</f>
        <v>0</v>
      </c>
      <c r="BB225" s="165">
        <f>'Solar - PV'!AQ140</f>
        <v>0</v>
      </c>
      <c r="BC225" s="165">
        <f>'Solar - PV'!AR140</f>
        <v>0</v>
      </c>
      <c r="BD225" s="165">
        <f>'Solar - PV'!AS140</f>
        <v>0</v>
      </c>
      <c r="BE225" s="165">
        <f>'Solar - PV'!AT140</f>
        <v>0</v>
      </c>
      <c r="BF225" s="165">
        <f>'Solar - PV'!AU140</f>
        <v>0</v>
      </c>
      <c r="BG225" s="165">
        <f>'Solar - PV'!AV140</f>
        <v>0</v>
      </c>
    </row>
    <row r="226" spans="1:59" ht="15" customHeight="1"/>
    <row r="227" spans="1:59" ht="15" customHeight="1">
      <c r="B227" s="851" t="s">
        <v>27</v>
      </c>
      <c r="D227" s="735" t="s">
        <v>640</v>
      </c>
      <c r="E227" s="62" t="s">
        <v>974</v>
      </c>
      <c r="S227" s="715"/>
      <c r="T227" s="715"/>
      <c r="U227" s="715"/>
      <c r="V227" s="715">
        <f>'Solar - PV'!L46</f>
        <v>0</v>
      </c>
      <c r="W227" s="715">
        <f>'Solar - PV'!L158</f>
        <v>0</v>
      </c>
      <c r="X227" s="715">
        <f>'Solar - PV'!M158</f>
        <v>0</v>
      </c>
      <c r="Y227" s="715">
        <f>'Solar - PV'!N158</f>
        <v>0</v>
      </c>
      <c r="Z227" s="715">
        <f>'Solar - PV'!O158</f>
        <v>0</v>
      </c>
      <c r="AA227" s="715">
        <f>'Solar - PV'!P158</f>
        <v>0</v>
      </c>
      <c r="AB227" s="715">
        <f>'Solar - PV'!Q158</f>
        <v>0</v>
      </c>
      <c r="AC227" s="715">
        <f>'Solar - PV'!R158</f>
        <v>0</v>
      </c>
      <c r="AD227" s="715">
        <f>'Solar - PV'!S158</f>
        <v>0</v>
      </c>
      <c r="AE227" s="715">
        <f>'Solar - PV'!T158</f>
        <v>0</v>
      </c>
      <c r="AF227" s="715">
        <f>'Solar - PV'!U158</f>
        <v>0</v>
      </c>
      <c r="AG227" s="715">
        <f>'Solar - PV'!V158</f>
        <v>0</v>
      </c>
      <c r="AH227" s="715">
        <f>'Solar - PV'!W158</f>
        <v>0</v>
      </c>
      <c r="AI227" s="715">
        <f>'Solar - PV'!X158</f>
        <v>0</v>
      </c>
      <c r="AJ227" s="715">
        <f>'Solar - PV'!Y158</f>
        <v>0</v>
      </c>
      <c r="AK227" s="715">
        <f>'Solar - PV'!Z158</f>
        <v>0</v>
      </c>
      <c r="AL227" s="715">
        <f>'Solar - PV'!AA158</f>
        <v>0</v>
      </c>
      <c r="AM227" s="715">
        <f>'Solar - PV'!AB158</f>
        <v>0</v>
      </c>
      <c r="AN227" s="715">
        <f>'Solar - PV'!AC158</f>
        <v>0</v>
      </c>
      <c r="AO227" s="715">
        <f>'Solar - PV'!AD158</f>
        <v>0</v>
      </c>
      <c r="AP227" s="715">
        <f>'Solar - PV'!AE158</f>
        <v>0</v>
      </c>
      <c r="AQ227" s="715">
        <f>'Solar - PV'!AF158</f>
        <v>0</v>
      </c>
      <c r="AR227" s="715">
        <f>'Solar - PV'!AG158</f>
        <v>0</v>
      </c>
      <c r="AS227" s="715">
        <f>'Solar - PV'!AH158</f>
        <v>0</v>
      </c>
      <c r="AT227" s="715">
        <f>'Solar - PV'!AI158</f>
        <v>0</v>
      </c>
      <c r="AU227" s="715">
        <f>'Solar - PV'!AJ158</f>
        <v>0</v>
      </c>
      <c r="AV227" s="715">
        <f>'Solar - PV'!AK158</f>
        <v>0</v>
      </c>
      <c r="AW227" s="715">
        <f>'Solar - PV'!AL158</f>
        <v>0</v>
      </c>
      <c r="AX227" s="715">
        <f>'Solar - PV'!AM158</f>
        <v>0</v>
      </c>
      <c r="AY227" s="715">
        <f>'Solar - PV'!AN158</f>
        <v>0</v>
      </c>
      <c r="AZ227" s="715">
        <f>'Solar - PV'!AO158</f>
        <v>0</v>
      </c>
      <c r="BA227" s="715">
        <f>'Solar - PV'!AP158</f>
        <v>0</v>
      </c>
      <c r="BB227" s="715">
        <f>'Solar - PV'!AQ158</f>
        <v>0</v>
      </c>
      <c r="BC227" s="715">
        <f>'Solar - PV'!AR158</f>
        <v>0</v>
      </c>
      <c r="BD227" s="715">
        <f>'Solar - PV'!AS158</f>
        <v>0</v>
      </c>
      <c r="BE227" s="715">
        <f>'Solar - PV'!AT158</f>
        <v>0</v>
      </c>
      <c r="BF227" s="715">
        <f>'Solar - PV'!AU158</f>
        <v>0</v>
      </c>
      <c r="BG227" s="715">
        <f>'Solar - PV'!AV158</f>
        <v>0</v>
      </c>
    </row>
    <row r="228" spans="1:59" ht="15" customHeight="1">
      <c r="B228" s="851"/>
      <c r="D228" s="736"/>
      <c r="E228" s="62" t="s">
        <v>975</v>
      </c>
      <c r="S228" s="715"/>
      <c r="T228" s="715"/>
      <c r="U228" s="715"/>
      <c r="V228" s="715">
        <f>'Solar - PV'!L47</f>
        <v>0</v>
      </c>
      <c r="W228" s="715">
        <f>'Solar - PV'!L161</f>
        <v>0</v>
      </c>
      <c r="X228" s="715">
        <f>'Solar - PV'!M161</f>
        <v>0</v>
      </c>
      <c r="Y228" s="715">
        <f>'Solar - PV'!N161</f>
        <v>0</v>
      </c>
      <c r="Z228" s="715">
        <f>'Solar - PV'!O161</f>
        <v>0</v>
      </c>
      <c r="AA228" s="715">
        <f>'Solar - PV'!P161</f>
        <v>0</v>
      </c>
      <c r="AB228" s="715">
        <f>'Solar - PV'!Q161</f>
        <v>0</v>
      </c>
      <c r="AC228" s="715">
        <f>'Solar - PV'!R161</f>
        <v>0</v>
      </c>
      <c r="AD228" s="715">
        <f>'Solar - PV'!S161</f>
        <v>0</v>
      </c>
      <c r="AE228" s="715">
        <f>'Solar - PV'!T161</f>
        <v>0</v>
      </c>
      <c r="AF228" s="715">
        <f>'Solar - PV'!U161</f>
        <v>0</v>
      </c>
      <c r="AG228" s="715">
        <f>'Solar - PV'!V161</f>
        <v>0</v>
      </c>
      <c r="AH228" s="715">
        <f>'Solar - PV'!W161</f>
        <v>0</v>
      </c>
      <c r="AI228" s="715">
        <f>'Solar - PV'!X161</f>
        <v>0</v>
      </c>
      <c r="AJ228" s="715">
        <f>'Solar - PV'!Y161</f>
        <v>0</v>
      </c>
      <c r="AK228" s="715">
        <f>'Solar - PV'!Z161</f>
        <v>0</v>
      </c>
      <c r="AL228" s="715">
        <f>'Solar - PV'!AA161</f>
        <v>0</v>
      </c>
      <c r="AM228" s="715">
        <f>'Solar - PV'!AB161</f>
        <v>0</v>
      </c>
      <c r="AN228" s="715">
        <f>'Solar - PV'!AC161</f>
        <v>0</v>
      </c>
      <c r="AO228" s="715">
        <f>'Solar - PV'!AD161</f>
        <v>0</v>
      </c>
      <c r="AP228" s="715">
        <f>'Solar - PV'!AE161</f>
        <v>0</v>
      </c>
      <c r="AQ228" s="715">
        <f>'Solar - PV'!AF161</f>
        <v>0</v>
      </c>
      <c r="AR228" s="715">
        <f>'Solar - PV'!AG161</f>
        <v>0</v>
      </c>
      <c r="AS228" s="715">
        <f>'Solar - PV'!AH161</f>
        <v>0</v>
      </c>
      <c r="AT228" s="715">
        <f>'Solar - PV'!AI161</f>
        <v>0</v>
      </c>
      <c r="AU228" s="715">
        <f>'Solar - PV'!AJ161</f>
        <v>0</v>
      </c>
      <c r="AV228" s="715">
        <f>'Solar - PV'!AK161</f>
        <v>0</v>
      </c>
      <c r="AW228" s="715">
        <f>'Solar - PV'!AL161</f>
        <v>0</v>
      </c>
      <c r="AX228" s="715">
        <f>'Solar - PV'!AM161</f>
        <v>0</v>
      </c>
      <c r="AY228" s="715">
        <f>'Solar - PV'!AN161</f>
        <v>0</v>
      </c>
      <c r="AZ228" s="715">
        <f>'Solar - PV'!AO161</f>
        <v>0</v>
      </c>
      <c r="BA228" s="715">
        <f>'Solar - PV'!AP161</f>
        <v>0</v>
      </c>
      <c r="BB228" s="715">
        <f>'Solar - PV'!AQ161</f>
        <v>0</v>
      </c>
      <c r="BC228" s="715">
        <f>'Solar - PV'!AR161</f>
        <v>0</v>
      </c>
      <c r="BD228" s="715">
        <f>'Solar - PV'!AS161</f>
        <v>0</v>
      </c>
      <c r="BE228" s="715">
        <f>'Solar - PV'!AT161</f>
        <v>0</v>
      </c>
      <c r="BF228" s="715">
        <f>'Solar - PV'!AU161</f>
        <v>0</v>
      </c>
      <c r="BG228" s="715">
        <f>'Solar - PV'!AV161</f>
        <v>0</v>
      </c>
    </row>
    <row r="229" spans="1:59" ht="15" customHeight="1">
      <c r="B229" s="851"/>
      <c r="D229" s="736"/>
      <c r="E229" s="701" t="s">
        <v>976</v>
      </c>
      <c r="S229" s="715"/>
      <c r="T229" s="715"/>
      <c r="U229" s="715"/>
      <c r="V229" s="715">
        <f>'Solar - PV'!L48</f>
        <v>0</v>
      </c>
      <c r="W229" s="715">
        <f>'Solar - PV'!L164</f>
        <v>0</v>
      </c>
      <c r="X229" s="715">
        <f>'Solar - PV'!M164</f>
        <v>0</v>
      </c>
      <c r="Y229" s="715">
        <f>'Solar - PV'!N164</f>
        <v>0</v>
      </c>
      <c r="Z229" s="715">
        <f>'Solar - PV'!O164</f>
        <v>0</v>
      </c>
      <c r="AA229" s="715">
        <f>'Solar - PV'!P164</f>
        <v>0</v>
      </c>
      <c r="AB229" s="715">
        <f>'Solar - PV'!Q164</f>
        <v>0</v>
      </c>
      <c r="AC229" s="715">
        <f>'Solar - PV'!R164</f>
        <v>0</v>
      </c>
      <c r="AD229" s="715">
        <f>'Solar - PV'!S164</f>
        <v>0</v>
      </c>
      <c r="AE229" s="715">
        <f>'Solar - PV'!T164</f>
        <v>0</v>
      </c>
      <c r="AF229" s="715">
        <f>'Solar - PV'!U164</f>
        <v>0</v>
      </c>
      <c r="AG229" s="715">
        <f>'Solar - PV'!V164</f>
        <v>0</v>
      </c>
      <c r="AH229" s="715">
        <f>'Solar - PV'!W164</f>
        <v>0</v>
      </c>
      <c r="AI229" s="715">
        <f>'Solar - PV'!X164</f>
        <v>0</v>
      </c>
      <c r="AJ229" s="715">
        <f>'Solar - PV'!Y164</f>
        <v>0</v>
      </c>
      <c r="AK229" s="715">
        <f>'Solar - PV'!Z164</f>
        <v>0</v>
      </c>
      <c r="AL229" s="715">
        <f>'Solar - PV'!AA164</f>
        <v>0</v>
      </c>
      <c r="AM229" s="715">
        <f>'Solar - PV'!AB164</f>
        <v>0</v>
      </c>
      <c r="AN229" s="715">
        <f>'Solar - PV'!AC164</f>
        <v>0</v>
      </c>
      <c r="AO229" s="715">
        <f>'Solar - PV'!AD164</f>
        <v>0</v>
      </c>
      <c r="AP229" s="715">
        <f>'Solar - PV'!AE164</f>
        <v>0</v>
      </c>
      <c r="AQ229" s="715">
        <f>'Solar - PV'!AF164</f>
        <v>0</v>
      </c>
      <c r="AR229" s="715">
        <f>'Solar - PV'!AG164</f>
        <v>0</v>
      </c>
      <c r="AS229" s="715">
        <f>'Solar - PV'!AH164</f>
        <v>0</v>
      </c>
      <c r="AT229" s="715">
        <f>'Solar - PV'!AI164</f>
        <v>0</v>
      </c>
      <c r="AU229" s="715">
        <f>'Solar - PV'!AJ164</f>
        <v>0</v>
      </c>
      <c r="AV229" s="715">
        <f>'Solar - PV'!AK164</f>
        <v>0</v>
      </c>
      <c r="AW229" s="715">
        <f>'Solar - PV'!AL164</f>
        <v>0</v>
      </c>
      <c r="AX229" s="715">
        <f>'Solar - PV'!AM164</f>
        <v>0</v>
      </c>
      <c r="AY229" s="715">
        <f>'Solar - PV'!AN164</f>
        <v>0</v>
      </c>
      <c r="AZ229" s="715">
        <f>'Solar - PV'!AO164</f>
        <v>0</v>
      </c>
      <c r="BA229" s="715">
        <f>'Solar - PV'!AP164</f>
        <v>0</v>
      </c>
      <c r="BB229" s="715">
        <f>'Solar - PV'!AQ164</f>
        <v>0</v>
      </c>
      <c r="BC229" s="715">
        <f>'Solar - PV'!AR164</f>
        <v>0</v>
      </c>
      <c r="BD229" s="715">
        <f>'Solar - PV'!AS164</f>
        <v>0</v>
      </c>
      <c r="BE229" s="715">
        <f>'Solar - PV'!AT164</f>
        <v>0</v>
      </c>
      <c r="BF229" s="715">
        <f>'Solar - PV'!AU164</f>
        <v>0</v>
      </c>
      <c r="BG229" s="715">
        <f>'Solar - PV'!AV164</f>
        <v>0</v>
      </c>
    </row>
    <row r="230" spans="1:59" ht="15" customHeight="1"/>
    <row r="231" spans="1:59" ht="15" customHeight="1">
      <c r="B231" s="788" t="s">
        <v>33</v>
      </c>
      <c r="D231" s="735" t="s">
        <v>34</v>
      </c>
      <c r="E231" s="62" t="s">
        <v>974</v>
      </c>
      <c r="F231" s="123"/>
      <c r="G231" s="123"/>
      <c r="H231" s="123"/>
      <c r="I231" s="123"/>
      <c r="J231" s="123"/>
      <c r="K231" s="123"/>
      <c r="L231" s="123"/>
      <c r="M231" s="123"/>
      <c r="N231" s="123"/>
      <c r="O231" s="123"/>
      <c r="P231" s="123"/>
      <c r="Q231" s="123"/>
      <c r="R231" s="123"/>
      <c r="S231" s="123"/>
      <c r="T231" s="123"/>
      <c r="U231" s="123"/>
      <c r="V231" s="128">
        <f xml:space="preserve"> (('Solar - PV'!$S$44 * 'Solar - PV'!$S$42 * 'Solar - PV'!$S$40 * (V215 * 1 + V227) +V219) * 1000 / (V211 * 8760)) + V223 + 0</f>
        <v>232.96414630969153</v>
      </c>
      <c r="W231" s="128">
        <f xml:space="preserve"> (('Solar - PV'!$S$44 * 'Solar - PV'!$S$42 * 'Solar - PV'!$S$40 * (W215 * 1 + W227) +W219) * 1000 / (W211 * 8760)) + W223 + 0</f>
        <v>184.37208263053489</v>
      </c>
      <c r="X231" s="128">
        <f xml:space="preserve"> (('Solar - PV'!$S$44 * 'Solar - PV'!$S$42 * 'Solar - PV'!$S$40 * (X215 * 1 + X227) +X219) * 1000 / (X211 * 8760)) + X223 + 0</f>
        <v>170.18087925181621</v>
      </c>
      <c r="Y231" s="128">
        <f xml:space="preserve"> (('Solar - PV'!$S$44 * 'Solar - PV'!$S$42 * 'Solar - PV'!$S$40 * (Y215 * 1 + Y227) +Y219) * 1000 / (Y211 * 8760)) + Y223 + 0</f>
        <v>155.98967587309753</v>
      </c>
      <c r="Z231" s="128">
        <f xml:space="preserve"> (('Solar - PV'!$S$44 * 'Solar - PV'!$S$42 * 'Solar - PV'!$S$40 * (Z215 * 1 + Z227) +Z219) * 1000 / (Z211 * 8760)) + Z223 + 0</f>
        <v>140.98307784336774</v>
      </c>
      <c r="AA231" s="128">
        <f xml:space="preserve"> (('Solar - PV'!$S$44 * 'Solar - PV'!$S$42 * 'Solar - PV'!$S$40 * (AA215 * 1 + AA227) +AA219) * 1000 / (AA211 * 8760)) + AA223 + 0</f>
        <v>125.97647981363798</v>
      </c>
      <c r="AB231" s="128">
        <f xml:space="preserve"> (('Solar - PV'!$S$44 * 'Solar - PV'!$S$42 * 'Solar - PV'!$S$40 * (AB215 * 1 + AB227) +AB219) * 1000 / (AB211 * 8760)) + AB223 + 0</f>
        <v>110.96988178390818</v>
      </c>
      <c r="AC231" s="128">
        <f xml:space="preserve"> (('Solar - PV'!$S$44 * 'Solar - PV'!$S$42 * 'Solar - PV'!$S$40 * (AC215 * 1 + AC227) +AC219) * 1000 / (AC211 * 8760)) + AC223 + 0</f>
        <v>96.778678405189524</v>
      </c>
      <c r="AD231" s="128">
        <f xml:space="preserve"> (('Solar - PV'!$S$44 * 'Solar - PV'!$S$42 * 'Solar - PV'!$S$40 * (AD215 * 1 + AD227) +AD219) * 1000 / (AD211 * 8760)) + AD223 + 0</f>
        <v>96.778678405189524</v>
      </c>
      <c r="AE231" s="128">
        <f xml:space="preserve"> (('Solar - PV'!$S$44 * 'Solar - PV'!$S$42 * 'Solar - PV'!$S$40 * (AE215 * 1 + AE227) +AE219) * 1000 / (AE211 * 8760)) + AE223 + 0</f>
        <v>96.778678405189524</v>
      </c>
      <c r="AF231" s="128">
        <f xml:space="preserve"> (('Solar - PV'!$S$44 * 'Solar - PV'!$S$42 * 'Solar - PV'!$S$40 * (AF215 * 1 + AF227) +AF219) * 1000 / (AF211 * 8760)) + AF223 + 0</f>
        <v>96.778678405189524</v>
      </c>
      <c r="AG231" s="128">
        <f xml:space="preserve"> (('Solar - PV'!$S$44 * 'Solar - PV'!$S$42 * 'Solar - PV'!$S$40 * (AG215 * 1 + AG227) +AG219) * 1000 / (AG211 * 8760)) + AG223 + 0</f>
        <v>96.778678405189524</v>
      </c>
      <c r="AH231" s="128">
        <f xml:space="preserve"> (('Solar - PV'!$S$44 * 'Solar - PV'!$S$42 * 'Solar - PV'!$S$40 * (AH215 * 1 + AH227) +AH219) * 1000 / (AH211 * 8760)) + AH223 + 0</f>
        <v>96.778678405189524</v>
      </c>
      <c r="AI231" s="128">
        <f xml:space="preserve"> (('Solar - PV'!$S$44 * 'Solar - PV'!$S$42 * 'Solar - PV'!$S$40 * (AI215 * 1 + AI227) +AI219) * 1000 / (AI211 * 8760)) + AI223 + 0</f>
        <v>96.778678405189524</v>
      </c>
      <c r="AJ231" s="128">
        <f xml:space="preserve"> (('Solar - PV'!$S$44 * 'Solar - PV'!$S$42 * 'Solar - PV'!$S$40 * (AJ215 * 1 + AJ227) +AJ219) * 1000 / (AJ211 * 8760)) + AJ223 + 0</f>
        <v>96.778678405189524</v>
      </c>
      <c r="AK231" s="128">
        <f xml:space="preserve"> (('Solar - PV'!$S$44 * 'Solar - PV'!$S$42 * 'Solar - PV'!$S$40 * (AK215 * 1 + AK227) +AK219) * 1000 / (AK211 * 8760)) + AK223 + 0</f>
        <v>96.778678405189524</v>
      </c>
      <c r="AL231" s="128">
        <f xml:space="preserve"> (('Solar - PV'!$S$44 * 'Solar - PV'!$S$42 * 'Solar - PV'!$S$40 * (AL215 * 1 + AL227) +AL219) * 1000 / (AL211 * 8760)) + AL223 + 0</f>
        <v>96.778678405189524</v>
      </c>
      <c r="AM231" s="128">
        <f xml:space="preserve"> (('Solar - PV'!$S$44 * 'Solar - PV'!$S$42 * 'Solar - PV'!$S$40 * (AM215 * 1 + AM227) +AM219) * 1000 / (AM211 * 8760)) + AM223 + 0</f>
        <v>96.778678405189524</v>
      </c>
      <c r="AN231" s="128">
        <f xml:space="preserve"> (('Solar - PV'!$S$44 * 'Solar - PV'!$S$42 * 'Solar - PV'!$S$40 * (AN215 * 1 + AN227) +AN219) * 1000 / (AN211 * 8760)) + AN223 + 0</f>
        <v>96.778678405189524</v>
      </c>
      <c r="AO231" s="128">
        <f xml:space="preserve"> (('Solar - PV'!$S$44 * 'Solar - PV'!$S$42 * 'Solar - PV'!$S$40 * (AO215 * 1 + AO227) +AO219) * 1000 / (AO211 * 8760)) + AO223 + 0</f>
        <v>96.778678405189524</v>
      </c>
      <c r="AP231" s="128">
        <f xml:space="preserve"> (('Solar - PV'!$S$44 * 'Solar - PV'!$S$42 * 'Solar - PV'!$S$40 * (AP215 * 1 + AP227) +AP219) * 1000 / (AP211 * 8760)) + AP223 + 0</f>
        <v>96.778678405189524</v>
      </c>
      <c r="AQ231" s="128">
        <f xml:space="preserve"> (('Solar - PV'!$S$44 * 'Solar - PV'!$S$42 * 'Solar - PV'!$S$40 * (AQ215 * 1 + AQ227) +AQ219) * 1000 / (AQ211 * 8760)) + AQ223 + 0</f>
        <v>96.778678405189524</v>
      </c>
      <c r="AR231" s="128">
        <f xml:space="preserve"> (('Solar - PV'!$S$44 * 'Solar - PV'!$S$42 * 'Solar - PV'!$S$40 * (AR215 * 1 + AR227) +AR219) * 1000 / (AR211 * 8760)) + AR223 + 0</f>
        <v>96.778678405189524</v>
      </c>
      <c r="AS231" s="128">
        <f xml:space="preserve"> (('Solar - PV'!$S$44 * 'Solar - PV'!$S$42 * 'Solar - PV'!$S$40 * (AS215 * 1 + AS227) +AS219) * 1000 / (AS211 * 8760)) + AS223 + 0</f>
        <v>96.778678405189524</v>
      </c>
      <c r="AT231" s="128">
        <f xml:space="preserve"> (('Solar - PV'!$S$44 * 'Solar - PV'!$S$42 * 'Solar - PV'!$S$40 * (AT215 * 1 + AT227) +AT219) * 1000 / (AT211 * 8760)) + AT223 + 0</f>
        <v>96.778678405189524</v>
      </c>
      <c r="AU231" s="128">
        <f xml:space="preserve"> (('Solar - PV'!$S$44 * 'Solar - PV'!$S$42 * 'Solar - PV'!$S$40 * (AU215 * 1 + AU227) +AU219) * 1000 / (AU211 * 8760)) + AU223 + 0</f>
        <v>96.778678405189524</v>
      </c>
      <c r="AV231" s="128">
        <f xml:space="preserve"> (('Solar - PV'!$S$44 * 'Solar - PV'!$S$42 * 'Solar - PV'!$S$40 * (AV215 * 1 + AV227) +AV219) * 1000 / (AV211 * 8760)) + AV223 + 0</f>
        <v>96.778678405189524</v>
      </c>
      <c r="AW231" s="128">
        <f xml:space="preserve"> (('Solar - PV'!$S$44 * 'Solar - PV'!$S$42 * 'Solar - PV'!$S$40 * (AW215 * 1 + AW227) +AW219) * 1000 / (AW211 * 8760)) + AW223 + 0</f>
        <v>96.778678405189524</v>
      </c>
      <c r="AX231" s="128">
        <f xml:space="preserve"> (('Solar - PV'!$S$44 * 'Solar - PV'!$S$42 * 'Solar - PV'!$S$40 * (AX215 * 1 + AX227) +AX219) * 1000 / (AX211 * 8760)) + AX223 + 0</f>
        <v>96.778678405189524</v>
      </c>
      <c r="AY231" s="128">
        <f xml:space="preserve"> (('Solar - PV'!$S$44 * 'Solar - PV'!$S$42 * 'Solar - PV'!$S$40 * (AY215 * 1 + AY227) +AY219) * 1000 / (AY211 * 8760)) + AY223 + 0</f>
        <v>96.778678405189524</v>
      </c>
      <c r="AZ231" s="128">
        <f xml:space="preserve"> (('Solar - PV'!$S$44 * 'Solar - PV'!$S$42 * 'Solar - PV'!$S$40 * (AZ215 * 1 + AZ227) +AZ219) * 1000 / (AZ211 * 8760)) + AZ223 + 0</f>
        <v>96.778678405189524</v>
      </c>
      <c r="BA231" s="128">
        <f xml:space="preserve"> (('Solar - PV'!$S$44 * 'Solar - PV'!$S$42 * 'Solar - PV'!$S$40 * (BA215 * 1 + BA227) +BA219) * 1000 / (BA211 * 8760)) + BA223 + 0</f>
        <v>96.778678405189524</v>
      </c>
      <c r="BB231" s="128">
        <f xml:space="preserve"> (('Solar - PV'!$S$44 * 'Solar - PV'!$S$42 * 'Solar - PV'!$S$40 * (BB215 * 1 + BB227) +BB219) * 1000 / (BB211 * 8760)) + BB223 + 0</f>
        <v>96.778678405189524</v>
      </c>
      <c r="BC231" s="128">
        <f xml:space="preserve"> (('Solar - PV'!$S$44 * 'Solar - PV'!$S$42 * 'Solar - PV'!$S$40 * (BC215 * 1 + BC227) +BC219) * 1000 / (BC211 * 8760)) + BC223 + 0</f>
        <v>96.778678405189524</v>
      </c>
      <c r="BD231" s="128">
        <f xml:space="preserve"> (('Solar - PV'!$S$44 * 'Solar - PV'!$S$42 * 'Solar - PV'!$S$40 * (BD215 * 1 + BD227) +BD219) * 1000 / (BD211 * 8760)) + BD223 + 0</f>
        <v>96.778678405189524</v>
      </c>
      <c r="BE231" s="128">
        <f xml:space="preserve"> (('Solar - PV'!$S$44 * 'Solar - PV'!$S$42 * 'Solar - PV'!$S$40 * (BE215 * 1 + BE227) +BE219) * 1000 / (BE211 * 8760)) + BE223 + 0</f>
        <v>96.778678405189524</v>
      </c>
      <c r="BF231" s="128">
        <f xml:space="preserve"> (('Solar - PV'!$S$44 * 'Solar - PV'!$S$42 * 'Solar - PV'!$S$40 * (BF215 * 1 + BF227) +BF219) * 1000 / (BF211 * 8760)) + BF223 + 0</f>
        <v>96.778678405189524</v>
      </c>
      <c r="BG231" s="128">
        <f xml:space="preserve"> (('Solar - PV'!$S$44 * 'Solar - PV'!$S$42 * 'Solar - PV'!$S$40 * (BG215 * 1 + BG227) +BG219) * 1000 / (BG211 * 8760)) + BG223 + 0</f>
        <v>96.778678405189524</v>
      </c>
    </row>
    <row r="232" spans="1:59" ht="15" customHeight="1">
      <c r="B232" s="788"/>
      <c r="D232" s="736"/>
      <c r="E232" s="62" t="s">
        <v>975</v>
      </c>
      <c r="F232" s="124"/>
      <c r="G232" s="124"/>
      <c r="H232" s="124"/>
      <c r="I232" s="124"/>
      <c r="J232" s="124"/>
      <c r="K232" s="124"/>
      <c r="L232" s="124"/>
      <c r="M232" s="124" t="e">
        <f>'Solar - PV'!#REF!</f>
        <v>#REF!</v>
      </c>
      <c r="N232" s="124" t="e">
        <f>'Solar - PV'!#REF!</f>
        <v>#REF!</v>
      </c>
      <c r="O232" s="124" t="e">
        <f>'Solar - PV'!#REF!</f>
        <v>#REF!</v>
      </c>
      <c r="P232" s="124" t="e">
        <f>'Solar - PV'!#REF!</f>
        <v>#REF!</v>
      </c>
      <c r="Q232" s="124" t="e">
        <f>'Solar - PV'!#REF!</f>
        <v>#REF!</v>
      </c>
      <c r="R232" s="124" t="e">
        <f>'Solar - PV'!#REF!</f>
        <v>#REF!</v>
      </c>
      <c r="S232" s="124"/>
      <c r="T232" s="124"/>
      <c r="U232" s="124"/>
      <c r="V232" s="128">
        <f xml:space="preserve"> (('Solar - PV'!$S$44 * 'Solar - PV'!$S$42 * 'Solar - PV'!$S$40 * (V216 * 1 + V228) +V220) * 1000 / (V212 * 8760)) + V224 + 0</f>
        <v>163.07490241678408</v>
      </c>
      <c r="W232" s="128">
        <f xml:space="preserve"> (('Solar - PV'!$S$44 * 'Solar - PV'!$S$42 * 'Solar - PV'!$S$40 * (W216 * 1 + W228) +W220) * 1000 / (W212 * 8760)) + W224 + 0</f>
        <v>129.06045784137444</v>
      </c>
      <c r="X232" s="128">
        <f xml:space="preserve"> (('Solar - PV'!$S$44 * 'Solar - PV'!$S$42 * 'Solar - PV'!$S$40 * (X216 * 1 + X228) +X220) * 1000 / (X212 * 8760)) + X224 + 0</f>
        <v>119.12661547627135</v>
      </c>
      <c r="Y232" s="128">
        <f xml:space="preserve"> (('Solar - PV'!$S$44 * 'Solar - PV'!$S$42 * 'Solar - PV'!$S$40 * (Y216 * 1 + Y228) +Y220) * 1000 / (Y212 * 8760)) + Y224 + 0</f>
        <v>109.19277311116828</v>
      </c>
      <c r="Z232" s="128">
        <f xml:space="preserve"> (('Solar - PV'!$S$44 * 'Solar - PV'!$S$42 * 'Solar - PV'!$S$40 * (Z216 * 1 + Z228) +Z220) * 1000 / (Z212 * 8760)) + Z224 + 0</f>
        <v>98.688154490357419</v>
      </c>
      <c r="AA232" s="128">
        <f xml:space="preserve"> (('Solar - PV'!$S$44 * 'Solar - PV'!$S$42 * 'Solar - PV'!$S$40 * (AA216 * 1 + AA228) +AA220) * 1000 / (AA212 * 8760)) + AA224 + 0</f>
        <v>88.183535869546589</v>
      </c>
      <c r="AB232" s="128">
        <f xml:space="preserve"> (('Solar - PV'!$S$44 * 'Solar - PV'!$S$42 * 'Solar - PV'!$S$40 * (AB216 * 1 + AB228) +AB220) * 1000 / (AB212 * 8760)) + AB224 + 0</f>
        <v>77.678917248735729</v>
      </c>
      <c r="AC232" s="128">
        <f xml:space="preserve"> (('Solar - PV'!$S$44 * 'Solar - PV'!$S$42 * 'Solar - PV'!$S$40 * (AC216 * 1 + AC228) +AC220) * 1000 / (AC212 * 8760)) + AC224 + 0</f>
        <v>67.745074883632668</v>
      </c>
      <c r="AD232" s="128">
        <f xml:space="preserve"> (('Solar - PV'!$S$44 * 'Solar - PV'!$S$42 * 'Solar - PV'!$S$40 * (AD216 * 1 + AD228) +AD220) * 1000 / (AD212 * 8760)) + AD224 + 0</f>
        <v>67.745074883632668</v>
      </c>
      <c r="AE232" s="128">
        <f xml:space="preserve"> (('Solar - PV'!$S$44 * 'Solar - PV'!$S$42 * 'Solar - PV'!$S$40 * (AE216 * 1 + AE228) +AE220) * 1000 / (AE212 * 8760)) + AE224 + 0</f>
        <v>67.745074883632668</v>
      </c>
      <c r="AF232" s="128">
        <f xml:space="preserve"> (('Solar - PV'!$S$44 * 'Solar - PV'!$S$42 * 'Solar - PV'!$S$40 * (AF216 * 1 + AF228) +AF220) * 1000 / (AF212 * 8760)) + AF224 + 0</f>
        <v>67.745074883632668</v>
      </c>
      <c r="AG232" s="128">
        <f xml:space="preserve"> (('Solar - PV'!$S$44 * 'Solar - PV'!$S$42 * 'Solar - PV'!$S$40 * (AG216 * 1 + AG228) +AG220) * 1000 / (AG212 * 8760)) + AG224 + 0</f>
        <v>67.745074883632668</v>
      </c>
      <c r="AH232" s="128">
        <f xml:space="preserve"> (('Solar - PV'!$S$44 * 'Solar - PV'!$S$42 * 'Solar - PV'!$S$40 * (AH216 * 1 + AH228) +AH220) * 1000 / (AH212 * 8760)) + AH224 + 0</f>
        <v>67.745074883632668</v>
      </c>
      <c r="AI232" s="128">
        <f xml:space="preserve"> (('Solar - PV'!$S$44 * 'Solar - PV'!$S$42 * 'Solar - PV'!$S$40 * (AI216 * 1 + AI228) +AI220) * 1000 / (AI212 * 8760)) + AI224 + 0</f>
        <v>67.745074883632668</v>
      </c>
      <c r="AJ232" s="128">
        <f xml:space="preserve"> (('Solar - PV'!$S$44 * 'Solar - PV'!$S$42 * 'Solar - PV'!$S$40 * (AJ216 * 1 + AJ228) +AJ220) * 1000 / (AJ212 * 8760)) + AJ224 + 0</f>
        <v>67.745074883632668</v>
      </c>
      <c r="AK232" s="128">
        <f xml:space="preserve"> (('Solar - PV'!$S$44 * 'Solar - PV'!$S$42 * 'Solar - PV'!$S$40 * (AK216 * 1 + AK228) +AK220) * 1000 / (AK212 * 8760)) + AK224 + 0</f>
        <v>67.745074883632668</v>
      </c>
      <c r="AL232" s="128">
        <f xml:space="preserve"> (('Solar - PV'!$S$44 * 'Solar - PV'!$S$42 * 'Solar - PV'!$S$40 * (AL216 * 1 + AL228) +AL220) * 1000 / (AL212 * 8760)) + AL224 + 0</f>
        <v>67.745074883632668</v>
      </c>
      <c r="AM232" s="128">
        <f xml:space="preserve"> (('Solar - PV'!$S$44 * 'Solar - PV'!$S$42 * 'Solar - PV'!$S$40 * (AM216 * 1 + AM228) +AM220) * 1000 / (AM212 * 8760)) + AM224 + 0</f>
        <v>67.745074883632668</v>
      </c>
      <c r="AN232" s="128">
        <f xml:space="preserve"> (('Solar - PV'!$S$44 * 'Solar - PV'!$S$42 * 'Solar - PV'!$S$40 * (AN216 * 1 + AN228) +AN220) * 1000 / (AN212 * 8760)) + AN224 + 0</f>
        <v>67.745074883632668</v>
      </c>
      <c r="AO232" s="128">
        <f xml:space="preserve"> (('Solar - PV'!$S$44 * 'Solar - PV'!$S$42 * 'Solar - PV'!$S$40 * (AO216 * 1 + AO228) +AO220) * 1000 / (AO212 * 8760)) + AO224 + 0</f>
        <v>67.745074883632668</v>
      </c>
      <c r="AP232" s="128">
        <f xml:space="preserve"> (('Solar - PV'!$S$44 * 'Solar - PV'!$S$42 * 'Solar - PV'!$S$40 * (AP216 * 1 + AP228) +AP220) * 1000 / (AP212 * 8760)) + AP224 + 0</f>
        <v>67.745074883632668</v>
      </c>
      <c r="AQ232" s="128">
        <f xml:space="preserve"> (('Solar - PV'!$S$44 * 'Solar - PV'!$S$42 * 'Solar - PV'!$S$40 * (AQ216 * 1 + AQ228) +AQ220) * 1000 / (AQ212 * 8760)) + AQ224 + 0</f>
        <v>67.745074883632668</v>
      </c>
      <c r="AR232" s="128">
        <f xml:space="preserve"> (('Solar - PV'!$S$44 * 'Solar - PV'!$S$42 * 'Solar - PV'!$S$40 * (AR216 * 1 + AR228) +AR220) * 1000 / (AR212 * 8760)) + AR224 + 0</f>
        <v>67.745074883632668</v>
      </c>
      <c r="AS232" s="128">
        <f xml:space="preserve"> (('Solar - PV'!$S$44 * 'Solar - PV'!$S$42 * 'Solar - PV'!$S$40 * (AS216 * 1 + AS228) +AS220) * 1000 / (AS212 * 8760)) + AS224 + 0</f>
        <v>67.745074883632668</v>
      </c>
      <c r="AT232" s="128">
        <f xml:space="preserve"> (('Solar - PV'!$S$44 * 'Solar - PV'!$S$42 * 'Solar - PV'!$S$40 * (AT216 * 1 + AT228) +AT220) * 1000 / (AT212 * 8760)) + AT224 + 0</f>
        <v>67.745074883632668</v>
      </c>
      <c r="AU232" s="128">
        <f xml:space="preserve"> (('Solar - PV'!$S$44 * 'Solar - PV'!$S$42 * 'Solar - PV'!$S$40 * (AU216 * 1 + AU228) +AU220) * 1000 / (AU212 * 8760)) + AU224 + 0</f>
        <v>67.745074883632668</v>
      </c>
      <c r="AV232" s="128">
        <f xml:space="preserve"> (('Solar - PV'!$S$44 * 'Solar - PV'!$S$42 * 'Solar - PV'!$S$40 * (AV216 * 1 + AV228) +AV220) * 1000 / (AV212 * 8760)) + AV224 + 0</f>
        <v>67.745074883632668</v>
      </c>
      <c r="AW232" s="128">
        <f xml:space="preserve"> (('Solar - PV'!$S$44 * 'Solar - PV'!$S$42 * 'Solar - PV'!$S$40 * (AW216 * 1 + AW228) +AW220) * 1000 / (AW212 * 8760)) + AW224 + 0</f>
        <v>67.745074883632668</v>
      </c>
      <c r="AX232" s="128">
        <f xml:space="preserve"> (('Solar - PV'!$S$44 * 'Solar - PV'!$S$42 * 'Solar - PV'!$S$40 * (AX216 * 1 + AX228) +AX220) * 1000 / (AX212 * 8760)) + AX224 + 0</f>
        <v>67.745074883632668</v>
      </c>
      <c r="AY232" s="128">
        <f xml:space="preserve"> (('Solar - PV'!$S$44 * 'Solar - PV'!$S$42 * 'Solar - PV'!$S$40 * (AY216 * 1 + AY228) +AY220) * 1000 / (AY212 * 8760)) + AY224 + 0</f>
        <v>67.745074883632668</v>
      </c>
      <c r="AZ232" s="128">
        <f xml:space="preserve"> (('Solar - PV'!$S$44 * 'Solar - PV'!$S$42 * 'Solar - PV'!$S$40 * (AZ216 * 1 + AZ228) +AZ220) * 1000 / (AZ212 * 8760)) + AZ224 + 0</f>
        <v>67.745074883632668</v>
      </c>
      <c r="BA232" s="128">
        <f xml:space="preserve"> (('Solar - PV'!$S$44 * 'Solar - PV'!$S$42 * 'Solar - PV'!$S$40 * (BA216 * 1 + BA228) +BA220) * 1000 / (BA212 * 8760)) + BA224 + 0</f>
        <v>67.745074883632668</v>
      </c>
      <c r="BB232" s="128">
        <f xml:space="preserve"> (('Solar - PV'!$S$44 * 'Solar - PV'!$S$42 * 'Solar - PV'!$S$40 * (BB216 * 1 + BB228) +BB220) * 1000 / (BB212 * 8760)) + BB224 + 0</f>
        <v>67.745074883632668</v>
      </c>
      <c r="BC232" s="128">
        <f xml:space="preserve"> (('Solar - PV'!$S$44 * 'Solar - PV'!$S$42 * 'Solar - PV'!$S$40 * (BC216 * 1 + BC228) +BC220) * 1000 / (BC212 * 8760)) + BC224 + 0</f>
        <v>67.745074883632668</v>
      </c>
      <c r="BD232" s="128">
        <f xml:space="preserve"> (('Solar - PV'!$S$44 * 'Solar - PV'!$S$42 * 'Solar - PV'!$S$40 * (BD216 * 1 + BD228) +BD220) * 1000 / (BD212 * 8760)) + BD224 + 0</f>
        <v>67.745074883632668</v>
      </c>
      <c r="BE232" s="128">
        <f xml:space="preserve"> (('Solar - PV'!$S$44 * 'Solar - PV'!$S$42 * 'Solar - PV'!$S$40 * (BE216 * 1 + BE228) +BE220) * 1000 / (BE212 * 8760)) + BE224 + 0</f>
        <v>67.745074883632668</v>
      </c>
      <c r="BF232" s="128">
        <f xml:space="preserve"> (('Solar - PV'!$S$44 * 'Solar - PV'!$S$42 * 'Solar - PV'!$S$40 * (BF216 * 1 + BF228) +BF220) * 1000 / (BF212 * 8760)) + BF224 + 0</f>
        <v>67.745074883632668</v>
      </c>
      <c r="BG232" s="128">
        <f xml:space="preserve"> (('Solar - PV'!$S$44 * 'Solar - PV'!$S$42 * 'Solar - PV'!$S$40 * (BG216 * 1 + BG228) +BG220) * 1000 / (BG212 * 8760)) + BG224 + 0</f>
        <v>67.745074883632668</v>
      </c>
    </row>
    <row r="233" spans="1:59" ht="15" customHeight="1">
      <c r="B233" s="788"/>
      <c r="D233" s="736"/>
      <c r="E233" s="701" t="s">
        <v>976</v>
      </c>
      <c r="F233" s="124"/>
      <c r="G233" s="124"/>
      <c r="H233" s="124"/>
      <c r="I233" s="124"/>
      <c r="J233" s="124"/>
      <c r="K233" s="124"/>
      <c r="L233" s="124"/>
      <c r="M233" s="124" t="e">
        <f>'Solar - PV'!#REF!</f>
        <v>#REF!</v>
      </c>
      <c r="N233" s="124" t="e">
        <f>'Solar - PV'!#REF!</f>
        <v>#REF!</v>
      </c>
      <c r="O233" s="124" t="e">
        <f>'Solar - PV'!#REF!</f>
        <v>#REF!</v>
      </c>
      <c r="P233" s="124" t="e">
        <f>'Solar - PV'!#REF!</f>
        <v>#REF!</v>
      </c>
      <c r="Q233" s="124" t="e">
        <f>'Solar - PV'!#REF!</f>
        <v>#REF!</v>
      </c>
      <c r="R233" s="124" t="e">
        <f>'Solar - PV'!#REF!</f>
        <v>#REF!</v>
      </c>
      <c r="S233" s="124"/>
      <c r="T233" s="124"/>
      <c r="U233" s="124"/>
      <c r="V233" s="128">
        <f xml:space="preserve"> (('Solar - PV'!$S$44 * 'Solar - PV'!$S$42 * 'Solar - PV'!$S$40 * (V217 * 1 + V229) +V221) * 1000 / (V213 * 8760)) + V225 + 0</f>
        <v>116.48207315484576</v>
      </c>
      <c r="W233" s="128">
        <f xml:space="preserve"> (('Solar - PV'!$S$44 * 'Solar - PV'!$S$42 * 'Solar - PV'!$S$40 * (W217 * 1 + W229) +W221) * 1000 / (W213 * 8760)) + W225 + 0</f>
        <v>92.186041315267445</v>
      </c>
      <c r="X233" s="128">
        <f xml:space="preserve"> (('Solar - PV'!$S$44 * 'Solar - PV'!$S$42 * 'Solar - PV'!$S$40 * (X217 * 1 + X229) +X221) * 1000 / (X213 * 8760)) + X225 + 0</f>
        <v>85.090439625908104</v>
      </c>
      <c r="Y233" s="128">
        <f xml:space="preserve"> (('Solar - PV'!$S$44 * 'Solar - PV'!$S$42 * 'Solar - PV'!$S$40 * (Y217 * 1 + Y229) +Y221) * 1000 / (Y213 * 8760)) + Y225 + 0</f>
        <v>77.994837936548763</v>
      </c>
      <c r="Z233" s="128">
        <f xml:space="preserve"> (('Solar - PV'!$S$44 * 'Solar - PV'!$S$42 * 'Solar - PV'!$S$40 * (Z217 * 1 + Z229) +Z221) * 1000 / (Z213 * 8760)) + Z225 + 0</f>
        <v>70.491538921683869</v>
      </c>
      <c r="AA233" s="128">
        <f xml:space="preserve"> (('Solar - PV'!$S$44 * 'Solar - PV'!$S$42 * 'Solar - PV'!$S$40 * (AA217 * 1 + AA229) +AA221) * 1000 / (AA213 * 8760)) + AA225 + 0</f>
        <v>62.98823990681899</v>
      </c>
      <c r="AB233" s="128">
        <f xml:space="preserve"> (('Solar - PV'!$S$44 * 'Solar - PV'!$S$42 * 'Solar - PV'!$S$40 * (AB217 * 1 + AB229) +AB221) * 1000 / (AB213 * 8760)) + AB225 + 0</f>
        <v>55.484940891954089</v>
      </c>
      <c r="AC233" s="128">
        <f xml:space="preserve"> (('Solar - PV'!$S$44 * 'Solar - PV'!$S$42 * 'Solar - PV'!$S$40 * (AC217 * 1 + AC229) +AC221) * 1000 / (AC213 * 8760)) + AC225 + 0</f>
        <v>48.389339202594762</v>
      </c>
      <c r="AD233" s="128">
        <f xml:space="preserve"> (('Solar - PV'!$S$44 * 'Solar - PV'!$S$42 * 'Solar - PV'!$S$40 * (AD217 * 1 + AD229) +AD221) * 1000 / (AD213 * 8760)) + AD225 + 0</f>
        <v>48.389339202594762</v>
      </c>
      <c r="AE233" s="128">
        <f xml:space="preserve"> (('Solar - PV'!$S$44 * 'Solar - PV'!$S$42 * 'Solar - PV'!$S$40 * (AE217 * 1 + AE229) +AE221) * 1000 / (AE213 * 8760)) + AE225 + 0</f>
        <v>48.389339202594762</v>
      </c>
      <c r="AF233" s="128">
        <f xml:space="preserve"> (('Solar - PV'!$S$44 * 'Solar - PV'!$S$42 * 'Solar - PV'!$S$40 * (AF217 * 1 + AF229) +AF221) * 1000 / (AF213 * 8760)) + AF225 + 0</f>
        <v>48.389339202594762</v>
      </c>
      <c r="AG233" s="128">
        <f xml:space="preserve"> (('Solar - PV'!$S$44 * 'Solar - PV'!$S$42 * 'Solar - PV'!$S$40 * (AG217 * 1 + AG229) +AG221) * 1000 / (AG213 * 8760)) + AG225 + 0</f>
        <v>48.389339202594762</v>
      </c>
      <c r="AH233" s="128">
        <f xml:space="preserve"> (('Solar - PV'!$S$44 * 'Solar - PV'!$S$42 * 'Solar - PV'!$S$40 * (AH217 * 1 + AH229) +AH221) * 1000 / (AH213 * 8760)) + AH225 + 0</f>
        <v>48.389339202594762</v>
      </c>
      <c r="AI233" s="128">
        <f xml:space="preserve"> (('Solar - PV'!$S$44 * 'Solar - PV'!$S$42 * 'Solar - PV'!$S$40 * (AI217 * 1 + AI229) +AI221) * 1000 / (AI213 * 8760)) + AI225 + 0</f>
        <v>48.389339202594762</v>
      </c>
      <c r="AJ233" s="128">
        <f xml:space="preserve"> (('Solar - PV'!$S$44 * 'Solar - PV'!$S$42 * 'Solar - PV'!$S$40 * (AJ217 * 1 + AJ229) +AJ221) * 1000 / (AJ213 * 8760)) + AJ225 + 0</f>
        <v>48.389339202594762</v>
      </c>
      <c r="AK233" s="128">
        <f xml:space="preserve"> (('Solar - PV'!$S$44 * 'Solar - PV'!$S$42 * 'Solar - PV'!$S$40 * (AK217 * 1 + AK229) +AK221) * 1000 / (AK213 * 8760)) + AK225 + 0</f>
        <v>48.389339202594762</v>
      </c>
      <c r="AL233" s="128">
        <f xml:space="preserve"> (('Solar - PV'!$S$44 * 'Solar - PV'!$S$42 * 'Solar - PV'!$S$40 * (AL217 * 1 + AL229) +AL221) * 1000 / (AL213 * 8760)) + AL225 + 0</f>
        <v>48.389339202594762</v>
      </c>
      <c r="AM233" s="128">
        <f xml:space="preserve"> (('Solar - PV'!$S$44 * 'Solar - PV'!$S$42 * 'Solar - PV'!$S$40 * (AM217 * 1 + AM229) +AM221) * 1000 / (AM213 * 8760)) + AM225 + 0</f>
        <v>48.389339202594762</v>
      </c>
      <c r="AN233" s="128">
        <f xml:space="preserve"> (('Solar - PV'!$S$44 * 'Solar - PV'!$S$42 * 'Solar - PV'!$S$40 * (AN217 * 1 + AN229) +AN221) * 1000 / (AN213 * 8760)) + AN225 + 0</f>
        <v>48.389339202594762</v>
      </c>
      <c r="AO233" s="128">
        <f xml:space="preserve"> (('Solar - PV'!$S$44 * 'Solar - PV'!$S$42 * 'Solar - PV'!$S$40 * (AO217 * 1 + AO229) +AO221) * 1000 / (AO213 * 8760)) + AO225 + 0</f>
        <v>48.389339202594762</v>
      </c>
      <c r="AP233" s="128">
        <f xml:space="preserve"> (('Solar - PV'!$S$44 * 'Solar - PV'!$S$42 * 'Solar - PV'!$S$40 * (AP217 * 1 + AP229) +AP221) * 1000 / (AP213 * 8760)) + AP225 + 0</f>
        <v>48.389339202594762</v>
      </c>
      <c r="AQ233" s="128">
        <f xml:space="preserve"> (('Solar - PV'!$S$44 * 'Solar - PV'!$S$42 * 'Solar - PV'!$S$40 * (AQ217 * 1 + AQ229) +AQ221) * 1000 / (AQ213 * 8760)) + AQ225 + 0</f>
        <v>48.389339202594762</v>
      </c>
      <c r="AR233" s="128">
        <f xml:space="preserve"> (('Solar - PV'!$S$44 * 'Solar - PV'!$S$42 * 'Solar - PV'!$S$40 * (AR217 * 1 + AR229) +AR221) * 1000 / (AR213 * 8760)) + AR225 + 0</f>
        <v>48.389339202594762</v>
      </c>
      <c r="AS233" s="128">
        <f xml:space="preserve"> (('Solar - PV'!$S$44 * 'Solar - PV'!$S$42 * 'Solar - PV'!$S$40 * (AS217 * 1 + AS229) +AS221) * 1000 / (AS213 * 8760)) + AS225 + 0</f>
        <v>48.389339202594762</v>
      </c>
      <c r="AT233" s="128">
        <f xml:space="preserve"> (('Solar - PV'!$S$44 * 'Solar - PV'!$S$42 * 'Solar - PV'!$S$40 * (AT217 * 1 + AT229) +AT221) * 1000 / (AT213 * 8760)) + AT225 + 0</f>
        <v>48.389339202594762</v>
      </c>
      <c r="AU233" s="128">
        <f xml:space="preserve"> (('Solar - PV'!$S$44 * 'Solar - PV'!$S$42 * 'Solar - PV'!$S$40 * (AU217 * 1 + AU229) +AU221) * 1000 / (AU213 * 8760)) + AU225 + 0</f>
        <v>48.389339202594762</v>
      </c>
      <c r="AV233" s="128">
        <f xml:space="preserve"> (('Solar - PV'!$S$44 * 'Solar - PV'!$S$42 * 'Solar - PV'!$S$40 * (AV217 * 1 + AV229) +AV221) * 1000 / (AV213 * 8760)) + AV225 + 0</f>
        <v>48.389339202594762</v>
      </c>
      <c r="AW233" s="128">
        <f xml:space="preserve"> (('Solar - PV'!$S$44 * 'Solar - PV'!$S$42 * 'Solar - PV'!$S$40 * (AW217 * 1 + AW229) +AW221) * 1000 / (AW213 * 8760)) + AW225 + 0</f>
        <v>48.389339202594762</v>
      </c>
      <c r="AX233" s="128">
        <f xml:space="preserve"> (('Solar - PV'!$S$44 * 'Solar - PV'!$S$42 * 'Solar - PV'!$S$40 * (AX217 * 1 + AX229) +AX221) * 1000 / (AX213 * 8760)) + AX225 + 0</f>
        <v>48.389339202594762</v>
      </c>
      <c r="AY233" s="128">
        <f xml:space="preserve"> (('Solar - PV'!$S$44 * 'Solar - PV'!$S$42 * 'Solar - PV'!$S$40 * (AY217 * 1 + AY229) +AY221) * 1000 / (AY213 * 8760)) + AY225 + 0</f>
        <v>48.389339202594762</v>
      </c>
      <c r="AZ233" s="128">
        <f xml:space="preserve"> (('Solar - PV'!$S$44 * 'Solar - PV'!$S$42 * 'Solar - PV'!$S$40 * (AZ217 * 1 + AZ229) +AZ221) * 1000 / (AZ213 * 8760)) + AZ225 + 0</f>
        <v>48.389339202594762</v>
      </c>
      <c r="BA233" s="128">
        <f xml:space="preserve"> (('Solar - PV'!$S$44 * 'Solar - PV'!$S$42 * 'Solar - PV'!$S$40 * (BA217 * 1 + BA229) +BA221) * 1000 / (BA213 * 8760)) + BA225 + 0</f>
        <v>48.389339202594762</v>
      </c>
      <c r="BB233" s="128">
        <f xml:space="preserve"> (('Solar - PV'!$S$44 * 'Solar - PV'!$S$42 * 'Solar - PV'!$S$40 * (BB217 * 1 + BB229) +BB221) * 1000 / (BB213 * 8760)) + BB225 + 0</f>
        <v>48.389339202594762</v>
      </c>
      <c r="BC233" s="128">
        <f xml:space="preserve"> (('Solar - PV'!$S$44 * 'Solar - PV'!$S$42 * 'Solar - PV'!$S$40 * (BC217 * 1 + BC229) +BC221) * 1000 / (BC213 * 8760)) + BC225 + 0</f>
        <v>48.389339202594762</v>
      </c>
      <c r="BD233" s="128">
        <f xml:space="preserve"> (('Solar - PV'!$S$44 * 'Solar - PV'!$S$42 * 'Solar - PV'!$S$40 * (BD217 * 1 + BD229) +BD221) * 1000 / (BD213 * 8760)) + BD225 + 0</f>
        <v>48.389339202594762</v>
      </c>
      <c r="BE233" s="128">
        <f xml:space="preserve"> (('Solar - PV'!$S$44 * 'Solar - PV'!$S$42 * 'Solar - PV'!$S$40 * (BE217 * 1 + BE229) +BE221) * 1000 / (BE213 * 8760)) + BE225 + 0</f>
        <v>48.389339202594762</v>
      </c>
      <c r="BF233" s="128">
        <f xml:space="preserve"> (('Solar - PV'!$S$44 * 'Solar - PV'!$S$42 * 'Solar - PV'!$S$40 * (BF217 * 1 + BF229) +BF221) * 1000 / (BF213 * 8760)) + BF225 + 0</f>
        <v>48.389339202594762</v>
      </c>
      <c r="BG233" s="128">
        <f xml:space="preserve"> (('Solar - PV'!$S$44 * 'Solar - PV'!$S$42 * 'Solar - PV'!$S$40 * (BG217 * 1 + BG229) +BG221) * 1000 / (BG213 * 8760)) + BG225 + 0</f>
        <v>48.389339202594762</v>
      </c>
    </row>
    <row r="234" spans="1:59">
      <c r="A234" s="1"/>
    </row>
    <row r="235" spans="1:59">
      <c r="A235" s="1"/>
    </row>
    <row r="236" spans="1:59">
      <c r="A236" s="1"/>
    </row>
    <row r="237" spans="1:59">
      <c r="A237" s="1"/>
    </row>
    <row r="238" spans="1:59">
      <c r="A238" s="1"/>
    </row>
    <row r="239" spans="1:59">
      <c r="A239" s="1"/>
    </row>
    <row r="240" spans="1:59">
      <c r="A240" s="1"/>
    </row>
    <row r="241" spans="1:2">
      <c r="A241" s="1"/>
    </row>
    <row r="242" spans="1:2">
      <c r="A242" s="1"/>
    </row>
    <row r="243" spans="1:2">
      <c r="A243" s="1"/>
    </row>
    <row r="244" spans="1:2">
      <c r="A244" s="1"/>
    </row>
    <row r="245" spans="1:2">
      <c r="A245" s="1"/>
    </row>
    <row r="246" spans="1:2">
      <c r="A246" s="1"/>
    </row>
    <row r="247" spans="1:2">
      <c r="A247" s="1"/>
    </row>
    <row r="248" spans="1:2">
      <c r="A248" s="1"/>
    </row>
    <row r="249" spans="1:2">
      <c r="A249" s="1"/>
    </row>
    <row r="250" spans="1:2">
      <c r="A250" s="1"/>
      <c r="B250" s="366"/>
    </row>
    <row r="251" spans="1:2">
      <c r="A251" s="1"/>
    </row>
    <row r="252" spans="1:2">
      <c r="A252" s="1"/>
    </row>
    <row r="253" spans="1:2">
      <c r="A253" s="1"/>
    </row>
    <row r="254" spans="1:2">
      <c r="A254" s="1"/>
    </row>
    <row r="255" spans="1:2">
      <c r="A255" s="1"/>
    </row>
    <row r="256" spans="1:2">
      <c r="A256" s="1"/>
    </row>
    <row r="257" spans="1:22">
      <c r="A257" s="1"/>
    </row>
    <row r="258" spans="1:22">
      <c r="A258" s="1"/>
    </row>
    <row r="259" spans="1:22">
      <c r="A259" s="1"/>
    </row>
    <row r="260" spans="1:22">
      <c r="A260" s="1"/>
    </row>
    <row r="261" spans="1:22">
      <c r="A261" s="1"/>
    </row>
    <row r="262" spans="1:22">
      <c r="A262" s="1"/>
    </row>
    <row r="263" spans="1:22">
      <c r="A263" s="1"/>
    </row>
    <row r="264" spans="1:22">
      <c r="A264" s="1"/>
    </row>
    <row r="265" spans="1:22">
      <c r="A265" s="1"/>
    </row>
    <row r="266" spans="1:22">
      <c r="A266" s="1"/>
    </row>
    <row r="267" spans="1:22">
      <c r="A267" s="1"/>
    </row>
    <row r="268" spans="1:22">
      <c r="A268" s="1"/>
    </row>
    <row r="269" spans="1:22">
      <c r="A269" s="368" t="s">
        <v>675</v>
      </c>
    </row>
    <row r="270" spans="1:22">
      <c r="A270" s="368" t="s">
        <v>977</v>
      </c>
    </row>
    <row r="271" spans="1:22">
      <c r="A271" s="1"/>
    </row>
    <row r="272" spans="1:22" s="713" customFormat="1">
      <c r="A272" s="700" t="s">
        <v>978</v>
      </c>
      <c r="E272" s="716"/>
      <c r="V272" s="714"/>
    </row>
    <row r="273" spans="1:59">
      <c r="A273" s="717"/>
      <c r="E273" s="718"/>
      <c r="V273" s="366"/>
    </row>
    <row r="274" spans="1:59">
      <c r="D274" s="366"/>
      <c r="F274" s="24">
        <f t="shared" ref="F274:R274" si="7">F7</f>
        <v>2000</v>
      </c>
      <c r="G274" s="24">
        <f t="shared" si="7"/>
        <v>2001</v>
      </c>
      <c r="H274" s="24">
        <f t="shared" si="7"/>
        <v>2002</v>
      </c>
      <c r="I274" s="24">
        <f t="shared" si="7"/>
        <v>2003</v>
      </c>
      <c r="J274" s="24">
        <f t="shared" si="7"/>
        <v>2004</v>
      </c>
      <c r="K274" s="24">
        <f t="shared" si="7"/>
        <v>2005</v>
      </c>
      <c r="L274" s="24">
        <f t="shared" si="7"/>
        <v>2006</v>
      </c>
      <c r="M274" s="24">
        <f t="shared" si="7"/>
        <v>2007</v>
      </c>
      <c r="N274" s="24">
        <f t="shared" si="7"/>
        <v>2008</v>
      </c>
      <c r="O274" s="24">
        <f t="shared" si="7"/>
        <v>2009</v>
      </c>
      <c r="P274" s="24">
        <f t="shared" si="7"/>
        <v>2010</v>
      </c>
      <c r="Q274" s="24">
        <f t="shared" si="7"/>
        <v>2011</v>
      </c>
      <c r="R274" s="24">
        <f t="shared" si="7"/>
        <v>2012</v>
      </c>
      <c r="S274" s="24">
        <v>2010</v>
      </c>
      <c r="T274" s="24">
        <v>2011</v>
      </c>
      <c r="U274" s="24">
        <v>2012</v>
      </c>
      <c r="V274" s="364">
        <f t="shared" ref="V274:BG274" si="8">V7</f>
        <v>2013</v>
      </c>
      <c r="W274" s="24">
        <f t="shared" si="8"/>
        <v>2014</v>
      </c>
      <c r="X274" s="24">
        <f t="shared" si="8"/>
        <v>2015</v>
      </c>
      <c r="Y274" s="24">
        <f t="shared" si="8"/>
        <v>2016</v>
      </c>
      <c r="Z274" s="24">
        <f t="shared" si="8"/>
        <v>2017</v>
      </c>
      <c r="AA274" s="24">
        <f t="shared" si="8"/>
        <v>2018</v>
      </c>
      <c r="AB274" s="24">
        <f t="shared" si="8"/>
        <v>2019</v>
      </c>
      <c r="AC274" s="24">
        <f t="shared" si="8"/>
        <v>2020</v>
      </c>
      <c r="AD274" s="24">
        <f t="shared" si="8"/>
        <v>2021</v>
      </c>
      <c r="AE274" s="24">
        <f t="shared" si="8"/>
        <v>2022</v>
      </c>
      <c r="AF274" s="24">
        <f t="shared" si="8"/>
        <v>2023</v>
      </c>
      <c r="AG274" s="24">
        <f t="shared" si="8"/>
        <v>2024</v>
      </c>
      <c r="AH274" s="24">
        <f t="shared" si="8"/>
        <v>2025</v>
      </c>
      <c r="AI274" s="24">
        <f t="shared" si="8"/>
        <v>2026</v>
      </c>
      <c r="AJ274" s="24">
        <f t="shared" si="8"/>
        <v>2027</v>
      </c>
      <c r="AK274" s="24">
        <f t="shared" si="8"/>
        <v>2028</v>
      </c>
      <c r="AL274" s="24">
        <f t="shared" si="8"/>
        <v>2029</v>
      </c>
      <c r="AM274" s="24">
        <f t="shared" si="8"/>
        <v>2030</v>
      </c>
      <c r="AN274" s="24">
        <f t="shared" si="8"/>
        <v>2031</v>
      </c>
      <c r="AO274" s="24">
        <f t="shared" si="8"/>
        <v>2032</v>
      </c>
      <c r="AP274" s="24">
        <f t="shared" si="8"/>
        <v>2033</v>
      </c>
      <c r="AQ274" s="24">
        <f t="shared" si="8"/>
        <v>2034</v>
      </c>
      <c r="AR274" s="24">
        <f t="shared" si="8"/>
        <v>2035</v>
      </c>
      <c r="AS274" s="24">
        <f t="shared" si="8"/>
        <v>2036</v>
      </c>
      <c r="AT274" s="24">
        <f t="shared" si="8"/>
        <v>2037</v>
      </c>
      <c r="AU274" s="24">
        <f t="shared" si="8"/>
        <v>2038</v>
      </c>
      <c r="AV274" s="24">
        <f t="shared" si="8"/>
        <v>2039</v>
      </c>
      <c r="AW274" s="24">
        <f t="shared" si="8"/>
        <v>2040</v>
      </c>
      <c r="AX274" s="24">
        <f t="shared" si="8"/>
        <v>2041</v>
      </c>
      <c r="AY274" s="24">
        <f t="shared" si="8"/>
        <v>2042</v>
      </c>
      <c r="AZ274" s="24">
        <f t="shared" si="8"/>
        <v>2043</v>
      </c>
      <c r="BA274" s="24">
        <f t="shared" si="8"/>
        <v>2044</v>
      </c>
      <c r="BB274" s="24">
        <f t="shared" si="8"/>
        <v>2045</v>
      </c>
      <c r="BC274" s="24">
        <f t="shared" si="8"/>
        <v>2046</v>
      </c>
      <c r="BD274" s="24">
        <f t="shared" si="8"/>
        <v>2047</v>
      </c>
      <c r="BE274" s="24">
        <f t="shared" si="8"/>
        <v>2048</v>
      </c>
      <c r="BF274" s="24">
        <f t="shared" si="8"/>
        <v>2049</v>
      </c>
      <c r="BG274" s="24">
        <f t="shared" si="8"/>
        <v>2050</v>
      </c>
    </row>
    <row r="275" spans="1:59">
      <c r="B275" s="871" t="s">
        <v>37</v>
      </c>
      <c r="D275" s="735" t="s">
        <v>39</v>
      </c>
      <c r="E275" s="8" t="s">
        <v>979</v>
      </c>
      <c r="F275" s="24"/>
      <c r="G275" s="24"/>
      <c r="H275" s="24"/>
      <c r="I275" s="24"/>
      <c r="J275" s="24"/>
      <c r="K275" s="24"/>
      <c r="L275" s="24"/>
      <c r="M275" s="24"/>
      <c r="N275" s="24"/>
      <c r="O275" s="24"/>
      <c r="P275" s="24"/>
      <c r="Q275" s="24"/>
      <c r="R275" s="24"/>
      <c r="S275" s="33"/>
      <c r="T275" s="33"/>
      <c r="U275" s="33"/>
      <c r="V275" s="33">
        <f>'Solar - CSP'!L18</f>
        <v>0.45</v>
      </c>
      <c r="W275" s="33">
        <f>'Solar - CSP'!L170</f>
        <v>0.45</v>
      </c>
      <c r="X275" s="33">
        <f>'Solar - CSP'!M170</f>
        <v>0.45</v>
      </c>
      <c r="Y275" s="33">
        <f>'Solar - CSP'!N170</f>
        <v>0.45</v>
      </c>
      <c r="Z275" s="33">
        <f>'Solar - CSP'!O170</f>
        <v>0.45</v>
      </c>
      <c r="AA275" s="33">
        <f>'Solar - CSP'!P170</f>
        <v>0.45</v>
      </c>
      <c r="AB275" s="33">
        <f>'Solar - CSP'!Q170</f>
        <v>0.45</v>
      </c>
      <c r="AC275" s="33">
        <f>'Solar - CSP'!R170</f>
        <v>0.45</v>
      </c>
      <c r="AD275" s="33">
        <f>'Solar - CSP'!S170</f>
        <v>0.45</v>
      </c>
      <c r="AE275" s="33">
        <f>'Solar - CSP'!T170</f>
        <v>0.45</v>
      </c>
      <c r="AF275" s="33">
        <f>'Solar - CSP'!U170</f>
        <v>0.45</v>
      </c>
      <c r="AG275" s="33">
        <f>'Solar - CSP'!V170</f>
        <v>0.45</v>
      </c>
      <c r="AH275" s="33">
        <f>'Solar - CSP'!W170</f>
        <v>0.45</v>
      </c>
      <c r="AI275" s="33">
        <f>'Solar - CSP'!X170</f>
        <v>0.45</v>
      </c>
      <c r="AJ275" s="33">
        <f>'Solar - CSP'!Y170</f>
        <v>0.45</v>
      </c>
      <c r="AK275" s="33">
        <f>'Solar - CSP'!Z170</f>
        <v>0.45</v>
      </c>
      <c r="AL275" s="33">
        <f>'Solar - CSP'!AA170</f>
        <v>0.45</v>
      </c>
      <c r="AM275" s="33">
        <f>'Solar - CSP'!AB170</f>
        <v>0.45</v>
      </c>
      <c r="AN275" s="33">
        <f>'Solar - CSP'!AC170</f>
        <v>0.45</v>
      </c>
      <c r="AO275" s="33">
        <f>'Solar - CSP'!AD170</f>
        <v>0.45</v>
      </c>
      <c r="AP275" s="33">
        <f>'Solar - CSP'!AE170</f>
        <v>0.45</v>
      </c>
      <c r="AQ275" s="33">
        <f>'Solar - CSP'!AF170</f>
        <v>0.45</v>
      </c>
      <c r="AR275" s="33">
        <f>'Solar - CSP'!AG170</f>
        <v>0.45</v>
      </c>
      <c r="AS275" s="33">
        <f>'Solar - CSP'!AH170</f>
        <v>0.45</v>
      </c>
      <c r="AT275" s="33">
        <f>'Solar - CSP'!AI170</f>
        <v>0.45</v>
      </c>
      <c r="AU275" s="33">
        <f>'Solar - CSP'!AJ170</f>
        <v>0.45</v>
      </c>
      <c r="AV275" s="33">
        <f>'Solar - CSP'!AK170</f>
        <v>0.45</v>
      </c>
      <c r="AW275" s="33">
        <f>'Solar - CSP'!AL170</f>
        <v>0.45</v>
      </c>
      <c r="AX275" s="33">
        <f>'Solar - CSP'!AM170</f>
        <v>0.45</v>
      </c>
      <c r="AY275" s="33">
        <f>'Solar - CSP'!AN170</f>
        <v>0.45</v>
      </c>
      <c r="AZ275" s="33">
        <f>'Solar - CSP'!AO170</f>
        <v>0.45</v>
      </c>
      <c r="BA275" s="33">
        <f>'Solar - CSP'!AP170</f>
        <v>0.45</v>
      </c>
      <c r="BB275" s="33">
        <f>'Solar - CSP'!AQ170</f>
        <v>0.45</v>
      </c>
      <c r="BC275" s="33">
        <f>'Solar - CSP'!AR170</f>
        <v>0.45</v>
      </c>
      <c r="BD275" s="33">
        <f>'Solar - CSP'!AS170</f>
        <v>0.45</v>
      </c>
      <c r="BE275" s="33">
        <f>'Solar - CSP'!AT170</f>
        <v>0.45</v>
      </c>
      <c r="BF275" s="33">
        <f>'Solar - CSP'!AU170</f>
        <v>0.45</v>
      </c>
      <c r="BG275" s="33">
        <f>'Solar - CSP'!AV170</f>
        <v>0.45</v>
      </c>
    </row>
    <row r="276" spans="1:59">
      <c r="B276" s="871"/>
      <c r="D276" s="736"/>
      <c r="E276" s="8" t="s">
        <v>980</v>
      </c>
      <c r="F276" s="24"/>
      <c r="G276" s="24"/>
      <c r="H276" s="24"/>
      <c r="I276" s="24"/>
      <c r="J276" s="24"/>
      <c r="K276" s="24"/>
      <c r="L276" s="24"/>
      <c r="M276" s="24"/>
      <c r="N276" s="24"/>
      <c r="O276" s="24"/>
      <c r="P276" s="24"/>
      <c r="Q276" s="24"/>
      <c r="R276" s="24"/>
      <c r="S276" s="33"/>
      <c r="T276" s="33"/>
      <c r="U276" s="33"/>
      <c r="V276" s="33">
        <f>'Solar - CSP'!L19</f>
        <v>0.59</v>
      </c>
      <c r="W276" s="33">
        <f>'Solar - CSP'!L173</f>
        <v>0.59</v>
      </c>
      <c r="X276" s="33">
        <f>'Solar - CSP'!M173</f>
        <v>0.59</v>
      </c>
      <c r="Y276" s="33">
        <f>'Solar - CSP'!N173</f>
        <v>0.59</v>
      </c>
      <c r="Z276" s="33">
        <f>'Solar - CSP'!O173</f>
        <v>0.59</v>
      </c>
      <c r="AA276" s="33">
        <f>'Solar - CSP'!P173</f>
        <v>0.59</v>
      </c>
      <c r="AB276" s="33">
        <f>'Solar - CSP'!Q173</f>
        <v>0.59</v>
      </c>
      <c r="AC276" s="33">
        <f>'Solar - CSP'!R173</f>
        <v>0.59</v>
      </c>
      <c r="AD276" s="33">
        <f>'Solar - CSP'!S173</f>
        <v>0.59</v>
      </c>
      <c r="AE276" s="33">
        <f>'Solar - CSP'!T173</f>
        <v>0.59</v>
      </c>
      <c r="AF276" s="33">
        <f>'Solar - CSP'!U173</f>
        <v>0.59</v>
      </c>
      <c r="AG276" s="33">
        <f>'Solar - CSP'!V173</f>
        <v>0.59</v>
      </c>
      <c r="AH276" s="33">
        <f>'Solar - CSP'!W173</f>
        <v>0.59</v>
      </c>
      <c r="AI276" s="33">
        <f>'Solar - CSP'!X173</f>
        <v>0.59</v>
      </c>
      <c r="AJ276" s="33">
        <f>'Solar - CSP'!Y173</f>
        <v>0.59</v>
      </c>
      <c r="AK276" s="33">
        <f>'Solar - CSP'!Z173</f>
        <v>0.59</v>
      </c>
      <c r="AL276" s="33">
        <f>'Solar - CSP'!AA173</f>
        <v>0.59</v>
      </c>
      <c r="AM276" s="33">
        <f>'Solar - CSP'!AB173</f>
        <v>0.59</v>
      </c>
      <c r="AN276" s="33">
        <f>'Solar - CSP'!AC173</f>
        <v>0.59</v>
      </c>
      <c r="AO276" s="33">
        <f>'Solar - CSP'!AD173</f>
        <v>0.59</v>
      </c>
      <c r="AP276" s="33">
        <f>'Solar - CSP'!AE173</f>
        <v>0.59</v>
      </c>
      <c r="AQ276" s="33">
        <f>'Solar - CSP'!AF173</f>
        <v>0.59</v>
      </c>
      <c r="AR276" s="33">
        <f>'Solar - CSP'!AG173</f>
        <v>0.59</v>
      </c>
      <c r="AS276" s="33">
        <f>'Solar - CSP'!AH173</f>
        <v>0.59</v>
      </c>
      <c r="AT276" s="33">
        <f>'Solar - CSP'!AI173</f>
        <v>0.59</v>
      </c>
      <c r="AU276" s="33">
        <f>'Solar - CSP'!AJ173</f>
        <v>0.59</v>
      </c>
      <c r="AV276" s="33">
        <f>'Solar - CSP'!AK173</f>
        <v>0.59</v>
      </c>
      <c r="AW276" s="33">
        <f>'Solar - CSP'!AL173</f>
        <v>0.59</v>
      </c>
      <c r="AX276" s="33">
        <f>'Solar - CSP'!AM173</f>
        <v>0.59</v>
      </c>
      <c r="AY276" s="33">
        <f>'Solar - CSP'!AN173</f>
        <v>0.59</v>
      </c>
      <c r="AZ276" s="33">
        <f>'Solar - CSP'!AO173</f>
        <v>0.59</v>
      </c>
      <c r="BA276" s="33">
        <f>'Solar - CSP'!AP173</f>
        <v>0.59</v>
      </c>
      <c r="BB276" s="33">
        <f>'Solar - CSP'!AQ173</f>
        <v>0.59</v>
      </c>
      <c r="BC276" s="33">
        <f>'Solar - CSP'!AR173</f>
        <v>0.59</v>
      </c>
      <c r="BD276" s="33">
        <f>'Solar - CSP'!AS173</f>
        <v>0.59</v>
      </c>
      <c r="BE276" s="33">
        <f>'Solar - CSP'!AT173</f>
        <v>0.59</v>
      </c>
      <c r="BF276" s="33">
        <f>'Solar - CSP'!AU173</f>
        <v>0.59</v>
      </c>
      <c r="BG276" s="33">
        <f>'Solar - CSP'!AV173</f>
        <v>0.59</v>
      </c>
    </row>
    <row r="277" spans="1:59">
      <c r="B277" s="871"/>
      <c r="D277" s="736"/>
      <c r="E277" s="702" t="s">
        <v>981</v>
      </c>
      <c r="F277" s="24"/>
      <c r="G277" s="24"/>
      <c r="H277" s="24"/>
      <c r="I277" s="24"/>
      <c r="J277" s="24"/>
      <c r="K277" s="24"/>
      <c r="L277" s="24"/>
      <c r="M277" s="24"/>
      <c r="N277" s="24"/>
      <c r="O277" s="24"/>
      <c r="P277" s="24"/>
      <c r="Q277" s="24"/>
      <c r="R277" s="24"/>
      <c r="S277" s="33"/>
      <c r="T277" s="33"/>
      <c r="U277" s="33"/>
      <c r="V277" s="33">
        <f>'Solar - CSP'!L20</f>
        <v>0.62</v>
      </c>
      <c r="W277" s="33">
        <f>'Solar - CSP'!L176</f>
        <v>0.62</v>
      </c>
      <c r="X277" s="33">
        <f>'Solar - CSP'!M176</f>
        <v>0.62</v>
      </c>
      <c r="Y277" s="33">
        <f>'Solar - CSP'!N176</f>
        <v>0.62</v>
      </c>
      <c r="Z277" s="33">
        <f>'Solar - CSP'!O176</f>
        <v>0.62</v>
      </c>
      <c r="AA277" s="33">
        <f>'Solar - CSP'!P176</f>
        <v>0.62</v>
      </c>
      <c r="AB277" s="33">
        <f>'Solar - CSP'!Q176</f>
        <v>0.62</v>
      </c>
      <c r="AC277" s="33">
        <f>'Solar - CSP'!R176</f>
        <v>0.62</v>
      </c>
      <c r="AD277" s="33">
        <f>'Solar - CSP'!S176</f>
        <v>0.62</v>
      </c>
      <c r="AE277" s="33">
        <f>'Solar - CSP'!T176</f>
        <v>0.62</v>
      </c>
      <c r="AF277" s="33">
        <f>'Solar - CSP'!U176</f>
        <v>0.62</v>
      </c>
      <c r="AG277" s="33">
        <f>'Solar - CSP'!V176</f>
        <v>0.62</v>
      </c>
      <c r="AH277" s="33">
        <f>'Solar - CSP'!W176</f>
        <v>0.62</v>
      </c>
      <c r="AI277" s="33">
        <f>'Solar - CSP'!X176</f>
        <v>0.62</v>
      </c>
      <c r="AJ277" s="33">
        <f>'Solar - CSP'!Y176</f>
        <v>0.62</v>
      </c>
      <c r="AK277" s="33">
        <f>'Solar - CSP'!Z176</f>
        <v>0.62</v>
      </c>
      <c r="AL277" s="33">
        <f>'Solar - CSP'!AA176</f>
        <v>0.62</v>
      </c>
      <c r="AM277" s="33">
        <f>'Solar - CSP'!AB176</f>
        <v>0.62</v>
      </c>
      <c r="AN277" s="33">
        <f>'Solar - CSP'!AC176</f>
        <v>0.62</v>
      </c>
      <c r="AO277" s="33">
        <f>'Solar - CSP'!AD176</f>
        <v>0.62</v>
      </c>
      <c r="AP277" s="33">
        <f>'Solar - CSP'!AE176</f>
        <v>0.62</v>
      </c>
      <c r="AQ277" s="33">
        <f>'Solar - CSP'!AF176</f>
        <v>0.62</v>
      </c>
      <c r="AR277" s="33">
        <f>'Solar - CSP'!AG176</f>
        <v>0.62</v>
      </c>
      <c r="AS277" s="33">
        <f>'Solar - CSP'!AH176</f>
        <v>0.62</v>
      </c>
      <c r="AT277" s="33">
        <f>'Solar - CSP'!AI176</f>
        <v>0.62</v>
      </c>
      <c r="AU277" s="33">
        <f>'Solar - CSP'!AJ176</f>
        <v>0.62</v>
      </c>
      <c r="AV277" s="33">
        <f>'Solar - CSP'!AK176</f>
        <v>0.62</v>
      </c>
      <c r="AW277" s="33">
        <f>'Solar - CSP'!AL176</f>
        <v>0.62</v>
      </c>
      <c r="AX277" s="33">
        <f>'Solar - CSP'!AM176</f>
        <v>0.62</v>
      </c>
      <c r="AY277" s="33">
        <f>'Solar - CSP'!AN176</f>
        <v>0.62</v>
      </c>
      <c r="AZ277" s="33">
        <f>'Solar - CSP'!AO176</f>
        <v>0.62</v>
      </c>
      <c r="BA277" s="33">
        <f>'Solar - CSP'!AP176</f>
        <v>0.62</v>
      </c>
      <c r="BB277" s="33">
        <f>'Solar - CSP'!AQ176</f>
        <v>0.62</v>
      </c>
      <c r="BC277" s="33">
        <f>'Solar - CSP'!AR176</f>
        <v>0.62</v>
      </c>
      <c r="BD277" s="33">
        <f>'Solar - CSP'!AS176</f>
        <v>0.62</v>
      </c>
      <c r="BE277" s="33">
        <f>'Solar - CSP'!AT176</f>
        <v>0.62</v>
      </c>
      <c r="BF277" s="33">
        <f>'Solar - CSP'!AU176</f>
        <v>0.62</v>
      </c>
      <c r="BG277" s="33">
        <f>'Solar - CSP'!AV176</f>
        <v>0.62</v>
      </c>
    </row>
    <row r="278" spans="1:59">
      <c r="B278" s="871"/>
      <c r="D278" s="366"/>
      <c r="F278" s="24"/>
      <c r="G278" s="24"/>
      <c r="H278" s="24"/>
      <c r="I278" s="24"/>
      <c r="J278" s="24"/>
      <c r="K278" s="24"/>
      <c r="L278" s="24"/>
      <c r="M278" s="24"/>
      <c r="N278" s="24"/>
      <c r="O278" s="24"/>
      <c r="P278" s="24"/>
      <c r="Q278" s="24"/>
      <c r="R278" s="24"/>
      <c r="S278" s="24"/>
      <c r="T278" s="24"/>
      <c r="U278" s="24"/>
      <c r="V278" s="24"/>
      <c r="W278" s="24"/>
      <c r="X278" s="24"/>
      <c r="Y278" s="24"/>
      <c r="Z278" s="24"/>
      <c r="AA278" s="24"/>
      <c r="AB278" s="24"/>
      <c r="AC278" s="24"/>
      <c r="AD278" s="24"/>
      <c r="AE278" s="24"/>
      <c r="AF278" s="24"/>
      <c r="AG278" s="24"/>
      <c r="AH278" s="24"/>
      <c r="AI278" s="24"/>
      <c r="AJ278" s="24"/>
      <c r="AK278" s="24"/>
      <c r="AL278" s="24"/>
      <c r="AM278" s="24"/>
      <c r="AN278" s="24"/>
      <c r="AO278" s="24"/>
      <c r="AP278" s="24"/>
      <c r="AQ278" s="24"/>
      <c r="AR278" s="24"/>
      <c r="AS278" s="24"/>
      <c r="AT278" s="24"/>
      <c r="AU278" s="24"/>
      <c r="AV278" s="24"/>
      <c r="AW278" s="24"/>
      <c r="AX278" s="24"/>
      <c r="AY278" s="24"/>
      <c r="AZ278" s="24"/>
      <c r="BA278" s="24"/>
      <c r="BB278" s="24"/>
      <c r="BC278" s="24"/>
      <c r="BD278" s="24"/>
      <c r="BE278" s="24"/>
      <c r="BF278" s="24"/>
      <c r="BG278" s="24"/>
    </row>
    <row r="279" spans="1:59" ht="15" customHeight="1">
      <c r="A279" s="872"/>
      <c r="B279" s="871"/>
      <c r="D279" s="802" t="s">
        <v>28</v>
      </c>
      <c r="E279" s="8" t="s">
        <v>979</v>
      </c>
      <c r="F279" s="42"/>
      <c r="G279" s="42"/>
      <c r="H279" s="42"/>
      <c r="I279" s="42"/>
      <c r="J279" s="42"/>
      <c r="K279" s="42"/>
      <c r="L279" s="42"/>
      <c r="M279" s="42"/>
      <c r="N279" s="42"/>
      <c r="O279" s="42"/>
      <c r="P279" s="42"/>
      <c r="Q279" s="42"/>
      <c r="R279" s="42"/>
      <c r="S279" s="36"/>
      <c r="T279" s="36"/>
      <c r="U279" s="36"/>
      <c r="V279" s="36">
        <f>'Solar - CSP'!L58</f>
        <v>8531.5</v>
      </c>
      <c r="W279" s="36">
        <f>'Solar - CSP'!L366</f>
        <v>8531.5</v>
      </c>
      <c r="X279" s="36">
        <f>'Solar - CSP'!M366</f>
        <v>8531.5</v>
      </c>
      <c r="Y279" s="36">
        <f>'Solar - CSP'!N366</f>
        <v>5909.5</v>
      </c>
      <c r="Z279" s="36">
        <f>'Solar - CSP'!O366</f>
        <v>5358.5</v>
      </c>
      <c r="AA279" s="36">
        <f>'Solar - CSP'!P366</f>
        <v>4809</v>
      </c>
      <c r="AB279" s="36">
        <f>'Solar - CSP'!Q366</f>
        <v>4258</v>
      </c>
      <c r="AC279" s="36">
        <f>'Solar - CSP'!R366</f>
        <v>3709.5</v>
      </c>
      <c r="AD279" s="36">
        <f>'Solar - CSP'!S366</f>
        <v>3709.5</v>
      </c>
      <c r="AE279" s="36">
        <f>'Solar - CSP'!T366</f>
        <v>3709.5</v>
      </c>
      <c r="AF279" s="36">
        <f>'Solar - CSP'!U366</f>
        <v>3709.5</v>
      </c>
      <c r="AG279" s="36">
        <f>'Solar - CSP'!V366</f>
        <v>3709.5</v>
      </c>
      <c r="AH279" s="36">
        <f>'Solar - CSP'!W366</f>
        <v>3709.5</v>
      </c>
      <c r="AI279" s="36">
        <f>'Solar - CSP'!X366</f>
        <v>3709.5</v>
      </c>
      <c r="AJ279" s="36">
        <f>'Solar - CSP'!Y366</f>
        <v>3709.5</v>
      </c>
      <c r="AK279" s="36">
        <f>'Solar - CSP'!Z366</f>
        <v>3709.5</v>
      </c>
      <c r="AL279" s="36">
        <f>'Solar - CSP'!AA366</f>
        <v>3709.5</v>
      </c>
      <c r="AM279" s="36">
        <f>'Solar - CSP'!AB366</f>
        <v>3709.5</v>
      </c>
      <c r="AN279" s="36">
        <f>'Solar - CSP'!AC366</f>
        <v>3709.5</v>
      </c>
      <c r="AO279" s="36">
        <f>'Solar - CSP'!AD366</f>
        <v>3709.5</v>
      </c>
      <c r="AP279" s="36">
        <f>'Solar - CSP'!AE366</f>
        <v>3709.5</v>
      </c>
      <c r="AQ279" s="36">
        <f>'Solar - CSP'!AF366</f>
        <v>3709.5</v>
      </c>
      <c r="AR279" s="36">
        <f>'Solar - CSP'!AG366</f>
        <v>3709.5</v>
      </c>
      <c r="AS279" s="36">
        <f>'Solar - CSP'!AH366</f>
        <v>3709.5</v>
      </c>
      <c r="AT279" s="36">
        <f>'Solar - CSP'!AI366</f>
        <v>3709.5</v>
      </c>
      <c r="AU279" s="36">
        <f>'Solar - CSP'!AJ366</f>
        <v>3709.5</v>
      </c>
      <c r="AV279" s="36">
        <f>'Solar - CSP'!AK366</f>
        <v>3709.5</v>
      </c>
      <c r="AW279" s="36">
        <f>'Solar - CSP'!AL366</f>
        <v>3709.5</v>
      </c>
      <c r="AX279" s="36">
        <f>'Solar - CSP'!AM366</f>
        <v>3709.5</v>
      </c>
      <c r="AY279" s="36">
        <f>'Solar - CSP'!AN366</f>
        <v>3709.5</v>
      </c>
      <c r="AZ279" s="36">
        <f>'Solar - CSP'!AO366</f>
        <v>3709.5</v>
      </c>
      <c r="BA279" s="36">
        <f>'Solar - CSP'!AP366</f>
        <v>3709.5</v>
      </c>
      <c r="BB279" s="36">
        <f>'Solar - CSP'!AQ366</f>
        <v>3709.5</v>
      </c>
      <c r="BC279" s="36">
        <f>'Solar - CSP'!AR366</f>
        <v>3709.5</v>
      </c>
      <c r="BD279" s="36">
        <f>'Solar - CSP'!AS366</f>
        <v>3709.5</v>
      </c>
      <c r="BE279" s="36">
        <f>'Solar - CSP'!AT366</f>
        <v>3709.5</v>
      </c>
      <c r="BF279" s="36">
        <f>'Solar - CSP'!AU366</f>
        <v>3709.5</v>
      </c>
      <c r="BG279" s="36">
        <f>'Solar - CSP'!AV366</f>
        <v>3709.5</v>
      </c>
    </row>
    <row r="280" spans="1:59">
      <c r="A280" s="872"/>
      <c r="B280" s="871"/>
      <c r="D280" s="802"/>
      <c r="E280" s="8" t="s">
        <v>980</v>
      </c>
      <c r="F280" s="42"/>
      <c r="G280" s="42"/>
      <c r="H280" s="42"/>
      <c r="I280" s="42"/>
      <c r="J280" s="42"/>
      <c r="K280" s="42"/>
      <c r="L280" s="42"/>
      <c r="M280" s="42"/>
      <c r="N280" s="42"/>
      <c r="O280" s="42"/>
      <c r="P280" s="42"/>
      <c r="Q280" s="42"/>
      <c r="R280" s="42"/>
      <c r="S280" s="36"/>
      <c r="T280" s="36"/>
      <c r="U280" s="36"/>
      <c r="V280" s="36">
        <f>'Solar - CSP'!L59</f>
        <v>8531.5</v>
      </c>
      <c r="W280" s="36">
        <f>'Solar - CSP'!L369</f>
        <v>8531.5</v>
      </c>
      <c r="X280" s="36">
        <f>'Solar - CSP'!M369</f>
        <v>8531.5</v>
      </c>
      <c r="Y280" s="36">
        <f>'Solar - CSP'!N369</f>
        <v>5909.5</v>
      </c>
      <c r="Z280" s="36">
        <f>'Solar - CSP'!O369</f>
        <v>5358.5</v>
      </c>
      <c r="AA280" s="36">
        <f>'Solar - CSP'!P369</f>
        <v>4809</v>
      </c>
      <c r="AB280" s="36">
        <f>'Solar - CSP'!Q369</f>
        <v>4258</v>
      </c>
      <c r="AC280" s="36">
        <f>'Solar - CSP'!R369</f>
        <v>3709.5</v>
      </c>
      <c r="AD280" s="36">
        <f>'Solar - CSP'!S369</f>
        <v>3709.5</v>
      </c>
      <c r="AE280" s="36">
        <f>'Solar - CSP'!T369</f>
        <v>3709.5</v>
      </c>
      <c r="AF280" s="36">
        <f>'Solar - CSP'!U369</f>
        <v>3709.5</v>
      </c>
      <c r="AG280" s="36">
        <f>'Solar - CSP'!V369</f>
        <v>3709.5</v>
      </c>
      <c r="AH280" s="36">
        <f>'Solar - CSP'!W369</f>
        <v>3709.5</v>
      </c>
      <c r="AI280" s="36">
        <f>'Solar - CSP'!X369</f>
        <v>3709.5</v>
      </c>
      <c r="AJ280" s="36">
        <f>'Solar - CSP'!Y369</f>
        <v>3709.5</v>
      </c>
      <c r="AK280" s="36">
        <f>'Solar - CSP'!Z369</f>
        <v>3709.5</v>
      </c>
      <c r="AL280" s="36">
        <f>'Solar - CSP'!AA369</f>
        <v>3709.5</v>
      </c>
      <c r="AM280" s="36">
        <f>'Solar - CSP'!AB369</f>
        <v>3709.5</v>
      </c>
      <c r="AN280" s="36">
        <f>'Solar - CSP'!AC369</f>
        <v>3709.5</v>
      </c>
      <c r="AO280" s="36">
        <f>'Solar - CSP'!AD369</f>
        <v>3709.5</v>
      </c>
      <c r="AP280" s="36">
        <f>'Solar - CSP'!AE369</f>
        <v>3709.5</v>
      </c>
      <c r="AQ280" s="36">
        <f>'Solar - CSP'!AF369</f>
        <v>3709.5</v>
      </c>
      <c r="AR280" s="36">
        <f>'Solar - CSP'!AG369</f>
        <v>3709.5</v>
      </c>
      <c r="AS280" s="36">
        <f>'Solar - CSP'!AH369</f>
        <v>3709.5</v>
      </c>
      <c r="AT280" s="36">
        <f>'Solar - CSP'!AI369</f>
        <v>3709.5</v>
      </c>
      <c r="AU280" s="36">
        <f>'Solar - CSP'!AJ369</f>
        <v>3709.5</v>
      </c>
      <c r="AV280" s="36">
        <f>'Solar - CSP'!AK369</f>
        <v>3709.5</v>
      </c>
      <c r="AW280" s="36">
        <f>'Solar - CSP'!AL369</f>
        <v>3709.5</v>
      </c>
      <c r="AX280" s="36">
        <f>'Solar - CSP'!AM369</f>
        <v>3709.5</v>
      </c>
      <c r="AY280" s="36">
        <f>'Solar - CSP'!AN369</f>
        <v>3709.5</v>
      </c>
      <c r="AZ280" s="36">
        <f>'Solar - CSP'!AO369</f>
        <v>3709.5</v>
      </c>
      <c r="BA280" s="36">
        <f>'Solar - CSP'!AP369</f>
        <v>3709.5</v>
      </c>
      <c r="BB280" s="36">
        <f>'Solar - CSP'!AQ369</f>
        <v>3709.5</v>
      </c>
      <c r="BC280" s="36">
        <f>'Solar - CSP'!AR369</f>
        <v>3709.5</v>
      </c>
      <c r="BD280" s="36">
        <f>'Solar - CSP'!AS369</f>
        <v>3709.5</v>
      </c>
      <c r="BE280" s="36">
        <f>'Solar - CSP'!AT369</f>
        <v>3709.5</v>
      </c>
      <c r="BF280" s="36">
        <f>'Solar - CSP'!AU369</f>
        <v>3709.5</v>
      </c>
      <c r="BG280" s="36">
        <f>'Solar - CSP'!AV369</f>
        <v>3709.5</v>
      </c>
    </row>
    <row r="281" spans="1:59">
      <c r="A281" s="872"/>
      <c r="B281" s="871"/>
      <c r="D281" s="802"/>
      <c r="E281" s="702" t="s">
        <v>981</v>
      </c>
      <c r="F281" s="42"/>
      <c r="G281" s="42"/>
      <c r="H281" s="42"/>
      <c r="I281" s="42"/>
      <c r="J281" s="42"/>
      <c r="K281" s="42"/>
      <c r="L281" s="42"/>
      <c r="M281" s="42"/>
      <c r="N281" s="42"/>
      <c r="O281" s="42"/>
      <c r="P281" s="42"/>
      <c r="Q281" s="42"/>
      <c r="R281" s="42"/>
      <c r="S281" s="36"/>
      <c r="T281" s="36"/>
      <c r="U281" s="36"/>
      <c r="V281" s="36">
        <f>'Solar - CSP'!L60</f>
        <v>8531.5</v>
      </c>
      <c r="W281" s="36">
        <f>'Solar - CSP'!L372</f>
        <v>8531.5</v>
      </c>
      <c r="X281" s="36">
        <f>'Solar - CSP'!M372</f>
        <v>8531.5</v>
      </c>
      <c r="Y281" s="36">
        <f>'Solar - CSP'!N372</f>
        <v>5909.5</v>
      </c>
      <c r="Z281" s="36">
        <f>'Solar - CSP'!O372</f>
        <v>5358.5</v>
      </c>
      <c r="AA281" s="36">
        <f>'Solar - CSP'!P372</f>
        <v>4809</v>
      </c>
      <c r="AB281" s="36">
        <f>'Solar - CSP'!Q372</f>
        <v>4258</v>
      </c>
      <c r="AC281" s="36">
        <f>'Solar - CSP'!R372</f>
        <v>3709.5</v>
      </c>
      <c r="AD281" s="36">
        <f>'Solar - CSP'!S372</f>
        <v>3709.5</v>
      </c>
      <c r="AE281" s="36">
        <f>'Solar - CSP'!T372</f>
        <v>3709.5</v>
      </c>
      <c r="AF281" s="36">
        <f>'Solar - CSP'!U372</f>
        <v>3709.5</v>
      </c>
      <c r="AG281" s="36">
        <f>'Solar - CSP'!V372</f>
        <v>3709.5</v>
      </c>
      <c r="AH281" s="36">
        <f>'Solar - CSP'!W372</f>
        <v>3709.5</v>
      </c>
      <c r="AI281" s="36">
        <f>'Solar - CSP'!X372</f>
        <v>3709.5</v>
      </c>
      <c r="AJ281" s="36">
        <f>'Solar - CSP'!Y372</f>
        <v>3709.5</v>
      </c>
      <c r="AK281" s="36">
        <f>'Solar - CSP'!Z372</f>
        <v>3709.5</v>
      </c>
      <c r="AL281" s="36">
        <f>'Solar - CSP'!AA372</f>
        <v>3709.5</v>
      </c>
      <c r="AM281" s="36">
        <f>'Solar - CSP'!AB372</f>
        <v>3709.5</v>
      </c>
      <c r="AN281" s="36">
        <f>'Solar - CSP'!AC372</f>
        <v>3709.5</v>
      </c>
      <c r="AO281" s="36">
        <f>'Solar - CSP'!AD372</f>
        <v>3709.5</v>
      </c>
      <c r="AP281" s="36">
        <f>'Solar - CSP'!AE372</f>
        <v>3709.5</v>
      </c>
      <c r="AQ281" s="36">
        <f>'Solar - CSP'!AF372</f>
        <v>3709.5</v>
      </c>
      <c r="AR281" s="36">
        <f>'Solar - CSP'!AG372</f>
        <v>3709.5</v>
      </c>
      <c r="AS281" s="36">
        <f>'Solar - CSP'!AH372</f>
        <v>3709.5</v>
      </c>
      <c r="AT281" s="36">
        <f>'Solar - CSP'!AI372</f>
        <v>3709.5</v>
      </c>
      <c r="AU281" s="36">
        <f>'Solar - CSP'!AJ372</f>
        <v>3709.5</v>
      </c>
      <c r="AV281" s="36">
        <f>'Solar - CSP'!AK372</f>
        <v>3709.5</v>
      </c>
      <c r="AW281" s="36">
        <f>'Solar - CSP'!AL372</f>
        <v>3709.5</v>
      </c>
      <c r="AX281" s="36">
        <f>'Solar - CSP'!AM372</f>
        <v>3709.5</v>
      </c>
      <c r="AY281" s="36">
        <f>'Solar - CSP'!AN372</f>
        <v>3709.5</v>
      </c>
      <c r="AZ281" s="36">
        <f>'Solar - CSP'!AO372</f>
        <v>3709.5</v>
      </c>
      <c r="BA281" s="36">
        <f>'Solar - CSP'!AP372</f>
        <v>3709.5</v>
      </c>
      <c r="BB281" s="36">
        <f>'Solar - CSP'!AQ372</f>
        <v>3709.5</v>
      </c>
      <c r="BC281" s="36">
        <f>'Solar - CSP'!AR372</f>
        <v>3709.5</v>
      </c>
      <c r="BD281" s="36">
        <f>'Solar - CSP'!AS372</f>
        <v>3709.5</v>
      </c>
      <c r="BE281" s="36">
        <f>'Solar - CSP'!AT372</f>
        <v>3709.5</v>
      </c>
      <c r="BF281" s="36">
        <f>'Solar - CSP'!AU372</f>
        <v>3709.5</v>
      </c>
      <c r="BG281" s="36">
        <f>'Solar - CSP'!AV372</f>
        <v>3709.5</v>
      </c>
    </row>
    <row r="282" spans="1:59">
      <c r="B282" s="871"/>
    </row>
    <row r="283" spans="1:59">
      <c r="A283" s="872"/>
      <c r="B283" s="871"/>
      <c r="D283" s="802" t="s">
        <v>624</v>
      </c>
      <c r="E283" s="8" t="s">
        <v>979</v>
      </c>
      <c r="F283" s="42"/>
      <c r="G283" s="42"/>
      <c r="H283" s="42"/>
      <c r="I283" s="42"/>
      <c r="J283" s="42"/>
      <c r="K283" s="42"/>
      <c r="L283" s="42"/>
      <c r="M283" s="42"/>
      <c r="N283" s="42"/>
      <c r="O283" s="42"/>
      <c r="P283" s="42"/>
      <c r="Q283" s="42"/>
      <c r="R283" s="42"/>
      <c r="S283" s="36"/>
      <c r="T283" s="36"/>
      <c r="U283" s="36"/>
      <c r="V283" s="36">
        <f>'Solar - CSP'!L68</f>
        <v>75</v>
      </c>
      <c r="W283" s="36">
        <f>'Solar - CSP'!L394</f>
        <v>71</v>
      </c>
      <c r="X283" s="36">
        <f>'Solar - CSP'!M394</f>
        <v>68</v>
      </c>
      <c r="Y283" s="36">
        <f>'Solar - CSP'!N394</f>
        <v>65</v>
      </c>
      <c r="Z283" s="36">
        <f>'Solar - CSP'!O394</f>
        <v>61</v>
      </c>
      <c r="AA283" s="36">
        <f>'Solar - CSP'!P394</f>
        <v>58</v>
      </c>
      <c r="AB283" s="36">
        <f>'Solar - CSP'!Q394</f>
        <v>54</v>
      </c>
      <c r="AC283" s="36">
        <f>'Solar - CSP'!R394</f>
        <v>51</v>
      </c>
      <c r="AD283" s="36">
        <f>'Solar - CSP'!S394</f>
        <v>51</v>
      </c>
      <c r="AE283" s="36">
        <f>'Solar - CSP'!T394</f>
        <v>51</v>
      </c>
      <c r="AF283" s="36">
        <f>'Solar - CSP'!U394</f>
        <v>51</v>
      </c>
      <c r="AG283" s="36">
        <f>'Solar - CSP'!V394</f>
        <v>51</v>
      </c>
      <c r="AH283" s="36">
        <f>'Solar - CSP'!W394</f>
        <v>51</v>
      </c>
      <c r="AI283" s="36">
        <f>'Solar - CSP'!X394</f>
        <v>51</v>
      </c>
      <c r="AJ283" s="36">
        <f>'Solar - CSP'!Y394</f>
        <v>51</v>
      </c>
      <c r="AK283" s="36">
        <f>'Solar - CSP'!Z394</f>
        <v>51</v>
      </c>
      <c r="AL283" s="36">
        <f>'Solar - CSP'!AA394</f>
        <v>51</v>
      </c>
      <c r="AM283" s="36">
        <f>'Solar - CSP'!AB394</f>
        <v>51</v>
      </c>
      <c r="AN283" s="36">
        <f>'Solar - CSP'!AC394</f>
        <v>51</v>
      </c>
      <c r="AO283" s="36">
        <f>'Solar - CSP'!AD394</f>
        <v>51</v>
      </c>
      <c r="AP283" s="36">
        <f>'Solar - CSP'!AE394</f>
        <v>51</v>
      </c>
      <c r="AQ283" s="36">
        <f>'Solar - CSP'!AF394</f>
        <v>51</v>
      </c>
      <c r="AR283" s="36">
        <f>'Solar - CSP'!AG394</f>
        <v>51</v>
      </c>
      <c r="AS283" s="36">
        <f>'Solar - CSP'!AH394</f>
        <v>51</v>
      </c>
      <c r="AT283" s="36">
        <f>'Solar - CSP'!AI394</f>
        <v>51</v>
      </c>
      <c r="AU283" s="36">
        <f>'Solar - CSP'!AJ394</f>
        <v>51</v>
      </c>
      <c r="AV283" s="36">
        <f>'Solar - CSP'!AK394</f>
        <v>51</v>
      </c>
      <c r="AW283" s="36">
        <f>'Solar - CSP'!AL394</f>
        <v>51</v>
      </c>
      <c r="AX283" s="36">
        <f>'Solar - CSP'!AM394</f>
        <v>51</v>
      </c>
      <c r="AY283" s="36">
        <f>'Solar - CSP'!AN394</f>
        <v>51</v>
      </c>
      <c r="AZ283" s="36">
        <f>'Solar - CSP'!AO394</f>
        <v>51</v>
      </c>
      <c r="BA283" s="36">
        <f>'Solar - CSP'!AP394</f>
        <v>51</v>
      </c>
      <c r="BB283" s="36">
        <f>'Solar - CSP'!AQ394</f>
        <v>51</v>
      </c>
      <c r="BC283" s="36">
        <f>'Solar - CSP'!AR394</f>
        <v>51</v>
      </c>
      <c r="BD283" s="36">
        <f>'Solar - CSP'!AS394</f>
        <v>51</v>
      </c>
      <c r="BE283" s="36">
        <f>'Solar - CSP'!AT394</f>
        <v>51</v>
      </c>
      <c r="BF283" s="36">
        <f>'Solar - CSP'!AU394</f>
        <v>51</v>
      </c>
      <c r="BG283" s="36">
        <f>'Solar - CSP'!AV394</f>
        <v>51</v>
      </c>
    </row>
    <row r="284" spans="1:59">
      <c r="A284" s="872"/>
      <c r="B284" s="871"/>
      <c r="D284" s="802"/>
      <c r="E284" s="8" t="s">
        <v>980</v>
      </c>
      <c r="F284" s="42"/>
      <c r="G284" s="42"/>
      <c r="H284" s="42"/>
      <c r="I284" s="42"/>
      <c r="J284" s="42"/>
      <c r="K284" s="42"/>
      <c r="L284" s="42"/>
      <c r="M284" s="42"/>
      <c r="N284" s="42"/>
      <c r="O284" s="42"/>
      <c r="P284" s="42"/>
      <c r="Q284" s="42"/>
      <c r="R284" s="42"/>
      <c r="S284" s="36"/>
      <c r="T284" s="36"/>
      <c r="U284" s="36"/>
      <c r="V284" s="36">
        <f>'Solar - CSP'!L69</f>
        <v>75</v>
      </c>
      <c r="W284" s="36">
        <f>'Solar - CSP'!L397</f>
        <v>71</v>
      </c>
      <c r="X284" s="36">
        <f>'Solar - CSP'!M397</f>
        <v>68</v>
      </c>
      <c r="Y284" s="36">
        <f>'Solar - CSP'!N397</f>
        <v>65</v>
      </c>
      <c r="Z284" s="36">
        <f>'Solar - CSP'!O397</f>
        <v>61</v>
      </c>
      <c r="AA284" s="36">
        <f>'Solar - CSP'!P397</f>
        <v>58</v>
      </c>
      <c r="AB284" s="36">
        <f>'Solar - CSP'!Q397</f>
        <v>54</v>
      </c>
      <c r="AC284" s="36">
        <f>'Solar - CSP'!R397</f>
        <v>51</v>
      </c>
      <c r="AD284" s="36">
        <f>'Solar - CSP'!S397</f>
        <v>51</v>
      </c>
      <c r="AE284" s="36">
        <f>'Solar - CSP'!T397</f>
        <v>51</v>
      </c>
      <c r="AF284" s="36">
        <f>'Solar - CSP'!U397</f>
        <v>51</v>
      </c>
      <c r="AG284" s="36">
        <f>'Solar - CSP'!V397</f>
        <v>51</v>
      </c>
      <c r="AH284" s="36">
        <f>'Solar - CSP'!W397</f>
        <v>51</v>
      </c>
      <c r="AI284" s="36">
        <f>'Solar - CSP'!X397</f>
        <v>51</v>
      </c>
      <c r="AJ284" s="36">
        <f>'Solar - CSP'!Y397</f>
        <v>51</v>
      </c>
      <c r="AK284" s="36">
        <f>'Solar - CSP'!Z397</f>
        <v>51</v>
      </c>
      <c r="AL284" s="36">
        <f>'Solar - CSP'!AA397</f>
        <v>51</v>
      </c>
      <c r="AM284" s="36">
        <f>'Solar - CSP'!AB397</f>
        <v>51</v>
      </c>
      <c r="AN284" s="36">
        <f>'Solar - CSP'!AC397</f>
        <v>51</v>
      </c>
      <c r="AO284" s="36">
        <f>'Solar - CSP'!AD397</f>
        <v>51</v>
      </c>
      <c r="AP284" s="36">
        <f>'Solar - CSP'!AE397</f>
        <v>51</v>
      </c>
      <c r="AQ284" s="36">
        <f>'Solar - CSP'!AF397</f>
        <v>51</v>
      </c>
      <c r="AR284" s="36">
        <f>'Solar - CSP'!AG397</f>
        <v>51</v>
      </c>
      <c r="AS284" s="36">
        <f>'Solar - CSP'!AH397</f>
        <v>51</v>
      </c>
      <c r="AT284" s="36">
        <f>'Solar - CSP'!AI397</f>
        <v>51</v>
      </c>
      <c r="AU284" s="36">
        <f>'Solar - CSP'!AJ397</f>
        <v>51</v>
      </c>
      <c r="AV284" s="36">
        <f>'Solar - CSP'!AK397</f>
        <v>51</v>
      </c>
      <c r="AW284" s="36">
        <f>'Solar - CSP'!AL397</f>
        <v>51</v>
      </c>
      <c r="AX284" s="36">
        <f>'Solar - CSP'!AM397</f>
        <v>51</v>
      </c>
      <c r="AY284" s="36">
        <f>'Solar - CSP'!AN397</f>
        <v>51</v>
      </c>
      <c r="AZ284" s="36">
        <f>'Solar - CSP'!AO397</f>
        <v>51</v>
      </c>
      <c r="BA284" s="36">
        <f>'Solar - CSP'!AP397</f>
        <v>51</v>
      </c>
      <c r="BB284" s="36">
        <f>'Solar - CSP'!AQ397</f>
        <v>51</v>
      </c>
      <c r="BC284" s="36">
        <f>'Solar - CSP'!AR397</f>
        <v>51</v>
      </c>
      <c r="BD284" s="36">
        <f>'Solar - CSP'!AS397</f>
        <v>51</v>
      </c>
      <c r="BE284" s="36">
        <f>'Solar - CSP'!AT397</f>
        <v>51</v>
      </c>
      <c r="BF284" s="36">
        <f>'Solar - CSP'!AU397</f>
        <v>51</v>
      </c>
      <c r="BG284" s="36">
        <f>'Solar - CSP'!AV397</f>
        <v>51</v>
      </c>
    </row>
    <row r="285" spans="1:59">
      <c r="A285" s="872"/>
      <c r="B285" s="871"/>
      <c r="D285" s="802"/>
      <c r="E285" s="702" t="s">
        <v>981</v>
      </c>
      <c r="F285" s="42"/>
      <c r="G285" s="42"/>
      <c r="H285" s="42"/>
      <c r="I285" s="42"/>
      <c r="J285" s="42"/>
      <c r="K285" s="42"/>
      <c r="L285" s="42"/>
      <c r="M285" s="42"/>
      <c r="N285" s="42"/>
      <c r="O285" s="42"/>
      <c r="P285" s="42"/>
      <c r="Q285" s="42"/>
      <c r="R285" s="42"/>
      <c r="S285" s="36"/>
      <c r="T285" s="36"/>
      <c r="U285" s="36"/>
      <c r="V285" s="36">
        <f>'Solar - CSP'!L70</f>
        <v>75</v>
      </c>
      <c r="W285" s="36">
        <f>'Solar - CSP'!L400</f>
        <v>71</v>
      </c>
      <c r="X285" s="36">
        <f>'Solar - CSP'!M400</f>
        <v>68</v>
      </c>
      <c r="Y285" s="36">
        <f>'Solar - CSP'!N400</f>
        <v>65</v>
      </c>
      <c r="Z285" s="36">
        <f>'Solar - CSP'!O400</f>
        <v>61</v>
      </c>
      <c r="AA285" s="36">
        <f>'Solar - CSP'!P400</f>
        <v>58</v>
      </c>
      <c r="AB285" s="36">
        <f>'Solar - CSP'!Q400</f>
        <v>54</v>
      </c>
      <c r="AC285" s="36">
        <f>'Solar - CSP'!R400</f>
        <v>51</v>
      </c>
      <c r="AD285" s="36">
        <f>'Solar - CSP'!S400</f>
        <v>51</v>
      </c>
      <c r="AE285" s="36">
        <f>'Solar - CSP'!T400</f>
        <v>51</v>
      </c>
      <c r="AF285" s="36">
        <f>'Solar - CSP'!U400</f>
        <v>51</v>
      </c>
      <c r="AG285" s="36">
        <f>'Solar - CSP'!V400</f>
        <v>51</v>
      </c>
      <c r="AH285" s="36">
        <f>'Solar - CSP'!W400</f>
        <v>51</v>
      </c>
      <c r="AI285" s="36">
        <f>'Solar - CSP'!X400</f>
        <v>51</v>
      </c>
      <c r="AJ285" s="36">
        <f>'Solar - CSP'!Y400</f>
        <v>51</v>
      </c>
      <c r="AK285" s="36">
        <f>'Solar - CSP'!Z400</f>
        <v>51</v>
      </c>
      <c r="AL285" s="36">
        <f>'Solar - CSP'!AA400</f>
        <v>51</v>
      </c>
      <c r="AM285" s="36">
        <f>'Solar - CSP'!AB400</f>
        <v>51</v>
      </c>
      <c r="AN285" s="36">
        <f>'Solar - CSP'!AC400</f>
        <v>51</v>
      </c>
      <c r="AO285" s="36">
        <f>'Solar - CSP'!AD400</f>
        <v>51</v>
      </c>
      <c r="AP285" s="36">
        <f>'Solar - CSP'!AE400</f>
        <v>51</v>
      </c>
      <c r="AQ285" s="36">
        <f>'Solar - CSP'!AF400</f>
        <v>51</v>
      </c>
      <c r="AR285" s="36">
        <f>'Solar - CSP'!AG400</f>
        <v>51</v>
      </c>
      <c r="AS285" s="36">
        <f>'Solar - CSP'!AH400</f>
        <v>51</v>
      </c>
      <c r="AT285" s="36">
        <f>'Solar - CSP'!AI400</f>
        <v>51</v>
      </c>
      <c r="AU285" s="36">
        <f>'Solar - CSP'!AJ400</f>
        <v>51</v>
      </c>
      <c r="AV285" s="36">
        <f>'Solar - CSP'!AK400</f>
        <v>51</v>
      </c>
      <c r="AW285" s="36">
        <f>'Solar - CSP'!AL400</f>
        <v>51</v>
      </c>
      <c r="AX285" s="36">
        <f>'Solar - CSP'!AM400</f>
        <v>51</v>
      </c>
      <c r="AY285" s="36">
        <f>'Solar - CSP'!AN400</f>
        <v>51</v>
      </c>
      <c r="AZ285" s="36">
        <f>'Solar - CSP'!AO400</f>
        <v>51</v>
      </c>
      <c r="BA285" s="36">
        <f>'Solar - CSP'!AP400</f>
        <v>51</v>
      </c>
      <c r="BB285" s="36">
        <f>'Solar - CSP'!AQ400</f>
        <v>51</v>
      </c>
      <c r="BC285" s="36">
        <f>'Solar - CSP'!AR400</f>
        <v>51</v>
      </c>
      <c r="BD285" s="36">
        <f>'Solar - CSP'!AS400</f>
        <v>51</v>
      </c>
      <c r="BE285" s="36">
        <f>'Solar - CSP'!AT400</f>
        <v>51</v>
      </c>
      <c r="BF285" s="36">
        <f>'Solar - CSP'!AU400</f>
        <v>51</v>
      </c>
      <c r="BG285" s="36">
        <f>'Solar - CSP'!AV400</f>
        <v>51</v>
      </c>
    </row>
    <row r="286" spans="1:59">
      <c r="B286" s="871"/>
    </row>
    <row r="287" spans="1:59">
      <c r="A287" s="872"/>
      <c r="B287" s="871"/>
      <c r="D287" s="802" t="s">
        <v>543</v>
      </c>
      <c r="E287" s="8" t="s">
        <v>979</v>
      </c>
      <c r="F287" s="42"/>
      <c r="G287" s="42"/>
      <c r="H287" s="42"/>
      <c r="I287" s="42"/>
      <c r="J287" s="42"/>
      <c r="K287" s="42"/>
      <c r="L287" s="42"/>
      <c r="M287" s="42"/>
      <c r="N287" s="42"/>
      <c r="O287" s="42"/>
      <c r="P287" s="42"/>
      <c r="Q287" s="42"/>
      <c r="R287" s="42"/>
      <c r="S287" s="36"/>
      <c r="T287" s="36"/>
      <c r="U287" s="36"/>
      <c r="V287" s="36">
        <f>'Solar - CSP'!L78</f>
        <v>3</v>
      </c>
      <c r="W287" s="36">
        <f>'Solar - CSP'!L422</f>
        <v>3</v>
      </c>
      <c r="X287" s="36">
        <f>'Solar - CSP'!M422</f>
        <v>3</v>
      </c>
      <c r="Y287" s="36">
        <f>'Solar - CSP'!N422</f>
        <v>3</v>
      </c>
      <c r="Z287" s="36">
        <f>'Solar - CSP'!O422</f>
        <v>3</v>
      </c>
      <c r="AA287" s="36">
        <f>'Solar - CSP'!P422</f>
        <v>3</v>
      </c>
      <c r="AB287" s="36">
        <f>'Solar - CSP'!Q422</f>
        <v>3</v>
      </c>
      <c r="AC287" s="36">
        <f>'Solar - CSP'!R422</f>
        <v>3</v>
      </c>
      <c r="AD287" s="36">
        <f>'Solar - CSP'!S422</f>
        <v>3</v>
      </c>
      <c r="AE287" s="36">
        <f>'Solar - CSP'!T422</f>
        <v>3</v>
      </c>
      <c r="AF287" s="36">
        <f>'Solar - CSP'!U422</f>
        <v>3</v>
      </c>
      <c r="AG287" s="36">
        <f>'Solar - CSP'!V422</f>
        <v>3</v>
      </c>
      <c r="AH287" s="36">
        <f>'Solar - CSP'!W422</f>
        <v>3</v>
      </c>
      <c r="AI287" s="36">
        <f>'Solar - CSP'!X422</f>
        <v>3</v>
      </c>
      <c r="AJ287" s="36">
        <f>'Solar - CSP'!Y422</f>
        <v>3</v>
      </c>
      <c r="AK287" s="36">
        <f>'Solar - CSP'!Z422</f>
        <v>3</v>
      </c>
      <c r="AL287" s="36">
        <f>'Solar - CSP'!AA422</f>
        <v>3</v>
      </c>
      <c r="AM287" s="36">
        <f>'Solar - CSP'!AB422</f>
        <v>3</v>
      </c>
      <c r="AN287" s="36">
        <f>'Solar - CSP'!AC422</f>
        <v>3</v>
      </c>
      <c r="AO287" s="36">
        <f>'Solar - CSP'!AD422</f>
        <v>3</v>
      </c>
      <c r="AP287" s="36">
        <f>'Solar - CSP'!AE422</f>
        <v>3</v>
      </c>
      <c r="AQ287" s="36">
        <f>'Solar - CSP'!AF422</f>
        <v>3</v>
      </c>
      <c r="AR287" s="36">
        <f>'Solar - CSP'!AG422</f>
        <v>3</v>
      </c>
      <c r="AS287" s="36">
        <f>'Solar - CSP'!AH422</f>
        <v>3</v>
      </c>
      <c r="AT287" s="36">
        <f>'Solar - CSP'!AI422</f>
        <v>3</v>
      </c>
      <c r="AU287" s="36">
        <f>'Solar - CSP'!AJ422</f>
        <v>3</v>
      </c>
      <c r="AV287" s="36">
        <f>'Solar - CSP'!AK422</f>
        <v>3</v>
      </c>
      <c r="AW287" s="36">
        <f>'Solar - CSP'!AL422</f>
        <v>3</v>
      </c>
      <c r="AX287" s="36">
        <f>'Solar - CSP'!AM422</f>
        <v>3</v>
      </c>
      <c r="AY287" s="36">
        <f>'Solar - CSP'!AN422</f>
        <v>3</v>
      </c>
      <c r="AZ287" s="36">
        <f>'Solar - CSP'!AO422</f>
        <v>3</v>
      </c>
      <c r="BA287" s="36">
        <f>'Solar - CSP'!AP422</f>
        <v>3</v>
      </c>
      <c r="BB287" s="36">
        <f>'Solar - CSP'!AQ422</f>
        <v>3</v>
      </c>
      <c r="BC287" s="36">
        <f>'Solar - CSP'!AR422</f>
        <v>3</v>
      </c>
      <c r="BD287" s="36">
        <f>'Solar - CSP'!AS422</f>
        <v>3</v>
      </c>
      <c r="BE287" s="36">
        <f>'Solar - CSP'!AT422</f>
        <v>3</v>
      </c>
      <c r="BF287" s="36">
        <f>'Solar - CSP'!AU422</f>
        <v>3</v>
      </c>
      <c r="BG287" s="36">
        <f>'Solar - CSP'!AV422</f>
        <v>3</v>
      </c>
    </row>
    <row r="288" spans="1:59">
      <c r="A288" s="872"/>
      <c r="B288" s="871"/>
      <c r="D288" s="802"/>
      <c r="E288" s="8" t="s">
        <v>980</v>
      </c>
      <c r="F288" s="42"/>
      <c r="G288" s="42"/>
      <c r="H288" s="42"/>
      <c r="I288" s="42"/>
      <c r="J288" s="42"/>
      <c r="K288" s="42"/>
      <c r="L288" s="42"/>
      <c r="M288" s="42"/>
      <c r="N288" s="42"/>
      <c r="O288" s="42"/>
      <c r="P288" s="42"/>
      <c r="Q288" s="42"/>
      <c r="R288" s="42"/>
      <c r="S288" s="36"/>
      <c r="T288" s="36"/>
      <c r="U288" s="36"/>
      <c r="V288" s="36">
        <f>'Solar - CSP'!L79</f>
        <v>3</v>
      </c>
      <c r="W288" s="36">
        <f>'Solar - CSP'!L425</f>
        <v>3</v>
      </c>
      <c r="X288" s="36">
        <f>'Solar - CSP'!M425</f>
        <v>3</v>
      </c>
      <c r="Y288" s="36">
        <f>'Solar - CSP'!N425</f>
        <v>3</v>
      </c>
      <c r="Z288" s="36">
        <f>'Solar - CSP'!O425</f>
        <v>3</v>
      </c>
      <c r="AA288" s="36">
        <f>'Solar - CSP'!P425</f>
        <v>3</v>
      </c>
      <c r="AB288" s="36">
        <f>'Solar - CSP'!Q425</f>
        <v>3</v>
      </c>
      <c r="AC288" s="36">
        <f>'Solar - CSP'!R425</f>
        <v>3</v>
      </c>
      <c r="AD288" s="36">
        <f>'Solar - CSP'!S425</f>
        <v>3</v>
      </c>
      <c r="AE288" s="36">
        <f>'Solar - CSP'!T425</f>
        <v>3</v>
      </c>
      <c r="AF288" s="36">
        <f>'Solar - CSP'!U425</f>
        <v>3</v>
      </c>
      <c r="AG288" s="36">
        <f>'Solar - CSP'!V425</f>
        <v>3</v>
      </c>
      <c r="AH288" s="36">
        <f>'Solar - CSP'!W425</f>
        <v>3</v>
      </c>
      <c r="AI288" s="36">
        <f>'Solar - CSP'!X425</f>
        <v>3</v>
      </c>
      <c r="AJ288" s="36">
        <f>'Solar - CSP'!Y425</f>
        <v>3</v>
      </c>
      <c r="AK288" s="36">
        <f>'Solar - CSP'!Z425</f>
        <v>3</v>
      </c>
      <c r="AL288" s="36">
        <f>'Solar - CSP'!AA425</f>
        <v>3</v>
      </c>
      <c r="AM288" s="36">
        <f>'Solar - CSP'!AB425</f>
        <v>3</v>
      </c>
      <c r="AN288" s="36">
        <f>'Solar - CSP'!AC425</f>
        <v>3</v>
      </c>
      <c r="AO288" s="36">
        <f>'Solar - CSP'!AD425</f>
        <v>3</v>
      </c>
      <c r="AP288" s="36">
        <f>'Solar - CSP'!AE425</f>
        <v>3</v>
      </c>
      <c r="AQ288" s="36">
        <f>'Solar - CSP'!AF425</f>
        <v>3</v>
      </c>
      <c r="AR288" s="36">
        <f>'Solar - CSP'!AG425</f>
        <v>3</v>
      </c>
      <c r="AS288" s="36">
        <f>'Solar - CSP'!AH425</f>
        <v>3</v>
      </c>
      <c r="AT288" s="36">
        <f>'Solar - CSP'!AI425</f>
        <v>3</v>
      </c>
      <c r="AU288" s="36">
        <f>'Solar - CSP'!AJ425</f>
        <v>3</v>
      </c>
      <c r="AV288" s="36">
        <f>'Solar - CSP'!AK425</f>
        <v>3</v>
      </c>
      <c r="AW288" s="36">
        <f>'Solar - CSP'!AL425</f>
        <v>3</v>
      </c>
      <c r="AX288" s="36">
        <f>'Solar - CSP'!AM425</f>
        <v>3</v>
      </c>
      <c r="AY288" s="36">
        <f>'Solar - CSP'!AN425</f>
        <v>3</v>
      </c>
      <c r="AZ288" s="36">
        <f>'Solar - CSP'!AO425</f>
        <v>3</v>
      </c>
      <c r="BA288" s="36">
        <f>'Solar - CSP'!AP425</f>
        <v>3</v>
      </c>
      <c r="BB288" s="36">
        <f>'Solar - CSP'!AQ425</f>
        <v>3</v>
      </c>
      <c r="BC288" s="36">
        <f>'Solar - CSP'!AR425</f>
        <v>3</v>
      </c>
      <c r="BD288" s="36">
        <f>'Solar - CSP'!AS425</f>
        <v>3</v>
      </c>
      <c r="BE288" s="36">
        <f>'Solar - CSP'!AT425</f>
        <v>3</v>
      </c>
      <c r="BF288" s="36">
        <f>'Solar - CSP'!AU425</f>
        <v>3</v>
      </c>
      <c r="BG288" s="36">
        <f>'Solar - CSP'!AV425</f>
        <v>3</v>
      </c>
    </row>
    <row r="289" spans="1:59">
      <c r="A289" s="872"/>
      <c r="B289" s="871"/>
      <c r="D289" s="802"/>
      <c r="E289" s="702" t="s">
        <v>981</v>
      </c>
      <c r="F289" s="42"/>
      <c r="G289" s="42"/>
      <c r="H289" s="42"/>
      <c r="I289" s="42"/>
      <c r="J289" s="42"/>
      <c r="K289" s="42"/>
      <c r="L289" s="42"/>
      <c r="M289" s="42"/>
      <c r="N289" s="42"/>
      <c r="O289" s="42"/>
      <c r="P289" s="42"/>
      <c r="Q289" s="42"/>
      <c r="R289" s="42"/>
      <c r="S289" s="36"/>
      <c r="T289" s="36"/>
      <c r="U289" s="36"/>
      <c r="V289" s="36">
        <f>'Solar - CSP'!L80</f>
        <v>3</v>
      </c>
      <c r="W289" s="36">
        <f>'Solar - CSP'!L428</f>
        <v>3</v>
      </c>
      <c r="X289" s="36">
        <f>'Solar - CSP'!M428</f>
        <v>3</v>
      </c>
      <c r="Y289" s="36">
        <f>'Solar - CSP'!N428</f>
        <v>3</v>
      </c>
      <c r="Z289" s="36">
        <f>'Solar - CSP'!O428</f>
        <v>3</v>
      </c>
      <c r="AA289" s="36">
        <f>'Solar - CSP'!P428</f>
        <v>3</v>
      </c>
      <c r="AB289" s="36">
        <f>'Solar - CSP'!Q428</f>
        <v>3</v>
      </c>
      <c r="AC289" s="36">
        <f>'Solar - CSP'!R428</f>
        <v>3</v>
      </c>
      <c r="AD289" s="36">
        <f>'Solar - CSP'!S428</f>
        <v>3</v>
      </c>
      <c r="AE289" s="36">
        <f>'Solar - CSP'!T428</f>
        <v>3</v>
      </c>
      <c r="AF289" s="36">
        <f>'Solar - CSP'!U428</f>
        <v>3</v>
      </c>
      <c r="AG289" s="36">
        <f>'Solar - CSP'!V428</f>
        <v>3</v>
      </c>
      <c r="AH289" s="36">
        <f>'Solar - CSP'!W428</f>
        <v>3</v>
      </c>
      <c r="AI289" s="36">
        <f>'Solar - CSP'!X428</f>
        <v>3</v>
      </c>
      <c r="AJ289" s="36">
        <f>'Solar - CSP'!Y428</f>
        <v>3</v>
      </c>
      <c r="AK289" s="36">
        <f>'Solar - CSP'!Z428</f>
        <v>3</v>
      </c>
      <c r="AL289" s="36">
        <f>'Solar - CSP'!AA428</f>
        <v>3</v>
      </c>
      <c r="AM289" s="36">
        <f>'Solar - CSP'!AB428</f>
        <v>3</v>
      </c>
      <c r="AN289" s="36">
        <f>'Solar - CSP'!AC428</f>
        <v>3</v>
      </c>
      <c r="AO289" s="36">
        <f>'Solar - CSP'!AD428</f>
        <v>3</v>
      </c>
      <c r="AP289" s="36">
        <f>'Solar - CSP'!AE428</f>
        <v>3</v>
      </c>
      <c r="AQ289" s="36">
        <f>'Solar - CSP'!AF428</f>
        <v>3</v>
      </c>
      <c r="AR289" s="36">
        <f>'Solar - CSP'!AG428</f>
        <v>3</v>
      </c>
      <c r="AS289" s="36">
        <f>'Solar - CSP'!AH428</f>
        <v>3</v>
      </c>
      <c r="AT289" s="36">
        <f>'Solar - CSP'!AI428</f>
        <v>3</v>
      </c>
      <c r="AU289" s="36">
        <f>'Solar - CSP'!AJ428</f>
        <v>3</v>
      </c>
      <c r="AV289" s="36">
        <f>'Solar - CSP'!AK428</f>
        <v>3</v>
      </c>
      <c r="AW289" s="36">
        <f>'Solar - CSP'!AL428</f>
        <v>3</v>
      </c>
      <c r="AX289" s="36">
        <f>'Solar - CSP'!AM428</f>
        <v>3</v>
      </c>
      <c r="AY289" s="36">
        <f>'Solar - CSP'!AN428</f>
        <v>3</v>
      </c>
      <c r="AZ289" s="36">
        <f>'Solar - CSP'!AO428</f>
        <v>3</v>
      </c>
      <c r="BA289" s="36">
        <f>'Solar - CSP'!AP428</f>
        <v>3</v>
      </c>
      <c r="BB289" s="36">
        <f>'Solar - CSP'!AQ428</f>
        <v>3</v>
      </c>
      <c r="BC289" s="36">
        <f>'Solar - CSP'!AR428</f>
        <v>3</v>
      </c>
      <c r="BD289" s="36">
        <f>'Solar - CSP'!AS428</f>
        <v>3</v>
      </c>
      <c r="BE289" s="36">
        <f>'Solar - CSP'!AT428</f>
        <v>3</v>
      </c>
      <c r="BF289" s="36">
        <f>'Solar - CSP'!AU428</f>
        <v>3</v>
      </c>
      <c r="BG289" s="36">
        <f>'Solar - CSP'!AV428</f>
        <v>3</v>
      </c>
    </row>
    <row r="291" spans="1:59">
      <c r="B291" s="851" t="s">
        <v>27</v>
      </c>
      <c r="D291" s="735" t="s">
        <v>640</v>
      </c>
      <c r="E291" s="8" t="s">
        <v>979</v>
      </c>
      <c r="S291" s="36"/>
      <c r="T291" s="36"/>
      <c r="U291" s="36"/>
      <c r="V291" s="36">
        <f>'Solar - CSP'!L100</f>
        <v>0</v>
      </c>
      <c r="W291" s="36">
        <f>'Solar - CSP'!L482</f>
        <v>0</v>
      </c>
      <c r="X291" s="36">
        <f>'Solar - CSP'!M482</f>
        <v>0</v>
      </c>
      <c r="Y291" s="36">
        <f>'Solar - CSP'!N482</f>
        <v>0</v>
      </c>
      <c r="Z291" s="36">
        <f>'Solar - CSP'!O482</f>
        <v>0</v>
      </c>
      <c r="AA291" s="36">
        <f>'Solar - CSP'!P482</f>
        <v>0</v>
      </c>
      <c r="AB291" s="36">
        <f>'Solar - CSP'!Q482</f>
        <v>0</v>
      </c>
      <c r="AC291" s="36">
        <f>'Solar - CSP'!R482</f>
        <v>0</v>
      </c>
      <c r="AD291" s="36">
        <f>'Solar - CSP'!S482</f>
        <v>0</v>
      </c>
      <c r="AE291" s="36">
        <f>'Solar - CSP'!T482</f>
        <v>0</v>
      </c>
      <c r="AF291" s="36">
        <f>'Solar - CSP'!U482</f>
        <v>0</v>
      </c>
      <c r="AG291" s="36">
        <f>'Solar - CSP'!V482</f>
        <v>0</v>
      </c>
      <c r="AH291" s="36">
        <f>'Solar - CSP'!W482</f>
        <v>0</v>
      </c>
      <c r="AI291" s="36">
        <f>'Solar - CSP'!X482</f>
        <v>0</v>
      </c>
      <c r="AJ291" s="36">
        <f>'Solar - CSP'!Y482</f>
        <v>0</v>
      </c>
      <c r="AK291" s="36">
        <f>'Solar - CSP'!Z482</f>
        <v>0</v>
      </c>
      <c r="AL291" s="36">
        <f>'Solar - CSP'!AA482</f>
        <v>0</v>
      </c>
      <c r="AM291" s="36">
        <f>'Solar - CSP'!AB482</f>
        <v>0</v>
      </c>
      <c r="AN291" s="36">
        <f>'Solar - CSP'!AC482</f>
        <v>0</v>
      </c>
      <c r="AO291" s="36">
        <f>'Solar - CSP'!AD482</f>
        <v>0</v>
      </c>
      <c r="AP291" s="36">
        <f>'Solar - CSP'!AE482</f>
        <v>0</v>
      </c>
      <c r="AQ291" s="36">
        <f>'Solar - CSP'!AF482</f>
        <v>0</v>
      </c>
      <c r="AR291" s="36">
        <f>'Solar - CSP'!AG482</f>
        <v>0</v>
      </c>
      <c r="AS291" s="36">
        <f>'Solar - CSP'!AH482</f>
        <v>0</v>
      </c>
      <c r="AT291" s="36">
        <f>'Solar - CSP'!AI482</f>
        <v>0</v>
      </c>
      <c r="AU291" s="36">
        <f>'Solar - CSP'!AJ482</f>
        <v>0</v>
      </c>
      <c r="AV291" s="36">
        <f>'Solar - CSP'!AK482</f>
        <v>0</v>
      </c>
      <c r="AW291" s="36">
        <f>'Solar - CSP'!AL482</f>
        <v>0</v>
      </c>
      <c r="AX291" s="36">
        <f>'Solar - CSP'!AM482</f>
        <v>0</v>
      </c>
      <c r="AY291" s="36">
        <f>'Solar - CSP'!AN482</f>
        <v>0</v>
      </c>
      <c r="AZ291" s="36">
        <f>'Solar - CSP'!AO482</f>
        <v>0</v>
      </c>
      <c r="BA291" s="36">
        <f>'Solar - CSP'!AP482</f>
        <v>0</v>
      </c>
      <c r="BB291" s="36">
        <f>'Solar - CSP'!AQ482</f>
        <v>0</v>
      </c>
      <c r="BC291" s="36">
        <f>'Solar - CSP'!AR482</f>
        <v>0</v>
      </c>
      <c r="BD291" s="36">
        <f>'Solar - CSP'!AS482</f>
        <v>0</v>
      </c>
      <c r="BE291" s="36">
        <f>'Solar - CSP'!AT482</f>
        <v>0</v>
      </c>
      <c r="BF291" s="36">
        <f>'Solar - CSP'!AU482</f>
        <v>0</v>
      </c>
      <c r="BG291" s="36">
        <f>'Solar - CSP'!AV482</f>
        <v>0</v>
      </c>
    </row>
    <row r="292" spans="1:59">
      <c r="B292" s="851"/>
      <c r="D292" s="736"/>
      <c r="E292" s="8" t="s">
        <v>980</v>
      </c>
      <c r="S292" s="36"/>
      <c r="T292" s="36"/>
      <c r="U292" s="36"/>
      <c r="V292" s="36">
        <f>'Solar - CSP'!L101</f>
        <v>0</v>
      </c>
      <c r="W292" s="36">
        <f>'Solar - CSP'!L485</f>
        <v>0</v>
      </c>
      <c r="X292" s="36">
        <f>'Solar - CSP'!M485</f>
        <v>0</v>
      </c>
      <c r="Y292" s="36">
        <f>'Solar - CSP'!N485</f>
        <v>0</v>
      </c>
      <c r="Z292" s="36">
        <f>'Solar - CSP'!O485</f>
        <v>0</v>
      </c>
      <c r="AA292" s="36">
        <f>'Solar - CSP'!P485</f>
        <v>0</v>
      </c>
      <c r="AB292" s="36">
        <f>'Solar - CSP'!Q485</f>
        <v>0</v>
      </c>
      <c r="AC292" s="36">
        <f>'Solar - CSP'!R485</f>
        <v>0</v>
      </c>
      <c r="AD292" s="36">
        <f>'Solar - CSP'!S485</f>
        <v>0</v>
      </c>
      <c r="AE292" s="36">
        <f>'Solar - CSP'!T485</f>
        <v>0</v>
      </c>
      <c r="AF292" s="36">
        <f>'Solar - CSP'!U485</f>
        <v>0</v>
      </c>
      <c r="AG292" s="36">
        <f>'Solar - CSP'!V485</f>
        <v>0</v>
      </c>
      <c r="AH292" s="36">
        <f>'Solar - CSP'!W485</f>
        <v>0</v>
      </c>
      <c r="AI292" s="36">
        <f>'Solar - CSP'!X485</f>
        <v>0</v>
      </c>
      <c r="AJ292" s="36">
        <f>'Solar - CSP'!Y485</f>
        <v>0</v>
      </c>
      <c r="AK292" s="36">
        <f>'Solar - CSP'!Z485</f>
        <v>0</v>
      </c>
      <c r="AL292" s="36">
        <f>'Solar - CSP'!AA485</f>
        <v>0</v>
      </c>
      <c r="AM292" s="36">
        <f>'Solar - CSP'!AB485</f>
        <v>0</v>
      </c>
      <c r="AN292" s="36">
        <f>'Solar - CSP'!AC485</f>
        <v>0</v>
      </c>
      <c r="AO292" s="36">
        <f>'Solar - CSP'!AD485</f>
        <v>0</v>
      </c>
      <c r="AP292" s="36">
        <f>'Solar - CSP'!AE485</f>
        <v>0</v>
      </c>
      <c r="AQ292" s="36">
        <f>'Solar - CSP'!AF485</f>
        <v>0</v>
      </c>
      <c r="AR292" s="36">
        <f>'Solar - CSP'!AG485</f>
        <v>0</v>
      </c>
      <c r="AS292" s="36">
        <f>'Solar - CSP'!AH485</f>
        <v>0</v>
      </c>
      <c r="AT292" s="36">
        <f>'Solar - CSP'!AI485</f>
        <v>0</v>
      </c>
      <c r="AU292" s="36">
        <f>'Solar - CSP'!AJ485</f>
        <v>0</v>
      </c>
      <c r="AV292" s="36">
        <f>'Solar - CSP'!AK485</f>
        <v>0</v>
      </c>
      <c r="AW292" s="36">
        <f>'Solar - CSP'!AL485</f>
        <v>0</v>
      </c>
      <c r="AX292" s="36">
        <f>'Solar - CSP'!AM485</f>
        <v>0</v>
      </c>
      <c r="AY292" s="36">
        <f>'Solar - CSP'!AN485</f>
        <v>0</v>
      </c>
      <c r="AZ292" s="36">
        <f>'Solar - CSP'!AO485</f>
        <v>0</v>
      </c>
      <c r="BA292" s="36">
        <f>'Solar - CSP'!AP485</f>
        <v>0</v>
      </c>
      <c r="BB292" s="36">
        <f>'Solar - CSP'!AQ485</f>
        <v>0</v>
      </c>
      <c r="BC292" s="36">
        <f>'Solar - CSP'!AR485</f>
        <v>0</v>
      </c>
      <c r="BD292" s="36">
        <f>'Solar - CSP'!AS485</f>
        <v>0</v>
      </c>
      <c r="BE292" s="36">
        <f>'Solar - CSP'!AT485</f>
        <v>0</v>
      </c>
      <c r="BF292" s="36">
        <f>'Solar - CSP'!AU485</f>
        <v>0</v>
      </c>
      <c r="BG292" s="36">
        <f>'Solar - CSP'!AV485</f>
        <v>0</v>
      </c>
    </row>
    <row r="293" spans="1:59">
      <c r="B293" s="851"/>
      <c r="D293" s="736"/>
      <c r="E293" s="702" t="s">
        <v>981</v>
      </c>
      <c r="S293" s="36"/>
      <c r="T293" s="36"/>
      <c r="U293" s="36"/>
      <c r="V293" s="36">
        <f>'Solar - CSP'!L102</f>
        <v>0</v>
      </c>
      <c r="W293" s="36">
        <f>'Solar - CSP'!L488</f>
        <v>0</v>
      </c>
      <c r="X293" s="36">
        <f>'Solar - CSP'!M488</f>
        <v>0</v>
      </c>
      <c r="Y293" s="36">
        <f>'Solar - CSP'!N488</f>
        <v>0</v>
      </c>
      <c r="Z293" s="36">
        <f>'Solar - CSP'!O488</f>
        <v>0</v>
      </c>
      <c r="AA293" s="36">
        <f>'Solar - CSP'!P488</f>
        <v>0</v>
      </c>
      <c r="AB293" s="36">
        <f>'Solar - CSP'!Q488</f>
        <v>0</v>
      </c>
      <c r="AC293" s="36">
        <f>'Solar - CSP'!R488</f>
        <v>0</v>
      </c>
      <c r="AD293" s="36">
        <f>'Solar - CSP'!S488</f>
        <v>0</v>
      </c>
      <c r="AE293" s="36">
        <f>'Solar - CSP'!T488</f>
        <v>0</v>
      </c>
      <c r="AF293" s="36">
        <f>'Solar - CSP'!U488</f>
        <v>0</v>
      </c>
      <c r="AG293" s="36">
        <f>'Solar - CSP'!V488</f>
        <v>0</v>
      </c>
      <c r="AH293" s="36">
        <f>'Solar - CSP'!W488</f>
        <v>0</v>
      </c>
      <c r="AI293" s="36">
        <f>'Solar - CSP'!X488</f>
        <v>0</v>
      </c>
      <c r="AJ293" s="36">
        <f>'Solar - CSP'!Y488</f>
        <v>0</v>
      </c>
      <c r="AK293" s="36">
        <f>'Solar - CSP'!Z488</f>
        <v>0</v>
      </c>
      <c r="AL293" s="36">
        <f>'Solar - CSP'!AA488</f>
        <v>0</v>
      </c>
      <c r="AM293" s="36">
        <f>'Solar - CSP'!AB488</f>
        <v>0</v>
      </c>
      <c r="AN293" s="36">
        <f>'Solar - CSP'!AC488</f>
        <v>0</v>
      </c>
      <c r="AO293" s="36">
        <f>'Solar - CSP'!AD488</f>
        <v>0</v>
      </c>
      <c r="AP293" s="36">
        <f>'Solar - CSP'!AE488</f>
        <v>0</v>
      </c>
      <c r="AQ293" s="36">
        <f>'Solar - CSP'!AF488</f>
        <v>0</v>
      </c>
      <c r="AR293" s="36">
        <f>'Solar - CSP'!AG488</f>
        <v>0</v>
      </c>
      <c r="AS293" s="36">
        <f>'Solar - CSP'!AH488</f>
        <v>0</v>
      </c>
      <c r="AT293" s="36">
        <f>'Solar - CSP'!AI488</f>
        <v>0</v>
      </c>
      <c r="AU293" s="36">
        <f>'Solar - CSP'!AJ488</f>
        <v>0</v>
      </c>
      <c r="AV293" s="36">
        <f>'Solar - CSP'!AK488</f>
        <v>0</v>
      </c>
      <c r="AW293" s="36">
        <f>'Solar - CSP'!AL488</f>
        <v>0</v>
      </c>
      <c r="AX293" s="36">
        <f>'Solar - CSP'!AM488</f>
        <v>0</v>
      </c>
      <c r="AY293" s="36">
        <f>'Solar - CSP'!AN488</f>
        <v>0</v>
      </c>
      <c r="AZ293" s="36">
        <f>'Solar - CSP'!AO488</f>
        <v>0</v>
      </c>
      <c r="BA293" s="36">
        <f>'Solar - CSP'!AP488</f>
        <v>0</v>
      </c>
      <c r="BB293" s="36">
        <f>'Solar - CSP'!AQ488</f>
        <v>0</v>
      </c>
      <c r="BC293" s="36">
        <f>'Solar - CSP'!AR488</f>
        <v>0</v>
      </c>
      <c r="BD293" s="36">
        <f>'Solar - CSP'!AS488</f>
        <v>0</v>
      </c>
      <c r="BE293" s="36">
        <f>'Solar - CSP'!AT488</f>
        <v>0</v>
      </c>
      <c r="BF293" s="36">
        <f>'Solar - CSP'!AU488</f>
        <v>0</v>
      </c>
      <c r="BG293" s="36">
        <f>'Solar - CSP'!AV488</f>
        <v>0</v>
      </c>
    </row>
    <row r="295" spans="1:59">
      <c r="A295" s="872"/>
      <c r="B295" s="788" t="s">
        <v>33</v>
      </c>
      <c r="D295" s="802" t="s">
        <v>34</v>
      </c>
      <c r="E295" s="8" t="s">
        <v>979</v>
      </c>
      <c r="F295" s="42"/>
      <c r="G295" s="42"/>
      <c r="H295" s="42"/>
      <c r="I295" s="42"/>
      <c r="J295" s="42"/>
      <c r="K295" s="42"/>
      <c r="L295" s="42"/>
      <c r="M295" s="42"/>
      <c r="N295" s="42"/>
      <c r="O295" s="42"/>
      <c r="P295" s="42"/>
      <c r="Q295" s="42"/>
      <c r="R295" s="42"/>
      <c r="S295" s="42"/>
      <c r="T295" s="42"/>
      <c r="U295" s="42"/>
      <c r="V295" s="42">
        <f xml:space="preserve"> (('Solar - CSP'!$S$50 * 'Solar - CSP'!$S$48 * 'Solar - CSP'!$S$46 * (V279 * 1 +V291) +V283) * 1000 / (V275 * 8760)) + V287 + 0</f>
        <v>249.43660716817072</v>
      </c>
      <c r="W295" s="42">
        <f xml:space="preserve"> (('Solar - CSP'!$S$50 * 'Solar - CSP'!$S$48 * 'Solar - CSP'!$S$46 * (W279 * 1 +W291) +W283) * 1000 / (W275 * 8760)) + W287 + 0</f>
        <v>248.42189382469024</v>
      </c>
      <c r="X295" s="42">
        <f xml:space="preserve"> (('Solar - CSP'!$S$50 * 'Solar - CSP'!$S$48 * 'Solar - CSP'!$S$46 * (X279 * 1 +X291) +X283) * 1000 / (X275 * 8760)) + X287 + 0</f>
        <v>247.66085881707988</v>
      </c>
      <c r="Y295" s="42">
        <f xml:space="preserve"> (('Solar - CSP'!$S$50 * 'Solar - CSP'!$S$48 * 'Solar - CSP'!$S$46 * (Y279 * 1 +Y291) +Y283) * 1000 / (Y275 * 8760)) + Y287 + 0</f>
        <v>177.00930757597192</v>
      </c>
      <c r="Z295" s="42">
        <f xml:space="preserve"> (('Solar - CSP'!$S$50 * 'Solar - CSP'!$S$48 * 'Solar - CSP'!$S$46 * (Z279 * 1 +Z291) +Z283) * 1000 / (Z275 * 8760)) + Z287 + 0</f>
        <v>161.30745676313325</v>
      </c>
      <c r="AA295" s="42">
        <f xml:space="preserve"> (('Solar - CSP'!$S$50 * 'Solar - CSP'!$S$48 * 'Solar - CSP'!$S$46 * (AA279 * 1 +AA291) +AA283) * 1000 / (AA275 * 8760)) + AA287 + 0</f>
        <v>145.89926741902136</v>
      </c>
      <c r="AB295" s="42">
        <f xml:space="preserve"> (('Solar - CSP'!$S$50 * 'Solar - CSP'!$S$48 * 'Solar - CSP'!$S$46 * (AB279 * 1 +AB291) +AB283) * 1000 / (AB275 * 8760)) + AB287 + 0</f>
        <v>130.19741660618271</v>
      </c>
      <c r="AC295" s="42">
        <f xml:space="preserve"> (('Solar - CSP'!$S$50 * 'Solar - CSP'!$S$48 * 'Solar - CSP'!$S$46 * (AC279 * 1 +AC291) +AC283) * 1000 / (AC275 * 8760)) + AC287 + 0</f>
        <v>114.81588268397532</v>
      </c>
      <c r="AD295" s="42">
        <f xml:space="preserve"> (('Solar - CSP'!$S$50 * 'Solar - CSP'!$S$48 * 'Solar - CSP'!$S$46 * (AD279 * 1 +AD291) +AD283) * 1000 / (AD275 * 8760)) + AD287 + 0</f>
        <v>114.81588268397532</v>
      </c>
      <c r="AE295" s="42">
        <f xml:space="preserve"> (('Solar - CSP'!$S$50 * 'Solar - CSP'!$S$48 * 'Solar - CSP'!$S$46 * (AE279 * 1 +AE291) +AE283) * 1000 / (AE275 * 8760)) + AE287 + 0</f>
        <v>114.81588268397532</v>
      </c>
      <c r="AF295" s="42">
        <f xml:space="preserve"> (('Solar - CSP'!$S$50 * 'Solar - CSP'!$S$48 * 'Solar - CSP'!$S$46 * (AF279 * 1 +AF291) +AF283) * 1000 / (AF275 * 8760)) + AF287 + 0</f>
        <v>114.81588268397532</v>
      </c>
      <c r="AG295" s="42">
        <f xml:space="preserve"> (('Solar - CSP'!$S$50 * 'Solar - CSP'!$S$48 * 'Solar - CSP'!$S$46 * (AG279 * 1 +AG291) +AG283) * 1000 / (AG275 * 8760)) + AG287 + 0</f>
        <v>114.81588268397532</v>
      </c>
      <c r="AH295" s="42">
        <f xml:space="preserve"> (('Solar - CSP'!$S$50 * 'Solar - CSP'!$S$48 * 'Solar - CSP'!$S$46 * (AH279 * 1 +AH291) +AH283) * 1000 / (AH275 * 8760)) + AH287 + 0</f>
        <v>114.81588268397532</v>
      </c>
      <c r="AI295" s="42">
        <f xml:space="preserve"> (('Solar - CSP'!$S$50 * 'Solar - CSP'!$S$48 * 'Solar - CSP'!$S$46 * (AI279 * 1 +AI291) +AI283) * 1000 / (AI275 * 8760)) + AI287 + 0</f>
        <v>114.81588268397532</v>
      </c>
      <c r="AJ295" s="42">
        <f xml:space="preserve"> (('Solar - CSP'!$S$50 * 'Solar - CSP'!$S$48 * 'Solar - CSP'!$S$46 * (AJ279 * 1 +AJ291) +AJ283) * 1000 / (AJ275 * 8760)) + AJ287 + 0</f>
        <v>114.81588268397532</v>
      </c>
      <c r="AK295" s="42">
        <f xml:space="preserve"> (('Solar - CSP'!$S$50 * 'Solar - CSP'!$S$48 * 'Solar - CSP'!$S$46 * (AK279 * 1 +AK291) +AK283) * 1000 / (AK275 * 8760)) + AK287 + 0</f>
        <v>114.81588268397532</v>
      </c>
      <c r="AL295" s="42">
        <f xml:space="preserve"> (('Solar - CSP'!$S$50 * 'Solar - CSP'!$S$48 * 'Solar - CSP'!$S$46 * (AL279 * 1 +AL291) +AL283) * 1000 / (AL275 * 8760)) + AL287 + 0</f>
        <v>114.81588268397532</v>
      </c>
      <c r="AM295" s="42">
        <f xml:space="preserve"> (('Solar - CSP'!$S$50 * 'Solar - CSP'!$S$48 * 'Solar - CSP'!$S$46 * (AM279 * 1 +AM291) +AM283) * 1000 / (AM275 * 8760)) + AM287 + 0</f>
        <v>114.81588268397532</v>
      </c>
      <c r="AN295" s="42">
        <f xml:space="preserve"> (('Solar - CSP'!$S$50 * 'Solar - CSP'!$S$48 * 'Solar - CSP'!$S$46 * (AN279 * 1 +AN291) +AN283) * 1000 / (AN275 * 8760)) + AN287 + 0</f>
        <v>114.81588268397532</v>
      </c>
      <c r="AO295" s="42">
        <f xml:space="preserve"> (('Solar - CSP'!$S$50 * 'Solar - CSP'!$S$48 * 'Solar - CSP'!$S$46 * (AO279 * 1 +AO291) +AO283) * 1000 / (AO275 * 8760)) + AO287 + 0</f>
        <v>114.81588268397532</v>
      </c>
      <c r="AP295" s="42">
        <f xml:space="preserve"> (('Solar - CSP'!$S$50 * 'Solar - CSP'!$S$48 * 'Solar - CSP'!$S$46 * (AP279 * 1 +AP291) +AP283) * 1000 / (AP275 * 8760)) + AP287 + 0</f>
        <v>114.81588268397532</v>
      </c>
      <c r="AQ295" s="42">
        <f xml:space="preserve"> (('Solar - CSP'!$S$50 * 'Solar - CSP'!$S$48 * 'Solar - CSP'!$S$46 * (AQ279 * 1 +AQ291) +AQ283) * 1000 / (AQ275 * 8760)) + AQ287 + 0</f>
        <v>114.81588268397532</v>
      </c>
      <c r="AR295" s="42">
        <f xml:space="preserve"> (('Solar - CSP'!$S$50 * 'Solar - CSP'!$S$48 * 'Solar - CSP'!$S$46 * (AR279 * 1 +AR291) +AR283) * 1000 / (AR275 * 8760)) + AR287 + 0</f>
        <v>114.81588268397532</v>
      </c>
      <c r="AS295" s="42">
        <f xml:space="preserve"> (('Solar - CSP'!$S$50 * 'Solar - CSP'!$S$48 * 'Solar - CSP'!$S$46 * (AS279 * 1 +AS291) +AS283) * 1000 / (AS275 * 8760)) + AS287 + 0</f>
        <v>114.81588268397532</v>
      </c>
      <c r="AT295" s="42">
        <f xml:space="preserve"> (('Solar - CSP'!$S$50 * 'Solar - CSP'!$S$48 * 'Solar - CSP'!$S$46 * (AT279 * 1 +AT291) +AT283) * 1000 / (AT275 * 8760)) + AT287 + 0</f>
        <v>114.81588268397532</v>
      </c>
      <c r="AU295" s="42">
        <f xml:space="preserve"> (('Solar - CSP'!$S$50 * 'Solar - CSP'!$S$48 * 'Solar - CSP'!$S$46 * (AU279 * 1 +AU291) +AU283) * 1000 / (AU275 * 8760)) + AU287 + 0</f>
        <v>114.81588268397532</v>
      </c>
      <c r="AV295" s="42">
        <f xml:space="preserve"> (('Solar - CSP'!$S$50 * 'Solar - CSP'!$S$48 * 'Solar - CSP'!$S$46 * (AV279 * 1 +AV291) +AV283) * 1000 / (AV275 * 8760)) + AV287 + 0</f>
        <v>114.81588268397532</v>
      </c>
      <c r="AW295" s="42">
        <f xml:space="preserve"> (('Solar - CSP'!$S$50 * 'Solar - CSP'!$S$48 * 'Solar - CSP'!$S$46 * (AW279 * 1 +AW291) +AW283) * 1000 / (AW275 * 8760)) + AW287 + 0</f>
        <v>114.81588268397532</v>
      </c>
      <c r="AX295" s="42">
        <f xml:space="preserve"> (('Solar - CSP'!$S$50 * 'Solar - CSP'!$S$48 * 'Solar - CSP'!$S$46 * (AX279 * 1 +AX291) +AX283) * 1000 / (AX275 * 8760)) + AX287 + 0</f>
        <v>114.81588268397532</v>
      </c>
      <c r="AY295" s="42">
        <f xml:space="preserve"> (('Solar - CSP'!$S$50 * 'Solar - CSP'!$S$48 * 'Solar - CSP'!$S$46 * (AY279 * 1 +AY291) +AY283) * 1000 / (AY275 * 8760)) + AY287 + 0</f>
        <v>114.81588268397532</v>
      </c>
      <c r="AZ295" s="42">
        <f xml:space="preserve"> (('Solar - CSP'!$S$50 * 'Solar - CSP'!$S$48 * 'Solar - CSP'!$S$46 * (AZ279 * 1 +AZ291) +AZ283) * 1000 / (AZ275 * 8760)) + AZ287 + 0</f>
        <v>114.81588268397532</v>
      </c>
      <c r="BA295" s="42">
        <f xml:space="preserve"> (('Solar - CSP'!$S$50 * 'Solar - CSP'!$S$48 * 'Solar - CSP'!$S$46 * (BA279 * 1 +BA291) +BA283) * 1000 / (BA275 * 8760)) + BA287 + 0</f>
        <v>114.81588268397532</v>
      </c>
      <c r="BB295" s="42">
        <f xml:space="preserve"> (('Solar - CSP'!$S$50 * 'Solar - CSP'!$S$48 * 'Solar - CSP'!$S$46 * (BB279 * 1 +BB291) +BB283) * 1000 / (BB275 * 8760)) + BB287 + 0</f>
        <v>114.81588268397532</v>
      </c>
      <c r="BC295" s="42">
        <f xml:space="preserve"> (('Solar - CSP'!$S$50 * 'Solar - CSP'!$S$48 * 'Solar - CSP'!$S$46 * (BC279 * 1 +BC291) +BC283) * 1000 / (BC275 * 8760)) + BC287 + 0</f>
        <v>114.81588268397532</v>
      </c>
      <c r="BD295" s="42">
        <f xml:space="preserve"> (('Solar - CSP'!$S$50 * 'Solar - CSP'!$S$48 * 'Solar - CSP'!$S$46 * (BD279 * 1 +BD291) +BD283) * 1000 / (BD275 * 8760)) + BD287 + 0</f>
        <v>114.81588268397532</v>
      </c>
      <c r="BE295" s="42">
        <f xml:space="preserve"> (('Solar - CSP'!$S$50 * 'Solar - CSP'!$S$48 * 'Solar - CSP'!$S$46 * (BE279 * 1 +BE291) +BE283) * 1000 / (BE275 * 8760)) + BE287 + 0</f>
        <v>114.81588268397532</v>
      </c>
      <c r="BF295" s="42">
        <f xml:space="preserve"> (('Solar - CSP'!$S$50 * 'Solar - CSP'!$S$48 * 'Solar - CSP'!$S$46 * (BF279 * 1 +BF291) +BF283) * 1000 / (BF275 * 8760)) + BF287 + 0</f>
        <v>114.81588268397532</v>
      </c>
      <c r="BG295" s="42">
        <f xml:space="preserve"> (('Solar - CSP'!$S$50 * 'Solar - CSP'!$S$48 * 'Solar - CSP'!$S$46 * (BG279 * 1 +BG291) +BG283) * 1000 / (BG275 * 8760)) + BG287 + 0</f>
        <v>114.81588268397532</v>
      </c>
    </row>
    <row r="296" spans="1:59">
      <c r="A296" s="872"/>
      <c r="B296" s="788"/>
      <c r="D296" s="802"/>
      <c r="E296" s="8" t="s">
        <v>980</v>
      </c>
      <c r="F296" s="42"/>
      <c r="G296" s="42"/>
      <c r="H296" s="42"/>
      <c r="I296" s="42"/>
      <c r="J296" s="42"/>
      <c r="K296" s="42"/>
      <c r="L296" s="42"/>
      <c r="M296" s="42"/>
      <c r="N296" s="42"/>
      <c r="O296" s="42"/>
      <c r="P296" s="42"/>
      <c r="Q296" s="42"/>
      <c r="R296" s="42"/>
      <c r="S296" s="42"/>
      <c r="T296" s="42"/>
      <c r="U296" s="42"/>
      <c r="V296" s="42">
        <f xml:space="preserve"> (('Solar - CSP'!$S$50 * 'Solar - CSP'!$S$48 * 'Solar - CSP'!$S$46 * (V280 * 1 +V292) +V284) * 1000 / (V276 * 8760)) + V288 + 0</f>
        <v>190.96012411131667</v>
      </c>
      <c r="W296" s="42">
        <f xml:space="preserve"> (('Solar - CSP'!$S$50 * 'Solar - CSP'!$S$48 * 'Solar - CSP'!$S$46 * (W280 * 1 +W292) +W284) * 1000 / (W276 * 8760)) + W288 + 0</f>
        <v>190.18619020527223</v>
      </c>
      <c r="X296" s="42">
        <f xml:space="preserve"> (('Solar - CSP'!$S$50 * 'Solar - CSP'!$S$48 * 'Solar - CSP'!$S$46 * (X280 * 1 +X292) +X284) * 1000 / (X276 * 8760)) + X288 + 0</f>
        <v>189.60573977573893</v>
      </c>
      <c r="Y296" s="42">
        <f xml:space="preserve"> (('Solar - CSP'!$S$50 * 'Solar - CSP'!$S$48 * 'Solar - CSP'!$S$46 * (Y280 * 1 +Y292) +Y284) * 1000 / (Y276 * 8760)) + Y288 + 0</f>
        <v>135.71896340540232</v>
      </c>
      <c r="Z296" s="42">
        <f xml:space="preserve"> (('Solar - CSP'!$S$50 * 'Solar - CSP'!$S$48 * 'Solar - CSP'!$S$46 * (Z280 * 1 +Z292) +Z284) * 1000 / (Z276 * 8760)) + Z288 + 0</f>
        <v>123.74297549730503</v>
      </c>
      <c r="AA296" s="42">
        <f xml:space="preserve"> (('Solar - CSP'!$S$50 * 'Solar - CSP'!$S$48 * 'Solar - CSP'!$S$46 * (AA280 * 1 +AA292) +AA284) * 1000 / (AA276 * 8760)) + AA288 + 0</f>
        <v>111.99096667552477</v>
      </c>
      <c r="AB296" s="42">
        <f xml:space="preserve"> (('Solar - CSP'!$S$50 * 'Solar - CSP'!$S$48 * 'Solar - CSP'!$S$46 * (AB280 * 1 +AB292) +AB284) * 1000 / (AB276 * 8760)) + AB288 + 0</f>
        <v>100.01497876742751</v>
      </c>
      <c r="AC296" s="42">
        <f xml:space="preserve"> (('Solar - CSP'!$S$50 * 'Solar - CSP'!$S$48 * 'Solar - CSP'!$S$46 * (AC280 * 1 +AC292) +AC284) * 1000 / (AC276 * 8760)) + AC288 + 0</f>
        <v>88.283300352184568</v>
      </c>
      <c r="AD296" s="42">
        <f xml:space="preserve"> (('Solar - CSP'!$S$50 * 'Solar - CSP'!$S$48 * 'Solar - CSP'!$S$46 * (AD280 * 1 +AD292) +AD284) * 1000 / (AD276 * 8760)) + AD288 + 0</f>
        <v>88.283300352184568</v>
      </c>
      <c r="AE296" s="42">
        <f xml:space="preserve"> (('Solar - CSP'!$S$50 * 'Solar - CSP'!$S$48 * 'Solar - CSP'!$S$46 * (AE280 * 1 +AE292) +AE284) * 1000 / (AE276 * 8760)) + AE288 + 0</f>
        <v>88.283300352184568</v>
      </c>
      <c r="AF296" s="42">
        <f xml:space="preserve"> (('Solar - CSP'!$S$50 * 'Solar - CSP'!$S$48 * 'Solar - CSP'!$S$46 * (AF280 * 1 +AF292) +AF284) * 1000 / (AF276 * 8760)) + AF288 + 0</f>
        <v>88.283300352184568</v>
      </c>
      <c r="AG296" s="42">
        <f xml:space="preserve"> (('Solar - CSP'!$S$50 * 'Solar - CSP'!$S$48 * 'Solar - CSP'!$S$46 * (AG280 * 1 +AG292) +AG284) * 1000 / (AG276 * 8760)) + AG288 + 0</f>
        <v>88.283300352184568</v>
      </c>
      <c r="AH296" s="42">
        <f xml:space="preserve"> (('Solar - CSP'!$S$50 * 'Solar - CSP'!$S$48 * 'Solar - CSP'!$S$46 * (AH280 * 1 +AH292) +AH284) * 1000 / (AH276 * 8760)) + AH288 + 0</f>
        <v>88.283300352184568</v>
      </c>
      <c r="AI296" s="42">
        <f xml:space="preserve"> (('Solar - CSP'!$S$50 * 'Solar - CSP'!$S$48 * 'Solar - CSP'!$S$46 * (AI280 * 1 +AI292) +AI284) * 1000 / (AI276 * 8760)) + AI288 + 0</f>
        <v>88.283300352184568</v>
      </c>
      <c r="AJ296" s="42">
        <f xml:space="preserve"> (('Solar - CSP'!$S$50 * 'Solar - CSP'!$S$48 * 'Solar - CSP'!$S$46 * (AJ280 * 1 +AJ292) +AJ284) * 1000 / (AJ276 * 8760)) + AJ288 + 0</f>
        <v>88.283300352184568</v>
      </c>
      <c r="AK296" s="42">
        <f xml:space="preserve"> (('Solar - CSP'!$S$50 * 'Solar - CSP'!$S$48 * 'Solar - CSP'!$S$46 * (AK280 * 1 +AK292) +AK284) * 1000 / (AK276 * 8760)) + AK288 + 0</f>
        <v>88.283300352184568</v>
      </c>
      <c r="AL296" s="42">
        <f xml:space="preserve"> (('Solar - CSP'!$S$50 * 'Solar - CSP'!$S$48 * 'Solar - CSP'!$S$46 * (AL280 * 1 +AL292) +AL284) * 1000 / (AL276 * 8760)) + AL288 + 0</f>
        <v>88.283300352184568</v>
      </c>
      <c r="AM296" s="42">
        <f xml:space="preserve"> (('Solar - CSP'!$S$50 * 'Solar - CSP'!$S$48 * 'Solar - CSP'!$S$46 * (AM280 * 1 +AM292) +AM284) * 1000 / (AM276 * 8760)) + AM288 + 0</f>
        <v>88.283300352184568</v>
      </c>
      <c r="AN296" s="42">
        <f xml:space="preserve"> (('Solar - CSP'!$S$50 * 'Solar - CSP'!$S$48 * 'Solar - CSP'!$S$46 * (AN280 * 1 +AN292) +AN284) * 1000 / (AN276 * 8760)) + AN288 + 0</f>
        <v>88.283300352184568</v>
      </c>
      <c r="AO296" s="42">
        <f xml:space="preserve"> (('Solar - CSP'!$S$50 * 'Solar - CSP'!$S$48 * 'Solar - CSP'!$S$46 * (AO280 * 1 +AO292) +AO284) * 1000 / (AO276 * 8760)) + AO288 + 0</f>
        <v>88.283300352184568</v>
      </c>
      <c r="AP296" s="42">
        <f xml:space="preserve"> (('Solar - CSP'!$S$50 * 'Solar - CSP'!$S$48 * 'Solar - CSP'!$S$46 * (AP280 * 1 +AP292) +AP284) * 1000 / (AP276 * 8760)) + AP288 + 0</f>
        <v>88.283300352184568</v>
      </c>
      <c r="AQ296" s="42">
        <f xml:space="preserve"> (('Solar - CSP'!$S$50 * 'Solar - CSP'!$S$48 * 'Solar - CSP'!$S$46 * (AQ280 * 1 +AQ292) +AQ284) * 1000 / (AQ276 * 8760)) + AQ288 + 0</f>
        <v>88.283300352184568</v>
      </c>
      <c r="AR296" s="42">
        <f xml:space="preserve"> (('Solar - CSP'!$S$50 * 'Solar - CSP'!$S$48 * 'Solar - CSP'!$S$46 * (AR280 * 1 +AR292) +AR284) * 1000 / (AR276 * 8760)) + AR288 + 0</f>
        <v>88.283300352184568</v>
      </c>
      <c r="AS296" s="42">
        <f xml:space="preserve"> (('Solar - CSP'!$S$50 * 'Solar - CSP'!$S$48 * 'Solar - CSP'!$S$46 * (AS280 * 1 +AS292) +AS284) * 1000 / (AS276 * 8760)) + AS288 + 0</f>
        <v>88.283300352184568</v>
      </c>
      <c r="AT296" s="42">
        <f xml:space="preserve"> (('Solar - CSP'!$S$50 * 'Solar - CSP'!$S$48 * 'Solar - CSP'!$S$46 * (AT280 * 1 +AT292) +AT284) * 1000 / (AT276 * 8760)) + AT288 + 0</f>
        <v>88.283300352184568</v>
      </c>
      <c r="AU296" s="42">
        <f xml:space="preserve"> (('Solar - CSP'!$S$50 * 'Solar - CSP'!$S$48 * 'Solar - CSP'!$S$46 * (AU280 * 1 +AU292) +AU284) * 1000 / (AU276 * 8760)) + AU288 + 0</f>
        <v>88.283300352184568</v>
      </c>
      <c r="AV296" s="42">
        <f xml:space="preserve"> (('Solar - CSP'!$S$50 * 'Solar - CSP'!$S$48 * 'Solar - CSP'!$S$46 * (AV280 * 1 +AV292) +AV284) * 1000 / (AV276 * 8760)) + AV288 + 0</f>
        <v>88.283300352184568</v>
      </c>
      <c r="AW296" s="42">
        <f xml:space="preserve"> (('Solar - CSP'!$S$50 * 'Solar - CSP'!$S$48 * 'Solar - CSP'!$S$46 * (AW280 * 1 +AW292) +AW284) * 1000 / (AW276 * 8760)) + AW288 + 0</f>
        <v>88.283300352184568</v>
      </c>
      <c r="AX296" s="42">
        <f xml:space="preserve"> (('Solar - CSP'!$S$50 * 'Solar - CSP'!$S$48 * 'Solar - CSP'!$S$46 * (AX280 * 1 +AX292) +AX284) * 1000 / (AX276 * 8760)) + AX288 + 0</f>
        <v>88.283300352184568</v>
      </c>
      <c r="AY296" s="42">
        <f xml:space="preserve"> (('Solar - CSP'!$S$50 * 'Solar - CSP'!$S$48 * 'Solar - CSP'!$S$46 * (AY280 * 1 +AY292) +AY284) * 1000 / (AY276 * 8760)) + AY288 + 0</f>
        <v>88.283300352184568</v>
      </c>
      <c r="AZ296" s="42">
        <f xml:space="preserve"> (('Solar - CSP'!$S$50 * 'Solar - CSP'!$S$48 * 'Solar - CSP'!$S$46 * (AZ280 * 1 +AZ292) +AZ284) * 1000 / (AZ276 * 8760)) + AZ288 + 0</f>
        <v>88.283300352184568</v>
      </c>
      <c r="BA296" s="42">
        <f xml:space="preserve"> (('Solar - CSP'!$S$50 * 'Solar - CSP'!$S$48 * 'Solar - CSP'!$S$46 * (BA280 * 1 +BA292) +BA284) * 1000 / (BA276 * 8760)) + BA288 + 0</f>
        <v>88.283300352184568</v>
      </c>
      <c r="BB296" s="42">
        <f xml:space="preserve"> (('Solar - CSP'!$S$50 * 'Solar - CSP'!$S$48 * 'Solar - CSP'!$S$46 * (BB280 * 1 +BB292) +BB284) * 1000 / (BB276 * 8760)) + BB288 + 0</f>
        <v>88.283300352184568</v>
      </c>
      <c r="BC296" s="42">
        <f xml:space="preserve"> (('Solar - CSP'!$S$50 * 'Solar - CSP'!$S$48 * 'Solar - CSP'!$S$46 * (BC280 * 1 +BC292) +BC284) * 1000 / (BC276 * 8760)) + BC288 + 0</f>
        <v>88.283300352184568</v>
      </c>
      <c r="BD296" s="42">
        <f xml:space="preserve"> (('Solar - CSP'!$S$50 * 'Solar - CSP'!$S$48 * 'Solar - CSP'!$S$46 * (BD280 * 1 +BD292) +BD284) * 1000 / (BD276 * 8760)) + BD288 + 0</f>
        <v>88.283300352184568</v>
      </c>
      <c r="BE296" s="42">
        <f xml:space="preserve"> (('Solar - CSP'!$S$50 * 'Solar - CSP'!$S$48 * 'Solar - CSP'!$S$46 * (BE280 * 1 +BE292) +BE284) * 1000 / (BE276 * 8760)) + BE288 + 0</f>
        <v>88.283300352184568</v>
      </c>
      <c r="BF296" s="42">
        <f xml:space="preserve"> (('Solar - CSP'!$S$50 * 'Solar - CSP'!$S$48 * 'Solar - CSP'!$S$46 * (BF280 * 1 +BF292) +BF284) * 1000 / (BF276 * 8760)) + BF288 + 0</f>
        <v>88.283300352184568</v>
      </c>
      <c r="BG296" s="42">
        <f xml:space="preserve"> (('Solar - CSP'!$S$50 * 'Solar - CSP'!$S$48 * 'Solar - CSP'!$S$46 * (BG280 * 1 +BG292) +BG284) * 1000 / (BG276 * 8760)) + BG288 + 0</f>
        <v>88.283300352184568</v>
      </c>
    </row>
    <row r="297" spans="1:59">
      <c r="A297" s="872"/>
      <c r="B297" s="788"/>
      <c r="D297" s="802"/>
      <c r="E297" s="702" t="s">
        <v>981</v>
      </c>
      <c r="F297" s="42"/>
      <c r="G297" s="42"/>
      <c r="H297" s="42"/>
      <c r="I297" s="42"/>
      <c r="J297" s="42"/>
      <c r="K297" s="42"/>
      <c r="L297" s="42"/>
      <c r="M297" s="42"/>
      <c r="N297" s="42"/>
      <c r="O297" s="42"/>
      <c r="P297" s="42"/>
      <c r="Q297" s="42"/>
      <c r="R297" s="42"/>
      <c r="S297" s="42"/>
      <c r="T297" s="42"/>
      <c r="U297" s="42"/>
      <c r="V297" s="42">
        <f xml:space="preserve"> (('Solar - CSP'!$S$50 * 'Solar - CSP'!$S$48 * 'Solar - CSP'!$S$46 * (V281 * 1 +V293) +V285) * 1000 / (V277 * 8760)) + V289 + 0</f>
        <v>181.86527939625293</v>
      </c>
      <c r="W297" s="42">
        <f xml:space="preserve"> (('Solar - CSP'!$S$50 * 'Solar - CSP'!$S$48 * 'Solar - CSP'!$S$46 * (W281 * 1 +W293) +W285) * 1000 / (W277 * 8760)) + W289 + 0</f>
        <v>181.12879390501712</v>
      </c>
      <c r="X297" s="42">
        <f xml:space="preserve"> (('Solar - CSP'!$S$50 * 'Solar - CSP'!$S$48 * 'Solar - CSP'!$S$46 * (X281 * 1 +X293) +X285) * 1000 / (X277 * 8760)) + X289 + 0</f>
        <v>180.57642978659027</v>
      </c>
      <c r="Y297" s="42">
        <f xml:space="preserve"> (('Solar - CSP'!$S$50 * 'Solar - CSP'!$S$48 * 'Solar - CSP'!$S$46 * (Y281 * 1 +Y293) +Y285) * 1000 / (Y277 * 8760)) + Y289 + 0</f>
        <v>129.29707807933445</v>
      </c>
      <c r="Z297" s="42">
        <f xml:space="preserve"> (('Solar - CSP'!$S$50 * 'Solar - CSP'!$S$48 * 'Solar - CSP'!$S$46 * (Z281 * 1 +Z293) +Z285) * 1000 / (Z277 * 8760)) + Z289 + 0</f>
        <v>117.90057345711284</v>
      </c>
      <c r="AA297" s="42">
        <f xml:space="preserve"> (('Solar - CSP'!$S$50 * 'Solar - CSP'!$S$48 * 'Solar - CSP'!$S$46 * (AA281 * 1 +AA293) +AA285) * 1000 / (AA277 * 8760)) + AA289 + 0</f>
        <v>106.71721022348325</v>
      </c>
      <c r="AB297" s="42">
        <f xml:space="preserve"> (('Solar - CSP'!$S$50 * 'Solar - CSP'!$S$48 * 'Solar - CSP'!$S$46 * (AB281 * 1 +AB293) +AB285) * 1000 / (AB277 * 8760)) + AB289 + 0</f>
        <v>95.32070560126165</v>
      </c>
      <c r="AC297" s="42">
        <f xml:space="preserve"> (('Solar - CSP'!$S$50 * 'Solar - CSP'!$S$48 * 'Solar - CSP'!$S$46 * (AC281 * 1 +AC293) +AC285) * 1000 / (AC277 * 8760)) + AC289 + 0</f>
        <v>84.156689044820794</v>
      </c>
      <c r="AD297" s="42">
        <f xml:space="preserve"> (('Solar - CSP'!$S$50 * 'Solar - CSP'!$S$48 * 'Solar - CSP'!$S$46 * (AD281 * 1 +AD293) +AD285) * 1000 / (AD277 * 8760)) + AD289 + 0</f>
        <v>84.156689044820794</v>
      </c>
      <c r="AE297" s="42">
        <f xml:space="preserve"> (('Solar - CSP'!$S$50 * 'Solar - CSP'!$S$48 * 'Solar - CSP'!$S$46 * (AE281 * 1 +AE293) +AE285) * 1000 / (AE277 * 8760)) + AE289 + 0</f>
        <v>84.156689044820794</v>
      </c>
      <c r="AF297" s="42">
        <f xml:space="preserve"> (('Solar - CSP'!$S$50 * 'Solar - CSP'!$S$48 * 'Solar - CSP'!$S$46 * (AF281 * 1 +AF293) +AF285) * 1000 / (AF277 * 8760)) + AF289 + 0</f>
        <v>84.156689044820794</v>
      </c>
      <c r="AG297" s="42">
        <f xml:space="preserve"> (('Solar - CSP'!$S$50 * 'Solar - CSP'!$S$48 * 'Solar - CSP'!$S$46 * (AG281 * 1 +AG293) +AG285) * 1000 / (AG277 * 8760)) + AG289 + 0</f>
        <v>84.156689044820794</v>
      </c>
      <c r="AH297" s="42">
        <f xml:space="preserve"> (('Solar - CSP'!$S$50 * 'Solar - CSP'!$S$48 * 'Solar - CSP'!$S$46 * (AH281 * 1 +AH293) +AH285) * 1000 / (AH277 * 8760)) + AH289 + 0</f>
        <v>84.156689044820794</v>
      </c>
      <c r="AI297" s="42">
        <f xml:space="preserve"> (('Solar - CSP'!$S$50 * 'Solar - CSP'!$S$48 * 'Solar - CSP'!$S$46 * (AI281 * 1 +AI293) +AI285) * 1000 / (AI277 * 8760)) + AI289 + 0</f>
        <v>84.156689044820794</v>
      </c>
      <c r="AJ297" s="42">
        <f xml:space="preserve"> (('Solar - CSP'!$S$50 * 'Solar - CSP'!$S$48 * 'Solar - CSP'!$S$46 * (AJ281 * 1 +AJ293) +AJ285) * 1000 / (AJ277 * 8760)) + AJ289 + 0</f>
        <v>84.156689044820794</v>
      </c>
      <c r="AK297" s="42">
        <f xml:space="preserve"> (('Solar - CSP'!$S$50 * 'Solar - CSP'!$S$48 * 'Solar - CSP'!$S$46 * (AK281 * 1 +AK293) +AK285) * 1000 / (AK277 * 8760)) + AK289 + 0</f>
        <v>84.156689044820794</v>
      </c>
      <c r="AL297" s="42">
        <f xml:space="preserve"> (('Solar - CSP'!$S$50 * 'Solar - CSP'!$S$48 * 'Solar - CSP'!$S$46 * (AL281 * 1 +AL293) +AL285) * 1000 / (AL277 * 8760)) + AL289 + 0</f>
        <v>84.156689044820794</v>
      </c>
      <c r="AM297" s="42">
        <f xml:space="preserve"> (('Solar - CSP'!$S$50 * 'Solar - CSP'!$S$48 * 'Solar - CSP'!$S$46 * (AM281 * 1 +AM293) +AM285) * 1000 / (AM277 * 8760)) + AM289 + 0</f>
        <v>84.156689044820794</v>
      </c>
      <c r="AN297" s="42">
        <f xml:space="preserve"> (('Solar - CSP'!$S$50 * 'Solar - CSP'!$S$48 * 'Solar - CSP'!$S$46 * (AN281 * 1 +AN293) +AN285) * 1000 / (AN277 * 8760)) + AN289 + 0</f>
        <v>84.156689044820794</v>
      </c>
      <c r="AO297" s="42">
        <f xml:space="preserve"> (('Solar - CSP'!$S$50 * 'Solar - CSP'!$S$48 * 'Solar - CSP'!$S$46 * (AO281 * 1 +AO293) +AO285) * 1000 / (AO277 * 8760)) + AO289 + 0</f>
        <v>84.156689044820794</v>
      </c>
      <c r="AP297" s="42">
        <f xml:space="preserve"> (('Solar - CSP'!$S$50 * 'Solar - CSP'!$S$48 * 'Solar - CSP'!$S$46 * (AP281 * 1 +AP293) +AP285) * 1000 / (AP277 * 8760)) + AP289 + 0</f>
        <v>84.156689044820794</v>
      </c>
      <c r="AQ297" s="42">
        <f xml:space="preserve"> (('Solar - CSP'!$S$50 * 'Solar - CSP'!$S$48 * 'Solar - CSP'!$S$46 * (AQ281 * 1 +AQ293) +AQ285) * 1000 / (AQ277 * 8760)) + AQ289 + 0</f>
        <v>84.156689044820794</v>
      </c>
      <c r="AR297" s="42">
        <f xml:space="preserve"> (('Solar - CSP'!$S$50 * 'Solar - CSP'!$S$48 * 'Solar - CSP'!$S$46 * (AR281 * 1 +AR293) +AR285) * 1000 / (AR277 * 8760)) + AR289 + 0</f>
        <v>84.156689044820794</v>
      </c>
      <c r="AS297" s="42">
        <f xml:space="preserve"> (('Solar - CSP'!$S$50 * 'Solar - CSP'!$S$48 * 'Solar - CSP'!$S$46 * (AS281 * 1 +AS293) +AS285) * 1000 / (AS277 * 8760)) + AS289 + 0</f>
        <v>84.156689044820794</v>
      </c>
      <c r="AT297" s="42">
        <f xml:space="preserve"> (('Solar - CSP'!$S$50 * 'Solar - CSP'!$S$48 * 'Solar - CSP'!$S$46 * (AT281 * 1 +AT293) +AT285) * 1000 / (AT277 * 8760)) + AT289 + 0</f>
        <v>84.156689044820794</v>
      </c>
      <c r="AU297" s="42">
        <f xml:space="preserve"> (('Solar - CSP'!$S$50 * 'Solar - CSP'!$S$48 * 'Solar - CSP'!$S$46 * (AU281 * 1 +AU293) +AU285) * 1000 / (AU277 * 8760)) + AU289 + 0</f>
        <v>84.156689044820794</v>
      </c>
      <c r="AV297" s="42">
        <f xml:space="preserve"> (('Solar - CSP'!$S$50 * 'Solar - CSP'!$S$48 * 'Solar - CSP'!$S$46 * (AV281 * 1 +AV293) +AV285) * 1000 / (AV277 * 8760)) + AV289 + 0</f>
        <v>84.156689044820794</v>
      </c>
      <c r="AW297" s="42">
        <f xml:space="preserve"> (('Solar - CSP'!$S$50 * 'Solar - CSP'!$S$48 * 'Solar - CSP'!$S$46 * (AW281 * 1 +AW293) +AW285) * 1000 / (AW277 * 8760)) + AW289 + 0</f>
        <v>84.156689044820794</v>
      </c>
      <c r="AX297" s="42">
        <f xml:space="preserve"> (('Solar - CSP'!$S$50 * 'Solar - CSP'!$S$48 * 'Solar - CSP'!$S$46 * (AX281 * 1 +AX293) +AX285) * 1000 / (AX277 * 8760)) + AX289 + 0</f>
        <v>84.156689044820794</v>
      </c>
      <c r="AY297" s="42">
        <f xml:space="preserve"> (('Solar - CSP'!$S$50 * 'Solar - CSP'!$S$48 * 'Solar - CSP'!$S$46 * (AY281 * 1 +AY293) +AY285) * 1000 / (AY277 * 8760)) + AY289 + 0</f>
        <v>84.156689044820794</v>
      </c>
      <c r="AZ297" s="42">
        <f xml:space="preserve"> (('Solar - CSP'!$S$50 * 'Solar - CSP'!$S$48 * 'Solar - CSP'!$S$46 * (AZ281 * 1 +AZ293) +AZ285) * 1000 / (AZ277 * 8760)) + AZ289 + 0</f>
        <v>84.156689044820794</v>
      </c>
      <c r="BA297" s="42">
        <f xml:space="preserve"> (('Solar - CSP'!$S$50 * 'Solar - CSP'!$S$48 * 'Solar - CSP'!$S$46 * (BA281 * 1 +BA293) +BA285) * 1000 / (BA277 * 8760)) + BA289 + 0</f>
        <v>84.156689044820794</v>
      </c>
      <c r="BB297" s="42">
        <f xml:space="preserve"> (('Solar - CSP'!$S$50 * 'Solar - CSP'!$S$48 * 'Solar - CSP'!$S$46 * (BB281 * 1 +BB293) +BB285) * 1000 / (BB277 * 8760)) + BB289 + 0</f>
        <v>84.156689044820794</v>
      </c>
      <c r="BC297" s="42">
        <f xml:space="preserve"> (('Solar - CSP'!$S$50 * 'Solar - CSP'!$S$48 * 'Solar - CSP'!$S$46 * (BC281 * 1 +BC293) +BC285) * 1000 / (BC277 * 8760)) + BC289 + 0</f>
        <v>84.156689044820794</v>
      </c>
      <c r="BD297" s="42">
        <f xml:space="preserve"> (('Solar - CSP'!$S$50 * 'Solar - CSP'!$S$48 * 'Solar - CSP'!$S$46 * (BD281 * 1 +BD293) +BD285) * 1000 / (BD277 * 8760)) + BD289 + 0</f>
        <v>84.156689044820794</v>
      </c>
      <c r="BE297" s="42">
        <f xml:space="preserve"> (('Solar - CSP'!$S$50 * 'Solar - CSP'!$S$48 * 'Solar - CSP'!$S$46 * (BE281 * 1 +BE293) +BE285) * 1000 / (BE277 * 8760)) + BE289 + 0</f>
        <v>84.156689044820794</v>
      </c>
      <c r="BF297" s="42">
        <f xml:space="preserve"> (('Solar - CSP'!$S$50 * 'Solar - CSP'!$S$48 * 'Solar - CSP'!$S$46 * (BF281 * 1 +BF293) +BF285) * 1000 / (BF277 * 8760)) + BF289 + 0</f>
        <v>84.156689044820794</v>
      </c>
      <c r="BG297" s="42">
        <f xml:space="preserve"> (('Solar - CSP'!$S$50 * 'Solar - CSP'!$S$48 * 'Solar - CSP'!$S$46 * (BG281 * 1 +BG293) +BG285) * 1000 / (BG277 * 8760)) + BG289 + 0</f>
        <v>84.156689044820794</v>
      </c>
    </row>
    <row r="299" spans="1:59">
      <c r="B299" s="366"/>
    </row>
    <row r="335" spans="1:1">
      <c r="A335" s="366" t="s">
        <v>675</v>
      </c>
    </row>
    <row r="336" spans="1:1">
      <c r="A336" s="368" t="s">
        <v>977</v>
      </c>
    </row>
    <row r="338" spans="1:59" s="713" customFormat="1">
      <c r="A338" s="700" t="s">
        <v>982</v>
      </c>
      <c r="E338" s="714"/>
      <c r="V338" s="714"/>
    </row>
    <row r="339" spans="1:59">
      <c r="A339" s="366"/>
      <c r="V339" s="366"/>
    </row>
    <row r="340" spans="1:59">
      <c r="A340" s="366"/>
      <c r="F340" s="24">
        <f t="shared" ref="F340:R340" si="9">F7</f>
        <v>2000</v>
      </c>
      <c r="G340" s="24">
        <f t="shared" si="9"/>
        <v>2001</v>
      </c>
      <c r="H340" s="24">
        <f t="shared" si="9"/>
        <v>2002</v>
      </c>
      <c r="I340" s="24">
        <f t="shared" si="9"/>
        <v>2003</v>
      </c>
      <c r="J340" s="24">
        <f t="shared" si="9"/>
        <v>2004</v>
      </c>
      <c r="K340" s="24">
        <f t="shared" si="9"/>
        <v>2005</v>
      </c>
      <c r="L340" s="24">
        <f t="shared" si="9"/>
        <v>2006</v>
      </c>
      <c r="M340" s="24">
        <f t="shared" si="9"/>
        <v>2007</v>
      </c>
      <c r="N340" s="24">
        <f t="shared" si="9"/>
        <v>2008</v>
      </c>
      <c r="O340" s="24">
        <f t="shared" si="9"/>
        <v>2009</v>
      </c>
      <c r="P340" s="24">
        <f t="shared" si="9"/>
        <v>2010</v>
      </c>
      <c r="Q340" s="24">
        <f t="shared" si="9"/>
        <v>2011</v>
      </c>
      <c r="R340" s="24">
        <f t="shared" si="9"/>
        <v>2012</v>
      </c>
      <c r="S340" s="24">
        <v>2010</v>
      </c>
      <c r="T340" s="24">
        <v>2011</v>
      </c>
      <c r="U340" s="24">
        <v>2012</v>
      </c>
      <c r="V340" s="364">
        <f t="shared" ref="V340:BG340" si="10">V7</f>
        <v>2013</v>
      </c>
      <c r="W340" s="24">
        <f t="shared" si="10"/>
        <v>2014</v>
      </c>
      <c r="X340" s="24">
        <f t="shared" si="10"/>
        <v>2015</v>
      </c>
      <c r="Y340" s="24">
        <f t="shared" si="10"/>
        <v>2016</v>
      </c>
      <c r="Z340" s="24">
        <f t="shared" si="10"/>
        <v>2017</v>
      </c>
      <c r="AA340" s="24">
        <f t="shared" si="10"/>
        <v>2018</v>
      </c>
      <c r="AB340" s="24">
        <f t="shared" si="10"/>
        <v>2019</v>
      </c>
      <c r="AC340" s="24">
        <f t="shared" si="10"/>
        <v>2020</v>
      </c>
      <c r="AD340" s="24">
        <f t="shared" si="10"/>
        <v>2021</v>
      </c>
      <c r="AE340" s="24">
        <f t="shared" si="10"/>
        <v>2022</v>
      </c>
      <c r="AF340" s="24">
        <f t="shared" si="10"/>
        <v>2023</v>
      </c>
      <c r="AG340" s="24">
        <f t="shared" si="10"/>
        <v>2024</v>
      </c>
      <c r="AH340" s="24">
        <f t="shared" si="10"/>
        <v>2025</v>
      </c>
      <c r="AI340" s="24">
        <f t="shared" si="10"/>
        <v>2026</v>
      </c>
      <c r="AJ340" s="24">
        <f t="shared" si="10"/>
        <v>2027</v>
      </c>
      <c r="AK340" s="24">
        <f t="shared" si="10"/>
        <v>2028</v>
      </c>
      <c r="AL340" s="24">
        <f t="shared" si="10"/>
        <v>2029</v>
      </c>
      <c r="AM340" s="24">
        <f t="shared" si="10"/>
        <v>2030</v>
      </c>
      <c r="AN340" s="24">
        <f t="shared" si="10"/>
        <v>2031</v>
      </c>
      <c r="AO340" s="24">
        <f t="shared" si="10"/>
        <v>2032</v>
      </c>
      <c r="AP340" s="24">
        <f t="shared" si="10"/>
        <v>2033</v>
      </c>
      <c r="AQ340" s="24">
        <f t="shared" si="10"/>
        <v>2034</v>
      </c>
      <c r="AR340" s="24">
        <f t="shared" si="10"/>
        <v>2035</v>
      </c>
      <c r="AS340" s="24">
        <f t="shared" si="10"/>
        <v>2036</v>
      </c>
      <c r="AT340" s="24">
        <f t="shared" si="10"/>
        <v>2037</v>
      </c>
      <c r="AU340" s="24">
        <f t="shared" si="10"/>
        <v>2038</v>
      </c>
      <c r="AV340" s="24">
        <f t="shared" si="10"/>
        <v>2039</v>
      </c>
      <c r="AW340" s="24">
        <f t="shared" si="10"/>
        <v>2040</v>
      </c>
      <c r="AX340" s="24">
        <f t="shared" si="10"/>
        <v>2041</v>
      </c>
      <c r="AY340" s="24">
        <f t="shared" si="10"/>
        <v>2042</v>
      </c>
      <c r="AZ340" s="24">
        <f t="shared" si="10"/>
        <v>2043</v>
      </c>
      <c r="BA340" s="24">
        <f t="shared" si="10"/>
        <v>2044</v>
      </c>
      <c r="BB340" s="24">
        <f t="shared" si="10"/>
        <v>2045</v>
      </c>
      <c r="BC340" s="24">
        <f t="shared" si="10"/>
        <v>2046</v>
      </c>
      <c r="BD340" s="24">
        <f t="shared" si="10"/>
        <v>2047</v>
      </c>
      <c r="BE340" s="24">
        <f t="shared" si="10"/>
        <v>2048</v>
      </c>
      <c r="BF340" s="24">
        <f t="shared" si="10"/>
        <v>2049</v>
      </c>
      <c r="BG340" s="24">
        <f t="shared" si="10"/>
        <v>2050</v>
      </c>
    </row>
    <row r="341" spans="1:59" ht="14.1" customHeight="1">
      <c r="A341" s="366"/>
      <c r="B341" s="871" t="s">
        <v>37</v>
      </c>
      <c r="D341" s="801" t="s">
        <v>39</v>
      </c>
      <c r="E341" s="8" t="s">
        <v>983</v>
      </c>
      <c r="F341" s="41"/>
      <c r="G341" s="41"/>
      <c r="H341" s="41"/>
      <c r="I341" s="41"/>
      <c r="J341" s="41"/>
      <c r="K341" s="41"/>
      <c r="L341" s="41"/>
      <c r="M341" s="41"/>
      <c r="N341" s="41"/>
      <c r="O341" s="41"/>
      <c r="P341" s="41"/>
      <c r="Q341" s="41"/>
      <c r="R341" s="41"/>
      <c r="S341" s="35"/>
      <c r="T341" s="35"/>
      <c r="U341" s="35"/>
      <c r="V341" s="149">
        <v>0.9</v>
      </c>
      <c r="W341" s="149">
        <v>0.9</v>
      </c>
      <c r="X341" s="149"/>
      <c r="Y341" s="149"/>
      <c r="Z341" s="149"/>
      <c r="AA341" s="149"/>
      <c r="AB341" s="149"/>
      <c r="AC341" s="149"/>
      <c r="AD341" s="149"/>
      <c r="AE341" s="149"/>
      <c r="AF341" s="149"/>
      <c r="AG341" s="149"/>
      <c r="AH341" s="149"/>
      <c r="AI341" s="149"/>
      <c r="AJ341" s="149"/>
      <c r="AK341" s="149"/>
      <c r="AL341" s="149"/>
      <c r="AM341" s="149"/>
      <c r="AN341" s="149"/>
      <c r="AO341" s="149"/>
      <c r="AP341" s="149"/>
      <c r="AQ341" s="149"/>
      <c r="AR341" s="149"/>
      <c r="AS341" s="149"/>
      <c r="AT341" s="149"/>
      <c r="AU341" s="149"/>
      <c r="AV341" s="149"/>
      <c r="AW341" s="149"/>
      <c r="AX341" s="149"/>
      <c r="AY341" s="149"/>
      <c r="AZ341" s="149"/>
      <c r="BA341" s="149"/>
      <c r="BB341" s="149"/>
      <c r="BC341" s="149"/>
      <c r="BD341" s="149"/>
      <c r="BE341" s="149"/>
      <c r="BF341" s="149"/>
      <c r="BG341" s="149"/>
    </row>
    <row r="342" spans="1:59">
      <c r="B342" s="871"/>
      <c r="D342" s="802"/>
      <c r="E342" s="8" t="s">
        <v>984</v>
      </c>
      <c r="F342" s="42" t="e">
        <f>Geothermal!#REF!</f>
        <v>#REF!</v>
      </c>
      <c r="G342" s="42" t="e">
        <f>Geothermal!#REF!</f>
        <v>#REF!</v>
      </c>
      <c r="H342" s="42" t="e">
        <f>Geothermal!#REF!</f>
        <v>#REF!</v>
      </c>
      <c r="I342" s="42" t="e">
        <f>Geothermal!#REF!</f>
        <v>#REF!</v>
      </c>
      <c r="J342" s="42" t="e">
        <f>Geothermal!#REF!</f>
        <v>#REF!</v>
      </c>
      <c r="K342" s="42" t="e">
        <f>Geothermal!#REF!</f>
        <v>#REF!</v>
      </c>
      <c r="L342" s="42" t="e">
        <f>Geothermal!#REF!</f>
        <v>#REF!</v>
      </c>
      <c r="M342" s="42" t="e">
        <f>Geothermal!#REF!</f>
        <v>#REF!</v>
      </c>
      <c r="N342" s="42" t="e">
        <f>Geothermal!#REF!</f>
        <v>#REF!</v>
      </c>
      <c r="O342" s="42" t="e">
        <f>Geothermal!#REF!</f>
        <v>#REF!</v>
      </c>
      <c r="P342" s="42" t="e">
        <f>Geothermal!#REF!</f>
        <v>#REF!</v>
      </c>
      <c r="Q342" s="42" t="e">
        <f>Geothermal!#REF!</f>
        <v>#REF!</v>
      </c>
      <c r="R342" s="42" t="e">
        <f>Geothermal!#REF!</f>
        <v>#REF!</v>
      </c>
      <c r="S342" s="36"/>
      <c r="T342" s="36"/>
      <c r="U342" s="36"/>
      <c r="V342" s="33">
        <v>0.8</v>
      </c>
      <c r="W342" s="33">
        <v>0.8</v>
      </c>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3"/>
      <c r="AV342" s="33"/>
      <c r="AW342" s="33"/>
      <c r="AX342" s="33"/>
      <c r="AY342" s="33"/>
      <c r="AZ342" s="33"/>
      <c r="BA342" s="33"/>
      <c r="BB342" s="33"/>
      <c r="BC342" s="33"/>
      <c r="BD342" s="33"/>
      <c r="BE342" s="33"/>
      <c r="BF342" s="33"/>
      <c r="BG342" s="33"/>
    </row>
    <row r="343" spans="1:59">
      <c r="B343" s="871"/>
      <c r="D343" s="802"/>
      <c r="E343" s="8" t="s">
        <v>985</v>
      </c>
      <c r="F343" s="42" t="e">
        <f>Geothermal!#REF!</f>
        <v>#REF!</v>
      </c>
      <c r="G343" s="42" t="e">
        <f>Geothermal!#REF!</f>
        <v>#REF!</v>
      </c>
      <c r="H343" s="42" t="e">
        <f>Geothermal!#REF!</f>
        <v>#REF!</v>
      </c>
      <c r="I343" s="42" t="e">
        <f>Geothermal!#REF!</f>
        <v>#REF!</v>
      </c>
      <c r="J343" s="42" t="e">
        <f>Geothermal!#REF!</f>
        <v>#REF!</v>
      </c>
      <c r="K343" s="42" t="e">
        <f>Geothermal!#REF!</f>
        <v>#REF!</v>
      </c>
      <c r="L343" s="42" t="e">
        <f>Geothermal!#REF!</f>
        <v>#REF!</v>
      </c>
      <c r="M343" s="42" t="e">
        <f>Geothermal!#REF!</f>
        <v>#REF!</v>
      </c>
      <c r="N343" s="42" t="e">
        <f>Geothermal!#REF!</f>
        <v>#REF!</v>
      </c>
      <c r="O343" s="42" t="e">
        <f>Geothermal!#REF!</f>
        <v>#REF!</v>
      </c>
      <c r="P343" s="42" t="e">
        <f>Geothermal!#REF!</f>
        <v>#REF!</v>
      </c>
      <c r="Q343" s="42" t="e">
        <f>Geothermal!#REF!</f>
        <v>#REF!</v>
      </c>
      <c r="R343" s="42" t="e">
        <f>Geothermal!#REF!</f>
        <v>#REF!</v>
      </c>
      <c r="S343" s="36"/>
      <c r="T343" s="36"/>
      <c r="U343" s="36"/>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3"/>
      <c r="AV343" s="33"/>
      <c r="AW343" s="33"/>
      <c r="AX343" s="33"/>
      <c r="AY343" s="33"/>
      <c r="AZ343" s="33"/>
      <c r="BA343" s="33"/>
      <c r="BB343" s="33"/>
      <c r="BC343" s="33"/>
      <c r="BD343" s="33"/>
      <c r="BE343" s="33"/>
      <c r="BF343" s="33"/>
      <c r="BG343" s="33"/>
    </row>
    <row r="344" spans="1:59">
      <c r="B344" s="871"/>
      <c r="D344" s="802"/>
      <c r="E344" s="8" t="s">
        <v>986</v>
      </c>
      <c r="F344" s="42" t="e">
        <f>Geothermal!#REF!</f>
        <v>#REF!</v>
      </c>
      <c r="G344" s="42" t="e">
        <f>Geothermal!#REF!</f>
        <v>#REF!</v>
      </c>
      <c r="H344" s="42" t="e">
        <f>Geothermal!#REF!</f>
        <v>#REF!</v>
      </c>
      <c r="I344" s="42" t="e">
        <f>Geothermal!#REF!</f>
        <v>#REF!</v>
      </c>
      <c r="J344" s="42" t="e">
        <f>Geothermal!#REF!</f>
        <v>#REF!</v>
      </c>
      <c r="K344" s="42" t="e">
        <f>Geothermal!#REF!</f>
        <v>#REF!</v>
      </c>
      <c r="L344" s="42" t="e">
        <f>Geothermal!#REF!</f>
        <v>#REF!</v>
      </c>
      <c r="M344" s="42" t="e">
        <f>Geothermal!#REF!</f>
        <v>#REF!</v>
      </c>
      <c r="N344" s="42" t="e">
        <f>Geothermal!#REF!</f>
        <v>#REF!</v>
      </c>
      <c r="O344" s="42" t="e">
        <f>Geothermal!#REF!</f>
        <v>#REF!</v>
      </c>
      <c r="P344" s="42" t="e">
        <f>Geothermal!#REF!</f>
        <v>#REF!</v>
      </c>
      <c r="Q344" s="42" t="e">
        <f>Geothermal!#REF!</f>
        <v>#REF!</v>
      </c>
      <c r="R344" s="42" t="e">
        <f>Geothermal!#REF!</f>
        <v>#REF!</v>
      </c>
      <c r="S344" s="36"/>
      <c r="T344" s="36"/>
      <c r="U344" s="36"/>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3"/>
      <c r="AV344" s="33"/>
      <c r="AW344" s="33"/>
      <c r="AX344" s="33"/>
      <c r="AY344" s="33"/>
      <c r="AZ344" s="33"/>
      <c r="BA344" s="33"/>
      <c r="BB344" s="33"/>
      <c r="BC344" s="33"/>
      <c r="BD344" s="33"/>
      <c r="BE344" s="33"/>
      <c r="BF344" s="33"/>
      <c r="BG344" s="33"/>
    </row>
    <row r="345" spans="1:59">
      <c r="B345" s="871"/>
      <c r="D345" s="802"/>
      <c r="E345" s="8" t="s">
        <v>987</v>
      </c>
      <c r="F345" s="42" t="e">
        <f>Geothermal!#REF!</f>
        <v>#REF!</v>
      </c>
      <c r="G345" s="42" t="e">
        <f>Geothermal!#REF!</f>
        <v>#REF!</v>
      </c>
      <c r="H345" s="42" t="e">
        <f>Geothermal!#REF!</f>
        <v>#REF!</v>
      </c>
      <c r="I345" s="42" t="e">
        <f>Geothermal!#REF!</f>
        <v>#REF!</v>
      </c>
      <c r="J345" s="42" t="e">
        <f>Geothermal!#REF!</f>
        <v>#REF!</v>
      </c>
      <c r="K345" s="42" t="e">
        <f>Geothermal!#REF!</f>
        <v>#REF!</v>
      </c>
      <c r="L345" s="42" t="e">
        <f>Geothermal!#REF!</f>
        <v>#REF!</v>
      </c>
      <c r="M345" s="42" t="e">
        <f>Geothermal!#REF!</f>
        <v>#REF!</v>
      </c>
      <c r="N345" s="42" t="e">
        <f>Geothermal!#REF!</f>
        <v>#REF!</v>
      </c>
      <c r="O345" s="42" t="e">
        <f>Geothermal!#REF!</f>
        <v>#REF!</v>
      </c>
      <c r="P345" s="42" t="e">
        <f>Geothermal!#REF!</f>
        <v>#REF!</v>
      </c>
      <c r="Q345" s="42" t="e">
        <f>Geothermal!#REF!</f>
        <v>#REF!</v>
      </c>
      <c r="R345" s="42" t="e">
        <f>Geothermal!#REF!</f>
        <v>#REF!</v>
      </c>
      <c r="S345" s="36"/>
      <c r="T345" s="36"/>
      <c r="U345" s="36"/>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3"/>
      <c r="AV345" s="33"/>
      <c r="AW345" s="33"/>
      <c r="AX345" s="33"/>
      <c r="AY345" s="33"/>
      <c r="AZ345" s="33"/>
      <c r="BA345" s="33"/>
      <c r="BB345" s="33"/>
      <c r="BC345" s="33"/>
      <c r="BD345" s="33"/>
      <c r="BE345" s="33"/>
      <c r="BF345" s="33"/>
      <c r="BG345" s="33"/>
    </row>
    <row r="346" spans="1:59">
      <c r="B346" s="871"/>
      <c r="D346" s="802"/>
      <c r="E346" s="702" t="s">
        <v>988</v>
      </c>
      <c r="F346" s="42" t="e">
        <f>Geothermal!#REF!</f>
        <v>#REF!</v>
      </c>
      <c r="G346" s="42" t="e">
        <f>Geothermal!#REF!</f>
        <v>#REF!</v>
      </c>
      <c r="H346" s="42" t="e">
        <f>Geothermal!#REF!</f>
        <v>#REF!</v>
      </c>
      <c r="I346" s="42" t="e">
        <f>Geothermal!#REF!</f>
        <v>#REF!</v>
      </c>
      <c r="J346" s="42" t="e">
        <f>Geothermal!#REF!</f>
        <v>#REF!</v>
      </c>
      <c r="K346" s="42" t="e">
        <f>Geothermal!#REF!</f>
        <v>#REF!</v>
      </c>
      <c r="L346" s="42" t="e">
        <f>Geothermal!#REF!</f>
        <v>#REF!</v>
      </c>
      <c r="M346" s="42" t="e">
        <f>Geothermal!#REF!</f>
        <v>#REF!</v>
      </c>
      <c r="N346" s="42" t="e">
        <f>Geothermal!#REF!</f>
        <v>#REF!</v>
      </c>
      <c r="O346" s="42" t="e">
        <f>Geothermal!#REF!</f>
        <v>#REF!</v>
      </c>
      <c r="P346" s="42" t="e">
        <f>Geothermal!#REF!</f>
        <v>#REF!</v>
      </c>
      <c r="Q346" s="42" t="e">
        <f>Geothermal!#REF!</f>
        <v>#REF!</v>
      </c>
      <c r="R346" s="42" t="e">
        <f>Geothermal!#REF!</f>
        <v>#REF!</v>
      </c>
      <c r="S346" s="719"/>
      <c r="T346" s="719"/>
      <c r="U346" s="719"/>
      <c r="V346" s="64"/>
      <c r="W346" s="64"/>
      <c r="X346" s="64"/>
      <c r="Y346" s="64"/>
      <c r="Z346" s="64"/>
      <c r="AA346" s="64"/>
      <c r="AB346" s="64"/>
      <c r="AC346" s="64"/>
      <c r="AD346" s="64"/>
      <c r="AE346" s="64"/>
      <c r="AF346" s="64"/>
      <c r="AG346" s="64"/>
      <c r="AH346" s="64"/>
      <c r="AI346" s="64"/>
      <c r="AJ346" s="64"/>
      <c r="AK346" s="64"/>
      <c r="AL346" s="64"/>
      <c r="AM346" s="64"/>
      <c r="AN346" s="64"/>
      <c r="AO346" s="64"/>
      <c r="AP346" s="64"/>
      <c r="AQ346" s="64"/>
      <c r="AR346" s="64"/>
      <c r="AS346" s="64"/>
      <c r="AT346" s="64"/>
      <c r="AU346" s="64"/>
      <c r="AV346" s="64"/>
      <c r="AW346" s="64"/>
      <c r="AX346" s="64"/>
      <c r="AY346" s="64"/>
      <c r="AZ346" s="64"/>
      <c r="BA346" s="64"/>
      <c r="BB346" s="64"/>
      <c r="BC346" s="64"/>
      <c r="BD346" s="64"/>
      <c r="BE346" s="64"/>
      <c r="BF346" s="64"/>
      <c r="BG346" s="64"/>
    </row>
    <row r="347" spans="1:59">
      <c r="B347" s="871"/>
    </row>
    <row r="348" spans="1:59">
      <c r="B348" s="871"/>
      <c r="D348" s="801" t="s">
        <v>672</v>
      </c>
      <c r="E348" s="8" t="s">
        <v>983</v>
      </c>
      <c r="S348" s="42"/>
      <c r="T348" s="42"/>
      <c r="U348" s="42"/>
      <c r="V348" s="42">
        <f xml:space="preserve"> Geothermal!$S$40*(V355+V376)</f>
        <v>6624.1604037906363</v>
      </c>
      <c r="W348" s="42">
        <f xml:space="preserve"> Geothermal!$S$40*(W355+W376)</f>
        <v>6624.1604037906363</v>
      </c>
      <c r="X348" s="42"/>
      <c r="Y348" s="42"/>
      <c r="Z348" s="42"/>
      <c r="AA348" s="42"/>
      <c r="AB348" s="42"/>
      <c r="AC348" s="42"/>
      <c r="AD348" s="42"/>
      <c r="AE348" s="42"/>
      <c r="AF348" s="42"/>
      <c r="AG348" s="42"/>
      <c r="AH348" s="42"/>
      <c r="AI348" s="42"/>
      <c r="AJ348" s="42"/>
      <c r="AK348" s="42"/>
      <c r="AL348" s="42"/>
      <c r="AM348" s="42"/>
      <c r="AN348" s="42"/>
      <c r="AO348" s="42"/>
      <c r="AP348" s="42"/>
      <c r="AQ348" s="42"/>
      <c r="AR348" s="42"/>
      <c r="AS348" s="42"/>
      <c r="AT348" s="42"/>
      <c r="AU348" s="42"/>
      <c r="AV348" s="42"/>
      <c r="AW348" s="42"/>
      <c r="AX348" s="42"/>
      <c r="AY348" s="42"/>
      <c r="AZ348" s="42"/>
      <c r="BA348" s="42"/>
      <c r="BB348" s="42"/>
      <c r="BC348" s="42"/>
      <c r="BD348" s="42"/>
      <c r="BE348" s="42"/>
      <c r="BF348" s="42"/>
      <c r="BG348" s="42"/>
    </row>
    <row r="349" spans="1:59">
      <c r="B349" s="871"/>
      <c r="D349" s="802"/>
      <c r="E349" s="8" t="s">
        <v>984</v>
      </c>
      <c r="S349" s="42"/>
      <c r="T349" s="42"/>
      <c r="U349" s="42"/>
      <c r="V349" s="42">
        <f xml:space="preserve"> Geothermal!$S$40*(V356+V377)</f>
        <v>6954.7051235392009</v>
      </c>
      <c r="W349" s="42">
        <f xml:space="preserve"> Geothermal!$S$40*(W356+W377)</f>
        <v>6954.7051235392009</v>
      </c>
      <c r="X349" s="42"/>
      <c r="Y349" s="42"/>
      <c r="Z349" s="42"/>
      <c r="AA349" s="42"/>
      <c r="AB349" s="42"/>
      <c r="AC349" s="42"/>
      <c r="AD349" s="42"/>
      <c r="AE349" s="42"/>
      <c r="AF349" s="42"/>
      <c r="AG349" s="42"/>
      <c r="AH349" s="42"/>
      <c r="AI349" s="42"/>
      <c r="AJ349" s="42"/>
      <c r="AK349" s="42"/>
      <c r="AL349" s="42"/>
      <c r="AM349" s="42"/>
      <c r="AN349" s="42"/>
      <c r="AO349" s="42"/>
      <c r="AP349" s="42"/>
      <c r="AQ349" s="42"/>
      <c r="AR349" s="42"/>
      <c r="AS349" s="42"/>
      <c r="AT349" s="42"/>
      <c r="AU349" s="42"/>
      <c r="AV349" s="42"/>
      <c r="AW349" s="42"/>
      <c r="AX349" s="42"/>
      <c r="AY349" s="42"/>
      <c r="AZ349" s="42"/>
      <c r="BA349" s="42"/>
      <c r="BB349" s="42"/>
      <c r="BC349" s="42"/>
      <c r="BD349" s="42"/>
      <c r="BE349" s="42"/>
      <c r="BF349" s="42"/>
      <c r="BG349" s="42"/>
    </row>
    <row r="350" spans="1:59">
      <c r="B350" s="871"/>
      <c r="D350" s="802"/>
      <c r="E350" s="8" t="s">
        <v>985</v>
      </c>
      <c r="S350" s="42"/>
      <c r="T350" s="42"/>
      <c r="U350" s="42"/>
      <c r="V350" s="42"/>
      <c r="W350" s="42"/>
      <c r="X350" s="42"/>
      <c r="Y350" s="42"/>
      <c r="Z350" s="42"/>
      <c r="AA350" s="42"/>
      <c r="AB350" s="42"/>
      <c r="AC350" s="42"/>
      <c r="AD350" s="42"/>
      <c r="AE350" s="42"/>
      <c r="AF350" s="42"/>
      <c r="AG350" s="42"/>
      <c r="AH350" s="42"/>
      <c r="AI350" s="42"/>
      <c r="AJ350" s="42"/>
      <c r="AK350" s="42"/>
      <c r="AL350" s="42"/>
      <c r="AM350" s="42"/>
      <c r="AN350" s="42"/>
      <c r="AO350" s="42"/>
      <c r="AP350" s="42"/>
      <c r="AQ350" s="42"/>
      <c r="AR350" s="42"/>
      <c r="AS350" s="42"/>
      <c r="AT350" s="42"/>
      <c r="AU350" s="42"/>
      <c r="AV350" s="42"/>
      <c r="AW350" s="42"/>
      <c r="AX350" s="42"/>
      <c r="AY350" s="42"/>
      <c r="AZ350" s="42"/>
      <c r="BA350" s="42"/>
      <c r="BB350" s="42"/>
      <c r="BC350" s="42"/>
      <c r="BD350" s="42"/>
      <c r="BE350" s="42"/>
      <c r="BF350" s="42"/>
      <c r="BG350" s="42"/>
    </row>
    <row r="351" spans="1:59">
      <c r="B351" s="871"/>
      <c r="D351" s="802"/>
      <c r="E351" s="8" t="s">
        <v>986</v>
      </c>
      <c r="S351" s="42"/>
      <c r="T351" s="42"/>
      <c r="U351" s="42"/>
      <c r="V351" s="42"/>
      <c r="W351" s="42"/>
      <c r="X351" s="42"/>
      <c r="Y351" s="42"/>
      <c r="Z351" s="42"/>
      <c r="AA351" s="42"/>
      <c r="AB351" s="42"/>
      <c r="AC351" s="42"/>
      <c r="AD351" s="42"/>
      <c r="AE351" s="42"/>
      <c r="AF351" s="42"/>
      <c r="AG351" s="42"/>
      <c r="AH351" s="42"/>
      <c r="AI351" s="42"/>
      <c r="AJ351" s="42"/>
      <c r="AK351" s="42"/>
      <c r="AL351" s="42"/>
      <c r="AM351" s="42"/>
      <c r="AN351" s="42"/>
      <c r="AO351" s="42"/>
      <c r="AP351" s="42"/>
      <c r="AQ351" s="42"/>
      <c r="AR351" s="42"/>
      <c r="AS351" s="42"/>
      <c r="AT351" s="42"/>
      <c r="AU351" s="42"/>
      <c r="AV351" s="42"/>
      <c r="AW351" s="42"/>
      <c r="AX351" s="42"/>
      <c r="AY351" s="42"/>
      <c r="AZ351" s="42"/>
      <c r="BA351" s="42"/>
      <c r="BB351" s="42"/>
      <c r="BC351" s="42"/>
      <c r="BD351" s="42"/>
      <c r="BE351" s="42"/>
      <c r="BF351" s="42"/>
      <c r="BG351" s="42"/>
    </row>
    <row r="352" spans="1:59">
      <c r="B352" s="871"/>
      <c r="D352" s="802"/>
      <c r="E352" s="8" t="s">
        <v>987</v>
      </c>
      <c r="S352" s="42"/>
      <c r="T352" s="42"/>
      <c r="U352" s="42"/>
      <c r="V352" s="42"/>
      <c r="W352" s="42"/>
      <c r="X352" s="42"/>
      <c r="Y352" s="42"/>
      <c r="Z352" s="42"/>
      <c r="AA352" s="42"/>
      <c r="AB352" s="42"/>
      <c r="AC352" s="42"/>
      <c r="AD352" s="42"/>
      <c r="AE352" s="42"/>
      <c r="AF352" s="42"/>
      <c r="AG352" s="42"/>
      <c r="AH352" s="42"/>
      <c r="AI352" s="42"/>
      <c r="AJ352" s="42"/>
      <c r="AK352" s="42"/>
      <c r="AL352" s="42"/>
      <c r="AM352" s="42"/>
      <c r="AN352" s="42"/>
      <c r="AO352" s="42"/>
      <c r="AP352" s="42"/>
      <c r="AQ352" s="42"/>
      <c r="AR352" s="42"/>
      <c r="AS352" s="42"/>
      <c r="AT352" s="42"/>
      <c r="AU352" s="42"/>
      <c r="AV352" s="42"/>
      <c r="AW352" s="42"/>
      <c r="AX352" s="42"/>
      <c r="AY352" s="42"/>
      <c r="AZ352" s="42"/>
      <c r="BA352" s="42"/>
      <c r="BB352" s="42"/>
      <c r="BC352" s="42"/>
      <c r="BD352" s="42"/>
      <c r="BE352" s="42"/>
      <c r="BF352" s="42"/>
      <c r="BG352" s="42"/>
    </row>
    <row r="353" spans="1:59">
      <c r="B353" s="871"/>
      <c r="D353" s="802"/>
      <c r="E353" s="702" t="s">
        <v>988</v>
      </c>
      <c r="S353" s="42"/>
      <c r="T353" s="42"/>
      <c r="U353" s="42"/>
      <c r="V353" s="42"/>
      <c r="W353" s="42"/>
      <c r="X353" s="42"/>
      <c r="Y353" s="42"/>
      <c r="Z353" s="42"/>
      <c r="AA353" s="42"/>
      <c r="AB353" s="42"/>
      <c r="AC353" s="42"/>
      <c r="AD353" s="42"/>
      <c r="AE353" s="42"/>
      <c r="AF353" s="42"/>
      <c r="AG353" s="42"/>
      <c r="AH353" s="42"/>
      <c r="AI353" s="42"/>
      <c r="AJ353" s="42"/>
      <c r="AK353" s="42"/>
      <c r="AL353" s="42"/>
      <c r="AM353" s="42"/>
      <c r="AN353" s="42"/>
      <c r="AO353" s="42"/>
      <c r="AP353" s="42"/>
      <c r="AQ353" s="42"/>
      <c r="AR353" s="42"/>
      <c r="AS353" s="42"/>
      <c r="AT353" s="42"/>
      <c r="AU353" s="42"/>
      <c r="AV353" s="42"/>
      <c r="AW353" s="42"/>
      <c r="AX353" s="42"/>
      <c r="AY353" s="42"/>
      <c r="AZ353" s="42"/>
      <c r="BA353" s="42"/>
      <c r="BB353" s="42"/>
      <c r="BC353" s="42"/>
      <c r="BD353" s="42"/>
      <c r="BE353" s="42"/>
      <c r="BF353" s="42"/>
      <c r="BG353" s="42"/>
    </row>
    <row r="354" spans="1:59">
      <c r="B354" s="871"/>
    </row>
    <row r="355" spans="1:59" ht="14.1" customHeight="1">
      <c r="A355" s="366"/>
      <c r="B355" s="871"/>
      <c r="D355" s="801" t="s">
        <v>28</v>
      </c>
      <c r="E355" s="8" t="s">
        <v>983</v>
      </c>
      <c r="F355" s="41"/>
      <c r="G355" s="41"/>
      <c r="H355" s="41"/>
      <c r="I355" s="41"/>
      <c r="J355" s="41"/>
      <c r="K355" s="41"/>
      <c r="L355" s="41"/>
      <c r="M355" s="41"/>
      <c r="N355" s="41"/>
      <c r="O355" s="41"/>
      <c r="P355" s="41"/>
      <c r="Q355" s="41"/>
      <c r="R355" s="41"/>
      <c r="S355" s="36"/>
      <c r="T355" s="36"/>
      <c r="U355" s="36"/>
      <c r="V355" s="36">
        <v>5992</v>
      </c>
      <c r="W355" s="36">
        <v>5992</v>
      </c>
      <c r="X355" s="36"/>
      <c r="Y355" s="36"/>
      <c r="Z355" s="36"/>
      <c r="AA355" s="36"/>
      <c r="AB355" s="36"/>
      <c r="AC355" s="36"/>
      <c r="AD355" s="36"/>
      <c r="AE355" s="36"/>
      <c r="AF355" s="36"/>
      <c r="AG355" s="36"/>
      <c r="AH355" s="36"/>
      <c r="AI355" s="36"/>
      <c r="AJ355" s="36"/>
      <c r="AK355" s="36"/>
      <c r="AL355" s="36"/>
      <c r="AM355" s="36"/>
      <c r="AN355" s="36"/>
      <c r="AO355" s="36"/>
      <c r="AP355" s="36"/>
      <c r="AQ355" s="36"/>
      <c r="AR355" s="36"/>
      <c r="AS355" s="36"/>
      <c r="AT355" s="36"/>
      <c r="AU355" s="36"/>
      <c r="AV355" s="36"/>
      <c r="AW355" s="36"/>
      <c r="AX355" s="36"/>
      <c r="AY355" s="36"/>
      <c r="AZ355" s="36"/>
      <c r="BA355" s="36"/>
      <c r="BB355" s="36"/>
      <c r="BC355" s="36"/>
      <c r="BD355" s="36"/>
      <c r="BE355" s="36"/>
      <c r="BF355" s="36"/>
      <c r="BG355" s="36"/>
    </row>
    <row r="356" spans="1:59">
      <c r="B356" s="871"/>
      <c r="D356" s="802"/>
      <c r="E356" s="8" t="s">
        <v>984</v>
      </c>
      <c r="F356" s="42" t="e">
        <f>Geothermal!#REF!</f>
        <v>#REF!</v>
      </c>
      <c r="G356" s="42" t="e">
        <f>Geothermal!#REF!</f>
        <v>#REF!</v>
      </c>
      <c r="H356" s="42" t="e">
        <f>Geothermal!#REF!</f>
        <v>#REF!</v>
      </c>
      <c r="I356" s="42" t="e">
        <f>Geothermal!#REF!</f>
        <v>#REF!</v>
      </c>
      <c r="J356" s="42" t="e">
        <f>Geothermal!#REF!</f>
        <v>#REF!</v>
      </c>
      <c r="K356" s="42" t="e">
        <f>Geothermal!#REF!</f>
        <v>#REF!</v>
      </c>
      <c r="L356" s="42" t="e">
        <f>Geothermal!#REF!</f>
        <v>#REF!</v>
      </c>
      <c r="M356" s="42" t="e">
        <f>Geothermal!#REF!</f>
        <v>#REF!</v>
      </c>
      <c r="N356" s="42" t="e">
        <f>Geothermal!#REF!</f>
        <v>#REF!</v>
      </c>
      <c r="O356" s="42" t="e">
        <f>Geothermal!#REF!</f>
        <v>#REF!</v>
      </c>
      <c r="P356" s="42" t="e">
        <f>Geothermal!#REF!</f>
        <v>#REF!</v>
      </c>
      <c r="Q356" s="42" t="e">
        <f>Geothermal!#REF!</f>
        <v>#REF!</v>
      </c>
      <c r="R356" s="42" t="e">
        <f>Geothermal!#REF!</f>
        <v>#REF!</v>
      </c>
      <c r="S356" s="36"/>
      <c r="T356" s="36"/>
      <c r="U356" s="36"/>
      <c r="V356" s="36">
        <v>6291</v>
      </c>
      <c r="W356" s="36">
        <v>6291</v>
      </c>
      <c r="X356" s="36"/>
      <c r="Y356" s="36"/>
      <c r="Z356" s="36"/>
      <c r="AA356" s="36"/>
      <c r="AB356" s="36"/>
      <c r="AC356" s="36"/>
      <c r="AD356" s="36"/>
      <c r="AE356" s="36"/>
      <c r="AF356" s="36"/>
      <c r="AG356" s="36"/>
      <c r="AH356" s="36"/>
      <c r="AI356" s="36"/>
      <c r="AJ356" s="36"/>
      <c r="AK356" s="36"/>
      <c r="AL356" s="36"/>
      <c r="AM356" s="36"/>
      <c r="AN356" s="36"/>
      <c r="AO356" s="36"/>
      <c r="AP356" s="36"/>
      <c r="AQ356" s="36"/>
      <c r="AR356" s="36"/>
      <c r="AS356" s="36"/>
      <c r="AT356" s="36"/>
      <c r="AU356" s="36"/>
      <c r="AV356" s="36"/>
      <c r="AW356" s="36"/>
      <c r="AX356" s="36"/>
      <c r="AY356" s="36"/>
      <c r="AZ356" s="36"/>
      <c r="BA356" s="36"/>
      <c r="BB356" s="36"/>
      <c r="BC356" s="36"/>
      <c r="BD356" s="36"/>
      <c r="BE356" s="36"/>
      <c r="BF356" s="36"/>
      <c r="BG356" s="36"/>
    </row>
    <row r="357" spans="1:59">
      <c r="B357" s="871"/>
      <c r="D357" s="802"/>
      <c r="E357" s="8" t="s">
        <v>985</v>
      </c>
      <c r="F357" s="42" t="e">
        <f>Geothermal!#REF!</f>
        <v>#REF!</v>
      </c>
      <c r="G357" s="42" t="e">
        <f>Geothermal!#REF!</f>
        <v>#REF!</v>
      </c>
      <c r="H357" s="42" t="e">
        <f>Geothermal!#REF!</f>
        <v>#REF!</v>
      </c>
      <c r="I357" s="42" t="e">
        <f>Geothermal!#REF!</f>
        <v>#REF!</v>
      </c>
      <c r="J357" s="42" t="e">
        <f>Geothermal!#REF!</f>
        <v>#REF!</v>
      </c>
      <c r="K357" s="42" t="e">
        <f>Geothermal!#REF!</f>
        <v>#REF!</v>
      </c>
      <c r="L357" s="42" t="e">
        <f>Geothermal!#REF!</f>
        <v>#REF!</v>
      </c>
      <c r="M357" s="42" t="e">
        <f>Geothermal!#REF!</f>
        <v>#REF!</v>
      </c>
      <c r="N357" s="42" t="e">
        <f>Geothermal!#REF!</f>
        <v>#REF!</v>
      </c>
      <c r="O357" s="42" t="e">
        <f>Geothermal!#REF!</f>
        <v>#REF!</v>
      </c>
      <c r="P357" s="42" t="e">
        <f>Geothermal!#REF!</f>
        <v>#REF!</v>
      </c>
      <c r="Q357" s="42" t="e">
        <f>Geothermal!#REF!</f>
        <v>#REF!</v>
      </c>
      <c r="R357" s="42" t="e">
        <f>Geothermal!#REF!</f>
        <v>#REF!</v>
      </c>
      <c r="S357" s="36"/>
      <c r="T357" s="36"/>
      <c r="U357" s="36"/>
      <c r="V357" s="36"/>
      <c r="W357" s="36"/>
      <c r="X357" s="36"/>
      <c r="Y357" s="36"/>
      <c r="Z357" s="36"/>
      <c r="AA357" s="36"/>
      <c r="AB357" s="36"/>
      <c r="AC357" s="36"/>
      <c r="AD357" s="36"/>
      <c r="AE357" s="36"/>
      <c r="AF357" s="36"/>
      <c r="AG357" s="36"/>
      <c r="AH357" s="36"/>
      <c r="AI357" s="36"/>
      <c r="AJ357" s="36"/>
      <c r="AK357" s="36"/>
      <c r="AL357" s="36"/>
      <c r="AM357" s="36"/>
      <c r="AN357" s="36"/>
      <c r="AO357" s="36"/>
      <c r="AP357" s="36"/>
      <c r="AQ357" s="36"/>
      <c r="AR357" s="36"/>
      <c r="AS357" s="36"/>
      <c r="AT357" s="36"/>
      <c r="AU357" s="36"/>
      <c r="AV357" s="36"/>
      <c r="AW357" s="36"/>
      <c r="AX357" s="36"/>
      <c r="AY357" s="36"/>
      <c r="AZ357" s="36"/>
      <c r="BA357" s="36"/>
      <c r="BB357" s="36"/>
      <c r="BC357" s="36"/>
      <c r="BD357" s="36"/>
      <c r="BE357" s="36"/>
      <c r="BF357" s="36"/>
      <c r="BG357" s="36"/>
    </row>
    <row r="358" spans="1:59">
      <c r="B358" s="871"/>
      <c r="D358" s="802"/>
      <c r="E358" s="8" t="s">
        <v>986</v>
      </c>
      <c r="F358" s="42" t="e">
        <f>Geothermal!#REF!</f>
        <v>#REF!</v>
      </c>
      <c r="G358" s="42" t="e">
        <f>Geothermal!#REF!</f>
        <v>#REF!</v>
      </c>
      <c r="H358" s="42" t="e">
        <f>Geothermal!#REF!</f>
        <v>#REF!</v>
      </c>
      <c r="I358" s="42" t="e">
        <f>Geothermal!#REF!</f>
        <v>#REF!</v>
      </c>
      <c r="J358" s="42" t="e">
        <f>Geothermal!#REF!</f>
        <v>#REF!</v>
      </c>
      <c r="K358" s="42" t="e">
        <f>Geothermal!#REF!</f>
        <v>#REF!</v>
      </c>
      <c r="L358" s="42" t="e">
        <f>Geothermal!#REF!</f>
        <v>#REF!</v>
      </c>
      <c r="M358" s="42" t="e">
        <f>Geothermal!#REF!</f>
        <v>#REF!</v>
      </c>
      <c r="N358" s="42" t="e">
        <f>Geothermal!#REF!</f>
        <v>#REF!</v>
      </c>
      <c r="O358" s="42" t="e">
        <f>Geothermal!#REF!</f>
        <v>#REF!</v>
      </c>
      <c r="P358" s="42" t="e">
        <f>Geothermal!#REF!</f>
        <v>#REF!</v>
      </c>
      <c r="Q358" s="42" t="e">
        <f>Geothermal!#REF!</f>
        <v>#REF!</v>
      </c>
      <c r="R358" s="42" t="e">
        <f>Geothermal!#REF!</f>
        <v>#REF!</v>
      </c>
      <c r="S358" s="36"/>
      <c r="T358" s="36"/>
      <c r="U358" s="36"/>
      <c r="V358" s="36"/>
      <c r="W358" s="36"/>
      <c r="X358" s="36"/>
      <c r="Y358" s="36"/>
      <c r="Z358" s="36"/>
      <c r="AA358" s="36"/>
      <c r="AB358" s="36"/>
      <c r="AC358" s="36"/>
      <c r="AD358" s="36"/>
      <c r="AE358" s="36"/>
      <c r="AF358" s="36"/>
      <c r="AG358" s="36"/>
      <c r="AH358" s="36"/>
      <c r="AI358" s="36"/>
      <c r="AJ358" s="36"/>
      <c r="AK358" s="36"/>
      <c r="AL358" s="36"/>
      <c r="AM358" s="36"/>
      <c r="AN358" s="36"/>
      <c r="AO358" s="36"/>
      <c r="AP358" s="36"/>
      <c r="AQ358" s="36"/>
      <c r="AR358" s="36"/>
      <c r="AS358" s="36"/>
      <c r="AT358" s="36"/>
      <c r="AU358" s="36"/>
      <c r="AV358" s="36"/>
      <c r="AW358" s="36"/>
      <c r="AX358" s="36"/>
      <c r="AY358" s="36"/>
      <c r="AZ358" s="36"/>
      <c r="BA358" s="36"/>
      <c r="BB358" s="36"/>
      <c r="BC358" s="36"/>
      <c r="BD358" s="36"/>
      <c r="BE358" s="36"/>
      <c r="BF358" s="36"/>
      <c r="BG358" s="36"/>
    </row>
    <row r="359" spans="1:59">
      <c r="B359" s="871"/>
      <c r="D359" s="802"/>
      <c r="E359" s="8" t="s">
        <v>987</v>
      </c>
      <c r="F359" s="42" t="e">
        <f>Geothermal!#REF!</f>
        <v>#REF!</v>
      </c>
      <c r="G359" s="42" t="e">
        <f>Geothermal!#REF!</f>
        <v>#REF!</v>
      </c>
      <c r="H359" s="42" t="e">
        <f>Geothermal!#REF!</f>
        <v>#REF!</v>
      </c>
      <c r="I359" s="42" t="e">
        <f>Geothermal!#REF!</f>
        <v>#REF!</v>
      </c>
      <c r="J359" s="42" t="e">
        <f>Geothermal!#REF!</f>
        <v>#REF!</v>
      </c>
      <c r="K359" s="42" t="e">
        <f>Geothermal!#REF!</f>
        <v>#REF!</v>
      </c>
      <c r="L359" s="42" t="e">
        <f>Geothermal!#REF!</f>
        <v>#REF!</v>
      </c>
      <c r="M359" s="42" t="e">
        <f>Geothermal!#REF!</f>
        <v>#REF!</v>
      </c>
      <c r="N359" s="42" t="e">
        <f>Geothermal!#REF!</f>
        <v>#REF!</v>
      </c>
      <c r="O359" s="42" t="e">
        <f>Geothermal!#REF!</f>
        <v>#REF!</v>
      </c>
      <c r="P359" s="42" t="e">
        <f>Geothermal!#REF!</f>
        <v>#REF!</v>
      </c>
      <c r="Q359" s="42" t="e">
        <f>Geothermal!#REF!</f>
        <v>#REF!</v>
      </c>
      <c r="R359" s="42" t="e">
        <f>Geothermal!#REF!</f>
        <v>#REF!</v>
      </c>
      <c r="S359" s="36"/>
      <c r="T359" s="36"/>
      <c r="U359" s="36"/>
      <c r="V359" s="36"/>
      <c r="W359" s="36"/>
      <c r="X359" s="36"/>
      <c r="Y359" s="36"/>
      <c r="Z359" s="36"/>
      <c r="AA359" s="36"/>
      <c r="AB359" s="36"/>
      <c r="AC359" s="36"/>
      <c r="AD359" s="36"/>
      <c r="AE359" s="36"/>
      <c r="AF359" s="36"/>
      <c r="AG359" s="36"/>
      <c r="AH359" s="36"/>
      <c r="AI359" s="36"/>
      <c r="AJ359" s="36"/>
      <c r="AK359" s="36"/>
      <c r="AL359" s="36"/>
      <c r="AM359" s="36"/>
      <c r="AN359" s="36"/>
      <c r="AO359" s="36"/>
      <c r="AP359" s="36"/>
      <c r="AQ359" s="36"/>
      <c r="AR359" s="36"/>
      <c r="AS359" s="36"/>
      <c r="AT359" s="36"/>
      <c r="AU359" s="36"/>
      <c r="AV359" s="36"/>
      <c r="AW359" s="36"/>
      <c r="AX359" s="36"/>
      <c r="AY359" s="36"/>
      <c r="AZ359" s="36"/>
      <c r="BA359" s="36"/>
      <c r="BB359" s="36"/>
      <c r="BC359" s="36"/>
      <c r="BD359" s="36"/>
      <c r="BE359" s="36"/>
      <c r="BF359" s="36"/>
      <c r="BG359" s="36"/>
    </row>
    <row r="360" spans="1:59">
      <c r="B360" s="871"/>
      <c r="D360" s="802"/>
      <c r="E360" s="702" t="s">
        <v>988</v>
      </c>
      <c r="F360" s="42" t="e">
        <f>Geothermal!#REF!</f>
        <v>#REF!</v>
      </c>
      <c r="G360" s="42" t="e">
        <f>Geothermal!#REF!</f>
        <v>#REF!</v>
      </c>
      <c r="H360" s="42" t="e">
        <f>Geothermal!#REF!</f>
        <v>#REF!</v>
      </c>
      <c r="I360" s="42" t="e">
        <f>Geothermal!#REF!</f>
        <v>#REF!</v>
      </c>
      <c r="J360" s="42" t="e">
        <f>Geothermal!#REF!</f>
        <v>#REF!</v>
      </c>
      <c r="K360" s="42" t="e">
        <f>Geothermal!#REF!</f>
        <v>#REF!</v>
      </c>
      <c r="L360" s="42" t="e">
        <f>Geothermal!#REF!</f>
        <v>#REF!</v>
      </c>
      <c r="M360" s="42" t="e">
        <f>Geothermal!#REF!</f>
        <v>#REF!</v>
      </c>
      <c r="N360" s="42" t="e">
        <f>Geothermal!#REF!</f>
        <v>#REF!</v>
      </c>
      <c r="O360" s="42" t="e">
        <f>Geothermal!#REF!</f>
        <v>#REF!</v>
      </c>
      <c r="P360" s="42" t="e">
        <f>Geothermal!#REF!</f>
        <v>#REF!</v>
      </c>
      <c r="Q360" s="42" t="e">
        <f>Geothermal!#REF!</f>
        <v>#REF!</v>
      </c>
      <c r="R360" s="42" t="e">
        <f>Geothermal!#REF!</f>
        <v>#REF!</v>
      </c>
      <c r="S360" s="719"/>
      <c r="T360" s="719"/>
      <c r="U360" s="719"/>
      <c r="V360" s="719"/>
      <c r="W360" s="719"/>
      <c r="X360" s="719"/>
      <c r="Y360" s="719"/>
      <c r="Z360" s="719"/>
      <c r="AA360" s="719"/>
      <c r="AB360" s="719"/>
      <c r="AC360" s="719"/>
      <c r="AD360" s="719"/>
      <c r="AE360" s="719"/>
      <c r="AF360" s="719"/>
      <c r="AG360" s="719"/>
      <c r="AH360" s="719"/>
      <c r="AI360" s="719"/>
      <c r="AJ360" s="719"/>
      <c r="AK360" s="719"/>
      <c r="AL360" s="719"/>
      <c r="AM360" s="719"/>
      <c r="AN360" s="719"/>
      <c r="AO360" s="719"/>
      <c r="AP360" s="719"/>
      <c r="AQ360" s="719"/>
      <c r="AR360" s="719"/>
      <c r="AS360" s="719"/>
      <c r="AT360" s="719"/>
      <c r="AU360" s="719"/>
      <c r="AV360" s="719"/>
      <c r="AW360" s="719"/>
      <c r="AX360" s="719"/>
      <c r="AY360" s="719"/>
      <c r="AZ360" s="719"/>
      <c r="BA360" s="719"/>
      <c r="BB360" s="719"/>
      <c r="BC360" s="719"/>
      <c r="BD360" s="719"/>
      <c r="BE360" s="719"/>
      <c r="BF360" s="719"/>
      <c r="BG360" s="719"/>
    </row>
    <row r="361" spans="1:59">
      <c r="B361" s="871"/>
    </row>
    <row r="362" spans="1:59" ht="14.1" customHeight="1">
      <c r="A362" s="366"/>
      <c r="B362" s="871"/>
      <c r="D362" s="801" t="s">
        <v>624</v>
      </c>
      <c r="E362" s="8" t="s">
        <v>983</v>
      </c>
      <c r="F362" s="41"/>
      <c r="G362" s="41"/>
      <c r="H362" s="41"/>
      <c r="I362" s="41"/>
      <c r="J362" s="41"/>
      <c r="K362" s="41"/>
      <c r="L362" s="41"/>
      <c r="M362" s="41"/>
      <c r="N362" s="41"/>
      <c r="O362" s="41"/>
      <c r="P362" s="41"/>
      <c r="Q362" s="41"/>
      <c r="R362" s="41"/>
      <c r="S362" s="36"/>
      <c r="T362" s="36"/>
      <c r="U362" s="36"/>
      <c r="V362" s="36">
        <v>160</v>
      </c>
      <c r="W362" s="36">
        <v>160</v>
      </c>
      <c r="X362" s="36"/>
      <c r="Y362" s="36"/>
      <c r="Z362" s="36"/>
      <c r="AA362" s="36"/>
      <c r="AB362" s="36"/>
      <c r="AC362" s="36"/>
      <c r="AD362" s="36"/>
      <c r="AE362" s="36"/>
      <c r="AF362" s="36"/>
      <c r="AG362" s="36"/>
      <c r="AH362" s="36"/>
      <c r="AI362" s="36"/>
      <c r="AJ362" s="36"/>
      <c r="AK362" s="36"/>
      <c r="AL362" s="36"/>
      <c r="AM362" s="36"/>
      <c r="AN362" s="36"/>
      <c r="AO362" s="36"/>
      <c r="AP362" s="36"/>
      <c r="AQ362" s="36"/>
      <c r="AR362" s="36"/>
      <c r="AS362" s="36"/>
      <c r="AT362" s="36"/>
      <c r="AU362" s="36"/>
      <c r="AV362" s="36"/>
      <c r="AW362" s="36"/>
      <c r="AX362" s="36"/>
      <c r="AY362" s="36"/>
      <c r="AZ362" s="36"/>
      <c r="BA362" s="36"/>
      <c r="BB362" s="36"/>
      <c r="BC362" s="36"/>
      <c r="BD362" s="36"/>
      <c r="BE362" s="36"/>
      <c r="BF362" s="36"/>
      <c r="BG362" s="36"/>
    </row>
    <row r="363" spans="1:59">
      <c r="B363" s="871"/>
      <c r="D363" s="802"/>
      <c r="E363" s="8" t="s">
        <v>984</v>
      </c>
      <c r="F363" s="42" t="e">
        <f>Geothermal!#REF!</f>
        <v>#REF!</v>
      </c>
      <c r="G363" s="42" t="e">
        <f>Geothermal!#REF!</f>
        <v>#REF!</v>
      </c>
      <c r="H363" s="42" t="e">
        <f>Geothermal!#REF!</f>
        <v>#REF!</v>
      </c>
      <c r="I363" s="42" t="e">
        <f>Geothermal!#REF!</f>
        <v>#REF!</v>
      </c>
      <c r="J363" s="42" t="e">
        <f>Geothermal!#REF!</f>
        <v>#REF!</v>
      </c>
      <c r="K363" s="42" t="e">
        <f>Geothermal!#REF!</f>
        <v>#REF!</v>
      </c>
      <c r="L363" s="42" t="e">
        <f>Geothermal!#REF!</f>
        <v>#REF!</v>
      </c>
      <c r="M363" s="42" t="e">
        <f>Geothermal!#REF!</f>
        <v>#REF!</v>
      </c>
      <c r="N363" s="42" t="e">
        <f>Geothermal!#REF!</f>
        <v>#REF!</v>
      </c>
      <c r="O363" s="42" t="e">
        <f>Geothermal!#REF!</f>
        <v>#REF!</v>
      </c>
      <c r="P363" s="42" t="e">
        <f>Geothermal!#REF!</f>
        <v>#REF!</v>
      </c>
      <c r="Q363" s="42" t="e">
        <f>Geothermal!#REF!</f>
        <v>#REF!</v>
      </c>
      <c r="R363" s="42" t="e">
        <f>Geothermal!#REF!</f>
        <v>#REF!</v>
      </c>
      <c r="S363" s="36"/>
      <c r="T363" s="36"/>
      <c r="U363" s="36"/>
      <c r="V363" s="36">
        <v>200</v>
      </c>
      <c r="W363" s="36">
        <v>200</v>
      </c>
      <c r="X363" s="36"/>
      <c r="Y363" s="36"/>
      <c r="Z363" s="36"/>
      <c r="AA363" s="36"/>
      <c r="AB363" s="36"/>
      <c r="AC363" s="36"/>
      <c r="AD363" s="36"/>
      <c r="AE363" s="36"/>
      <c r="AF363" s="36"/>
      <c r="AG363" s="36"/>
      <c r="AH363" s="36"/>
      <c r="AI363" s="36"/>
      <c r="AJ363" s="36"/>
      <c r="AK363" s="36"/>
      <c r="AL363" s="36"/>
      <c r="AM363" s="36"/>
      <c r="AN363" s="36"/>
      <c r="AO363" s="36"/>
      <c r="AP363" s="36"/>
      <c r="AQ363" s="36"/>
      <c r="AR363" s="36"/>
      <c r="AS363" s="36"/>
      <c r="AT363" s="36"/>
      <c r="AU363" s="36"/>
      <c r="AV363" s="36"/>
      <c r="AW363" s="36"/>
      <c r="AX363" s="36"/>
      <c r="AY363" s="36"/>
      <c r="AZ363" s="36"/>
      <c r="BA363" s="36"/>
      <c r="BB363" s="36"/>
      <c r="BC363" s="36"/>
      <c r="BD363" s="36"/>
      <c r="BE363" s="36"/>
      <c r="BF363" s="36"/>
      <c r="BG363" s="36"/>
    </row>
    <row r="364" spans="1:59">
      <c r="B364" s="871"/>
      <c r="D364" s="802"/>
      <c r="E364" s="8" t="s">
        <v>985</v>
      </c>
      <c r="F364" s="42" t="e">
        <f>Geothermal!#REF!</f>
        <v>#REF!</v>
      </c>
      <c r="G364" s="42" t="e">
        <f>Geothermal!#REF!</f>
        <v>#REF!</v>
      </c>
      <c r="H364" s="42" t="e">
        <f>Geothermal!#REF!</f>
        <v>#REF!</v>
      </c>
      <c r="I364" s="42" t="e">
        <f>Geothermal!#REF!</f>
        <v>#REF!</v>
      </c>
      <c r="J364" s="42" t="e">
        <f>Geothermal!#REF!</f>
        <v>#REF!</v>
      </c>
      <c r="K364" s="42" t="e">
        <f>Geothermal!#REF!</f>
        <v>#REF!</v>
      </c>
      <c r="L364" s="42" t="e">
        <f>Geothermal!#REF!</f>
        <v>#REF!</v>
      </c>
      <c r="M364" s="42" t="e">
        <f>Geothermal!#REF!</f>
        <v>#REF!</v>
      </c>
      <c r="N364" s="42" t="e">
        <f>Geothermal!#REF!</f>
        <v>#REF!</v>
      </c>
      <c r="O364" s="42" t="e">
        <f>Geothermal!#REF!</f>
        <v>#REF!</v>
      </c>
      <c r="P364" s="42" t="e">
        <f>Geothermal!#REF!</f>
        <v>#REF!</v>
      </c>
      <c r="Q364" s="42" t="e">
        <f>Geothermal!#REF!</f>
        <v>#REF!</v>
      </c>
      <c r="R364" s="42" t="e">
        <f>Geothermal!#REF!</f>
        <v>#REF!</v>
      </c>
      <c r="S364" s="36"/>
      <c r="T364" s="36"/>
      <c r="U364" s="36"/>
      <c r="V364" s="36"/>
      <c r="W364" s="36"/>
      <c r="X364" s="36"/>
      <c r="Y364" s="36"/>
      <c r="Z364" s="36"/>
      <c r="AA364" s="36"/>
      <c r="AB364" s="36"/>
      <c r="AC364" s="36"/>
      <c r="AD364" s="36"/>
      <c r="AE364" s="36"/>
      <c r="AF364" s="36"/>
      <c r="AG364" s="36"/>
      <c r="AH364" s="36"/>
      <c r="AI364" s="36"/>
      <c r="AJ364" s="36"/>
      <c r="AK364" s="36"/>
      <c r="AL364" s="36"/>
      <c r="AM364" s="36"/>
      <c r="AN364" s="36"/>
      <c r="AO364" s="36"/>
      <c r="AP364" s="36"/>
      <c r="AQ364" s="36"/>
      <c r="AR364" s="36"/>
      <c r="AS364" s="36"/>
      <c r="AT364" s="36"/>
      <c r="AU364" s="36"/>
      <c r="AV364" s="36"/>
      <c r="AW364" s="36"/>
      <c r="AX364" s="36"/>
      <c r="AY364" s="36"/>
      <c r="AZ364" s="36"/>
      <c r="BA364" s="36"/>
      <c r="BB364" s="36"/>
      <c r="BC364" s="36"/>
      <c r="BD364" s="36"/>
      <c r="BE364" s="36"/>
      <c r="BF364" s="36"/>
      <c r="BG364" s="36"/>
    </row>
    <row r="365" spans="1:59">
      <c r="B365" s="871"/>
      <c r="D365" s="802"/>
      <c r="E365" s="8" t="s">
        <v>986</v>
      </c>
      <c r="F365" s="42" t="e">
        <f>Geothermal!#REF!</f>
        <v>#REF!</v>
      </c>
      <c r="G365" s="42" t="e">
        <f>Geothermal!#REF!</f>
        <v>#REF!</v>
      </c>
      <c r="H365" s="42" t="e">
        <f>Geothermal!#REF!</f>
        <v>#REF!</v>
      </c>
      <c r="I365" s="42" t="e">
        <f>Geothermal!#REF!</f>
        <v>#REF!</v>
      </c>
      <c r="J365" s="42" t="e">
        <f>Geothermal!#REF!</f>
        <v>#REF!</v>
      </c>
      <c r="K365" s="42" t="e">
        <f>Geothermal!#REF!</f>
        <v>#REF!</v>
      </c>
      <c r="L365" s="42" t="e">
        <f>Geothermal!#REF!</f>
        <v>#REF!</v>
      </c>
      <c r="M365" s="42" t="e">
        <f>Geothermal!#REF!</f>
        <v>#REF!</v>
      </c>
      <c r="N365" s="42" t="e">
        <f>Geothermal!#REF!</f>
        <v>#REF!</v>
      </c>
      <c r="O365" s="42" t="e">
        <f>Geothermal!#REF!</f>
        <v>#REF!</v>
      </c>
      <c r="P365" s="42" t="e">
        <f>Geothermal!#REF!</f>
        <v>#REF!</v>
      </c>
      <c r="Q365" s="42" t="e">
        <f>Geothermal!#REF!</f>
        <v>#REF!</v>
      </c>
      <c r="R365" s="42" t="e">
        <f>Geothermal!#REF!</f>
        <v>#REF!</v>
      </c>
      <c r="S365" s="36"/>
      <c r="T365" s="36"/>
      <c r="U365" s="36"/>
      <c r="V365" s="36"/>
      <c r="W365" s="36"/>
      <c r="X365" s="36"/>
      <c r="Y365" s="36"/>
      <c r="Z365" s="36"/>
      <c r="AA365" s="36"/>
      <c r="AB365" s="36"/>
      <c r="AC365" s="36"/>
      <c r="AD365" s="36"/>
      <c r="AE365" s="36"/>
      <c r="AF365" s="36"/>
      <c r="AG365" s="36"/>
      <c r="AH365" s="36"/>
      <c r="AI365" s="36"/>
      <c r="AJ365" s="36"/>
      <c r="AK365" s="36"/>
      <c r="AL365" s="36"/>
      <c r="AM365" s="36"/>
      <c r="AN365" s="36"/>
      <c r="AO365" s="36"/>
      <c r="AP365" s="36"/>
      <c r="AQ365" s="36"/>
      <c r="AR365" s="36"/>
      <c r="AS365" s="36"/>
      <c r="AT365" s="36"/>
      <c r="AU365" s="36"/>
      <c r="AV365" s="36"/>
      <c r="AW365" s="36"/>
      <c r="AX365" s="36"/>
      <c r="AY365" s="36"/>
      <c r="AZ365" s="36"/>
      <c r="BA365" s="36"/>
      <c r="BB365" s="36"/>
      <c r="BC365" s="36"/>
      <c r="BD365" s="36"/>
      <c r="BE365" s="36"/>
      <c r="BF365" s="36"/>
      <c r="BG365" s="36"/>
    </row>
    <row r="366" spans="1:59">
      <c r="B366" s="871"/>
      <c r="D366" s="802"/>
      <c r="E366" s="8" t="s">
        <v>987</v>
      </c>
      <c r="F366" s="42" t="e">
        <f>Geothermal!#REF!</f>
        <v>#REF!</v>
      </c>
      <c r="G366" s="42" t="e">
        <f>Geothermal!#REF!</f>
        <v>#REF!</v>
      </c>
      <c r="H366" s="42" t="e">
        <f>Geothermal!#REF!</f>
        <v>#REF!</v>
      </c>
      <c r="I366" s="42" t="e">
        <f>Geothermal!#REF!</f>
        <v>#REF!</v>
      </c>
      <c r="J366" s="42" t="e">
        <f>Geothermal!#REF!</f>
        <v>#REF!</v>
      </c>
      <c r="K366" s="42" t="e">
        <f>Geothermal!#REF!</f>
        <v>#REF!</v>
      </c>
      <c r="L366" s="42" t="e">
        <f>Geothermal!#REF!</f>
        <v>#REF!</v>
      </c>
      <c r="M366" s="42" t="e">
        <f>Geothermal!#REF!</f>
        <v>#REF!</v>
      </c>
      <c r="N366" s="42" t="e">
        <f>Geothermal!#REF!</f>
        <v>#REF!</v>
      </c>
      <c r="O366" s="42" t="e">
        <f>Geothermal!#REF!</f>
        <v>#REF!</v>
      </c>
      <c r="P366" s="42" t="e">
        <f>Geothermal!#REF!</f>
        <v>#REF!</v>
      </c>
      <c r="Q366" s="42" t="e">
        <f>Geothermal!#REF!</f>
        <v>#REF!</v>
      </c>
      <c r="R366" s="42" t="e">
        <f>Geothermal!#REF!</f>
        <v>#REF!</v>
      </c>
      <c r="S366" s="36"/>
      <c r="T366" s="36"/>
      <c r="U366" s="36"/>
      <c r="V366" s="36"/>
      <c r="W366" s="36"/>
      <c r="X366" s="36"/>
      <c r="Y366" s="36"/>
      <c r="Z366" s="36"/>
      <c r="AA366" s="36"/>
      <c r="AB366" s="36"/>
      <c r="AC366" s="36"/>
      <c r="AD366" s="36"/>
      <c r="AE366" s="36"/>
      <c r="AF366" s="36"/>
      <c r="AG366" s="36"/>
      <c r="AH366" s="36"/>
      <c r="AI366" s="36"/>
      <c r="AJ366" s="36"/>
      <c r="AK366" s="36"/>
      <c r="AL366" s="36"/>
      <c r="AM366" s="36"/>
      <c r="AN366" s="36"/>
      <c r="AO366" s="36"/>
      <c r="AP366" s="36"/>
      <c r="AQ366" s="36"/>
      <c r="AR366" s="36"/>
      <c r="AS366" s="36"/>
      <c r="AT366" s="36"/>
      <c r="AU366" s="36"/>
      <c r="AV366" s="36"/>
      <c r="AW366" s="36"/>
      <c r="AX366" s="36"/>
      <c r="AY366" s="36"/>
      <c r="AZ366" s="36"/>
      <c r="BA366" s="36"/>
      <c r="BB366" s="36"/>
      <c r="BC366" s="36"/>
      <c r="BD366" s="36"/>
      <c r="BE366" s="36"/>
      <c r="BF366" s="36"/>
      <c r="BG366" s="36"/>
    </row>
    <row r="367" spans="1:59">
      <c r="B367" s="871"/>
      <c r="D367" s="802"/>
      <c r="E367" s="702" t="s">
        <v>988</v>
      </c>
      <c r="F367" s="42" t="e">
        <f>Geothermal!#REF!</f>
        <v>#REF!</v>
      </c>
      <c r="G367" s="42" t="e">
        <f>Geothermal!#REF!</f>
        <v>#REF!</v>
      </c>
      <c r="H367" s="42" t="e">
        <f>Geothermal!#REF!</f>
        <v>#REF!</v>
      </c>
      <c r="I367" s="42" t="e">
        <f>Geothermal!#REF!</f>
        <v>#REF!</v>
      </c>
      <c r="J367" s="42" t="e">
        <f>Geothermal!#REF!</f>
        <v>#REF!</v>
      </c>
      <c r="K367" s="42" t="e">
        <f>Geothermal!#REF!</f>
        <v>#REF!</v>
      </c>
      <c r="L367" s="42" t="e">
        <f>Geothermal!#REF!</f>
        <v>#REF!</v>
      </c>
      <c r="M367" s="42" t="e">
        <f>Geothermal!#REF!</f>
        <v>#REF!</v>
      </c>
      <c r="N367" s="42" t="e">
        <f>Geothermal!#REF!</f>
        <v>#REF!</v>
      </c>
      <c r="O367" s="42" t="e">
        <f>Geothermal!#REF!</f>
        <v>#REF!</v>
      </c>
      <c r="P367" s="42" t="e">
        <f>Geothermal!#REF!</f>
        <v>#REF!</v>
      </c>
      <c r="Q367" s="42" t="e">
        <f>Geothermal!#REF!</f>
        <v>#REF!</v>
      </c>
      <c r="R367" s="42" t="e">
        <f>Geothermal!#REF!</f>
        <v>#REF!</v>
      </c>
      <c r="S367" s="719"/>
      <c r="T367" s="719"/>
      <c r="U367" s="719"/>
      <c r="V367" s="719"/>
      <c r="W367" s="719"/>
      <c r="X367" s="719"/>
      <c r="Y367" s="719"/>
      <c r="Z367" s="719"/>
      <c r="AA367" s="719"/>
      <c r="AB367" s="719"/>
      <c r="AC367" s="719"/>
      <c r="AD367" s="719"/>
      <c r="AE367" s="719"/>
      <c r="AF367" s="719"/>
      <c r="AG367" s="719"/>
      <c r="AH367" s="719"/>
      <c r="AI367" s="719"/>
      <c r="AJ367" s="719"/>
      <c r="AK367" s="719"/>
      <c r="AL367" s="719"/>
      <c r="AM367" s="719"/>
      <c r="AN367" s="719"/>
      <c r="AO367" s="719"/>
      <c r="AP367" s="719"/>
      <c r="AQ367" s="719"/>
      <c r="AR367" s="719"/>
      <c r="AS367" s="719"/>
      <c r="AT367" s="719"/>
      <c r="AU367" s="719"/>
      <c r="AV367" s="719"/>
      <c r="AW367" s="719"/>
      <c r="AX367" s="719"/>
      <c r="AY367" s="719"/>
      <c r="AZ367" s="719"/>
      <c r="BA367" s="719"/>
      <c r="BB367" s="719"/>
      <c r="BC367" s="719"/>
      <c r="BD367" s="719"/>
      <c r="BE367" s="719"/>
      <c r="BF367" s="719"/>
      <c r="BG367" s="719"/>
    </row>
    <row r="368" spans="1:59">
      <c r="B368" s="871"/>
    </row>
    <row r="369" spans="1:59" ht="14.1" customHeight="1">
      <c r="A369" s="366"/>
      <c r="B369" s="871"/>
      <c r="D369" s="801" t="s">
        <v>543</v>
      </c>
      <c r="E369" s="8" t="s">
        <v>983</v>
      </c>
      <c r="F369" s="41"/>
      <c r="G369" s="41"/>
      <c r="H369" s="41"/>
      <c r="I369" s="41"/>
      <c r="J369" s="41"/>
      <c r="K369" s="41"/>
      <c r="L369" s="41"/>
      <c r="M369" s="41"/>
      <c r="N369" s="41"/>
      <c r="O369" s="41"/>
      <c r="P369" s="41"/>
      <c r="Q369" s="41"/>
      <c r="R369" s="41"/>
      <c r="S369" s="36"/>
      <c r="T369" s="36"/>
      <c r="U369" s="36"/>
      <c r="V369" s="36">
        <v>0</v>
      </c>
      <c r="W369" s="36">
        <v>0</v>
      </c>
      <c r="X369" s="36"/>
      <c r="Y369" s="36"/>
      <c r="Z369" s="36"/>
      <c r="AA369" s="36"/>
      <c r="AB369" s="36"/>
      <c r="AC369" s="36"/>
      <c r="AD369" s="36"/>
      <c r="AE369" s="36"/>
      <c r="AF369" s="36"/>
      <c r="AG369" s="36"/>
      <c r="AH369" s="36"/>
      <c r="AI369" s="36"/>
      <c r="AJ369" s="36"/>
      <c r="AK369" s="36"/>
      <c r="AL369" s="36"/>
      <c r="AM369" s="36"/>
      <c r="AN369" s="36"/>
      <c r="AO369" s="36"/>
      <c r="AP369" s="36"/>
      <c r="AQ369" s="36"/>
      <c r="AR369" s="36"/>
      <c r="AS369" s="36"/>
      <c r="AT369" s="36"/>
      <c r="AU369" s="36"/>
      <c r="AV369" s="36"/>
      <c r="AW369" s="36"/>
      <c r="AX369" s="36"/>
      <c r="AY369" s="36"/>
      <c r="AZ369" s="36"/>
      <c r="BA369" s="36"/>
      <c r="BB369" s="36"/>
      <c r="BC369" s="36"/>
      <c r="BD369" s="36"/>
      <c r="BE369" s="36"/>
      <c r="BF369" s="36"/>
      <c r="BG369" s="36"/>
    </row>
    <row r="370" spans="1:59">
      <c r="B370" s="871"/>
      <c r="D370" s="802"/>
      <c r="E370" s="8" t="s">
        <v>984</v>
      </c>
      <c r="F370" s="42" t="e">
        <f>Geothermal!#REF!</f>
        <v>#REF!</v>
      </c>
      <c r="G370" s="42" t="e">
        <f>Geothermal!#REF!</f>
        <v>#REF!</v>
      </c>
      <c r="H370" s="42" t="e">
        <f>Geothermal!#REF!</f>
        <v>#REF!</v>
      </c>
      <c r="I370" s="42" t="e">
        <f>Geothermal!#REF!</f>
        <v>#REF!</v>
      </c>
      <c r="J370" s="42" t="e">
        <f>Geothermal!#REF!</f>
        <v>#REF!</v>
      </c>
      <c r="K370" s="42" t="e">
        <f>Geothermal!#REF!</f>
        <v>#REF!</v>
      </c>
      <c r="L370" s="42" t="e">
        <f>Geothermal!#REF!</f>
        <v>#REF!</v>
      </c>
      <c r="M370" s="42" t="e">
        <f>Geothermal!#REF!</f>
        <v>#REF!</v>
      </c>
      <c r="N370" s="42" t="e">
        <f>Geothermal!#REF!</f>
        <v>#REF!</v>
      </c>
      <c r="O370" s="42" t="e">
        <f>Geothermal!#REF!</f>
        <v>#REF!</v>
      </c>
      <c r="P370" s="42" t="e">
        <f>Geothermal!#REF!</f>
        <v>#REF!</v>
      </c>
      <c r="Q370" s="42" t="e">
        <f>Geothermal!#REF!</f>
        <v>#REF!</v>
      </c>
      <c r="R370" s="42" t="e">
        <f>Geothermal!#REF!</f>
        <v>#REF!</v>
      </c>
      <c r="S370" s="36"/>
      <c r="T370" s="36"/>
      <c r="U370" s="36"/>
      <c r="V370" s="36">
        <v>0</v>
      </c>
      <c r="W370" s="36">
        <v>0</v>
      </c>
      <c r="X370" s="36"/>
      <c r="Y370" s="36"/>
      <c r="Z370" s="36"/>
      <c r="AA370" s="36"/>
      <c r="AB370" s="36"/>
      <c r="AC370" s="36"/>
      <c r="AD370" s="36"/>
      <c r="AE370" s="36"/>
      <c r="AF370" s="36"/>
      <c r="AG370" s="36"/>
      <c r="AH370" s="36"/>
      <c r="AI370" s="36"/>
      <c r="AJ370" s="36"/>
      <c r="AK370" s="36"/>
      <c r="AL370" s="36"/>
      <c r="AM370" s="36"/>
      <c r="AN370" s="36"/>
      <c r="AO370" s="36"/>
      <c r="AP370" s="36"/>
      <c r="AQ370" s="36"/>
      <c r="AR370" s="36"/>
      <c r="AS370" s="36"/>
      <c r="AT370" s="36"/>
      <c r="AU370" s="36"/>
      <c r="AV370" s="36"/>
      <c r="AW370" s="36"/>
      <c r="AX370" s="36"/>
      <c r="AY370" s="36"/>
      <c r="AZ370" s="36"/>
      <c r="BA370" s="36"/>
      <c r="BB370" s="36"/>
      <c r="BC370" s="36"/>
      <c r="BD370" s="36"/>
      <c r="BE370" s="36"/>
      <c r="BF370" s="36"/>
      <c r="BG370" s="36"/>
    </row>
    <row r="371" spans="1:59">
      <c r="B371" s="871"/>
      <c r="D371" s="802"/>
      <c r="E371" s="8" t="s">
        <v>985</v>
      </c>
      <c r="F371" s="42" t="e">
        <f>Geothermal!#REF!</f>
        <v>#REF!</v>
      </c>
      <c r="G371" s="42" t="e">
        <f>Geothermal!#REF!</f>
        <v>#REF!</v>
      </c>
      <c r="H371" s="42" t="e">
        <f>Geothermal!#REF!</f>
        <v>#REF!</v>
      </c>
      <c r="I371" s="42" t="e">
        <f>Geothermal!#REF!</f>
        <v>#REF!</v>
      </c>
      <c r="J371" s="42" t="e">
        <f>Geothermal!#REF!</f>
        <v>#REF!</v>
      </c>
      <c r="K371" s="42" t="e">
        <f>Geothermal!#REF!</f>
        <v>#REF!</v>
      </c>
      <c r="L371" s="42" t="e">
        <f>Geothermal!#REF!</f>
        <v>#REF!</v>
      </c>
      <c r="M371" s="42" t="e">
        <f>Geothermal!#REF!</f>
        <v>#REF!</v>
      </c>
      <c r="N371" s="42" t="e">
        <f>Geothermal!#REF!</f>
        <v>#REF!</v>
      </c>
      <c r="O371" s="42" t="e">
        <f>Geothermal!#REF!</f>
        <v>#REF!</v>
      </c>
      <c r="P371" s="42" t="e">
        <f>Geothermal!#REF!</f>
        <v>#REF!</v>
      </c>
      <c r="Q371" s="42" t="e">
        <f>Geothermal!#REF!</f>
        <v>#REF!</v>
      </c>
      <c r="R371" s="42" t="e">
        <f>Geothermal!#REF!</f>
        <v>#REF!</v>
      </c>
      <c r="S371" s="36"/>
      <c r="T371" s="36"/>
      <c r="U371" s="36"/>
      <c r="V371" s="36"/>
      <c r="W371" s="36"/>
      <c r="X371" s="36"/>
      <c r="Y371" s="36"/>
      <c r="Z371" s="36"/>
      <c r="AA371" s="36"/>
      <c r="AB371" s="36"/>
      <c r="AC371" s="36"/>
      <c r="AD371" s="36"/>
      <c r="AE371" s="36"/>
      <c r="AF371" s="36"/>
      <c r="AG371" s="36"/>
      <c r="AH371" s="36"/>
      <c r="AI371" s="36"/>
      <c r="AJ371" s="36"/>
      <c r="AK371" s="36"/>
      <c r="AL371" s="36"/>
      <c r="AM371" s="36"/>
      <c r="AN371" s="36"/>
      <c r="AO371" s="36"/>
      <c r="AP371" s="36"/>
      <c r="AQ371" s="36"/>
      <c r="AR371" s="36"/>
      <c r="AS371" s="36"/>
      <c r="AT371" s="36"/>
      <c r="AU371" s="36"/>
      <c r="AV371" s="36"/>
      <c r="AW371" s="36"/>
      <c r="AX371" s="36"/>
      <c r="AY371" s="36"/>
      <c r="AZ371" s="36"/>
      <c r="BA371" s="36"/>
      <c r="BB371" s="36"/>
      <c r="BC371" s="36"/>
      <c r="BD371" s="36"/>
      <c r="BE371" s="36"/>
      <c r="BF371" s="36"/>
      <c r="BG371" s="36"/>
    </row>
    <row r="372" spans="1:59">
      <c r="B372" s="871"/>
      <c r="D372" s="802"/>
      <c r="E372" s="8" t="s">
        <v>986</v>
      </c>
      <c r="F372" s="42" t="e">
        <f>Geothermal!#REF!</f>
        <v>#REF!</v>
      </c>
      <c r="G372" s="42" t="e">
        <f>Geothermal!#REF!</f>
        <v>#REF!</v>
      </c>
      <c r="H372" s="42" t="e">
        <f>Geothermal!#REF!</f>
        <v>#REF!</v>
      </c>
      <c r="I372" s="42" t="e">
        <f>Geothermal!#REF!</f>
        <v>#REF!</v>
      </c>
      <c r="J372" s="42" t="e">
        <f>Geothermal!#REF!</f>
        <v>#REF!</v>
      </c>
      <c r="K372" s="42" t="e">
        <f>Geothermal!#REF!</f>
        <v>#REF!</v>
      </c>
      <c r="L372" s="42" t="e">
        <f>Geothermal!#REF!</f>
        <v>#REF!</v>
      </c>
      <c r="M372" s="42" t="e">
        <f>Geothermal!#REF!</f>
        <v>#REF!</v>
      </c>
      <c r="N372" s="42" t="e">
        <f>Geothermal!#REF!</f>
        <v>#REF!</v>
      </c>
      <c r="O372" s="42" t="e">
        <f>Geothermal!#REF!</f>
        <v>#REF!</v>
      </c>
      <c r="P372" s="42" t="e">
        <f>Geothermal!#REF!</f>
        <v>#REF!</v>
      </c>
      <c r="Q372" s="42" t="e">
        <f>Geothermal!#REF!</f>
        <v>#REF!</v>
      </c>
      <c r="R372" s="42" t="e">
        <f>Geothermal!#REF!</f>
        <v>#REF!</v>
      </c>
      <c r="S372" s="36"/>
      <c r="T372" s="36"/>
      <c r="U372" s="36"/>
      <c r="V372" s="36"/>
      <c r="W372" s="36"/>
      <c r="X372" s="36"/>
      <c r="Y372" s="36"/>
      <c r="Z372" s="36"/>
      <c r="AA372" s="36"/>
      <c r="AB372" s="36"/>
      <c r="AC372" s="36"/>
      <c r="AD372" s="36"/>
      <c r="AE372" s="36"/>
      <c r="AF372" s="36"/>
      <c r="AG372" s="36"/>
      <c r="AH372" s="36"/>
      <c r="AI372" s="36"/>
      <c r="AJ372" s="36"/>
      <c r="AK372" s="36"/>
      <c r="AL372" s="36"/>
      <c r="AM372" s="36"/>
      <c r="AN372" s="36"/>
      <c r="AO372" s="36"/>
      <c r="AP372" s="36"/>
      <c r="AQ372" s="36"/>
      <c r="AR372" s="36"/>
      <c r="AS372" s="36"/>
      <c r="AT372" s="36"/>
      <c r="AU372" s="36"/>
      <c r="AV372" s="36"/>
      <c r="AW372" s="36"/>
      <c r="AX372" s="36"/>
      <c r="AY372" s="36"/>
      <c r="AZ372" s="36"/>
      <c r="BA372" s="36"/>
      <c r="BB372" s="36"/>
      <c r="BC372" s="36"/>
      <c r="BD372" s="36"/>
      <c r="BE372" s="36"/>
      <c r="BF372" s="36"/>
      <c r="BG372" s="36"/>
    </row>
    <row r="373" spans="1:59">
      <c r="B373" s="871"/>
      <c r="D373" s="802"/>
      <c r="E373" s="8" t="s">
        <v>987</v>
      </c>
      <c r="F373" s="42" t="e">
        <f>Geothermal!#REF!</f>
        <v>#REF!</v>
      </c>
      <c r="G373" s="42" t="e">
        <f>Geothermal!#REF!</f>
        <v>#REF!</v>
      </c>
      <c r="H373" s="42" t="e">
        <f>Geothermal!#REF!</f>
        <v>#REF!</v>
      </c>
      <c r="I373" s="42" t="e">
        <f>Geothermal!#REF!</f>
        <v>#REF!</v>
      </c>
      <c r="J373" s="42" t="e">
        <f>Geothermal!#REF!</f>
        <v>#REF!</v>
      </c>
      <c r="K373" s="42" t="e">
        <f>Geothermal!#REF!</f>
        <v>#REF!</v>
      </c>
      <c r="L373" s="42" t="e">
        <f>Geothermal!#REF!</f>
        <v>#REF!</v>
      </c>
      <c r="M373" s="42" t="e">
        <f>Geothermal!#REF!</f>
        <v>#REF!</v>
      </c>
      <c r="N373" s="42" t="e">
        <f>Geothermal!#REF!</f>
        <v>#REF!</v>
      </c>
      <c r="O373" s="42" t="e">
        <f>Geothermal!#REF!</f>
        <v>#REF!</v>
      </c>
      <c r="P373" s="42" t="e">
        <f>Geothermal!#REF!</f>
        <v>#REF!</v>
      </c>
      <c r="Q373" s="42" t="e">
        <f>Geothermal!#REF!</f>
        <v>#REF!</v>
      </c>
      <c r="R373" s="42" t="e">
        <f>Geothermal!#REF!</f>
        <v>#REF!</v>
      </c>
      <c r="S373" s="36"/>
      <c r="T373" s="36"/>
      <c r="U373" s="36"/>
      <c r="V373" s="36"/>
      <c r="W373" s="36"/>
      <c r="X373" s="36"/>
      <c r="Y373" s="36"/>
      <c r="Z373" s="36"/>
      <c r="AA373" s="36"/>
      <c r="AB373" s="36"/>
      <c r="AC373" s="36"/>
      <c r="AD373" s="36"/>
      <c r="AE373" s="36"/>
      <c r="AF373" s="36"/>
      <c r="AG373" s="36"/>
      <c r="AH373" s="36"/>
      <c r="AI373" s="36"/>
      <c r="AJ373" s="36"/>
      <c r="AK373" s="36"/>
      <c r="AL373" s="36"/>
      <c r="AM373" s="36"/>
      <c r="AN373" s="36"/>
      <c r="AO373" s="36"/>
      <c r="AP373" s="36"/>
      <c r="AQ373" s="36"/>
      <c r="AR373" s="36"/>
      <c r="AS373" s="36"/>
      <c r="AT373" s="36"/>
      <c r="AU373" s="36"/>
      <c r="AV373" s="36"/>
      <c r="AW373" s="36"/>
      <c r="AX373" s="36"/>
      <c r="AY373" s="36"/>
      <c r="AZ373" s="36"/>
      <c r="BA373" s="36"/>
      <c r="BB373" s="36"/>
      <c r="BC373" s="36"/>
      <c r="BD373" s="36"/>
      <c r="BE373" s="36"/>
      <c r="BF373" s="36"/>
      <c r="BG373" s="36"/>
    </row>
    <row r="374" spans="1:59">
      <c r="B374" s="871"/>
      <c r="D374" s="802"/>
      <c r="E374" s="702" t="s">
        <v>988</v>
      </c>
      <c r="F374" s="42" t="e">
        <f>Geothermal!#REF!</f>
        <v>#REF!</v>
      </c>
      <c r="G374" s="42" t="e">
        <f>Geothermal!#REF!</f>
        <v>#REF!</v>
      </c>
      <c r="H374" s="42" t="e">
        <f>Geothermal!#REF!</f>
        <v>#REF!</v>
      </c>
      <c r="I374" s="42" t="e">
        <f>Geothermal!#REF!</f>
        <v>#REF!</v>
      </c>
      <c r="J374" s="42" t="e">
        <f>Geothermal!#REF!</f>
        <v>#REF!</v>
      </c>
      <c r="K374" s="42" t="e">
        <f>Geothermal!#REF!</f>
        <v>#REF!</v>
      </c>
      <c r="L374" s="42" t="e">
        <f>Geothermal!#REF!</f>
        <v>#REF!</v>
      </c>
      <c r="M374" s="42" t="e">
        <f>Geothermal!#REF!</f>
        <v>#REF!</v>
      </c>
      <c r="N374" s="42" t="e">
        <f>Geothermal!#REF!</f>
        <v>#REF!</v>
      </c>
      <c r="O374" s="42" t="e">
        <f>Geothermal!#REF!</f>
        <v>#REF!</v>
      </c>
      <c r="P374" s="42" t="e">
        <f>Geothermal!#REF!</f>
        <v>#REF!</v>
      </c>
      <c r="Q374" s="42" t="e">
        <f>Geothermal!#REF!</f>
        <v>#REF!</v>
      </c>
      <c r="R374" s="42" t="e">
        <f>Geothermal!#REF!</f>
        <v>#REF!</v>
      </c>
      <c r="S374" s="36"/>
      <c r="T374" s="36"/>
      <c r="U374" s="36"/>
      <c r="V374" s="36"/>
      <c r="W374" s="36"/>
      <c r="X374" s="36"/>
      <c r="Y374" s="36"/>
      <c r="Z374" s="36"/>
      <c r="AA374" s="36"/>
      <c r="AB374" s="36"/>
      <c r="AC374" s="36"/>
      <c r="AD374" s="36"/>
      <c r="AE374" s="36"/>
      <c r="AF374" s="36"/>
      <c r="AG374" s="36"/>
      <c r="AH374" s="36"/>
      <c r="AI374" s="36"/>
      <c r="AJ374" s="36"/>
      <c r="AK374" s="36"/>
      <c r="AL374" s="36"/>
      <c r="AM374" s="36"/>
      <c r="AN374" s="36"/>
      <c r="AO374" s="36"/>
      <c r="AP374" s="36"/>
      <c r="AQ374" s="36"/>
      <c r="AR374" s="36"/>
      <c r="AS374" s="36"/>
      <c r="AT374" s="36"/>
      <c r="AU374" s="36"/>
      <c r="AV374" s="36"/>
      <c r="AW374" s="36"/>
      <c r="AX374" s="36"/>
      <c r="AY374" s="36"/>
      <c r="AZ374" s="36"/>
      <c r="BA374" s="36"/>
      <c r="BB374" s="36"/>
      <c r="BC374" s="36"/>
      <c r="BD374" s="36"/>
      <c r="BE374" s="36"/>
      <c r="BF374" s="36"/>
      <c r="BG374" s="36"/>
    </row>
    <row r="376" spans="1:59" ht="15" customHeight="1">
      <c r="B376" s="851" t="s">
        <v>27</v>
      </c>
      <c r="D376" s="801" t="s">
        <v>640</v>
      </c>
      <c r="E376" s="8" t="s">
        <v>983</v>
      </c>
      <c r="S376" s="36"/>
      <c r="T376" s="36"/>
      <c r="U376" s="36"/>
      <c r="V376" s="36">
        <v>0</v>
      </c>
      <c r="W376" s="36">
        <v>0</v>
      </c>
      <c r="X376" s="36"/>
      <c r="Y376" s="36"/>
      <c r="Z376" s="36"/>
      <c r="AA376" s="36"/>
      <c r="AB376" s="36"/>
      <c r="AC376" s="36"/>
      <c r="AD376" s="36"/>
      <c r="AE376" s="36"/>
      <c r="AF376" s="36"/>
      <c r="AG376" s="36"/>
      <c r="AH376" s="36"/>
      <c r="AI376" s="36"/>
      <c r="AJ376" s="36"/>
      <c r="AK376" s="36"/>
      <c r="AL376" s="36"/>
      <c r="AM376" s="36"/>
      <c r="AN376" s="36"/>
      <c r="AO376" s="36"/>
      <c r="AP376" s="36"/>
      <c r="AQ376" s="36"/>
      <c r="AR376" s="36"/>
      <c r="AS376" s="36"/>
      <c r="AT376" s="36"/>
      <c r="AU376" s="36"/>
      <c r="AV376" s="36"/>
      <c r="AW376" s="36"/>
      <c r="AX376" s="36"/>
      <c r="AY376" s="36"/>
      <c r="AZ376" s="36"/>
      <c r="BA376" s="36"/>
      <c r="BB376" s="36"/>
      <c r="BC376" s="36"/>
      <c r="BD376" s="36"/>
      <c r="BE376" s="36"/>
      <c r="BF376" s="36"/>
      <c r="BG376" s="36"/>
    </row>
    <row r="377" spans="1:59">
      <c r="B377" s="851"/>
      <c r="D377" s="802"/>
      <c r="E377" s="8" t="s">
        <v>984</v>
      </c>
      <c r="S377" s="36"/>
      <c r="T377" s="36"/>
      <c r="U377" s="36"/>
      <c r="V377" s="36">
        <v>0</v>
      </c>
      <c r="W377" s="36">
        <v>0</v>
      </c>
      <c r="X377" s="36"/>
      <c r="Y377" s="36"/>
      <c r="Z377" s="36"/>
      <c r="AA377" s="36"/>
      <c r="AB377" s="36"/>
      <c r="AC377" s="36"/>
      <c r="AD377" s="36"/>
      <c r="AE377" s="36"/>
      <c r="AF377" s="36"/>
      <c r="AG377" s="36"/>
      <c r="AH377" s="36"/>
      <c r="AI377" s="36"/>
      <c r="AJ377" s="36"/>
      <c r="AK377" s="36"/>
      <c r="AL377" s="36"/>
      <c r="AM377" s="36"/>
      <c r="AN377" s="36"/>
      <c r="AO377" s="36"/>
      <c r="AP377" s="36"/>
      <c r="AQ377" s="36"/>
      <c r="AR377" s="36"/>
      <c r="AS377" s="36"/>
      <c r="AT377" s="36"/>
      <c r="AU377" s="36"/>
      <c r="AV377" s="36"/>
      <c r="AW377" s="36"/>
      <c r="AX377" s="36"/>
      <c r="AY377" s="36"/>
      <c r="AZ377" s="36"/>
      <c r="BA377" s="36"/>
      <c r="BB377" s="36"/>
      <c r="BC377" s="36"/>
      <c r="BD377" s="36"/>
      <c r="BE377" s="36"/>
      <c r="BF377" s="36"/>
      <c r="BG377" s="36"/>
    </row>
    <row r="378" spans="1:59">
      <c r="B378" s="851"/>
      <c r="D378" s="802"/>
      <c r="E378" s="8" t="s">
        <v>985</v>
      </c>
      <c r="S378" s="36"/>
      <c r="T378" s="36"/>
      <c r="U378" s="36"/>
      <c r="V378" s="36"/>
      <c r="W378" s="36"/>
      <c r="X378" s="36"/>
      <c r="Y378" s="36"/>
      <c r="Z378" s="36"/>
      <c r="AA378" s="36"/>
      <c r="AB378" s="36"/>
      <c r="AC378" s="36"/>
      <c r="AD378" s="36"/>
      <c r="AE378" s="36"/>
      <c r="AF378" s="36"/>
      <c r="AG378" s="36"/>
      <c r="AH378" s="36"/>
      <c r="AI378" s="36"/>
      <c r="AJ378" s="36"/>
      <c r="AK378" s="36"/>
      <c r="AL378" s="36"/>
      <c r="AM378" s="36"/>
      <c r="AN378" s="36"/>
      <c r="AO378" s="36"/>
      <c r="AP378" s="36"/>
      <c r="AQ378" s="36"/>
      <c r="AR378" s="36"/>
      <c r="AS378" s="36"/>
      <c r="AT378" s="36"/>
      <c r="AU378" s="36"/>
      <c r="AV378" s="36"/>
      <c r="AW378" s="36"/>
      <c r="AX378" s="36"/>
      <c r="AY378" s="36"/>
      <c r="AZ378" s="36"/>
      <c r="BA378" s="36"/>
      <c r="BB378" s="36"/>
      <c r="BC378" s="36"/>
      <c r="BD378" s="36"/>
      <c r="BE378" s="36"/>
      <c r="BF378" s="36"/>
      <c r="BG378" s="36"/>
    </row>
    <row r="379" spans="1:59">
      <c r="B379" s="851"/>
      <c r="D379" s="802"/>
      <c r="E379" s="8" t="s">
        <v>986</v>
      </c>
      <c r="S379" s="36"/>
      <c r="T379" s="36"/>
      <c r="U379" s="36"/>
      <c r="V379" s="36"/>
      <c r="W379" s="36"/>
      <c r="X379" s="36"/>
      <c r="Y379" s="36"/>
      <c r="Z379" s="36"/>
      <c r="AA379" s="36"/>
      <c r="AB379" s="36"/>
      <c r="AC379" s="36"/>
      <c r="AD379" s="36"/>
      <c r="AE379" s="36"/>
      <c r="AF379" s="36"/>
      <c r="AG379" s="36"/>
      <c r="AH379" s="36"/>
      <c r="AI379" s="36"/>
      <c r="AJ379" s="36"/>
      <c r="AK379" s="36"/>
      <c r="AL379" s="36"/>
      <c r="AM379" s="36"/>
      <c r="AN379" s="36"/>
      <c r="AO379" s="36"/>
      <c r="AP379" s="36"/>
      <c r="AQ379" s="36"/>
      <c r="AR379" s="36"/>
      <c r="AS379" s="36"/>
      <c r="AT379" s="36"/>
      <c r="AU379" s="36"/>
      <c r="AV379" s="36"/>
      <c r="AW379" s="36"/>
      <c r="AX379" s="36"/>
      <c r="AY379" s="36"/>
      <c r="AZ379" s="36"/>
      <c r="BA379" s="36"/>
      <c r="BB379" s="36"/>
      <c r="BC379" s="36"/>
      <c r="BD379" s="36"/>
      <c r="BE379" s="36"/>
      <c r="BF379" s="36"/>
      <c r="BG379" s="36"/>
    </row>
    <row r="380" spans="1:59">
      <c r="B380" s="851"/>
      <c r="D380" s="802"/>
      <c r="E380" s="8" t="s">
        <v>987</v>
      </c>
      <c r="S380" s="36"/>
      <c r="T380" s="36"/>
      <c r="U380" s="36"/>
      <c r="V380" s="36"/>
      <c r="W380" s="36"/>
      <c r="X380" s="36"/>
      <c r="Y380" s="36"/>
      <c r="Z380" s="36"/>
      <c r="AA380" s="36"/>
      <c r="AB380" s="36"/>
      <c r="AC380" s="36"/>
      <c r="AD380" s="36"/>
      <c r="AE380" s="36"/>
      <c r="AF380" s="36"/>
      <c r="AG380" s="36"/>
      <c r="AH380" s="36"/>
      <c r="AI380" s="36"/>
      <c r="AJ380" s="36"/>
      <c r="AK380" s="36"/>
      <c r="AL380" s="36"/>
      <c r="AM380" s="36"/>
      <c r="AN380" s="36"/>
      <c r="AO380" s="36"/>
      <c r="AP380" s="36"/>
      <c r="AQ380" s="36"/>
      <c r="AR380" s="36"/>
      <c r="AS380" s="36"/>
      <c r="AT380" s="36"/>
      <c r="AU380" s="36"/>
      <c r="AV380" s="36"/>
      <c r="AW380" s="36"/>
      <c r="AX380" s="36"/>
      <c r="AY380" s="36"/>
      <c r="AZ380" s="36"/>
      <c r="BA380" s="36"/>
      <c r="BB380" s="36"/>
      <c r="BC380" s="36"/>
      <c r="BD380" s="36"/>
      <c r="BE380" s="36"/>
      <c r="BF380" s="36"/>
      <c r="BG380" s="36"/>
    </row>
    <row r="381" spans="1:59">
      <c r="B381" s="851"/>
      <c r="D381" s="802"/>
      <c r="E381" s="702" t="s">
        <v>988</v>
      </c>
      <c r="S381" s="36"/>
      <c r="T381" s="36"/>
      <c r="U381" s="36"/>
      <c r="V381" s="36"/>
      <c r="W381" s="36"/>
      <c r="X381" s="36"/>
      <c r="Y381" s="36"/>
      <c r="Z381" s="36"/>
      <c r="AA381" s="36"/>
      <c r="AB381" s="36"/>
      <c r="AC381" s="36"/>
      <c r="AD381" s="36"/>
      <c r="AE381" s="36"/>
      <c r="AF381" s="36"/>
      <c r="AG381" s="36"/>
      <c r="AH381" s="36"/>
      <c r="AI381" s="36"/>
      <c r="AJ381" s="36"/>
      <c r="AK381" s="36"/>
      <c r="AL381" s="36"/>
      <c r="AM381" s="36"/>
      <c r="AN381" s="36"/>
      <c r="AO381" s="36"/>
      <c r="AP381" s="36"/>
      <c r="AQ381" s="36"/>
      <c r="AR381" s="36"/>
      <c r="AS381" s="36"/>
      <c r="AT381" s="36"/>
      <c r="AU381" s="36"/>
      <c r="AV381" s="36"/>
      <c r="AW381" s="36"/>
      <c r="AX381" s="36"/>
      <c r="AY381" s="36"/>
      <c r="AZ381" s="36"/>
      <c r="BA381" s="36"/>
      <c r="BB381" s="36"/>
      <c r="BC381" s="36"/>
      <c r="BD381" s="36"/>
      <c r="BE381" s="36"/>
      <c r="BF381" s="36"/>
      <c r="BG381" s="36"/>
    </row>
    <row r="383" spans="1:59" ht="14.1" customHeight="1">
      <c r="A383" s="366"/>
      <c r="B383" s="873" t="s">
        <v>33</v>
      </c>
      <c r="D383" s="801" t="s">
        <v>34</v>
      </c>
      <c r="E383" s="8" t="s">
        <v>983</v>
      </c>
      <c r="F383" s="41"/>
      <c r="G383" s="41"/>
      <c r="H383" s="41"/>
      <c r="I383" s="41"/>
      <c r="J383" s="41"/>
      <c r="K383" s="41"/>
      <c r="L383" s="41"/>
      <c r="M383" s="41"/>
      <c r="N383" s="41"/>
      <c r="O383" s="41"/>
      <c r="P383" s="41"/>
      <c r="Q383" s="41"/>
      <c r="R383" s="41"/>
      <c r="S383" s="42"/>
      <c r="T383" s="42"/>
      <c r="U383" s="42"/>
      <c r="V383" s="42">
        <f xml:space="preserve"> ((Geothermal!$S$44 * Geothermal!$S$42 * Geothermal!$S$40 * (V355 * 1 + V376) +V362) * 1000 / (V341 * 8760)) + V369 + 0</f>
        <v>105.27328496851085</v>
      </c>
      <c r="W383" s="42">
        <f xml:space="preserve"> ((Geothermal!$S$44 * Geothermal!$S$42 * Geothermal!$S$40 * (W355 * 1 + W376) +W362) * 1000 / (W341 * 8760)) + W369 + 0</f>
        <v>105.27328496851085</v>
      </c>
      <c r="X383" s="42"/>
      <c r="Y383" s="42"/>
      <c r="Z383" s="42"/>
      <c r="AA383" s="42"/>
      <c r="AB383" s="42"/>
      <c r="AC383" s="42"/>
      <c r="AD383" s="42"/>
      <c r="AE383" s="42"/>
      <c r="AF383" s="42"/>
      <c r="AG383" s="42"/>
      <c r="AH383" s="42"/>
      <c r="AI383" s="42"/>
      <c r="AJ383" s="42"/>
      <c r="AK383" s="42"/>
      <c r="AL383" s="42"/>
      <c r="AM383" s="42"/>
      <c r="AN383" s="42"/>
      <c r="AO383" s="42"/>
      <c r="AP383" s="42"/>
      <c r="AQ383" s="42"/>
      <c r="AR383" s="42"/>
      <c r="AS383" s="42"/>
      <c r="AT383" s="42"/>
      <c r="AU383" s="42"/>
      <c r="AV383" s="42"/>
      <c r="AW383" s="42"/>
      <c r="AX383" s="42"/>
      <c r="AY383" s="42"/>
      <c r="AZ383" s="42"/>
      <c r="BA383" s="42"/>
      <c r="BB383" s="42"/>
      <c r="BC383" s="42"/>
      <c r="BD383" s="42"/>
      <c r="BE383" s="42"/>
      <c r="BF383" s="42"/>
      <c r="BG383" s="42"/>
    </row>
    <row r="384" spans="1:59">
      <c r="B384" s="873"/>
      <c r="D384" s="802"/>
      <c r="E384" s="8" t="s">
        <v>984</v>
      </c>
      <c r="F384" s="42" t="e">
        <f>Geothermal!#REF!</f>
        <v>#REF!</v>
      </c>
      <c r="G384" s="42" t="e">
        <f>Geothermal!#REF!</f>
        <v>#REF!</v>
      </c>
      <c r="H384" s="42" t="e">
        <f>Geothermal!#REF!</f>
        <v>#REF!</v>
      </c>
      <c r="I384" s="42" t="e">
        <f>Geothermal!#REF!</f>
        <v>#REF!</v>
      </c>
      <c r="J384" s="42" t="e">
        <f>Geothermal!#REF!</f>
        <v>#REF!</v>
      </c>
      <c r="K384" s="42" t="e">
        <f>Geothermal!#REF!</f>
        <v>#REF!</v>
      </c>
      <c r="L384" s="42" t="e">
        <f>Geothermal!#REF!</f>
        <v>#REF!</v>
      </c>
      <c r="M384" s="42" t="e">
        <f>Geothermal!#REF!</f>
        <v>#REF!</v>
      </c>
      <c r="N384" s="42" t="e">
        <f>Geothermal!#REF!</f>
        <v>#REF!</v>
      </c>
      <c r="O384" s="42" t="e">
        <f>Geothermal!#REF!</f>
        <v>#REF!</v>
      </c>
      <c r="P384" s="42" t="e">
        <f>Geothermal!#REF!</f>
        <v>#REF!</v>
      </c>
      <c r="Q384" s="42" t="e">
        <f>Geothermal!#REF!</f>
        <v>#REF!</v>
      </c>
      <c r="R384" s="42" t="e">
        <f>Geothermal!#REF!</f>
        <v>#REF!</v>
      </c>
      <c r="S384" s="42"/>
      <c r="T384" s="42"/>
      <c r="U384" s="42"/>
      <c r="V384" s="42">
        <f xml:space="preserve"> ((Geothermal!$S$44 * Geothermal!$S$42 * Geothermal!$S$40 * (V356 * 1 + V377) +V363) * 1000 / (V342 * 8760)) + V370 + 0</f>
        <v>128.91070501130821</v>
      </c>
      <c r="W384" s="42">
        <f xml:space="preserve"> ((Geothermal!$S$44 * Geothermal!$S$42 * Geothermal!$S$40 * (W356 * 1 + W377) +W363) * 1000 / (W342 * 8760)) + W370 + 0</f>
        <v>128.91070501130821</v>
      </c>
      <c r="X384" s="42"/>
      <c r="Y384" s="42"/>
      <c r="Z384" s="42"/>
      <c r="AA384" s="42"/>
      <c r="AB384" s="42"/>
      <c r="AC384" s="42"/>
      <c r="AD384" s="42"/>
      <c r="AE384" s="42"/>
      <c r="AF384" s="42"/>
      <c r="AG384" s="42"/>
      <c r="AH384" s="42"/>
      <c r="AI384" s="42"/>
      <c r="AJ384" s="42"/>
      <c r="AK384" s="42"/>
      <c r="AL384" s="42"/>
      <c r="AM384" s="42"/>
      <c r="AN384" s="42"/>
      <c r="AO384" s="42"/>
      <c r="AP384" s="42"/>
      <c r="AQ384" s="42"/>
      <c r="AR384" s="42"/>
      <c r="AS384" s="42"/>
      <c r="AT384" s="42"/>
      <c r="AU384" s="42"/>
      <c r="AV384" s="42"/>
      <c r="AW384" s="42"/>
      <c r="AX384" s="42"/>
      <c r="AY384" s="42"/>
      <c r="AZ384" s="42"/>
      <c r="BA384" s="42"/>
      <c r="BB384" s="42"/>
      <c r="BC384" s="42"/>
      <c r="BD384" s="42"/>
      <c r="BE384" s="42"/>
      <c r="BF384" s="42"/>
      <c r="BG384" s="42"/>
    </row>
    <row r="385" spans="2:59">
      <c r="B385" s="873"/>
      <c r="D385" s="802"/>
      <c r="E385" s="8" t="s">
        <v>985</v>
      </c>
      <c r="F385" s="42" t="e">
        <f>Geothermal!#REF!</f>
        <v>#REF!</v>
      </c>
      <c r="G385" s="42" t="e">
        <f>Geothermal!#REF!</f>
        <v>#REF!</v>
      </c>
      <c r="H385" s="42" t="e">
        <f>Geothermal!#REF!</f>
        <v>#REF!</v>
      </c>
      <c r="I385" s="42" t="e">
        <f>Geothermal!#REF!</f>
        <v>#REF!</v>
      </c>
      <c r="J385" s="42" t="e">
        <f>Geothermal!#REF!</f>
        <v>#REF!</v>
      </c>
      <c r="K385" s="42" t="e">
        <f>Geothermal!#REF!</f>
        <v>#REF!</v>
      </c>
      <c r="L385" s="42" t="e">
        <f>Geothermal!#REF!</f>
        <v>#REF!</v>
      </c>
      <c r="M385" s="42" t="e">
        <f>Geothermal!#REF!</f>
        <v>#REF!</v>
      </c>
      <c r="N385" s="42" t="e">
        <f>Geothermal!#REF!</f>
        <v>#REF!</v>
      </c>
      <c r="O385" s="42" t="e">
        <f>Geothermal!#REF!</f>
        <v>#REF!</v>
      </c>
      <c r="P385" s="42" t="e">
        <f>Geothermal!#REF!</f>
        <v>#REF!</v>
      </c>
      <c r="Q385" s="42" t="e">
        <f>Geothermal!#REF!</f>
        <v>#REF!</v>
      </c>
      <c r="R385" s="42" t="e">
        <f>Geothermal!#REF!</f>
        <v>#REF!</v>
      </c>
      <c r="S385" s="42"/>
      <c r="T385" s="42"/>
      <c r="U385" s="42"/>
      <c r="V385" s="42"/>
      <c r="W385" s="42"/>
      <c r="X385" s="42"/>
      <c r="Y385" s="42"/>
      <c r="Z385" s="42"/>
      <c r="AA385" s="42"/>
      <c r="AB385" s="42"/>
      <c r="AC385" s="42"/>
      <c r="AD385" s="42"/>
      <c r="AE385" s="42"/>
      <c r="AF385" s="42"/>
      <c r="AG385" s="42"/>
      <c r="AH385" s="42"/>
      <c r="AI385" s="42"/>
      <c r="AJ385" s="42"/>
      <c r="AK385" s="42"/>
      <c r="AL385" s="42"/>
      <c r="AM385" s="42"/>
      <c r="AN385" s="42"/>
      <c r="AO385" s="42"/>
      <c r="AP385" s="42"/>
      <c r="AQ385" s="42"/>
      <c r="AR385" s="42"/>
      <c r="AS385" s="42"/>
      <c r="AT385" s="42"/>
      <c r="AU385" s="42"/>
      <c r="AV385" s="42"/>
      <c r="AW385" s="42"/>
      <c r="AX385" s="42"/>
      <c r="AY385" s="42"/>
      <c r="AZ385" s="42"/>
      <c r="BA385" s="42"/>
      <c r="BB385" s="42"/>
      <c r="BC385" s="42"/>
      <c r="BD385" s="42"/>
      <c r="BE385" s="42"/>
      <c r="BF385" s="42"/>
      <c r="BG385" s="42"/>
    </row>
    <row r="386" spans="2:59">
      <c r="B386" s="873"/>
      <c r="D386" s="802"/>
      <c r="E386" s="8" t="s">
        <v>986</v>
      </c>
      <c r="F386" s="42" t="e">
        <f>Geothermal!#REF!</f>
        <v>#REF!</v>
      </c>
      <c r="G386" s="42" t="e">
        <f>Geothermal!#REF!</f>
        <v>#REF!</v>
      </c>
      <c r="H386" s="42" t="e">
        <f>Geothermal!#REF!</f>
        <v>#REF!</v>
      </c>
      <c r="I386" s="42" t="e">
        <f>Geothermal!#REF!</f>
        <v>#REF!</v>
      </c>
      <c r="J386" s="42" t="e">
        <f>Geothermal!#REF!</f>
        <v>#REF!</v>
      </c>
      <c r="K386" s="42" t="e">
        <f>Geothermal!#REF!</f>
        <v>#REF!</v>
      </c>
      <c r="L386" s="42" t="e">
        <f>Geothermal!#REF!</f>
        <v>#REF!</v>
      </c>
      <c r="M386" s="42" t="e">
        <f>Geothermal!#REF!</f>
        <v>#REF!</v>
      </c>
      <c r="N386" s="42" t="e">
        <f>Geothermal!#REF!</f>
        <v>#REF!</v>
      </c>
      <c r="O386" s="42" t="e">
        <f>Geothermal!#REF!</f>
        <v>#REF!</v>
      </c>
      <c r="P386" s="42" t="e">
        <f>Geothermal!#REF!</f>
        <v>#REF!</v>
      </c>
      <c r="Q386" s="42" t="e">
        <f>Geothermal!#REF!</f>
        <v>#REF!</v>
      </c>
      <c r="R386" s="42" t="e">
        <f>Geothermal!#REF!</f>
        <v>#REF!</v>
      </c>
      <c r="S386" s="42"/>
      <c r="T386" s="42"/>
      <c r="U386" s="42"/>
      <c r="V386" s="42"/>
      <c r="W386" s="42"/>
      <c r="X386" s="42"/>
      <c r="Y386" s="42"/>
      <c r="Z386" s="42"/>
      <c r="AA386" s="42"/>
      <c r="AB386" s="42"/>
      <c r="AC386" s="42"/>
      <c r="AD386" s="42"/>
      <c r="AE386" s="42"/>
      <c r="AF386" s="42"/>
      <c r="AG386" s="42"/>
      <c r="AH386" s="42"/>
      <c r="AI386" s="42"/>
      <c r="AJ386" s="42"/>
      <c r="AK386" s="42"/>
      <c r="AL386" s="42"/>
      <c r="AM386" s="42"/>
      <c r="AN386" s="42"/>
      <c r="AO386" s="42"/>
      <c r="AP386" s="42"/>
      <c r="AQ386" s="42"/>
      <c r="AR386" s="42"/>
      <c r="AS386" s="42"/>
      <c r="AT386" s="42"/>
      <c r="AU386" s="42"/>
      <c r="AV386" s="42"/>
      <c r="AW386" s="42"/>
      <c r="AX386" s="42"/>
      <c r="AY386" s="42"/>
      <c r="AZ386" s="42"/>
      <c r="BA386" s="42"/>
      <c r="BB386" s="42"/>
      <c r="BC386" s="42"/>
      <c r="BD386" s="42"/>
      <c r="BE386" s="42"/>
      <c r="BF386" s="42"/>
      <c r="BG386" s="42"/>
    </row>
    <row r="387" spans="2:59">
      <c r="B387" s="873"/>
      <c r="D387" s="802"/>
      <c r="E387" s="8" t="s">
        <v>987</v>
      </c>
      <c r="F387" s="42" t="e">
        <f>Geothermal!#REF!</f>
        <v>#REF!</v>
      </c>
      <c r="G387" s="42" t="e">
        <f>Geothermal!#REF!</f>
        <v>#REF!</v>
      </c>
      <c r="H387" s="42" t="e">
        <f>Geothermal!#REF!</f>
        <v>#REF!</v>
      </c>
      <c r="I387" s="42" t="e">
        <f>Geothermal!#REF!</f>
        <v>#REF!</v>
      </c>
      <c r="J387" s="42" t="e">
        <f>Geothermal!#REF!</f>
        <v>#REF!</v>
      </c>
      <c r="K387" s="42" t="e">
        <f>Geothermal!#REF!</f>
        <v>#REF!</v>
      </c>
      <c r="L387" s="42" t="e">
        <f>Geothermal!#REF!</f>
        <v>#REF!</v>
      </c>
      <c r="M387" s="42" t="e">
        <f>Geothermal!#REF!</f>
        <v>#REF!</v>
      </c>
      <c r="N387" s="42" t="e">
        <f>Geothermal!#REF!</f>
        <v>#REF!</v>
      </c>
      <c r="O387" s="42" t="e">
        <f>Geothermal!#REF!</f>
        <v>#REF!</v>
      </c>
      <c r="P387" s="42" t="e">
        <f>Geothermal!#REF!</f>
        <v>#REF!</v>
      </c>
      <c r="Q387" s="42" t="e">
        <f>Geothermal!#REF!</f>
        <v>#REF!</v>
      </c>
      <c r="R387" s="42" t="e">
        <f>Geothermal!#REF!</f>
        <v>#REF!</v>
      </c>
      <c r="S387" s="42"/>
      <c r="T387" s="42"/>
      <c r="U387" s="42"/>
      <c r="V387" s="42"/>
      <c r="W387" s="42"/>
      <c r="X387" s="42"/>
      <c r="Y387" s="42"/>
      <c r="Z387" s="42"/>
      <c r="AA387" s="42"/>
      <c r="AB387" s="42"/>
      <c r="AC387" s="42"/>
      <c r="AD387" s="42"/>
      <c r="AE387" s="42"/>
      <c r="AF387" s="42"/>
      <c r="AG387" s="42"/>
      <c r="AH387" s="42"/>
      <c r="AI387" s="42"/>
      <c r="AJ387" s="42"/>
      <c r="AK387" s="42"/>
      <c r="AL387" s="42"/>
      <c r="AM387" s="42"/>
      <c r="AN387" s="42"/>
      <c r="AO387" s="42"/>
      <c r="AP387" s="42"/>
      <c r="AQ387" s="42"/>
      <c r="AR387" s="42"/>
      <c r="AS387" s="42"/>
      <c r="AT387" s="42"/>
      <c r="AU387" s="42"/>
      <c r="AV387" s="42"/>
      <c r="AW387" s="42"/>
      <c r="AX387" s="42"/>
      <c r="AY387" s="42"/>
      <c r="AZ387" s="42"/>
      <c r="BA387" s="42"/>
      <c r="BB387" s="42"/>
      <c r="BC387" s="42"/>
      <c r="BD387" s="42"/>
      <c r="BE387" s="42"/>
      <c r="BF387" s="42"/>
      <c r="BG387" s="42"/>
    </row>
    <row r="388" spans="2:59">
      <c r="B388" s="873"/>
      <c r="D388" s="802"/>
      <c r="E388" s="702" t="s">
        <v>988</v>
      </c>
      <c r="F388" s="42" t="e">
        <f>Geothermal!#REF!</f>
        <v>#REF!</v>
      </c>
      <c r="G388" s="42" t="e">
        <f>Geothermal!#REF!</f>
        <v>#REF!</v>
      </c>
      <c r="H388" s="42" t="e">
        <f>Geothermal!#REF!</f>
        <v>#REF!</v>
      </c>
      <c r="I388" s="42" t="e">
        <f>Geothermal!#REF!</f>
        <v>#REF!</v>
      </c>
      <c r="J388" s="42" t="e">
        <f>Geothermal!#REF!</f>
        <v>#REF!</v>
      </c>
      <c r="K388" s="42" t="e">
        <f>Geothermal!#REF!</f>
        <v>#REF!</v>
      </c>
      <c r="L388" s="42" t="e">
        <f>Geothermal!#REF!</f>
        <v>#REF!</v>
      </c>
      <c r="M388" s="42" t="e">
        <f>Geothermal!#REF!</f>
        <v>#REF!</v>
      </c>
      <c r="N388" s="42" t="e">
        <f>Geothermal!#REF!</f>
        <v>#REF!</v>
      </c>
      <c r="O388" s="42" t="e">
        <f>Geothermal!#REF!</f>
        <v>#REF!</v>
      </c>
      <c r="P388" s="42" t="e">
        <f>Geothermal!#REF!</f>
        <v>#REF!</v>
      </c>
      <c r="Q388" s="42" t="e">
        <f>Geothermal!#REF!</f>
        <v>#REF!</v>
      </c>
      <c r="R388" s="42" t="e">
        <f>Geothermal!#REF!</f>
        <v>#REF!</v>
      </c>
      <c r="S388" s="42"/>
      <c r="T388" s="42"/>
      <c r="U388" s="42"/>
      <c r="V388" s="42"/>
      <c r="W388" s="42"/>
      <c r="X388" s="42"/>
      <c r="Y388" s="42"/>
      <c r="Z388" s="42"/>
      <c r="AA388" s="42"/>
      <c r="AB388" s="42"/>
      <c r="AC388" s="42"/>
      <c r="AD388" s="42"/>
      <c r="AE388" s="42"/>
      <c r="AF388" s="42"/>
      <c r="AG388" s="42"/>
      <c r="AH388" s="42"/>
      <c r="AI388" s="42"/>
      <c r="AJ388" s="42"/>
      <c r="AK388" s="42"/>
      <c r="AL388" s="42"/>
      <c r="AM388" s="42"/>
      <c r="AN388" s="42"/>
      <c r="AO388" s="42"/>
      <c r="AP388" s="42"/>
      <c r="AQ388" s="42"/>
      <c r="AR388" s="42"/>
      <c r="AS388" s="42"/>
      <c r="AT388" s="42"/>
      <c r="AU388" s="42"/>
      <c r="AV388" s="42"/>
      <c r="AW388" s="42"/>
      <c r="AX388" s="42"/>
      <c r="AY388" s="42"/>
      <c r="AZ388" s="42"/>
      <c r="BA388" s="42"/>
      <c r="BB388" s="42"/>
      <c r="BC388" s="42"/>
      <c r="BD388" s="42"/>
      <c r="BE388" s="42"/>
      <c r="BF388" s="42"/>
      <c r="BG388" s="42"/>
    </row>
    <row r="390" spans="2:59">
      <c r="B390" s="366"/>
    </row>
    <row r="432" spans="1:1">
      <c r="A432" s="366" t="s">
        <v>675</v>
      </c>
    </row>
    <row r="433" spans="1:1">
      <c r="A433" s="366" t="s">
        <v>989</v>
      </c>
    </row>
    <row r="434" spans="1:1">
      <c r="A434" s="366" t="s">
        <v>990</v>
      </c>
    </row>
    <row r="435" spans="1:1">
      <c r="A435" s="366" t="s">
        <v>991</v>
      </c>
    </row>
    <row r="483" spans="1:1">
      <c r="A483" s="366"/>
    </row>
    <row r="484" spans="1:1">
      <c r="A484" s="366"/>
    </row>
    <row r="485" spans="1:1">
      <c r="A485" s="366"/>
    </row>
    <row r="486" spans="1:1">
      <c r="A486" s="366"/>
    </row>
  </sheetData>
  <mergeCells count="51">
    <mergeCell ref="D369:D374"/>
    <mergeCell ref="B376:B381"/>
    <mergeCell ref="D376:D381"/>
    <mergeCell ref="B383:B388"/>
    <mergeCell ref="D383:D388"/>
    <mergeCell ref="B341:B374"/>
    <mergeCell ref="D341:D346"/>
    <mergeCell ref="D348:D353"/>
    <mergeCell ref="D355:D360"/>
    <mergeCell ref="D362:D367"/>
    <mergeCell ref="B291:B293"/>
    <mergeCell ref="D291:D293"/>
    <mergeCell ref="A295:A297"/>
    <mergeCell ref="B295:B297"/>
    <mergeCell ref="D295:D297"/>
    <mergeCell ref="A279:A281"/>
    <mergeCell ref="D279:D281"/>
    <mergeCell ref="A283:A285"/>
    <mergeCell ref="D283:D285"/>
    <mergeCell ref="A287:A289"/>
    <mergeCell ref="D287:D289"/>
    <mergeCell ref="B227:B229"/>
    <mergeCell ref="D227:D229"/>
    <mergeCell ref="B231:B233"/>
    <mergeCell ref="D231:D233"/>
    <mergeCell ref="B275:B289"/>
    <mergeCell ref="D275:D277"/>
    <mergeCell ref="B132:B152"/>
    <mergeCell ref="D132:D141"/>
    <mergeCell ref="D143:D152"/>
    <mergeCell ref="B154:B163"/>
    <mergeCell ref="D154:D163"/>
    <mergeCell ref="B211:B225"/>
    <mergeCell ref="D211:D213"/>
    <mergeCell ref="D215:D217"/>
    <mergeCell ref="D219:D221"/>
    <mergeCell ref="D223:D225"/>
    <mergeCell ref="B38:B42"/>
    <mergeCell ref="D38:D42"/>
    <mergeCell ref="B88:B130"/>
    <mergeCell ref="D88:D97"/>
    <mergeCell ref="D99:D108"/>
    <mergeCell ref="D110:D119"/>
    <mergeCell ref="D121:D130"/>
    <mergeCell ref="B32:B36"/>
    <mergeCell ref="D32:D36"/>
    <mergeCell ref="B8:B30"/>
    <mergeCell ref="D8:D12"/>
    <mergeCell ref="D14:D18"/>
    <mergeCell ref="D20:D24"/>
    <mergeCell ref="D26:D30"/>
  </mergeCells>
  <pageMargins left="0.7" right="0.7" top="0.75" bottom="0.75" header="0.3" footer="0.3"/>
  <pageSetup orientation="portrait" horizontalDpi="4294967292" verticalDpi="429496729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1:KU741"/>
  <sheetViews>
    <sheetView showGridLines="0" zoomScaleNormal="100" zoomScalePageLayoutView="90" workbookViewId="0">
      <pane xSplit="18" ySplit="1" topLeftCell="S22" activePane="bottomRight" state="frozen"/>
      <selection pane="topRight" activeCell="S1" sqref="S1"/>
      <selection pane="bottomLeft" activeCell="A2" sqref="A2"/>
      <selection pane="bottomRight" activeCell="S2" sqref="S2"/>
    </sheetView>
  </sheetViews>
  <sheetFormatPr defaultColWidth="8.85546875" defaultRowHeight="15"/>
  <cols>
    <col min="2" max="2" width="5.7109375" customWidth="1"/>
    <col min="3" max="3" width="1.7109375" customWidth="1"/>
    <col min="4" max="4" width="16" bestFit="1" customWidth="1"/>
    <col min="5" max="5" width="37" customWidth="1"/>
    <col min="6" max="17" width="9.7109375" hidden="1" customWidth="1"/>
    <col min="18" max="18" width="0" hidden="1" customWidth="1"/>
  </cols>
  <sheetData>
    <row r="1" spans="1:59">
      <c r="V1" s="365" t="s">
        <v>670</v>
      </c>
    </row>
    <row r="3" spans="1:59" s="700" customFormat="1">
      <c r="A3" s="700" t="s">
        <v>118</v>
      </c>
    </row>
    <row r="4" spans="1:59">
      <c r="B4" s="4"/>
      <c r="C4" s="4"/>
      <c r="D4" s="4"/>
      <c r="E4" s="4"/>
      <c r="F4" s="24">
        <v>2000</v>
      </c>
      <c r="G4" s="24">
        <f>F4+1</f>
        <v>2001</v>
      </c>
      <c r="H4" s="24">
        <f t="shared" ref="H4:BG4" si="0">G4+1</f>
        <v>2002</v>
      </c>
      <c r="I4" s="24">
        <f t="shared" si="0"/>
        <v>2003</v>
      </c>
      <c r="J4" s="24">
        <f t="shared" si="0"/>
        <v>2004</v>
      </c>
      <c r="K4" s="24">
        <f t="shared" si="0"/>
        <v>2005</v>
      </c>
      <c r="L4" s="24">
        <f t="shared" si="0"/>
        <v>2006</v>
      </c>
      <c r="M4" s="24">
        <f t="shared" si="0"/>
        <v>2007</v>
      </c>
      <c r="N4" s="24">
        <f t="shared" si="0"/>
        <v>2008</v>
      </c>
      <c r="O4" s="24">
        <f t="shared" si="0"/>
        <v>2009</v>
      </c>
      <c r="P4" s="24">
        <f t="shared" si="0"/>
        <v>2010</v>
      </c>
      <c r="Q4" s="24">
        <f t="shared" si="0"/>
        <v>2011</v>
      </c>
      <c r="R4" s="24">
        <f t="shared" si="0"/>
        <v>2012</v>
      </c>
      <c r="S4" s="24">
        <v>2010</v>
      </c>
      <c r="T4" s="24">
        <v>2011</v>
      </c>
      <c r="U4" s="24">
        <v>2012</v>
      </c>
      <c r="V4" s="364">
        <f>R4+1</f>
        <v>2013</v>
      </c>
      <c r="W4" s="24">
        <f t="shared" si="0"/>
        <v>2014</v>
      </c>
      <c r="X4" s="24">
        <f t="shared" si="0"/>
        <v>2015</v>
      </c>
      <c r="Y4" s="24">
        <f t="shared" si="0"/>
        <v>2016</v>
      </c>
      <c r="Z4" s="24">
        <f t="shared" si="0"/>
        <v>2017</v>
      </c>
      <c r="AA4" s="24">
        <f t="shared" si="0"/>
        <v>2018</v>
      </c>
      <c r="AB4" s="24">
        <f t="shared" si="0"/>
        <v>2019</v>
      </c>
      <c r="AC4" s="24">
        <f t="shared" si="0"/>
        <v>2020</v>
      </c>
      <c r="AD4" s="24">
        <f t="shared" si="0"/>
        <v>2021</v>
      </c>
      <c r="AE4" s="24">
        <f t="shared" si="0"/>
        <v>2022</v>
      </c>
      <c r="AF4" s="24">
        <f t="shared" si="0"/>
        <v>2023</v>
      </c>
      <c r="AG4" s="24">
        <f t="shared" si="0"/>
        <v>2024</v>
      </c>
      <c r="AH4" s="24">
        <f t="shared" si="0"/>
        <v>2025</v>
      </c>
      <c r="AI4" s="24">
        <f t="shared" si="0"/>
        <v>2026</v>
      </c>
      <c r="AJ4" s="24">
        <f t="shared" si="0"/>
        <v>2027</v>
      </c>
      <c r="AK4" s="24">
        <f t="shared" si="0"/>
        <v>2028</v>
      </c>
      <c r="AL4" s="24">
        <f t="shared" si="0"/>
        <v>2029</v>
      </c>
      <c r="AM4" s="24">
        <f t="shared" si="0"/>
        <v>2030</v>
      </c>
      <c r="AN4" s="24">
        <f t="shared" si="0"/>
        <v>2031</v>
      </c>
      <c r="AO4" s="24">
        <f t="shared" si="0"/>
        <v>2032</v>
      </c>
      <c r="AP4" s="24">
        <f t="shared" si="0"/>
        <v>2033</v>
      </c>
      <c r="AQ4" s="24">
        <f t="shared" si="0"/>
        <v>2034</v>
      </c>
      <c r="AR4" s="24">
        <f t="shared" si="0"/>
        <v>2035</v>
      </c>
      <c r="AS4" s="24">
        <f t="shared" si="0"/>
        <v>2036</v>
      </c>
      <c r="AT4" s="24">
        <f t="shared" si="0"/>
        <v>2037</v>
      </c>
      <c r="AU4" s="24">
        <f t="shared" si="0"/>
        <v>2038</v>
      </c>
      <c r="AV4" s="24">
        <f t="shared" si="0"/>
        <v>2039</v>
      </c>
      <c r="AW4" s="24">
        <f t="shared" si="0"/>
        <v>2040</v>
      </c>
      <c r="AX4" s="24">
        <f t="shared" si="0"/>
        <v>2041</v>
      </c>
      <c r="AY4" s="24">
        <f t="shared" si="0"/>
        <v>2042</v>
      </c>
      <c r="AZ4" s="24">
        <f t="shared" si="0"/>
        <v>2043</v>
      </c>
      <c r="BA4" s="24">
        <f t="shared" si="0"/>
        <v>2044</v>
      </c>
      <c r="BB4" s="24">
        <f t="shared" si="0"/>
        <v>2045</v>
      </c>
      <c r="BC4" s="24">
        <f t="shared" si="0"/>
        <v>2046</v>
      </c>
      <c r="BD4" s="24">
        <f t="shared" si="0"/>
        <v>2047</v>
      </c>
      <c r="BE4" s="24">
        <f t="shared" si="0"/>
        <v>2048</v>
      </c>
      <c r="BF4" s="24">
        <f t="shared" si="0"/>
        <v>2049</v>
      </c>
      <c r="BG4" s="24">
        <f t="shared" si="0"/>
        <v>2050</v>
      </c>
    </row>
    <row r="5" spans="1:59" ht="15" customHeight="1">
      <c r="B5" s="788" t="s">
        <v>118</v>
      </c>
      <c r="C5" s="4"/>
      <c r="D5" s="735" t="s">
        <v>34</v>
      </c>
      <c r="E5" s="62" t="str">
        <f>'Land-Based Wind'!K250</f>
        <v>TRG 1 - Low</v>
      </c>
      <c r="F5" s="47"/>
      <c r="G5" s="41"/>
      <c r="H5" s="41"/>
      <c r="I5" s="41"/>
      <c r="J5" s="41"/>
      <c r="K5" s="41"/>
      <c r="L5" s="41"/>
      <c r="M5" s="41"/>
      <c r="N5" s="41"/>
      <c r="O5" s="41"/>
      <c r="P5" s="41"/>
      <c r="Q5" s="41"/>
      <c r="R5" s="41"/>
      <c r="S5" s="41"/>
      <c r="T5" s="41"/>
      <c r="U5" s="41"/>
      <c r="V5" s="41"/>
      <c r="W5" s="47">
        <f>'Land-Based Wind'!L250</f>
        <v>49.792829553625268</v>
      </c>
      <c r="X5" s="41">
        <f>'Land-Based Wind'!M250</f>
        <v>44.08322464949444</v>
      </c>
      <c r="Y5" s="41">
        <f>'Land-Based Wind'!N250</f>
        <v>42.584238722014518</v>
      </c>
      <c r="Z5" s="41">
        <f>'Land-Based Wind'!O250</f>
        <v>41.242404443202268</v>
      </c>
      <c r="AA5" s="41">
        <f>'Land-Based Wind'!P250</f>
        <v>40.045264127479442</v>
      </c>
      <c r="AB5" s="41">
        <f>'Land-Based Wind'!Q250</f>
        <v>38.980892241060886</v>
      </c>
      <c r="AC5" s="41">
        <f>'Land-Based Wind'!R250</f>
        <v>38.037896551337795</v>
      </c>
      <c r="AD5" s="41">
        <f>'Land-Based Wind'!S250</f>
        <v>37.205423266680526</v>
      </c>
      <c r="AE5" s="41">
        <f>'Land-Based Wind'!T250</f>
        <v>36.473135263939476</v>
      </c>
      <c r="AF5" s="41">
        <f>'Land-Based Wind'!U250</f>
        <v>35.831244265604866</v>
      </c>
      <c r="AG5" s="41">
        <f>'Land-Based Wind'!V250</f>
        <v>35.270489708842106</v>
      </c>
      <c r="AH5" s="41">
        <f>'Land-Based Wind'!W250</f>
        <v>34.78214337430235</v>
      </c>
      <c r="AI5" s="41">
        <f>'Land-Based Wind'!X250</f>
        <v>34.358010727090701</v>
      </c>
      <c r="AJ5" s="41">
        <f>'Land-Based Wind'!Y250</f>
        <v>33.99042203239383</v>
      </c>
      <c r="AK5" s="47">
        <f>'Land-Based Wind'!Z250</f>
        <v>33.672255790706402</v>
      </c>
      <c r="AL5" s="41">
        <f>'Land-Based Wind'!AA250</f>
        <v>33.396913429185993</v>
      </c>
      <c r="AM5" s="41">
        <f>'Land-Based Wind'!AB250</f>
        <v>33.158333890166531</v>
      </c>
      <c r="AN5" s="41">
        <f>'Land-Based Wind'!AC250</f>
        <v>32.950987891864614</v>
      </c>
      <c r="AO5" s="41">
        <f>'Land-Based Wind'!AD250</f>
        <v>32.769876383583629</v>
      </c>
      <c r="AP5" s="41">
        <f>'Land-Based Wind'!AE250</f>
        <v>32.610534100276745</v>
      </c>
      <c r="AQ5" s="41">
        <f>'Land-Based Wind'!AF250</f>
        <v>32.469027706173421</v>
      </c>
      <c r="AR5" s="41">
        <f>'Land-Based Wind'!AG250</f>
        <v>32.341959169784694</v>
      </c>
      <c r="AS5" s="41">
        <f>'Land-Based Wind'!AH250</f>
        <v>32.226461208947342</v>
      </c>
      <c r="AT5" s="41">
        <f>'Land-Based Wind'!AI250</f>
        <v>32.120201996997395</v>
      </c>
      <c r="AU5" s="41">
        <f>'Land-Based Wind'!AJ250</f>
        <v>32.021381060915097</v>
      </c>
      <c r="AV5" s="41">
        <f>'Land-Based Wind'!AK250</f>
        <v>31.928731230452733</v>
      </c>
      <c r="AW5" s="41">
        <f>'Land-Based Wind'!AL250</f>
        <v>31.841517679576654</v>
      </c>
      <c r="AX5" s="41">
        <f>'Land-Based Wind'!AM250</f>
        <v>31.759539066124134</v>
      </c>
      <c r="AY5" s="47">
        <f>'Land-Based Wind'!AN250</f>
        <v>31.683126793301273</v>
      </c>
      <c r="AZ5" s="41">
        <f>'Land-Based Wind'!AO250</f>
        <v>31.613143063883879</v>
      </c>
      <c r="BA5" s="41">
        <f>'Land-Based Wind'!AP250</f>
        <v>31.550986253166382</v>
      </c>
      <c r="BB5" s="41">
        <f>'Land-Based Wind'!AQ250</f>
        <v>31.498584586831555</v>
      </c>
      <c r="BC5" s="41">
        <f>'Land-Based Wind'!AR250</f>
        <v>31.4584099026358</v>
      </c>
      <c r="BD5" s="41">
        <f>'Land-Based Wind'!AS250</f>
        <v>31.433448632406627</v>
      </c>
      <c r="BE5" s="41">
        <f>'Land-Based Wind'!AT250</f>
        <v>31.42723005678118</v>
      </c>
      <c r="BF5" s="41">
        <f>'Land-Based Wind'!AU250</f>
        <v>31.42723005678118</v>
      </c>
      <c r="BG5" s="41">
        <f>'Land-Based Wind'!AV250</f>
        <v>31.42723005678118</v>
      </c>
    </row>
    <row r="6" spans="1:59">
      <c r="B6" s="788"/>
      <c r="C6" s="4"/>
      <c r="D6" s="736"/>
      <c r="E6" s="62" t="str">
        <f>'Land-Based Wind'!K251</f>
        <v>TRG 1 - Mid</v>
      </c>
      <c r="F6" s="42" t="e">
        <f>'Land-Based Wind'!#REF!</f>
        <v>#REF!</v>
      </c>
      <c r="G6" s="42" t="e">
        <f>'Land-Based Wind'!#REF!</f>
        <v>#REF!</v>
      </c>
      <c r="H6" s="42" t="e">
        <f>'Land-Based Wind'!#REF!</f>
        <v>#REF!</v>
      </c>
      <c r="I6" s="42" t="e">
        <f>'Land-Based Wind'!#REF!</f>
        <v>#REF!</v>
      </c>
      <c r="J6" s="42" t="e">
        <f>'Land-Based Wind'!#REF!</f>
        <v>#REF!</v>
      </c>
      <c r="K6" s="42" t="e">
        <f>'Land-Based Wind'!#REF!</f>
        <v>#REF!</v>
      </c>
      <c r="L6" s="42" t="e">
        <f>'Land-Based Wind'!#REF!</f>
        <v>#REF!</v>
      </c>
      <c r="M6" s="42" t="e">
        <f>'Land-Based Wind'!#REF!</f>
        <v>#REF!</v>
      </c>
      <c r="N6" s="42" t="e">
        <f>'Land-Based Wind'!#REF!</f>
        <v>#REF!</v>
      </c>
      <c r="O6" s="42" t="e">
        <f>'Land-Based Wind'!#REF!</f>
        <v>#REF!</v>
      </c>
      <c r="P6" s="42" t="e">
        <f>'Land-Based Wind'!#REF!</f>
        <v>#REF!</v>
      </c>
      <c r="Q6" s="42" t="e">
        <f>'Land-Based Wind'!#REF!</f>
        <v>#REF!</v>
      </c>
      <c r="R6" s="42" t="e">
        <f>'Land-Based Wind'!#REF!</f>
        <v>#REF!</v>
      </c>
      <c r="S6" s="42"/>
      <c r="T6" s="42"/>
      <c r="U6" s="42"/>
      <c r="V6" s="42">
        <f>'Land-Based Wind'!$L$81</f>
        <v>50.739133570276223</v>
      </c>
      <c r="W6" s="42">
        <f>'Land-Based Wind'!L251</f>
        <v>49.792829553625268</v>
      </c>
      <c r="X6" s="42">
        <f>'Land-Based Wind'!M251</f>
        <v>48.917224965399811</v>
      </c>
      <c r="Y6" s="42">
        <f>'Land-Based Wind'!N251</f>
        <v>48.108242625357619</v>
      </c>
      <c r="Z6" s="42">
        <f>'Land-Based Wind'!O251</f>
        <v>47.361982020534619</v>
      </c>
      <c r="AA6" s="42">
        <f>'Land-Based Wind'!P251</f>
        <v>46.674650389929361</v>
      </c>
      <c r="AB6" s="42">
        <f>'Land-Based Wind'!Q251</f>
        <v>46.042563059720315</v>
      </c>
      <c r="AC6" s="42">
        <f>'Land-Based Wind'!R251</f>
        <v>45.462140434392246</v>
      </c>
      <c r="AD6" s="42">
        <f>'Land-Based Wind'!S251</f>
        <v>44.929917102425684</v>
      </c>
      <c r="AE6" s="42">
        <f>'Land-Based Wind'!T251</f>
        <v>44.442530340373239</v>
      </c>
      <c r="AF6" s="42">
        <f>'Land-Based Wind'!U251</f>
        <v>43.996727146088865</v>
      </c>
      <c r="AG6" s="42">
        <f>'Land-Based Wind'!V251</f>
        <v>43.589361598617629</v>
      </c>
      <c r="AH6" s="42">
        <f>'Land-Based Wind'!W251</f>
        <v>43.217396055437746</v>
      </c>
      <c r="AI6" s="42">
        <f>'Land-Based Wind'!X251</f>
        <v>42.877896087157353</v>
      </c>
      <c r="AJ6" s="42">
        <f>'Land-Based Wind'!Y251</f>
        <v>42.568044184504103</v>
      </c>
      <c r="AK6" s="42">
        <f>'Land-Based Wind'!Z251</f>
        <v>42.285124896465916</v>
      </c>
      <c r="AL6" s="42">
        <f>'Land-Based Wind'!AA251</f>
        <v>42.026532974322713</v>
      </c>
      <c r="AM6" s="42">
        <f>'Land-Based Wind'!AB251</f>
        <v>41.789768717394907</v>
      </c>
      <c r="AN6" s="42">
        <f>'Land-Based Wind'!AC251</f>
        <v>41.572444668051034</v>
      </c>
      <c r="AO6" s="42">
        <f>'Land-Based Wind'!AD251</f>
        <v>41.372275754932318</v>
      </c>
      <c r="AP6" s="42">
        <f>'Land-Based Wind'!AE251</f>
        <v>41.187086025723914</v>
      </c>
      <c r="AQ6" s="42">
        <f>'Land-Based Wind'!AF251</f>
        <v>41.014809216263785</v>
      </c>
      <c r="AR6" s="42">
        <f>'Land-Based Wind'!AG251</f>
        <v>40.853485126790453</v>
      </c>
      <c r="AS6" s="42">
        <f>'Land-Based Wind'!AH251</f>
        <v>40.701263229876794</v>
      </c>
      <c r="AT6" s="42">
        <f>'Land-Based Wind'!AI251</f>
        <v>40.556399953109675</v>
      </c>
      <c r="AU6" s="42">
        <f>'Land-Based Wind'!AJ251</f>
        <v>40.41725928512669</v>
      </c>
      <c r="AV6" s="42">
        <f>'Land-Based Wind'!AK251</f>
        <v>40.282313493909143</v>
      </c>
      <c r="AW6" s="42">
        <f>'Land-Based Wind'!AL251</f>
        <v>40.150142360493248</v>
      </c>
      <c r="AX6" s="42">
        <f>'Land-Based Wind'!AM251</f>
        <v>40.019435968464656</v>
      </c>
      <c r="AY6" s="42">
        <f>'Land-Based Wind'!AN251</f>
        <v>39.888987521205664</v>
      </c>
      <c r="AZ6" s="42">
        <f>'Land-Based Wind'!AO251</f>
        <v>39.757700439885255</v>
      </c>
      <c r="BA6" s="42">
        <f>'Land-Based Wind'!AP251</f>
        <v>39.624585945621881</v>
      </c>
      <c r="BB6" s="42">
        <f>'Land-Based Wind'!AQ251</f>
        <v>39.488763203128912</v>
      </c>
      <c r="BC6" s="42">
        <f>'Land-Based Wind'!AR251</f>
        <v>39.349459177021721</v>
      </c>
      <c r="BD6" s="42">
        <f>'Land-Based Wind'!AS251</f>
        <v>39.206008536014458</v>
      </c>
      <c r="BE6" s="42">
        <f>'Land-Based Wind'!AT251</f>
        <v>39.057853988124151</v>
      </c>
      <c r="BF6" s="42">
        <f>'Land-Based Wind'!AU251</f>
        <v>38.904545945418846</v>
      </c>
      <c r="BG6" s="42">
        <f>'Land-Based Wind'!AV251</f>
        <v>38.745742907111406</v>
      </c>
    </row>
    <row r="7" spans="1:59" ht="15.75" thickBot="1">
      <c r="B7" s="788"/>
      <c r="C7" s="4"/>
      <c r="D7" s="736"/>
      <c r="E7" s="62" t="str">
        <f>'Land-Based Wind'!K252</f>
        <v>TRG 1 - High</v>
      </c>
      <c r="F7" s="77"/>
      <c r="G7" s="77"/>
      <c r="H7" s="77"/>
      <c r="I7" s="77"/>
      <c r="J7" s="77"/>
      <c r="K7" s="77"/>
      <c r="L7" s="77"/>
      <c r="M7" s="77"/>
      <c r="N7" s="77"/>
      <c r="O7" s="77"/>
      <c r="P7" s="77"/>
      <c r="Q7" s="77"/>
      <c r="R7" s="77"/>
      <c r="S7" s="77"/>
      <c r="T7" s="77"/>
      <c r="U7" s="77"/>
      <c r="V7" s="77"/>
      <c r="W7" s="77">
        <f>'Land-Based Wind'!L252</f>
        <v>49.792829553625268</v>
      </c>
      <c r="X7" s="77">
        <f>'Land-Based Wind'!M252</f>
        <v>49.792829553625268</v>
      </c>
      <c r="Y7" s="77">
        <f>'Land-Based Wind'!N252</f>
        <v>49.792829553625268</v>
      </c>
      <c r="Z7" s="77">
        <f>'Land-Based Wind'!O252</f>
        <v>49.792829553625268</v>
      </c>
      <c r="AA7" s="77">
        <f>'Land-Based Wind'!P252</f>
        <v>49.792829553625268</v>
      </c>
      <c r="AB7" s="77">
        <f>'Land-Based Wind'!Q252</f>
        <v>49.792829553625268</v>
      </c>
      <c r="AC7" s="77">
        <f>'Land-Based Wind'!R252</f>
        <v>49.792829553625268</v>
      </c>
      <c r="AD7" s="77">
        <f>'Land-Based Wind'!S252</f>
        <v>49.792829553625268</v>
      </c>
      <c r="AE7" s="77">
        <f>'Land-Based Wind'!T252</f>
        <v>49.792829553625268</v>
      </c>
      <c r="AF7" s="77">
        <f>'Land-Based Wind'!U252</f>
        <v>49.792829553625268</v>
      </c>
      <c r="AG7" s="77">
        <f>'Land-Based Wind'!V252</f>
        <v>49.792829553625268</v>
      </c>
      <c r="AH7" s="77">
        <f>'Land-Based Wind'!W252</f>
        <v>49.792829553625268</v>
      </c>
      <c r="AI7" s="77">
        <f>'Land-Based Wind'!X252</f>
        <v>49.792829553625268</v>
      </c>
      <c r="AJ7" s="77">
        <f>'Land-Based Wind'!Y252</f>
        <v>49.792829553625268</v>
      </c>
      <c r="AK7" s="77">
        <f>'Land-Based Wind'!Z252</f>
        <v>49.792829553625268</v>
      </c>
      <c r="AL7" s="77">
        <f>'Land-Based Wind'!AA252</f>
        <v>49.792829553625268</v>
      </c>
      <c r="AM7" s="77">
        <f>'Land-Based Wind'!AB252</f>
        <v>49.792829553625268</v>
      </c>
      <c r="AN7" s="77">
        <f>'Land-Based Wind'!AC252</f>
        <v>49.792829553625268</v>
      </c>
      <c r="AO7" s="77">
        <f>'Land-Based Wind'!AD252</f>
        <v>49.792829553625268</v>
      </c>
      <c r="AP7" s="77">
        <f>'Land-Based Wind'!AE252</f>
        <v>49.792829553625268</v>
      </c>
      <c r="AQ7" s="77">
        <f>'Land-Based Wind'!AF252</f>
        <v>49.792829553625268</v>
      </c>
      <c r="AR7" s="77">
        <f>'Land-Based Wind'!AG252</f>
        <v>49.792829553625268</v>
      </c>
      <c r="AS7" s="77">
        <f>'Land-Based Wind'!AH252</f>
        <v>49.792829553625268</v>
      </c>
      <c r="AT7" s="77">
        <f>'Land-Based Wind'!AI252</f>
        <v>49.792829553625268</v>
      </c>
      <c r="AU7" s="77">
        <f>'Land-Based Wind'!AJ252</f>
        <v>49.792829553625268</v>
      </c>
      <c r="AV7" s="77">
        <f>'Land-Based Wind'!AK252</f>
        <v>49.792829553625268</v>
      </c>
      <c r="AW7" s="77">
        <f>'Land-Based Wind'!AL252</f>
        <v>49.792829553625268</v>
      </c>
      <c r="AX7" s="77">
        <f>'Land-Based Wind'!AM252</f>
        <v>49.792829553625268</v>
      </c>
      <c r="AY7" s="77">
        <f>'Land-Based Wind'!AN252</f>
        <v>49.792829553625268</v>
      </c>
      <c r="AZ7" s="77">
        <f>'Land-Based Wind'!AO252</f>
        <v>49.792829553625268</v>
      </c>
      <c r="BA7" s="77">
        <f>'Land-Based Wind'!AP252</f>
        <v>49.792829553625268</v>
      </c>
      <c r="BB7" s="77">
        <f>'Land-Based Wind'!AQ252</f>
        <v>49.792829553625268</v>
      </c>
      <c r="BC7" s="77">
        <f>'Land-Based Wind'!AR252</f>
        <v>49.792829553625268</v>
      </c>
      <c r="BD7" s="77">
        <f>'Land-Based Wind'!AS252</f>
        <v>49.792829553625268</v>
      </c>
      <c r="BE7" s="77">
        <f>'Land-Based Wind'!AT252</f>
        <v>49.792829553625268</v>
      </c>
      <c r="BF7" s="77">
        <f>'Land-Based Wind'!AU252</f>
        <v>49.792829553625268</v>
      </c>
      <c r="BG7" s="77">
        <f>'Land-Based Wind'!AV252</f>
        <v>49.792829553625268</v>
      </c>
    </row>
    <row r="8" spans="1:59" ht="15.75" thickTop="1">
      <c r="B8" s="788"/>
      <c r="C8" s="4"/>
      <c r="D8" s="736"/>
      <c r="E8" s="62" t="str">
        <f>'Land-Based Wind'!K253</f>
        <v>TRG 2 - Low</v>
      </c>
      <c r="F8" s="78"/>
      <c r="G8" s="78"/>
      <c r="H8" s="78"/>
      <c r="I8" s="78"/>
      <c r="J8" s="78"/>
      <c r="K8" s="78"/>
      <c r="L8" s="78"/>
      <c r="M8" s="78"/>
      <c r="N8" s="78"/>
      <c r="O8" s="78"/>
      <c r="P8" s="78"/>
      <c r="Q8" s="78"/>
      <c r="R8" s="78"/>
      <c r="S8" s="78"/>
      <c r="T8" s="78"/>
      <c r="U8" s="78"/>
      <c r="V8" s="78"/>
      <c r="W8" s="78">
        <f>'Land-Based Wind'!L253</f>
        <v>54.423332288305261</v>
      </c>
      <c r="X8" s="78">
        <f>'Land-Based Wind'!M253</f>
        <v>48.182760548998957</v>
      </c>
      <c r="Y8" s="78">
        <f>'Land-Based Wind'!N253</f>
        <v>46.544375866745163</v>
      </c>
      <c r="Z8" s="78">
        <f>'Land-Based Wind'!O253</f>
        <v>45.077757209273805</v>
      </c>
      <c r="AA8" s="78">
        <f>'Land-Based Wind'!P253</f>
        <v>43.769288383895208</v>
      </c>
      <c r="AB8" s="78">
        <f>'Land-Based Wind'!Q253</f>
        <v>42.605934837366938</v>
      </c>
      <c r="AC8" s="78">
        <f>'Land-Based Wind'!R253</f>
        <v>41.575244912164585</v>
      </c>
      <c r="AD8" s="78">
        <f>'Land-Based Wind'!S253</f>
        <v>40.665355464262312</v>
      </c>
      <c r="AE8" s="78">
        <f>'Land-Based Wind'!T253</f>
        <v>39.864968065892143</v>
      </c>
      <c r="AF8" s="78">
        <f>'Land-Based Wind'!U253</f>
        <v>39.163384175030643</v>
      </c>
      <c r="AG8" s="78">
        <f>'Land-Based Wind'!V253</f>
        <v>38.550482039352374</v>
      </c>
      <c r="AH8" s="78">
        <f>'Land-Based Wind'!W253</f>
        <v>38.016721755498445</v>
      </c>
      <c r="AI8" s="78">
        <f>'Land-Based Wind'!X253</f>
        <v>37.553146734748552</v>
      </c>
      <c r="AJ8" s="78">
        <f>'Land-Based Wind'!Y253</f>
        <v>37.151373992443013</v>
      </c>
      <c r="AK8" s="78">
        <f>'Land-Based Wind'!Z253</f>
        <v>36.803619762576886</v>
      </c>
      <c r="AL8" s="78">
        <f>'Land-Based Wind'!AA253</f>
        <v>36.502671835567973</v>
      </c>
      <c r="AM8" s="78">
        <f>'Land-Based Wind'!AB253</f>
        <v>36.241905503434481</v>
      </c>
      <c r="AN8" s="78">
        <f>'Land-Based Wind'!AC253</f>
        <v>36.015277286773618</v>
      </c>
      <c r="AO8" s="78">
        <f>'Land-Based Wind'!AD253</f>
        <v>35.817323246306884</v>
      </c>
      <c r="AP8" s="78">
        <f>'Land-Based Wind'!AE253</f>
        <v>35.643162868000836</v>
      </c>
      <c r="AQ8" s="78">
        <f>'Land-Based Wind'!AF253</f>
        <v>35.488497034059606</v>
      </c>
      <c r="AR8" s="78">
        <f>'Land-Based Wind'!AG253</f>
        <v>35.349611711789969</v>
      </c>
      <c r="AS8" s="78">
        <f>'Land-Based Wind'!AH253</f>
        <v>35.223372975055732</v>
      </c>
      <c r="AT8" s="78">
        <f>'Land-Based Wind'!AI253</f>
        <v>35.107232148103577</v>
      </c>
      <c r="AU8" s="78">
        <f>'Land-Based Wind'!AJ253</f>
        <v>34.999221322254527</v>
      </c>
      <c r="AV8" s="78">
        <f>'Land-Based Wind'!AK253</f>
        <v>34.897955486291586</v>
      </c>
      <c r="AW8" s="78">
        <f>'Land-Based Wind'!AL253</f>
        <v>34.80263147876034</v>
      </c>
      <c r="AX8" s="78">
        <f>'Land-Based Wind'!AM253</f>
        <v>34.71302923360863</v>
      </c>
      <c r="AY8" s="78">
        <f>'Land-Based Wind'!AN253</f>
        <v>34.629510973007179</v>
      </c>
      <c r="AZ8" s="78">
        <f>'Land-Based Wind'!AO253</f>
        <v>34.553019080600137</v>
      </c>
      <c r="BA8" s="78">
        <f>'Land-Based Wind'!AP253</f>
        <v>34.48508197411342</v>
      </c>
      <c r="BB8" s="78">
        <f>'Land-Based Wind'!AQ253</f>
        <v>34.427807195295529</v>
      </c>
      <c r="BC8" s="78">
        <f>'Land-Based Wind'!AR253</f>
        <v>34.383896451375897</v>
      </c>
      <c r="BD8" s="78">
        <f>'Land-Based Wind'!AS253</f>
        <v>34.35661389852244</v>
      </c>
      <c r="BE8" s="78">
        <f>'Land-Based Wind'!AT253</f>
        <v>34.349817024139966</v>
      </c>
      <c r="BF8" s="78">
        <f>'Land-Based Wind'!AU253</f>
        <v>34.349817024139966</v>
      </c>
      <c r="BG8" s="78">
        <f>'Land-Based Wind'!AV253</f>
        <v>34.349817024139966</v>
      </c>
    </row>
    <row r="9" spans="1:59">
      <c r="B9" s="788"/>
      <c r="C9" s="4"/>
      <c r="D9" s="736"/>
      <c r="E9" s="62" t="str">
        <f>'Land-Based Wind'!K254</f>
        <v>TRG 2 - Mid</v>
      </c>
      <c r="F9" s="42" t="e">
        <f>'Land-Based Wind'!#REF!</f>
        <v>#REF!</v>
      </c>
      <c r="G9" s="42" t="e">
        <f>'Land-Based Wind'!#REF!</f>
        <v>#REF!</v>
      </c>
      <c r="H9" s="42" t="e">
        <f>'Land-Based Wind'!#REF!</f>
        <v>#REF!</v>
      </c>
      <c r="I9" s="42" t="e">
        <f>'Land-Based Wind'!#REF!</f>
        <v>#REF!</v>
      </c>
      <c r="J9" s="42" t="e">
        <f>'Land-Based Wind'!#REF!</f>
        <v>#REF!</v>
      </c>
      <c r="K9" s="42" t="e">
        <f>'Land-Based Wind'!#REF!</f>
        <v>#REF!</v>
      </c>
      <c r="L9" s="42" t="e">
        <f>'Land-Based Wind'!#REF!</f>
        <v>#REF!</v>
      </c>
      <c r="M9" s="42" t="e">
        <f>'Land-Based Wind'!#REF!</f>
        <v>#REF!</v>
      </c>
      <c r="N9" s="42" t="e">
        <f>'Land-Based Wind'!#REF!</f>
        <v>#REF!</v>
      </c>
      <c r="O9" s="42" t="e">
        <f>'Land-Based Wind'!#REF!</f>
        <v>#REF!</v>
      </c>
      <c r="P9" s="42" t="e">
        <f>'Land-Based Wind'!#REF!</f>
        <v>#REF!</v>
      </c>
      <c r="Q9" s="42" t="e">
        <f>'Land-Based Wind'!#REF!</f>
        <v>#REF!</v>
      </c>
      <c r="R9" s="42" t="e">
        <f>'Land-Based Wind'!#REF!</f>
        <v>#REF!</v>
      </c>
      <c r="S9" s="42"/>
      <c r="T9" s="42"/>
      <c r="U9" s="42"/>
      <c r="V9" s="42">
        <f>'Land-Based Wind'!$L$82</f>
        <v>55.457543966068755</v>
      </c>
      <c r="W9" s="42">
        <f>'Land-Based Wind'!L254</f>
        <v>54.423332288305261</v>
      </c>
      <c r="X9" s="42">
        <f>'Land-Based Wind'!M254</f>
        <v>53.466300525190888</v>
      </c>
      <c r="Y9" s="42">
        <f>'Land-Based Wind'!N254</f>
        <v>52.582086571049736</v>
      </c>
      <c r="Z9" s="42">
        <f>'Land-Based Wind'!O254</f>
        <v>51.766427183261527</v>
      </c>
      <c r="AA9" s="42">
        <f>'Land-Based Wind'!P254</f>
        <v>51.015176891602415</v>
      </c>
      <c r="AB9" s="42">
        <f>'Land-Based Wind'!Q254</f>
        <v>50.324308364636167</v>
      </c>
      <c r="AC9" s="42">
        <f>'Land-Based Wind'!R254</f>
        <v>49.689909121029011</v>
      </c>
      <c r="AD9" s="42">
        <f>'Land-Based Wind'!S254</f>
        <v>49.108191482026186</v>
      </c>
      <c r="AE9" s="42">
        <f>'Land-Based Wind'!T254</f>
        <v>48.575480006460531</v>
      </c>
      <c r="AF9" s="42">
        <f>'Land-Based Wind'!U254</f>
        <v>48.088219178039495</v>
      </c>
      <c r="AG9" s="42">
        <f>'Land-Based Wind'!V254</f>
        <v>47.642970519716947</v>
      </c>
      <c r="AH9" s="42">
        <f>'Land-Based Wind'!W254</f>
        <v>47.236413902273135</v>
      </c>
      <c r="AI9" s="42">
        <f>'Land-Based Wind'!X254</f>
        <v>46.865342007961644</v>
      </c>
      <c r="AJ9" s="42">
        <f>'Land-Based Wind'!Y254</f>
        <v>46.526675312185681</v>
      </c>
      <c r="AK9" s="42">
        <f>'Land-Based Wind'!Z254</f>
        <v>46.217445839554685</v>
      </c>
      <c r="AL9" s="42">
        <f>'Land-Based Wind'!AA254</f>
        <v>45.93480606527325</v>
      </c>
      <c r="AM9" s="42">
        <f>'Land-Based Wind'!AB254</f>
        <v>45.676023828065809</v>
      </c>
      <c r="AN9" s="42">
        <f>'Land-Based Wind'!AC254</f>
        <v>45.438489647789034</v>
      </c>
      <c r="AO9" s="42">
        <f>'Land-Based Wind'!AD254</f>
        <v>45.219705952021833</v>
      </c>
      <c r="AP9" s="42">
        <f>'Land-Based Wind'!AE254</f>
        <v>45.017294434953165</v>
      </c>
      <c r="AQ9" s="42">
        <f>'Land-Based Wind'!AF254</f>
        <v>44.828996679415489</v>
      </c>
      <c r="AR9" s="42">
        <f>'Land-Based Wind'!AG254</f>
        <v>44.652670196140235</v>
      </c>
      <c r="AS9" s="42">
        <f>'Land-Based Wind'!AH254</f>
        <v>44.486292367212741</v>
      </c>
      <c r="AT9" s="42">
        <f>'Land-Based Wind'!AI254</f>
        <v>44.327957476053804</v>
      </c>
      <c r="AU9" s="42">
        <f>'Land-Based Wind'!AJ254</f>
        <v>44.175877369814806</v>
      </c>
      <c r="AV9" s="42">
        <f>'Land-Based Wind'!AK254</f>
        <v>44.028382244468879</v>
      </c>
      <c r="AW9" s="42">
        <f>'Land-Based Wind'!AL254</f>
        <v>43.883919807260554</v>
      </c>
      <c r="AX9" s="42">
        <f>'Land-Based Wind'!AM254</f>
        <v>43.741058325610538</v>
      </c>
      <c r="AY9" s="42">
        <f>'Land-Based Wind'!AN254</f>
        <v>43.598478776400071</v>
      </c>
      <c r="AZ9" s="42">
        <f>'Land-Based Wind'!AO254</f>
        <v>43.45498260404122</v>
      </c>
      <c r="BA9" s="42">
        <f>'Land-Based Wind'!AP254</f>
        <v>43.309489077791952</v>
      </c>
      <c r="BB9" s="42">
        <f>'Land-Based Wind'!AQ254</f>
        <v>43.161035448760025</v>
      </c>
      <c r="BC9" s="42">
        <f>'Land-Based Wind'!AR254</f>
        <v>43.008776792847215</v>
      </c>
      <c r="BD9" s="42">
        <f>'Land-Based Wind'!AS254</f>
        <v>42.851985906036887</v>
      </c>
      <c r="BE9" s="42">
        <f>'Land-Based Wind'!AT254</f>
        <v>42.690053670770467</v>
      </c>
      <c r="BF9" s="42">
        <f>'Land-Based Wind'!AU254</f>
        <v>42.522488689518809</v>
      </c>
      <c r="BG9" s="42">
        <f>'Land-Based Wind'!AV254</f>
        <v>42.34891770350184</v>
      </c>
    </row>
    <row r="10" spans="1:59" ht="15.75" thickBot="1">
      <c r="B10" s="788"/>
      <c r="C10" s="4"/>
      <c r="D10" s="736"/>
      <c r="E10" s="62" t="str">
        <f>'Land-Based Wind'!K255</f>
        <v>TRG 2 - High</v>
      </c>
      <c r="F10" s="77"/>
      <c r="G10" s="77"/>
      <c r="H10" s="77"/>
      <c r="I10" s="77"/>
      <c r="J10" s="77"/>
      <c r="K10" s="77"/>
      <c r="L10" s="77"/>
      <c r="M10" s="77"/>
      <c r="N10" s="77"/>
      <c r="O10" s="77"/>
      <c r="P10" s="77"/>
      <c r="Q10" s="77"/>
      <c r="R10" s="77"/>
      <c r="S10" s="77"/>
      <c r="T10" s="77"/>
      <c r="U10" s="77"/>
      <c r="V10" s="77"/>
      <c r="W10" s="77">
        <f>'Land-Based Wind'!L255</f>
        <v>54.423332288305261</v>
      </c>
      <c r="X10" s="77">
        <f>'Land-Based Wind'!M255</f>
        <v>54.423332288305261</v>
      </c>
      <c r="Y10" s="77">
        <f>'Land-Based Wind'!N255</f>
        <v>54.423332288305261</v>
      </c>
      <c r="Z10" s="77">
        <f>'Land-Based Wind'!O255</f>
        <v>54.423332288305261</v>
      </c>
      <c r="AA10" s="77">
        <f>'Land-Based Wind'!P255</f>
        <v>54.423332288305261</v>
      </c>
      <c r="AB10" s="77">
        <f>'Land-Based Wind'!Q255</f>
        <v>54.423332288305261</v>
      </c>
      <c r="AC10" s="77">
        <f>'Land-Based Wind'!R255</f>
        <v>54.423332288305261</v>
      </c>
      <c r="AD10" s="77">
        <f>'Land-Based Wind'!S255</f>
        <v>54.423332288305261</v>
      </c>
      <c r="AE10" s="77">
        <f>'Land-Based Wind'!T255</f>
        <v>54.423332288305261</v>
      </c>
      <c r="AF10" s="77">
        <f>'Land-Based Wind'!U255</f>
        <v>54.423332288305261</v>
      </c>
      <c r="AG10" s="77">
        <f>'Land-Based Wind'!V255</f>
        <v>54.423332288305261</v>
      </c>
      <c r="AH10" s="77">
        <f>'Land-Based Wind'!W255</f>
        <v>54.423332288305261</v>
      </c>
      <c r="AI10" s="77">
        <f>'Land-Based Wind'!X255</f>
        <v>54.423332288305261</v>
      </c>
      <c r="AJ10" s="77">
        <f>'Land-Based Wind'!Y255</f>
        <v>54.423332288305261</v>
      </c>
      <c r="AK10" s="77">
        <f>'Land-Based Wind'!Z255</f>
        <v>54.423332288305261</v>
      </c>
      <c r="AL10" s="77">
        <f>'Land-Based Wind'!AA255</f>
        <v>54.423332288305261</v>
      </c>
      <c r="AM10" s="77">
        <f>'Land-Based Wind'!AB255</f>
        <v>54.423332288305261</v>
      </c>
      <c r="AN10" s="77">
        <f>'Land-Based Wind'!AC255</f>
        <v>54.423332288305261</v>
      </c>
      <c r="AO10" s="77">
        <f>'Land-Based Wind'!AD255</f>
        <v>54.423332288305261</v>
      </c>
      <c r="AP10" s="77">
        <f>'Land-Based Wind'!AE255</f>
        <v>54.423332288305261</v>
      </c>
      <c r="AQ10" s="77">
        <f>'Land-Based Wind'!AF255</f>
        <v>54.423332288305261</v>
      </c>
      <c r="AR10" s="77">
        <f>'Land-Based Wind'!AG255</f>
        <v>54.423332288305261</v>
      </c>
      <c r="AS10" s="77">
        <f>'Land-Based Wind'!AH255</f>
        <v>54.423332288305261</v>
      </c>
      <c r="AT10" s="77">
        <f>'Land-Based Wind'!AI255</f>
        <v>54.423332288305261</v>
      </c>
      <c r="AU10" s="77">
        <f>'Land-Based Wind'!AJ255</f>
        <v>54.423332288305261</v>
      </c>
      <c r="AV10" s="77">
        <f>'Land-Based Wind'!AK255</f>
        <v>54.423332288305261</v>
      </c>
      <c r="AW10" s="77">
        <f>'Land-Based Wind'!AL255</f>
        <v>54.423332288305261</v>
      </c>
      <c r="AX10" s="77">
        <f>'Land-Based Wind'!AM255</f>
        <v>54.423332288305261</v>
      </c>
      <c r="AY10" s="77">
        <f>'Land-Based Wind'!AN255</f>
        <v>54.423332288305261</v>
      </c>
      <c r="AZ10" s="77">
        <f>'Land-Based Wind'!AO255</f>
        <v>54.423332288305261</v>
      </c>
      <c r="BA10" s="77">
        <f>'Land-Based Wind'!AP255</f>
        <v>54.423332288305261</v>
      </c>
      <c r="BB10" s="77">
        <f>'Land-Based Wind'!AQ255</f>
        <v>54.423332288305261</v>
      </c>
      <c r="BC10" s="77">
        <f>'Land-Based Wind'!AR255</f>
        <v>54.423332288305261</v>
      </c>
      <c r="BD10" s="77">
        <f>'Land-Based Wind'!AS255</f>
        <v>54.423332288305261</v>
      </c>
      <c r="BE10" s="77">
        <f>'Land-Based Wind'!AT255</f>
        <v>54.423332288305261</v>
      </c>
      <c r="BF10" s="77">
        <f>'Land-Based Wind'!AU255</f>
        <v>54.423332288305261</v>
      </c>
      <c r="BG10" s="77">
        <f>'Land-Based Wind'!AV255</f>
        <v>54.423332288305261</v>
      </c>
    </row>
    <row r="11" spans="1:59" ht="15.75" thickTop="1">
      <c r="B11" s="788"/>
      <c r="C11" s="4"/>
      <c r="D11" s="736"/>
      <c r="E11" s="62" t="str">
        <f>'Land-Based Wind'!K256</f>
        <v>TRG 3 - Low</v>
      </c>
      <c r="F11" s="78"/>
      <c r="G11" s="78"/>
      <c r="H11" s="78"/>
      <c r="I11" s="78"/>
      <c r="J11" s="78"/>
      <c r="K11" s="78"/>
      <c r="L11" s="78"/>
      <c r="M11" s="78"/>
      <c r="N11" s="78"/>
      <c r="O11" s="78"/>
      <c r="P11" s="78"/>
      <c r="Q11" s="78"/>
      <c r="R11" s="78"/>
      <c r="S11" s="78"/>
      <c r="T11" s="78"/>
      <c r="U11" s="78"/>
      <c r="V11" s="78"/>
      <c r="W11" s="78">
        <f>'Land-Based Wind'!L256</f>
        <v>60.027583330781781</v>
      </c>
      <c r="X11" s="78">
        <f>'Land-Based Wind'!M256</f>
        <v>53.144382836690355</v>
      </c>
      <c r="Y11" s="78">
        <f>'Land-Based Wind'!N256</f>
        <v>51.337278682660461</v>
      </c>
      <c r="Z11" s="78">
        <f>'Land-Based Wind'!O256</f>
        <v>49.719628418647503</v>
      </c>
      <c r="AA11" s="78">
        <f>'Land-Based Wind'!P256</f>
        <v>48.276413664003158</v>
      </c>
      <c r="AB11" s="78">
        <f>'Land-Based Wind'!Q256</f>
        <v>46.993257576408652</v>
      </c>
      <c r="AC11" s="78">
        <f>'Land-Based Wind'!R256</f>
        <v>45.856426237392988</v>
      </c>
      <c r="AD11" s="78">
        <f>'Land-Based Wind'!S256</f>
        <v>44.852835810165423</v>
      </c>
      <c r="AE11" s="78">
        <f>'Land-Based Wind'!T256</f>
        <v>43.970025047964384</v>
      </c>
      <c r="AF11" s="78">
        <f>'Land-Based Wind'!U256</f>
        <v>43.196192074401829</v>
      </c>
      <c r="AG11" s="78">
        <f>'Land-Based Wind'!V256</f>
        <v>42.520172832190475</v>
      </c>
      <c r="AH11" s="78">
        <f>'Land-Based Wind'!W256</f>
        <v>41.93144503155078</v>
      </c>
      <c r="AI11" s="78">
        <f>'Land-Based Wind'!X256</f>
        <v>41.420129766638553</v>
      </c>
      <c r="AJ11" s="78">
        <f>'Land-Based Wind'!Y256</f>
        <v>40.97698328305362</v>
      </c>
      <c r="AK11" s="78">
        <f>'Land-Based Wind'!Z256</f>
        <v>40.593417822422602</v>
      </c>
      <c r="AL11" s="78">
        <f>'Land-Based Wind'!AA256</f>
        <v>40.261479116073026</v>
      </c>
      <c r="AM11" s="78">
        <f>'Land-Based Wind'!AB256</f>
        <v>39.973859666107209</v>
      </c>
      <c r="AN11" s="78">
        <f>'Land-Based Wind'!AC256</f>
        <v>39.723894058544069</v>
      </c>
      <c r="AO11" s="78">
        <f>'Land-Based Wind'!AD256</f>
        <v>39.505555317222459</v>
      </c>
      <c r="AP11" s="78">
        <f>'Land-Based Wind'!AE256</f>
        <v>39.313460363403024</v>
      </c>
      <c r="AQ11" s="78">
        <f>'Land-Based Wind'!AF256</f>
        <v>39.142867990232432</v>
      </c>
      <c r="AR11" s="78">
        <f>'Land-Based Wind'!AG256</f>
        <v>38.989681107986442</v>
      </c>
      <c r="AS11" s="78">
        <f>'Land-Based Wind'!AH256</f>
        <v>38.850443680106537</v>
      </c>
      <c r="AT11" s="78">
        <f>'Land-Based Wind'!AI256</f>
        <v>38.722343978573797</v>
      </c>
      <c r="AU11" s="78">
        <f>'Land-Based Wind'!AJ256</f>
        <v>38.603211452845557</v>
      </c>
      <c r="AV11" s="78">
        <f>'Land-Based Wind'!AK256</f>
        <v>38.491518472689336</v>
      </c>
      <c r="AW11" s="78">
        <f>'Land-Based Wind'!AL256</f>
        <v>38.386379172641881</v>
      </c>
      <c r="AX11" s="78">
        <f>'Land-Based Wind'!AM256</f>
        <v>38.287550746777448</v>
      </c>
      <c r="AY11" s="78">
        <f>'Land-Based Wind'!AN256</f>
        <v>38.195432795269248</v>
      </c>
      <c r="AZ11" s="78">
        <f>'Land-Based Wind'!AO256</f>
        <v>38.111064742561339</v>
      </c>
      <c r="BA11" s="78">
        <f>'Land-Based Wind'!AP256</f>
        <v>38.036132393229835</v>
      </c>
      <c r="BB11" s="78">
        <f>'Land-Based Wind'!AQ256</f>
        <v>37.972960310412326</v>
      </c>
      <c r="BC11" s="78">
        <f>'Land-Based Wind'!AR256</f>
        <v>37.924527921831711</v>
      </c>
      <c r="BD11" s="78">
        <f>'Land-Based Wind'!AS256</f>
        <v>37.894435987983172</v>
      </c>
      <c r="BE11" s="78">
        <f>'Land-Based Wind'!AT256</f>
        <v>37.886939215397675</v>
      </c>
      <c r="BF11" s="78">
        <f>'Land-Based Wind'!AU256</f>
        <v>37.886939215397675</v>
      </c>
      <c r="BG11" s="78">
        <f>'Land-Based Wind'!AV256</f>
        <v>37.886939215397675</v>
      </c>
    </row>
    <row r="12" spans="1:59">
      <c r="B12" s="788"/>
      <c r="C12" s="4"/>
      <c r="D12" s="736"/>
      <c r="E12" s="62" t="str">
        <f>'Land-Based Wind'!K257</f>
        <v>TRG 3 - Mid</v>
      </c>
      <c r="F12" s="42" t="e">
        <f>'Land-Based Wind'!#REF!</f>
        <v>#REF!</v>
      </c>
      <c r="G12" s="42" t="e">
        <f>'Land-Based Wind'!#REF!</f>
        <v>#REF!</v>
      </c>
      <c r="H12" s="42" t="e">
        <f>'Land-Based Wind'!#REF!</f>
        <v>#REF!</v>
      </c>
      <c r="I12" s="42" t="e">
        <f>'Land-Based Wind'!#REF!</f>
        <v>#REF!</v>
      </c>
      <c r="J12" s="42" t="e">
        <f>'Land-Based Wind'!#REF!</f>
        <v>#REF!</v>
      </c>
      <c r="K12" s="42" t="e">
        <f>'Land-Based Wind'!#REF!</f>
        <v>#REF!</v>
      </c>
      <c r="L12" s="42" t="e">
        <f>'Land-Based Wind'!#REF!</f>
        <v>#REF!</v>
      </c>
      <c r="M12" s="42" t="e">
        <f>'Land-Based Wind'!#REF!</f>
        <v>#REF!</v>
      </c>
      <c r="N12" s="42" t="e">
        <f>'Land-Based Wind'!#REF!</f>
        <v>#REF!</v>
      </c>
      <c r="O12" s="42" t="e">
        <f>'Land-Based Wind'!#REF!</f>
        <v>#REF!</v>
      </c>
      <c r="P12" s="42" t="e">
        <f>'Land-Based Wind'!#REF!</f>
        <v>#REF!</v>
      </c>
      <c r="Q12" s="42" t="e">
        <f>'Land-Based Wind'!#REF!</f>
        <v>#REF!</v>
      </c>
      <c r="R12" s="42" t="e">
        <f>'Land-Based Wind'!#REF!</f>
        <v>#REF!</v>
      </c>
      <c r="S12" s="42"/>
      <c r="T12" s="42"/>
      <c r="U12" s="42"/>
      <c r="V12" s="42">
        <f>'Land-Based Wind'!$L$83</f>
        <v>61.168276868236497</v>
      </c>
      <c r="W12" s="42">
        <f>'Land-Based Wind'!L257</f>
        <v>60.027583330781781</v>
      </c>
      <c r="X12" s="42">
        <f>'Land-Based Wind'!M257</f>
        <v>58.971994882769636</v>
      </c>
      <c r="Y12" s="42">
        <f>'Land-Based Wind'!N257</f>
        <v>57.996725154421021</v>
      </c>
      <c r="Z12" s="42">
        <f>'Land-Based Wind'!O257</f>
        <v>57.097069409422488</v>
      </c>
      <c r="AA12" s="42">
        <f>'Land-Based Wind'!P257</f>
        <v>56.268455283732585</v>
      </c>
      <c r="AB12" s="42">
        <f>'Land-Based Wind'!Q257</f>
        <v>55.506440717824255</v>
      </c>
      <c r="AC12" s="42">
        <f>'Land-Based Wind'!R257</f>
        <v>54.80671112251364</v>
      </c>
      <c r="AD12" s="42">
        <f>'Land-Based Wind'!S257</f>
        <v>54.165088785534195</v>
      </c>
      <c r="AE12" s="42">
        <f>'Land-Based Wind'!T257</f>
        <v>53.577519012531354</v>
      </c>
      <c r="AF12" s="42">
        <f>'Land-Based Wind'!U257</f>
        <v>53.040080152225784</v>
      </c>
      <c r="AG12" s="42">
        <f>'Land-Based Wind'!V257</f>
        <v>52.548979645120106</v>
      </c>
      <c r="AH12" s="42">
        <f>'Land-Based Wind'!W257</f>
        <v>52.100555466820865</v>
      </c>
      <c r="AI12" s="42">
        <f>'Land-Based Wind'!X257</f>
        <v>51.691271489773087</v>
      </c>
      <c r="AJ12" s="42">
        <f>'Land-Based Wind'!Y257</f>
        <v>51.31772962462302</v>
      </c>
      <c r="AK12" s="42">
        <f>'Land-Based Wind'!Z257</f>
        <v>50.976656635516235</v>
      </c>
      <c r="AL12" s="42">
        <f>'Land-Based Wind'!AA257</f>
        <v>50.664911407646272</v>
      </c>
      <c r="AM12" s="42">
        <f>'Land-Based Wind'!AB257</f>
        <v>50.379480802975934</v>
      </c>
      <c r="AN12" s="42">
        <f>'Land-Based Wind'!AC257</f>
        <v>50.117486169297372</v>
      </c>
      <c r="AO12" s="42">
        <f>'Land-Based Wind'!AD257</f>
        <v>49.876172841710265</v>
      </c>
      <c r="AP12" s="42">
        <f>'Land-Based Wind'!AE257</f>
        <v>49.65291797525262</v>
      </c>
      <c r="AQ12" s="42">
        <f>'Land-Based Wind'!AF257</f>
        <v>49.445230226622805</v>
      </c>
      <c r="AR12" s="42">
        <f>'Land-Based Wind'!AG257</f>
        <v>49.250746848508513</v>
      </c>
      <c r="AS12" s="42">
        <f>'Land-Based Wind'!AH257</f>
        <v>49.067236579286018</v>
      </c>
      <c r="AT12" s="42">
        <f>'Land-Based Wind'!AI257</f>
        <v>48.892597462690595</v>
      </c>
      <c r="AU12" s="42">
        <f>'Land-Based Wind'!AJ257</f>
        <v>48.724857212197151</v>
      </c>
      <c r="AV12" s="42">
        <f>'Land-Based Wind'!AK257</f>
        <v>48.562174076957938</v>
      </c>
      <c r="AW12" s="42">
        <f>'Land-Based Wind'!AL257</f>
        <v>48.402835918008563</v>
      </c>
      <c r="AX12" s="42">
        <f>'Land-Based Wind'!AM257</f>
        <v>48.245263460030287</v>
      </c>
      <c r="AY12" s="42">
        <f>'Land-Based Wind'!AN257</f>
        <v>48.088001965829818</v>
      </c>
      <c r="AZ12" s="42">
        <f>'Land-Based Wind'!AO257</f>
        <v>47.929729459385207</v>
      </c>
      <c r="BA12" s="42">
        <f>'Land-Based Wind'!AP257</f>
        <v>47.769253922443482</v>
      </c>
      <c r="BB12" s="42">
        <f>'Land-Based Wind'!AQ257</f>
        <v>47.605513467692973</v>
      </c>
      <c r="BC12" s="42">
        <f>'Land-Based Wind'!AR257</f>
        <v>47.437576165536129</v>
      </c>
      <c r="BD12" s="42">
        <f>'Land-Based Wind'!AS257</f>
        <v>47.264639928595294</v>
      </c>
      <c r="BE12" s="42">
        <f>'Land-Based Wind'!AT257</f>
        <v>47.086032915817903</v>
      </c>
      <c r="BF12" s="42">
        <f>'Land-Based Wind'!AU257</f>
        <v>46.901213128316108</v>
      </c>
      <c r="BG12" s="42">
        <f>'Land-Based Wind'!AV257</f>
        <v>46.709768871205029</v>
      </c>
    </row>
    <row r="13" spans="1:59" ht="15.75" thickBot="1">
      <c r="B13" s="788"/>
      <c r="C13" s="4"/>
      <c r="D13" s="736"/>
      <c r="E13" s="62" t="str">
        <f>'Land-Based Wind'!K258</f>
        <v>TRG 3 - High</v>
      </c>
      <c r="F13" s="77"/>
      <c r="G13" s="77"/>
      <c r="H13" s="77"/>
      <c r="I13" s="77"/>
      <c r="J13" s="77"/>
      <c r="K13" s="77"/>
      <c r="L13" s="77"/>
      <c r="M13" s="77"/>
      <c r="N13" s="77"/>
      <c r="O13" s="77"/>
      <c r="P13" s="77"/>
      <c r="Q13" s="77"/>
      <c r="R13" s="77"/>
      <c r="S13" s="77"/>
      <c r="T13" s="77"/>
      <c r="U13" s="77"/>
      <c r="V13" s="77"/>
      <c r="W13" s="77">
        <f>'Land-Based Wind'!L258</f>
        <v>60.027583330781781</v>
      </c>
      <c r="X13" s="77">
        <f>'Land-Based Wind'!M258</f>
        <v>60.027583330781781</v>
      </c>
      <c r="Y13" s="77">
        <f>'Land-Based Wind'!N258</f>
        <v>60.027583330781781</v>
      </c>
      <c r="Z13" s="77">
        <f>'Land-Based Wind'!O258</f>
        <v>60.027583330781781</v>
      </c>
      <c r="AA13" s="77">
        <f>'Land-Based Wind'!P258</f>
        <v>60.027583330781781</v>
      </c>
      <c r="AB13" s="77">
        <f>'Land-Based Wind'!Q258</f>
        <v>60.027583330781781</v>
      </c>
      <c r="AC13" s="77">
        <f>'Land-Based Wind'!R258</f>
        <v>60.027583330781781</v>
      </c>
      <c r="AD13" s="77">
        <f>'Land-Based Wind'!S258</f>
        <v>60.027583330781781</v>
      </c>
      <c r="AE13" s="77">
        <f>'Land-Based Wind'!T258</f>
        <v>60.027583330781781</v>
      </c>
      <c r="AF13" s="77">
        <f>'Land-Based Wind'!U258</f>
        <v>60.027583330781781</v>
      </c>
      <c r="AG13" s="77">
        <f>'Land-Based Wind'!V258</f>
        <v>60.027583330781781</v>
      </c>
      <c r="AH13" s="77">
        <f>'Land-Based Wind'!W258</f>
        <v>60.027583330781781</v>
      </c>
      <c r="AI13" s="77">
        <f>'Land-Based Wind'!X258</f>
        <v>60.027583330781781</v>
      </c>
      <c r="AJ13" s="77">
        <f>'Land-Based Wind'!Y258</f>
        <v>60.027583330781781</v>
      </c>
      <c r="AK13" s="77">
        <f>'Land-Based Wind'!Z258</f>
        <v>60.027583330781781</v>
      </c>
      <c r="AL13" s="77">
        <f>'Land-Based Wind'!AA258</f>
        <v>60.027583330781781</v>
      </c>
      <c r="AM13" s="77">
        <f>'Land-Based Wind'!AB258</f>
        <v>60.027583330781781</v>
      </c>
      <c r="AN13" s="77">
        <f>'Land-Based Wind'!AC258</f>
        <v>60.027583330781781</v>
      </c>
      <c r="AO13" s="77">
        <f>'Land-Based Wind'!AD258</f>
        <v>60.027583330781781</v>
      </c>
      <c r="AP13" s="77">
        <f>'Land-Based Wind'!AE258</f>
        <v>60.027583330781781</v>
      </c>
      <c r="AQ13" s="77">
        <f>'Land-Based Wind'!AF258</f>
        <v>60.027583330781781</v>
      </c>
      <c r="AR13" s="77">
        <f>'Land-Based Wind'!AG258</f>
        <v>60.027583330781781</v>
      </c>
      <c r="AS13" s="77">
        <f>'Land-Based Wind'!AH258</f>
        <v>60.027583330781781</v>
      </c>
      <c r="AT13" s="77">
        <f>'Land-Based Wind'!AI258</f>
        <v>60.027583330781781</v>
      </c>
      <c r="AU13" s="77">
        <f>'Land-Based Wind'!AJ258</f>
        <v>60.027583330781781</v>
      </c>
      <c r="AV13" s="77">
        <f>'Land-Based Wind'!AK258</f>
        <v>60.027583330781781</v>
      </c>
      <c r="AW13" s="77">
        <f>'Land-Based Wind'!AL258</f>
        <v>60.027583330781781</v>
      </c>
      <c r="AX13" s="77">
        <f>'Land-Based Wind'!AM258</f>
        <v>60.027583330781781</v>
      </c>
      <c r="AY13" s="77">
        <f>'Land-Based Wind'!AN258</f>
        <v>60.027583330781781</v>
      </c>
      <c r="AZ13" s="77">
        <f>'Land-Based Wind'!AO258</f>
        <v>60.027583330781781</v>
      </c>
      <c r="BA13" s="77">
        <f>'Land-Based Wind'!AP258</f>
        <v>60.027583330781781</v>
      </c>
      <c r="BB13" s="77">
        <f>'Land-Based Wind'!AQ258</f>
        <v>60.027583330781781</v>
      </c>
      <c r="BC13" s="77">
        <f>'Land-Based Wind'!AR258</f>
        <v>60.027583330781781</v>
      </c>
      <c r="BD13" s="77">
        <f>'Land-Based Wind'!AS258</f>
        <v>60.027583330781781</v>
      </c>
      <c r="BE13" s="77">
        <f>'Land-Based Wind'!AT258</f>
        <v>60.027583330781781</v>
      </c>
      <c r="BF13" s="77">
        <f>'Land-Based Wind'!AU258</f>
        <v>60.027583330781781</v>
      </c>
      <c r="BG13" s="77">
        <f>'Land-Based Wind'!AV258</f>
        <v>60.027583330781781</v>
      </c>
    </row>
    <row r="14" spans="1:59" ht="15.75" thickTop="1">
      <c r="B14" s="788"/>
      <c r="C14" s="4"/>
      <c r="D14" s="736"/>
      <c r="E14" s="62" t="str">
        <f>'Land-Based Wind'!K259</f>
        <v>TRG 4 - Low</v>
      </c>
      <c r="F14" s="78"/>
      <c r="G14" s="78"/>
      <c r="H14" s="78"/>
      <c r="I14" s="78"/>
      <c r="J14" s="78"/>
      <c r="K14" s="78"/>
      <c r="L14" s="78"/>
      <c r="M14" s="78"/>
      <c r="N14" s="78"/>
      <c r="O14" s="78"/>
      <c r="P14" s="78"/>
      <c r="Q14" s="78"/>
      <c r="R14" s="78"/>
      <c r="S14" s="78"/>
      <c r="T14" s="78"/>
      <c r="U14" s="78"/>
      <c r="V14" s="78"/>
      <c r="W14" s="78">
        <f>'Land-Based Wind'!L259</f>
        <v>70.341055170081091</v>
      </c>
      <c r="X14" s="78">
        <f>'Land-Based Wind'!M259</f>
        <v>62.275234915432733</v>
      </c>
      <c r="Y14" s="78">
        <f>'Land-Based Wind'!N259</f>
        <v>60.157630368192365</v>
      </c>
      <c r="Z14" s="78">
        <f>'Land-Based Wind'!O259</f>
        <v>58.262031151250362</v>
      </c>
      <c r="AA14" s="78">
        <f>'Land-Based Wind'!P259</f>
        <v>56.570838376196441</v>
      </c>
      <c r="AB14" s="78">
        <f>'Land-Based Wind'!Q259</f>
        <v>55.067204933869732</v>
      </c>
      <c r="AC14" s="78">
        <f>'Land-Based Wind'!R259</f>
        <v>53.735037117285771</v>
      </c>
      <c r="AD14" s="78">
        <f>'Land-Based Wind'!S259</f>
        <v>52.559005668954683</v>
      </c>
      <c r="AE14" s="78">
        <f>'Land-Based Wind'!T259</f>
        <v>51.524509109626059</v>
      </c>
      <c r="AF14" s="78">
        <f>'Land-Based Wind'!U259</f>
        <v>50.617714115722372</v>
      </c>
      <c r="AG14" s="78">
        <f>'Land-Based Wind'!V259</f>
        <v>49.825538468399543</v>
      </c>
      <c r="AH14" s="78">
        <f>'Land-Based Wind'!W259</f>
        <v>49.135651987326547</v>
      </c>
      <c r="AI14" s="78">
        <f>'Land-Based Wind'!X259</f>
        <v>48.536478424237131</v>
      </c>
      <c r="AJ14" s="78">
        <f>'Land-Based Wind'!Y259</f>
        <v>48.017191059287434</v>
      </c>
      <c r="AK14" s="78">
        <f>'Land-Based Wind'!Z259</f>
        <v>47.567721369619889</v>
      </c>
      <c r="AL14" s="78">
        <f>'Land-Based Wind'!AA259</f>
        <v>47.178749745706284</v>
      </c>
      <c r="AM14" s="78">
        <f>'Land-Based Wind'!AB259</f>
        <v>46.841711880254017</v>
      </c>
      <c r="AN14" s="78">
        <f>'Land-Based Wind'!AC259</f>
        <v>46.548798157704198</v>
      </c>
      <c r="AO14" s="78">
        <f>'Land-Based Wind'!AD259</f>
        <v>46.292945101908238</v>
      </c>
      <c r="AP14" s="78">
        <f>'Land-Based Wind'!AE259</f>
        <v>46.067844771345555</v>
      </c>
      <c r="AQ14" s="78">
        <f>'Land-Based Wind'!AF259</f>
        <v>45.867942630905226</v>
      </c>
      <c r="AR14" s="78">
        <f>'Land-Based Wind'!AG259</f>
        <v>45.688436407655729</v>
      </c>
      <c r="AS14" s="78">
        <f>'Land-Based Wind'!AH259</f>
        <v>45.525277526584198</v>
      </c>
      <c r="AT14" s="78">
        <f>'Land-Based Wind'!AI259</f>
        <v>45.37516992719209</v>
      </c>
      <c r="AU14" s="78">
        <f>'Land-Based Wind'!AJ259</f>
        <v>45.235570140568505</v>
      </c>
      <c r="AV14" s="78">
        <f>'Land-Based Wind'!AK259</f>
        <v>45.104688077125871</v>
      </c>
      <c r="AW14" s="78">
        <f>'Land-Based Wind'!AL259</f>
        <v>44.981485672585116</v>
      </c>
      <c r="AX14" s="78">
        <f>'Land-Based Wind'!AM259</f>
        <v>44.865678301684966</v>
      </c>
      <c r="AY14" s="78">
        <f>'Land-Based Wind'!AN259</f>
        <v>44.757734322413832</v>
      </c>
      <c r="AZ14" s="78">
        <f>'Land-Based Wind'!AO259</f>
        <v>44.658871741551408</v>
      </c>
      <c r="BA14" s="78">
        <f>'Land-Based Wind'!AP259</f>
        <v>44.571065999729456</v>
      </c>
      <c r="BB14" s="78">
        <f>'Land-Based Wind'!AQ259</f>
        <v>44.497041040464602</v>
      </c>
      <c r="BC14" s="78">
        <f>'Land-Based Wind'!AR259</f>
        <v>44.44028755154136</v>
      </c>
      <c r="BD14" s="78">
        <f>'Land-Based Wind'!AS259</f>
        <v>44.405025564998844</v>
      </c>
      <c r="BE14" s="78">
        <f>'Land-Based Wind'!AT259</f>
        <v>44.396240782493585</v>
      </c>
      <c r="BF14" s="78">
        <f>'Land-Based Wind'!AU259</f>
        <v>44.396240782493585</v>
      </c>
      <c r="BG14" s="78">
        <f>'Land-Based Wind'!AV259</f>
        <v>44.396240782493585</v>
      </c>
    </row>
    <row r="15" spans="1:59">
      <c r="B15" s="788"/>
      <c r="C15" s="4"/>
      <c r="D15" s="736"/>
      <c r="E15" s="62" t="str">
        <f>'Land-Based Wind'!K260</f>
        <v>TRG 4 - Mid</v>
      </c>
      <c r="F15" s="42" t="e">
        <f>'Land-Based Wind'!#REF!</f>
        <v>#REF!</v>
      </c>
      <c r="G15" s="42" t="e">
        <f>'Land-Based Wind'!#REF!</f>
        <v>#REF!</v>
      </c>
      <c r="H15" s="42" t="e">
        <f>'Land-Based Wind'!#REF!</f>
        <v>#REF!</v>
      </c>
      <c r="I15" s="42" t="e">
        <f>'Land-Based Wind'!#REF!</f>
        <v>#REF!</v>
      </c>
      <c r="J15" s="42" t="e">
        <f>'Land-Based Wind'!#REF!</f>
        <v>#REF!</v>
      </c>
      <c r="K15" s="42" t="e">
        <f>'Land-Based Wind'!#REF!</f>
        <v>#REF!</v>
      </c>
      <c r="L15" s="42" t="e">
        <f>'Land-Based Wind'!#REF!</f>
        <v>#REF!</v>
      </c>
      <c r="M15" s="42" t="e">
        <f>'Land-Based Wind'!#REF!</f>
        <v>#REF!</v>
      </c>
      <c r="N15" s="42" t="e">
        <f>'Land-Based Wind'!#REF!</f>
        <v>#REF!</v>
      </c>
      <c r="O15" s="42" t="e">
        <f>'Land-Based Wind'!#REF!</f>
        <v>#REF!</v>
      </c>
      <c r="P15" s="42" t="e">
        <f>'Land-Based Wind'!#REF!</f>
        <v>#REF!</v>
      </c>
      <c r="Q15" s="42" t="e">
        <f>'Land-Based Wind'!#REF!</f>
        <v>#REF!</v>
      </c>
      <c r="R15" s="42" t="e">
        <f>'Land-Based Wind'!#REF!</f>
        <v>#REF!</v>
      </c>
      <c r="S15" s="42"/>
      <c r="T15" s="42"/>
      <c r="U15" s="42"/>
      <c r="V15" s="42">
        <f>'Land-Based Wind'!$L$84</f>
        <v>71.67774340177499</v>
      </c>
      <c r="W15" s="42">
        <f>'Land-Based Wind'!L260</f>
        <v>70.341055170081091</v>
      </c>
      <c r="X15" s="42">
        <f>'Land-Based Wind'!M260</f>
        <v>69.104096734445733</v>
      </c>
      <c r="Y15" s="42">
        <f>'Land-Based Wind'!N260</f>
        <v>67.961254044846285</v>
      </c>
      <c r="Z15" s="42">
        <f>'Land-Based Wind'!O260</f>
        <v>66.907016895798051</v>
      </c>
      <c r="AA15" s="42">
        <f>'Land-Based Wind'!P260</f>
        <v>65.936027302771535</v>
      </c>
      <c r="AB15" s="42">
        <f>'Land-Based Wind'!Q260</f>
        <v>65.043079975697154</v>
      </c>
      <c r="AC15" s="42">
        <f>'Land-Based Wind'!R260</f>
        <v>64.223120790065778</v>
      </c>
      <c r="AD15" s="42">
        <f>'Land-Based Wind'!S260</f>
        <v>63.471254453843173</v>
      </c>
      <c r="AE15" s="42">
        <f>'Land-Based Wind'!T260</f>
        <v>62.782727595021939</v>
      </c>
      <c r="AF15" s="42">
        <f>'Land-Based Wind'!U260</f>
        <v>62.152944762551698</v>
      </c>
      <c r="AG15" s="42">
        <f>'Land-Based Wind'!V260</f>
        <v>61.577461777998529</v>
      </c>
      <c r="AH15" s="42">
        <f>'Land-Based Wind'!W260</f>
        <v>61.051987426805105</v>
      </c>
      <c r="AI15" s="42">
        <f>'Land-Based Wind'!X260</f>
        <v>60.572381185057012</v>
      </c>
      <c r="AJ15" s="42">
        <f>'Land-Based Wind'!Y260</f>
        <v>60.134657966220118</v>
      </c>
      <c r="AK15" s="42">
        <f>'Land-Based Wind'!Z260</f>
        <v>59.734982937271596</v>
      </c>
      <c r="AL15" s="42">
        <f>'Land-Based Wind'!AA260</f>
        <v>59.369674513104265</v>
      </c>
      <c r="AM15" s="42">
        <f>'Land-Based Wind'!AB260</f>
        <v>59.035202643343062</v>
      </c>
      <c r="AN15" s="42">
        <f>'Land-Based Wind'!AC260</f>
        <v>58.728193218416287</v>
      </c>
      <c r="AO15" s="42">
        <f>'Land-Based Wind'!AD260</f>
        <v>58.445418377031217</v>
      </c>
      <c r="AP15" s="42">
        <f>'Land-Based Wind'!AE260</f>
        <v>58.183805412984889</v>
      </c>
      <c r="AQ15" s="42">
        <f>'Land-Based Wind'!AF260</f>
        <v>57.940434165824023</v>
      </c>
      <c r="AR15" s="42">
        <f>'Land-Based Wind'!AG260</f>
        <v>57.712536709060714</v>
      </c>
      <c r="AS15" s="42">
        <f>'Land-Based Wind'!AH260</f>
        <v>57.497497654308262</v>
      </c>
      <c r="AT15" s="42">
        <f>'Land-Based Wind'!AI260</f>
        <v>57.292853907487427</v>
      </c>
      <c r="AU15" s="42">
        <f>'Land-Based Wind'!AJ260</f>
        <v>57.096294322836933</v>
      </c>
      <c r="AV15" s="42">
        <f>'Land-Based Wind'!AK260</f>
        <v>56.905660717630624</v>
      </c>
      <c r="AW15" s="42">
        <f>'Land-Based Wind'!AL260</f>
        <v>56.71894678966828</v>
      </c>
      <c r="AX15" s="42">
        <f>'Land-Based Wind'!AM260</f>
        <v>56.534301823696445</v>
      </c>
      <c r="AY15" s="42">
        <f>'Land-Based Wind'!AN260</f>
        <v>56.350021247880022</v>
      </c>
      <c r="AZ15" s="42">
        <f>'Land-Based Wind'!AO260</f>
        <v>56.164555956954707</v>
      </c>
      <c r="BA15" s="42">
        <f>'Land-Based Wind'!AP260</f>
        <v>55.976509131514341</v>
      </c>
      <c r="BB15" s="42">
        <f>'Land-Based Wind'!AQ260</f>
        <v>55.784636440936978</v>
      </c>
      <c r="BC15" s="42">
        <f>'Land-Based Wind'!AR260</f>
        <v>55.587845840396476</v>
      </c>
      <c r="BD15" s="42">
        <f>'Land-Based Wind'!AS260</f>
        <v>55.385197435526401</v>
      </c>
      <c r="BE15" s="42">
        <f>'Land-Based Wind'!AT260</f>
        <v>55.175903955955661</v>
      </c>
      <c r="BF15" s="42">
        <f>'Land-Based Wind'!AU260</f>
        <v>54.959330281710272</v>
      </c>
      <c r="BG15" s="42">
        <f>'Land-Based Wind'!AV260</f>
        <v>54.734993984401306</v>
      </c>
    </row>
    <row r="16" spans="1:59" ht="15.75" thickBot="1">
      <c r="B16" s="788"/>
      <c r="C16" s="4"/>
      <c r="D16" s="736"/>
      <c r="E16" s="62" t="str">
        <f>'Land-Based Wind'!K261</f>
        <v>TRG 4 - High</v>
      </c>
      <c r="F16" s="77"/>
      <c r="G16" s="77"/>
      <c r="H16" s="77"/>
      <c r="I16" s="77"/>
      <c r="J16" s="77"/>
      <c r="K16" s="77"/>
      <c r="L16" s="77"/>
      <c r="M16" s="77"/>
      <c r="N16" s="77"/>
      <c r="O16" s="77"/>
      <c r="P16" s="77"/>
      <c r="Q16" s="77"/>
      <c r="R16" s="77"/>
      <c r="S16" s="77"/>
      <c r="T16" s="77"/>
      <c r="U16" s="77"/>
      <c r="V16" s="77"/>
      <c r="W16" s="77">
        <f>'Land-Based Wind'!L261</f>
        <v>70.341055170081091</v>
      </c>
      <c r="X16" s="77">
        <f>'Land-Based Wind'!M261</f>
        <v>70.341055170081091</v>
      </c>
      <c r="Y16" s="77">
        <f>'Land-Based Wind'!N261</f>
        <v>70.341055170081091</v>
      </c>
      <c r="Z16" s="77">
        <f>'Land-Based Wind'!O261</f>
        <v>70.341055170081091</v>
      </c>
      <c r="AA16" s="77">
        <f>'Land-Based Wind'!P261</f>
        <v>70.341055170081091</v>
      </c>
      <c r="AB16" s="77">
        <f>'Land-Based Wind'!Q261</f>
        <v>70.341055170081091</v>
      </c>
      <c r="AC16" s="77">
        <f>'Land-Based Wind'!R261</f>
        <v>70.341055170081091</v>
      </c>
      <c r="AD16" s="77">
        <f>'Land-Based Wind'!S261</f>
        <v>70.341055170081091</v>
      </c>
      <c r="AE16" s="77">
        <f>'Land-Based Wind'!T261</f>
        <v>70.341055170081091</v>
      </c>
      <c r="AF16" s="77">
        <f>'Land-Based Wind'!U261</f>
        <v>70.341055170081091</v>
      </c>
      <c r="AG16" s="77">
        <f>'Land-Based Wind'!V261</f>
        <v>70.341055170081091</v>
      </c>
      <c r="AH16" s="77">
        <f>'Land-Based Wind'!W261</f>
        <v>70.341055170081091</v>
      </c>
      <c r="AI16" s="77">
        <f>'Land-Based Wind'!X261</f>
        <v>70.341055170081091</v>
      </c>
      <c r="AJ16" s="77">
        <f>'Land-Based Wind'!Y261</f>
        <v>70.341055170081091</v>
      </c>
      <c r="AK16" s="77">
        <f>'Land-Based Wind'!Z261</f>
        <v>70.341055170081091</v>
      </c>
      <c r="AL16" s="77">
        <f>'Land-Based Wind'!AA261</f>
        <v>70.341055170081091</v>
      </c>
      <c r="AM16" s="77">
        <f>'Land-Based Wind'!AB261</f>
        <v>70.341055170081091</v>
      </c>
      <c r="AN16" s="77">
        <f>'Land-Based Wind'!AC261</f>
        <v>70.341055170081091</v>
      </c>
      <c r="AO16" s="77">
        <f>'Land-Based Wind'!AD261</f>
        <v>70.341055170081091</v>
      </c>
      <c r="AP16" s="77">
        <f>'Land-Based Wind'!AE261</f>
        <v>70.341055170081091</v>
      </c>
      <c r="AQ16" s="77">
        <f>'Land-Based Wind'!AF261</f>
        <v>70.341055170081091</v>
      </c>
      <c r="AR16" s="77">
        <f>'Land-Based Wind'!AG261</f>
        <v>70.341055170081091</v>
      </c>
      <c r="AS16" s="77">
        <f>'Land-Based Wind'!AH261</f>
        <v>70.341055170081091</v>
      </c>
      <c r="AT16" s="77">
        <f>'Land-Based Wind'!AI261</f>
        <v>70.341055170081091</v>
      </c>
      <c r="AU16" s="77">
        <f>'Land-Based Wind'!AJ261</f>
        <v>70.341055170081091</v>
      </c>
      <c r="AV16" s="77">
        <f>'Land-Based Wind'!AK261</f>
        <v>70.341055170081091</v>
      </c>
      <c r="AW16" s="77">
        <f>'Land-Based Wind'!AL261</f>
        <v>70.341055170081091</v>
      </c>
      <c r="AX16" s="77">
        <f>'Land-Based Wind'!AM261</f>
        <v>70.341055170081091</v>
      </c>
      <c r="AY16" s="77">
        <f>'Land-Based Wind'!AN261</f>
        <v>70.341055170081091</v>
      </c>
      <c r="AZ16" s="77">
        <f>'Land-Based Wind'!AO261</f>
        <v>70.341055170081091</v>
      </c>
      <c r="BA16" s="77">
        <f>'Land-Based Wind'!AP261</f>
        <v>70.341055170081091</v>
      </c>
      <c r="BB16" s="77">
        <f>'Land-Based Wind'!AQ261</f>
        <v>70.341055170081091</v>
      </c>
      <c r="BC16" s="77">
        <f>'Land-Based Wind'!AR261</f>
        <v>70.341055170081091</v>
      </c>
      <c r="BD16" s="77">
        <f>'Land-Based Wind'!AS261</f>
        <v>70.341055170081091</v>
      </c>
      <c r="BE16" s="77">
        <f>'Land-Based Wind'!AT261</f>
        <v>70.341055170081091</v>
      </c>
      <c r="BF16" s="77">
        <f>'Land-Based Wind'!AU261</f>
        <v>70.341055170081091</v>
      </c>
      <c r="BG16" s="77">
        <f>'Land-Based Wind'!AV261</f>
        <v>70.341055170081091</v>
      </c>
    </row>
    <row r="17" spans="2:59" ht="15.75" thickTop="1">
      <c r="B17" s="788"/>
      <c r="C17" s="4"/>
      <c r="D17" s="736"/>
      <c r="E17" s="62" t="str">
        <f>'Land-Based Wind'!K262</f>
        <v>TRG 5 - Low</v>
      </c>
      <c r="F17" s="78"/>
      <c r="G17" s="78"/>
      <c r="H17" s="78"/>
      <c r="I17" s="78"/>
      <c r="J17" s="78"/>
      <c r="K17" s="78"/>
      <c r="L17" s="78"/>
      <c r="M17" s="78"/>
      <c r="N17" s="78"/>
      <c r="O17" s="78"/>
      <c r="P17" s="78"/>
      <c r="Q17" s="78"/>
      <c r="R17" s="78"/>
      <c r="S17" s="78"/>
      <c r="T17" s="78"/>
      <c r="U17" s="78"/>
      <c r="V17" s="78"/>
      <c r="W17" s="78">
        <f>'Land-Based Wind'!L262</f>
        <v>83.266012311588995</v>
      </c>
      <c r="X17" s="78">
        <f>'Land-Based Wind'!M262</f>
        <v>73.718121865494581</v>
      </c>
      <c r="Y17" s="78">
        <f>'Land-Based Wind'!N262</f>
        <v>71.211413857273101</v>
      </c>
      <c r="Z17" s="78">
        <f>'Land-Based Wind'!O262</f>
        <v>68.967503990494961</v>
      </c>
      <c r="AA17" s="78">
        <f>'Land-Based Wind'!P262</f>
        <v>66.965559633981997</v>
      </c>
      <c r="AB17" s="78">
        <f>'Land-Based Wind'!Q262</f>
        <v>65.185638072979501</v>
      </c>
      <c r="AC17" s="78">
        <f>'Land-Based Wind'!R262</f>
        <v>63.608688430291124</v>
      </c>
      <c r="AD17" s="78">
        <f>'Land-Based Wind'!S262</f>
        <v>62.216564743508513</v>
      </c>
      <c r="AE17" s="78">
        <f>'Land-Based Wind'!T262</f>
        <v>60.991982555523478</v>
      </c>
      <c r="AF17" s="78">
        <f>'Land-Based Wind'!U262</f>
        <v>59.918566711193264</v>
      </c>
      <c r="AG17" s="78">
        <f>'Land-Based Wind'!V262</f>
        <v>58.98083117334226</v>
      </c>
      <c r="AH17" s="78">
        <f>'Land-Based Wind'!W262</f>
        <v>58.164180128120854</v>
      </c>
      <c r="AI17" s="78">
        <f>'Land-Based Wind'!X262</f>
        <v>57.454910226491585</v>
      </c>
      <c r="AJ17" s="78">
        <f>'Land-Based Wind'!Y262</f>
        <v>56.840205371430713</v>
      </c>
      <c r="AK17" s="78">
        <f>'Land-Based Wind'!Z262</f>
        <v>56.3081469793146</v>
      </c>
      <c r="AL17" s="78">
        <f>'Land-Based Wind'!AA262</f>
        <v>55.847702990418831</v>
      </c>
      <c r="AM17" s="78">
        <f>'Land-Based Wind'!AB262</f>
        <v>55.448735431766714</v>
      </c>
      <c r="AN17" s="78">
        <f>'Land-Based Wind'!AC262</f>
        <v>55.10199969444956</v>
      </c>
      <c r="AO17" s="78">
        <f>'Land-Based Wind'!AD262</f>
        <v>54.799134409839411</v>
      </c>
      <c r="AP17" s="78">
        <f>'Land-Based Wind'!AE262</f>
        <v>54.532672571149966</v>
      </c>
      <c r="AQ17" s="78">
        <f>'Land-Based Wind'!AF262</f>
        <v>54.296039014164364</v>
      </c>
      <c r="AR17" s="78">
        <f>'Land-Based Wind'!AG262</f>
        <v>54.083549062756049</v>
      </c>
      <c r="AS17" s="78">
        <f>'Land-Based Wind'!AH262</f>
        <v>53.890410228440899</v>
      </c>
      <c r="AT17" s="78">
        <f>'Land-Based Wind'!AI262</f>
        <v>53.712720809525827</v>
      </c>
      <c r="AU17" s="78">
        <f>'Land-Based Wind'!AJ262</f>
        <v>53.547469982344033</v>
      </c>
      <c r="AV17" s="78">
        <f>'Land-Based Wind'!AK262</f>
        <v>53.392538733734966</v>
      </c>
      <c r="AW17" s="78">
        <f>'Land-Based Wind'!AL262</f>
        <v>53.246698258233074</v>
      </c>
      <c r="AX17" s="78">
        <f>'Land-Based Wind'!AM262</f>
        <v>53.109611631542208</v>
      </c>
      <c r="AY17" s="78">
        <f>'Land-Based Wind'!AN262</f>
        <v>52.981833271021166</v>
      </c>
      <c r="AZ17" s="78">
        <f>'Land-Based Wind'!AO262</f>
        <v>52.864804988528931</v>
      </c>
      <c r="BA17" s="78">
        <f>'Land-Based Wind'!AP262</f>
        <v>52.760865205966716</v>
      </c>
      <c r="BB17" s="78">
        <f>'Land-Based Wind'!AQ262</f>
        <v>52.673238383272505</v>
      </c>
      <c r="BC17" s="78">
        <f>'Land-Based Wind'!AR262</f>
        <v>52.606056611603293</v>
      </c>
      <c r="BD17" s="78">
        <f>'Land-Based Wind'!AS262</f>
        <v>52.564315341181903</v>
      </c>
      <c r="BE17" s="78">
        <f>'Land-Based Wind'!AT262</f>
        <v>52.553916381335924</v>
      </c>
      <c r="BF17" s="78">
        <f>'Land-Based Wind'!AU262</f>
        <v>52.553916381335924</v>
      </c>
      <c r="BG17" s="78">
        <f>'Land-Based Wind'!AV262</f>
        <v>52.553916381335924</v>
      </c>
    </row>
    <row r="18" spans="2:59">
      <c r="B18" s="788"/>
      <c r="C18" s="4"/>
      <c r="D18" s="736"/>
      <c r="E18" s="62" t="str">
        <f>'Land-Based Wind'!K263</f>
        <v>TRG 5 - Mid</v>
      </c>
      <c r="F18" s="42" t="e">
        <f>'Land-Based Wind'!#REF!</f>
        <v>#REF!</v>
      </c>
      <c r="G18" s="42" t="e">
        <f>'Land-Based Wind'!#REF!</f>
        <v>#REF!</v>
      </c>
      <c r="H18" s="42" t="e">
        <f>'Land-Based Wind'!#REF!</f>
        <v>#REF!</v>
      </c>
      <c r="I18" s="42" t="e">
        <f>'Land-Based Wind'!#REF!</f>
        <v>#REF!</v>
      </c>
      <c r="J18" s="42" t="e">
        <f>'Land-Based Wind'!#REF!</f>
        <v>#REF!</v>
      </c>
      <c r="K18" s="42" t="e">
        <f>'Land-Based Wind'!#REF!</f>
        <v>#REF!</v>
      </c>
      <c r="L18" s="42" t="e">
        <f>'Land-Based Wind'!#REF!</f>
        <v>#REF!</v>
      </c>
      <c r="M18" s="42" t="e">
        <f>'Land-Based Wind'!#REF!</f>
        <v>#REF!</v>
      </c>
      <c r="N18" s="42" t="e">
        <f>'Land-Based Wind'!#REF!</f>
        <v>#REF!</v>
      </c>
      <c r="O18" s="42" t="e">
        <f>'Land-Based Wind'!#REF!</f>
        <v>#REF!</v>
      </c>
      <c r="P18" s="42" t="e">
        <f>'Land-Based Wind'!#REF!</f>
        <v>#REF!</v>
      </c>
      <c r="Q18" s="42" t="e">
        <f>'Land-Based Wind'!#REF!</f>
        <v>#REF!</v>
      </c>
      <c r="R18" s="42" t="e">
        <f>'Land-Based Wind'!#REF!</f>
        <v>#REF!</v>
      </c>
      <c r="S18" s="42"/>
      <c r="T18" s="42"/>
      <c r="U18" s="42"/>
      <c r="V18" s="42">
        <f>'Land-Based Wind'!$L$85</f>
        <v>84.848312891808931</v>
      </c>
      <c r="W18" s="42">
        <f>'Land-Based Wind'!L263</f>
        <v>83.266012311588995</v>
      </c>
      <c r="X18" s="42">
        <f>'Land-Based Wind'!M263</f>
        <v>81.801766486991994</v>
      </c>
      <c r="Y18" s="42">
        <f>'Land-Based Wind'!N263</f>
        <v>80.448929893450611</v>
      </c>
      <c r="Z18" s="42">
        <f>'Land-Based Wind'!O263</f>
        <v>79.200979841809598</v>
      </c>
      <c r="AA18" s="42">
        <f>'Land-Based Wind'!P263</f>
        <v>78.051573834011208</v>
      </c>
      <c r="AB18" s="42">
        <f>'Land-Based Wind'!Q263</f>
        <v>76.994550123604867</v>
      </c>
      <c r="AC18" s="42">
        <f>'Land-Based Wind'!R263</f>
        <v>76.023925905917238</v>
      </c>
      <c r="AD18" s="42">
        <f>'Land-Based Wind'!S263</f>
        <v>75.133906393738954</v>
      </c>
      <c r="AE18" s="42">
        <f>'Land-Based Wind'!T263</f>
        <v>74.318864797265235</v>
      </c>
      <c r="AF18" s="42">
        <f>'Land-Based Wind'!U263</f>
        <v>73.57336126514879</v>
      </c>
      <c r="AG18" s="42">
        <f>'Land-Based Wind'!V263</f>
        <v>72.892135014546625</v>
      </c>
      <c r="AH18" s="42">
        <f>'Land-Based Wind'!W263</f>
        <v>72.27010633314427</v>
      </c>
      <c r="AI18" s="42">
        <f>'Land-Based Wind'!X263</f>
        <v>71.702373888222155</v>
      </c>
      <c r="AJ18" s="42">
        <f>'Land-Based Wind'!Y263</f>
        <v>71.184220345591697</v>
      </c>
      <c r="AK18" s="42">
        <f>'Land-Based Wind'!Z263</f>
        <v>70.711106233206081</v>
      </c>
      <c r="AL18" s="42">
        <f>'Land-Based Wind'!AA263</f>
        <v>70.27867348577719</v>
      </c>
      <c r="AM18" s="42">
        <f>'Land-Based Wind'!AB263</f>
        <v>69.882743416800054</v>
      </c>
      <c r="AN18" s="42">
        <f>'Land-Based Wind'!AC263</f>
        <v>69.519321934226085</v>
      </c>
      <c r="AO18" s="42">
        <f>'Land-Based Wind'!AD263</f>
        <v>69.184588066966839</v>
      </c>
      <c r="AP18" s="42">
        <f>'Land-Based Wind'!AE263</f>
        <v>68.87490450830424</v>
      </c>
      <c r="AQ18" s="42">
        <f>'Land-Based Wind'!AF263</f>
        <v>68.586814527092216</v>
      </c>
      <c r="AR18" s="42">
        <f>'Land-Based Wind'!AG263</f>
        <v>68.317041598682891</v>
      </c>
      <c r="AS18" s="42">
        <f>'Land-Based Wind'!AH263</f>
        <v>68.062489764946605</v>
      </c>
      <c r="AT18" s="42">
        <f>'Land-Based Wind'!AI263</f>
        <v>67.820243345681604</v>
      </c>
      <c r="AU18" s="42">
        <f>'Land-Based Wind'!AJ263</f>
        <v>67.587566529050207</v>
      </c>
      <c r="AV18" s="42">
        <f>'Land-Based Wind'!AK263</f>
        <v>67.361904572747022</v>
      </c>
      <c r="AW18" s="42">
        <f>'Land-Based Wind'!AL263</f>
        <v>67.140882522582061</v>
      </c>
      <c r="AX18" s="42">
        <f>'Land-Based Wind'!AM263</f>
        <v>66.922309599945223</v>
      </c>
      <c r="AY18" s="42">
        <f>'Land-Based Wind'!AN263</f>
        <v>66.704168023057946</v>
      </c>
      <c r="AZ18" s="42">
        <f>'Land-Based Wind'!AO263</f>
        <v>66.484624043226802</v>
      </c>
      <c r="BA18" s="42">
        <f>'Land-Based Wind'!AP263</f>
        <v>66.262024179684659</v>
      </c>
      <c r="BB18" s="42">
        <f>'Land-Based Wind'!AQ263</f>
        <v>66.034895459803451</v>
      </c>
      <c r="BC18" s="42">
        <f>'Land-Based Wind'!AR263</f>
        <v>65.801945178807671</v>
      </c>
      <c r="BD18" s="42">
        <f>'Land-Based Wind'!AS263</f>
        <v>65.562060739570356</v>
      </c>
      <c r="BE18" s="42">
        <f>'Land-Based Wind'!AT263</f>
        <v>65.314310213159658</v>
      </c>
      <c r="BF18" s="42">
        <f>'Land-Based Wind'!AU263</f>
        <v>65.05794177821825</v>
      </c>
      <c r="BG18" s="42">
        <f>'Land-Based Wind'!AV263</f>
        <v>64.792384361592923</v>
      </c>
    </row>
    <row r="19" spans="2:59">
      <c r="B19" s="788"/>
      <c r="C19" s="4"/>
      <c r="D19" s="737"/>
      <c r="E19" s="701" t="str">
        <f>'Land-Based Wind'!K264</f>
        <v>TRG 5 - High</v>
      </c>
      <c r="F19" s="43"/>
      <c r="G19" s="43"/>
      <c r="H19" s="43"/>
      <c r="I19" s="43"/>
      <c r="J19" s="43"/>
      <c r="K19" s="43"/>
      <c r="L19" s="43"/>
      <c r="M19" s="43"/>
      <c r="N19" s="43"/>
      <c r="O19" s="43"/>
      <c r="P19" s="43"/>
      <c r="Q19" s="43"/>
      <c r="R19" s="43"/>
      <c r="S19" s="43"/>
      <c r="T19" s="43"/>
      <c r="U19" s="43"/>
      <c r="V19" s="43"/>
      <c r="W19" s="43">
        <f>'Land-Based Wind'!L264</f>
        <v>83.266012311588995</v>
      </c>
      <c r="X19" s="43">
        <f>'Land-Based Wind'!M264</f>
        <v>83.266012311588995</v>
      </c>
      <c r="Y19" s="43">
        <f>'Land-Based Wind'!N264</f>
        <v>83.266012311588995</v>
      </c>
      <c r="Z19" s="43">
        <f>'Land-Based Wind'!O264</f>
        <v>83.266012311588995</v>
      </c>
      <c r="AA19" s="43">
        <f>'Land-Based Wind'!P264</f>
        <v>83.266012311588995</v>
      </c>
      <c r="AB19" s="43">
        <f>'Land-Based Wind'!Q264</f>
        <v>83.266012311588995</v>
      </c>
      <c r="AC19" s="43">
        <f>'Land-Based Wind'!R264</f>
        <v>83.266012311588995</v>
      </c>
      <c r="AD19" s="43">
        <f>'Land-Based Wind'!S264</f>
        <v>83.266012311588995</v>
      </c>
      <c r="AE19" s="43">
        <f>'Land-Based Wind'!T264</f>
        <v>83.266012311588995</v>
      </c>
      <c r="AF19" s="43">
        <f>'Land-Based Wind'!U264</f>
        <v>83.266012311588995</v>
      </c>
      <c r="AG19" s="43">
        <f>'Land-Based Wind'!V264</f>
        <v>83.266012311588995</v>
      </c>
      <c r="AH19" s="43">
        <f>'Land-Based Wind'!W264</f>
        <v>83.266012311588995</v>
      </c>
      <c r="AI19" s="43">
        <f>'Land-Based Wind'!X264</f>
        <v>83.266012311588995</v>
      </c>
      <c r="AJ19" s="43">
        <f>'Land-Based Wind'!Y264</f>
        <v>83.266012311588995</v>
      </c>
      <c r="AK19" s="43">
        <f>'Land-Based Wind'!Z264</f>
        <v>83.266012311588995</v>
      </c>
      <c r="AL19" s="43">
        <f>'Land-Based Wind'!AA264</f>
        <v>83.266012311588995</v>
      </c>
      <c r="AM19" s="43">
        <f>'Land-Based Wind'!AB264</f>
        <v>83.266012311588995</v>
      </c>
      <c r="AN19" s="43">
        <f>'Land-Based Wind'!AC264</f>
        <v>83.266012311588995</v>
      </c>
      <c r="AO19" s="43">
        <f>'Land-Based Wind'!AD264</f>
        <v>83.266012311588995</v>
      </c>
      <c r="AP19" s="43">
        <f>'Land-Based Wind'!AE264</f>
        <v>83.266012311588995</v>
      </c>
      <c r="AQ19" s="43">
        <f>'Land-Based Wind'!AF264</f>
        <v>83.266012311588995</v>
      </c>
      <c r="AR19" s="43">
        <f>'Land-Based Wind'!AG264</f>
        <v>83.266012311588995</v>
      </c>
      <c r="AS19" s="43">
        <f>'Land-Based Wind'!AH264</f>
        <v>83.266012311588995</v>
      </c>
      <c r="AT19" s="43">
        <f>'Land-Based Wind'!AI264</f>
        <v>83.266012311588995</v>
      </c>
      <c r="AU19" s="43">
        <f>'Land-Based Wind'!AJ264</f>
        <v>83.266012311588995</v>
      </c>
      <c r="AV19" s="43">
        <f>'Land-Based Wind'!AK264</f>
        <v>83.266012311588995</v>
      </c>
      <c r="AW19" s="43">
        <f>'Land-Based Wind'!AL264</f>
        <v>83.266012311588995</v>
      </c>
      <c r="AX19" s="43">
        <f>'Land-Based Wind'!AM264</f>
        <v>83.266012311588995</v>
      </c>
      <c r="AY19" s="43">
        <f>'Land-Based Wind'!AN264</f>
        <v>83.266012311588995</v>
      </c>
      <c r="AZ19" s="43">
        <f>'Land-Based Wind'!AO264</f>
        <v>83.266012311588995</v>
      </c>
      <c r="BA19" s="43">
        <f>'Land-Based Wind'!AP264</f>
        <v>83.266012311588995</v>
      </c>
      <c r="BB19" s="43">
        <f>'Land-Based Wind'!AQ264</f>
        <v>83.266012311588995</v>
      </c>
      <c r="BC19" s="43">
        <f>'Land-Based Wind'!AR264</f>
        <v>83.266012311588995</v>
      </c>
      <c r="BD19" s="43">
        <f>'Land-Based Wind'!AS264</f>
        <v>83.266012311588995</v>
      </c>
      <c r="BE19" s="43">
        <f>'Land-Based Wind'!AT264</f>
        <v>83.266012311588995</v>
      </c>
      <c r="BF19" s="43">
        <f>'Land-Based Wind'!AU264</f>
        <v>83.266012311588995</v>
      </c>
      <c r="BG19" s="43">
        <f>'Land-Based Wind'!AV264</f>
        <v>83.266012311588995</v>
      </c>
    </row>
    <row r="22" spans="2:59">
      <c r="F22" s="24">
        <f>F4</f>
        <v>2000</v>
      </c>
      <c r="G22" s="24">
        <f>F22+1</f>
        <v>2001</v>
      </c>
      <c r="H22" s="24">
        <f t="shared" ref="H22:R22" si="1">G22+1</f>
        <v>2002</v>
      </c>
      <c r="I22" s="24">
        <f t="shared" si="1"/>
        <v>2003</v>
      </c>
      <c r="J22" s="24">
        <f t="shared" si="1"/>
        <v>2004</v>
      </c>
      <c r="K22" s="24">
        <f t="shared" si="1"/>
        <v>2005</v>
      </c>
      <c r="L22" s="24">
        <f t="shared" si="1"/>
        <v>2006</v>
      </c>
      <c r="M22" s="24">
        <f t="shared" si="1"/>
        <v>2007</v>
      </c>
      <c r="N22" s="24">
        <f t="shared" si="1"/>
        <v>2008</v>
      </c>
      <c r="O22" s="24">
        <f t="shared" si="1"/>
        <v>2009</v>
      </c>
      <c r="P22" s="24">
        <f t="shared" si="1"/>
        <v>2010</v>
      </c>
      <c r="Q22" s="24">
        <f t="shared" si="1"/>
        <v>2011</v>
      </c>
      <c r="R22" s="24">
        <f t="shared" si="1"/>
        <v>2012</v>
      </c>
      <c r="S22" s="24">
        <v>2010</v>
      </c>
      <c r="T22" s="24">
        <v>2011</v>
      </c>
      <c r="U22" s="24">
        <v>2012</v>
      </c>
      <c r="V22" s="364">
        <f>R22+1</f>
        <v>2013</v>
      </c>
      <c r="W22" s="24">
        <f>V22+1</f>
        <v>2014</v>
      </c>
      <c r="X22" s="24">
        <f t="shared" ref="X22:BG22" si="2">W22+1</f>
        <v>2015</v>
      </c>
      <c r="Y22" s="24">
        <f t="shared" si="2"/>
        <v>2016</v>
      </c>
      <c r="Z22" s="24">
        <f t="shared" si="2"/>
        <v>2017</v>
      </c>
      <c r="AA22" s="24">
        <f t="shared" si="2"/>
        <v>2018</v>
      </c>
      <c r="AB22" s="24">
        <f t="shared" si="2"/>
        <v>2019</v>
      </c>
      <c r="AC22" s="24">
        <f t="shared" si="2"/>
        <v>2020</v>
      </c>
      <c r="AD22" s="24">
        <f t="shared" si="2"/>
        <v>2021</v>
      </c>
      <c r="AE22" s="24">
        <f t="shared" si="2"/>
        <v>2022</v>
      </c>
      <c r="AF22" s="24">
        <f t="shared" si="2"/>
        <v>2023</v>
      </c>
      <c r="AG22" s="24">
        <f t="shared" si="2"/>
        <v>2024</v>
      </c>
      <c r="AH22" s="24">
        <f t="shared" si="2"/>
        <v>2025</v>
      </c>
      <c r="AI22" s="24">
        <f t="shared" si="2"/>
        <v>2026</v>
      </c>
      <c r="AJ22" s="24">
        <f t="shared" si="2"/>
        <v>2027</v>
      </c>
      <c r="AK22" s="24">
        <f t="shared" si="2"/>
        <v>2028</v>
      </c>
      <c r="AL22" s="24">
        <f t="shared" si="2"/>
        <v>2029</v>
      </c>
      <c r="AM22" s="24">
        <f t="shared" si="2"/>
        <v>2030</v>
      </c>
      <c r="AN22" s="24">
        <f t="shared" si="2"/>
        <v>2031</v>
      </c>
      <c r="AO22" s="24">
        <f t="shared" si="2"/>
        <v>2032</v>
      </c>
      <c r="AP22" s="24">
        <f t="shared" si="2"/>
        <v>2033</v>
      </c>
      <c r="AQ22" s="24">
        <f t="shared" si="2"/>
        <v>2034</v>
      </c>
      <c r="AR22" s="24">
        <f t="shared" si="2"/>
        <v>2035</v>
      </c>
      <c r="AS22" s="24">
        <f t="shared" si="2"/>
        <v>2036</v>
      </c>
      <c r="AT22" s="24">
        <f t="shared" si="2"/>
        <v>2037</v>
      </c>
      <c r="AU22" s="24">
        <f t="shared" si="2"/>
        <v>2038</v>
      </c>
      <c r="AV22" s="24">
        <f t="shared" si="2"/>
        <v>2039</v>
      </c>
      <c r="AW22" s="24">
        <f t="shared" si="2"/>
        <v>2040</v>
      </c>
      <c r="AX22" s="24">
        <f t="shared" si="2"/>
        <v>2041</v>
      </c>
      <c r="AY22" s="24">
        <f t="shared" si="2"/>
        <v>2042</v>
      </c>
      <c r="AZ22" s="24">
        <f t="shared" si="2"/>
        <v>2043</v>
      </c>
      <c r="BA22" s="24">
        <f t="shared" si="2"/>
        <v>2044</v>
      </c>
      <c r="BB22" s="24">
        <f t="shared" si="2"/>
        <v>2045</v>
      </c>
      <c r="BC22" s="24">
        <f t="shared" si="2"/>
        <v>2046</v>
      </c>
      <c r="BD22" s="24">
        <f t="shared" si="2"/>
        <v>2047</v>
      </c>
      <c r="BE22" s="24">
        <f t="shared" si="2"/>
        <v>2048</v>
      </c>
      <c r="BF22" s="24">
        <f t="shared" si="2"/>
        <v>2049</v>
      </c>
      <c r="BG22" s="24">
        <f t="shared" si="2"/>
        <v>2050</v>
      </c>
    </row>
    <row r="23" spans="2:59" ht="14.1" customHeight="1">
      <c r="B23" s="876" t="s">
        <v>118</v>
      </c>
      <c r="D23" s="735" t="s">
        <v>672</v>
      </c>
      <c r="E23" s="62" t="str">
        <f>'Land-Based Wind'!K132</f>
        <v>TRG 1 - Low</v>
      </c>
      <c r="F23" s="47"/>
      <c r="G23" s="47"/>
      <c r="H23" s="47"/>
      <c r="I23" s="47"/>
      <c r="J23" s="47"/>
      <c r="K23" s="47"/>
      <c r="L23" s="47"/>
      <c r="M23" s="47"/>
      <c r="N23" s="47"/>
      <c r="O23" s="47"/>
      <c r="P23" s="47"/>
      <c r="Q23" s="47"/>
      <c r="R23" s="47"/>
      <c r="S23" s="47"/>
      <c r="T23" s="47"/>
      <c r="U23" s="47"/>
      <c r="V23" s="47"/>
      <c r="W23" s="41">
        <f>'Land-Based Wind'!L132</f>
        <v>1704.6116916172934</v>
      </c>
      <c r="X23" s="41">
        <f>'Land-Based Wind'!M132</f>
        <v>1552.4142191514638</v>
      </c>
      <c r="Y23" s="41">
        <f>'Land-Based Wind'!N132</f>
        <v>1530.2542671604392</v>
      </c>
      <c r="Z23" s="41">
        <f>'Land-Based Wind'!O132</f>
        <v>1508.0943151694144</v>
      </c>
      <c r="AA23" s="41">
        <f>'Land-Based Wind'!P132</f>
        <v>1485.9343631783897</v>
      </c>
      <c r="AB23" s="41">
        <f>'Land-Based Wind'!Q132</f>
        <v>1463.7744111873646</v>
      </c>
      <c r="AC23" s="41">
        <f>'Land-Based Wind'!R132</f>
        <v>1441.6144591963398</v>
      </c>
      <c r="AD23" s="41">
        <f>'Land-Based Wind'!S132</f>
        <v>1423.3507625004404</v>
      </c>
      <c r="AE23" s="41">
        <f>'Land-Based Wind'!T132</f>
        <v>1409.7138689675021</v>
      </c>
      <c r="AF23" s="47">
        <f>'Land-Based Wind'!U132</f>
        <v>1396.0769754345633</v>
      </c>
      <c r="AG23" s="41">
        <f>'Land-Based Wind'!V132</f>
        <v>1382.4400819016253</v>
      </c>
      <c r="AH23" s="41">
        <f>'Land-Based Wind'!W132</f>
        <v>1368.803188368687</v>
      </c>
      <c r="AI23" s="41">
        <f>'Land-Based Wind'!X132</f>
        <v>1355.1662948357484</v>
      </c>
      <c r="AJ23" s="41">
        <f>'Land-Based Wind'!Y132</f>
        <v>1348.3478480692793</v>
      </c>
      <c r="AK23" s="41">
        <f>'Land-Based Wind'!Z132</f>
        <v>1341.5294013028101</v>
      </c>
      <c r="AL23" s="41">
        <f>'Land-Based Wind'!AA132</f>
        <v>1336.4155662279582</v>
      </c>
      <c r="AM23" s="41">
        <f>'Land-Based Wind'!AB132</f>
        <v>1331.3017311531064</v>
      </c>
      <c r="AN23" s="41">
        <f>'Land-Based Wind'!AC132</f>
        <v>1327.8925077698718</v>
      </c>
      <c r="AO23" s="47">
        <f>'Land-Based Wind'!AD132</f>
        <v>1324.483284386637</v>
      </c>
      <c r="AP23" s="41">
        <f>'Land-Based Wind'!AE132</f>
        <v>1321.0740610034024</v>
      </c>
      <c r="AQ23" s="41">
        <f>'Land-Based Wind'!AF132</f>
        <v>1319.3694493117853</v>
      </c>
      <c r="AR23" s="41">
        <f>'Land-Based Wind'!AG132</f>
        <v>1317.6648376201681</v>
      </c>
      <c r="AS23" s="41">
        <f>'Land-Based Wind'!AH132</f>
        <v>1317.6648376201681</v>
      </c>
      <c r="AT23" s="41">
        <f>'Land-Based Wind'!AI132</f>
        <v>1317.6648376201681</v>
      </c>
      <c r="AU23" s="41">
        <f>'Land-Based Wind'!AJ132</f>
        <v>1317.6648376201681</v>
      </c>
      <c r="AV23" s="41">
        <f>'Land-Based Wind'!AK132</f>
        <v>1317.6648376201681</v>
      </c>
      <c r="AW23" s="41">
        <f>'Land-Based Wind'!AL132</f>
        <v>1317.6648376201681</v>
      </c>
      <c r="AX23" s="47">
        <f>'Land-Based Wind'!AM132</f>
        <v>1317.6648376201681</v>
      </c>
      <c r="AY23" s="41">
        <f>'Land-Based Wind'!AN132</f>
        <v>1317.6648376201681</v>
      </c>
      <c r="AZ23" s="41">
        <f>'Land-Based Wind'!AO132</f>
        <v>1317.6648376201681</v>
      </c>
      <c r="BA23" s="41">
        <f>'Land-Based Wind'!AP132</f>
        <v>1317.6648376201681</v>
      </c>
      <c r="BB23" s="41">
        <f>'Land-Based Wind'!AQ132</f>
        <v>1317.6648376201681</v>
      </c>
      <c r="BC23" s="41">
        <f>'Land-Based Wind'!AR132</f>
        <v>1317.6648376201681</v>
      </c>
      <c r="BD23" s="41">
        <f>'Land-Based Wind'!AS132</f>
        <v>1317.6648376201681</v>
      </c>
      <c r="BE23" s="41">
        <f>'Land-Based Wind'!AT132</f>
        <v>1317.6648376201681</v>
      </c>
      <c r="BF23" s="41">
        <f>'Land-Based Wind'!AU132</f>
        <v>1317.6648376201681</v>
      </c>
      <c r="BG23" s="47">
        <f>'Land-Based Wind'!AV132</f>
        <v>1317.6648376201681</v>
      </c>
    </row>
    <row r="24" spans="2:59">
      <c r="B24" s="876"/>
      <c r="D24" s="736"/>
      <c r="E24" s="62" t="str">
        <f>'Land-Based Wind'!K133</f>
        <v>TRG 1 - Mid</v>
      </c>
      <c r="F24" s="42" t="e">
        <f>'Land-Based Wind'!#REF!</f>
        <v>#REF!</v>
      </c>
      <c r="G24" s="42" t="e">
        <f>'Land-Based Wind'!#REF!</f>
        <v>#REF!</v>
      </c>
      <c r="H24" s="42" t="e">
        <f>'Land-Based Wind'!#REF!</f>
        <v>#REF!</v>
      </c>
      <c r="I24" s="42" t="e">
        <f>'Land-Based Wind'!#REF!</f>
        <v>#REF!</v>
      </c>
      <c r="J24" s="42" t="e">
        <f>'Land-Based Wind'!#REF!</f>
        <v>#REF!</v>
      </c>
      <c r="K24" s="42" t="e">
        <f>'Land-Based Wind'!#REF!</f>
        <v>#REF!</v>
      </c>
      <c r="L24" s="42" t="e">
        <f>'Land-Based Wind'!#REF!</f>
        <v>#REF!</v>
      </c>
      <c r="M24" s="42" t="e">
        <f>'Land-Based Wind'!#REF!</f>
        <v>#REF!</v>
      </c>
      <c r="N24" s="42" t="e">
        <f>'Land-Based Wind'!#REF!</f>
        <v>#REF!</v>
      </c>
      <c r="O24" s="42" t="e">
        <f>'Land-Based Wind'!#REF!</f>
        <v>#REF!</v>
      </c>
      <c r="P24" s="42" t="e">
        <f>'Land-Based Wind'!#REF!</f>
        <v>#REF!</v>
      </c>
      <c r="Q24" s="42" t="e">
        <f>'Land-Based Wind'!#REF!</f>
        <v>#REF!</v>
      </c>
      <c r="R24" s="42" t="e">
        <f>'Land-Based Wind'!#REF!</f>
        <v>#REF!</v>
      </c>
      <c r="S24" s="42"/>
      <c r="T24" s="42"/>
      <c r="U24" s="42"/>
      <c r="V24" s="42">
        <f>'Land-Based Wind'!$L$24</f>
        <v>1651.6621909464316</v>
      </c>
      <c r="W24" s="42">
        <f>'Land-Based Wind'!L133</f>
        <v>1704.6116916172934</v>
      </c>
      <c r="X24" s="42">
        <f>'Land-Based Wind'!M133</f>
        <v>1692.4454434653587</v>
      </c>
      <c r="Y24" s="42">
        <f>'Land-Based Wind'!N133</f>
        <v>1680.1911042423044</v>
      </c>
      <c r="Z24" s="42">
        <f>'Land-Based Wind'!O133</f>
        <v>1667.8467323315945</v>
      </c>
      <c r="AA24" s="42">
        <f>'Land-Based Wind'!P133</f>
        <v>1655.41031372768</v>
      </c>
      <c r="AB24" s="42">
        <f>'Land-Based Wind'!Q133</f>
        <v>1642.8797582003783</v>
      </c>
      <c r="AC24" s="42">
        <f>'Land-Based Wind'!R133</f>
        <v>1632.4730029752918</v>
      </c>
      <c r="AD24" s="42">
        <f>'Land-Based Wind'!S133</f>
        <v>1624.6527730209189</v>
      </c>
      <c r="AE24" s="42">
        <f>'Land-Based Wind'!T133</f>
        <v>1616.7947184960294</v>
      </c>
      <c r="AF24" s="42">
        <f>'Land-Based Wind'!U133</f>
        <v>1608.8982851944616</v>
      </c>
      <c r="AG24" s="42">
        <f>'Land-Based Wind'!V133</f>
        <v>1600.9629052428243</v>
      </c>
      <c r="AH24" s="42">
        <f>'Land-Based Wind'!W133</f>
        <v>1592.9879966239307</v>
      </c>
      <c r="AI24" s="42">
        <f>'Land-Based Wind'!X133</f>
        <v>1588.9804796512919</v>
      </c>
      <c r="AJ24" s="42">
        <f>'Land-Based Wind'!Y133</f>
        <v>1584.962829892376</v>
      </c>
      <c r="AK24" s="42">
        <f>'Land-Based Wind'!Z133</f>
        <v>1581.9419350450592</v>
      </c>
      <c r="AL24" s="42">
        <f>'Land-Based Wind'!AA133</f>
        <v>1578.9152604244368</v>
      </c>
      <c r="AM24" s="42">
        <f>'Land-Based Wind'!AB133</f>
        <v>1576.8936019603852</v>
      </c>
      <c r="AN24" s="42">
        <f>'Land-Based Wind'!AC133</f>
        <v>1574.8693482993322</v>
      </c>
      <c r="AO24" s="42">
        <f>'Land-Based Wind'!AD133</f>
        <v>1572.8424894212119</v>
      </c>
      <c r="AP24" s="42">
        <f>'Land-Based Wind'!AE133</f>
        <v>1571.8277523312627</v>
      </c>
      <c r="AQ24" s="42">
        <f>'Land-Based Wind'!AF133</f>
        <v>1570.8123597263975</v>
      </c>
      <c r="AR24" s="42">
        <f>'Land-Based Wind'!AG133</f>
        <v>1570.8123597263975</v>
      </c>
      <c r="AS24" s="42">
        <f>'Land-Based Wind'!AH133</f>
        <v>1570.8123597263975</v>
      </c>
      <c r="AT24" s="42">
        <f>'Land-Based Wind'!AI133</f>
        <v>1570.8123597263975</v>
      </c>
      <c r="AU24" s="42">
        <f>'Land-Based Wind'!AJ133</f>
        <v>1570.8123597263975</v>
      </c>
      <c r="AV24" s="42">
        <f>'Land-Based Wind'!AK133</f>
        <v>1570.8123597263975</v>
      </c>
      <c r="AW24" s="42">
        <f>'Land-Based Wind'!AL133</f>
        <v>1570.8123597263975</v>
      </c>
      <c r="AX24" s="42">
        <f>'Land-Based Wind'!AM133</f>
        <v>1570.8123597263975</v>
      </c>
      <c r="AY24" s="42">
        <f>'Land-Based Wind'!AN133</f>
        <v>1570.8123597263975</v>
      </c>
      <c r="AZ24" s="42">
        <f>'Land-Based Wind'!AO133</f>
        <v>1570.8123597263975</v>
      </c>
      <c r="BA24" s="42">
        <f>'Land-Based Wind'!AP133</f>
        <v>1570.8123597263975</v>
      </c>
      <c r="BB24" s="42">
        <f>'Land-Based Wind'!AQ133</f>
        <v>1570.8123597263975</v>
      </c>
      <c r="BC24" s="42">
        <f>'Land-Based Wind'!AR133</f>
        <v>1570.8123597263975</v>
      </c>
      <c r="BD24" s="42">
        <f>'Land-Based Wind'!AS133</f>
        <v>1570.8123597263975</v>
      </c>
      <c r="BE24" s="42">
        <f>'Land-Based Wind'!AT133</f>
        <v>1570.8123597263975</v>
      </c>
      <c r="BF24" s="42">
        <f>'Land-Based Wind'!AU133</f>
        <v>1570.8123597263975</v>
      </c>
      <c r="BG24" s="42">
        <f>'Land-Based Wind'!AV133</f>
        <v>1570.8123597263975</v>
      </c>
    </row>
    <row r="25" spans="2:59" ht="15.75" thickBot="1">
      <c r="B25" s="876"/>
      <c r="D25" s="736"/>
      <c r="E25" s="62" t="str">
        <f>'Land-Based Wind'!K134</f>
        <v>TRG 1 - High</v>
      </c>
      <c r="F25" s="77"/>
      <c r="G25" s="77"/>
      <c r="H25" s="77"/>
      <c r="I25" s="77"/>
      <c r="J25" s="77"/>
      <c r="K25" s="77"/>
      <c r="L25" s="77"/>
      <c r="M25" s="77"/>
      <c r="N25" s="77"/>
      <c r="O25" s="77"/>
      <c r="P25" s="77"/>
      <c r="Q25" s="77"/>
      <c r="R25" s="77"/>
      <c r="S25" s="77"/>
      <c r="T25" s="77"/>
      <c r="U25" s="77"/>
      <c r="V25" s="77"/>
      <c r="W25" s="77">
        <f>'Land-Based Wind'!L134</f>
        <v>1704.6116916172934</v>
      </c>
      <c r="X25" s="77">
        <f>'Land-Based Wind'!M134</f>
        <v>1704.6116916172934</v>
      </c>
      <c r="Y25" s="77">
        <f>'Land-Based Wind'!N134</f>
        <v>1704.6116916172934</v>
      </c>
      <c r="Z25" s="77">
        <f>'Land-Based Wind'!O134</f>
        <v>1704.6116916172934</v>
      </c>
      <c r="AA25" s="77">
        <f>'Land-Based Wind'!P134</f>
        <v>1704.6116916172934</v>
      </c>
      <c r="AB25" s="77">
        <f>'Land-Based Wind'!Q134</f>
        <v>1704.6116916172934</v>
      </c>
      <c r="AC25" s="77">
        <f>'Land-Based Wind'!R134</f>
        <v>1704.6116916172934</v>
      </c>
      <c r="AD25" s="77">
        <f>'Land-Based Wind'!S134</f>
        <v>1704.6116916172934</v>
      </c>
      <c r="AE25" s="77">
        <f>'Land-Based Wind'!T134</f>
        <v>1704.6116916172934</v>
      </c>
      <c r="AF25" s="77">
        <f>'Land-Based Wind'!U134</f>
        <v>1704.6116916172934</v>
      </c>
      <c r="AG25" s="77">
        <f>'Land-Based Wind'!V134</f>
        <v>1704.6116916172934</v>
      </c>
      <c r="AH25" s="77">
        <f>'Land-Based Wind'!W134</f>
        <v>1704.6116916172934</v>
      </c>
      <c r="AI25" s="77">
        <f>'Land-Based Wind'!X134</f>
        <v>1704.6116916172934</v>
      </c>
      <c r="AJ25" s="77">
        <f>'Land-Based Wind'!Y134</f>
        <v>1704.6116916172934</v>
      </c>
      <c r="AK25" s="77">
        <f>'Land-Based Wind'!Z134</f>
        <v>1704.6116916172934</v>
      </c>
      <c r="AL25" s="77">
        <f>'Land-Based Wind'!AA134</f>
        <v>1704.6116916172934</v>
      </c>
      <c r="AM25" s="77">
        <f>'Land-Based Wind'!AB134</f>
        <v>1704.6116916172934</v>
      </c>
      <c r="AN25" s="77">
        <f>'Land-Based Wind'!AC134</f>
        <v>1704.6116916172934</v>
      </c>
      <c r="AO25" s="77">
        <f>'Land-Based Wind'!AD134</f>
        <v>1704.6116916172934</v>
      </c>
      <c r="AP25" s="77">
        <f>'Land-Based Wind'!AE134</f>
        <v>1704.6116916172934</v>
      </c>
      <c r="AQ25" s="77">
        <f>'Land-Based Wind'!AF134</f>
        <v>1704.6116916172934</v>
      </c>
      <c r="AR25" s="77">
        <f>'Land-Based Wind'!AG134</f>
        <v>1704.6116916172934</v>
      </c>
      <c r="AS25" s="77">
        <f>'Land-Based Wind'!AH134</f>
        <v>1704.6116916172934</v>
      </c>
      <c r="AT25" s="77">
        <f>'Land-Based Wind'!AI134</f>
        <v>1704.6116916172934</v>
      </c>
      <c r="AU25" s="77">
        <f>'Land-Based Wind'!AJ134</f>
        <v>1704.6116916172934</v>
      </c>
      <c r="AV25" s="77">
        <f>'Land-Based Wind'!AK134</f>
        <v>1704.6116916172934</v>
      </c>
      <c r="AW25" s="77">
        <f>'Land-Based Wind'!AL134</f>
        <v>1704.6116916172934</v>
      </c>
      <c r="AX25" s="77">
        <f>'Land-Based Wind'!AM134</f>
        <v>1704.6116916172934</v>
      </c>
      <c r="AY25" s="77">
        <f>'Land-Based Wind'!AN134</f>
        <v>1704.6116916172934</v>
      </c>
      <c r="AZ25" s="77">
        <f>'Land-Based Wind'!AO134</f>
        <v>1704.6116916172934</v>
      </c>
      <c r="BA25" s="77">
        <f>'Land-Based Wind'!AP134</f>
        <v>1704.6116916172934</v>
      </c>
      <c r="BB25" s="77">
        <f>'Land-Based Wind'!AQ134</f>
        <v>1704.6116916172934</v>
      </c>
      <c r="BC25" s="77">
        <f>'Land-Based Wind'!AR134</f>
        <v>1704.6116916172934</v>
      </c>
      <c r="BD25" s="77">
        <f>'Land-Based Wind'!AS134</f>
        <v>1704.6116916172934</v>
      </c>
      <c r="BE25" s="77">
        <f>'Land-Based Wind'!AT134</f>
        <v>1704.6116916172934</v>
      </c>
      <c r="BF25" s="77">
        <f>'Land-Based Wind'!AU134</f>
        <v>1704.6116916172934</v>
      </c>
      <c r="BG25" s="77">
        <f>'Land-Based Wind'!AV134</f>
        <v>1704.6116916172934</v>
      </c>
    </row>
    <row r="26" spans="2:59" ht="15.75" thickTop="1">
      <c r="B26" s="876"/>
      <c r="D26" s="736"/>
      <c r="E26" s="62" t="str">
        <f>'Land-Based Wind'!K135</f>
        <v>TRG 2 - Low</v>
      </c>
      <c r="F26" s="78"/>
      <c r="G26" s="78"/>
      <c r="H26" s="78"/>
      <c r="I26" s="78"/>
      <c r="J26" s="78"/>
      <c r="K26" s="78"/>
      <c r="L26" s="78"/>
      <c r="M26" s="78"/>
      <c r="N26" s="78"/>
      <c r="O26" s="78"/>
      <c r="P26" s="78"/>
      <c r="Q26" s="78"/>
      <c r="R26" s="78"/>
      <c r="S26" s="78"/>
      <c r="T26" s="78"/>
      <c r="U26" s="78"/>
      <c r="V26" s="78"/>
      <c r="W26" s="78">
        <f>'Land-Based Wind'!L135</f>
        <v>1704.6116916172934</v>
      </c>
      <c r="X26" s="78">
        <f>'Land-Based Wind'!M135</f>
        <v>1552.4142191514638</v>
      </c>
      <c r="Y26" s="78">
        <f>'Land-Based Wind'!N135</f>
        <v>1530.2542671604392</v>
      </c>
      <c r="Z26" s="78">
        <f>'Land-Based Wind'!O135</f>
        <v>1508.0943151694144</v>
      </c>
      <c r="AA26" s="78">
        <f>'Land-Based Wind'!P135</f>
        <v>1485.9343631783897</v>
      </c>
      <c r="AB26" s="78">
        <f>'Land-Based Wind'!Q135</f>
        <v>1463.7744111873646</v>
      </c>
      <c r="AC26" s="78">
        <f>'Land-Based Wind'!R135</f>
        <v>1441.6144591963398</v>
      </c>
      <c r="AD26" s="78">
        <f>'Land-Based Wind'!S135</f>
        <v>1423.3507625004404</v>
      </c>
      <c r="AE26" s="78">
        <f>'Land-Based Wind'!T135</f>
        <v>1409.7138689675021</v>
      </c>
      <c r="AF26" s="78">
        <f>'Land-Based Wind'!U135</f>
        <v>1396.0769754345633</v>
      </c>
      <c r="AG26" s="78">
        <f>'Land-Based Wind'!V135</f>
        <v>1382.4400819016253</v>
      </c>
      <c r="AH26" s="78">
        <f>'Land-Based Wind'!W135</f>
        <v>1368.803188368687</v>
      </c>
      <c r="AI26" s="78">
        <f>'Land-Based Wind'!X135</f>
        <v>1355.1662948357484</v>
      </c>
      <c r="AJ26" s="78">
        <f>'Land-Based Wind'!Y135</f>
        <v>1348.3478480692793</v>
      </c>
      <c r="AK26" s="78">
        <f>'Land-Based Wind'!Z135</f>
        <v>1341.5294013028101</v>
      </c>
      <c r="AL26" s="78">
        <f>'Land-Based Wind'!AA135</f>
        <v>1336.4155662279582</v>
      </c>
      <c r="AM26" s="78">
        <f>'Land-Based Wind'!AB135</f>
        <v>1331.3017311531064</v>
      </c>
      <c r="AN26" s="78">
        <f>'Land-Based Wind'!AC135</f>
        <v>1327.8925077698718</v>
      </c>
      <c r="AO26" s="78">
        <f>'Land-Based Wind'!AD135</f>
        <v>1324.483284386637</v>
      </c>
      <c r="AP26" s="78">
        <f>'Land-Based Wind'!AE135</f>
        <v>1321.0740610034024</v>
      </c>
      <c r="AQ26" s="78">
        <f>'Land-Based Wind'!AF135</f>
        <v>1319.3694493117853</v>
      </c>
      <c r="AR26" s="78">
        <f>'Land-Based Wind'!AG135</f>
        <v>1317.6648376201681</v>
      </c>
      <c r="AS26" s="78">
        <f>'Land-Based Wind'!AH135</f>
        <v>1317.6648376201681</v>
      </c>
      <c r="AT26" s="78">
        <f>'Land-Based Wind'!AI135</f>
        <v>1317.6648376201681</v>
      </c>
      <c r="AU26" s="78">
        <f>'Land-Based Wind'!AJ135</f>
        <v>1317.6648376201681</v>
      </c>
      <c r="AV26" s="78">
        <f>'Land-Based Wind'!AK135</f>
        <v>1317.6648376201681</v>
      </c>
      <c r="AW26" s="78">
        <f>'Land-Based Wind'!AL135</f>
        <v>1317.6648376201681</v>
      </c>
      <c r="AX26" s="78">
        <f>'Land-Based Wind'!AM135</f>
        <v>1317.6648376201681</v>
      </c>
      <c r="AY26" s="78">
        <f>'Land-Based Wind'!AN135</f>
        <v>1317.6648376201681</v>
      </c>
      <c r="AZ26" s="78">
        <f>'Land-Based Wind'!AO135</f>
        <v>1317.6648376201681</v>
      </c>
      <c r="BA26" s="78">
        <f>'Land-Based Wind'!AP135</f>
        <v>1317.6648376201681</v>
      </c>
      <c r="BB26" s="78">
        <f>'Land-Based Wind'!AQ135</f>
        <v>1317.6648376201681</v>
      </c>
      <c r="BC26" s="78">
        <f>'Land-Based Wind'!AR135</f>
        <v>1317.6648376201681</v>
      </c>
      <c r="BD26" s="78">
        <f>'Land-Based Wind'!AS135</f>
        <v>1317.6648376201681</v>
      </c>
      <c r="BE26" s="78">
        <f>'Land-Based Wind'!AT135</f>
        <v>1317.6648376201681</v>
      </c>
      <c r="BF26" s="78">
        <f>'Land-Based Wind'!AU135</f>
        <v>1317.6648376201681</v>
      </c>
      <c r="BG26" s="78">
        <f>'Land-Based Wind'!AV135</f>
        <v>1317.6648376201681</v>
      </c>
    </row>
    <row r="27" spans="2:59">
      <c r="B27" s="876"/>
      <c r="D27" s="736"/>
      <c r="E27" s="62" t="str">
        <f>'Land-Based Wind'!K136</f>
        <v>TRG 2 - Mid</v>
      </c>
      <c r="F27" s="42" t="e">
        <f>'Land-Based Wind'!#REF!</f>
        <v>#REF!</v>
      </c>
      <c r="G27" s="42" t="e">
        <f>'Land-Based Wind'!#REF!</f>
        <v>#REF!</v>
      </c>
      <c r="H27" s="42" t="e">
        <f>'Land-Based Wind'!#REF!</f>
        <v>#REF!</v>
      </c>
      <c r="I27" s="42" t="e">
        <f>'Land-Based Wind'!#REF!</f>
        <v>#REF!</v>
      </c>
      <c r="J27" s="42" t="e">
        <f>'Land-Based Wind'!#REF!</f>
        <v>#REF!</v>
      </c>
      <c r="K27" s="42" t="e">
        <f>'Land-Based Wind'!#REF!</f>
        <v>#REF!</v>
      </c>
      <c r="L27" s="42" t="e">
        <f>'Land-Based Wind'!#REF!</f>
        <v>#REF!</v>
      </c>
      <c r="M27" s="42" t="e">
        <f>'Land-Based Wind'!#REF!</f>
        <v>#REF!</v>
      </c>
      <c r="N27" s="42" t="e">
        <f>'Land-Based Wind'!#REF!</f>
        <v>#REF!</v>
      </c>
      <c r="O27" s="42" t="e">
        <f>'Land-Based Wind'!#REF!</f>
        <v>#REF!</v>
      </c>
      <c r="P27" s="42" t="e">
        <f>'Land-Based Wind'!#REF!</f>
        <v>#REF!</v>
      </c>
      <c r="Q27" s="42" t="e">
        <f>'Land-Based Wind'!#REF!</f>
        <v>#REF!</v>
      </c>
      <c r="R27" s="42" t="e">
        <f>'Land-Based Wind'!#REF!</f>
        <v>#REF!</v>
      </c>
      <c r="S27" s="42"/>
      <c r="T27" s="42"/>
      <c r="U27" s="42"/>
      <c r="V27" s="42">
        <f>'Land-Based Wind'!$L$25</f>
        <v>1721.7237607715351</v>
      </c>
      <c r="W27" s="42">
        <f>'Land-Based Wind'!L136</f>
        <v>1704.6116916172934</v>
      </c>
      <c r="X27" s="42">
        <f>'Land-Based Wind'!M136</f>
        <v>1692.4454434653587</v>
      </c>
      <c r="Y27" s="42">
        <f>'Land-Based Wind'!N136</f>
        <v>1680.1911042423044</v>
      </c>
      <c r="Z27" s="42">
        <f>'Land-Based Wind'!O136</f>
        <v>1667.8467323315945</v>
      </c>
      <c r="AA27" s="42">
        <f>'Land-Based Wind'!P136</f>
        <v>1655.41031372768</v>
      </c>
      <c r="AB27" s="42">
        <f>'Land-Based Wind'!Q136</f>
        <v>1642.8797582003783</v>
      </c>
      <c r="AC27" s="42">
        <f>'Land-Based Wind'!R136</f>
        <v>1632.4730029752918</v>
      </c>
      <c r="AD27" s="42">
        <f>'Land-Based Wind'!S136</f>
        <v>1624.6527730209189</v>
      </c>
      <c r="AE27" s="42">
        <f>'Land-Based Wind'!T136</f>
        <v>1616.7947184960294</v>
      </c>
      <c r="AF27" s="42">
        <f>'Land-Based Wind'!U136</f>
        <v>1608.8982851944616</v>
      </c>
      <c r="AG27" s="42">
        <f>'Land-Based Wind'!V136</f>
        <v>1600.9629052428243</v>
      </c>
      <c r="AH27" s="42">
        <f>'Land-Based Wind'!W136</f>
        <v>1592.9879966239307</v>
      </c>
      <c r="AI27" s="42">
        <f>'Land-Based Wind'!X136</f>
        <v>1588.9804796512919</v>
      </c>
      <c r="AJ27" s="42">
        <f>'Land-Based Wind'!Y136</f>
        <v>1584.962829892376</v>
      </c>
      <c r="AK27" s="42">
        <f>'Land-Based Wind'!Z136</f>
        <v>1581.9419350450592</v>
      </c>
      <c r="AL27" s="42">
        <f>'Land-Based Wind'!AA136</f>
        <v>1578.9152604244368</v>
      </c>
      <c r="AM27" s="42">
        <f>'Land-Based Wind'!AB136</f>
        <v>1576.8936019603852</v>
      </c>
      <c r="AN27" s="42">
        <f>'Land-Based Wind'!AC136</f>
        <v>1574.8693482993322</v>
      </c>
      <c r="AO27" s="42">
        <f>'Land-Based Wind'!AD136</f>
        <v>1572.8424894212119</v>
      </c>
      <c r="AP27" s="42">
        <f>'Land-Based Wind'!AE136</f>
        <v>1571.8277523312627</v>
      </c>
      <c r="AQ27" s="42">
        <f>'Land-Based Wind'!AF136</f>
        <v>1570.8123597263975</v>
      </c>
      <c r="AR27" s="42">
        <f>'Land-Based Wind'!AG136</f>
        <v>1570.8123597263975</v>
      </c>
      <c r="AS27" s="42">
        <f>'Land-Based Wind'!AH136</f>
        <v>1570.8123597263975</v>
      </c>
      <c r="AT27" s="42">
        <f>'Land-Based Wind'!AI136</f>
        <v>1570.8123597263975</v>
      </c>
      <c r="AU27" s="42">
        <f>'Land-Based Wind'!AJ136</f>
        <v>1570.8123597263975</v>
      </c>
      <c r="AV27" s="42">
        <f>'Land-Based Wind'!AK136</f>
        <v>1570.8123597263975</v>
      </c>
      <c r="AW27" s="42">
        <f>'Land-Based Wind'!AL136</f>
        <v>1570.8123597263975</v>
      </c>
      <c r="AX27" s="42">
        <f>'Land-Based Wind'!AM136</f>
        <v>1570.8123597263975</v>
      </c>
      <c r="AY27" s="42">
        <f>'Land-Based Wind'!AN136</f>
        <v>1570.8123597263975</v>
      </c>
      <c r="AZ27" s="42">
        <f>'Land-Based Wind'!AO136</f>
        <v>1570.8123597263975</v>
      </c>
      <c r="BA27" s="42">
        <f>'Land-Based Wind'!AP136</f>
        <v>1570.8123597263975</v>
      </c>
      <c r="BB27" s="42">
        <f>'Land-Based Wind'!AQ136</f>
        <v>1570.8123597263975</v>
      </c>
      <c r="BC27" s="42">
        <f>'Land-Based Wind'!AR136</f>
        <v>1570.8123597263975</v>
      </c>
      <c r="BD27" s="42">
        <f>'Land-Based Wind'!AS136</f>
        <v>1570.8123597263975</v>
      </c>
      <c r="BE27" s="42">
        <f>'Land-Based Wind'!AT136</f>
        <v>1570.8123597263975</v>
      </c>
      <c r="BF27" s="42">
        <f>'Land-Based Wind'!AU136</f>
        <v>1570.8123597263975</v>
      </c>
      <c r="BG27" s="42">
        <f>'Land-Based Wind'!AV136</f>
        <v>1570.8123597263975</v>
      </c>
    </row>
    <row r="28" spans="2:59" ht="15.75" thickBot="1">
      <c r="B28" s="876"/>
      <c r="D28" s="736"/>
      <c r="E28" s="62" t="str">
        <f>'Land-Based Wind'!K137</f>
        <v>TRG 2 - High</v>
      </c>
      <c r="F28" s="77"/>
      <c r="G28" s="77"/>
      <c r="H28" s="77"/>
      <c r="I28" s="77"/>
      <c r="J28" s="77"/>
      <c r="K28" s="77"/>
      <c r="L28" s="77"/>
      <c r="M28" s="77"/>
      <c r="N28" s="77"/>
      <c r="O28" s="77"/>
      <c r="P28" s="77"/>
      <c r="Q28" s="77"/>
      <c r="R28" s="77"/>
      <c r="S28" s="77"/>
      <c r="T28" s="77"/>
      <c r="U28" s="77"/>
      <c r="V28" s="77"/>
      <c r="W28" s="77">
        <f>'Land-Based Wind'!L137</f>
        <v>1704.6116916172934</v>
      </c>
      <c r="X28" s="77">
        <f>'Land-Based Wind'!M137</f>
        <v>1704.6116916172934</v>
      </c>
      <c r="Y28" s="77">
        <f>'Land-Based Wind'!N137</f>
        <v>1704.6116916172934</v>
      </c>
      <c r="Z28" s="77">
        <f>'Land-Based Wind'!O137</f>
        <v>1704.6116916172934</v>
      </c>
      <c r="AA28" s="77">
        <f>'Land-Based Wind'!P137</f>
        <v>1704.6116916172934</v>
      </c>
      <c r="AB28" s="77">
        <f>'Land-Based Wind'!Q137</f>
        <v>1704.6116916172934</v>
      </c>
      <c r="AC28" s="77">
        <f>'Land-Based Wind'!R137</f>
        <v>1704.6116916172934</v>
      </c>
      <c r="AD28" s="77">
        <f>'Land-Based Wind'!S137</f>
        <v>1704.6116916172934</v>
      </c>
      <c r="AE28" s="77">
        <f>'Land-Based Wind'!T137</f>
        <v>1704.6116916172934</v>
      </c>
      <c r="AF28" s="77">
        <f>'Land-Based Wind'!U137</f>
        <v>1704.6116916172934</v>
      </c>
      <c r="AG28" s="77">
        <f>'Land-Based Wind'!V137</f>
        <v>1704.6116916172934</v>
      </c>
      <c r="AH28" s="77">
        <f>'Land-Based Wind'!W137</f>
        <v>1704.6116916172934</v>
      </c>
      <c r="AI28" s="77">
        <f>'Land-Based Wind'!X137</f>
        <v>1704.6116916172934</v>
      </c>
      <c r="AJ28" s="77">
        <f>'Land-Based Wind'!Y137</f>
        <v>1704.6116916172934</v>
      </c>
      <c r="AK28" s="77">
        <f>'Land-Based Wind'!Z137</f>
        <v>1704.6116916172934</v>
      </c>
      <c r="AL28" s="77">
        <f>'Land-Based Wind'!AA137</f>
        <v>1704.6116916172934</v>
      </c>
      <c r="AM28" s="77">
        <f>'Land-Based Wind'!AB137</f>
        <v>1704.6116916172934</v>
      </c>
      <c r="AN28" s="77">
        <f>'Land-Based Wind'!AC137</f>
        <v>1704.6116916172934</v>
      </c>
      <c r="AO28" s="77">
        <f>'Land-Based Wind'!AD137</f>
        <v>1704.6116916172934</v>
      </c>
      <c r="AP28" s="77">
        <f>'Land-Based Wind'!AE137</f>
        <v>1704.6116916172934</v>
      </c>
      <c r="AQ28" s="77">
        <f>'Land-Based Wind'!AF137</f>
        <v>1704.6116916172934</v>
      </c>
      <c r="AR28" s="77">
        <f>'Land-Based Wind'!AG137</f>
        <v>1704.6116916172934</v>
      </c>
      <c r="AS28" s="77">
        <f>'Land-Based Wind'!AH137</f>
        <v>1704.6116916172934</v>
      </c>
      <c r="AT28" s="77">
        <f>'Land-Based Wind'!AI137</f>
        <v>1704.6116916172934</v>
      </c>
      <c r="AU28" s="77">
        <f>'Land-Based Wind'!AJ137</f>
        <v>1704.6116916172934</v>
      </c>
      <c r="AV28" s="77">
        <f>'Land-Based Wind'!AK137</f>
        <v>1704.6116916172934</v>
      </c>
      <c r="AW28" s="77">
        <f>'Land-Based Wind'!AL137</f>
        <v>1704.6116916172934</v>
      </c>
      <c r="AX28" s="77">
        <f>'Land-Based Wind'!AM137</f>
        <v>1704.6116916172934</v>
      </c>
      <c r="AY28" s="77">
        <f>'Land-Based Wind'!AN137</f>
        <v>1704.6116916172934</v>
      </c>
      <c r="AZ28" s="77">
        <f>'Land-Based Wind'!AO137</f>
        <v>1704.6116916172934</v>
      </c>
      <c r="BA28" s="77">
        <f>'Land-Based Wind'!AP137</f>
        <v>1704.6116916172934</v>
      </c>
      <c r="BB28" s="77">
        <f>'Land-Based Wind'!AQ137</f>
        <v>1704.6116916172934</v>
      </c>
      <c r="BC28" s="77">
        <f>'Land-Based Wind'!AR137</f>
        <v>1704.6116916172934</v>
      </c>
      <c r="BD28" s="77">
        <f>'Land-Based Wind'!AS137</f>
        <v>1704.6116916172934</v>
      </c>
      <c r="BE28" s="77">
        <f>'Land-Based Wind'!AT137</f>
        <v>1704.6116916172934</v>
      </c>
      <c r="BF28" s="77">
        <f>'Land-Based Wind'!AU137</f>
        <v>1704.6116916172934</v>
      </c>
      <c r="BG28" s="77">
        <f>'Land-Based Wind'!AV137</f>
        <v>1704.6116916172934</v>
      </c>
    </row>
    <row r="29" spans="2:59" ht="15.75" thickTop="1">
      <c r="B29" s="876"/>
      <c r="D29" s="736"/>
      <c r="E29" s="62" t="str">
        <f>'Land-Based Wind'!K138</f>
        <v>TRG 3 - Low</v>
      </c>
      <c r="F29" s="78"/>
      <c r="G29" s="78"/>
      <c r="H29" s="78"/>
      <c r="I29" s="78"/>
      <c r="J29" s="78"/>
      <c r="K29" s="78"/>
      <c r="L29" s="78"/>
      <c r="M29" s="78"/>
      <c r="N29" s="78"/>
      <c r="O29" s="78"/>
      <c r="P29" s="78"/>
      <c r="Q29" s="78"/>
      <c r="R29" s="78"/>
      <c r="S29" s="78"/>
      <c r="T29" s="78"/>
      <c r="U29" s="78"/>
      <c r="V29" s="78"/>
      <c r="W29" s="78">
        <f>'Land-Based Wind'!L138</f>
        <v>1795.9301750967913</v>
      </c>
      <c r="X29" s="78">
        <f>'Land-Based Wind'!M138</f>
        <v>1635.579266606007</v>
      </c>
      <c r="Y29" s="78">
        <f>'Land-Based Wind'!N138</f>
        <v>1617.322674270697</v>
      </c>
      <c r="Z29" s="78">
        <f>'Land-Based Wind'!O138</f>
        <v>1599.0735450835807</v>
      </c>
      <c r="AA29" s="78">
        <f>'Land-Based Wind'!P138</f>
        <v>1580.8318499383799</v>
      </c>
      <c r="AB29" s="78">
        <f>'Land-Based Wind'!Q138</f>
        <v>1562.5975598423313</v>
      </c>
      <c r="AC29" s="78">
        <f>'Land-Based Wind'!R138</f>
        <v>1544.3706459157429</v>
      </c>
      <c r="AD29" s="78">
        <f>'Land-Based Wind'!S138</f>
        <v>1529.3545196595437</v>
      </c>
      <c r="AE29" s="78">
        <f>'Land-Based Wind'!T138</f>
        <v>1518.1461906814445</v>
      </c>
      <c r="AF29" s="78">
        <f>'Land-Based Wind'!U138</f>
        <v>1506.9406243913393</v>
      </c>
      <c r="AG29" s="78">
        <f>'Land-Based Wind'!V138</f>
        <v>1495.7378141587772</v>
      </c>
      <c r="AH29" s="78">
        <f>'Land-Based Wind'!W138</f>
        <v>1484.5377533692197</v>
      </c>
      <c r="AI29" s="78">
        <f>'Land-Based Wind'!X138</f>
        <v>1473.3404354240042</v>
      </c>
      <c r="AJ29" s="78">
        <f>'Land-Based Wind'!Y138</f>
        <v>1467.7431445821537</v>
      </c>
      <c r="AK29" s="78">
        <f>'Land-Based Wind'!Z138</f>
        <v>1462.1465361639252</v>
      </c>
      <c r="AL29" s="78">
        <f>'Land-Based Wind'!AA138</f>
        <v>1457.9495910537894</v>
      </c>
      <c r="AM29" s="78">
        <f>'Land-Based Wind'!AB138</f>
        <v>1453.7530288862215</v>
      </c>
      <c r="AN29" s="78">
        <f>'Land-Based Wind'!AC138</f>
        <v>1450.9555758397896</v>
      </c>
      <c r="AO29" s="78">
        <f>'Land-Based Wind'!AD138</f>
        <v>1448.1582926838382</v>
      </c>
      <c r="AP29" s="78">
        <f>'Land-Based Wind'!AE138</f>
        <v>1445.3611793164341</v>
      </c>
      <c r="AQ29" s="78">
        <f>'Land-Based Wind'!AF138</f>
        <v>1443.9627074760679</v>
      </c>
      <c r="AR29" s="78">
        <f>'Land-Based Wind'!AG138</f>
        <v>1442.5642780319176</v>
      </c>
      <c r="AS29" s="78">
        <f>'Land-Based Wind'!AH138</f>
        <v>1442.5642780319176</v>
      </c>
      <c r="AT29" s="78">
        <f>'Land-Based Wind'!AI138</f>
        <v>1442.5642780319176</v>
      </c>
      <c r="AU29" s="78">
        <f>'Land-Based Wind'!AJ138</f>
        <v>1442.5642780319176</v>
      </c>
      <c r="AV29" s="78">
        <f>'Land-Based Wind'!AK138</f>
        <v>1442.5642780319176</v>
      </c>
      <c r="AW29" s="78">
        <f>'Land-Based Wind'!AL138</f>
        <v>1442.5642780319176</v>
      </c>
      <c r="AX29" s="78">
        <f>'Land-Based Wind'!AM138</f>
        <v>1442.5642780319176</v>
      </c>
      <c r="AY29" s="78">
        <f>'Land-Based Wind'!AN138</f>
        <v>1442.5642780319176</v>
      </c>
      <c r="AZ29" s="78">
        <f>'Land-Based Wind'!AO138</f>
        <v>1442.5642780319176</v>
      </c>
      <c r="BA29" s="78">
        <f>'Land-Based Wind'!AP138</f>
        <v>1442.5642780319176</v>
      </c>
      <c r="BB29" s="78">
        <f>'Land-Based Wind'!AQ138</f>
        <v>1442.5642780319176</v>
      </c>
      <c r="BC29" s="78">
        <f>'Land-Based Wind'!AR138</f>
        <v>1442.5642780319176</v>
      </c>
      <c r="BD29" s="78">
        <f>'Land-Based Wind'!AS138</f>
        <v>1442.5642780319176</v>
      </c>
      <c r="BE29" s="78">
        <f>'Land-Based Wind'!AT138</f>
        <v>1442.5642780319176</v>
      </c>
      <c r="BF29" s="78">
        <f>'Land-Based Wind'!AU138</f>
        <v>1442.5642780319176</v>
      </c>
      <c r="BG29" s="78">
        <f>'Land-Based Wind'!AV138</f>
        <v>1442.5642780319176</v>
      </c>
    </row>
    <row r="30" spans="2:59">
      <c r="B30" s="876"/>
      <c r="D30" s="736"/>
      <c r="E30" s="62" t="str">
        <f>'Land-Based Wind'!K139</f>
        <v>TRG 3 - Mid</v>
      </c>
      <c r="F30" s="42" t="e">
        <f>'Land-Based Wind'!#REF!</f>
        <v>#REF!</v>
      </c>
      <c r="G30" s="42" t="e">
        <f>'Land-Based Wind'!#REF!</f>
        <v>#REF!</v>
      </c>
      <c r="H30" s="42" t="e">
        <f>'Land-Based Wind'!#REF!</f>
        <v>#REF!</v>
      </c>
      <c r="I30" s="42" t="e">
        <f>'Land-Based Wind'!#REF!</f>
        <v>#REF!</v>
      </c>
      <c r="J30" s="42" t="e">
        <f>'Land-Based Wind'!#REF!</f>
        <v>#REF!</v>
      </c>
      <c r="K30" s="42" t="e">
        <f>'Land-Based Wind'!#REF!</f>
        <v>#REF!</v>
      </c>
      <c r="L30" s="42" t="e">
        <f>'Land-Based Wind'!#REF!</f>
        <v>#REF!</v>
      </c>
      <c r="M30" s="42" t="e">
        <f>'Land-Based Wind'!#REF!</f>
        <v>#REF!</v>
      </c>
      <c r="N30" s="42" t="e">
        <f>'Land-Based Wind'!#REF!</f>
        <v>#REF!</v>
      </c>
      <c r="O30" s="42" t="e">
        <f>'Land-Based Wind'!#REF!</f>
        <v>#REF!</v>
      </c>
      <c r="P30" s="42" t="e">
        <f>'Land-Based Wind'!#REF!</f>
        <v>#REF!</v>
      </c>
      <c r="Q30" s="42" t="e">
        <f>'Land-Based Wind'!#REF!</f>
        <v>#REF!</v>
      </c>
      <c r="R30" s="42" t="e">
        <f>'Land-Based Wind'!#REF!</f>
        <v>#REF!</v>
      </c>
      <c r="S30" s="42"/>
      <c r="T30" s="42"/>
      <c r="U30" s="42"/>
      <c r="V30" s="42">
        <f>'Land-Based Wind'!$L$26</f>
        <v>1826.8313352564371</v>
      </c>
      <c r="W30" s="42">
        <f>'Land-Based Wind'!L139</f>
        <v>1795.9301750967913</v>
      </c>
      <c r="X30" s="42">
        <f>'Land-Based Wind'!M139</f>
        <v>1787.7701374531775</v>
      </c>
      <c r="Y30" s="42">
        <f>'Land-Based Wind'!N139</f>
        <v>1777.6839472592624</v>
      </c>
      <c r="Z30" s="42">
        <f>'Land-Based Wind'!O139</f>
        <v>1767.5443358792475</v>
      </c>
      <c r="AA30" s="42">
        <f>'Land-Based Wind'!P139</f>
        <v>1757.3503623142201</v>
      </c>
      <c r="AB30" s="42">
        <f>'Land-Based Wind'!Q139</f>
        <v>1747.1010586496245</v>
      </c>
      <c r="AC30" s="42">
        <f>'Land-Based Wind'!R139</f>
        <v>1738.607407806026</v>
      </c>
      <c r="AD30" s="42">
        <f>'Land-Based Wind'!S139</f>
        <v>1732.2364573364162</v>
      </c>
      <c r="AE30" s="42">
        <f>'Land-Based Wind'!T139</f>
        <v>1725.8435649483297</v>
      </c>
      <c r="AF30" s="42">
        <f>'Land-Based Wind'!U139</f>
        <v>1719.4284820856544</v>
      </c>
      <c r="AG30" s="42">
        <f>'Land-Based Wind'!V139</f>
        <v>1712.9909556220055</v>
      </c>
      <c r="AH30" s="42">
        <f>'Land-Based Wind'!W139</f>
        <v>1706.5307277416948</v>
      </c>
      <c r="AI30" s="42">
        <f>'Land-Based Wind'!X139</f>
        <v>1703.2891317791921</v>
      </c>
      <c r="AJ30" s="42">
        <f>'Land-Based Wind'!Y139</f>
        <v>1700.0417508158475</v>
      </c>
      <c r="AK30" s="42">
        <f>'Land-Based Wind'!Z139</f>
        <v>1697.6018510737078</v>
      </c>
      <c r="AL30" s="42">
        <f>'Land-Based Wind'!AA139</f>
        <v>1695.1586624519871</v>
      </c>
      <c r="AM30" s="42">
        <f>'Land-Based Wind'!AB139</f>
        <v>1693.5276678228327</v>
      </c>
      <c r="AN30" s="42">
        <f>'Land-Based Wind'!AC139</f>
        <v>1691.8952000553074</v>
      </c>
      <c r="AO30" s="42">
        <f>'Land-Based Wind'!AD139</f>
        <v>1690.2612548214784</v>
      </c>
      <c r="AP30" s="42">
        <f>'Land-Based Wind'!AE139</f>
        <v>1689.4435412971516</v>
      </c>
      <c r="AQ30" s="42">
        <f>'Land-Based Wind'!AF139</f>
        <v>1688.6254565986519</v>
      </c>
      <c r="AR30" s="42">
        <f>'Land-Based Wind'!AG139</f>
        <v>1688.6254565986519</v>
      </c>
      <c r="AS30" s="42">
        <f>'Land-Based Wind'!AH139</f>
        <v>1688.6254565986519</v>
      </c>
      <c r="AT30" s="42">
        <f>'Land-Based Wind'!AI139</f>
        <v>1688.6254565986519</v>
      </c>
      <c r="AU30" s="42">
        <f>'Land-Based Wind'!AJ139</f>
        <v>1688.6254565986519</v>
      </c>
      <c r="AV30" s="42">
        <f>'Land-Based Wind'!AK139</f>
        <v>1688.6254565986519</v>
      </c>
      <c r="AW30" s="42">
        <f>'Land-Based Wind'!AL139</f>
        <v>1688.6254565986519</v>
      </c>
      <c r="AX30" s="42">
        <f>'Land-Based Wind'!AM139</f>
        <v>1688.6254565986519</v>
      </c>
      <c r="AY30" s="42">
        <f>'Land-Based Wind'!AN139</f>
        <v>1688.6254565986519</v>
      </c>
      <c r="AZ30" s="42">
        <f>'Land-Based Wind'!AO139</f>
        <v>1688.6254565986519</v>
      </c>
      <c r="BA30" s="42">
        <f>'Land-Based Wind'!AP139</f>
        <v>1688.6254565986519</v>
      </c>
      <c r="BB30" s="42">
        <f>'Land-Based Wind'!AQ139</f>
        <v>1688.6254565986519</v>
      </c>
      <c r="BC30" s="42">
        <f>'Land-Based Wind'!AR139</f>
        <v>1688.6254565986519</v>
      </c>
      <c r="BD30" s="42">
        <f>'Land-Based Wind'!AS139</f>
        <v>1688.6254565986519</v>
      </c>
      <c r="BE30" s="42">
        <f>'Land-Based Wind'!AT139</f>
        <v>1688.6254565986519</v>
      </c>
      <c r="BF30" s="42">
        <f>'Land-Based Wind'!AU139</f>
        <v>1688.6254565986519</v>
      </c>
      <c r="BG30" s="42">
        <f>'Land-Based Wind'!AV139</f>
        <v>1688.6254565986519</v>
      </c>
    </row>
    <row r="31" spans="2:59" ht="15.75" thickBot="1">
      <c r="B31" s="876"/>
      <c r="D31" s="736"/>
      <c r="E31" s="62" t="str">
        <f>'Land-Based Wind'!K140</f>
        <v>TRG 3 - High</v>
      </c>
      <c r="F31" s="77"/>
      <c r="G31" s="77"/>
      <c r="H31" s="77"/>
      <c r="I31" s="77"/>
      <c r="J31" s="77"/>
      <c r="K31" s="77"/>
      <c r="L31" s="77"/>
      <c r="M31" s="77"/>
      <c r="N31" s="77"/>
      <c r="O31" s="77"/>
      <c r="P31" s="77"/>
      <c r="Q31" s="77"/>
      <c r="R31" s="77"/>
      <c r="S31" s="77"/>
      <c r="T31" s="77"/>
      <c r="U31" s="77"/>
      <c r="V31" s="77"/>
      <c r="W31" s="77">
        <f>'Land-Based Wind'!L140</f>
        <v>1795.9301750967913</v>
      </c>
      <c r="X31" s="77">
        <f>'Land-Based Wind'!M140</f>
        <v>1795.9301750967913</v>
      </c>
      <c r="Y31" s="77">
        <f>'Land-Based Wind'!N140</f>
        <v>1795.9301750967913</v>
      </c>
      <c r="Z31" s="77">
        <f>'Land-Based Wind'!O140</f>
        <v>1795.9301750967913</v>
      </c>
      <c r="AA31" s="77">
        <f>'Land-Based Wind'!P140</f>
        <v>1795.9301750967913</v>
      </c>
      <c r="AB31" s="77">
        <f>'Land-Based Wind'!Q140</f>
        <v>1795.9301750967913</v>
      </c>
      <c r="AC31" s="77">
        <f>'Land-Based Wind'!R140</f>
        <v>1795.9301750967913</v>
      </c>
      <c r="AD31" s="77">
        <f>'Land-Based Wind'!S140</f>
        <v>1795.9301750967913</v>
      </c>
      <c r="AE31" s="77">
        <f>'Land-Based Wind'!T140</f>
        <v>1795.9301750967913</v>
      </c>
      <c r="AF31" s="77">
        <f>'Land-Based Wind'!U140</f>
        <v>1795.9301750967913</v>
      </c>
      <c r="AG31" s="77">
        <f>'Land-Based Wind'!V140</f>
        <v>1795.9301750967913</v>
      </c>
      <c r="AH31" s="77">
        <f>'Land-Based Wind'!W140</f>
        <v>1795.9301750967913</v>
      </c>
      <c r="AI31" s="77">
        <f>'Land-Based Wind'!X140</f>
        <v>1795.9301750967913</v>
      </c>
      <c r="AJ31" s="77">
        <f>'Land-Based Wind'!Y140</f>
        <v>1795.9301750967913</v>
      </c>
      <c r="AK31" s="77">
        <f>'Land-Based Wind'!Z140</f>
        <v>1795.9301750967913</v>
      </c>
      <c r="AL31" s="77">
        <f>'Land-Based Wind'!AA140</f>
        <v>1795.9301750967913</v>
      </c>
      <c r="AM31" s="77">
        <f>'Land-Based Wind'!AB140</f>
        <v>1795.9301750967913</v>
      </c>
      <c r="AN31" s="77">
        <f>'Land-Based Wind'!AC140</f>
        <v>1795.9301750967913</v>
      </c>
      <c r="AO31" s="77">
        <f>'Land-Based Wind'!AD140</f>
        <v>1795.9301750967913</v>
      </c>
      <c r="AP31" s="77">
        <f>'Land-Based Wind'!AE140</f>
        <v>1795.9301750967913</v>
      </c>
      <c r="AQ31" s="77">
        <f>'Land-Based Wind'!AF140</f>
        <v>1795.9301750967913</v>
      </c>
      <c r="AR31" s="77">
        <f>'Land-Based Wind'!AG140</f>
        <v>1795.9301750967913</v>
      </c>
      <c r="AS31" s="77">
        <f>'Land-Based Wind'!AH140</f>
        <v>1795.9301750967913</v>
      </c>
      <c r="AT31" s="77">
        <f>'Land-Based Wind'!AI140</f>
        <v>1795.9301750967913</v>
      </c>
      <c r="AU31" s="77">
        <f>'Land-Based Wind'!AJ140</f>
        <v>1795.9301750967913</v>
      </c>
      <c r="AV31" s="77">
        <f>'Land-Based Wind'!AK140</f>
        <v>1795.9301750967913</v>
      </c>
      <c r="AW31" s="77">
        <f>'Land-Based Wind'!AL140</f>
        <v>1795.9301750967913</v>
      </c>
      <c r="AX31" s="77">
        <f>'Land-Based Wind'!AM140</f>
        <v>1795.9301750967913</v>
      </c>
      <c r="AY31" s="77">
        <f>'Land-Based Wind'!AN140</f>
        <v>1795.9301750967913</v>
      </c>
      <c r="AZ31" s="77">
        <f>'Land-Based Wind'!AO140</f>
        <v>1795.9301750967913</v>
      </c>
      <c r="BA31" s="77">
        <f>'Land-Based Wind'!AP140</f>
        <v>1795.9301750967913</v>
      </c>
      <c r="BB31" s="77">
        <f>'Land-Based Wind'!AQ140</f>
        <v>1795.9301750967913</v>
      </c>
      <c r="BC31" s="77">
        <f>'Land-Based Wind'!AR140</f>
        <v>1795.9301750967913</v>
      </c>
      <c r="BD31" s="77">
        <f>'Land-Based Wind'!AS140</f>
        <v>1795.9301750967913</v>
      </c>
      <c r="BE31" s="77">
        <f>'Land-Based Wind'!AT140</f>
        <v>1795.9301750967913</v>
      </c>
      <c r="BF31" s="77">
        <f>'Land-Based Wind'!AU140</f>
        <v>1795.9301750967913</v>
      </c>
      <c r="BG31" s="77">
        <f>'Land-Based Wind'!AV140</f>
        <v>1795.9301750967913</v>
      </c>
    </row>
    <row r="32" spans="2:59" ht="15.75" thickTop="1">
      <c r="B32" s="876"/>
      <c r="D32" s="736"/>
      <c r="E32" s="62" t="str">
        <f>'Land-Based Wind'!K141</f>
        <v>TRG 4 - Low</v>
      </c>
      <c r="F32" s="78"/>
      <c r="G32" s="78"/>
      <c r="H32" s="78"/>
      <c r="I32" s="78"/>
      <c r="J32" s="78"/>
      <c r="K32" s="78"/>
      <c r="L32" s="78"/>
      <c r="M32" s="78"/>
      <c r="N32" s="78"/>
      <c r="O32" s="78"/>
      <c r="P32" s="78"/>
      <c r="Q32" s="78"/>
      <c r="R32" s="78"/>
      <c r="S32" s="78"/>
      <c r="T32" s="78"/>
      <c r="U32" s="78"/>
      <c r="V32" s="78"/>
      <c r="W32" s="78">
        <f>'Land-Based Wind'!L141</f>
        <v>1826.3696695899575</v>
      </c>
      <c r="X32" s="78">
        <f>'Land-Based Wind'!M141</f>
        <v>1663.3009490908541</v>
      </c>
      <c r="Y32" s="78">
        <f>'Land-Based Wind'!N141</f>
        <v>1656.8140753893997</v>
      </c>
      <c r="Z32" s="78">
        <f>'Land-Based Wind'!O141</f>
        <v>1650.3525004953813</v>
      </c>
      <c r="AA32" s="78">
        <f>'Land-Based Wind'!P141</f>
        <v>1643.9161257434496</v>
      </c>
      <c r="AB32" s="78">
        <f>'Land-Based Wind'!Q141</f>
        <v>1637.5048528530499</v>
      </c>
      <c r="AC32" s="78">
        <f>'Land-Based Wind'!R141</f>
        <v>1631.1185839269233</v>
      </c>
      <c r="AD32" s="78">
        <f>'Land-Based Wind'!S141</f>
        <v>1625.8757027643007</v>
      </c>
      <c r="AE32" s="78">
        <f>'Land-Based Wind'!T141</f>
        <v>1621.9736010776664</v>
      </c>
      <c r="AF32" s="78">
        <f>'Land-Based Wind'!U141</f>
        <v>1618.08086443508</v>
      </c>
      <c r="AG32" s="78">
        <f>'Land-Based Wind'!V141</f>
        <v>1614.1974703604358</v>
      </c>
      <c r="AH32" s="78">
        <f>'Land-Based Wind'!W141</f>
        <v>1610.3233964315707</v>
      </c>
      <c r="AI32" s="78">
        <f>'Land-Based Wind'!X141</f>
        <v>1606.4586202801347</v>
      </c>
      <c r="AJ32" s="78">
        <f>'Land-Based Wind'!Y141</f>
        <v>1604.5308699357986</v>
      </c>
      <c r="AK32" s="78">
        <f>'Land-Based Wind'!Z141</f>
        <v>1602.605432891876</v>
      </c>
      <c r="AL32" s="78">
        <f>'Land-Based Wind'!AA141</f>
        <v>1601.1630880022733</v>
      </c>
      <c r="AM32" s="78">
        <f>'Land-Based Wind'!AB141</f>
        <v>1599.7220412230711</v>
      </c>
      <c r="AN32" s="78">
        <f>'Land-Based Wind'!AC141</f>
        <v>1598.7622079983375</v>
      </c>
      <c r="AO32" s="78">
        <f>'Land-Based Wind'!AD141</f>
        <v>1597.8029506735381</v>
      </c>
      <c r="AP32" s="78">
        <f>'Land-Based Wind'!AE141</f>
        <v>1596.8442689031342</v>
      </c>
      <c r="AQ32" s="78">
        <f>'Land-Based Wind'!AF141</f>
        <v>1596.3652156224632</v>
      </c>
      <c r="AR32" s="78">
        <f>'Land-Based Wind'!AG141</f>
        <v>1595.8863060577762</v>
      </c>
      <c r="AS32" s="78">
        <f>'Land-Based Wind'!AH141</f>
        <v>1595.8863060577762</v>
      </c>
      <c r="AT32" s="78">
        <f>'Land-Based Wind'!AI141</f>
        <v>1595.8863060577762</v>
      </c>
      <c r="AU32" s="78">
        <f>'Land-Based Wind'!AJ141</f>
        <v>1595.8863060577762</v>
      </c>
      <c r="AV32" s="78">
        <f>'Land-Based Wind'!AK141</f>
        <v>1595.8863060577762</v>
      </c>
      <c r="AW32" s="78">
        <f>'Land-Based Wind'!AL141</f>
        <v>1595.8863060577762</v>
      </c>
      <c r="AX32" s="78">
        <f>'Land-Based Wind'!AM141</f>
        <v>1595.8863060577762</v>
      </c>
      <c r="AY32" s="78">
        <f>'Land-Based Wind'!AN141</f>
        <v>1595.8863060577762</v>
      </c>
      <c r="AZ32" s="78">
        <f>'Land-Based Wind'!AO141</f>
        <v>1595.8863060577762</v>
      </c>
      <c r="BA32" s="78">
        <f>'Land-Based Wind'!AP141</f>
        <v>1595.8863060577762</v>
      </c>
      <c r="BB32" s="78">
        <f>'Land-Based Wind'!AQ141</f>
        <v>1595.8863060577762</v>
      </c>
      <c r="BC32" s="78">
        <f>'Land-Based Wind'!AR141</f>
        <v>1595.8863060577762</v>
      </c>
      <c r="BD32" s="78">
        <f>'Land-Based Wind'!AS141</f>
        <v>1595.8863060577762</v>
      </c>
      <c r="BE32" s="78">
        <f>'Land-Based Wind'!AT141</f>
        <v>1595.8863060577762</v>
      </c>
      <c r="BF32" s="78">
        <f>'Land-Based Wind'!AU141</f>
        <v>1595.8863060577762</v>
      </c>
      <c r="BG32" s="78">
        <f>'Land-Based Wind'!AV141</f>
        <v>1595.8863060577762</v>
      </c>
    </row>
    <row r="33" spans="2:59">
      <c r="B33" s="876"/>
      <c r="D33" s="736"/>
      <c r="E33" s="62" t="str">
        <f>'Land-Based Wind'!K142</f>
        <v>TRG 4 - Mid</v>
      </c>
      <c r="F33" s="42" t="e">
        <f>'Land-Based Wind'!#REF!</f>
        <v>#REF!</v>
      </c>
      <c r="G33" s="42" t="e">
        <f>'Land-Based Wind'!#REF!</f>
        <v>#REF!</v>
      </c>
      <c r="H33" s="42" t="e">
        <f>'Land-Based Wind'!#REF!</f>
        <v>#REF!</v>
      </c>
      <c r="I33" s="42" t="e">
        <f>'Land-Based Wind'!#REF!</f>
        <v>#REF!</v>
      </c>
      <c r="J33" s="42" t="e">
        <f>'Land-Based Wind'!#REF!</f>
        <v>#REF!</v>
      </c>
      <c r="K33" s="42" t="e">
        <f>'Land-Based Wind'!#REF!</f>
        <v>#REF!</v>
      </c>
      <c r="L33" s="42" t="e">
        <f>'Land-Based Wind'!#REF!</f>
        <v>#REF!</v>
      </c>
      <c r="M33" s="42" t="e">
        <f>'Land-Based Wind'!#REF!</f>
        <v>#REF!</v>
      </c>
      <c r="N33" s="42" t="e">
        <f>'Land-Based Wind'!#REF!</f>
        <v>#REF!</v>
      </c>
      <c r="O33" s="42" t="e">
        <f>'Land-Based Wind'!#REF!</f>
        <v>#REF!</v>
      </c>
      <c r="P33" s="42" t="e">
        <f>'Land-Based Wind'!#REF!</f>
        <v>#REF!</v>
      </c>
      <c r="Q33" s="42" t="e">
        <f>'Land-Based Wind'!#REF!</f>
        <v>#REF!</v>
      </c>
      <c r="R33" s="42" t="e">
        <f>'Land-Based Wind'!#REF!</f>
        <v>#REF!</v>
      </c>
      <c r="S33" s="42"/>
      <c r="T33" s="42"/>
      <c r="U33" s="42"/>
      <c r="V33" s="42">
        <f>'Land-Based Wind'!$L$26</f>
        <v>1826.8313352564371</v>
      </c>
      <c r="W33" s="42">
        <f>'Land-Based Wind'!L142</f>
        <v>1826.3696695899575</v>
      </c>
      <c r="X33" s="42">
        <f>'Land-Based Wind'!M142</f>
        <v>1822.8082487342572</v>
      </c>
      <c r="Y33" s="42">
        <f>'Land-Based Wind'!N142</f>
        <v>1819.2537726492251</v>
      </c>
      <c r="Z33" s="42">
        <f>'Land-Based Wind'!O142</f>
        <v>1815.7062277925595</v>
      </c>
      <c r="AA33" s="42">
        <f>'Land-Based Wind'!P142</f>
        <v>1812.1656006483638</v>
      </c>
      <c r="AB33" s="42">
        <f>'Land-Based Wind'!Q142</f>
        <v>1808.6318777270994</v>
      </c>
      <c r="AC33" s="42">
        <f>'Land-Based Wind'!R142</f>
        <v>1805.7251479236093</v>
      </c>
      <c r="AD33" s="42">
        <f>'Land-Based Wind'!S142</f>
        <v>1803.5582777461011</v>
      </c>
      <c r="AE33" s="42">
        <f>'Land-Based Wind'!T142</f>
        <v>1801.3940078128057</v>
      </c>
      <c r="AF33" s="42">
        <f>'Land-Based Wind'!U142</f>
        <v>1799.2323350034303</v>
      </c>
      <c r="AG33" s="42">
        <f>'Land-Based Wind'!V142</f>
        <v>1797.0732562014264</v>
      </c>
      <c r="AH33" s="42">
        <f>'Land-Based Wind'!W142</f>
        <v>1794.9167682939844</v>
      </c>
      <c r="AI33" s="42">
        <f>'Land-Based Wind'!X142</f>
        <v>1793.8398182330081</v>
      </c>
      <c r="AJ33" s="42">
        <f>'Land-Based Wind'!Y142</f>
        <v>1792.7635143420684</v>
      </c>
      <c r="AK33" s="42">
        <f>'Land-Based Wind'!Z142</f>
        <v>1791.9567707606143</v>
      </c>
      <c r="AL33" s="42">
        <f>'Land-Based Wind'!AA142</f>
        <v>1791.150390213772</v>
      </c>
      <c r="AM33" s="42">
        <f>'Land-Based Wind'!AB142</f>
        <v>1790.613045096708</v>
      </c>
      <c r="AN33" s="42">
        <f>'Land-Based Wind'!AC142</f>
        <v>1790.0758611831793</v>
      </c>
      <c r="AO33" s="42">
        <f>'Land-Based Wind'!AD142</f>
        <v>1789.5388384248242</v>
      </c>
      <c r="AP33" s="42">
        <f>'Land-Based Wind'!AE142</f>
        <v>1789.2704075990603</v>
      </c>
      <c r="AQ33" s="42">
        <f>'Land-Based Wind'!AF142</f>
        <v>1789.00201703792</v>
      </c>
      <c r="AR33" s="42">
        <f>'Land-Based Wind'!AG142</f>
        <v>1789.00201703792</v>
      </c>
      <c r="AS33" s="42">
        <f>'Land-Based Wind'!AH142</f>
        <v>1789.00201703792</v>
      </c>
      <c r="AT33" s="42">
        <f>'Land-Based Wind'!AI142</f>
        <v>1789.00201703792</v>
      </c>
      <c r="AU33" s="42">
        <f>'Land-Based Wind'!AJ142</f>
        <v>1789.00201703792</v>
      </c>
      <c r="AV33" s="42">
        <f>'Land-Based Wind'!AK142</f>
        <v>1789.00201703792</v>
      </c>
      <c r="AW33" s="42">
        <f>'Land-Based Wind'!AL142</f>
        <v>1789.00201703792</v>
      </c>
      <c r="AX33" s="42">
        <f>'Land-Based Wind'!AM142</f>
        <v>1789.00201703792</v>
      </c>
      <c r="AY33" s="42">
        <f>'Land-Based Wind'!AN142</f>
        <v>1789.00201703792</v>
      </c>
      <c r="AZ33" s="42">
        <f>'Land-Based Wind'!AO142</f>
        <v>1789.00201703792</v>
      </c>
      <c r="BA33" s="42">
        <f>'Land-Based Wind'!AP142</f>
        <v>1789.00201703792</v>
      </c>
      <c r="BB33" s="42">
        <f>'Land-Based Wind'!AQ142</f>
        <v>1789.00201703792</v>
      </c>
      <c r="BC33" s="42">
        <f>'Land-Based Wind'!AR142</f>
        <v>1789.00201703792</v>
      </c>
      <c r="BD33" s="42">
        <f>'Land-Based Wind'!AS142</f>
        <v>1789.00201703792</v>
      </c>
      <c r="BE33" s="42">
        <f>'Land-Based Wind'!AT142</f>
        <v>1789.00201703792</v>
      </c>
      <c r="BF33" s="42">
        <f>'Land-Based Wind'!AU142</f>
        <v>1789.00201703792</v>
      </c>
      <c r="BG33" s="42">
        <f>'Land-Based Wind'!AV142</f>
        <v>1789.00201703792</v>
      </c>
    </row>
    <row r="34" spans="2:59" ht="15.75" thickBot="1">
      <c r="B34" s="876"/>
      <c r="D34" s="736"/>
      <c r="E34" s="62" t="str">
        <f>'Land-Based Wind'!K143</f>
        <v>TRG 4 - High</v>
      </c>
      <c r="F34" s="77"/>
      <c r="G34" s="77"/>
      <c r="H34" s="77"/>
      <c r="I34" s="77"/>
      <c r="J34" s="77"/>
      <c r="K34" s="77"/>
      <c r="L34" s="77"/>
      <c r="M34" s="77"/>
      <c r="N34" s="77"/>
      <c r="O34" s="77"/>
      <c r="P34" s="77"/>
      <c r="Q34" s="77"/>
      <c r="R34" s="77"/>
      <c r="S34" s="77"/>
      <c r="T34" s="77"/>
      <c r="U34" s="77"/>
      <c r="V34" s="77"/>
      <c r="W34" s="77">
        <f>'Land-Based Wind'!L143</f>
        <v>1826.3696695899575</v>
      </c>
      <c r="X34" s="77">
        <f>'Land-Based Wind'!M143</f>
        <v>1826.3696695899575</v>
      </c>
      <c r="Y34" s="77">
        <f>'Land-Based Wind'!N143</f>
        <v>1826.3696695899575</v>
      </c>
      <c r="Z34" s="77">
        <f>'Land-Based Wind'!O143</f>
        <v>1826.3696695899575</v>
      </c>
      <c r="AA34" s="77">
        <f>'Land-Based Wind'!P143</f>
        <v>1826.3696695899575</v>
      </c>
      <c r="AB34" s="77">
        <f>'Land-Based Wind'!Q143</f>
        <v>1826.3696695899575</v>
      </c>
      <c r="AC34" s="77">
        <f>'Land-Based Wind'!R143</f>
        <v>1826.3696695899575</v>
      </c>
      <c r="AD34" s="77">
        <f>'Land-Based Wind'!S143</f>
        <v>1826.3696695899575</v>
      </c>
      <c r="AE34" s="77">
        <f>'Land-Based Wind'!T143</f>
        <v>1826.3696695899575</v>
      </c>
      <c r="AF34" s="77">
        <f>'Land-Based Wind'!U143</f>
        <v>1826.3696695899575</v>
      </c>
      <c r="AG34" s="77">
        <f>'Land-Based Wind'!V143</f>
        <v>1826.3696695899575</v>
      </c>
      <c r="AH34" s="77">
        <f>'Land-Based Wind'!W143</f>
        <v>1826.3696695899575</v>
      </c>
      <c r="AI34" s="77">
        <f>'Land-Based Wind'!X143</f>
        <v>1826.3696695899575</v>
      </c>
      <c r="AJ34" s="77">
        <f>'Land-Based Wind'!Y143</f>
        <v>1826.3696695899575</v>
      </c>
      <c r="AK34" s="77">
        <f>'Land-Based Wind'!Z143</f>
        <v>1826.3696695899575</v>
      </c>
      <c r="AL34" s="77">
        <f>'Land-Based Wind'!AA143</f>
        <v>1826.3696695899575</v>
      </c>
      <c r="AM34" s="77">
        <f>'Land-Based Wind'!AB143</f>
        <v>1826.3696695899575</v>
      </c>
      <c r="AN34" s="77">
        <f>'Land-Based Wind'!AC143</f>
        <v>1826.3696695899575</v>
      </c>
      <c r="AO34" s="77">
        <f>'Land-Based Wind'!AD143</f>
        <v>1826.3696695899575</v>
      </c>
      <c r="AP34" s="77">
        <f>'Land-Based Wind'!AE143</f>
        <v>1826.3696695899575</v>
      </c>
      <c r="AQ34" s="77">
        <f>'Land-Based Wind'!AF143</f>
        <v>1826.3696695899575</v>
      </c>
      <c r="AR34" s="77">
        <f>'Land-Based Wind'!AG143</f>
        <v>1826.3696695899575</v>
      </c>
      <c r="AS34" s="77">
        <f>'Land-Based Wind'!AH143</f>
        <v>1826.3696695899575</v>
      </c>
      <c r="AT34" s="77">
        <f>'Land-Based Wind'!AI143</f>
        <v>1826.3696695899575</v>
      </c>
      <c r="AU34" s="77">
        <f>'Land-Based Wind'!AJ143</f>
        <v>1826.3696695899575</v>
      </c>
      <c r="AV34" s="77">
        <f>'Land-Based Wind'!AK143</f>
        <v>1826.3696695899575</v>
      </c>
      <c r="AW34" s="77">
        <f>'Land-Based Wind'!AL143</f>
        <v>1826.3696695899575</v>
      </c>
      <c r="AX34" s="77">
        <f>'Land-Based Wind'!AM143</f>
        <v>1826.3696695899575</v>
      </c>
      <c r="AY34" s="77">
        <f>'Land-Based Wind'!AN143</f>
        <v>1826.3696695899575</v>
      </c>
      <c r="AZ34" s="77">
        <f>'Land-Based Wind'!AO143</f>
        <v>1826.3696695899575</v>
      </c>
      <c r="BA34" s="77">
        <f>'Land-Based Wind'!AP143</f>
        <v>1826.3696695899575</v>
      </c>
      <c r="BB34" s="77">
        <f>'Land-Based Wind'!AQ143</f>
        <v>1826.3696695899575</v>
      </c>
      <c r="BC34" s="77">
        <f>'Land-Based Wind'!AR143</f>
        <v>1826.3696695899575</v>
      </c>
      <c r="BD34" s="77">
        <f>'Land-Based Wind'!AS143</f>
        <v>1826.3696695899575</v>
      </c>
      <c r="BE34" s="77">
        <f>'Land-Based Wind'!AT143</f>
        <v>1826.3696695899575</v>
      </c>
      <c r="BF34" s="77">
        <f>'Land-Based Wind'!AU143</f>
        <v>1826.3696695899575</v>
      </c>
      <c r="BG34" s="77">
        <f>'Land-Based Wind'!AV143</f>
        <v>1826.3696695899575</v>
      </c>
    </row>
    <row r="35" spans="2:59" ht="15.75" thickTop="1">
      <c r="B35" s="876"/>
      <c r="D35" s="736"/>
      <c r="E35" s="62" t="str">
        <f>'Land-Based Wind'!K144</f>
        <v>TRG 5 - Low</v>
      </c>
      <c r="F35" s="78"/>
      <c r="G35" s="78"/>
      <c r="H35" s="78"/>
      <c r="I35" s="78"/>
      <c r="J35" s="78"/>
      <c r="K35" s="78"/>
      <c r="L35" s="78"/>
      <c r="M35" s="78"/>
      <c r="N35" s="78"/>
      <c r="O35" s="78"/>
      <c r="P35" s="78"/>
      <c r="Q35" s="78"/>
      <c r="R35" s="78"/>
      <c r="S35" s="78"/>
      <c r="T35" s="78"/>
      <c r="U35" s="78"/>
      <c r="V35" s="78"/>
      <c r="W35" s="78">
        <f>'Land-Based Wind'!L144</f>
        <v>1826.3696695899575</v>
      </c>
      <c r="X35" s="78">
        <f>'Land-Based Wind'!M144</f>
        <v>1663.3009490908541</v>
      </c>
      <c r="Y35" s="78">
        <f>'Land-Based Wind'!N144</f>
        <v>1656.8140753893997</v>
      </c>
      <c r="Z35" s="78">
        <f>'Land-Based Wind'!O144</f>
        <v>1650.3525004953813</v>
      </c>
      <c r="AA35" s="78">
        <f>'Land-Based Wind'!P144</f>
        <v>1643.9161257434496</v>
      </c>
      <c r="AB35" s="78">
        <f>'Land-Based Wind'!Q144</f>
        <v>1637.5048528530499</v>
      </c>
      <c r="AC35" s="78">
        <f>'Land-Based Wind'!R144</f>
        <v>1631.1185839269233</v>
      </c>
      <c r="AD35" s="78">
        <f>'Land-Based Wind'!S144</f>
        <v>1625.8757027643007</v>
      </c>
      <c r="AE35" s="78">
        <f>'Land-Based Wind'!T144</f>
        <v>1621.9736010776664</v>
      </c>
      <c r="AF35" s="78">
        <f>'Land-Based Wind'!U144</f>
        <v>1618.08086443508</v>
      </c>
      <c r="AG35" s="78">
        <f>'Land-Based Wind'!V144</f>
        <v>1614.1974703604358</v>
      </c>
      <c r="AH35" s="78">
        <f>'Land-Based Wind'!W144</f>
        <v>1610.3233964315707</v>
      </c>
      <c r="AI35" s="78">
        <f>'Land-Based Wind'!X144</f>
        <v>1606.4586202801347</v>
      </c>
      <c r="AJ35" s="78">
        <f>'Land-Based Wind'!Y144</f>
        <v>1604.5308699357986</v>
      </c>
      <c r="AK35" s="78">
        <f>'Land-Based Wind'!Z144</f>
        <v>1602.605432891876</v>
      </c>
      <c r="AL35" s="78">
        <f>'Land-Based Wind'!AA144</f>
        <v>1601.1630880022733</v>
      </c>
      <c r="AM35" s="78">
        <f>'Land-Based Wind'!AB144</f>
        <v>1599.7220412230711</v>
      </c>
      <c r="AN35" s="78">
        <f>'Land-Based Wind'!AC144</f>
        <v>1598.7622079983375</v>
      </c>
      <c r="AO35" s="78">
        <f>'Land-Based Wind'!AD144</f>
        <v>1597.8029506735381</v>
      </c>
      <c r="AP35" s="78">
        <f>'Land-Based Wind'!AE144</f>
        <v>1596.8442689031342</v>
      </c>
      <c r="AQ35" s="78">
        <f>'Land-Based Wind'!AF144</f>
        <v>1596.3652156224632</v>
      </c>
      <c r="AR35" s="78">
        <f>'Land-Based Wind'!AG144</f>
        <v>1595.8863060577762</v>
      </c>
      <c r="AS35" s="78">
        <f>'Land-Based Wind'!AH144</f>
        <v>1595.8863060577762</v>
      </c>
      <c r="AT35" s="78">
        <f>'Land-Based Wind'!AI144</f>
        <v>1595.8863060577762</v>
      </c>
      <c r="AU35" s="78">
        <f>'Land-Based Wind'!AJ144</f>
        <v>1595.8863060577762</v>
      </c>
      <c r="AV35" s="78">
        <f>'Land-Based Wind'!AK144</f>
        <v>1595.8863060577762</v>
      </c>
      <c r="AW35" s="78">
        <f>'Land-Based Wind'!AL144</f>
        <v>1595.8863060577762</v>
      </c>
      <c r="AX35" s="78">
        <f>'Land-Based Wind'!AM144</f>
        <v>1595.8863060577762</v>
      </c>
      <c r="AY35" s="78">
        <f>'Land-Based Wind'!AN144</f>
        <v>1595.8863060577762</v>
      </c>
      <c r="AZ35" s="78">
        <f>'Land-Based Wind'!AO144</f>
        <v>1595.8863060577762</v>
      </c>
      <c r="BA35" s="78">
        <f>'Land-Based Wind'!AP144</f>
        <v>1595.8863060577762</v>
      </c>
      <c r="BB35" s="78">
        <f>'Land-Based Wind'!AQ144</f>
        <v>1595.8863060577762</v>
      </c>
      <c r="BC35" s="78">
        <f>'Land-Based Wind'!AR144</f>
        <v>1595.8863060577762</v>
      </c>
      <c r="BD35" s="78">
        <f>'Land-Based Wind'!AS144</f>
        <v>1595.8863060577762</v>
      </c>
      <c r="BE35" s="78">
        <f>'Land-Based Wind'!AT144</f>
        <v>1595.8863060577762</v>
      </c>
      <c r="BF35" s="78">
        <f>'Land-Based Wind'!AU144</f>
        <v>1595.8863060577762</v>
      </c>
      <c r="BG35" s="78">
        <f>'Land-Based Wind'!AV144</f>
        <v>1595.8863060577762</v>
      </c>
    </row>
    <row r="36" spans="2:59">
      <c r="B36" s="876"/>
      <c r="D36" s="736"/>
      <c r="E36" s="62" t="str">
        <f>'Land-Based Wind'!K145</f>
        <v>TRG 5 - Mid</v>
      </c>
      <c r="F36" s="42" t="e">
        <f>'Land-Based Wind'!#REF!</f>
        <v>#REF!</v>
      </c>
      <c r="G36" s="42" t="e">
        <f>'Land-Based Wind'!#REF!</f>
        <v>#REF!</v>
      </c>
      <c r="H36" s="42" t="e">
        <f>'Land-Based Wind'!#REF!</f>
        <v>#REF!</v>
      </c>
      <c r="I36" s="42" t="e">
        <f>'Land-Based Wind'!#REF!</f>
        <v>#REF!</v>
      </c>
      <c r="J36" s="42" t="e">
        <f>'Land-Based Wind'!#REF!</f>
        <v>#REF!</v>
      </c>
      <c r="K36" s="42" t="e">
        <f>'Land-Based Wind'!#REF!</f>
        <v>#REF!</v>
      </c>
      <c r="L36" s="42" t="e">
        <f>'Land-Based Wind'!#REF!</f>
        <v>#REF!</v>
      </c>
      <c r="M36" s="42" t="e">
        <f>'Land-Based Wind'!#REF!</f>
        <v>#REF!</v>
      </c>
      <c r="N36" s="42" t="e">
        <f>'Land-Based Wind'!#REF!</f>
        <v>#REF!</v>
      </c>
      <c r="O36" s="42" t="e">
        <f>'Land-Based Wind'!#REF!</f>
        <v>#REF!</v>
      </c>
      <c r="P36" s="42" t="e">
        <f>'Land-Based Wind'!#REF!</f>
        <v>#REF!</v>
      </c>
      <c r="Q36" s="42" t="e">
        <f>'Land-Based Wind'!#REF!</f>
        <v>#REF!</v>
      </c>
      <c r="R36" s="42" t="e">
        <f>'Land-Based Wind'!#REF!</f>
        <v>#REF!</v>
      </c>
      <c r="S36" s="42"/>
      <c r="T36" s="42"/>
      <c r="U36" s="42"/>
      <c r="V36" s="42">
        <f>'Land-Based Wind'!$L$28</f>
        <v>1851.7359150009293</v>
      </c>
      <c r="W36" s="42">
        <f>'Land-Based Wind'!L145</f>
        <v>1826.3696695899575</v>
      </c>
      <c r="X36" s="42">
        <f>'Land-Based Wind'!M145</f>
        <v>1822.8082487342572</v>
      </c>
      <c r="Y36" s="42">
        <f>'Land-Based Wind'!N145</f>
        <v>1819.2537726492251</v>
      </c>
      <c r="Z36" s="42">
        <f>'Land-Based Wind'!O145</f>
        <v>1815.7062277925595</v>
      </c>
      <c r="AA36" s="42">
        <f>'Land-Based Wind'!P145</f>
        <v>1812.1656006483638</v>
      </c>
      <c r="AB36" s="42">
        <f>'Land-Based Wind'!Q145</f>
        <v>1808.6318777270994</v>
      </c>
      <c r="AC36" s="42">
        <f>'Land-Based Wind'!R145</f>
        <v>1805.7251479236093</v>
      </c>
      <c r="AD36" s="42">
        <f>'Land-Based Wind'!S145</f>
        <v>1803.5582777461011</v>
      </c>
      <c r="AE36" s="42">
        <f>'Land-Based Wind'!T145</f>
        <v>1801.3940078128057</v>
      </c>
      <c r="AF36" s="42">
        <f>'Land-Based Wind'!U145</f>
        <v>1799.2323350034303</v>
      </c>
      <c r="AG36" s="42">
        <f>'Land-Based Wind'!V145</f>
        <v>1797.0732562014264</v>
      </c>
      <c r="AH36" s="42">
        <f>'Land-Based Wind'!W145</f>
        <v>1794.9167682939844</v>
      </c>
      <c r="AI36" s="42">
        <f>'Land-Based Wind'!X145</f>
        <v>1793.8398182330081</v>
      </c>
      <c r="AJ36" s="42">
        <f>'Land-Based Wind'!Y145</f>
        <v>1792.7635143420684</v>
      </c>
      <c r="AK36" s="42">
        <f>'Land-Based Wind'!Z145</f>
        <v>1791.9567707606143</v>
      </c>
      <c r="AL36" s="42">
        <f>'Land-Based Wind'!AA145</f>
        <v>1791.150390213772</v>
      </c>
      <c r="AM36" s="42">
        <f>'Land-Based Wind'!AB145</f>
        <v>1790.613045096708</v>
      </c>
      <c r="AN36" s="42">
        <f>'Land-Based Wind'!AC145</f>
        <v>1790.0758611831793</v>
      </c>
      <c r="AO36" s="42">
        <f>'Land-Based Wind'!AD145</f>
        <v>1789.5388384248242</v>
      </c>
      <c r="AP36" s="42">
        <f>'Land-Based Wind'!AE145</f>
        <v>1789.2704075990603</v>
      </c>
      <c r="AQ36" s="42">
        <f>'Land-Based Wind'!AF145</f>
        <v>1789.00201703792</v>
      </c>
      <c r="AR36" s="42">
        <f>'Land-Based Wind'!AG145</f>
        <v>1789.00201703792</v>
      </c>
      <c r="AS36" s="42">
        <f>'Land-Based Wind'!AH145</f>
        <v>1789.00201703792</v>
      </c>
      <c r="AT36" s="42">
        <f>'Land-Based Wind'!AI145</f>
        <v>1789.00201703792</v>
      </c>
      <c r="AU36" s="42">
        <f>'Land-Based Wind'!AJ145</f>
        <v>1789.00201703792</v>
      </c>
      <c r="AV36" s="42">
        <f>'Land-Based Wind'!AK145</f>
        <v>1789.00201703792</v>
      </c>
      <c r="AW36" s="42">
        <f>'Land-Based Wind'!AL145</f>
        <v>1789.00201703792</v>
      </c>
      <c r="AX36" s="42">
        <f>'Land-Based Wind'!AM145</f>
        <v>1789.00201703792</v>
      </c>
      <c r="AY36" s="42">
        <f>'Land-Based Wind'!AN145</f>
        <v>1789.00201703792</v>
      </c>
      <c r="AZ36" s="42">
        <f>'Land-Based Wind'!AO145</f>
        <v>1789.00201703792</v>
      </c>
      <c r="BA36" s="42">
        <f>'Land-Based Wind'!AP145</f>
        <v>1789.00201703792</v>
      </c>
      <c r="BB36" s="42">
        <f>'Land-Based Wind'!AQ145</f>
        <v>1789.00201703792</v>
      </c>
      <c r="BC36" s="42">
        <f>'Land-Based Wind'!AR145</f>
        <v>1789.00201703792</v>
      </c>
      <c r="BD36" s="42">
        <f>'Land-Based Wind'!AS145</f>
        <v>1789.00201703792</v>
      </c>
      <c r="BE36" s="42">
        <f>'Land-Based Wind'!AT145</f>
        <v>1789.00201703792</v>
      </c>
      <c r="BF36" s="42">
        <f>'Land-Based Wind'!AU145</f>
        <v>1789.00201703792</v>
      </c>
      <c r="BG36" s="42">
        <f>'Land-Based Wind'!AV145</f>
        <v>1789.00201703792</v>
      </c>
    </row>
    <row r="37" spans="2:59">
      <c r="B37" s="876"/>
      <c r="D37" s="737"/>
      <c r="E37" s="701" t="str">
        <f>'Land-Based Wind'!K146</f>
        <v>TRG 5 - High</v>
      </c>
      <c r="F37" s="43"/>
      <c r="G37" s="43"/>
      <c r="H37" s="43"/>
      <c r="I37" s="43"/>
      <c r="J37" s="43"/>
      <c r="K37" s="43"/>
      <c r="L37" s="43"/>
      <c r="M37" s="43"/>
      <c r="N37" s="43"/>
      <c r="O37" s="43"/>
      <c r="P37" s="43"/>
      <c r="Q37" s="43"/>
      <c r="R37" s="43"/>
      <c r="S37" s="43"/>
      <c r="T37" s="43"/>
      <c r="U37" s="43"/>
      <c r="V37" s="43"/>
      <c r="W37" s="43">
        <f>'Land-Based Wind'!L146</f>
        <v>1826.3696695899575</v>
      </c>
      <c r="X37" s="43">
        <f>'Land-Based Wind'!M146</f>
        <v>1826.3696695899575</v>
      </c>
      <c r="Y37" s="43">
        <f>'Land-Based Wind'!N146</f>
        <v>1826.3696695899575</v>
      </c>
      <c r="Z37" s="43">
        <f>'Land-Based Wind'!O146</f>
        <v>1826.3696695899575</v>
      </c>
      <c r="AA37" s="43">
        <f>'Land-Based Wind'!P146</f>
        <v>1826.3696695899575</v>
      </c>
      <c r="AB37" s="43">
        <f>'Land-Based Wind'!Q146</f>
        <v>1826.3696695899575</v>
      </c>
      <c r="AC37" s="43">
        <f>'Land-Based Wind'!R146</f>
        <v>1826.3696695899575</v>
      </c>
      <c r="AD37" s="43">
        <f>'Land-Based Wind'!S146</f>
        <v>1826.3696695899575</v>
      </c>
      <c r="AE37" s="43">
        <f>'Land-Based Wind'!T146</f>
        <v>1826.3696695899575</v>
      </c>
      <c r="AF37" s="43">
        <f>'Land-Based Wind'!U146</f>
        <v>1826.3696695899575</v>
      </c>
      <c r="AG37" s="43">
        <f>'Land-Based Wind'!V146</f>
        <v>1826.3696695899575</v>
      </c>
      <c r="AH37" s="43">
        <f>'Land-Based Wind'!W146</f>
        <v>1826.3696695899575</v>
      </c>
      <c r="AI37" s="43">
        <f>'Land-Based Wind'!X146</f>
        <v>1826.3696695899575</v>
      </c>
      <c r="AJ37" s="43">
        <f>'Land-Based Wind'!Y146</f>
        <v>1826.3696695899575</v>
      </c>
      <c r="AK37" s="43">
        <f>'Land-Based Wind'!Z146</f>
        <v>1826.3696695899575</v>
      </c>
      <c r="AL37" s="43">
        <f>'Land-Based Wind'!AA146</f>
        <v>1826.3696695899575</v>
      </c>
      <c r="AM37" s="43">
        <f>'Land-Based Wind'!AB146</f>
        <v>1826.3696695899575</v>
      </c>
      <c r="AN37" s="43">
        <f>'Land-Based Wind'!AC146</f>
        <v>1826.3696695899575</v>
      </c>
      <c r="AO37" s="43">
        <f>'Land-Based Wind'!AD146</f>
        <v>1826.3696695899575</v>
      </c>
      <c r="AP37" s="43">
        <f>'Land-Based Wind'!AE146</f>
        <v>1826.3696695899575</v>
      </c>
      <c r="AQ37" s="43">
        <f>'Land-Based Wind'!AF146</f>
        <v>1826.3696695899575</v>
      </c>
      <c r="AR37" s="43">
        <f>'Land-Based Wind'!AG146</f>
        <v>1826.3696695899575</v>
      </c>
      <c r="AS37" s="43">
        <f>'Land-Based Wind'!AH146</f>
        <v>1826.3696695899575</v>
      </c>
      <c r="AT37" s="43">
        <f>'Land-Based Wind'!AI146</f>
        <v>1826.3696695899575</v>
      </c>
      <c r="AU37" s="43">
        <f>'Land-Based Wind'!AJ146</f>
        <v>1826.3696695899575</v>
      </c>
      <c r="AV37" s="43">
        <f>'Land-Based Wind'!AK146</f>
        <v>1826.3696695899575</v>
      </c>
      <c r="AW37" s="43">
        <f>'Land-Based Wind'!AL146</f>
        <v>1826.3696695899575</v>
      </c>
      <c r="AX37" s="43">
        <f>'Land-Based Wind'!AM146</f>
        <v>1826.3696695899575</v>
      </c>
      <c r="AY37" s="43">
        <f>'Land-Based Wind'!AN146</f>
        <v>1826.3696695899575</v>
      </c>
      <c r="AZ37" s="43">
        <f>'Land-Based Wind'!AO146</f>
        <v>1826.3696695899575</v>
      </c>
      <c r="BA37" s="43">
        <f>'Land-Based Wind'!AP146</f>
        <v>1826.3696695899575</v>
      </c>
      <c r="BB37" s="43">
        <f>'Land-Based Wind'!AQ146</f>
        <v>1826.3696695899575</v>
      </c>
      <c r="BC37" s="43">
        <f>'Land-Based Wind'!AR146</f>
        <v>1826.3696695899575</v>
      </c>
      <c r="BD37" s="43">
        <f>'Land-Based Wind'!AS146</f>
        <v>1826.3696695899575</v>
      </c>
      <c r="BE37" s="43">
        <f>'Land-Based Wind'!AT146</f>
        <v>1826.3696695899575</v>
      </c>
      <c r="BF37" s="43">
        <f>'Land-Based Wind'!AU146</f>
        <v>1826.3696695899575</v>
      </c>
      <c r="BG37" s="43">
        <f>'Land-Based Wind'!AV146</f>
        <v>1826.3696695899575</v>
      </c>
    </row>
    <row r="38" spans="2:59">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row>
    <row r="39" spans="2:59">
      <c r="B39" s="4"/>
      <c r="C39" s="4"/>
      <c r="D39" s="4"/>
      <c r="E39" s="4"/>
      <c r="F39" s="24">
        <f>F4</f>
        <v>2000</v>
      </c>
      <c r="G39" s="24">
        <f>F39+1</f>
        <v>2001</v>
      </c>
      <c r="H39" s="24">
        <f t="shared" ref="H39:BG39" si="3">G39+1</f>
        <v>2002</v>
      </c>
      <c r="I39" s="24">
        <f t="shared" si="3"/>
        <v>2003</v>
      </c>
      <c r="J39" s="24">
        <f t="shared" si="3"/>
        <v>2004</v>
      </c>
      <c r="K39" s="24">
        <f t="shared" si="3"/>
        <v>2005</v>
      </c>
      <c r="L39" s="24">
        <f t="shared" si="3"/>
        <v>2006</v>
      </c>
      <c r="M39" s="24">
        <f t="shared" si="3"/>
        <v>2007</v>
      </c>
      <c r="N39" s="24">
        <f t="shared" si="3"/>
        <v>2008</v>
      </c>
      <c r="O39" s="24">
        <f t="shared" si="3"/>
        <v>2009</v>
      </c>
      <c r="P39" s="24">
        <f t="shared" si="3"/>
        <v>2010</v>
      </c>
      <c r="Q39" s="24">
        <f t="shared" si="3"/>
        <v>2011</v>
      </c>
      <c r="R39" s="24">
        <f t="shared" si="3"/>
        <v>2012</v>
      </c>
      <c r="S39" s="24">
        <v>2010</v>
      </c>
      <c r="T39" s="24">
        <v>2011</v>
      </c>
      <c r="U39" s="24">
        <v>2012</v>
      </c>
      <c r="V39" s="364">
        <f>R39+1</f>
        <v>2013</v>
      </c>
      <c r="W39" s="24">
        <f t="shared" si="3"/>
        <v>2014</v>
      </c>
      <c r="X39" s="24">
        <f t="shared" si="3"/>
        <v>2015</v>
      </c>
      <c r="Y39" s="24">
        <f t="shared" si="3"/>
        <v>2016</v>
      </c>
      <c r="Z39" s="24">
        <f t="shared" si="3"/>
        <v>2017</v>
      </c>
      <c r="AA39" s="24">
        <f t="shared" si="3"/>
        <v>2018</v>
      </c>
      <c r="AB39" s="24">
        <f t="shared" si="3"/>
        <v>2019</v>
      </c>
      <c r="AC39" s="24">
        <f t="shared" si="3"/>
        <v>2020</v>
      </c>
      <c r="AD39" s="24">
        <f t="shared" si="3"/>
        <v>2021</v>
      </c>
      <c r="AE39" s="24">
        <f t="shared" si="3"/>
        <v>2022</v>
      </c>
      <c r="AF39" s="24">
        <f t="shared" si="3"/>
        <v>2023</v>
      </c>
      <c r="AG39" s="24">
        <f t="shared" si="3"/>
        <v>2024</v>
      </c>
      <c r="AH39" s="24">
        <f t="shared" si="3"/>
        <v>2025</v>
      </c>
      <c r="AI39" s="24">
        <f t="shared" si="3"/>
        <v>2026</v>
      </c>
      <c r="AJ39" s="24">
        <f t="shared" si="3"/>
        <v>2027</v>
      </c>
      <c r="AK39" s="24">
        <f t="shared" si="3"/>
        <v>2028</v>
      </c>
      <c r="AL39" s="24">
        <f t="shared" si="3"/>
        <v>2029</v>
      </c>
      <c r="AM39" s="24">
        <f t="shared" si="3"/>
        <v>2030</v>
      </c>
      <c r="AN39" s="24">
        <f t="shared" si="3"/>
        <v>2031</v>
      </c>
      <c r="AO39" s="24">
        <f t="shared" si="3"/>
        <v>2032</v>
      </c>
      <c r="AP39" s="24">
        <f t="shared" si="3"/>
        <v>2033</v>
      </c>
      <c r="AQ39" s="24">
        <f t="shared" si="3"/>
        <v>2034</v>
      </c>
      <c r="AR39" s="24">
        <f t="shared" si="3"/>
        <v>2035</v>
      </c>
      <c r="AS39" s="24">
        <f t="shared" si="3"/>
        <v>2036</v>
      </c>
      <c r="AT39" s="24">
        <f t="shared" si="3"/>
        <v>2037</v>
      </c>
      <c r="AU39" s="24">
        <f t="shared" si="3"/>
        <v>2038</v>
      </c>
      <c r="AV39" s="24">
        <f t="shared" si="3"/>
        <v>2039</v>
      </c>
      <c r="AW39" s="24">
        <f t="shared" si="3"/>
        <v>2040</v>
      </c>
      <c r="AX39" s="24">
        <f t="shared" si="3"/>
        <v>2041</v>
      </c>
      <c r="AY39" s="24">
        <f t="shared" si="3"/>
        <v>2042</v>
      </c>
      <c r="AZ39" s="24">
        <f t="shared" si="3"/>
        <v>2043</v>
      </c>
      <c r="BA39" s="24">
        <f t="shared" si="3"/>
        <v>2044</v>
      </c>
      <c r="BB39" s="24">
        <f t="shared" si="3"/>
        <v>2045</v>
      </c>
      <c r="BC39" s="24">
        <f t="shared" si="3"/>
        <v>2046</v>
      </c>
      <c r="BD39" s="24">
        <f t="shared" si="3"/>
        <v>2047</v>
      </c>
      <c r="BE39" s="24">
        <f t="shared" si="3"/>
        <v>2048</v>
      </c>
      <c r="BF39" s="24">
        <f t="shared" si="3"/>
        <v>2049</v>
      </c>
      <c r="BG39" s="24">
        <f t="shared" si="3"/>
        <v>2050</v>
      </c>
    </row>
    <row r="40" spans="2:59">
      <c r="B40" s="875" t="s">
        <v>118</v>
      </c>
      <c r="D40" s="735" t="s">
        <v>39</v>
      </c>
      <c r="E40" s="62" t="str">
        <f>'Land-Based Wind'!K100</f>
        <v>TRG 1 - Low</v>
      </c>
      <c r="F40" s="47"/>
      <c r="G40" s="41"/>
      <c r="H40" s="41"/>
      <c r="I40" s="41"/>
      <c r="J40" s="41"/>
      <c r="K40" s="41"/>
      <c r="L40" s="41"/>
      <c r="M40" s="41"/>
      <c r="N40" s="41"/>
      <c r="O40" s="41"/>
      <c r="P40" s="41"/>
      <c r="Q40" s="41"/>
      <c r="R40" s="41"/>
      <c r="S40" s="41"/>
      <c r="T40" s="41"/>
      <c r="U40" s="41"/>
      <c r="V40" s="41"/>
      <c r="W40" s="360">
        <f>'Land-Based Wind'!L100</f>
        <v>0.5115685106238268</v>
      </c>
      <c r="X40" s="359">
        <f>'Land-Based Wind'!M100</f>
        <v>0.53621273558777482</v>
      </c>
      <c r="Y40" s="359">
        <f>'Land-Based Wind'!N100</f>
        <v>0.54726619422759704</v>
      </c>
      <c r="Z40" s="359">
        <f>'Land-Based Wind'!O100</f>
        <v>0.55699570251179109</v>
      </c>
      <c r="AA40" s="359">
        <f>'Land-Based Wind'!P100</f>
        <v>0.56532951663621156</v>
      </c>
      <c r="AB40" s="359">
        <f>'Land-Based Wind'!Q100</f>
        <v>0.57222131939560805</v>
      </c>
      <c r="AC40" s="360">
        <f>'Land-Based Wind'!R100</f>
        <v>0.57765090497007543</v>
      </c>
      <c r="AD40" s="359">
        <f>'Land-Based Wind'!S100</f>
        <v>0.58366291380284507</v>
      </c>
      <c r="AE40" s="359">
        <f>'Land-Based Wind'!T100</f>
        <v>0.58979427044571242</v>
      </c>
      <c r="AF40" s="359">
        <f>'Land-Based Wind'!U100</f>
        <v>0.5946728083646502</v>
      </c>
      <c r="AG40" s="359">
        <f>'Land-Based Wind'!V100</f>
        <v>0.59834970479869443</v>
      </c>
      <c r="AH40" s="359">
        <f>'Land-Based Wind'!W100</f>
        <v>0.60089188096431745</v>
      </c>
      <c r="AI40" s="360">
        <f>'Land-Based Wind'!X100</f>
        <v>0.6023785303320921</v>
      </c>
      <c r="AJ40" s="359">
        <f>'Land-Based Wind'!Y100</f>
        <v>0.60521380824525184</v>
      </c>
      <c r="AK40" s="359">
        <f>'Land-Based Wind'!Z100</f>
        <v>0.60721852567123979</v>
      </c>
      <c r="AL40" s="359">
        <f>'Land-Based Wind'!AA100</f>
        <v>0.60906955942676533</v>
      </c>
      <c r="AM40" s="359">
        <f>'Land-Based Wind'!AB100</f>
        <v>0.61027400371885909</v>
      </c>
      <c r="AN40" s="359">
        <f>'Land-Based Wind'!AC100</f>
        <v>0.61193538219461052</v>
      </c>
      <c r="AO40" s="360">
        <f>'Land-Based Wind'!AD100</f>
        <v>0.61312655939291127</v>
      </c>
      <c r="AP40" s="359">
        <f>'Land-Based Wind'!AE100</f>
        <v>0.61392087865642297</v>
      </c>
      <c r="AQ40" s="359">
        <f>'Land-Based Wind'!AF100</f>
        <v>0.61499146801064619</v>
      </c>
      <c r="AR40" s="359">
        <f>'Land-Based Wind'!AG100</f>
        <v>0.61579640784733936</v>
      </c>
      <c r="AS40" s="359">
        <f>'Land-Based Wind'!AH100</f>
        <v>0.61699702279691604</v>
      </c>
      <c r="AT40" s="359">
        <f>'Land-Based Wind'!AI100</f>
        <v>0.61802845962047814</v>
      </c>
      <c r="AU40" s="360">
        <f>'Land-Based Wind'!AJ100</f>
        <v>0.61892293986019031</v>
      </c>
      <c r="AV40" s="359">
        <f>'Land-Based Wind'!AK100</f>
        <v>0.61970316025070926</v>
      </c>
      <c r="AW40" s="359">
        <f>'Land-Based Wind'!AL100</f>
        <v>0.62038198639882791</v>
      </c>
      <c r="AX40" s="359">
        <f>'Land-Based Wind'!AM100</f>
        <v>0.62110805143247128</v>
      </c>
      <c r="AY40" s="359">
        <f>'Land-Based Wind'!AN100</f>
        <v>0.6217286250820182</v>
      </c>
      <c r="AZ40" s="359">
        <f>'Land-Based Wind'!AO100</f>
        <v>0.62222564379292855</v>
      </c>
      <c r="BA40" s="360">
        <f>'Land-Based Wind'!AP100</f>
        <v>0.62257038728912784</v>
      </c>
      <c r="BB40" s="359">
        <f>'Land-Based Wind'!AQ100</f>
        <v>0.6227235739009267</v>
      </c>
      <c r="BC40" s="359">
        <f>'Land-Based Wind'!AR100</f>
        <v>0.62351883732969349</v>
      </c>
      <c r="BD40" s="359">
        <f>'Land-Based Wind'!AS100</f>
        <v>0.62401397301695372</v>
      </c>
      <c r="BE40" s="359">
        <f>'Land-Based Wind'!AT100</f>
        <v>0.62413744804404103</v>
      </c>
      <c r="BF40" s="359">
        <f>'Land-Based Wind'!AU100</f>
        <v>0.62413744804404103</v>
      </c>
      <c r="BG40" s="360">
        <f>'Land-Based Wind'!AV100</f>
        <v>0.62413744804404103</v>
      </c>
    </row>
    <row r="41" spans="2:59" ht="14.1" customHeight="1">
      <c r="B41" s="875"/>
      <c r="D41" s="736"/>
      <c r="E41" s="62" t="str">
        <f>'Land-Based Wind'!K101</f>
        <v>TRG 1 - Mid</v>
      </c>
      <c r="F41" s="358" t="e">
        <f>'Land-Based Wind'!#REF!</f>
        <v>#REF!</v>
      </c>
      <c r="G41" s="358" t="e">
        <f>'Land-Based Wind'!#REF!</f>
        <v>#REF!</v>
      </c>
      <c r="H41" s="358" t="e">
        <f>'Land-Based Wind'!#REF!</f>
        <v>#REF!</v>
      </c>
      <c r="I41" s="358" t="e">
        <f>'Land-Based Wind'!#REF!</f>
        <v>#REF!</v>
      </c>
      <c r="J41" s="358" t="e">
        <f>'Land-Based Wind'!#REF!</f>
        <v>#REF!</v>
      </c>
      <c r="K41" s="358" t="e">
        <f>'Land-Based Wind'!#REF!</f>
        <v>#REF!</v>
      </c>
      <c r="L41" s="358" t="e">
        <f>'Land-Based Wind'!#REF!</f>
        <v>#REF!</v>
      </c>
      <c r="M41" s="358" t="e">
        <f>'Land-Based Wind'!#REF!</f>
        <v>#REF!</v>
      </c>
      <c r="N41" s="358" t="e">
        <f>'Land-Based Wind'!#REF!</f>
        <v>#REF!</v>
      </c>
      <c r="O41" s="358" t="e">
        <f>'Land-Based Wind'!#REF!</f>
        <v>#REF!</v>
      </c>
      <c r="P41" s="358" t="e">
        <f>'Land-Based Wind'!#REF!</f>
        <v>#REF!</v>
      </c>
      <c r="Q41" s="358" t="e">
        <f>'Land-Based Wind'!#REF!</f>
        <v>#REF!</v>
      </c>
      <c r="R41" s="358" t="e">
        <f>'Land-Based Wind'!#REF!</f>
        <v>#REF!</v>
      </c>
      <c r="S41" s="358"/>
      <c r="T41" s="358"/>
      <c r="U41" s="358"/>
      <c r="V41" s="358">
        <f>'Land-Based Wind'!L12</f>
        <v>0.48997880883527117</v>
      </c>
      <c r="W41" s="358">
        <f>'Land-Based Wind'!L101</f>
        <v>0.5115685106238268</v>
      </c>
      <c r="X41" s="358">
        <f>'Land-Based Wind'!M101</f>
        <v>0.51720272958997637</v>
      </c>
      <c r="Y41" s="358">
        <f>'Land-Based Wind'!N101</f>
        <v>0.52229685488540734</v>
      </c>
      <c r="Z41" s="358">
        <f>'Land-Based Wind'!O101</f>
        <v>0.52684462930295062</v>
      </c>
      <c r="AA41" s="358">
        <f>'Land-Based Wind'!P101</f>
        <v>0.53084415085981951</v>
      </c>
      <c r="AB41" s="358">
        <f>'Land-Based Wind'!Q101</f>
        <v>0.53429774378144024</v>
      </c>
      <c r="AC41" s="358">
        <f>'Land-Based Wind'!R101</f>
        <v>0.53777562322429917</v>
      </c>
      <c r="AD41" s="358">
        <f>'Land-Based Wind'!S101</f>
        <v>0.54169807446320972</v>
      </c>
      <c r="AE41" s="358">
        <f>'Land-Based Wind'!T101</f>
        <v>0.5451541880111076</v>
      </c>
      <c r="AF41" s="358">
        <f>'Land-Based Wind'!U101</f>
        <v>0.5481582825118072</v>
      </c>
      <c r="AG41" s="358">
        <f>'Land-Based Wind'!V101</f>
        <v>0.55072748685130246</v>
      </c>
      <c r="AH41" s="358">
        <f>'Land-Based Wind'!W101</f>
        <v>0.55288135186874254</v>
      </c>
      <c r="AI41" s="358">
        <f>'Land-Based Wind'!X101</f>
        <v>0.5557206383753529</v>
      </c>
      <c r="AJ41" s="358">
        <f>'Land-Based Wind'!Y101</f>
        <v>0.55821343640258103</v>
      </c>
      <c r="AK41" s="358">
        <f>'Land-Based Wind'!Z101</f>
        <v>0.56065779723263942</v>
      </c>
      <c r="AL41" s="358">
        <f>'Land-Based Wind'!AA101</f>
        <v>0.56280752489374497</v>
      </c>
      <c r="AM41" s="358">
        <f>'Land-Based Wind'!AB101</f>
        <v>0.56496643673475178</v>
      </c>
      <c r="AN41" s="358">
        <f>'Land-Based Wind'!AC101</f>
        <v>0.56703725687251483</v>
      </c>
      <c r="AO41" s="358">
        <f>'Land-Based Wind'!AD101</f>
        <v>0.56889312321186847</v>
      </c>
      <c r="AP41" s="358">
        <f>'Land-Based Wind'!AE101</f>
        <v>0.57084317823935571</v>
      </c>
      <c r="AQ41" s="358">
        <f>'Land-Based Wind'!AF101</f>
        <v>0.5726303228135462</v>
      </c>
      <c r="AR41" s="358">
        <f>'Land-Based Wind'!AG101</f>
        <v>0.57456550459338684</v>
      </c>
      <c r="AS41" s="358">
        <f>'Land-Based Wind'!AH101</f>
        <v>0.57638710175658203</v>
      </c>
      <c r="AT41" s="358">
        <f>'Land-Based Wind'!AI101</f>
        <v>0.5781174619205891</v>
      </c>
      <c r="AU41" s="358">
        <f>'Land-Based Wind'!AJ101</f>
        <v>0.57977812634066772</v>
      </c>
      <c r="AV41" s="358">
        <f>'Land-Based Wind'!AK101</f>
        <v>0.58138971383370297</v>
      </c>
      <c r="AW41" s="358">
        <f>'Land-Based Wind'!AL101</f>
        <v>0.58297184501249288</v>
      </c>
      <c r="AX41" s="358">
        <f>'Land-Based Wind'!AM101</f>
        <v>0.58473115963696976</v>
      </c>
      <c r="AY41" s="358">
        <f>'Land-Based Wind'!AN101</f>
        <v>0.58649821136391367</v>
      </c>
      <c r="AZ41" s="358">
        <f>'Land-Based Wind'!AO101</f>
        <v>0.58828926743678889</v>
      </c>
      <c r="BA41" s="358">
        <f>'Land-Based Wind'!AP101</f>
        <v>0.59011940544407915</v>
      </c>
      <c r="BB41" s="358">
        <f>'Land-Based Wind'!AQ101</f>
        <v>0.59200247957608043</v>
      </c>
      <c r="BC41" s="358">
        <f>'Land-Based Wind'!AR101</f>
        <v>0.59395109495532206</v>
      </c>
      <c r="BD41" s="358">
        <f>'Land-Based Wind'!AS101</f>
        <v>0.59597658290246069</v>
      </c>
      <c r="BE41" s="358">
        <f>'Land-Based Wind'!AT101</f>
        <v>0.59808896915043563</v>
      </c>
      <c r="BF41" s="358">
        <f>'Land-Based Wind'!AU101</f>
        <v>0.60029694972400161</v>
      </c>
      <c r="BG41" s="358">
        <f>'Land-Based Wind'!AV101</f>
        <v>0.60260785165106789</v>
      </c>
    </row>
    <row r="42" spans="2:59" ht="15.75" thickBot="1">
      <c r="B42" s="875"/>
      <c r="D42" s="736"/>
      <c r="E42" s="62" t="str">
        <f>'Land-Based Wind'!K102</f>
        <v>TRG 1 - High</v>
      </c>
      <c r="F42" s="77"/>
      <c r="G42" s="77"/>
      <c r="H42" s="77"/>
      <c r="I42" s="77"/>
      <c r="J42" s="77"/>
      <c r="K42" s="77"/>
      <c r="L42" s="77"/>
      <c r="M42" s="77"/>
      <c r="N42" s="77"/>
      <c r="O42" s="77"/>
      <c r="P42" s="77"/>
      <c r="Q42" s="77"/>
      <c r="R42" s="77"/>
      <c r="S42" s="77"/>
      <c r="T42" s="77"/>
      <c r="U42" s="77"/>
      <c r="V42" s="77"/>
      <c r="W42" s="361">
        <f>'Land-Based Wind'!L102</f>
        <v>0.5115685106238268</v>
      </c>
      <c r="X42" s="361">
        <f>'Land-Based Wind'!M102</f>
        <v>0.5115685106238268</v>
      </c>
      <c r="Y42" s="361">
        <f>'Land-Based Wind'!N102</f>
        <v>0.5115685106238268</v>
      </c>
      <c r="Z42" s="361">
        <f>'Land-Based Wind'!O102</f>
        <v>0.5115685106238268</v>
      </c>
      <c r="AA42" s="361">
        <f>'Land-Based Wind'!P102</f>
        <v>0.5115685106238268</v>
      </c>
      <c r="AB42" s="361">
        <f>'Land-Based Wind'!Q102</f>
        <v>0.5115685106238268</v>
      </c>
      <c r="AC42" s="361">
        <f>'Land-Based Wind'!R102</f>
        <v>0.5115685106238268</v>
      </c>
      <c r="AD42" s="361">
        <f>'Land-Based Wind'!S102</f>
        <v>0.5115685106238268</v>
      </c>
      <c r="AE42" s="361">
        <f>'Land-Based Wind'!T102</f>
        <v>0.5115685106238268</v>
      </c>
      <c r="AF42" s="361">
        <f>'Land-Based Wind'!U102</f>
        <v>0.5115685106238268</v>
      </c>
      <c r="AG42" s="361">
        <f>'Land-Based Wind'!V102</f>
        <v>0.5115685106238268</v>
      </c>
      <c r="AH42" s="361">
        <f>'Land-Based Wind'!W102</f>
        <v>0.5115685106238268</v>
      </c>
      <c r="AI42" s="361">
        <f>'Land-Based Wind'!X102</f>
        <v>0.5115685106238268</v>
      </c>
      <c r="AJ42" s="361">
        <f>'Land-Based Wind'!Y102</f>
        <v>0.5115685106238268</v>
      </c>
      <c r="AK42" s="361">
        <f>'Land-Based Wind'!Z102</f>
        <v>0.5115685106238268</v>
      </c>
      <c r="AL42" s="361">
        <f>'Land-Based Wind'!AA102</f>
        <v>0.5115685106238268</v>
      </c>
      <c r="AM42" s="361">
        <f>'Land-Based Wind'!AB102</f>
        <v>0.5115685106238268</v>
      </c>
      <c r="AN42" s="361">
        <f>'Land-Based Wind'!AC102</f>
        <v>0.5115685106238268</v>
      </c>
      <c r="AO42" s="361">
        <f>'Land-Based Wind'!AD102</f>
        <v>0.5115685106238268</v>
      </c>
      <c r="AP42" s="361">
        <f>'Land-Based Wind'!AE102</f>
        <v>0.5115685106238268</v>
      </c>
      <c r="AQ42" s="361">
        <f>'Land-Based Wind'!AF102</f>
        <v>0.5115685106238268</v>
      </c>
      <c r="AR42" s="361">
        <f>'Land-Based Wind'!AG102</f>
        <v>0.5115685106238268</v>
      </c>
      <c r="AS42" s="361">
        <f>'Land-Based Wind'!AH102</f>
        <v>0.5115685106238268</v>
      </c>
      <c r="AT42" s="361">
        <f>'Land-Based Wind'!AI102</f>
        <v>0.5115685106238268</v>
      </c>
      <c r="AU42" s="361">
        <f>'Land-Based Wind'!AJ102</f>
        <v>0.5115685106238268</v>
      </c>
      <c r="AV42" s="361">
        <f>'Land-Based Wind'!AK102</f>
        <v>0.5115685106238268</v>
      </c>
      <c r="AW42" s="361">
        <f>'Land-Based Wind'!AL102</f>
        <v>0.5115685106238268</v>
      </c>
      <c r="AX42" s="361">
        <f>'Land-Based Wind'!AM102</f>
        <v>0.5115685106238268</v>
      </c>
      <c r="AY42" s="361">
        <f>'Land-Based Wind'!AN102</f>
        <v>0.5115685106238268</v>
      </c>
      <c r="AZ42" s="361">
        <f>'Land-Based Wind'!AO102</f>
        <v>0.5115685106238268</v>
      </c>
      <c r="BA42" s="361">
        <f>'Land-Based Wind'!AP102</f>
        <v>0.5115685106238268</v>
      </c>
      <c r="BB42" s="361">
        <f>'Land-Based Wind'!AQ102</f>
        <v>0.5115685106238268</v>
      </c>
      <c r="BC42" s="361">
        <f>'Land-Based Wind'!AR102</f>
        <v>0.5115685106238268</v>
      </c>
      <c r="BD42" s="361">
        <f>'Land-Based Wind'!AS102</f>
        <v>0.5115685106238268</v>
      </c>
      <c r="BE42" s="361">
        <f>'Land-Based Wind'!AT102</f>
        <v>0.5115685106238268</v>
      </c>
      <c r="BF42" s="361">
        <f>'Land-Based Wind'!AU102</f>
        <v>0.5115685106238268</v>
      </c>
      <c r="BG42" s="361">
        <f>'Land-Based Wind'!AV102</f>
        <v>0.5115685106238268</v>
      </c>
    </row>
    <row r="43" spans="2:59" ht="15.75" thickTop="1">
      <c r="B43" s="875"/>
      <c r="D43" s="736"/>
      <c r="E43" s="62" t="str">
        <f>'Land-Based Wind'!K103</f>
        <v>TRG 2 - Low</v>
      </c>
      <c r="F43" s="78"/>
      <c r="G43" s="78"/>
      <c r="H43" s="78"/>
      <c r="I43" s="78"/>
      <c r="J43" s="78"/>
      <c r="K43" s="78"/>
      <c r="L43" s="78"/>
      <c r="M43" s="78"/>
      <c r="N43" s="78"/>
      <c r="O43" s="78"/>
      <c r="P43" s="78"/>
      <c r="Q43" s="78"/>
      <c r="R43" s="78"/>
      <c r="S43" s="78"/>
      <c r="T43" s="78"/>
      <c r="U43" s="78"/>
      <c r="V43" s="78"/>
      <c r="W43" s="362">
        <f>'Land-Based Wind'!L103</f>
        <v>0.46804270491110267</v>
      </c>
      <c r="X43" s="362">
        <f>'Land-Based Wind'!M103</f>
        <v>0.4905901242166778</v>
      </c>
      <c r="Y43" s="362">
        <f>'Land-Based Wind'!N103</f>
        <v>0.50070312095702962</v>
      </c>
      <c r="Z43" s="362">
        <f>'Land-Based Wind'!O103</f>
        <v>0.50960481306711691</v>
      </c>
      <c r="AA43" s="362">
        <f>'Land-Based Wind'!P103</f>
        <v>0.51722956092398453</v>
      </c>
      <c r="AB43" s="362">
        <f>'Land-Based Wind'!Q103</f>
        <v>0.52353498813116017</v>
      </c>
      <c r="AC43" s="362">
        <f>'Land-Based Wind'!R103</f>
        <v>0.52850260804138705</v>
      </c>
      <c r="AD43" s="362">
        <f>'Land-Based Wind'!S103</f>
        <v>0.5340030968666426</v>
      </c>
      <c r="AE43" s="362">
        <f>'Land-Based Wind'!T103</f>
        <v>0.53961277902710791</v>
      </c>
      <c r="AF43" s="362">
        <f>'Land-Based Wind'!U103</f>
        <v>0.54407623609331113</v>
      </c>
      <c r="AG43" s="362">
        <f>'Land-Based Wind'!V103</f>
        <v>0.54744029098904623</v>
      </c>
      <c r="AH43" s="362">
        <f>'Land-Based Wind'!W103</f>
        <v>0.54976617107003056</v>
      </c>
      <c r="AI43" s="362">
        <f>'Land-Based Wind'!X103</f>
        <v>0.55112633178535508</v>
      </c>
      <c r="AJ43" s="362">
        <f>'Land-Based Wind'!Y103</f>
        <v>0.55372037562521481</v>
      </c>
      <c r="AK43" s="362">
        <f>'Land-Based Wind'!Z103</f>
        <v>0.55555452559175145</v>
      </c>
      <c r="AL43" s="362">
        <f>'Land-Based Wind'!AA103</f>
        <v>0.55724806776220559</v>
      </c>
      <c r="AM43" s="362">
        <f>'Land-Based Wind'!AB103</f>
        <v>0.55835003426850771</v>
      </c>
      <c r="AN43" s="362">
        <f>'Land-Based Wind'!AC103</f>
        <v>0.55987005760755892</v>
      </c>
      <c r="AO43" s="362">
        <f>'Land-Based Wind'!AD103</f>
        <v>0.56095988582478273</v>
      </c>
      <c r="AP43" s="362">
        <f>'Land-Based Wind'!AE103</f>
        <v>0.56168662198804598</v>
      </c>
      <c r="AQ43" s="362">
        <f>'Land-Based Wind'!AF103</f>
        <v>0.56266612234194502</v>
      </c>
      <c r="AR43" s="362">
        <f>'Land-Based Wind'!AG103</f>
        <v>0.56340257544770234</v>
      </c>
      <c r="AS43" s="362">
        <f>'Land-Based Wind'!AH103</f>
        <v>0.56450103842360255</v>
      </c>
      <c r="AT43" s="362">
        <f>'Land-Based Wind'!AI103</f>
        <v>0.56544471746329983</v>
      </c>
      <c r="AU43" s="362">
        <f>'Land-Based Wind'!AJ103</f>
        <v>0.56626309260209373</v>
      </c>
      <c r="AV43" s="362">
        <f>'Land-Based Wind'!AK103</f>
        <v>0.56697692946738465</v>
      </c>
      <c r="AW43" s="362">
        <f>'Land-Based Wind'!AL103</f>
        <v>0.56759799902098651</v>
      </c>
      <c r="AX43" s="362">
        <f>'Land-Based Wind'!AM103</f>
        <v>0.56826228823197289</v>
      </c>
      <c r="AY43" s="362">
        <f>'Land-Based Wind'!AN103</f>
        <v>0.56883006158685812</v>
      </c>
      <c r="AZ43" s="362">
        <f>'Land-Based Wind'!AO103</f>
        <v>0.569284792433294</v>
      </c>
      <c r="BA43" s="362">
        <f>'Land-Based Wind'!AP103</f>
        <v>0.56960020410369749</v>
      </c>
      <c r="BB43" s="362">
        <f>'Land-Based Wind'!AQ103</f>
        <v>0.5697403571323798</v>
      </c>
      <c r="BC43" s="362">
        <f>'Land-Based Wind'!AR103</f>
        <v>0.57046795712844478</v>
      </c>
      <c r="BD43" s="362">
        <f>'Land-Based Wind'!AS103</f>
        <v>0.5709209651646131</v>
      </c>
      <c r="BE43" s="362">
        <f>'Land-Based Wind'!AT103</f>
        <v>0.57103393456063101</v>
      </c>
      <c r="BF43" s="362">
        <f>'Land-Based Wind'!AU103</f>
        <v>0.57103393456063101</v>
      </c>
      <c r="BG43" s="362">
        <f>'Land-Based Wind'!AV103</f>
        <v>0.57103393456063101</v>
      </c>
    </row>
    <row r="44" spans="2:59">
      <c r="B44" s="875"/>
      <c r="D44" s="736"/>
      <c r="E44" s="62" t="str">
        <f>'Land-Based Wind'!K104</f>
        <v>TRG 2 - Mid</v>
      </c>
      <c r="F44" s="358" t="e">
        <f>'Land-Based Wind'!#REF!</f>
        <v>#REF!</v>
      </c>
      <c r="G44" s="358" t="e">
        <f>'Land-Based Wind'!#REF!</f>
        <v>#REF!</v>
      </c>
      <c r="H44" s="358" t="e">
        <f>'Land-Based Wind'!#REF!</f>
        <v>#REF!</v>
      </c>
      <c r="I44" s="358" t="e">
        <f>'Land-Based Wind'!#REF!</f>
        <v>#REF!</v>
      </c>
      <c r="J44" s="358" t="e">
        <f>'Land-Based Wind'!#REF!</f>
        <v>#REF!</v>
      </c>
      <c r="K44" s="358" t="e">
        <f>'Land-Based Wind'!#REF!</f>
        <v>#REF!</v>
      </c>
      <c r="L44" s="358" t="e">
        <f>'Land-Based Wind'!#REF!</f>
        <v>#REF!</v>
      </c>
      <c r="M44" s="358" t="e">
        <f>'Land-Based Wind'!#REF!</f>
        <v>#REF!</v>
      </c>
      <c r="N44" s="358" t="e">
        <f>'Land-Based Wind'!#REF!</f>
        <v>#REF!</v>
      </c>
      <c r="O44" s="358" t="e">
        <f>'Land-Based Wind'!#REF!</f>
        <v>#REF!</v>
      </c>
      <c r="P44" s="358" t="e">
        <f>'Land-Based Wind'!#REF!</f>
        <v>#REF!</v>
      </c>
      <c r="Q44" s="358" t="e">
        <f>'Land-Based Wind'!#REF!</f>
        <v>#REF!</v>
      </c>
      <c r="R44" s="358" t="e">
        <f>'Land-Based Wind'!#REF!</f>
        <v>#REF!</v>
      </c>
      <c r="S44" s="358"/>
      <c r="T44" s="358"/>
      <c r="U44" s="358"/>
      <c r="V44" s="358">
        <f>'Land-Based Wind'!L13</f>
        <v>0.46287689735087051</v>
      </c>
      <c r="W44" s="358">
        <f>'Land-Based Wind'!L104</f>
        <v>0.46804270491110267</v>
      </c>
      <c r="X44" s="358">
        <f>'Land-Based Wind'!M104</f>
        <v>0.47319754738129771</v>
      </c>
      <c r="Y44" s="358">
        <f>'Land-Based Wind'!N104</f>
        <v>0.47785824899391682</v>
      </c>
      <c r="Z44" s="358">
        <f>'Land-Based Wind'!O104</f>
        <v>0.48201908492401885</v>
      </c>
      <c r="AA44" s="358">
        <f>'Land-Based Wind'!P104</f>
        <v>0.48567831501530123</v>
      </c>
      <c r="AB44" s="358">
        <f>'Land-Based Wind'!Q104</f>
        <v>0.48883806574101746</v>
      </c>
      <c r="AC44" s="358">
        <f>'Land-Based Wind'!R104</f>
        <v>0.49202003661683502</v>
      </c>
      <c r="AD44" s="358">
        <f>'Land-Based Wind'!S104</f>
        <v>0.49560875376735486</v>
      </c>
      <c r="AE44" s="358">
        <f>'Land-Based Wind'!T104</f>
        <v>0.49877081065679357</v>
      </c>
      <c r="AF44" s="358">
        <f>'Land-Based Wind'!U104</f>
        <v>0.50151930765517505</v>
      </c>
      <c r="AG44" s="358">
        <f>'Land-Based Wind'!V104</f>
        <v>0.50386991627074518</v>
      </c>
      <c r="AH44" s="358">
        <f>'Land-Based Wind'!W104</f>
        <v>0.50584052389776013</v>
      </c>
      <c r="AI44" s="358">
        <f>'Land-Based Wind'!X104</f>
        <v>0.50843823526774068</v>
      </c>
      <c r="AJ44" s="358">
        <f>'Land-Based Wind'!Y104</f>
        <v>0.51071893845261462</v>
      </c>
      <c r="AK44" s="358">
        <f>'Land-Based Wind'!Z104</f>
        <v>0.51295532562446</v>
      </c>
      <c r="AL44" s="358">
        <f>'Land-Based Wind'!AA104</f>
        <v>0.51492214791400848</v>
      </c>
      <c r="AM44" s="358">
        <f>'Land-Based Wind'!AB104</f>
        <v>0.51689737296548255</v>
      </c>
      <c r="AN44" s="358">
        <f>'Land-Based Wind'!AC104</f>
        <v>0.51879200142390947</v>
      </c>
      <c r="AO44" s="358">
        <f>'Land-Based Wind'!AD104</f>
        <v>0.52048996500725286</v>
      </c>
      <c r="AP44" s="358">
        <f>'Land-Based Wind'!AE104</f>
        <v>0.52227410341850444</v>
      </c>
      <c r="AQ44" s="358">
        <f>'Land-Based Wind'!AF104</f>
        <v>0.52390919229360211</v>
      </c>
      <c r="AR44" s="358">
        <f>'Land-Based Wind'!AG104</f>
        <v>0.5256797229183795</v>
      </c>
      <c r="AS44" s="358">
        <f>'Land-Based Wind'!AH104</f>
        <v>0.5273463330513618</v>
      </c>
      <c r="AT44" s="358">
        <f>'Land-Based Wind'!AI104</f>
        <v>0.52892946890670334</v>
      </c>
      <c r="AU44" s="358">
        <f>'Land-Based Wind'!AJ104</f>
        <v>0.53044883894411132</v>
      </c>
      <c r="AV44" s="358">
        <f>'Land-Based Wind'!AK104</f>
        <v>0.53192330766878182</v>
      </c>
      <c r="AW44" s="358">
        <f>'Land-Based Wind'!AL104</f>
        <v>0.53337082631206589</v>
      </c>
      <c r="AX44" s="358">
        <f>'Land-Based Wind'!AM104</f>
        <v>0.5349804530942649</v>
      </c>
      <c r="AY44" s="358">
        <f>'Land-Based Wind'!AN104</f>
        <v>0.53659715868270719</v>
      </c>
      <c r="AZ44" s="358">
        <f>'Land-Based Wind'!AO104</f>
        <v>0.5382358262542779</v>
      </c>
      <c r="BA44" s="358">
        <f>'Land-Based Wind'!AP104</f>
        <v>0.53991025055034769</v>
      </c>
      <c r="BB44" s="358">
        <f>'Land-Based Wind'!AQ104</f>
        <v>0.54163310700454037</v>
      </c>
      <c r="BC44" s="358">
        <f>'Land-Based Wind'!AR104</f>
        <v>0.5434159282572002</v>
      </c>
      <c r="BD44" s="358">
        <f>'Land-Based Wind'!AS104</f>
        <v>0.54526908152573794</v>
      </c>
      <c r="BE44" s="358">
        <f>'Land-Based Wind'!AT104</f>
        <v>0.54720173952322415</v>
      </c>
      <c r="BF44" s="358">
        <f>'Land-Based Wind'!AU104</f>
        <v>0.54922185839016302</v>
      </c>
      <c r="BG44" s="358">
        <f>'Land-Based Wind'!AV104</f>
        <v>0.55133614174863121</v>
      </c>
    </row>
    <row r="45" spans="2:59" ht="15.75" thickBot="1">
      <c r="B45" s="875"/>
      <c r="D45" s="736"/>
      <c r="E45" s="62" t="str">
        <f>'Land-Based Wind'!K105</f>
        <v>TRG 2 - High</v>
      </c>
      <c r="F45" s="77"/>
      <c r="G45" s="77"/>
      <c r="H45" s="77"/>
      <c r="I45" s="77"/>
      <c r="J45" s="77"/>
      <c r="K45" s="77"/>
      <c r="L45" s="77"/>
      <c r="M45" s="77"/>
      <c r="N45" s="77"/>
      <c r="O45" s="77"/>
      <c r="P45" s="77"/>
      <c r="Q45" s="77"/>
      <c r="R45" s="77"/>
      <c r="S45" s="77"/>
      <c r="T45" s="77"/>
      <c r="U45" s="77"/>
      <c r="V45" s="77"/>
      <c r="W45" s="361">
        <f>'Land-Based Wind'!L105</f>
        <v>0.46804270491110267</v>
      </c>
      <c r="X45" s="361">
        <f>'Land-Based Wind'!M105</f>
        <v>0.46804270491110267</v>
      </c>
      <c r="Y45" s="361">
        <f>'Land-Based Wind'!N105</f>
        <v>0.46804270491110267</v>
      </c>
      <c r="Z45" s="361">
        <f>'Land-Based Wind'!O105</f>
        <v>0.46804270491110267</v>
      </c>
      <c r="AA45" s="361">
        <f>'Land-Based Wind'!P105</f>
        <v>0.46804270491110267</v>
      </c>
      <c r="AB45" s="361">
        <f>'Land-Based Wind'!Q105</f>
        <v>0.46804270491110267</v>
      </c>
      <c r="AC45" s="361">
        <f>'Land-Based Wind'!R105</f>
        <v>0.46804270491110267</v>
      </c>
      <c r="AD45" s="361">
        <f>'Land-Based Wind'!S105</f>
        <v>0.46804270491110267</v>
      </c>
      <c r="AE45" s="361">
        <f>'Land-Based Wind'!T105</f>
        <v>0.46804270491110267</v>
      </c>
      <c r="AF45" s="361">
        <f>'Land-Based Wind'!U105</f>
        <v>0.46804270491110267</v>
      </c>
      <c r="AG45" s="361">
        <f>'Land-Based Wind'!V105</f>
        <v>0.46804270491110267</v>
      </c>
      <c r="AH45" s="361">
        <f>'Land-Based Wind'!W105</f>
        <v>0.46804270491110267</v>
      </c>
      <c r="AI45" s="361">
        <f>'Land-Based Wind'!X105</f>
        <v>0.46804270491110267</v>
      </c>
      <c r="AJ45" s="361">
        <f>'Land-Based Wind'!Y105</f>
        <v>0.46804270491110267</v>
      </c>
      <c r="AK45" s="361">
        <f>'Land-Based Wind'!Z105</f>
        <v>0.46804270491110267</v>
      </c>
      <c r="AL45" s="361">
        <f>'Land-Based Wind'!AA105</f>
        <v>0.46804270491110267</v>
      </c>
      <c r="AM45" s="361">
        <f>'Land-Based Wind'!AB105</f>
        <v>0.46804270491110267</v>
      </c>
      <c r="AN45" s="361">
        <f>'Land-Based Wind'!AC105</f>
        <v>0.46804270491110267</v>
      </c>
      <c r="AO45" s="361">
        <f>'Land-Based Wind'!AD105</f>
        <v>0.46804270491110267</v>
      </c>
      <c r="AP45" s="361">
        <f>'Land-Based Wind'!AE105</f>
        <v>0.46804270491110267</v>
      </c>
      <c r="AQ45" s="361">
        <f>'Land-Based Wind'!AF105</f>
        <v>0.46804270491110267</v>
      </c>
      <c r="AR45" s="361">
        <f>'Land-Based Wind'!AG105</f>
        <v>0.46804270491110267</v>
      </c>
      <c r="AS45" s="361">
        <f>'Land-Based Wind'!AH105</f>
        <v>0.46804270491110267</v>
      </c>
      <c r="AT45" s="361">
        <f>'Land-Based Wind'!AI105</f>
        <v>0.46804270491110267</v>
      </c>
      <c r="AU45" s="361">
        <f>'Land-Based Wind'!AJ105</f>
        <v>0.46804270491110267</v>
      </c>
      <c r="AV45" s="361">
        <f>'Land-Based Wind'!AK105</f>
        <v>0.46804270491110267</v>
      </c>
      <c r="AW45" s="361">
        <f>'Land-Based Wind'!AL105</f>
        <v>0.46804270491110267</v>
      </c>
      <c r="AX45" s="361">
        <f>'Land-Based Wind'!AM105</f>
        <v>0.46804270491110267</v>
      </c>
      <c r="AY45" s="361">
        <f>'Land-Based Wind'!AN105</f>
        <v>0.46804270491110267</v>
      </c>
      <c r="AZ45" s="361">
        <f>'Land-Based Wind'!AO105</f>
        <v>0.46804270491110267</v>
      </c>
      <c r="BA45" s="361">
        <f>'Land-Based Wind'!AP105</f>
        <v>0.46804270491110267</v>
      </c>
      <c r="BB45" s="361">
        <f>'Land-Based Wind'!AQ105</f>
        <v>0.46804270491110267</v>
      </c>
      <c r="BC45" s="361">
        <f>'Land-Based Wind'!AR105</f>
        <v>0.46804270491110267</v>
      </c>
      <c r="BD45" s="361">
        <f>'Land-Based Wind'!AS105</f>
        <v>0.46804270491110267</v>
      </c>
      <c r="BE45" s="361">
        <f>'Land-Based Wind'!AT105</f>
        <v>0.46804270491110267</v>
      </c>
      <c r="BF45" s="361">
        <f>'Land-Based Wind'!AU105</f>
        <v>0.46804270491110267</v>
      </c>
      <c r="BG45" s="361">
        <f>'Land-Based Wind'!AV105</f>
        <v>0.46804270491110267</v>
      </c>
    </row>
    <row r="46" spans="2:59" ht="15.75" thickTop="1">
      <c r="B46" s="875"/>
      <c r="D46" s="736"/>
      <c r="E46" s="62" t="str">
        <f>'Land-Based Wind'!K106</f>
        <v>TRG 3 - Low</v>
      </c>
      <c r="F46" s="78"/>
      <c r="G46" s="78"/>
      <c r="H46" s="78"/>
      <c r="I46" s="78"/>
      <c r="J46" s="78"/>
      <c r="K46" s="78"/>
      <c r="L46" s="78"/>
      <c r="M46" s="78"/>
      <c r="N46" s="78"/>
      <c r="O46" s="78"/>
      <c r="P46" s="78"/>
      <c r="Q46" s="78"/>
      <c r="R46" s="78"/>
      <c r="S46" s="78"/>
      <c r="T46" s="78"/>
      <c r="U46" s="78"/>
      <c r="V46" s="78"/>
      <c r="W46" s="362">
        <f>'Land-Based Wind'!L106</f>
        <v>0.44190996114049397</v>
      </c>
      <c r="X46" s="362">
        <f>'Land-Based Wind'!M106</f>
        <v>0.46285591688522687</v>
      </c>
      <c r="Y46" s="362">
        <f>'Land-Based Wind'!N106</f>
        <v>0.47353867964632695</v>
      </c>
      <c r="Z46" s="362">
        <f>'Land-Based Wind'!O106</f>
        <v>0.48315462554315136</v>
      </c>
      <c r="AA46" s="362">
        <f>'Land-Based Wind'!P106</f>
        <v>0.49163626226484802</v>
      </c>
      <c r="AB46" s="362">
        <f>'Land-Based Wind'!Q106</f>
        <v>0.49893728152071554</v>
      </c>
      <c r="AC46" s="362">
        <f>'Land-Based Wind'!R106</f>
        <v>0.50503338058635616</v>
      </c>
      <c r="AD46" s="362">
        <f>'Land-Based Wind'!S106</f>
        <v>0.51143526779174497</v>
      </c>
      <c r="AE46" s="362">
        <f>'Land-Based Wind'!T106</f>
        <v>0.51770682864600714</v>
      </c>
      <c r="AF46" s="362">
        <f>'Land-Based Wind'!U106</f>
        <v>0.52291355244537652</v>
      </c>
      <c r="AG46" s="362">
        <f>'Land-Based Wind'!V106</f>
        <v>0.52709564906291562</v>
      </c>
      <c r="AH46" s="362">
        <f>'Land-Based Wind'!W106</f>
        <v>0.53030735459994394</v>
      </c>
      <c r="AI46" s="362">
        <f>'Land-Based Wind'!X106</f>
        <v>0.53261399888881866</v>
      </c>
      <c r="AJ46" s="362">
        <f>'Land-Based Wind'!Y106</f>
        <v>0.53566619958191442</v>
      </c>
      <c r="AK46" s="362">
        <f>'Land-Based Wind'!Z106</f>
        <v>0.5379945299574741</v>
      </c>
      <c r="AL46" s="362">
        <f>'Land-Based Wind'!AA106</f>
        <v>0.54007575632217486</v>
      </c>
      <c r="AM46" s="362">
        <f>'Land-Based Wind'!AB106</f>
        <v>0.54159056518405846</v>
      </c>
      <c r="AN46" s="362">
        <f>'Land-Based Wind'!AC106</f>
        <v>0.54336905576746186</v>
      </c>
      <c r="AO46" s="362">
        <f>'Land-Based Wind'!AD106</f>
        <v>0.54473367483527613</v>
      </c>
      <c r="AP46" s="362">
        <f>'Land-Based Wind'!AE106</f>
        <v>0.54574895226049325</v>
      </c>
      <c r="AQ46" s="362">
        <f>'Land-Based Wind'!AF106</f>
        <v>0.54688638804362832</v>
      </c>
      <c r="AR46" s="362">
        <f>'Land-Based Wind'!AG106</f>
        <v>0.54778914485029018</v>
      </c>
      <c r="AS46" s="362">
        <f>'Land-Based Wind'!AH106</f>
        <v>0.54891760283168567</v>
      </c>
      <c r="AT46" s="362">
        <f>'Land-Based Wind'!AI106</f>
        <v>0.54989596619759806</v>
      </c>
      <c r="AU46" s="362">
        <f>'Land-Based Wind'!AJ106</f>
        <v>0.55075285959579068</v>
      </c>
      <c r="AV46" s="362">
        <f>'Land-Based Wind'!AK106</f>
        <v>0.5515084434509856</v>
      </c>
      <c r="AW46" s="362">
        <f>'Land-Based Wind'!AL106</f>
        <v>0.55217413669863102</v>
      </c>
      <c r="AX46" s="362">
        <f>'Land-Based Wind'!AM106</f>
        <v>0.55287337015586313</v>
      </c>
      <c r="AY46" s="362">
        <f>'Land-Based Wind'!AN106</f>
        <v>0.55347896607019209</v>
      </c>
      <c r="AZ46" s="362">
        <f>'Land-Based Wind'!AO106</f>
        <v>0.55397481625056422</v>
      </c>
      <c r="BA46" s="362">
        <f>'Land-Based Wind'!AP106</f>
        <v>0.55433531741969033</v>
      </c>
      <c r="BB46" s="362">
        <f>'Land-Based Wind'!AQ106</f>
        <v>0.55452545145892052</v>
      </c>
      <c r="BC46" s="362">
        <f>'Land-Based Wind'!AR106</f>
        <v>0.55523362091058137</v>
      </c>
      <c r="BD46" s="362">
        <f>'Land-Based Wind'!AS106</f>
        <v>0.55567453137554312</v>
      </c>
      <c r="BE46" s="362">
        <f>'Land-Based Wind'!AT106</f>
        <v>0.55578448392593494</v>
      </c>
      <c r="BF46" s="362">
        <f>'Land-Based Wind'!AU106</f>
        <v>0.55578448392593494</v>
      </c>
      <c r="BG46" s="362">
        <f>'Land-Based Wind'!AV106</f>
        <v>0.55578448392593494</v>
      </c>
    </row>
    <row r="47" spans="2:59">
      <c r="B47" s="875"/>
      <c r="D47" s="736"/>
      <c r="E47" s="62" t="str">
        <f>'Land-Based Wind'!K107</f>
        <v>TRG 3 - Mid</v>
      </c>
      <c r="F47" s="358" t="e">
        <f>'Land-Based Wind'!#REF!</f>
        <v>#REF!</v>
      </c>
      <c r="G47" s="358" t="e">
        <f>'Land-Based Wind'!#REF!</f>
        <v>#REF!</v>
      </c>
      <c r="H47" s="358" t="e">
        <f>'Land-Based Wind'!#REF!</f>
        <v>#REF!</v>
      </c>
      <c r="I47" s="358" t="e">
        <f>'Land-Based Wind'!#REF!</f>
        <v>#REF!</v>
      </c>
      <c r="J47" s="358" t="e">
        <f>'Land-Based Wind'!#REF!</f>
        <v>#REF!</v>
      </c>
      <c r="K47" s="358" t="e">
        <f>'Land-Based Wind'!#REF!</f>
        <v>#REF!</v>
      </c>
      <c r="L47" s="358" t="e">
        <f>'Land-Based Wind'!#REF!</f>
        <v>#REF!</v>
      </c>
      <c r="M47" s="358" t="e">
        <f>'Land-Based Wind'!#REF!</f>
        <v>#REF!</v>
      </c>
      <c r="N47" s="358" t="e">
        <f>'Land-Based Wind'!#REF!</f>
        <v>#REF!</v>
      </c>
      <c r="O47" s="358" t="e">
        <f>'Land-Based Wind'!#REF!</f>
        <v>#REF!</v>
      </c>
      <c r="P47" s="358" t="e">
        <f>'Land-Based Wind'!#REF!</f>
        <v>#REF!</v>
      </c>
      <c r="Q47" s="358" t="e">
        <f>'Land-Based Wind'!#REF!</f>
        <v>#REF!</v>
      </c>
      <c r="R47" s="358" t="e">
        <f>'Land-Based Wind'!#REF!</f>
        <v>#REF!</v>
      </c>
      <c r="S47" s="358"/>
      <c r="T47" s="358"/>
      <c r="U47" s="358"/>
      <c r="V47" s="358">
        <f>'Land-Based Wind'!L14</f>
        <v>0.43950175601547609</v>
      </c>
      <c r="W47" s="358">
        <f>'Land-Based Wind'!L107</f>
        <v>0.44190996114049397</v>
      </c>
      <c r="X47" s="358">
        <f>'Land-Based Wind'!M107</f>
        <v>0.4476823367925622</v>
      </c>
      <c r="Y47" s="358">
        <f>'Land-Based Wind'!N107</f>
        <v>0.45265340281209387</v>
      </c>
      <c r="Z47" s="358">
        <f>'Land-Based Wind'!O107</f>
        <v>0.4571774522295175</v>
      </c>
      <c r="AA47" s="358">
        <f>'Land-Based Wind'!P107</f>
        <v>0.46125209350055801</v>
      </c>
      <c r="AB47" s="358">
        <f>'Land-Based Wind'!Q107</f>
        <v>0.46487855661346211</v>
      </c>
      <c r="AC47" s="358">
        <f>'Land-Based Wind'!R107</f>
        <v>0.46844328276036012</v>
      </c>
      <c r="AD47" s="358">
        <f>'Land-Based Wind'!S107</f>
        <v>0.47227075575766175</v>
      </c>
      <c r="AE47" s="358">
        <f>'Land-Based Wind'!T107</f>
        <v>0.47570485327508677</v>
      </c>
      <c r="AF47" s="358">
        <f>'Land-Based Wind'!U107</f>
        <v>0.47875734625019234</v>
      </c>
      <c r="AG47" s="358">
        <f>'Land-Based Wind'!V107</f>
        <v>0.48144248010846757</v>
      </c>
      <c r="AH47" s="358">
        <f>'Land-Based Wind'!W107</f>
        <v>0.48377664738878784</v>
      </c>
      <c r="AI47" s="358">
        <f>'Land-Based Wind'!X107</f>
        <v>0.48650214850471968</v>
      </c>
      <c r="AJ47" s="358">
        <f>'Land-Based Wind'!Y107</f>
        <v>0.48892908197164836</v>
      </c>
      <c r="AK47" s="358">
        <f>'Land-Based Wind'!Z107</f>
        <v>0.49126150840945243</v>
      </c>
      <c r="AL47" s="358">
        <f>'Land-Based Wind'!AA107</f>
        <v>0.4933388683311038</v>
      </c>
      <c r="AM47" s="358">
        <f>'Land-Based Wind'!AB107</f>
        <v>0.49536930315665989</v>
      </c>
      <c r="AN47" s="358">
        <f>'Land-Based Wind'!AC107</f>
        <v>0.49731704322047965</v>
      </c>
      <c r="AO47" s="358">
        <f>'Land-Based Wind'!AD107</f>
        <v>0.49907788218727356</v>
      </c>
      <c r="AP47" s="358">
        <f>'Land-Based Wind'!AE107</f>
        <v>0.50086348274324088</v>
      </c>
      <c r="AQ47" s="358">
        <f>'Land-Based Wind'!AF107</f>
        <v>0.50250686948116097</v>
      </c>
      <c r="AR47" s="358">
        <f>'Land-Based Wind'!AG107</f>
        <v>0.5042207336056912</v>
      </c>
      <c r="AS47" s="358">
        <f>'Land-Based Wind'!AH107</f>
        <v>0.50583503966246679</v>
      </c>
      <c r="AT47" s="358">
        <f>'Land-Based Wind'!AI107</f>
        <v>0.50736939134330261</v>
      </c>
      <c r="AU47" s="358">
        <f>'Land-Based Wind'!AJ107</f>
        <v>0.50884268705993541</v>
      </c>
      <c r="AV47" s="358">
        <f>'Land-Based Wind'!AK107</f>
        <v>0.5102730179629964</v>
      </c>
      <c r="AW47" s="358">
        <f>'Land-Based Wind'!AL107</f>
        <v>0.51167760132225604</v>
      </c>
      <c r="AX47" s="358">
        <f>'Land-Based Wind'!AM107</f>
        <v>0.51322873659259349</v>
      </c>
      <c r="AY47" s="358">
        <f>'Land-Based Wind'!AN107</f>
        <v>0.51478670838113239</v>
      </c>
      <c r="AZ47" s="358">
        <f>'Land-Based Wind'!AO107</f>
        <v>0.51636579543045091</v>
      </c>
      <c r="BA47" s="358">
        <f>'Land-Based Wind'!AP107</f>
        <v>0.51797923303724258</v>
      </c>
      <c r="BB47" s="358">
        <f>'Land-Based Wind'!AQ107</f>
        <v>0.51963918336356896</v>
      </c>
      <c r="BC47" s="358">
        <f>'Land-Based Wind'!AR107</f>
        <v>0.52135671283243457</v>
      </c>
      <c r="BD47" s="358">
        <f>'Land-Based Wind'!AS107</f>
        <v>0.52314177034255949</v>
      </c>
      <c r="BE47" s="358">
        <f>'Land-Based Wind'!AT107</f>
        <v>0.52500315929124108</v>
      </c>
      <c r="BF47" s="358">
        <f>'Land-Based Wind'!AU107</f>
        <v>0.52694851632358819</v>
      </c>
      <c r="BG47" s="358">
        <f>'Land-Based Wind'!AV107</f>
        <v>0.52898427676488591</v>
      </c>
    </row>
    <row r="48" spans="2:59" ht="15.75" thickBot="1">
      <c r="B48" s="875"/>
      <c r="D48" s="736"/>
      <c r="E48" s="62" t="str">
        <f>'Land-Based Wind'!K108</f>
        <v>TRG 3 - High</v>
      </c>
      <c r="F48" s="77"/>
      <c r="G48" s="77"/>
      <c r="H48" s="77"/>
      <c r="I48" s="77"/>
      <c r="J48" s="77"/>
      <c r="K48" s="77"/>
      <c r="L48" s="77"/>
      <c r="M48" s="77"/>
      <c r="N48" s="77"/>
      <c r="O48" s="77"/>
      <c r="P48" s="77"/>
      <c r="Q48" s="77"/>
      <c r="R48" s="77"/>
      <c r="S48" s="77"/>
      <c r="T48" s="77"/>
      <c r="U48" s="77"/>
      <c r="V48" s="77"/>
      <c r="W48" s="361">
        <f>'Land-Based Wind'!L108</f>
        <v>0.44190996114049397</v>
      </c>
      <c r="X48" s="361">
        <f>'Land-Based Wind'!M108</f>
        <v>0.44190996114049397</v>
      </c>
      <c r="Y48" s="361">
        <f>'Land-Based Wind'!N108</f>
        <v>0.44190996114049397</v>
      </c>
      <c r="Z48" s="361">
        <f>'Land-Based Wind'!O108</f>
        <v>0.44190996114049397</v>
      </c>
      <c r="AA48" s="361">
        <f>'Land-Based Wind'!P108</f>
        <v>0.44190996114049397</v>
      </c>
      <c r="AB48" s="361">
        <f>'Land-Based Wind'!Q108</f>
        <v>0.44190996114049397</v>
      </c>
      <c r="AC48" s="361">
        <f>'Land-Based Wind'!R108</f>
        <v>0.44190996114049397</v>
      </c>
      <c r="AD48" s="361">
        <f>'Land-Based Wind'!S108</f>
        <v>0.44190996114049397</v>
      </c>
      <c r="AE48" s="361">
        <f>'Land-Based Wind'!T108</f>
        <v>0.44190996114049397</v>
      </c>
      <c r="AF48" s="361">
        <f>'Land-Based Wind'!U108</f>
        <v>0.44190996114049397</v>
      </c>
      <c r="AG48" s="361">
        <f>'Land-Based Wind'!V108</f>
        <v>0.44190996114049397</v>
      </c>
      <c r="AH48" s="361">
        <f>'Land-Based Wind'!W108</f>
        <v>0.44190996114049397</v>
      </c>
      <c r="AI48" s="361">
        <f>'Land-Based Wind'!X108</f>
        <v>0.44190996114049397</v>
      </c>
      <c r="AJ48" s="361">
        <f>'Land-Based Wind'!Y108</f>
        <v>0.44190996114049397</v>
      </c>
      <c r="AK48" s="361">
        <f>'Land-Based Wind'!Z108</f>
        <v>0.44190996114049397</v>
      </c>
      <c r="AL48" s="361">
        <f>'Land-Based Wind'!AA108</f>
        <v>0.44190996114049397</v>
      </c>
      <c r="AM48" s="361">
        <f>'Land-Based Wind'!AB108</f>
        <v>0.44190996114049397</v>
      </c>
      <c r="AN48" s="361">
        <f>'Land-Based Wind'!AC108</f>
        <v>0.44190996114049397</v>
      </c>
      <c r="AO48" s="361">
        <f>'Land-Based Wind'!AD108</f>
        <v>0.44190996114049397</v>
      </c>
      <c r="AP48" s="361">
        <f>'Land-Based Wind'!AE108</f>
        <v>0.44190996114049397</v>
      </c>
      <c r="AQ48" s="361">
        <f>'Land-Based Wind'!AF108</f>
        <v>0.44190996114049397</v>
      </c>
      <c r="AR48" s="361">
        <f>'Land-Based Wind'!AG108</f>
        <v>0.44190996114049397</v>
      </c>
      <c r="AS48" s="361">
        <f>'Land-Based Wind'!AH108</f>
        <v>0.44190996114049397</v>
      </c>
      <c r="AT48" s="361">
        <f>'Land-Based Wind'!AI108</f>
        <v>0.44190996114049397</v>
      </c>
      <c r="AU48" s="361">
        <f>'Land-Based Wind'!AJ108</f>
        <v>0.44190996114049397</v>
      </c>
      <c r="AV48" s="361">
        <f>'Land-Based Wind'!AK108</f>
        <v>0.44190996114049397</v>
      </c>
      <c r="AW48" s="361">
        <f>'Land-Based Wind'!AL108</f>
        <v>0.44190996114049397</v>
      </c>
      <c r="AX48" s="361">
        <f>'Land-Based Wind'!AM108</f>
        <v>0.44190996114049397</v>
      </c>
      <c r="AY48" s="361">
        <f>'Land-Based Wind'!AN108</f>
        <v>0.44190996114049397</v>
      </c>
      <c r="AZ48" s="361">
        <f>'Land-Based Wind'!AO108</f>
        <v>0.44190996114049397</v>
      </c>
      <c r="BA48" s="361">
        <f>'Land-Based Wind'!AP108</f>
        <v>0.44190996114049397</v>
      </c>
      <c r="BB48" s="361">
        <f>'Land-Based Wind'!AQ108</f>
        <v>0.44190996114049397</v>
      </c>
      <c r="BC48" s="361">
        <f>'Land-Based Wind'!AR108</f>
        <v>0.44190996114049397</v>
      </c>
      <c r="BD48" s="361">
        <f>'Land-Based Wind'!AS108</f>
        <v>0.44190996114049397</v>
      </c>
      <c r="BE48" s="361">
        <f>'Land-Based Wind'!AT108</f>
        <v>0.44190996114049397</v>
      </c>
      <c r="BF48" s="361">
        <f>'Land-Based Wind'!AU108</f>
        <v>0.44190996114049397</v>
      </c>
      <c r="BG48" s="361">
        <f>'Land-Based Wind'!AV108</f>
        <v>0.44190996114049397</v>
      </c>
    </row>
    <row r="49" spans="2:59" ht="15.75" thickTop="1">
      <c r="B49" s="875"/>
      <c r="D49" s="736"/>
      <c r="E49" s="62" t="str">
        <f>'Land-Based Wind'!K109</f>
        <v>TRG 4 - Low</v>
      </c>
      <c r="F49" s="78"/>
      <c r="G49" s="78"/>
      <c r="H49" s="78"/>
      <c r="I49" s="78"/>
      <c r="J49" s="78"/>
      <c r="K49" s="78"/>
      <c r="L49" s="78"/>
      <c r="M49" s="78"/>
      <c r="N49" s="78"/>
      <c r="O49" s="78"/>
      <c r="P49" s="78"/>
      <c r="Q49" s="78"/>
      <c r="R49" s="78"/>
      <c r="S49" s="78"/>
      <c r="T49" s="78"/>
      <c r="U49" s="78"/>
      <c r="V49" s="78"/>
      <c r="W49" s="362">
        <f>'Land-Based Wind'!L109</f>
        <v>0.38211304535589435</v>
      </c>
      <c r="X49" s="362">
        <f>'Land-Based Wind'!M109</f>
        <v>0.40013113719753629</v>
      </c>
      <c r="Y49" s="362">
        <f>'Land-Based Wind'!N109</f>
        <v>0.41168753068348002</v>
      </c>
      <c r="Z49" s="362">
        <f>'Land-Based Wind'!O109</f>
        <v>0.42247624461937922</v>
      </c>
      <c r="AA49" s="362">
        <f>'Land-Based Wind'!P109</f>
        <v>0.43242761834268922</v>
      </c>
      <c r="AB49" s="362">
        <f>'Land-Based Wind'!Q109</f>
        <v>0.44148875067277071</v>
      </c>
      <c r="AC49" s="362">
        <f>'Land-Based Wind'!R109</f>
        <v>0.44962467876454143</v>
      </c>
      <c r="AD49" s="362">
        <f>'Land-Based Wind'!S109</f>
        <v>0.45765201204437961</v>
      </c>
      <c r="AE49" s="362">
        <f>'Land-Based Wind'!T109</f>
        <v>0.46506703996095089</v>
      </c>
      <c r="AF49" s="362">
        <f>'Land-Based Wind'!U109</f>
        <v>0.47159528482162621</v>
      </c>
      <c r="AG49" s="362">
        <f>'Land-Based Wind'!V109</f>
        <v>0.47726343301103047</v>
      </c>
      <c r="AH49" s="362">
        <f>'Land-Based Wind'!W109</f>
        <v>0.48211118458684155</v>
      </c>
      <c r="AI49" s="362">
        <f>'Land-Based Wind'!X109</f>
        <v>0.48618884899147513</v>
      </c>
      <c r="AJ49" s="362">
        <f>'Land-Based Wind'!Y109</f>
        <v>0.49001838160867323</v>
      </c>
      <c r="AK49" s="362">
        <f>'Land-Based Wind'!Z109</f>
        <v>0.49320724135423949</v>
      </c>
      <c r="AL49" s="362">
        <f>'Land-Based Wind'!AA109</f>
        <v>0.49593854901407913</v>
      </c>
      <c r="AM49" s="362">
        <f>'Land-Based Wind'!AB109</f>
        <v>0.49816265894602763</v>
      </c>
      <c r="AN49" s="362">
        <f>'Land-Based Wind'!AC109</f>
        <v>0.5003626082213074</v>
      </c>
      <c r="AO49" s="362">
        <f>'Land-Based Wind'!AD109</f>
        <v>0.50218820534531583</v>
      </c>
      <c r="AP49" s="362">
        <f>'Land-Based Wind'!AE109</f>
        <v>0.50369776894047635</v>
      </c>
      <c r="AQ49" s="362">
        <f>'Land-Based Wind'!AF109</f>
        <v>0.50506533755576466</v>
      </c>
      <c r="AR49" s="362">
        <f>'Land-Based Wind'!AG109</f>
        <v>0.50621883133536816</v>
      </c>
      <c r="AS49" s="362">
        <f>'Land-Based Wind'!AH109</f>
        <v>0.5073206904019234</v>
      </c>
      <c r="AT49" s="362">
        <f>'Land-Based Wind'!AI109</f>
        <v>0.50828423572264425</v>
      </c>
      <c r="AU49" s="362">
        <f>'Land-Based Wind'!AJ109</f>
        <v>0.50913588216886752</v>
      </c>
      <c r="AV49" s="362">
        <f>'Land-Based Wind'!AK109</f>
        <v>0.5098942312006699</v>
      </c>
      <c r="AW49" s="362">
        <f>'Land-Based Wind'!AL109</f>
        <v>0.51056980997698387</v>
      </c>
      <c r="AX49" s="362">
        <f>'Land-Based Wind'!AM109</f>
        <v>0.51126809838551746</v>
      </c>
      <c r="AY49" s="362">
        <f>'Land-Based Wind'!AN109</f>
        <v>0.51188005404353765</v>
      </c>
      <c r="AZ49" s="362">
        <f>'Land-Based Wind'!AO109</f>
        <v>0.51239075254732824</v>
      </c>
      <c r="BA49" s="362">
        <f>'Land-Based Wind'!AP109</f>
        <v>0.51277648004765053</v>
      </c>
      <c r="BB49" s="362">
        <f>'Land-Based Wind'!AQ109</f>
        <v>0.51300480295529982</v>
      </c>
      <c r="BC49" s="362">
        <f>'Land-Based Wind'!AR109</f>
        <v>0.51365994751007626</v>
      </c>
      <c r="BD49" s="362">
        <f>'Land-Based Wind'!AS109</f>
        <v>0.51406784436242725</v>
      </c>
      <c r="BE49" s="362">
        <f>'Land-Based Wind'!AT109</f>
        <v>0.5141695641054973</v>
      </c>
      <c r="BF49" s="362">
        <f>'Land-Based Wind'!AU109</f>
        <v>0.5141695641054973</v>
      </c>
      <c r="BG49" s="362">
        <f>'Land-Based Wind'!AV109</f>
        <v>0.5141695641054973</v>
      </c>
    </row>
    <row r="50" spans="2:59">
      <c r="B50" s="875"/>
      <c r="D50" s="736"/>
      <c r="E50" s="62" t="str">
        <f>'Land-Based Wind'!K110</f>
        <v>TRG 4 - Mid</v>
      </c>
      <c r="F50" s="358" t="e">
        <f>'Land-Based Wind'!#REF!</f>
        <v>#REF!</v>
      </c>
      <c r="G50" s="358" t="e">
        <f>'Land-Based Wind'!#REF!</f>
        <v>#REF!</v>
      </c>
      <c r="H50" s="358" t="e">
        <f>'Land-Based Wind'!#REF!</f>
        <v>#REF!</v>
      </c>
      <c r="I50" s="358" t="e">
        <f>'Land-Based Wind'!#REF!</f>
        <v>#REF!</v>
      </c>
      <c r="J50" s="358" t="e">
        <f>'Land-Based Wind'!#REF!</f>
        <v>#REF!</v>
      </c>
      <c r="K50" s="358" t="e">
        <f>'Land-Based Wind'!#REF!</f>
        <v>#REF!</v>
      </c>
      <c r="L50" s="358" t="e">
        <f>'Land-Based Wind'!#REF!</f>
        <v>#REF!</v>
      </c>
      <c r="M50" s="358" t="e">
        <f>'Land-Based Wind'!#REF!</f>
        <v>#REF!</v>
      </c>
      <c r="N50" s="358" t="e">
        <f>'Land-Based Wind'!#REF!</f>
        <v>#REF!</v>
      </c>
      <c r="O50" s="358" t="e">
        <f>'Land-Based Wind'!#REF!</f>
        <v>#REF!</v>
      </c>
      <c r="P50" s="358" t="e">
        <f>'Land-Based Wind'!#REF!</f>
        <v>#REF!</v>
      </c>
      <c r="Q50" s="358" t="e">
        <f>'Land-Based Wind'!#REF!</f>
        <v>#REF!</v>
      </c>
      <c r="R50" s="358" t="e">
        <f>'Land-Based Wind'!#REF!</f>
        <v>#REF!</v>
      </c>
      <c r="S50" s="358"/>
      <c r="T50" s="358"/>
      <c r="U50" s="358"/>
      <c r="V50" s="358">
        <f>'Land-Based Wind'!L15</f>
        <v>0.3790649778445811</v>
      </c>
      <c r="W50" s="358">
        <f>'Land-Based Wind'!L110</f>
        <v>0.38211304535589435</v>
      </c>
      <c r="X50" s="358">
        <f>'Land-Based Wind'!M110</f>
        <v>0.38789687093243597</v>
      </c>
      <c r="Y50" s="358">
        <f>'Land-Based Wind'!N110</f>
        <v>0.39334723200360061</v>
      </c>
      <c r="Z50" s="358">
        <f>'Land-Based Wind'!O110</f>
        <v>0.3984568539371578</v>
      </c>
      <c r="AA50" s="358">
        <f>'Land-Based Wind'!P110</f>
        <v>0.40322155751857414</v>
      </c>
      <c r="AB50" s="358">
        <f>'Land-Based Wind'!Q110</f>
        <v>0.40764022117596144</v>
      </c>
      <c r="AC50" s="358">
        <f>'Land-Based Wind'!R110</f>
        <v>0.41182618019493394</v>
      </c>
      <c r="AD50" s="358">
        <f>'Land-Based Wind'!S110</f>
        <v>0.41600018592009297</v>
      </c>
      <c r="AE50" s="358">
        <f>'Land-Based Wind'!T110</f>
        <v>0.41985074276279949</v>
      </c>
      <c r="AF50" s="358">
        <f>'Land-Based Wind'!U110</f>
        <v>0.42338663211967498</v>
      </c>
      <c r="AG50" s="358">
        <f>'Land-Based Wind'!V110</f>
        <v>0.42661886827659073</v>
      </c>
      <c r="AH50" s="358">
        <f>'Land-Based Wind'!W110</f>
        <v>0.42956043152828866</v>
      </c>
      <c r="AI50" s="358">
        <f>'Land-Based Wind'!X110</f>
        <v>0.43243129411867143</v>
      </c>
      <c r="AJ50" s="358">
        <f>'Land-Based Wind'!Y110</f>
        <v>0.43504489171492178</v>
      </c>
      <c r="AK50" s="358">
        <f>'Land-Based Wind'!Z110</f>
        <v>0.43747012793056023</v>
      </c>
      <c r="AL50" s="358">
        <f>'Land-Based Wind'!AA110</f>
        <v>0.43967345109033928</v>
      </c>
      <c r="AM50" s="358">
        <f>'Land-Based Wind'!AB110</f>
        <v>0.44172584824038769</v>
      </c>
      <c r="AN50" s="358">
        <f>'Land-Based Wind'!AC110</f>
        <v>0.44370260996585925</v>
      </c>
      <c r="AO50" s="358">
        <f>'Land-Based Wind'!AD110</f>
        <v>0.445515368684619</v>
      </c>
      <c r="AP50" s="358">
        <f>'Land-Based Wind'!AE110</f>
        <v>0.44723634939522594</v>
      </c>
      <c r="AQ50" s="358">
        <f>'Land-Based Wind'!AF110</f>
        <v>0.44883153149906951</v>
      </c>
      <c r="AR50" s="358">
        <f>'Land-Based Wind'!AG110</f>
        <v>0.4503730929040024</v>
      </c>
      <c r="AS50" s="358">
        <f>'Land-Based Wind'!AH110</f>
        <v>0.45182581106077946</v>
      </c>
      <c r="AT50" s="358">
        <f>'Land-Based Wind'!AI110</f>
        <v>0.45320719069394066</v>
      </c>
      <c r="AU50" s="358">
        <f>'Land-Based Wind'!AJ110</f>
        <v>0.45453410818814238</v>
      </c>
      <c r="AV50" s="358">
        <f>'Land-Based Wind'!AK110</f>
        <v>0.45582272041820937</v>
      </c>
      <c r="AW50" s="358">
        <f>'Land-Based Wind'!AL110</f>
        <v>0.45708840515452193</v>
      </c>
      <c r="AX50" s="358">
        <f>'Land-Based Wind'!AM110</f>
        <v>0.45847884782254705</v>
      </c>
      <c r="AY50" s="358">
        <f>'Land-Based Wind'!AN110</f>
        <v>0.459875428991115</v>
      </c>
      <c r="AZ50" s="358">
        <f>'Land-Based Wind'!AO110</f>
        <v>0.46129090466468692</v>
      </c>
      <c r="BA50" s="358">
        <f>'Land-Based Wind'!AP110</f>
        <v>0.46273709921896533</v>
      </c>
      <c r="BB50" s="358">
        <f>'Land-Based Wind'!AQ110</f>
        <v>0.46422487882996599</v>
      </c>
      <c r="BC50" s="358">
        <f>'Land-Based Wind'!AR110</f>
        <v>0.46576413123027061</v>
      </c>
      <c r="BD50" s="358">
        <f>'Land-Based Wind'!AS110</f>
        <v>0.46736374619579352</v>
      </c>
      <c r="BE50" s="358">
        <f>'Land-Based Wind'!AT110</f>
        <v>0.46903159049947352</v>
      </c>
      <c r="BF50" s="358">
        <f>'Land-Based Wind'!AU110</f>
        <v>0.47077448887264212</v>
      </c>
      <c r="BG50" s="358">
        <f>'Land-Based Wind'!AV110</f>
        <v>0.47259819306774009</v>
      </c>
    </row>
    <row r="51" spans="2:59" ht="15.75" thickBot="1">
      <c r="B51" s="875"/>
      <c r="D51" s="736"/>
      <c r="E51" s="62" t="str">
        <f>'Land-Based Wind'!K111</f>
        <v>TRG 4 - High</v>
      </c>
      <c r="F51" s="77"/>
      <c r="G51" s="77"/>
      <c r="H51" s="77"/>
      <c r="I51" s="77"/>
      <c r="J51" s="77"/>
      <c r="K51" s="77"/>
      <c r="L51" s="77"/>
      <c r="M51" s="77"/>
      <c r="N51" s="77"/>
      <c r="O51" s="77"/>
      <c r="P51" s="77"/>
      <c r="Q51" s="77"/>
      <c r="R51" s="77"/>
      <c r="S51" s="77"/>
      <c r="T51" s="77"/>
      <c r="U51" s="77"/>
      <c r="V51" s="77"/>
      <c r="W51" s="361">
        <f>'Land-Based Wind'!L111</f>
        <v>0.38211304535589435</v>
      </c>
      <c r="X51" s="361">
        <f>'Land-Based Wind'!M111</f>
        <v>0.38211304535589435</v>
      </c>
      <c r="Y51" s="361">
        <f>'Land-Based Wind'!N111</f>
        <v>0.38211304535589435</v>
      </c>
      <c r="Z51" s="361">
        <f>'Land-Based Wind'!O111</f>
        <v>0.38211304535589435</v>
      </c>
      <c r="AA51" s="361">
        <f>'Land-Based Wind'!P111</f>
        <v>0.38211304535589435</v>
      </c>
      <c r="AB51" s="361">
        <f>'Land-Based Wind'!Q111</f>
        <v>0.38211304535589435</v>
      </c>
      <c r="AC51" s="361">
        <f>'Land-Based Wind'!R111</f>
        <v>0.38211304535589435</v>
      </c>
      <c r="AD51" s="361">
        <f>'Land-Based Wind'!S111</f>
        <v>0.38211304535589435</v>
      </c>
      <c r="AE51" s="361">
        <f>'Land-Based Wind'!T111</f>
        <v>0.38211304535589435</v>
      </c>
      <c r="AF51" s="361">
        <f>'Land-Based Wind'!U111</f>
        <v>0.38211304535589435</v>
      </c>
      <c r="AG51" s="361">
        <f>'Land-Based Wind'!V111</f>
        <v>0.38211304535589435</v>
      </c>
      <c r="AH51" s="361">
        <f>'Land-Based Wind'!W111</f>
        <v>0.38211304535589435</v>
      </c>
      <c r="AI51" s="361">
        <f>'Land-Based Wind'!X111</f>
        <v>0.38211304535589435</v>
      </c>
      <c r="AJ51" s="361">
        <f>'Land-Based Wind'!Y111</f>
        <v>0.38211304535589435</v>
      </c>
      <c r="AK51" s="361">
        <f>'Land-Based Wind'!Z111</f>
        <v>0.38211304535589435</v>
      </c>
      <c r="AL51" s="361">
        <f>'Land-Based Wind'!AA111</f>
        <v>0.38211304535589435</v>
      </c>
      <c r="AM51" s="361">
        <f>'Land-Based Wind'!AB111</f>
        <v>0.38211304535589435</v>
      </c>
      <c r="AN51" s="361">
        <f>'Land-Based Wind'!AC111</f>
        <v>0.38211304535589435</v>
      </c>
      <c r="AO51" s="361">
        <f>'Land-Based Wind'!AD111</f>
        <v>0.38211304535589435</v>
      </c>
      <c r="AP51" s="361">
        <f>'Land-Based Wind'!AE111</f>
        <v>0.38211304535589435</v>
      </c>
      <c r="AQ51" s="361">
        <f>'Land-Based Wind'!AF111</f>
        <v>0.38211304535589435</v>
      </c>
      <c r="AR51" s="361">
        <f>'Land-Based Wind'!AG111</f>
        <v>0.38211304535589435</v>
      </c>
      <c r="AS51" s="361">
        <f>'Land-Based Wind'!AH111</f>
        <v>0.38211304535589435</v>
      </c>
      <c r="AT51" s="361">
        <f>'Land-Based Wind'!AI111</f>
        <v>0.38211304535589435</v>
      </c>
      <c r="AU51" s="361">
        <f>'Land-Based Wind'!AJ111</f>
        <v>0.38211304535589435</v>
      </c>
      <c r="AV51" s="361">
        <f>'Land-Based Wind'!AK111</f>
        <v>0.38211304535589435</v>
      </c>
      <c r="AW51" s="361">
        <f>'Land-Based Wind'!AL111</f>
        <v>0.38211304535589435</v>
      </c>
      <c r="AX51" s="361">
        <f>'Land-Based Wind'!AM111</f>
        <v>0.38211304535589435</v>
      </c>
      <c r="AY51" s="361">
        <f>'Land-Based Wind'!AN111</f>
        <v>0.38211304535589435</v>
      </c>
      <c r="AZ51" s="361">
        <f>'Land-Based Wind'!AO111</f>
        <v>0.38211304535589435</v>
      </c>
      <c r="BA51" s="361">
        <f>'Land-Based Wind'!AP111</f>
        <v>0.38211304535589435</v>
      </c>
      <c r="BB51" s="361">
        <f>'Land-Based Wind'!AQ111</f>
        <v>0.38211304535589435</v>
      </c>
      <c r="BC51" s="361">
        <f>'Land-Based Wind'!AR111</f>
        <v>0.38211304535589435</v>
      </c>
      <c r="BD51" s="361">
        <f>'Land-Based Wind'!AS111</f>
        <v>0.38211304535589435</v>
      </c>
      <c r="BE51" s="361">
        <f>'Land-Based Wind'!AT111</f>
        <v>0.38211304535589435</v>
      </c>
      <c r="BF51" s="361">
        <f>'Land-Based Wind'!AU111</f>
        <v>0.38211304535589435</v>
      </c>
      <c r="BG51" s="361">
        <f>'Land-Based Wind'!AV111</f>
        <v>0.38211304535589435</v>
      </c>
    </row>
    <row r="52" spans="2:59" ht="15.75" thickTop="1">
      <c r="B52" s="875"/>
      <c r="D52" s="736"/>
      <c r="E52" s="62" t="str">
        <f>'Land-Based Wind'!K112</f>
        <v>TRG 5 - Low</v>
      </c>
      <c r="F52" s="78"/>
      <c r="G52" s="78"/>
      <c r="H52" s="78"/>
      <c r="I52" s="78"/>
      <c r="J52" s="78"/>
      <c r="K52" s="78"/>
      <c r="L52" s="78"/>
      <c r="M52" s="78"/>
      <c r="N52" s="78"/>
      <c r="O52" s="78"/>
      <c r="P52" s="78"/>
      <c r="Q52" s="78"/>
      <c r="R52" s="78"/>
      <c r="S52" s="78"/>
      <c r="T52" s="78"/>
      <c r="U52" s="78"/>
      <c r="V52" s="78"/>
      <c r="W52" s="362">
        <f>'Land-Based Wind'!L112</f>
        <v>0.32279959203529368</v>
      </c>
      <c r="X52" s="362">
        <f>'Land-Based Wind'!M112</f>
        <v>0.33802082765241154</v>
      </c>
      <c r="Y52" s="362">
        <f>'Land-Based Wind'!N112</f>
        <v>0.34778338129458697</v>
      </c>
      <c r="Z52" s="362">
        <f>'Land-Based Wind'!O112</f>
        <v>0.35689741835618505</v>
      </c>
      <c r="AA52" s="362">
        <f>'Land-Based Wind'!P112</f>
        <v>0.36530409124295693</v>
      </c>
      <c r="AB52" s="362">
        <f>'Land-Based Wind'!Q112</f>
        <v>0.37295871035391631</v>
      </c>
      <c r="AC52" s="362">
        <f>'Land-Based Wind'!R112</f>
        <v>0.37983173994756969</v>
      </c>
      <c r="AD52" s="362">
        <f>'Land-Based Wind'!S112</f>
        <v>0.38661303134642705</v>
      </c>
      <c r="AE52" s="362">
        <f>'Land-Based Wind'!T112</f>
        <v>0.39287706241129222</v>
      </c>
      <c r="AF52" s="362">
        <f>'Land-Based Wind'!U112</f>
        <v>0.39839196121766435</v>
      </c>
      <c r="AG52" s="362">
        <f>'Land-Based Wind'!V112</f>
        <v>0.40318027175919835</v>
      </c>
      <c r="AH52" s="362">
        <f>'Land-Based Wind'!W112</f>
        <v>0.40727553165670533</v>
      </c>
      <c r="AI52" s="362">
        <f>'Land-Based Wind'!X112</f>
        <v>0.41072024107521421</v>
      </c>
      <c r="AJ52" s="362">
        <f>'Land-Based Wind'!Y112</f>
        <v>0.41395533493432612</v>
      </c>
      <c r="AK52" s="362">
        <f>'Land-Based Wind'!Z112</f>
        <v>0.41664920429428959</v>
      </c>
      <c r="AL52" s="362">
        <f>'Land-Based Wind'!AA112</f>
        <v>0.4189565450381732</v>
      </c>
      <c r="AM52" s="362">
        <f>'Land-Based Wind'!AB112</f>
        <v>0.42083541776288214</v>
      </c>
      <c r="AN52" s="362">
        <f>'Land-Based Wind'!AC112</f>
        <v>0.4226938801660623</v>
      </c>
      <c r="AO52" s="362">
        <f>'Land-Based Wind'!AD112</f>
        <v>0.42423609918740418</v>
      </c>
      <c r="AP52" s="362">
        <f>'Land-Based Wind'!AE112</f>
        <v>0.42551134094790283</v>
      </c>
      <c r="AQ52" s="362">
        <f>'Land-Based Wind'!AF112</f>
        <v>0.42666662888287554</v>
      </c>
      <c r="AR52" s="362">
        <f>'Land-Based Wind'!AG112</f>
        <v>0.42764107172380106</v>
      </c>
      <c r="AS52" s="362">
        <f>'Land-Based Wind'!AH112</f>
        <v>0.42857189484404573</v>
      </c>
      <c r="AT52" s="362">
        <f>'Land-Based Wind'!AI112</f>
        <v>0.42938587395367411</v>
      </c>
      <c r="AU52" s="362">
        <f>'Land-Based Wind'!AJ112</f>
        <v>0.43010532367867155</v>
      </c>
      <c r="AV52" s="362">
        <f>'Land-Based Wind'!AK112</f>
        <v>0.4307459580696229</v>
      </c>
      <c r="AW52" s="362">
        <f>'Land-Based Wind'!AL112</f>
        <v>0.43131667020843195</v>
      </c>
      <c r="AX52" s="362">
        <f>'Land-Based Wind'!AM112</f>
        <v>0.43190656687942264</v>
      </c>
      <c r="AY52" s="362">
        <f>'Land-Based Wind'!AN112</f>
        <v>0.43242353179112475</v>
      </c>
      <c r="AZ52" s="362">
        <f>'Land-Based Wind'!AO112</f>
        <v>0.43285495717866451</v>
      </c>
      <c r="BA52" s="362">
        <f>'Land-Based Wind'!AP112</f>
        <v>0.43318081017231158</v>
      </c>
      <c r="BB52" s="362">
        <f>'Land-Based Wind'!AQ112</f>
        <v>0.43337369168299866</v>
      </c>
      <c r="BC52" s="362">
        <f>'Land-Based Wind'!AR112</f>
        <v>0.43392714149994749</v>
      </c>
      <c r="BD52" s="362">
        <f>'Land-Based Wind'!AS112</f>
        <v>0.43427172261051583</v>
      </c>
      <c r="BE52" s="362">
        <f>'Land-Based Wind'!AT112</f>
        <v>0.43435765291821932</v>
      </c>
      <c r="BF52" s="362">
        <f>'Land-Based Wind'!AU112</f>
        <v>0.43435765291821932</v>
      </c>
      <c r="BG52" s="362">
        <f>'Land-Based Wind'!AV112</f>
        <v>0.43435765291821932</v>
      </c>
    </row>
    <row r="53" spans="2:59">
      <c r="B53" s="875"/>
      <c r="D53" s="736"/>
      <c r="E53" s="62" t="str">
        <f>'Land-Based Wind'!K113</f>
        <v>TRG 5 - Mid</v>
      </c>
      <c r="F53" s="358" t="e">
        <f>'Land-Based Wind'!#REF!</f>
        <v>#REF!</v>
      </c>
      <c r="G53" s="358" t="e">
        <f>'Land-Based Wind'!#REF!</f>
        <v>#REF!</v>
      </c>
      <c r="H53" s="358" t="e">
        <f>'Land-Based Wind'!#REF!</f>
        <v>#REF!</v>
      </c>
      <c r="I53" s="358" t="e">
        <f>'Land-Based Wind'!#REF!</f>
        <v>#REF!</v>
      </c>
      <c r="J53" s="358" t="e">
        <f>'Land-Based Wind'!#REF!</f>
        <v>#REF!</v>
      </c>
      <c r="K53" s="358" t="e">
        <f>'Land-Based Wind'!#REF!</f>
        <v>#REF!</v>
      </c>
      <c r="L53" s="358" t="e">
        <f>'Land-Based Wind'!#REF!</f>
        <v>#REF!</v>
      </c>
      <c r="M53" s="358" t="e">
        <f>'Land-Based Wind'!#REF!</f>
        <v>#REF!</v>
      </c>
      <c r="N53" s="358" t="e">
        <f>'Land-Based Wind'!#REF!</f>
        <v>#REF!</v>
      </c>
      <c r="O53" s="358" t="e">
        <f>'Land-Based Wind'!#REF!</f>
        <v>#REF!</v>
      </c>
      <c r="P53" s="358" t="e">
        <f>'Land-Based Wind'!#REF!</f>
        <v>#REF!</v>
      </c>
      <c r="Q53" s="358" t="e">
        <f>'Land-Based Wind'!#REF!</f>
        <v>#REF!</v>
      </c>
      <c r="R53" s="358" t="e">
        <f>'Land-Based Wind'!#REF!</f>
        <v>#REF!</v>
      </c>
      <c r="S53" s="358"/>
      <c r="T53" s="358"/>
      <c r="U53" s="358"/>
      <c r="V53" s="358">
        <f>'Land-Based Wind'!L16</f>
        <v>0.32023156424456123</v>
      </c>
      <c r="W53" s="358">
        <f>'Land-Based Wind'!L113</f>
        <v>0.32279959203529368</v>
      </c>
      <c r="X53" s="358">
        <f>'Land-Based Wind'!M113</f>
        <v>0.32768562395491063</v>
      </c>
      <c r="Y53" s="358">
        <f>'Land-Based Wind'!N113</f>
        <v>0.33228995335847328</v>
      </c>
      <c r="Z53" s="358">
        <f>'Land-Based Wind'!O113</f>
        <v>0.3366064348176987</v>
      </c>
      <c r="AA53" s="358">
        <f>'Land-Based Wind'!P113</f>
        <v>0.34063153783614647</v>
      </c>
      <c r="AB53" s="358">
        <f>'Land-Based Wind'!Q113</f>
        <v>0.34436431493779529</v>
      </c>
      <c r="AC53" s="358">
        <f>'Land-Based Wind'!R113</f>
        <v>0.34790050895164343</v>
      </c>
      <c r="AD53" s="358">
        <f>'Land-Based Wind'!S113</f>
        <v>0.35142660512032936</v>
      </c>
      <c r="AE53" s="358">
        <f>'Land-Based Wind'!T113</f>
        <v>0.35467945972197401</v>
      </c>
      <c r="AF53" s="358">
        <f>'Land-Based Wind'!U113</f>
        <v>0.35766649106192278</v>
      </c>
      <c r="AG53" s="358">
        <f>'Land-Based Wind'!V113</f>
        <v>0.36039700373479516</v>
      </c>
      <c r="AH53" s="358">
        <f>'Land-Based Wind'!W113</f>
        <v>0.3628819631705813</v>
      </c>
      <c r="AI53" s="358">
        <f>'Land-Based Wind'!X113</f>
        <v>0.36530719644703702</v>
      </c>
      <c r="AJ53" s="358">
        <f>'Land-Based Wind'!Y113</f>
        <v>0.36751509865835325</v>
      </c>
      <c r="AK53" s="358">
        <f>'Land-Based Wind'!Z113</f>
        <v>0.36956387786260192</v>
      </c>
      <c r="AL53" s="358">
        <f>'Land-Based Wind'!AA113</f>
        <v>0.37142519043944988</v>
      </c>
      <c r="AM53" s="358">
        <f>'Land-Based Wind'!AB113</f>
        <v>0.37315900447899131</v>
      </c>
      <c r="AN53" s="358">
        <f>'Land-Based Wind'!AC113</f>
        <v>0.37482892359399805</v>
      </c>
      <c r="AO53" s="358">
        <f>'Land-Based Wind'!AD113</f>
        <v>0.37636029705006274</v>
      </c>
      <c r="AP53" s="358">
        <f>'Land-Based Wind'!AE113</f>
        <v>0.3778141387286873</v>
      </c>
      <c r="AQ53" s="358">
        <f>'Land-Based Wind'!AF113</f>
        <v>0.37916170887474993</v>
      </c>
      <c r="AR53" s="358">
        <f>'Land-Based Wind'!AG113</f>
        <v>0.38046398158869577</v>
      </c>
      <c r="AS53" s="358">
        <f>'Land-Based Wind'!AH113</f>
        <v>0.38169120173741672</v>
      </c>
      <c r="AT53" s="358">
        <f>'Land-Based Wind'!AI113</f>
        <v>0.38285815687660857</v>
      </c>
      <c r="AU53" s="358">
        <f>'Land-Based Wind'!AJ113</f>
        <v>0.38397910375606892</v>
      </c>
      <c r="AV53" s="358">
        <f>'Land-Based Wind'!AK113</f>
        <v>0.38506769130159463</v>
      </c>
      <c r="AW53" s="358">
        <f>'Land-Based Wind'!AL113</f>
        <v>0.38613691027093511</v>
      </c>
      <c r="AX53" s="358">
        <f>'Land-Based Wind'!AM113</f>
        <v>0.38731152163645116</v>
      </c>
      <c r="AY53" s="358">
        <f>'Land-Based Wind'!AN113</f>
        <v>0.38849131865447234</v>
      </c>
      <c r="AZ53" s="358">
        <f>'Land-Based Wind'!AO113</f>
        <v>0.38968707728014135</v>
      </c>
      <c r="BA53" s="358">
        <f>'Land-Based Wind'!AP113</f>
        <v>0.39090878645180777</v>
      </c>
      <c r="BB53" s="358">
        <f>'Land-Based Wind'!AQ113</f>
        <v>0.39216562564457119</v>
      </c>
      <c r="BC53" s="358">
        <f>'Land-Based Wind'!AR113</f>
        <v>0.39346594776886529</v>
      </c>
      <c r="BD53" s="358">
        <f>'Land-Based Wind'!AS113</f>
        <v>0.39481726268616529</v>
      </c>
      <c r="BE53" s="358">
        <f>'Land-Based Wind'!AT113</f>
        <v>0.39622621605048924</v>
      </c>
      <c r="BF53" s="358">
        <f>'Land-Based Wind'!AU113</f>
        <v>0.39769857322503632</v>
      </c>
      <c r="BG53" s="358">
        <f>'Land-Based Wind'!AV113</f>
        <v>0.39923919314713924</v>
      </c>
    </row>
    <row r="54" spans="2:59">
      <c r="B54" s="875"/>
      <c r="D54" s="737"/>
      <c r="E54" s="62" t="str">
        <f>'Land-Based Wind'!K114</f>
        <v>TRG 5 - High</v>
      </c>
      <c r="F54" s="43"/>
      <c r="G54" s="43"/>
      <c r="H54" s="43"/>
      <c r="I54" s="43"/>
      <c r="J54" s="43"/>
      <c r="K54" s="43"/>
      <c r="L54" s="43"/>
      <c r="M54" s="43"/>
      <c r="N54" s="43"/>
      <c r="O54" s="43"/>
      <c r="P54" s="43"/>
      <c r="Q54" s="43"/>
      <c r="R54" s="43"/>
      <c r="S54" s="43"/>
      <c r="T54" s="43"/>
      <c r="U54" s="43"/>
      <c r="V54" s="43"/>
      <c r="W54" s="363">
        <f>'Land-Based Wind'!L114</f>
        <v>0.32279959203529368</v>
      </c>
      <c r="X54" s="363">
        <f>'Land-Based Wind'!M114</f>
        <v>0.32279959203529368</v>
      </c>
      <c r="Y54" s="363">
        <f>'Land-Based Wind'!N114</f>
        <v>0.32279959203529368</v>
      </c>
      <c r="Z54" s="363">
        <f>'Land-Based Wind'!O114</f>
        <v>0.32279959203529368</v>
      </c>
      <c r="AA54" s="363">
        <f>'Land-Based Wind'!P114</f>
        <v>0.32279959203529368</v>
      </c>
      <c r="AB54" s="363">
        <f>'Land-Based Wind'!Q114</f>
        <v>0.32279959203529368</v>
      </c>
      <c r="AC54" s="363">
        <f>'Land-Based Wind'!R114</f>
        <v>0.32279959203529368</v>
      </c>
      <c r="AD54" s="363">
        <f>'Land-Based Wind'!S114</f>
        <v>0.32279959203529368</v>
      </c>
      <c r="AE54" s="363">
        <f>'Land-Based Wind'!T114</f>
        <v>0.32279959203529368</v>
      </c>
      <c r="AF54" s="363">
        <f>'Land-Based Wind'!U114</f>
        <v>0.32279959203529368</v>
      </c>
      <c r="AG54" s="363">
        <f>'Land-Based Wind'!V114</f>
        <v>0.32279959203529368</v>
      </c>
      <c r="AH54" s="363">
        <f>'Land-Based Wind'!W114</f>
        <v>0.32279959203529368</v>
      </c>
      <c r="AI54" s="363">
        <f>'Land-Based Wind'!X114</f>
        <v>0.32279959203529368</v>
      </c>
      <c r="AJ54" s="363">
        <f>'Land-Based Wind'!Y114</f>
        <v>0.32279959203529368</v>
      </c>
      <c r="AK54" s="363">
        <f>'Land-Based Wind'!Z114</f>
        <v>0.32279959203529368</v>
      </c>
      <c r="AL54" s="363">
        <f>'Land-Based Wind'!AA114</f>
        <v>0.32279959203529368</v>
      </c>
      <c r="AM54" s="363">
        <f>'Land-Based Wind'!AB114</f>
        <v>0.32279959203529368</v>
      </c>
      <c r="AN54" s="363">
        <f>'Land-Based Wind'!AC114</f>
        <v>0.32279959203529368</v>
      </c>
      <c r="AO54" s="363">
        <f>'Land-Based Wind'!AD114</f>
        <v>0.32279959203529368</v>
      </c>
      <c r="AP54" s="363">
        <f>'Land-Based Wind'!AE114</f>
        <v>0.32279959203529368</v>
      </c>
      <c r="AQ54" s="363">
        <f>'Land-Based Wind'!AF114</f>
        <v>0.32279959203529368</v>
      </c>
      <c r="AR54" s="363">
        <f>'Land-Based Wind'!AG114</f>
        <v>0.32279959203529368</v>
      </c>
      <c r="AS54" s="363">
        <f>'Land-Based Wind'!AH114</f>
        <v>0.32279959203529368</v>
      </c>
      <c r="AT54" s="363">
        <f>'Land-Based Wind'!AI114</f>
        <v>0.32279959203529368</v>
      </c>
      <c r="AU54" s="363">
        <f>'Land-Based Wind'!AJ114</f>
        <v>0.32279959203529368</v>
      </c>
      <c r="AV54" s="363">
        <f>'Land-Based Wind'!AK114</f>
        <v>0.32279959203529368</v>
      </c>
      <c r="AW54" s="363">
        <f>'Land-Based Wind'!AL114</f>
        <v>0.32279959203529368</v>
      </c>
      <c r="AX54" s="363">
        <f>'Land-Based Wind'!AM114</f>
        <v>0.32279959203529368</v>
      </c>
      <c r="AY54" s="363">
        <f>'Land-Based Wind'!AN114</f>
        <v>0.32279959203529368</v>
      </c>
      <c r="AZ54" s="363">
        <f>'Land-Based Wind'!AO114</f>
        <v>0.32279959203529368</v>
      </c>
      <c r="BA54" s="363">
        <f>'Land-Based Wind'!AP114</f>
        <v>0.32279959203529368</v>
      </c>
      <c r="BB54" s="363">
        <f>'Land-Based Wind'!AQ114</f>
        <v>0.32279959203529368</v>
      </c>
      <c r="BC54" s="363">
        <f>'Land-Based Wind'!AR114</f>
        <v>0.32279959203529368</v>
      </c>
      <c r="BD54" s="363">
        <f>'Land-Based Wind'!AS114</f>
        <v>0.32279959203529368</v>
      </c>
      <c r="BE54" s="363">
        <f>'Land-Based Wind'!AT114</f>
        <v>0.32279959203529368</v>
      </c>
      <c r="BF54" s="363">
        <f>'Land-Based Wind'!AU114</f>
        <v>0.32279959203529368</v>
      </c>
      <c r="BG54" s="363">
        <f>'Land-Based Wind'!AV114</f>
        <v>0.32279959203529368</v>
      </c>
    </row>
    <row r="57" spans="2:59">
      <c r="B57" s="4"/>
      <c r="C57" s="4"/>
      <c r="D57" s="4"/>
      <c r="E57" s="4"/>
      <c r="F57" s="24">
        <f>F4</f>
        <v>2000</v>
      </c>
      <c r="G57" s="24">
        <f t="shared" ref="G57:AO57" si="4">F57+1</f>
        <v>2001</v>
      </c>
      <c r="H57" s="24">
        <f t="shared" si="4"/>
        <v>2002</v>
      </c>
      <c r="I57" s="24">
        <f t="shared" si="4"/>
        <v>2003</v>
      </c>
      <c r="J57" s="24">
        <f t="shared" si="4"/>
        <v>2004</v>
      </c>
      <c r="K57" s="24">
        <f t="shared" si="4"/>
        <v>2005</v>
      </c>
      <c r="L57" s="24">
        <f t="shared" si="4"/>
        <v>2006</v>
      </c>
      <c r="M57" s="24">
        <f t="shared" si="4"/>
        <v>2007</v>
      </c>
      <c r="N57" s="24">
        <f t="shared" si="4"/>
        <v>2008</v>
      </c>
      <c r="O57" s="24">
        <f t="shared" si="4"/>
        <v>2009</v>
      </c>
      <c r="P57" s="24">
        <f t="shared" si="4"/>
        <v>2010</v>
      </c>
      <c r="Q57" s="24">
        <f t="shared" si="4"/>
        <v>2011</v>
      </c>
      <c r="R57" s="24">
        <f t="shared" si="4"/>
        <v>2012</v>
      </c>
      <c r="S57" s="24">
        <v>2010</v>
      </c>
      <c r="T57" s="24">
        <v>2011</v>
      </c>
      <c r="U57" s="24">
        <v>2012</v>
      </c>
      <c r="V57" s="364">
        <f>R57+1</f>
        <v>2013</v>
      </c>
      <c r="W57" s="24">
        <f t="shared" si="4"/>
        <v>2014</v>
      </c>
      <c r="X57" s="24">
        <f t="shared" si="4"/>
        <v>2015</v>
      </c>
      <c r="Y57" s="24">
        <f t="shared" si="4"/>
        <v>2016</v>
      </c>
      <c r="Z57" s="24">
        <f t="shared" si="4"/>
        <v>2017</v>
      </c>
      <c r="AA57" s="24">
        <f t="shared" si="4"/>
        <v>2018</v>
      </c>
      <c r="AB57" s="24">
        <f t="shared" si="4"/>
        <v>2019</v>
      </c>
      <c r="AC57" s="24">
        <f t="shared" si="4"/>
        <v>2020</v>
      </c>
      <c r="AD57" s="24">
        <f t="shared" si="4"/>
        <v>2021</v>
      </c>
      <c r="AE57" s="24">
        <f t="shared" si="4"/>
        <v>2022</v>
      </c>
      <c r="AF57" s="24">
        <f t="shared" si="4"/>
        <v>2023</v>
      </c>
      <c r="AG57" s="24">
        <f t="shared" si="4"/>
        <v>2024</v>
      </c>
      <c r="AH57" s="24">
        <f t="shared" si="4"/>
        <v>2025</v>
      </c>
      <c r="AI57" s="24">
        <f t="shared" si="4"/>
        <v>2026</v>
      </c>
      <c r="AJ57" s="24">
        <f t="shared" si="4"/>
        <v>2027</v>
      </c>
      <c r="AK57" s="24">
        <f t="shared" si="4"/>
        <v>2028</v>
      </c>
      <c r="AL57" s="24">
        <f t="shared" si="4"/>
        <v>2029</v>
      </c>
      <c r="AM57" s="24">
        <f t="shared" si="4"/>
        <v>2030</v>
      </c>
      <c r="AN57" s="24">
        <f t="shared" si="4"/>
        <v>2031</v>
      </c>
      <c r="AO57" s="24">
        <f t="shared" si="4"/>
        <v>2032</v>
      </c>
      <c r="AP57" s="24">
        <f t="shared" ref="AP57:BG57" si="5">AO57+1</f>
        <v>2033</v>
      </c>
      <c r="AQ57" s="24">
        <f t="shared" si="5"/>
        <v>2034</v>
      </c>
      <c r="AR57" s="24">
        <f t="shared" si="5"/>
        <v>2035</v>
      </c>
      <c r="AS57" s="24">
        <f t="shared" si="5"/>
        <v>2036</v>
      </c>
      <c r="AT57" s="24">
        <f t="shared" si="5"/>
        <v>2037</v>
      </c>
      <c r="AU57" s="24">
        <f t="shared" si="5"/>
        <v>2038</v>
      </c>
      <c r="AV57" s="24">
        <f t="shared" si="5"/>
        <v>2039</v>
      </c>
      <c r="AW57" s="24">
        <f t="shared" si="5"/>
        <v>2040</v>
      </c>
      <c r="AX57" s="24">
        <f t="shared" si="5"/>
        <v>2041</v>
      </c>
      <c r="AY57" s="24">
        <f t="shared" si="5"/>
        <v>2042</v>
      </c>
      <c r="AZ57" s="24">
        <f t="shared" si="5"/>
        <v>2043</v>
      </c>
      <c r="BA57" s="24">
        <f t="shared" si="5"/>
        <v>2044</v>
      </c>
      <c r="BB57" s="24">
        <f t="shared" si="5"/>
        <v>2045</v>
      </c>
      <c r="BC57" s="24">
        <f t="shared" si="5"/>
        <v>2046</v>
      </c>
      <c r="BD57" s="24">
        <f t="shared" si="5"/>
        <v>2047</v>
      </c>
      <c r="BE57" s="24">
        <f t="shared" si="5"/>
        <v>2048</v>
      </c>
      <c r="BF57" s="24">
        <f t="shared" si="5"/>
        <v>2049</v>
      </c>
      <c r="BG57" s="24">
        <f t="shared" si="5"/>
        <v>2050</v>
      </c>
    </row>
    <row r="58" spans="2:59" ht="14.1" customHeight="1">
      <c r="B58" s="874" t="s">
        <v>118</v>
      </c>
      <c r="D58" s="735" t="s">
        <v>624</v>
      </c>
      <c r="E58" s="62" t="str">
        <f>'Land-Based Wind'!K180</f>
        <v>TRG 1 - Low</v>
      </c>
      <c r="F58" s="47"/>
      <c r="G58" s="47"/>
      <c r="H58" s="47"/>
      <c r="I58" s="47"/>
      <c r="J58" s="47"/>
      <c r="K58" s="47"/>
      <c r="L58" s="47"/>
      <c r="M58" s="47"/>
      <c r="N58" s="47"/>
      <c r="O58" s="47"/>
      <c r="P58" s="47"/>
      <c r="Q58" s="47"/>
      <c r="R58" s="47"/>
      <c r="S58" s="41"/>
      <c r="T58" s="41"/>
      <c r="U58" s="41"/>
      <c r="V58" s="41"/>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row>
    <row r="59" spans="2:59" ht="14.1" customHeight="1">
      <c r="B59" s="874"/>
      <c r="D59" s="736"/>
      <c r="E59" s="62" t="str">
        <f>'Land-Based Wind'!K181</f>
        <v>TRG 1 - Mid</v>
      </c>
      <c r="F59" s="42" t="e">
        <f>'Land-Based Wind'!#REF!</f>
        <v>#REF!</v>
      </c>
      <c r="G59" s="42" t="e">
        <f>'Land-Based Wind'!#REF!</f>
        <v>#REF!</v>
      </c>
      <c r="H59" s="42" t="e">
        <f>'Land-Based Wind'!#REF!</f>
        <v>#REF!</v>
      </c>
      <c r="I59" s="42" t="e">
        <f>'Land-Based Wind'!#REF!</f>
        <v>#REF!</v>
      </c>
      <c r="J59" s="42" t="e">
        <f>'Land-Based Wind'!#REF!</f>
        <v>#REF!</v>
      </c>
      <c r="K59" s="42" t="e">
        <f>'Land-Based Wind'!#REF!</f>
        <v>#REF!</v>
      </c>
      <c r="L59" s="42" t="e">
        <f>'Land-Based Wind'!#REF!</f>
        <v>#REF!</v>
      </c>
      <c r="M59" s="42" t="e">
        <f>'Land-Based Wind'!#REF!</f>
        <v>#REF!</v>
      </c>
      <c r="N59" s="42" t="e">
        <f>'Land-Based Wind'!#REF!</f>
        <v>#REF!</v>
      </c>
      <c r="O59" s="42" t="e">
        <f>'Land-Based Wind'!#REF!</f>
        <v>#REF!</v>
      </c>
      <c r="P59" s="42" t="e">
        <f>'Land-Based Wind'!#REF!</f>
        <v>#REF!</v>
      </c>
      <c r="Q59" s="42" t="e">
        <f>'Land-Based Wind'!#REF!</f>
        <v>#REF!</v>
      </c>
      <c r="R59" s="42" t="e">
        <f>'Land-Based Wind'!#REF!</f>
        <v>#REF!</v>
      </c>
      <c r="S59" s="42"/>
      <c r="T59" s="42"/>
      <c r="U59" s="42"/>
      <c r="V59" s="42">
        <f>'Land-Based Wind'!L42</f>
        <v>50.732379766021765</v>
      </c>
      <c r="W59" s="42">
        <f>'Land-Based Wind'!L181</f>
        <v>50.732379766021765</v>
      </c>
      <c r="X59" s="42">
        <f>'Land-Based Wind'!M181</f>
        <v>50.453351677308646</v>
      </c>
      <c r="Y59" s="42">
        <f>'Land-Based Wind'!N181</f>
        <v>50.174323588595527</v>
      </c>
      <c r="Z59" s="42">
        <f>'Land-Based Wind'!O181</f>
        <v>49.895295499882408</v>
      </c>
      <c r="AA59" s="42">
        <f>'Land-Based Wind'!P181</f>
        <v>49.616267411169289</v>
      </c>
      <c r="AB59" s="42">
        <f>'Land-Based Wind'!Q181</f>
        <v>49.33723932245617</v>
      </c>
      <c r="AC59" s="42">
        <f>'Land-Based Wind'!R181</f>
        <v>49.058211233743052</v>
      </c>
      <c r="AD59" s="42">
        <f>'Land-Based Wind'!S181</f>
        <v>48.885721142538578</v>
      </c>
      <c r="AE59" s="42">
        <f>'Land-Based Wind'!T181</f>
        <v>48.713231051334098</v>
      </c>
      <c r="AF59" s="42">
        <f>'Land-Based Wind'!U181</f>
        <v>48.540740960129625</v>
      </c>
      <c r="AG59" s="42">
        <f>'Land-Based Wind'!V181</f>
        <v>48.368250868925152</v>
      </c>
      <c r="AH59" s="42">
        <f>'Land-Based Wind'!W181</f>
        <v>48.195760777720672</v>
      </c>
      <c r="AI59" s="42">
        <f>'Land-Based Wind'!X181</f>
        <v>48.023270686516199</v>
      </c>
      <c r="AJ59" s="42">
        <f>'Land-Based Wind'!Y181</f>
        <v>47.850780595311726</v>
      </c>
      <c r="AK59" s="42">
        <f>'Land-Based Wind'!Z181</f>
        <v>47.678290504107245</v>
      </c>
      <c r="AL59" s="42">
        <f>'Land-Based Wind'!AA181</f>
        <v>47.505800412902772</v>
      </c>
      <c r="AM59" s="42">
        <f>'Land-Based Wind'!AB181</f>
        <v>47.333310321698299</v>
      </c>
      <c r="AN59" s="42">
        <f>'Land-Based Wind'!AC181</f>
        <v>47.216625848236447</v>
      </c>
      <c r="AO59" s="42">
        <f>'Land-Based Wind'!AD181</f>
        <v>47.099941374774595</v>
      </c>
      <c r="AP59" s="42">
        <f>'Land-Based Wind'!AE181</f>
        <v>46.983256901312743</v>
      </c>
      <c r="AQ59" s="42">
        <f>'Land-Based Wind'!AF181</f>
        <v>46.86657242785089</v>
      </c>
      <c r="AR59" s="42">
        <f>'Land-Based Wind'!AG181</f>
        <v>46.749887954389038</v>
      </c>
      <c r="AS59" s="42">
        <f>'Land-Based Wind'!AH181</f>
        <v>46.633203480927186</v>
      </c>
      <c r="AT59" s="42">
        <f>'Land-Based Wind'!AI181</f>
        <v>46.516519007465334</v>
      </c>
      <c r="AU59" s="42">
        <f>'Land-Based Wind'!AJ181</f>
        <v>46.399834534003482</v>
      </c>
      <c r="AV59" s="42">
        <f>'Land-Based Wind'!AK181</f>
        <v>46.28315006054163</v>
      </c>
      <c r="AW59" s="42">
        <f>'Land-Based Wind'!AL181</f>
        <v>46.166465587079777</v>
      </c>
      <c r="AX59" s="42">
        <f>'Land-Based Wind'!AM181</f>
        <v>46.11573320731376</v>
      </c>
      <c r="AY59" s="42">
        <f>'Land-Based Wind'!AN181</f>
        <v>46.065000827547735</v>
      </c>
      <c r="AZ59" s="42">
        <f>'Land-Based Wind'!AO181</f>
        <v>46.014268447781717</v>
      </c>
      <c r="BA59" s="42">
        <f>'Land-Based Wind'!AP181</f>
        <v>45.963536068015699</v>
      </c>
      <c r="BB59" s="42">
        <f>'Land-Based Wind'!AQ181</f>
        <v>45.912803688249681</v>
      </c>
      <c r="BC59" s="42">
        <f>'Land-Based Wind'!AR181</f>
        <v>45.862071308483664</v>
      </c>
      <c r="BD59" s="42">
        <f>'Land-Based Wind'!AS181</f>
        <v>45.811338928717646</v>
      </c>
      <c r="BE59" s="42">
        <f>'Land-Based Wind'!AT181</f>
        <v>45.760606548951621</v>
      </c>
      <c r="BF59" s="42">
        <f>'Land-Based Wind'!AU181</f>
        <v>45.709874169185603</v>
      </c>
      <c r="BG59" s="42">
        <f>'Land-Based Wind'!AV181</f>
        <v>45.659141789419586</v>
      </c>
    </row>
    <row r="60" spans="2:59">
      <c r="B60" s="874"/>
      <c r="D60" s="736"/>
      <c r="E60" s="62" t="str">
        <f>'Land-Based Wind'!K182</f>
        <v>TRG 1 - High</v>
      </c>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row>
    <row r="61" spans="2:59">
      <c r="B61" s="874"/>
      <c r="D61" s="736"/>
      <c r="E61" s="62" t="str">
        <f>'Land-Based Wind'!K183</f>
        <v>TRG 2 - Low</v>
      </c>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row>
    <row r="62" spans="2:59">
      <c r="B62" s="874"/>
      <c r="D62" s="736"/>
      <c r="E62" s="62" t="str">
        <f>'Land-Based Wind'!K184</f>
        <v>TRG 2 - Mid</v>
      </c>
      <c r="F62" s="42" t="e">
        <f>'Land-Based Wind'!#REF!</f>
        <v>#REF!</v>
      </c>
      <c r="G62" s="42" t="e">
        <f>'Land-Based Wind'!#REF!</f>
        <v>#REF!</v>
      </c>
      <c r="H62" s="42" t="e">
        <f>'Land-Based Wind'!#REF!</f>
        <v>#REF!</v>
      </c>
      <c r="I62" s="42" t="e">
        <f>'Land-Based Wind'!#REF!</f>
        <v>#REF!</v>
      </c>
      <c r="J62" s="42" t="e">
        <f>'Land-Based Wind'!#REF!</f>
        <v>#REF!</v>
      </c>
      <c r="K62" s="42" t="e">
        <f>'Land-Based Wind'!#REF!</f>
        <v>#REF!</v>
      </c>
      <c r="L62" s="42" t="e">
        <f>'Land-Based Wind'!#REF!</f>
        <v>#REF!</v>
      </c>
      <c r="M62" s="42" t="e">
        <f>'Land-Based Wind'!#REF!</f>
        <v>#REF!</v>
      </c>
      <c r="N62" s="42" t="e">
        <f>'Land-Based Wind'!#REF!</f>
        <v>#REF!</v>
      </c>
      <c r="O62" s="42" t="e">
        <f>'Land-Based Wind'!#REF!</f>
        <v>#REF!</v>
      </c>
      <c r="P62" s="42" t="e">
        <f>'Land-Based Wind'!#REF!</f>
        <v>#REF!</v>
      </c>
      <c r="Q62" s="42" t="e">
        <f>'Land-Based Wind'!#REF!</f>
        <v>#REF!</v>
      </c>
      <c r="R62" s="42" t="e">
        <f>'Land-Based Wind'!#REF!</f>
        <v>#REF!</v>
      </c>
      <c r="S62" s="42"/>
      <c r="T62" s="42"/>
      <c r="U62" s="42"/>
      <c r="V62" s="42">
        <f>'Land-Based Wind'!L43</f>
        <v>50.732379766021765</v>
      </c>
      <c r="W62" s="42">
        <f>'Land-Based Wind'!L184</f>
        <v>50.732379766021765</v>
      </c>
      <c r="X62" s="42">
        <f>'Land-Based Wind'!M184</f>
        <v>50.453351677308646</v>
      </c>
      <c r="Y62" s="42">
        <f>'Land-Based Wind'!N184</f>
        <v>50.174323588595527</v>
      </c>
      <c r="Z62" s="42">
        <f>'Land-Based Wind'!O184</f>
        <v>49.895295499882408</v>
      </c>
      <c r="AA62" s="42">
        <f>'Land-Based Wind'!P184</f>
        <v>49.616267411169289</v>
      </c>
      <c r="AB62" s="42">
        <f>'Land-Based Wind'!Q184</f>
        <v>49.33723932245617</v>
      </c>
      <c r="AC62" s="42">
        <f>'Land-Based Wind'!R184</f>
        <v>49.058211233743052</v>
      </c>
      <c r="AD62" s="42">
        <f>'Land-Based Wind'!S184</f>
        <v>48.885721142538578</v>
      </c>
      <c r="AE62" s="42">
        <f>'Land-Based Wind'!T184</f>
        <v>48.713231051334098</v>
      </c>
      <c r="AF62" s="42">
        <f>'Land-Based Wind'!U184</f>
        <v>48.540740960129625</v>
      </c>
      <c r="AG62" s="42">
        <f>'Land-Based Wind'!V184</f>
        <v>48.368250868925152</v>
      </c>
      <c r="AH62" s="42">
        <f>'Land-Based Wind'!W184</f>
        <v>48.195760777720672</v>
      </c>
      <c r="AI62" s="42">
        <f>'Land-Based Wind'!X184</f>
        <v>48.023270686516199</v>
      </c>
      <c r="AJ62" s="42">
        <f>'Land-Based Wind'!Y184</f>
        <v>47.850780595311726</v>
      </c>
      <c r="AK62" s="42">
        <f>'Land-Based Wind'!Z184</f>
        <v>47.678290504107245</v>
      </c>
      <c r="AL62" s="42">
        <f>'Land-Based Wind'!AA184</f>
        <v>47.505800412902772</v>
      </c>
      <c r="AM62" s="42">
        <f>'Land-Based Wind'!AB184</f>
        <v>47.333310321698299</v>
      </c>
      <c r="AN62" s="42">
        <f>'Land-Based Wind'!AC184</f>
        <v>47.216625848236447</v>
      </c>
      <c r="AO62" s="42">
        <f>'Land-Based Wind'!AD184</f>
        <v>47.099941374774595</v>
      </c>
      <c r="AP62" s="42">
        <f>'Land-Based Wind'!AE184</f>
        <v>46.983256901312743</v>
      </c>
      <c r="AQ62" s="42">
        <f>'Land-Based Wind'!AF184</f>
        <v>46.86657242785089</v>
      </c>
      <c r="AR62" s="42">
        <f>'Land-Based Wind'!AG184</f>
        <v>46.749887954389038</v>
      </c>
      <c r="AS62" s="42">
        <f>'Land-Based Wind'!AH184</f>
        <v>46.633203480927186</v>
      </c>
      <c r="AT62" s="42">
        <f>'Land-Based Wind'!AI184</f>
        <v>46.516519007465334</v>
      </c>
      <c r="AU62" s="42">
        <f>'Land-Based Wind'!AJ184</f>
        <v>46.399834534003482</v>
      </c>
      <c r="AV62" s="42">
        <f>'Land-Based Wind'!AK184</f>
        <v>46.28315006054163</v>
      </c>
      <c r="AW62" s="42">
        <f>'Land-Based Wind'!AL184</f>
        <v>46.166465587079777</v>
      </c>
      <c r="AX62" s="42">
        <f>'Land-Based Wind'!AM184</f>
        <v>46.11573320731376</v>
      </c>
      <c r="AY62" s="42">
        <f>'Land-Based Wind'!AN184</f>
        <v>46.065000827547735</v>
      </c>
      <c r="AZ62" s="42">
        <f>'Land-Based Wind'!AO184</f>
        <v>46.014268447781717</v>
      </c>
      <c r="BA62" s="42">
        <f>'Land-Based Wind'!AP184</f>
        <v>45.963536068015699</v>
      </c>
      <c r="BB62" s="42">
        <f>'Land-Based Wind'!AQ184</f>
        <v>45.912803688249681</v>
      </c>
      <c r="BC62" s="42">
        <f>'Land-Based Wind'!AR184</f>
        <v>45.862071308483664</v>
      </c>
      <c r="BD62" s="42">
        <f>'Land-Based Wind'!AS184</f>
        <v>45.811338928717646</v>
      </c>
      <c r="BE62" s="42">
        <f>'Land-Based Wind'!AT184</f>
        <v>45.760606548951621</v>
      </c>
      <c r="BF62" s="42">
        <f>'Land-Based Wind'!AU184</f>
        <v>45.709874169185603</v>
      </c>
      <c r="BG62" s="42">
        <f>'Land-Based Wind'!AV184</f>
        <v>45.659141789419586</v>
      </c>
    </row>
    <row r="63" spans="2:59">
      <c r="B63" s="874"/>
      <c r="D63" s="736"/>
      <c r="E63" s="62" t="str">
        <f>'Land-Based Wind'!K185</f>
        <v>TRG 2 - High</v>
      </c>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row>
    <row r="64" spans="2:59">
      <c r="B64" s="874"/>
      <c r="D64" s="736"/>
      <c r="E64" s="62" t="str">
        <f>'Land-Based Wind'!K186</f>
        <v>TRG 3 - Low</v>
      </c>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row>
    <row r="65" spans="1:59">
      <c r="B65" s="874"/>
      <c r="D65" s="736"/>
      <c r="E65" s="62" t="str">
        <f>'Land-Based Wind'!K187</f>
        <v>TRG 3 - Mid</v>
      </c>
      <c r="F65" s="42" t="e">
        <f>'Land-Based Wind'!#REF!</f>
        <v>#REF!</v>
      </c>
      <c r="G65" s="42" t="e">
        <f>'Land-Based Wind'!#REF!</f>
        <v>#REF!</v>
      </c>
      <c r="H65" s="42" t="e">
        <f>'Land-Based Wind'!#REF!</f>
        <v>#REF!</v>
      </c>
      <c r="I65" s="42" t="e">
        <f>'Land-Based Wind'!#REF!</f>
        <v>#REF!</v>
      </c>
      <c r="J65" s="42" t="e">
        <f>'Land-Based Wind'!#REF!</f>
        <v>#REF!</v>
      </c>
      <c r="K65" s="42" t="e">
        <f>'Land-Based Wind'!#REF!</f>
        <v>#REF!</v>
      </c>
      <c r="L65" s="42" t="e">
        <f>'Land-Based Wind'!#REF!</f>
        <v>#REF!</v>
      </c>
      <c r="M65" s="42" t="e">
        <f>'Land-Based Wind'!#REF!</f>
        <v>#REF!</v>
      </c>
      <c r="N65" s="42" t="e">
        <f>'Land-Based Wind'!#REF!</f>
        <v>#REF!</v>
      </c>
      <c r="O65" s="42" t="e">
        <f>'Land-Based Wind'!#REF!</f>
        <v>#REF!</v>
      </c>
      <c r="P65" s="42" t="e">
        <f>'Land-Based Wind'!#REF!</f>
        <v>#REF!</v>
      </c>
      <c r="Q65" s="42" t="e">
        <f>'Land-Based Wind'!#REF!</f>
        <v>#REF!</v>
      </c>
      <c r="R65" s="42" t="e">
        <f>'Land-Based Wind'!#REF!</f>
        <v>#REF!</v>
      </c>
      <c r="S65" s="42"/>
      <c r="T65" s="42"/>
      <c r="U65" s="42"/>
      <c r="V65" s="42">
        <f>'Land-Based Wind'!L44</f>
        <v>50.732379766021765</v>
      </c>
      <c r="W65" s="42">
        <f>'Land-Based Wind'!L187</f>
        <v>50.732379766021765</v>
      </c>
      <c r="X65" s="42">
        <f>'Land-Based Wind'!M187</f>
        <v>50.453351677308646</v>
      </c>
      <c r="Y65" s="42">
        <f>'Land-Based Wind'!N187</f>
        <v>50.174323588595527</v>
      </c>
      <c r="Z65" s="42">
        <f>'Land-Based Wind'!O187</f>
        <v>49.895295499882408</v>
      </c>
      <c r="AA65" s="42">
        <f>'Land-Based Wind'!P187</f>
        <v>49.616267411169289</v>
      </c>
      <c r="AB65" s="42">
        <f>'Land-Based Wind'!Q187</f>
        <v>49.33723932245617</v>
      </c>
      <c r="AC65" s="42">
        <f>'Land-Based Wind'!R187</f>
        <v>49.058211233743052</v>
      </c>
      <c r="AD65" s="42">
        <f>'Land-Based Wind'!S187</f>
        <v>48.885721142538578</v>
      </c>
      <c r="AE65" s="42">
        <f>'Land-Based Wind'!T187</f>
        <v>48.713231051334098</v>
      </c>
      <c r="AF65" s="42">
        <f>'Land-Based Wind'!U187</f>
        <v>48.540740960129625</v>
      </c>
      <c r="AG65" s="42">
        <f>'Land-Based Wind'!V187</f>
        <v>48.368250868925152</v>
      </c>
      <c r="AH65" s="42">
        <f>'Land-Based Wind'!W187</f>
        <v>48.195760777720672</v>
      </c>
      <c r="AI65" s="42">
        <f>'Land-Based Wind'!X187</f>
        <v>48.023270686516199</v>
      </c>
      <c r="AJ65" s="42">
        <f>'Land-Based Wind'!Y187</f>
        <v>47.850780595311726</v>
      </c>
      <c r="AK65" s="42">
        <f>'Land-Based Wind'!Z187</f>
        <v>47.678290504107245</v>
      </c>
      <c r="AL65" s="42">
        <f>'Land-Based Wind'!AA187</f>
        <v>47.505800412902772</v>
      </c>
      <c r="AM65" s="42">
        <f>'Land-Based Wind'!AB187</f>
        <v>47.333310321698299</v>
      </c>
      <c r="AN65" s="42">
        <f>'Land-Based Wind'!AC187</f>
        <v>47.216625848236447</v>
      </c>
      <c r="AO65" s="42">
        <f>'Land-Based Wind'!AD187</f>
        <v>47.099941374774595</v>
      </c>
      <c r="AP65" s="42">
        <f>'Land-Based Wind'!AE187</f>
        <v>46.983256901312743</v>
      </c>
      <c r="AQ65" s="42">
        <f>'Land-Based Wind'!AF187</f>
        <v>46.86657242785089</v>
      </c>
      <c r="AR65" s="42">
        <f>'Land-Based Wind'!AG187</f>
        <v>46.749887954389038</v>
      </c>
      <c r="AS65" s="42">
        <f>'Land-Based Wind'!AH187</f>
        <v>46.633203480927186</v>
      </c>
      <c r="AT65" s="42">
        <f>'Land-Based Wind'!AI187</f>
        <v>46.516519007465334</v>
      </c>
      <c r="AU65" s="42">
        <f>'Land-Based Wind'!AJ187</f>
        <v>46.399834534003482</v>
      </c>
      <c r="AV65" s="42">
        <f>'Land-Based Wind'!AK187</f>
        <v>46.28315006054163</v>
      </c>
      <c r="AW65" s="42">
        <f>'Land-Based Wind'!AL187</f>
        <v>46.166465587079777</v>
      </c>
      <c r="AX65" s="42">
        <f>'Land-Based Wind'!AM187</f>
        <v>46.11573320731376</v>
      </c>
      <c r="AY65" s="42">
        <f>'Land-Based Wind'!AN187</f>
        <v>46.065000827547735</v>
      </c>
      <c r="AZ65" s="42">
        <f>'Land-Based Wind'!AO187</f>
        <v>46.014268447781717</v>
      </c>
      <c r="BA65" s="42">
        <f>'Land-Based Wind'!AP187</f>
        <v>45.963536068015699</v>
      </c>
      <c r="BB65" s="42">
        <f>'Land-Based Wind'!AQ187</f>
        <v>45.912803688249681</v>
      </c>
      <c r="BC65" s="42">
        <f>'Land-Based Wind'!AR187</f>
        <v>45.862071308483664</v>
      </c>
      <c r="BD65" s="42">
        <f>'Land-Based Wind'!AS187</f>
        <v>45.811338928717646</v>
      </c>
      <c r="BE65" s="42">
        <f>'Land-Based Wind'!AT187</f>
        <v>45.760606548951621</v>
      </c>
      <c r="BF65" s="42">
        <f>'Land-Based Wind'!AU187</f>
        <v>45.709874169185603</v>
      </c>
      <c r="BG65" s="42">
        <f>'Land-Based Wind'!AV187</f>
        <v>45.659141789419586</v>
      </c>
    </row>
    <row r="66" spans="1:59">
      <c r="B66" s="874"/>
      <c r="D66" s="736"/>
      <c r="E66" s="62" t="str">
        <f>'Land-Based Wind'!K188</f>
        <v>TRG 3 - High</v>
      </c>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row>
    <row r="67" spans="1:59">
      <c r="B67" s="874"/>
      <c r="D67" s="736"/>
      <c r="E67" s="62" t="str">
        <f>'Land-Based Wind'!K189</f>
        <v>TRG 4 - Low</v>
      </c>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row>
    <row r="68" spans="1:59">
      <c r="B68" s="874"/>
      <c r="D68" s="736"/>
      <c r="E68" s="62" t="str">
        <f>'Land-Based Wind'!K190</f>
        <v>TRG 4 - Mid</v>
      </c>
      <c r="F68" s="42" t="e">
        <f>'Land-Based Wind'!#REF!</f>
        <v>#REF!</v>
      </c>
      <c r="G68" s="42" t="e">
        <f>'Land-Based Wind'!#REF!</f>
        <v>#REF!</v>
      </c>
      <c r="H68" s="42" t="e">
        <f>'Land-Based Wind'!#REF!</f>
        <v>#REF!</v>
      </c>
      <c r="I68" s="42" t="e">
        <f>'Land-Based Wind'!#REF!</f>
        <v>#REF!</v>
      </c>
      <c r="J68" s="42" t="e">
        <f>'Land-Based Wind'!#REF!</f>
        <v>#REF!</v>
      </c>
      <c r="K68" s="42" t="e">
        <f>'Land-Based Wind'!#REF!</f>
        <v>#REF!</v>
      </c>
      <c r="L68" s="42" t="e">
        <f>'Land-Based Wind'!#REF!</f>
        <v>#REF!</v>
      </c>
      <c r="M68" s="42" t="e">
        <f>'Land-Based Wind'!#REF!</f>
        <v>#REF!</v>
      </c>
      <c r="N68" s="42" t="e">
        <f>'Land-Based Wind'!#REF!</f>
        <v>#REF!</v>
      </c>
      <c r="O68" s="42" t="e">
        <f>'Land-Based Wind'!#REF!</f>
        <v>#REF!</v>
      </c>
      <c r="P68" s="42" t="e">
        <f>'Land-Based Wind'!#REF!</f>
        <v>#REF!</v>
      </c>
      <c r="Q68" s="42" t="e">
        <f>'Land-Based Wind'!#REF!</f>
        <v>#REF!</v>
      </c>
      <c r="R68" s="42" t="e">
        <f>'Land-Based Wind'!#REF!</f>
        <v>#REF!</v>
      </c>
      <c r="S68" s="42"/>
      <c r="T68" s="42"/>
      <c r="U68" s="42"/>
      <c r="V68" s="42">
        <f>'Land-Based Wind'!L45</f>
        <v>50.732379766021765</v>
      </c>
      <c r="W68" s="42">
        <f>'Land-Based Wind'!L190</f>
        <v>50.732379766021765</v>
      </c>
      <c r="X68" s="42">
        <f>'Land-Based Wind'!M190</f>
        <v>50.453351677308646</v>
      </c>
      <c r="Y68" s="42">
        <f>'Land-Based Wind'!N190</f>
        <v>50.174323588595527</v>
      </c>
      <c r="Z68" s="42">
        <f>'Land-Based Wind'!O190</f>
        <v>49.895295499882408</v>
      </c>
      <c r="AA68" s="42">
        <f>'Land-Based Wind'!P190</f>
        <v>49.616267411169289</v>
      </c>
      <c r="AB68" s="42">
        <f>'Land-Based Wind'!Q190</f>
        <v>49.33723932245617</v>
      </c>
      <c r="AC68" s="42">
        <f>'Land-Based Wind'!R190</f>
        <v>49.058211233743052</v>
      </c>
      <c r="AD68" s="42">
        <f>'Land-Based Wind'!S190</f>
        <v>48.885721142538578</v>
      </c>
      <c r="AE68" s="42">
        <f>'Land-Based Wind'!T190</f>
        <v>48.713231051334098</v>
      </c>
      <c r="AF68" s="42">
        <f>'Land-Based Wind'!U190</f>
        <v>48.540740960129625</v>
      </c>
      <c r="AG68" s="42">
        <f>'Land-Based Wind'!V190</f>
        <v>48.368250868925152</v>
      </c>
      <c r="AH68" s="42">
        <f>'Land-Based Wind'!W190</f>
        <v>48.195760777720672</v>
      </c>
      <c r="AI68" s="42">
        <f>'Land-Based Wind'!X190</f>
        <v>48.023270686516199</v>
      </c>
      <c r="AJ68" s="42">
        <f>'Land-Based Wind'!Y190</f>
        <v>47.850780595311726</v>
      </c>
      <c r="AK68" s="42">
        <f>'Land-Based Wind'!Z190</f>
        <v>47.678290504107245</v>
      </c>
      <c r="AL68" s="42">
        <f>'Land-Based Wind'!AA190</f>
        <v>47.505800412902772</v>
      </c>
      <c r="AM68" s="42">
        <f>'Land-Based Wind'!AB190</f>
        <v>47.333310321698299</v>
      </c>
      <c r="AN68" s="42">
        <f>'Land-Based Wind'!AC190</f>
        <v>47.216625848236447</v>
      </c>
      <c r="AO68" s="42">
        <f>'Land-Based Wind'!AD190</f>
        <v>47.099941374774595</v>
      </c>
      <c r="AP68" s="42">
        <f>'Land-Based Wind'!AE190</f>
        <v>46.983256901312743</v>
      </c>
      <c r="AQ68" s="42">
        <f>'Land-Based Wind'!AF190</f>
        <v>46.86657242785089</v>
      </c>
      <c r="AR68" s="42">
        <f>'Land-Based Wind'!AG190</f>
        <v>46.749887954389038</v>
      </c>
      <c r="AS68" s="42">
        <f>'Land-Based Wind'!AH190</f>
        <v>46.633203480927186</v>
      </c>
      <c r="AT68" s="42">
        <f>'Land-Based Wind'!AI190</f>
        <v>46.516519007465334</v>
      </c>
      <c r="AU68" s="42">
        <f>'Land-Based Wind'!AJ190</f>
        <v>46.399834534003482</v>
      </c>
      <c r="AV68" s="42">
        <f>'Land-Based Wind'!AK190</f>
        <v>46.28315006054163</v>
      </c>
      <c r="AW68" s="42">
        <f>'Land-Based Wind'!AL190</f>
        <v>46.166465587079777</v>
      </c>
      <c r="AX68" s="42">
        <f>'Land-Based Wind'!AM190</f>
        <v>46.11573320731376</v>
      </c>
      <c r="AY68" s="42">
        <f>'Land-Based Wind'!AN190</f>
        <v>46.065000827547735</v>
      </c>
      <c r="AZ68" s="42">
        <f>'Land-Based Wind'!AO190</f>
        <v>46.014268447781717</v>
      </c>
      <c r="BA68" s="42">
        <f>'Land-Based Wind'!AP190</f>
        <v>45.963536068015699</v>
      </c>
      <c r="BB68" s="42">
        <f>'Land-Based Wind'!AQ190</f>
        <v>45.912803688249681</v>
      </c>
      <c r="BC68" s="42">
        <f>'Land-Based Wind'!AR190</f>
        <v>45.862071308483664</v>
      </c>
      <c r="BD68" s="42">
        <f>'Land-Based Wind'!AS190</f>
        <v>45.811338928717646</v>
      </c>
      <c r="BE68" s="42">
        <f>'Land-Based Wind'!AT190</f>
        <v>45.760606548951621</v>
      </c>
      <c r="BF68" s="42">
        <f>'Land-Based Wind'!AU190</f>
        <v>45.709874169185603</v>
      </c>
      <c r="BG68" s="42">
        <f>'Land-Based Wind'!AV190</f>
        <v>45.659141789419586</v>
      </c>
    </row>
    <row r="69" spans="1:59">
      <c r="B69" s="874"/>
      <c r="D69" s="736"/>
      <c r="E69" s="62" t="str">
        <f>'Land-Based Wind'!K191</f>
        <v>TRG 4 - High</v>
      </c>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row>
    <row r="70" spans="1:59">
      <c r="B70" s="874"/>
      <c r="D70" s="736"/>
      <c r="E70" s="62" t="str">
        <f>'Land-Based Wind'!K192</f>
        <v>TRG 5 - Low</v>
      </c>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row>
    <row r="71" spans="1:59">
      <c r="B71" s="874"/>
      <c r="D71" s="736"/>
      <c r="E71" s="62" t="str">
        <f>'Land-Based Wind'!K193</f>
        <v>TRG 5 - Mid</v>
      </c>
      <c r="F71" s="42" t="e">
        <f>'Land-Based Wind'!#REF!</f>
        <v>#REF!</v>
      </c>
      <c r="G71" s="42" t="e">
        <f>'Land-Based Wind'!#REF!</f>
        <v>#REF!</v>
      </c>
      <c r="H71" s="42" t="e">
        <f>'Land-Based Wind'!#REF!</f>
        <v>#REF!</v>
      </c>
      <c r="I71" s="42" t="e">
        <f>'Land-Based Wind'!#REF!</f>
        <v>#REF!</v>
      </c>
      <c r="J71" s="42" t="e">
        <f>'Land-Based Wind'!#REF!</f>
        <v>#REF!</v>
      </c>
      <c r="K71" s="42" t="e">
        <f>'Land-Based Wind'!#REF!</f>
        <v>#REF!</v>
      </c>
      <c r="L71" s="42" t="e">
        <f>'Land-Based Wind'!#REF!</f>
        <v>#REF!</v>
      </c>
      <c r="M71" s="42" t="e">
        <f>'Land-Based Wind'!#REF!</f>
        <v>#REF!</v>
      </c>
      <c r="N71" s="42" t="e">
        <f>'Land-Based Wind'!#REF!</f>
        <v>#REF!</v>
      </c>
      <c r="O71" s="42" t="e">
        <f>'Land-Based Wind'!#REF!</f>
        <v>#REF!</v>
      </c>
      <c r="P71" s="42" t="e">
        <f>'Land-Based Wind'!#REF!</f>
        <v>#REF!</v>
      </c>
      <c r="Q71" s="42" t="e">
        <f>'Land-Based Wind'!#REF!</f>
        <v>#REF!</v>
      </c>
      <c r="R71" s="42" t="e">
        <f>'Land-Based Wind'!#REF!</f>
        <v>#REF!</v>
      </c>
      <c r="S71" s="42"/>
      <c r="T71" s="42"/>
      <c r="U71" s="42"/>
      <c r="V71" s="42">
        <f>'Land-Based Wind'!L46</f>
        <v>50.732379766021765</v>
      </c>
      <c r="W71" s="42">
        <f>'Land-Based Wind'!L193</f>
        <v>50.732379766021765</v>
      </c>
      <c r="X71" s="42">
        <f>'Land-Based Wind'!M193</f>
        <v>50.453351677308646</v>
      </c>
      <c r="Y71" s="42">
        <f>'Land-Based Wind'!N193</f>
        <v>50.174323588595527</v>
      </c>
      <c r="Z71" s="42">
        <f>'Land-Based Wind'!O193</f>
        <v>49.895295499882408</v>
      </c>
      <c r="AA71" s="42">
        <f>'Land-Based Wind'!P193</f>
        <v>49.616267411169289</v>
      </c>
      <c r="AB71" s="42">
        <f>'Land-Based Wind'!Q193</f>
        <v>49.33723932245617</v>
      </c>
      <c r="AC71" s="42">
        <f>'Land-Based Wind'!R193</f>
        <v>49.058211233743052</v>
      </c>
      <c r="AD71" s="42">
        <f>'Land-Based Wind'!S193</f>
        <v>48.885721142538578</v>
      </c>
      <c r="AE71" s="42">
        <f>'Land-Based Wind'!T193</f>
        <v>48.713231051334098</v>
      </c>
      <c r="AF71" s="42">
        <f>'Land-Based Wind'!U193</f>
        <v>48.540740960129625</v>
      </c>
      <c r="AG71" s="42">
        <f>'Land-Based Wind'!V193</f>
        <v>48.368250868925152</v>
      </c>
      <c r="AH71" s="42">
        <f>'Land-Based Wind'!W193</f>
        <v>48.195760777720672</v>
      </c>
      <c r="AI71" s="42">
        <f>'Land-Based Wind'!X193</f>
        <v>48.023270686516199</v>
      </c>
      <c r="AJ71" s="42">
        <f>'Land-Based Wind'!Y193</f>
        <v>47.850780595311726</v>
      </c>
      <c r="AK71" s="42">
        <f>'Land-Based Wind'!Z193</f>
        <v>47.678290504107245</v>
      </c>
      <c r="AL71" s="42">
        <f>'Land-Based Wind'!AA193</f>
        <v>47.505800412902772</v>
      </c>
      <c r="AM71" s="42">
        <f>'Land-Based Wind'!AB193</f>
        <v>47.333310321698299</v>
      </c>
      <c r="AN71" s="42">
        <f>'Land-Based Wind'!AC193</f>
        <v>47.216625848236447</v>
      </c>
      <c r="AO71" s="42">
        <f>'Land-Based Wind'!AD193</f>
        <v>47.099941374774595</v>
      </c>
      <c r="AP71" s="42">
        <f>'Land-Based Wind'!AE193</f>
        <v>46.983256901312743</v>
      </c>
      <c r="AQ71" s="42">
        <f>'Land-Based Wind'!AF193</f>
        <v>46.86657242785089</v>
      </c>
      <c r="AR71" s="42">
        <f>'Land-Based Wind'!AG193</f>
        <v>46.749887954389038</v>
      </c>
      <c r="AS71" s="42">
        <f>'Land-Based Wind'!AH193</f>
        <v>46.633203480927186</v>
      </c>
      <c r="AT71" s="42">
        <f>'Land-Based Wind'!AI193</f>
        <v>46.516519007465334</v>
      </c>
      <c r="AU71" s="42">
        <f>'Land-Based Wind'!AJ193</f>
        <v>46.399834534003482</v>
      </c>
      <c r="AV71" s="42">
        <f>'Land-Based Wind'!AK193</f>
        <v>46.28315006054163</v>
      </c>
      <c r="AW71" s="42">
        <f>'Land-Based Wind'!AL193</f>
        <v>46.166465587079777</v>
      </c>
      <c r="AX71" s="42">
        <f>'Land-Based Wind'!AM193</f>
        <v>46.11573320731376</v>
      </c>
      <c r="AY71" s="42">
        <f>'Land-Based Wind'!AN193</f>
        <v>46.065000827547735</v>
      </c>
      <c r="AZ71" s="42">
        <f>'Land-Based Wind'!AO193</f>
        <v>46.014268447781717</v>
      </c>
      <c r="BA71" s="42">
        <f>'Land-Based Wind'!AP193</f>
        <v>45.963536068015699</v>
      </c>
      <c r="BB71" s="42">
        <f>'Land-Based Wind'!AQ193</f>
        <v>45.912803688249681</v>
      </c>
      <c r="BC71" s="42">
        <f>'Land-Based Wind'!AR193</f>
        <v>45.862071308483664</v>
      </c>
      <c r="BD71" s="42">
        <f>'Land-Based Wind'!AS193</f>
        <v>45.811338928717646</v>
      </c>
      <c r="BE71" s="42">
        <f>'Land-Based Wind'!AT193</f>
        <v>45.760606548951621</v>
      </c>
      <c r="BF71" s="42">
        <f>'Land-Based Wind'!AU193</f>
        <v>45.709874169185603</v>
      </c>
      <c r="BG71" s="42">
        <f>'Land-Based Wind'!AV193</f>
        <v>45.659141789419586</v>
      </c>
    </row>
    <row r="72" spans="1:59">
      <c r="B72" s="874"/>
      <c r="D72" s="737"/>
      <c r="E72" s="62" t="str">
        <f>'Land-Based Wind'!K194</f>
        <v>TRG 5 - High</v>
      </c>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row>
    <row r="75" spans="1:59" s="700" customFormat="1">
      <c r="A75" s="700" t="s">
        <v>119</v>
      </c>
    </row>
    <row r="76" spans="1:59">
      <c r="F76" s="24">
        <v>2000</v>
      </c>
      <c r="G76" s="24">
        <f>F76+1</f>
        <v>2001</v>
      </c>
      <c r="H76" s="24">
        <f>G76+1</f>
        <v>2002</v>
      </c>
      <c r="I76" s="24">
        <f>H76+1</f>
        <v>2003</v>
      </c>
      <c r="J76" s="24">
        <f>I76+1</f>
        <v>2004</v>
      </c>
      <c r="K76" s="24">
        <f>J76+1</f>
        <v>2005</v>
      </c>
      <c r="L76" s="24">
        <f t="shared" ref="L76:BG76" si="6">K76+1</f>
        <v>2006</v>
      </c>
      <c r="M76" s="24">
        <f t="shared" si="6"/>
        <v>2007</v>
      </c>
      <c r="N76" s="24">
        <f t="shared" si="6"/>
        <v>2008</v>
      </c>
      <c r="O76" s="24">
        <f t="shared" si="6"/>
        <v>2009</v>
      </c>
      <c r="P76" s="24">
        <f t="shared" si="6"/>
        <v>2010</v>
      </c>
      <c r="Q76" s="24">
        <f t="shared" si="6"/>
        <v>2011</v>
      </c>
      <c r="R76" s="24">
        <f t="shared" si="6"/>
        <v>2012</v>
      </c>
      <c r="S76" s="24">
        <v>2010</v>
      </c>
      <c r="T76" s="24">
        <v>2011</v>
      </c>
      <c r="U76" s="24">
        <v>2012</v>
      </c>
      <c r="V76" s="364">
        <f>R76+1</f>
        <v>2013</v>
      </c>
      <c r="W76" s="24">
        <f t="shared" si="6"/>
        <v>2014</v>
      </c>
      <c r="X76" s="24">
        <f t="shared" si="6"/>
        <v>2015</v>
      </c>
      <c r="Y76" s="24">
        <f t="shared" si="6"/>
        <v>2016</v>
      </c>
      <c r="Z76" s="24">
        <f t="shared" si="6"/>
        <v>2017</v>
      </c>
      <c r="AA76" s="24">
        <f t="shared" si="6"/>
        <v>2018</v>
      </c>
      <c r="AB76" s="24">
        <f t="shared" si="6"/>
        <v>2019</v>
      </c>
      <c r="AC76" s="24">
        <f t="shared" si="6"/>
        <v>2020</v>
      </c>
      <c r="AD76" s="24">
        <f t="shared" si="6"/>
        <v>2021</v>
      </c>
      <c r="AE76" s="24">
        <f t="shared" si="6"/>
        <v>2022</v>
      </c>
      <c r="AF76" s="24">
        <f t="shared" si="6"/>
        <v>2023</v>
      </c>
      <c r="AG76" s="24">
        <f t="shared" si="6"/>
        <v>2024</v>
      </c>
      <c r="AH76" s="24">
        <f t="shared" si="6"/>
        <v>2025</v>
      </c>
      <c r="AI76" s="24">
        <f t="shared" si="6"/>
        <v>2026</v>
      </c>
      <c r="AJ76" s="24">
        <f t="shared" si="6"/>
        <v>2027</v>
      </c>
      <c r="AK76" s="24">
        <f t="shared" si="6"/>
        <v>2028</v>
      </c>
      <c r="AL76" s="24">
        <f t="shared" si="6"/>
        <v>2029</v>
      </c>
      <c r="AM76" s="24">
        <f t="shared" si="6"/>
        <v>2030</v>
      </c>
      <c r="AN76" s="24">
        <f t="shared" si="6"/>
        <v>2031</v>
      </c>
      <c r="AO76" s="24">
        <f t="shared" si="6"/>
        <v>2032</v>
      </c>
      <c r="AP76" s="24">
        <f t="shared" si="6"/>
        <v>2033</v>
      </c>
      <c r="AQ76" s="24">
        <f t="shared" si="6"/>
        <v>2034</v>
      </c>
      <c r="AR76" s="24">
        <f t="shared" si="6"/>
        <v>2035</v>
      </c>
      <c r="AS76" s="24">
        <f t="shared" si="6"/>
        <v>2036</v>
      </c>
      <c r="AT76" s="24">
        <f t="shared" si="6"/>
        <v>2037</v>
      </c>
      <c r="AU76" s="24">
        <f t="shared" si="6"/>
        <v>2038</v>
      </c>
      <c r="AV76" s="24">
        <f t="shared" si="6"/>
        <v>2039</v>
      </c>
      <c r="AW76" s="24">
        <f t="shared" si="6"/>
        <v>2040</v>
      </c>
      <c r="AX76" s="24">
        <f t="shared" si="6"/>
        <v>2041</v>
      </c>
      <c r="AY76" s="24">
        <f t="shared" si="6"/>
        <v>2042</v>
      </c>
      <c r="AZ76" s="24">
        <f t="shared" si="6"/>
        <v>2043</v>
      </c>
      <c r="BA76" s="24">
        <f t="shared" si="6"/>
        <v>2044</v>
      </c>
      <c r="BB76" s="24">
        <f t="shared" si="6"/>
        <v>2045</v>
      </c>
      <c r="BC76" s="24">
        <f t="shared" si="6"/>
        <v>2046</v>
      </c>
      <c r="BD76" s="24">
        <f t="shared" si="6"/>
        <v>2047</v>
      </c>
      <c r="BE76" s="24">
        <f t="shared" si="6"/>
        <v>2048</v>
      </c>
      <c r="BF76" s="24">
        <f t="shared" si="6"/>
        <v>2049</v>
      </c>
      <c r="BG76" s="24">
        <f t="shared" si="6"/>
        <v>2050</v>
      </c>
    </row>
    <row r="77" spans="1:59">
      <c r="B77" s="788" t="s">
        <v>119</v>
      </c>
      <c r="C77" s="4"/>
      <c r="D77" s="735" t="s">
        <v>669</v>
      </c>
      <c r="E77" s="62" t="str">
        <f>'Offshore Wind'!K493</f>
        <v>TRG 1 - Low</v>
      </c>
      <c r="F77" s="41"/>
      <c r="G77" s="41"/>
      <c r="H77" s="41"/>
      <c r="I77" s="41"/>
      <c r="J77" s="41"/>
      <c r="K77" s="41"/>
      <c r="L77" s="41"/>
      <c r="M77" s="41"/>
      <c r="N77" s="41"/>
      <c r="O77" s="41"/>
      <c r="P77" s="41"/>
      <c r="Q77" s="41"/>
      <c r="R77" s="41"/>
      <c r="S77" s="41"/>
      <c r="T77" s="41"/>
      <c r="U77" s="41"/>
      <c r="V77" s="41"/>
      <c r="W77" s="41">
        <f>'Offshore Wind'!L493</f>
        <v>172.11010314852655</v>
      </c>
      <c r="X77" s="41">
        <f>'Offshore Wind'!M493</f>
        <v>162.80771745687213</v>
      </c>
      <c r="Y77" s="41">
        <f>'Offshore Wind'!N493</f>
        <v>153.52168095814253</v>
      </c>
      <c r="Z77" s="41">
        <f>'Offshore Wind'!O493</f>
        <v>148.4556155646539</v>
      </c>
      <c r="AA77" s="41">
        <f>'Offshore Wind'!P493</f>
        <v>143.44501091188678</v>
      </c>
      <c r="AB77" s="41">
        <f>'Offshore Wind'!Q493</f>
        <v>138.48896116189414</v>
      </c>
      <c r="AC77" s="41">
        <f>'Offshore Wind'!R493</f>
        <v>133.58658008868647</v>
      </c>
      <c r="AD77" s="41">
        <f>'Offshore Wind'!S493</f>
        <v>124.81409602563683</v>
      </c>
      <c r="AE77" s="41">
        <f>'Offshore Wind'!T493</f>
        <v>116.57961399357076</v>
      </c>
      <c r="AF77" s="41">
        <f>'Offshore Wind'!U493</f>
        <v>108.83511410340796</v>
      </c>
      <c r="AG77" s="41">
        <f>'Offshore Wind'!V493</f>
        <v>107.38076587012753</v>
      </c>
      <c r="AH77" s="41">
        <f>'Offshore Wind'!W493</f>
        <v>105.92865641168895</v>
      </c>
      <c r="AI77" s="41">
        <f>'Offshore Wind'!X493</f>
        <v>104.47878055699648</v>
      </c>
      <c r="AJ77" s="41">
        <f>'Offshore Wind'!Y493</f>
        <v>103.03113315055272</v>
      </c>
      <c r="AK77" s="41">
        <f>'Offshore Wind'!Z493</f>
        <v>101.58570905237725</v>
      </c>
      <c r="AL77" s="41">
        <f>'Offshore Wind'!AA493</f>
        <v>100.14250313792429</v>
      </c>
      <c r="AM77" s="41">
        <f>'Offshore Wind'!AB493</f>
        <v>98.701510297998496</v>
      </c>
      <c r="AN77" s="41">
        <f>'Offshore Wind'!AC493</f>
        <v>97.98471943440353</v>
      </c>
      <c r="AO77" s="41">
        <f>'Offshore Wind'!AD493</f>
        <v>97.268670105244439</v>
      </c>
      <c r="AP77" s="41">
        <f>'Offshore Wind'!AE493</f>
        <v>96.553361159477092</v>
      </c>
      <c r="AQ77" s="41">
        <f>'Offshore Wind'!AF493</f>
        <v>95.83879144841049</v>
      </c>
      <c r="AR77" s="41">
        <f>'Offshore Wind'!AG493</f>
        <v>95.124959825700302</v>
      </c>
      <c r="AS77" s="41">
        <f>'Offshore Wind'!AH493</f>
        <v>94.411865147341359</v>
      </c>
      <c r="AT77" s="41">
        <f>'Offshore Wind'!AI493</f>
        <v>93.699506271660667</v>
      </c>
      <c r="AU77" s="41">
        <f>'Offshore Wind'!AJ493</f>
        <v>92.987882059310451</v>
      </c>
      <c r="AV77" s="41">
        <f>'Offshore Wind'!AK493</f>
        <v>92.276991373260969</v>
      </c>
      <c r="AW77" s="41">
        <f>'Offshore Wind'!AL493</f>
        <v>91.566833078793238</v>
      </c>
      <c r="AX77" s="41">
        <f>'Offshore Wind'!AM493</f>
        <v>90.804185215997506</v>
      </c>
      <c r="AY77" s="41">
        <f>'Offshore Wind'!AN493</f>
        <v>90.044646427250314</v>
      </c>
      <c r="AZ77" s="41">
        <f>'Offshore Wind'!AO493</f>
        <v>89.288197738159923</v>
      </c>
      <c r="BA77" s="41">
        <f>'Offshore Wind'!AP493</f>
        <v>88.5348203283923</v>
      </c>
      <c r="BB77" s="41">
        <f>'Offshore Wind'!AQ493</f>
        <v>87.784495530109865</v>
      </c>
      <c r="BC77" s="41">
        <f>'Offshore Wind'!AR493</f>
        <v>87.037204826429232</v>
      </c>
      <c r="BD77" s="41">
        <f>'Offshore Wind'!AS493</f>
        <v>86.292929849897092</v>
      </c>
      <c r="BE77" s="41">
        <f>'Offshore Wind'!AT493</f>
        <v>85.551652380985146</v>
      </c>
      <c r="BF77" s="41">
        <f>'Offshore Wind'!AU493</f>
        <v>84.813354346602694</v>
      </c>
      <c r="BG77" s="41">
        <f>'Offshore Wind'!AV493</f>
        <v>84.078017818627316</v>
      </c>
    </row>
    <row r="78" spans="1:59">
      <c r="B78" s="788"/>
      <c r="C78" s="4"/>
      <c r="D78" s="736"/>
      <c r="E78" s="62" t="str">
        <f>'Offshore Wind'!K494</f>
        <v>TRG 1 - Mid</v>
      </c>
      <c r="F78" s="42" t="e">
        <f>'Offshore Wind'!#REF!</f>
        <v>#REF!</v>
      </c>
      <c r="G78" s="42" t="e">
        <f>'Offshore Wind'!#REF!</f>
        <v>#REF!</v>
      </c>
      <c r="H78" s="42" t="e">
        <f>'Offshore Wind'!#REF!</f>
        <v>#REF!</v>
      </c>
      <c r="I78" s="42" t="e">
        <f>'Offshore Wind'!#REF!</f>
        <v>#REF!</v>
      </c>
      <c r="J78" s="42" t="e">
        <f>'Offshore Wind'!#REF!</f>
        <v>#REF!</v>
      </c>
      <c r="K78" s="42" t="e">
        <f>'Offshore Wind'!#REF!</f>
        <v>#REF!</v>
      </c>
      <c r="L78" s="42" t="e">
        <f>'Offshore Wind'!#REF!</f>
        <v>#REF!</v>
      </c>
      <c r="M78" s="42" t="e">
        <f>'Offshore Wind'!#REF!</f>
        <v>#REF!</v>
      </c>
      <c r="N78" s="42" t="e">
        <f>'Offshore Wind'!#REF!</f>
        <v>#REF!</v>
      </c>
      <c r="O78" s="42" t="e">
        <f>'Offshore Wind'!#REF!</f>
        <v>#REF!</v>
      </c>
      <c r="P78" s="42" t="e">
        <f>'Offshore Wind'!#REF!</f>
        <v>#REF!</v>
      </c>
      <c r="Q78" s="42" t="e">
        <f>'Offshore Wind'!#REF!</f>
        <v>#REF!</v>
      </c>
      <c r="R78" s="42" t="e">
        <f>'Offshore Wind'!#REF!</f>
        <v>#REF!</v>
      </c>
      <c r="S78" s="42"/>
      <c r="T78" s="42"/>
      <c r="U78" s="42"/>
      <c r="V78" s="42">
        <f>'Offshore Wind'!L148</f>
        <v>172.11010314852655</v>
      </c>
      <c r="W78" s="42">
        <f>'Offshore Wind'!L494</f>
        <v>172.11010314852655</v>
      </c>
      <c r="X78" s="42">
        <f>'Offshore Wind'!M494</f>
        <v>168.92866720681781</v>
      </c>
      <c r="Y78" s="42">
        <f>'Offshore Wind'!N494</f>
        <v>165.74750821114554</v>
      </c>
      <c r="Z78" s="42">
        <f>'Offshore Wind'!O494</f>
        <v>160.46771790276952</v>
      </c>
      <c r="AA78" s="42">
        <f>'Offshore Wind'!P494</f>
        <v>155.24691275390765</v>
      </c>
      <c r="AB78" s="42">
        <f>'Offshore Wind'!Q494</f>
        <v>150.08410974398632</v>
      </c>
      <c r="AC78" s="42">
        <f>'Offshore Wind'!R494</f>
        <v>144.978347569227</v>
      </c>
      <c r="AD78" s="42">
        <f>'Offshore Wind'!S494</f>
        <v>137.10351525421632</v>
      </c>
      <c r="AE78" s="42">
        <f>'Offshore Wind'!T494</f>
        <v>129.55534635610189</v>
      </c>
      <c r="AF78" s="42">
        <f>'Offshore Wind'!U494</f>
        <v>122.31392778608691</v>
      </c>
      <c r="AG78" s="42">
        <f>'Offshore Wind'!V494</f>
        <v>121.52618339040202</v>
      </c>
      <c r="AH78" s="42">
        <f>'Offshore Wind'!W494</f>
        <v>120.73977898514555</v>
      </c>
      <c r="AI78" s="42">
        <f>'Offshore Wind'!X494</f>
        <v>119.95471115366844</v>
      </c>
      <c r="AJ78" s="42">
        <f>'Offshore Wind'!Y494</f>
        <v>119.17097649091555</v>
      </c>
      <c r="AK78" s="42">
        <f>'Offshore Wind'!Z494</f>
        <v>118.38857160337683</v>
      </c>
      <c r="AL78" s="42">
        <f>'Offshore Wind'!AA494</f>
        <v>117.6074931090378</v>
      </c>
      <c r="AM78" s="42">
        <f>'Offshore Wind'!AB494</f>
        <v>116.82773763733023</v>
      </c>
      <c r="AN78" s="42">
        <f>'Offshore Wind'!AC494</f>
        <v>116.42254446042786</v>
      </c>
      <c r="AO78" s="42">
        <f>'Offshore Wind'!AD494</f>
        <v>116.01829638791023</v>
      </c>
      <c r="AP78" s="42">
        <f>'Offshore Wind'!AE494</f>
        <v>115.61499011693191</v>
      </c>
      <c r="AQ78" s="42">
        <f>'Offshore Wind'!AF494</f>
        <v>115.21262236001898</v>
      </c>
      <c r="AR78" s="42">
        <f>'Offshore Wind'!AG494</f>
        <v>114.81118984497988</v>
      </c>
      <c r="AS78" s="42">
        <f>'Offshore Wind'!AH494</f>
        <v>114.41068931481649</v>
      </c>
      <c r="AT78" s="42">
        <f>'Offshore Wind'!AI494</f>
        <v>114.01111752763626</v>
      </c>
      <c r="AU78" s="42">
        <f>'Offshore Wind'!AJ494</f>
        <v>113.61247125656433</v>
      </c>
      <c r="AV78" s="42">
        <f>'Offshore Wind'!AK494</f>
        <v>113.2147472896572</v>
      </c>
      <c r="AW78" s="42">
        <f>'Offshore Wind'!AL494</f>
        <v>112.8179424298161</v>
      </c>
      <c r="AX78" s="42">
        <f>'Offshore Wind'!AM494</f>
        <v>112.39286071837006</v>
      </c>
      <c r="AY78" s="42">
        <f>'Offshore Wind'!AN494</f>
        <v>111.96871580132989</v>
      </c>
      <c r="AZ78" s="42">
        <f>'Offshore Wind'!AO494</f>
        <v>111.54550458528007</v>
      </c>
      <c r="BA78" s="42">
        <f>'Offshore Wind'!AP494</f>
        <v>111.12322399040899</v>
      </c>
      <c r="BB78" s="42">
        <f>'Offshore Wind'!AQ494</f>
        <v>110.70187095043467</v>
      </c>
      <c r="BC78" s="42">
        <f>'Offshore Wind'!AR494</f>
        <v>110.28144241253014</v>
      </c>
      <c r="BD78" s="42">
        <f>'Offshore Wind'!AS494</f>
        <v>109.86193533724996</v>
      </c>
      <c r="BE78" s="42">
        <f>'Offshore Wind'!AT494</f>
        <v>109.44334669845675</v>
      </c>
      <c r="BF78" s="42">
        <f>'Offshore Wind'!AU494</f>
        <v>109.02567348324864</v>
      </c>
      <c r="BG78" s="42">
        <f>'Offshore Wind'!AV494</f>
        <v>108.60891269188673</v>
      </c>
    </row>
    <row r="79" spans="1:59" ht="15.75" thickBot="1">
      <c r="B79" s="788"/>
      <c r="C79" s="4"/>
      <c r="D79" s="736"/>
      <c r="E79" s="62" t="str">
        <f>'Offshore Wind'!K495</f>
        <v>TRG 1 - High</v>
      </c>
      <c r="F79" s="77"/>
      <c r="G79" s="77"/>
      <c r="H79" s="77"/>
      <c r="I79" s="77"/>
      <c r="J79" s="77"/>
      <c r="K79" s="77"/>
      <c r="L79" s="77"/>
      <c r="M79" s="77"/>
      <c r="N79" s="77"/>
      <c r="O79" s="77"/>
      <c r="P79" s="77"/>
      <c r="Q79" s="77"/>
      <c r="R79" s="77"/>
      <c r="S79" s="77"/>
      <c r="T79" s="77"/>
      <c r="U79" s="77"/>
      <c r="V79" s="77"/>
      <c r="W79" s="77">
        <f>'Offshore Wind'!L495</f>
        <v>172.11010314852655</v>
      </c>
      <c r="X79" s="77">
        <f>'Offshore Wind'!M495</f>
        <v>174.82855284446333</v>
      </c>
      <c r="Y79" s="77">
        <f>'Offshore Wind'!N495</f>
        <v>177.54727956049584</v>
      </c>
      <c r="Z79" s="77">
        <f>'Offshore Wind'!O495</f>
        <v>173.9161081358713</v>
      </c>
      <c r="AA79" s="77">
        <f>'Offshore Wind'!P495</f>
        <v>170.29831682058358</v>
      </c>
      <c r="AB79" s="77">
        <f>'Offshore Wind'!Q495</f>
        <v>166.69383178214329</v>
      </c>
      <c r="AC79" s="77">
        <f>'Offshore Wind'!R495</f>
        <v>163.10257972910364</v>
      </c>
      <c r="AD79" s="77">
        <f>'Offshore Wind'!S495</f>
        <v>155.6080842141485</v>
      </c>
      <c r="AE79" s="77">
        <f>'Offshore Wind'!T495</f>
        <v>148.50073725300561</v>
      </c>
      <c r="AF79" s="77">
        <f>'Offshore Wind'!U495</f>
        <v>141.75129531942176</v>
      </c>
      <c r="AG79" s="77">
        <f>'Offshore Wind'!V495</f>
        <v>141.71012234375266</v>
      </c>
      <c r="AH79" s="77">
        <f>'Offshore Wind'!W495</f>
        <v>141.66897327928206</v>
      </c>
      <c r="AI79" s="77">
        <f>'Offshore Wind'!X495</f>
        <v>141.6278481051863</v>
      </c>
      <c r="AJ79" s="77">
        <f>'Offshore Wind'!Y495</f>
        <v>141.58674680066605</v>
      </c>
      <c r="AK79" s="77">
        <f>'Offshore Wind'!Z495</f>
        <v>141.54566934494594</v>
      </c>
      <c r="AL79" s="77">
        <f>'Offshore Wind'!AA495</f>
        <v>141.50461571727482</v>
      </c>
      <c r="AM79" s="77">
        <f>'Offshore Wind'!AB495</f>
        <v>141.46358589692559</v>
      </c>
      <c r="AN79" s="77">
        <f>'Offshore Wind'!AC495</f>
        <v>141.46358589692559</v>
      </c>
      <c r="AO79" s="77">
        <f>'Offshore Wind'!AD495</f>
        <v>141.46358589692559</v>
      </c>
      <c r="AP79" s="77">
        <f>'Offshore Wind'!AE495</f>
        <v>141.46358589692559</v>
      </c>
      <c r="AQ79" s="77">
        <f>'Offshore Wind'!AF495</f>
        <v>141.46358589692559</v>
      </c>
      <c r="AR79" s="77">
        <f>'Offshore Wind'!AG495</f>
        <v>141.46358589692559</v>
      </c>
      <c r="AS79" s="77">
        <f>'Offshore Wind'!AH495</f>
        <v>141.46358589692559</v>
      </c>
      <c r="AT79" s="77">
        <f>'Offshore Wind'!AI495</f>
        <v>141.46358589692559</v>
      </c>
      <c r="AU79" s="77">
        <f>'Offshore Wind'!AJ495</f>
        <v>141.46358589692559</v>
      </c>
      <c r="AV79" s="77">
        <f>'Offshore Wind'!AK495</f>
        <v>141.46358589692559</v>
      </c>
      <c r="AW79" s="77">
        <f>'Offshore Wind'!AL495</f>
        <v>141.46358589692559</v>
      </c>
      <c r="AX79" s="77">
        <f>'Offshore Wind'!AM495</f>
        <v>141.46358589692559</v>
      </c>
      <c r="AY79" s="77">
        <f>'Offshore Wind'!AN495</f>
        <v>141.46358589692559</v>
      </c>
      <c r="AZ79" s="77">
        <f>'Offshore Wind'!AO495</f>
        <v>141.46358589692559</v>
      </c>
      <c r="BA79" s="77">
        <f>'Offshore Wind'!AP495</f>
        <v>141.46358589692559</v>
      </c>
      <c r="BB79" s="77">
        <f>'Offshore Wind'!AQ495</f>
        <v>141.46358589692559</v>
      </c>
      <c r="BC79" s="77">
        <f>'Offshore Wind'!AR495</f>
        <v>141.46358589692559</v>
      </c>
      <c r="BD79" s="77">
        <f>'Offshore Wind'!AS495</f>
        <v>141.46358589692559</v>
      </c>
      <c r="BE79" s="77">
        <f>'Offshore Wind'!AT495</f>
        <v>141.46358589692559</v>
      </c>
      <c r="BF79" s="77">
        <f>'Offshore Wind'!AU495</f>
        <v>141.46358589692559</v>
      </c>
      <c r="BG79" s="77">
        <f>'Offshore Wind'!AV495</f>
        <v>141.46358589692559</v>
      </c>
    </row>
    <row r="80" spans="1:59" ht="15.75" thickTop="1">
      <c r="B80" s="788"/>
      <c r="C80" s="4"/>
      <c r="D80" s="736"/>
      <c r="E80" s="62" t="str">
        <f>'Offshore Wind'!K496</f>
        <v>TRG 2 - Low</v>
      </c>
      <c r="F80" s="78"/>
      <c r="G80" s="78"/>
      <c r="H80" s="78"/>
      <c r="I80" s="78"/>
      <c r="J80" s="78"/>
      <c r="K80" s="78"/>
      <c r="L80" s="78"/>
      <c r="M80" s="78"/>
      <c r="N80" s="78"/>
      <c r="O80" s="78"/>
      <c r="P80" s="78"/>
      <c r="Q80" s="78"/>
      <c r="R80" s="78"/>
      <c r="S80" s="78"/>
      <c r="T80" s="78"/>
      <c r="U80" s="78"/>
      <c r="V80" s="78"/>
      <c r="W80" s="78">
        <f>'Offshore Wind'!L496</f>
        <v>187.72631610667165</v>
      </c>
      <c r="X80" s="78">
        <f>'Offshore Wind'!M496</f>
        <v>177.57988911051405</v>
      </c>
      <c r="Y80" s="78">
        <f>'Offshore Wind'!N496</f>
        <v>167.45129473256384</v>
      </c>
      <c r="Z80" s="78">
        <f>'Offshore Wind'!O496</f>
        <v>161.92556570168637</v>
      </c>
      <c r="AA80" s="78">
        <f>'Offshore Wind'!P496</f>
        <v>156.46032957827771</v>
      </c>
      <c r="AB80" s="78">
        <f>'Offshore Wind'!Q496</f>
        <v>151.05459833422273</v>
      </c>
      <c r="AC80" s="78">
        <f>'Offshore Wind'!R496</f>
        <v>145.70740533283256</v>
      </c>
      <c r="AD80" s="78">
        <f>'Offshore Wind'!S496</f>
        <v>136.13895998224419</v>
      </c>
      <c r="AE80" s="78">
        <f>'Offshore Wind'!T496</f>
        <v>127.15733166033021</v>
      </c>
      <c r="AF80" s="78">
        <f>'Offshore Wind'!U496</f>
        <v>118.710143448409</v>
      </c>
      <c r="AG80" s="78">
        <f>'Offshore Wind'!V496</f>
        <v>117.12383659497358</v>
      </c>
      <c r="AH80" s="78">
        <f>'Offshore Wind'!W496</f>
        <v>115.53997164904951</v>
      </c>
      <c r="AI80" s="78">
        <f>'Offshore Wind'!X496</f>
        <v>113.95854297034759</v>
      </c>
      <c r="AJ80" s="78">
        <f>'Offshore Wind'!Y496</f>
        <v>112.37954493559221</v>
      </c>
      <c r="AK80" s="78">
        <f>'Offshore Wind'!Z496</f>
        <v>110.80297193843275</v>
      </c>
      <c r="AL80" s="78">
        <f>'Offshore Wind'!AA496</f>
        <v>109.22881838935376</v>
      </c>
      <c r="AM80" s="78">
        <f>'Offshore Wind'!AB496</f>
        <v>107.65707871558274</v>
      </c>
      <c r="AN80" s="78">
        <f>'Offshore Wind'!AC496</f>
        <v>106.87525065447534</v>
      </c>
      <c r="AO80" s="78">
        <f>'Offshore Wind'!AD496</f>
        <v>106.09423141008101</v>
      </c>
      <c r="AP80" s="78">
        <f>'Offshore Wind'!AE496</f>
        <v>105.31401972691694</v>
      </c>
      <c r="AQ80" s="78">
        <f>'Offshore Wind'!AF496</f>
        <v>104.53461435206702</v>
      </c>
      <c r="AR80" s="78">
        <f>'Offshore Wind'!AG496</f>
        <v>103.7560140351746</v>
      </c>
      <c r="AS80" s="78">
        <f>'Offshore Wind'!AH496</f>
        <v>102.97821752843451</v>
      </c>
      <c r="AT80" s="78">
        <f>'Offshore Wind'!AI496</f>
        <v>102.20122358658541</v>
      </c>
      <c r="AU80" s="78">
        <f>'Offshore Wind'!AJ496</f>
        <v>101.42503096690213</v>
      </c>
      <c r="AV80" s="78">
        <f>'Offshore Wind'!AK496</f>
        <v>100.64963842918777</v>
      </c>
      <c r="AW80" s="78">
        <f>'Offshore Wind'!AL496</f>
        <v>99.875044735765982</v>
      </c>
      <c r="AX80" s="78">
        <f>'Offshore Wind'!AM496</f>
        <v>99.04319889319089</v>
      </c>
      <c r="AY80" s="78">
        <f>'Offshore Wind'!AN496</f>
        <v>98.214744222934897</v>
      </c>
      <c r="AZ80" s="78">
        <f>'Offshore Wind'!AO496</f>
        <v>97.389660028986626</v>
      </c>
      <c r="BA80" s="78">
        <f>'Offshore Wind'!AP496</f>
        <v>96.567925783370555</v>
      </c>
      <c r="BB80" s="78">
        <f>'Offshore Wind'!AQ496</f>
        <v>95.749521124444243</v>
      </c>
      <c r="BC80" s="78">
        <f>'Offshore Wind'!AR496</f>
        <v>94.934425855216091</v>
      </c>
      <c r="BD80" s="78">
        <f>'Offshore Wind'!AS496</f>
        <v>94.12261994168307</v>
      </c>
      <c r="BE80" s="78">
        <f>'Offshore Wind'!AT496</f>
        <v>93.314083511188755</v>
      </c>
      <c r="BF80" s="78">
        <f>'Offshore Wind'!AU496</f>
        <v>92.508796850801332</v>
      </c>
      <c r="BG80" s="78">
        <f>'Offshore Wind'!AV496</f>
        <v>91.706740405710661</v>
      </c>
    </row>
    <row r="81" spans="2:59">
      <c r="B81" s="788"/>
      <c r="C81" s="4"/>
      <c r="D81" s="736"/>
      <c r="E81" s="62" t="str">
        <f>'Offshore Wind'!K497</f>
        <v>TRG 2 - Mid</v>
      </c>
      <c r="F81" s="42" t="e">
        <f>'Offshore Wind'!#REF!</f>
        <v>#REF!</v>
      </c>
      <c r="G81" s="42" t="e">
        <f>'Offshore Wind'!#REF!</f>
        <v>#REF!</v>
      </c>
      <c r="H81" s="42" t="e">
        <f>'Offshore Wind'!#REF!</f>
        <v>#REF!</v>
      </c>
      <c r="I81" s="42" t="e">
        <f>'Offshore Wind'!#REF!</f>
        <v>#REF!</v>
      </c>
      <c r="J81" s="42" t="e">
        <f>'Offshore Wind'!#REF!</f>
        <v>#REF!</v>
      </c>
      <c r="K81" s="42" t="e">
        <f>'Offshore Wind'!#REF!</f>
        <v>#REF!</v>
      </c>
      <c r="L81" s="42" t="e">
        <f>'Offshore Wind'!#REF!</f>
        <v>#REF!</v>
      </c>
      <c r="M81" s="42" t="e">
        <f>'Offshore Wind'!#REF!</f>
        <v>#REF!</v>
      </c>
      <c r="N81" s="42" t="e">
        <f>'Offshore Wind'!#REF!</f>
        <v>#REF!</v>
      </c>
      <c r="O81" s="42" t="e">
        <f>'Offshore Wind'!#REF!</f>
        <v>#REF!</v>
      </c>
      <c r="P81" s="42" t="e">
        <f>'Offshore Wind'!#REF!</f>
        <v>#REF!</v>
      </c>
      <c r="Q81" s="42" t="e">
        <f>'Offshore Wind'!#REF!</f>
        <v>#REF!</v>
      </c>
      <c r="R81" s="42" t="e">
        <f>'Offshore Wind'!#REF!</f>
        <v>#REF!</v>
      </c>
      <c r="S81" s="42"/>
      <c r="T81" s="42"/>
      <c r="U81" s="42"/>
      <c r="V81" s="42">
        <f>'Offshore Wind'!L149</f>
        <v>187.72631610667182</v>
      </c>
      <c r="W81" s="42">
        <f>'Offshore Wind'!L497</f>
        <v>187.72631610667182</v>
      </c>
      <c r="X81" s="42">
        <f>'Offshore Wind'!M497</f>
        <v>184.25621622095528</v>
      </c>
      <c r="Y81" s="42">
        <f>'Offshore Wind'!N497</f>
        <v>180.78641840965665</v>
      </c>
      <c r="Z81" s="42">
        <f>'Offshore Wind'!O497</f>
        <v>175.02757237868425</v>
      </c>
      <c r="AA81" s="42">
        <f>'Offshore Wind'!P497</f>
        <v>169.33306345807313</v>
      </c>
      <c r="AB81" s="42">
        <f>'Offshore Wind'!Q497</f>
        <v>163.70181943400453</v>
      </c>
      <c r="AC81" s="42">
        <f>'Offshore Wind'!R497</f>
        <v>158.13279177990336</v>
      </c>
      <c r="AD81" s="42">
        <f>'Offshore Wind'!S497</f>
        <v>149.54344557993633</v>
      </c>
      <c r="AE81" s="42">
        <f>'Offshore Wind'!T497</f>
        <v>141.31040222761692</v>
      </c>
      <c r="AF81" s="42">
        <f>'Offshore Wind'!U497</f>
        <v>133.41194184285837</v>
      </c>
      <c r="AG81" s="42">
        <f>'Offshore Wind'!V497</f>
        <v>132.55272236224491</v>
      </c>
      <c r="AH81" s="42">
        <f>'Offshore Wind'!W497</f>
        <v>131.69496445455573</v>
      </c>
      <c r="AI81" s="42">
        <f>'Offshore Wind'!X497</f>
        <v>130.83866439313587</v>
      </c>
      <c r="AJ81" s="42">
        <f>'Offshore Wind'!Y497</f>
        <v>129.98381846397658</v>
      </c>
      <c r="AK81" s="42">
        <f>'Offshore Wind'!Z497</f>
        <v>129.13042296566152</v>
      </c>
      <c r="AL81" s="42">
        <f>'Offshore Wind'!AA497</f>
        <v>128.27847420931292</v>
      </c>
      <c r="AM81" s="42">
        <f>'Offshore Wind'!AB497</f>
        <v>127.42796851853798</v>
      </c>
      <c r="AN81" s="42">
        <f>'Offshore Wind'!AC497</f>
        <v>126.98601060311107</v>
      </c>
      <c r="AO81" s="42">
        <f>'Offshore Wind'!AD497</f>
        <v>126.54508354503206</v>
      </c>
      <c r="AP81" s="42">
        <f>'Offshore Wind'!AE497</f>
        <v>126.1051837417756</v>
      </c>
      <c r="AQ81" s="42">
        <f>'Offshore Wind'!AF497</f>
        <v>125.66630760758268</v>
      </c>
      <c r="AR81" s="42">
        <f>'Offshore Wind'!AG497</f>
        <v>125.22845157336316</v>
      </c>
      <c r="AS81" s="42">
        <f>'Offshore Wind'!AH497</f>
        <v>124.79161208659893</v>
      </c>
      <c r="AT81" s="42">
        <f>'Offshore Wind'!AI497</f>
        <v>124.35578561124802</v>
      </c>
      <c r="AU81" s="42">
        <f>'Offshore Wind'!AJ497</f>
        <v>123.92096862764879</v>
      </c>
      <c r="AV81" s="42">
        <f>'Offshore Wind'!AK497</f>
        <v>123.48715763242569</v>
      </c>
      <c r="AW81" s="42">
        <f>'Offshore Wind'!AL497</f>
        <v>123.05434913839493</v>
      </c>
      <c r="AX81" s="42">
        <f>'Offshore Wind'!AM497</f>
        <v>122.59069812503627</v>
      </c>
      <c r="AY81" s="42">
        <f>'Offshore Wind'!AN497</f>
        <v>122.1280689050502</v>
      </c>
      <c r="AZ81" s="42">
        <f>'Offshore Wind'!AO497</f>
        <v>121.66645810434379</v>
      </c>
      <c r="BA81" s="42">
        <f>'Offshore Wind'!AP497</f>
        <v>121.20586236366216</v>
      </c>
      <c r="BB81" s="42">
        <f>'Offshore Wind'!AQ497</f>
        <v>120.74627833850789</v>
      </c>
      <c r="BC81" s="42">
        <f>'Offshore Wind'!AR497</f>
        <v>120.28770269905908</v>
      </c>
      <c r="BD81" s="42">
        <f>'Offshore Wind'!AS497</f>
        <v>119.83013213008977</v>
      </c>
      <c r="BE81" s="42">
        <f>'Offshore Wind'!AT497</f>
        <v>119.37356333088948</v>
      </c>
      <c r="BF81" s="42">
        <f>'Offshore Wind'!AU497</f>
        <v>118.91799301518422</v>
      </c>
      <c r="BG81" s="42">
        <f>'Offshore Wind'!AV497</f>
        <v>118.46341791105711</v>
      </c>
    </row>
    <row r="82" spans="2:59" ht="15.75" thickBot="1">
      <c r="B82" s="788"/>
      <c r="C82" s="4"/>
      <c r="D82" s="736"/>
      <c r="E82" s="62" t="str">
        <f>'Offshore Wind'!K498</f>
        <v>TRG 2 - High</v>
      </c>
      <c r="F82" s="77"/>
      <c r="G82" s="77"/>
      <c r="H82" s="77"/>
      <c r="I82" s="77"/>
      <c r="J82" s="77"/>
      <c r="K82" s="77"/>
      <c r="L82" s="77"/>
      <c r="M82" s="77"/>
      <c r="N82" s="77"/>
      <c r="O82" s="77"/>
      <c r="P82" s="77"/>
      <c r="Q82" s="77"/>
      <c r="R82" s="77"/>
      <c r="S82" s="77"/>
      <c r="T82" s="77"/>
      <c r="U82" s="77"/>
      <c r="V82" s="77"/>
      <c r="W82" s="77">
        <f>'Offshore Wind'!L498</f>
        <v>187.72631610667182</v>
      </c>
      <c r="X82" s="77">
        <f>'Offshore Wind'!M498</f>
        <v>190.69142122022288</v>
      </c>
      <c r="Y82" s="77">
        <f>'Offshore Wind'!N498</f>
        <v>193.65682848897072</v>
      </c>
      <c r="Z82" s="77">
        <f>'Offshore Wind'!O498</f>
        <v>189.69618688672659</v>
      </c>
      <c r="AA82" s="77">
        <f>'Offshore Wind'!P498</f>
        <v>185.75013942270542</v>
      </c>
      <c r="AB82" s="77">
        <f>'Offshore Wind'!Q498</f>
        <v>181.81860556531134</v>
      </c>
      <c r="AC82" s="77">
        <f>'Offshore Wind'!R498</f>
        <v>177.90150537308233</v>
      </c>
      <c r="AD82" s="77">
        <f>'Offshore Wind'!S498</f>
        <v>169.72700539682944</v>
      </c>
      <c r="AE82" s="77">
        <f>'Offshore Wind'!T498</f>
        <v>161.97478145471788</v>
      </c>
      <c r="AF82" s="77">
        <f>'Offshore Wind'!U498</f>
        <v>154.612936642655</v>
      </c>
      <c r="AG82" s="77">
        <f>'Offshore Wind'!V498</f>
        <v>154.56802788422593</v>
      </c>
      <c r="AH82" s="77">
        <f>'Offshore Wind'!W498</f>
        <v>154.52314520655045</v>
      </c>
      <c r="AI82" s="77">
        <f>'Offshore Wind'!X498</f>
        <v>154.4782885869156</v>
      </c>
      <c r="AJ82" s="77">
        <f>'Offshore Wind'!Y498</f>
        <v>154.43345800263489</v>
      </c>
      <c r="AK82" s="77">
        <f>'Offshore Wind'!Z498</f>
        <v>154.3886534310478</v>
      </c>
      <c r="AL82" s="77">
        <f>'Offshore Wind'!AA498</f>
        <v>154.34387484952049</v>
      </c>
      <c r="AM82" s="77">
        <f>'Offshore Wind'!AB498</f>
        <v>154.29912223544511</v>
      </c>
      <c r="AN82" s="77">
        <f>'Offshore Wind'!AC498</f>
        <v>154.29912223544511</v>
      </c>
      <c r="AO82" s="77">
        <f>'Offshore Wind'!AD498</f>
        <v>154.29912223544511</v>
      </c>
      <c r="AP82" s="77">
        <f>'Offshore Wind'!AE498</f>
        <v>154.29912223544511</v>
      </c>
      <c r="AQ82" s="77">
        <f>'Offshore Wind'!AF498</f>
        <v>154.29912223544511</v>
      </c>
      <c r="AR82" s="77">
        <f>'Offshore Wind'!AG498</f>
        <v>154.29912223544511</v>
      </c>
      <c r="AS82" s="77">
        <f>'Offshore Wind'!AH498</f>
        <v>154.29912223544511</v>
      </c>
      <c r="AT82" s="77">
        <f>'Offshore Wind'!AI498</f>
        <v>154.29912223544511</v>
      </c>
      <c r="AU82" s="77">
        <f>'Offshore Wind'!AJ498</f>
        <v>154.29912223544511</v>
      </c>
      <c r="AV82" s="77">
        <f>'Offshore Wind'!AK498</f>
        <v>154.29912223544511</v>
      </c>
      <c r="AW82" s="77">
        <f>'Offshore Wind'!AL498</f>
        <v>154.29912223544511</v>
      </c>
      <c r="AX82" s="77">
        <f>'Offshore Wind'!AM498</f>
        <v>154.29912223544511</v>
      </c>
      <c r="AY82" s="77">
        <f>'Offshore Wind'!AN498</f>
        <v>154.29912223544511</v>
      </c>
      <c r="AZ82" s="77">
        <f>'Offshore Wind'!AO498</f>
        <v>154.29912223544511</v>
      </c>
      <c r="BA82" s="77">
        <f>'Offshore Wind'!AP498</f>
        <v>154.29912223544511</v>
      </c>
      <c r="BB82" s="77">
        <f>'Offshore Wind'!AQ498</f>
        <v>154.29912223544511</v>
      </c>
      <c r="BC82" s="77">
        <f>'Offshore Wind'!AR498</f>
        <v>154.29912223544511</v>
      </c>
      <c r="BD82" s="77">
        <f>'Offshore Wind'!AS498</f>
        <v>154.29912223544511</v>
      </c>
      <c r="BE82" s="77">
        <f>'Offshore Wind'!AT498</f>
        <v>154.29912223544511</v>
      </c>
      <c r="BF82" s="77">
        <f>'Offshore Wind'!AU498</f>
        <v>154.29912223544511</v>
      </c>
      <c r="BG82" s="77">
        <f>'Offshore Wind'!AV498</f>
        <v>154.29912223544511</v>
      </c>
    </row>
    <row r="83" spans="2:59" ht="15.75" thickTop="1">
      <c r="B83" s="788"/>
      <c r="C83" s="4"/>
      <c r="D83" s="736"/>
      <c r="E83" s="62" t="str">
        <f>'Offshore Wind'!K499</f>
        <v>TRG 3 - Low</v>
      </c>
      <c r="F83" s="78"/>
      <c r="G83" s="78"/>
      <c r="H83" s="78"/>
      <c r="I83" s="78"/>
      <c r="J83" s="78"/>
      <c r="K83" s="78"/>
      <c r="L83" s="78"/>
      <c r="M83" s="78"/>
      <c r="N83" s="78"/>
      <c r="O83" s="78"/>
      <c r="P83" s="78"/>
      <c r="Q83" s="78"/>
      <c r="R83" s="78"/>
      <c r="S83" s="78"/>
      <c r="T83" s="78"/>
      <c r="U83" s="78"/>
      <c r="V83" s="78"/>
      <c r="W83" s="78">
        <f>'Offshore Wind'!L499</f>
        <v>205.3957088735871</v>
      </c>
      <c r="X83" s="78">
        <f>'Offshore Wind'!M499</f>
        <v>194.29426817719809</v>
      </c>
      <c r="Y83" s="78">
        <f>'Offshore Wind'!N499</f>
        <v>183.21233856126722</v>
      </c>
      <c r="Z83" s="78">
        <f>'Offshore Wind'!O499</f>
        <v>177.16651049156005</v>
      </c>
      <c r="AA83" s="78">
        <f>'Offshore Wind'!P499</f>
        <v>171.18686911250481</v>
      </c>
      <c r="AB83" s="78">
        <f>'Offshore Wind'!Q499</f>
        <v>165.27233339966497</v>
      </c>
      <c r="AC83" s="78">
        <f>'Offshore Wind'!R499</f>
        <v>159.4218457334587</v>
      </c>
      <c r="AD83" s="78">
        <f>'Offshore Wind'!S499</f>
        <v>148.95278813747666</v>
      </c>
      <c r="AE83" s="78">
        <f>'Offshore Wind'!T499</f>
        <v>139.12578063912281</v>
      </c>
      <c r="AF83" s="78">
        <f>'Offshore Wind'!U499</f>
        <v>129.88351643898639</v>
      </c>
      <c r="AG83" s="78">
        <f>'Offshore Wind'!V499</f>
        <v>128.14790138293182</v>
      </c>
      <c r="AH83" s="78">
        <f>'Offshore Wind'!W499</f>
        <v>126.41495807442284</v>
      </c>
      <c r="AI83" s="78">
        <f>'Offshore Wind'!X499</f>
        <v>124.68468034228839</v>
      </c>
      <c r="AJ83" s="78">
        <f>'Offshore Wind'!Y499</f>
        <v>122.95706203397252</v>
      </c>
      <c r="AK83" s="78">
        <f>'Offshore Wind'!Z499</f>
        <v>121.23209701543716</v>
      </c>
      <c r="AL83" s="78">
        <f>'Offshore Wind'!AA499</f>
        <v>119.50977917106398</v>
      </c>
      <c r="AM83" s="78">
        <f>'Offshore Wind'!AB499</f>
        <v>117.79010240355369</v>
      </c>
      <c r="AN83" s="78">
        <f>'Offshore Wind'!AC499</f>
        <v>116.93468622025645</v>
      </c>
      <c r="AO83" s="78">
        <f>'Offshore Wind'!AD499</f>
        <v>116.08015498205152</v>
      </c>
      <c r="AP83" s="78">
        <f>'Offshore Wind'!AE499</f>
        <v>115.22650731528606</v>
      </c>
      <c r="AQ83" s="78">
        <f>'Offshore Wind'!AF499</f>
        <v>114.37374184911549</v>
      </c>
      <c r="AR83" s="78">
        <f>'Offshore Wind'!AG499</f>
        <v>113.52185721549576</v>
      </c>
      <c r="AS83" s="78">
        <f>'Offshore Wind'!AH499</f>
        <v>112.67085204917424</v>
      </c>
      <c r="AT83" s="78">
        <f>'Offshore Wind'!AI499</f>
        <v>111.82072498768174</v>
      </c>
      <c r="AU83" s="78">
        <f>'Offshore Wind'!AJ499</f>
        <v>110.97147467132386</v>
      </c>
      <c r="AV83" s="78">
        <f>'Offshore Wind'!AK499</f>
        <v>110.12309974317242</v>
      </c>
      <c r="AW83" s="78">
        <f>'Offshore Wind'!AL499</f>
        <v>109.2755988490571</v>
      </c>
      <c r="AX83" s="78">
        <f>'Offshore Wind'!AM499</f>
        <v>108.36545705299598</v>
      </c>
      <c r="AY83" s="78">
        <f>'Offshore Wind'!AN499</f>
        <v>107.45902561708495</v>
      </c>
      <c r="AZ83" s="78">
        <f>'Offshore Wind'!AO499</f>
        <v>106.55628189733866</v>
      </c>
      <c r="BA83" s="78">
        <f>'Offshore Wind'!AP499</f>
        <v>105.65720343362392</v>
      </c>
      <c r="BB83" s="78">
        <f>'Offshore Wind'!AQ499</f>
        <v>104.76176794779626</v>
      </c>
      <c r="BC83" s="78">
        <f>'Offshore Wind'!AR499</f>
        <v>103.86995334185956</v>
      </c>
      <c r="BD83" s="78">
        <f>'Offshore Wind'!AS499</f>
        <v>102.98173769614721</v>
      </c>
      <c r="BE83" s="78">
        <f>'Offshore Wind'!AT499</f>
        <v>102.09709926752576</v>
      </c>
      <c r="BF83" s="78">
        <f>'Offshore Wind'!AU499</f>
        <v>101.21601648762007</v>
      </c>
      <c r="BG83" s="78">
        <f>'Offshore Wind'!AV499</f>
        <v>100.33846796105965</v>
      </c>
    </row>
    <row r="84" spans="2:59">
      <c r="B84" s="788"/>
      <c r="C84" s="4"/>
      <c r="D84" s="736"/>
      <c r="E84" s="62" t="str">
        <f>'Offshore Wind'!K500</f>
        <v>TRG 3 - Mid</v>
      </c>
      <c r="F84" s="42" t="e">
        <f>'Offshore Wind'!#REF!</f>
        <v>#REF!</v>
      </c>
      <c r="G84" s="42" t="e">
        <f>'Offshore Wind'!#REF!</f>
        <v>#REF!</v>
      </c>
      <c r="H84" s="42" t="e">
        <f>'Offshore Wind'!#REF!</f>
        <v>#REF!</v>
      </c>
      <c r="I84" s="42" t="e">
        <f>'Offshore Wind'!#REF!</f>
        <v>#REF!</v>
      </c>
      <c r="J84" s="42" t="e">
        <f>'Offshore Wind'!#REF!</f>
        <v>#REF!</v>
      </c>
      <c r="K84" s="42" t="e">
        <f>'Offshore Wind'!#REF!</f>
        <v>#REF!</v>
      </c>
      <c r="L84" s="42" t="e">
        <f>'Offshore Wind'!#REF!</f>
        <v>#REF!</v>
      </c>
      <c r="M84" s="42" t="e">
        <f>'Offshore Wind'!#REF!</f>
        <v>#REF!</v>
      </c>
      <c r="N84" s="42" t="e">
        <f>'Offshore Wind'!#REF!</f>
        <v>#REF!</v>
      </c>
      <c r="O84" s="42" t="e">
        <f>'Offshore Wind'!#REF!</f>
        <v>#REF!</v>
      </c>
      <c r="P84" s="42" t="e">
        <f>'Offshore Wind'!#REF!</f>
        <v>#REF!</v>
      </c>
      <c r="Q84" s="42" t="e">
        <f>'Offshore Wind'!#REF!</f>
        <v>#REF!</v>
      </c>
      <c r="R84" s="42" t="e">
        <f>'Offshore Wind'!#REF!</f>
        <v>#REF!</v>
      </c>
      <c r="S84" s="42"/>
      <c r="T84" s="42"/>
      <c r="U84" s="42"/>
      <c r="V84" s="42">
        <f>'Offshore Wind'!L150</f>
        <v>205.39570887358784</v>
      </c>
      <c r="W84" s="42">
        <f>'Offshore Wind'!L500</f>
        <v>205.3957088735871</v>
      </c>
      <c r="X84" s="42">
        <f>'Offshore Wind'!M500</f>
        <v>201.5989922455158</v>
      </c>
      <c r="Y84" s="42">
        <f>'Offshore Wind'!N500</f>
        <v>197.80260612405837</v>
      </c>
      <c r="Z84" s="42">
        <f>'Offshore Wind'!O500</f>
        <v>191.501719347197</v>
      </c>
      <c r="AA84" s="42">
        <f>'Offshore Wind'!P500</f>
        <v>185.27122529237693</v>
      </c>
      <c r="AB84" s="42">
        <f>'Offshore Wind'!Q500</f>
        <v>179.10995082563414</v>
      </c>
      <c r="AC84" s="42">
        <f>'Offshore Wind'!R500</f>
        <v>173.01674872976625</v>
      </c>
      <c r="AD84" s="42">
        <f>'Offshore Wind'!S500</f>
        <v>163.61894618352972</v>
      </c>
      <c r="AE84" s="42">
        <f>'Offshore Wind'!T500</f>
        <v>154.61098283237268</v>
      </c>
      <c r="AF84" s="42">
        <f>'Offshore Wind'!U500</f>
        <v>145.96909445261247</v>
      </c>
      <c r="AG84" s="42">
        <f>'Offshore Wind'!V500</f>
        <v>145.02900252539268</v>
      </c>
      <c r="AH84" s="42">
        <f>'Offshore Wind'!W500</f>
        <v>144.09050973894907</v>
      </c>
      <c r="AI84" s="42">
        <f>'Offshore Wind'!X500</f>
        <v>143.15361201586219</v>
      </c>
      <c r="AJ84" s="42">
        <f>'Offshore Wind'!Y500</f>
        <v>142.2183052925491</v>
      </c>
      <c r="AK84" s="42">
        <f>'Offshore Wind'!Z500</f>
        <v>141.28458551920443</v>
      </c>
      <c r="AL84" s="42">
        <f>'Offshore Wind'!AA500</f>
        <v>140.35244865974164</v>
      </c>
      <c r="AM84" s="42">
        <f>'Offshore Wind'!AB500</f>
        <v>139.42189069173421</v>
      </c>
      <c r="AN84" s="42">
        <f>'Offshore Wind'!AC500</f>
        <v>138.93833430382841</v>
      </c>
      <c r="AO84" s="42">
        <f>'Offshore Wind'!AD500</f>
        <v>138.45590580081435</v>
      </c>
      <c r="AP84" s="42">
        <f>'Offshore Wind'!AE500</f>
        <v>137.97460124108565</v>
      </c>
      <c r="AQ84" s="42">
        <f>'Offshore Wind'!AF500</f>
        <v>137.49441670138035</v>
      </c>
      <c r="AR84" s="42">
        <f>'Offshore Wind'!AG500</f>
        <v>137.0153482766743</v>
      </c>
      <c r="AS84" s="42">
        <f>'Offshore Wind'!AH500</f>
        <v>136.53739208007519</v>
      </c>
      <c r="AT84" s="42">
        <f>'Offshore Wind'!AI500</f>
        <v>136.06054424271755</v>
      </c>
      <c r="AU84" s="42">
        <f>'Offshore Wind'!AJ500</f>
        <v>135.5848009136582</v>
      </c>
      <c r="AV84" s="42">
        <f>'Offshore Wind'!AK500</f>
        <v>135.11015825977276</v>
      </c>
      <c r="AW84" s="42">
        <f>'Offshore Wind'!AL500</f>
        <v>134.63661246565275</v>
      </c>
      <c r="AX84" s="42">
        <f>'Offshore Wind'!AM500</f>
        <v>134.12932115704024</v>
      </c>
      <c r="AY84" s="42">
        <f>'Offshore Wind'!AN500</f>
        <v>133.62314781621424</v>
      </c>
      <c r="AZ84" s="42">
        <f>'Offshore Wind'!AO500</f>
        <v>133.11808875150152</v>
      </c>
      <c r="BA84" s="42">
        <f>'Offshore Wind'!AP500</f>
        <v>132.61414028746358</v>
      </c>
      <c r="BB84" s="42">
        <f>'Offshore Wind'!AQ500</f>
        <v>132.11129876480831</v>
      </c>
      <c r="BC84" s="42">
        <f>'Offshore Wind'!AR500</f>
        <v>131.60956054030061</v>
      </c>
      <c r="BD84" s="42">
        <f>'Offshore Wind'!AS500</f>
        <v>131.10892198667477</v>
      </c>
      <c r="BE84" s="42">
        <f>'Offshore Wind'!AT500</f>
        <v>130.60937949254725</v>
      </c>
      <c r="BF84" s="42">
        <f>'Offshore Wind'!AU500</f>
        <v>130.11092946232941</v>
      </c>
      <c r="BG84" s="42">
        <f>'Offshore Wind'!AV500</f>
        <v>129.61356831614134</v>
      </c>
    </row>
    <row r="85" spans="2:59" ht="15.75" thickBot="1">
      <c r="B85" s="788"/>
      <c r="C85" s="4"/>
      <c r="D85" s="736"/>
      <c r="E85" s="62" t="str">
        <f>'Offshore Wind'!K501</f>
        <v>TRG 3 - High</v>
      </c>
      <c r="F85" s="77"/>
      <c r="G85" s="77"/>
      <c r="H85" s="77"/>
      <c r="I85" s="77"/>
      <c r="J85" s="77"/>
      <c r="K85" s="77"/>
      <c r="L85" s="77"/>
      <c r="M85" s="77"/>
      <c r="N85" s="77"/>
      <c r="O85" s="77"/>
      <c r="P85" s="77"/>
      <c r="Q85" s="77"/>
      <c r="R85" s="77"/>
      <c r="S85" s="77"/>
      <c r="T85" s="77"/>
      <c r="U85" s="77"/>
      <c r="V85" s="77"/>
      <c r="W85" s="77">
        <f>'Offshore Wind'!L501</f>
        <v>205.3957088735871</v>
      </c>
      <c r="X85" s="77">
        <f>'Offshore Wind'!M501</f>
        <v>208.63989902930618</v>
      </c>
      <c r="Y85" s="77">
        <f>'Offshore Wind'!N501</f>
        <v>211.88441978002086</v>
      </c>
      <c r="Z85" s="77">
        <f>'Offshore Wind'!O501</f>
        <v>207.55099010239977</v>
      </c>
      <c r="AA85" s="77">
        <f>'Offshore Wind'!P501</f>
        <v>203.2335282093058</v>
      </c>
      <c r="AB85" s="77">
        <f>'Offshore Wind'!Q501</f>
        <v>198.93194598925567</v>
      </c>
      <c r="AC85" s="77">
        <f>'Offshore Wind'!R501</f>
        <v>194.64615597644487</v>
      </c>
      <c r="AD85" s="77">
        <f>'Offshore Wind'!S501</f>
        <v>185.7022462884951</v>
      </c>
      <c r="AE85" s="77">
        <f>'Offshore Wind'!T501</f>
        <v>177.22035858644259</v>
      </c>
      <c r="AF85" s="77">
        <f>'Offshore Wind'!U501</f>
        <v>169.16559372901159</v>
      </c>
      <c r="AG85" s="77">
        <f>'Offshore Wind'!V501</f>
        <v>169.11645801664329</v>
      </c>
      <c r="AH85" s="77">
        <f>'Offshore Wind'!W501</f>
        <v>169.06735083983139</v>
      </c>
      <c r="AI85" s="77">
        <f>'Offshore Wind'!X501</f>
        <v>169.01827217372508</v>
      </c>
      <c r="AJ85" s="77">
        <f>'Offshore Wind'!Y501</f>
        <v>168.96922199350252</v>
      </c>
      <c r="AK85" s="77">
        <f>'Offshore Wind'!Z501</f>
        <v>168.9202002743703</v>
      </c>
      <c r="AL85" s="77">
        <f>'Offshore Wind'!AA501</f>
        <v>168.87120699156421</v>
      </c>
      <c r="AM85" s="77">
        <f>'Offshore Wind'!AB501</f>
        <v>168.82224212034851</v>
      </c>
      <c r="AN85" s="77">
        <f>'Offshore Wind'!AC501</f>
        <v>168.82224212034851</v>
      </c>
      <c r="AO85" s="77">
        <f>'Offshore Wind'!AD501</f>
        <v>168.82224212034851</v>
      </c>
      <c r="AP85" s="77">
        <f>'Offshore Wind'!AE501</f>
        <v>168.82224212034851</v>
      </c>
      <c r="AQ85" s="77">
        <f>'Offshore Wind'!AF501</f>
        <v>168.82224212034851</v>
      </c>
      <c r="AR85" s="77">
        <f>'Offshore Wind'!AG501</f>
        <v>168.82224212034851</v>
      </c>
      <c r="AS85" s="77">
        <f>'Offshore Wind'!AH501</f>
        <v>168.82224212034851</v>
      </c>
      <c r="AT85" s="77">
        <f>'Offshore Wind'!AI501</f>
        <v>168.82224212034851</v>
      </c>
      <c r="AU85" s="77">
        <f>'Offshore Wind'!AJ501</f>
        <v>168.82224212034851</v>
      </c>
      <c r="AV85" s="77">
        <f>'Offshore Wind'!AK501</f>
        <v>168.82224212034851</v>
      </c>
      <c r="AW85" s="77">
        <f>'Offshore Wind'!AL501</f>
        <v>168.82224212034851</v>
      </c>
      <c r="AX85" s="77">
        <f>'Offshore Wind'!AM501</f>
        <v>168.82224212034851</v>
      </c>
      <c r="AY85" s="77">
        <f>'Offshore Wind'!AN501</f>
        <v>168.82224212034851</v>
      </c>
      <c r="AZ85" s="77">
        <f>'Offshore Wind'!AO501</f>
        <v>168.82224212034851</v>
      </c>
      <c r="BA85" s="77">
        <f>'Offshore Wind'!AP501</f>
        <v>168.82224212034851</v>
      </c>
      <c r="BB85" s="77">
        <f>'Offshore Wind'!AQ501</f>
        <v>168.82224212034851</v>
      </c>
      <c r="BC85" s="77">
        <f>'Offshore Wind'!AR501</f>
        <v>168.82224212034851</v>
      </c>
      <c r="BD85" s="77">
        <f>'Offshore Wind'!AS501</f>
        <v>168.82224212034851</v>
      </c>
      <c r="BE85" s="77">
        <f>'Offshore Wind'!AT501</f>
        <v>168.82224212034851</v>
      </c>
      <c r="BF85" s="77">
        <f>'Offshore Wind'!AU501</f>
        <v>168.82224212034851</v>
      </c>
      <c r="BG85" s="77">
        <f>'Offshore Wind'!AV501</f>
        <v>168.82224212034851</v>
      </c>
    </row>
    <row r="86" spans="2:59" ht="15.75" thickTop="1">
      <c r="B86" s="788"/>
      <c r="C86" s="4"/>
      <c r="D86" s="736"/>
      <c r="E86" s="62" t="str">
        <f>'Offshore Wind'!K502</f>
        <v>TRG 4 - Low</v>
      </c>
      <c r="F86" s="78"/>
      <c r="G86" s="78"/>
      <c r="H86" s="78"/>
      <c r="I86" s="78"/>
      <c r="J86" s="78"/>
      <c r="K86" s="78"/>
      <c r="L86" s="78"/>
      <c r="M86" s="78"/>
      <c r="N86" s="78"/>
      <c r="O86" s="78"/>
      <c r="P86" s="78"/>
      <c r="Q86" s="78"/>
      <c r="R86" s="78"/>
      <c r="S86" s="78"/>
      <c r="T86" s="78"/>
      <c r="U86" s="78"/>
      <c r="V86" s="78"/>
      <c r="W86" s="78">
        <f>'Offshore Wind'!L502</f>
        <v>241.81681978795041</v>
      </c>
      <c r="X86" s="78">
        <f>'Offshore Wind'!M502</f>
        <v>228.74685304430665</v>
      </c>
      <c r="Y86" s="78">
        <f>'Offshore Wind'!N502</f>
        <v>215.69985711856589</v>
      </c>
      <c r="Z86" s="78">
        <f>'Offshore Wind'!O502</f>
        <v>208.58197269527881</v>
      </c>
      <c r="AA86" s="78">
        <f>'Offshore Wind'!P502</f>
        <v>201.54201129742154</v>
      </c>
      <c r="AB86" s="78">
        <f>'Offshore Wind'!Q502</f>
        <v>194.57870021149486</v>
      </c>
      <c r="AC86" s="78">
        <f>'Offshore Wind'!R502</f>
        <v>187.69079427904248</v>
      </c>
      <c r="AD86" s="78">
        <f>'Offshore Wind'!S502</f>
        <v>175.3653458657293</v>
      </c>
      <c r="AE86" s="78">
        <f>'Offshore Wind'!T502</f>
        <v>163.79579694809917</v>
      </c>
      <c r="AF86" s="78">
        <f>'Offshore Wind'!U502</f>
        <v>152.91467898914246</v>
      </c>
      <c r="AG86" s="78">
        <f>'Offshore Wind'!V502</f>
        <v>150.87130176605982</v>
      </c>
      <c r="AH86" s="78">
        <f>'Offshore Wind'!W502</f>
        <v>148.83107004926984</v>
      </c>
      <c r="AI86" s="78">
        <f>'Offshore Wind'!X502</f>
        <v>146.7939765733191</v>
      </c>
      <c r="AJ86" s="78">
        <f>'Offshore Wind'!Y502</f>
        <v>144.76001409467011</v>
      </c>
      <c r="AK86" s="78">
        <f>'Offshore Wind'!Z502</f>
        <v>142.72917539158686</v>
      </c>
      <c r="AL86" s="78">
        <f>'Offshore Wind'!AA502</f>
        <v>140.70145326401951</v>
      </c>
      <c r="AM86" s="78">
        <f>'Offshore Wind'!AB502</f>
        <v>138.67684053348526</v>
      </c>
      <c r="AN86" s="78">
        <f>'Offshore Wind'!AC502</f>
        <v>137.66974052066371</v>
      </c>
      <c r="AO86" s="78">
        <f>'Offshore Wind'!AD502</f>
        <v>136.66368237287955</v>
      </c>
      <c r="AP86" s="78">
        <f>'Offshore Wind'!AE502</f>
        <v>135.65866447290148</v>
      </c>
      <c r="AQ86" s="78">
        <f>'Offshore Wind'!AF502</f>
        <v>134.65468520680463</v>
      </c>
      <c r="AR86" s="78">
        <f>'Offshore Wind'!AG502</f>
        <v>133.65174296396088</v>
      </c>
      <c r="AS86" s="78">
        <f>'Offshore Wind'!AH502</f>
        <v>132.6498361370289</v>
      </c>
      <c r="AT86" s="78">
        <f>'Offshore Wind'!AI502</f>
        <v>131.64896312194406</v>
      </c>
      <c r="AU86" s="78">
        <f>'Offshore Wind'!AJ502</f>
        <v>130.64912231790873</v>
      </c>
      <c r="AV86" s="78">
        <f>'Offshore Wind'!AK502</f>
        <v>129.65031212738191</v>
      </c>
      <c r="AW86" s="78">
        <f>'Offshore Wind'!AL502</f>
        <v>128.6525309560696</v>
      </c>
      <c r="AX86" s="78">
        <f>'Offshore Wind'!AM502</f>
        <v>127.5810012932223</v>
      </c>
      <c r="AY86" s="78">
        <f>'Offshore Wind'!AN502</f>
        <v>126.51383991779781</v>
      </c>
      <c r="AZ86" s="78">
        <f>'Offshore Wind'!AO502</f>
        <v>125.45102017054131</v>
      </c>
      <c r="BA86" s="78">
        <f>'Offshore Wind'!AP502</f>
        <v>124.39251560865122</v>
      </c>
      <c r="BB86" s="78">
        <f>'Offshore Wind'!AQ502</f>
        <v>123.33830000358522</v>
      </c>
      <c r="BC86" s="78">
        <f>'Offshore Wind'!AR502</f>
        <v>122.28834733889357</v>
      </c>
      <c r="BD86" s="78">
        <f>'Offshore Wind'!AS502</f>
        <v>121.24263180807762</v>
      </c>
      <c r="BE86" s="78">
        <f>'Offshore Wind'!AT502</f>
        <v>120.20112781247509</v>
      </c>
      <c r="BF86" s="78">
        <f>'Offshore Wind'!AU502</f>
        <v>119.16380995917052</v>
      </c>
      <c r="BG86" s="78">
        <f>'Offshore Wind'!AV502</f>
        <v>118.13065305893045</v>
      </c>
    </row>
    <row r="87" spans="2:59">
      <c r="B87" s="788"/>
      <c r="C87" s="4"/>
      <c r="D87" s="736"/>
      <c r="E87" s="62" t="str">
        <f>'Offshore Wind'!K503</f>
        <v>TRG 4 - Mid</v>
      </c>
      <c r="F87" s="42" t="e">
        <f>'Offshore Wind'!#REF!</f>
        <v>#REF!</v>
      </c>
      <c r="G87" s="42" t="e">
        <f>'Offshore Wind'!#REF!</f>
        <v>#REF!</v>
      </c>
      <c r="H87" s="42" t="e">
        <f>'Offshore Wind'!#REF!</f>
        <v>#REF!</v>
      </c>
      <c r="I87" s="42" t="e">
        <f>'Offshore Wind'!#REF!</f>
        <v>#REF!</v>
      </c>
      <c r="J87" s="42" t="e">
        <f>'Offshore Wind'!#REF!</f>
        <v>#REF!</v>
      </c>
      <c r="K87" s="42" t="e">
        <f>'Offshore Wind'!#REF!</f>
        <v>#REF!</v>
      </c>
      <c r="L87" s="42" t="e">
        <f>'Offshore Wind'!#REF!</f>
        <v>#REF!</v>
      </c>
      <c r="M87" s="42" t="e">
        <f>'Offshore Wind'!#REF!</f>
        <v>#REF!</v>
      </c>
      <c r="N87" s="42" t="e">
        <f>'Offshore Wind'!#REF!</f>
        <v>#REF!</v>
      </c>
      <c r="O87" s="42" t="e">
        <f>'Offshore Wind'!#REF!</f>
        <v>#REF!</v>
      </c>
      <c r="P87" s="42" t="e">
        <f>'Offshore Wind'!#REF!</f>
        <v>#REF!</v>
      </c>
      <c r="Q87" s="42" t="e">
        <f>'Offshore Wind'!#REF!</f>
        <v>#REF!</v>
      </c>
      <c r="R87" s="42" t="e">
        <f>'Offshore Wind'!#REF!</f>
        <v>#REF!</v>
      </c>
      <c r="S87" s="42"/>
      <c r="T87" s="42"/>
      <c r="U87" s="42"/>
      <c r="V87" s="42">
        <f>'Offshore Wind'!L151</f>
        <v>241.81681978795322</v>
      </c>
      <c r="W87" s="42">
        <f>'Offshore Wind'!L503</f>
        <v>241.81681978795041</v>
      </c>
      <c r="X87" s="42">
        <f>'Offshore Wind'!M503</f>
        <v>237.34686301197482</v>
      </c>
      <c r="Y87" s="42">
        <f>'Offshore Wind'!N503</f>
        <v>232.87729534859685</v>
      </c>
      <c r="Z87" s="42">
        <f>'Offshore Wind'!O503</f>
        <v>225.45912478125396</v>
      </c>
      <c r="AA87" s="42">
        <f>'Offshore Wind'!P503</f>
        <v>218.12382909125685</v>
      </c>
      <c r="AB87" s="42">
        <f>'Offshore Wind'!Q503</f>
        <v>210.87002712256316</v>
      </c>
      <c r="AC87" s="42">
        <f>'Offshore Wind'!R503</f>
        <v>203.69636823149597</v>
      </c>
      <c r="AD87" s="42">
        <f>'Offshore Wind'!S503</f>
        <v>192.63213160654922</v>
      </c>
      <c r="AE87" s="42">
        <f>'Offshore Wind'!T503</f>
        <v>182.02686111531483</v>
      </c>
      <c r="AF87" s="42">
        <f>'Offshore Wind'!U503</f>
        <v>171.85257862218717</v>
      </c>
      <c r="AG87" s="42">
        <f>'Offshore Wind'!V503</f>
        <v>170.74578802078992</v>
      </c>
      <c r="AH87" s="42">
        <f>'Offshore Wind'!W503</f>
        <v>169.64088012248811</v>
      </c>
      <c r="AI87" s="42">
        <f>'Offshore Wind'!X503</f>
        <v>168.53785012684747</v>
      </c>
      <c r="AJ87" s="42">
        <f>'Offshore Wind'!Y503</f>
        <v>167.43669324972367</v>
      </c>
      <c r="AK87" s="42">
        <f>'Offshore Wind'!Z503</f>
        <v>166.33740472319315</v>
      </c>
      <c r="AL87" s="42">
        <f>'Offshore Wind'!AA503</f>
        <v>165.23997979548375</v>
      </c>
      <c r="AM87" s="42">
        <f>'Offshore Wind'!AB503</f>
        <v>164.14441373090551</v>
      </c>
      <c r="AN87" s="42">
        <f>'Offshore Wind'!AC503</f>
        <v>163.57511231485941</v>
      </c>
      <c r="AO87" s="42">
        <f>'Offshore Wind'!AD503</f>
        <v>163.00713878214199</v>
      </c>
      <c r="AP87" s="42">
        <f>'Offshore Wind'!AE503</f>
        <v>162.44048849221474</v>
      </c>
      <c r="AQ87" s="42">
        <f>'Offshore Wind'!AF503</f>
        <v>161.87515682613625</v>
      </c>
      <c r="AR87" s="42">
        <f>'Offshore Wind'!AG503</f>
        <v>161.31113918643698</v>
      </c>
      <c r="AS87" s="42">
        <f>'Offshore Wind'!AH503</f>
        <v>160.74843099699427</v>
      </c>
      <c r="AT87" s="42">
        <f>'Offshore Wind'!AI503</f>
        <v>160.18702770290915</v>
      </c>
      <c r="AU87" s="42">
        <f>'Offshore Wind'!AJ503</f>
        <v>159.6269247703826</v>
      </c>
      <c r="AV87" s="42">
        <f>'Offshore Wind'!AK503</f>
        <v>159.06811768659426</v>
      </c>
      <c r="AW87" s="42">
        <f>'Offshore Wind'!AL503</f>
        <v>158.51060195958104</v>
      </c>
      <c r="AX87" s="42">
        <f>'Offshore Wind'!AM503</f>
        <v>157.91335690695797</v>
      </c>
      <c r="AY87" s="42">
        <f>'Offshore Wind'!AN503</f>
        <v>157.31742806204082</v>
      </c>
      <c r="AZ87" s="42">
        <f>'Offshore Wind'!AO503</f>
        <v>156.72281107854249</v>
      </c>
      <c r="BA87" s="42">
        <f>'Offshore Wind'!AP503</f>
        <v>156.12950162928971</v>
      </c>
      <c r="BB87" s="42">
        <f>'Offshore Wind'!AQ503</f>
        <v>155.53749540611847</v>
      </c>
      <c r="BC87" s="42">
        <f>'Offshore Wind'!AR503</f>
        <v>154.94678811976911</v>
      </c>
      <c r="BD87" s="42">
        <f>'Offshore Wind'!AS503</f>
        <v>154.35737549978325</v>
      </c>
      <c r="BE87" s="42">
        <f>'Offshore Wind'!AT503</f>
        <v>153.76925329440067</v>
      </c>
      <c r="BF87" s="42">
        <f>'Offshore Wind'!AU503</f>
        <v>153.18241727045688</v>
      </c>
      <c r="BG87" s="42">
        <f>'Offshore Wind'!AV503</f>
        <v>152.59686321328181</v>
      </c>
    </row>
    <row r="88" spans="2:59" ht="15.75" thickBot="1">
      <c r="B88" s="788"/>
      <c r="C88" s="4"/>
      <c r="D88" s="736"/>
      <c r="E88" s="62" t="str">
        <f>'Offshore Wind'!K504</f>
        <v>TRG 4 - High</v>
      </c>
      <c r="F88" s="77"/>
      <c r="G88" s="77"/>
      <c r="H88" s="77"/>
      <c r="I88" s="77"/>
      <c r="J88" s="77"/>
      <c r="K88" s="77"/>
      <c r="L88" s="77"/>
      <c r="M88" s="77"/>
      <c r="N88" s="77"/>
      <c r="O88" s="77"/>
      <c r="P88" s="77"/>
      <c r="Q88" s="77"/>
      <c r="R88" s="77"/>
      <c r="S88" s="77"/>
      <c r="T88" s="77"/>
      <c r="U88" s="77"/>
      <c r="V88" s="77"/>
      <c r="W88" s="77">
        <f>'Offshore Wind'!L504</f>
        <v>241.81681978795041</v>
      </c>
      <c r="X88" s="77">
        <f>'Offshore Wind'!M504</f>
        <v>245.6362751726129</v>
      </c>
      <c r="Y88" s="77">
        <f>'Offshore Wind'!N504</f>
        <v>249.45611977392701</v>
      </c>
      <c r="Z88" s="77">
        <f>'Offshore Wind'!O504</f>
        <v>244.35427909203611</v>
      </c>
      <c r="AA88" s="77">
        <f>'Offshore Wind'!P504</f>
        <v>239.27123762895377</v>
      </c>
      <c r="AB88" s="77">
        <f>'Offshore Wind'!Q504</f>
        <v>234.20689164912059</v>
      </c>
      <c r="AC88" s="77">
        <f>'Offshore Wind'!R504</f>
        <v>229.16113817714944</v>
      </c>
      <c r="AD88" s="77">
        <f>'Offshore Wind'!S504</f>
        <v>218.63127945190325</v>
      </c>
      <c r="AE88" s="77">
        <f>'Offshore Wind'!T504</f>
        <v>208.64536922448343</v>
      </c>
      <c r="AF88" s="77">
        <f>'Offshore Wind'!U504</f>
        <v>199.16231997946491</v>
      </c>
      <c r="AG88" s="77">
        <f>'Offshore Wind'!V504</f>
        <v>199.10447144033</v>
      </c>
      <c r="AH88" s="77">
        <f>'Offshore Wind'!W504</f>
        <v>199.0466564967241</v>
      </c>
      <c r="AI88" s="77">
        <f>'Offshore Wind'!X504</f>
        <v>198.98887511938986</v>
      </c>
      <c r="AJ88" s="77">
        <f>'Offshore Wind'!Y504</f>
        <v>198.93112727910383</v>
      </c>
      <c r="AK88" s="77">
        <f>'Offshore Wind'!Z504</f>
        <v>198.87341294667652</v>
      </c>
      <c r="AL88" s="77">
        <f>'Offshore Wind'!AA504</f>
        <v>198.8157320929522</v>
      </c>
      <c r="AM88" s="77">
        <f>'Offshore Wind'!AB504</f>
        <v>198.75808468880905</v>
      </c>
      <c r="AN88" s="77">
        <f>'Offshore Wind'!AC504</f>
        <v>198.75808468880905</v>
      </c>
      <c r="AO88" s="77">
        <f>'Offshore Wind'!AD504</f>
        <v>198.75808468880905</v>
      </c>
      <c r="AP88" s="77">
        <f>'Offshore Wind'!AE504</f>
        <v>198.75808468880905</v>
      </c>
      <c r="AQ88" s="77">
        <f>'Offshore Wind'!AF504</f>
        <v>198.75808468880905</v>
      </c>
      <c r="AR88" s="77">
        <f>'Offshore Wind'!AG504</f>
        <v>198.75808468880905</v>
      </c>
      <c r="AS88" s="77">
        <f>'Offshore Wind'!AH504</f>
        <v>198.75808468880905</v>
      </c>
      <c r="AT88" s="77">
        <f>'Offshore Wind'!AI504</f>
        <v>198.75808468880905</v>
      </c>
      <c r="AU88" s="77">
        <f>'Offshore Wind'!AJ504</f>
        <v>198.75808468880905</v>
      </c>
      <c r="AV88" s="77">
        <f>'Offshore Wind'!AK504</f>
        <v>198.75808468880905</v>
      </c>
      <c r="AW88" s="77">
        <f>'Offshore Wind'!AL504</f>
        <v>198.75808468880905</v>
      </c>
      <c r="AX88" s="77">
        <f>'Offshore Wind'!AM504</f>
        <v>198.75808468880905</v>
      </c>
      <c r="AY88" s="77">
        <f>'Offshore Wind'!AN504</f>
        <v>198.75808468880905</v>
      </c>
      <c r="AZ88" s="77">
        <f>'Offshore Wind'!AO504</f>
        <v>198.75808468880905</v>
      </c>
      <c r="BA88" s="77">
        <f>'Offshore Wind'!AP504</f>
        <v>198.75808468880905</v>
      </c>
      <c r="BB88" s="77">
        <f>'Offshore Wind'!AQ504</f>
        <v>198.75808468880905</v>
      </c>
      <c r="BC88" s="77">
        <f>'Offshore Wind'!AR504</f>
        <v>198.75808468880905</v>
      </c>
      <c r="BD88" s="77">
        <f>'Offshore Wind'!AS504</f>
        <v>198.75808468880905</v>
      </c>
      <c r="BE88" s="77">
        <f>'Offshore Wind'!AT504</f>
        <v>198.75808468880905</v>
      </c>
      <c r="BF88" s="77">
        <f>'Offshore Wind'!AU504</f>
        <v>198.75808468880905</v>
      </c>
      <c r="BG88" s="77">
        <f>'Offshore Wind'!AV504</f>
        <v>198.75808468880905</v>
      </c>
    </row>
    <row r="89" spans="2:59" ht="15.75" thickTop="1">
      <c r="B89" s="788"/>
      <c r="C89" s="4"/>
      <c r="D89" s="736"/>
      <c r="E89" s="62" t="str">
        <f>'Offshore Wind'!K505</f>
        <v>TRG 5 - Low</v>
      </c>
      <c r="F89" s="78"/>
      <c r="G89" s="78"/>
      <c r="H89" s="78"/>
      <c r="I89" s="78"/>
      <c r="J89" s="78"/>
      <c r="K89" s="78"/>
      <c r="L89" s="78"/>
      <c r="M89" s="78"/>
      <c r="N89" s="78"/>
      <c r="O89" s="78"/>
      <c r="P89" s="78"/>
      <c r="Q89" s="78"/>
      <c r="R89" s="78"/>
      <c r="S89" s="78"/>
      <c r="T89" s="78"/>
      <c r="U89" s="78"/>
      <c r="V89" s="78"/>
      <c r="W89" s="78">
        <f>'Offshore Wind'!L505</f>
        <v>187.96423531323791</v>
      </c>
      <c r="X89" s="78">
        <f>'Offshore Wind'!M505</f>
        <v>177.77961782844417</v>
      </c>
      <c r="Y89" s="78">
        <f>'Offshore Wind'!N505</f>
        <v>167.6131613547866</v>
      </c>
      <c r="Z89" s="78">
        <f>'Offshore Wind'!O505</f>
        <v>162.06907378068559</v>
      </c>
      <c r="AA89" s="78">
        <f>'Offshore Wind'!P505</f>
        <v>156.58575353578752</v>
      </c>
      <c r="AB89" s="78">
        <f>'Offshore Wind'!Q505</f>
        <v>151.16221506591546</v>
      </c>
      <c r="AC89" s="78">
        <f>'Offshore Wind'!R505</f>
        <v>145.79749506198476</v>
      </c>
      <c r="AD89" s="78">
        <f>'Offshore Wind'!S505</f>
        <v>136.20910996477218</v>
      </c>
      <c r="AE89" s="78">
        <f>'Offshore Wind'!T505</f>
        <v>127.20900089476417</v>
      </c>
      <c r="AF89" s="78">
        <f>'Offshore Wind'!U505</f>
        <v>118.74468956763144</v>
      </c>
      <c r="AG89" s="78">
        <f>'Offshore Wind'!V505</f>
        <v>117.15298945323416</v>
      </c>
      <c r="AH89" s="78">
        <f>'Offshore Wind'!W505</f>
        <v>115.5637586443092</v>
      </c>
      <c r="AI89" s="78">
        <f>'Offshore Wind'!X505</f>
        <v>113.97699223594088</v>
      </c>
      <c r="AJ89" s="78">
        <f>'Offshore Wind'!Y505</f>
        <v>112.39268538312774</v>
      </c>
      <c r="AK89" s="78">
        <f>'Offshore Wind'!Z505</f>
        <v>110.81083330376707</v>
      </c>
      <c r="AL89" s="78">
        <f>'Offshore Wind'!AA505</f>
        <v>109.23143128190731</v>
      </c>
      <c r="AM89" s="78">
        <f>'Offshore Wind'!AB505</f>
        <v>107.65447467129415</v>
      </c>
      <c r="AN89" s="78">
        <f>'Offshore Wind'!AC505</f>
        <v>106.87019210235836</v>
      </c>
      <c r="AO89" s="78">
        <f>'Offshore Wind'!AD505</f>
        <v>106.08672805147373</v>
      </c>
      <c r="AP89" s="78">
        <f>'Offshore Wind'!AE505</f>
        <v>105.30408140678193</v>
      </c>
      <c r="AQ89" s="78">
        <f>'Offshore Wind'!AF505</f>
        <v>104.52225106341668</v>
      </c>
      <c r="AR89" s="78">
        <f>'Offshore Wind'!AG505</f>
        <v>103.74123592366169</v>
      </c>
      <c r="AS89" s="78">
        <f>'Offshore Wind'!AH505</f>
        <v>102.96103489711592</v>
      </c>
      <c r="AT89" s="78">
        <f>'Offshore Wind'!AI505</f>
        <v>102.18164690086697</v>
      </c>
      <c r="AU89" s="78">
        <f>'Offshore Wind'!AJ505</f>
        <v>101.40307085967245</v>
      </c>
      <c r="AV89" s="78">
        <f>'Offshore Wind'!AK505</f>
        <v>100.6253057061505</v>
      </c>
      <c r="AW89" s="78">
        <f>'Offshore Wind'!AL505</f>
        <v>99.848350380979127</v>
      </c>
      <c r="AX89" s="78">
        <f>'Offshore Wind'!AM505</f>
        <v>99.014611380293033</v>
      </c>
      <c r="AY89" s="78">
        <f>'Offshore Wind'!AN505</f>
        <v>98.184279508062886</v>
      </c>
      <c r="AZ89" s="78">
        <f>'Offshore Wind'!AO505</f>
        <v>97.357334142168654</v>
      </c>
      <c r="BA89" s="78">
        <f>'Offshore Wind'!AP505</f>
        <v>96.533754832706876</v>
      </c>
      <c r="BB89" s="78">
        <f>'Offshore Wind'!AQ505</f>
        <v>95.713521300413333</v>
      </c>
      <c r="BC89" s="78">
        <f>'Offshore Wind'!AR505</f>
        <v>94.896613435111774</v>
      </c>
      <c r="BD89" s="78">
        <f>'Offshore Wind'!AS505</f>
        <v>94.083011294189333</v>
      </c>
      <c r="BE89" s="78">
        <f>'Offshore Wind'!AT505</f>
        <v>93.272695101097341</v>
      </c>
      <c r="BF89" s="78">
        <f>'Offshore Wind'!AU505</f>
        <v>92.465645243879408</v>
      </c>
      <c r="BG89" s="78">
        <f>'Offshore Wind'!AV505</f>
        <v>91.661842273725057</v>
      </c>
    </row>
    <row r="90" spans="2:59">
      <c r="B90" s="788"/>
      <c r="C90" s="4"/>
      <c r="D90" s="736"/>
      <c r="E90" s="62" t="str">
        <f>'Offshore Wind'!K506</f>
        <v>TRG 5 - Mid</v>
      </c>
      <c r="F90" s="42" t="e">
        <f>'Offshore Wind'!#REF!</f>
        <v>#REF!</v>
      </c>
      <c r="G90" s="42" t="e">
        <f>'Offshore Wind'!#REF!</f>
        <v>#REF!</v>
      </c>
      <c r="H90" s="42" t="e">
        <f>'Offshore Wind'!#REF!</f>
        <v>#REF!</v>
      </c>
      <c r="I90" s="42" t="e">
        <f>'Offshore Wind'!#REF!</f>
        <v>#REF!</v>
      </c>
      <c r="J90" s="42" t="e">
        <f>'Offshore Wind'!#REF!</f>
        <v>#REF!</v>
      </c>
      <c r="K90" s="42" t="e">
        <f>'Offshore Wind'!#REF!</f>
        <v>#REF!</v>
      </c>
      <c r="L90" s="42" t="e">
        <f>'Offshore Wind'!#REF!</f>
        <v>#REF!</v>
      </c>
      <c r="M90" s="42" t="e">
        <f>'Offshore Wind'!#REF!</f>
        <v>#REF!</v>
      </c>
      <c r="N90" s="42" t="e">
        <f>'Offshore Wind'!#REF!</f>
        <v>#REF!</v>
      </c>
      <c r="O90" s="42" t="e">
        <f>'Offshore Wind'!#REF!</f>
        <v>#REF!</v>
      </c>
      <c r="P90" s="42" t="e">
        <f>'Offshore Wind'!#REF!</f>
        <v>#REF!</v>
      </c>
      <c r="Q90" s="42" t="e">
        <f>'Offshore Wind'!#REF!</f>
        <v>#REF!</v>
      </c>
      <c r="R90" s="42" t="e">
        <f>'Offshore Wind'!#REF!</f>
        <v>#REF!</v>
      </c>
      <c r="S90" s="42"/>
      <c r="T90" s="42"/>
      <c r="U90" s="42"/>
      <c r="V90" s="42">
        <f>'Offshore Wind'!L152</f>
        <v>187.96423531323791</v>
      </c>
      <c r="W90" s="42">
        <f>'Offshore Wind'!L506</f>
        <v>187.96423531323791</v>
      </c>
      <c r="X90" s="42">
        <f>'Offshore Wind'!M506</f>
        <v>184.47976904414165</v>
      </c>
      <c r="Y90" s="42">
        <f>'Offshore Wind'!N506</f>
        <v>180.99554729342395</v>
      </c>
      <c r="Z90" s="42">
        <f>'Offshore Wind'!O506</f>
        <v>175.21726020128236</v>
      </c>
      <c r="AA90" s="42">
        <f>'Offshore Wind'!P506</f>
        <v>169.50358315357778</v>
      </c>
      <c r="AB90" s="42">
        <f>'Offshore Wind'!Q506</f>
        <v>163.8534443820752</v>
      </c>
      <c r="AC90" s="42">
        <f>'Offshore Wind'!R506</f>
        <v>158.26579641101375</v>
      </c>
      <c r="AD90" s="42">
        <f>'Offshore Wind'!S506</f>
        <v>149.65424201591802</v>
      </c>
      <c r="AE90" s="42">
        <f>'Offshore Wind'!T506</f>
        <v>141.40005118242306</v>
      </c>
      <c r="AF90" s="42">
        <f>'Offshore Wind'!U506</f>
        <v>133.48145571655829</v>
      </c>
      <c r="AG90" s="42">
        <f>'Offshore Wind'!V506</f>
        <v>132.61908940437692</v>
      </c>
      <c r="AH90" s="42">
        <f>'Offshore Wind'!W506</f>
        <v>131.75818924484088</v>
      </c>
      <c r="AI90" s="42">
        <f>'Offshore Wind'!X506</f>
        <v>130.89875148581234</v>
      </c>
      <c r="AJ90" s="42">
        <f>'Offshore Wind'!Y506</f>
        <v>130.04077238755559</v>
      </c>
      <c r="AK90" s="42">
        <f>'Offshore Wind'!Z506</f>
        <v>129.18424822267431</v>
      </c>
      <c r="AL90" s="42">
        <f>'Offshore Wind'!AA506</f>
        <v>128.32917527604835</v>
      </c>
      <c r="AM90" s="42">
        <f>'Offshore Wind'!AB506</f>
        <v>127.47554984477082</v>
      </c>
      <c r="AN90" s="42">
        <f>'Offshore Wind'!AC506</f>
        <v>127.03250303553293</v>
      </c>
      <c r="AO90" s="42">
        <f>'Offshore Wind'!AD506</f>
        <v>126.59049038753508</v>
      </c>
      <c r="AP90" s="42">
        <f>'Offshore Wind'!AE506</f>
        <v>126.14950829234903</v>
      </c>
      <c r="AQ90" s="42">
        <f>'Offshore Wind'!AF506</f>
        <v>125.70955315839599</v>
      </c>
      <c r="AR90" s="42">
        <f>'Offshore Wind'!AG506</f>
        <v>125.27062141084959</v>
      </c>
      <c r="AS90" s="42">
        <f>'Offshore Wind'!AH506</f>
        <v>124.83270949153896</v>
      </c>
      <c r="AT90" s="42">
        <f>'Offshore Wind'!AI506</f>
        <v>124.39581385885305</v>
      </c>
      <c r="AU90" s="42">
        <f>'Offshore Wind'!AJ506</f>
        <v>123.95993098764551</v>
      </c>
      <c r="AV90" s="42">
        <f>'Offshore Wind'!AK506</f>
        <v>123.52505736914024</v>
      </c>
      <c r="AW90" s="42">
        <f>'Offshore Wind'!AL506</f>
        <v>123.09118951083734</v>
      </c>
      <c r="AX90" s="42">
        <f>'Offshore Wind'!AM506</f>
        <v>122.62635727553206</v>
      </c>
      <c r="AY90" s="42">
        <f>'Offshore Wind'!AN506</f>
        <v>122.16255051597187</v>
      </c>
      <c r="AZ90" s="42">
        <f>'Offshore Wind'!AO506</f>
        <v>121.69976585516405</v>
      </c>
      <c r="BA90" s="42">
        <f>'Offshore Wind'!AP506</f>
        <v>121.23799993107313</v>
      </c>
      <c r="BB90" s="42">
        <f>'Offshore Wind'!AQ506</f>
        <v>120.77724939654078</v>
      </c>
      <c r="BC90" s="42">
        <f>'Offshore Wind'!AR506</f>
        <v>120.31751091920523</v>
      </c>
      <c r="BD90" s="42">
        <f>'Offshore Wind'!AS506</f>
        <v>119.85878118142199</v>
      </c>
      <c r="BE90" s="42">
        <f>'Offshore Wind'!AT506</f>
        <v>119.40105688018498</v>
      </c>
      <c r="BF90" s="42">
        <f>'Offshore Wind'!AU506</f>
        <v>118.94433472704789</v>
      </c>
      <c r="BG90" s="42">
        <f>'Offshore Wind'!AV506</f>
        <v>118.48861144804636</v>
      </c>
    </row>
    <row r="91" spans="2:59" ht="15.75" thickBot="1">
      <c r="B91" s="788"/>
      <c r="C91" s="4"/>
      <c r="D91" s="736"/>
      <c r="E91" s="62" t="str">
        <f>'Offshore Wind'!K507</f>
        <v>TRG 5 - High</v>
      </c>
      <c r="F91" s="77"/>
      <c r="G91" s="77"/>
      <c r="H91" s="77"/>
      <c r="I91" s="77"/>
      <c r="J91" s="77"/>
      <c r="K91" s="77"/>
      <c r="L91" s="77"/>
      <c r="M91" s="77"/>
      <c r="N91" s="77"/>
      <c r="O91" s="77"/>
      <c r="P91" s="77"/>
      <c r="Q91" s="77"/>
      <c r="R91" s="77"/>
      <c r="S91" s="77"/>
      <c r="T91" s="77"/>
      <c r="U91" s="77"/>
      <c r="V91" s="77"/>
      <c r="W91" s="77">
        <f>'Offshore Wind'!L507</f>
        <v>187.96423531323791</v>
      </c>
      <c r="X91" s="77">
        <f>'Offshore Wind'!M507</f>
        <v>190.9416962501474</v>
      </c>
      <c r="Y91" s="77">
        <f>'Offshore Wind'!N507</f>
        <v>193.91940637150168</v>
      </c>
      <c r="Z91" s="77">
        <f>'Offshore Wind'!O507</f>
        <v>189.94271083832183</v>
      </c>
      <c r="AA91" s="77">
        <f>'Offshore Wind'!P507</f>
        <v>185.98063039779501</v>
      </c>
      <c r="AB91" s="77">
        <f>'Offshore Wind'!Q507</f>
        <v>182.03308207790928</v>
      </c>
      <c r="AC91" s="77">
        <f>'Offshore Wind'!R507</f>
        <v>178.09998332215429</v>
      </c>
      <c r="AD91" s="77">
        <f>'Offshore Wind'!S507</f>
        <v>169.9079061988277</v>
      </c>
      <c r="AE91" s="77">
        <f>'Offshore Wind'!T507</f>
        <v>162.13908620215037</v>
      </c>
      <c r="AF91" s="77">
        <f>'Offshore Wind'!U507</f>
        <v>154.76155711605455</v>
      </c>
      <c r="AG91" s="77">
        <f>'Offshore Wind'!V507</f>
        <v>154.71660518943338</v>
      </c>
      <c r="AH91" s="77">
        <f>'Offshore Wind'!W507</f>
        <v>154.67167936863589</v>
      </c>
      <c r="AI91" s="77">
        <f>'Offshore Wind'!X507</f>
        <v>154.62677963092705</v>
      </c>
      <c r="AJ91" s="77">
        <f>'Offshore Wind'!Y507</f>
        <v>154.58190595359855</v>
      </c>
      <c r="AK91" s="77">
        <f>'Offshore Wind'!Z507</f>
        <v>154.53705831396826</v>
      </c>
      <c r="AL91" s="77">
        <f>'Offshore Wind'!AA507</f>
        <v>154.49223668938049</v>
      </c>
      <c r="AM91" s="77">
        <f>'Offshore Wind'!AB507</f>
        <v>154.44744105720554</v>
      </c>
      <c r="AN91" s="77">
        <f>'Offshore Wind'!AC507</f>
        <v>154.44744105720554</v>
      </c>
      <c r="AO91" s="77">
        <f>'Offshore Wind'!AD507</f>
        <v>154.44744105720554</v>
      </c>
      <c r="AP91" s="77">
        <f>'Offshore Wind'!AE507</f>
        <v>154.44744105720554</v>
      </c>
      <c r="AQ91" s="77">
        <f>'Offshore Wind'!AF507</f>
        <v>154.44744105720554</v>
      </c>
      <c r="AR91" s="77">
        <f>'Offshore Wind'!AG507</f>
        <v>154.44744105720554</v>
      </c>
      <c r="AS91" s="77">
        <f>'Offshore Wind'!AH507</f>
        <v>154.44744105720554</v>
      </c>
      <c r="AT91" s="77">
        <f>'Offshore Wind'!AI507</f>
        <v>154.44744105720554</v>
      </c>
      <c r="AU91" s="77">
        <f>'Offshore Wind'!AJ507</f>
        <v>154.44744105720554</v>
      </c>
      <c r="AV91" s="77">
        <f>'Offshore Wind'!AK507</f>
        <v>154.44744105720554</v>
      </c>
      <c r="AW91" s="77">
        <f>'Offshore Wind'!AL507</f>
        <v>154.44744105720554</v>
      </c>
      <c r="AX91" s="77">
        <f>'Offshore Wind'!AM507</f>
        <v>154.44744105720554</v>
      </c>
      <c r="AY91" s="77">
        <f>'Offshore Wind'!AN507</f>
        <v>154.44744105720554</v>
      </c>
      <c r="AZ91" s="77">
        <f>'Offshore Wind'!AO507</f>
        <v>154.44744105720554</v>
      </c>
      <c r="BA91" s="77">
        <f>'Offshore Wind'!AP507</f>
        <v>154.44744105720554</v>
      </c>
      <c r="BB91" s="77">
        <f>'Offshore Wind'!AQ507</f>
        <v>154.44744105720554</v>
      </c>
      <c r="BC91" s="77">
        <f>'Offshore Wind'!AR507</f>
        <v>154.44744105720554</v>
      </c>
      <c r="BD91" s="77">
        <f>'Offshore Wind'!AS507</f>
        <v>154.44744105720554</v>
      </c>
      <c r="BE91" s="77">
        <f>'Offshore Wind'!AT507</f>
        <v>154.44744105720554</v>
      </c>
      <c r="BF91" s="77">
        <f>'Offshore Wind'!AU507</f>
        <v>154.44744105720554</v>
      </c>
      <c r="BG91" s="77">
        <f>'Offshore Wind'!AV507</f>
        <v>154.44744105720554</v>
      </c>
    </row>
    <row r="92" spans="2:59" ht="14.1" customHeight="1" thickTop="1">
      <c r="B92" s="788"/>
      <c r="C92" s="4"/>
      <c r="D92" s="736"/>
      <c r="E92" s="62" t="str">
        <f>'Offshore Wind'!K508</f>
        <v>TRG 6 - Low</v>
      </c>
      <c r="F92" s="78"/>
      <c r="G92" s="78"/>
      <c r="H92" s="78"/>
      <c r="I92" s="78"/>
      <c r="J92" s="78"/>
      <c r="K92" s="78"/>
      <c r="L92" s="78"/>
      <c r="M92" s="78"/>
      <c r="N92" s="78"/>
      <c r="O92" s="78"/>
      <c r="P92" s="78"/>
      <c r="Q92" s="78"/>
      <c r="R92" s="78"/>
      <c r="S92" s="78"/>
      <c r="T92" s="78"/>
      <c r="U92" s="78"/>
      <c r="V92" s="78"/>
      <c r="W92" s="78">
        <f>'Offshore Wind'!L508</f>
        <v>199.93077465413199</v>
      </c>
      <c r="X92" s="78">
        <f>'Offshore Wind'!M508</f>
        <v>189.09776453442734</v>
      </c>
      <c r="Y92" s="78">
        <f>'Offshore Wind'!N508</f>
        <v>178.28407162695152</v>
      </c>
      <c r="Z92" s="78">
        <f>'Offshore Wind'!O508</f>
        <v>172.38702572567576</v>
      </c>
      <c r="AA92" s="78">
        <f>'Offshore Wind'!P508</f>
        <v>166.55461583976196</v>
      </c>
      <c r="AB92" s="78">
        <f>'Offshore Wind'!Q508</f>
        <v>160.78579367079462</v>
      </c>
      <c r="AC92" s="78">
        <f>'Offshore Wind'!R508</f>
        <v>155.07953458166011</v>
      </c>
      <c r="AD92" s="78">
        <f>'Offshore Wind'!S508</f>
        <v>144.880715338344</v>
      </c>
      <c r="AE92" s="78">
        <f>'Offshore Wind'!T508</f>
        <v>135.30762407797889</v>
      </c>
      <c r="AF92" s="78">
        <f>'Offshore Wind'!U508</f>
        <v>126.30444154313514</v>
      </c>
      <c r="AG92" s="78">
        <f>'Offshore Wind'!V508</f>
        <v>124.61140756590969</v>
      </c>
      <c r="AH92" s="78">
        <f>'Offshore Wind'!W508</f>
        <v>122.92100009981341</v>
      </c>
      <c r="AI92" s="78">
        <f>'Offshore Wind'!X508</f>
        <v>121.23321392766448</v>
      </c>
      <c r="AJ92" s="78">
        <f>'Offshore Wind'!Y508</f>
        <v>119.54804389600967</v>
      </c>
      <c r="AK92" s="78">
        <f>'Offshore Wind'!Z508</f>
        <v>117.8654849182989</v>
      </c>
      <c r="AL92" s="78">
        <f>'Offshore Wind'!AA508</f>
        <v>116.18553197834464</v>
      </c>
      <c r="AM92" s="78">
        <f>'Offshore Wind'!AB508</f>
        <v>114.50818013409386</v>
      </c>
      <c r="AN92" s="78">
        <f>'Offshore Wind'!AC508</f>
        <v>113.67396706534834</v>
      </c>
      <c r="AO92" s="78">
        <f>'Offshore Wind'!AD508</f>
        <v>112.84062462471866</v>
      </c>
      <c r="AP92" s="78">
        <f>'Offshore Wind'!AE508</f>
        <v>112.00815162956123</v>
      </c>
      <c r="AQ92" s="78">
        <f>'Offshore Wind'!AF508</f>
        <v>111.17654690466964</v>
      </c>
      <c r="AR92" s="78">
        <f>'Offshore Wind'!AG508</f>
        <v>110.34580928244272</v>
      </c>
      <c r="AS92" s="78">
        <f>'Offshore Wind'!AH508</f>
        <v>109.51593760306022</v>
      </c>
      <c r="AT92" s="78">
        <f>'Offshore Wind'!AI508</f>
        <v>108.68693071466726</v>
      </c>
      <c r="AU92" s="78">
        <f>'Offshore Wind'!AJ508</f>
        <v>107.85878747356738</v>
      </c>
      <c r="AV92" s="78">
        <f>'Offshore Wind'!AK508</f>
        <v>107.03150674442495</v>
      </c>
      <c r="AW92" s="78">
        <f>'Offshore Wind'!AL508</f>
        <v>106.20508740047742</v>
      </c>
      <c r="AX92" s="78">
        <f>'Offshore Wind'!AM508</f>
        <v>105.31826930985108</v>
      </c>
      <c r="AY92" s="78">
        <f>'Offshore Wind'!AN508</f>
        <v>104.43507525882139</v>
      </c>
      <c r="AZ92" s="78">
        <f>'Offshore Wind'!AO508</f>
        <v>103.55548331238352</v>
      </c>
      <c r="BA92" s="78">
        <f>'Offshore Wind'!AP508</f>
        <v>102.67947171871302</v>
      </c>
      <c r="BB92" s="78">
        <f>'Offshore Wind'!AQ508</f>
        <v>101.80701890748828</v>
      </c>
      <c r="BC92" s="78">
        <f>'Offshore Wind'!AR508</f>
        <v>100.93810348824051</v>
      </c>
      <c r="BD92" s="78">
        <f>'Offshore Wind'!AS508</f>
        <v>100.07270424873188</v>
      </c>
      <c r="BE92" s="78">
        <f>'Offshore Wind'!AT508</f>
        <v>99.21080015336139</v>
      </c>
      <c r="BF92" s="78">
        <f>'Offshore Wind'!AU508</f>
        <v>98.352370341598601</v>
      </c>
      <c r="BG92" s="78">
        <f>'Offshore Wind'!AV508</f>
        <v>97.497394126445485</v>
      </c>
    </row>
    <row r="93" spans="2:59">
      <c r="B93" s="788"/>
      <c r="C93" s="4"/>
      <c r="D93" s="736"/>
      <c r="E93" s="62" t="str">
        <f>'Offshore Wind'!K509</f>
        <v>TRG 6 - Mid</v>
      </c>
      <c r="F93" s="42" t="e">
        <f>'Offshore Wind'!#REF!</f>
        <v>#REF!</v>
      </c>
      <c r="G93" s="42" t="e">
        <f>'Offshore Wind'!#REF!</f>
        <v>#REF!</v>
      </c>
      <c r="H93" s="42" t="e">
        <f>'Offshore Wind'!#REF!</f>
        <v>#REF!</v>
      </c>
      <c r="I93" s="42" t="e">
        <f>'Offshore Wind'!#REF!</f>
        <v>#REF!</v>
      </c>
      <c r="J93" s="42" t="e">
        <f>'Offshore Wind'!#REF!</f>
        <v>#REF!</v>
      </c>
      <c r="K93" s="42" t="e">
        <f>'Offshore Wind'!#REF!</f>
        <v>#REF!</v>
      </c>
      <c r="L93" s="42" t="e">
        <f>'Offshore Wind'!#REF!</f>
        <v>#REF!</v>
      </c>
      <c r="M93" s="42" t="e">
        <f>'Offshore Wind'!#REF!</f>
        <v>#REF!</v>
      </c>
      <c r="N93" s="42" t="e">
        <f>'Offshore Wind'!#REF!</f>
        <v>#REF!</v>
      </c>
      <c r="O93" s="42" t="e">
        <f>'Offshore Wind'!#REF!</f>
        <v>#REF!</v>
      </c>
      <c r="P93" s="42" t="e">
        <f>'Offshore Wind'!#REF!</f>
        <v>#REF!</v>
      </c>
      <c r="Q93" s="42" t="e">
        <f>'Offshore Wind'!#REF!</f>
        <v>#REF!</v>
      </c>
      <c r="R93" s="42" t="e">
        <f>'Offshore Wind'!#REF!</f>
        <v>#REF!</v>
      </c>
      <c r="S93" s="42"/>
      <c r="T93" s="42"/>
      <c r="U93" s="42"/>
      <c r="V93" s="42">
        <f>'Offshore Wind'!L153</f>
        <v>199.93077465413188</v>
      </c>
      <c r="W93" s="42">
        <f>'Offshore Wind'!L509</f>
        <v>199.93077465413199</v>
      </c>
      <c r="X93" s="42">
        <f>'Offshore Wind'!M509</f>
        <v>196.22447361619419</v>
      </c>
      <c r="Y93" s="42">
        <f>'Offshore Wind'!N509</f>
        <v>192.51843266363272</v>
      </c>
      <c r="Z93" s="42">
        <f>'Offshore Wind'!O509</f>
        <v>186.37227718580667</v>
      </c>
      <c r="AA93" s="42">
        <f>'Offshore Wind'!P509</f>
        <v>180.29484508087762</v>
      </c>
      <c r="AB93" s="42">
        <f>'Offshore Wind'!Q509</f>
        <v>174.28499634764734</v>
      </c>
      <c r="AC93" s="42">
        <f>'Offshore Wind'!R509</f>
        <v>168.34161682394594</v>
      </c>
      <c r="AD93" s="42">
        <f>'Offshore Wind'!S509</f>
        <v>159.18181715078742</v>
      </c>
      <c r="AE93" s="42">
        <f>'Offshore Wind'!T509</f>
        <v>150.40213220309747</v>
      </c>
      <c r="AF93" s="42">
        <f>'Offshore Wind'!U509</f>
        <v>141.97940793842704</v>
      </c>
      <c r="AG93" s="42">
        <f>'Offshore Wind'!V509</f>
        <v>141.06214000954299</v>
      </c>
      <c r="AH93" s="42">
        <f>'Offshore Wind'!W509</f>
        <v>140.14643157432351</v>
      </c>
      <c r="AI93" s="42">
        <f>'Offshore Wind'!X509</f>
        <v>139.23227864175499</v>
      </c>
      <c r="AJ93" s="42">
        <f>'Offshore Wind'!Y509</f>
        <v>138.31967723401561</v>
      </c>
      <c r="AK93" s="42">
        <f>'Offshore Wind'!Z509</f>
        <v>137.40862338640827</v>
      </c>
      <c r="AL93" s="42">
        <f>'Offshore Wind'!AA509</f>
        <v>136.4991131472938</v>
      </c>
      <c r="AM93" s="42">
        <f>'Offshore Wind'!AB509</f>
        <v>135.59114257802361</v>
      </c>
      <c r="AN93" s="42">
        <f>'Offshore Wind'!AC509</f>
        <v>135.11988967381362</v>
      </c>
      <c r="AO93" s="42">
        <f>'Offshore Wind'!AD509</f>
        <v>134.64973676959829</v>
      </c>
      <c r="AP93" s="42">
        <f>'Offshore Wind'!AE509</f>
        <v>134.18068002722271</v>
      </c>
      <c r="AQ93" s="42">
        <f>'Offshore Wind'!AF509</f>
        <v>133.7127156264541</v>
      </c>
      <c r="AR93" s="42">
        <f>'Offshore Wind'!AG509</f>
        <v>133.24583976487858</v>
      </c>
      <c r="AS93" s="42">
        <f>'Offshore Wind'!AH509</f>
        <v>132.78004865779829</v>
      </c>
      <c r="AT93" s="42">
        <f>'Offshore Wind'!AI509</f>
        <v>132.31533853812934</v>
      </c>
      <c r="AU93" s="42">
        <f>'Offshore Wind'!AJ509</f>
        <v>131.85170565630071</v>
      </c>
      <c r="AV93" s="42">
        <f>'Offshore Wind'!AK509</f>
        <v>131.38914628015394</v>
      </c>
      <c r="AW93" s="42">
        <f>'Offshore Wind'!AL509</f>
        <v>130.92765669484285</v>
      </c>
      <c r="AX93" s="42">
        <f>'Offshore Wind'!AM509</f>
        <v>130.43323141902408</v>
      </c>
      <c r="AY93" s="42">
        <f>'Offshore Wind'!AN509</f>
        <v>129.93989690475249</v>
      </c>
      <c r="AZ93" s="42">
        <f>'Offshore Wind'!AO509</f>
        <v>129.44764956004263</v>
      </c>
      <c r="BA93" s="42">
        <f>'Offshore Wind'!AP509</f>
        <v>128.95648580881877</v>
      </c>
      <c r="BB93" s="42">
        <f>'Offshore Wind'!AQ509</f>
        <v>128.46640209082926</v>
      </c>
      <c r="BC93" s="42">
        <f>'Offshore Wind'!AR509</f>
        <v>127.97739486156129</v>
      </c>
      <c r="BD93" s="42">
        <f>'Offshore Wind'!AS509</f>
        <v>127.48946059215604</v>
      </c>
      <c r="BE93" s="42">
        <f>'Offshore Wind'!AT509</f>
        <v>127.00259576932507</v>
      </c>
      <c r="BF93" s="42">
        <f>'Offshore Wind'!AU509</f>
        <v>126.51679689526675</v>
      </c>
      <c r="BG93" s="42">
        <f>'Offshore Wind'!AV509</f>
        <v>126.03206048758329</v>
      </c>
    </row>
    <row r="94" spans="2:59" ht="15.75" thickBot="1">
      <c r="B94" s="788"/>
      <c r="C94" s="4"/>
      <c r="D94" s="736"/>
      <c r="E94" s="62" t="str">
        <f>'Offshore Wind'!K510</f>
        <v>TRG 6 - High</v>
      </c>
      <c r="F94" s="77"/>
      <c r="G94" s="77"/>
      <c r="H94" s="77"/>
      <c r="I94" s="77"/>
      <c r="J94" s="77"/>
      <c r="K94" s="77"/>
      <c r="L94" s="77"/>
      <c r="M94" s="77"/>
      <c r="N94" s="77"/>
      <c r="O94" s="77"/>
      <c r="P94" s="77"/>
      <c r="Q94" s="77"/>
      <c r="R94" s="77"/>
      <c r="S94" s="77"/>
      <c r="T94" s="77"/>
      <c r="U94" s="77"/>
      <c r="V94" s="77"/>
      <c r="W94" s="77">
        <f>'Offshore Wind'!L510</f>
        <v>199.93077465413199</v>
      </c>
      <c r="X94" s="77">
        <f>'Offshore Wind'!M510</f>
        <v>203.09779241486007</v>
      </c>
      <c r="Y94" s="77">
        <f>'Offshore Wind'!N510</f>
        <v>206.26507522409079</v>
      </c>
      <c r="Z94" s="77">
        <f>'Offshore Wind'!O510</f>
        <v>202.03520767940969</v>
      </c>
      <c r="AA94" s="77">
        <f>'Offshore Wind'!P510</f>
        <v>197.82088568141668</v>
      </c>
      <c r="AB94" s="77">
        <f>'Offshore Wind'!Q510</f>
        <v>193.62202097577665</v>
      </c>
      <c r="AC94" s="77">
        <f>'Offshore Wind'!R510</f>
        <v>189.43852575010851</v>
      </c>
      <c r="AD94" s="77">
        <f>'Offshore Wind'!S510</f>
        <v>180.72490891463102</v>
      </c>
      <c r="AE94" s="77">
        <f>'Offshore Wind'!T510</f>
        <v>172.4614954120793</v>
      </c>
      <c r="AF94" s="77">
        <f>'Offshore Wind'!U510</f>
        <v>164.61428393188217</v>
      </c>
      <c r="AG94" s="77">
        <f>'Offshore Wind'!V510</f>
        <v>164.56647018956792</v>
      </c>
      <c r="AH94" s="77">
        <f>'Offshore Wind'!W510</f>
        <v>164.51868421507629</v>
      </c>
      <c r="AI94" s="77">
        <f>'Offshore Wind'!X510</f>
        <v>164.47092598422486</v>
      </c>
      <c r="AJ94" s="77">
        <f>'Offshore Wind'!Y510</f>
        <v>164.42319547285973</v>
      </c>
      <c r="AK94" s="77">
        <f>'Offshore Wind'!Z510</f>
        <v>164.37549265685459</v>
      </c>
      <c r="AL94" s="77">
        <f>'Offshore Wind'!AA510</f>
        <v>164.32781751211141</v>
      </c>
      <c r="AM94" s="77">
        <f>'Offshore Wind'!AB510</f>
        <v>164.28017001455999</v>
      </c>
      <c r="AN94" s="77">
        <f>'Offshore Wind'!AC510</f>
        <v>164.28017001455999</v>
      </c>
      <c r="AO94" s="77">
        <f>'Offshore Wind'!AD510</f>
        <v>164.28017001455999</v>
      </c>
      <c r="AP94" s="77">
        <f>'Offshore Wind'!AE510</f>
        <v>164.28017001455999</v>
      </c>
      <c r="AQ94" s="77">
        <f>'Offshore Wind'!AF510</f>
        <v>164.28017001455999</v>
      </c>
      <c r="AR94" s="77">
        <f>'Offshore Wind'!AG510</f>
        <v>164.28017001455999</v>
      </c>
      <c r="AS94" s="77">
        <f>'Offshore Wind'!AH510</f>
        <v>164.28017001455999</v>
      </c>
      <c r="AT94" s="77">
        <f>'Offshore Wind'!AI510</f>
        <v>164.28017001455999</v>
      </c>
      <c r="AU94" s="77">
        <f>'Offshore Wind'!AJ510</f>
        <v>164.28017001455999</v>
      </c>
      <c r="AV94" s="77">
        <f>'Offshore Wind'!AK510</f>
        <v>164.28017001455999</v>
      </c>
      <c r="AW94" s="77">
        <f>'Offshore Wind'!AL510</f>
        <v>164.28017001455999</v>
      </c>
      <c r="AX94" s="77">
        <f>'Offshore Wind'!AM510</f>
        <v>164.28017001455999</v>
      </c>
      <c r="AY94" s="77">
        <f>'Offshore Wind'!AN510</f>
        <v>164.28017001455999</v>
      </c>
      <c r="AZ94" s="77">
        <f>'Offshore Wind'!AO510</f>
        <v>164.28017001455999</v>
      </c>
      <c r="BA94" s="77">
        <f>'Offshore Wind'!AP510</f>
        <v>164.28017001455999</v>
      </c>
      <c r="BB94" s="77">
        <f>'Offshore Wind'!AQ510</f>
        <v>164.28017001455999</v>
      </c>
      <c r="BC94" s="77">
        <f>'Offshore Wind'!AR510</f>
        <v>164.28017001455999</v>
      </c>
      <c r="BD94" s="77">
        <f>'Offshore Wind'!AS510</f>
        <v>164.28017001455999</v>
      </c>
      <c r="BE94" s="77">
        <f>'Offshore Wind'!AT510</f>
        <v>164.28017001455999</v>
      </c>
      <c r="BF94" s="77">
        <f>'Offshore Wind'!AU510</f>
        <v>164.28017001455999</v>
      </c>
      <c r="BG94" s="77">
        <f>'Offshore Wind'!AV510</f>
        <v>164.28017001455999</v>
      </c>
    </row>
    <row r="95" spans="2:59" ht="15.75" thickTop="1">
      <c r="B95" s="788"/>
      <c r="C95" s="4"/>
      <c r="D95" s="736"/>
      <c r="E95" s="62" t="str">
        <f>'Offshore Wind'!K511</f>
        <v>TRG 7 - Low</v>
      </c>
      <c r="F95" s="78"/>
      <c r="G95" s="78"/>
      <c r="H95" s="78"/>
      <c r="I95" s="78"/>
      <c r="J95" s="78"/>
      <c r="K95" s="78"/>
      <c r="L95" s="78"/>
      <c r="M95" s="78"/>
      <c r="N95" s="78"/>
      <c r="O95" s="78"/>
      <c r="P95" s="78"/>
      <c r="Q95" s="78"/>
      <c r="R95" s="78"/>
      <c r="S95" s="78"/>
      <c r="T95" s="78"/>
      <c r="U95" s="78"/>
      <c r="V95" s="78"/>
      <c r="W95" s="78">
        <f>'Offshore Wind'!L511</f>
        <v>209.83033606746338</v>
      </c>
      <c r="X95" s="78">
        <f>'Offshore Wind'!M511</f>
        <v>198.46093004194196</v>
      </c>
      <c r="Y95" s="78">
        <f>'Offshore Wind'!N511</f>
        <v>187.11179771936028</v>
      </c>
      <c r="Z95" s="78">
        <f>'Offshore Wind'!O511</f>
        <v>180.92275991159639</v>
      </c>
      <c r="AA95" s="78">
        <f>'Offshore Wind'!P511</f>
        <v>174.80155856797327</v>
      </c>
      <c r="AB95" s="78">
        <f>'Offshore Wind'!Q511</f>
        <v>168.74709348363643</v>
      </c>
      <c r="AC95" s="78">
        <f>'Offshore Wind'!R511</f>
        <v>162.75828928662153</v>
      </c>
      <c r="AD95" s="78">
        <f>'Offshore Wind'!S511</f>
        <v>152.05447606417769</v>
      </c>
      <c r="AE95" s="78">
        <f>'Offshore Wind'!T511</f>
        <v>142.00737371166653</v>
      </c>
      <c r="AF95" s="78">
        <f>'Offshore Wind'!U511</f>
        <v>132.55839908416823</v>
      </c>
      <c r="AG95" s="78">
        <f>'Offshore Wind'!V511</f>
        <v>130.78153462180913</v>
      </c>
      <c r="AH95" s="78">
        <f>'Offshore Wind'!W511</f>
        <v>129.00742672213462</v>
      </c>
      <c r="AI95" s="78">
        <f>'Offshore Wind'!X511</f>
        <v>127.23606990963449</v>
      </c>
      <c r="AJ95" s="78">
        <f>'Offshore Wind'!Y511</f>
        <v>125.46745877568247</v>
      </c>
      <c r="AK95" s="78">
        <f>'Offshore Wind'!Z511</f>
        <v>123.70158798186829</v>
      </c>
      <c r="AL95" s="78">
        <f>'Offshore Wind'!AA511</f>
        <v>121.93845226362812</v>
      </c>
      <c r="AM95" s="78">
        <f>'Offshore Wind'!AB511</f>
        <v>120.17804643420348</v>
      </c>
      <c r="AN95" s="78">
        <f>'Offshore Wind'!AC511</f>
        <v>119.30252735081298</v>
      </c>
      <c r="AO95" s="78">
        <f>'Offshore Wind'!AD511</f>
        <v>118.42792200464199</v>
      </c>
      <c r="AP95" s="78">
        <f>'Offshore Wind'!AE511</f>
        <v>117.55422915448845</v>
      </c>
      <c r="AQ95" s="78">
        <f>'Offshore Wind'!AF511</f>
        <v>116.68144756695568</v>
      </c>
      <c r="AR95" s="78">
        <f>'Offshore Wind'!AG511</f>
        <v>115.80957601662875</v>
      </c>
      <c r="AS95" s="78">
        <f>'Offshore Wind'!AH511</f>
        <v>114.93861328625904</v>
      </c>
      <c r="AT95" s="78">
        <f>'Offshore Wind'!AI511</f>
        <v>114.06855816695756</v>
      </c>
      <c r="AU95" s="78">
        <f>'Offshore Wind'!AJ511</f>
        <v>113.19940945839782</v>
      </c>
      <c r="AV95" s="78">
        <f>'Offshore Wind'!AK511</f>
        <v>112.33116596902812</v>
      </c>
      <c r="AW95" s="78">
        <f>'Offshore Wind'!AL511</f>
        <v>111.46382651629429</v>
      </c>
      <c r="AX95" s="78">
        <f>'Offshore Wind'!AM511</f>
        <v>110.53309767623084</v>
      </c>
      <c r="AY95" s="78">
        <f>'Offshore Wind'!AN511</f>
        <v>109.60617231988718</v>
      </c>
      <c r="AZ95" s="78">
        <f>'Offshore Wind'!AO511</f>
        <v>108.68302742614794</v>
      </c>
      <c r="BA95" s="78">
        <f>'Offshore Wind'!AP511</f>
        <v>107.76364016614828</v>
      </c>
      <c r="BB95" s="78">
        <f>'Offshore Wind'!AQ511</f>
        <v>106.84798790151324</v>
      </c>
      <c r="BC95" s="78">
        <f>'Offshore Wind'!AR511</f>
        <v>105.93604818262617</v>
      </c>
      <c r="BD95" s="78">
        <f>'Offshore Wind'!AS511</f>
        <v>105.02779874692649</v>
      </c>
      <c r="BE95" s="78">
        <f>'Offshore Wind'!AT511</f>
        <v>104.12321751723641</v>
      </c>
      <c r="BF95" s="78">
        <f>'Offshore Wind'!AU511</f>
        <v>103.22228260011762</v>
      </c>
      <c r="BG95" s="78">
        <f>'Offshore Wind'!AV511</f>
        <v>102.32497228425648</v>
      </c>
    </row>
    <row r="96" spans="2:59">
      <c r="B96" s="788"/>
      <c r="C96" s="4"/>
      <c r="D96" s="736"/>
      <c r="E96" s="62" t="str">
        <f>'Offshore Wind'!K512</f>
        <v>TRG 7 - Mid</v>
      </c>
      <c r="F96" s="42" t="e">
        <f>'Offshore Wind'!#REF!</f>
        <v>#REF!</v>
      </c>
      <c r="G96" s="42" t="e">
        <f>'Offshore Wind'!#REF!</f>
        <v>#REF!</v>
      </c>
      <c r="H96" s="42" t="e">
        <f>'Offshore Wind'!#REF!</f>
        <v>#REF!</v>
      </c>
      <c r="I96" s="42" t="e">
        <f>'Offshore Wind'!#REF!</f>
        <v>#REF!</v>
      </c>
      <c r="J96" s="42" t="e">
        <f>'Offshore Wind'!#REF!</f>
        <v>#REF!</v>
      </c>
      <c r="K96" s="42" t="e">
        <f>'Offshore Wind'!#REF!</f>
        <v>#REF!</v>
      </c>
      <c r="L96" s="42" t="e">
        <f>'Offshore Wind'!#REF!</f>
        <v>#REF!</v>
      </c>
      <c r="M96" s="42" t="e">
        <f>'Offshore Wind'!#REF!</f>
        <v>#REF!</v>
      </c>
      <c r="N96" s="42" t="e">
        <f>'Offshore Wind'!#REF!</f>
        <v>#REF!</v>
      </c>
      <c r="O96" s="42" t="e">
        <f>'Offshore Wind'!#REF!</f>
        <v>#REF!</v>
      </c>
      <c r="P96" s="42" t="e">
        <f>'Offshore Wind'!#REF!</f>
        <v>#REF!</v>
      </c>
      <c r="Q96" s="42" t="e">
        <f>'Offshore Wind'!#REF!</f>
        <v>#REF!</v>
      </c>
      <c r="R96" s="42" t="e">
        <f>'Offshore Wind'!#REF!</f>
        <v>#REF!</v>
      </c>
      <c r="S96" s="42"/>
      <c r="T96" s="42"/>
      <c r="U96" s="42"/>
      <c r="V96" s="42">
        <f>'Offshore Wind'!L154</f>
        <v>209.83033606746332</v>
      </c>
      <c r="W96" s="42">
        <f>'Offshore Wind'!L512</f>
        <v>209.83033606746338</v>
      </c>
      <c r="X96" s="42">
        <f>'Offshore Wind'!M512</f>
        <v>205.94051773557808</v>
      </c>
      <c r="Y96" s="42">
        <f>'Offshore Wind'!N512</f>
        <v>202.05097236718231</v>
      </c>
      <c r="Z96" s="42">
        <f>'Offshore Wind'!O512</f>
        <v>195.60049033575845</v>
      </c>
      <c r="AA96" s="42">
        <f>'Offshore Wind'!P512</f>
        <v>189.22213451129613</v>
      </c>
      <c r="AB96" s="42">
        <f>'Offshore Wind'!Q512</f>
        <v>182.9147084454998</v>
      </c>
      <c r="AC96" s="42">
        <f>'Offshore Wind'!R512</f>
        <v>176.67704280852035</v>
      </c>
      <c r="AD96" s="42">
        <f>'Offshore Wind'!S512</f>
        <v>167.06369615363724</v>
      </c>
      <c r="AE96" s="42">
        <f>'Offshore Wind'!T512</f>
        <v>157.8492855841429</v>
      </c>
      <c r="AF96" s="42">
        <f>'Offshore Wind'!U512</f>
        <v>149.00951058643793</v>
      </c>
      <c r="AG96" s="42">
        <f>'Offshore Wind'!V512</f>
        <v>148.04682418603454</v>
      </c>
      <c r="AH96" s="42">
        <f>'Offshore Wind'!W512</f>
        <v>147.08577449753963</v>
      </c>
      <c r="AI96" s="42">
        <f>'Offshore Wind'!X512</f>
        <v>146.12635733232457</v>
      </c>
      <c r="AJ96" s="42">
        <f>'Offshore Wind'!Y512</f>
        <v>145.16856851560607</v>
      </c>
      <c r="AK96" s="42">
        <f>'Offshore Wind'!Z512</f>
        <v>144.21240388637523</v>
      </c>
      <c r="AL96" s="42">
        <f>'Offshore Wind'!AA512</f>
        <v>143.25785929732766</v>
      </c>
      <c r="AM96" s="42">
        <f>'Offshore Wind'!AB512</f>
        <v>142.30493061479288</v>
      </c>
      <c r="AN96" s="42">
        <f>'Offshore Wind'!AC512</f>
        <v>141.81034364870814</v>
      </c>
      <c r="AO96" s="42">
        <f>'Offshore Wind'!AD512</f>
        <v>141.31691114905792</v>
      </c>
      <c r="AP96" s="42">
        <f>'Offshore Wind'!AE512</f>
        <v>140.8246290876412</v>
      </c>
      <c r="AQ96" s="42">
        <f>'Offshore Wind'!AF512</f>
        <v>140.33349345506659</v>
      </c>
      <c r="AR96" s="42">
        <f>'Offshore Wind'!AG512</f>
        <v>139.84350026064394</v>
      </c>
      <c r="AS96" s="42">
        <f>'Offshore Wind'!AH512</f>
        <v>139.35464553227618</v>
      </c>
      <c r="AT96" s="42">
        <f>'Offshore Wind'!AI512</f>
        <v>138.86692531635259</v>
      </c>
      <c r="AU96" s="42">
        <f>'Offshore Wind'!AJ512</f>
        <v>138.38033567764228</v>
      </c>
      <c r="AV96" s="42">
        <f>'Offshore Wind'!AK512</f>
        <v>137.89487269918916</v>
      </c>
      <c r="AW96" s="42">
        <f>'Offshore Wind'!AL512</f>
        <v>137.41053248220663</v>
      </c>
      <c r="AX96" s="42">
        <f>'Offshore Wind'!AM512</f>
        <v>136.89162576579562</v>
      </c>
      <c r="AY96" s="42">
        <f>'Offshore Wind'!AN512</f>
        <v>136.37386381993022</v>
      </c>
      <c r="AZ96" s="42">
        <f>'Offshore Wind'!AO512</f>
        <v>135.85724287476825</v>
      </c>
      <c r="BA96" s="42">
        <f>'Offshore Wind'!AP512</f>
        <v>135.3417591771647</v>
      </c>
      <c r="BB96" s="42">
        <f>'Offshore Wind'!AQ512</f>
        <v>134.82740899058226</v>
      </c>
      <c r="BC96" s="42">
        <f>'Offshore Wind'!AR512</f>
        <v>134.3141885950017</v>
      </c>
      <c r="BD96" s="42">
        <f>'Offshore Wind'!AS512</f>
        <v>133.80209428683293</v>
      </c>
      <c r="BE96" s="42">
        <f>'Offshore Wind'!AT512</f>
        <v>133.2911223788274</v>
      </c>
      <c r="BF96" s="42">
        <f>'Offshore Wind'!AU512</f>
        <v>132.78126919998996</v>
      </c>
      <c r="BG96" s="42">
        <f>'Offshore Wind'!AV512</f>
        <v>132.27253109549198</v>
      </c>
    </row>
    <row r="97" spans="2:59" ht="15.75" thickBot="1">
      <c r="B97" s="788"/>
      <c r="C97" s="4"/>
      <c r="D97" s="736"/>
      <c r="E97" s="62" t="str">
        <f>'Offshore Wind'!K513</f>
        <v>TRG 7 - High</v>
      </c>
      <c r="F97" s="77"/>
      <c r="G97" s="77"/>
      <c r="H97" s="77"/>
      <c r="I97" s="77"/>
      <c r="J97" s="77"/>
      <c r="K97" s="77"/>
      <c r="L97" s="77"/>
      <c r="M97" s="77"/>
      <c r="N97" s="77"/>
      <c r="O97" s="77"/>
      <c r="P97" s="77"/>
      <c r="Q97" s="77"/>
      <c r="R97" s="77"/>
      <c r="S97" s="77"/>
      <c r="T97" s="77"/>
      <c r="U97" s="77"/>
      <c r="V97" s="77"/>
      <c r="W97" s="77">
        <f>'Offshore Wind'!L513</f>
        <v>209.83033606746338</v>
      </c>
      <c r="X97" s="77">
        <f>'Offshore Wind'!M513</f>
        <v>213.15416854005196</v>
      </c>
      <c r="Y97" s="77">
        <f>'Offshore Wind'!N513</f>
        <v>216.47827918500533</v>
      </c>
      <c r="Z97" s="77">
        <f>'Offshore Wind'!O513</f>
        <v>212.03896997932299</v>
      </c>
      <c r="AA97" s="77">
        <f>'Offshore Wind'!P513</f>
        <v>207.61597605722602</v>
      </c>
      <c r="AB97" s="77">
        <f>'Offshore Wind'!Q513</f>
        <v>203.20920479447051</v>
      </c>
      <c r="AC97" s="77">
        <f>'Offshore Wind'!R513</f>
        <v>198.81856403065044</v>
      </c>
      <c r="AD97" s="77">
        <f>'Offshore Wind'!S513</f>
        <v>189.67349293234483</v>
      </c>
      <c r="AE97" s="77">
        <f>'Offshore Wind'!T513</f>
        <v>181.00091696046459</v>
      </c>
      <c r="AF97" s="77">
        <f>'Offshore Wind'!U513</f>
        <v>172.76515123139799</v>
      </c>
      <c r="AG97" s="77">
        <f>'Offshore Wind'!V513</f>
        <v>172.71496999423837</v>
      </c>
      <c r="AH97" s="77">
        <f>'Offshore Wind'!W513</f>
        <v>172.66481789982342</v>
      </c>
      <c r="AI97" s="77">
        <f>'Offshore Wind'!X513</f>
        <v>172.61469492277365</v>
      </c>
      <c r="AJ97" s="77">
        <f>'Offshore Wind'!Y513</f>
        <v>172.56460103773895</v>
      </c>
      <c r="AK97" s="77">
        <f>'Offshore Wind'!Z513</f>
        <v>172.51453621939851</v>
      </c>
      <c r="AL97" s="77">
        <f>'Offshore Wind'!AA513</f>
        <v>172.46450044246106</v>
      </c>
      <c r="AM97" s="77">
        <f>'Offshore Wind'!AB513</f>
        <v>172.41449368166457</v>
      </c>
      <c r="AN97" s="77">
        <f>'Offshore Wind'!AC513</f>
        <v>172.41449368166457</v>
      </c>
      <c r="AO97" s="77">
        <f>'Offshore Wind'!AD513</f>
        <v>172.41449368166457</v>
      </c>
      <c r="AP97" s="77">
        <f>'Offshore Wind'!AE513</f>
        <v>172.41449368166457</v>
      </c>
      <c r="AQ97" s="77">
        <f>'Offshore Wind'!AF513</f>
        <v>172.41449368166457</v>
      </c>
      <c r="AR97" s="77">
        <f>'Offshore Wind'!AG513</f>
        <v>172.41449368166457</v>
      </c>
      <c r="AS97" s="77">
        <f>'Offshore Wind'!AH513</f>
        <v>172.41449368166457</v>
      </c>
      <c r="AT97" s="77">
        <f>'Offshore Wind'!AI513</f>
        <v>172.41449368166457</v>
      </c>
      <c r="AU97" s="77">
        <f>'Offshore Wind'!AJ513</f>
        <v>172.41449368166457</v>
      </c>
      <c r="AV97" s="77">
        <f>'Offshore Wind'!AK513</f>
        <v>172.41449368166457</v>
      </c>
      <c r="AW97" s="77">
        <f>'Offshore Wind'!AL513</f>
        <v>172.41449368166457</v>
      </c>
      <c r="AX97" s="77">
        <f>'Offshore Wind'!AM513</f>
        <v>172.41449368166457</v>
      </c>
      <c r="AY97" s="77">
        <f>'Offshore Wind'!AN513</f>
        <v>172.41449368166457</v>
      </c>
      <c r="AZ97" s="77">
        <f>'Offshore Wind'!AO513</f>
        <v>172.41449368166457</v>
      </c>
      <c r="BA97" s="77">
        <f>'Offshore Wind'!AP513</f>
        <v>172.41449368166457</v>
      </c>
      <c r="BB97" s="77">
        <f>'Offshore Wind'!AQ513</f>
        <v>172.41449368166457</v>
      </c>
      <c r="BC97" s="77">
        <f>'Offshore Wind'!AR513</f>
        <v>172.41449368166457</v>
      </c>
      <c r="BD97" s="77">
        <f>'Offshore Wind'!AS513</f>
        <v>172.41449368166457</v>
      </c>
      <c r="BE97" s="77">
        <f>'Offshore Wind'!AT513</f>
        <v>172.41449368166457</v>
      </c>
      <c r="BF97" s="77">
        <f>'Offshore Wind'!AU513</f>
        <v>172.41449368166457</v>
      </c>
      <c r="BG97" s="77">
        <f>'Offshore Wind'!AV513</f>
        <v>172.41449368166457</v>
      </c>
    </row>
    <row r="98" spans="2:59" ht="15.75" thickTop="1">
      <c r="B98" s="788"/>
      <c r="C98" s="4"/>
      <c r="D98" s="736"/>
      <c r="E98" s="62" t="str">
        <f>'Offshore Wind'!K514</f>
        <v>TRG 8 - Low</v>
      </c>
      <c r="F98" s="78"/>
      <c r="G98" s="78"/>
      <c r="H98" s="78"/>
      <c r="I98" s="78"/>
      <c r="J98" s="78"/>
      <c r="K98" s="78"/>
      <c r="L98" s="78"/>
      <c r="M98" s="78"/>
      <c r="N98" s="78"/>
      <c r="O98" s="78"/>
      <c r="P98" s="78"/>
      <c r="Q98" s="78"/>
      <c r="R98" s="78"/>
      <c r="S98" s="78"/>
      <c r="T98" s="78"/>
      <c r="U98" s="78"/>
      <c r="V98" s="78"/>
      <c r="W98" s="78">
        <f>'Offshore Wind'!L514</f>
        <v>209.80672778470813</v>
      </c>
      <c r="X98" s="78">
        <f>'Offshore Wind'!M514</f>
        <v>198.38124804595978</v>
      </c>
      <c r="Y98" s="78">
        <f>'Offshore Wind'!N514</f>
        <v>186.9760000422842</v>
      </c>
      <c r="Z98" s="78">
        <f>'Offshore Wind'!O514</f>
        <v>180.76187037471951</v>
      </c>
      <c r="AA98" s="78">
        <f>'Offshore Wind'!P514</f>
        <v>174.61584276132589</v>
      </c>
      <c r="AB98" s="78">
        <f>'Offshore Wind'!Q514</f>
        <v>168.53681179922245</v>
      </c>
      <c r="AC98" s="78">
        <f>'Offshore Wind'!R514</f>
        <v>162.52369691905056</v>
      </c>
      <c r="AD98" s="78">
        <f>'Offshore Wind'!S514</f>
        <v>151.79861164767803</v>
      </c>
      <c r="AE98" s="78">
        <f>'Offshore Wind'!T514</f>
        <v>141.73146127942468</v>
      </c>
      <c r="AF98" s="78">
        <f>'Offshore Wind'!U514</f>
        <v>132.26354351172355</v>
      </c>
      <c r="AG98" s="78">
        <f>'Offshore Wind'!V514</f>
        <v>130.47844373492904</v>
      </c>
      <c r="AH98" s="78">
        <f>'Offshore Wind'!W514</f>
        <v>128.69610985938456</v>
      </c>
      <c r="AI98" s="78">
        <f>'Offshore Wind'!X514</f>
        <v>126.91653624829652</v>
      </c>
      <c r="AJ98" s="78">
        <f>'Offshore Wind'!Y514</f>
        <v>125.13971732434429</v>
      </c>
      <c r="AK98" s="78">
        <f>'Offshore Wind'!Z514</f>
        <v>123.36564757247335</v>
      </c>
      <c r="AL98" s="78">
        <f>'Offshore Wind'!AA514</f>
        <v>121.59432154294021</v>
      </c>
      <c r="AM98" s="78">
        <f>'Offshore Wind'!AB514</f>
        <v>119.82573385463304</v>
      </c>
      <c r="AN98" s="78">
        <f>'Offshore Wind'!AC514</f>
        <v>118.94622581750599</v>
      </c>
      <c r="AO98" s="78">
        <f>'Offshore Wind'!AD514</f>
        <v>118.06763388060752</v>
      </c>
      <c r="AP98" s="78">
        <f>'Offshore Wind'!AE514</f>
        <v>117.18995675984623</v>
      </c>
      <c r="AQ98" s="78">
        <f>'Offshore Wind'!AF514</f>
        <v>116.31319317785336</v>
      </c>
      <c r="AR98" s="78">
        <f>'Offshore Wind'!AG514</f>
        <v>115.4373418641175</v>
      </c>
      <c r="AS98" s="78">
        <f>'Offshore Wind'!AH514</f>
        <v>114.5624015551261</v>
      </c>
      <c r="AT98" s="78">
        <f>'Offshore Wind'!AI514</f>
        <v>113.68837099451368</v>
      </c>
      <c r="AU98" s="78">
        <f>'Offshore Wind'!AJ514</f>
        <v>112.81524893321743</v>
      </c>
      <c r="AV98" s="78">
        <f>'Offshore Wind'!AK514</f>
        <v>111.94303412964021</v>
      </c>
      <c r="AW98" s="78">
        <f>'Offshore Wind'!AL514</f>
        <v>111.07172534982131</v>
      </c>
      <c r="AX98" s="78">
        <f>'Offshore Wind'!AM514</f>
        <v>110.13810873055643</v>
      </c>
      <c r="AY98" s="78">
        <f>'Offshore Wind'!AN514</f>
        <v>109.20830479595659</v>
      </c>
      <c r="AZ98" s="78">
        <f>'Offshore Wind'!AO514</f>
        <v>108.2822904149488</v>
      </c>
      <c r="BA98" s="78">
        <f>'Offshore Wind'!AP514</f>
        <v>107.36004264809237</v>
      </c>
      <c r="BB98" s="78">
        <f>'Offshore Wind'!AQ514</f>
        <v>106.4415387457705</v>
      </c>
      <c r="BC98" s="78">
        <f>'Offshore Wind'!AR514</f>
        <v>105.52675614641007</v>
      </c>
      <c r="BD98" s="78">
        <f>'Offshore Wind'!AS514</f>
        <v>104.61567247472847</v>
      </c>
      <c r="BE98" s="78">
        <f>'Offshore Wind'!AT514</f>
        <v>103.70826554000813</v>
      </c>
      <c r="BF98" s="78">
        <f>'Offshore Wind'!AU514</f>
        <v>102.80451333439822</v>
      </c>
      <c r="BG98" s="78">
        <f>'Offshore Wind'!AV514</f>
        <v>101.90439403124334</v>
      </c>
    </row>
    <row r="99" spans="2:59">
      <c r="B99" s="788"/>
      <c r="C99" s="4"/>
      <c r="D99" s="736"/>
      <c r="E99" s="62" t="str">
        <f>'Offshore Wind'!K515</f>
        <v>TRG 8 - Mid</v>
      </c>
      <c r="F99" s="42" t="e">
        <f>'Offshore Wind'!#REF!</f>
        <v>#REF!</v>
      </c>
      <c r="G99" s="42" t="e">
        <f>'Offshore Wind'!#REF!</f>
        <v>#REF!</v>
      </c>
      <c r="H99" s="42" t="e">
        <f>'Offshore Wind'!#REF!</f>
        <v>#REF!</v>
      </c>
      <c r="I99" s="42" t="e">
        <f>'Offshore Wind'!#REF!</f>
        <v>#REF!</v>
      </c>
      <c r="J99" s="42" t="e">
        <f>'Offshore Wind'!#REF!</f>
        <v>#REF!</v>
      </c>
      <c r="K99" s="42" t="e">
        <f>'Offshore Wind'!#REF!</f>
        <v>#REF!</v>
      </c>
      <c r="L99" s="42" t="e">
        <f>'Offshore Wind'!#REF!</f>
        <v>#REF!</v>
      </c>
      <c r="M99" s="42" t="e">
        <f>'Offshore Wind'!#REF!</f>
        <v>#REF!</v>
      </c>
      <c r="N99" s="42" t="e">
        <f>'Offshore Wind'!#REF!</f>
        <v>#REF!</v>
      </c>
      <c r="O99" s="42" t="e">
        <f>'Offshore Wind'!#REF!</f>
        <v>#REF!</v>
      </c>
      <c r="P99" s="42" t="e">
        <f>'Offshore Wind'!#REF!</f>
        <v>#REF!</v>
      </c>
      <c r="Q99" s="42" t="e">
        <f>'Offshore Wind'!#REF!</f>
        <v>#REF!</v>
      </c>
      <c r="R99" s="42" t="e">
        <f>'Offshore Wind'!#REF!</f>
        <v>#REF!</v>
      </c>
      <c r="S99" s="42"/>
      <c r="T99" s="42"/>
      <c r="U99" s="42"/>
      <c r="V99" s="42">
        <f>'Offshore Wind'!L155</f>
        <v>209.80672778470813</v>
      </c>
      <c r="W99" s="42">
        <f>'Offshore Wind'!L515</f>
        <v>209.80672778470813</v>
      </c>
      <c r="X99" s="42">
        <f>'Offshore Wind'!M515</f>
        <v>205.89710409907033</v>
      </c>
      <c r="Y99" s="42">
        <f>'Offshore Wind'!N515</f>
        <v>201.987652102791</v>
      </c>
      <c r="Z99" s="42">
        <f>'Offshore Wind'!O515</f>
        <v>195.51147807555537</v>
      </c>
      <c r="AA99" s="42">
        <f>'Offshore Wind'!P515</f>
        <v>189.1077420067794</v>
      </c>
      <c r="AB99" s="42">
        <f>'Offshore Wind'!Q515</f>
        <v>182.77524449738061</v>
      </c>
      <c r="AC99" s="42">
        <f>'Offshore Wind'!R515</f>
        <v>176.51281361213756</v>
      </c>
      <c r="AD99" s="42">
        <f>'Offshore Wind'!S515</f>
        <v>166.87329871112451</v>
      </c>
      <c r="AE99" s="42">
        <f>'Offshore Wind'!T515</f>
        <v>157.63377462080189</v>
      </c>
      <c r="AF99" s="42">
        <f>'Offshore Wind'!U515</f>
        <v>148.76987291641169</v>
      </c>
      <c r="AG99" s="42">
        <f>'Offshore Wind'!V515</f>
        <v>147.80339192242877</v>
      </c>
      <c r="AH99" s="42">
        <f>'Offshore Wind'!W515</f>
        <v>146.8385560237767</v>
      </c>
      <c r="AI99" s="42">
        <f>'Offshore Wind'!X515</f>
        <v>145.87536104497988</v>
      </c>
      <c r="AJ99" s="42">
        <f>'Offshore Wind'!Y515</f>
        <v>144.91380282519208</v>
      </c>
      <c r="AK99" s="42">
        <f>'Offshore Wind'!Z515</f>
        <v>143.95387721814799</v>
      </c>
      <c r="AL99" s="42">
        <f>'Offshore Wind'!AA515</f>
        <v>142.99558009211518</v>
      </c>
      <c r="AM99" s="42">
        <f>'Offshore Wind'!AB515</f>
        <v>142.03890732984738</v>
      </c>
      <c r="AN99" s="42">
        <f>'Offshore Wind'!AC515</f>
        <v>141.54295385207104</v>
      </c>
      <c r="AO99" s="42">
        <f>'Offshore Wind'!AD515</f>
        <v>141.04815782411512</v>
      </c>
      <c r="AP99" s="42">
        <f>'Offshore Wind'!AE515</f>
        <v>140.55451520584049</v>
      </c>
      <c r="AQ99" s="42">
        <f>'Offshore Wind'!AF515</f>
        <v>140.06202197595812</v>
      </c>
      <c r="AR99" s="42">
        <f>'Offshore Wind'!AG515</f>
        <v>139.57067413192021</v>
      </c>
      <c r="AS99" s="42">
        <f>'Offshore Wind'!AH515</f>
        <v>139.08046768981188</v>
      </c>
      <c r="AT99" s="42">
        <f>'Offshore Wind'!AI515</f>
        <v>138.59139868424396</v>
      </c>
      <c r="AU99" s="42">
        <f>'Offshore Wind'!AJ515</f>
        <v>138.10346316824598</v>
      </c>
      <c r="AV99" s="42">
        <f>'Offshore Wind'!AK515</f>
        <v>137.61665721316052</v>
      </c>
      <c r="AW99" s="42">
        <f>'Offshore Wind'!AL515</f>
        <v>137.13097690853826</v>
      </c>
      <c r="AX99" s="42">
        <f>'Offshore Wind'!AM515</f>
        <v>136.61049658326311</v>
      </c>
      <c r="AY99" s="42">
        <f>'Offshore Wind'!AN515</f>
        <v>136.09116419600315</v>
      </c>
      <c r="AZ99" s="42">
        <f>'Offshore Wind'!AO515</f>
        <v>135.57297596386769</v>
      </c>
      <c r="BA99" s="42">
        <f>'Offshore Wind'!AP515</f>
        <v>135.05592812069105</v>
      </c>
      <c r="BB99" s="42">
        <f>'Offshore Wind'!AQ515</f>
        <v>134.54001691694205</v>
      </c>
      <c r="BC99" s="42">
        <f>'Offshore Wind'!AR515</f>
        <v>134.02523861963377</v>
      </c>
      <c r="BD99" s="42">
        <f>'Offshore Wind'!AS515</f>
        <v>133.51158951223474</v>
      </c>
      <c r="BE99" s="42">
        <f>'Offshore Wind'!AT515</f>
        <v>132.99906589457962</v>
      </c>
      <c r="BF99" s="42">
        <f>'Offshore Wind'!AU515</f>
        <v>132.48766408278141</v>
      </c>
      <c r="BG99" s="42">
        <f>'Offshore Wind'!AV515</f>
        <v>131.97738040914385</v>
      </c>
    </row>
    <row r="100" spans="2:59" ht="15.75" thickBot="1">
      <c r="B100" s="788"/>
      <c r="C100" s="4"/>
      <c r="D100" s="736"/>
      <c r="E100" s="62" t="str">
        <f>'Offshore Wind'!K516</f>
        <v>TRG 8 - High</v>
      </c>
      <c r="F100" s="77"/>
      <c r="G100" s="77"/>
      <c r="H100" s="77"/>
      <c r="I100" s="77"/>
      <c r="J100" s="77"/>
      <c r="K100" s="77"/>
      <c r="L100" s="77"/>
      <c r="M100" s="77"/>
      <c r="N100" s="77"/>
      <c r="O100" s="77"/>
      <c r="P100" s="77"/>
      <c r="Q100" s="77"/>
      <c r="R100" s="77"/>
      <c r="S100" s="77"/>
      <c r="T100" s="77"/>
      <c r="U100" s="77"/>
      <c r="V100" s="77"/>
      <c r="W100" s="77">
        <f>'Offshore Wind'!L516</f>
        <v>209.80672778470813</v>
      </c>
      <c r="X100" s="77">
        <f>'Offshore Wind'!M516</f>
        <v>213.14761696928073</v>
      </c>
      <c r="Y100" s="77">
        <f>'Offshore Wind'!N516</f>
        <v>216.48869016004954</v>
      </c>
      <c r="Z100" s="77">
        <f>'Offshore Wind'!O516</f>
        <v>212.02975811770369</v>
      </c>
      <c r="AA100" s="77">
        <f>'Offshore Wind'!P516</f>
        <v>207.58723358956763</v>
      </c>
      <c r="AB100" s="77">
        <f>'Offshore Wind'!Q516</f>
        <v>203.1610246506537</v>
      </c>
      <c r="AC100" s="77">
        <f>'Offshore Wind'!R516</f>
        <v>198.75103993436858</v>
      </c>
      <c r="AD100" s="77">
        <f>'Offshore Wind'!S516</f>
        <v>189.58780973370224</v>
      </c>
      <c r="AE100" s="77">
        <f>'Offshore Wind'!T516</f>
        <v>180.89798438382977</v>
      </c>
      <c r="AF100" s="77">
        <f>'Offshore Wind'!U516</f>
        <v>172.6458084142067</v>
      </c>
      <c r="AG100" s="77">
        <f>'Offshore Wind'!V516</f>
        <v>172.59566184127286</v>
      </c>
      <c r="AH100" s="77">
        <f>'Offshore Wind'!W516</f>
        <v>172.5455443909525</v>
      </c>
      <c r="AI100" s="77">
        <f>'Offshore Wind'!X516</f>
        <v>172.49545603788354</v>
      </c>
      <c r="AJ100" s="77">
        <f>'Offshore Wind'!Y516</f>
        <v>172.44539675673349</v>
      </c>
      <c r="AK100" s="77">
        <f>'Offshore Wind'!Z516</f>
        <v>172.39536652219897</v>
      </c>
      <c r="AL100" s="77">
        <f>'Offshore Wind'!AA516</f>
        <v>172.34536530900621</v>
      </c>
      <c r="AM100" s="77">
        <f>'Offshore Wind'!AB516</f>
        <v>172.29539309191065</v>
      </c>
      <c r="AN100" s="77">
        <f>'Offshore Wind'!AC516</f>
        <v>172.29539309191065</v>
      </c>
      <c r="AO100" s="77">
        <f>'Offshore Wind'!AD516</f>
        <v>172.29539309191065</v>
      </c>
      <c r="AP100" s="77">
        <f>'Offshore Wind'!AE516</f>
        <v>172.29539309191065</v>
      </c>
      <c r="AQ100" s="77">
        <f>'Offshore Wind'!AF516</f>
        <v>172.29539309191065</v>
      </c>
      <c r="AR100" s="77">
        <f>'Offshore Wind'!AG516</f>
        <v>172.29539309191065</v>
      </c>
      <c r="AS100" s="77">
        <f>'Offshore Wind'!AH516</f>
        <v>172.29539309191065</v>
      </c>
      <c r="AT100" s="77">
        <f>'Offshore Wind'!AI516</f>
        <v>172.29539309191065</v>
      </c>
      <c r="AU100" s="77">
        <f>'Offshore Wind'!AJ516</f>
        <v>172.29539309191065</v>
      </c>
      <c r="AV100" s="77">
        <f>'Offshore Wind'!AK516</f>
        <v>172.29539309191065</v>
      </c>
      <c r="AW100" s="77">
        <f>'Offshore Wind'!AL516</f>
        <v>172.29539309191065</v>
      </c>
      <c r="AX100" s="77">
        <f>'Offshore Wind'!AM516</f>
        <v>172.29539309191065</v>
      </c>
      <c r="AY100" s="77">
        <f>'Offshore Wind'!AN516</f>
        <v>172.29539309191065</v>
      </c>
      <c r="AZ100" s="77">
        <f>'Offshore Wind'!AO516</f>
        <v>172.29539309191065</v>
      </c>
      <c r="BA100" s="77">
        <f>'Offshore Wind'!AP516</f>
        <v>172.29539309191065</v>
      </c>
      <c r="BB100" s="77">
        <f>'Offshore Wind'!AQ516</f>
        <v>172.29539309191065</v>
      </c>
      <c r="BC100" s="77">
        <f>'Offshore Wind'!AR516</f>
        <v>172.29539309191065</v>
      </c>
      <c r="BD100" s="77">
        <f>'Offshore Wind'!AS516</f>
        <v>172.29539309191065</v>
      </c>
      <c r="BE100" s="77">
        <f>'Offshore Wind'!AT516</f>
        <v>172.29539309191065</v>
      </c>
      <c r="BF100" s="77">
        <f>'Offshore Wind'!AU516</f>
        <v>172.29539309191065</v>
      </c>
      <c r="BG100" s="77">
        <f>'Offshore Wind'!AV516</f>
        <v>172.29539309191065</v>
      </c>
    </row>
    <row r="101" spans="2:59" ht="15.75" thickTop="1">
      <c r="B101" s="788"/>
      <c r="C101" s="4"/>
      <c r="D101" s="736"/>
      <c r="E101" s="62" t="str">
        <f>'Offshore Wind'!K517</f>
        <v>TRG 9 - Low</v>
      </c>
      <c r="F101" s="78"/>
      <c r="G101" s="78"/>
      <c r="H101" s="78"/>
      <c r="I101" s="78"/>
      <c r="J101" s="78"/>
      <c r="K101" s="78"/>
      <c r="L101" s="78"/>
      <c r="M101" s="78"/>
      <c r="N101" s="78"/>
      <c r="O101" s="78"/>
      <c r="P101" s="78"/>
      <c r="Q101" s="78"/>
      <c r="R101" s="78"/>
      <c r="S101" s="78"/>
      <c r="T101" s="78"/>
      <c r="U101" s="78"/>
      <c r="V101" s="78"/>
      <c r="W101" s="78">
        <f>'Offshore Wind'!L517</f>
        <v>220.80545985197537</v>
      </c>
      <c r="X101" s="78">
        <f>'Offshore Wind'!M517</f>
        <v>208.78102033861452</v>
      </c>
      <c r="Y101" s="78">
        <f>'Offshore Wind'!N517</f>
        <v>196.77787317184868</v>
      </c>
      <c r="Z101" s="78">
        <f>'Offshore Wind'!O517</f>
        <v>190.23797917839002</v>
      </c>
      <c r="AA101" s="78">
        <f>'Offshore Wind'!P517</f>
        <v>183.7697573641168</v>
      </c>
      <c r="AB101" s="78">
        <f>'Offshore Wind'!Q517</f>
        <v>177.37204437743398</v>
      </c>
      <c r="AC101" s="78">
        <f>'Offshore Wind'!R517</f>
        <v>171.0437030021204</v>
      </c>
      <c r="AD101" s="78">
        <f>'Offshore Wind'!S517</f>
        <v>159.75637484872036</v>
      </c>
      <c r="AE101" s="78">
        <f>'Offshore Wind'!T517</f>
        <v>149.16147262641326</v>
      </c>
      <c r="AF101" s="78">
        <f>'Offshore Wind'!U517</f>
        <v>139.19721667231835</v>
      </c>
      <c r="AG101" s="78">
        <f>'Offshore Wind'!V517</f>
        <v>137.31853632084147</v>
      </c>
      <c r="AH101" s="78">
        <f>'Offshore Wind'!W517</f>
        <v>135.44276686790391</v>
      </c>
      <c r="AI101" s="78">
        <f>'Offshore Wind'!X517</f>
        <v>133.56990238121332</v>
      </c>
      <c r="AJ101" s="78">
        <f>'Offshore Wind'!Y517</f>
        <v>131.69993699106831</v>
      </c>
      <c r="AK101" s="78">
        <f>'Offshore Wind'!Z517</f>
        <v>129.83286489329791</v>
      </c>
      <c r="AL101" s="78">
        <f>'Offshore Wind'!AA517</f>
        <v>127.96868035246571</v>
      </c>
      <c r="AM101" s="78">
        <f>'Offshore Wind'!AB517</f>
        <v>126.10737770536504</v>
      </c>
      <c r="AN101" s="78">
        <f>'Offshore Wind'!AC517</f>
        <v>125.18176307597801</v>
      </c>
      <c r="AO101" s="78">
        <f>'Offshore Wind'!AD517</f>
        <v>124.25711257169013</v>
      </c>
      <c r="AP101" s="78">
        <f>'Offshore Wind'!AE517</f>
        <v>123.33342484109409</v>
      </c>
      <c r="AQ101" s="78">
        <f>'Offshore Wind'!AF517</f>
        <v>122.41069853985714</v>
      </c>
      <c r="AR101" s="78">
        <f>'Offshore Wind'!AG517</f>
        <v>121.48893233086385</v>
      </c>
      <c r="AS101" s="78">
        <f>'Offshore Wind'!AH517</f>
        <v>120.5681248843642</v>
      </c>
      <c r="AT101" s="78">
        <f>'Offshore Wind'!AI517</f>
        <v>119.64827487813014</v>
      </c>
      <c r="AU101" s="78">
        <f>'Offshore Wind'!AJ517</f>
        <v>118.72938099761907</v>
      </c>
      <c r="AV101" s="78">
        <f>'Offshore Wind'!AK517</f>
        <v>117.81144193614534</v>
      </c>
      <c r="AW101" s="78">
        <f>'Offshore Wind'!AL517</f>
        <v>116.89445639506012</v>
      </c>
      <c r="AX101" s="78">
        <f>'Offshore Wind'!AM517</f>
        <v>115.9118966405714</v>
      </c>
      <c r="AY101" s="78">
        <f>'Offshore Wind'!AN517</f>
        <v>114.93334944373332</v>
      </c>
      <c r="AZ101" s="78">
        <f>'Offshore Wind'!AO517</f>
        <v>113.95879046086893</v>
      </c>
      <c r="BA101" s="78">
        <f>'Offshore Wind'!AP517</f>
        <v>112.98819554997955</v>
      </c>
      <c r="BB101" s="78">
        <f>'Offshore Wind'!AQ517</f>
        <v>112.02154076884152</v>
      </c>
      <c r="BC101" s="78">
        <f>'Offshore Wind'!AR517</f>
        <v>111.05880237313269</v>
      </c>
      <c r="BD101" s="78">
        <f>'Offshore Wind'!AS517</f>
        <v>110.0999568145874</v>
      </c>
      <c r="BE101" s="78">
        <f>'Offshore Wind'!AT517</f>
        <v>109.14498073918054</v>
      </c>
      <c r="BF101" s="78">
        <f>'Offshore Wind'!AU517</f>
        <v>108.19385098534011</v>
      </c>
      <c r="BG101" s="78">
        <f>'Offshore Wind'!AV517</f>
        <v>107.24654458218842</v>
      </c>
    </row>
    <row r="102" spans="2:59">
      <c r="B102" s="788"/>
      <c r="C102" s="4"/>
      <c r="D102" s="736"/>
      <c r="E102" s="62" t="str">
        <f>'Offshore Wind'!K518</f>
        <v>TRG 9 - Mid</v>
      </c>
      <c r="F102" s="42" t="e">
        <f>'Offshore Wind'!#REF!</f>
        <v>#REF!</v>
      </c>
      <c r="G102" s="42" t="e">
        <f>'Offshore Wind'!#REF!</f>
        <v>#REF!</v>
      </c>
      <c r="H102" s="42" t="e">
        <f>'Offshore Wind'!#REF!</f>
        <v>#REF!</v>
      </c>
      <c r="I102" s="42" t="e">
        <f>'Offshore Wind'!#REF!</f>
        <v>#REF!</v>
      </c>
      <c r="J102" s="42" t="e">
        <f>'Offshore Wind'!#REF!</f>
        <v>#REF!</v>
      </c>
      <c r="K102" s="42" t="e">
        <f>'Offshore Wind'!#REF!</f>
        <v>#REF!</v>
      </c>
      <c r="L102" s="42" t="e">
        <f>'Offshore Wind'!#REF!</f>
        <v>#REF!</v>
      </c>
      <c r="M102" s="42" t="e">
        <f>'Offshore Wind'!#REF!</f>
        <v>#REF!</v>
      </c>
      <c r="N102" s="42" t="e">
        <f>'Offshore Wind'!#REF!</f>
        <v>#REF!</v>
      </c>
      <c r="O102" s="42" t="e">
        <f>'Offshore Wind'!#REF!</f>
        <v>#REF!</v>
      </c>
      <c r="P102" s="42" t="e">
        <f>'Offshore Wind'!#REF!</f>
        <v>#REF!</v>
      </c>
      <c r="Q102" s="42" t="e">
        <f>'Offshore Wind'!#REF!</f>
        <v>#REF!</v>
      </c>
      <c r="R102" s="42" t="e">
        <f>'Offshore Wind'!#REF!</f>
        <v>#REF!</v>
      </c>
      <c r="S102" s="42"/>
      <c r="T102" s="42"/>
      <c r="U102" s="42"/>
      <c r="V102" s="42">
        <f>'Offshore Wind'!L156</f>
        <v>220.80545985197722</v>
      </c>
      <c r="W102" s="42">
        <f>'Offshore Wind'!L518</f>
        <v>220.80545985197537</v>
      </c>
      <c r="X102" s="42">
        <f>'Offshore Wind'!M518</f>
        <v>216.69088133073336</v>
      </c>
      <c r="Y102" s="42">
        <f>'Offshore Wind'!N518</f>
        <v>212.57648349934684</v>
      </c>
      <c r="Z102" s="42">
        <f>'Offshore Wind'!O518</f>
        <v>205.76080795231411</v>
      </c>
      <c r="AA102" s="42">
        <f>'Offshore Wind'!P518</f>
        <v>199.02136779056812</v>
      </c>
      <c r="AB102" s="42">
        <f>'Offshore Wind'!Q518</f>
        <v>192.35690073873408</v>
      </c>
      <c r="AC102" s="42">
        <f>'Offshore Wind'!R518</f>
        <v>185.76617342504065</v>
      </c>
      <c r="AD102" s="42">
        <f>'Offshore Wind'!S518</f>
        <v>175.62132467332532</v>
      </c>
      <c r="AE102" s="42">
        <f>'Offshore Wind'!T518</f>
        <v>165.89743551534474</v>
      </c>
      <c r="AF102" s="42">
        <f>'Offshore Wind'!U518</f>
        <v>156.56886005646351</v>
      </c>
      <c r="AG102" s="42">
        <f>'Offshore Wind'!V518</f>
        <v>155.55171307281876</v>
      </c>
      <c r="AH102" s="42">
        <f>'Offshore Wind'!W518</f>
        <v>154.53629742560375</v>
      </c>
      <c r="AI102" s="42">
        <f>'Offshore Wind'!X518</f>
        <v>153.52260872045133</v>
      </c>
      <c r="AJ102" s="42">
        <f>'Offshore Wind'!Y518</f>
        <v>152.51064257839053</v>
      </c>
      <c r="AK102" s="42">
        <f>'Offshore Wind'!Z518</f>
        <v>151.50039463579569</v>
      </c>
      <c r="AL102" s="42">
        <f>'Offshore Wind'!AA518</f>
        <v>150.49186054433588</v>
      </c>
      <c r="AM102" s="42">
        <f>'Offshore Wind'!AB518</f>
        <v>149.48503597092582</v>
      </c>
      <c r="AN102" s="42">
        <f>'Offshore Wind'!AC518</f>
        <v>148.96308304366804</v>
      </c>
      <c r="AO102" s="42">
        <f>'Offshore Wind'!AD518</f>
        <v>148.44234824341012</v>
      </c>
      <c r="AP102" s="42">
        <f>'Offshore Wind'!AE518</f>
        <v>147.92282731821604</v>
      </c>
      <c r="AQ102" s="42">
        <f>'Offshore Wind'!AF518</f>
        <v>147.40451603598797</v>
      </c>
      <c r="AR102" s="42">
        <f>'Offshore Wind'!AG518</f>
        <v>146.88741018435201</v>
      </c>
      <c r="AS102" s="42">
        <f>'Offshore Wind'!AH518</f>
        <v>146.3715055705438</v>
      </c>
      <c r="AT102" s="42">
        <f>'Offshore Wind'!AI518</f>
        <v>145.85679802129596</v>
      </c>
      <c r="AU102" s="42">
        <f>'Offshore Wind'!AJ518</f>
        <v>145.34328338272536</v>
      </c>
      <c r="AV102" s="42">
        <f>'Offshore Wind'!AK518</f>
        <v>144.83095752022197</v>
      </c>
      <c r="AW102" s="42">
        <f>'Offshore Wind'!AL518</f>
        <v>144.31981631833824</v>
      </c>
      <c r="AX102" s="42">
        <f>'Offshore Wind'!AM518</f>
        <v>143.77205076868336</v>
      </c>
      <c r="AY102" s="42">
        <f>'Offshore Wind'!AN518</f>
        <v>143.2254933355841</v>
      </c>
      <c r="AZ102" s="42">
        <f>'Offshore Wind'!AO518</f>
        <v>142.68014003783875</v>
      </c>
      <c r="BA102" s="42">
        <f>'Offshore Wind'!AP518</f>
        <v>142.13598691184725</v>
      </c>
      <c r="BB102" s="42">
        <f>'Offshore Wind'!AQ518</f>
        <v>141.59303001151619</v>
      </c>
      <c r="BC102" s="42">
        <f>'Offshore Wind'!AR518</f>
        <v>141.05126540816369</v>
      </c>
      <c r="BD102" s="42">
        <f>'Offshore Wind'!AS518</f>
        <v>140.51068919042586</v>
      </c>
      <c r="BE102" s="42">
        <f>'Offshore Wind'!AT518</f>
        <v>139.97129746416309</v>
      </c>
      <c r="BF102" s="42">
        <f>'Offshore Wind'!AU518</f>
        <v>139.43308635236735</v>
      </c>
      <c r="BG102" s="42">
        <f>'Offshore Wind'!AV518</f>
        <v>138.89605199507008</v>
      </c>
    </row>
    <row r="103" spans="2:59" ht="15.75" thickBot="1">
      <c r="B103" s="788"/>
      <c r="C103" s="4"/>
      <c r="D103" s="736"/>
      <c r="E103" s="62" t="str">
        <f>'Offshore Wind'!K519</f>
        <v>TRG 9 - High</v>
      </c>
      <c r="F103" s="77"/>
      <c r="G103" s="77"/>
      <c r="H103" s="77"/>
      <c r="I103" s="77"/>
      <c r="J103" s="77"/>
      <c r="K103" s="77"/>
      <c r="L103" s="77"/>
      <c r="M103" s="77"/>
      <c r="N103" s="77"/>
      <c r="O103" s="77"/>
      <c r="P103" s="77"/>
      <c r="Q103" s="77"/>
      <c r="R103" s="77"/>
      <c r="S103" s="77"/>
      <c r="T103" s="77"/>
      <c r="U103" s="77"/>
      <c r="V103" s="77"/>
      <c r="W103" s="77">
        <f>'Offshore Wind'!L519</f>
        <v>220.80545985197537</v>
      </c>
      <c r="X103" s="77">
        <f>'Offshore Wind'!M519</f>
        <v>224.32148901130441</v>
      </c>
      <c r="Y103" s="77">
        <f>'Offshore Wind'!N519</f>
        <v>227.83771182301444</v>
      </c>
      <c r="Z103" s="77">
        <f>'Offshore Wind'!O519</f>
        <v>223.14502846412242</v>
      </c>
      <c r="AA103" s="77">
        <f>'Offshore Wind'!P519</f>
        <v>218.46961275321465</v>
      </c>
      <c r="AB103" s="77">
        <f>'Offshore Wind'!Q519</f>
        <v>213.81136794630498</v>
      </c>
      <c r="AC103" s="77">
        <f>'Offshore Wind'!R519</f>
        <v>209.17019788707438</v>
      </c>
      <c r="AD103" s="77">
        <f>'Offshore Wind'!S519</f>
        <v>199.52660218568278</v>
      </c>
      <c r="AE103" s="77">
        <f>'Offshore Wind'!T519</f>
        <v>190.38122871424244</v>
      </c>
      <c r="AF103" s="77">
        <f>'Offshore Wind'!U519</f>
        <v>181.69644758738644</v>
      </c>
      <c r="AG103" s="77">
        <f>'Offshore Wind'!V519</f>
        <v>181.6436721725388</v>
      </c>
      <c r="AH103" s="77">
        <f>'Offshore Wind'!W519</f>
        <v>181.59092740700416</v>
      </c>
      <c r="AI103" s="77">
        <f>'Offshore Wind'!X519</f>
        <v>181.53821326409084</v>
      </c>
      <c r="AJ103" s="77">
        <f>'Offshore Wind'!Y519</f>
        <v>181.48552971713835</v>
      </c>
      <c r="AK103" s="77">
        <f>'Offshore Wind'!Z519</f>
        <v>181.43287673951684</v>
      </c>
      <c r="AL103" s="77">
        <f>'Offshore Wind'!AA519</f>
        <v>181.38025430462761</v>
      </c>
      <c r="AM103" s="77">
        <f>'Offshore Wind'!AB519</f>
        <v>181.32766238590256</v>
      </c>
      <c r="AN103" s="77">
        <f>'Offshore Wind'!AC519</f>
        <v>181.32766238590256</v>
      </c>
      <c r="AO103" s="77">
        <f>'Offshore Wind'!AD519</f>
        <v>181.32766238590256</v>
      </c>
      <c r="AP103" s="77">
        <f>'Offshore Wind'!AE519</f>
        <v>181.32766238590256</v>
      </c>
      <c r="AQ103" s="77">
        <f>'Offshore Wind'!AF519</f>
        <v>181.32766238590256</v>
      </c>
      <c r="AR103" s="77">
        <f>'Offshore Wind'!AG519</f>
        <v>181.32766238590256</v>
      </c>
      <c r="AS103" s="77">
        <f>'Offshore Wind'!AH519</f>
        <v>181.32766238590256</v>
      </c>
      <c r="AT103" s="77">
        <f>'Offshore Wind'!AI519</f>
        <v>181.32766238590256</v>
      </c>
      <c r="AU103" s="77">
        <f>'Offshore Wind'!AJ519</f>
        <v>181.32766238590256</v>
      </c>
      <c r="AV103" s="77">
        <f>'Offshore Wind'!AK519</f>
        <v>181.32766238590256</v>
      </c>
      <c r="AW103" s="77">
        <f>'Offshore Wind'!AL519</f>
        <v>181.32766238590256</v>
      </c>
      <c r="AX103" s="77">
        <f>'Offshore Wind'!AM519</f>
        <v>181.32766238590256</v>
      </c>
      <c r="AY103" s="77">
        <f>'Offshore Wind'!AN519</f>
        <v>181.32766238590256</v>
      </c>
      <c r="AZ103" s="77">
        <f>'Offshore Wind'!AO519</f>
        <v>181.32766238590256</v>
      </c>
      <c r="BA103" s="77">
        <f>'Offshore Wind'!AP519</f>
        <v>181.32766238590256</v>
      </c>
      <c r="BB103" s="77">
        <f>'Offshore Wind'!AQ519</f>
        <v>181.32766238590256</v>
      </c>
      <c r="BC103" s="77">
        <f>'Offshore Wind'!AR519</f>
        <v>181.32766238590256</v>
      </c>
      <c r="BD103" s="77">
        <f>'Offshore Wind'!AS519</f>
        <v>181.32766238590256</v>
      </c>
      <c r="BE103" s="77">
        <f>'Offshore Wind'!AT519</f>
        <v>181.32766238590256</v>
      </c>
      <c r="BF103" s="77">
        <f>'Offshore Wind'!AU519</f>
        <v>181.32766238590256</v>
      </c>
      <c r="BG103" s="77">
        <f>'Offshore Wind'!AV519</f>
        <v>181.32766238590256</v>
      </c>
    </row>
    <row r="104" spans="2:59" ht="15.75" thickTop="1">
      <c r="B104" s="788"/>
      <c r="C104" s="4"/>
      <c r="D104" s="736"/>
      <c r="E104" s="62" t="str">
        <f>'Offshore Wind'!K520</f>
        <v>TRG 10 - Low</v>
      </c>
      <c r="F104" s="78"/>
      <c r="G104" s="78"/>
      <c r="H104" s="78"/>
      <c r="I104" s="78"/>
      <c r="J104" s="78"/>
      <c r="K104" s="78"/>
      <c r="L104" s="78"/>
      <c r="M104" s="78"/>
      <c r="N104" s="78"/>
      <c r="O104" s="78"/>
      <c r="P104" s="78"/>
      <c r="Q104" s="78"/>
      <c r="R104" s="78"/>
      <c r="S104" s="78"/>
      <c r="T104" s="78"/>
      <c r="U104" s="78"/>
      <c r="V104" s="78"/>
      <c r="W104" s="78">
        <f>'Offshore Wind'!L520</f>
        <v>237.95757091385073</v>
      </c>
      <c r="X104" s="78">
        <f>'Offshore Wind'!M520</f>
        <v>224.99907604638454</v>
      </c>
      <c r="Y104" s="78">
        <f>'Offshore Wind'!N520</f>
        <v>212.06352750949679</v>
      </c>
      <c r="Z104" s="78">
        <f>'Offshore Wind'!O520</f>
        <v>205.01561624063251</v>
      </c>
      <c r="AA104" s="78">
        <f>'Offshore Wind'!P520</f>
        <v>198.04494462731165</v>
      </c>
      <c r="AB104" s="78">
        <f>'Offshore Wind'!Q520</f>
        <v>191.1502589490878</v>
      </c>
      <c r="AC104" s="78">
        <f>'Offshore Wind'!R520</f>
        <v>184.33033365107786</v>
      </c>
      <c r="AD104" s="78">
        <f>'Offshore Wind'!S520</f>
        <v>172.16620876353591</v>
      </c>
      <c r="AE104" s="78">
        <f>'Offshore Wind'!T520</f>
        <v>160.7482972744809</v>
      </c>
      <c r="AF104" s="78">
        <f>'Offshore Wind'!U520</f>
        <v>150.01002049278446</v>
      </c>
      <c r="AG104" s="78">
        <f>'Offshore Wind'!V520</f>
        <v>147.98540473708394</v>
      </c>
      <c r="AH104" s="78">
        <f>'Offshore Wind'!W520</f>
        <v>145.963925997769</v>
      </c>
      <c r="AI104" s="78">
        <f>'Offshore Wind'!X520</f>
        <v>143.94557788172844</v>
      </c>
      <c r="AJ104" s="78">
        <f>'Offshore Wind'!Y520</f>
        <v>141.93035406330398</v>
      </c>
      <c r="AK104" s="78">
        <f>'Offshore Wind'!Z520</f>
        <v>139.91824828745808</v>
      </c>
      <c r="AL104" s="78">
        <f>'Offshore Wind'!AA520</f>
        <v>137.90925437322713</v>
      </c>
      <c r="AM104" s="78">
        <f>'Offshore Wind'!AB520</f>
        <v>135.90336621748807</v>
      </c>
      <c r="AN104" s="78">
        <f>'Offshore Wind'!AC520</f>
        <v>134.90585008288289</v>
      </c>
      <c r="AO104" s="78">
        <f>'Offshore Wind'!AD520</f>
        <v>133.90937296636551</v>
      </c>
      <c r="AP104" s="78">
        <f>'Offshore Wind'!AE520</f>
        <v>132.9139334115514</v>
      </c>
      <c r="AQ104" s="78">
        <f>'Offshore Wind'!AF520</f>
        <v>131.91952996968067</v>
      </c>
      <c r="AR104" s="78">
        <f>'Offshore Wind'!AG520</f>
        <v>130.92616119977089</v>
      </c>
      <c r="AS104" s="78">
        <f>'Offshore Wind'!AH520</f>
        <v>129.93382566877756</v>
      </c>
      <c r="AT104" s="78">
        <f>'Offshore Wind'!AI520</f>
        <v>128.94252195176222</v>
      </c>
      <c r="AU104" s="78">
        <f>'Offshore Wind'!AJ520</f>
        <v>127.95224863206893</v>
      </c>
      <c r="AV104" s="78">
        <f>'Offshore Wind'!AK520</f>
        <v>126.9630043015091</v>
      </c>
      <c r="AW104" s="78">
        <f>'Offshore Wind'!AL520</f>
        <v>125.97478756055511</v>
      </c>
      <c r="AX104" s="78">
        <f>'Offshore Wind'!AM520</f>
        <v>124.91590281824583</v>
      </c>
      <c r="AY104" s="78">
        <f>'Offshore Wind'!AN520</f>
        <v>123.8613423280286</v>
      </c>
      <c r="AZ104" s="78">
        <f>'Offshore Wind'!AO520</f>
        <v>122.81107985521591</v>
      </c>
      <c r="BA104" s="78">
        <f>'Offshore Wind'!AP520</f>
        <v>121.76508938246485</v>
      </c>
      <c r="BB104" s="78">
        <f>'Offshore Wind'!AQ520</f>
        <v>120.72334510772605</v>
      </c>
      <c r="BC104" s="78">
        <f>'Offshore Wind'!AR520</f>
        <v>119.68582144222451</v>
      </c>
      <c r="BD104" s="78">
        <f>'Offshore Wind'!AS520</f>
        <v>118.65249300847147</v>
      </c>
      <c r="BE104" s="78">
        <f>'Offshore Wind'!AT520</f>
        <v>117.6233346383071</v>
      </c>
      <c r="BF104" s="78">
        <f>'Offshore Wind'!AU520</f>
        <v>116.59832137097446</v>
      </c>
      <c r="BG104" s="78">
        <f>'Offshore Wind'!AV520</f>
        <v>115.57742845122408</v>
      </c>
    </row>
    <row r="105" spans="2:59">
      <c r="B105" s="788"/>
      <c r="C105" s="4"/>
      <c r="D105" s="736"/>
      <c r="E105" s="62" t="str">
        <f>'Offshore Wind'!K521</f>
        <v>TRG 10 - Mid</v>
      </c>
      <c r="F105" s="42" t="e">
        <f>'Offshore Wind'!#REF!</f>
        <v>#REF!</v>
      </c>
      <c r="G105" s="42" t="e">
        <f>'Offshore Wind'!#REF!</f>
        <v>#REF!</v>
      </c>
      <c r="H105" s="42" t="e">
        <f>'Offshore Wind'!#REF!</f>
        <v>#REF!</v>
      </c>
      <c r="I105" s="42" t="e">
        <f>'Offshore Wind'!#REF!</f>
        <v>#REF!</v>
      </c>
      <c r="J105" s="42" t="e">
        <f>'Offshore Wind'!#REF!</f>
        <v>#REF!</v>
      </c>
      <c r="K105" s="42" t="e">
        <f>'Offshore Wind'!#REF!</f>
        <v>#REF!</v>
      </c>
      <c r="L105" s="42" t="e">
        <f>'Offshore Wind'!#REF!</f>
        <v>#REF!</v>
      </c>
      <c r="M105" s="42" t="e">
        <f>'Offshore Wind'!#REF!</f>
        <v>#REF!</v>
      </c>
      <c r="N105" s="42" t="e">
        <f>'Offshore Wind'!#REF!</f>
        <v>#REF!</v>
      </c>
      <c r="O105" s="42" t="e">
        <f>'Offshore Wind'!#REF!</f>
        <v>#REF!</v>
      </c>
      <c r="P105" s="42" t="e">
        <f>'Offshore Wind'!#REF!</f>
        <v>#REF!</v>
      </c>
      <c r="Q105" s="42" t="e">
        <f>'Offshore Wind'!#REF!</f>
        <v>#REF!</v>
      </c>
      <c r="R105" s="42" t="e">
        <f>'Offshore Wind'!#REF!</f>
        <v>#REF!</v>
      </c>
      <c r="S105" s="42"/>
      <c r="T105" s="42"/>
      <c r="U105" s="42"/>
      <c r="V105" s="42">
        <f>'Offshore Wind'!L157</f>
        <v>237.95757091385042</v>
      </c>
      <c r="W105" s="42">
        <f>'Offshore Wind'!L521</f>
        <v>237.95757091385073</v>
      </c>
      <c r="X105" s="42">
        <f>'Offshore Wind'!M521</f>
        <v>233.5233729963449</v>
      </c>
      <c r="Y105" s="42">
        <f>'Offshore Wind'!N521</f>
        <v>229.08936980463812</v>
      </c>
      <c r="Z105" s="42">
        <f>'Offshore Wind'!O521</f>
        <v>221.74425434238424</v>
      </c>
      <c r="AA105" s="42">
        <f>'Offshore Wind'!P521</f>
        <v>214.48129621044583</v>
      </c>
      <c r="AB105" s="42">
        <f>'Offshore Wind'!Q521</f>
        <v>207.29913508022307</v>
      </c>
      <c r="AC105" s="42">
        <f>'Offshore Wind'!R521</f>
        <v>200.19644177194431</v>
      </c>
      <c r="AD105" s="42">
        <f>'Offshore Wind'!S521</f>
        <v>189.2635437907762</v>
      </c>
      <c r="AE105" s="42">
        <f>'Offshore Wind'!T521</f>
        <v>178.78430543580185</v>
      </c>
      <c r="AF105" s="42">
        <f>'Offshore Wind'!U521</f>
        <v>168.73108864591796</v>
      </c>
      <c r="AG105" s="42">
        <f>'Offshore Wind'!V521</f>
        <v>167.63492994742967</v>
      </c>
      <c r="AH105" s="42">
        <f>'Offshore Wind'!W521</f>
        <v>166.54063707513754</v>
      </c>
      <c r="AI105" s="42">
        <f>'Offshore Wind'!X521</f>
        <v>165.44820529332119</v>
      </c>
      <c r="AJ105" s="42">
        <f>'Offshore Wind'!Y521</f>
        <v>164.35762988285231</v>
      </c>
      <c r="AK105" s="42">
        <f>'Offshore Wind'!Z521</f>
        <v>163.26890614113981</v>
      </c>
      <c r="AL105" s="42">
        <f>'Offshore Wind'!AA521</f>
        <v>162.18202938207568</v>
      </c>
      <c r="AM105" s="42">
        <f>'Offshore Wind'!AB521</f>
        <v>161.0969949359816</v>
      </c>
      <c r="AN105" s="42">
        <f>'Offshore Wind'!AC521</f>
        <v>160.53449684021487</v>
      </c>
      <c r="AO105" s="42">
        <f>'Offshore Wind'!AD521</f>
        <v>159.97331149523859</v>
      </c>
      <c r="AP105" s="42">
        <f>'Offshore Wind'!AE521</f>
        <v>159.41343431882734</v>
      </c>
      <c r="AQ105" s="42">
        <f>'Offshore Wind'!AF521</f>
        <v>158.85486075013526</v>
      </c>
      <c r="AR105" s="42">
        <f>'Offshore Wind'!AG521</f>
        <v>158.29758624957202</v>
      </c>
      <c r="AS105" s="42">
        <f>'Offshore Wind'!AH521</f>
        <v>157.74160629868069</v>
      </c>
      <c r="AT105" s="42">
        <f>'Offshore Wind'!AI521</f>
        <v>157.18691640001538</v>
      </c>
      <c r="AU105" s="42">
        <f>'Offshore Wind'!AJ521</f>
        <v>156.63351207702047</v>
      </c>
      <c r="AV105" s="42">
        <f>'Offshore Wind'!AK521</f>
        <v>156.0813888739105</v>
      </c>
      <c r="AW105" s="42">
        <f>'Offshore Wind'!AL521</f>
        <v>155.53054235555092</v>
      </c>
      <c r="AX105" s="42">
        <f>'Offshore Wind'!AM521</f>
        <v>154.94022651954961</v>
      </c>
      <c r="AY105" s="42">
        <f>'Offshore Wind'!AN521</f>
        <v>154.35121264628586</v>
      </c>
      <c r="AZ105" s="42">
        <f>'Offshore Wind'!AO521</f>
        <v>153.7634964452991</v>
      </c>
      <c r="BA105" s="42">
        <f>'Offshore Wind'!AP521</f>
        <v>153.17707364509786</v>
      </c>
      <c r="BB105" s="42">
        <f>'Offshore Wind'!AQ521</f>
        <v>152.59193999305722</v>
      </c>
      <c r="BC105" s="42">
        <f>'Offshore Wind'!AR521</f>
        <v>152.0080912553164</v>
      </c>
      <c r="BD105" s="42">
        <f>'Offshore Wind'!AS521</f>
        <v>151.4255232166777</v>
      </c>
      <c r="BE105" s="42">
        <f>'Offshore Wind'!AT521</f>
        <v>150.84423168050566</v>
      </c>
      <c r="BF105" s="42">
        <f>'Offshore Wind'!AU521</f>
        <v>150.26421246862748</v>
      </c>
      <c r="BG105" s="42">
        <f>'Offshore Wind'!AV521</f>
        <v>149.68546142123304</v>
      </c>
    </row>
    <row r="106" spans="2:59">
      <c r="B106" s="788"/>
      <c r="C106" s="4"/>
      <c r="D106" s="737"/>
      <c r="E106" s="62" t="str">
        <f>'Offshore Wind'!K522</f>
        <v>TRG 10 - High</v>
      </c>
      <c r="F106" s="43"/>
      <c r="G106" s="43"/>
      <c r="H106" s="43"/>
      <c r="I106" s="43"/>
      <c r="J106" s="43"/>
      <c r="K106" s="43"/>
      <c r="L106" s="43"/>
      <c r="M106" s="43"/>
      <c r="N106" s="43"/>
      <c r="O106" s="43"/>
      <c r="P106" s="43"/>
      <c r="Q106" s="43"/>
      <c r="R106" s="43"/>
      <c r="S106" s="43"/>
      <c r="T106" s="43"/>
      <c r="U106" s="43"/>
      <c r="V106" s="43"/>
      <c r="W106" s="43">
        <f>'Offshore Wind'!L522</f>
        <v>237.95757091385073</v>
      </c>
      <c r="X106" s="43">
        <f>'Offshore Wind'!M522</f>
        <v>241.74672430967971</v>
      </c>
      <c r="Y106" s="43">
        <f>'Offshore Wind'!N522</f>
        <v>245.53608640075893</v>
      </c>
      <c r="Z106" s="43">
        <f>'Offshore Wind'!O522</f>
        <v>240.47887661120762</v>
      </c>
      <c r="AA106" s="43">
        <f>'Offshore Wind'!P522</f>
        <v>235.44027581607378</v>
      </c>
      <c r="AB106" s="43">
        <f>'Offshore Wind'!Q522</f>
        <v>230.42017975632339</v>
      </c>
      <c r="AC106" s="43">
        <f>'Offshore Wind'!R522</f>
        <v>225.41848480623943</v>
      </c>
      <c r="AD106" s="43">
        <f>'Offshore Wind'!S522</f>
        <v>215.02577708281282</v>
      </c>
      <c r="AE106" s="43">
        <f>'Offshore Wind'!T522</f>
        <v>205.16999336341215</v>
      </c>
      <c r="AF106" s="43">
        <f>'Offshore Wind'!U522</f>
        <v>195.81058068289906</v>
      </c>
      <c r="AG106" s="43">
        <f>'Offshore Wind'!V522</f>
        <v>195.75370568746408</v>
      </c>
      <c r="AH106" s="43">
        <f>'Offshore Wind'!W522</f>
        <v>195.69686372217271</v>
      </c>
      <c r="AI106" s="43">
        <f>'Offshore Wind'!X522</f>
        <v>195.64005475826005</v>
      </c>
      <c r="AJ106" s="43">
        <f>'Offshore Wind'!Y522</f>
        <v>195.58327876699445</v>
      </c>
      <c r="AK106" s="43">
        <f>'Offshore Wind'!Z522</f>
        <v>195.52653571967758</v>
      </c>
      <c r="AL106" s="43">
        <f>'Offshore Wind'!AA522</f>
        <v>195.46982558764455</v>
      </c>
      <c r="AM106" s="43">
        <f>'Offshore Wind'!AB522</f>
        <v>195.41314834226353</v>
      </c>
      <c r="AN106" s="43">
        <f>'Offshore Wind'!AC522</f>
        <v>195.41314834226353</v>
      </c>
      <c r="AO106" s="43">
        <f>'Offshore Wind'!AD522</f>
        <v>195.41314834226353</v>
      </c>
      <c r="AP106" s="43">
        <f>'Offshore Wind'!AE522</f>
        <v>195.41314834226353</v>
      </c>
      <c r="AQ106" s="43">
        <f>'Offshore Wind'!AF522</f>
        <v>195.41314834226353</v>
      </c>
      <c r="AR106" s="43">
        <f>'Offshore Wind'!AG522</f>
        <v>195.41314834226353</v>
      </c>
      <c r="AS106" s="43">
        <f>'Offshore Wind'!AH522</f>
        <v>195.41314834226353</v>
      </c>
      <c r="AT106" s="43">
        <f>'Offshore Wind'!AI522</f>
        <v>195.41314834226353</v>
      </c>
      <c r="AU106" s="43">
        <f>'Offshore Wind'!AJ522</f>
        <v>195.41314834226353</v>
      </c>
      <c r="AV106" s="43">
        <f>'Offshore Wind'!AK522</f>
        <v>195.41314834226353</v>
      </c>
      <c r="AW106" s="43">
        <f>'Offshore Wind'!AL522</f>
        <v>195.41314834226353</v>
      </c>
      <c r="AX106" s="43">
        <f>'Offshore Wind'!AM522</f>
        <v>195.41314834226353</v>
      </c>
      <c r="AY106" s="43">
        <f>'Offshore Wind'!AN522</f>
        <v>195.41314834226353</v>
      </c>
      <c r="AZ106" s="43">
        <f>'Offshore Wind'!AO522</f>
        <v>195.41314834226353</v>
      </c>
      <c r="BA106" s="43">
        <f>'Offshore Wind'!AP522</f>
        <v>195.41314834226353</v>
      </c>
      <c r="BB106" s="43">
        <f>'Offshore Wind'!AQ522</f>
        <v>195.41314834226353</v>
      </c>
      <c r="BC106" s="43">
        <f>'Offshore Wind'!AR522</f>
        <v>195.41314834226353</v>
      </c>
      <c r="BD106" s="43">
        <f>'Offshore Wind'!AS522</f>
        <v>195.41314834226353</v>
      </c>
      <c r="BE106" s="43">
        <f>'Offshore Wind'!AT522</f>
        <v>195.41314834226353</v>
      </c>
      <c r="BF106" s="43">
        <f>'Offshore Wind'!AU522</f>
        <v>195.41314834226353</v>
      </c>
      <c r="BG106" s="43">
        <f>'Offshore Wind'!AV522</f>
        <v>195.41314834226353</v>
      </c>
    </row>
    <row r="109" spans="2:59">
      <c r="F109" s="24">
        <v>2000</v>
      </c>
      <c r="G109" s="24">
        <f>F109+1</f>
        <v>2001</v>
      </c>
      <c r="H109" s="24">
        <f>G109+1</f>
        <v>2002</v>
      </c>
      <c r="I109" s="24">
        <f>H109+1</f>
        <v>2003</v>
      </c>
      <c r="J109" s="24">
        <f>I109+1</f>
        <v>2004</v>
      </c>
      <c r="K109" s="24">
        <f>J109+1</f>
        <v>2005</v>
      </c>
      <c r="L109" s="24">
        <f t="shared" ref="L109:BG109" si="7">K109+1</f>
        <v>2006</v>
      </c>
      <c r="M109" s="24">
        <f t="shared" si="7"/>
        <v>2007</v>
      </c>
      <c r="N109" s="24">
        <f t="shared" si="7"/>
        <v>2008</v>
      </c>
      <c r="O109" s="24">
        <f t="shared" si="7"/>
        <v>2009</v>
      </c>
      <c r="P109" s="24">
        <f t="shared" si="7"/>
        <v>2010</v>
      </c>
      <c r="Q109" s="24">
        <f t="shared" si="7"/>
        <v>2011</v>
      </c>
      <c r="R109" s="24">
        <f t="shared" si="7"/>
        <v>2012</v>
      </c>
      <c r="S109" s="24">
        <v>2010</v>
      </c>
      <c r="T109" s="24">
        <v>2011</v>
      </c>
      <c r="U109" s="24">
        <v>2012</v>
      </c>
      <c r="V109" s="364">
        <f>R109+1</f>
        <v>2013</v>
      </c>
      <c r="W109" s="24">
        <f t="shared" si="7"/>
        <v>2014</v>
      </c>
      <c r="X109" s="24">
        <f t="shared" si="7"/>
        <v>2015</v>
      </c>
      <c r="Y109" s="24">
        <f t="shared" si="7"/>
        <v>2016</v>
      </c>
      <c r="Z109" s="24">
        <f t="shared" si="7"/>
        <v>2017</v>
      </c>
      <c r="AA109" s="24">
        <f t="shared" si="7"/>
        <v>2018</v>
      </c>
      <c r="AB109" s="24">
        <f t="shared" si="7"/>
        <v>2019</v>
      </c>
      <c r="AC109" s="24">
        <f t="shared" si="7"/>
        <v>2020</v>
      </c>
      <c r="AD109" s="24">
        <f t="shared" si="7"/>
        <v>2021</v>
      </c>
      <c r="AE109" s="24">
        <f t="shared" si="7"/>
        <v>2022</v>
      </c>
      <c r="AF109" s="24">
        <f t="shared" si="7"/>
        <v>2023</v>
      </c>
      <c r="AG109" s="24">
        <f t="shared" si="7"/>
        <v>2024</v>
      </c>
      <c r="AH109" s="24">
        <f t="shared" si="7"/>
        <v>2025</v>
      </c>
      <c r="AI109" s="24">
        <f t="shared" si="7"/>
        <v>2026</v>
      </c>
      <c r="AJ109" s="24">
        <f t="shared" si="7"/>
        <v>2027</v>
      </c>
      <c r="AK109" s="24">
        <f t="shared" si="7"/>
        <v>2028</v>
      </c>
      <c r="AL109" s="24">
        <f t="shared" si="7"/>
        <v>2029</v>
      </c>
      <c r="AM109" s="24">
        <f t="shared" si="7"/>
        <v>2030</v>
      </c>
      <c r="AN109" s="24">
        <f t="shared" si="7"/>
        <v>2031</v>
      </c>
      <c r="AO109" s="24">
        <f t="shared" si="7"/>
        <v>2032</v>
      </c>
      <c r="AP109" s="24">
        <f t="shared" si="7"/>
        <v>2033</v>
      </c>
      <c r="AQ109" s="24">
        <f t="shared" si="7"/>
        <v>2034</v>
      </c>
      <c r="AR109" s="24">
        <f t="shared" si="7"/>
        <v>2035</v>
      </c>
      <c r="AS109" s="24">
        <f t="shared" si="7"/>
        <v>2036</v>
      </c>
      <c r="AT109" s="24">
        <f t="shared" si="7"/>
        <v>2037</v>
      </c>
      <c r="AU109" s="24">
        <f t="shared" si="7"/>
        <v>2038</v>
      </c>
      <c r="AV109" s="24">
        <f t="shared" si="7"/>
        <v>2039</v>
      </c>
      <c r="AW109" s="24">
        <f t="shared" si="7"/>
        <v>2040</v>
      </c>
      <c r="AX109" s="24">
        <f t="shared" si="7"/>
        <v>2041</v>
      </c>
      <c r="AY109" s="24">
        <f t="shared" si="7"/>
        <v>2042</v>
      </c>
      <c r="AZ109" s="24">
        <f t="shared" si="7"/>
        <v>2043</v>
      </c>
      <c r="BA109" s="24">
        <f t="shared" si="7"/>
        <v>2044</v>
      </c>
      <c r="BB109" s="24">
        <f t="shared" si="7"/>
        <v>2045</v>
      </c>
      <c r="BC109" s="24">
        <f t="shared" si="7"/>
        <v>2046</v>
      </c>
      <c r="BD109" s="24">
        <f t="shared" si="7"/>
        <v>2047</v>
      </c>
      <c r="BE109" s="24">
        <f t="shared" si="7"/>
        <v>2048</v>
      </c>
      <c r="BF109" s="24">
        <f t="shared" si="7"/>
        <v>2049</v>
      </c>
      <c r="BG109" s="24">
        <f t="shared" si="7"/>
        <v>2050</v>
      </c>
    </row>
    <row r="110" spans="2:59">
      <c r="B110" s="876" t="s">
        <v>119</v>
      </c>
      <c r="D110" s="735" t="s">
        <v>672</v>
      </c>
      <c r="E110" s="62" t="str">
        <f>'Offshore Wind'!K239</f>
        <v>TRG 1 - Low</v>
      </c>
      <c r="F110" s="41"/>
      <c r="G110" s="41"/>
      <c r="H110" s="41"/>
      <c r="I110" s="41"/>
      <c r="J110" s="41"/>
      <c r="K110" s="41"/>
      <c r="L110" s="41"/>
      <c r="M110" s="41"/>
      <c r="N110" s="41"/>
      <c r="O110" s="41"/>
      <c r="P110" s="41"/>
      <c r="Q110" s="41"/>
      <c r="R110" s="41"/>
      <c r="S110" s="41"/>
      <c r="T110" s="41"/>
      <c r="U110" s="41"/>
      <c r="V110" s="41"/>
      <c r="W110" s="41">
        <f>'Offshore Wind'!L239</f>
        <v>5765.4992538129118</v>
      </c>
      <c r="X110" s="41">
        <f>'Offshore Wind'!M239</f>
        <v>5441.6645142714933</v>
      </c>
      <c r="Y110" s="41">
        <f>'Offshore Wind'!N239</f>
        <v>5117.5227082747542</v>
      </c>
      <c r="Z110" s="41">
        <f>'Offshore Wind'!O239</f>
        <v>4968.9577138595832</v>
      </c>
      <c r="AA110" s="41">
        <f>'Offshore Wind'!P239</f>
        <v>4820.3927194444104</v>
      </c>
      <c r="AB110" s="41">
        <f>'Offshore Wind'!Q239</f>
        <v>4671.8277250292394</v>
      </c>
      <c r="AC110" s="41">
        <f>'Offshore Wind'!R239</f>
        <v>4523.2627306140666</v>
      </c>
      <c r="AD110" s="41">
        <f>'Offshore Wind'!S239</f>
        <v>4343.183949504768</v>
      </c>
      <c r="AE110" s="41">
        <f>'Offshore Wind'!T239</f>
        <v>4163.1051683954674</v>
      </c>
      <c r="AF110" s="41">
        <f>'Offshore Wind'!U239</f>
        <v>3983.0263872861688</v>
      </c>
      <c r="AG110" s="41">
        <f>'Offshore Wind'!V239</f>
        <v>3929.0027529533791</v>
      </c>
      <c r="AH110" s="41">
        <f>'Offshore Wind'!W239</f>
        <v>3874.9791186205894</v>
      </c>
      <c r="AI110" s="41">
        <f>'Offshore Wind'!X239</f>
        <v>3820.9554842877997</v>
      </c>
      <c r="AJ110" s="41">
        <f>'Offshore Wind'!Y239</f>
        <v>3766.93184995501</v>
      </c>
      <c r="AK110" s="41">
        <f>'Offshore Wind'!Z239</f>
        <v>3712.9082156222203</v>
      </c>
      <c r="AL110" s="41">
        <f>'Offshore Wind'!AA239</f>
        <v>3658.8845812894301</v>
      </c>
      <c r="AM110" s="41">
        <f>'Offshore Wind'!AB239</f>
        <v>3604.8609469566404</v>
      </c>
      <c r="AN110" s="41">
        <f>'Offshore Wind'!AC239</f>
        <v>3577.8491297902456</v>
      </c>
      <c r="AO110" s="41">
        <f>'Offshore Wind'!AD239</f>
        <v>3550.8373126238507</v>
      </c>
      <c r="AP110" s="41">
        <f>'Offshore Wind'!AE239</f>
        <v>3523.8254954574559</v>
      </c>
      <c r="AQ110" s="41">
        <f>'Offshore Wind'!AF239</f>
        <v>3496.813678291061</v>
      </c>
      <c r="AR110" s="41">
        <f>'Offshore Wind'!AG239</f>
        <v>3469.8018611246662</v>
      </c>
      <c r="AS110" s="41">
        <f>'Offshore Wind'!AH239</f>
        <v>3442.7900439582713</v>
      </c>
      <c r="AT110" s="41">
        <f>'Offshore Wind'!AI239</f>
        <v>3415.7782267918765</v>
      </c>
      <c r="AU110" s="41">
        <f>'Offshore Wind'!AJ239</f>
        <v>3388.7664096254816</v>
      </c>
      <c r="AV110" s="41">
        <f>'Offshore Wind'!AK239</f>
        <v>3361.7545924590868</v>
      </c>
      <c r="AW110" s="41">
        <f>'Offshore Wind'!AL239</f>
        <v>3334.7427752926924</v>
      </c>
      <c r="AX110" s="41">
        <f>'Offshore Wind'!AM239</f>
        <v>3310.4321398429365</v>
      </c>
      <c r="AY110" s="41">
        <f>'Offshore Wind'!AN239</f>
        <v>3286.1215043931811</v>
      </c>
      <c r="AZ110" s="41">
        <f>'Offshore Wind'!AO239</f>
        <v>3261.8108689434257</v>
      </c>
      <c r="BA110" s="41">
        <f>'Offshore Wind'!AP239</f>
        <v>3237.5002334936703</v>
      </c>
      <c r="BB110" s="41">
        <f>'Offshore Wind'!AQ239</f>
        <v>3213.1895980439149</v>
      </c>
      <c r="BC110" s="41">
        <f>'Offshore Wind'!AR239</f>
        <v>3188.8789625941595</v>
      </c>
      <c r="BD110" s="41">
        <f>'Offshore Wind'!AS239</f>
        <v>3164.5683271444045</v>
      </c>
      <c r="BE110" s="41">
        <f>'Offshore Wind'!AT239</f>
        <v>3140.2576916946487</v>
      </c>
      <c r="BF110" s="41">
        <f>'Offshore Wind'!AU239</f>
        <v>3115.9470562448932</v>
      </c>
      <c r="BG110" s="41">
        <f>'Offshore Wind'!AV239</f>
        <v>3091.6364207951374</v>
      </c>
    </row>
    <row r="111" spans="2:59">
      <c r="B111" s="876"/>
      <c r="D111" s="736"/>
      <c r="E111" s="62" t="str">
        <f>'Offshore Wind'!K240</f>
        <v>TRG 1 - Mid</v>
      </c>
      <c r="F111" s="42" t="e">
        <f>'Offshore Wind'!#REF!</f>
        <v>#REF!</v>
      </c>
      <c r="G111" s="42" t="e">
        <f>'Offshore Wind'!#REF!</f>
        <v>#REF!</v>
      </c>
      <c r="H111" s="42" t="e">
        <f>'Offshore Wind'!#REF!</f>
        <v>#REF!</v>
      </c>
      <c r="I111" s="42" t="e">
        <f>'Offshore Wind'!#REF!</f>
        <v>#REF!</v>
      </c>
      <c r="J111" s="42" t="e">
        <f>'Offshore Wind'!#REF!</f>
        <v>#REF!</v>
      </c>
      <c r="K111" s="42" t="e">
        <f>'Offshore Wind'!#REF!</f>
        <v>#REF!</v>
      </c>
      <c r="L111" s="42" t="e">
        <f>'Offshore Wind'!#REF!</f>
        <v>#REF!</v>
      </c>
      <c r="M111" s="42" t="e">
        <f>'Offshore Wind'!#REF!</f>
        <v>#REF!</v>
      </c>
      <c r="N111" s="42" t="e">
        <f>'Offshore Wind'!#REF!</f>
        <v>#REF!</v>
      </c>
      <c r="O111" s="42" t="e">
        <f>'Offshore Wind'!#REF!</f>
        <v>#REF!</v>
      </c>
      <c r="P111" s="42" t="e">
        <f>'Offshore Wind'!#REF!</f>
        <v>#REF!</v>
      </c>
      <c r="Q111" s="42" t="e">
        <f>'Offshore Wind'!#REF!</f>
        <v>#REF!</v>
      </c>
      <c r="R111" s="42" t="e">
        <f>'Offshore Wind'!#REF!</f>
        <v>#REF!</v>
      </c>
      <c r="S111" s="42"/>
      <c r="T111" s="42"/>
      <c r="U111" s="42"/>
      <c r="V111" s="42">
        <f>'Offshore Wind'!L34</f>
        <v>5765.4992538129118</v>
      </c>
      <c r="W111" s="42">
        <f>'Offshore Wind'!L240</f>
        <v>5765.4992538129118</v>
      </c>
      <c r="X111" s="42">
        <f>'Offshore Wind'!M240</f>
        <v>5648.1776638139754</v>
      </c>
      <c r="Y111" s="42">
        <f>'Offshore Wind'!N240</f>
        <v>5530.5490073597202</v>
      </c>
      <c r="Z111" s="42">
        <f>'Offshore Wind'!O240</f>
        <v>5386.7747068388871</v>
      </c>
      <c r="AA111" s="42">
        <f>'Offshore Wind'!P240</f>
        <v>5243.0004063180531</v>
      </c>
      <c r="AB111" s="42">
        <f>'Offshore Wind'!Q240</f>
        <v>5099.226105797221</v>
      </c>
      <c r="AC111" s="42">
        <f>'Offshore Wind'!R240</f>
        <v>4955.4518052763851</v>
      </c>
      <c r="AD111" s="42">
        <f>'Offshore Wind'!S240</f>
        <v>4775.3730241670855</v>
      </c>
      <c r="AE111" s="42">
        <f>'Offshore Wind'!T240</f>
        <v>4595.2942430577868</v>
      </c>
      <c r="AF111" s="42">
        <f>'Offshore Wind'!U240</f>
        <v>4415.2154619484872</v>
      </c>
      <c r="AG111" s="42">
        <f>'Offshore Wind'!V240</f>
        <v>4392.0624758058621</v>
      </c>
      <c r="AH111" s="42">
        <f>'Offshore Wind'!W240</f>
        <v>4368.9094896632387</v>
      </c>
      <c r="AI111" s="42">
        <f>'Offshore Wind'!X240</f>
        <v>4345.7565035206144</v>
      </c>
      <c r="AJ111" s="42">
        <f>'Offshore Wind'!Y240</f>
        <v>4322.6035173779892</v>
      </c>
      <c r="AK111" s="42">
        <f>'Offshore Wind'!Z240</f>
        <v>4299.4505312353667</v>
      </c>
      <c r="AL111" s="42">
        <f>'Offshore Wind'!AA240</f>
        <v>4276.2975450927415</v>
      </c>
      <c r="AM111" s="42">
        <f>'Offshore Wind'!AB240</f>
        <v>4253.1445589501182</v>
      </c>
      <c r="AN111" s="42">
        <f>'Offshore Wind'!AC240</f>
        <v>4242.3398320835604</v>
      </c>
      <c r="AO111" s="42">
        <f>'Offshore Wind'!AD240</f>
        <v>4231.5351052170017</v>
      </c>
      <c r="AP111" s="42">
        <f>'Offshore Wind'!AE240</f>
        <v>4220.730378350444</v>
      </c>
      <c r="AQ111" s="42">
        <f>'Offshore Wind'!AF240</f>
        <v>4209.9256514838853</v>
      </c>
      <c r="AR111" s="42">
        <f>'Offshore Wind'!AG240</f>
        <v>4199.1209246173275</v>
      </c>
      <c r="AS111" s="42">
        <f>'Offshore Wind'!AH240</f>
        <v>4188.3161977507698</v>
      </c>
      <c r="AT111" s="42">
        <f>'Offshore Wind'!AI240</f>
        <v>4177.511470884212</v>
      </c>
      <c r="AU111" s="42">
        <f>'Offshore Wind'!AJ240</f>
        <v>4166.7067440176543</v>
      </c>
      <c r="AV111" s="42">
        <f>'Offshore Wind'!AK240</f>
        <v>4155.9020171510956</v>
      </c>
      <c r="AW111" s="42">
        <f>'Offshore Wind'!AL240</f>
        <v>4145.0972902845378</v>
      </c>
      <c r="AX111" s="42">
        <f>'Offshore Wind'!AM240</f>
        <v>4132.8162851489169</v>
      </c>
      <c r="AY111" s="42">
        <f>'Offshore Wind'!AN240</f>
        <v>4120.535280013296</v>
      </c>
      <c r="AZ111" s="42">
        <f>'Offshore Wind'!AO240</f>
        <v>4108.2542748776759</v>
      </c>
      <c r="BA111" s="42">
        <f>'Offshore Wind'!AP240</f>
        <v>4095.973269742055</v>
      </c>
      <c r="BB111" s="42">
        <f>'Offshore Wind'!AQ240</f>
        <v>4083.6922646064345</v>
      </c>
      <c r="BC111" s="42">
        <f>'Offshore Wind'!AR240</f>
        <v>4071.411259470814</v>
      </c>
      <c r="BD111" s="42">
        <f>'Offshore Wind'!AS240</f>
        <v>4059.1302543351931</v>
      </c>
      <c r="BE111" s="42">
        <f>'Offshore Wind'!AT240</f>
        <v>4046.8492491995726</v>
      </c>
      <c r="BF111" s="42">
        <f>'Offshore Wind'!AU240</f>
        <v>4034.5682440639521</v>
      </c>
      <c r="BG111" s="42">
        <f>'Offshore Wind'!AV240</f>
        <v>4022.2872389283293</v>
      </c>
    </row>
    <row r="112" spans="2:59" ht="15.75" thickBot="1">
      <c r="B112" s="876"/>
      <c r="D112" s="736"/>
      <c r="E112" s="62" t="str">
        <f>'Offshore Wind'!K241</f>
        <v>TRG 1 - High</v>
      </c>
      <c r="F112" s="77"/>
      <c r="G112" s="77"/>
      <c r="H112" s="77"/>
      <c r="I112" s="77"/>
      <c r="J112" s="77"/>
      <c r="K112" s="77"/>
      <c r="L112" s="77"/>
      <c r="M112" s="77"/>
      <c r="N112" s="77"/>
      <c r="O112" s="77"/>
      <c r="P112" s="77"/>
      <c r="Q112" s="77"/>
      <c r="R112" s="77"/>
      <c r="S112" s="77"/>
      <c r="T112" s="77"/>
      <c r="U112" s="77"/>
      <c r="V112" s="77"/>
      <c r="W112" s="77">
        <f>'Offshore Wind'!L241</f>
        <v>5765.4992538129118</v>
      </c>
      <c r="X112" s="77">
        <f>'Offshore Wind'!M241</f>
        <v>5877.4815931112225</v>
      </c>
      <c r="Y112" s="77">
        <f>'Offshore Wind'!N241</f>
        <v>5989.1568659542118</v>
      </c>
      <c r="Z112" s="77">
        <f>'Offshore Wind'!O241</f>
        <v>5879.2955951999274</v>
      </c>
      <c r="AA112" s="77">
        <f>'Offshore Wind'!P241</f>
        <v>5769.4343244456422</v>
      </c>
      <c r="AB112" s="77">
        <f>'Offshore Wind'!Q241</f>
        <v>5659.573053691357</v>
      </c>
      <c r="AC112" s="77">
        <f>'Offshore Wind'!R241</f>
        <v>5549.7117829370727</v>
      </c>
      <c r="AD112" s="77">
        <f>'Offshore Wind'!S241</f>
        <v>5423.6566361605637</v>
      </c>
      <c r="AE112" s="77">
        <f>'Offshore Wind'!T241</f>
        <v>5297.6014893840547</v>
      </c>
      <c r="AF112" s="77">
        <f>'Offshore Wind'!U241</f>
        <v>5171.5463426075439</v>
      </c>
      <c r="AG112" s="77">
        <f>'Offshore Wind'!V241</f>
        <v>5171.5463426075439</v>
      </c>
      <c r="AH112" s="77">
        <f>'Offshore Wind'!W241</f>
        <v>5171.5463426075439</v>
      </c>
      <c r="AI112" s="77">
        <f>'Offshore Wind'!X241</f>
        <v>5171.5463426075439</v>
      </c>
      <c r="AJ112" s="77">
        <f>'Offshore Wind'!Y241</f>
        <v>5171.5463426075439</v>
      </c>
      <c r="AK112" s="77">
        <f>'Offshore Wind'!Z241</f>
        <v>5171.5463426075439</v>
      </c>
      <c r="AL112" s="77">
        <f>'Offshore Wind'!AA241</f>
        <v>5171.5463426075439</v>
      </c>
      <c r="AM112" s="77">
        <f>'Offshore Wind'!AB241</f>
        <v>5171.5463426075439</v>
      </c>
      <c r="AN112" s="77">
        <f>'Offshore Wind'!AC241</f>
        <v>5171.5463426075439</v>
      </c>
      <c r="AO112" s="77">
        <f>'Offshore Wind'!AD241</f>
        <v>5171.5463426075439</v>
      </c>
      <c r="AP112" s="77">
        <f>'Offshore Wind'!AE241</f>
        <v>5171.5463426075439</v>
      </c>
      <c r="AQ112" s="77">
        <f>'Offshore Wind'!AF241</f>
        <v>5171.5463426075439</v>
      </c>
      <c r="AR112" s="77">
        <f>'Offshore Wind'!AG241</f>
        <v>5171.5463426075439</v>
      </c>
      <c r="AS112" s="77">
        <f>'Offshore Wind'!AH241</f>
        <v>5171.5463426075439</v>
      </c>
      <c r="AT112" s="77">
        <f>'Offshore Wind'!AI241</f>
        <v>5171.5463426075439</v>
      </c>
      <c r="AU112" s="77">
        <f>'Offshore Wind'!AJ241</f>
        <v>5171.5463426075439</v>
      </c>
      <c r="AV112" s="77">
        <f>'Offshore Wind'!AK241</f>
        <v>5171.5463426075439</v>
      </c>
      <c r="AW112" s="77">
        <f>'Offshore Wind'!AL241</f>
        <v>5171.5463426075439</v>
      </c>
      <c r="AX112" s="77">
        <f>'Offshore Wind'!AM241</f>
        <v>5171.5463426075439</v>
      </c>
      <c r="AY112" s="77">
        <f>'Offshore Wind'!AN241</f>
        <v>5171.5463426075439</v>
      </c>
      <c r="AZ112" s="77">
        <f>'Offshore Wind'!AO241</f>
        <v>5171.5463426075439</v>
      </c>
      <c r="BA112" s="77">
        <f>'Offshore Wind'!AP241</f>
        <v>5171.5463426075439</v>
      </c>
      <c r="BB112" s="77">
        <f>'Offshore Wind'!AQ241</f>
        <v>5171.5463426075439</v>
      </c>
      <c r="BC112" s="77">
        <f>'Offshore Wind'!AR241</f>
        <v>5171.5463426075439</v>
      </c>
      <c r="BD112" s="77">
        <f>'Offshore Wind'!AS241</f>
        <v>5171.5463426075439</v>
      </c>
      <c r="BE112" s="77">
        <f>'Offshore Wind'!AT241</f>
        <v>5171.5463426075439</v>
      </c>
      <c r="BF112" s="77">
        <f>'Offshore Wind'!AU241</f>
        <v>5171.5463426075439</v>
      </c>
      <c r="BG112" s="77">
        <f>'Offshore Wind'!AV241</f>
        <v>5171.5463426075439</v>
      </c>
    </row>
    <row r="113" spans="2:59" ht="15.75" thickTop="1">
      <c r="B113" s="876"/>
      <c r="D113" s="736"/>
      <c r="E113" s="62" t="str">
        <f>'Offshore Wind'!K242</f>
        <v>TRG 2 - Low</v>
      </c>
      <c r="F113" s="78"/>
      <c r="G113" s="78"/>
      <c r="H113" s="78"/>
      <c r="I113" s="78"/>
      <c r="J113" s="78"/>
      <c r="K113" s="78"/>
      <c r="L113" s="78"/>
      <c r="M113" s="78"/>
      <c r="N113" s="78"/>
      <c r="O113" s="78"/>
      <c r="P113" s="78"/>
      <c r="Q113" s="78"/>
      <c r="R113" s="78"/>
      <c r="S113" s="78"/>
      <c r="T113" s="78"/>
      <c r="U113" s="78"/>
      <c r="V113" s="78"/>
      <c r="W113" s="78">
        <f>'Offshore Wind'!L242</f>
        <v>5765.4992538128554</v>
      </c>
      <c r="X113" s="78">
        <f>'Offshore Wind'!M242</f>
        <v>5441.6645142714933</v>
      </c>
      <c r="Y113" s="78">
        <f>'Offshore Wind'!N242</f>
        <v>5117.5227082747542</v>
      </c>
      <c r="Z113" s="78">
        <f>'Offshore Wind'!O242</f>
        <v>4968.9577138595832</v>
      </c>
      <c r="AA113" s="78">
        <f>'Offshore Wind'!P242</f>
        <v>4820.3927194444104</v>
      </c>
      <c r="AB113" s="78">
        <f>'Offshore Wind'!Q242</f>
        <v>4671.8277250292394</v>
      </c>
      <c r="AC113" s="78">
        <f>'Offshore Wind'!R242</f>
        <v>4523.2627306140666</v>
      </c>
      <c r="AD113" s="78">
        <f>'Offshore Wind'!S242</f>
        <v>4343.183949504768</v>
      </c>
      <c r="AE113" s="78">
        <f>'Offshore Wind'!T242</f>
        <v>4163.1051683954674</v>
      </c>
      <c r="AF113" s="78">
        <f>'Offshore Wind'!U242</f>
        <v>3983.0263872861688</v>
      </c>
      <c r="AG113" s="78">
        <f>'Offshore Wind'!V242</f>
        <v>3929.0027529533791</v>
      </c>
      <c r="AH113" s="78">
        <f>'Offshore Wind'!W242</f>
        <v>3874.9791186205894</v>
      </c>
      <c r="AI113" s="78">
        <f>'Offshore Wind'!X242</f>
        <v>3820.9554842877997</v>
      </c>
      <c r="AJ113" s="78">
        <f>'Offshore Wind'!Y242</f>
        <v>3766.93184995501</v>
      </c>
      <c r="AK113" s="78">
        <f>'Offshore Wind'!Z242</f>
        <v>3712.9082156222203</v>
      </c>
      <c r="AL113" s="78">
        <f>'Offshore Wind'!AA242</f>
        <v>3658.8845812894301</v>
      </c>
      <c r="AM113" s="78">
        <f>'Offshore Wind'!AB242</f>
        <v>3604.8609469566404</v>
      </c>
      <c r="AN113" s="78">
        <f>'Offshore Wind'!AC242</f>
        <v>3577.8491297902456</v>
      </c>
      <c r="AO113" s="78">
        <f>'Offshore Wind'!AD242</f>
        <v>3550.8373126238507</v>
      </c>
      <c r="AP113" s="78">
        <f>'Offshore Wind'!AE242</f>
        <v>3523.8254954574559</v>
      </c>
      <c r="AQ113" s="78">
        <f>'Offshore Wind'!AF242</f>
        <v>3496.813678291061</v>
      </c>
      <c r="AR113" s="78">
        <f>'Offshore Wind'!AG242</f>
        <v>3469.8018611246662</v>
      </c>
      <c r="AS113" s="78">
        <f>'Offshore Wind'!AH242</f>
        <v>3442.7900439582713</v>
      </c>
      <c r="AT113" s="78">
        <f>'Offshore Wind'!AI242</f>
        <v>3415.7782267918765</v>
      </c>
      <c r="AU113" s="78">
        <f>'Offshore Wind'!AJ242</f>
        <v>3388.7664096254816</v>
      </c>
      <c r="AV113" s="78">
        <f>'Offshore Wind'!AK242</f>
        <v>3361.7545924590868</v>
      </c>
      <c r="AW113" s="78">
        <f>'Offshore Wind'!AL242</f>
        <v>3334.7427752926924</v>
      </c>
      <c r="AX113" s="78">
        <f>'Offshore Wind'!AM242</f>
        <v>3310.4321398429365</v>
      </c>
      <c r="AY113" s="78">
        <f>'Offshore Wind'!AN242</f>
        <v>3286.1215043931811</v>
      </c>
      <c r="AZ113" s="78">
        <f>'Offshore Wind'!AO242</f>
        <v>3261.8108689434257</v>
      </c>
      <c r="BA113" s="78">
        <f>'Offshore Wind'!AP242</f>
        <v>3237.5002334936703</v>
      </c>
      <c r="BB113" s="78">
        <f>'Offshore Wind'!AQ242</f>
        <v>3213.1895980439149</v>
      </c>
      <c r="BC113" s="78">
        <f>'Offshore Wind'!AR242</f>
        <v>3188.8789625941595</v>
      </c>
      <c r="BD113" s="78">
        <f>'Offshore Wind'!AS242</f>
        <v>3164.5683271444045</v>
      </c>
      <c r="BE113" s="78">
        <f>'Offshore Wind'!AT242</f>
        <v>3140.2576916946487</v>
      </c>
      <c r="BF113" s="78">
        <f>'Offshore Wind'!AU242</f>
        <v>3115.9470562448932</v>
      </c>
      <c r="BG113" s="78">
        <f>'Offshore Wind'!AV242</f>
        <v>3091.6364207951374</v>
      </c>
    </row>
    <row r="114" spans="2:59">
      <c r="B114" s="876"/>
      <c r="D114" s="736"/>
      <c r="E114" s="62" t="str">
        <f>'Offshore Wind'!K243</f>
        <v>TRG 2 - Mid</v>
      </c>
      <c r="F114" s="42" t="e">
        <f>'Offshore Wind'!#REF!</f>
        <v>#REF!</v>
      </c>
      <c r="G114" s="42" t="e">
        <f>'Offshore Wind'!#REF!</f>
        <v>#REF!</v>
      </c>
      <c r="H114" s="42" t="e">
        <f>'Offshore Wind'!#REF!</f>
        <v>#REF!</v>
      </c>
      <c r="I114" s="42" t="e">
        <f>'Offshore Wind'!#REF!</f>
        <v>#REF!</v>
      </c>
      <c r="J114" s="42" t="e">
        <f>'Offshore Wind'!#REF!</f>
        <v>#REF!</v>
      </c>
      <c r="K114" s="42" t="e">
        <f>'Offshore Wind'!#REF!</f>
        <v>#REF!</v>
      </c>
      <c r="L114" s="42" t="e">
        <f>'Offshore Wind'!#REF!</f>
        <v>#REF!</v>
      </c>
      <c r="M114" s="42" t="e">
        <f>'Offshore Wind'!#REF!</f>
        <v>#REF!</v>
      </c>
      <c r="N114" s="42" t="e">
        <f>'Offshore Wind'!#REF!</f>
        <v>#REF!</v>
      </c>
      <c r="O114" s="42" t="e">
        <f>'Offshore Wind'!#REF!</f>
        <v>#REF!</v>
      </c>
      <c r="P114" s="42" t="e">
        <f>'Offshore Wind'!#REF!</f>
        <v>#REF!</v>
      </c>
      <c r="Q114" s="42" t="e">
        <f>'Offshore Wind'!#REF!</f>
        <v>#REF!</v>
      </c>
      <c r="R114" s="42" t="e">
        <f>'Offshore Wind'!#REF!</f>
        <v>#REF!</v>
      </c>
      <c r="S114" s="42"/>
      <c r="T114" s="42"/>
      <c r="U114" s="42"/>
      <c r="V114" s="42">
        <f>'Offshore Wind'!L35</f>
        <v>5765.4992538128554</v>
      </c>
      <c r="W114" s="42">
        <f>'Offshore Wind'!L243</f>
        <v>5765.4992538128554</v>
      </c>
      <c r="X114" s="42">
        <f>'Offshore Wind'!M243</f>
        <v>5648.1776638139745</v>
      </c>
      <c r="Y114" s="42">
        <f>'Offshore Wind'!N243</f>
        <v>5530.5490073597193</v>
      </c>
      <c r="Z114" s="42">
        <f>'Offshore Wind'!O243</f>
        <v>5386.7747068388862</v>
      </c>
      <c r="AA114" s="42">
        <f>'Offshore Wind'!P243</f>
        <v>5243.0004063180522</v>
      </c>
      <c r="AB114" s="42">
        <f>'Offshore Wind'!Q243</f>
        <v>5099.22610579722</v>
      </c>
      <c r="AC114" s="42">
        <f>'Offshore Wind'!R243</f>
        <v>4955.4518052763851</v>
      </c>
      <c r="AD114" s="42">
        <f>'Offshore Wind'!S243</f>
        <v>4775.3730241670855</v>
      </c>
      <c r="AE114" s="42">
        <f>'Offshore Wind'!T243</f>
        <v>4595.2942430577868</v>
      </c>
      <c r="AF114" s="42">
        <f>'Offshore Wind'!U243</f>
        <v>4415.2154619484872</v>
      </c>
      <c r="AG114" s="42">
        <f>'Offshore Wind'!V243</f>
        <v>4392.0624758058621</v>
      </c>
      <c r="AH114" s="42">
        <f>'Offshore Wind'!W243</f>
        <v>4368.9094896632387</v>
      </c>
      <c r="AI114" s="42">
        <f>'Offshore Wind'!X243</f>
        <v>4345.7565035206144</v>
      </c>
      <c r="AJ114" s="42">
        <f>'Offshore Wind'!Y243</f>
        <v>4322.6035173779892</v>
      </c>
      <c r="AK114" s="42">
        <f>'Offshore Wind'!Z243</f>
        <v>4299.4505312353667</v>
      </c>
      <c r="AL114" s="42">
        <f>'Offshore Wind'!AA243</f>
        <v>4276.2975450927415</v>
      </c>
      <c r="AM114" s="42">
        <f>'Offshore Wind'!AB243</f>
        <v>4253.1445589501182</v>
      </c>
      <c r="AN114" s="42">
        <f>'Offshore Wind'!AC243</f>
        <v>4242.3398320835604</v>
      </c>
      <c r="AO114" s="42">
        <f>'Offshore Wind'!AD243</f>
        <v>4231.5351052170017</v>
      </c>
      <c r="AP114" s="42">
        <f>'Offshore Wind'!AE243</f>
        <v>4220.730378350444</v>
      </c>
      <c r="AQ114" s="42">
        <f>'Offshore Wind'!AF243</f>
        <v>4209.9256514838853</v>
      </c>
      <c r="AR114" s="42">
        <f>'Offshore Wind'!AG243</f>
        <v>4199.1209246173275</v>
      </c>
      <c r="AS114" s="42">
        <f>'Offshore Wind'!AH243</f>
        <v>4188.3161977507698</v>
      </c>
      <c r="AT114" s="42">
        <f>'Offshore Wind'!AI243</f>
        <v>4177.511470884212</v>
      </c>
      <c r="AU114" s="42">
        <f>'Offshore Wind'!AJ243</f>
        <v>4166.7067440176543</v>
      </c>
      <c r="AV114" s="42">
        <f>'Offshore Wind'!AK243</f>
        <v>4155.9020171510956</v>
      </c>
      <c r="AW114" s="42">
        <f>'Offshore Wind'!AL243</f>
        <v>4145.0972902845378</v>
      </c>
      <c r="AX114" s="42">
        <f>'Offshore Wind'!AM243</f>
        <v>4132.8162851489169</v>
      </c>
      <c r="AY114" s="42">
        <f>'Offshore Wind'!AN243</f>
        <v>4120.535280013296</v>
      </c>
      <c r="AZ114" s="42">
        <f>'Offshore Wind'!AO243</f>
        <v>4108.2542748776759</v>
      </c>
      <c r="BA114" s="42">
        <f>'Offshore Wind'!AP243</f>
        <v>4095.973269742055</v>
      </c>
      <c r="BB114" s="42">
        <f>'Offshore Wind'!AQ243</f>
        <v>4083.6922646064345</v>
      </c>
      <c r="BC114" s="42">
        <f>'Offshore Wind'!AR243</f>
        <v>4071.411259470814</v>
      </c>
      <c r="BD114" s="42">
        <f>'Offshore Wind'!AS243</f>
        <v>4059.1302543351931</v>
      </c>
      <c r="BE114" s="42">
        <f>'Offshore Wind'!AT243</f>
        <v>4046.8492491995726</v>
      </c>
      <c r="BF114" s="42">
        <f>'Offshore Wind'!AU243</f>
        <v>4034.5682440639521</v>
      </c>
      <c r="BG114" s="42">
        <f>'Offshore Wind'!AV243</f>
        <v>4022.2872389283293</v>
      </c>
    </row>
    <row r="115" spans="2:59" ht="15.75" thickBot="1">
      <c r="B115" s="876"/>
      <c r="D115" s="736"/>
      <c r="E115" s="62" t="str">
        <f>'Offshore Wind'!K244</f>
        <v>TRG 2 - High</v>
      </c>
      <c r="F115" s="77"/>
      <c r="G115" s="77"/>
      <c r="H115" s="77"/>
      <c r="I115" s="77"/>
      <c r="J115" s="77"/>
      <c r="K115" s="77"/>
      <c r="L115" s="77"/>
      <c r="M115" s="77"/>
      <c r="N115" s="77"/>
      <c r="O115" s="77"/>
      <c r="P115" s="77"/>
      <c r="Q115" s="77"/>
      <c r="R115" s="77"/>
      <c r="S115" s="77"/>
      <c r="T115" s="77"/>
      <c r="U115" s="77"/>
      <c r="V115" s="77"/>
      <c r="W115" s="77">
        <f>'Offshore Wind'!L244</f>
        <v>5765.4992538128554</v>
      </c>
      <c r="X115" s="77">
        <f>'Offshore Wind'!M244</f>
        <v>5877.4815931112225</v>
      </c>
      <c r="Y115" s="77">
        <f>'Offshore Wind'!N244</f>
        <v>5989.1568659542118</v>
      </c>
      <c r="Z115" s="77">
        <f>'Offshore Wind'!O244</f>
        <v>5879.2955951999274</v>
      </c>
      <c r="AA115" s="77">
        <f>'Offshore Wind'!P244</f>
        <v>5769.4343244456422</v>
      </c>
      <c r="AB115" s="77">
        <f>'Offshore Wind'!Q244</f>
        <v>5659.573053691357</v>
      </c>
      <c r="AC115" s="77">
        <f>'Offshore Wind'!R244</f>
        <v>5549.7117829370727</v>
      </c>
      <c r="AD115" s="77">
        <f>'Offshore Wind'!S244</f>
        <v>5423.6566361605637</v>
      </c>
      <c r="AE115" s="77">
        <f>'Offshore Wind'!T244</f>
        <v>5297.6014893840547</v>
      </c>
      <c r="AF115" s="77">
        <f>'Offshore Wind'!U244</f>
        <v>5171.5463426075439</v>
      </c>
      <c r="AG115" s="77">
        <f>'Offshore Wind'!V244</f>
        <v>5171.5463426075439</v>
      </c>
      <c r="AH115" s="77">
        <f>'Offshore Wind'!W244</f>
        <v>5171.5463426075439</v>
      </c>
      <c r="AI115" s="77">
        <f>'Offshore Wind'!X244</f>
        <v>5171.5463426075439</v>
      </c>
      <c r="AJ115" s="77">
        <f>'Offshore Wind'!Y244</f>
        <v>5171.5463426075439</v>
      </c>
      <c r="AK115" s="77">
        <f>'Offshore Wind'!Z244</f>
        <v>5171.5463426075439</v>
      </c>
      <c r="AL115" s="77">
        <f>'Offshore Wind'!AA244</f>
        <v>5171.5463426075439</v>
      </c>
      <c r="AM115" s="77">
        <f>'Offshore Wind'!AB244</f>
        <v>5171.5463426075439</v>
      </c>
      <c r="AN115" s="77">
        <f>'Offshore Wind'!AC244</f>
        <v>5171.5463426075439</v>
      </c>
      <c r="AO115" s="77">
        <f>'Offshore Wind'!AD244</f>
        <v>5171.5463426075439</v>
      </c>
      <c r="AP115" s="77">
        <f>'Offshore Wind'!AE244</f>
        <v>5171.5463426075439</v>
      </c>
      <c r="AQ115" s="77">
        <f>'Offshore Wind'!AF244</f>
        <v>5171.5463426075439</v>
      </c>
      <c r="AR115" s="77">
        <f>'Offshore Wind'!AG244</f>
        <v>5171.5463426075439</v>
      </c>
      <c r="AS115" s="77">
        <f>'Offshore Wind'!AH244</f>
        <v>5171.5463426075439</v>
      </c>
      <c r="AT115" s="77">
        <f>'Offshore Wind'!AI244</f>
        <v>5171.5463426075439</v>
      </c>
      <c r="AU115" s="77">
        <f>'Offshore Wind'!AJ244</f>
        <v>5171.5463426075439</v>
      </c>
      <c r="AV115" s="77">
        <f>'Offshore Wind'!AK244</f>
        <v>5171.5463426075439</v>
      </c>
      <c r="AW115" s="77">
        <f>'Offshore Wind'!AL244</f>
        <v>5171.5463426075439</v>
      </c>
      <c r="AX115" s="77">
        <f>'Offshore Wind'!AM244</f>
        <v>5171.5463426075439</v>
      </c>
      <c r="AY115" s="77">
        <f>'Offshore Wind'!AN244</f>
        <v>5171.5463426075439</v>
      </c>
      <c r="AZ115" s="77">
        <f>'Offshore Wind'!AO244</f>
        <v>5171.5463426075439</v>
      </c>
      <c r="BA115" s="77">
        <f>'Offshore Wind'!AP244</f>
        <v>5171.5463426075439</v>
      </c>
      <c r="BB115" s="77">
        <f>'Offshore Wind'!AQ244</f>
        <v>5171.5463426075439</v>
      </c>
      <c r="BC115" s="77">
        <f>'Offshore Wind'!AR244</f>
        <v>5171.5463426075439</v>
      </c>
      <c r="BD115" s="77">
        <f>'Offshore Wind'!AS244</f>
        <v>5171.5463426075439</v>
      </c>
      <c r="BE115" s="77">
        <f>'Offshore Wind'!AT244</f>
        <v>5171.5463426075439</v>
      </c>
      <c r="BF115" s="77">
        <f>'Offshore Wind'!AU244</f>
        <v>5171.5463426075439</v>
      </c>
      <c r="BG115" s="77">
        <f>'Offshore Wind'!AV244</f>
        <v>5171.5463426075439</v>
      </c>
    </row>
    <row r="116" spans="2:59" ht="15.75" thickTop="1">
      <c r="B116" s="876"/>
      <c r="D116" s="736"/>
      <c r="E116" s="62" t="str">
        <f>'Offshore Wind'!K245</f>
        <v>TRG 3 - Low</v>
      </c>
      <c r="F116" s="78"/>
      <c r="G116" s="78"/>
      <c r="H116" s="78"/>
      <c r="I116" s="78"/>
      <c r="J116" s="78"/>
      <c r="K116" s="78"/>
      <c r="L116" s="78"/>
      <c r="M116" s="78"/>
      <c r="N116" s="78"/>
      <c r="O116" s="78"/>
      <c r="P116" s="78"/>
      <c r="Q116" s="78"/>
      <c r="R116" s="78"/>
      <c r="S116" s="78"/>
      <c r="T116" s="78"/>
      <c r="U116" s="78"/>
      <c r="V116" s="78"/>
      <c r="W116" s="78">
        <f>'Offshore Wind'!L245</f>
        <v>5765.4992538128554</v>
      </c>
      <c r="X116" s="78">
        <f>'Offshore Wind'!M245</f>
        <v>5441.6645142714933</v>
      </c>
      <c r="Y116" s="78">
        <f>'Offshore Wind'!N245</f>
        <v>5117.5227082747542</v>
      </c>
      <c r="Z116" s="78">
        <f>'Offshore Wind'!O245</f>
        <v>4968.9577138595832</v>
      </c>
      <c r="AA116" s="78">
        <f>'Offshore Wind'!P245</f>
        <v>4820.3927194444104</v>
      </c>
      <c r="AB116" s="78">
        <f>'Offshore Wind'!Q245</f>
        <v>4671.8277250292394</v>
      </c>
      <c r="AC116" s="78">
        <f>'Offshore Wind'!R245</f>
        <v>4523.2627306140666</v>
      </c>
      <c r="AD116" s="78">
        <f>'Offshore Wind'!S245</f>
        <v>4343.183949504768</v>
      </c>
      <c r="AE116" s="78">
        <f>'Offshore Wind'!T245</f>
        <v>4163.1051683954674</v>
      </c>
      <c r="AF116" s="78">
        <f>'Offshore Wind'!U245</f>
        <v>3983.0263872861688</v>
      </c>
      <c r="AG116" s="78">
        <f>'Offshore Wind'!V245</f>
        <v>3929.0027529533791</v>
      </c>
      <c r="AH116" s="78">
        <f>'Offshore Wind'!W245</f>
        <v>3874.9791186205894</v>
      </c>
      <c r="AI116" s="78">
        <f>'Offshore Wind'!X245</f>
        <v>3820.9554842877997</v>
      </c>
      <c r="AJ116" s="78">
        <f>'Offshore Wind'!Y245</f>
        <v>3766.93184995501</v>
      </c>
      <c r="AK116" s="78">
        <f>'Offshore Wind'!Z245</f>
        <v>3712.9082156222203</v>
      </c>
      <c r="AL116" s="78">
        <f>'Offshore Wind'!AA245</f>
        <v>3658.8845812894301</v>
      </c>
      <c r="AM116" s="78">
        <f>'Offshore Wind'!AB245</f>
        <v>3604.8609469566404</v>
      </c>
      <c r="AN116" s="78">
        <f>'Offshore Wind'!AC245</f>
        <v>3577.8491297902456</v>
      </c>
      <c r="AO116" s="78">
        <f>'Offshore Wind'!AD245</f>
        <v>3550.8373126238507</v>
      </c>
      <c r="AP116" s="78">
        <f>'Offshore Wind'!AE245</f>
        <v>3523.8254954574559</v>
      </c>
      <c r="AQ116" s="78">
        <f>'Offshore Wind'!AF245</f>
        <v>3496.813678291061</v>
      </c>
      <c r="AR116" s="78">
        <f>'Offshore Wind'!AG245</f>
        <v>3469.8018611246662</v>
      </c>
      <c r="AS116" s="78">
        <f>'Offshore Wind'!AH245</f>
        <v>3442.7900439582713</v>
      </c>
      <c r="AT116" s="78">
        <f>'Offshore Wind'!AI245</f>
        <v>3415.7782267918765</v>
      </c>
      <c r="AU116" s="78">
        <f>'Offshore Wind'!AJ245</f>
        <v>3388.7664096254816</v>
      </c>
      <c r="AV116" s="78">
        <f>'Offshore Wind'!AK245</f>
        <v>3361.7545924590868</v>
      </c>
      <c r="AW116" s="78">
        <f>'Offshore Wind'!AL245</f>
        <v>3334.7427752926924</v>
      </c>
      <c r="AX116" s="78">
        <f>'Offshore Wind'!AM245</f>
        <v>3310.4321398429365</v>
      </c>
      <c r="AY116" s="78">
        <f>'Offshore Wind'!AN245</f>
        <v>3286.1215043931811</v>
      </c>
      <c r="AZ116" s="78">
        <f>'Offshore Wind'!AO245</f>
        <v>3261.8108689434257</v>
      </c>
      <c r="BA116" s="78">
        <f>'Offshore Wind'!AP245</f>
        <v>3237.5002334936703</v>
      </c>
      <c r="BB116" s="78">
        <f>'Offshore Wind'!AQ245</f>
        <v>3213.1895980439149</v>
      </c>
      <c r="BC116" s="78">
        <f>'Offshore Wind'!AR245</f>
        <v>3188.8789625941595</v>
      </c>
      <c r="BD116" s="78">
        <f>'Offshore Wind'!AS245</f>
        <v>3164.5683271444045</v>
      </c>
      <c r="BE116" s="78">
        <f>'Offshore Wind'!AT245</f>
        <v>3140.2576916946487</v>
      </c>
      <c r="BF116" s="78">
        <f>'Offshore Wind'!AU245</f>
        <v>3115.9470562448932</v>
      </c>
      <c r="BG116" s="78">
        <f>'Offshore Wind'!AV245</f>
        <v>3091.6364207951374</v>
      </c>
    </row>
    <row r="117" spans="2:59">
      <c r="B117" s="876"/>
      <c r="D117" s="736"/>
      <c r="E117" s="62" t="str">
        <f>'Offshore Wind'!K246</f>
        <v>TRG 3 - Mid</v>
      </c>
      <c r="F117" s="42" t="e">
        <f>'Offshore Wind'!#REF!</f>
        <v>#REF!</v>
      </c>
      <c r="G117" s="42" t="e">
        <f>'Offshore Wind'!#REF!</f>
        <v>#REF!</v>
      </c>
      <c r="H117" s="42" t="e">
        <f>'Offshore Wind'!#REF!</f>
        <v>#REF!</v>
      </c>
      <c r="I117" s="42" t="e">
        <f>'Offshore Wind'!#REF!</f>
        <v>#REF!</v>
      </c>
      <c r="J117" s="42" t="e">
        <f>'Offshore Wind'!#REF!</f>
        <v>#REF!</v>
      </c>
      <c r="K117" s="42" t="e">
        <f>'Offshore Wind'!#REF!</f>
        <v>#REF!</v>
      </c>
      <c r="L117" s="42" t="e">
        <f>'Offshore Wind'!#REF!</f>
        <v>#REF!</v>
      </c>
      <c r="M117" s="42" t="e">
        <f>'Offshore Wind'!#REF!</f>
        <v>#REF!</v>
      </c>
      <c r="N117" s="42" t="e">
        <f>'Offshore Wind'!#REF!</f>
        <v>#REF!</v>
      </c>
      <c r="O117" s="42" t="e">
        <f>'Offshore Wind'!#REF!</f>
        <v>#REF!</v>
      </c>
      <c r="P117" s="42" t="e">
        <f>'Offshore Wind'!#REF!</f>
        <v>#REF!</v>
      </c>
      <c r="Q117" s="42" t="e">
        <f>'Offshore Wind'!#REF!</f>
        <v>#REF!</v>
      </c>
      <c r="R117" s="42" t="e">
        <f>'Offshore Wind'!#REF!</f>
        <v>#REF!</v>
      </c>
      <c r="S117" s="42"/>
      <c r="T117" s="42"/>
      <c r="U117" s="42"/>
      <c r="V117" s="42">
        <f>'Offshore Wind'!L36</f>
        <v>5765.4992538128799</v>
      </c>
      <c r="W117" s="42">
        <f>'Offshore Wind'!L246</f>
        <v>5765.4992538128554</v>
      </c>
      <c r="X117" s="42">
        <f>'Offshore Wind'!M246</f>
        <v>5648.1776638139745</v>
      </c>
      <c r="Y117" s="42">
        <f>'Offshore Wind'!N246</f>
        <v>5530.5490073597193</v>
      </c>
      <c r="Z117" s="42">
        <f>'Offshore Wind'!O246</f>
        <v>5386.7747068388862</v>
      </c>
      <c r="AA117" s="42">
        <f>'Offshore Wind'!P246</f>
        <v>5243.0004063180522</v>
      </c>
      <c r="AB117" s="42">
        <f>'Offshore Wind'!Q246</f>
        <v>5099.22610579722</v>
      </c>
      <c r="AC117" s="42">
        <f>'Offshore Wind'!R246</f>
        <v>4955.4518052763851</v>
      </c>
      <c r="AD117" s="42">
        <f>'Offshore Wind'!S246</f>
        <v>4775.3730241670855</v>
      </c>
      <c r="AE117" s="42">
        <f>'Offshore Wind'!T246</f>
        <v>4595.2942430577868</v>
      </c>
      <c r="AF117" s="42">
        <f>'Offshore Wind'!U246</f>
        <v>4415.2154619484872</v>
      </c>
      <c r="AG117" s="42">
        <f>'Offshore Wind'!V246</f>
        <v>4392.0624758058621</v>
      </c>
      <c r="AH117" s="42">
        <f>'Offshore Wind'!W246</f>
        <v>4368.9094896632387</v>
      </c>
      <c r="AI117" s="42">
        <f>'Offshore Wind'!X246</f>
        <v>4345.7565035206144</v>
      </c>
      <c r="AJ117" s="42">
        <f>'Offshore Wind'!Y246</f>
        <v>4322.6035173779892</v>
      </c>
      <c r="AK117" s="42">
        <f>'Offshore Wind'!Z246</f>
        <v>4299.4505312353667</v>
      </c>
      <c r="AL117" s="42">
        <f>'Offshore Wind'!AA246</f>
        <v>4276.2975450927415</v>
      </c>
      <c r="AM117" s="42">
        <f>'Offshore Wind'!AB246</f>
        <v>4253.1445589501182</v>
      </c>
      <c r="AN117" s="42">
        <f>'Offshore Wind'!AC246</f>
        <v>4242.3398320835604</v>
      </c>
      <c r="AO117" s="42">
        <f>'Offshore Wind'!AD246</f>
        <v>4231.5351052170017</v>
      </c>
      <c r="AP117" s="42">
        <f>'Offshore Wind'!AE246</f>
        <v>4220.730378350444</v>
      </c>
      <c r="AQ117" s="42">
        <f>'Offshore Wind'!AF246</f>
        <v>4209.9256514838853</v>
      </c>
      <c r="AR117" s="42">
        <f>'Offshore Wind'!AG246</f>
        <v>4199.1209246173275</v>
      </c>
      <c r="AS117" s="42">
        <f>'Offshore Wind'!AH246</f>
        <v>4188.3161977507698</v>
      </c>
      <c r="AT117" s="42">
        <f>'Offshore Wind'!AI246</f>
        <v>4177.511470884212</v>
      </c>
      <c r="AU117" s="42">
        <f>'Offshore Wind'!AJ246</f>
        <v>4166.7067440176543</v>
      </c>
      <c r="AV117" s="42">
        <f>'Offshore Wind'!AK246</f>
        <v>4155.9020171510956</v>
      </c>
      <c r="AW117" s="42">
        <f>'Offshore Wind'!AL246</f>
        <v>4145.0972902845378</v>
      </c>
      <c r="AX117" s="42">
        <f>'Offshore Wind'!AM246</f>
        <v>4132.8162851489169</v>
      </c>
      <c r="AY117" s="42">
        <f>'Offshore Wind'!AN246</f>
        <v>4120.535280013296</v>
      </c>
      <c r="AZ117" s="42">
        <f>'Offshore Wind'!AO246</f>
        <v>4108.2542748776759</v>
      </c>
      <c r="BA117" s="42">
        <f>'Offshore Wind'!AP246</f>
        <v>4095.973269742055</v>
      </c>
      <c r="BB117" s="42">
        <f>'Offshore Wind'!AQ246</f>
        <v>4083.6922646064345</v>
      </c>
      <c r="BC117" s="42">
        <f>'Offshore Wind'!AR246</f>
        <v>4071.411259470814</v>
      </c>
      <c r="BD117" s="42">
        <f>'Offshore Wind'!AS246</f>
        <v>4059.1302543351931</v>
      </c>
      <c r="BE117" s="42">
        <f>'Offshore Wind'!AT246</f>
        <v>4046.8492491995726</v>
      </c>
      <c r="BF117" s="42">
        <f>'Offshore Wind'!AU246</f>
        <v>4034.5682440639521</v>
      </c>
      <c r="BG117" s="42">
        <f>'Offshore Wind'!AV246</f>
        <v>4022.2872389283293</v>
      </c>
    </row>
    <row r="118" spans="2:59" ht="15.75" thickBot="1">
      <c r="B118" s="876"/>
      <c r="D118" s="736"/>
      <c r="E118" s="62" t="str">
        <f>'Offshore Wind'!K247</f>
        <v>TRG 3 - High</v>
      </c>
      <c r="F118" s="77"/>
      <c r="G118" s="77"/>
      <c r="H118" s="77"/>
      <c r="I118" s="77"/>
      <c r="J118" s="77"/>
      <c r="K118" s="77"/>
      <c r="L118" s="77"/>
      <c r="M118" s="77"/>
      <c r="N118" s="77"/>
      <c r="O118" s="77"/>
      <c r="P118" s="77"/>
      <c r="Q118" s="77"/>
      <c r="R118" s="77"/>
      <c r="S118" s="77"/>
      <c r="T118" s="77"/>
      <c r="U118" s="77"/>
      <c r="V118" s="77"/>
      <c r="W118" s="77">
        <f>'Offshore Wind'!L247</f>
        <v>5765.4992538128554</v>
      </c>
      <c r="X118" s="77">
        <f>'Offshore Wind'!M247</f>
        <v>5877.4815931112225</v>
      </c>
      <c r="Y118" s="77">
        <f>'Offshore Wind'!N247</f>
        <v>5989.1568659542118</v>
      </c>
      <c r="Z118" s="77">
        <f>'Offshore Wind'!O247</f>
        <v>5879.2955951999274</v>
      </c>
      <c r="AA118" s="77">
        <f>'Offshore Wind'!P247</f>
        <v>5769.4343244456422</v>
      </c>
      <c r="AB118" s="77">
        <f>'Offshore Wind'!Q247</f>
        <v>5659.573053691357</v>
      </c>
      <c r="AC118" s="77">
        <f>'Offshore Wind'!R247</f>
        <v>5549.7117829370727</v>
      </c>
      <c r="AD118" s="77">
        <f>'Offshore Wind'!S247</f>
        <v>5423.6566361605637</v>
      </c>
      <c r="AE118" s="77">
        <f>'Offshore Wind'!T247</f>
        <v>5297.6014893840547</v>
      </c>
      <c r="AF118" s="77">
        <f>'Offshore Wind'!U247</f>
        <v>5171.5463426075439</v>
      </c>
      <c r="AG118" s="77">
        <f>'Offshore Wind'!V247</f>
        <v>5171.5463426075439</v>
      </c>
      <c r="AH118" s="77">
        <f>'Offshore Wind'!W247</f>
        <v>5171.5463426075439</v>
      </c>
      <c r="AI118" s="77">
        <f>'Offshore Wind'!X247</f>
        <v>5171.5463426075439</v>
      </c>
      <c r="AJ118" s="77">
        <f>'Offshore Wind'!Y247</f>
        <v>5171.5463426075439</v>
      </c>
      <c r="AK118" s="77">
        <f>'Offshore Wind'!Z247</f>
        <v>5171.5463426075439</v>
      </c>
      <c r="AL118" s="77">
        <f>'Offshore Wind'!AA247</f>
        <v>5171.5463426075439</v>
      </c>
      <c r="AM118" s="77">
        <f>'Offshore Wind'!AB247</f>
        <v>5171.5463426075439</v>
      </c>
      <c r="AN118" s="77">
        <f>'Offshore Wind'!AC247</f>
        <v>5171.5463426075439</v>
      </c>
      <c r="AO118" s="77">
        <f>'Offshore Wind'!AD247</f>
        <v>5171.5463426075439</v>
      </c>
      <c r="AP118" s="77">
        <f>'Offshore Wind'!AE247</f>
        <v>5171.5463426075439</v>
      </c>
      <c r="AQ118" s="77">
        <f>'Offshore Wind'!AF247</f>
        <v>5171.5463426075439</v>
      </c>
      <c r="AR118" s="77">
        <f>'Offshore Wind'!AG247</f>
        <v>5171.5463426075439</v>
      </c>
      <c r="AS118" s="77">
        <f>'Offshore Wind'!AH247</f>
        <v>5171.5463426075439</v>
      </c>
      <c r="AT118" s="77">
        <f>'Offshore Wind'!AI247</f>
        <v>5171.5463426075439</v>
      </c>
      <c r="AU118" s="77">
        <f>'Offshore Wind'!AJ247</f>
        <v>5171.5463426075439</v>
      </c>
      <c r="AV118" s="77">
        <f>'Offshore Wind'!AK247</f>
        <v>5171.5463426075439</v>
      </c>
      <c r="AW118" s="77">
        <f>'Offshore Wind'!AL247</f>
        <v>5171.5463426075439</v>
      </c>
      <c r="AX118" s="77">
        <f>'Offshore Wind'!AM247</f>
        <v>5171.5463426075439</v>
      </c>
      <c r="AY118" s="77">
        <f>'Offshore Wind'!AN247</f>
        <v>5171.5463426075439</v>
      </c>
      <c r="AZ118" s="77">
        <f>'Offshore Wind'!AO247</f>
        <v>5171.5463426075439</v>
      </c>
      <c r="BA118" s="77">
        <f>'Offshore Wind'!AP247</f>
        <v>5171.5463426075439</v>
      </c>
      <c r="BB118" s="77">
        <f>'Offshore Wind'!AQ247</f>
        <v>5171.5463426075439</v>
      </c>
      <c r="BC118" s="77">
        <f>'Offshore Wind'!AR247</f>
        <v>5171.5463426075439</v>
      </c>
      <c r="BD118" s="77">
        <f>'Offshore Wind'!AS247</f>
        <v>5171.5463426075439</v>
      </c>
      <c r="BE118" s="77">
        <f>'Offshore Wind'!AT247</f>
        <v>5171.5463426075439</v>
      </c>
      <c r="BF118" s="77">
        <f>'Offshore Wind'!AU247</f>
        <v>5171.5463426075439</v>
      </c>
      <c r="BG118" s="77">
        <f>'Offshore Wind'!AV247</f>
        <v>5171.5463426075439</v>
      </c>
    </row>
    <row r="119" spans="2:59" ht="15.75" thickTop="1">
      <c r="B119" s="876"/>
      <c r="D119" s="736"/>
      <c r="E119" s="62" t="str">
        <f>'Offshore Wind'!K248</f>
        <v>TRG 4 - Low</v>
      </c>
      <c r="F119" s="78"/>
      <c r="G119" s="78"/>
      <c r="H119" s="78"/>
      <c r="I119" s="78"/>
      <c r="J119" s="78"/>
      <c r="K119" s="78"/>
      <c r="L119" s="78"/>
      <c r="M119" s="78"/>
      <c r="N119" s="78"/>
      <c r="O119" s="78"/>
      <c r="P119" s="78"/>
      <c r="Q119" s="78"/>
      <c r="R119" s="78"/>
      <c r="S119" s="78"/>
      <c r="T119" s="78"/>
      <c r="U119" s="78"/>
      <c r="V119" s="78"/>
      <c r="W119" s="78">
        <f>'Offshore Wind'!L248</f>
        <v>5765.4992538128799</v>
      </c>
      <c r="X119" s="78">
        <f>'Offshore Wind'!M248</f>
        <v>5441.6645142714933</v>
      </c>
      <c r="Y119" s="78">
        <f>'Offshore Wind'!N248</f>
        <v>5117.5227082747542</v>
      </c>
      <c r="Z119" s="78">
        <f>'Offshore Wind'!O248</f>
        <v>4968.9577138595832</v>
      </c>
      <c r="AA119" s="78">
        <f>'Offshore Wind'!P248</f>
        <v>4820.3927194444104</v>
      </c>
      <c r="AB119" s="78">
        <f>'Offshore Wind'!Q248</f>
        <v>4671.8277250292394</v>
      </c>
      <c r="AC119" s="78">
        <f>'Offshore Wind'!R248</f>
        <v>4523.2627306140666</v>
      </c>
      <c r="AD119" s="78">
        <f>'Offshore Wind'!S248</f>
        <v>4343.183949504768</v>
      </c>
      <c r="AE119" s="78">
        <f>'Offshore Wind'!T248</f>
        <v>4163.1051683954674</v>
      </c>
      <c r="AF119" s="78">
        <f>'Offshore Wind'!U248</f>
        <v>3983.0263872861688</v>
      </c>
      <c r="AG119" s="78">
        <f>'Offshore Wind'!V248</f>
        <v>3929.0027529533791</v>
      </c>
      <c r="AH119" s="78">
        <f>'Offshore Wind'!W248</f>
        <v>3874.9791186205894</v>
      </c>
      <c r="AI119" s="78">
        <f>'Offshore Wind'!X248</f>
        <v>3820.9554842877997</v>
      </c>
      <c r="AJ119" s="78">
        <f>'Offshore Wind'!Y248</f>
        <v>3766.93184995501</v>
      </c>
      <c r="AK119" s="78">
        <f>'Offshore Wind'!Z248</f>
        <v>3712.9082156222203</v>
      </c>
      <c r="AL119" s="78">
        <f>'Offshore Wind'!AA248</f>
        <v>3658.8845812894301</v>
      </c>
      <c r="AM119" s="78">
        <f>'Offshore Wind'!AB248</f>
        <v>3604.8609469566404</v>
      </c>
      <c r="AN119" s="78">
        <f>'Offshore Wind'!AC248</f>
        <v>3577.8491297902456</v>
      </c>
      <c r="AO119" s="78">
        <f>'Offshore Wind'!AD248</f>
        <v>3550.8373126238507</v>
      </c>
      <c r="AP119" s="78">
        <f>'Offshore Wind'!AE248</f>
        <v>3523.8254954574559</v>
      </c>
      <c r="AQ119" s="78">
        <f>'Offshore Wind'!AF248</f>
        <v>3496.813678291061</v>
      </c>
      <c r="AR119" s="78">
        <f>'Offshore Wind'!AG248</f>
        <v>3469.8018611246662</v>
      </c>
      <c r="AS119" s="78">
        <f>'Offshore Wind'!AH248</f>
        <v>3442.7900439582713</v>
      </c>
      <c r="AT119" s="78">
        <f>'Offshore Wind'!AI248</f>
        <v>3415.7782267918765</v>
      </c>
      <c r="AU119" s="78">
        <f>'Offshore Wind'!AJ248</f>
        <v>3388.7664096254816</v>
      </c>
      <c r="AV119" s="78">
        <f>'Offshore Wind'!AK248</f>
        <v>3361.7545924590868</v>
      </c>
      <c r="AW119" s="78">
        <f>'Offshore Wind'!AL248</f>
        <v>3334.7427752926924</v>
      </c>
      <c r="AX119" s="78">
        <f>'Offshore Wind'!AM248</f>
        <v>3310.4321398429365</v>
      </c>
      <c r="AY119" s="78">
        <f>'Offshore Wind'!AN248</f>
        <v>3286.1215043931811</v>
      </c>
      <c r="AZ119" s="78">
        <f>'Offshore Wind'!AO248</f>
        <v>3261.8108689434257</v>
      </c>
      <c r="BA119" s="78">
        <f>'Offshore Wind'!AP248</f>
        <v>3237.5002334936703</v>
      </c>
      <c r="BB119" s="78">
        <f>'Offshore Wind'!AQ248</f>
        <v>3213.1895980439149</v>
      </c>
      <c r="BC119" s="78">
        <f>'Offshore Wind'!AR248</f>
        <v>3188.8789625941595</v>
      </c>
      <c r="BD119" s="78">
        <f>'Offshore Wind'!AS248</f>
        <v>3164.5683271444045</v>
      </c>
      <c r="BE119" s="78">
        <f>'Offshore Wind'!AT248</f>
        <v>3140.2576916946487</v>
      </c>
      <c r="BF119" s="78">
        <f>'Offshore Wind'!AU248</f>
        <v>3115.9470562448932</v>
      </c>
      <c r="BG119" s="78">
        <f>'Offshore Wind'!AV248</f>
        <v>3091.6364207951374</v>
      </c>
    </row>
    <row r="120" spans="2:59">
      <c r="B120" s="876"/>
      <c r="D120" s="736"/>
      <c r="E120" s="62" t="str">
        <f>'Offshore Wind'!K249</f>
        <v>TRG 4 - Mid</v>
      </c>
      <c r="F120" s="42" t="e">
        <f>'Offshore Wind'!#REF!</f>
        <v>#REF!</v>
      </c>
      <c r="G120" s="42" t="e">
        <f>'Offshore Wind'!#REF!</f>
        <v>#REF!</v>
      </c>
      <c r="H120" s="42" t="e">
        <f>'Offshore Wind'!#REF!</f>
        <v>#REF!</v>
      </c>
      <c r="I120" s="42" t="e">
        <f>'Offshore Wind'!#REF!</f>
        <v>#REF!</v>
      </c>
      <c r="J120" s="42" t="e">
        <f>'Offshore Wind'!#REF!</f>
        <v>#REF!</v>
      </c>
      <c r="K120" s="42" t="e">
        <f>'Offshore Wind'!#REF!</f>
        <v>#REF!</v>
      </c>
      <c r="L120" s="42" t="e">
        <f>'Offshore Wind'!#REF!</f>
        <v>#REF!</v>
      </c>
      <c r="M120" s="42" t="e">
        <f>'Offshore Wind'!#REF!</f>
        <v>#REF!</v>
      </c>
      <c r="N120" s="42" t="e">
        <f>'Offshore Wind'!#REF!</f>
        <v>#REF!</v>
      </c>
      <c r="O120" s="42" t="e">
        <f>'Offshore Wind'!#REF!</f>
        <v>#REF!</v>
      </c>
      <c r="P120" s="42" t="e">
        <f>'Offshore Wind'!#REF!</f>
        <v>#REF!</v>
      </c>
      <c r="Q120" s="42" t="e">
        <f>'Offshore Wind'!#REF!</f>
        <v>#REF!</v>
      </c>
      <c r="R120" s="42" t="e">
        <f>'Offshore Wind'!#REF!</f>
        <v>#REF!</v>
      </c>
      <c r="S120" s="42"/>
      <c r="T120" s="42"/>
      <c r="U120" s="42"/>
      <c r="V120" s="42">
        <f>'Offshore Wind'!L37</f>
        <v>5765.4992538129618</v>
      </c>
      <c r="W120" s="42">
        <f>'Offshore Wind'!L249</f>
        <v>5765.4992538128799</v>
      </c>
      <c r="X120" s="42">
        <f>'Offshore Wind'!M249</f>
        <v>5648.1776638139754</v>
      </c>
      <c r="Y120" s="42">
        <f>'Offshore Wind'!N249</f>
        <v>5530.5490073597202</v>
      </c>
      <c r="Z120" s="42">
        <f>'Offshore Wind'!O249</f>
        <v>5386.7747068388871</v>
      </c>
      <c r="AA120" s="42">
        <f>'Offshore Wind'!P249</f>
        <v>5243.0004063180531</v>
      </c>
      <c r="AB120" s="42">
        <f>'Offshore Wind'!Q249</f>
        <v>5099.226105797221</v>
      </c>
      <c r="AC120" s="42">
        <f>'Offshore Wind'!R249</f>
        <v>4955.4518052763851</v>
      </c>
      <c r="AD120" s="42">
        <f>'Offshore Wind'!S249</f>
        <v>4775.3730241670855</v>
      </c>
      <c r="AE120" s="42">
        <f>'Offshore Wind'!T249</f>
        <v>4595.2942430577868</v>
      </c>
      <c r="AF120" s="42">
        <f>'Offshore Wind'!U249</f>
        <v>4415.2154619484872</v>
      </c>
      <c r="AG120" s="42">
        <f>'Offshore Wind'!V249</f>
        <v>4392.0624758058621</v>
      </c>
      <c r="AH120" s="42">
        <f>'Offshore Wind'!W249</f>
        <v>4368.9094896632387</v>
      </c>
      <c r="AI120" s="42">
        <f>'Offshore Wind'!X249</f>
        <v>4345.7565035206144</v>
      </c>
      <c r="AJ120" s="42">
        <f>'Offshore Wind'!Y249</f>
        <v>4322.6035173779892</v>
      </c>
      <c r="AK120" s="42">
        <f>'Offshore Wind'!Z249</f>
        <v>4299.4505312353667</v>
      </c>
      <c r="AL120" s="42">
        <f>'Offshore Wind'!AA249</f>
        <v>4276.2975450927415</v>
      </c>
      <c r="AM120" s="42">
        <f>'Offshore Wind'!AB249</f>
        <v>4253.1445589501182</v>
      </c>
      <c r="AN120" s="42">
        <f>'Offshore Wind'!AC249</f>
        <v>4242.3398320835604</v>
      </c>
      <c r="AO120" s="42">
        <f>'Offshore Wind'!AD249</f>
        <v>4231.5351052170017</v>
      </c>
      <c r="AP120" s="42">
        <f>'Offshore Wind'!AE249</f>
        <v>4220.730378350444</v>
      </c>
      <c r="AQ120" s="42">
        <f>'Offshore Wind'!AF249</f>
        <v>4209.9256514838853</v>
      </c>
      <c r="AR120" s="42">
        <f>'Offshore Wind'!AG249</f>
        <v>4199.1209246173275</v>
      </c>
      <c r="AS120" s="42">
        <f>'Offshore Wind'!AH249</f>
        <v>4188.3161977507698</v>
      </c>
      <c r="AT120" s="42">
        <f>'Offshore Wind'!AI249</f>
        <v>4177.511470884212</v>
      </c>
      <c r="AU120" s="42">
        <f>'Offshore Wind'!AJ249</f>
        <v>4166.7067440176543</v>
      </c>
      <c r="AV120" s="42">
        <f>'Offshore Wind'!AK249</f>
        <v>4155.9020171510956</v>
      </c>
      <c r="AW120" s="42">
        <f>'Offshore Wind'!AL249</f>
        <v>4145.0972902845378</v>
      </c>
      <c r="AX120" s="42">
        <f>'Offshore Wind'!AM249</f>
        <v>4132.8162851489169</v>
      </c>
      <c r="AY120" s="42">
        <f>'Offshore Wind'!AN249</f>
        <v>4120.535280013296</v>
      </c>
      <c r="AZ120" s="42">
        <f>'Offshore Wind'!AO249</f>
        <v>4108.2542748776759</v>
      </c>
      <c r="BA120" s="42">
        <f>'Offshore Wind'!AP249</f>
        <v>4095.973269742055</v>
      </c>
      <c r="BB120" s="42">
        <f>'Offshore Wind'!AQ249</f>
        <v>4083.6922646064345</v>
      </c>
      <c r="BC120" s="42">
        <f>'Offshore Wind'!AR249</f>
        <v>4071.411259470814</v>
      </c>
      <c r="BD120" s="42">
        <f>'Offshore Wind'!AS249</f>
        <v>4059.1302543351931</v>
      </c>
      <c r="BE120" s="42">
        <f>'Offshore Wind'!AT249</f>
        <v>4046.8492491995726</v>
      </c>
      <c r="BF120" s="42">
        <f>'Offshore Wind'!AU249</f>
        <v>4034.5682440639521</v>
      </c>
      <c r="BG120" s="42">
        <f>'Offshore Wind'!AV249</f>
        <v>4022.2872389283293</v>
      </c>
    </row>
    <row r="121" spans="2:59" ht="15.75" thickBot="1">
      <c r="B121" s="876"/>
      <c r="D121" s="736"/>
      <c r="E121" s="62" t="str">
        <f>'Offshore Wind'!K250</f>
        <v>TRG 4 - High</v>
      </c>
      <c r="F121" s="77"/>
      <c r="G121" s="77"/>
      <c r="H121" s="77"/>
      <c r="I121" s="77"/>
      <c r="J121" s="77"/>
      <c r="K121" s="77"/>
      <c r="L121" s="77"/>
      <c r="M121" s="77"/>
      <c r="N121" s="77"/>
      <c r="O121" s="77"/>
      <c r="P121" s="77"/>
      <c r="Q121" s="77"/>
      <c r="R121" s="77"/>
      <c r="S121" s="77"/>
      <c r="T121" s="77"/>
      <c r="U121" s="77"/>
      <c r="V121" s="77"/>
      <c r="W121" s="77">
        <f>'Offshore Wind'!L250</f>
        <v>5765.4992538128799</v>
      </c>
      <c r="X121" s="77">
        <f>'Offshore Wind'!M250</f>
        <v>5877.4815931112225</v>
      </c>
      <c r="Y121" s="77">
        <f>'Offshore Wind'!N250</f>
        <v>5989.1568659542127</v>
      </c>
      <c r="Z121" s="77">
        <f>'Offshore Wind'!O250</f>
        <v>5879.2955951999284</v>
      </c>
      <c r="AA121" s="77">
        <f>'Offshore Wind'!P250</f>
        <v>5769.4343244456431</v>
      </c>
      <c r="AB121" s="77">
        <f>'Offshore Wind'!Q250</f>
        <v>5659.5730536913579</v>
      </c>
      <c r="AC121" s="77">
        <f>'Offshore Wind'!R250</f>
        <v>5549.7117829370727</v>
      </c>
      <c r="AD121" s="77">
        <f>'Offshore Wind'!S250</f>
        <v>5423.6566361605637</v>
      </c>
      <c r="AE121" s="77">
        <f>'Offshore Wind'!T250</f>
        <v>5297.6014893840547</v>
      </c>
      <c r="AF121" s="77">
        <f>'Offshore Wind'!U250</f>
        <v>5171.5463426075439</v>
      </c>
      <c r="AG121" s="77">
        <f>'Offshore Wind'!V250</f>
        <v>5171.5463426075439</v>
      </c>
      <c r="AH121" s="77">
        <f>'Offshore Wind'!W250</f>
        <v>5171.5463426075439</v>
      </c>
      <c r="AI121" s="77">
        <f>'Offshore Wind'!X250</f>
        <v>5171.5463426075439</v>
      </c>
      <c r="AJ121" s="77">
        <f>'Offshore Wind'!Y250</f>
        <v>5171.5463426075439</v>
      </c>
      <c r="AK121" s="77">
        <f>'Offshore Wind'!Z250</f>
        <v>5171.5463426075439</v>
      </c>
      <c r="AL121" s="77">
        <f>'Offshore Wind'!AA250</f>
        <v>5171.5463426075439</v>
      </c>
      <c r="AM121" s="77">
        <f>'Offshore Wind'!AB250</f>
        <v>5171.5463426075439</v>
      </c>
      <c r="AN121" s="77">
        <f>'Offshore Wind'!AC250</f>
        <v>5171.5463426075439</v>
      </c>
      <c r="AO121" s="77">
        <f>'Offshore Wind'!AD250</f>
        <v>5171.5463426075439</v>
      </c>
      <c r="AP121" s="77">
        <f>'Offshore Wind'!AE250</f>
        <v>5171.5463426075439</v>
      </c>
      <c r="AQ121" s="77">
        <f>'Offshore Wind'!AF250</f>
        <v>5171.5463426075439</v>
      </c>
      <c r="AR121" s="77">
        <f>'Offshore Wind'!AG250</f>
        <v>5171.5463426075439</v>
      </c>
      <c r="AS121" s="77">
        <f>'Offshore Wind'!AH250</f>
        <v>5171.5463426075439</v>
      </c>
      <c r="AT121" s="77">
        <f>'Offshore Wind'!AI250</f>
        <v>5171.5463426075439</v>
      </c>
      <c r="AU121" s="77">
        <f>'Offshore Wind'!AJ250</f>
        <v>5171.5463426075439</v>
      </c>
      <c r="AV121" s="77">
        <f>'Offshore Wind'!AK250</f>
        <v>5171.5463426075439</v>
      </c>
      <c r="AW121" s="77">
        <f>'Offshore Wind'!AL250</f>
        <v>5171.5463426075439</v>
      </c>
      <c r="AX121" s="77">
        <f>'Offshore Wind'!AM250</f>
        <v>5171.5463426075439</v>
      </c>
      <c r="AY121" s="77">
        <f>'Offshore Wind'!AN250</f>
        <v>5171.5463426075439</v>
      </c>
      <c r="AZ121" s="77">
        <f>'Offshore Wind'!AO250</f>
        <v>5171.5463426075439</v>
      </c>
      <c r="BA121" s="77">
        <f>'Offshore Wind'!AP250</f>
        <v>5171.5463426075439</v>
      </c>
      <c r="BB121" s="77">
        <f>'Offshore Wind'!AQ250</f>
        <v>5171.5463426075439</v>
      </c>
      <c r="BC121" s="77">
        <f>'Offshore Wind'!AR250</f>
        <v>5171.5463426075439</v>
      </c>
      <c r="BD121" s="77">
        <f>'Offshore Wind'!AS250</f>
        <v>5171.5463426075439</v>
      </c>
      <c r="BE121" s="77">
        <f>'Offshore Wind'!AT250</f>
        <v>5171.5463426075439</v>
      </c>
      <c r="BF121" s="77">
        <f>'Offshore Wind'!AU250</f>
        <v>5171.5463426075439</v>
      </c>
      <c r="BG121" s="77">
        <f>'Offshore Wind'!AV250</f>
        <v>5171.5463426075439</v>
      </c>
    </row>
    <row r="122" spans="2:59" ht="15.75" thickTop="1">
      <c r="B122" s="876"/>
      <c r="D122" s="736"/>
      <c r="E122" s="62" t="str">
        <f>'Offshore Wind'!K251</f>
        <v>TRG 5 - Low</v>
      </c>
      <c r="F122" s="78"/>
      <c r="G122" s="78"/>
      <c r="H122" s="78"/>
      <c r="I122" s="78"/>
      <c r="J122" s="78"/>
      <c r="K122" s="78"/>
      <c r="L122" s="78"/>
      <c r="M122" s="78"/>
      <c r="N122" s="78"/>
      <c r="O122" s="78"/>
      <c r="P122" s="78"/>
      <c r="Q122" s="78"/>
      <c r="R122" s="78"/>
      <c r="S122" s="78"/>
      <c r="T122" s="78"/>
      <c r="U122" s="78"/>
      <c r="V122" s="78"/>
      <c r="W122" s="78">
        <f>'Offshore Wind'!L251</f>
        <v>6339.9944872055039</v>
      </c>
      <c r="X122" s="78">
        <f>'Offshore Wind'!M251</f>
        <v>5981.6900336605322</v>
      </c>
      <c r="Y122" s="78">
        <f>'Offshore Wind'!N251</f>
        <v>5623.0785136602371</v>
      </c>
      <c r="Z122" s="78">
        <f>'Offshore Wind'!O251</f>
        <v>5458.7149003267687</v>
      </c>
      <c r="AA122" s="78">
        <f>'Offshore Wind'!P251</f>
        <v>5294.3512869933002</v>
      </c>
      <c r="AB122" s="78">
        <f>'Offshore Wind'!Q251</f>
        <v>5129.9876736598326</v>
      </c>
      <c r="AC122" s="78">
        <f>'Offshore Wind'!R251</f>
        <v>4965.624060326365</v>
      </c>
      <c r="AD122" s="78">
        <f>'Offshore Wind'!S251</f>
        <v>4766.3954381039784</v>
      </c>
      <c r="AE122" s="78">
        <f>'Offshore Wind'!T251</f>
        <v>4567.1668158815937</v>
      </c>
      <c r="AF122" s="78">
        <f>'Offshore Wind'!U251</f>
        <v>4367.9381936592063</v>
      </c>
      <c r="AG122" s="78">
        <f>'Offshore Wind'!V251</f>
        <v>4308.169606992491</v>
      </c>
      <c r="AH122" s="78">
        <f>'Offshore Wind'!W251</f>
        <v>4248.4010203257758</v>
      </c>
      <c r="AI122" s="78">
        <f>'Offshore Wind'!X251</f>
        <v>4188.6324336590606</v>
      </c>
      <c r="AJ122" s="78">
        <f>'Offshore Wind'!Y251</f>
        <v>4128.8638469923444</v>
      </c>
      <c r="AK122" s="78">
        <f>'Offshore Wind'!Z251</f>
        <v>4069.0952603256287</v>
      </c>
      <c r="AL122" s="78">
        <f>'Offshore Wind'!AA251</f>
        <v>4009.3266736589135</v>
      </c>
      <c r="AM122" s="78">
        <f>'Offshore Wind'!AB251</f>
        <v>3949.5580869921964</v>
      </c>
      <c r="AN122" s="78">
        <f>'Offshore Wind'!AC251</f>
        <v>3919.6737936588388</v>
      </c>
      <c r="AO122" s="78">
        <f>'Offshore Wind'!AD251</f>
        <v>3889.7895003254812</v>
      </c>
      <c r="AP122" s="78">
        <f>'Offshore Wind'!AE251</f>
        <v>3859.9052069921236</v>
      </c>
      <c r="AQ122" s="78">
        <f>'Offshore Wind'!AF251</f>
        <v>3830.0209136587655</v>
      </c>
      <c r="AR122" s="78">
        <f>'Offshore Wind'!AG251</f>
        <v>3800.1366203254079</v>
      </c>
      <c r="AS122" s="78">
        <f>'Offshore Wind'!AH251</f>
        <v>3770.2523269920503</v>
      </c>
      <c r="AT122" s="78">
        <f>'Offshore Wind'!AI251</f>
        <v>3740.3680336586922</v>
      </c>
      <c r="AU122" s="78">
        <f>'Offshore Wind'!AJ251</f>
        <v>3710.4837403253346</v>
      </c>
      <c r="AV122" s="78">
        <f>'Offshore Wind'!AK251</f>
        <v>3680.5994469919765</v>
      </c>
      <c r="AW122" s="78">
        <f>'Offshore Wind'!AL251</f>
        <v>3650.7151536586184</v>
      </c>
      <c r="AX122" s="78">
        <f>'Offshore Wind'!AM251</f>
        <v>3623.8192896585965</v>
      </c>
      <c r="AY122" s="78">
        <f>'Offshore Wind'!AN251</f>
        <v>3596.9234256585746</v>
      </c>
      <c r="AZ122" s="78">
        <f>'Offshore Wind'!AO251</f>
        <v>3570.0275616585527</v>
      </c>
      <c r="BA122" s="78">
        <f>'Offshore Wind'!AP251</f>
        <v>3543.1316976585308</v>
      </c>
      <c r="BB122" s="78">
        <f>'Offshore Wind'!AQ251</f>
        <v>3516.2358336585089</v>
      </c>
      <c r="BC122" s="78">
        <f>'Offshore Wind'!AR251</f>
        <v>3489.3399696584866</v>
      </c>
      <c r="BD122" s="78">
        <f>'Offshore Wind'!AS251</f>
        <v>3462.4441056584651</v>
      </c>
      <c r="BE122" s="78">
        <f>'Offshore Wind'!AT251</f>
        <v>3435.5482416584432</v>
      </c>
      <c r="BF122" s="78">
        <f>'Offshore Wind'!AU251</f>
        <v>3408.6523776584208</v>
      </c>
      <c r="BG122" s="78">
        <f>'Offshore Wind'!AV251</f>
        <v>3381.7565136583971</v>
      </c>
    </row>
    <row r="123" spans="2:59">
      <c r="B123" s="876"/>
      <c r="D123" s="736"/>
      <c r="E123" s="62" t="str">
        <f>'Offshore Wind'!K252</f>
        <v>TRG 5 - Mid</v>
      </c>
      <c r="F123" s="42" t="e">
        <f>'Offshore Wind'!#REF!</f>
        <v>#REF!</v>
      </c>
      <c r="G123" s="42" t="e">
        <f>'Offshore Wind'!#REF!</f>
        <v>#REF!</v>
      </c>
      <c r="H123" s="42" t="e">
        <f>'Offshore Wind'!#REF!</f>
        <v>#REF!</v>
      </c>
      <c r="I123" s="42" t="e">
        <f>'Offshore Wind'!#REF!</f>
        <v>#REF!</v>
      </c>
      <c r="J123" s="42" t="e">
        <f>'Offshore Wind'!#REF!</f>
        <v>#REF!</v>
      </c>
      <c r="K123" s="42" t="e">
        <f>'Offshore Wind'!#REF!</f>
        <v>#REF!</v>
      </c>
      <c r="L123" s="42" t="e">
        <f>'Offshore Wind'!#REF!</f>
        <v>#REF!</v>
      </c>
      <c r="M123" s="42" t="e">
        <f>'Offshore Wind'!#REF!</f>
        <v>#REF!</v>
      </c>
      <c r="N123" s="42" t="e">
        <f>'Offshore Wind'!#REF!</f>
        <v>#REF!</v>
      </c>
      <c r="O123" s="42" t="e">
        <f>'Offshore Wind'!#REF!</f>
        <v>#REF!</v>
      </c>
      <c r="P123" s="42" t="e">
        <f>'Offshore Wind'!#REF!</f>
        <v>#REF!</v>
      </c>
      <c r="Q123" s="42" t="e">
        <f>'Offshore Wind'!#REF!</f>
        <v>#REF!</v>
      </c>
      <c r="R123" s="42" t="e">
        <f>'Offshore Wind'!#REF!</f>
        <v>#REF!</v>
      </c>
      <c r="S123" s="42"/>
      <c r="T123" s="42"/>
      <c r="U123" s="42"/>
      <c r="V123" s="42">
        <f>'Offshore Wind'!L38</f>
        <v>6339.9944872055039</v>
      </c>
      <c r="W123" s="42">
        <f>'Offshore Wind'!L252</f>
        <v>6339.9944872055039</v>
      </c>
      <c r="X123" s="42">
        <f>'Offshore Wind'!M252</f>
        <v>6212.0564454737187</v>
      </c>
      <c r="Y123" s="42">
        <f>'Offshore Wind'!N252</f>
        <v>6083.8113372866137</v>
      </c>
      <c r="Z123" s="42">
        <f>'Offshore Wind'!O252</f>
        <v>5923.8016913799838</v>
      </c>
      <c r="AA123" s="42">
        <f>'Offshore Wind'!P252</f>
        <v>5763.7920454733521</v>
      </c>
      <c r="AB123" s="42">
        <f>'Offshore Wind'!Q252</f>
        <v>5603.7823995667222</v>
      </c>
      <c r="AC123" s="42">
        <f>'Offshore Wind'!R252</f>
        <v>5443.7727536600905</v>
      </c>
      <c r="AD123" s="42">
        <f>'Offshore Wind'!S252</f>
        <v>5244.544131437704</v>
      </c>
      <c r="AE123" s="42">
        <f>'Offshore Wind'!T252</f>
        <v>5045.3155092153193</v>
      </c>
      <c r="AF123" s="42">
        <f>'Offshore Wind'!U252</f>
        <v>4846.0868869929327</v>
      </c>
      <c r="AG123" s="42">
        <f>'Offshore Wind'!V252</f>
        <v>4820.4717784214827</v>
      </c>
      <c r="AH123" s="42">
        <f>'Offshore Wind'!W252</f>
        <v>4794.8566698500326</v>
      </c>
      <c r="AI123" s="42">
        <f>'Offshore Wind'!X252</f>
        <v>4769.2415612785835</v>
      </c>
      <c r="AJ123" s="42">
        <f>'Offshore Wind'!Y252</f>
        <v>4743.6264527071335</v>
      </c>
      <c r="AK123" s="42">
        <f>'Offshore Wind'!Z252</f>
        <v>4718.0113441356834</v>
      </c>
      <c r="AL123" s="42">
        <f>'Offshore Wind'!AA252</f>
        <v>4692.3962355642334</v>
      </c>
      <c r="AM123" s="42">
        <f>'Offshore Wind'!AB252</f>
        <v>4666.7811269927852</v>
      </c>
      <c r="AN123" s="42">
        <f>'Offshore Wind'!AC252</f>
        <v>4654.8274096594423</v>
      </c>
      <c r="AO123" s="42">
        <f>'Offshore Wind'!AD252</f>
        <v>4642.8736923260985</v>
      </c>
      <c r="AP123" s="42">
        <f>'Offshore Wind'!AE252</f>
        <v>4630.9199749927557</v>
      </c>
      <c r="AQ123" s="42">
        <f>'Offshore Wind'!AF252</f>
        <v>4618.9662576594119</v>
      </c>
      <c r="AR123" s="42">
        <f>'Offshore Wind'!AG252</f>
        <v>4607.0125403260681</v>
      </c>
      <c r="AS123" s="42">
        <f>'Offshore Wind'!AH252</f>
        <v>4595.0588229927253</v>
      </c>
      <c r="AT123" s="42">
        <f>'Offshore Wind'!AI252</f>
        <v>4583.1051056593815</v>
      </c>
      <c r="AU123" s="42">
        <f>'Offshore Wind'!AJ252</f>
        <v>4571.1513883260386</v>
      </c>
      <c r="AV123" s="42">
        <f>'Offshore Wind'!AK252</f>
        <v>4559.1976709926957</v>
      </c>
      <c r="AW123" s="42">
        <f>'Offshore Wind'!AL252</f>
        <v>4547.2439536593538</v>
      </c>
      <c r="AX123" s="42">
        <f>'Offshore Wind'!AM252</f>
        <v>4533.6569684654078</v>
      </c>
      <c r="AY123" s="42">
        <f>'Offshore Wind'!AN252</f>
        <v>4520.0699832714627</v>
      </c>
      <c r="AZ123" s="42">
        <f>'Offshore Wind'!AO252</f>
        <v>4506.4829980775175</v>
      </c>
      <c r="BA123" s="42">
        <f>'Offshore Wind'!AP252</f>
        <v>4492.8960128835715</v>
      </c>
      <c r="BB123" s="42">
        <f>'Offshore Wind'!AQ252</f>
        <v>4479.3090276896255</v>
      </c>
      <c r="BC123" s="42">
        <f>'Offshore Wind'!AR252</f>
        <v>4465.7220424956804</v>
      </c>
      <c r="BD123" s="42">
        <f>'Offshore Wind'!AS252</f>
        <v>4452.1350573017344</v>
      </c>
      <c r="BE123" s="42">
        <f>'Offshore Wind'!AT252</f>
        <v>4438.5480721077893</v>
      </c>
      <c r="BF123" s="42">
        <f>'Offshore Wind'!AU252</f>
        <v>4424.9610869138442</v>
      </c>
      <c r="BG123" s="42">
        <f>'Offshore Wind'!AV252</f>
        <v>4411.374101719899</v>
      </c>
    </row>
    <row r="124" spans="2:59" ht="15.75" thickBot="1">
      <c r="B124" s="876"/>
      <c r="D124" s="736"/>
      <c r="E124" s="62" t="str">
        <f>'Offshore Wind'!K253</f>
        <v>TRG 5 - High</v>
      </c>
      <c r="F124" s="77"/>
      <c r="G124" s="77"/>
      <c r="H124" s="77"/>
      <c r="I124" s="77"/>
      <c r="J124" s="77"/>
      <c r="K124" s="77"/>
      <c r="L124" s="77"/>
      <c r="M124" s="77"/>
      <c r="N124" s="77"/>
      <c r="O124" s="77"/>
      <c r="P124" s="77"/>
      <c r="Q124" s="77"/>
      <c r="R124" s="77"/>
      <c r="S124" s="77"/>
      <c r="T124" s="77"/>
      <c r="U124" s="77"/>
      <c r="V124" s="77"/>
      <c r="W124" s="77">
        <f>'Offshore Wind'!L253</f>
        <v>6339.9944872055039</v>
      </c>
      <c r="X124" s="77">
        <f>'Offshore Wind'!M253</f>
        <v>6461.0493564139233</v>
      </c>
      <c r="Y124" s="77">
        <f>'Offshore Wind'!N253</f>
        <v>6581.7971591670203</v>
      </c>
      <c r="Z124" s="77">
        <f>'Offshore Wind'!O253</f>
        <v>6461.654671123757</v>
      </c>
      <c r="AA124" s="77">
        <f>'Offshore Wind'!P253</f>
        <v>6341.5121830804928</v>
      </c>
      <c r="AB124" s="77">
        <f>'Offshore Wind'!Q253</f>
        <v>6221.3696950372278</v>
      </c>
      <c r="AC124" s="77">
        <f>'Offshore Wind'!R253</f>
        <v>6101.2272069939627</v>
      </c>
      <c r="AD124" s="77">
        <f>'Offshore Wind'!S253</f>
        <v>5961.7671714382923</v>
      </c>
      <c r="AE124" s="77">
        <f>'Offshore Wind'!T253</f>
        <v>5822.3071358826228</v>
      </c>
      <c r="AF124" s="77">
        <f>'Offshore Wind'!U253</f>
        <v>5682.8471003269524</v>
      </c>
      <c r="AG124" s="77">
        <f>'Offshore Wind'!V253</f>
        <v>5682.8471003269524</v>
      </c>
      <c r="AH124" s="77">
        <f>'Offshore Wind'!W253</f>
        <v>5682.8471003269524</v>
      </c>
      <c r="AI124" s="77">
        <f>'Offshore Wind'!X253</f>
        <v>5682.8471003269524</v>
      </c>
      <c r="AJ124" s="77">
        <f>'Offshore Wind'!Y253</f>
        <v>5682.8471003269524</v>
      </c>
      <c r="AK124" s="77">
        <f>'Offshore Wind'!Z253</f>
        <v>5682.8471003269524</v>
      </c>
      <c r="AL124" s="77">
        <f>'Offshore Wind'!AA253</f>
        <v>5682.8471003269524</v>
      </c>
      <c r="AM124" s="77">
        <f>'Offshore Wind'!AB253</f>
        <v>5682.8471003269524</v>
      </c>
      <c r="AN124" s="77">
        <f>'Offshore Wind'!AC253</f>
        <v>5682.8471003269524</v>
      </c>
      <c r="AO124" s="77">
        <f>'Offshore Wind'!AD253</f>
        <v>5682.8471003269524</v>
      </c>
      <c r="AP124" s="77">
        <f>'Offshore Wind'!AE253</f>
        <v>5682.8471003269524</v>
      </c>
      <c r="AQ124" s="77">
        <f>'Offshore Wind'!AF253</f>
        <v>5682.8471003269524</v>
      </c>
      <c r="AR124" s="77">
        <f>'Offshore Wind'!AG253</f>
        <v>5682.8471003269524</v>
      </c>
      <c r="AS124" s="77">
        <f>'Offshore Wind'!AH253</f>
        <v>5682.8471003269524</v>
      </c>
      <c r="AT124" s="77">
        <f>'Offshore Wind'!AI253</f>
        <v>5682.8471003269524</v>
      </c>
      <c r="AU124" s="77">
        <f>'Offshore Wind'!AJ253</f>
        <v>5682.8471003269524</v>
      </c>
      <c r="AV124" s="77">
        <f>'Offshore Wind'!AK253</f>
        <v>5682.8471003269524</v>
      </c>
      <c r="AW124" s="77">
        <f>'Offshore Wind'!AL253</f>
        <v>5682.8471003269524</v>
      </c>
      <c r="AX124" s="77">
        <f>'Offshore Wind'!AM253</f>
        <v>5682.8471003269524</v>
      </c>
      <c r="AY124" s="77">
        <f>'Offshore Wind'!AN253</f>
        <v>5682.8471003269524</v>
      </c>
      <c r="AZ124" s="77">
        <f>'Offshore Wind'!AO253</f>
        <v>5682.8471003269524</v>
      </c>
      <c r="BA124" s="77">
        <f>'Offshore Wind'!AP253</f>
        <v>5682.8471003269524</v>
      </c>
      <c r="BB124" s="77">
        <f>'Offshore Wind'!AQ253</f>
        <v>5682.8471003269524</v>
      </c>
      <c r="BC124" s="77">
        <f>'Offshore Wind'!AR253</f>
        <v>5682.8471003269524</v>
      </c>
      <c r="BD124" s="77">
        <f>'Offshore Wind'!AS253</f>
        <v>5682.8471003269524</v>
      </c>
      <c r="BE124" s="77">
        <f>'Offshore Wind'!AT253</f>
        <v>5682.8471003269524</v>
      </c>
      <c r="BF124" s="77">
        <f>'Offshore Wind'!AU253</f>
        <v>5682.8471003269524</v>
      </c>
      <c r="BG124" s="77">
        <f>'Offshore Wind'!AV253</f>
        <v>5682.8471003269524</v>
      </c>
    </row>
    <row r="125" spans="2:59" ht="15.75" thickTop="1">
      <c r="B125" s="876"/>
      <c r="D125" s="736"/>
      <c r="E125" s="62" t="str">
        <f>'Offshore Wind'!K254</f>
        <v>TRG 6 - Low</v>
      </c>
      <c r="F125" s="78"/>
      <c r="G125" s="78"/>
      <c r="H125" s="78"/>
      <c r="I125" s="78"/>
      <c r="J125" s="78"/>
      <c r="K125" s="78"/>
      <c r="L125" s="78"/>
      <c r="M125" s="78"/>
      <c r="N125" s="78"/>
      <c r="O125" s="78"/>
      <c r="P125" s="78"/>
      <c r="Q125" s="78"/>
      <c r="R125" s="78"/>
      <c r="S125" s="78"/>
      <c r="T125" s="78"/>
      <c r="U125" s="78"/>
      <c r="V125" s="78"/>
      <c r="W125" s="78">
        <f>'Offshore Wind'!L254</f>
        <v>6339.9944872055039</v>
      </c>
      <c r="X125" s="78">
        <f>'Offshore Wind'!M254</f>
        <v>5981.6900336605322</v>
      </c>
      <c r="Y125" s="78">
        <f>'Offshore Wind'!N254</f>
        <v>5623.0785136602371</v>
      </c>
      <c r="Z125" s="78">
        <f>'Offshore Wind'!O254</f>
        <v>5458.7149003267687</v>
      </c>
      <c r="AA125" s="78">
        <f>'Offshore Wind'!P254</f>
        <v>5294.3512869933002</v>
      </c>
      <c r="AB125" s="78">
        <f>'Offshore Wind'!Q254</f>
        <v>5129.9876736598326</v>
      </c>
      <c r="AC125" s="78">
        <f>'Offshore Wind'!R254</f>
        <v>4965.624060326365</v>
      </c>
      <c r="AD125" s="78">
        <f>'Offshore Wind'!S254</f>
        <v>4766.3954381039784</v>
      </c>
      <c r="AE125" s="78">
        <f>'Offshore Wind'!T254</f>
        <v>4567.1668158815937</v>
      </c>
      <c r="AF125" s="78">
        <f>'Offshore Wind'!U254</f>
        <v>4367.9381936592063</v>
      </c>
      <c r="AG125" s="78">
        <f>'Offshore Wind'!V254</f>
        <v>4308.169606992491</v>
      </c>
      <c r="AH125" s="78">
        <f>'Offshore Wind'!W254</f>
        <v>4248.4010203257758</v>
      </c>
      <c r="AI125" s="78">
        <f>'Offshore Wind'!X254</f>
        <v>4188.6324336590606</v>
      </c>
      <c r="AJ125" s="78">
        <f>'Offshore Wind'!Y254</f>
        <v>4128.8638469923444</v>
      </c>
      <c r="AK125" s="78">
        <f>'Offshore Wind'!Z254</f>
        <v>4069.0952603256287</v>
      </c>
      <c r="AL125" s="78">
        <f>'Offshore Wind'!AA254</f>
        <v>4009.3266736589135</v>
      </c>
      <c r="AM125" s="78">
        <f>'Offshore Wind'!AB254</f>
        <v>3949.5580869921964</v>
      </c>
      <c r="AN125" s="78">
        <f>'Offshore Wind'!AC254</f>
        <v>3919.6737936588388</v>
      </c>
      <c r="AO125" s="78">
        <f>'Offshore Wind'!AD254</f>
        <v>3889.7895003254812</v>
      </c>
      <c r="AP125" s="78">
        <f>'Offshore Wind'!AE254</f>
        <v>3859.9052069921236</v>
      </c>
      <c r="AQ125" s="78">
        <f>'Offshore Wind'!AF254</f>
        <v>3830.0209136587655</v>
      </c>
      <c r="AR125" s="78">
        <f>'Offshore Wind'!AG254</f>
        <v>3800.1366203254079</v>
      </c>
      <c r="AS125" s="78">
        <f>'Offshore Wind'!AH254</f>
        <v>3770.2523269920503</v>
      </c>
      <c r="AT125" s="78">
        <f>'Offshore Wind'!AI254</f>
        <v>3740.3680336586922</v>
      </c>
      <c r="AU125" s="78">
        <f>'Offshore Wind'!AJ254</f>
        <v>3710.4837403253346</v>
      </c>
      <c r="AV125" s="78">
        <f>'Offshore Wind'!AK254</f>
        <v>3680.5994469919765</v>
      </c>
      <c r="AW125" s="78">
        <f>'Offshore Wind'!AL254</f>
        <v>3650.7151536586184</v>
      </c>
      <c r="AX125" s="78">
        <f>'Offshore Wind'!AM254</f>
        <v>3623.8192896585965</v>
      </c>
      <c r="AY125" s="78">
        <f>'Offshore Wind'!AN254</f>
        <v>3596.9234256585746</v>
      </c>
      <c r="AZ125" s="78">
        <f>'Offshore Wind'!AO254</f>
        <v>3570.0275616585527</v>
      </c>
      <c r="BA125" s="78">
        <f>'Offshore Wind'!AP254</f>
        <v>3543.1316976585308</v>
      </c>
      <c r="BB125" s="78">
        <f>'Offshore Wind'!AQ254</f>
        <v>3516.2358336585089</v>
      </c>
      <c r="BC125" s="78">
        <f>'Offshore Wind'!AR254</f>
        <v>3489.3399696584866</v>
      </c>
      <c r="BD125" s="78">
        <f>'Offshore Wind'!AS254</f>
        <v>3462.4441056584651</v>
      </c>
      <c r="BE125" s="78">
        <f>'Offshore Wind'!AT254</f>
        <v>3435.5482416584432</v>
      </c>
      <c r="BF125" s="78">
        <f>'Offshore Wind'!AU254</f>
        <v>3408.6523776584208</v>
      </c>
      <c r="BG125" s="78">
        <f>'Offshore Wind'!AV254</f>
        <v>3381.7565136583971</v>
      </c>
    </row>
    <row r="126" spans="2:59">
      <c r="B126" s="876"/>
      <c r="D126" s="736"/>
      <c r="E126" s="62" t="str">
        <f>'Offshore Wind'!K255</f>
        <v>TRG 6 - Mid</v>
      </c>
      <c r="F126" s="42" t="e">
        <f>'Offshore Wind'!#REF!</f>
        <v>#REF!</v>
      </c>
      <c r="G126" s="42" t="e">
        <f>'Offshore Wind'!#REF!</f>
        <v>#REF!</v>
      </c>
      <c r="H126" s="42" t="e">
        <f>'Offshore Wind'!#REF!</f>
        <v>#REF!</v>
      </c>
      <c r="I126" s="42" t="e">
        <f>'Offshore Wind'!#REF!</f>
        <v>#REF!</v>
      </c>
      <c r="J126" s="42" t="e">
        <f>'Offshore Wind'!#REF!</f>
        <v>#REF!</v>
      </c>
      <c r="K126" s="42" t="e">
        <f>'Offshore Wind'!#REF!</f>
        <v>#REF!</v>
      </c>
      <c r="L126" s="42" t="e">
        <f>'Offshore Wind'!#REF!</f>
        <v>#REF!</v>
      </c>
      <c r="M126" s="42" t="e">
        <f>'Offshore Wind'!#REF!</f>
        <v>#REF!</v>
      </c>
      <c r="N126" s="42" t="e">
        <f>'Offshore Wind'!#REF!</f>
        <v>#REF!</v>
      </c>
      <c r="O126" s="42" t="e">
        <f>'Offshore Wind'!#REF!</f>
        <v>#REF!</v>
      </c>
      <c r="P126" s="42" t="e">
        <f>'Offshore Wind'!#REF!</f>
        <v>#REF!</v>
      </c>
      <c r="Q126" s="42" t="e">
        <f>'Offshore Wind'!#REF!</f>
        <v>#REF!</v>
      </c>
      <c r="R126" s="42" t="e">
        <f>'Offshore Wind'!#REF!</f>
        <v>#REF!</v>
      </c>
      <c r="S126" s="42"/>
      <c r="T126" s="42"/>
      <c r="U126" s="42"/>
      <c r="V126" s="42">
        <f>'Offshore Wind'!L39</f>
        <v>6339.9944872054994</v>
      </c>
      <c r="W126" s="42">
        <f>'Offshore Wind'!L255</f>
        <v>6339.9944872055039</v>
      </c>
      <c r="X126" s="42">
        <f>'Offshore Wind'!M255</f>
        <v>6212.0564454737187</v>
      </c>
      <c r="Y126" s="42">
        <f>'Offshore Wind'!N255</f>
        <v>6083.8113372866137</v>
      </c>
      <c r="Z126" s="42">
        <f>'Offshore Wind'!O255</f>
        <v>5923.8016913799838</v>
      </c>
      <c r="AA126" s="42">
        <f>'Offshore Wind'!P255</f>
        <v>5763.7920454733521</v>
      </c>
      <c r="AB126" s="42">
        <f>'Offshore Wind'!Q255</f>
        <v>5603.7823995667222</v>
      </c>
      <c r="AC126" s="42">
        <f>'Offshore Wind'!R255</f>
        <v>5443.7727536600905</v>
      </c>
      <c r="AD126" s="42">
        <f>'Offshore Wind'!S255</f>
        <v>5244.544131437704</v>
      </c>
      <c r="AE126" s="42">
        <f>'Offshore Wind'!T255</f>
        <v>5045.3155092153193</v>
      </c>
      <c r="AF126" s="42">
        <f>'Offshore Wind'!U255</f>
        <v>4846.0868869929327</v>
      </c>
      <c r="AG126" s="42">
        <f>'Offshore Wind'!V255</f>
        <v>4820.4717784214827</v>
      </c>
      <c r="AH126" s="42">
        <f>'Offshore Wind'!W255</f>
        <v>4794.8566698500326</v>
      </c>
      <c r="AI126" s="42">
        <f>'Offshore Wind'!X255</f>
        <v>4769.2415612785835</v>
      </c>
      <c r="AJ126" s="42">
        <f>'Offshore Wind'!Y255</f>
        <v>4743.6264527071335</v>
      </c>
      <c r="AK126" s="42">
        <f>'Offshore Wind'!Z255</f>
        <v>4718.0113441356834</v>
      </c>
      <c r="AL126" s="42">
        <f>'Offshore Wind'!AA255</f>
        <v>4692.3962355642334</v>
      </c>
      <c r="AM126" s="42">
        <f>'Offshore Wind'!AB255</f>
        <v>4666.7811269927852</v>
      </c>
      <c r="AN126" s="42">
        <f>'Offshore Wind'!AC255</f>
        <v>4654.8274096594423</v>
      </c>
      <c r="AO126" s="42">
        <f>'Offshore Wind'!AD255</f>
        <v>4642.8736923260985</v>
      </c>
      <c r="AP126" s="42">
        <f>'Offshore Wind'!AE255</f>
        <v>4630.9199749927557</v>
      </c>
      <c r="AQ126" s="42">
        <f>'Offshore Wind'!AF255</f>
        <v>4618.9662576594119</v>
      </c>
      <c r="AR126" s="42">
        <f>'Offshore Wind'!AG255</f>
        <v>4607.0125403260681</v>
      </c>
      <c r="AS126" s="42">
        <f>'Offshore Wind'!AH255</f>
        <v>4595.0588229927253</v>
      </c>
      <c r="AT126" s="42">
        <f>'Offshore Wind'!AI255</f>
        <v>4583.1051056593815</v>
      </c>
      <c r="AU126" s="42">
        <f>'Offshore Wind'!AJ255</f>
        <v>4571.1513883260386</v>
      </c>
      <c r="AV126" s="42">
        <f>'Offshore Wind'!AK255</f>
        <v>4559.1976709926957</v>
      </c>
      <c r="AW126" s="42">
        <f>'Offshore Wind'!AL255</f>
        <v>4547.2439536593538</v>
      </c>
      <c r="AX126" s="42">
        <f>'Offshore Wind'!AM255</f>
        <v>4533.6569684654078</v>
      </c>
      <c r="AY126" s="42">
        <f>'Offshore Wind'!AN255</f>
        <v>4520.0699832714627</v>
      </c>
      <c r="AZ126" s="42">
        <f>'Offshore Wind'!AO255</f>
        <v>4506.4829980775175</v>
      </c>
      <c r="BA126" s="42">
        <f>'Offshore Wind'!AP255</f>
        <v>4492.8960128835715</v>
      </c>
      <c r="BB126" s="42">
        <f>'Offshore Wind'!AQ255</f>
        <v>4479.3090276896255</v>
      </c>
      <c r="BC126" s="42">
        <f>'Offshore Wind'!AR255</f>
        <v>4465.7220424956804</v>
      </c>
      <c r="BD126" s="42">
        <f>'Offshore Wind'!AS255</f>
        <v>4452.1350573017344</v>
      </c>
      <c r="BE126" s="42">
        <f>'Offshore Wind'!AT255</f>
        <v>4438.5480721077893</v>
      </c>
      <c r="BF126" s="42">
        <f>'Offshore Wind'!AU255</f>
        <v>4424.9610869138442</v>
      </c>
      <c r="BG126" s="42">
        <f>'Offshore Wind'!AV255</f>
        <v>4411.374101719899</v>
      </c>
    </row>
    <row r="127" spans="2:59" ht="15.75" thickBot="1">
      <c r="B127" s="876"/>
      <c r="D127" s="736"/>
      <c r="E127" s="62" t="str">
        <f>'Offshore Wind'!K256</f>
        <v>TRG 6 - High</v>
      </c>
      <c r="F127" s="77"/>
      <c r="G127" s="77"/>
      <c r="H127" s="77"/>
      <c r="I127" s="77"/>
      <c r="J127" s="77"/>
      <c r="K127" s="77"/>
      <c r="L127" s="77"/>
      <c r="M127" s="77"/>
      <c r="N127" s="77"/>
      <c r="O127" s="77"/>
      <c r="P127" s="77"/>
      <c r="Q127" s="77"/>
      <c r="R127" s="77"/>
      <c r="S127" s="77"/>
      <c r="T127" s="77"/>
      <c r="U127" s="77"/>
      <c r="V127" s="77"/>
      <c r="W127" s="77">
        <f>'Offshore Wind'!L256</f>
        <v>6339.9944872055039</v>
      </c>
      <c r="X127" s="77">
        <f>'Offshore Wind'!M256</f>
        <v>6461.0493564139233</v>
      </c>
      <c r="Y127" s="77">
        <f>'Offshore Wind'!N256</f>
        <v>6581.7971591670203</v>
      </c>
      <c r="Z127" s="77">
        <f>'Offshore Wind'!O256</f>
        <v>6461.654671123757</v>
      </c>
      <c r="AA127" s="77">
        <f>'Offshore Wind'!P256</f>
        <v>6341.5121830804928</v>
      </c>
      <c r="AB127" s="77">
        <f>'Offshore Wind'!Q256</f>
        <v>6221.3696950372278</v>
      </c>
      <c r="AC127" s="77">
        <f>'Offshore Wind'!R256</f>
        <v>6101.2272069939627</v>
      </c>
      <c r="AD127" s="77">
        <f>'Offshore Wind'!S256</f>
        <v>5961.7671714382923</v>
      </c>
      <c r="AE127" s="77">
        <f>'Offshore Wind'!T256</f>
        <v>5822.3071358826228</v>
      </c>
      <c r="AF127" s="77">
        <f>'Offshore Wind'!U256</f>
        <v>5682.8471003269524</v>
      </c>
      <c r="AG127" s="77">
        <f>'Offshore Wind'!V256</f>
        <v>5682.8471003269524</v>
      </c>
      <c r="AH127" s="77">
        <f>'Offshore Wind'!W256</f>
        <v>5682.8471003269524</v>
      </c>
      <c r="AI127" s="77">
        <f>'Offshore Wind'!X256</f>
        <v>5682.8471003269524</v>
      </c>
      <c r="AJ127" s="77">
        <f>'Offshore Wind'!Y256</f>
        <v>5682.8471003269524</v>
      </c>
      <c r="AK127" s="77">
        <f>'Offshore Wind'!Z256</f>
        <v>5682.8471003269524</v>
      </c>
      <c r="AL127" s="77">
        <f>'Offshore Wind'!AA256</f>
        <v>5682.8471003269524</v>
      </c>
      <c r="AM127" s="77">
        <f>'Offshore Wind'!AB256</f>
        <v>5682.8471003269524</v>
      </c>
      <c r="AN127" s="77">
        <f>'Offshore Wind'!AC256</f>
        <v>5682.8471003269524</v>
      </c>
      <c r="AO127" s="77">
        <f>'Offshore Wind'!AD256</f>
        <v>5682.8471003269524</v>
      </c>
      <c r="AP127" s="77">
        <f>'Offshore Wind'!AE256</f>
        <v>5682.8471003269524</v>
      </c>
      <c r="AQ127" s="77">
        <f>'Offshore Wind'!AF256</f>
        <v>5682.8471003269524</v>
      </c>
      <c r="AR127" s="77">
        <f>'Offshore Wind'!AG256</f>
        <v>5682.8471003269524</v>
      </c>
      <c r="AS127" s="77">
        <f>'Offshore Wind'!AH256</f>
        <v>5682.8471003269524</v>
      </c>
      <c r="AT127" s="77">
        <f>'Offshore Wind'!AI256</f>
        <v>5682.8471003269524</v>
      </c>
      <c r="AU127" s="77">
        <f>'Offshore Wind'!AJ256</f>
        <v>5682.8471003269524</v>
      </c>
      <c r="AV127" s="77">
        <f>'Offshore Wind'!AK256</f>
        <v>5682.8471003269524</v>
      </c>
      <c r="AW127" s="77">
        <f>'Offshore Wind'!AL256</f>
        <v>5682.8471003269524</v>
      </c>
      <c r="AX127" s="77">
        <f>'Offshore Wind'!AM256</f>
        <v>5682.8471003269524</v>
      </c>
      <c r="AY127" s="77">
        <f>'Offshore Wind'!AN256</f>
        <v>5682.8471003269524</v>
      </c>
      <c r="AZ127" s="77">
        <f>'Offshore Wind'!AO256</f>
        <v>5682.8471003269524</v>
      </c>
      <c r="BA127" s="77">
        <f>'Offshore Wind'!AP256</f>
        <v>5682.8471003269524</v>
      </c>
      <c r="BB127" s="77">
        <f>'Offshore Wind'!AQ256</f>
        <v>5682.8471003269524</v>
      </c>
      <c r="BC127" s="77">
        <f>'Offshore Wind'!AR256</f>
        <v>5682.8471003269524</v>
      </c>
      <c r="BD127" s="77">
        <f>'Offshore Wind'!AS256</f>
        <v>5682.8471003269524</v>
      </c>
      <c r="BE127" s="77">
        <f>'Offshore Wind'!AT256</f>
        <v>5682.8471003269524</v>
      </c>
      <c r="BF127" s="77">
        <f>'Offshore Wind'!AU256</f>
        <v>5682.8471003269524</v>
      </c>
      <c r="BG127" s="77">
        <f>'Offshore Wind'!AV256</f>
        <v>5682.8471003269524</v>
      </c>
    </row>
    <row r="128" spans="2:59" ht="15.75" thickTop="1">
      <c r="B128" s="876"/>
      <c r="D128" s="736"/>
      <c r="E128" s="62" t="str">
        <f>'Offshore Wind'!K257</f>
        <v>TRG 7 - Low</v>
      </c>
      <c r="F128" s="78"/>
      <c r="G128" s="78"/>
      <c r="H128" s="78"/>
      <c r="I128" s="78"/>
      <c r="J128" s="78"/>
      <c r="K128" s="78"/>
      <c r="L128" s="78"/>
      <c r="M128" s="78"/>
      <c r="N128" s="78"/>
      <c r="O128" s="78"/>
      <c r="P128" s="78"/>
      <c r="Q128" s="78"/>
      <c r="R128" s="78"/>
      <c r="S128" s="78"/>
      <c r="T128" s="78"/>
      <c r="U128" s="78"/>
      <c r="V128" s="78"/>
      <c r="W128" s="78">
        <f>'Offshore Wind'!L257</f>
        <v>6339.9944872054994</v>
      </c>
      <c r="X128" s="78">
        <f>'Offshore Wind'!M257</f>
        <v>5981.6900336605322</v>
      </c>
      <c r="Y128" s="78">
        <f>'Offshore Wind'!N257</f>
        <v>5623.0785136602371</v>
      </c>
      <c r="Z128" s="78">
        <f>'Offshore Wind'!O257</f>
        <v>5458.7149003267687</v>
      </c>
      <c r="AA128" s="78">
        <f>'Offshore Wind'!P257</f>
        <v>5294.3512869933002</v>
      </c>
      <c r="AB128" s="78">
        <f>'Offshore Wind'!Q257</f>
        <v>5129.9876736598326</v>
      </c>
      <c r="AC128" s="78">
        <f>'Offshore Wind'!R257</f>
        <v>4965.624060326365</v>
      </c>
      <c r="AD128" s="78">
        <f>'Offshore Wind'!S257</f>
        <v>4766.3954381039784</v>
      </c>
      <c r="AE128" s="78">
        <f>'Offshore Wind'!T257</f>
        <v>4567.1668158815937</v>
      </c>
      <c r="AF128" s="78">
        <f>'Offshore Wind'!U257</f>
        <v>4367.9381936592063</v>
      </c>
      <c r="AG128" s="78">
        <f>'Offshore Wind'!V257</f>
        <v>4308.169606992491</v>
      </c>
      <c r="AH128" s="78">
        <f>'Offshore Wind'!W257</f>
        <v>4248.4010203257758</v>
      </c>
      <c r="AI128" s="78">
        <f>'Offshore Wind'!X257</f>
        <v>4188.6324336590606</v>
      </c>
      <c r="AJ128" s="78">
        <f>'Offshore Wind'!Y257</f>
        <v>4128.8638469923444</v>
      </c>
      <c r="AK128" s="78">
        <f>'Offshore Wind'!Z257</f>
        <v>4069.0952603256287</v>
      </c>
      <c r="AL128" s="78">
        <f>'Offshore Wind'!AA257</f>
        <v>4009.3266736589135</v>
      </c>
      <c r="AM128" s="78">
        <f>'Offshore Wind'!AB257</f>
        <v>3949.5580869921964</v>
      </c>
      <c r="AN128" s="78">
        <f>'Offshore Wind'!AC257</f>
        <v>3919.6737936588388</v>
      </c>
      <c r="AO128" s="78">
        <f>'Offshore Wind'!AD257</f>
        <v>3889.7895003254812</v>
      </c>
      <c r="AP128" s="78">
        <f>'Offshore Wind'!AE257</f>
        <v>3859.9052069921236</v>
      </c>
      <c r="AQ128" s="78">
        <f>'Offshore Wind'!AF257</f>
        <v>3830.0209136587655</v>
      </c>
      <c r="AR128" s="78">
        <f>'Offshore Wind'!AG257</f>
        <v>3800.1366203254079</v>
      </c>
      <c r="AS128" s="78">
        <f>'Offshore Wind'!AH257</f>
        <v>3770.2523269920503</v>
      </c>
      <c r="AT128" s="78">
        <f>'Offshore Wind'!AI257</f>
        <v>3740.3680336586922</v>
      </c>
      <c r="AU128" s="78">
        <f>'Offshore Wind'!AJ257</f>
        <v>3710.4837403253346</v>
      </c>
      <c r="AV128" s="78">
        <f>'Offshore Wind'!AK257</f>
        <v>3680.5994469919765</v>
      </c>
      <c r="AW128" s="78">
        <f>'Offshore Wind'!AL257</f>
        <v>3650.7151536586184</v>
      </c>
      <c r="AX128" s="78">
        <f>'Offshore Wind'!AM257</f>
        <v>3623.8192896585965</v>
      </c>
      <c r="AY128" s="78">
        <f>'Offshore Wind'!AN257</f>
        <v>3596.9234256585746</v>
      </c>
      <c r="AZ128" s="78">
        <f>'Offshore Wind'!AO257</f>
        <v>3570.0275616585527</v>
      </c>
      <c r="BA128" s="78">
        <f>'Offshore Wind'!AP257</f>
        <v>3543.1316976585308</v>
      </c>
      <c r="BB128" s="78">
        <f>'Offshore Wind'!AQ257</f>
        <v>3516.2358336585089</v>
      </c>
      <c r="BC128" s="78">
        <f>'Offshore Wind'!AR257</f>
        <v>3489.3399696584866</v>
      </c>
      <c r="BD128" s="78">
        <f>'Offshore Wind'!AS257</f>
        <v>3462.4441056584651</v>
      </c>
      <c r="BE128" s="78">
        <f>'Offshore Wind'!AT257</f>
        <v>3435.5482416584432</v>
      </c>
      <c r="BF128" s="78">
        <f>'Offshore Wind'!AU257</f>
        <v>3408.6523776584208</v>
      </c>
      <c r="BG128" s="78">
        <f>'Offshore Wind'!AV257</f>
        <v>3381.7565136583971</v>
      </c>
    </row>
    <row r="129" spans="2:59">
      <c r="B129" s="876"/>
      <c r="D129" s="736"/>
      <c r="E129" s="62" t="str">
        <f>'Offshore Wind'!K258</f>
        <v>TRG 7 - Mid</v>
      </c>
      <c r="F129" s="42" t="e">
        <f>'Offshore Wind'!#REF!</f>
        <v>#REF!</v>
      </c>
      <c r="G129" s="42" t="e">
        <f>'Offshore Wind'!#REF!</f>
        <v>#REF!</v>
      </c>
      <c r="H129" s="42" t="e">
        <f>'Offshore Wind'!#REF!</f>
        <v>#REF!</v>
      </c>
      <c r="I129" s="42" t="e">
        <f>'Offshore Wind'!#REF!</f>
        <v>#REF!</v>
      </c>
      <c r="J129" s="42" t="e">
        <f>'Offshore Wind'!#REF!</f>
        <v>#REF!</v>
      </c>
      <c r="K129" s="42" t="e">
        <f>'Offshore Wind'!#REF!</f>
        <v>#REF!</v>
      </c>
      <c r="L129" s="42" t="e">
        <f>'Offshore Wind'!#REF!</f>
        <v>#REF!</v>
      </c>
      <c r="M129" s="42" t="e">
        <f>'Offshore Wind'!#REF!</f>
        <v>#REF!</v>
      </c>
      <c r="N129" s="42" t="e">
        <f>'Offshore Wind'!#REF!</f>
        <v>#REF!</v>
      </c>
      <c r="O129" s="42" t="e">
        <f>'Offshore Wind'!#REF!</f>
        <v>#REF!</v>
      </c>
      <c r="P129" s="42" t="e">
        <f>'Offshore Wind'!#REF!</f>
        <v>#REF!</v>
      </c>
      <c r="Q129" s="42" t="e">
        <f>'Offshore Wind'!#REF!</f>
        <v>#REF!</v>
      </c>
      <c r="R129" s="42" t="e">
        <f>'Offshore Wind'!#REF!</f>
        <v>#REF!</v>
      </c>
      <c r="S129" s="42"/>
      <c r="T129" s="42"/>
      <c r="U129" s="42"/>
      <c r="V129" s="42">
        <f>'Offshore Wind'!L40</f>
        <v>6339.9944872054957</v>
      </c>
      <c r="W129" s="42">
        <f>'Offshore Wind'!L258</f>
        <v>6339.9944872054994</v>
      </c>
      <c r="X129" s="42">
        <f>'Offshore Wind'!M258</f>
        <v>6212.0564454737187</v>
      </c>
      <c r="Y129" s="42">
        <f>'Offshore Wind'!N258</f>
        <v>6083.8113372866137</v>
      </c>
      <c r="Z129" s="42">
        <f>'Offshore Wind'!O258</f>
        <v>5923.8016913799838</v>
      </c>
      <c r="AA129" s="42">
        <f>'Offshore Wind'!P258</f>
        <v>5763.7920454733521</v>
      </c>
      <c r="AB129" s="42">
        <f>'Offshore Wind'!Q258</f>
        <v>5603.7823995667222</v>
      </c>
      <c r="AC129" s="42">
        <f>'Offshore Wind'!R258</f>
        <v>5443.7727536600905</v>
      </c>
      <c r="AD129" s="42">
        <f>'Offshore Wind'!S258</f>
        <v>5244.544131437704</v>
      </c>
      <c r="AE129" s="42">
        <f>'Offshore Wind'!T258</f>
        <v>5045.3155092153193</v>
      </c>
      <c r="AF129" s="42">
        <f>'Offshore Wind'!U258</f>
        <v>4846.0868869929327</v>
      </c>
      <c r="AG129" s="42">
        <f>'Offshore Wind'!V258</f>
        <v>4820.4717784214827</v>
      </c>
      <c r="AH129" s="42">
        <f>'Offshore Wind'!W258</f>
        <v>4794.8566698500326</v>
      </c>
      <c r="AI129" s="42">
        <f>'Offshore Wind'!X258</f>
        <v>4769.2415612785835</v>
      </c>
      <c r="AJ129" s="42">
        <f>'Offshore Wind'!Y258</f>
        <v>4743.6264527071335</v>
      </c>
      <c r="AK129" s="42">
        <f>'Offshore Wind'!Z258</f>
        <v>4718.0113441356834</v>
      </c>
      <c r="AL129" s="42">
        <f>'Offshore Wind'!AA258</f>
        <v>4692.3962355642334</v>
      </c>
      <c r="AM129" s="42">
        <f>'Offshore Wind'!AB258</f>
        <v>4666.7811269927852</v>
      </c>
      <c r="AN129" s="42">
        <f>'Offshore Wind'!AC258</f>
        <v>4654.8274096594423</v>
      </c>
      <c r="AO129" s="42">
        <f>'Offshore Wind'!AD258</f>
        <v>4642.8736923260985</v>
      </c>
      <c r="AP129" s="42">
        <f>'Offshore Wind'!AE258</f>
        <v>4630.9199749927557</v>
      </c>
      <c r="AQ129" s="42">
        <f>'Offshore Wind'!AF258</f>
        <v>4618.9662576594119</v>
      </c>
      <c r="AR129" s="42">
        <f>'Offshore Wind'!AG258</f>
        <v>4607.0125403260681</v>
      </c>
      <c r="AS129" s="42">
        <f>'Offshore Wind'!AH258</f>
        <v>4595.0588229927253</v>
      </c>
      <c r="AT129" s="42">
        <f>'Offshore Wind'!AI258</f>
        <v>4583.1051056593815</v>
      </c>
      <c r="AU129" s="42">
        <f>'Offshore Wind'!AJ258</f>
        <v>4571.1513883260386</v>
      </c>
      <c r="AV129" s="42">
        <f>'Offshore Wind'!AK258</f>
        <v>4559.1976709926957</v>
      </c>
      <c r="AW129" s="42">
        <f>'Offshore Wind'!AL258</f>
        <v>4547.2439536593538</v>
      </c>
      <c r="AX129" s="42">
        <f>'Offshore Wind'!AM258</f>
        <v>4533.6569684654078</v>
      </c>
      <c r="AY129" s="42">
        <f>'Offshore Wind'!AN258</f>
        <v>4520.0699832714627</v>
      </c>
      <c r="AZ129" s="42">
        <f>'Offshore Wind'!AO258</f>
        <v>4506.4829980775175</v>
      </c>
      <c r="BA129" s="42">
        <f>'Offshore Wind'!AP258</f>
        <v>4492.8960128835715</v>
      </c>
      <c r="BB129" s="42">
        <f>'Offshore Wind'!AQ258</f>
        <v>4479.3090276896255</v>
      </c>
      <c r="BC129" s="42">
        <f>'Offshore Wind'!AR258</f>
        <v>4465.7220424956804</v>
      </c>
      <c r="BD129" s="42">
        <f>'Offshore Wind'!AS258</f>
        <v>4452.1350573017344</v>
      </c>
      <c r="BE129" s="42">
        <f>'Offshore Wind'!AT258</f>
        <v>4438.5480721077893</v>
      </c>
      <c r="BF129" s="42">
        <f>'Offshore Wind'!AU258</f>
        <v>4424.9610869138442</v>
      </c>
      <c r="BG129" s="42">
        <f>'Offshore Wind'!AV258</f>
        <v>4411.374101719899</v>
      </c>
    </row>
    <row r="130" spans="2:59" ht="15.75" thickBot="1">
      <c r="B130" s="876"/>
      <c r="D130" s="736"/>
      <c r="E130" s="62" t="str">
        <f>'Offshore Wind'!K259</f>
        <v>TRG 7 - High</v>
      </c>
      <c r="F130" s="77"/>
      <c r="G130" s="77"/>
      <c r="H130" s="77"/>
      <c r="I130" s="77"/>
      <c r="J130" s="77"/>
      <c r="K130" s="77"/>
      <c r="L130" s="77"/>
      <c r="M130" s="77"/>
      <c r="N130" s="77"/>
      <c r="O130" s="77"/>
      <c r="P130" s="77"/>
      <c r="Q130" s="77"/>
      <c r="R130" s="77"/>
      <c r="S130" s="77"/>
      <c r="T130" s="77"/>
      <c r="U130" s="77"/>
      <c r="V130" s="77"/>
      <c r="W130" s="77">
        <f>'Offshore Wind'!L259</f>
        <v>6339.9944872054994</v>
      </c>
      <c r="X130" s="77">
        <f>'Offshore Wind'!M259</f>
        <v>6461.0493564139233</v>
      </c>
      <c r="Y130" s="77">
        <f>'Offshore Wind'!N259</f>
        <v>6581.7971591670193</v>
      </c>
      <c r="Z130" s="77">
        <f>'Offshore Wind'!O259</f>
        <v>6461.6546711237552</v>
      </c>
      <c r="AA130" s="77">
        <f>'Offshore Wind'!P259</f>
        <v>6341.5121830804919</v>
      </c>
      <c r="AB130" s="77">
        <f>'Offshore Wind'!Q259</f>
        <v>6221.3696950372268</v>
      </c>
      <c r="AC130" s="77">
        <f>'Offshore Wind'!R259</f>
        <v>6101.2272069939627</v>
      </c>
      <c r="AD130" s="77">
        <f>'Offshore Wind'!S259</f>
        <v>5961.7671714382923</v>
      </c>
      <c r="AE130" s="77">
        <f>'Offshore Wind'!T259</f>
        <v>5822.3071358826228</v>
      </c>
      <c r="AF130" s="77">
        <f>'Offshore Wind'!U259</f>
        <v>5682.8471003269524</v>
      </c>
      <c r="AG130" s="77">
        <f>'Offshore Wind'!V259</f>
        <v>5682.8471003269524</v>
      </c>
      <c r="AH130" s="77">
        <f>'Offshore Wind'!W259</f>
        <v>5682.8471003269524</v>
      </c>
      <c r="AI130" s="77">
        <f>'Offshore Wind'!X259</f>
        <v>5682.8471003269524</v>
      </c>
      <c r="AJ130" s="77">
        <f>'Offshore Wind'!Y259</f>
        <v>5682.8471003269524</v>
      </c>
      <c r="AK130" s="77">
        <f>'Offshore Wind'!Z259</f>
        <v>5682.8471003269524</v>
      </c>
      <c r="AL130" s="77">
        <f>'Offshore Wind'!AA259</f>
        <v>5682.8471003269524</v>
      </c>
      <c r="AM130" s="77">
        <f>'Offshore Wind'!AB259</f>
        <v>5682.8471003269524</v>
      </c>
      <c r="AN130" s="77">
        <f>'Offshore Wind'!AC259</f>
        <v>5682.8471003269524</v>
      </c>
      <c r="AO130" s="77">
        <f>'Offshore Wind'!AD259</f>
        <v>5682.8471003269524</v>
      </c>
      <c r="AP130" s="77">
        <f>'Offshore Wind'!AE259</f>
        <v>5682.8471003269524</v>
      </c>
      <c r="AQ130" s="77">
        <f>'Offshore Wind'!AF259</f>
        <v>5682.8471003269524</v>
      </c>
      <c r="AR130" s="77">
        <f>'Offshore Wind'!AG259</f>
        <v>5682.8471003269524</v>
      </c>
      <c r="AS130" s="77">
        <f>'Offshore Wind'!AH259</f>
        <v>5682.8471003269524</v>
      </c>
      <c r="AT130" s="77">
        <f>'Offshore Wind'!AI259</f>
        <v>5682.8471003269524</v>
      </c>
      <c r="AU130" s="77">
        <f>'Offshore Wind'!AJ259</f>
        <v>5682.8471003269524</v>
      </c>
      <c r="AV130" s="77">
        <f>'Offshore Wind'!AK259</f>
        <v>5682.8471003269524</v>
      </c>
      <c r="AW130" s="77">
        <f>'Offshore Wind'!AL259</f>
        <v>5682.8471003269524</v>
      </c>
      <c r="AX130" s="77">
        <f>'Offshore Wind'!AM259</f>
        <v>5682.8471003269524</v>
      </c>
      <c r="AY130" s="77">
        <f>'Offshore Wind'!AN259</f>
        <v>5682.8471003269524</v>
      </c>
      <c r="AZ130" s="77">
        <f>'Offshore Wind'!AO259</f>
        <v>5682.8471003269524</v>
      </c>
      <c r="BA130" s="77">
        <f>'Offshore Wind'!AP259</f>
        <v>5682.8471003269524</v>
      </c>
      <c r="BB130" s="77">
        <f>'Offshore Wind'!AQ259</f>
        <v>5682.8471003269524</v>
      </c>
      <c r="BC130" s="77">
        <f>'Offshore Wind'!AR259</f>
        <v>5682.8471003269524</v>
      </c>
      <c r="BD130" s="77">
        <f>'Offshore Wind'!AS259</f>
        <v>5682.8471003269524</v>
      </c>
      <c r="BE130" s="77">
        <f>'Offshore Wind'!AT259</f>
        <v>5682.8471003269524</v>
      </c>
      <c r="BF130" s="77">
        <f>'Offshore Wind'!AU259</f>
        <v>5682.8471003269524</v>
      </c>
      <c r="BG130" s="77">
        <f>'Offshore Wind'!AV259</f>
        <v>5682.8471003269524</v>
      </c>
    </row>
    <row r="131" spans="2:59" ht="15.75" thickTop="1">
      <c r="B131" s="876"/>
      <c r="D131" s="736"/>
      <c r="E131" s="62" t="str">
        <f>'Offshore Wind'!K260</f>
        <v>TRG 8 - Low</v>
      </c>
      <c r="F131" s="78"/>
      <c r="G131" s="78"/>
      <c r="H131" s="78"/>
      <c r="I131" s="78"/>
      <c r="J131" s="78"/>
      <c r="K131" s="78"/>
      <c r="L131" s="78"/>
      <c r="M131" s="78"/>
      <c r="N131" s="78"/>
      <c r="O131" s="78"/>
      <c r="P131" s="78"/>
      <c r="Q131" s="78"/>
      <c r="R131" s="78"/>
      <c r="S131" s="78"/>
      <c r="T131" s="78"/>
      <c r="U131" s="78"/>
      <c r="V131" s="78"/>
      <c r="W131" s="78">
        <f>'Offshore Wind'!L260</f>
        <v>7378.3023860893836</v>
      </c>
      <c r="X131" s="78">
        <f>'Offshore Wind'!M260</f>
        <v>6957.6994586113615</v>
      </c>
      <c r="Y131" s="78">
        <f>'Offshore Wind'!N260</f>
        <v>6536.7894646780351</v>
      </c>
      <c r="Z131" s="78">
        <f>'Offshore Wind'!O260</f>
        <v>6343.8723841252613</v>
      </c>
      <c r="AA131" s="78">
        <f>'Offshore Wind'!P260</f>
        <v>6150.9553035724875</v>
      </c>
      <c r="AB131" s="78">
        <f>'Offshore Wind'!Q260</f>
        <v>5958.0382230197129</v>
      </c>
      <c r="AC131" s="78">
        <f>'Offshore Wind'!R260</f>
        <v>5765.1211424669382</v>
      </c>
      <c r="AD131" s="78">
        <f>'Offshore Wind'!S260</f>
        <v>5531.2822569484242</v>
      </c>
      <c r="AE131" s="78">
        <f>'Offshore Wind'!T260</f>
        <v>5297.4433714299103</v>
      </c>
      <c r="AF131" s="78">
        <f>'Offshore Wind'!U260</f>
        <v>5063.6044859113954</v>
      </c>
      <c r="AG131" s="78">
        <f>'Offshore Wind'!V260</f>
        <v>4993.4528202558404</v>
      </c>
      <c r="AH131" s="78">
        <f>'Offshore Wind'!W260</f>
        <v>4923.3011546002863</v>
      </c>
      <c r="AI131" s="78">
        <f>'Offshore Wind'!X260</f>
        <v>4853.1494889447313</v>
      </c>
      <c r="AJ131" s="78">
        <f>'Offshore Wind'!Y260</f>
        <v>4782.9978232891763</v>
      </c>
      <c r="AK131" s="78">
        <f>'Offshore Wind'!Z260</f>
        <v>4712.8461576336231</v>
      </c>
      <c r="AL131" s="78">
        <f>'Offshore Wind'!AA260</f>
        <v>4642.6944919780681</v>
      </c>
      <c r="AM131" s="78">
        <f>'Offshore Wind'!AB260</f>
        <v>4572.542826322514</v>
      </c>
      <c r="AN131" s="78">
        <f>'Offshore Wind'!AC260</f>
        <v>4537.4669934947369</v>
      </c>
      <c r="AO131" s="78">
        <f>'Offshore Wind'!AD260</f>
        <v>4502.3911606669599</v>
      </c>
      <c r="AP131" s="78">
        <f>'Offshore Wind'!AE260</f>
        <v>4467.3153278391819</v>
      </c>
      <c r="AQ131" s="78">
        <f>'Offshore Wind'!AF260</f>
        <v>4432.2394950114049</v>
      </c>
      <c r="AR131" s="78">
        <f>'Offshore Wind'!AG260</f>
        <v>4397.1636621836278</v>
      </c>
      <c r="AS131" s="78">
        <f>'Offshore Wind'!AH260</f>
        <v>4362.0878293558499</v>
      </c>
      <c r="AT131" s="78">
        <f>'Offshore Wind'!AI260</f>
        <v>4327.0119965280737</v>
      </c>
      <c r="AU131" s="78">
        <f>'Offshore Wind'!AJ260</f>
        <v>4291.9361637002958</v>
      </c>
      <c r="AV131" s="78">
        <f>'Offshore Wind'!AK260</f>
        <v>4256.8603308725187</v>
      </c>
      <c r="AW131" s="78">
        <f>'Offshore Wind'!AL260</f>
        <v>4221.7844980447426</v>
      </c>
      <c r="AX131" s="78">
        <f>'Offshore Wind'!AM260</f>
        <v>4190.2162484997425</v>
      </c>
      <c r="AY131" s="78">
        <f>'Offshore Wind'!AN260</f>
        <v>4158.6479989547433</v>
      </c>
      <c r="AZ131" s="78">
        <f>'Offshore Wind'!AO260</f>
        <v>4127.0797494097433</v>
      </c>
      <c r="BA131" s="78">
        <f>'Offshore Wind'!AP260</f>
        <v>4095.5114998647441</v>
      </c>
      <c r="BB131" s="78">
        <f>'Offshore Wind'!AQ260</f>
        <v>4063.9432503197445</v>
      </c>
      <c r="BC131" s="78">
        <f>'Offshore Wind'!AR260</f>
        <v>4032.3750007747444</v>
      </c>
      <c r="BD131" s="78">
        <f>'Offshore Wind'!AS260</f>
        <v>4000.8067512297448</v>
      </c>
      <c r="BE131" s="78">
        <f>'Offshore Wind'!AT260</f>
        <v>3969.2385016847452</v>
      </c>
      <c r="BF131" s="78">
        <f>'Offshore Wind'!AU260</f>
        <v>3937.6702521397456</v>
      </c>
      <c r="BG131" s="78">
        <f>'Offshore Wind'!AV260</f>
        <v>3906.1020025947478</v>
      </c>
    </row>
    <row r="132" spans="2:59">
      <c r="B132" s="876"/>
      <c r="D132" s="736"/>
      <c r="E132" s="62" t="str">
        <f>'Offshore Wind'!K261</f>
        <v>TRG 8 - Mid</v>
      </c>
      <c r="F132" s="42" t="e">
        <f>'Offshore Wind'!#REF!</f>
        <v>#REF!</v>
      </c>
      <c r="G132" s="42" t="e">
        <f>'Offshore Wind'!#REF!</f>
        <v>#REF!</v>
      </c>
      <c r="H132" s="42" t="e">
        <f>'Offshore Wind'!#REF!</f>
        <v>#REF!</v>
      </c>
      <c r="I132" s="42" t="e">
        <f>'Offshore Wind'!#REF!</f>
        <v>#REF!</v>
      </c>
      <c r="J132" s="42" t="e">
        <f>'Offshore Wind'!#REF!</f>
        <v>#REF!</v>
      </c>
      <c r="K132" s="42" t="e">
        <f>'Offshore Wind'!#REF!</f>
        <v>#REF!</v>
      </c>
      <c r="L132" s="42" t="e">
        <f>'Offshore Wind'!#REF!</f>
        <v>#REF!</v>
      </c>
      <c r="M132" s="42" t="e">
        <f>'Offshore Wind'!#REF!</f>
        <v>#REF!</v>
      </c>
      <c r="N132" s="42" t="e">
        <f>'Offshore Wind'!#REF!</f>
        <v>#REF!</v>
      </c>
      <c r="O132" s="42" t="e">
        <f>'Offshore Wind'!#REF!</f>
        <v>#REF!</v>
      </c>
      <c r="P132" s="42" t="e">
        <f>'Offshore Wind'!#REF!</f>
        <v>#REF!</v>
      </c>
      <c r="Q132" s="42" t="e">
        <f>'Offshore Wind'!#REF!</f>
        <v>#REF!</v>
      </c>
      <c r="R132" s="42" t="e">
        <f>'Offshore Wind'!#REF!</f>
        <v>#REF!</v>
      </c>
      <c r="S132" s="42"/>
      <c r="T132" s="42"/>
      <c r="U132" s="42"/>
      <c r="V132" s="42">
        <f>'Offshore Wind'!L41</f>
        <v>7378.3023860893836</v>
      </c>
      <c r="W132" s="42">
        <f>'Offshore Wind'!L261</f>
        <v>7378.3023860893836</v>
      </c>
      <c r="X132" s="42">
        <f>'Offshore Wind'!M261</f>
        <v>7228.6229463245963</v>
      </c>
      <c r="Y132" s="42">
        <f>'Offshore Wind'!N261</f>
        <v>7078.636440104503</v>
      </c>
      <c r="Z132" s="42">
        <f>'Offshore Wind'!O261</f>
        <v>6890.56094700622</v>
      </c>
      <c r="AA132" s="42">
        <f>'Offshore Wind'!P261</f>
        <v>6702.4854539079379</v>
      </c>
      <c r="AB132" s="42">
        <f>'Offshore Wind'!Q261</f>
        <v>6514.4099608096549</v>
      </c>
      <c r="AC132" s="42">
        <f>'Offshore Wind'!R261</f>
        <v>6326.3344677113728</v>
      </c>
      <c r="AD132" s="42">
        <f>'Offshore Wind'!S261</f>
        <v>6092.4955821928579</v>
      </c>
      <c r="AE132" s="42">
        <f>'Offshore Wind'!T261</f>
        <v>5858.6566966743439</v>
      </c>
      <c r="AF132" s="42">
        <f>'Offshore Wind'!U261</f>
        <v>5624.8178111558291</v>
      </c>
      <c r="AG132" s="42">
        <f>'Offshore Wind'!V261</f>
        <v>5594.7528115891637</v>
      </c>
      <c r="AH132" s="42">
        <f>'Offshore Wind'!W261</f>
        <v>5564.6878120224983</v>
      </c>
      <c r="AI132" s="42">
        <f>'Offshore Wind'!X261</f>
        <v>5534.622812455832</v>
      </c>
      <c r="AJ132" s="42">
        <f>'Offshore Wind'!Y261</f>
        <v>5504.5578128891657</v>
      </c>
      <c r="AK132" s="42">
        <f>'Offshore Wind'!Z261</f>
        <v>5474.4928133225003</v>
      </c>
      <c r="AL132" s="42">
        <f>'Offshore Wind'!AA261</f>
        <v>5444.427813755834</v>
      </c>
      <c r="AM132" s="42">
        <f>'Offshore Wind'!AB261</f>
        <v>5414.362814189165</v>
      </c>
      <c r="AN132" s="42">
        <f>'Offshore Wind'!AC261</f>
        <v>5400.3324810580552</v>
      </c>
      <c r="AO132" s="42">
        <f>'Offshore Wind'!AD261</f>
        <v>5386.3021479269446</v>
      </c>
      <c r="AP132" s="42">
        <f>'Offshore Wind'!AE261</f>
        <v>5372.271814795834</v>
      </c>
      <c r="AQ132" s="42">
        <f>'Offshore Wind'!AF261</f>
        <v>5358.2414816647242</v>
      </c>
      <c r="AR132" s="42">
        <f>'Offshore Wind'!AG261</f>
        <v>5344.2111485336136</v>
      </c>
      <c r="AS132" s="42">
        <f>'Offshore Wind'!AH261</f>
        <v>5330.180815402503</v>
      </c>
      <c r="AT132" s="42">
        <f>'Offshore Wind'!AI261</f>
        <v>5316.1504822713923</v>
      </c>
      <c r="AU132" s="42">
        <f>'Offshore Wind'!AJ261</f>
        <v>5302.1201491402826</v>
      </c>
      <c r="AV132" s="42">
        <f>'Offshore Wind'!AK261</f>
        <v>5288.089816009172</v>
      </c>
      <c r="AW132" s="42">
        <f>'Offshore Wind'!AL261</f>
        <v>5274.0594828780577</v>
      </c>
      <c r="AX132" s="42">
        <f>'Offshore Wind'!AM261</f>
        <v>5258.1121484043888</v>
      </c>
      <c r="AY132" s="42">
        <f>'Offshore Wind'!AN261</f>
        <v>5242.164813930719</v>
      </c>
      <c r="AZ132" s="42">
        <f>'Offshore Wind'!AO261</f>
        <v>5226.2174794570492</v>
      </c>
      <c r="BA132" s="42">
        <f>'Offshore Wind'!AP261</f>
        <v>5210.2701449833803</v>
      </c>
      <c r="BB132" s="42">
        <f>'Offshore Wind'!AQ261</f>
        <v>5194.3228105097105</v>
      </c>
      <c r="BC132" s="42">
        <f>'Offshore Wind'!AR261</f>
        <v>5178.3754760360416</v>
      </c>
      <c r="BD132" s="42">
        <f>'Offshore Wind'!AS261</f>
        <v>5162.4281415623727</v>
      </c>
      <c r="BE132" s="42">
        <f>'Offshore Wind'!AT261</f>
        <v>5146.4808070887038</v>
      </c>
      <c r="BF132" s="42">
        <f>'Offshore Wind'!AU261</f>
        <v>5130.533472615034</v>
      </c>
      <c r="BG132" s="42">
        <f>'Offshore Wind'!AV261</f>
        <v>5114.5861381413615</v>
      </c>
    </row>
    <row r="133" spans="2:59" ht="15.75" thickBot="1">
      <c r="B133" s="876"/>
      <c r="D133" s="736"/>
      <c r="E133" s="62" t="str">
        <f>'Offshore Wind'!K262</f>
        <v>TRG 8 - High</v>
      </c>
      <c r="F133" s="77"/>
      <c r="G133" s="77"/>
      <c r="H133" s="77"/>
      <c r="I133" s="77"/>
      <c r="J133" s="77"/>
      <c r="K133" s="77"/>
      <c r="L133" s="77"/>
      <c r="M133" s="77"/>
      <c r="N133" s="77"/>
      <c r="O133" s="77"/>
      <c r="P133" s="77"/>
      <c r="Q133" s="77"/>
      <c r="R133" s="77"/>
      <c r="S133" s="77"/>
      <c r="T133" s="77"/>
      <c r="U133" s="77"/>
      <c r="V133" s="77"/>
      <c r="W133" s="77">
        <f>'Offshore Wind'!L262</f>
        <v>7378.3023860893836</v>
      </c>
      <c r="X133" s="77">
        <f>'Offshore Wind'!M262</f>
        <v>7520.51063761768</v>
      </c>
      <c r="Y133" s="77">
        <f>'Offshore Wind'!N262</f>
        <v>7662.4118226906721</v>
      </c>
      <c r="Z133" s="77">
        <f>'Offshore Wind'!O262</f>
        <v>7521.3095644986224</v>
      </c>
      <c r="AA133" s="77">
        <f>'Offshore Wind'!P262</f>
        <v>7380.2073063065718</v>
      </c>
      <c r="AB133" s="77">
        <f>'Offshore Wind'!Q262</f>
        <v>7239.1050481145221</v>
      </c>
      <c r="AC133" s="77">
        <f>'Offshore Wind'!R262</f>
        <v>7098.0027899224706</v>
      </c>
      <c r="AD133" s="77">
        <f>'Offshore Wind'!S262</f>
        <v>6934.3155700595098</v>
      </c>
      <c r="AE133" s="77">
        <f>'Offshore Wind'!T262</f>
        <v>6770.628350196549</v>
      </c>
      <c r="AF133" s="77">
        <f>'Offshore Wind'!U262</f>
        <v>6606.9411303335901</v>
      </c>
      <c r="AG133" s="77">
        <f>'Offshore Wind'!V262</f>
        <v>6606.9411303335901</v>
      </c>
      <c r="AH133" s="77">
        <f>'Offshore Wind'!W262</f>
        <v>6606.9411303335901</v>
      </c>
      <c r="AI133" s="77">
        <f>'Offshore Wind'!X262</f>
        <v>6606.9411303335901</v>
      </c>
      <c r="AJ133" s="77">
        <f>'Offshore Wind'!Y262</f>
        <v>6606.9411303335901</v>
      </c>
      <c r="AK133" s="77">
        <f>'Offshore Wind'!Z262</f>
        <v>6606.9411303335901</v>
      </c>
      <c r="AL133" s="77">
        <f>'Offshore Wind'!AA262</f>
        <v>6606.9411303335901</v>
      </c>
      <c r="AM133" s="77">
        <f>'Offshore Wind'!AB262</f>
        <v>6606.9411303335901</v>
      </c>
      <c r="AN133" s="77">
        <f>'Offshore Wind'!AC262</f>
        <v>6606.9411303335901</v>
      </c>
      <c r="AO133" s="77">
        <f>'Offshore Wind'!AD262</f>
        <v>6606.9411303335901</v>
      </c>
      <c r="AP133" s="77">
        <f>'Offshore Wind'!AE262</f>
        <v>6606.9411303335901</v>
      </c>
      <c r="AQ133" s="77">
        <f>'Offshore Wind'!AF262</f>
        <v>6606.9411303335901</v>
      </c>
      <c r="AR133" s="77">
        <f>'Offshore Wind'!AG262</f>
        <v>6606.9411303335901</v>
      </c>
      <c r="AS133" s="77">
        <f>'Offshore Wind'!AH262</f>
        <v>6606.9411303335901</v>
      </c>
      <c r="AT133" s="77">
        <f>'Offshore Wind'!AI262</f>
        <v>6606.9411303335901</v>
      </c>
      <c r="AU133" s="77">
        <f>'Offshore Wind'!AJ262</f>
        <v>6606.9411303335901</v>
      </c>
      <c r="AV133" s="77">
        <f>'Offshore Wind'!AK262</f>
        <v>6606.9411303335901</v>
      </c>
      <c r="AW133" s="77">
        <f>'Offshore Wind'!AL262</f>
        <v>6606.9411303335901</v>
      </c>
      <c r="AX133" s="77">
        <f>'Offshore Wind'!AM262</f>
        <v>6606.9411303335901</v>
      </c>
      <c r="AY133" s="77">
        <f>'Offshore Wind'!AN262</f>
        <v>6606.9411303335901</v>
      </c>
      <c r="AZ133" s="77">
        <f>'Offshore Wind'!AO262</f>
        <v>6606.9411303335901</v>
      </c>
      <c r="BA133" s="77">
        <f>'Offshore Wind'!AP262</f>
        <v>6606.9411303335901</v>
      </c>
      <c r="BB133" s="77">
        <f>'Offshore Wind'!AQ262</f>
        <v>6606.9411303335901</v>
      </c>
      <c r="BC133" s="77">
        <f>'Offshore Wind'!AR262</f>
        <v>6606.9411303335901</v>
      </c>
      <c r="BD133" s="77">
        <f>'Offshore Wind'!AS262</f>
        <v>6606.9411303335901</v>
      </c>
      <c r="BE133" s="77">
        <f>'Offshore Wind'!AT262</f>
        <v>6606.9411303335901</v>
      </c>
      <c r="BF133" s="77">
        <f>'Offshore Wind'!AU262</f>
        <v>6606.9411303335901</v>
      </c>
      <c r="BG133" s="77">
        <f>'Offshore Wind'!AV262</f>
        <v>6606.9411303335901</v>
      </c>
    </row>
    <row r="134" spans="2:59" ht="15.75" thickTop="1">
      <c r="B134" s="876"/>
      <c r="D134" s="736"/>
      <c r="E134" s="62" t="str">
        <f>'Offshore Wind'!K263</f>
        <v>TRG 9 - Low</v>
      </c>
      <c r="F134" s="78"/>
      <c r="G134" s="78"/>
      <c r="H134" s="78"/>
      <c r="I134" s="78"/>
      <c r="J134" s="78"/>
      <c r="K134" s="78"/>
      <c r="L134" s="78"/>
      <c r="M134" s="78"/>
      <c r="N134" s="78"/>
      <c r="O134" s="78"/>
      <c r="P134" s="78"/>
      <c r="Q134" s="78"/>
      <c r="R134" s="78"/>
      <c r="S134" s="78"/>
      <c r="T134" s="78"/>
      <c r="U134" s="78"/>
      <c r="V134" s="78"/>
      <c r="W134" s="78">
        <f>'Offshore Wind'!L263</f>
        <v>7378.3023860893836</v>
      </c>
      <c r="X134" s="78">
        <f>'Offshore Wind'!M263</f>
        <v>6957.6994586113615</v>
      </c>
      <c r="Y134" s="78">
        <f>'Offshore Wind'!N263</f>
        <v>6536.7894646780351</v>
      </c>
      <c r="Z134" s="78">
        <f>'Offshore Wind'!O263</f>
        <v>6343.8723841252613</v>
      </c>
      <c r="AA134" s="78">
        <f>'Offshore Wind'!P263</f>
        <v>6150.9553035724875</v>
      </c>
      <c r="AB134" s="78">
        <f>'Offshore Wind'!Q263</f>
        <v>5958.0382230197129</v>
      </c>
      <c r="AC134" s="78">
        <f>'Offshore Wind'!R263</f>
        <v>5765.1211424669382</v>
      </c>
      <c r="AD134" s="78">
        <f>'Offshore Wind'!S263</f>
        <v>5531.2822569484242</v>
      </c>
      <c r="AE134" s="78">
        <f>'Offshore Wind'!T263</f>
        <v>5297.4433714299103</v>
      </c>
      <c r="AF134" s="78">
        <f>'Offshore Wind'!U263</f>
        <v>5063.6044859113954</v>
      </c>
      <c r="AG134" s="78">
        <f>'Offshore Wind'!V263</f>
        <v>4993.4528202558404</v>
      </c>
      <c r="AH134" s="78">
        <f>'Offshore Wind'!W263</f>
        <v>4923.3011546002863</v>
      </c>
      <c r="AI134" s="78">
        <f>'Offshore Wind'!X263</f>
        <v>4853.1494889447313</v>
      </c>
      <c r="AJ134" s="78">
        <f>'Offshore Wind'!Y263</f>
        <v>4782.9978232891763</v>
      </c>
      <c r="AK134" s="78">
        <f>'Offshore Wind'!Z263</f>
        <v>4712.8461576336231</v>
      </c>
      <c r="AL134" s="78">
        <f>'Offshore Wind'!AA263</f>
        <v>4642.6944919780681</v>
      </c>
      <c r="AM134" s="78">
        <f>'Offshore Wind'!AB263</f>
        <v>4572.542826322514</v>
      </c>
      <c r="AN134" s="78">
        <f>'Offshore Wind'!AC263</f>
        <v>4537.4669934947369</v>
      </c>
      <c r="AO134" s="78">
        <f>'Offshore Wind'!AD263</f>
        <v>4502.3911606669599</v>
      </c>
      <c r="AP134" s="78">
        <f>'Offshore Wind'!AE263</f>
        <v>4467.3153278391819</v>
      </c>
      <c r="AQ134" s="78">
        <f>'Offshore Wind'!AF263</f>
        <v>4432.2394950114049</v>
      </c>
      <c r="AR134" s="78">
        <f>'Offshore Wind'!AG263</f>
        <v>4397.1636621836278</v>
      </c>
      <c r="AS134" s="78">
        <f>'Offshore Wind'!AH263</f>
        <v>4362.0878293558499</v>
      </c>
      <c r="AT134" s="78">
        <f>'Offshore Wind'!AI263</f>
        <v>4327.0119965280737</v>
      </c>
      <c r="AU134" s="78">
        <f>'Offshore Wind'!AJ263</f>
        <v>4291.9361637002958</v>
      </c>
      <c r="AV134" s="78">
        <f>'Offshore Wind'!AK263</f>
        <v>4256.8603308725187</v>
      </c>
      <c r="AW134" s="78">
        <f>'Offshore Wind'!AL263</f>
        <v>4221.7844980447426</v>
      </c>
      <c r="AX134" s="78">
        <f>'Offshore Wind'!AM263</f>
        <v>4190.2162484997425</v>
      </c>
      <c r="AY134" s="78">
        <f>'Offshore Wind'!AN263</f>
        <v>4158.6479989547433</v>
      </c>
      <c r="AZ134" s="78">
        <f>'Offshore Wind'!AO263</f>
        <v>4127.0797494097433</v>
      </c>
      <c r="BA134" s="78">
        <f>'Offshore Wind'!AP263</f>
        <v>4095.5114998647441</v>
      </c>
      <c r="BB134" s="78">
        <f>'Offshore Wind'!AQ263</f>
        <v>4063.9432503197445</v>
      </c>
      <c r="BC134" s="78">
        <f>'Offshore Wind'!AR263</f>
        <v>4032.3750007747444</v>
      </c>
      <c r="BD134" s="78">
        <f>'Offshore Wind'!AS263</f>
        <v>4000.8067512297448</v>
      </c>
      <c r="BE134" s="78">
        <f>'Offshore Wind'!AT263</f>
        <v>3969.2385016847452</v>
      </c>
      <c r="BF134" s="78">
        <f>'Offshore Wind'!AU263</f>
        <v>3937.6702521397456</v>
      </c>
      <c r="BG134" s="78">
        <f>'Offshore Wind'!AV263</f>
        <v>3906.1020025947478</v>
      </c>
    </row>
    <row r="135" spans="2:59">
      <c r="B135" s="876"/>
      <c r="D135" s="736"/>
      <c r="E135" s="62" t="str">
        <f>'Offshore Wind'!K264</f>
        <v>TRG 9 - Mid</v>
      </c>
      <c r="F135" s="42" t="e">
        <f>'Offshore Wind'!#REF!</f>
        <v>#REF!</v>
      </c>
      <c r="G135" s="42" t="e">
        <f>'Offshore Wind'!#REF!</f>
        <v>#REF!</v>
      </c>
      <c r="H135" s="42" t="e">
        <f>'Offshore Wind'!#REF!</f>
        <v>#REF!</v>
      </c>
      <c r="I135" s="42" t="e">
        <f>'Offshore Wind'!#REF!</f>
        <v>#REF!</v>
      </c>
      <c r="J135" s="42" t="e">
        <f>'Offshore Wind'!#REF!</f>
        <v>#REF!</v>
      </c>
      <c r="K135" s="42" t="e">
        <f>'Offshore Wind'!#REF!</f>
        <v>#REF!</v>
      </c>
      <c r="L135" s="42" t="e">
        <f>'Offshore Wind'!#REF!</f>
        <v>#REF!</v>
      </c>
      <c r="M135" s="42" t="e">
        <f>'Offshore Wind'!#REF!</f>
        <v>#REF!</v>
      </c>
      <c r="N135" s="42" t="e">
        <f>'Offshore Wind'!#REF!</f>
        <v>#REF!</v>
      </c>
      <c r="O135" s="42" t="e">
        <f>'Offshore Wind'!#REF!</f>
        <v>#REF!</v>
      </c>
      <c r="P135" s="42" t="e">
        <f>'Offshore Wind'!#REF!</f>
        <v>#REF!</v>
      </c>
      <c r="Q135" s="42" t="e">
        <f>'Offshore Wind'!#REF!</f>
        <v>#REF!</v>
      </c>
      <c r="R135" s="42" t="e">
        <f>'Offshore Wind'!#REF!</f>
        <v>#REF!</v>
      </c>
      <c r="S135" s="42"/>
      <c r="T135" s="42"/>
      <c r="U135" s="42"/>
      <c r="V135" s="42">
        <f>'Offshore Wind'!L42</f>
        <v>7378.3023860894591</v>
      </c>
      <c r="W135" s="42">
        <f>'Offshore Wind'!L264</f>
        <v>7378.3023860893836</v>
      </c>
      <c r="X135" s="42">
        <f>'Offshore Wind'!M264</f>
        <v>7228.6229463245963</v>
      </c>
      <c r="Y135" s="42">
        <f>'Offshore Wind'!N264</f>
        <v>7078.636440104503</v>
      </c>
      <c r="Z135" s="42">
        <f>'Offshore Wind'!O264</f>
        <v>6890.56094700622</v>
      </c>
      <c r="AA135" s="42">
        <f>'Offshore Wind'!P264</f>
        <v>6702.4854539079379</v>
      </c>
      <c r="AB135" s="42">
        <f>'Offshore Wind'!Q264</f>
        <v>6514.4099608096549</v>
      </c>
      <c r="AC135" s="42">
        <f>'Offshore Wind'!R264</f>
        <v>6326.3344677113728</v>
      </c>
      <c r="AD135" s="42">
        <f>'Offshore Wind'!S264</f>
        <v>6092.4955821928579</v>
      </c>
      <c r="AE135" s="42">
        <f>'Offshore Wind'!T264</f>
        <v>5858.6566966743439</v>
      </c>
      <c r="AF135" s="42">
        <f>'Offshore Wind'!U264</f>
        <v>5624.8178111558291</v>
      </c>
      <c r="AG135" s="42">
        <f>'Offshore Wind'!V264</f>
        <v>5594.7528115891637</v>
      </c>
      <c r="AH135" s="42">
        <f>'Offshore Wind'!W264</f>
        <v>5564.6878120224983</v>
      </c>
      <c r="AI135" s="42">
        <f>'Offshore Wind'!X264</f>
        <v>5534.622812455832</v>
      </c>
      <c r="AJ135" s="42">
        <f>'Offshore Wind'!Y264</f>
        <v>5504.5578128891657</v>
      </c>
      <c r="AK135" s="42">
        <f>'Offshore Wind'!Z264</f>
        <v>5474.4928133225003</v>
      </c>
      <c r="AL135" s="42">
        <f>'Offshore Wind'!AA264</f>
        <v>5444.427813755834</v>
      </c>
      <c r="AM135" s="42">
        <f>'Offshore Wind'!AB264</f>
        <v>5414.362814189165</v>
      </c>
      <c r="AN135" s="42">
        <f>'Offshore Wind'!AC264</f>
        <v>5400.3324810580552</v>
      </c>
      <c r="AO135" s="42">
        <f>'Offshore Wind'!AD264</f>
        <v>5386.3021479269446</v>
      </c>
      <c r="AP135" s="42">
        <f>'Offshore Wind'!AE264</f>
        <v>5372.271814795834</v>
      </c>
      <c r="AQ135" s="42">
        <f>'Offshore Wind'!AF264</f>
        <v>5358.2414816647242</v>
      </c>
      <c r="AR135" s="42">
        <f>'Offshore Wind'!AG264</f>
        <v>5344.2111485336136</v>
      </c>
      <c r="AS135" s="42">
        <f>'Offshore Wind'!AH264</f>
        <v>5330.180815402503</v>
      </c>
      <c r="AT135" s="42">
        <f>'Offshore Wind'!AI264</f>
        <v>5316.1504822713923</v>
      </c>
      <c r="AU135" s="42">
        <f>'Offshore Wind'!AJ264</f>
        <v>5302.1201491402826</v>
      </c>
      <c r="AV135" s="42">
        <f>'Offshore Wind'!AK264</f>
        <v>5288.089816009172</v>
      </c>
      <c r="AW135" s="42">
        <f>'Offshore Wind'!AL264</f>
        <v>5274.0594828780577</v>
      </c>
      <c r="AX135" s="42">
        <f>'Offshore Wind'!AM264</f>
        <v>5258.1121484043888</v>
      </c>
      <c r="AY135" s="42">
        <f>'Offshore Wind'!AN264</f>
        <v>5242.164813930719</v>
      </c>
      <c r="AZ135" s="42">
        <f>'Offshore Wind'!AO264</f>
        <v>5226.2174794570492</v>
      </c>
      <c r="BA135" s="42">
        <f>'Offshore Wind'!AP264</f>
        <v>5210.2701449833803</v>
      </c>
      <c r="BB135" s="42">
        <f>'Offshore Wind'!AQ264</f>
        <v>5194.3228105097105</v>
      </c>
      <c r="BC135" s="42">
        <f>'Offshore Wind'!AR264</f>
        <v>5178.3754760360416</v>
      </c>
      <c r="BD135" s="42">
        <f>'Offshore Wind'!AS264</f>
        <v>5162.4281415623727</v>
      </c>
      <c r="BE135" s="42">
        <f>'Offshore Wind'!AT264</f>
        <v>5146.4808070887038</v>
      </c>
      <c r="BF135" s="42">
        <f>'Offshore Wind'!AU264</f>
        <v>5130.533472615034</v>
      </c>
      <c r="BG135" s="42">
        <f>'Offshore Wind'!AV264</f>
        <v>5114.5861381413615</v>
      </c>
    </row>
    <row r="136" spans="2:59" ht="15.75" thickBot="1">
      <c r="B136" s="876"/>
      <c r="D136" s="736"/>
      <c r="E136" s="62" t="str">
        <f>'Offshore Wind'!K265</f>
        <v>TRG 9 - High</v>
      </c>
      <c r="F136" s="77"/>
      <c r="G136" s="77"/>
      <c r="H136" s="77"/>
      <c r="I136" s="77"/>
      <c r="J136" s="77"/>
      <c r="K136" s="77"/>
      <c r="L136" s="77"/>
      <c r="M136" s="77"/>
      <c r="N136" s="77"/>
      <c r="O136" s="77"/>
      <c r="P136" s="77"/>
      <c r="Q136" s="77"/>
      <c r="R136" s="77"/>
      <c r="S136" s="77"/>
      <c r="T136" s="77"/>
      <c r="U136" s="77"/>
      <c r="V136" s="77"/>
      <c r="W136" s="77">
        <f>'Offshore Wind'!L265</f>
        <v>7378.3023860893836</v>
      </c>
      <c r="X136" s="77">
        <f>'Offshore Wind'!M265</f>
        <v>7520.51063761768</v>
      </c>
      <c r="Y136" s="77">
        <f>'Offshore Wind'!N265</f>
        <v>7662.4118226906721</v>
      </c>
      <c r="Z136" s="77">
        <f>'Offshore Wind'!O265</f>
        <v>7521.3095644986224</v>
      </c>
      <c r="AA136" s="77">
        <f>'Offshore Wind'!P265</f>
        <v>7380.2073063065718</v>
      </c>
      <c r="AB136" s="77">
        <f>'Offshore Wind'!Q265</f>
        <v>7239.1050481145221</v>
      </c>
      <c r="AC136" s="77">
        <f>'Offshore Wind'!R265</f>
        <v>7098.0027899224706</v>
      </c>
      <c r="AD136" s="77">
        <f>'Offshore Wind'!S265</f>
        <v>6934.3155700595098</v>
      </c>
      <c r="AE136" s="77">
        <f>'Offshore Wind'!T265</f>
        <v>6770.628350196549</v>
      </c>
      <c r="AF136" s="77">
        <f>'Offshore Wind'!U265</f>
        <v>6606.9411303335901</v>
      </c>
      <c r="AG136" s="77">
        <f>'Offshore Wind'!V265</f>
        <v>6606.9411303335901</v>
      </c>
      <c r="AH136" s="77">
        <f>'Offshore Wind'!W265</f>
        <v>6606.9411303335901</v>
      </c>
      <c r="AI136" s="77">
        <f>'Offshore Wind'!X265</f>
        <v>6606.9411303335901</v>
      </c>
      <c r="AJ136" s="77">
        <f>'Offshore Wind'!Y265</f>
        <v>6606.9411303335901</v>
      </c>
      <c r="AK136" s="77">
        <f>'Offshore Wind'!Z265</f>
        <v>6606.9411303335901</v>
      </c>
      <c r="AL136" s="77">
        <f>'Offshore Wind'!AA265</f>
        <v>6606.9411303335901</v>
      </c>
      <c r="AM136" s="77">
        <f>'Offshore Wind'!AB265</f>
        <v>6606.9411303335901</v>
      </c>
      <c r="AN136" s="77">
        <f>'Offshore Wind'!AC265</f>
        <v>6606.9411303335901</v>
      </c>
      <c r="AO136" s="77">
        <f>'Offshore Wind'!AD265</f>
        <v>6606.9411303335901</v>
      </c>
      <c r="AP136" s="77">
        <f>'Offshore Wind'!AE265</f>
        <v>6606.9411303335901</v>
      </c>
      <c r="AQ136" s="77">
        <f>'Offshore Wind'!AF265</f>
        <v>6606.9411303335901</v>
      </c>
      <c r="AR136" s="77">
        <f>'Offshore Wind'!AG265</f>
        <v>6606.9411303335901</v>
      </c>
      <c r="AS136" s="77">
        <f>'Offshore Wind'!AH265</f>
        <v>6606.9411303335901</v>
      </c>
      <c r="AT136" s="77">
        <f>'Offshore Wind'!AI265</f>
        <v>6606.9411303335901</v>
      </c>
      <c r="AU136" s="77">
        <f>'Offshore Wind'!AJ265</f>
        <v>6606.9411303335901</v>
      </c>
      <c r="AV136" s="77">
        <f>'Offshore Wind'!AK265</f>
        <v>6606.9411303335901</v>
      </c>
      <c r="AW136" s="77">
        <f>'Offshore Wind'!AL265</f>
        <v>6606.9411303335901</v>
      </c>
      <c r="AX136" s="77">
        <f>'Offshore Wind'!AM265</f>
        <v>6606.9411303335901</v>
      </c>
      <c r="AY136" s="77">
        <f>'Offshore Wind'!AN265</f>
        <v>6606.9411303335901</v>
      </c>
      <c r="AZ136" s="77">
        <f>'Offshore Wind'!AO265</f>
        <v>6606.9411303335901</v>
      </c>
      <c r="BA136" s="77">
        <f>'Offshore Wind'!AP265</f>
        <v>6606.9411303335901</v>
      </c>
      <c r="BB136" s="77">
        <f>'Offshore Wind'!AQ265</f>
        <v>6606.9411303335901</v>
      </c>
      <c r="BC136" s="77">
        <f>'Offshore Wind'!AR265</f>
        <v>6606.9411303335901</v>
      </c>
      <c r="BD136" s="77">
        <f>'Offshore Wind'!AS265</f>
        <v>6606.9411303335901</v>
      </c>
      <c r="BE136" s="77">
        <f>'Offshore Wind'!AT265</f>
        <v>6606.9411303335901</v>
      </c>
      <c r="BF136" s="77">
        <f>'Offshore Wind'!AU265</f>
        <v>6606.9411303335901</v>
      </c>
      <c r="BG136" s="77">
        <f>'Offshore Wind'!AV265</f>
        <v>6606.9411303335901</v>
      </c>
    </row>
    <row r="137" spans="2:59" ht="15.75" thickTop="1">
      <c r="B137" s="876"/>
      <c r="D137" s="736"/>
      <c r="E137" s="62" t="str">
        <f>'Offshore Wind'!K266</f>
        <v>TRG 10 - Low</v>
      </c>
      <c r="F137" s="78"/>
      <c r="G137" s="78"/>
      <c r="H137" s="78"/>
      <c r="I137" s="78"/>
      <c r="J137" s="78"/>
      <c r="K137" s="78"/>
      <c r="L137" s="78"/>
      <c r="M137" s="78"/>
      <c r="N137" s="78"/>
      <c r="O137" s="78"/>
      <c r="P137" s="78"/>
      <c r="Q137" s="78"/>
      <c r="R137" s="78"/>
      <c r="S137" s="78"/>
      <c r="T137" s="78"/>
      <c r="U137" s="78"/>
      <c r="V137" s="78"/>
      <c r="W137" s="78">
        <f>'Offshore Wind'!L266</f>
        <v>7378.3023860894591</v>
      </c>
      <c r="X137" s="78">
        <f>'Offshore Wind'!M266</f>
        <v>6957.6994586113615</v>
      </c>
      <c r="Y137" s="78">
        <f>'Offshore Wind'!N266</f>
        <v>6536.7894646780351</v>
      </c>
      <c r="Z137" s="78">
        <f>'Offshore Wind'!O266</f>
        <v>6343.8723841252613</v>
      </c>
      <c r="AA137" s="78">
        <f>'Offshore Wind'!P266</f>
        <v>6150.9553035724875</v>
      </c>
      <c r="AB137" s="78">
        <f>'Offshore Wind'!Q266</f>
        <v>5958.0382230197129</v>
      </c>
      <c r="AC137" s="78">
        <f>'Offshore Wind'!R266</f>
        <v>5765.1211424669382</v>
      </c>
      <c r="AD137" s="78">
        <f>'Offshore Wind'!S266</f>
        <v>5531.2822569484242</v>
      </c>
      <c r="AE137" s="78">
        <f>'Offshore Wind'!T266</f>
        <v>5297.4433714299103</v>
      </c>
      <c r="AF137" s="78">
        <f>'Offshore Wind'!U266</f>
        <v>5063.6044859113954</v>
      </c>
      <c r="AG137" s="78">
        <f>'Offshore Wind'!V266</f>
        <v>4993.4528202558404</v>
      </c>
      <c r="AH137" s="78">
        <f>'Offshore Wind'!W266</f>
        <v>4923.3011546002863</v>
      </c>
      <c r="AI137" s="78">
        <f>'Offshore Wind'!X266</f>
        <v>4853.1494889447313</v>
      </c>
      <c r="AJ137" s="78">
        <f>'Offshore Wind'!Y266</f>
        <v>4782.9978232891763</v>
      </c>
      <c r="AK137" s="78">
        <f>'Offshore Wind'!Z266</f>
        <v>4712.8461576336231</v>
      </c>
      <c r="AL137" s="78">
        <f>'Offshore Wind'!AA266</f>
        <v>4642.6944919780681</v>
      </c>
      <c r="AM137" s="78">
        <f>'Offshore Wind'!AB266</f>
        <v>4572.542826322514</v>
      </c>
      <c r="AN137" s="78">
        <f>'Offshore Wind'!AC266</f>
        <v>4537.4669934947369</v>
      </c>
      <c r="AO137" s="78">
        <f>'Offshore Wind'!AD266</f>
        <v>4502.3911606669599</v>
      </c>
      <c r="AP137" s="78">
        <f>'Offshore Wind'!AE266</f>
        <v>4467.3153278391819</v>
      </c>
      <c r="AQ137" s="78">
        <f>'Offshore Wind'!AF266</f>
        <v>4432.2394950114049</v>
      </c>
      <c r="AR137" s="78">
        <f>'Offshore Wind'!AG266</f>
        <v>4397.1636621836278</v>
      </c>
      <c r="AS137" s="78">
        <f>'Offshore Wind'!AH266</f>
        <v>4362.0878293558499</v>
      </c>
      <c r="AT137" s="78">
        <f>'Offshore Wind'!AI266</f>
        <v>4327.0119965280737</v>
      </c>
      <c r="AU137" s="78">
        <f>'Offshore Wind'!AJ266</f>
        <v>4291.9361637002958</v>
      </c>
      <c r="AV137" s="78">
        <f>'Offshore Wind'!AK266</f>
        <v>4256.8603308725187</v>
      </c>
      <c r="AW137" s="78">
        <f>'Offshore Wind'!AL266</f>
        <v>4221.7844980447426</v>
      </c>
      <c r="AX137" s="78">
        <f>'Offshore Wind'!AM266</f>
        <v>4190.2162484997425</v>
      </c>
      <c r="AY137" s="78">
        <f>'Offshore Wind'!AN266</f>
        <v>4158.6479989547433</v>
      </c>
      <c r="AZ137" s="78">
        <f>'Offshore Wind'!AO266</f>
        <v>4127.0797494097433</v>
      </c>
      <c r="BA137" s="78">
        <f>'Offshore Wind'!AP266</f>
        <v>4095.5114998647441</v>
      </c>
      <c r="BB137" s="78">
        <f>'Offshore Wind'!AQ266</f>
        <v>4063.9432503197445</v>
      </c>
      <c r="BC137" s="78">
        <f>'Offshore Wind'!AR266</f>
        <v>4032.3750007747444</v>
      </c>
      <c r="BD137" s="78">
        <f>'Offshore Wind'!AS266</f>
        <v>4000.8067512297448</v>
      </c>
      <c r="BE137" s="78">
        <f>'Offshore Wind'!AT266</f>
        <v>3969.2385016847452</v>
      </c>
      <c r="BF137" s="78">
        <f>'Offshore Wind'!AU266</f>
        <v>3937.6702521397456</v>
      </c>
      <c r="BG137" s="78">
        <f>'Offshore Wind'!AV266</f>
        <v>3906.1020025947478</v>
      </c>
    </row>
    <row r="138" spans="2:59">
      <c r="B138" s="876"/>
      <c r="D138" s="736"/>
      <c r="E138" s="62" t="str">
        <f>'Offshore Wind'!K267</f>
        <v>TRG 10 - Mid</v>
      </c>
      <c r="F138" s="42" t="e">
        <f>'Offshore Wind'!#REF!</f>
        <v>#REF!</v>
      </c>
      <c r="G138" s="42" t="e">
        <f>'Offshore Wind'!#REF!</f>
        <v>#REF!</v>
      </c>
      <c r="H138" s="42" t="e">
        <f>'Offshore Wind'!#REF!</f>
        <v>#REF!</v>
      </c>
      <c r="I138" s="42" t="e">
        <f>'Offshore Wind'!#REF!</f>
        <v>#REF!</v>
      </c>
      <c r="J138" s="42" t="e">
        <f>'Offshore Wind'!#REF!</f>
        <v>#REF!</v>
      </c>
      <c r="K138" s="42" t="e">
        <f>'Offshore Wind'!#REF!</f>
        <v>#REF!</v>
      </c>
      <c r="L138" s="42" t="e">
        <f>'Offshore Wind'!#REF!</f>
        <v>#REF!</v>
      </c>
      <c r="M138" s="42" t="e">
        <f>'Offshore Wind'!#REF!</f>
        <v>#REF!</v>
      </c>
      <c r="N138" s="42" t="e">
        <f>'Offshore Wind'!#REF!</f>
        <v>#REF!</v>
      </c>
      <c r="O138" s="42" t="e">
        <f>'Offshore Wind'!#REF!</f>
        <v>#REF!</v>
      </c>
      <c r="P138" s="42" t="e">
        <f>'Offshore Wind'!#REF!</f>
        <v>#REF!</v>
      </c>
      <c r="Q138" s="42" t="e">
        <f>'Offshore Wind'!#REF!</f>
        <v>#REF!</v>
      </c>
      <c r="R138" s="42" t="e">
        <f>'Offshore Wind'!#REF!</f>
        <v>#REF!</v>
      </c>
      <c r="S138" s="42"/>
      <c r="T138" s="42"/>
      <c r="U138" s="42"/>
      <c r="V138" s="42">
        <f>'Offshore Wind'!L43</f>
        <v>7378.3023860894482</v>
      </c>
      <c r="W138" s="42">
        <f>'Offshore Wind'!L267</f>
        <v>7378.3023860894591</v>
      </c>
      <c r="X138" s="42">
        <f>'Offshore Wind'!M267</f>
        <v>7228.6229463245963</v>
      </c>
      <c r="Y138" s="42">
        <f>'Offshore Wind'!N267</f>
        <v>7078.636440104503</v>
      </c>
      <c r="Z138" s="42">
        <f>'Offshore Wind'!O267</f>
        <v>6890.56094700622</v>
      </c>
      <c r="AA138" s="42">
        <f>'Offshore Wind'!P267</f>
        <v>6702.4854539079379</v>
      </c>
      <c r="AB138" s="42">
        <f>'Offshore Wind'!Q267</f>
        <v>6514.4099608096549</v>
      </c>
      <c r="AC138" s="42">
        <f>'Offshore Wind'!R267</f>
        <v>6326.3344677113728</v>
      </c>
      <c r="AD138" s="42">
        <f>'Offshore Wind'!S267</f>
        <v>6092.4955821928579</v>
      </c>
      <c r="AE138" s="42">
        <f>'Offshore Wind'!T267</f>
        <v>5858.6566966743439</v>
      </c>
      <c r="AF138" s="42">
        <f>'Offshore Wind'!U267</f>
        <v>5624.8178111558291</v>
      </c>
      <c r="AG138" s="42">
        <f>'Offshore Wind'!V267</f>
        <v>5594.7528115891637</v>
      </c>
      <c r="AH138" s="42">
        <f>'Offshore Wind'!W267</f>
        <v>5564.6878120224983</v>
      </c>
      <c r="AI138" s="42">
        <f>'Offshore Wind'!X267</f>
        <v>5534.622812455832</v>
      </c>
      <c r="AJ138" s="42">
        <f>'Offshore Wind'!Y267</f>
        <v>5504.5578128891657</v>
      </c>
      <c r="AK138" s="42">
        <f>'Offshore Wind'!Z267</f>
        <v>5474.4928133225003</v>
      </c>
      <c r="AL138" s="42">
        <f>'Offshore Wind'!AA267</f>
        <v>5444.427813755834</v>
      </c>
      <c r="AM138" s="42">
        <f>'Offshore Wind'!AB267</f>
        <v>5414.362814189165</v>
      </c>
      <c r="AN138" s="42">
        <f>'Offshore Wind'!AC267</f>
        <v>5400.3324810580552</v>
      </c>
      <c r="AO138" s="42">
        <f>'Offshore Wind'!AD267</f>
        <v>5386.3021479269446</v>
      </c>
      <c r="AP138" s="42">
        <f>'Offshore Wind'!AE267</f>
        <v>5372.271814795834</v>
      </c>
      <c r="AQ138" s="42">
        <f>'Offshore Wind'!AF267</f>
        <v>5358.2414816647242</v>
      </c>
      <c r="AR138" s="42">
        <f>'Offshore Wind'!AG267</f>
        <v>5344.2111485336136</v>
      </c>
      <c r="AS138" s="42">
        <f>'Offshore Wind'!AH267</f>
        <v>5330.180815402503</v>
      </c>
      <c r="AT138" s="42">
        <f>'Offshore Wind'!AI267</f>
        <v>5316.1504822713923</v>
      </c>
      <c r="AU138" s="42">
        <f>'Offshore Wind'!AJ267</f>
        <v>5302.1201491402826</v>
      </c>
      <c r="AV138" s="42">
        <f>'Offshore Wind'!AK267</f>
        <v>5288.089816009172</v>
      </c>
      <c r="AW138" s="42">
        <f>'Offshore Wind'!AL267</f>
        <v>5274.0594828780577</v>
      </c>
      <c r="AX138" s="42">
        <f>'Offshore Wind'!AM267</f>
        <v>5258.1121484043888</v>
      </c>
      <c r="AY138" s="42">
        <f>'Offshore Wind'!AN267</f>
        <v>5242.164813930719</v>
      </c>
      <c r="AZ138" s="42">
        <f>'Offshore Wind'!AO267</f>
        <v>5226.2174794570492</v>
      </c>
      <c r="BA138" s="42">
        <f>'Offshore Wind'!AP267</f>
        <v>5210.2701449833803</v>
      </c>
      <c r="BB138" s="42">
        <f>'Offshore Wind'!AQ267</f>
        <v>5194.3228105097105</v>
      </c>
      <c r="BC138" s="42">
        <f>'Offshore Wind'!AR267</f>
        <v>5178.3754760360416</v>
      </c>
      <c r="BD138" s="42">
        <f>'Offshore Wind'!AS267</f>
        <v>5162.4281415623727</v>
      </c>
      <c r="BE138" s="42">
        <f>'Offshore Wind'!AT267</f>
        <v>5146.4808070887038</v>
      </c>
      <c r="BF138" s="42">
        <f>'Offshore Wind'!AU267</f>
        <v>5130.533472615034</v>
      </c>
      <c r="BG138" s="42">
        <f>'Offshore Wind'!AV267</f>
        <v>5114.5861381413615</v>
      </c>
    </row>
    <row r="139" spans="2:59">
      <c r="B139" s="876"/>
      <c r="D139" s="737"/>
      <c r="E139" s="62" t="str">
        <f>'Offshore Wind'!K268</f>
        <v>TRG 10 - High</v>
      </c>
      <c r="F139" s="43"/>
      <c r="G139" s="43"/>
      <c r="H139" s="43"/>
      <c r="I139" s="43"/>
      <c r="J139" s="43"/>
      <c r="K139" s="43"/>
      <c r="L139" s="43"/>
      <c r="M139" s="43"/>
      <c r="N139" s="43"/>
      <c r="O139" s="43"/>
      <c r="P139" s="43"/>
      <c r="Q139" s="43"/>
      <c r="R139" s="43"/>
      <c r="S139" s="43"/>
      <c r="T139" s="43"/>
      <c r="U139" s="43"/>
      <c r="V139" s="43"/>
      <c r="W139" s="43">
        <f>'Offshore Wind'!L268</f>
        <v>7378.3023860894591</v>
      </c>
      <c r="X139" s="43">
        <f>'Offshore Wind'!M268</f>
        <v>7520.51063761768</v>
      </c>
      <c r="Y139" s="43">
        <f>'Offshore Wind'!N268</f>
        <v>7662.4118226906721</v>
      </c>
      <c r="Z139" s="43">
        <f>'Offshore Wind'!O268</f>
        <v>7521.3095644986224</v>
      </c>
      <c r="AA139" s="43">
        <f>'Offshore Wind'!P268</f>
        <v>7380.2073063065718</v>
      </c>
      <c r="AB139" s="43">
        <f>'Offshore Wind'!Q268</f>
        <v>7239.1050481145221</v>
      </c>
      <c r="AC139" s="43">
        <f>'Offshore Wind'!R268</f>
        <v>7098.0027899224706</v>
      </c>
      <c r="AD139" s="43">
        <f>'Offshore Wind'!S268</f>
        <v>6934.3155700595098</v>
      </c>
      <c r="AE139" s="43">
        <f>'Offshore Wind'!T268</f>
        <v>6770.628350196549</v>
      </c>
      <c r="AF139" s="43">
        <f>'Offshore Wind'!U268</f>
        <v>6606.9411303335901</v>
      </c>
      <c r="AG139" s="43">
        <f>'Offshore Wind'!V268</f>
        <v>6606.9411303335901</v>
      </c>
      <c r="AH139" s="43">
        <f>'Offshore Wind'!W268</f>
        <v>6606.9411303335901</v>
      </c>
      <c r="AI139" s="43">
        <f>'Offshore Wind'!X268</f>
        <v>6606.9411303335901</v>
      </c>
      <c r="AJ139" s="43">
        <f>'Offshore Wind'!Y268</f>
        <v>6606.9411303335901</v>
      </c>
      <c r="AK139" s="43">
        <f>'Offshore Wind'!Z268</f>
        <v>6606.9411303335901</v>
      </c>
      <c r="AL139" s="43">
        <f>'Offshore Wind'!AA268</f>
        <v>6606.9411303335901</v>
      </c>
      <c r="AM139" s="43">
        <f>'Offshore Wind'!AB268</f>
        <v>6606.9411303335901</v>
      </c>
      <c r="AN139" s="43">
        <f>'Offshore Wind'!AC268</f>
        <v>6606.9411303335901</v>
      </c>
      <c r="AO139" s="43">
        <f>'Offshore Wind'!AD268</f>
        <v>6606.9411303335901</v>
      </c>
      <c r="AP139" s="43">
        <f>'Offshore Wind'!AE268</f>
        <v>6606.9411303335901</v>
      </c>
      <c r="AQ139" s="43">
        <f>'Offshore Wind'!AF268</f>
        <v>6606.9411303335901</v>
      </c>
      <c r="AR139" s="43">
        <f>'Offshore Wind'!AG268</f>
        <v>6606.9411303335901</v>
      </c>
      <c r="AS139" s="43">
        <f>'Offshore Wind'!AH268</f>
        <v>6606.9411303335901</v>
      </c>
      <c r="AT139" s="43">
        <f>'Offshore Wind'!AI268</f>
        <v>6606.9411303335901</v>
      </c>
      <c r="AU139" s="43">
        <f>'Offshore Wind'!AJ268</f>
        <v>6606.9411303335901</v>
      </c>
      <c r="AV139" s="43">
        <f>'Offshore Wind'!AK268</f>
        <v>6606.9411303335901</v>
      </c>
      <c r="AW139" s="43">
        <f>'Offshore Wind'!AL268</f>
        <v>6606.9411303335901</v>
      </c>
      <c r="AX139" s="43">
        <f>'Offshore Wind'!AM268</f>
        <v>6606.9411303335901</v>
      </c>
      <c r="AY139" s="43">
        <f>'Offshore Wind'!AN268</f>
        <v>6606.9411303335901</v>
      </c>
      <c r="AZ139" s="43">
        <f>'Offshore Wind'!AO268</f>
        <v>6606.9411303335901</v>
      </c>
      <c r="BA139" s="43">
        <f>'Offshore Wind'!AP268</f>
        <v>6606.9411303335901</v>
      </c>
      <c r="BB139" s="43">
        <f>'Offshore Wind'!AQ268</f>
        <v>6606.9411303335901</v>
      </c>
      <c r="BC139" s="43">
        <f>'Offshore Wind'!AR268</f>
        <v>6606.9411303335901</v>
      </c>
      <c r="BD139" s="43">
        <f>'Offshore Wind'!AS268</f>
        <v>6606.9411303335901</v>
      </c>
      <c r="BE139" s="43">
        <f>'Offshore Wind'!AT268</f>
        <v>6606.9411303335901</v>
      </c>
      <c r="BF139" s="43">
        <f>'Offshore Wind'!AU268</f>
        <v>6606.9411303335901</v>
      </c>
      <c r="BG139" s="43">
        <f>'Offshore Wind'!AV268</f>
        <v>6606.9411303335901</v>
      </c>
    </row>
    <row r="141" spans="2:59">
      <c r="F141" s="1">
        <f t="shared" ref="F141:R141" si="8">F4</f>
        <v>2000</v>
      </c>
      <c r="G141" s="1">
        <f t="shared" si="8"/>
        <v>2001</v>
      </c>
      <c r="H141" s="1">
        <f t="shared" si="8"/>
        <v>2002</v>
      </c>
      <c r="I141" s="1">
        <f t="shared" si="8"/>
        <v>2003</v>
      </c>
      <c r="J141" s="1">
        <f t="shared" si="8"/>
        <v>2004</v>
      </c>
      <c r="K141" s="1">
        <f t="shared" si="8"/>
        <v>2005</v>
      </c>
      <c r="L141" s="1">
        <f t="shared" si="8"/>
        <v>2006</v>
      </c>
      <c r="M141" s="1">
        <f t="shared" si="8"/>
        <v>2007</v>
      </c>
      <c r="N141" s="1">
        <f t="shared" si="8"/>
        <v>2008</v>
      </c>
      <c r="O141" s="1">
        <f t="shared" si="8"/>
        <v>2009</v>
      </c>
      <c r="P141" s="1">
        <f t="shared" si="8"/>
        <v>2010</v>
      </c>
      <c r="Q141" s="1">
        <f t="shared" si="8"/>
        <v>2011</v>
      </c>
      <c r="R141" s="1">
        <f t="shared" si="8"/>
        <v>2012</v>
      </c>
      <c r="S141" s="24">
        <v>2010</v>
      </c>
      <c r="T141" s="24">
        <v>2011</v>
      </c>
      <c r="U141" s="24">
        <v>2012</v>
      </c>
      <c r="V141" s="365">
        <f t="shared" ref="V141:BG141" si="9">V4</f>
        <v>2013</v>
      </c>
      <c r="W141" s="1">
        <f t="shared" si="9"/>
        <v>2014</v>
      </c>
      <c r="X141" s="1">
        <f t="shared" si="9"/>
        <v>2015</v>
      </c>
      <c r="Y141" s="1">
        <f t="shared" si="9"/>
        <v>2016</v>
      </c>
      <c r="Z141" s="1">
        <f t="shared" si="9"/>
        <v>2017</v>
      </c>
      <c r="AA141" s="1">
        <f t="shared" si="9"/>
        <v>2018</v>
      </c>
      <c r="AB141" s="1">
        <f t="shared" si="9"/>
        <v>2019</v>
      </c>
      <c r="AC141" s="1">
        <f t="shared" si="9"/>
        <v>2020</v>
      </c>
      <c r="AD141" s="1">
        <f t="shared" si="9"/>
        <v>2021</v>
      </c>
      <c r="AE141" s="1">
        <f t="shared" si="9"/>
        <v>2022</v>
      </c>
      <c r="AF141" s="1">
        <f t="shared" si="9"/>
        <v>2023</v>
      </c>
      <c r="AG141" s="1">
        <f t="shared" si="9"/>
        <v>2024</v>
      </c>
      <c r="AH141" s="1">
        <f t="shared" si="9"/>
        <v>2025</v>
      </c>
      <c r="AI141" s="1">
        <f t="shared" si="9"/>
        <v>2026</v>
      </c>
      <c r="AJ141" s="1">
        <f t="shared" si="9"/>
        <v>2027</v>
      </c>
      <c r="AK141" s="1">
        <f t="shared" si="9"/>
        <v>2028</v>
      </c>
      <c r="AL141" s="1">
        <f t="shared" si="9"/>
        <v>2029</v>
      </c>
      <c r="AM141" s="1">
        <f t="shared" si="9"/>
        <v>2030</v>
      </c>
      <c r="AN141" s="1">
        <f t="shared" si="9"/>
        <v>2031</v>
      </c>
      <c r="AO141" s="1">
        <f t="shared" si="9"/>
        <v>2032</v>
      </c>
      <c r="AP141" s="1">
        <f t="shared" si="9"/>
        <v>2033</v>
      </c>
      <c r="AQ141" s="1">
        <f t="shared" si="9"/>
        <v>2034</v>
      </c>
      <c r="AR141" s="1">
        <f t="shared" si="9"/>
        <v>2035</v>
      </c>
      <c r="AS141" s="1">
        <f t="shared" si="9"/>
        <v>2036</v>
      </c>
      <c r="AT141" s="1">
        <f t="shared" si="9"/>
        <v>2037</v>
      </c>
      <c r="AU141" s="1">
        <f t="shared" si="9"/>
        <v>2038</v>
      </c>
      <c r="AV141" s="1">
        <f t="shared" si="9"/>
        <v>2039</v>
      </c>
      <c r="AW141" s="1">
        <f t="shared" si="9"/>
        <v>2040</v>
      </c>
      <c r="AX141" s="1">
        <f t="shared" si="9"/>
        <v>2041</v>
      </c>
      <c r="AY141" s="1">
        <f t="shared" si="9"/>
        <v>2042</v>
      </c>
      <c r="AZ141" s="1">
        <f t="shared" si="9"/>
        <v>2043</v>
      </c>
      <c r="BA141" s="1">
        <f t="shared" si="9"/>
        <v>2044</v>
      </c>
      <c r="BB141" s="1">
        <f t="shared" si="9"/>
        <v>2045</v>
      </c>
      <c r="BC141" s="1">
        <f t="shared" si="9"/>
        <v>2046</v>
      </c>
      <c r="BD141" s="1">
        <f t="shared" si="9"/>
        <v>2047</v>
      </c>
      <c r="BE141" s="1">
        <f t="shared" si="9"/>
        <v>2048</v>
      </c>
      <c r="BF141" s="1">
        <f t="shared" si="9"/>
        <v>2049</v>
      </c>
      <c r="BG141" s="1">
        <f t="shared" si="9"/>
        <v>2050</v>
      </c>
    </row>
    <row r="142" spans="2:59">
      <c r="B142" s="875" t="s">
        <v>119</v>
      </c>
      <c r="D142" s="735" t="s">
        <v>39</v>
      </c>
      <c r="E142" s="62" t="str">
        <f>'Offshore Wind'!K177</f>
        <v>TRG 1 - Low</v>
      </c>
      <c r="F142" s="359"/>
      <c r="G142" s="359"/>
      <c r="H142" s="359"/>
      <c r="I142" s="359"/>
      <c r="J142" s="359"/>
      <c r="K142" s="359"/>
      <c r="L142" s="359"/>
      <c r="M142" s="359"/>
      <c r="N142" s="359"/>
      <c r="O142" s="359"/>
      <c r="P142" s="359"/>
      <c r="Q142" s="359"/>
      <c r="R142" s="359"/>
      <c r="S142" s="359"/>
      <c r="T142" s="359"/>
      <c r="U142" s="359"/>
      <c r="V142" s="359"/>
      <c r="W142" s="359">
        <f>'Offshore Wind'!L177</f>
        <v>0.47425895065325047</v>
      </c>
      <c r="X142" s="359">
        <f>'Offshore Wind'!M177</f>
        <v>0.47469205010102761</v>
      </c>
      <c r="Y142" s="359">
        <f>'Offshore Wind'!N177</f>
        <v>0.47510394395064776</v>
      </c>
      <c r="Z142" s="359">
        <f>'Offshore Wind'!O177</f>
        <v>0.47773407282088581</v>
      </c>
      <c r="AA142" s="359">
        <f>'Offshore Wind'!P177</f>
        <v>0.48036425366405683</v>
      </c>
      <c r="AB142" s="359">
        <f>'Offshore Wind'!Q177</f>
        <v>0.48299449139498019</v>
      </c>
      <c r="AC142" s="359">
        <f>'Offshore Wind'!R177</f>
        <v>0.48562479156833782</v>
      </c>
      <c r="AD142" s="359">
        <f>'Offshore Wind'!S177</f>
        <v>0.50149012995454367</v>
      </c>
      <c r="AE142" s="359">
        <f>'Offshore Wind'!T177</f>
        <v>0.51735562757603382</v>
      </c>
      <c r="AF142" s="359">
        <f>'Offshore Wind'!U177</f>
        <v>0.53322130419449298</v>
      </c>
      <c r="AG142" s="359">
        <f>'Offshore Wind'!V177</f>
        <v>0.53363283369235825</v>
      </c>
      <c r="AH142" s="359">
        <f>'Offshore Wind'!W177</f>
        <v>0.53404437649457037</v>
      </c>
      <c r="AI142" s="359">
        <f>'Offshore Wind'!X177</f>
        <v>0.53445593315268503</v>
      </c>
      <c r="AJ142" s="359">
        <f>'Offshore Wind'!Y177</f>
        <v>0.53486750424917273</v>
      </c>
      <c r="AK142" s="359">
        <f>'Offshore Wind'!Z177</f>
        <v>0.53527909039961585</v>
      </c>
      <c r="AL142" s="359">
        <f>'Offshore Wind'!AA177</f>
        <v>0.53569069225509491</v>
      </c>
      <c r="AM142" s="359">
        <f>'Offshore Wind'!AB177</f>
        <v>0.53610231050478518</v>
      </c>
      <c r="AN142" s="359">
        <f>'Offshore Wind'!AC177</f>
        <v>0.53638019057899322</v>
      </c>
      <c r="AO142" s="359">
        <f>'Offshore Wind'!AD177</f>
        <v>0.53665807490284345</v>
      </c>
      <c r="AP142" s="359">
        <f>'Offshore Wind'!AE177</f>
        <v>0.53693596356937756</v>
      </c>
      <c r="AQ142" s="359">
        <f>'Offshore Wind'!AF177</f>
        <v>0.53721385667437416</v>
      </c>
      <c r="AR142" s="359">
        <f>'Offshore Wind'!AG177</f>
        <v>0.53749175431644824</v>
      </c>
      <c r="AS142" s="359">
        <f>'Offshore Wind'!AH177</f>
        <v>0.5377696565971587</v>
      </c>
      <c r="AT142" s="359">
        <f>'Offshore Wind'!AI177</f>
        <v>0.53804756362111827</v>
      </c>
      <c r="AU142" s="359">
        <f>'Offshore Wind'!AJ177</f>
        <v>0.5383254754961091</v>
      </c>
      <c r="AV142" s="359">
        <f>'Offshore Wind'!AK177</f>
        <v>0.53860339233320353</v>
      </c>
      <c r="AW142" s="359">
        <f>'Offshore Wind'!AL177</f>
        <v>0.53888131424689112</v>
      </c>
      <c r="AX142" s="359">
        <f>'Offshore Wind'!AM177</f>
        <v>0.53998452615289094</v>
      </c>
      <c r="AY142" s="359">
        <f>'Offshore Wind'!AN177</f>
        <v>0.54108774297378881</v>
      </c>
      <c r="AZ142" s="359">
        <f>'Offshore Wind'!AO177</f>
        <v>0.54219096481032103</v>
      </c>
      <c r="BA142" s="359">
        <f>'Offshore Wind'!AP177</f>
        <v>0.54329419176599636</v>
      </c>
      <c r="BB142" s="359">
        <f>'Offshore Wind'!AQ177</f>
        <v>0.54439742394719115</v>
      </c>
      <c r="BC142" s="359">
        <f>'Offshore Wind'!AR177</f>
        <v>0.5455006614632496</v>
      </c>
      <c r="BD142" s="359">
        <f>'Offshore Wind'!AS177</f>
        <v>0.54660390442658813</v>
      </c>
      <c r="BE142" s="359">
        <f>'Offshore Wind'!AT177</f>
        <v>0.54770715295280437</v>
      </c>
      <c r="BF142" s="359">
        <f>'Offshore Wind'!AU177</f>
        <v>0.54881040716078933</v>
      </c>
      <c r="BG142" s="359">
        <f>'Offshore Wind'!AV177</f>
        <v>0.5499136671728464</v>
      </c>
    </row>
    <row r="143" spans="2:59">
      <c r="B143" s="875"/>
      <c r="D143" s="736"/>
      <c r="E143" s="62" t="str">
        <f>'Offshore Wind'!K178</f>
        <v>TRG 1 - Mid</v>
      </c>
      <c r="F143" s="358" t="e">
        <f>'Offshore Wind'!#REF!</f>
        <v>#REF!</v>
      </c>
      <c r="G143" s="358" t="e">
        <f>'Offshore Wind'!#REF!</f>
        <v>#REF!</v>
      </c>
      <c r="H143" s="358" t="e">
        <f>'Offshore Wind'!#REF!</f>
        <v>#REF!</v>
      </c>
      <c r="I143" s="358" t="e">
        <f>'Offshore Wind'!#REF!</f>
        <v>#REF!</v>
      </c>
      <c r="J143" s="358" t="e">
        <f>'Offshore Wind'!#REF!</f>
        <v>#REF!</v>
      </c>
      <c r="K143" s="358" t="e">
        <f>'Offshore Wind'!#REF!</f>
        <v>#REF!</v>
      </c>
      <c r="L143" s="358" t="e">
        <f>'Offshore Wind'!#REF!</f>
        <v>#REF!</v>
      </c>
      <c r="M143" s="358" t="e">
        <f>'Offshore Wind'!#REF!</f>
        <v>#REF!</v>
      </c>
      <c r="N143" s="358" t="e">
        <f>'Offshore Wind'!#REF!</f>
        <v>#REF!</v>
      </c>
      <c r="O143" s="358" t="e">
        <f>'Offshore Wind'!#REF!</f>
        <v>#REF!</v>
      </c>
      <c r="P143" s="358" t="e">
        <f>'Offshore Wind'!#REF!</f>
        <v>#REF!</v>
      </c>
      <c r="Q143" s="358" t="e">
        <f>'Offshore Wind'!#REF!</f>
        <v>#REF!</v>
      </c>
      <c r="R143" s="358" t="e">
        <f>'Offshore Wind'!#REF!</f>
        <v>#REF!</v>
      </c>
      <c r="S143" s="358"/>
      <c r="T143" s="358"/>
      <c r="U143" s="358"/>
      <c r="V143" s="358">
        <f>'Offshore Wind'!L12</f>
        <v>0.47425895065325047</v>
      </c>
      <c r="W143" s="358">
        <f>'Offshore Wind'!L178</f>
        <v>0.47425895065325047</v>
      </c>
      <c r="X143" s="358">
        <f>'Offshore Wind'!M178</f>
        <v>0.47428073106616092</v>
      </c>
      <c r="Y143" s="358">
        <f>'Offshore Wind'!N178</f>
        <v>0.47428116519872338</v>
      </c>
      <c r="Z143" s="358">
        <f>'Offshore Wind'!O178</f>
        <v>0.47696105309112152</v>
      </c>
      <c r="AA143" s="358">
        <f>'Offshore Wind'!P178</f>
        <v>0.4796409847514122</v>
      </c>
      <c r="AB143" s="358">
        <f>'Offshore Wind'!Q178</f>
        <v>0.48232096409972053</v>
      </c>
      <c r="AC143" s="358">
        <f>'Offshore Wind'!R178</f>
        <v>0.4850009955387265</v>
      </c>
      <c r="AD143" s="358">
        <f>'Offshore Wind'!S178</f>
        <v>0.49549671426422492</v>
      </c>
      <c r="AE143" s="358">
        <f>'Offshore Wind'!T178</f>
        <v>0.50599254748051048</v>
      </c>
      <c r="AF143" s="358">
        <f>'Offshore Wind'!U178</f>
        <v>0.51648850875619134</v>
      </c>
      <c r="AG143" s="358">
        <f>'Offshore Wind'!V178</f>
        <v>0.51692872999773987</v>
      </c>
      <c r="AH143" s="358">
        <f>'Offshore Wind'!W178</f>
        <v>0.5173689536758439</v>
      </c>
      <c r="AI143" s="358">
        <f>'Offshore Wind'!X178</f>
        <v>0.5178091798341371</v>
      </c>
      <c r="AJ143" s="358">
        <f>'Offshore Wind'!Y178</f>
        <v>0.51824940851730217</v>
      </c>
      <c r="AK143" s="358">
        <f>'Offshore Wind'!Z178</f>
        <v>0.51868963977110127</v>
      </c>
      <c r="AL143" s="358">
        <f>'Offshore Wind'!AA178</f>
        <v>0.51912987364240848</v>
      </c>
      <c r="AM143" s="358">
        <f>'Offshore Wind'!AB178</f>
        <v>0.51957011017924581</v>
      </c>
      <c r="AN143" s="358">
        <f>'Offshore Wind'!AC178</f>
        <v>0.52017754991711396</v>
      </c>
      <c r="AO143" s="358">
        <f>'Offshore Wind'!AD178</f>
        <v>0.5207849902126277</v>
      </c>
      <c r="AP143" s="358">
        <f>'Offshore Wind'!AE178</f>
        <v>0.52139243106986477</v>
      </c>
      <c r="AQ143" s="358">
        <f>'Offshore Wind'!AF178</f>
        <v>0.52199987249294266</v>
      </c>
      <c r="AR143" s="358">
        <f>'Offshore Wind'!AG178</f>
        <v>0.52260731448601871</v>
      </c>
      <c r="AS143" s="358">
        <f>'Offshore Wind'!AH178</f>
        <v>0.52321475705329157</v>
      </c>
      <c r="AT143" s="358">
        <f>'Offshore Wind'!AI178</f>
        <v>0.52382220019900083</v>
      </c>
      <c r="AU143" s="358">
        <f>'Offshore Wind'!AJ178</f>
        <v>0.52442964392742841</v>
      </c>
      <c r="AV143" s="358">
        <f>'Offshore Wind'!AK178</f>
        <v>0.5250370882428983</v>
      </c>
      <c r="AW143" s="358">
        <f>'Offshore Wind'!AL178</f>
        <v>0.52564453314977699</v>
      </c>
      <c r="AX143" s="358">
        <f>'Offshore Wind'!AM178</f>
        <v>0.52622511624638968</v>
      </c>
      <c r="AY143" s="358">
        <f>'Offshore Wind'!AN178</f>
        <v>0.52680570007428318</v>
      </c>
      <c r="AZ143" s="358">
        <f>'Offshore Wind'!AO178</f>
        <v>0.52738628463966464</v>
      </c>
      <c r="BA143" s="358">
        <f>'Offshore Wind'!AP178</f>
        <v>0.52796686994881237</v>
      </c>
      <c r="BB143" s="358">
        <f>'Offshore Wind'!AQ178</f>
        <v>0.52854745600807529</v>
      </c>
      <c r="BC143" s="358">
        <f>'Offshore Wind'!AR178</f>
        <v>0.52912804282387516</v>
      </c>
      <c r="BD143" s="358">
        <f>'Offshore Wind'!AS178</f>
        <v>0.5297086304027071</v>
      </c>
      <c r="BE143" s="358">
        <f>'Offshore Wind'!AT178</f>
        <v>0.53028921875114132</v>
      </c>
      <c r="BF143" s="358">
        <f>'Offshore Wind'!AU178</f>
        <v>0.53086980787582294</v>
      </c>
      <c r="BG143" s="358">
        <f>'Offshore Wind'!AV178</f>
        <v>0.53145039778347447</v>
      </c>
    </row>
    <row r="144" spans="2:59" ht="15.75" thickBot="1">
      <c r="B144" s="875"/>
      <c r="D144" s="736"/>
      <c r="E144" s="62" t="str">
        <f>'Offshore Wind'!K179</f>
        <v>TRG 1 - High</v>
      </c>
      <c r="F144" s="361"/>
      <c r="G144" s="361"/>
      <c r="H144" s="361"/>
      <c r="I144" s="361"/>
      <c r="J144" s="361"/>
      <c r="K144" s="361"/>
      <c r="L144" s="361"/>
      <c r="M144" s="361"/>
      <c r="N144" s="361"/>
      <c r="O144" s="361"/>
      <c r="P144" s="361"/>
      <c r="Q144" s="361"/>
      <c r="R144" s="361"/>
      <c r="S144" s="361"/>
      <c r="T144" s="361"/>
      <c r="U144" s="361"/>
      <c r="V144" s="361"/>
      <c r="W144" s="361">
        <f>'Offshore Wind'!L179</f>
        <v>0.47425895065325047</v>
      </c>
      <c r="X144" s="361">
        <f>'Offshore Wind'!M179</f>
        <v>0.47427996924771687</v>
      </c>
      <c r="Y144" s="361">
        <f>'Offshore Wind'!N179</f>
        <v>0.47427963584258387</v>
      </c>
      <c r="Z144" s="361">
        <f>'Offshore Wind'!O179</f>
        <v>0.47515710024524527</v>
      </c>
      <c r="AA144" s="361">
        <f>'Offshore Wind'!P179</f>
        <v>0.47603458257413789</v>
      </c>
      <c r="AB144" s="361">
        <f>'Offshore Wind'!Q179</f>
        <v>0.47691208393150991</v>
      </c>
      <c r="AC144" s="361">
        <f>'Offshore Wind'!R179</f>
        <v>0.47778960551186678</v>
      </c>
      <c r="AD144" s="361">
        <f>'Offshore Wind'!S179</f>
        <v>0.49080308764836234</v>
      </c>
      <c r="AE144" s="361">
        <f>'Offshore Wind'!T179</f>
        <v>0.50381661766767039</v>
      </c>
      <c r="AF144" s="361">
        <f>'Offshore Wind'!U179</f>
        <v>0.51683019874698222</v>
      </c>
      <c r="AG144" s="361">
        <f>'Offshore Wind'!V179</f>
        <v>0.51698036047746498</v>
      </c>
      <c r="AH144" s="361">
        <f>'Offshore Wind'!W179</f>
        <v>0.51713052220794764</v>
      </c>
      <c r="AI144" s="361">
        <f>'Offshore Wind'!X179</f>
        <v>0.51728068393843052</v>
      </c>
      <c r="AJ144" s="361">
        <f>'Offshore Wind'!Y179</f>
        <v>0.51743084566891318</v>
      </c>
      <c r="AK144" s="361">
        <f>'Offshore Wind'!Z179</f>
        <v>0.51758100739939605</v>
      </c>
      <c r="AL144" s="361">
        <f>'Offshore Wind'!AA179</f>
        <v>0.51773116912987882</v>
      </c>
      <c r="AM144" s="361">
        <f>'Offshore Wind'!AB179</f>
        <v>0.5178813308603617</v>
      </c>
      <c r="AN144" s="361">
        <f>'Offshore Wind'!AC179</f>
        <v>0.5178813308603617</v>
      </c>
      <c r="AO144" s="361">
        <f>'Offshore Wind'!AD179</f>
        <v>0.5178813308603617</v>
      </c>
      <c r="AP144" s="361">
        <f>'Offshore Wind'!AE179</f>
        <v>0.5178813308603617</v>
      </c>
      <c r="AQ144" s="361">
        <f>'Offshore Wind'!AF179</f>
        <v>0.5178813308603617</v>
      </c>
      <c r="AR144" s="361">
        <f>'Offshore Wind'!AG179</f>
        <v>0.5178813308603617</v>
      </c>
      <c r="AS144" s="361">
        <f>'Offshore Wind'!AH179</f>
        <v>0.5178813308603617</v>
      </c>
      <c r="AT144" s="361">
        <f>'Offshore Wind'!AI179</f>
        <v>0.5178813308603617</v>
      </c>
      <c r="AU144" s="361">
        <f>'Offshore Wind'!AJ179</f>
        <v>0.5178813308603617</v>
      </c>
      <c r="AV144" s="361">
        <f>'Offshore Wind'!AK179</f>
        <v>0.5178813308603617</v>
      </c>
      <c r="AW144" s="361">
        <f>'Offshore Wind'!AL179</f>
        <v>0.5178813308603617</v>
      </c>
      <c r="AX144" s="361">
        <f>'Offshore Wind'!AM179</f>
        <v>0.5178813308603617</v>
      </c>
      <c r="AY144" s="361">
        <f>'Offshore Wind'!AN179</f>
        <v>0.5178813308603617</v>
      </c>
      <c r="AZ144" s="361">
        <f>'Offshore Wind'!AO179</f>
        <v>0.5178813308603617</v>
      </c>
      <c r="BA144" s="361">
        <f>'Offshore Wind'!AP179</f>
        <v>0.5178813308603617</v>
      </c>
      <c r="BB144" s="361">
        <f>'Offshore Wind'!AQ179</f>
        <v>0.5178813308603617</v>
      </c>
      <c r="BC144" s="361">
        <f>'Offshore Wind'!AR179</f>
        <v>0.5178813308603617</v>
      </c>
      <c r="BD144" s="361">
        <f>'Offshore Wind'!AS179</f>
        <v>0.5178813308603617</v>
      </c>
      <c r="BE144" s="361">
        <f>'Offshore Wind'!AT179</f>
        <v>0.5178813308603617</v>
      </c>
      <c r="BF144" s="361">
        <f>'Offshore Wind'!AU179</f>
        <v>0.5178813308603617</v>
      </c>
      <c r="BG144" s="361">
        <f>'Offshore Wind'!AV179</f>
        <v>0.5178813308603617</v>
      </c>
    </row>
    <row r="145" spans="2:59" ht="15.75" thickTop="1">
      <c r="B145" s="875"/>
      <c r="D145" s="736"/>
      <c r="E145" s="62" t="str">
        <f>'Offshore Wind'!K180</f>
        <v>TRG 2 - Low</v>
      </c>
      <c r="F145" s="362"/>
      <c r="G145" s="362"/>
      <c r="H145" s="362"/>
      <c r="I145" s="362"/>
      <c r="J145" s="362"/>
      <c r="K145" s="362"/>
      <c r="L145" s="362"/>
      <c r="M145" s="362"/>
      <c r="N145" s="362"/>
      <c r="O145" s="362"/>
      <c r="P145" s="362"/>
      <c r="Q145" s="362"/>
      <c r="R145" s="362"/>
      <c r="S145" s="362"/>
      <c r="T145" s="362"/>
      <c r="U145" s="362"/>
      <c r="V145" s="362"/>
      <c r="W145" s="362">
        <f>'Offshore Wind'!L180</f>
        <v>0.434807216211821</v>
      </c>
      <c r="X145" s="362">
        <f>'Offshore Wind'!M180</f>
        <v>0.43520428782211534</v>
      </c>
      <c r="Y145" s="362">
        <f>'Offshore Wind'!N180</f>
        <v>0.43558191784445099</v>
      </c>
      <c r="Z145" s="362">
        <f>'Offshore Wind'!O180</f>
        <v>0.43799325665159727</v>
      </c>
      <c r="AA145" s="362">
        <f>'Offshore Wind'!P180</f>
        <v>0.44040464310825272</v>
      </c>
      <c r="AB145" s="362">
        <f>'Offshore Wind'!Q180</f>
        <v>0.44281608172039233</v>
      </c>
      <c r="AC145" s="362">
        <f>'Offshore Wind'!R180</f>
        <v>0.44522757758062598</v>
      </c>
      <c r="AD145" s="362">
        <f>'Offshore Wind'!S180</f>
        <v>0.45977314094524557</v>
      </c>
      <c r="AE145" s="362">
        <f>'Offshore Wind'!T180</f>
        <v>0.47431885029899296</v>
      </c>
      <c r="AF145" s="362">
        <f>'Offshore Wind'!U180</f>
        <v>0.48886472375965645</v>
      </c>
      <c r="AG145" s="362">
        <f>'Offshore Wind'!V180</f>
        <v>0.48924201973922499</v>
      </c>
      <c r="AH145" s="362">
        <f>'Offshore Wind'!W180</f>
        <v>0.48961932791640406</v>
      </c>
      <c r="AI145" s="362">
        <f>'Offshore Wind'!X180</f>
        <v>0.48999664879686772</v>
      </c>
      <c r="AJ145" s="362">
        <f>'Offshore Wind'!Y180</f>
        <v>0.49037398291463313</v>
      </c>
      <c r="AK145" s="362">
        <f>'Offshore Wind'!Z180</f>
        <v>0.49075133083407474</v>
      </c>
      <c r="AL145" s="362">
        <f>'Offshore Wind'!AA180</f>
        <v>0.49112869315211194</v>
      </c>
      <c r="AM145" s="362">
        <f>'Offshore Wind'!AB180</f>
        <v>0.4915060705005907</v>
      </c>
      <c r="AN145" s="362">
        <f>'Offshore Wind'!AC180</f>
        <v>0.49176083482573574</v>
      </c>
      <c r="AO145" s="362">
        <f>'Offshore Wind'!AD180</f>
        <v>0.49201560304701181</v>
      </c>
      <c r="AP145" s="362">
        <f>'Offshore Wind'!AE180</f>
        <v>0.49227037524972123</v>
      </c>
      <c r="AQ145" s="362">
        <f>'Offshore Wind'!AF180</f>
        <v>0.49252515152167459</v>
      </c>
      <c r="AR145" s="362">
        <f>'Offshore Wind'!AG180</f>
        <v>0.49277993195328401</v>
      </c>
      <c r="AS145" s="362">
        <f>'Offshore Wind'!AH180</f>
        <v>0.49303471663765996</v>
      </c>
      <c r="AT145" s="362">
        <f>'Offshore Wind'!AI180</f>
        <v>0.49328950567071284</v>
      </c>
      <c r="AU145" s="362">
        <f>'Offshore Wind'!AJ180</f>
        <v>0.49354429915125853</v>
      </c>
      <c r="AV145" s="362">
        <f>'Offshore Wind'!AK180</f>
        <v>0.49379909718113019</v>
      </c>
      <c r="AW145" s="362">
        <f>'Offshore Wind'!AL180</f>
        <v>0.49405389986529313</v>
      </c>
      <c r="AX145" s="362">
        <f>'Offshore Wind'!AM180</f>
        <v>0.49506533991735507</v>
      </c>
      <c r="AY145" s="362">
        <f>'Offshore Wind'!AN180</f>
        <v>0.49607678447546399</v>
      </c>
      <c r="AZ145" s="362">
        <f>'Offshore Wind'!AO180</f>
        <v>0.4970882336319763</v>
      </c>
      <c r="BA145" s="362">
        <f>'Offshore Wind'!AP180</f>
        <v>0.49809968748179034</v>
      </c>
      <c r="BB145" s="362">
        <f>'Offshore Wind'!AQ180</f>
        <v>0.49911114612243351</v>
      </c>
      <c r="BC145" s="362">
        <f>'Offshore Wind'!AR180</f>
        <v>0.50012260965415423</v>
      </c>
      <c r="BD145" s="362">
        <f>'Offshore Wind'!AS180</f>
        <v>0.50113407818001698</v>
      </c>
      <c r="BE145" s="362">
        <f>'Offshore Wind'!AT180</f>
        <v>0.50214555180600362</v>
      </c>
      <c r="BF145" s="362">
        <f>'Offshore Wind'!AU180</f>
        <v>0.50315703064111506</v>
      </c>
      <c r="BG145" s="362">
        <f>'Offshore Wind'!AV180</f>
        <v>0.50416851479748082</v>
      </c>
    </row>
    <row r="146" spans="2:59">
      <c r="B146" s="875"/>
      <c r="D146" s="736"/>
      <c r="E146" s="62" t="str">
        <f>'Offshore Wind'!K181</f>
        <v>TRG 2 - Mid</v>
      </c>
      <c r="F146" s="358" t="e">
        <f>'Offshore Wind'!#REF!</f>
        <v>#REF!</v>
      </c>
      <c r="G146" s="358" t="e">
        <f>'Offshore Wind'!#REF!</f>
        <v>#REF!</v>
      </c>
      <c r="H146" s="358" t="e">
        <f>'Offshore Wind'!#REF!</f>
        <v>#REF!</v>
      </c>
      <c r="I146" s="358" t="e">
        <f>'Offshore Wind'!#REF!</f>
        <v>#REF!</v>
      </c>
      <c r="J146" s="358" t="e">
        <f>'Offshore Wind'!#REF!</f>
        <v>#REF!</v>
      </c>
      <c r="K146" s="358" t="e">
        <f>'Offshore Wind'!#REF!</f>
        <v>#REF!</v>
      </c>
      <c r="L146" s="358" t="e">
        <f>'Offshore Wind'!#REF!</f>
        <v>#REF!</v>
      </c>
      <c r="M146" s="358" t="e">
        <f>'Offshore Wind'!#REF!</f>
        <v>#REF!</v>
      </c>
      <c r="N146" s="358" t="e">
        <f>'Offshore Wind'!#REF!</f>
        <v>#REF!</v>
      </c>
      <c r="O146" s="358" t="e">
        <f>'Offshore Wind'!#REF!</f>
        <v>#REF!</v>
      </c>
      <c r="P146" s="358" t="e">
        <f>'Offshore Wind'!#REF!</f>
        <v>#REF!</v>
      </c>
      <c r="Q146" s="358" t="e">
        <f>'Offshore Wind'!#REF!</f>
        <v>#REF!</v>
      </c>
      <c r="R146" s="358" t="e">
        <f>'Offshore Wind'!#REF!</f>
        <v>#REF!</v>
      </c>
      <c r="S146" s="358"/>
      <c r="T146" s="358"/>
      <c r="U146" s="358"/>
      <c r="V146" s="358">
        <f>'Offshore Wind'!L13</f>
        <v>0.43480721621182061</v>
      </c>
      <c r="W146" s="358">
        <f>'Offshore Wind'!L181</f>
        <v>0.43480721621182061</v>
      </c>
      <c r="X146" s="358">
        <f>'Offshore Wind'!M181</f>
        <v>0.43482718479795751</v>
      </c>
      <c r="Y146" s="358">
        <f>'Offshore Wind'!N181</f>
        <v>0.43482758281674161</v>
      </c>
      <c r="Z146" s="358">
        <f>'Offshore Wind'!O181</f>
        <v>0.43728454138894862</v>
      </c>
      <c r="AA146" s="358">
        <f>'Offshore Wind'!P181</f>
        <v>0.43974154008816962</v>
      </c>
      <c r="AB146" s="358">
        <f>'Offshore Wind'!Q181</f>
        <v>0.4421985825084298</v>
      </c>
      <c r="AC146" s="358">
        <f>'Offshore Wind'!R181</f>
        <v>0.44465567268616751</v>
      </c>
      <c r="AD146" s="358">
        <f>'Offshore Wind'!S181</f>
        <v>0.45427829390373303</v>
      </c>
      <c r="AE146" s="358">
        <f>'Offshore Wind'!T181</f>
        <v>0.46390102008804796</v>
      </c>
      <c r="AF146" s="358">
        <f>'Offshore Wind'!U181</f>
        <v>0.47352386367900123</v>
      </c>
      <c r="AG146" s="358">
        <f>'Offshore Wind'!V181</f>
        <v>0.47392746464908603</v>
      </c>
      <c r="AH146" s="358">
        <f>'Offshore Wind'!W181</f>
        <v>0.47433106785303875</v>
      </c>
      <c r="AI146" s="358">
        <f>'Offshore Wind'!X181</f>
        <v>0.47473467333086367</v>
      </c>
      <c r="AJ146" s="358">
        <f>'Offshore Wind'!Y181</f>
        <v>0.47513828112352624</v>
      </c>
      <c r="AK146" s="358">
        <f>'Offshore Wind'!Z181</f>
        <v>0.4755418912729818</v>
      </c>
      <c r="AL146" s="358">
        <f>'Offshore Wind'!AA181</f>
        <v>0.47594550382220541</v>
      </c>
      <c r="AM146" s="358">
        <f>'Offshore Wind'!AB181</f>
        <v>0.47634911881522407</v>
      </c>
      <c r="AN146" s="358">
        <f>'Offshore Wind'!AC181</f>
        <v>0.47690602803343712</v>
      </c>
      <c r="AO146" s="358">
        <f>'Offshore Wind'!AD181</f>
        <v>0.47746293776290749</v>
      </c>
      <c r="AP146" s="358">
        <f>'Offshore Wind'!AE181</f>
        <v>0.47801984800737379</v>
      </c>
      <c r="AQ146" s="358">
        <f>'Offshore Wind'!AF181</f>
        <v>0.47857675877061079</v>
      </c>
      <c r="AR146" s="358">
        <f>'Offshore Wind'!AG181</f>
        <v>0.47913367005642998</v>
      </c>
      <c r="AS146" s="358">
        <f>'Offshore Wind'!AH181</f>
        <v>0.47969058186868074</v>
      </c>
      <c r="AT146" s="358">
        <f>'Offshore Wind'!AI181</f>
        <v>0.48024749421125007</v>
      </c>
      <c r="AU146" s="358">
        <f>'Offshore Wind'!AJ181</f>
        <v>0.48080440708806377</v>
      </c>
      <c r="AV146" s="358">
        <f>'Offshore Wind'!AK181</f>
        <v>0.481361320503086</v>
      </c>
      <c r="AW146" s="358">
        <f>'Offshore Wind'!AL181</f>
        <v>0.48191823446032012</v>
      </c>
      <c r="AX146" s="358">
        <f>'Offshore Wind'!AM181</f>
        <v>0.48245052113550052</v>
      </c>
      <c r="AY146" s="358">
        <f>'Offshore Wind'!AN181</f>
        <v>0.48298280848112951</v>
      </c>
      <c r="AZ146" s="358">
        <f>'Offshore Wind'!AO181</f>
        <v>0.48351509650289765</v>
      </c>
      <c r="BA146" s="358">
        <f>'Offshore Wind'!AP181</f>
        <v>0.4840473852065611</v>
      </c>
      <c r="BB146" s="358">
        <f>'Offshore Wind'!AQ181</f>
        <v>0.48457967459794049</v>
      </c>
      <c r="BC146" s="358">
        <f>'Offshore Wind'!AR181</f>
        <v>0.48511196468292367</v>
      </c>
      <c r="BD146" s="358">
        <f>'Offshore Wind'!AS181</f>
        <v>0.48564425546746537</v>
      </c>
      <c r="BE146" s="358">
        <f>'Offshore Wind'!AT181</f>
        <v>0.48617654695758905</v>
      </c>
      <c r="BF146" s="358">
        <f>'Offshore Wind'!AU181</f>
        <v>0.48670883915938706</v>
      </c>
      <c r="BG146" s="358">
        <f>'Offshore Wind'!AV181</f>
        <v>0.48724113207902287</v>
      </c>
    </row>
    <row r="147" spans="2:59" ht="15.75" thickBot="1">
      <c r="B147" s="875"/>
      <c r="D147" s="736"/>
      <c r="E147" s="62" t="str">
        <f>'Offshore Wind'!K182</f>
        <v>TRG 2 - High</v>
      </c>
      <c r="F147" s="361"/>
      <c r="G147" s="361"/>
      <c r="H147" s="361"/>
      <c r="I147" s="361"/>
      <c r="J147" s="361"/>
      <c r="K147" s="361"/>
      <c r="L147" s="361"/>
      <c r="M147" s="361"/>
      <c r="N147" s="361"/>
      <c r="O147" s="361"/>
      <c r="P147" s="361"/>
      <c r="Q147" s="361"/>
      <c r="R147" s="361"/>
      <c r="S147" s="361"/>
      <c r="T147" s="361"/>
      <c r="U147" s="361"/>
      <c r="V147" s="361"/>
      <c r="W147" s="361">
        <f>'Offshore Wind'!L182</f>
        <v>0.43480721621182061</v>
      </c>
      <c r="X147" s="361">
        <f>'Offshore Wind'!M182</f>
        <v>0.43482648635218979</v>
      </c>
      <c r="Y147" s="361">
        <f>'Offshore Wind'!N182</f>
        <v>0.43482618068171669</v>
      </c>
      <c r="Z147" s="361">
        <f>'Offshore Wind'!O182</f>
        <v>0.4356306522762341</v>
      </c>
      <c r="AA147" s="361">
        <f>'Offshore Wind'!P182</f>
        <v>0.43643514030577013</v>
      </c>
      <c r="AB147" s="361">
        <f>'Offshore Wind'!Q182</f>
        <v>0.43723964578088131</v>
      </c>
      <c r="AC147" s="361">
        <f>'Offshore Wind'!R182</f>
        <v>0.43804416979670679</v>
      </c>
      <c r="AD147" s="361">
        <f>'Offshore Wind'!S182</f>
        <v>0.44997511160222914</v>
      </c>
      <c r="AE147" s="361">
        <f>'Offshore Wind'!T182</f>
        <v>0.46190609730738108</v>
      </c>
      <c r="AF147" s="361">
        <f>'Offshore Wind'!U182</f>
        <v>0.47383712982505632</v>
      </c>
      <c r="AG147" s="361">
        <f>'Offshore Wind'!V182</f>
        <v>0.47397480019252702</v>
      </c>
      <c r="AH147" s="361">
        <f>'Offshore Wind'!W182</f>
        <v>0.47411247055999783</v>
      </c>
      <c r="AI147" s="361">
        <f>'Offshore Wind'!X182</f>
        <v>0.47425014092746881</v>
      </c>
      <c r="AJ147" s="361">
        <f>'Offshore Wind'!Y182</f>
        <v>0.47438781129493951</v>
      </c>
      <c r="AK147" s="361">
        <f>'Offshore Wind'!Z182</f>
        <v>0.47452548166241049</v>
      </c>
      <c r="AL147" s="361">
        <f>'Offshore Wind'!AA182</f>
        <v>0.4746631520298813</v>
      </c>
      <c r="AM147" s="361">
        <f>'Offshore Wind'!AB182</f>
        <v>0.47480082239735222</v>
      </c>
      <c r="AN147" s="361">
        <f>'Offshore Wind'!AC182</f>
        <v>0.47480082239735222</v>
      </c>
      <c r="AO147" s="361">
        <f>'Offshore Wind'!AD182</f>
        <v>0.47480082239735222</v>
      </c>
      <c r="AP147" s="361">
        <f>'Offshore Wind'!AE182</f>
        <v>0.47480082239735222</v>
      </c>
      <c r="AQ147" s="361">
        <f>'Offshore Wind'!AF182</f>
        <v>0.47480082239735222</v>
      </c>
      <c r="AR147" s="361">
        <f>'Offshore Wind'!AG182</f>
        <v>0.47480082239735222</v>
      </c>
      <c r="AS147" s="361">
        <f>'Offshore Wind'!AH182</f>
        <v>0.47480082239735222</v>
      </c>
      <c r="AT147" s="361">
        <f>'Offshore Wind'!AI182</f>
        <v>0.47480082239735222</v>
      </c>
      <c r="AU147" s="361">
        <f>'Offshore Wind'!AJ182</f>
        <v>0.47480082239735222</v>
      </c>
      <c r="AV147" s="361">
        <f>'Offshore Wind'!AK182</f>
        <v>0.47480082239735222</v>
      </c>
      <c r="AW147" s="361">
        <f>'Offshore Wind'!AL182</f>
        <v>0.47480082239735222</v>
      </c>
      <c r="AX147" s="361">
        <f>'Offshore Wind'!AM182</f>
        <v>0.47480082239735222</v>
      </c>
      <c r="AY147" s="361">
        <f>'Offshore Wind'!AN182</f>
        <v>0.47480082239735222</v>
      </c>
      <c r="AZ147" s="361">
        <f>'Offshore Wind'!AO182</f>
        <v>0.47480082239735222</v>
      </c>
      <c r="BA147" s="361">
        <f>'Offshore Wind'!AP182</f>
        <v>0.47480082239735222</v>
      </c>
      <c r="BB147" s="361">
        <f>'Offshore Wind'!AQ182</f>
        <v>0.47480082239735222</v>
      </c>
      <c r="BC147" s="361">
        <f>'Offshore Wind'!AR182</f>
        <v>0.47480082239735222</v>
      </c>
      <c r="BD147" s="361">
        <f>'Offshore Wind'!AS182</f>
        <v>0.47480082239735222</v>
      </c>
      <c r="BE147" s="361">
        <f>'Offshore Wind'!AT182</f>
        <v>0.47480082239735222</v>
      </c>
      <c r="BF147" s="361">
        <f>'Offshore Wind'!AU182</f>
        <v>0.47480082239735222</v>
      </c>
      <c r="BG147" s="361">
        <f>'Offshore Wind'!AV182</f>
        <v>0.47480082239735222</v>
      </c>
    </row>
    <row r="148" spans="2:59" ht="15.75" thickTop="1">
      <c r="B148" s="875"/>
      <c r="D148" s="736"/>
      <c r="E148" s="62" t="str">
        <f>'Offshore Wind'!K183</f>
        <v>TRG 3 - Low</v>
      </c>
      <c r="F148" s="362"/>
      <c r="G148" s="362"/>
      <c r="H148" s="362"/>
      <c r="I148" s="362"/>
      <c r="J148" s="362"/>
      <c r="K148" s="362"/>
      <c r="L148" s="362"/>
      <c r="M148" s="362"/>
      <c r="N148" s="362"/>
      <c r="O148" s="362"/>
      <c r="P148" s="362"/>
      <c r="Q148" s="362"/>
      <c r="R148" s="362"/>
      <c r="S148" s="362"/>
      <c r="T148" s="362"/>
      <c r="U148" s="362"/>
      <c r="V148" s="362"/>
      <c r="W148" s="362">
        <f>'Offshore Wind'!L183</f>
        <v>0.39740244508359729</v>
      </c>
      <c r="X148" s="362">
        <f>'Offshore Wind'!M183</f>
        <v>0.39776535816994985</v>
      </c>
      <c r="Y148" s="362">
        <f>'Offshore Wind'!N183</f>
        <v>0.3981105021524271</v>
      </c>
      <c r="Z148" s="362">
        <f>'Offshore Wind'!O183</f>
        <v>0.40031440287476011</v>
      </c>
      <c r="AA148" s="362">
        <f>'Offshore Wind'!P183</f>
        <v>0.40251834714750079</v>
      </c>
      <c r="AB148" s="362">
        <f>'Offshore Wind'!Q183</f>
        <v>0.40472233908899247</v>
      </c>
      <c r="AC148" s="362">
        <f>'Offshore Wind'!R183</f>
        <v>0.40692638335374764</v>
      </c>
      <c r="AD148" s="362">
        <f>'Offshore Wind'!S183</f>
        <v>0.42022064856070351</v>
      </c>
      <c r="AE148" s="362">
        <f>'Offshore Wind'!T183</f>
        <v>0.43351504719791129</v>
      </c>
      <c r="AF148" s="362">
        <f>'Offshore Wind'!U183</f>
        <v>0.44680959582455654</v>
      </c>
      <c r="AG148" s="362">
        <f>'Offshore Wind'!V183</f>
        <v>0.44715443450066467</v>
      </c>
      <c r="AH148" s="362">
        <f>'Offshore Wind'!W183</f>
        <v>0.44749928432507036</v>
      </c>
      <c r="AI148" s="362">
        <f>'Offshore Wind'!X183</f>
        <v>0.44784414575994674</v>
      </c>
      <c r="AJ148" s="362">
        <f>'Offshore Wind'!Y183</f>
        <v>0.44818901929337113</v>
      </c>
      <c r="AK148" s="362">
        <f>'Offshore Wind'!Z183</f>
        <v>0.44853390544116734</v>
      </c>
      <c r="AL148" s="362">
        <f>'Offshore Wind'!AA183</f>
        <v>0.44887880474890418</v>
      </c>
      <c r="AM148" s="362">
        <f>'Offshore Wind'!AB183</f>
        <v>0.449223717794072</v>
      </c>
      <c r="AN148" s="362">
        <f>'Offshore Wind'!AC183</f>
        <v>0.4494565657366954</v>
      </c>
      <c r="AO148" s="362">
        <f>'Offshore Wind'!AD183</f>
        <v>0.44968941724028089</v>
      </c>
      <c r="AP148" s="362">
        <f>'Offshore Wind'!AE183</f>
        <v>0.44992227238279225</v>
      </c>
      <c r="AQ148" s="362">
        <f>'Offshore Wind'!AF183</f>
        <v>0.45015513124448675</v>
      </c>
      <c r="AR148" s="362">
        <f>'Offshore Wind'!AG183</f>
        <v>0.450387993907998</v>
      </c>
      <c r="AS148" s="362">
        <f>'Offshore Wind'!AH183</f>
        <v>0.45062086045842698</v>
      </c>
      <c r="AT148" s="362">
        <f>'Offshore Wind'!AI183</f>
        <v>0.45085373098343307</v>
      </c>
      <c r="AU148" s="362">
        <f>'Offshore Wind'!AJ183</f>
        <v>0.45108660557333147</v>
      </c>
      <c r="AV148" s="362">
        <f>'Offshore Wind'!AK183</f>
        <v>0.45131948432119517</v>
      </c>
      <c r="AW148" s="362">
        <f>'Offshore Wind'!AL183</f>
        <v>0.4515523673229595</v>
      </c>
      <c r="AX148" s="362">
        <f>'Offshore Wind'!AM183</f>
        <v>0.45247679712715372</v>
      </c>
      <c r="AY148" s="362">
        <f>'Offshore Wind'!AN183</f>
        <v>0.4534012310497571</v>
      </c>
      <c r="AZ148" s="362">
        <f>'Offshore Wind'!AO183</f>
        <v>0.4543256691751813</v>
      </c>
      <c r="BA148" s="362">
        <f>'Offshore Wind'!AP183</f>
        <v>0.45525011159016066</v>
      </c>
      <c r="BB148" s="362">
        <f>'Offshore Wind'!AQ183</f>
        <v>0.45617455838383281</v>
      </c>
      <c r="BC148" s="362">
        <f>'Offshore Wind'!AR183</f>
        <v>0.45709900964782202</v>
      </c>
      <c r="BD148" s="362">
        <f>'Offshore Wind'!AS183</f>
        <v>0.45802346547632689</v>
      </c>
      <c r="BE148" s="362">
        <f>'Offshore Wind'!AT183</f>
        <v>0.4589479259662117</v>
      </c>
      <c r="BF148" s="362">
        <f>'Offshore Wind'!AU183</f>
        <v>0.45987239121710072</v>
      </c>
      <c r="BG148" s="362">
        <f>'Offshore Wind'!AV183</f>
        <v>0.46079686133147718</v>
      </c>
    </row>
    <row r="149" spans="2:59">
      <c r="B149" s="875"/>
      <c r="D149" s="736"/>
      <c r="E149" s="62" t="str">
        <f>'Offshore Wind'!K184</f>
        <v>TRG 3 - Mid</v>
      </c>
      <c r="F149" s="358" t="e">
        <f>'Offshore Wind'!#REF!</f>
        <v>#REF!</v>
      </c>
      <c r="G149" s="358" t="e">
        <f>'Offshore Wind'!#REF!</f>
        <v>#REF!</v>
      </c>
      <c r="H149" s="358" t="e">
        <f>'Offshore Wind'!#REF!</f>
        <v>#REF!</v>
      </c>
      <c r="I149" s="358" t="e">
        <f>'Offshore Wind'!#REF!</f>
        <v>#REF!</v>
      </c>
      <c r="J149" s="358" t="e">
        <f>'Offshore Wind'!#REF!</f>
        <v>#REF!</v>
      </c>
      <c r="K149" s="358" t="e">
        <f>'Offshore Wind'!#REF!</f>
        <v>#REF!</v>
      </c>
      <c r="L149" s="358" t="e">
        <f>'Offshore Wind'!#REF!</f>
        <v>#REF!</v>
      </c>
      <c r="M149" s="358" t="e">
        <f>'Offshore Wind'!#REF!</f>
        <v>#REF!</v>
      </c>
      <c r="N149" s="358" t="e">
        <f>'Offshore Wind'!#REF!</f>
        <v>#REF!</v>
      </c>
      <c r="O149" s="358" t="e">
        <f>'Offshore Wind'!#REF!</f>
        <v>#REF!</v>
      </c>
      <c r="P149" s="358" t="e">
        <f>'Offshore Wind'!#REF!</f>
        <v>#REF!</v>
      </c>
      <c r="Q149" s="358" t="e">
        <f>'Offshore Wind'!#REF!</f>
        <v>#REF!</v>
      </c>
      <c r="R149" s="358" t="e">
        <f>'Offshore Wind'!#REF!</f>
        <v>#REF!</v>
      </c>
      <c r="S149" s="358"/>
      <c r="T149" s="358"/>
      <c r="U149" s="358"/>
      <c r="V149" s="358">
        <f>'Offshore Wind'!L14</f>
        <v>0.39740244508359729</v>
      </c>
      <c r="W149" s="358">
        <f>'Offshore Wind'!L184</f>
        <v>0.39740244508359729</v>
      </c>
      <c r="X149" s="358">
        <f>'Offshore Wind'!M184</f>
        <v>0.39742069585005002</v>
      </c>
      <c r="Y149" s="358">
        <f>'Offshore Wind'!N184</f>
        <v>0.39742105962882851</v>
      </c>
      <c r="Z149" s="358">
        <f>'Offshore Wind'!O184</f>
        <v>0.39966665562553461</v>
      </c>
      <c r="AA149" s="358">
        <f>'Offshore Wind'!P184</f>
        <v>0.40191228829728393</v>
      </c>
      <c r="AB149" s="358">
        <f>'Offshore Wind'!Q184</f>
        <v>0.4041579609289217</v>
      </c>
      <c r="AC149" s="358">
        <f>'Offshore Wind'!R184</f>
        <v>0.40640367720964737</v>
      </c>
      <c r="AD149" s="358">
        <f>'Offshore Wind'!S184</f>
        <v>0.41519850180637369</v>
      </c>
      <c r="AE149" s="358">
        <f>'Offshore Wind'!T184</f>
        <v>0.42399342233996884</v>
      </c>
      <c r="AF149" s="358">
        <f>'Offshore Wind'!U184</f>
        <v>0.43278845018016654</v>
      </c>
      <c r="AG149" s="358">
        <f>'Offshore Wind'!V184</f>
        <v>0.43315733093092129</v>
      </c>
      <c r="AH149" s="358">
        <f>'Offshore Wind'!W184</f>
        <v>0.43352621372337308</v>
      </c>
      <c r="AI149" s="358">
        <f>'Offshore Wind'!X184</f>
        <v>0.43389509859408465</v>
      </c>
      <c r="AJ149" s="358">
        <f>'Offshore Wind'!Y184</f>
        <v>0.43426398558049734</v>
      </c>
      <c r="AK149" s="358">
        <f>'Offshore Wind'!Z184</f>
        <v>0.43463287472095735</v>
      </c>
      <c r="AL149" s="358">
        <f>'Offshore Wind'!AA184</f>
        <v>0.43500176605474272</v>
      </c>
      <c r="AM149" s="358">
        <f>'Offshore Wind'!AB184</f>
        <v>0.43537065962209315</v>
      </c>
      <c r="AN149" s="358">
        <f>'Offshore Wind'!AC184</f>
        <v>0.43587966010956353</v>
      </c>
      <c r="AO149" s="358">
        <f>'Offshore Wind'!AD184</f>
        <v>0.43638866106430974</v>
      </c>
      <c r="AP149" s="358">
        <f>'Offshore Wind'!AE184</f>
        <v>0.43689766248974876</v>
      </c>
      <c r="AQ149" s="358">
        <f>'Offshore Wind'!AF184</f>
        <v>0.43740666438933068</v>
      </c>
      <c r="AR149" s="358">
        <f>'Offshore Wind'!AG184</f>
        <v>0.43791566676653909</v>
      </c>
      <c r="AS149" s="358">
        <f>'Offshore Wind'!AH184</f>
        <v>0.43842466962489224</v>
      </c>
      <c r="AT149" s="358">
        <f>'Offshore Wind'!AI184</f>
        <v>0.43893367296794278</v>
      </c>
      <c r="AU149" s="358">
        <f>'Offshore Wind'!AJ184</f>
        <v>0.43944267679927856</v>
      </c>
      <c r="AV149" s="358">
        <f>'Offshore Wind'!AK184</f>
        <v>0.43995168112252303</v>
      </c>
      <c r="AW149" s="358">
        <f>'Offshore Wind'!AL184</f>
        <v>0.44046068594133492</v>
      </c>
      <c r="AX149" s="358">
        <f>'Offshore Wind'!AM184</f>
        <v>0.44094718206723882</v>
      </c>
      <c r="AY149" s="358">
        <f>'Offshore Wind'!AN184</f>
        <v>0.44143367880591522</v>
      </c>
      <c r="AZ149" s="358">
        <f>'Offshore Wind'!AO184</f>
        <v>0.44192017616256518</v>
      </c>
      <c r="BA149" s="358">
        <f>'Offshore Wind'!AP184</f>
        <v>0.44240667414244966</v>
      </c>
      <c r="BB149" s="358">
        <f>'Offshore Wind'!AQ184</f>
        <v>0.44289317275088858</v>
      </c>
      <c r="BC149" s="358">
        <f>'Offshore Wind'!AR184</f>
        <v>0.44337967199326306</v>
      </c>
      <c r="BD149" s="358">
        <f>'Offshore Wind'!AS184</f>
        <v>0.44386617187501598</v>
      </c>
      <c r="BE149" s="358">
        <f>'Offshore Wind'!AT184</f>
        <v>0.44435267240165227</v>
      </c>
      <c r="BF149" s="358">
        <f>'Offshore Wind'!AU184</f>
        <v>0.44483917357874048</v>
      </c>
      <c r="BG149" s="358">
        <f>'Offshore Wind'!AV184</f>
        <v>0.44532567541191365</v>
      </c>
    </row>
    <row r="150" spans="2:59" ht="15.75" thickBot="1">
      <c r="B150" s="875"/>
      <c r="D150" s="736"/>
      <c r="E150" s="62" t="str">
        <f>'Offshore Wind'!K185</f>
        <v>TRG 3 - High</v>
      </c>
      <c r="F150" s="361"/>
      <c r="G150" s="361"/>
      <c r="H150" s="361"/>
      <c r="I150" s="361"/>
      <c r="J150" s="361"/>
      <c r="K150" s="361"/>
      <c r="L150" s="361"/>
      <c r="M150" s="361"/>
      <c r="N150" s="361"/>
      <c r="O150" s="361"/>
      <c r="P150" s="361"/>
      <c r="Q150" s="361"/>
      <c r="R150" s="361"/>
      <c r="S150" s="361"/>
      <c r="T150" s="361"/>
      <c r="U150" s="361"/>
      <c r="V150" s="361"/>
      <c r="W150" s="361">
        <f>'Offshore Wind'!L185</f>
        <v>0.39740244508359729</v>
      </c>
      <c r="X150" s="361">
        <f>'Offshore Wind'!M185</f>
        <v>0.39742005748885095</v>
      </c>
      <c r="Y150" s="361">
        <f>'Offshore Wind'!N185</f>
        <v>0.39741977811401824</v>
      </c>
      <c r="Z150" s="361">
        <f>'Offshore Wind'!O185</f>
        <v>0.39815504415087649</v>
      </c>
      <c r="AA150" s="361">
        <f>'Offshore Wind'!P185</f>
        <v>0.39889032520891304</v>
      </c>
      <c r="AB150" s="361">
        <f>'Offshore Wind'!Q185</f>
        <v>0.3996256222117498</v>
      </c>
      <c r="AC150" s="361">
        <f>'Offshore Wind'!R185</f>
        <v>0.40036093616031532</v>
      </c>
      <c r="AD150" s="361">
        <f>'Offshore Wind'!S185</f>
        <v>0.41126550551630048</v>
      </c>
      <c r="AE150" s="361">
        <f>'Offshore Wind'!T185</f>
        <v>0.42217011499540125</v>
      </c>
      <c r="AF150" s="361">
        <f>'Offshore Wind'!U185</f>
        <v>0.43307476725992622</v>
      </c>
      <c r="AG150" s="361">
        <f>'Offshore Wind'!V185</f>
        <v>0.4332005943819438</v>
      </c>
      <c r="AH150" s="361">
        <f>'Offshore Wind'!W185</f>
        <v>0.4333264215039615</v>
      </c>
      <c r="AI150" s="361">
        <f>'Offshore Wind'!X185</f>
        <v>0.43345224862597925</v>
      </c>
      <c r="AJ150" s="361">
        <f>'Offshore Wind'!Y185</f>
        <v>0.43357807574799684</v>
      </c>
      <c r="AK150" s="361">
        <f>'Offshore Wind'!Z185</f>
        <v>0.43370390287001465</v>
      </c>
      <c r="AL150" s="361">
        <f>'Offshore Wind'!AA185</f>
        <v>0.43382972999203245</v>
      </c>
      <c r="AM150" s="361">
        <f>'Offshore Wind'!AB185</f>
        <v>0.43395555711405026</v>
      </c>
      <c r="AN150" s="361">
        <f>'Offshore Wind'!AC185</f>
        <v>0.43395555711405026</v>
      </c>
      <c r="AO150" s="361">
        <f>'Offshore Wind'!AD185</f>
        <v>0.43395555711405026</v>
      </c>
      <c r="AP150" s="361">
        <f>'Offshore Wind'!AE185</f>
        <v>0.43395555711405026</v>
      </c>
      <c r="AQ150" s="361">
        <f>'Offshore Wind'!AF185</f>
        <v>0.43395555711405026</v>
      </c>
      <c r="AR150" s="361">
        <f>'Offshore Wind'!AG185</f>
        <v>0.43395555711405026</v>
      </c>
      <c r="AS150" s="361">
        <f>'Offshore Wind'!AH185</f>
        <v>0.43395555711405026</v>
      </c>
      <c r="AT150" s="361">
        <f>'Offshore Wind'!AI185</f>
        <v>0.43395555711405026</v>
      </c>
      <c r="AU150" s="361">
        <f>'Offshore Wind'!AJ185</f>
        <v>0.43395555711405026</v>
      </c>
      <c r="AV150" s="361">
        <f>'Offshore Wind'!AK185</f>
        <v>0.43395555711405026</v>
      </c>
      <c r="AW150" s="361">
        <f>'Offshore Wind'!AL185</f>
        <v>0.43395555711405026</v>
      </c>
      <c r="AX150" s="361">
        <f>'Offshore Wind'!AM185</f>
        <v>0.43395555711405026</v>
      </c>
      <c r="AY150" s="361">
        <f>'Offshore Wind'!AN185</f>
        <v>0.43395555711405026</v>
      </c>
      <c r="AZ150" s="361">
        <f>'Offshore Wind'!AO185</f>
        <v>0.43395555711405026</v>
      </c>
      <c r="BA150" s="361">
        <f>'Offshore Wind'!AP185</f>
        <v>0.43395555711405026</v>
      </c>
      <c r="BB150" s="361">
        <f>'Offshore Wind'!AQ185</f>
        <v>0.43395555711405026</v>
      </c>
      <c r="BC150" s="361">
        <f>'Offshore Wind'!AR185</f>
        <v>0.43395555711405026</v>
      </c>
      <c r="BD150" s="361">
        <f>'Offshore Wind'!AS185</f>
        <v>0.43395555711405026</v>
      </c>
      <c r="BE150" s="361">
        <f>'Offshore Wind'!AT185</f>
        <v>0.43395555711405026</v>
      </c>
      <c r="BF150" s="361">
        <f>'Offshore Wind'!AU185</f>
        <v>0.43395555711405026</v>
      </c>
      <c r="BG150" s="361">
        <f>'Offshore Wind'!AV185</f>
        <v>0.43395555711405026</v>
      </c>
    </row>
    <row r="151" spans="2:59" ht="15.75" thickTop="1">
      <c r="B151" s="875"/>
      <c r="D151" s="736"/>
      <c r="E151" s="62" t="str">
        <f>'Offshore Wind'!K186</f>
        <v>TRG 4 - Low</v>
      </c>
      <c r="F151" s="362"/>
      <c r="G151" s="362"/>
      <c r="H151" s="362"/>
      <c r="I151" s="362"/>
      <c r="J151" s="362"/>
      <c r="K151" s="362"/>
      <c r="L151" s="362"/>
      <c r="M151" s="362"/>
      <c r="N151" s="362"/>
      <c r="O151" s="362"/>
      <c r="P151" s="362"/>
      <c r="Q151" s="362"/>
      <c r="R151" s="362"/>
      <c r="S151" s="362"/>
      <c r="T151" s="362"/>
      <c r="U151" s="362"/>
      <c r="V151" s="362"/>
      <c r="W151" s="362">
        <f>'Offshore Wind'!L186</f>
        <v>0.33754788847036948</v>
      </c>
      <c r="X151" s="362">
        <f>'Offshore Wind'!M186</f>
        <v>0.33785614159641453</v>
      </c>
      <c r="Y151" s="362">
        <f>'Offshore Wind'!N186</f>
        <v>0.33814930190266007</v>
      </c>
      <c r="Z151" s="362">
        <f>'Offshore Wind'!O186</f>
        <v>0.3400212632970227</v>
      </c>
      <c r="AA151" s="362">
        <f>'Offshore Wind'!P186</f>
        <v>0.34189326168247164</v>
      </c>
      <c r="AB151" s="362">
        <f>'Offshore Wind'!Q186</f>
        <v>0.34376530055706828</v>
      </c>
      <c r="AC151" s="362">
        <f>'Offshore Wind'!R186</f>
        <v>0.34563738387428805</v>
      </c>
      <c r="AD151" s="362">
        <f>'Offshore Wind'!S186</f>
        <v>0.35692934044095947</v>
      </c>
      <c r="AE151" s="362">
        <f>'Offshore Wind'!T186</f>
        <v>0.36822141034135675</v>
      </c>
      <c r="AF151" s="362">
        <f>'Offshore Wind'!U186</f>
        <v>0.3795136076406127</v>
      </c>
      <c r="AG151" s="362">
        <f>'Offshore Wind'!V186</f>
        <v>0.37980650862404458</v>
      </c>
      <c r="AH151" s="362">
        <f>'Offshore Wind'!W186</f>
        <v>0.3800994190766791</v>
      </c>
      <c r="AI151" s="362">
        <f>'Offshore Wind'!X186</f>
        <v>0.38039233939107947</v>
      </c>
      <c r="AJ151" s="362">
        <f>'Offshore Wind'!Y186</f>
        <v>0.38068526998181162</v>
      </c>
      <c r="AK151" s="362">
        <f>'Offshore Wind'!Z186</f>
        <v>0.38097821128700876</v>
      </c>
      <c r="AL151" s="362">
        <f>'Offshore Wind'!AA186</f>
        <v>0.38127116377006898</v>
      </c>
      <c r="AM151" s="362">
        <f>'Offshore Wind'!AB186</f>
        <v>0.38156412792150446</v>
      </c>
      <c r="AN151" s="362">
        <f>'Offshore Wind'!AC186</f>
        <v>0.38176190559584827</v>
      </c>
      <c r="AO151" s="362">
        <f>'Offshore Wind'!AD186</f>
        <v>0.3819596862948218</v>
      </c>
      <c r="AP151" s="362">
        <f>'Offshore Wind'!AE186</f>
        <v>0.38215747008464646</v>
      </c>
      <c r="AQ151" s="362">
        <f>'Offshore Wind'!AF186</f>
        <v>0.38235525703349121</v>
      </c>
      <c r="AR151" s="362">
        <f>'Offshore Wind'!AG186</f>
        <v>0.38255304721154443</v>
      </c>
      <c r="AS151" s="362">
        <f>'Offshore Wind'!AH186</f>
        <v>0.38275084069108906</v>
      </c>
      <c r="AT151" s="362">
        <f>'Offshore Wind'!AI186</f>
        <v>0.38294863754658215</v>
      </c>
      <c r="AU151" s="362">
        <f>'Offshore Wind'!AJ186</f>
        <v>0.38314643785473596</v>
      </c>
      <c r="AV151" s="362">
        <f>'Offshore Wind'!AK186</f>
        <v>0.38334424169460535</v>
      </c>
      <c r="AW151" s="362">
        <f>'Offshore Wind'!AL186</f>
        <v>0.38354204914767637</v>
      </c>
      <c r="AX151" s="362">
        <f>'Offshore Wind'!AM186</f>
        <v>0.38432724645158123</v>
      </c>
      <c r="AY151" s="362">
        <f>'Offshore Wind'!AN186</f>
        <v>0.38511244725360316</v>
      </c>
      <c r="AZ151" s="362">
        <f>'Offshore Wind'!AO186</f>
        <v>0.38589765162544037</v>
      </c>
      <c r="BA151" s="362">
        <f>'Offshore Wind'!AP186</f>
        <v>0.38668285964076377</v>
      </c>
      <c r="BB151" s="362">
        <f>'Offshore Wind'!AQ186</f>
        <v>0.38746807137528544</v>
      </c>
      <c r="BC151" s="362">
        <f>'Offshore Wind'!AR186</f>
        <v>0.38825328690682964</v>
      </c>
      <c r="BD151" s="362">
        <f>'Offshore Wind'!AS186</f>
        <v>0.38903850631540754</v>
      </c>
      <c r="BE151" s="362">
        <f>'Offshore Wind'!AT186</f>
        <v>0.38982372968329415</v>
      </c>
      <c r="BF151" s="362">
        <f>'Offshore Wind'!AU186</f>
        <v>0.39060895709510873</v>
      </c>
      <c r="BG151" s="362">
        <f>'Offshore Wind'!AV186</f>
        <v>0.39139418863789938</v>
      </c>
    </row>
    <row r="152" spans="2:59">
      <c r="B152" s="875"/>
      <c r="D152" s="736"/>
      <c r="E152" s="62" t="str">
        <f>'Offshore Wind'!K187</f>
        <v>TRG 4 - Mid</v>
      </c>
      <c r="F152" s="358" t="e">
        <f>'Offshore Wind'!#REF!</f>
        <v>#REF!</v>
      </c>
      <c r="G152" s="358" t="e">
        <f>'Offshore Wind'!#REF!</f>
        <v>#REF!</v>
      </c>
      <c r="H152" s="358" t="e">
        <f>'Offshore Wind'!#REF!</f>
        <v>#REF!</v>
      </c>
      <c r="I152" s="358" t="e">
        <f>'Offshore Wind'!#REF!</f>
        <v>#REF!</v>
      </c>
      <c r="J152" s="358" t="e">
        <f>'Offshore Wind'!#REF!</f>
        <v>#REF!</v>
      </c>
      <c r="K152" s="358" t="e">
        <f>'Offshore Wind'!#REF!</f>
        <v>#REF!</v>
      </c>
      <c r="L152" s="358" t="e">
        <f>'Offshore Wind'!#REF!</f>
        <v>#REF!</v>
      </c>
      <c r="M152" s="358" t="e">
        <f>'Offshore Wind'!#REF!</f>
        <v>#REF!</v>
      </c>
      <c r="N152" s="358" t="e">
        <f>'Offshore Wind'!#REF!</f>
        <v>#REF!</v>
      </c>
      <c r="O152" s="358" t="e">
        <f>'Offshore Wind'!#REF!</f>
        <v>#REF!</v>
      </c>
      <c r="P152" s="358" t="e">
        <f>'Offshore Wind'!#REF!</f>
        <v>#REF!</v>
      </c>
      <c r="Q152" s="358" t="e">
        <f>'Offshore Wind'!#REF!</f>
        <v>#REF!</v>
      </c>
      <c r="R152" s="358" t="e">
        <f>'Offshore Wind'!#REF!</f>
        <v>#REF!</v>
      </c>
      <c r="S152" s="358"/>
      <c r="T152" s="358"/>
      <c r="U152" s="358"/>
      <c r="V152" s="358">
        <f>'Offshore Wind'!L15</f>
        <v>0.33754788847036948</v>
      </c>
      <c r="W152" s="358">
        <f>'Offshore Wind'!L187</f>
        <v>0.33754788847036948</v>
      </c>
      <c r="X152" s="358">
        <f>'Offshore Wind'!M187</f>
        <v>0.33756339040739497</v>
      </c>
      <c r="Y152" s="358">
        <f>'Offshore Wind'!N187</f>
        <v>0.33756369939582748</v>
      </c>
      <c r="Z152" s="358">
        <f>'Offshore Wind'!O187</f>
        <v>0.33947107615312494</v>
      </c>
      <c r="AA152" s="358">
        <f>'Offshore Wind'!P187</f>
        <v>0.34137848406167359</v>
      </c>
      <c r="AB152" s="358">
        <f>'Offshore Wind'!Q187</f>
        <v>0.34328592591157364</v>
      </c>
      <c r="AC152" s="358">
        <f>'Offshore Wind'!R187</f>
        <v>0.34519340483637739</v>
      </c>
      <c r="AD152" s="358">
        <f>'Offshore Wind'!S187</f>
        <v>0.35266360163264449</v>
      </c>
      <c r="AE152" s="358">
        <f>'Offshore Wind'!T187</f>
        <v>0.3601338799163003</v>
      </c>
      <c r="AF152" s="358">
        <f>'Offshore Wind'!U187</f>
        <v>0.36760424934463215</v>
      </c>
      <c r="AG152" s="358">
        <f>'Offshore Wind'!V187</f>
        <v>0.36791757131850283</v>
      </c>
      <c r="AH152" s="358">
        <f>'Offshore Wind'!W187</f>
        <v>0.36823089502656137</v>
      </c>
      <c r="AI152" s="358">
        <f>'Offshore Wind'!X187</f>
        <v>0.36854422049986374</v>
      </c>
      <c r="AJ152" s="358">
        <f>'Offshore Wind'!Y187</f>
        <v>0.36885754777021212</v>
      </c>
      <c r="AK152" s="358">
        <f>'Offshore Wind'!Z187</f>
        <v>0.36917087687017713</v>
      </c>
      <c r="AL152" s="358">
        <f>'Offshore Wind'!AA187</f>
        <v>0.36948420783312091</v>
      </c>
      <c r="AM152" s="358">
        <f>'Offshore Wind'!AB187</f>
        <v>0.36979754069322257</v>
      </c>
      <c r="AN152" s="358">
        <f>'Offshore Wind'!AC187</f>
        <v>0.37022987834464255</v>
      </c>
      <c r="AO152" s="358">
        <f>'Offshore Wind'!AD187</f>
        <v>0.37066221639295993</v>
      </c>
      <c r="AP152" s="358">
        <f>'Offshore Wind'!AE187</f>
        <v>0.37109455484107701</v>
      </c>
      <c r="AQ152" s="358">
        <f>'Offshore Wind'!AF187</f>
        <v>0.3715268936919241</v>
      </c>
      <c r="AR152" s="358">
        <f>'Offshore Wind'!AG187</f>
        <v>0.37195923294846028</v>
      </c>
      <c r="AS152" s="358">
        <f>'Offshore Wind'!AH187</f>
        <v>0.37239157261367389</v>
      </c>
      <c r="AT152" s="358">
        <f>'Offshore Wind'!AI187</f>
        <v>0.37282391269058229</v>
      </c>
      <c r="AU152" s="358">
        <f>'Offshore Wind'!AJ187</f>
        <v>0.37325625318223327</v>
      </c>
      <c r="AV152" s="358">
        <f>'Offshore Wind'!AK187</f>
        <v>0.37368859409170424</v>
      </c>
      <c r="AW152" s="358">
        <f>'Offshore Wind'!AL187</f>
        <v>0.37412093542210306</v>
      </c>
      <c r="AX152" s="358">
        <f>'Offshore Wind'!AM187</f>
        <v>0.37453415819433178</v>
      </c>
      <c r="AY152" s="358">
        <f>'Offshore Wind'!AN187</f>
        <v>0.37494738148704038</v>
      </c>
      <c r="AZ152" s="358">
        <f>'Offshore Wind'!AO187</f>
        <v>0.37536060530464688</v>
      </c>
      <c r="BA152" s="358">
        <f>'Offshore Wind'!AP187</f>
        <v>0.37577382965161976</v>
      </c>
      <c r="BB152" s="358">
        <f>'Offshore Wind'!AQ187</f>
        <v>0.3761870545324778</v>
      </c>
      <c r="BC152" s="358">
        <f>'Offshore Wind'!AR187</f>
        <v>0.37660027995179146</v>
      </c>
      <c r="BD152" s="358">
        <f>'Offshore Wind'!AS187</f>
        <v>0.37701350591418392</v>
      </c>
      <c r="BE152" s="358">
        <f>'Offshore Wind'!AT187</f>
        <v>0.37742673242433089</v>
      </c>
      <c r="BF152" s="358">
        <f>'Offshore Wind'!AU187</f>
        <v>0.37783995948696247</v>
      </c>
      <c r="BG152" s="358">
        <f>'Offshore Wind'!AV187</f>
        <v>0.37825318710686295</v>
      </c>
    </row>
    <row r="153" spans="2:59" ht="15.75" thickBot="1">
      <c r="B153" s="875"/>
      <c r="D153" s="736"/>
      <c r="E153" s="62" t="str">
        <f>'Offshore Wind'!K188</f>
        <v>TRG 4 - High</v>
      </c>
      <c r="F153" s="361"/>
      <c r="G153" s="361"/>
      <c r="H153" s="361"/>
      <c r="I153" s="361"/>
      <c r="J153" s="361"/>
      <c r="K153" s="361"/>
      <c r="L153" s="361"/>
      <c r="M153" s="361"/>
      <c r="N153" s="361"/>
      <c r="O153" s="361"/>
      <c r="P153" s="361"/>
      <c r="Q153" s="361"/>
      <c r="R153" s="361"/>
      <c r="S153" s="361"/>
      <c r="T153" s="361"/>
      <c r="U153" s="361"/>
      <c r="V153" s="361"/>
      <c r="W153" s="361">
        <f>'Offshore Wind'!L188</f>
        <v>0.33754788847036948</v>
      </c>
      <c r="X153" s="361">
        <f>'Offshore Wind'!M188</f>
        <v>0.33756284819262633</v>
      </c>
      <c r="Y153" s="361">
        <f>'Offshore Wind'!N188</f>
        <v>0.33756261089568457</v>
      </c>
      <c r="Z153" s="361">
        <f>'Offshore Wind'!O188</f>
        <v>0.33818713523184785</v>
      </c>
      <c r="AA153" s="361">
        <f>'Offshore Wind'!P188</f>
        <v>0.33881167232678255</v>
      </c>
      <c r="AB153" s="361">
        <f>'Offshore Wind'!Q188</f>
        <v>0.33943622296500009</v>
      </c>
      <c r="AC153" s="361">
        <f>'Offshore Wind'!R188</f>
        <v>0.34006078799667444</v>
      </c>
      <c r="AD153" s="361">
        <f>'Offshore Wind'!S188</f>
        <v>0.34932297147422481</v>
      </c>
      <c r="AE153" s="361">
        <f>'Offshore Wind'!T188</f>
        <v>0.35858518903176934</v>
      </c>
      <c r="AF153" s="361">
        <f>'Offshore Wind'!U188</f>
        <v>0.36784744293063421</v>
      </c>
      <c r="AG153" s="361">
        <f>'Offshore Wind'!V188</f>
        <v>0.36795431866800016</v>
      </c>
      <c r="AH153" s="361">
        <f>'Offshore Wind'!W188</f>
        <v>0.36806119440536622</v>
      </c>
      <c r="AI153" s="361">
        <f>'Offshore Wind'!X188</f>
        <v>0.36816807014273228</v>
      </c>
      <c r="AJ153" s="361">
        <f>'Offshore Wind'!Y188</f>
        <v>0.36827494588009835</v>
      </c>
      <c r="AK153" s="361">
        <f>'Offshore Wind'!Z188</f>
        <v>0.36838182161746441</v>
      </c>
      <c r="AL153" s="361">
        <f>'Offshore Wind'!AA188</f>
        <v>0.36848869735483047</v>
      </c>
      <c r="AM153" s="361">
        <f>'Offshore Wind'!AB188</f>
        <v>0.36859557309219665</v>
      </c>
      <c r="AN153" s="361">
        <f>'Offshore Wind'!AC188</f>
        <v>0.36859557309219665</v>
      </c>
      <c r="AO153" s="361">
        <f>'Offshore Wind'!AD188</f>
        <v>0.36859557309219665</v>
      </c>
      <c r="AP153" s="361">
        <f>'Offshore Wind'!AE188</f>
        <v>0.36859557309219665</v>
      </c>
      <c r="AQ153" s="361">
        <f>'Offshore Wind'!AF188</f>
        <v>0.36859557309219665</v>
      </c>
      <c r="AR153" s="361">
        <f>'Offshore Wind'!AG188</f>
        <v>0.36859557309219665</v>
      </c>
      <c r="AS153" s="361">
        <f>'Offshore Wind'!AH188</f>
        <v>0.36859557309219665</v>
      </c>
      <c r="AT153" s="361">
        <f>'Offshore Wind'!AI188</f>
        <v>0.36859557309219665</v>
      </c>
      <c r="AU153" s="361">
        <f>'Offshore Wind'!AJ188</f>
        <v>0.36859557309219665</v>
      </c>
      <c r="AV153" s="361">
        <f>'Offshore Wind'!AK188</f>
        <v>0.36859557309219665</v>
      </c>
      <c r="AW153" s="361">
        <f>'Offshore Wind'!AL188</f>
        <v>0.36859557309219665</v>
      </c>
      <c r="AX153" s="361">
        <f>'Offshore Wind'!AM188</f>
        <v>0.36859557309219665</v>
      </c>
      <c r="AY153" s="361">
        <f>'Offshore Wind'!AN188</f>
        <v>0.36859557309219665</v>
      </c>
      <c r="AZ153" s="361">
        <f>'Offshore Wind'!AO188</f>
        <v>0.36859557309219665</v>
      </c>
      <c r="BA153" s="361">
        <f>'Offshore Wind'!AP188</f>
        <v>0.36859557309219665</v>
      </c>
      <c r="BB153" s="361">
        <f>'Offshore Wind'!AQ188</f>
        <v>0.36859557309219665</v>
      </c>
      <c r="BC153" s="361">
        <f>'Offshore Wind'!AR188</f>
        <v>0.36859557309219665</v>
      </c>
      <c r="BD153" s="361">
        <f>'Offshore Wind'!AS188</f>
        <v>0.36859557309219665</v>
      </c>
      <c r="BE153" s="361">
        <f>'Offshore Wind'!AT188</f>
        <v>0.36859557309219665</v>
      </c>
      <c r="BF153" s="361">
        <f>'Offshore Wind'!AU188</f>
        <v>0.36859557309219665</v>
      </c>
      <c r="BG153" s="361">
        <f>'Offshore Wind'!AV188</f>
        <v>0.36859557309219665</v>
      </c>
    </row>
    <row r="154" spans="2:59" ht="15.75" thickTop="1">
      <c r="B154" s="875"/>
      <c r="D154" s="736"/>
      <c r="E154" s="62" t="str">
        <f>'Offshore Wind'!K189</f>
        <v>TRG 5 - Low</v>
      </c>
      <c r="F154" s="362"/>
      <c r="G154" s="362"/>
      <c r="H154" s="362"/>
      <c r="I154" s="362"/>
      <c r="J154" s="362"/>
      <c r="K154" s="362"/>
      <c r="L154" s="362"/>
      <c r="M154" s="362"/>
      <c r="N154" s="362"/>
      <c r="O154" s="362"/>
      <c r="P154" s="362"/>
      <c r="Q154" s="362"/>
      <c r="R154" s="362"/>
      <c r="S154" s="362"/>
      <c r="T154" s="362"/>
      <c r="U154" s="362"/>
      <c r="V154" s="362"/>
      <c r="W154" s="362">
        <f>'Offshore Wind'!L189</f>
        <v>0.46954546363361682</v>
      </c>
      <c r="X154" s="362">
        <f>'Offshore Wind'!M189</f>
        <v>0.4697869613325239</v>
      </c>
      <c r="Y154" s="362">
        <f>'Offshore Wind'!N189</f>
        <v>0.4699857273557036</v>
      </c>
      <c r="Z154" s="362">
        <f>'Offshore Wind'!O189</f>
        <v>0.47249567174526308</v>
      </c>
      <c r="AA154" s="362">
        <f>'Offshore Wind'!P189</f>
        <v>0.47499901196029271</v>
      </c>
      <c r="AB154" s="362">
        <f>'Offshore Wind'!Q189</f>
        <v>0.47749512347713363</v>
      </c>
      <c r="AC154" s="362">
        <f>'Offshore Wind'!R189</f>
        <v>0.47998330046510085</v>
      </c>
      <c r="AD154" s="362">
        <f>'Offshore Wind'!S189</f>
        <v>0.49540992608829898</v>
      </c>
      <c r="AE154" s="362">
        <f>'Offshore Wind'!T189</f>
        <v>0.51079976152599682</v>
      </c>
      <c r="AF154" s="362">
        <f>'Offshore Wind'!U189</f>
        <v>0.52614824098072011</v>
      </c>
      <c r="AG154" s="362">
        <f>'Offshore Wind'!V189</f>
        <v>0.5264883188182089</v>
      </c>
      <c r="AH154" s="362">
        <f>'Offshore Wind'!W189</f>
        <v>0.5268265076865285</v>
      </c>
      <c r="AI154" s="362">
        <f>'Offshore Wind'!X189</f>
        <v>0.52716272927505159</v>
      </c>
      <c r="AJ154" s="362">
        <f>'Offshore Wind'!Y189</f>
        <v>0.52749690088381596</v>
      </c>
      <c r="AK154" s="362">
        <f>'Offshore Wind'!Z189</f>
        <v>0.52782893511162632</v>
      </c>
      <c r="AL154" s="362">
        <f>'Offshore Wind'!AA189</f>
        <v>0.52815873951717418</v>
      </c>
      <c r="AM154" s="362">
        <f>'Offshore Wind'!AB189</f>
        <v>0.52848621625041747</v>
      </c>
      <c r="AN154" s="362">
        <f>'Offshore Wind'!AC189</f>
        <v>0.52871333575243207</v>
      </c>
      <c r="AO154" s="362">
        <f>'Offshore Wind'!AD189</f>
        <v>0.52893973230277258</v>
      </c>
      <c r="AP154" s="362">
        <f>'Offshore Wind'!AE189</f>
        <v>0.52916539007306918</v>
      </c>
      <c r="AQ154" s="362">
        <f>'Offshore Wind'!AF189</f>
        <v>0.52939029276949146</v>
      </c>
      <c r="AR154" s="362">
        <f>'Offshore Wind'!AG189</f>
        <v>0.52961442361551159</v>
      </c>
      <c r="AS154" s="362">
        <f>'Offshore Wind'!AH189</f>
        <v>0.52983776533389759</v>
      </c>
      <c r="AT154" s="362">
        <f>'Offshore Wind'!AI189</f>
        <v>0.53006030012789163</v>
      </c>
      <c r="AU154" s="362">
        <f>'Offshore Wind'!AJ189</f>
        <v>0.53028200966153594</v>
      </c>
      <c r="AV154" s="362">
        <f>'Offshore Wind'!AK189</f>
        <v>0.53050287503909499</v>
      </c>
      <c r="AW154" s="362">
        <f>'Offshore Wind'!AL189</f>
        <v>0.53072287678353014</v>
      </c>
      <c r="AX154" s="362">
        <f>'Offshore Wind'!AM189</f>
        <v>0.53175136589430028</v>
      </c>
      <c r="AY154" s="362">
        <f>'Offshore Wind'!AN189</f>
        <v>0.53277883379843349</v>
      </c>
      <c r="AZ154" s="362">
        <f>'Offshore Wind'!AO189</f>
        <v>0.53380525956509683</v>
      </c>
      <c r="BA154" s="362">
        <f>'Offshore Wind'!AP189</f>
        <v>0.53483062168751971</v>
      </c>
      <c r="BB154" s="362">
        <f>'Offshore Wind'!AQ189</f>
        <v>0.53585489806304687</v>
      </c>
      <c r="BC154" s="362">
        <f>'Offshore Wind'!AR189</f>
        <v>0.53687806597235777</v>
      </c>
      <c r="BD154" s="362">
        <f>'Offshore Wind'!AS189</f>
        <v>0.53790010205780758</v>
      </c>
      <c r="BE154" s="362">
        <f>'Offshore Wind'!AT189</f>
        <v>0.53892098230085284</v>
      </c>
      <c r="BF154" s="362">
        <f>'Offshore Wind'!AU189</f>
        <v>0.53994068199850798</v>
      </c>
      <c r="BG154" s="362">
        <f>'Offshore Wind'!AV189</f>
        <v>0.54095917573879082</v>
      </c>
    </row>
    <row r="155" spans="2:59">
      <c r="B155" s="875"/>
      <c r="D155" s="736"/>
      <c r="E155" s="62" t="str">
        <f>'Offshore Wind'!K190</f>
        <v>TRG 5 - Mid</v>
      </c>
      <c r="F155" s="358" t="e">
        <f>'Offshore Wind'!#REF!</f>
        <v>#REF!</v>
      </c>
      <c r="G155" s="358" t="e">
        <f>'Offshore Wind'!#REF!</f>
        <v>#REF!</v>
      </c>
      <c r="H155" s="358" t="e">
        <f>'Offshore Wind'!#REF!</f>
        <v>#REF!</v>
      </c>
      <c r="I155" s="358" t="e">
        <f>'Offshore Wind'!#REF!</f>
        <v>#REF!</v>
      </c>
      <c r="J155" s="358" t="e">
        <f>'Offshore Wind'!#REF!</f>
        <v>#REF!</v>
      </c>
      <c r="K155" s="358" t="e">
        <f>'Offshore Wind'!#REF!</f>
        <v>#REF!</v>
      </c>
      <c r="L155" s="358" t="e">
        <f>'Offshore Wind'!#REF!</f>
        <v>#REF!</v>
      </c>
      <c r="M155" s="358" t="e">
        <f>'Offshore Wind'!#REF!</f>
        <v>#REF!</v>
      </c>
      <c r="N155" s="358" t="e">
        <f>'Offshore Wind'!#REF!</f>
        <v>#REF!</v>
      </c>
      <c r="O155" s="358" t="e">
        <f>'Offshore Wind'!#REF!</f>
        <v>#REF!</v>
      </c>
      <c r="P155" s="358" t="e">
        <f>'Offshore Wind'!#REF!</f>
        <v>#REF!</v>
      </c>
      <c r="Q155" s="358" t="e">
        <f>'Offshore Wind'!#REF!</f>
        <v>#REF!</v>
      </c>
      <c r="R155" s="358" t="e">
        <f>'Offshore Wind'!#REF!</f>
        <v>#REF!</v>
      </c>
      <c r="S155" s="358"/>
      <c r="T155" s="358"/>
      <c r="U155" s="358"/>
      <c r="V155" s="358">
        <f>'Offshore Wind'!L16</f>
        <v>0.46954546363361682</v>
      </c>
      <c r="W155" s="358">
        <f>'Offshore Wind'!L190</f>
        <v>0.46954546363361682</v>
      </c>
      <c r="X155" s="358">
        <f>'Offshore Wind'!M190</f>
        <v>0.46959096970972547</v>
      </c>
      <c r="Y155" s="358">
        <f>'Offshore Wind'!N190</f>
        <v>0.46961800556057925</v>
      </c>
      <c r="Z155" s="358">
        <f>'Offshore Wind'!O190</f>
        <v>0.47219804981520674</v>
      </c>
      <c r="AA155" s="358">
        <f>'Offshore Wind'!P190</f>
        <v>0.47477302656086307</v>
      </c>
      <c r="AB155" s="358">
        <f>'Offshore Wind'!Q190</f>
        <v>0.47734248191988093</v>
      </c>
      <c r="AC155" s="358">
        <f>'Offshore Wind'!R190</f>
        <v>0.47990590614373108</v>
      </c>
      <c r="AD155" s="358">
        <f>'Offshore Wind'!S190</f>
        <v>0.49013838810485855</v>
      </c>
      <c r="AE155" s="358">
        <f>'Offshore Wind'!T190</f>
        <v>0.50035262985874218</v>
      </c>
      <c r="AF155" s="358">
        <f>'Offshore Wind'!U190</f>
        <v>0.5105464697099642</v>
      </c>
      <c r="AG155" s="358">
        <f>'Offshore Wind'!V190</f>
        <v>0.5109874953966641</v>
      </c>
      <c r="AH155" s="358">
        <f>'Offshore Wind'!W190</f>
        <v>0.51142860319674954</v>
      </c>
      <c r="AI155" s="358">
        <f>'Offshore Wind'!X190</f>
        <v>0.5118697945807168</v>
      </c>
      <c r="AJ155" s="358">
        <f>'Offshore Wind'!Y190</f>
        <v>0.51231107105438545</v>
      </c>
      <c r="AK155" s="358">
        <f>'Offshore Wind'!Z190</f>
        <v>0.51275243415996397</v>
      </c>
      <c r="AL155" s="358">
        <f>'Offshore Wind'!AA190</f>
        <v>0.51319388547715672</v>
      </c>
      <c r="AM155" s="358">
        <f>'Offshore Wind'!AB190</f>
        <v>0.51363542662431083</v>
      </c>
      <c r="AN155" s="358">
        <f>'Offshore Wind'!AC190</f>
        <v>0.51422182740535527</v>
      </c>
      <c r="AO155" s="358">
        <f>'Offshore Wind'!AD190</f>
        <v>0.51480812716202085</v>
      </c>
      <c r="AP155" s="358">
        <f>'Offshore Wind'!AE190</f>
        <v>0.51539432515562678</v>
      </c>
      <c r="AQ155" s="358">
        <f>'Offshore Wind'!AF190</f>
        <v>0.51598042064027372</v>
      </c>
      <c r="AR155" s="358">
        <f>'Offshore Wind'!AG190</f>
        <v>0.51656641286275373</v>
      </c>
      <c r="AS155" s="358">
        <f>'Offshore Wind'!AH190</f>
        <v>0.51715230106246279</v>
      </c>
      <c r="AT155" s="358">
        <f>'Offshore Wind'!AI190</f>
        <v>0.51773808447130787</v>
      </c>
      <c r="AU155" s="358">
        <f>'Offshore Wind'!AJ190</f>
        <v>0.51832376231361565</v>
      </c>
      <c r="AV155" s="358">
        <f>'Offshore Wind'!AK190</f>
        <v>0.51890933380603832</v>
      </c>
      <c r="AW155" s="358">
        <f>'Offshore Wind'!AL190</f>
        <v>0.51949479815745814</v>
      </c>
      <c r="AX155" s="358">
        <f>'Offshore Wind'!AM190</f>
        <v>0.52005104793293677</v>
      </c>
      <c r="AY155" s="358">
        <f>'Offshore Wind'!AN190</f>
        <v>0.52060716064101309</v>
      </c>
      <c r="AZ155" s="358">
        <f>'Offshore Wind'!AO190</f>
        <v>0.52116313511821299</v>
      </c>
      <c r="BA155" s="358">
        <f>'Offshore Wind'!AP190</f>
        <v>0.52171897018785751</v>
      </c>
      <c r="BB155" s="358">
        <f>'Offshore Wind'!AQ190</f>
        <v>0.52227466465987382</v>
      </c>
      <c r="BC155" s="358">
        <f>'Offshore Wind'!AR190</f>
        <v>0.52283021733060553</v>
      </c>
      <c r="BD155" s="358">
        <f>'Offshore Wind'!AS190</f>
        <v>0.52338562698261704</v>
      </c>
      <c r="BE155" s="358">
        <f>'Offshore Wind'!AT190</f>
        <v>0.52394089238449648</v>
      </c>
      <c r="BF155" s="358">
        <f>'Offshore Wind'!AU190</f>
        <v>0.52449601229065446</v>
      </c>
      <c r="BG155" s="358">
        <f>'Offshore Wind'!AV190</f>
        <v>0.52505098544112005</v>
      </c>
    </row>
    <row r="156" spans="2:59" ht="15.75" thickBot="1">
      <c r="B156" s="875"/>
      <c r="D156" s="736"/>
      <c r="E156" s="62" t="str">
        <f>'Offshore Wind'!K191</f>
        <v>TRG 5 - High</v>
      </c>
      <c r="F156" s="361"/>
      <c r="G156" s="361"/>
      <c r="H156" s="361"/>
      <c r="I156" s="361"/>
      <c r="J156" s="361"/>
      <c r="K156" s="361"/>
      <c r="L156" s="361"/>
      <c r="M156" s="361"/>
      <c r="N156" s="361"/>
      <c r="O156" s="361"/>
      <c r="P156" s="361"/>
      <c r="Q156" s="361"/>
      <c r="R156" s="361"/>
      <c r="S156" s="361"/>
      <c r="T156" s="361"/>
      <c r="U156" s="361"/>
      <c r="V156" s="361"/>
      <c r="W156" s="361">
        <f>'Offshore Wind'!L191</f>
        <v>0.46954546363361682</v>
      </c>
      <c r="X156" s="361">
        <f>'Offshore Wind'!M191</f>
        <v>0.46954347314667066</v>
      </c>
      <c r="Y156" s="361">
        <f>'Offshore Wind'!N191</f>
        <v>0.46952265797445292</v>
      </c>
      <c r="Z156" s="361">
        <f>'Offshore Wind'!O191</f>
        <v>0.47046430237160003</v>
      </c>
      <c r="AA156" s="361">
        <f>'Offshore Wind'!P191</f>
        <v>0.47140917089238543</v>
      </c>
      <c r="AB156" s="361">
        <f>'Offshore Wind'!Q191</f>
        <v>0.4723574617816601</v>
      </c>
      <c r="AC156" s="361">
        <f>'Offshore Wind'!R191</f>
        <v>0.47330938987726506</v>
      </c>
      <c r="AD156" s="361">
        <f>'Offshore Wind'!S191</f>
        <v>0.48606234593334929</v>
      </c>
      <c r="AE156" s="361">
        <f>'Offshore Wind'!T191</f>
        <v>0.49880185222617102</v>
      </c>
      <c r="AF156" s="361">
        <f>'Offshore Wind'!U191</f>
        <v>0.51152701631705677</v>
      </c>
      <c r="AG156" s="361">
        <f>'Offshore Wind'!V191</f>
        <v>0.51167563724157916</v>
      </c>
      <c r="AH156" s="361">
        <f>'Offshore Wind'!W191</f>
        <v>0.51182425816610133</v>
      </c>
      <c r="AI156" s="361">
        <f>'Offshore Wind'!X191</f>
        <v>0.51197287909062383</v>
      </c>
      <c r="AJ156" s="361">
        <f>'Offshore Wind'!Y191</f>
        <v>0.51212150001514622</v>
      </c>
      <c r="AK156" s="361">
        <f>'Offshore Wind'!Z191</f>
        <v>0.51227012093966862</v>
      </c>
      <c r="AL156" s="361">
        <f>'Offshore Wind'!AA191</f>
        <v>0.5124187418641909</v>
      </c>
      <c r="AM156" s="361">
        <f>'Offshore Wind'!AB191</f>
        <v>0.51256736278871362</v>
      </c>
      <c r="AN156" s="361">
        <f>'Offshore Wind'!AC191</f>
        <v>0.51256736278871362</v>
      </c>
      <c r="AO156" s="361">
        <f>'Offshore Wind'!AD191</f>
        <v>0.51256736278871362</v>
      </c>
      <c r="AP156" s="361">
        <f>'Offshore Wind'!AE191</f>
        <v>0.51256736278871362</v>
      </c>
      <c r="AQ156" s="361">
        <f>'Offshore Wind'!AF191</f>
        <v>0.51256736278871362</v>
      </c>
      <c r="AR156" s="361">
        <f>'Offshore Wind'!AG191</f>
        <v>0.51256736278871362</v>
      </c>
      <c r="AS156" s="361">
        <f>'Offshore Wind'!AH191</f>
        <v>0.51256736278871362</v>
      </c>
      <c r="AT156" s="361">
        <f>'Offshore Wind'!AI191</f>
        <v>0.51256736278871362</v>
      </c>
      <c r="AU156" s="361">
        <f>'Offshore Wind'!AJ191</f>
        <v>0.51256736278871362</v>
      </c>
      <c r="AV156" s="361">
        <f>'Offshore Wind'!AK191</f>
        <v>0.51256736278871362</v>
      </c>
      <c r="AW156" s="361">
        <f>'Offshore Wind'!AL191</f>
        <v>0.51256736278871362</v>
      </c>
      <c r="AX156" s="361">
        <f>'Offshore Wind'!AM191</f>
        <v>0.51256736278871362</v>
      </c>
      <c r="AY156" s="361">
        <f>'Offshore Wind'!AN191</f>
        <v>0.51256736278871362</v>
      </c>
      <c r="AZ156" s="361">
        <f>'Offshore Wind'!AO191</f>
        <v>0.51256736278871362</v>
      </c>
      <c r="BA156" s="361">
        <f>'Offshore Wind'!AP191</f>
        <v>0.51256736278871362</v>
      </c>
      <c r="BB156" s="361">
        <f>'Offshore Wind'!AQ191</f>
        <v>0.51256736278871362</v>
      </c>
      <c r="BC156" s="361">
        <f>'Offshore Wind'!AR191</f>
        <v>0.51256736278871362</v>
      </c>
      <c r="BD156" s="361">
        <f>'Offshore Wind'!AS191</f>
        <v>0.51256736278871362</v>
      </c>
      <c r="BE156" s="361">
        <f>'Offshore Wind'!AT191</f>
        <v>0.51256736278871362</v>
      </c>
      <c r="BF156" s="361">
        <f>'Offshore Wind'!AU191</f>
        <v>0.51256736278871362</v>
      </c>
      <c r="BG156" s="361">
        <f>'Offshore Wind'!AV191</f>
        <v>0.51256736278871362</v>
      </c>
    </row>
    <row r="157" spans="2:59" ht="15.75" thickTop="1">
      <c r="B157" s="875"/>
      <c r="D157" s="736"/>
      <c r="E157" s="62" t="str">
        <f>'Offshore Wind'!K192</f>
        <v>TRG 6 - Low</v>
      </c>
      <c r="F157" s="362"/>
      <c r="G157" s="362"/>
      <c r="H157" s="362"/>
      <c r="I157" s="362"/>
      <c r="J157" s="362"/>
      <c r="K157" s="362"/>
      <c r="L157" s="362"/>
      <c r="M157" s="362"/>
      <c r="N157" s="362"/>
      <c r="O157" s="362"/>
      <c r="P157" s="362"/>
      <c r="Q157" s="362"/>
      <c r="R157" s="362"/>
      <c r="S157" s="362"/>
      <c r="T157" s="362"/>
      <c r="U157" s="362"/>
      <c r="V157" s="362"/>
      <c r="W157" s="362">
        <f>'Offshore Wind'!L192</f>
        <v>0.44144156480848457</v>
      </c>
      <c r="X157" s="362">
        <f>'Offshore Wind'!M192</f>
        <v>0.44166860804574298</v>
      </c>
      <c r="Y157" s="362">
        <f>'Offshore Wind'!N192</f>
        <v>0.44185547724393348</v>
      </c>
      <c r="Z157" s="362">
        <f>'Offshore Wind'!O192</f>
        <v>0.4442151928939051</v>
      </c>
      <c r="AA157" s="362">
        <f>'Offshore Wind'!P192</f>
        <v>0.44656869965173629</v>
      </c>
      <c r="AB157" s="362">
        <f>'Offshore Wind'!Q192</f>
        <v>0.44891541037364097</v>
      </c>
      <c r="AC157" s="362">
        <f>'Offshore Wind'!R192</f>
        <v>0.45125466147531013</v>
      </c>
      <c r="AD157" s="362">
        <f>'Offshore Wind'!S192</f>
        <v>0.46575795089508193</v>
      </c>
      <c r="AE157" s="362">
        <f>'Offshore Wind'!T192</f>
        <v>0.48022665214754146</v>
      </c>
      <c r="AF157" s="362">
        <f>'Offshore Wind'!U192</f>
        <v>0.49465647271377916</v>
      </c>
      <c r="AG157" s="362">
        <f>'Offshore Wind'!V192</f>
        <v>0.49497619573181439</v>
      </c>
      <c r="AH157" s="362">
        <f>'Offshore Wind'!W192</f>
        <v>0.49529414284193335</v>
      </c>
      <c r="AI157" s="362">
        <f>'Offshore Wind'!X192</f>
        <v>0.49561024042066715</v>
      </c>
      <c r="AJ157" s="362">
        <f>'Offshore Wind'!Y192</f>
        <v>0.49592441071792853</v>
      </c>
      <c r="AK157" s="362">
        <f>'Offshore Wind'!Z192</f>
        <v>0.49623657156378215</v>
      </c>
      <c r="AL157" s="362">
        <f>'Offshore Wind'!AA192</f>
        <v>0.49654663604984728</v>
      </c>
      <c r="AM157" s="362">
        <f>'Offshore Wind'!AB192</f>
        <v>0.49685451218274113</v>
      </c>
      <c r="AN157" s="362">
        <f>'Offshore Wind'!AC192</f>
        <v>0.49706803780727155</v>
      </c>
      <c r="AO157" s="362">
        <f>'Offshore Wind'!AD192</f>
        <v>0.49728088375125351</v>
      </c>
      <c r="AP157" s="362">
        <f>'Offshore Wind'!AE192</f>
        <v>0.49749303513369914</v>
      </c>
      <c r="AQ157" s="362">
        <f>'Offshore Wind'!AF192</f>
        <v>0.49770447663601924</v>
      </c>
      <c r="AR157" s="362">
        <f>'Offshore Wind'!AG192</f>
        <v>0.49791519248581856</v>
      </c>
      <c r="AS157" s="362">
        <f>'Offshore Wind'!AH192</f>
        <v>0.4981251664399664</v>
      </c>
      <c r="AT157" s="362">
        <f>'Offshore Wind'!AI192</f>
        <v>0.49833438176690176</v>
      </c>
      <c r="AU157" s="362">
        <f>'Offshore Wind'!AJ192</f>
        <v>0.4985428212281362</v>
      </c>
      <c r="AV157" s="362">
        <f>'Offshore Wind'!AK192</f>
        <v>0.49875046705890874</v>
      </c>
      <c r="AW157" s="362">
        <f>'Offshore Wind'!AL192</f>
        <v>0.49895730094794793</v>
      </c>
      <c r="AX157" s="362">
        <f>'Offshore Wind'!AM192</f>
        <v>0.49992423147461801</v>
      </c>
      <c r="AY157" s="362">
        <f>'Offshore Wind'!AN192</f>
        <v>0.50089020191735467</v>
      </c>
      <c r="AZ157" s="362">
        <f>'Offshore Wind'!AO192</f>
        <v>0.50185519259810618</v>
      </c>
      <c r="BA157" s="362">
        <f>'Offshore Wind'!AP192</f>
        <v>0.50281918329735587</v>
      </c>
      <c r="BB157" s="362">
        <f>'Offshore Wind'!AQ192</f>
        <v>0.5037821532353679</v>
      </c>
      <c r="BC157" s="362">
        <f>'Offshore Wind'!AR192</f>
        <v>0.50474408105265034</v>
      </c>
      <c r="BD157" s="362">
        <f>'Offshore Wind'!AS192</f>
        <v>0.50570494478959371</v>
      </c>
      <c r="BE157" s="362">
        <f>'Offshore Wind'!AT192</f>
        <v>0.50666472186524569</v>
      </c>
      <c r="BF157" s="362">
        <f>'Offshore Wind'!AU192</f>
        <v>0.50762338905517901</v>
      </c>
      <c r="BG157" s="362">
        <f>'Offshore Wind'!AV192</f>
        <v>0.50858092246840558</v>
      </c>
    </row>
    <row r="158" spans="2:59">
      <c r="B158" s="875"/>
      <c r="D158" s="736"/>
      <c r="E158" s="62" t="str">
        <f>'Offshore Wind'!K193</f>
        <v>TRG 6 - Mid</v>
      </c>
      <c r="F158" s="358" t="e">
        <f>'Offshore Wind'!#REF!</f>
        <v>#REF!</v>
      </c>
      <c r="G158" s="358" t="e">
        <f>'Offshore Wind'!#REF!</f>
        <v>#REF!</v>
      </c>
      <c r="H158" s="358" t="e">
        <f>'Offshore Wind'!#REF!</f>
        <v>#REF!</v>
      </c>
      <c r="I158" s="358" t="e">
        <f>'Offshore Wind'!#REF!</f>
        <v>#REF!</v>
      </c>
      <c r="J158" s="358" t="e">
        <f>'Offshore Wind'!#REF!</f>
        <v>#REF!</v>
      </c>
      <c r="K158" s="358" t="e">
        <f>'Offshore Wind'!#REF!</f>
        <v>#REF!</v>
      </c>
      <c r="L158" s="358" t="e">
        <f>'Offshore Wind'!#REF!</f>
        <v>#REF!</v>
      </c>
      <c r="M158" s="358" t="e">
        <f>'Offshore Wind'!#REF!</f>
        <v>#REF!</v>
      </c>
      <c r="N158" s="358" t="e">
        <f>'Offshore Wind'!#REF!</f>
        <v>#REF!</v>
      </c>
      <c r="O158" s="358" t="e">
        <f>'Offshore Wind'!#REF!</f>
        <v>#REF!</v>
      </c>
      <c r="P158" s="358" t="e">
        <f>'Offshore Wind'!#REF!</f>
        <v>#REF!</v>
      </c>
      <c r="Q158" s="358" t="e">
        <f>'Offshore Wind'!#REF!</f>
        <v>#REF!</v>
      </c>
      <c r="R158" s="358" t="e">
        <f>'Offshore Wind'!#REF!</f>
        <v>#REF!</v>
      </c>
      <c r="S158" s="358"/>
      <c r="T158" s="358"/>
      <c r="U158" s="358"/>
      <c r="V158" s="358">
        <f>'Offshore Wind'!L17</f>
        <v>0.44144156480848457</v>
      </c>
      <c r="W158" s="358">
        <f>'Offshore Wind'!L193</f>
        <v>0.44144156480848457</v>
      </c>
      <c r="X158" s="358">
        <f>'Offshore Wind'!M193</f>
        <v>0.44148434719060031</v>
      </c>
      <c r="Y158" s="358">
        <f>'Offshore Wind'!N193</f>
        <v>0.44150976485349169</v>
      </c>
      <c r="Z158" s="358">
        <f>'Offshore Wind'!O193</f>
        <v>0.44393538465231613</v>
      </c>
      <c r="AA158" s="358">
        <f>'Offshore Wind'!P193</f>
        <v>0.44635624024987963</v>
      </c>
      <c r="AB158" s="358">
        <f>'Offshore Wind'!Q193</f>
        <v>0.4487719049346427</v>
      </c>
      <c r="AC158" s="358">
        <f>'Offshore Wind'!R193</f>
        <v>0.45118189946826537</v>
      </c>
      <c r="AD158" s="358">
        <f>'Offshore Wind'!S193</f>
        <v>0.46080193245471823</v>
      </c>
      <c r="AE158" s="358">
        <f>'Offshore Wind'!T193</f>
        <v>0.47040481697259517</v>
      </c>
      <c r="AF158" s="358">
        <f>'Offshore Wind'!U193</f>
        <v>0.47998852071132792</v>
      </c>
      <c r="AG158" s="358">
        <f>'Offshore Wind'!V193</f>
        <v>0.48040314950520646</v>
      </c>
      <c r="AH158" s="358">
        <f>'Offshore Wind'!W193</f>
        <v>0.48081785549770406</v>
      </c>
      <c r="AI158" s="358">
        <f>'Offshore Wind'!X193</f>
        <v>0.48123264007130306</v>
      </c>
      <c r="AJ158" s="358">
        <f>'Offshore Wind'!Y193</f>
        <v>0.48164750464169409</v>
      </c>
      <c r="AK158" s="358">
        <f>'Offshore Wind'!Z193</f>
        <v>0.48206245065877945</v>
      </c>
      <c r="AL158" s="358">
        <f>'Offshore Wind'!AA193</f>
        <v>0.48247747960771292</v>
      </c>
      <c r="AM158" s="358">
        <f>'Offshore Wind'!AB193</f>
        <v>0.482892593009978</v>
      </c>
      <c r="AN158" s="358">
        <f>'Offshore Wind'!AC193</f>
        <v>0.48344389570255641</v>
      </c>
      <c r="AO158" s="358">
        <f>'Offshore Wind'!AD193</f>
        <v>0.48399510341740987</v>
      </c>
      <c r="AP158" s="358">
        <f>'Offshore Wind'!AE193</f>
        <v>0.48454621546007004</v>
      </c>
      <c r="AQ158" s="358">
        <f>'Offshore Wind'!AF193</f>
        <v>0.48509723112928238</v>
      </c>
      <c r="AR158" s="358">
        <f>'Offshore Wind'!AG193</f>
        <v>0.48564814971692116</v>
      </c>
      <c r="AS158" s="358">
        <f>'Offshore Wind'!AH193</f>
        <v>0.48619897050790689</v>
      </c>
      <c r="AT158" s="358">
        <f>'Offshore Wind'!AI193</f>
        <v>0.48674969278011943</v>
      </c>
      <c r="AU158" s="358">
        <f>'Offshore Wind'!AJ193</f>
        <v>0.48730031580431232</v>
      </c>
      <c r="AV158" s="358">
        <f>'Offshore Wind'!AK193</f>
        <v>0.48785083884402369</v>
      </c>
      <c r="AW158" s="358">
        <f>'Offshore Wind'!AL193</f>
        <v>0.48840126115548693</v>
      </c>
      <c r="AX158" s="358">
        <f>'Offshore Wind'!AM193</f>
        <v>0.48892421748310538</v>
      </c>
      <c r="AY158" s="358">
        <f>'Offshore Wind'!AN193</f>
        <v>0.48944704494727326</v>
      </c>
      <c r="AZ158" s="358">
        <f>'Offshore Wind'!AO193</f>
        <v>0.48996974245415453</v>
      </c>
      <c r="BA158" s="358">
        <f>'Offshore Wind'!AP193</f>
        <v>0.49049230889749845</v>
      </c>
      <c r="BB158" s="358">
        <f>'Offshore Wind'!AQ193</f>
        <v>0.49101474315846227</v>
      </c>
      <c r="BC158" s="358">
        <f>'Offshore Wind'!AR193</f>
        <v>0.49153704410543231</v>
      </c>
      <c r="BD158" s="358">
        <f>'Offshore Wind'!AS193</f>
        <v>0.49205921059384061</v>
      </c>
      <c r="BE158" s="358">
        <f>'Offshore Wind'!AT193</f>
        <v>0.49258124146597987</v>
      </c>
      <c r="BF158" s="358">
        <f>'Offshore Wind'!AU193</f>
        <v>0.49310313555081325</v>
      </c>
      <c r="BG158" s="358">
        <f>'Offshore Wind'!AV193</f>
        <v>0.49362489166378354</v>
      </c>
    </row>
    <row r="159" spans="2:59" ht="15.75" thickBot="1">
      <c r="B159" s="875"/>
      <c r="D159" s="736"/>
      <c r="E159" s="62" t="str">
        <f>'Offshore Wind'!K194</f>
        <v>TRG 6 - High</v>
      </c>
      <c r="F159" s="361"/>
      <c r="G159" s="361"/>
      <c r="H159" s="361"/>
      <c r="I159" s="361"/>
      <c r="J159" s="361"/>
      <c r="K159" s="361"/>
      <c r="L159" s="361"/>
      <c r="M159" s="361"/>
      <c r="N159" s="361"/>
      <c r="O159" s="361"/>
      <c r="P159" s="361"/>
      <c r="Q159" s="361"/>
      <c r="R159" s="361"/>
      <c r="S159" s="361"/>
      <c r="T159" s="361"/>
      <c r="U159" s="361"/>
      <c r="V159" s="361"/>
      <c r="W159" s="361">
        <f>'Offshore Wind'!L194</f>
        <v>0.44144156480848457</v>
      </c>
      <c r="X159" s="361">
        <f>'Offshore Wind'!M194</f>
        <v>0.44143969345897721</v>
      </c>
      <c r="Y159" s="361">
        <f>'Offshore Wind'!N194</f>
        <v>0.44142012414587067</v>
      </c>
      <c r="Z159" s="361">
        <f>'Offshore Wind'!O194</f>
        <v>0.44230540791147877</v>
      </c>
      <c r="AA159" s="361">
        <f>'Offshore Wind'!P194</f>
        <v>0.44319372282591962</v>
      </c>
      <c r="AB159" s="361">
        <f>'Offshore Wind'!Q194</f>
        <v>0.44408525526841319</v>
      </c>
      <c r="AC159" s="361">
        <f>'Offshore Wind'!R194</f>
        <v>0.44498020721802228</v>
      </c>
      <c r="AD159" s="361">
        <f>'Offshore Wind'!S194</f>
        <v>0.45696985532103213</v>
      </c>
      <c r="AE159" s="361">
        <f>'Offshore Wind'!T194</f>
        <v>0.4689468586750225</v>
      </c>
      <c r="AF159" s="361">
        <f>'Offshore Wind'!U194</f>
        <v>0.48091037825682081</v>
      </c>
      <c r="AG159" s="361">
        <f>'Offshore Wind'!V194</f>
        <v>0.48105010371168239</v>
      </c>
      <c r="AH159" s="361">
        <f>'Offshore Wind'!W194</f>
        <v>0.4811898291665439</v>
      </c>
      <c r="AI159" s="361">
        <f>'Offshore Wind'!X194</f>
        <v>0.48132955462140581</v>
      </c>
      <c r="AJ159" s="361">
        <f>'Offshore Wind'!Y194</f>
        <v>0.48146928007626733</v>
      </c>
      <c r="AK159" s="361">
        <f>'Offshore Wind'!Z194</f>
        <v>0.48160900553112912</v>
      </c>
      <c r="AL159" s="361">
        <f>'Offshore Wind'!AA194</f>
        <v>0.4817487309859908</v>
      </c>
      <c r="AM159" s="361">
        <f>'Offshore Wind'!AB194</f>
        <v>0.48188845644085254</v>
      </c>
      <c r="AN159" s="361">
        <f>'Offshore Wind'!AC194</f>
        <v>0.48188845644085254</v>
      </c>
      <c r="AO159" s="361">
        <f>'Offshore Wind'!AD194</f>
        <v>0.48188845644085254</v>
      </c>
      <c r="AP159" s="361">
        <f>'Offshore Wind'!AE194</f>
        <v>0.48188845644085254</v>
      </c>
      <c r="AQ159" s="361">
        <f>'Offshore Wind'!AF194</f>
        <v>0.48188845644085254</v>
      </c>
      <c r="AR159" s="361">
        <f>'Offshore Wind'!AG194</f>
        <v>0.48188845644085254</v>
      </c>
      <c r="AS159" s="361">
        <f>'Offshore Wind'!AH194</f>
        <v>0.48188845644085254</v>
      </c>
      <c r="AT159" s="361">
        <f>'Offshore Wind'!AI194</f>
        <v>0.48188845644085254</v>
      </c>
      <c r="AU159" s="361">
        <f>'Offshore Wind'!AJ194</f>
        <v>0.48188845644085254</v>
      </c>
      <c r="AV159" s="361">
        <f>'Offshore Wind'!AK194</f>
        <v>0.48188845644085254</v>
      </c>
      <c r="AW159" s="361">
        <f>'Offshore Wind'!AL194</f>
        <v>0.48188845644085254</v>
      </c>
      <c r="AX159" s="361">
        <f>'Offshore Wind'!AM194</f>
        <v>0.48188845644085254</v>
      </c>
      <c r="AY159" s="361">
        <f>'Offshore Wind'!AN194</f>
        <v>0.48188845644085254</v>
      </c>
      <c r="AZ159" s="361">
        <f>'Offshore Wind'!AO194</f>
        <v>0.48188845644085254</v>
      </c>
      <c r="BA159" s="361">
        <f>'Offshore Wind'!AP194</f>
        <v>0.48188845644085254</v>
      </c>
      <c r="BB159" s="361">
        <f>'Offshore Wind'!AQ194</f>
        <v>0.48188845644085254</v>
      </c>
      <c r="BC159" s="361">
        <f>'Offshore Wind'!AR194</f>
        <v>0.48188845644085254</v>
      </c>
      <c r="BD159" s="361">
        <f>'Offshore Wind'!AS194</f>
        <v>0.48188845644085254</v>
      </c>
      <c r="BE159" s="361">
        <f>'Offshore Wind'!AT194</f>
        <v>0.48188845644085254</v>
      </c>
      <c r="BF159" s="361">
        <f>'Offshore Wind'!AU194</f>
        <v>0.48188845644085254</v>
      </c>
      <c r="BG159" s="361">
        <f>'Offshore Wind'!AV194</f>
        <v>0.48188845644085254</v>
      </c>
    </row>
    <row r="160" spans="2:59" ht="15.75" thickTop="1">
      <c r="B160" s="875"/>
      <c r="D160" s="736"/>
      <c r="E160" s="62" t="str">
        <f>'Offshore Wind'!K195</f>
        <v>TRG 7 - Low</v>
      </c>
      <c r="F160" s="362"/>
      <c r="G160" s="362"/>
      <c r="H160" s="362"/>
      <c r="I160" s="362"/>
      <c r="J160" s="362"/>
      <c r="K160" s="362"/>
      <c r="L160" s="362"/>
      <c r="M160" s="362"/>
      <c r="N160" s="362"/>
      <c r="O160" s="362"/>
      <c r="P160" s="362"/>
      <c r="Q160" s="362"/>
      <c r="R160" s="362"/>
      <c r="S160" s="362"/>
      <c r="T160" s="362"/>
      <c r="U160" s="362"/>
      <c r="V160" s="362"/>
      <c r="W160" s="362">
        <f>'Offshore Wind'!L195</f>
        <v>0.42061484373887859</v>
      </c>
      <c r="X160" s="362">
        <f>'Offshore Wind'!M195</f>
        <v>0.42083117532922831</v>
      </c>
      <c r="Y160" s="362">
        <f>'Offshore Wind'!N195</f>
        <v>0.42100922824690185</v>
      </c>
      <c r="Z160" s="362">
        <f>'Offshore Wind'!O195</f>
        <v>0.42325761514225818</v>
      </c>
      <c r="AA160" s="362">
        <f>'Offshore Wind'!P195</f>
        <v>0.42550008607408585</v>
      </c>
      <c r="AB160" s="362">
        <f>'Offshore Wind'!Q195</f>
        <v>0.42773608159938842</v>
      </c>
      <c r="AC160" s="362">
        <f>'Offshore Wind'!R195</f>
        <v>0.42996496944102469</v>
      </c>
      <c r="AD160" s="362">
        <f>'Offshore Wind'!S195</f>
        <v>0.44378400982894928</v>
      </c>
      <c r="AE160" s="362">
        <f>'Offshore Wind'!T195</f>
        <v>0.45757009388074904</v>
      </c>
      <c r="AF160" s="362">
        <f>'Offshore Wind'!U195</f>
        <v>0.47131913159377287</v>
      </c>
      <c r="AG160" s="362">
        <f>'Offshore Wind'!V195</f>
        <v>0.47162377043612785</v>
      </c>
      <c r="AH160" s="362">
        <f>'Offshore Wind'!W195</f>
        <v>0.47192671715592299</v>
      </c>
      <c r="AI160" s="362">
        <f>'Offshore Wind'!X195</f>
        <v>0.47222790160316236</v>
      </c>
      <c r="AJ160" s="362">
        <f>'Offshore Wind'!Y195</f>
        <v>0.47252724969592147</v>
      </c>
      <c r="AK160" s="362">
        <f>'Offshore Wind'!Z195</f>
        <v>0.47282468314095077</v>
      </c>
      <c r="AL160" s="362">
        <f>'Offshore Wind'!AA195</f>
        <v>0.47312011913011021</v>
      </c>
      <c r="AM160" s="362">
        <f>'Offshore Wind'!AB195</f>
        <v>0.47341347001016204</v>
      </c>
      <c r="AN160" s="362">
        <f>'Offshore Wind'!AC195</f>
        <v>0.47361692173368758</v>
      </c>
      <c r="AO160" s="362">
        <f>'Offshore Wind'!AD195</f>
        <v>0.47381972584323556</v>
      </c>
      <c r="AP160" s="362">
        <f>'Offshore Wind'!AE195</f>
        <v>0.47402186815988634</v>
      </c>
      <c r="AQ160" s="362">
        <f>'Offshore Wind'!AF195</f>
        <v>0.4742233340877649</v>
      </c>
      <c r="AR160" s="362">
        <f>'Offshore Wind'!AG195</f>
        <v>0.47442410859859996</v>
      </c>
      <c r="AS160" s="362">
        <f>'Offshore Wind'!AH195</f>
        <v>0.47462417621559339</v>
      </c>
      <c r="AT160" s="362">
        <f>'Offshore Wind'!AI195</f>
        <v>0.47482352099656083</v>
      </c>
      <c r="AU160" s="362">
        <f>'Offshore Wind'!AJ195</f>
        <v>0.47502212651630654</v>
      </c>
      <c r="AV160" s="362">
        <f>'Offshore Wind'!AK195</f>
        <v>0.47521997584819109</v>
      </c>
      <c r="AW160" s="362">
        <f>'Offshore Wind'!AL195</f>
        <v>0.47541705154484848</v>
      </c>
      <c r="AX160" s="362">
        <f>'Offshore Wind'!AM195</f>
        <v>0.47633836336685165</v>
      </c>
      <c r="AY160" s="362">
        <f>'Offshore Wind'!AN195</f>
        <v>0.47725876040061155</v>
      </c>
      <c r="AZ160" s="362">
        <f>'Offshore Wind'!AO195</f>
        <v>0.47817822389646492</v>
      </c>
      <c r="BA160" s="362">
        <f>'Offshore Wind'!AP195</f>
        <v>0.47909673458882918</v>
      </c>
      <c r="BB160" s="362">
        <f>'Offshore Wind'!AQ195</f>
        <v>0.48001427267833352</v>
      </c>
      <c r="BC160" s="362">
        <f>'Offshore Wind'!AR195</f>
        <v>0.48093081781320296</v>
      </c>
      <c r="BD160" s="362">
        <f>'Offshore Wind'!AS195</f>
        <v>0.48184634906985768</v>
      </c>
      <c r="BE160" s="362">
        <f>'Offshore Wind'!AT195</f>
        <v>0.48276084493269</v>
      </c>
      <c r="BF160" s="362">
        <f>'Offshore Wind'!AU195</f>
        <v>0.48367428327297479</v>
      </c>
      <c r="BG160" s="362">
        <f>'Offshore Wind'!AV195</f>
        <v>0.48458664132687435</v>
      </c>
    </row>
    <row r="161" spans="2:59">
      <c r="B161" s="875"/>
      <c r="D161" s="736"/>
      <c r="E161" s="62" t="str">
        <f>'Offshore Wind'!K196</f>
        <v>TRG 7 - Mid</v>
      </c>
      <c r="F161" s="358" t="e">
        <f>'Offshore Wind'!#REF!</f>
        <v>#REF!</v>
      </c>
      <c r="G161" s="358" t="e">
        <f>'Offshore Wind'!#REF!</f>
        <v>#REF!</v>
      </c>
      <c r="H161" s="358" t="e">
        <f>'Offshore Wind'!#REF!</f>
        <v>#REF!</v>
      </c>
      <c r="I161" s="358" t="e">
        <f>'Offshore Wind'!#REF!</f>
        <v>#REF!</v>
      </c>
      <c r="J161" s="358" t="e">
        <f>'Offshore Wind'!#REF!</f>
        <v>#REF!</v>
      </c>
      <c r="K161" s="358" t="e">
        <f>'Offshore Wind'!#REF!</f>
        <v>#REF!</v>
      </c>
      <c r="L161" s="358" t="e">
        <f>'Offshore Wind'!#REF!</f>
        <v>#REF!</v>
      </c>
      <c r="M161" s="358" t="e">
        <f>'Offshore Wind'!#REF!</f>
        <v>#REF!</v>
      </c>
      <c r="N161" s="358" t="e">
        <f>'Offshore Wind'!#REF!</f>
        <v>#REF!</v>
      </c>
      <c r="O161" s="358" t="e">
        <f>'Offshore Wind'!#REF!</f>
        <v>#REF!</v>
      </c>
      <c r="P161" s="358" t="e">
        <f>'Offshore Wind'!#REF!</f>
        <v>#REF!</v>
      </c>
      <c r="Q161" s="358" t="e">
        <f>'Offshore Wind'!#REF!</f>
        <v>#REF!</v>
      </c>
      <c r="R161" s="358" t="e">
        <f>'Offshore Wind'!#REF!</f>
        <v>#REF!</v>
      </c>
      <c r="S161" s="358"/>
      <c r="T161" s="358"/>
      <c r="U161" s="358"/>
      <c r="V161" s="358">
        <f>'Offshore Wind'!L18</f>
        <v>0.42061484373887859</v>
      </c>
      <c r="W161" s="358">
        <f>'Offshore Wind'!L196</f>
        <v>0.42061484373887859</v>
      </c>
      <c r="X161" s="358">
        <f>'Offshore Wind'!M196</f>
        <v>0.42065560769588445</v>
      </c>
      <c r="Y161" s="358">
        <f>'Offshore Wind'!N196</f>
        <v>0.42067982618176702</v>
      </c>
      <c r="Z161" s="358">
        <f>'Offshore Wind'!O196</f>
        <v>0.42299100794167926</v>
      </c>
      <c r="AA161" s="358">
        <f>'Offshore Wind'!P196</f>
        <v>0.42529765027003658</v>
      </c>
      <c r="AB161" s="358">
        <f>'Offshore Wind'!Q196</f>
        <v>0.42759934658707444</v>
      </c>
      <c r="AC161" s="358">
        <f>'Offshore Wind'!R196</f>
        <v>0.42989564026438393</v>
      </c>
      <c r="AD161" s="358">
        <f>'Offshore Wind'!S196</f>
        <v>0.43906181081544016</v>
      </c>
      <c r="AE161" s="358">
        <f>'Offshore Wind'!T196</f>
        <v>0.44821164194355695</v>
      </c>
      <c r="AF161" s="358">
        <f>'Offshore Wind'!U196</f>
        <v>0.45734319722031408</v>
      </c>
      <c r="AG161" s="358">
        <f>'Offshore Wind'!V196</f>
        <v>0.45773826428977443</v>
      </c>
      <c r="AH161" s="358">
        <f>'Offshore Wind'!W196</f>
        <v>0.45813340491570881</v>
      </c>
      <c r="AI161" s="358">
        <f>'Offshore Wind'!X196</f>
        <v>0.45852862041537606</v>
      </c>
      <c r="AJ161" s="358">
        <f>'Offshore Wind'!Y196</f>
        <v>0.45892391213767575</v>
      </c>
      <c r="AK161" s="358">
        <f>'Offshore Wind'!Z196</f>
        <v>0.45931928146410544</v>
      </c>
      <c r="AL161" s="358">
        <f>'Offshore Wind'!AA196</f>
        <v>0.45971472980975125</v>
      </c>
      <c r="AM161" s="358">
        <f>'Offshore Wind'!AB196</f>
        <v>0.46011025862431443</v>
      </c>
      <c r="AN161" s="358">
        <f>'Offshore Wind'!AC196</f>
        <v>0.46063555147024821</v>
      </c>
      <c r="AO161" s="358">
        <f>'Offshore Wind'!AD196</f>
        <v>0.46116075381940014</v>
      </c>
      <c r="AP161" s="358">
        <f>'Offshore Wind'!AE196</f>
        <v>0.46168586501006631</v>
      </c>
      <c r="AQ161" s="358">
        <f>'Offshore Wind'!AF196</f>
        <v>0.46221088437407654</v>
      </c>
      <c r="AR161" s="358">
        <f>'Offshore Wind'!AG196</f>
        <v>0.46273581123671365</v>
      </c>
      <c r="AS161" s="358">
        <f>'Offshore Wind'!AH196</f>
        <v>0.46326064491663482</v>
      </c>
      <c r="AT161" s="358">
        <f>'Offshore Wind'!AI196</f>
        <v>0.46378538472578867</v>
      </c>
      <c r="AU161" s="358">
        <f>'Offshore Wind'!AJ196</f>
        <v>0.4643100299693339</v>
      </c>
      <c r="AV161" s="358">
        <f>'Offshore Wind'!AK196</f>
        <v>0.46483457994555399</v>
      </c>
      <c r="AW161" s="358">
        <f>'Offshore Wind'!AL196</f>
        <v>0.46535903394577244</v>
      </c>
      <c r="AX161" s="358">
        <f>'Offshore Wind'!AM196</f>
        <v>0.46585731777665473</v>
      </c>
      <c r="AY161" s="358">
        <f>'Offshore Wind'!AN196</f>
        <v>0.46635547882372069</v>
      </c>
      <c r="AZ161" s="358">
        <f>'Offshore Wind'!AO196</f>
        <v>0.46685351604473979</v>
      </c>
      <c r="BA161" s="358">
        <f>'Offshore Wind'!AP196</f>
        <v>0.46735142838565319</v>
      </c>
      <c r="BB161" s="358">
        <f>'Offshore Wind'!AQ196</f>
        <v>0.46784921478040392</v>
      </c>
      <c r="BC161" s="358">
        <f>'Offshore Wind'!AR196</f>
        <v>0.46834687415076648</v>
      </c>
      <c r="BD161" s="358">
        <f>'Offshore Wind'!AS196</f>
        <v>0.46884440540617273</v>
      </c>
      <c r="BE161" s="358">
        <f>'Offshore Wind'!AT196</f>
        <v>0.46934180744353404</v>
      </c>
      <c r="BF161" s="358">
        <f>'Offshore Wind'!AU196</f>
        <v>0.46983907914706202</v>
      </c>
      <c r="BG161" s="358">
        <f>'Offshore Wind'!AV196</f>
        <v>0.47033621938808573</v>
      </c>
    </row>
    <row r="162" spans="2:59" ht="15.75" thickBot="1">
      <c r="B162" s="875"/>
      <c r="D162" s="736"/>
      <c r="E162" s="62" t="str">
        <f>'Offshore Wind'!K197</f>
        <v>TRG 7 - High</v>
      </c>
      <c r="F162" s="361"/>
      <c r="G162" s="361"/>
      <c r="H162" s="361"/>
      <c r="I162" s="361"/>
      <c r="J162" s="361"/>
      <c r="K162" s="361"/>
      <c r="L162" s="361"/>
      <c r="M162" s="361"/>
      <c r="N162" s="361"/>
      <c r="O162" s="361"/>
      <c r="P162" s="361"/>
      <c r="Q162" s="361"/>
      <c r="R162" s="361"/>
      <c r="S162" s="361"/>
      <c r="T162" s="361"/>
      <c r="U162" s="361"/>
      <c r="V162" s="361"/>
      <c r="W162" s="361">
        <f>'Offshore Wind'!L197</f>
        <v>0.42061484373887859</v>
      </c>
      <c r="X162" s="361">
        <f>'Offshore Wind'!M197</f>
        <v>0.42061306067755572</v>
      </c>
      <c r="Y162" s="361">
        <f>'Offshore Wind'!N197</f>
        <v>0.42059441462283287</v>
      </c>
      <c r="Z162" s="361">
        <f>'Offshore Wind'!O197</f>
        <v>0.42143793168697102</v>
      </c>
      <c r="AA162" s="361">
        <f>'Offshore Wind'!P197</f>
        <v>0.42228433689371797</v>
      </c>
      <c r="AB162" s="361">
        <f>'Offshore Wind'!Q197</f>
        <v>0.42313380782913007</v>
      </c>
      <c r="AC162" s="361">
        <f>'Offshore Wind'!R197</f>
        <v>0.42398653694312249</v>
      </c>
      <c r="AD162" s="361">
        <f>'Offshore Wind'!S197</f>
        <v>0.43541052681031939</v>
      </c>
      <c r="AE162" s="361">
        <f>'Offshore Wind'!T197</f>
        <v>0.44682246849366358</v>
      </c>
      <c r="AF162" s="361">
        <f>'Offshore Wind'!U197</f>
        <v>0.45822156255416113</v>
      </c>
      <c r="AG162" s="361">
        <f>'Offshore Wind'!V197</f>
        <v>0.45835469591777722</v>
      </c>
      <c r="AH162" s="361">
        <f>'Offshore Wind'!W197</f>
        <v>0.45848782928139353</v>
      </c>
      <c r="AI162" s="361">
        <f>'Offshore Wind'!X197</f>
        <v>0.4586209626450099</v>
      </c>
      <c r="AJ162" s="361">
        <f>'Offshore Wind'!Y197</f>
        <v>0.45875409600862604</v>
      </c>
      <c r="AK162" s="361">
        <f>'Offshore Wind'!Z197</f>
        <v>0.45888722937224247</v>
      </c>
      <c r="AL162" s="361">
        <f>'Offshore Wind'!AA197</f>
        <v>0.45902036273585872</v>
      </c>
      <c r="AM162" s="361">
        <f>'Offshore Wind'!AB197</f>
        <v>0.45915349609947509</v>
      </c>
      <c r="AN162" s="361">
        <f>'Offshore Wind'!AC197</f>
        <v>0.45915349609947509</v>
      </c>
      <c r="AO162" s="361">
        <f>'Offshore Wind'!AD197</f>
        <v>0.45915349609947509</v>
      </c>
      <c r="AP162" s="361">
        <f>'Offshore Wind'!AE197</f>
        <v>0.45915349609947509</v>
      </c>
      <c r="AQ162" s="361">
        <f>'Offshore Wind'!AF197</f>
        <v>0.45915349609947509</v>
      </c>
      <c r="AR162" s="361">
        <f>'Offshore Wind'!AG197</f>
        <v>0.45915349609947509</v>
      </c>
      <c r="AS162" s="361">
        <f>'Offshore Wind'!AH197</f>
        <v>0.45915349609947509</v>
      </c>
      <c r="AT162" s="361">
        <f>'Offshore Wind'!AI197</f>
        <v>0.45915349609947509</v>
      </c>
      <c r="AU162" s="361">
        <f>'Offshore Wind'!AJ197</f>
        <v>0.45915349609947509</v>
      </c>
      <c r="AV162" s="361">
        <f>'Offshore Wind'!AK197</f>
        <v>0.45915349609947509</v>
      </c>
      <c r="AW162" s="361">
        <f>'Offshore Wind'!AL197</f>
        <v>0.45915349609947509</v>
      </c>
      <c r="AX162" s="361">
        <f>'Offshore Wind'!AM197</f>
        <v>0.45915349609947509</v>
      </c>
      <c r="AY162" s="361">
        <f>'Offshore Wind'!AN197</f>
        <v>0.45915349609947509</v>
      </c>
      <c r="AZ162" s="361">
        <f>'Offshore Wind'!AO197</f>
        <v>0.45915349609947509</v>
      </c>
      <c r="BA162" s="361">
        <f>'Offshore Wind'!AP197</f>
        <v>0.45915349609947509</v>
      </c>
      <c r="BB162" s="361">
        <f>'Offshore Wind'!AQ197</f>
        <v>0.45915349609947509</v>
      </c>
      <c r="BC162" s="361">
        <f>'Offshore Wind'!AR197</f>
        <v>0.45915349609947509</v>
      </c>
      <c r="BD162" s="361">
        <f>'Offshore Wind'!AS197</f>
        <v>0.45915349609947509</v>
      </c>
      <c r="BE162" s="361">
        <f>'Offshore Wind'!AT197</f>
        <v>0.45915349609947509</v>
      </c>
      <c r="BF162" s="361">
        <f>'Offshore Wind'!AU197</f>
        <v>0.45915349609947509</v>
      </c>
      <c r="BG162" s="361">
        <f>'Offshore Wind'!AV197</f>
        <v>0.45915349609947509</v>
      </c>
    </row>
    <row r="163" spans="2:59" ht="15.75" thickTop="1">
      <c r="B163" s="875"/>
      <c r="D163" s="736"/>
      <c r="E163" s="62" t="str">
        <f>'Offshore Wind'!K198</f>
        <v>TRG 8 - Low</v>
      </c>
      <c r="F163" s="362"/>
      <c r="G163" s="362"/>
      <c r="H163" s="362"/>
      <c r="I163" s="362"/>
      <c r="J163" s="362"/>
      <c r="K163" s="362"/>
      <c r="L163" s="362"/>
      <c r="M163" s="362"/>
      <c r="N163" s="362"/>
      <c r="O163" s="362"/>
      <c r="P163" s="362"/>
      <c r="Q163" s="362"/>
      <c r="R163" s="362"/>
      <c r="S163" s="362"/>
      <c r="T163" s="362"/>
      <c r="U163" s="362"/>
      <c r="V163" s="362"/>
      <c r="W163" s="362">
        <f>'Offshore Wind'!L198</f>
        <v>0.49436284990699381</v>
      </c>
      <c r="X163" s="362">
        <f>'Offshore Wind'!M198</f>
        <v>0.49461916291285474</v>
      </c>
      <c r="Y163" s="362">
        <f>'Offshore Wind'!N198</f>
        <v>0.49483429141394525</v>
      </c>
      <c r="Z163" s="362">
        <f>'Offshore Wind'!O198</f>
        <v>0.49747278062661415</v>
      </c>
      <c r="AA163" s="362">
        <f>'Offshore Wind'!P198</f>
        <v>0.50010401519055159</v>
      </c>
      <c r="AB163" s="362">
        <f>'Offshore Wind'!Q198</f>
        <v>0.50272730907001639</v>
      </c>
      <c r="AC163" s="362">
        <f>'Offshore Wind'!R198</f>
        <v>0.50534188691395454</v>
      </c>
      <c r="AD163" s="362">
        <f>'Offshore Wind'!S198</f>
        <v>0.52163244124948582</v>
      </c>
      <c r="AE163" s="362">
        <f>'Offshore Wind'!T198</f>
        <v>0.53789136432113049</v>
      </c>
      <c r="AF163" s="362">
        <f>'Offshore Wind'!U198</f>
        <v>0.55411473057258043</v>
      </c>
      <c r="AG163" s="362">
        <f>'Offshore Wind'!V198</f>
        <v>0.55447356441922646</v>
      </c>
      <c r="AH163" s="362">
        <f>'Offshore Wind'!W198</f>
        <v>0.55483042848461739</v>
      </c>
      <c r="AI163" s="362">
        <f>'Offshore Wind'!X198</f>
        <v>0.55518524110791434</v>
      </c>
      <c r="AJ163" s="362">
        <f>'Offshore Wind'!Y198</f>
        <v>0.5555379160511642</v>
      </c>
      <c r="AK163" s="362">
        <f>'Offshore Wind'!Z198</f>
        <v>0.5558883621740569</v>
      </c>
      <c r="AL163" s="362">
        <f>'Offshore Wind'!AA198</f>
        <v>0.55623648308054707</v>
      </c>
      <c r="AM163" s="362">
        <f>'Offshore Wind'!AB198</f>
        <v>0.55658217673446564</v>
      </c>
      <c r="AN163" s="362">
        <f>'Offshore Wind'!AC198</f>
        <v>0.55682550876794468</v>
      </c>
      <c r="AO163" s="362">
        <f>'Offshore Wind'!AD198</f>
        <v>0.55706814369306801</v>
      </c>
      <c r="AP163" s="362">
        <f>'Offshore Wind'!AE198</f>
        <v>0.55731006624728185</v>
      </c>
      <c r="AQ163" s="362">
        <f>'Offshore Wind'!AF198</f>
        <v>0.55755126071921046</v>
      </c>
      <c r="AR163" s="362">
        <f>'Offshore Wind'!AG198</f>
        <v>0.55779171093203561</v>
      </c>
      <c r="AS163" s="362">
        <f>'Offshore Wind'!AH198</f>
        <v>0.55803140022613362</v>
      </c>
      <c r="AT163" s="362">
        <f>'Offshore Wind'!AI198</f>
        <v>0.5582703114409272</v>
      </c>
      <c r="AU163" s="362">
        <f>'Offshore Wind'!AJ198</f>
        <v>0.55850842689591218</v>
      </c>
      <c r="AV163" s="362">
        <f>'Offshore Wind'!AK198</f>
        <v>0.55874572837081871</v>
      </c>
      <c r="AW163" s="362">
        <f>'Offshore Wind'!AL198</f>
        <v>0.55898219708485275</v>
      </c>
      <c r="AX163" s="362">
        <f>'Offshore Wind'!AM198</f>
        <v>0.56007473598983826</v>
      </c>
      <c r="AY163" s="362">
        <f>'Offshore Wind'!AN198</f>
        <v>0.56116636352726867</v>
      </c>
      <c r="AZ163" s="362">
        <f>'Offshore Wind'!AO198</f>
        <v>0.56225706101759276</v>
      </c>
      <c r="BA163" s="362">
        <f>'Offshore Wind'!AP198</f>
        <v>0.56334680926726766</v>
      </c>
      <c r="BB163" s="362">
        <f>'Offshore Wind'!AQ198</f>
        <v>0.56443558855095888</v>
      </c>
      <c r="BC163" s="362">
        <f>'Offshore Wind'!AR198</f>
        <v>0.56552337859299306</v>
      </c>
      <c r="BD163" s="362">
        <f>'Offshore Wind'!AS198</f>
        <v>0.56661015854803076</v>
      </c>
      <c r="BE163" s="362">
        <f>'Offshore Wind'!AT198</f>
        <v>0.5676959069809181</v>
      </c>
      <c r="BF163" s="362">
        <f>'Offshore Wind'!AU198</f>
        <v>0.56878060184567625</v>
      </c>
      <c r="BG163" s="362">
        <f>'Offshore Wind'!AV198</f>
        <v>0.5698642204635892</v>
      </c>
    </row>
    <row r="164" spans="2:59">
      <c r="B164" s="875"/>
      <c r="D164" s="736"/>
      <c r="E164" s="62" t="str">
        <f>'Offshore Wind'!K199</f>
        <v>TRG 8 - Mid</v>
      </c>
      <c r="F164" s="358" t="e">
        <f>'Offshore Wind'!#REF!</f>
        <v>#REF!</v>
      </c>
      <c r="G164" s="358" t="e">
        <f>'Offshore Wind'!#REF!</f>
        <v>#REF!</v>
      </c>
      <c r="H164" s="358" t="e">
        <f>'Offshore Wind'!#REF!</f>
        <v>#REF!</v>
      </c>
      <c r="I164" s="358" t="e">
        <f>'Offshore Wind'!#REF!</f>
        <v>#REF!</v>
      </c>
      <c r="J164" s="358" t="e">
        <f>'Offshore Wind'!#REF!</f>
        <v>#REF!</v>
      </c>
      <c r="K164" s="358" t="e">
        <f>'Offshore Wind'!#REF!</f>
        <v>#REF!</v>
      </c>
      <c r="L164" s="358" t="e">
        <f>'Offshore Wind'!#REF!</f>
        <v>#REF!</v>
      </c>
      <c r="M164" s="358" t="e">
        <f>'Offshore Wind'!#REF!</f>
        <v>#REF!</v>
      </c>
      <c r="N164" s="358" t="e">
        <f>'Offshore Wind'!#REF!</f>
        <v>#REF!</v>
      </c>
      <c r="O164" s="358" t="e">
        <f>'Offshore Wind'!#REF!</f>
        <v>#REF!</v>
      </c>
      <c r="P164" s="358" t="e">
        <f>'Offshore Wind'!#REF!</f>
        <v>#REF!</v>
      </c>
      <c r="Q164" s="358" t="e">
        <f>'Offshore Wind'!#REF!</f>
        <v>#REF!</v>
      </c>
      <c r="R164" s="358" t="e">
        <f>'Offshore Wind'!#REF!</f>
        <v>#REF!</v>
      </c>
      <c r="S164" s="358"/>
      <c r="T164" s="358"/>
      <c r="U164" s="358"/>
      <c r="V164" s="358">
        <f>'Offshore Wind'!L19</f>
        <v>0.49436284990699381</v>
      </c>
      <c r="W164" s="358">
        <f>'Offshore Wind'!L199</f>
        <v>0.49436284990699381</v>
      </c>
      <c r="X164" s="358">
        <f>'Offshore Wind'!M199</f>
        <v>0.49445650186166629</v>
      </c>
      <c r="Y164" s="358">
        <f>'Offshore Wind'!N199</f>
        <v>0.49453580668312813</v>
      </c>
      <c r="Z164" s="358">
        <f>'Offshore Wind'!O199</f>
        <v>0.4972035827202661</v>
      </c>
      <c r="AA164" s="358">
        <f>'Offshore Wind'!P199</f>
        <v>0.49986260344713018</v>
      </c>
      <c r="AB164" s="358">
        <f>'Offshore Wind'!Q199</f>
        <v>0.50251208468359809</v>
      </c>
      <c r="AC164" s="358">
        <f>'Offshore Wind'!R199</f>
        <v>0.50515114571953013</v>
      </c>
      <c r="AD164" s="358">
        <f>'Offshore Wind'!S199</f>
        <v>0.51593124977817495</v>
      </c>
      <c r="AE164" s="358">
        <f>'Offshore Wind'!T199</f>
        <v>0.52669327551564571</v>
      </c>
      <c r="AF164" s="358">
        <f>'Offshore Wind'!U199</f>
        <v>0.53743508042207255</v>
      </c>
      <c r="AG164" s="358">
        <f>'Offshore Wind'!V199</f>
        <v>0.53788430927241215</v>
      </c>
      <c r="AH164" s="358">
        <f>'Offshore Wind'!W199</f>
        <v>0.53833342052626454</v>
      </c>
      <c r="AI164" s="358">
        <f>'Offshore Wind'!X199</f>
        <v>0.5387824120776975</v>
      </c>
      <c r="AJ164" s="358">
        <f>'Offshore Wind'!Y199</f>
        <v>0.53923128177019231</v>
      </c>
      <c r="AK164" s="358">
        <f>'Offshore Wind'!Z199</f>
        <v>0.539680027395116</v>
      </c>
      <c r="AL164" s="358">
        <f>'Offshore Wind'!AA199</f>
        <v>0.54012864669013694</v>
      </c>
      <c r="AM164" s="358">
        <f>'Offshore Wind'!AB199</f>
        <v>0.54057713733758384</v>
      </c>
      <c r="AN164" s="358">
        <f>'Offshore Wind'!AC199</f>
        <v>0.54119587218673659</v>
      </c>
      <c r="AO164" s="358">
        <f>'Offshore Wind'!AD199</f>
        <v>0.54181451206251763</v>
      </c>
      <c r="AP164" s="358">
        <f>'Offshore Wind'!AE199</f>
        <v>0.54243305627049088</v>
      </c>
      <c r="AQ164" s="358">
        <f>'Offshore Wind'!AF199</f>
        <v>0.54305150410943348</v>
      </c>
      <c r="AR164" s="358">
        <f>'Offshore Wind'!AG199</f>
        <v>0.54366985487125241</v>
      </c>
      <c r="AS164" s="358">
        <f>'Offshore Wind'!AH199</f>
        <v>0.54428810784090076</v>
      </c>
      <c r="AT164" s="358">
        <f>'Offshore Wind'!AI199</f>
        <v>0.54490626229629169</v>
      </c>
      <c r="AU164" s="358">
        <f>'Offshore Wind'!AJ199</f>
        <v>0.54552431750821229</v>
      </c>
      <c r="AV164" s="358">
        <f>'Offshore Wind'!AK199</f>
        <v>0.54614227274023419</v>
      </c>
      <c r="AW164" s="358">
        <f>'Offshore Wind'!AL199</f>
        <v>0.54676012724862422</v>
      </c>
      <c r="AX164" s="358">
        <f>'Offshore Wind'!AM199</f>
        <v>0.5473477495907132</v>
      </c>
      <c r="AY164" s="358">
        <f>'Offshore Wind'!AN199</f>
        <v>0.54793524478194766</v>
      </c>
      <c r="AZ164" s="358">
        <f>'Offshore Wind'!AO199</f>
        <v>0.54852261174302863</v>
      </c>
      <c r="BA164" s="358">
        <f>'Offshore Wind'!AP199</f>
        <v>0.54910984938240714</v>
      </c>
      <c r="BB164" s="358">
        <f>'Offshore Wind'!AQ199</f>
        <v>0.54969695659611018</v>
      </c>
      <c r="BC164" s="358">
        <f>'Offshore Wind'!AR199</f>
        <v>0.55028393226756334</v>
      </c>
      <c r="BD164" s="358">
        <f>'Offshore Wind'!AS199</f>
        <v>0.5508707752674098</v>
      </c>
      <c r="BE164" s="358">
        <f>'Offshore Wind'!AT199</f>
        <v>0.55145748445332787</v>
      </c>
      <c r="BF164" s="358">
        <f>'Offshore Wind'!AU199</f>
        <v>0.5520440586698443</v>
      </c>
      <c r="BG164" s="358">
        <f>'Offshore Wind'!AV199</f>
        <v>0.55263049674814357</v>
      </c>
    </row>
    <row r="165" spans="2:59" ht="15.75" thickBot="1">
      <c r="B165" s="875"/>
      <c r="D165" s="736"/>
      <c r="E165" s="62" t="str">
        <f>'Offshore Wind'!K200</f>
        <v>TRG 8 - High</v>
      </c>
      <c r="F165" s="361"/>
      <c r="G165" s="361"/>
      <c r="H165" s="361"/>
      <c r="I165" s="361"/>
      <c r="J165" s="361"/>
      <c r="K165" s="361"/>
      <c r="L165" s="361"/>
      <c r="M165" s="361"/>
      <c r="N165" s="361"/>
      <c r="O165" s="361"/>
      <c r="P165" s="361"/>
      <c r="Q165" s="361"/>
      <c r="R165" s="361"/>
      <c r="S165" s="361"/>
      <c r="T165" s="361"/>
      <c r="U165" s="361"/>
      <c r="V165" s="361"/>
      <c r="W165" s="361">
        <f>'Offshore Wind'!L200</f>
        <v>0.49436284990699381</v>
      </c>
      <c r="X165" s="361">
        <f>'Offshore Wind'!M200</f>
        <v>0.49431731369663828</v>
      </c>
      <c r="Y165" s="361">
        <f>'Offshore Wind'!N200</f>
        <v>0.49425638634157593</v>
      </c>
      <c r="Z165" s="361">
        <f>'Offshore Wind'!O200</f>
        <v>0.49521885553217965</v>
      </c>
      <c r="AA165" s="361">
        <f>'Offshore Wind'!P200</f>
        <v>0.49618345427229305</v>
      </c>
      <c r="AB165" s="361">
        <f>'Offshore Wind'!Q200</f>
        <v>0.49715031350361427</v>
      </c>
      <c r="AC165" s="361">
        <f>'Offshore Wind'!R200</f>
        <v>0.49811957512759281</v>
      </c>
      <c r="AD165" s="361">
        <f>'Offshore Wind'!S200</f>
        <v>0.51157475507640926</v>
      </c>
      <c r="AE165" s="361">
        <f>'Offshore Wind'!T200</f>
        <v>0.52501906759884243</v>
      </c>
      <c r="AF165" s="361">
        <f>'Offshore Wind'!U200</f>
        <v>0.53845179160327261</v>
      </c>
      <c r="AG165" s="361">
        <f>'Offshore Wind'!V200</f>
        <v>0.53860823535018343</v>
      </c>
      <c r="AH165" s="361">
        <f>'Offshore Wind'!W200</f>
        <v>0.53876467909709425</v>
      </c>
      <c r="AI165" s="361">
        <f>'Offshore Wind'!X200</f>
        <v>0.53892112284400528</v>
      </c>
      <c r="AJ165" s="361">
        <f>'Offshore Wind'!Y200</f>
        <v>0.53907756659091621</v>
      </c>
      <c r="AK165" s="361">
        <f>'Offshore Wind'!Z200</f>
        <v>0.53923401033782725</v>
      </c>
      <c r="AL165" s="361">
        <f>'Offshore Wind'!AA200</f>
        <v>0.53939045408473829</v>
      </c>
      <c r="AM165" s="361">
        <f>'Offshore Wind'!AB200</f>
        <v>0.53954689783164922</v>
      </c>
      <c r="AN165" s="361">
        <f>'Offshore Wind'!AC200</f>
        <v>0.53954689783164922</v>
      </c>
      <c r="AO165" s="361">
        <f>'Offshore Wind'!AD200</f>
        <v>0.53954689783164922</v>
      </c>
      <c r="AP165" s="361">
        <f>'Offshore Wind'!AE200</f>
        <v>0.53954689783164922</v>
      </c>
      <c r="AQ165" s="361">
        <f>'Offshore Wind'!AF200</f>
        <v>0.53954689783164922</v>
      </c>
      <c r="AR165" s="361">
        <f>'Offshore Wind'!AG200</f>
        <v>0.53954689783164922</v>
      </c>
      <c r="AS165" s="361">
        <f>'Offshore Wind'!AH200</f>
        <v>0.53954689783164922</v>
      </c>
      <c r="AT165" s="361">
        <f>'Offshore Wind'!AI200</f>
        <v>0.53954689783164922</v>
      </c>
      <c r="AU165" s="361">
        <f>'Offshore Wind'!AJ200</f>
        <v>0.53954689783164922</v>
      </c>
      <c r="AV165" s="361">
        <f>'Offshore Wind'!AK200</f>
        <v>0.53954689783164922</v>
      </c>
      <c r="AW165" s="361">
        <f>'Offshore Wind'!AL200</f>
        <v>0.53954689783164922</v>
      </c>
      <c r="AX165" s="361">
        <f>'Offshore Wind'!AM200</f>
        <v>0.53954689783164922</v>
      </c>
      <c r="AY165" s="361">
        <f>'Offshore Wind'!AN200</f>
        <v>0.53954689783164922</v>
      </c>
      <c r="AZ165" s="361">
        <f>'Offshore Wind'!AO200</f>
        <v>0.53954689783164922</v>
      </c>
      <c r="BA165" s="361">
        <f>'Offshore Wind'!AP200</f>
        <v>0.53954689783164922</v>
      </c>
      <c r="BB165" s="361">
        <f>'Offshore Wind'!AQ200</f>
        <v>0.53954689783164922</v>
      </c>
      <c r="BC165" s="361">
        <f>'Offshore Wind'!AR200</f>
        <v>0.53954689783164922</v>
      </c>
      <c r="BD165" s="361">
        <f>'Offshore Wind'!AS200</f>
        <v>0.53954689783164922</v>
      </c>
      <c r="BE165" s="361">
        <f>'Offshore Wind'!AT200</f>
        <v>0.53954689783164922</v>
      </c>
      <c r="BF165" s="361">
        <f>'Offshore Wind'!AU200</f>
        <v>0.53954689783164922</v>
      </c>
      <c r="BG165" s="361">
        <f>'Offshore Wind'!AV200</f>
        <v>0.53954689783164922</v>
      </c>
    </row>
    <row r="166" spans="2:59" ht="15.75" thickTop="1">
      <c r="B166" s="875"/>
      <c r="D166" s="736"/>
      <c r="E166" s="62" t="str">
        <f>'Offshore Wind'!K201</f>
        <v>TRG 9 - Low</v>
      </c>
      <c r="F166" s="362"/>
      <c r="G166" s="362"/>
      <c r="H166" s="362"/>
      <c r="I166" s="362"/>
      <c r="J166" s="362"/>
      <c r="K166" s="362"/>
      <c r="L166" s="362"/>
      <c r="M166" s="362"/>
      <c r="N166" s="362"/>
      <c r="O166" s="362"/>
      <c r="P166" s="362"/>
      <c r="Q166" s="362"/>
      <c r="R166" s="362"/>
      <c r="S166" s="362"/>
      <c r="T166" s="362"/>
      <c r="U166" s="362"/>
      <c r="V166" s="362"/>
      <c r="W166" s="362">
        <f>'Offshore Wind'!L201</f>
        <v>0.46973771367266881</v>
      </c>
      <c r="X166" s="362">
        <f>'Offshore Wind'!M201</f>
        <v>0.46998125924932033</v>
      </c>
      <c r="Y166" s="362">
        <f>'Offshore Wind'!N201</f>
        <v>0.47018567179825499</v>
      </c>
      <c r="Z166" s="362">
        <f>'Offshore Wind'!O201</f>
        <v>0.47269273293875574</v>
      </c>
      <c r="AA166" s="362">
        <f>'Offshore Wind'!P201</f>
        <v>0.47519290079811871</v>
      </c>
      <c r="AB166" s="362">
        <f>'Offshore Wind'!Q201</f>
        <v>0.47768552351332294</v>
      </c>
      <c r="AC166" s="362">
        <f>'Offshore Wind'!R201</f>
        <v>0.4801698643549977</v>
      </c>
      <c r="AD166" s="362">
        <f>'Offshore Wind'!S201</f>
        <v>0.49564895577433155</v>
      </c>
      <c r="AE166" s="362">
        <f>'Offshore Wind'!T201</f>
        <v>0.5110979915420697</v>
      </c>
      <c r="AF166" s="362">
        <f>'Offshore Wind'!U201</f>
        <v>0.52651324164119029</v>
      </c>
      <c r="AG166" s="362">
        <f>'Offshore Wind'!V201</f>
        <v>0.52685420130420635</v>
      </c>
      <c r="AH166" s="362">
        <f>'Offshore Wind'!W201</f>
        <v>0.52719328930444764</v>
      </c>
      <c r="AI166" s="362">
        <f>'Offshore Wind'!X201</f>
        <v>0.52753042804875483</v>
      </c>
      <c r="AJ166" s="362">
        <f>'Offshore Wind'!Y201</f>
        <v>0.52786553559484783</v>
      </c>
      <c r="AK166" s="362">
        <f>'Offshore Wind'!Z201</f>
        <v>0.5281985253422854</v>
      </c>
      <c r="AL166" s="362">
        <f>'Offshore Wind'!AA201</f>
        <v>0.52852930569668932</v>
      </c>
      <c r="AM166" s="362">
        <f>'Offshore Wind'!AB201</f>
        <v>0.52885777970450232</v>
      </c>
      <c r="AN166" s="362">
        <f>'Offshore Wind'!AC201</f>
        <v>0.52908899091523809</v>
      </c>
      <c r="AO166" s="362">
        <f>'Offshore Wind'!AD201</f>
        <v>0.52931953974188661</v>
      </c>
      <c r="AP166" s="362">
        <f>'Offshore Wind'!AE201</f>
        <v>0.52954941168214975</v>
      </c>
      <c r="AQ166" s="362">
        <f>'Offshore Wind'!AF201</f>
        <v>0.5297785918072655</v>
      </c>
      <c r="AR166" s="362">
        <f>'Offshore Wind'!AG201</f>
        <v>0.53000706474621273</v>
      </c>
      <c r="AS166" s="362">
        <f>'Offshore Wind'!AH201</f>
        <v>0.53023481466921496</v>
      </c>
      <c r="AT166" s="362">
        <f>'Offshore Wind'!AI201</f>
        <v>0.5304618252704949</v>
      </c>
      <c r="AU166" s="362">
        <f>'Offshore Wind'!AJ201</f>
        <v>0.53068807975024757</v>
      </c>
      <c r="AV166" s="362">
        <f>'Offshore Wind'!AK201</f>
        <v>0.53091356079578877</v>
      </c>
      <c r="AW166" s="362">
        <f>'Offshore Wind'!AL201</f>
        <v>0.53113825056183073</v>
      </c>
      <c r="AX166" s="362">
        <f>'Offshore Wind'!AM201</f>
        <v>0.53217636806484059</v>
      </c>
      <c r="AY166" s="362">
        <f>'Offshore Wind'!AN201</f>
        <v>0.53321361959721447</v>
      </c>
      <c r="AZ166" s="362">
        <f>'Offshore Wind'!AO201</f>
        <v>0.53424998740986418</v>
      </c>
      <c r="BA166" s="362">
        <f>'Offshore Wind'!AP201</f>
        <v>0.53528545326531296</v>
      </c>
      <c r="BB166" s="362">
        <f>'Offshore Wind'!AQ201</f>
        <v>0.53631999842078215</v>
      </c>
      <c r="BC166" s="362">
        <f>'Offshore Wind'!AR201</f>
        <v>0.53735360361056772</v>
      </c>
      <c r="BD166" s="362">
        <f>'Offshore Wind'!AS201</f>
        <v>0.5383862490276754</v>
      </c>
      <c r="BE166" s="362">
        <f>'Offshore Wind'!AT201</f>
        <v>0.53941791430467612</v>
      </c>
      <c r="BF166" s="362">
        <f>'Offshore Wind'!AU201</f>
        <v>0.5404485784937425</v>
      </c>
      <c r="BG166" s="362">
        <f>'Offshore Wind'!AV201</f>
        <v>0.54147822004582791</v>
      </c>
    </row>
    <row r="167" spans="2:59">
      <c r="B167" s="875"/>
      <c r="D167" s="736"/>
      <c r="E167" s="62" t="str">
        <f>'Offshore Wind'!K202</f>
        <v>TRG 9 - Mid</v>
      </c>
      <c r="F167" s="358" t="e">
        <f>'Offshore Wind'!#REF!</f>
        <v>#REF!</v>
      </c>
      <c r="G167" s="358" t="e">
        <f>'Offshore Wind'!#REF!</f>
        <v>#REF!</v>
      </c>
      <c r="H167" s="358" t="e">
        <f>'Offshore Wind'!#REF!</f>
        <v>#REF!</v>
      </c>
      <c r="I167" s="358" t="e">
        <f>'Offshore Wind'!#REF!</f>
        <v>#REF!</v>
      </c>
      <c r="J167" s="358" t="e">
        <f>'Offshore Wind'!#REF!</f>
        <v>#REF!</v>
      </c>
      <c r="K167" s="358" t="e">
        <f>'Offshore Wind'!#REF!</f>
        <v>#REF!</v>
      </c>
      <c r="L167" s="358" t="e">
        <f>'Offshore Wind'!#REF!</f>
        <v>#REF!</v>
      </c>
      <c r="M167" s="358" t="e">
        <f>'Offshore Wind'!#REF!</f>
        <v>#REF!</v>
      </c>
      <c r="N167" s="358" t="e">
        <f>'Offshore Wind'!#REF!</f>
        <v>#REF!</v>
      </c>
      <c r="O167" s="358" t="e">
        <f>'Offshore Wind'!#REF!</f>
        <v>#REF!</v>
      </c>
      <c r="P167" s="358" t="e">
        <f>'Offshore Wind'!#REF!</f>
        <v>#REF!</v>
      </c>
      <c r="Q167" s="358" t="e">
        <f>'Offshore Wind'!#REF!</f>
        <v>#REF!</v>
      </c>
      <c r="R167" s="358" t="e">
        <f>'Offshore Wind'!#REF!</f>
        <v>#REF!</v>
      </c>
      <c r="S167" s="358"/>
      <c r="T167" s="358"/>
      <c r="U167" s="358"/>
      <c r="V167" s="358">
        <f>'Offshore Wind'!L20</f>
        <v>0.46973771367266881</v>
      </c>
      <c r="W167" s="358">
        <f>'Offshore Wind'!L202</f>
        <v>0.46973771367266881</v>
      </c>
      <c r="X167" s="358">
        <f>'Offshore Wind'!M202</f>
        <v>0.46982670064868265</v>
      </c>
      <c r="Y167" s="358">
        <f>'Offshore Wind'!N202</f>
        <v>0.46990205514897276</v>
      </c>
      <c r="Z167" s="358">
        <f>'Offshore Wind'!O202</f>
        <v>0.47243694428255478</v>
      </c>
      <c r="AA167" s="358">
        <f>'Offshore Wind'!P202</f>
        <v>0.47496351422420868</v>
      </c>
      <c r="AB167" s="358">
        <f>'Offshore Wind'!Q202</f>
        <v>0.47748101985528757</v>
      </c>
      <c r="AC167" s="358">
        <f>'Offshore Wind'!R202</f>
        <v>0.47998862433546763</v>
      </c>
      <c r="AD167" s="358">
        <f>'Offshore Wind'!S202</f>
        <v>0.49023175129092939</v>
      </c>
      <c r="AE167" s="358">
        <f>'Offshore Wind'!T202</f>
        <v>0.50045770044013616</v>
      </c>
      <c r="AF167" s="358">
        <f>'Offshore Wind'!U202</f>
        <v>0.51066443599563371</v>
      </c>
      <c r="AG167" s="358">
        <f>'Offshore Wind'!V202</f>
        <v>0.51109128791849556</v>
      </c>
      <c r="AH167" s="358">
        <f>'Offshore Wind'!W202</f>
        <v>0.51151802810257097</v>
      </c>
      <c r="AI167" s="358">
        <f>'Offshore Wind'!X202</f>
        <v>0.51194465454682769</v>
      </c>
      <c r="AJ167" s="358">
        <f>'Offshore Wind'!Y202</f>
        <v>0.51237116520216741</v>
      </c>
      <c r="AK167" s="358">
        <f>'Offshore Wind'!Z202</f>
        <v>0.51279755796997328</v>
      </c>
      <c r="AL167" s="358">
        <f>'Offshore Wind'!AA202</f>
        <v>0.51322383070060473</v>
      </c>
      <c r="AM167" s="358">
        <f>'Offshore Wind'!AB202</f>
        <v>0.5136499811918378</v>
      </c>
      <c r="AN167" s="358">
        <f>'Offshore Wind'!AC202</f>
        <v>0.51423789570334566</v>
      </c>
      <c r="AO167" s="358">
        <f>'Offshore Wind'!AD202</f>
        <v>0.51482571997228255</v>
      </c>
      <c r="AP167" s="358">
        <f>'Offshore Wind'!AE202</f>
        <v>0.51541345333880362</v>
      </c>
      <c r="AQ167" s="358">
        <f>'Offshore Wind'!AF202</f>
        <v>0.51600109513661541</v>
      </c>
      <c r="AR167" s="358">
        <f>'Offshore Wind'!AG202</f>
        <v>0.51658864469289623</v>
      </c>
      <c r="AS167" s="358">
        <f>'Offshore Wind'!AH202</f>
        <v>0.51717610132821701</v>
      </c>
      <c r="AT167" s="358">
        <f>'Offshore Wind'!AI202</f>
        <v>0.51776346435645937</v>
      </c>
      <c r="AU167" s="358">
        <f>'Offshore Wind'!AJ202</f>
        <v>0.51835073308473389</v>
      </c>
      <c r="AV167" s="358">
        <f>'Offshore Wind'!AK202</f>
        <v>0.51893790681329499</v>
      </c>
      <c r="AW167" s="358">
        <f>'Offshore Wind'!AL202</f>
        <v>0.51952498483545639</v>
      </c>
      <c r="AX167" s="358">
        <f>'Offshore Wind'!AM202</f>
        <v>0.52008333661194561</v>
      </c>
      <c r="AY167" s="358">
        <f>'Offshore Wind'!AN202</f>
        <v>0.52064156757120184</v>
      </c>
      <c r="AZ167" s="358">
        <f>'Offshore Wind'!AO202</f>
        <v>0.52119967668768763</v>
      </c>
      <c r="BA167" s="358">
        <f>'Offshore Wind'!AP202</f>
        <v>0.52175766292422654</v>
      </c>
      <c r="BB167" s="358">
        <f>'Offshore Wind'!AQ202</f>
        <v>0.52231552523183622</v>
      </c>
      <c r="BC167" s="358">
        <f>'Offshore Wind'!AR202</f>
        <v>0.52287326254956079</v>
      </c>
      <c r="BD167" s="358">
        <f>'Offshore Wind'!AS202</f>
        <v>0.5234308738042992</v>
      </c>
      <c r="BE167" s="358">
        <f>'Offshore Wind'!AT202</f>
        <v>0.52398835791063081</v>
      </c>
      <c r="BF167" s="358">
        <f>'Offshore Wind'!AU202</f>
        <v>0.52454571377063841</v>
      </c>
      <c r="BG167" s="358">
        <f>'Offshore Wind'!AV202</f>
        <v>0.52510294027372784</v>
      </c>
    </row>
    <row r="168" spans="2:59" ht="15.75" thickBot="1">
      <c r="B168" s="875"/>
      <c r="D168" s="736"/>
      <c r="E168" s="62" t="str">
        <f>'Offshore Wind'!K203</f>
        <v>TRG 9 - High</v>
      </c>
      <c r="F168" s="361"/>
      <c r="G168" s="361"/>
      <c r="H168" s="361"/>
      <c r="I168" s="361"/>
      <c r="J168" s="361"/>
      <c r="K168" s="361"/>
      <c r="L168" s="361"/>
      <c r="M168" s="361"/>
      <c r="N168" s="361"/>
      <c r="O168" s="361"/>
      <c r="P168" s="361"/>
      <c r="Q168" s="361"/>
      <c r="R168" s="361"/>
      <c r="S168" s="361"/>
      <c r="T168" s="361"/>
      <c r="U168" s="361"/>
      <c r="V168" s="361"/>
      <c r="W168" s="361">
        <f>'Offshore Wind'!L203</f>
        <v>0.46973771367266881</v>
      </c>
      <c r="X168" s="361">
        <f>'Offshore Wind'!M203</f>
        <v>0.46969444570593605</v>
      </c>
      <c r="Y168" s="361">
        <f>'Offshore Wind'!N203</f>
        <v>0.46963655325614423</v>
      </c>
      <c r="Z168" s="361">
        <f>'Offshore Wind'!O203</f>
        <v>0.4705510800600084</v>
      </c>
      <c r="AA168" s="361">
        <f>'Offshore Wind'!P203</f>
        <v>0.47146763033654637</v>
      </c>
      <c r="AB168" s="361">
        <f>'Offshore Wind'!Q203</f>
        <v>0.47238632850500623</v>
      </c>
      <c r="AC168" s="361">
        <f>'Offshore Wind'!R203</f>
        <v>0.47330730939846138</v>
      </c>
      <c r="AD168" s="361">
        <f>'Offshore Wind'!S203</f>
        <v>0.48609226172123471</v>
      </c>
      <c r="AE168" s="361">
        <f>'Offshore Wind'!T203</f>
        <v>0.49886688794441619</v>
      </c>
      <c r="AF168" s="361">
        <f>'Offshore Wind'!U203</f>
        <v>0.51163050289530498</v>
      </c>
      <c r="AG168" s="361">
        <f>'Offshore Wind'!V203</f>
        <v>0.51177915388719508</v>
      </c>
      <c r="AH168" s="361">
        <f>'Offshore Wind'!W203</f>
        <v>0.51192780487908518</v>
      </c>
      <c r="AI168" s="361">
        <f>'Offshore Wind'!X203</f>
        <v>0.5120764558709755</v>
      </c>
      <c r="AJ168" s="361">
        <f>'Offshore Wind'!Y203</f>
        <v>0.5122251068628656</v>
      </c>
      <c r="AK168" s="361">
        <f>'Offshore Wind'!Z203</f>
        <v>0.51237375785475581</v>
      </c>
      <c r="AL168" s="361">
        <f>'Offshore Wind'!AA203</f>
        <v>0.5125224088466459</v>
      </c>
      <c r="AM168" s="361">
        <f>'Offshore Wind'!AB203</f>
        <v>0.51267105983853622</v>
      </c>
      <c r="AN168" s="361">
        <f>'Offshore Wind'!AC203</f>
        <v>0.51267105983853622</v>
      </c>
      <c r="AO168" s="361">
        <f>'Offshore Wind'!AD203</f>
        <v>0.51267105983853622</v>
      </c>
      <c r="AP168" s="361">
        <f>'Offshore Wind'!AE203</f>
        <v>0.51267105983853622</v>
      </c>
      <c r="AQ168" s="361">
        <f>'Offshore Wind'!AF203</f>
        <v>0.51267105983853622</v>
      </c>
      <c r="AR168" s="361">
        <f>'Offshore Wind'!AG203</f>
        <v>0.51267105983853622</v>
      </c>
      <c r="AS168" s="361">
        <f>'Offshore Wind'!AH203</f>
        <v>0.51267105983853622</v>
      </c>
      <c r="AT168" s="361">
        <f>'Offshore Wind'!AI203</f>
        <v>0.51267105983853622</v>
      </c>
      <c r="AU168" s="361">
        <f>'Offshore Wind'!AJ203</f>
        <v>0.51267105983853622</v>
      </c>
      <c r="AV168" s="361">
        <f>'Offshore Wind'!AK203</f>
        <v>0.51267105983853622</v>
      </c>
      <c r="AW168" s="361">
        <f>'Offshore Wind'!AL203</f>
        <v>0.51267105983853622</v>
      </c>
      <c r="AX168" s="361">
        <f>'Offshore Wind'!AM203</f>
        <v>0.51267105983853622</v>
      </c>
      <c r="AY168" s="361">
        <f>'Offshore Wind'!AN203</f>
        <v>0.51267105983853622</v>
      </c>
      <c r="AZ168" s="361">
        <f>'Offshore Wind'!AO203</f>
        <v>0.51267105983853622</v>
      </c>
      <c r="BA168" s="361">
        <f>'Offshore Wind'!AP203</f>
        <v>0.51267105983853622</v>
      </c>
      <c r="BB168" s="361">
        <f>'Offshore Wind'!AQ203</f>
        <v>0.51267105983853622</v>
      </c>
      <c r="BC168" s="361">
        <f>'Offshore Wind'!AR203</f>
        <v>0.51267105983853622</v>
      </c>
      <c r="BD168" s="361">
        <f>'Offshore Wind'!AS203</f>
        <v>0.51267105983853622</v>
      </c>
      <c r="BE168" s="361">
        <f>'Offshore Wind'!AT203</f>
        <v>0.51267105983853622</v>
      </c>
      <c r="BF168" s="361">
        <f>'Offshore Wind'!AU203</f>
        <v>0.51267105983853622</v>
      </c>
      <c r="BG168" s="361">
        <f>'Offshore Wind'!AV203</f>
        <v>0.51267105983853622</v>
      </c>
    </row>
    <row r="169" spans="2:59" ht="15.75" thickTop="1">
      <c r="B169" s="875"/>
      <c r="D169" s="736"/>
      <c r="E169" s="62" t="str">
        <f>'Offshore Wind'!K204</f>
        <v>TRG 10 - Low</v>
      </c>
      <c r="F169" s="362"/>
      <c r="G169" s="362"/>
      <c r="H169" s="362"/>
      <c r="I169" s="362"/>
      <c r="J169" s="362"/>
      <c r="K169" s="362"/>
      <c r="L169" s="362"/>
      <c r="M169" s="362"/>
      <c r="N169" s="362"/>
      <c r="O169" s="362"/>
      <c r="P169" s="362"/>
      <c r="Q169" s="362"/>
      <c r="R169" s="362"/>
      <c r="S169" s="362"/>
      <c r="T169" s="362"/>
      <c r="U169" s="362"/>
      <c r="V169" s="362"/>
      <c r="W169" s="362">
        <f>'Offshore Wind'!L204</f>
        <v>0.43587876392829994</v>
      </c>
      <c r="X169" s="362">
        <f>'Offshore Wind'!M204</f>
        <v>0.43610475460739889</v>
      </c>
      <c r="Y169" s="362">
        <f>'Offshore Wind'!N204</f>
        <v>0.43629443298869064</v>
      </c>
      <c r="Z169" s="362">
        <f>'Offshore Wind'!O204</f>
        <v>0.4386207837993808</v>
      </c>
      <c r="AA169" s="362">
        <f>'Offshore Wind'!P204</f>
        <v>0.44094073820038465</v>
      </c>
      <c r="AB169" s="362">
        <f>'Offshore Wind'!Q204</f>
        <v>0.44325369131532227</v>
      </c>
      <c r="AC169" s="362">
        <f>'Offshore Wind'!R204</f>
        <v>0.44555895951867613</v>
      </c>
      <c r="AD169" s="362">
        <f>'Offshore Wind'!S204</f>
        <v>0.45992230961428704</v>
      </c>
      <c r="AE169" s="362">
        <f>'Offshore Wind'!T204</f>
        <v>0.4742577704860072</v>
      </c>
      <c r="AF169" s="362">
        <f>'Offshore Wind'!U204</f>
        <v>0.48856188097846909</v>
      </c>
      <c r="AG169" s="362">
        <f>'Offshore Wind'!V204</f>
        <v>0.48887826408363405</v>
      </c>
      <c r="AH169" s="362">
        <f>'Offshore Wind'!W204</f>
        <v>0.48919291043649449</v>
      </c>
      <c r="AI169" s="362">
        <f>'Offshore Wind'!X204</f>
        <v>0.48950574803684815</v>
      </c>
      <c r="AJ169" s="362">
        <f>'Offshore Wind'!Y204</f>
        <v>0.48981670084885887</v>
      </c>
      <c r="AK169" s="362">
        <f>'Offshore Wind'!Z204</f>
        <v>0.49012568851429267</v>
      </c>
      <c r="AL169" s="362">
        <f>'Offshore Wind'!AA204</f>
        <v>0.49043262604094356</v>
      </c>
      <c r="AM169" s="362">
        <f>'Offshore Wind'!AB204</f>
        <v>0.49073742346371957</v>
      </c>
      <c r="AN169" s="362">
        <f>'Offshore Wind'!AC204</f>
        <v>0.49095196884470238</v>
      </c>
      <c r="AO169" s="362">
        <f>'Offshore Wind'!AD204</f>
        <v>0.49116589958660267</v>
      </c>
      <c r="AP169" s="362">
        <f>'Offshore Wind'!AE204</f>
        <v>0.49137920223245679</v>
      </c>
      <c r="AQ169" s="362">
        <f>'Offshore Wind'!AF204</f>
        <v>0.49159186292957491</v>
      </c>
      <c r="AR169" s="362">
        <f>'Offshore Wind'!AG204</f>
        <v>0.49180386741488824</v>
      </c>
      <c r="AS169" s="362">
        <f>'Offshore Wind'!AH204</f>
        <v>0.49201520099963875</v>
      </c>
      <c r="AT169" s="362">
        <f>'Offshore Wind'!AI204</f>
        <v>0.4922258485533787</v>
      </c>
      <c r="AU169" s="362">
        <f>'Offshore Wind'!AJ204</f>
        <v>0.49243579448724212</v>
      </c>
      <c r="AV169" s="362">
        <f>'Offshore Wind'!AK204</f>
        <v>0.49264502273645228</v>
      </c>
      <c r="AW169" s="362">
        <f>'Offshore Wind'!AL204</f>
        <v>0.49285351674201983</v>
      </c>
      <c r="AX169" s="362">
        <f>'Offshore Wind'!AM204</f>
        <v>0.49381680617110657</v>
      </c>
      <c r="AY169" s="362">
        <f>'Offshore Wind'!AN204</f>
        <v>0.49477929204919147</v>
      </c>
      <c r="AZ169" s="362">
        <f>'Offshore Wind'!AO204</f>
        <v>0.49574095790655026</v>
      </c>
      <c r="BA169" s="362">
        <f>'Offshore Wind'!AP204</f>
        <v>0.49670178682027355</v>
      </c>
      <c r="BB169" s="362">
        <f>'Offshore Wind'!AQ204</f>
        <v>0.49766176139857238</v>
      </c>
      <c r="BC169" s="362">
        <f>'Offshore Wind'!AR204</f>
        <v>0.49862086376442499</v>
      </c>
      <c r="BD169" s="362">
        <f>'Offshore Wind'!AS204</f>
        <v>0.49957907553853581</v>
      </c>
      <c r="BE169" s="362">
        <f>'Offshore Wind'!AT204</f>
        <v>0.50053637782157145</v>
      </c>
      <c r="BF169" s="362">
        <f>'Offshore Wind'!AU204</f>
        <v>0.50149275117563541</v>
      </c>
      <c r="BG169" s="362">
        <f>'Offshore Wind'!AV204</f>
        <v>0.5024481756049477</v>
      </c>
    </row>
    <row r="170" spans="2:59">
      <c r="B170" s="875"/>
      <c r="D170" s="736"/>
      <c r="E170" s="62" t="str">
        <f>'Offshore Wind'!K205</f>
        <v>TRG 10 - Mid</v>
      </c>
      <c r="F170" s="358" t="e">
        <f>'Offshore Wind'!#REF!</f>
        <v>#REF!</v>
      </c>
      <c r="G170" s="358" t="e">
        <f>'Offshore Wind'!#REF!</f>
        <v>#REF!</v>
      </c>
      <c r="H170" s="358" t="e">
        <f>'Offshore Wind'!#REF!</f>
        <v>#REF!</v>
      </c>
      <c r="I170" s="358" t="e">
        <f>'Offshore Wind'!#REF!</f>
        <v>#REF!</v>
      </c>
      <c r="J170" s="358" t="e">
        <f>'Offshore Wind'!#REF!</f>
        <v>#REF!</v>
      </c>
      <c r="K170" s="358" t="e">
        <f>'Offshore Wind'!#REF!</f>
        <v>#REF!</v>
      </c>
      <c r="L170" s="358" t="e">
        <f>'Offshore Wind'!#REF!</f>
        <v>#REF!</v>
      </c>
      <c r="M170" s="358" t="e">
        <f>'Offshore Wind'!#REF!</f>
        <v>#REF!</v>
      </c>
      <c r="N170" s="358" t="e">
        <f>'Offshore Wind'!#REF!</f>
        <v>#REF!</v>
      </c>
      <c r="O170" s="358" t="e">
        <f>'Offshore Wind'!#REF!</f>
        <v>#REF!</v>
      </c>
      <c r="P170" s="358" t="e">
        <f>'Offshore Wind'!#REF!</f>
        <v>#REF!</v>
      </c>
      <c r="Q170" s="358" t="e">
        <f>'Offshore Wind'!#REF!</f>
        <v>#REF!</v>
      </c>
      <c r="R170" s="358" t="e">
        <f>'Offshore Wind'!#REF!</f>
        <v>#REF!</v>
      </c>
      <c r="S170" s="358"/>
      <c r="T170" s="358"/>
      <c r="U170" s="358"/>
      <c r="V170" s="358">
        <f>'Offshore Wind'!L21</f>
        <v>0.43587876392829994</v>
      </c>
      <c r="W170" s="358">
        <f>'Offshore Wind'!L205</f>
        <v>0.43587876392829994</v>
      </c>
      <c r="X170" s="358">
        <f>'Offshore Wind'!M205</f>
        <v>0.43596133667471115</v>
      </c>
      <c r="Y170" s="358">
        <f>'Offshore Wind'!N205</f>
        <v>0.43603125958165873</v>
      </c>
      <c r="Z170" s="358">
        <f>'Offshore Wind'!O205</f>
        <v>0.43838343252856193</v>
      </c>
      <c r="AA170" s="358">
        <f>'Offshore Wind'!P205</f>
        <v>0.4407278859354134</v>
      </c>
      <c r="AB170" s="358">
        <f>'Offshore Wind'!Q205</f>
        <v>0.44306392839212344</v>
      </c>
      <c r="AC170" s="358">
        <f>'Offshore Wind'!R205</f>
        <v>0.44539078337827331</v>
      </c>
      <c r="AD170" s="358">
        <f>'Offshore Wind'!S205</f>
        <v>0.454895580174765</v>
      </c>
      <c r="AE170" s="358">
        <f>'Offshore Wind'!T205</f>
        <v>0.46438443735061424</v>
      </c>
      <c r="AF170" s="358">
        <f>'Offshore Wind'!U205</f>
        <v>0.47385546585903293</v>
      </c>
      <c r="AG170" s="358">
        <f>'Offshore Wind'!V205</f>
        <v>0.47425155006326425</v>
      </c>
      <c r="AH170" s="358">
        <f>'Offshore Wind'!W205</f>
        <v>0.47464753058290149</v>
      </c>
      <c r="AI170" s="358">
        <f>'Offshore Wind'!X205</f>
        <v>0.47504340556114799</v>
      </c>
      <c r="AJ170" s="358">
        <f>'Offshore Wind'!Y205</f>
        <v>0.47543917309660561</v>
      </c>
      <c r="AK170" s="358">
        <f>'Offshore Wind'!Z205</f>
        <v>0.47583483124192694</v>
      </c>
      <c r="AL170" s="358">
        <f>'Offshore Wind'!AA205</f>
        <v>0.47623037800241863</v>
      </c>
      <c r="AM170" s="358">
        <f>'Offshore Wind'!AB205</f>
        <v>0.47662581133459425</v>
      </c>
      <c r="AN170" s="358">
        <f>'Offshore Wind'!AC205</f>
        <v>0.47717134864853045</v>
      </c>
      <c r="AO170" s="358">
        <f>'Offshore Wind'!AD205</f>
        <v>0.47771680222462931</v>
      </c>
      <c r="AP170" s="358">
        <f>'Offshore Wind'!AE205</f>
        <v>0.47826217145060795</v>
      </c>
      <c r="AQ170" s="358">
        <f>'Offshore Wind'!AF205</f>
        <v>0.47880745570819944</v>
      </c>
      <c r="AR170" s="358">
        <f>'Offshore Wind'!AG205</f>
        <v>0.47935265437308</v>
      </c>
      <c r="AS170" s="358">
        <f>'Offshore Wind'!AH205</f>
        <v>0.47989776681479362</v>
      </c>
      <c r="AT170" s="358">
        <f>'Offshore Wind'!AI205</f>
        <v>0.48044279239667798</v>
      </c>
      <c r="AU170" s="358">
        <f>'Offshore Wind'!AJ205</f>
        <v>0.48098773047578741</v>
      </c>
      <c r="AV170" s="358">
        <f>'Offshore Wind'!AK205</f>
        <v>0.48153258040281438</v>
      </c>
      <c r="AW170" s="358">
        <f>'Offshore Wind'!AL205</f>
        <v>0.48207734152201104</v>
      </c>
      <c r="AX170" s="358">
        <f>'Offshore Wind'!AM205</f>
        <v>0.4825954469989388</v>
      </c>
      <c r="AY170" s="358">
        <f>'Offshore Wind'!AN205</f>
        <v>0.48311344036720516</v>
      </c>
      <c r="AZ170" s="358">
        <f>'Offshore Wind'!AO205</f>
        <v>0.48363132067519438</v>
      </c>
      <c r="BA170" s="358">
        <f>'Offshore Wind'!AP205</f>
        <v>0.48414908696049008</v>
      </c>
      <c r="BB170" s="358">
        <f>'Offshore Wind'!AQ205</f>
        <v>0.48466673824972112</v>
      </c>
      <c r="BC170" s="358">
        <f>'Offshore Wind'!AR205</f>
        <v>0.48518427355840588</v>
      </c>
      <c r="BD170" s="358">
        <f>'Offshore Wind'!AS205</f>
        <v>0.4857016918907931</v>
      </c>
      <c r="BE170" s="358">
        <f>'Offshore Wind'!AT205</f>
        <v>0.48621899223969978</v>
      </c>
      <c r="BF170" s="358">
        <f>'Offshore Wind'!AU205</f>
        <v>0.48673617358634713</v>
      </c>
      <c r="BG170" s="358">
        <f>'Offshore Wind'!AV205</f>
        <v>0.48725323490019329</v>
      </c>
    </row>
    <row r="171" spans="2:59">
      <c r="B171" s="875"/>
      <c r="D171" s="737"/>
      <c r="E171" s="62" t="str">
        <f>'Offshore Wind'!K206</f>
        <v>TRG 10 - High</v>
      </c>
      <c r="F171" s="363"/>
      <c r="G171" s="363"/>
      <c r="H171" s="363"/>
      <c r="I171" s="363"/>
      <c r="J171" s="363"/>
      <c r="K171" s="363"/>
      <c r="L171" s="363"/>
      <c r="M171" s="363"/>
      <c r="N171" s="363"/>
      <c r="O171" s="363"/>
      <c r="P171" s="363"/>
      <c r="Q171" s="363"/>
      <c r="R171" s="363"/>
      <c r="S171" s="363"/>
      <c r="T171" s="363"/>
      <c r="U171" s="363"/>
      <c r="V171" s="363"/>
      <c r="W171" s="363">
        <f>'Offshore Wind'!L206</f>
        <v>0.43587876392829994</v>
      </c>
      <c r="X171" s="363">
        <f>'Offshore Wind'!M206</f>
        <v>0.43583861474012969</v>
      </c>
      <c r="Y171" s="363">
        <f>'Offshore Wind'!N206</f>
        <v>0.43578489520958841</v>
      </c>
      <c r="Z171" s="363">
        <f>'Offshore Wind'!O206</f>
        <v>0.43663350242430604</v>
      </c>
      <c r="AA171" s="363">
        <f>'Offshore Wind'!P206</f>
        <v>0.43748398725868731</v>
      </c>
      <c r="AB171" s="363">
        <f>'Offshore Wind'!Q206</f>
        <v>0.43833646516377311</v>
      </c>
      <c r="AC171" s="363">
        <f>'Offshore Wind'!R206</f>
        <v>0.43919106125379564</v>
      </c>
      <c r="AD171" s="363">
        <f>'Offshore Wind'!S206</f>
        <v>0.45105446726342258</v>
      </c>
      <c r="AE171" s="363">
        <f>'Offshore Wind'!T206</f>
        <v>0.4629082914843291</v>
      </c>
      <c r="AF171" s="363">
        <f>'Offshore Wind'!U206</f>
        <v>0.47475189813143559</v>
      </c>
      <c r="AG171" s="363">
        <f>'Offshore Wind'!V206</f>
        <v>0.47488983427902559</v>
      </c>
      <c r="AH171" s="363">
        <f>'Offshore Wind'!W206</f>
        <v>0.47502777042661565</v>
      </c>
      <c r="AI171" s="363">
        <f>'Offshore Wind'!X206</f>
        <v>0.47516570657420587</v>
      </c>
      <c r="AJ171" s="363">
        <f>'Offshore Wind'!Y206</f>
        <v>0.47530364272179598</v>
      </c>
      <c r="AK171" s="363">
        <f>'Offshore Wind'!Z206</f>
        <v>0.47544157886938626</v>
      </c>
      <c r="AL171" s="363">
        <f>'Offshore Wind'!AA206</f>
        <v>0.47557951501697632</v>
      </c>
      <c r="AM171" s="363">
        <f>'Offshore Wind'!AB206</f>
        <v>0.47571745116456654</v>
      </c>
      <c r="AN171" s="363">
        <f>'Offshore Wind'!AC206</f>
        <v>0.47571745116456654</v>
      </c>
      <c r="AO171" s="363">
        <f>'Offshore Wind'!AD206</f>
        <v>0.47571745116456654</v>
      </c>
      <c r="AP171" s="363">
        <f>'Offshore Wind'!AE206</f>
        <v>0.47571745116456654</v>
      </c>
      <c r="AQ171" s="363">
        <f>'Offshore Wind'!AF206</f>
        <v>0.47571745116456654</v>
      </c>
      <c r="AR171" s="363">
        <f>'Offshore Wind'!AG206</f>
        <v>0.47571745116456654</v>
      </c>
      <c r="AS171" s="363">
        <f>'Offshore Wind'!AH206</f>
        <v>0.47571745116456654</v>
      </c>
      <c r="AT171" s="363">
        <f>'Offshore Wind'!AI206</f>
        <v>0.47571745116456654</v>
      </c>
      <c r="AU171" s="363">
        <f>'Offshore Wind'!AJ206</f>
        <v>0.47571745116456654</v>
      </c>
      <c r="AV171" s="363">
        <f>'Offshore Wind'!AK206</f>
        <v>0.47571745116456654</v>
      </c>
      <c r="AW171" s="363">
        <f>'Offshore Wind'!AL206</f>
        <v>0.47571745116456654</v>
      </c>
      <c r="AX171" s="363">
        <f>'Offshore Wind'!AM206</f>
        <v>0.47571745116456654</v>
      </c>
      <c r="AY171" s="363">
        <f>'Offshore Wind'!AN206</f>
        <v>0.47571745116456654</v>
      </c>
      <c r="AZ171" s="363">
        <f>'Offshore Wind'!AO206</f>
        <v>0.47571745116456654</v>
      </c>
      <c r="BA171" s="363">
        <f>'Offshore Wind'!AP206</f>
        <v>0.47571745116456654</v>
      </c>
      <c r="BB171" s="363">
        <f>'Offshore Wind'!AQ206</f>
        <v>0.47571745116456654</v>
      </c>
      <c r="BC171" s="363">
        <f>'Offshore Wind'!AR206</f>
        <v>0.47571745116456654</v>
      </c>
      <c r="BD171" s="363">
        <f>'Offshore Wind'!AS206</f>
        <v>0.47571745116456654</v>
      </c>
      <c r="BE171" s="363">
        <f>'Offshore Wind'!AT206</f>
        <v>0.47571745116456654</v>
      </c>
      <c r="BF171" s="363">
        <f>'Offshore Wind'!AU206</f>
        <v>0.47571745116456654</v>
      </c>
      <c r="BG171" s="363">
        <f>'Offshore Wind'!AV206</f>
        <v>0.47571745116456654</v>
      </c>
    </row>
    <row r="173" spans="2:59">
      <c r="F173" s="1">
        <f t="shared" ref="F173:R173" si="10">F4</f>
        <v>2000</v>
      </c>
      <c r="G173" s="1">
        <f t="shared" si="10"/>
        <v>2001</v>
      </c>
      <c r="H173" s="1">
        <f t="shared" si="10"/>
        <v>2002</v>
      </c>
      <c r="I173" s="1">
        <f t="shared" si="10"/>
        <v>2003</v>
      </c>
      <c r="J173" s="1">
        <f t="shared" si="10"/>
        <v>2004</v>
      </c>
      <c r="K173" s="1">
        <f t="shared" si="10"/>
        <v>2005</v>
      </c>
      <c r="L173" s="1">
        <f t="shared" si="10"/>
        <v>2006</v>
      </c>
      <c r="M173" s="1">
        <f t="shared" si="10"/>
        <v>2007</v>
      </c>
      <c r="N173" s="1">
        <f t="shared" si="10"/>
        <v>2008</v>
      </c>
      <c r="O173" s="1">
        <f t="shared" si="10"/>
        <v>2009</v>
      </c>
      <c r="P173" s="1">
        <f t="shared" si="10"/>
        <v>2010</v>
      </c>
      <c r="Q173" s="1">
        <f t="shared" si="10"/>
        <v>2011</v>
      </c>
      <c r="R173" s="1">
        <f t="shared" si="10"/>
        <v>2012</v>
      </c>
      <c r="S173" s="24">
        <v>2010</v>
      </c>
      <c r="T173" s="24">
        <v>2011</v>
      </c>
      <c r="U173" s="24">
        <v>2012</v>
      </c>
      <c r="V173" s="1">
        <f t="shared" ref="V173:BG173" si="11">V4</f>
        <v>2013</v>
      </c>
      <c r="W173" s="1">
        <f t="shared" si="11"/>
        <v>2014</v>
      </c>
      <c r="X173" s="1">
        <f t="shared" si="11"/>
        <v>2015</v>
      </c>
      <c r="Y173" s="1">
        <f t="shared" si="11"/>
        <v>2016</v>
      </c>
      <c r="Z173" s="1">
        <f t="shared" si="11"/>
        <v>2017</v>
      </c>
      <c r="AA173" s="1">
        <f t="shared" si="11"/>
        <v>2018</v>
      </c>
      <c r="AB173" s="1">
        <f t="shared" si="11"/>
        <v>2019</v>
      </c>
      <c r="AC173" s="1">
        <f t="shared" si="11"/>
        <v>2020</v>
      </c>
      <c r="AD173" s="1">
        <f t="shared" si="11"/>
        <v>2021</v>
      </c>
      <c r="AE173" s="1">
        <f t="shared" si="11"/>
        <v>2022</v>
      </c>
      <c r="AF173" s="1">
        <f t="shared" si="11"/>
        <v>2023</v>
      </c>
      <c r="AG173" s="1">
        <f t="shared" si="11"/>
        <v>2024</v>
      </c>
      <c r="AH173" s="1">
        <f t="shared" si="11"/>
        <v>2025</v>
      </c>
      <c r="AI173" s="1">
        <f t="shared" si="11"/>
        <v>2026</v>
      </c>
      <c r="AJ173" s="1">
        <f t="shared" si="11"/>
        <v>2027</v>
      </c>
      <c r="AK173" s="1">
        <f t="shared" si="11"/>
        <v>2028</v>
      </c>
      <c r="AL173" s="1">
        <f t="shared" si="11"/>
        <v>2029</v>
      </c>
      <c r="AM173" s="1">
        <f t="shared" si="11"/>
        <v>2030</v>
      </c>
      <c r="AN173" s="1">
        <f t="shared" si="11"/>
        <v>2031</v>
      </c>
      <c r="AO173" s="1">
        <f t="shared" si="11"/>
        <v>2032</v>
      </c>
      <c r="AP173" s="1">
        <f t="shared" si="11"/>
        <v>2033</v>
      </c>
      <c r="AQ173" s="1">
        <f t="shared" si="11"/>
        <v>2034</v>
      </c>
      <c r="AR173" s="1">
        <f t="shared" si="11"/>
        <v>2035</v>
      </c>
      <c r="AS173" s="1">
        <f t="shared" si="11"/>
        <v>2036</v>
      </c>
      <c r="AT173" s="1">
        <f t="shared" si="11"/>
        <v>2037</v>
      </c>
      <c r="AU173" s="1">
        <f t="shared" si="11"/>
        <v>2038</v>
      </c>
      <c r="AV173" s="1">
        <f t="shared" si="11"/>
        <v>2039</v>
      </c>
      <c r="AW173" s="1">
        <f t="shared" si="11"/>
        <v>2040</v>
      </c>
      <c r="AX173" s="1">
        <f t="shared" si="11"/>
        <v>2041</v>
      </c>
      <c r="AY173" s="1">
        <f t="shared" si="11"/>
        <v>2042</v>
      </c>
      <c r="AZ173" s="1">
        <f t="shared" si="11"/>
        <v>2043</v>
      </c>
      <c r="BA173" s="1">
        <f t="shared" si="11"/>
        <v>2044</v>
      </c>
      <c r="BB173" s="1">
        <f t="shared" si="11"/>
        <v>2045</v>
      </c>
      <c r="BC173" s="1">
        <f t="shared" si="11"/>
        <v>2046</v>
      </c>
      <c r="BD173" s="1">
        <f t="shared" si="11"/>
        <v>2047</v>
      </c>
      <c r="BE173" s="1">
        <f t="shared" si="11"/>
        <v>2048</v>
      </c>
      <c r="BF173" s="1">
        <f t="shared" si="11"/>
        <v>2049</v>
      </c>
      <c r="BG173" s="1">
        <f t="shared" si="11"/>
        <v>2050</v>
      </c>
    </row>
    <row r="174" spans="2:59" ht="14.1" customHeight="1">
      <c r="B174" s="874" t="s">
        <v>119</v>
      </c>
      <c r="D174" s="735" t="s">
        <v>624</v>
      </c>
      <c r="E174" s="62" t="str">
        <f>'Offshore Wind'!K332</f>
        <v>TRG 1 - Low</v>
      </c>
      <c r="F174" s="41"/>
      <c r="G174" s="41"/>
      <c r="H174" s="41"/>
      <c r="I174" s="41"/>
      <c r="J174" s="41"/>
      <c r="K174" s="41"/>
      <c r="L174" s="41"/>
      <c r="M174" s="41"/>
      <c r="N174" s="41"/>
      <c r="O174" s="41"/>
      <c r="P174" s="41"/>
      <c r="Q174" s="41"/>
      <c r="R174" s="41"/>
      <c r="S174" s="41"/>
      <c r="T174" s="41"/>
      <c r="U174" s="41"/>
      <c r="V174" s="41"/>
      <c r="W174" s="41">
        <f>'Offshore Wind'!L332</f>
        <v>131.90418739165659</v>
      </c>
      <c r="X174" s="41">
        <f>'Offshore Wind'!M332</f>
        <v>126.62801989599033</v>
      </c>
      <c r="Y174" s="41">
        <f>'Offshore Wind'!N332</f>
        <v>121.35185240032406</v>
      </c>
      <c r="Z174" s="41">
        <f>'Offshore Wind'!O332</f>
        <v>118.71376865249093</v>
      </c>
      <c r="AA174" s="41">
        <f>'Offshore Wind'!P332</f>
        <v>116.07568490465779</v>
      </c>
      <c r="AB174" s="41">
        <f>'Offshore Wind'!Q332</f>
        <v>113.43760115682467</v>
      </c>
      <c r="AC174" s="41">
        <f>'Offshore Wind'!R332</f>
        <v>110.79951740899153</v>
      </c>
      <c r="AD174" s="41">
        <f>'Offshore Wind'!S332</f>
        <v>109.04079491043611</v>
      </c>
      <c r="AE174" s="41">
        <f>'Offshore Wind'!T332</f>
        <v>107.28207241188069</v>
      </c>
      <c r="AF174" s="41">
        <f>'Offshore Wind'!U332</f>
        <v>105.52334991332526</v>
      </c>
      <c r="AG174" s="41">
        <f>'Offshore Wind'!V332</f>
        <v>104.581177146242</v>
      </c>
      <c r="AH174" s="41">
        <f>'Offshore Wind'!W332</f>
        <v>103.63900437915873</v>
      </c>
      <c r="AI174" s="41">
        <f>'Offshore Wind'!X332</f>
        <v>102.69683161207547</v>
      </c>
      <c r="AJ174" s="41">
        <f>'Offshore Wind'!Y332</f>
        <v>101.75465884499221</v>
      </c>
      <c r="AK174" s="41">
        <f>'Offshore Wind'!Z332</f>
        <v>100.81248607790894</v>
      </c>
      <c r="AL174" s="41">
        <f>'Offshore Wind'!AA332</f>
        <v>99.870313310825679</v>
      </c>
      <c r="AM174" s="41">
        <f>'Offshore Wind'!AB332</f>
        <v>98.92814054374243</v>
      </c>
      <c r="AN174" s="41">
        <f>'Offshore Wind'!AC332</f>
        <v>98.532427981567466</v>
      </c>
      <c r="AO174" s="41">
        <f>'Offshore Wind'!AD332</f>
        <v>98.136715419392502</v>
      </c>
      <c r="AP174" s="41">
        <f>'Offshore Wind'!AE332</f>
        <v>97.741002857217524</v>
      </c>
      <c r="AQ174" s="41">
        <f>'Offshore Wind'!AF332</f>
        <v>97.34529029504256</v>
      </c>
      <c r="AR174" s="41">
        <f>'Offshore Wind'!AG332</f>
        <v>96.949577732867581</v>
      </c>
      <c r="AS174" s="41">
        <f>'Offshore Wind'!AH332</f>
        <v>96.553865170692617</v>
      </c>
      <c r="AT174" s="41">
        <f>'Offshore Wind'!AI332</f>
        <v>96.158152608517639</v>
      </c>
      <c r="AU174" s="41">
        <f>'Offshore Wind'!AJ332</f>
        <v>95.762440046342675</v>
      </c>
      <c r="AV174" s="41">
        <f>'Offshore Wind'!AK332</f>
        <v>95.366727484167697</v>
      </c>
      <c r="AW174" s="41">
        <f>'Offshore Wind'!AL332</f>
        <v>94.971014921992733</v>
      </c>
      <c r="AX174" s="41">
        <f>'Offshore Wind'!AM332</f>
        <v>94.70720654720941</v>
      </c>
      <c r="AY174" s="41">
        <f>'Offshore Wind'!AN332</f>
        <v>94.4433981724261</v>
      </c>
      <c r="AZ174" s="41">
        <f>'Offshore Wind'!AO332</f>
        <v>94.179589797642777</v>
      </c>
      <c r="BA174" s="41">
        <f>'Offshore Wind'!AP332</f>
        <v>93.915781422859453</v>
      </c>
      <c r="BB174" s="41">
        <f>'Offshore Wind'!AQ332</f>
        <v>93.651973048076144</v>
      </c>
      <c r="BC174" s="41">
        <f>'Offshore Wind'!AR332</f>
        <v>93.38816467329282</v>
      </c>
      <c r="BD174" s="41">
        <f>'Offshore Wind'!AS332</f>
        <v>93.124356298509511</v>
      </c>
      <c r="BE174" s="41">
        <f>'Offshore Wind'!AT332</f>
        <v>92.860547923726187</v>
      </c>
      <c r="BF174" s="41">
        <f>'Offshore Wind'!AU332</f>
        <v>92.596739548942864</v>
      </c>
      <c r="BG174" s="41">
        <f>'Offshore Wind'!AV332</f>
        <v>92.332931174159611</v>
      </c>
    </row>
    <row r="175" spans="2:59">
      <c r="B175" s="874"/>
      <c r="D175" s="736"/>
      <c r="E175" s="62" t="str">
        <f>'Offshore Wind'!K333</f>
        <v>TRG 1 - Mid</v>
      </c>
      <c r="F175" s="42" t="e">
        <f>'Offshore Wind'!#REF!</f>
        <v>#REF!</v>
      </c>
      <c r="G175" s="42" t="e">
        <f>'Offshore Wind'!#REF!</f>
        <v>#REF!</v>
      </c>
      <c r="H175" s="42" t="e">
        <f>'Offshore Wind'!#REF!</f>
        <v>#REF!</v>
      </c>
      <c r="I175" s="42" t="e">
        <f>'Offshore Wind'!#REF!</f>
        <v>#REF!</v>
      </c>
      <c r="J175" s="42" t="e">
        <f>'Offshore Wind'!#REF!</f>
        <v>#REF!</v>
      </c>
      <c r="K175" s="42" t="e">
        <f>'Offshore Wind'!#REF!</f>
        <v>#REF!</v>
      </c>
      <c r="L175" s="42" t="e">
        <f>'Offshore Wind'!#REF!</f>
        <v>#REF!</v>
      </c>
      <c r="M175" s="42" t="e">
        <f>'Offshore Wind'!#REF!</f>
        <v>#REF!</v>
      </c>
      <c r="N175" s="42" t="e">
        <f>'Offshore Wind'!#REF!</f>
        <v>#REF!</v>
      </c>
      <c r="O175" s="42" t="e">
        <f>'Offshore Wind'!#REF!</f>
        <v>#REF!</v>
      </c>
      <c r="P175" s="42" t="e">
        <f>'Offshore Wind'!#REF!</f>
        <v>#REF!</v>
      </c>
      <c r="Q175" s="42" t="e">
        <f>'Offshore Wind'!#REF!</f>
        <v>#REF!</v>
      </c>
      <c r="R175" s="42" t="e">
        <f>'Offshore Wind'!#REF!</f>
        <v>#REF!</v>
      </c>
      <c r="S175" s="42"/>
      <c r="T175" s="42"/>
      <c r="U175" s="42"/>
      <c r="V175" s="42">
        <f>'Offshore Wind'!L67</f>
        <v>131.90418739165659</v>
      </c>
      <c r="W175" s="42">
        <f>'Offshore Wind'!L333</f>
        <v>131.90418739165659</v>
      </c>
      <c r="X175" s="42">
        <f>'Offshore Wind'!M333</f>
        <v>130.58514551774002</v>
      </c>
      <c r="Y175" s="42">
        <f>'Offshore Wind'!N333</f>
        <v>129.26610364382344</v>
      </c>
      <c r="Z175" s="42">
        <f>'Offshore Wind'!O333</f>
        <v>125.63873849055288</v>
      </c>
      <c r="AA175" s="42">
        <f>'Offshore Wind'!P333</f>
        <v>122.01137333728232</v>
      </c>
      <c r="AB175" s="42">
        <f>'Offshore Wind'!Q333</f>
        <v>118.38400818401176</v>
      </c>
      <c r="AC175" s="42">
        <f>'Offshore Wind'!R333</f>
        <v>114.75664303074122</v>
      </c>
      <c r="AD175" s="42">
        <f>'Offshore Wind'!S333</f>
        <v>112.11855928290809</v>
      </c>
      <c r="AE175" s="42">
        <f>'Offshore Wind'!T333</f>
        <v>109.48047553507497</v>
      </c>
      <c r="AF175" s="42">
        <f>'Offshore Wind'!U333</f>
        <v>106.84239178724184</v>
      </c>
      <c r="AG175" s="42">
        <f>'Offshore Wind'!V333</f>
        <v>106.08865357357523</v>
      </c>
      <c r="AH175" s="42">
        <f>'Offshore Wind'!W333</f>
        <v>105.33491535990862</v>
      </c>
      <c r="AI175" s="42">
        <f>'Offshore Wind'!X333</f>
        <v>104.581177146242</v>
      </c>
      <c r="AJ175" s="42">
        <f>'Offshore Wind'!Y333</f>
        <v>103.82743893257539</v>
      </c>
      <c r="AK175" s="42">
        <f>'Offshore Wind'!Z333</f>
        <v>103.07370071890878</v>
      </c>
      <c r="AL175" s="42">
        <f>'Offshore Wind'!AA333</f>
        <v>102.31996250524216</v>
      </c>
      <c r="AM175" s="42">
        <f>'Offshore Wind'!AB333</f>
        <v>101.56622429157558</v>
      </c>
      <c r="AN175" s="42">
        <f>'Offshore Wind'!AC333</f>
        <v>101.43432010418393</v>
      </c>
      <c r="AO175" s="42">
        <f>'Offshore Wind'!AD333</f>
        <v>101.30241591679227</v>
      </c>
      <c r="AP175" s="42">
        <f>'Offshore Wind'!AE333</f>
        <v>101.17051172940062</v>
      </c>
      <c r="AQ175" s="42">
        <f>'Offshore Wind'!AF333</f>
        <v>101.03860754200898</v>
      </c>
      <c r="AR175" s="42">
        <f>'Offshore Wind'!AG333</f>
        <v>100.90670335461732</v>
      </c>
      <c r="AS175" s="42">
        <f>'Offshore Wind'!AH333</f>
        <v>100.77479916722567</v>
      </c>
      <c r="AT175" s="42">
        <f>'Offshore Wind'!AI333</f>
        <v>100.64289497983401</v>
      </c>
      <c r="AU175" s="42">
        <f>'Offshore Wind'!AJ333</f>
        <v>100.51099079244236</v>
      </c>
      <c r="AV175" s="42">
        <f>'Offshore Wind'!AK333</f>
        <v>100.37908660505072</v>
      </c>
      <c r="AW175" s="42">
        <f>'Offshore Wind'!AL333</f>
        <v>100.247182417659</v>
      </c>
      <c r="AX175" s="42">
        <f>'Offshore Wind'!AM333</f>
        <v>100.10356513842697</v>
      </c>
      <c r="AY175" s="42">
        <f>'Offshore Wind'!AN333</f>
        <v>99.959947859194941</v>
      </c>
      <c r="AZ175" s="42">
        <f>'Offshore Wind'!AO333</f>
        <v>99.816330579962909</v>
      </c>
      <c r="BA175" s="42">
        <f>'Offshore Wind'!AP333</f>
        <v>99.672713300730877</v>
      </c>
      <c r="BB175" s="42">
        <f>'Offshore Wind'!AQ333</f>
        <v>99.529096021498844</v>
      </c>
      <c r="BC175" s="42">
        <f>'Offshore Wind'!AR333</f>
        <v>99.385478742266812</v>
      </c>
      <c r="BD175" s="42">
        <f>'Offshore Wind'!AS333</f>
        <v>99.24186146303478</v>
      </c>
      <c r="BE175" s="42">
        <f>'Offshore Wind'!AT333</f>
        <v>99.098244183802748</v>
      </c>
      <c r="BF175" s="42">
        <f>'Offshore Wind'!AU333</f>
        <v>98.954626904570716</v>
      </c>
      <c r="BG175" s="42">
        <f>'Offshore Wind'!AV333</f>
        <v>98.811009625338642</v>
      </c>
    </row>
    <row r="176" spans="2:59">
      <c r="B176" s="874"/>
      <c r="D176" s="736"/>
      <c r="E176" s="62" t="str">
        <f>'Offshore Wind'!K334</f>
        <v>TRG 1 - High</v>
      </c>
      <c r="F176" s="42"/>
      <c r="G176" s="42"/>
      <c r="H176" s="42"/>
      <c r="I176" s="42"/>
      <c r="J176" s="42"/>
      <c r="K176" s="42"/>
      <c r="L176" s="42"/>
      <c r="M176" s="42"/>
      <c r="N176" s="42"/>
      <c r="O176" s="42"/>
      <c r="P176" s="42"/>
      <c r="Q176" s="42"/>
      <c r="R176" s="42"/>
      <c r="S176" s="42"/>
      <c r="T176" s="42"/>
      <c r="U176" s="42"/>
      <c r="V176" s="42"/>
      <c r="W176" s="42">
        <f>'Offshore Wind'!L334</f>
        <v>131.90418739165659</v>
      </c>
      <c r="X176" s="42">
        <f>'Offshore Wind'!M334</f>
        <v>131.90418739165659</v>
      </c>
      <c r="Y176" s="42">
        <f>'Offshore Wind'!N334</f>
        <v>131.90418739165659</v>
      </c>
      <c r="Z176" s="42">
        <f>'Offshore Wind'!O334</f>
        <v>129.26610364382347</v>
      </c>
      <c r="AA176" s="42">
        <f>'Offshore Wind'!P334</f>
        <v>126.62801989599033</v>
      </c>
      <c r="AB176" s="42">
        <f>'Offshore Wind'!Q334</f>
        <v>123.9899361481572</v>
      </c>
      <c r="AC176" s="42">
        <f>'Offshore Wind'!R334</f>
        <v>121.35185240032406</v>
      </c>
      <c r="AD176" s="42">
        <f>'Offshore Wind'!S334</f>
        <v>120.47249115104634</v>
      </c>
      <c r="AE176" s="42">
        <f>'Offshore Wind'!T334</f>
        <v>119.59312990176863</v>
      </c>
      <c r="AF176" s="42">
        <f>'Offshore Wind'!U334</f>
        <v>118.71376865249093</v>
      </c>
      <c r="AG176" s="42">
        <f>'Offshore Wind'!V334</f>
        <v>118.71376865249093</v>
      </c>
      <c r="AH176" s="42">
        <f>'Offshore Wind'!W334</f>
        <v>118.71376865249093</v>
      </c>
      <c r="AI176" s="42">
        <f>'Offshore Wind'!X334</f>
        <v>118.71376865249093</v>
      </c>
      <c r="AJ176" s="42">
        <f>'Offshore Wind'!Y334</f>
        <v>118.71376865249093</v>
      </c>
      <c r="AK176" s="42">
        <f>'Offshore Wind'!Z334</f>
        <v>118.71376865249093</v>
      </c>
      <c r="AL176" s="42">
        <f>'Offshore Wind'!AA334</f>
        <v>118.71376865249093</v>
      </c>
      <c r="AM176" s="42">
        <f>'Offshore Wind'!AB334</f>
        <v>118.71376865249093</v>
      </c>
      <c r="AN176" s="42">
        <f>'Offshore Wind'!AC334</f>
        <v>118.71376865249093</v>
      </c>
      <c r="AO176" s="42">
        <f>'Offshore Wind'!AD334</f>
        <v>118.71376865249093</v>
      </c>
      <c r="AP176" s="42">
        <f>'Offshore Wind'!AE334</f>
        <v>118.71376865249093</v>
      </c>
      <c r="AQ176" s="42">
        <f>'Offshore Wind'!AF334</f>
        <v>118.71376865249093</v>
      </c>
      <c r="AR176" s="42">
        <f>'Offshore Wind'!AG334</f>
        <v>118.71376865249093</v>
      </c>
      <c r="AS176" s="42">
        <f>'Offshore Wind'!AH334</f>
        <v>118.71376865249093</v>
      </c>
      <c r="AT176" s="42">
        <f>'Offshore Wind'!AI334</f>
        <v>118.71376865249093</v>
      </c>
      <c r="AU176" s="42">
        <f>'Offshore Wind'!AJ334</f>
        <v>118.71376865249093</v>
      </c>
      <c r="AV176" s="42">
        <f>'Offshore Wind'!AK334</f>
        <v>118.71376865249093</v>
      </c>
      <c r="AW176" s="42">
        <f>'Offshore Wind'!AL334</f>
        <v>118.71376865249093</v>
      </c>
      <c r="AX176" s="42">
        <f>'Offshore Wind'!AM334</f>
        <v>118.71376865249093</v>
      </c>
      <c r="AY176" s="42">
        <f>'Offshore Wind'!AN334</f>
        <v>118.71376865249093</v>
      </c>
      <c r="AZ176" s="42">
        <f>'Offshore Wind'!AO334</f>
        <v>118.71376865249093</v>
      </c>
      <c r="BA176" s="42">
        <f>'Offshore Wind'!AP334</f>
        <v>118.71376865249093</v>
      </c>
      <c r="BB176" s="42">
        <f>'Offshore Wind'!AQ334</f>
        <v>118.71376865249093</v>
      </c>
      <c r="BC176" s="42">
        <f>'Offshore Wind'!AR334</f>
        <v>118.71376865249093</v>
      </c>
      <c r="BD176" s="42">
        <f>'Offshore Wind'!AS334</f>
        <v>118.71376865249093</v>
      </c>
      <c r="BE176" s="42">
        <f>'Offshore Wind'!AT334</f>
        <v>118.71376865249093</v>
      </c>
      <c r="BF176" s="42">
        <f>'Offshore Wind'!AU334</f>
        <v>118.71376865249093</v>
      </c>
      <c r="BG176" s="42">
        <f>'Offshore Wind'!AV334</f>
        <v>118.71376865249093</v>
      </c>
    </row>
    <row r="177" spans="2:59">
      <c r="B177" s="874"/>
      <c r="D177" s="736"/>
      <c r="E177" s="62" t="str">
        <f>'Offshore Wind'!K335</f>
        <v>TRG 2 - Low</v>
      </c>
      <c r="F177" s="42"/>
      <c r="G177" s="42"/>
      <c r="H177" s="42"/>
      <c r="I177" s="42"/>
      <c r="J177" s="42"/>
      <c r="K177" s="42"/>
      <c r="L177" s="42"/>
      <c r="M177" s="42"/>
      <c r="N177" s="42"/>
      <c r="O177" s="42"/>
      <c r="P177" s="42"/>
      <c r="Q177" s="42"/>
      <c r="R177" s="42"/>
      <c r="S177" s="42"/>
      <c r="T177" s="42"/>
      <c r="U177" s="42"/>
      <c r="V177" s="42"/>
      <c r="W177" s="42">
        <f>'Offshore Wind'!L335</f>
        <v>131.90418739165659</v>
      </c>
      <c r="X177" s="42">
        <f>'Offshore Wind'!M335</f>
        <v>126.62801989599033</v>
      </c>
      <c r="Y177" s="42">
        <f>'Offshore Wind'!N335</f>
        <v>121.35185240032406</v>
      </c>
      <c r="Z177" s="42">
        <f>'Offshore Wind'!O335</f>
        <v>118.71376865249093</v>
      </c>
      <c r="AA177" s="42">
        <f>'Offshore Wind'!P335</f>
        <v>116.07568490465779</v>
      </c>
      <c r="AB177" s="42">
        <f>'Offshore Wind'!Q335</f>
        <v>113.43760115682467</v>
      </c>
      <c r="AC177" s="42">
        <f>'Offshore Wind'!R335</f>
        <v>110.79951740899153</v>
      </c>
      <c r="AD177" s="42">
        <f>'Offshore Wind'!S335</f>
        <v>109.04079491043611</v>
      </c>
      <c r="AE177" s="42">
        <f>'Offshore Wind'!T335</f>
        <v>107.28207241188069</v>
      </c>
      <c r="AF177" s="42">
        <f>'Offshore Wind'!U335</f>
        <v>105.52334991332526</v>
      </c>
      <c r="AG177" s="42">
        <f>'Offshore Wind'!V335</f>
        <v>104.581177146242</v>
      </c>
      <c r="AH177" s="42">
        <f>'Offshore Wind'!W335</f>
        <v>103.63900437915873</v>
      </c>
      <c r="AI177" s="42">
        <f>'Offshore Wind'!X335</f>
        <v>102.69683161207547</v>
      </c>
      <c r="AJ177" s="42">
        <f>'Offshore Wind'!Y335</f>
        <v>101.75465884499221</v>
      </c>
      <c r="AK177" s="42">
        <f>'Offshore Wind'!Z335</f>
        <v>100.81248607790894</v>
      </c>
      <c r="AL177" s="42">
        <f>'Offshore Wind'!AA335</f>
        <v>99.870313310825679</v>
      </c>
      <c r="AM177" s="42">
        <f>'Offshore Wind'!AB335</f>
        <v>98.92814054374243</v>
      </c>
      <c r="AN177" s="42">
        <f>'Offshore Wind'!AC335</f>
        <v>98.532427981567466</v>
      </c>
      <c r="AO177" s="42">
        <f>'Offshore Wind'!AD335</f>
        <v>98.136715419392502</v>
      </c>
      <c r="AP177" s="42">
        <f>'Offshore Wind'!AE335</f>
        <v>97.741002857217524</v>
      </c>
      <c r="AQ177" s="42">
        <f>'Offshore Wind'!AF335</f>
        <v>97.34529029504256</v>
      </c>
      <c r="AR177" s="42">
        <f>'Offshore Wind'!AG335</f>
        <v>96.949577732867581</v>
      </c>
      <c r="AS177" s="42">
        <f>'Offshore Wind'!AH335</f>
        <v>96.553865170692617</v>
      </c>
      <c r="AT177" s="42">
        <f>'Offshore Wind'!AI335</f>
        <v>96.158152608517639</v>
      </c>
      <c r="AU177" s="42">
        <f>'Offshore Wind'!AJ335</f>
        <v>95.762440046342675</v>
      </c>
      <c r="AV177" s="42">
        <f>'Offshore Wind'!AK335</f>
        <v>95.366727484167697</v>
      </c>
      <c r="AW177" s="42">
        <f>'Offshore Wind'!AL335</f>
        <v>94.971014921992733</v>
      </c>
      <c r="AX177" s="42">
        <f>'Offshore Wind'!AM335</f>
        <v>94.70720654720941</v>
      </c>
      <c r="AY177" s="42">
        <f>'Offshore Wind'!AN335</f>
        <v>94.4433981724261</v>
      </c>
      <c r="AZ177" s="42">
        <f>'Offshore Wind'!AO335</f>
        <v>94.179589797642777</v>
      </c>
      <c r="BA177" s="42">
        <f>'Offshore Wind'!AP335</f>
        <v>93.915781422859453</v>
      </c>
      <c r="BB177" s="42">
        <f>'Offshore Wind'!AQ335</f>
        <v>93.651973048076144</v>
      </c>
      <c r="BC177" s="42">
        <f>'Offshore Wind'!AR335</f>
        <v>93.38816467329282</v>
      </c>
      <c r="BD177" s="42">
        <f>'Offshore Wind'!AS335</f>
        <v>93.124356298509511</v>
      </c>
      <c r="BE177" s="42">
        <f>'Offshore Wind'!AT335</f>
        <v>92.860547923726187</v>
      </c>
      <c r="BF177" s="42">
        <f>'Offshore Wind'!AU335</f>
        <v>92.596739548942864</v>
      </c>
      <c r="BG177" s="42">
        <f>'Offshore Wind'!AV335</f>
        <v>92.332931174159611</v>
      </c>
    </row>
    <row r="178" spans="2:59">
      <c r="B178" s="874"/>
      <c r="D178" s="736"/>
      <c r="E178" s="62" t="str">
        <f>'Offshore Wind'!K336</f>
        <v>TRG 2 - Mid</v>
      </c>
      <c r="F178" s="42" t="e">
        <f>'Offshore Wind'!#REF!</f>
        <v>#REF!</v>
      </c>
      <c r="G178" s="42" t="e">
        <f>'Offshore Wind'!#REF!</f>
        <v>#REF!</v>
      </c>
      <c r="H178" s="42" t="e">
        <f>'Offshore Wind'!#REF!</f>
        <v>#REF!</v>
      </c>
      <c r="I178" s="42" t="e">
        <f>'Offshore Wind'!#REF!</f>
        <v>#REF!</v>
      </c>
      <c r="J178" s="42" t="e">
        <f>'Offshore Wind'!#REF!</f>
        <v>#REF!</v>
      </c>
      <c r="K178" s="42" t="e">
        <f>'Offshore Wind'!#REF!</f>
        <v>#REF!</v>
      </c>
      <c r="L178" s="42" t="e">
        <f>'Offshore Wind'!#REF!</f>
        <v>#REF!</v>
      </c>
      <c r="M178" s="42" t="e">
        <f>'Offshore Wind'!#REF!</f>
        <v>#REF!</v>
      </c>
      <c r="N178" s="42" t="e">
        <f>'Offshore Wind'!#REF!</f>
        <v>#REF!</v>
      </c>
      <c r="O178" s="42" t="e">
        <f>'Offshore Wind'!#REF!</f>
        <v>#REF!</v>
      </c>
      <c r="P178" s="42" t="e">
        <f>'Offshore Wind'!#REF!</f>
        <v>#REF!</v>
      </c>
      <c r="Q178" s="42" t="e">
        <f>'Offshore Wind'!#REF!</f>
        <v>#REF!</v>
      </c>
      <c r="R178" s="42" t="e">
        <f>'Offshore Wind'!#REF!</f>
        <v>#REF!</v>
      </c>
      <c r="S178" s="42"/>
      <c r="T178" s="42"/>
      <c r="U178" s="42"/>
      <c r="V178" s="42">
        <f>'Offshore Wind'!L68</f>
        <v>131.90418739165659</v>
      </c>
      <c r="W178" s="42">
        <f>'Offshore Wind'!L336</f>
        <v>131.90418739165659</v>
      </c>
      <c r="X178" s="42">
        <f>'Offshore Wind'!M336</f>
        <v>130.58514551774002</v>
      </c>
      <c r="Y178" s="42">
        <f>'Offshore Wind'!N336</f>
        <v>129.26610364382344</v>
      </c>
      <c r="Z178" s="42">
        <f>'Offshore Wind'!O336</f>
        <v>125.63873849055288</v>
      </c>
      <c r="AA178" s="42">
        <f>'Offshore Wind'!P336</f>
        <v>122.01137333728232</v>
      </c>
      <c r="AB178" s="42">
        <f>'Offshore Wind'!Q336</f>
        <v>118.38400818401176</v>
      </c>
      <c r="AC178" s="42">
        <f>'Offshore Wind'!R336</f>
        <v>114.75664303074122</v>
      </c>
      <c r="AD178" s="42">
        <f>'Offshore Wind'!S336</f>
        <v>112.11855928290809</v>
      </c>
      <c r="AE178" s="42">
        <f>'Offshore Wind'!T336</f>
        <v>109.48047553507497</v>
      </c>
      <c r="AF178" s="42">
        <f>'Offshore Wind'!U336</f>
        <v>106.84239178724184</v>
      </c>
      <c r="AG178" s="42">
        <f>'Offshore Wind'!V336</f>
        <v>106.08865357357523</v>
      </c>
      <c r="AH178" s="42">
        <f>'Offshore Wind'!W336</f>
        <v>105.33491535990862</v>
      </c>
      <c r="AI178" s="42">
        <f>'Offshore Wind'!X336</f>
        <v>104.581177146242</v>
      </c>
      <c r="AJ178" s="42">
        <f>'Offshore Wind'!Y336</f>
        <v>103.82743893257539</v>
      </c>
      <c r="AK178" s="42">
        <f>'Offshore Wind'!Z336</f>
        <v>103.07370071890878</v>
      </c>
      <c r="AL178" s="42">
        <f>'Offshore Wind'!AA336</f>
        <v>102.31996250524216</v>
      </c>
      <c r="AM178" s="42">
        <f>'Offshore Wind'!AB336</f>
        <v>101.56622429157558</v>
      </c>
      <c r="AN178" s="42">
        <f>'Offshore Wind'!AC336</f>
        <v>101.43432010418393</v>
      </c>
      <c r="AO178" s="42">
        <f>'Offshore Wind'!AD336</f>
        <v>101.30241591679227</v>
      </c>
      <c r="AP178" s="42">
        <f>'Offshore Wind'!AE336</f>
        <v>101.17051172940062</v>
      </c>
      <c r="AQ178" s="42">
        <f>'Offshore Wind'!AF336</f>
        <v>101.03860754200898</v>
      </c>
      <c r="AR178" s="42">
        <f>'Offshore Wind'!AG336</f>
        <v>100.90670335461732</v>
      </c>
      <c r="AS178" s="42">
        <f>'Offshore Wind'!AH336</f>
        <v>100.77479916722567</v>
      </c>
      <c r="AT178" s="42">
        <f>'Offshore Wind'!AI336</f>
        <v>100.64289497983401</v>
      </c>
      <c r="AU178" s="42">
        <f>'Offshore Wind'!AJ336</f>
        <v>100.51099079244236</v>
      </c>
      <c r="AV178" s="42">
        <f>'Offshore Wind'!AK336</f>
        <v>100.37908660505072</v>
      </c>
      <c r="AW178" s="42">
        <f>'Offshore Wind'!AL336</f>
        <v>100.247182417659</v>
      </c>
      <c r="AX178" s="42">
        <f>'Offshore Wind'!AM336</f>
        <v>100.10356513842697</v>
      </c>
      <c r="AY178" s="42">
        <f>'Offshore Wind'!AN336</f>
        <v>99.959947859194941</v>
      </c>
      <c r="AZ178" s="42">
        <f>'Offshore Wind'!AO336</f>
        <v>99.816330579962909</v>
      </c>
      <c r="BA178" s="42">
        <f>'Offshore Wind'!AP336</f>
        <v>99.672713300730877</v>
      </c>
      <c r="BB178" s="42">
        <f>'Offshore Wind'!AQ336</f>
        <v>99.529096021498844</v>
      </c>
      <c r="BC178" s="42">
        <f>'Offshore Wind'!AR336</f>
        <v>99.385478742266812</v>
      </c>
      <c r="BD178" s="42">
        <f>'Offshore Wind'!AS336</f>
        <v>99.24186146303478</v>
      </c>
      <c r="BE178" s="42">
        <f>'Offshore Wind'!AT336</f>
        <v>99.098244183802748</v>
      </c>
      <c r="BF178" s="42">
        <f>'Offshore Wind'!AU336</f>
        <v>98.954626904570716</v>
      </c>
      <c r="BG178" s="42">
        <f>'Offshore Wind'!AV336</f>
        <v>98.811009625338642</v>
      </c>
    </row>
    <row r="179" spans="2:59">
      <c r="B179" s="874"/>
      <c r="D179" s="736"/>
      <c r="E179" s="62" t="str">
        <f>'Offshore Wind'!K337</f>
        <v>TRG 2 - High</v>
      </c>
      <c r="F179" s="42"/>
      <c r="G179" s="42"/>
      <c r="H179" s="42"/>
      <c r="I179" s="42"/>
      <c r="J179" s="42"/>
      <c r="K179" s="42"/>
      <c r="L179" s="42"/>
      <c r="M179" s="42"/>
      <c r="N179" s="42"/>
      <c r="O179" s="42"/>
      <c r="P179" s="42"/>
      <c r="Q179" s="42"/>
      <c r="R179" s="42"/>
      <c r="S179" s="42"/>
      <c r="T179" s="42"/>
      <c r="U179" s="42"/>
      <c r="V179" s="42"/>
      <c r="W179" s="42">
        <f>'Offshore Wind'!L337</f>
        <v>131.90418739165659</v>
      </c>
      <c r="X179" s="42">
        <f>'Offshore Wind'!M337</f>
        <v>131.90418739165659</v>
      </c>
      <c r="Y179" s="42">
        <f>'Offshore Wind'!N337</f>
        <v>131.90418739165659</v>
      </c>
      <c r="Z179" s="42">
        <f>'Offshore Wind'!O337</f>
        <v>129.26610364382347</v>
      </c>
      <c r="AA179" s="42">
        <f>'Offshore Wind'!P337</f>
        <v>126.62801989599033</v>
      </c>
      <c r="AB179" s="42">
        <f>'Offshore Wind'!Q337</f>
        <v>123.9899361481572</v>
      </c>
      <c r="AC179" s="42">
        <f>'Offshore Wind'!R337</f>
        <v>121.35185240032406</v>
      </c>
      <c r="AD179" s="42">
        <f>'Offshore Wind'!S337</f>
        <v>120.47249115104634</v>
      </c>
      <c r="AE179" s="42">
        <f>'Offshore Wind'!T337</f>
        <v>119.59312990176863</v>
      </c>
      <c r="AF179" s="42">
        <f>'Offshore Wind'!U337</f>
        <v>118.71376865249093</v>
      </c>
      <c r="AG179" s="42">
        <f>'Offshore Wind'!V337</f>
        <v>118.71376865249093</v>
      </c>
      <c r="AH179" s="42">
        <f>'Offshore Wind'!W337</f>
        <v>118.71376865249093</v>
      </c>
      <c r="AI179" s="42">
        <f>'Offshore Wind'!X337</f>
        <v>118.71376865249093</v>
      </c>
      <c r="AJ179" s="42">
        <f>'Offshore Wind'!Y337</f>
        <v>118.71376865249093</v>
      </c>
      <c r="AK179" s="42">
        <f>'Offshore Wind'!Z337</f>
        <v>118.71376865249093</v>
      </c>
      <c r="AL179" s="42">
        <f>'Offshore Wind'!AA337</f>
        <v>118.71376865249093</v>
      </c>
      <c r="AM179" s="42">
        <f>'Offshore Wind'!AB337</f>
        <v>118.71376865249093</v>
      </c>
      <c r="AN179" s="42">
        <f>'Offshore Wind'!AC337</f>
        <v>118.71376865249093</v>
      </c>
      <c r="AO179" s="42">
        <f>'Offshore Wind'!AD337</f>
        <v>118.71376865249093</v>
      </c>
      <c r="AP179" s="42">
        <f>'Offshore Wind'!AE337</f>
        <v>118.71376865249093</v>
      </c>
      <c r="AQ179" s="42">
        <f>'Offshore Wind'!AF337</f>
        <v>118.71376865249093</v>
      </c>
      <c r="AR179" s="42">
        <f>'Offshore Wind'!AG337</f>
        <v>118.71376865249093</v>
      </c>
      <c r="AS179" s="42">
        <f>'Offshore Wind'!AH337</f>
        <v>118.71376865249093</v>
      </c>
      <c r="AT179" s="42">
        <f>'Offshore Wind'!AI337</f>
        <v>118.71376865249093</v>
      </c>
      <c r="AU179" s="42">
        <f>'Offshore Wind'!AJ337</f>
        <v>118.71376865249093</v>
      </c>
      <c r="AV179" s="42">
        <f>'Offshore Wind'!AK337</f>
        <v>118.71376865249093</v>
      </c>
      <c r="AW179" s="42">
        <f>'Offshore Wind'!AL337</f>
        <v>118.71376865249093</v>
      </c>
      <c r="AX179" s="42">
        <f>'Offshore Wind'!AM337</f>
        <v>118.71376865249093</v>
      </c>
      <c r="AY179" s="42">
        <f>'Offshore Wind'!AN337</f>
        <v>118.71376865249093</v>
      </c>
      <c r="AZ179" s="42">
        <f>'Offshore Wind'!AO337</f>
        <v>118.71376865249093</v>
      </c>
      <c r="BA179" s="42">
        <f>'Offshore Wind'!AP337</f>
        <v>118.71376865249093</v>
      </c>
      <c r="BB179" s="42">
        <f>'Offshore Wind'!AQ337</f>
        <v>118.71376865249093</v>
      </c>
      <c r="BC179" s="42">
        <f>'Offshore Wind'!AR337</f>
        <v>118.71376865249093</v>
      </c>
      <c r="BD179" s="42">
        <f>'Offshore Wind'!AS337</f>
        <v>118.71376865249093</v>
      </c>
      <c r="BE179" s="42">
        <f>'Offshore Wind'!AT337</f>
        <v>118.71376865249093</v>
      </c>
      <c r="BF179" s="42">
        <f>'Offshore Wind'!AU337</f>
        <v>118.71376865249093</v>
      </c>
      <c r="BG179" s="42">
        <f>'Offshore Wind'!AV337</f>
        <v>118.71376865249093</v>
      </c>
    </row>
    <row r="180" spans="2:59">
      <c r="B180" s="874"/>
      <c r="D180" s="736"/>
      <c r="E180" s="62" t="str">
        <f>'Offshore Wind'!K338</f>
        <v>TRG 3 - Low</v>
      </c>
      <c r="F180" s="42"/>
      <c r="G180" s="42"/>
      <c r="H180" s="42"/>
      <c r="I180" s="42"/>
      <c r="J180" s="42"/>
      <c r="K180" s="42"/>
      <c r="L180" s="42"/>
      <c r="M180" s="42"/>
      <c r="N180" s="42"/>
      <c r="O180" s="42"/>
      <c r="P180" s="42"/>
      <c r="Q180" s="42"/>
      <c r="R180" s="42"/>
      <c r="S180" s="42"/>
      <c r="T180" s="42"/>
      <c r="U180" s="42"/>
      <c r="V180" s="42"/>
      <c r="W180" s="42">
        <f>'Offshore Wind'!L338</f>
        <v>131.90418739165659</v>
      </c>
      <c r="X180" s="42">
        <f>'Offshore Wind'!M338</f>
        <v>126.62801989599033</v>
      </c>
      <c r="Y180" s="42">
        <f>'Offshore Wind'!N338</f>
        <v>121.35185240032406</v>
      </c>
      <c r="Z180" s="42">
        <f>'Offshore Wind'!O338</f>
        <v>118.71376865249093</v>
      </c>
      <c r="AA180" s="42">
        <f>'Offshore Wind'!P338</f>
        <v>116.07568490465779</v>
      </c>
      <c r="AB180" s="42">
        <f>'Offshore Wind'!Q338</f>
        <v>113.43760115682467</v>
      </c>
      <c r="AC180" s="42">
        <f>'Offshore Wind'!R338</f>
        <v>110.79951740899153</v>
      </c>
      <c r="AD180" s="42">
        <f>'Offshore Wind'!S338</f>
        <v>109.04079491043611</v>
      </c>
      <c r="AE180" s="42">
        <f>'Offshore Wind'!T338</f>
        <v>107.28207241188069</v>
      </c>
      <c r="AF180" s="42">
        <f>'Offshore Wind'!U338</f>
        <v>105.52334991332526</v>
      </c>
      <c r="AG180" s="42">
        <f>'Offshore Wind'!V338</f>
        <v>104.581177146242</v>
      </c>
      <c r="AH180" s="42">
        <f>'Offshore Wind'!W338</f>
        <v>103.63900437915873</v>
      </c>
      <c r="AI180" s="42">
        <f>'Offshore Wind'!X338</f>
        <v>102.69683161207547</v>
      </c>
      <c r="AJ180" s="42">
        <f>'Offshore Wind'!Y338</f>
        <v>101.75465884499221</v>
      </c>
      <c r="AK180" s="42">
        <f>'Offshore Wind'!Z338</f>
        <v>100.81248607790894</v>
      </c>
      <c r="AL180" s="42">
        <f>'Offshore Wind'!AA338</f>
        <v>99.870313310825679</v>
      </c>
      <c r="AM180" s="42">
        <f>'Offshore Wind'!AB338</f>
        <v>98.92814054374243</v>
      </c>
      <c r="AN180" s="42">
        <f>'Offshore Wind'!AC338</f>
        <v>98.532427981567466</v>
      </c>
      <c r="AO180" s="42">
        <f>'Offshore Wind'!AD338</f>
        <v>98.136715419392502</v>
      </c>
      <c r="AP180" s="42">
        <f>'Offshore Wind'!AE338</f>
        <v>97.741002857217524</v>
      </c>
      <c r="AQ180" s="42">
        <f>'Offshore Wind'!AF338</f>
        <v>97.34529029504256</v>
      </c>
      <c r="AR180" s="42">
        <f>'Offshore Wind'!AG338</f>
        <v>96.949577732867581</v>
      </c>
      <c r="AS180" s="42">
        <f>'Offshore Wind'!AH338</f>
        <v>96.553865170692617</v>
      </c>
      <c r="AT180" s="42">
        <f>'Offshore Wind'!AI338</f>
        <v>96.158152608517639</v>
      </c>
      <c r="AU180" s="42">
        <f>'Offshore Wind'!AJ338</f>
        <v>95.762440046342675</v>
      </c>
      <c r="AV180" s="42">
        <f>'Offshore Wind'!AK338</f>
        <v>95.366727484167697</v>
      </c>
      <c r="AW180" s="42">
        <f>'Offshore Wind'!AL338</f>
        <v>94.971014921992733</v>
      </c>
      <c r="AX180" s="42">
        <f>'Offshore Wind'!AM338</f>
        <v>94.70720654720941</v>
      </c>
      <c r="AY180" s="42">
        <f>'Offshore Wind'!AN338</f>
        <v>94.4433981724261</v>
      </c>
      <c r="AZ180" s="42">
        <f>'Offshore Wind'!AO338</f>
        <v>94.179589797642777</v>
      </c>
      <c r="BA180" s="42">
        <f>'Offshore Wind'!AP338</f>
        <v>93.915781422859453</v>
      </c>
      <c r="BB180" s="42">
        <f>'Offshore Wind'!AQ338</f>
        <v>93.651973048076144</v>
      </c>
      <c r="BC180" s="42">
        <f>'Offshore Wind'!AR338</f>
        <v>93.38816467329282</v>
      </c>
      <c r="BD180" s="42">
        <f>'Offshore Wind'!AS338</f>
        <v>93.124356298509511</v>
      </c>
      <c r="BE180" s="42">
        <f>'Offshore Wind'!AT338</f>
        <v>92.860547923726187</v>
      </c>
      <c r="BF180" s="42">
        <f>'Offshore Wind'!AU338</f>
        <v>92.596739548942864</v>
      </c>
      <c r="BG180" s="42">
        <f>'Offshore Wind'!AV338</f>
        <v>92.332931174159611</v>
      </c>
    </row>
    <row r="181" spans="2:59">
      <c r="B181" s="874"/>
      <c r="D181" s="736"/>
      <c r="E181" s="62" t="str">
        <f>'Offshore Wind'!K339</f>
        <v>TRG 3 - Mid</v>
      </c>
      <c r="F181" s="42" t="e">
        <f>'Offshore Wind'!#REF!</f>
        <v>#REF!</v>
      </c>
      <c r="G181" s="42" t="e">
        <f>'Offshore Wind'!#REF!</f>
        <v>#REF!</v>
      </c>
      <c r="H181" s="42" t="e">
        <f>'Offshore Wind'!#REF!</f>
        <v>#REF!</v>
      </c>
      <c r="I181" s="42" t="e">
        <f>'Offshore Wind'!#REF!</f>
        <v>#REF!</v>
      </c>
      <c r="J181" s="42" t="e">
        <f>'Offshore Wind'!#REF!</f>
        <v>#REF!</v>
      </c>
      <c r="K181" s="42" t="e">
        <f>'Offshore Wind'!#REF!</f>
        <v>#REF!</v>
      </c>
      <c r="L181" s="42" t="e">
        <f>'Offshore Wind'!#REF!</f>
        <v>#REF!</v>
      </c>
      <c r="M181" s="42" t="e">
        <f>'Offshore Wind'!#REF!</f>
        <v>#REF!</v>
      </c>
      <c r="N181" s="42" t="e">
        <f>'Offshore Wind'!#REF!</f>
        <v>#REF!</v>
      </c>
      <c r="O181" s="42" t="e">
        <f>'Offshore Wind'!#REF!</f>
        <v>#REF!</v>
      </c>
      <c r="P181" s="42" t="e">
        <f>'Offshore Wind'!#REF!</f>
        <v>#REF!</v>
      </c>
      <c r="Q181" s="42" t="e">
        <f>'Offshore Wind'!#REF!</f>
        <v>#REF!</v>
      </c>
      <c r="R181" s="42" t="e">
        <f>'Offshore Wind'!#REF!</f>
        <v>#REF!</v>
      </c>
      <c r="S181" s="42"/>
      <c r="T181" s="42"/>
      <c r="U181" s="42"/>
      <c r="V181" s="42">
        <f>'Offshore Wind'!L69</f>
        <v>131.90418739165659</v>
      </c>
      <c r="W181" s="42">
        <f>'Offshore Wind'!L339</f>
        <v>131.90418739165659</v>
      </c>
      <c r="X181" s="42">
        <f>'Offshore Wind'!M339</f>
        <v>130.58514551774002</v>
      </c>
      <c r="Y181" s="42">
        <f>'Offshore Wind'!N339</f>
        <v>129.26610364382344</v>
      </c>
      <c r="Z181" s="42">
        <f>'Offshore Wind'!O339</f>
        <v>125.63873849055288</v>
      </c>
      <c r="AA181" s="42">
        <f>'Offshore Wind'!P339</f>
        <v>122.01137333728232</v>
      </c>
      <c r="AB181" s="42">
        <f>'Offshore Wind'!Q339</f>
        <v>118.38400818401176</v>
      </c>
      <c r="AC181" s="42">
        <f>'Offshore Wind'!R339</f>
        <v>114.75664303074122</v>
      </c>
      <c r="AD181" s="42">
        <f>'Offshore Wind'!S339</f>
        <v>112.11855928290809</v>
      </c>
      <c r="AE181" s="42">
        <f>'Offshore Wind'!T339</f>
        <v>109.48047553507497</v>
      </c>
      <c r="AF181" s="42">
        <f>'Offshore Wind'!U339</f>
        <v>106.84239178724184</v>
      </c>
      <c r="AG181" s="42">
        <f>'Offshore Wind'!V339</f>
        <v>106.08865357357523</v>
      </c>
      <c r="AH181" s="42">
        <f>'Offshore Wind'!W339</f>
        <v>105.33491535990862</v>
      </c>
      <c r="AI181" s="42">
        <f>'Offshore Wind'!X339</f>
        <v>104.581177146242</v>
      </c>
      <c r="AJ181" s="42">
        <f>'Offshore Wind'!Y339</f>
        <v>103.82743893257539</v>
      </c>
      <c r="AK181" s="42">
        <f>'Offshore Wind'!Z339</f>
        <v>103.07370071890878</v>
      </c>
      <c r="AL181" s="42">
        <f>'Offshore Wind'!AA339</f>
        <v>102.31996250524216</v>
      </c>
      <c r="AM181" s="42">
        <f>'Offshore Wind'!AB339</f>
        <v>101.56622429157558</v>
      </c>
      <c r="AN181" s="42">
        <f>'Offshore Wind'!AC339</f>
        <v>101.43432010418393</v>
      </c>
      <c r="AO181" s="42">
        <f>'Offshore Wind'!AD339</f>
        <v>101.30241591679227</v>
      </c>
      <c r="AP181" s="42">
        <f>'Offshore Wind'!AE339</f>
        <v>101.17051172940062</v>
      </c>
      <c r="AQ181" s="42">
        <f>'Offshore Wind'!AF339</f>
        <v>101.03860754200898</v>
      </c>
      <c r="AR181" s="42">
        <f>'Offshore Wind'!AG339</f>
        <v>100.90670335461732</v>
      </c>
      <c r="AS181" s="42">
        <f>'Offshore Wind'!AH339</f>
        <v>100.77479916722567</v>
      </c>
      <c r="AT181" s="42">
        <f>'Offshore Wind'!AI339</f>
        <v>100.64289497983401</v>
      </c>
      <c r="AU181" s="42">
        <f>'Offshore Wind'!AJ339</f>
        <v>100.51099079244236</v>
      </c>
      <c r="AV181" s="42">
        <f>'Offshore Wind'!AK339</f>
        <v>100.37908660505072</v>
      </c>
      <c r="AW181" s="42">
        <f>'Offshore Wind'!AL339</f>
        <v>100.247182417659</v>
      </c>
      <c r="AX181" s="42">
        <f>'Offshore Wind'!AM339</f>
        <v>100.10356513842697</v>
      </c>
      <c r="AY181" s="42">
        <f>'Offshore Wind'!AN339</f>
        <v>99.959947859194941</v>
      </c>
      <c r="AZ181" s="42">
        <f>'Offshore Wind'!AO339</f>
        <v>99.816330579962909</v>
      </c>
      <c r="BA181" s="42">
        <f>'Offshore Wind'!AP339</f>
        <v>99.672713300730877</v>
      </c>
      <c r="BB181" s="42">
        <f>'Offshore Wind'!AQ339</f>
        <v>99.529096021498844</v>
      </c>
      <c r="BC181" s="42">
        <f>'Offshore Wind'!AR339</f>
        <v>99.385478742266812</v>
      </c>
      <c r="BD181" s="42">
        <f>'Offshore Wind'!AS339</f>
        <v>99.24186146303478</v>
      </c>
      <c r="BE181" s="42">
        <f>'Offshore Wind'!AT339</f>
        <v>99.098244183802748</v>
      </c>
      <c r="BF181" s="42">
        <f>'Offshore Wind'!AU339</f>
        <v>98.954626904570716</v>
      </c>
      <c r="BG181" s="42">
        <f>'Offshore Wind'!AV339</f>
        <v>98.811009625338642</v>
      </c>
    </row>
    <row r="182" spans="2:59">
      <c r="B182" s="874"/>
      <c r="D182" s="736"/>
      <c r="E182" s="62" t="str">
        <f>'Offshore Wind'!K340</f>
        <v>TRG 3 - High</v>
      </c>
      <c r="F182" s="42"/>
      <c r="G182" s="42"/>
      <c r="H182" s="42"/>
      <c r="I182" s="42"/>
      <c r="J182" s="42"/>
      <c r="K182" s="42"/>
      <c r="L182" s="42"/>
      <c r="M182" s="42"/>
      <c r="N182" s="42"/>
      <c r="O182" s="42"/>
      <c r="P182" s="42"/>
      <c r="Q182" s="42"/>
      <c r="R182" s="42"/>
      <c r="S182" s="42"/>
      <c r="T182" s="42"/>
      <c r="U182" s="42"/>
      <c r="V182" s="42"/>
      <c r="W182" s="42">
        <f>'Offshore Wind'!L340</f>
        <v>131.90418739165659</v>
      </c>
      <c r="X182" s="42">
        <f>'Offshore Wind'!M340</f>
        <v>131.90418739165659</v>
      </c>
      <c r="Y182" s="42">
        <f>'Offshore Wind'!N340</f>
        <v>131.90418739165659</v>
      </c>
      <c r="Z182" s="42">
        <f>'Offshore Wind'!O340</f>
        <v>129.26610364382347</v>
      </c>
      <c r="AA182" s="42">
        <f>'Offshore Wind'!P340</f>
        <v>126.62801989599033</v>
      </c>
      <c r="AB182" s="42">
        <f>'Offshore Wind'!Q340</f>
        <v>123.9899361481572</v>
      </c>
      <c r="AC182" s="42">
        <f>'Offshore Wind'!R340</f>
        <v>121.35185240032406</v>
      </c>
      <c r="AD182" s="42">
        <f>'Offshore Wind'!S340</f>
        <v>120.47249115104634</v>
      </c>
      <c r="AE182" s="42">
        <f>'Offshore Wind'!T340</f>
        <v>119.59312990176863</v>
      </c>
      <c r="AF182" s="42">
        <f>'Offshore Wind'!U340</f>
        <v>118.71376865249093</v>
      </c>
      <c r="AG182" s="42">
        <f>'Offshore Wind'!V340</f>
        <v>118.71376865249093</v>
      </c>
      <c r="AH182" s="42">
        <f>'Offshore Wind'!W340</f>
        <v>118.71376865249093</v>
      </c>
      <c r="AI182" s="42">
        <f>'Offshore Wind'!X340</f>
        <v>118.71376865249093</v>
      </c>
      <c r="AJ182" s="42">
        <f>'Offshore Wind'!Y340</f>
        <v>118.71376865249093</v>
      </c>
      <c r="AK182" s="42">
        <f>'Offshore Wind'!Z340</f>
        <v>118.71376865249093</v>
      </c>
      <c r="AL182" s="42">
        <f>'Offshore Wind'!AA340</f>
        <v>118.71376865249093</v>
      </c>
      <c r="AM182" s="42">
        <f>'Offshore Wind'!AB340</f>
        <v>118.71376865249093</v>
      </c>
      <c r="AN182" s="42">
        <f>'Offshore Wind'!AC340</f>
        <v>118.71376865249093</v>
      </c>
      <c r="AO182" s="42">
        <f>'Offshore Wind'!AD340</f>
        <v>118.71376865249093</v>
      </c>
      <c r="AP182" s="42">
        <f>'Offshore Wind'!AE340</f>
        <v>118.71376865249093</v>
      </c>
      <c r="AQ182" s="42">
        <f>'Offshore Wind'!AF340</f>
        <v>118.71376865249093</v>
      </c>
      <c r="AR182" s="42">
        <f>'Offshore Wind'!AG340</f>
        <v>118.71376865249093</v>
      </c>
      <c r="AS182" s="42">
        <f>'Offshore Wind'!AH340</f>
        <v>118.71376865249093</v>
      </c>
      <c r="AT182" s="42">
        <f>'Offshore Wind'!AI340</f>
        <v>118.71376865249093</v>
      </c>
      <c r="AU182" s="42">
        <f>'Offshore Wind'!AJ340</f>
        <v>118.71376865249093</v>
      </c>
      <c r="AV182" s="42">
        <f>'Offshore Wind'!AK340</f>
        <v>118.71376865249093</v>
      </c>
      <c r="AW182" s="42">
        <f>'Offshore Wind'!AL340</f>
        <v>118.71376865249093</v>
      </c>
      <c r="AX182" s="42">
        <f>'Offshore Wind'!AM340</f>
        <v>118.71376865249093</v>
      </c>
      <c r="AY182" s="42">
        <f>'Offshore Wind'!AN340</f>
        <v>118.71376865249093</v>
      </c>
      <c r="AZ182" s="42">
        <f>'Offshore Wind'!AO340</f>
        <v>118.71376865249093</v>
      </c>
      <c r="BA182" s="42">
        <f>'Offshore Wind'!AP340</f>
        <v>118.71376865249093</v>
      </c>
      <c r="BB182" s="42">
        <f>'Offshore Wind'!AQ340</f>
        <v>118.71376865249093</v>
      </c>
      <c r="BC182" s="42">
        <f>'Offshore Wind'!AR340</f>
        <v>118.71376865249093</v>
      </c>
      <c r="BD182" s="42">
        <f>'Offshore Wind'!AS340</f>
        <v>118.71376865249093</v>
      </c>
      <c r="BE182" s="42">
        <f>'Offshore Wind'!AT340</f>
        <v>118.71376865249093</v>
      </c>
      <c r="BF182" s="42">
        <f>'Offshore Wind'!AU340</f>
        <v>118.71376865249093</v>
      </c>
      <c r="BG182" s="42">
        <f>'Offshore Wind'!AV340</f>
        <v>118.71376865249093</v>
      </c>
    </row>
    <row r="183" spans="2:59">
      <c r="B183" s="874"/>
      <c r="D183" s="736"/>
      <c r="E183" s="62" t="str">
        <f>'Offshore Wind'!K341</f>
        <v>TRG 4 - Low</v>
      </c>
      <c r="F183" s="42"/>
      <c r="G183" s="42"/>
      <c r="H183" s="42"/>
      <c r="I183" s="42"/>
      <c r="J183" s="42"/>
      <c r="K183" s="42"/>
      <c r="L183" s="42"/>
      <c r="M183" s="42"/>
      <c r="N183" s="42"/>
      <c r="O183" s="42"/>
      <c r="P183" s="42"/>
      <c r="Q183" s="42"/>
      <c r="R183" s="42"/>
      <c r="S183" s="42"/>
      <c r="T183" s="42"/>
      <c r="U183" s="42"/>
      <c r="V183" s="42"/>
      <c r="W183" s="42">
        <f>'Offshore Wind'!L341</f>
        <v>131.90418739165659</v>
      </c>
      <c r="X183" s="42">
        <f>'Offshore Wind'!M341</f>
        <v>126.62801989599033</v>
      </c>
      <c r="Y183" s="42">
        <f>'Offshore Wind'!N341</f>
        <v>121.35185240032406</v>
      </c>
      <c r="Z183" s="42">
        <f>'Offshore Wind'!O341</f>
        <v>118.71376865249093</v>
      </c>
      <c r="AA183" s="42">
        <f>'Offshore Wind'!P341</f>
        <v>116.07568490465779</v>
      </c>
      <c r="AB183" s="42">
        <f>'Offshore Wind'!Q341</f>
        <v>113.43760115682467</v>
      </c>
      <c r="AC183" s="42">
        <f>'Offshore Wind'!R341</f>
        <v>110.79951740899153</v>
      </c>
      <c r="AD183" s="42">
        <f>'Offshore Wind'!S341</f>
        <v>109.04079491043611</v>
      </c>
      <c r="AE183" s="42">
        <f>'Offshore Wind'!T341</f>
        <v>107.28207241188069</v>
      </c>
      <c r="AF183" s="42">
        <f>'Offshore Wind'!U341</f>
        <v>105.52334991332526</v>
      </c>
      <c r="AG183" s="42">
        <f>'Offshore Wind'!V341</f>
        <v>104.581177146242</v>
      </c>
      <c r="AH183" s="42">
        <f>'Offshore Wind'!W341</f>
        <v>103.63900437915873</v>
      </c>
      <c r="AI183" s="42">
        <f>'Offshore Wind'!X341</f>
        <v>102.69683161207547</v>
      </c>
      <c r="AJ183" s="42">
        <f>'Offshore Wind'!Y341</f>
        <v>101.75465884499221</v>
      </c>
      <c r="AK183" s="42">
        <f>'Offshore Wind'!Z341</f>
        <v>100.81248607790894</v>
      </c>
      <c r="AL183" s="42">
        <f>'Offshore Wind'!AA341</f>
        <v>99.870313310825679</v>
      </c>
      <c r="AM183" s="42">
        <f>'Offshore Wind'!AB341</f>
        <v>98.92814054374243</v>
      </c>
      <c r="AN183" s="42">
        <f>'Offshore Wind'!AC341</f>
        <v>98.532427981567466</v>
      </c>
      <c r="AO183" s="42">
        <f>'Offshore Wind'!AD341</f>
        <v>98.136715419392502</v>
      </c>
      <c r="AP183" s="42">
        <f>'Offshore Wind'!AE341</f>
        <v>97.741002857217524</v>
      </c>
      <c r="AQ183" s="42">
        <f>'Offshore Wind'!AF341</f>
        <v>97.34529029504256</v>
      </c>
      <c r="AR183" s="42">
        <f>'Offshore Wind'!AG341</f>
        <v>96.949577732867581</v>
      </c>
      <c r="AS183" s="42">
        <f>'Offshore Wind'!AH341</f>
        <v>96.553865170692617</v>
      </c>
      <c r="AT183" s="42">
        <f>'Offshore Wind'!AI341</f>
        <v>96.158152608517639</v>
      </c>
      <c r="AU183" s="42">
        <f>'Offshore Wind'!AJ341</f>
        <v>95.762440046342675</v>
      </c>
      <c r="AV183" s="42">
        <f>'Offshore Wind'!AK341</f>
        <v>95.366727484167697</v>
      </c>
      <c r="AW183" s="42">
        <f>'Offshore Wind'!AL341</f>
        <v>94.971014921992733</v>
      </c>
      <c r="AX183" s="42">
        <f>'Offshore Wind'!AM341</f>
        <v>94.70720654720941</v>
      </c>
      <c r="AY183" s="42">
        <f>'Offshore Wind'!AN341</f>
        <v>94.4433981724261</v>
      </c>
      <c r="AZ183" s="42">
        <f>'Offshore Wind'!AO341</f>
        <v>94.179589797642777</v>
      </c>
      <c r="BA183" s="42">
        <f>'Offshore Wind'!AP341</f>
        <v>93.915781422859453</v>
      </c>
      <c r="BB183" s="42">
        <f>'Offshore Wind'!AQ341</f>
        <v>93.651973048076144</v>
      </c>
      <c r="BC183" s="42">
        <f>'Offshore Wind'!AR341</f>
        <v>93.38816467329282</v>
      </c>
      <c r="BD183" s="42">
        <f>'Offshore Wind'!AS341</f>
        <v>93.124356298509511</v>
      </c>
      <c r="BE183" s="42">
        <f>'Offshore Wind'!AT341</f>
        <v>92.860547923726187</v>
      </c>
      <c r="BF183" s="42">
        <f>'Offshore Wind'!AU341</f>
        <v>92.596739548942864</v>
      </c>
      <c r="BG183" s="42">
        <f>'Offshore Wind'!AV341</f>
        <v>92.332931174159611</v>
      </c>
    </row>
    <row r="184" spans="2:59">
      <c r="B184" s="874"/>
      <c r="D184" s="736"/>
      <c r="E184" s="62" t="str">
        <f>'Offshore Wind'!K342</f>
        <v>TRG 4 - Mid</v>
      </c>
      <c r="F184" s="42" t="e">
        <f>'Offshore Wind'!#REF!</f>
        <v>#REF!</v>
      </c>
      <c r="G184" s="42" t="e">
        <f>'Offshore Wind'!#REF!</f>
        <v>#REF!</v>
      </c>
      <c r="H184" s="42" t="e">
        <f>'Offshore Wind'!#REF!</f>
        <v>#REF!</v>
      </c>
      <c r="I184" s="42" t="e">
        <f>'Offshore Wind'!#REF!</f>
        <v>#REF!</v>
      </c>
      <c r="J184" s="42" t="e">
        <f>'Offshore Wind'!#REF!</f>
        <v>#REF!</v>
      </c>
      <c r="K184" s="42" t="e">
        <f>'Offshore Wind'!#REF!</f>
        <v>#REF!</v>
      </c>
      <c r="L184" s="42" t="e">
        <f>'Offshore Wind'!#REF!</f>
        <v>#REF!</v>
      </c>
      <c r="M184" s="42" t="e">
        <f>'Offshore Wind'!#REF!</f>
        <v>#REF!</v>
      </c>
      <c r="N184" s="42" t="e">
        <f>'Offshore Wind'!#REF!</f>
        <v>#REF!</v>
      </c>
      <c r="O184" s="42" t="e">
        <f>'Offshore Wind'!#REF!</f>
        <v>#REF!</v>
      </c>
      <c r="P184" s="42" t="e">
        <f>'Offshore Wind'!#REF!</f>
        <v>#REF!</v>
      </c>
      <c r="Q184" s="42" t="e">
        <f>'Offshore Wind'!#REF!</f>
        <v>#REF!</v>
      </c>
      <c r="R184" s="42" t="e">
        <f>'Offshore Wind'!#REF!</f>
        <v>#REF!</v>
      </c>
      <c r="S184" s="42"/>
      <c r="T184" s="42"/>
      <c r="U184" s="42"/>
      <c r="V184" s="42">
        <f>'Offshore Wind'!L70</f>
        <v>131.90418739165659</v>
      </c>
      <c r="W184" s="42">
        <f>'Offshore Wind'!L342</f>
        <v>131.90418739165659</v>
      </c>
      <c r="X184" s="42">
        <f>'Offshore Wind'!M342</f>
        <v>130.58514551774002</v>
      </c>
      <c r="Y184" s="42">
        <f>'Offshore Wind'!N342</f>
        <v>129.26610364382344</v>
      </c>
      <c r="Z184" s="42">
        <f>'Offshore Wind'!O342</f>
        <v>125.63873849055288</v>
      </c>
      <c r="AA184" s="42">
        <f>'Offshore Wind'!P342</f>
        <v>122.01137333728232</v>
      </c>
      <c r="AB184" s="42">
        <f>'Offshore Wind'!Q342</f>
        <v>118.38400818401176</v>
      </c>
      <c r="AC184" s="42">
        <f>'Offshore Wind'!R342</f>
        <v>114.75664303074122</v>
      </c>
      <c r="AD184" s="42">
        <f>'Offshore Wind'!S342</f>
        <v>112.11855928290809</v>
      </c>
      <c r="AE184" s="42">
        <f>'Offshore Wind'!T342</f>
        <v>109.48047553507497</v>
      </c>
      <c r="AF184" s="42">
        <f>'Offshore Wind'!U342</f>
        <v>106.84239178724184</v>
      </c>
      <c r="AG184" s="42">
        <f>'Offshore Wind'!V342</f>
        <v>106.08865357357523</v>
      </c>
      <c r="AH184" s="42">
        <f>'Offshore Wind'!W342</f>
        <v>105.33491535990862</v>
      </c>
      <c r="AI184" s="42">
        <f>'Offshore Wind'!X342</f>
        <v>104.581177146242</v>
      </c>
      <c r="AJ184" s="42">
        <f>'Offshore Wind'!Y342</f>
        <v>103.82743893257539</v>
      </c>
      <c r="AK184" s="42">
        <f>'Offshore Wind'!Z342</f>
        <v>103.07370071890878</v>
      </c>
      <c r="AL184" s="42">
        <f>'Offshore Wind'!AA342</f>
        <v>102.31996250524216</v>
      </c>
      <c r="AM184" s="42">
        <f>'Offshore Wind'!AB342</f>
        <v>101.56622429157558</v>
      </c>
      <c r="AN184" s="42">
        <f>'Offshore Wind'!AC342</f>
        <v>101.43432010418393</v>
      </c>
      <c r="AO184" s="42">
        <f>'Offshore Wind'!AD342</f>
        <v>101.30241591679227</v>
      </c>
      <c r="AP184" s="42">
        <f>'Offshore Wind'!AE342</f>
        <v>101.17051172940062</v>
      </c>
      <c r="AQ184" s="42">
        <f>'Offshore Wind'!AF342</f>
        <v>101.03860754200898</v>
      </c>
      <c r="AR184" s="42">
        <f>'Offshore Wind'!AG342</f>
        <v>100.90670335461732</v>
      </c>
      <c r="AS184" s="42">
        <f>'Offshore Wind'!AH342</f>
        <v>100.77479916722567</v>
      </c>
      <c r="AT184" s="42">
        <f>'Offshore Wind'!AI342</f>
        <v>100.64289497983401</v>
      </c>
      <c r="AU184" s="42">
        <f>'Offshore Wind'!AJ342</f>
        <v>100.51099079244236</v>
      </c>
      <c r="AV184" s="42">
        <f>'Offshore Wind'!AK342</f>
        <v>100.37908660505072</v>
      </c>
      <c r="AW184" s="42">
        <f>'Offshore Wind'!AL342</f>
        <v>100.247182417659</v>
      </c>
      <c r="AX184" s="42">
        <f>'Offshore Wind'!AM342</f>
        <v>100.10356513842697</v>
      </c>
      <c r="AY184" s="42">
        <f>'Offshore Wind'!AN342</f>
        <v>99.959947859194941</v>
      </c>
      <c r="AZ184" s="42">
        <f>'Offshore Wind'!AO342</f>
        <v>99.816330579962909</v>
      </c>
      <c r="BA184" s="42">
        <f>'Offshore Wind'!AP342</f>
        <v>99.672713300730877</v>
      </c>
      <c r="BB184" s="42">
        <f>'Offshore Wind'!AQ342</f>
        <v>99.529096021498844</v>
      </c>
      <c r="BC184" s="42">
        <f>'Offshore Wind'!AR342</f>
        <v>99.385478742266812</v>
      </c>
      <c r="BD184" s="42">
        <f>'Offshore Wind'!AS342</f>
        <v>99.24186146303478</v>
      </c>
      <c r="BE184" s="42">
        <f>'Offshore Wind'!AT342</f>
        <v>99.098244183802748</v>
      </c>
      <c r="BF184" s="42">
        <f>'Offshore Wind'!AU342</f>
        <v>98.954626904570716</v>
      </c>
      <c r="BG184" s="42">
        <f>'Offshore Wind'!AV342</f>
        <v>98.811009625338642</v>
      </c>
    </row>
    <row r="185" spans="2:59">
      <c r="B185" s="874"/>
      <c r="D185" s="736"/>
      <c r="E185" s="62" t="str">
        <f>'Offshore Wind'!K343</f>
        <v>TRG 4 - High</v>
      </c>
      <c r="F185" s="42"/>
      <c r="G185" s="42"/>
      <c r="H185" s="42"/>
      <c r="I185" s="42"/>
      <c r="J185" s="42"/>
      <c r="K185" s="42"/>
      <c r="L185" s="42"/>
      <c r="M185" s="42"/>
      <c r="N185" s="42"/>
      <c r="O185" s="42"/>
      <c r="P185" s="42"/>
      <c r="Q185" s="42"/>
      <c r="R185" s="42"/>
      <c r="S185" s="42"/>
      <c r="T185" s="42"/>
      <c r="U185" s="42"/>
      <c r="V185" s="42"/>
      <c r="W185" s="42">
        <f>'Offshore Wind'!L343</f>
        <v>131.90418739165659</v>
      </c>
      <c r="X185" s="42">
        <f>'Offshore Wind'!M343</f>
        <v>131.90418739165659</v>
      </c>
      <c r="Y185" s="42">
        <f>'Offshore Wind'!N343</f>
        <v>131.90418739165659</v>
      </c>
      <c r="Z185" s="42">
        <f>'Offshore Wind'!O343</f>
        <v>129.26610364382347</v>
      </c>
      <c r="AA185" s="42">
        <f>'Offshore Wind'!P343</f>
        <v>126.62801989599033</v>
      </c>
      <c r="AB185" s="42">
        <f>'Offshore Wind'!Q343</f>
        <v>123.9899361481572</v>
      </c>
      <c r="AC185" s="42">
        <f>'Offshore Wind'!R343</f>
        <v>121.35185240032406</v>
      </c>
      <c r="AD185" s="42">
        <f>'Offshore Wind'!S343</f>
        <v>120.47249115104634</v>
      </c>
      <c r="AE185" s="42">
        <f>'Offshore Wind'!T343</f>
        <v>119.59312990176863</v>
      </c>
      <c r="AF185" s="42">
        <f>'Offshore Wind'!U343</f>
        <v>118.71376865249093</v>
      </c>
      <c r="AG185" s="42">
        <f>'Offshore Wind'!V343</f>
        <v>118.71376865249093</v>
      </c>
      <c r="AH185" s="42">
        <f>'Offshore Wind'!W343</f>
        <v>118.71376865249093</v>
      </c>
      <c r="AI185" s="42">
        <f>'Offshore Wind'!X343</f>
        <v>118.71376865249093</v>
      </c>
      <c r="AJ185" s="42">
        <f>'Offshore Wind'!Y343</f>
        <v>118.71376865249093</v>
      </c>
      <c r="AK185" s="42">
        <f>'Offshore Wind'!Z343</f>
        <v>118.71376865249093</v>
      </c>
      <c r="AL185" s="42">
        <f>'Offshore Wind'!AA343</f>
        <v>118.71376865249093</v>
      </c>
      <c r="AM185" s="42">
        <f>'Offshore Wind'!AB343</f>
        <v>118.71376865249093</v>
      </c>
      <c r="AN185" s="42">
        <f>'Offshore Wind'!AC343</f>
        <v>118.71376865249093</v>
      </c>
      <c r="AO185" s="42">
        <f>'Offshore Wind'!AD343</f>
        <v>118.71376865249093</v>
      </c>
      <c r="AP185" s="42">
        <f>'Offshore Wind'!AE343</f>
        <v>118.71376865249093</v>
      </c>
      <c r="AQ185" s="42">
        <f>'Offshore Wind'!AF343</f>
        <v>118.71376865249093</v>
      </c>
      <c r="AR185" s="42">
        <f>'Offshore Wind'!AG343</f>
        <v>118.71376865249093</v>
      </c>
      <c r="AS185" s="42">
        <f>'Offshore Wind'!AH343</f>
        <v>118.71376865249093</v>
      </c>
      <c r="AT185" s="42">
        <f>'Offshore Wind'!AI343</f>
        <v>118.71376865249093</v>
      </c>
      <c r="AU185" s="42">
        <f>'Offshore Wind'!AJ343</f>
        <v>118.71376865249093</v>
      </c>
      <c r="AV185" s="42">
        <f>'Offshore Wind'!AK343</f>
        <v>118.71376865249093</v>
      </c>
      <c r="AW185" s="42">
        <f>'Offshore Wind'!AL343</f>
        <v>118.71376865249093</v>
      </c>
      <c r="AX185" s="42">
        <f>'Offshore Wind'!AM343</f>
        <v>118.71376865249093</v>
      </c>
      <c r="AY185" s="42">
        <f>'Offshore Wind'!AN343</f>
        <v>118.71376865249093</v>
      </c>
      <c r="AZ185" s="42">
        <f>'Offshore Wind'!AO343</f>
        <v>118.71376865249093</v>
      </c>
      <c r="BA185" s="42">
        <f>'Offshore Wind'!AP343</f>
        <v>118.71376865249093</v>
      </c>
      <c r="BB185" s="42">
        <f>'Offshore Wind'!AQ343</f>
        <v>118.71376865249093</v>
      </c>
      <c r="BC185" s="42">
        <f>'Offshore Wind'!AR343</f>
        <v>118.71376865249093</v>
      </c>
      <c r="BD185" s="42">
        <f>'Offshore Wind'!AS343</f>
        <v>118.71376865249093</v>
      </c>
      <c r="BE185" s="42">
        <f>'Offshore Wind'!AT343</f>
        <v>118.71376865249093</v>
      </c>
      <c r="BF185" s="42">
        <f>'Offshore Wind'!AU343</f>
        <v>118.71376865249093</v>
      </c>
      <c r="BG185" s="42">
        <f>'Offshore Wind'!AV343</f>
        <v>118.71376865249093</v>
      </c>
    </row>
    <row r="186" spans="2:59">
      <c r="B186" s="874"/>
      <c r="D186" s="736"/>
      <c r="E186" s="62" t="str">
        <f>'Offshore Wind'!K344</f>
        <v>TRG 5 - Low</v>
      </c>
      <c r="F186" s="42"/>
      <c r="G186" s="42"/>
      <c r="H186" s="42"/>
      <c r="I186" s="42"/>
      <c r="J186" s="42"/>
      <c r="K186" s="42"/>
      <c r="L186" s="42"/>
      <c r="M186" s="42"/>
      <c r="N186" s="42"/>
      <c r="O186" s="42"/>
      <c r="P186" s="42"/>
      <c r="Q186" s="42"/>
      <c r="R186" s="42"/>
      <c r="S186" s="42"/>
      <c r="T186" s="42"/>
      <c r="U186" s="42"/>
      <c r="V186" s="42"/>
      <c r="W186" s="42">
        <f>'Offshore Wind'!L344</f>
        <v>131.90418739165659</v>
      </c>
      <c r="X186" s="42">
        <f>'Offshore Wind'!M344</f>
        <v>126.62801989599033</v>
      </c>
      <c r="Y186" s="42">
        <f>'Offshore Wind'!N344</f>
        <v>121.35185240032406</v>
      </c>
      <c r="Z186" s="42">
        <f>'Offshore Wind'!O344</f>
        <v>118.71376865249093</v>
      </c>
      <c r="AA186" s="42">
        <f>'Offshore Wind'!P344</f>
        <v>116.07568490465779</v>
      </c>
      <c r="AB186" s="42">
        <f>'Offshore Wind'!Q344</f>
        <v>113.43760115682467</v>
      </c>
      <c r="AC186" s="42">
        <f>'Offshore Wind'!R344</f>
        <v>110.79951740899153</v>
      </c>
      <c r="AD186" s="42">
        <f>'Offshore Wind'!S344</f>
        <v>109.04079491043611</v>
      </c>
      <c r="AE186" s="42">
        <f>'Offshore Wind'!T344</f>
        <v>107.28207241188069</v>
      </c>
      <c r="AF186" s="42">
        <f>'Offshore Wind'!U344</f>
        <v>105.52334991332526</v>
      </c>
      <c r="AG186" s="42">
        <f>'Offshore Wind'!V344</f>
        <v>104.581177146242</v>
      </c>
      <c r="AH186" s="42">
        <f>'Offshore Wind'!W344</f>
        <v>103.63900437915873</v>
      </c>
      <c r="AI186" s="42">
        <f>'Offshore Wind'!X344</f>
        <v>102.69683161207547</v>
      </c>
      <c r="AJ186" s="42">
        <f>'Offshore Wind'!Y344</f>
        <v>101.75465884499221</v>
      </c>
      <c r="AK186" s="42">
        <f>'Offshore Wind'!Z344</f>
        <v>100.81248607790894</v>
      </c>
      <c r="AL186" s="42">
        <f>'Offshore Wind'!AA344</f>
        <v>99.870313310825679</v>
      </c>
      <c r="AM186" s="42">
        <f>'Offshore Wind'!AB344</f>
        <v>98.92814054374243</v>
      </c>
      <c r="AN186" s="42">
        <f>'Offshore Wind'!AC344</f>
        <v>98.532427981567466</v>
      </c>
      <c r="AO186" s="42">
        <f>'Offshore Wind'!AD344</f>
        <v>98.136715419392502</v>
      </c>
      <c r="AP186" s="42">
        <f>'Offshore Wind'!AE344</f>
        <v>97.741002857217524</v>
      </c>
      <c r="AQ186" s="42">
        <f>'Offshore Wind'!AF344</f>
        <v>97.34529029504256</v>
      </c>
      <c r="AR186" s="42">
        <f>'Offshore Wind'!AG344</f>
        <v>96.949577732867581</v>
      </c>
      <c r="AS186" s="42">
        <f>'Offshore Wind'!AH344</f>
        <v>96.553865170692617</v>
      </c>
      <c r="AT186" s="42">
        <f>'Offshore Wind'!AI344</f>
        <v>96.158152608517639</v>
      </c>
      <c r="AU186" s="42">
        <f>'Offshore Wind'!AJ344</f>
        <v>95.762440046342675</v>
      </c>
      <c r="AV186" s="42">
        <f>'Offshore Wind'!AK344</f>
        <v>95.366727484167697</v>
      </c>
      <c r="AW186" s="42">
        <f>'Offshore Wind'!AL344</f>
        <v>94.971014921992733</v>
      </c>
      <c r="AX186" s="42">
        <f>'Offshore Wind'!AM344</f>
        <v>94.70720654720941</v>
      </c>
      <c r="AY186" s="42">
        <f>'Offshore Wind'!AN344</f>
        <v>94.4433981724261</v>
      </c>
      <c r="AZ186" s="42">
        <f>'Offshore Wind'!AO344</f>
        <v>94.179589797642777</v>
      </c>
      <c r="BA186" s="42">
        <f>'Offshore Wind'!AP344</f>
        <v>93.915781422859453</v>
      </c>
      <c r="BB186" s="42">
        <f>'Offshore Wind'!AQ344</f>
        <v>93.651973048076144</v>
      </c>
      <c r="BC186" s="42">
        <f>'Offshore Wind'!AR344</f>
        <v>93.38816467329282</v>
      </c>
      <c r="BD186" s="42">
        <f>'Offshore Wind'!AS344</f>
        <v>93.124356298509511</v>
      </c>
      <c r="BE186" s="42">
        <f>'Offshore Wind'!AT344</f>
        <v>92.860547923726187</v>
      </c>
      <c r="BF186" s="42">
        <f>'Offshore Wind'!AU344</f>
        <v>92.596739548942864</v>
      </c>
      <c r="BG186" s="42">
        <f>'Offshore Wind'!AV344</f>
        <v>92.332931174159611</v>
      </c>
    </row>
    <row r="187" spans="2:59">
      <c r="B187" s="874"/>
      <c r="D187" s="736"/>
      <c r="E187" s="62" t="str">
        <f>'Offshore Wind'!K345</f>
        <v>TRG 5 - Mid</v>
      </c>
      <c r="F187" s="42" t="e">
        <f>'Offshore Wind'!#REF!</f>
        <v>#REF!</v>
      </c>
      <c r="G187" s="42" t="e">
        <f>'Offshore Wind'!#REF!</f>
        <v>#REF!</v>
      </c>
      <c r="H187" s="42" t="e">
        <f>'Offshore Wind'!#REF!</f>
        <v>#REF!</v>
      </c>
      <c r="I187" s="42" t="e">
        <f>'Offshore Wind'!#REF!</f>
        <v>#REF!</v>
      </c>
      <c r="J187" s="42" t="e">
        <f>'Offshore Wind'!#REF!</f>
        <v>#REF!</v>
      </c>
      <c r="K187" s="42" t="e">
        <f>'Offshore Wind'!#REF!</f>
        <v>#REF!</v>
      </c>
      <c r="L187" s="42" t="e">
        <f>'Offshore Wind'!#REF!</f>
        <v>#REF!</v>
      </c>
      <c r="M187" s="42" t="e">
        <f>'Offshore Wind'!#REF!</f>
        <v>#REF!</v>
      </c>
      <c r="N187" s="42" t="e">
        <f>'Offshore Wind'!#REF!</f>
        <v>#REF!</v>
      </c>
      <c r="O187" s="42" t="e">
        <f>'Offshore Wind'!#REF!</f>
        <v>#REF!</v>
      </c>
      <c r="P187" s="42" t="e">
        <f>'Offshore Wind'!#REF!</f>
        <v>#REF!</v>
      </c>
      <c r="Q187" s="42" t="e">
        <f>'Offshore Wind'!#REF!</f>
        <v>#REF!</v>
      </c>
      <c r="R187" s="42" t="e">
        <f>'Offshore Wind'!#REF!</f>
        <v>#REF!</v>
      </c>
      <c r="S187" s="42"/>
      <c r="T187" s="42"/>
      <c r="U187" s="42"/>
      <c r="V187" s="42">
        <f>'Offshore Wind'!L71</f>
        <v>131.90418739165659</v>
      </c>
      <c r="W187" s="42">
        <f>'Offshore Wind'!L345</f>
        <v>131.90418739165659</v>
      </c>
      <c r="X187" s="42">
        <f>'Offshore Wind'!M345</f>
        <v>130.58514551774002</v>
      </c>
      <c r="Y187" s="42">
        <f>'Offshore Wind'!N345</f>
        <v>129.26610364382344</v>
      </c>
      <c r="Z187" s="42">
        <f>'Offshore Wind'!O345</f>
        <v>125.63873849055288</v>
      </c>
      <c r="AA187" s="42">
        <f>'Offshore Wind'!P345</f>
        <v>122.01137333728232</v>
      </c>
      <c r="AB187" s="42">
        <f>'Offshore Wind'!Q345</f>
        <v>118.38400818401176</v>
      </c>
      <c r="AC187" s="42">
        <f>'Offshore Wind'!R345</f>
        <v>114.75664303074122</v>
      </c>
      <c r="AD187" s="42">
        <f>'Offshore Wind'!S345</f>
        <v>112.11855928290809</v>
      </c>
      <c r="AE187" s="42">
        <f>'Offshore Wind'!T345</f>
        <v>109.48047553507497</v>
      </c>
      <c r="AF187" s="42">
        <f>'Offshore Wind'!U345</f>
        <v>106.84239178724184</v>
      </c>
      <c r="AG187" s="42">
        <f>'Offshore Wind'!V345</f>
        <v>106.08865357357523</v>
      </c>
      <c r="AH187" s="42">
        <f>'Offshore Wind'!W345</f>
        <v>105.33491535990862</v>
      </c>
      <c r="AI187" s="42">
        <f>'Offshore Wind'!X345</f>
        <v>104.581177146242</v>
      </c>
      <c r="AJ187" s="42">
        <f>'Offshore Wind'!Y345</f>
        <v>103.82743893257539</v>
      </c>
      <c r="AK187" s="42">
        <f>'Offshore Wind'!Z345</f>
        <v>103.07370071890878</v>
      </c>
      <c r="AL187" s="42">
        <f>'Offshore Wind'!AA345</f>
        <v>102.31996250524216</v>
      </c>
      <c r="AM187" s="42">
        <f>'Offshore Wind'!AB345</f>
        <v>101.56622429157558</v>
      </c>
      <c r="AN187" s="42">
        <f>'Offshore Wind'!AC345</f>
        <v>101.43432010418393</v>
      </c>
      <c r="AO187" s="42">
        <f>'Offshore Wind'!AD345</f>
        <v>101.30241591679227</v>
      </c>
      <c r="AP187" s="42">
        <f>'Offshore Wind'!AE345</f>
        <v>101.17051172940062</v>
      </c>
      <c r="AQ187" s="42">
        <f>'Offshore Wind'!AF345</f>
        <v>101.03860754200898</v>
      </c>
      <c r="AR187" s="42">
        <f>'Offshore Wind'!AG345</f>
        <v>100.90670335461732</v>
      </c>
      <c r="AS187" s="42">
        <f>'Offshore Wind'!AH345</f>
        <v>100.77479916722567</v>
      </c>
      <c r="AT187" s="42">
        <f>'Offshore Wind'!AI345</f>
        <v>100.64289497983401</v>
      </c>
      <c r="AU187" s="42">
        <f>'Offshore Wind'!AJ345</f>
        <v>100.51099079244236</v>
      </c>
      <c r="AV187" s="42">
        <f>'Offshore Wind'!AK345</f>
        <v>100.37908660505072</v>
      </c>
      <c r="AW187" s="42">
        <f>'Offshore Wind'!AL345</f>
        <v>100.247182417659</v>
      </c>
      <c r="AX187" s="42">
        <f>'Offshore Wind'!AM345</f>
        <v>100.10356513842697</v>
      </c>
      <c r="AY187" s="42">
        <f>'Offshore Wind'!AN345</f>
        <v>99.959947859194941</v>
      </c>
      <c r="AZ187" s="42">
        <f>'Offshore Wind'!AO345</f>
        <v>99.816330579962909</v>
      </c>
      <c r="BA187" s="42">
        <f>'Offshore Wind'!AP345</f>
        <v>99.672713300730877</v>
      </c>
      <c r="BB187" s="42">
        <f>'Offshore Wind'!AQ345</f>
        <v>99.529096021498844</v>
      </c>
      <c r="BC187" s="42">
        <f>'Offshore Wind'!AR345</f>
        <v>99.385478742266812</v>
      </c>
      <c r="BD187" s="42">
        <f>'Offshore Wind'!AS345</f>
        <v>99.24186146303478</v>
      </c>
      <c r="BE187" s="42">
        <f>'Offshore Wind'!AT345</f>
        <v>99.098244183802748</v>
      </c>
      <c r="BF187" s="42">
        <f>'Offshore Wind'!AU345</f>
        <v>98.954626904570716</v>
      </c>
      <c r="BG187" s="42">
        <f>'Offshore Wind'!AV345</f>
        <v>98.811009625338642</v>
      </c>
    </row>
    <row r="188" spans="2:59">
      <c r="B188" s="874"/>
      <c r="D188" s="736"/>
      <c r="E188" s="62" t="str">
        <f>'Offshore Wind'!K346</f>
        <v>TRG 5 - High</v>
      </c>
      <c r="F188" s="42"/>
      <c r="G188" s="42"/>
      <c r="H188" s="42"/>
      <c r="I188" s="42"/>
      <c r="J188" s="42"/>
      <c r="K188" s="42"/>
      <c r="L188" s="42"/>
      <c r="M188" s="42"/>
      <c r="N188" s="42"/>
      <c r="O188" s="42"/>
      <c r="P188" s="42"/>
      <c r="Q188" s="42"/>
      <c r="R188" s="42"/>
      <c r="S188" s="42"/>
      <c r="T188" s="42"/>
      <c r="U188" s="42"/>
      <c r="V188" s="42"/>
      <c r="W188" s="42">
        <f>'Offshore Wind'!L346</f>
        <v>131.90418739165659</v>
      </c>
      <c r="X188" s="42">
        <f>'Offshore Wind'!M346</f>
        <v>131.90418739165659</v>
      </c>
      <c r="Y188" s="42">
        <f>'Offshore Wind'!N346</f>
        <v>131.90418739165659</v>
      </c>
      <c r="Z188" s="42">
        <f>'Offshore Wind'!O346</f>
        <v>129.26610364382347</v>
      </c>
      <c r="AA188" s="42">
        <f>'Offshore Wind'!P346</f>
        <v>126.62801989599033</v>
      </c>
      <c r="AB188" s="42">
        <f>'Offshore Wind'!Q346</f>
        <v>123.9899361481572</v>
      </c>
      <c r="AC188" s="42">
        <f>'Offshore Wind'!R346</f>
        <v>121.35185240032406</v>
      </c>
      <c r="AD188" s="42">
        <f>'Offshore Wind'!S346</f>
        <v>120.47249115104634</v>
      </c>
      <c r="AE188" s="42">
        <f>'Offshore Wind'!T346</f>
        <v>119.59312990176863</v>
      </c>
      <c r="AF188" s="42">
        <f>'Offshore Wind'!U346</f>
        <v>118.71376865249093</v>
      </c>
      <c r="AG188" s="42">
        <f>'Offshore Wind'!V346</f>
        <v>118.71376865249093</v>
      </c>
      <c r="AH188" s="42">
        <f>'Offshore Wind'!W346</f>
        <v>118.71376865249093</v>
      </c>
      <c r="AI188" s="42">
        <f>'Offshore Wind'!X346</f>
        <v>118.71376865249093</v>
      </c>
      <c r="AJ188" s="42">
        <f>'Offshore Wind'!Y346</f>
        <v>118.71376865249093</v>
      </c>
      <c r="AK188" s="42">
        <f>'Offshore Wind'!Z346</f>
        <v>118.71376865249093</v>
      </c>
      <c r="AL188" s="42">
        <f>'Offshore Wind'!AA346</f>
        <v>118.71376865249093</v>
      </c>
      <c r="AM188" s="42">
        <f>'Offshore Wind'!AB346</f>
        <v>118.71376865249093</v>
      </c>
      <c r="AN188" s="42">
        <f>'Offshore Wind'!AC346</f>
        <v>118.71376865249093</v>
      </c>
      <c r="AO188" s="42">
        <f>'Offshore Wind'!AD346</f>
        <v>118.71376865249093</v>
      </c>
      <c r="AP188" s="42">
        <f>'Offshore Wind'!AE346</f>
        <v>118.71376865249093</v>
      </c>
      <c r="AQ188" s="42">
        <f>'Offshore Wind'!AF346</f>
        <v>118.71376865249093</v>
      </c>
      <c r="AR188" s="42">
        <f>'Offshore Wind'!AG346</f>
        <v>118.71376865249093</v>
      </c>
      <c r="AS188" s="42">
        <f>'Offshore Wind'!AH346</f>
        <v>118.71376865249093</v>
      </c>
      <c r="AT188" s="42">
        <f>'Offshore Wind'!AI346</f>
        <v>118.71376865249093</v>
      </c>
      <c r="AU188" s="42">
        <f>'Offshore Wind'!AJ346</f>
        <v>118.71376865249093</v>
      </c>
      <c r="AV188" s="42">
        <f>'Offshore Wind'!AK346</f>
        <v>118.71376865249093</v>
      </c>
      <c r="AW188" s="42">
        <f>'Offshore Wind'!AL346</f>
        <v>118.71376865249093</v>
      </c>
      <c r="AX188" s="42">
        <f>'Offshore Wind'!AM346</f>
        <v>118.71376865249093</v>
      </c>
      <c r="AY188" s="42">
        <f>'Offshore Wind'!AN346</f>
        <v>118.71376865249093</v>
      </c>
      <c r="AZ188" s="42">
        <f>'Offshore Wind'!AO346</f>
        <v>118.71376865249093</v>
      </c>
      <c r="BA188" s="42">
        <f>'Offshore Wind'!AP346</f>
        <v>118.71376865249093</v>
      </c>
      <c r="BB188" s="42">
        <f>'Offshore Wind'!AQ346</f>
        <v>118.71376865249093</v>
      </c>
      <c r="BC188" s="42">
        <f>'Offshore Wind'!AR346</f>
        <v>118.71376865249093</v>
      </c>
      <c r="BD188" s="42">
        <f>'Offshore Wind'!AS346</f>
        <v>118.71376865249093</v>
      </c>
      <c r="BE188" s="42">
        <f>'Offshore Wind'!AT346</f>
        <v>118.71376865249093</v>
      </c>
      <c r="BF188" s="42">
        <f>'Offshore Wind'!AU346</f>
        <v>118.71376865249093</v>
      </c>
      <c r="BG188" s="42">
        <f>'Offshore Wind'!AV346</f>
        <v>118.71376865249093</v>
      </c>
    </row>
    <row r="189" spans="2:59">
      <c r="B189" s="874"/>
      <c r="D189" s="736"/>
      <c r="E189" s="62" t="str">
        <f>'Offshore Wind'!K347</f>
        <v>TRG 6 - Low</v>
      </c>
      <c r="F189" s="42"/>
      <c r="G189" s="42"/>
      <c r="H189" s="42"/>
      <c r="I189" s="42"/>
      <c r="J189" s="42"/>
      <c r="K189" s="42"/>
      <c r="L189" s="42"/>
      <c r="M189" s="42"/>
      <c r="N189" s="42"/>
      <c r="O189" s="42"/>
      <c r="P189" s="42"/>
      <c r="Q189" s="42"/>
      <c r="R189" s="42"/>
      <c r="S189" s="42"/>
      <c r="T189" s="42"/>
      <c r="U189" s="42"/>
      <c r="V189" s="42"/>
      <c r="W189" s="42">
        <f>'Offshore Wind'!L347</f>
        <v>131.90418739165659</v>
      </c>
      <c r="X189" s="42">
        <f>'Offshore Wind'!M347</f>
        <v>126.62801989599033</v>
      </c>
      <c r="Y189" s="42">
        <f>'Offshore Wind'!N347</f>
        <v>121.35185240032406</v>
      </c>
      <c r="Z189" s="42">
        <f>'Offshore Wind'!O347</f>
        <v>118.71376865249093</v>
      </c>
      <c r="AA189" s="42">
        <f>'Offshore Wind'!P347</f>
        <v>116.07568490465779</v>
      </c>
      <c r="AB189" s="42">
        <f>'Offshore Wind'!Q347</f>
        <v>113.43760115682467</v>
      </c>
      <c r="AC189" s="42">
        <f>'Offshore Wind'!R347</f>
        <v>110.79951740899153</v>
      </c>
      <c r="AD189" s="42">
        <f>'Offshore Wind'!S347</f>
        <v>109.04079491043611</v>
      </c>
      <c r="AE189" s="42">
        <f>'Offshore Wind'!T347</f>
        <v>107.28207241188069</v>
      </c>
      <c r="AF189" s="42">
        <f>'Offshore Wind'!U347</f>
        <v>105.52334991332526</v>
      </c>
      <c r="AG189" s="42">
        <f>'Offshore Wind'!V347</f>
        <v>104.581177146242</v>
      </c>
      <c r="AH189" s="42">
        <f>'Offshore Wind'!W347</f>
        <v>103.63900437915873</v>
      </c>
      <c r="AI189" s="42">
        <f>'Offshore Wind'!X347</f>
        <v>102.69683161207547</v>
      </c>
      <c r="AJ189" s="42">
        <f>'Offshore Wind'!Y347</f>
        <v>101.75465884499221</v>
      </c>
      <c r="AK189" s="42">
        <f>'Offshore Wind'!Z347</f>
        <v>100.81248607790894</v>
      </c>
      <c r="AL189" s="42">
        <f>'Offshore Wind'!AA347</f>
        <v>99.870313310825679</v>
      </c>
      <c r="AM189" s="42">
        <f>'Offshore Wind'!AB347</f>
        <v>98.92814054374243</v>
      </c>
      <c r="AN189" s="42">
        <f>'Offshore Wind'!AC347</f>
        <v>98.532427981567466</v>
      </c>
      <c r="AO189" s="42">
        <f>'Offshore Wind'!AD347</f>
        <v>98.136715419392502</v>
      </c>
      <c r="AP189" s="42">
        <f>'Offshore Wind'!AE347</f>
        <v>97.741002857217524</v>
      </c>
      <c r="AQ189" s="42">
        <f>'Offshore Wind'!AF347</f>
        <v>97.34529029504256</v>
      </c>
      <c r="AR189" s="42">
        <f>'Offshore Wind'!AG347</f>
        <v>96.949577732867581</v>
      </c>
      <c r="AS189" s="42">
        <f>'Offshore Wind'!AH347</f>
        <v>96.553865170692617</v>
      </c>
      <c r="AT189" s="42">
        <f>'Offshore Wind'!AI347</f>
        <v>96.158152608517639</v>
      </c>
      <c r="AU189" s="42">
        <f>'Offshore Wind'!AJ347</f>
        <v>95.762440046342675</v>
      </c>
      <c r="AV189" s="42">
        <f>'Offshore Wind'!AK347</f>
        <v>95.366727484167697</v>
      </c>
      <c r="AW189" s="42">
        <f>'Offshore Wind'!AL347</f>
        <v>94.971014921992733</v>
      </c>
      <c r="AX189" s="42">
        <f>'Offshore Wind'!AM347</f>
        <v>94.70720654720941</v>
      </c>
      <c r="AY189" s="42">
        <f>'Offshore Wind'!AN347</f>
        <v>94.4433981724261</v>
      </c>
      <c r="AZ189" s="42">
        <f>'Offshore Wind'!AO347</f>
        <v>94.179589797642777</v>
      </c>
      <c r="BA189" s="42">
        <f>'Offshore Wind'!AP347</f>
        <v>93.915781422859453</v>
      </c>
      <c r="BB189" s="42">
        <f>'Offshore Wind'!AQ347</f>
        <v>93.651973048076144</v>
      </c>
      <c r="BC189" s="42">
        <f>'Offshore Wind'!AR347</f>
        <v>93.38816467329282</v>
      </c>
      <c r="BD189" s="42">
        <f>'Offshore Wind'!AS347</f>
        <v>93.124356298509511</v>
      </c>
      <c r="BE189" s="42">
        <f>'Offshore Wind'!AT347</f>
        <v>92.860547923726187</v>
      </c>
      <c r="BF189" s="42">
        <f>'Offshore Wind'!AU347</f>
        <v>92.596739548942864</v>
      </c>
      <c r="BG189" s="42">
        <f>'Offshore Wind'!AV347</f>
        <v>92.332931174159611</v>
      </c>
    </row>
    <row r="190" spans="2:59">
      <c r="B190" s="874"/>
      <c r="D190" s="736"/>
      <c r="E190" s="62" t="str">
        <f>'Offshore Wind'!K348</f>
        <v>TRG 6 - Mid</v>
      </c>
      <c r="F190" s="42" t="e">
        <f>'Offshore Wind'!#REF!</f>
        <v>#REF!</v>
      </c>
      <c r="G190" s="42" t="e">
        <f>'Offshore Wind'!#REF!</f>
        <v>#REF!</v>
      </c>
      <c r="H190" s="42" t="e">
        <f>'Offshore Wind'!#REF!</f>
        <v>#REF!</v>
      </c>
      <c r="I190" s="42" t="e">
        <f>'Offshore Wind'!#REF!</f>
        <v>#REF!</v>
      </c>
      <c r="J190" s="42" t="e">
        <f>'Offshore Wind'!#REF!</f>
        <v>#REF!</v>
      </c>
      <c r="K190" s="42" t="e">
        <f>'Offshore Wind'!#REF!</f>
        <v>#REF!</v>
      </c>
      <c r="L190" s="42" t="e">
        <f>'Offshore Wind'!#REF!</f>
        <v>#REF!</v>
      </c>
      <c r="M190" s="42" t="e">
        <f>'Offshore Wind'!#REF!</f>
        <v>#REF!</v>
      </c>
      <c r="N190" s="42" t="e">
        <f>'Offshore Wind'!#REF!</f>
        <v>#REF!</v>
      </c>
      <c r="O190" s="42" t="e">
        <f>'Offshore Wind'!#REF!</f>
        <v>#REF!</v>
      </c>
      <c r="P190" s="42" t="e">
        <f>'Offshore Wind'!#REF!</f>
        <v>#REF!</v>
      </c>
      <c r="Q190" s="42" t="e">
        <f>'Offshore Wind'!#REF!</f>
        <v>#REF!</v>
      </c>
      <c r="R190" s="42" t="e">
        <f>'Offshore Wind'!#REF!</f>
        <v>#REF!</v>
      </c>
      <c r="S190" s="42"/>
      <c r="T190" s="42"/>
      <c r="U190" s="42"/>
      <c r="V190" s="42">
        <f>'Offshore Wind'!L72</f>
        <v>131.90418739165659</v>
      </c>
      <c r="W190" s="42">
        <f>'Offshore Wind'!L348</f>
        <v>131.90418739165659</v>
      </c>
      <c r="X190" s="42">
        <f>'Offshore Wind'!M348</f>
        <v>130.58514551774002</v>
      </c>
      <c r="Y190" s="42">
        <f>'Offshore Wind'!N348</f>
        <v>129.26610364382344</v>
      </c>
      <c r="Z190" s="42">
        <f>'Offshore Wind'!O348</f>
        <v>125.63873849055288</v>
      </c>
      <c r="AA190" s="42">
        <f>'Offshore Wind'!P348</f>
        <v>122.01137333728232</v>
      </c>
      <c r="AB190" s="42">
        <f>'Offshore Wind'!Q348</f>
        <v>118.38400818401176</v>
      </c>
      <c r="AC190" s="42">
        <f>'Offshore Wind'!R348</f>
        <v>114.75664303074122</v>
      </c>
      <c r="AD190" s="42">
        <f>'Offshore Wind'!S348</f>
        <v>112.11855928290809</v>
      </c>
      <c r="AE190" s="42">
        <f>'Offshore Wind'!T348</f>
        <v>109.48047553507497</v>
      </c>
      <c r="AF190" s="42">
        <f>'Offshore Wind'!U348</f>
        <v>106.84239178724184</v>
      </c>
      <c r="AG190" s="42">
        <f>'Offshore Wind'!V348</f>
        <v>106.08865357357523</v>
      </c>
      <c r="AH190" s="42">
        <f>'Offshore Wind'!W348</f>
        <v>105.33491535990862</v>
      </c>
      <c r="AI190" s="42">
        <f>'Offshore Wind'!X348</f>
        <v>104.581177146242</v>
      </c>
      <c r="AJ190" s="42">
        <f>'Offshore Wind'!Y348</f>
        <v>103.82743893257539</v>
      </c>
      <c r="AK190" s="42">
        <f>'Offshore Wind'!Z348</f>
        <v>103.07370071890878</v>
      </c>
      <c r="AL190" s="42">
        <f>'Offshore Wind'!AA348</f>
        <v>102.31996250524216</v>
      </c>
      <c r="AM190" s="42">
        <f>'Offshore Wind'!AB348</f>
        <v>101.56622429157558</v>
      </c>
      <c r="AN190" s="42">
        <f>'Offshore Wind'!AC348</f>
        <v>101.43432010418393</v>
      </c>
      <c r="AO190" s="42">
        <f>'Offshore Wind'!AD348</f>
        <v>101.30241591679227</v>
      </c>
      <c r="AP190" s="42">
        <f>'Offshore Wind'!AE348</f>
        <v>101.17051172940062</v>
      </c>
      <c r="AQ190" s="42">
        <f>'Offshore Wind'!AF348</f>
        <v>101.03860754200898</v>
      </c>
      <c r="AR190" s="42">
        <f>'Offshore Wind'!AG348</f>
        <v>100.90670335461732</v>
      </c>
      <c r="AS190" s="42">
        <f>'Offshore Wind'!AH348</f>
        <v>100.77479916722567</v>
      </c>
      <c r="AT190" s="42">
        <f>'Offshore Wind'!AI348</f>
        <v>100.64289497983401</v>
      </c>
      <c r="AU190" s="42">
        <f>'Offshore Wind'!AJ348</f>
        <v>100.51099079244236</v>
      </c>
      <c r="AV190" s="42">
        <f>'Offshore Wind'!AK348</f>
        <v>100.37908660505072</v>
      </c>
      <c r="AW190" s="42">
        <f>'Offshore Wind'!AL348</f>
        <v>100.247182417659</v>
      </c>
      <c r="AX190" s="42">
        <f>'Offshore Wind'!AM348</f>
        <v>100.10356513842697</v>
      </c>
      <c r="AY190" s="42">
        <f>'Offshore Wind'!AN348</f>
        <v>99.959947859194941</v>
      </c>
      <c r="AZ190" s="42">
        <f>'Offshore Wind'!AO348</f>
        <v>99.816330579962909</v>
      </c>
      <c r="BA190" s="42">
        <f>'Offshore Wind'!AP348</f>
        <v>99.672713300730877</v>
      </c>
      <c r="BB190" s="42">
        <f>'Offshore Wind'!AQ348</f>
        <v>99.529096021498844</v>
      </c>
      <c r="BC190" s="42">
        <f>'Offshore Wind'!AR348</f>
        <v>99.385478742266812</v>
      </c>
      <c r="BD190" s="42">
        <f>'Offshore Wind'!AS348</f>
        <v>99.24186146303478</v>
      </c>
      <c r="BE190" s="42">
        <f>'Offshore Wind'!AT348</f>
        <v>99.098244183802748</v>
      </c>
      <c r="BF190" s="42">
        <f>'Offshore Wind'!AU348</f>
        <v>98.954626904570716</v>
      </c>
      <c r="BG190" s="42">
        <f>'Offshore Wind'!AV348</f>
        <v>98.811009625338642</v>
      </c>
    </row>
    <row r="191" spans="2:59">
      <c r="B191" s="874"/>
      <c r="D191" s="736"/>
      <c r="E191" s="62" t="str">
        <f>'Offshore Wind'!K349</f>
        <v>TRG 6 - High</v>
      </c>
      <c r="F191" s="42"/>
      <c r="G191" s="42"/>
      <c r="H191" s="42"/>
      <c r="I191" s="42"/>
      <c r="J191" s="42"/>
      <c r="K191" s="42"/>
      <c r="L191" s="42"/>
      <c r="M191" s="42"/>
      <c r="N191" s="42"/>
      <c r="O191" s="42"/>
      <c r="P191" s="42"/>
      <c r="Q191" s="42"/>
      <c r="R191" s="42"/>
      <c r="S191" s="42"/>
      <c r="T191" s="42"/>
      <c r="U191" s="42"/>
      <c r="V191" s="42"/>
      <c r="W191" s="42">
        <f>'Offshore Wind'!L349</f>
        <v>131.90418739165659</v>
      </c>
      <c r="X191" s="42">
        <f>'Offshore Wind'!M349</f>
        <v>131.90418739165659</v>
      </c>
      <c r="Y191" s="42">
        <f>'Offshore Wind'!N349</f>
        <v>131.90418739165659</v>
      </c>
      <c r="Z191" s="42">
        <f>'Offshore Wind'!O349</f>
        <v>129.26610364382347</v>
      </c>
      <c r="AA191" s="42">
        <f>'Offshore Wind'!P349</f>
        <v>126.62801989599033</v>
      </c>
      <c r="AB191" s="42">
        <f>'Offshore Wind'!Q349</f>
        <v>123.9899361481572</v>
      </c>
      <c r="AC191" s="42">
        <f>'Offshore Wind'!R349</f>
        <v>121.35185240032406</v>
      </c>
      <c r="AD191" s="42">
        <f>'Offshore Wind'!S349</f>
        <v>120.47249115104634</v>
      </c>
      <c r="AE191" s="42">
        <f>'Offshore Wind'!T349</f>
        <v>119.59312990176863</v>
      </c>
      <c r="AF191" s="42">
        <f>'Offshore Wind'!U349</f>
        <v>118.71376865249093</v>
      </c>
      <c r="AG191" s="42">
        <f>'Offshore Wind'!V349</f>
        <v>118.71376865249093</v>
      </c>
      <c r="AH191" s="42">
        <f>'Offshore Wind'!W349</f>
        <v>118.71376865249093</v>
      </c>
      <c r="AI191" s="42">
        <f>'Offshore Wind'!X349</f>
        <v>118.71376865249093</v>
      </c>
      <c r="AJ191" s="42">
        <f>'Offshore Wind'!Y349</f>
        <v>118.71376865249093</v>
      </c>
      <c r="AK191" s="42">
        <f>'Offshore Wind'!Z349</f>
        <v>118.71376865249093</v>
      </c>
      <c r="AL191" s="42">
        <f>'Offshore Wind'!AA349</f>
        <v>118.71376865249093</v>
      </c>
      <c r="AM191" s="42">
        <f>'Offshore Wind'!AB349</f>
        <v>118.71376865249093</v>
      </c>
      <c r="AN191" s="42">
        <f>'Offshore Wind'!AC349</f>
        <v>118.71376865249093</v>
      </c>
      <c r="AO191" s="42">
        <f>'Offshore Wind'!AD349</f>
        <v>118.71376865249093</v>
      </c>
      <c r="AP191" s="42">
        <f>'Offshore Wind'!AE349</f>
        <v>118.71376865249093</v>
      </c>
      <c r="AQ191" s="42">
        <f>'Offshore Wind'!AF349</f>
        <v>118.71376865249093</v>
      </c>
      <c r="AR191" s="42">
        <f>'Offshore Wind'!AG349</f>
        <v>118.71376865249093</v>
      </c>
      <c r="AS191" s="42">
        <f>'Offshore Wind'!AH349</f>
        <v>118.71376865249093</v>
      </c>
      <c r="AT191" s="42">
        <f>'Offshore Wind'!AI349</f>
        <v>118.71376865249093</v>
      </c>
      <c r="AU191" s="42">
        <f>'Offshore Wind'!AJ349</f>
        <v>118.71376865249093</v>
      </c>
      <c r="AV191" s="42">
        <f>'Offshore Wind'!AK349</f>
        <v>118.71376865249093</v>
      </c>
      <c r="AW191" s="42">
        <f>'Offshore Wind'!AL349</f>
        <v>118.71376865249093</v>
      </c>
      <c r="AX191" s="42">
        <f>'Offshore Wind'!AM349</f>
        <v>118.71376865249093</v>
      </c>
      <c r="AY191" s="42">
        <f>'Offshore Wind'!AN349</f>
        <v>118.71376865249093</v>
      </c>
      <c r="AZ191" s="42">
        <f>'Offshore Wind'!AO349</f>
        <v>118.71376865249093</v>
      </c>
      <c r="BA191" s="42">
        <f>'Offshore Wind'!AP349</f>
        <v>118.71376865249093</v>
      </c>
      <c r="BB191" s="42">
        <f>'Offshore Wind'!AQ349</f>
        <v>118.71376865249093</v>
      </c>
      <c r="BC191" s="42">
        <f>'Offshore Wind'!AR349</f>
        <v>118.71376865249093</v>
      </c>
      <c r="BD191" s="42">
        <f>'Offshore Wind'!AS349</f>
        <v>118.71376865249093</v>
      </c>
      <c r="BE191" s="42">
        <f>'Offshore Wind'!AT349</f>
        <v>118.71376865249093</v>
      </c>
      <c r="BF191" s="42">
        <f>'Offshore Wind'!AU349</f>
        <v>118.71376865249093</v>
      </c>
      <c r="BG191" s="42">
        <f>'Offshore Wind'!AV349</f>
        <v>118.71376865249093</v>
      </c>
    </row>
    <row r="192" spans="2:59">
      <c r="B192" s="874"/>
      <c r="D192" s="736"/>
      <c r="E192" s="62" t="str">
        <f>'Offshore Wind'!K350</f>
        <v>TRG 7 - Low</v>
      </c>
      <c r="F192" s="42"/>
      <c r="G192" s="42"/>
      <c r="H192" s="42"/>
      <c r="I192" s="42"/>
      <c r="J192" s="42"/>
      <c r="K192" s="42"/>
      <c r="L192" s="42"/>
      <c r="M192" s="42"/>
      <c r="N192" s="42"/>
      <c r="O192" s="42"/>
      <c r="P192" s="42"/>
      <c r="Q192" s="42"/>
      <c r="R192" s="42"/>
      <c r="S192" s="42"/>
      <c r="T192" s="42"/>
      <c r="U192" s="42"/>
      <c r="V192" s="42"/>
      <c r="W192" s="42">
        <f>'Offshore Wind'!L350</f>
        <v>131.90418739165659</v>
      </c>
      <c r="X192" s="42">
        <f>'Offshore Wind'!M350</f>
        <v>126.62801989599033</v>
      </c>
      <c r="Y192" s="42">
        <f>'Offshore Wind'!N350</f>
        <v>121.35185240032406</v>
      </c>
      <c r="Z192" s="42">
        <f>'Offshore Wind'!O350</f>
        <v>118.71376865249093</v>
      </c>
      <c r="AA192" s="42">
        <f>'Offshore Wind'!P350</f>
        <v>116.07568490465779</v>
      </c>
      <c r="AB192" s="42">
        <f>'Offshore Wind'!Q350</f>
        <v>113.43760115682467</v>
      </c>
      <c r="AC192" s="42">
        <f>'Offshore Wind'!R350</f>
        <v>110.79951740899153</v>
      </c>
      <c r="AD192" s="42">
        <f>'Offshore Wind'!S350</f>
        <v>109.04079491043611</v>
      </c>
      <c r="AE192" s="42">
        <f>'Offshore Wind'!T350</f>
        <v>107.28207241188069</v>
      </c>
      <c r="AF192" s="42">
        <f>'Offshore Wind'!U350</f>
        <v>105.52334991332526</v>
      </c>
      <c r="AG192" s="42">
        <f>'Offshore Wind'!V350</f>
        <v>104.581177146242</v>
      </c>
      <c r="AH192" s="42">
        <f>'Offshore Wind'!W350</f>
        <v>103.63900437915873</v>
      </c>
      <c r="AI192" s="42">
        <f>'Offshore Wind'!X350</f>
        <v>102.69683161207547</v>
      </c>
      <c r="AJ192" s="42">
        <f>'Offshore Wind'!Y350</f>
        <v>101.75465884499221</v>
      </c>
      <c r="AK192" s="42">
        <f>'Offshore Wind'!Z350</f>
        <v>100.81248607790894</v>
      </c>
      <c r="AL192" s="42">
        <f>'Offshore Wind'!AA350</f>
        <v>99.870313310825679</v>
      </c>
      <c r="AM192" s="42">
        <f>'Offshore Wind'!AB350</f>
        <v>98.92814054374243</v>
      </c>
      <c r="AN192" s="42">
        <f>'Offshore Wind'!AC350</f>
        <v>98.532427981567466</v>
      </c>
      <c r="AO192" s="42">
        <f>'Offshore Wind'!AD350</f>
        <v>98.136715419392502</v>
      </c>
      <c r="AP192" s="42">
        <f>'Offshore Wind'!AE350</f>
        <v>97.741002857217524</v>
      </c>
      <c r="AQ192" s="42">
        <f>'Offshore Wind'!AF350</f>
        <v>97.34529029504256</v>
      </c>
      <c r="AR192" s="42">
        <f>'Offshore Wind'!AG350</f>
        <v>96.949577732867581</v>
      </c>
      <c r="AS192" s="42">
        <f>'Offshore Wind'!AH350</f>
        <v>96.553865170692617</v>
      </c>
      <c r="AT192" s="42">
        <f>'Offshore Wind'!AI350</f>
        <v>96.158152608517639</v>
      </c>
      <c r="AU192" s="42">
        <f>'Offshore Wind'!AJ350</f>
        <v>95.762440046342675</v>
      </c>
      <c r="AV192" s="42">
        <f>'Offshore Wind'!AK350</f>
        <v>95.366727484167697</v>
      </c>
      <c r="AW192" s="42">
        <f>'Offshore Wind'!AL350</f>
        <v>94.971014921992733</v>
      </c>
      <c r="AX192" s="42">
        <f>'Offshore Wind'!AM350</f>
        <v>94.70720654720941</v>
      </c>
      <c r="AY192" s="42">
        <f>'Offshore Wind'!AN350</f>
        <v>94.4433981724261</v>
      </c>
      <c r="AZ192" s="42">
        <f>'Offshore Wind'!AO350</f>
        <v>94.179589797642777</v>
      </c>
      <c r="BA192" s="42">
        <f>'Offshore Wind'!AP350</f>
        <v>93.915781422859453</v>
      </c>
      <c r="BB192" s="42">
        <f>'Offshore Wind'!AQ350</f>
        <v>93.651973048076144</v>
      </c>
      <c r="BC192" s="42">
        <f>'Offshore Wind'!AR350</f>
        <v>93.38816467329282</v>
      </c>
      <c r="BD192" s="42">
        <f>'Offshore Wind'!AS350</f>
        <v>93.124356298509511</v>
      </c>
      <c r="BE192" s="42">
        <f>'Offshore Wind'!AT350</f>
        <v>92.860547923726187</v>
      </c>
      <c r="BF192" s="42">
        <f>'Offshore Wind'!AU350</f>
        <v>92.596739548942864</v>
      </c>
      <c r="BG192" s="42">
        <f>'Offshore Wind'!AV350</f>
        <v>92.332931174159611</v>
      </c>
    </row>
    <row r="193" spans="1:59">
      <c r="B193" s="874"/>
      <c r="D193" s="736"/>
      <c r="E193" s="62" t="str">
        <f>'Offshore Wind'!K351</f>
        <v>TRG 7 - Mid</v>
      </c>
      <c r="F193" s="42" t="e">
        <f>'Offshore Wind'!#REF!</f>
        <v>#REF!</v>
      </c>
      <c r="G193" s="42" t="e">
        <f>'Offshore Wind'!#REF!</f>
        <v>#REF!</v>
      </c>
      <c r="H193" s="42" t="e">
        <f>'Offshore Wind'!#REF!</f>
        <v>#REF!</v>
      </c>
      <c r="I193" s="42" t="e">
        <f>'Offshore Wind'!#REF!</f>
        <v>#REF!</v>
      </c>
      <c r="J193" s="42" t="e">
        <f>'Offshore Wind'!#REF!</f>
        <v>#REF!</v>
      </c>
      <c r="K193" s="42" t="e">
        <f>'Offshore Wind'!#REF!</f>
        <v>#REF!</v>
      </c>
      <c r="L193" s="42" t="e">
        <f>'Offshore Wind'!#REF!</f>
        <v>#REF!</v>
      </c>
      <c r="M193" s="42" t="e">
        <f>'Offshore Wind'!#REF!</f>
        <v>#REF!</v>
      </c>
      <c r="N193" s="42" t="e">
        <f>'Offshore Wind'!#REF!</f>
        <v>#REF!</v>
      </c>
      <c r="O193" s="42" t="e">
        <f>'Offshore Wind'!#REF!</f>
        <v>#REF!</v>
      </c>
      <c r="P193" s="42" t="e">
        <f>'Offshore Wind'!#REF!</f>
        <v>#REF!</v>
      </c>
      <c r="Q193" s="42" t="e">
        <f>'Offshore Wind'!#REF!</f>
        <v>#REF!</v>
      </c>
      <c r="R193" s="42" t="e">
        <f>'Offshore Wind'!#REF!</f>
        <v>#REF!</v>
      </c>
      <c r="S193" s="42"/>
      <c r="T193" s="42"/>
      <c r="U193" s="42"/>
      <c r="V193" s="42">
        <f>'Offshore Wind'!L73</f>
        <v>131.90418739165659</v>
      </c>
      <c r="W193" s="42">
        <f>'Offshore Wind'!L351</f>
        <v>131.90418739165659</v>
      </c>
      <c r="X193" s="42">
        <f>'Offshore Wind'!M351</f>
        <v>130.58514551774002</v>
      </c>
      <c r="Y193" s="42">
        <f>'Offshore Wind'!N351</f>
        <v>129.26610364382344</v>
      </c>
      <c r="Z193" s="42">
        <f>'Offshore Wind'!O351</f>
        <v>125.63873849055288</v>
      </c>
      <c r="AA193" s="42">
        <f>'Offshore Wind'!P351</f>
        <v>122.01137333728232</v>
      </c>
      <c r="AB193" s="42">
        <f>'Offshore Wind'!Q351</f>
        <v>118.38400818401176</v>
      </c>
      <c r="AC193" s="42">
        <f>'Offshore Wind'!R351</f>
        <v>114.75664303074122</v>
      </c>
      <c r="AD193" s="42">
        <f>'Offshore Wind'!S351</f>
        <v>112.11855928290809</v>
      </c>
      <c r="AE193" s="42">
        <f>'Offshore Wind'!T351</f>
        <v>109.48047553507497</v>
      </c>
      <c r="AF193" s="42">
        <f>'Offshore Wind'!U351</f>
        <v>106.84239178724184</v>
      </c>
      <c r="AG193" s="42">
        <f>'Offshore Wind'!V351</f>
        <v>106.08865357357523</v>
      </c>
      <c r="AH193" s="42">
        <f>'Offshore Wind'!W351</f>
        <v>105.33491535990862</v>
      </c>
      <c r="AI193" s="42">
        <f>'Offshore Wind'!X351</f>
        <v>104.581177146242</v>
      </c>
      <c r="AJ193" s="42">
        <f>'Offshore Wind'!Y351</f>
        <v>103.82743893257539</v>
      </c>
      <c r="AK193" s="42">
        <f>'Offshore Wind'!Z351</f>
        <v>103.07370071890878</v>
      </c>
      <c r="AL193" s="42">
        <f>'Offshore Wind'!AA351</f>
        <v>102.31996250524216</v>
      </c>
      <c r="AM193" s="42">
        <f>'Offshore Wind'!AB351</f>
        <v>101.56622429157558</v>
      </c>
      <c r="AN193" s="42">
        <f>'Offshore Wind'!AC351</f>
        <v>101.43432010418393</v>
      </c>
      <c r="AO193" s="42">
        <f>'Offshore Wind'!AD351</f>
        <v>101.30241591679227</v>
      </c>
      <c r="AP193" s="42">
        <f>'Offshore Wind'!AE351</f>
        <v>101.17051172940062</v>
      </c>
      <c r="AQ193" s="42">
        <f>'Offshore Wind'!AF351</f>
        <v>101.03860754200898</v>
      </c>
      <c r="AR193" s="42">
        <f>'Offshore Wind'!AG351</f>
        <v>100.90670335461732</v>
      </c>
      <c r="AS193" s="42">
        <f>'Offshore Wind'!AH351</f>
        <v>100.77479916722567</v>
      </c>
      <c r="AT193" s="42">
        <f>'Offshore Wind'!AI351</f>
        <v>100.64289497983401</v>
      </c>
      <c r="AU193" s="42">
        <f>'Offshore Wind'!AJ351</f>
        <v>100.51099079244236</v>
      </c>
      <c r="AV193" s="42">
        <f>'Offshore Wind'!AK351</f>
        <v>100.37908660505072</v>
      </c>
      <c r="AW193" s="42">
        <f>'Offshore Wind'!AL351</f>
        <v>100.247182417659</v>
      </c>
      <c r="AX193" s="42">
        <f>'Offshore Wind'!AM351</f>
        <v>100.10356513842697</v>
      </c>
      <c r="AY193" s="42">
        <f>'Offshore Wind'!AN351</f>
        <v>99.959947859194941</v>
      </c>
      <c r="AZ193" s="42">
        <f>'Offshore Wind'!AO351</f>
        <v>99.816330579962909</v>
      </c>
      <c r="BA193" s="42">
        <f>'Offshore Wind'!AP351</f>
        <v>99.672713300730877</v>
      </c>
      <c r="BB193" s="42">
        <f>'Offshore Wind'!AQ351</f>
        <v>99.529096021498844</v>
      </c>
      <c r="BC193" s="42">
        <f>'Offshore Wind'!AR351</f>
        <v>99.385478742266812</v>
      </c>
      <c r="BD193" s="42">
        <f>'Offshore Wind'!AS351</f>
        <v>99.24186146303478</v>
      </c>
      <c r="BE193" s="42">
        <f>'Offshore Wind'!AT351</f>
        <v>99.098244183802748</v>
      </c>
      <c r="BF193" s="42">
        <f>'Offshore Wind'!AU351</f>
        <v>98.954626904570716</v>
      </c>
      <c r="BG193" s="42">
        <f>'Offshore Wind'!AV351</f>
        <v>98.811009625338642</v>
      </c>
    </row>
    <row r="194" spans="1:59">
      <c r="B194" s="874"/>
      <c r="D194" s="736"/>
      <c r="E194" s="62" t="str">
        <f>'Offshore Wind'!K352</f>
        <v>TRG 7 - High</v>
      </c>
      <c r="F194" s="42"/>
      <c r="G194" s="42"/>
      <c r="H194" s="42"/>
      <c r="I194" s="42"/>
      <c r="J194" s="42"/>
      <c r="K194" s="42"/>
      <c r="L194" s="42"/>
      <c r="M194" s="42"/>
      <c r="N194" s="42"/>
      <c r="O194" s="42"/>
      <c r="P194" s="42"/>
      <c r="Q194" s="42"/>
      <c r="R194" s="42"/>
      <c r="S194" s="42"/>
      <c r="T194" s="42"/>
      <c r="U194" s="42"/>
      <c r="V194" s="42"/>
      <c r="W194" s="42">
        <f>'Offshore Wind'!L352</f>
        <v>131.90418739165659</v>
      </c>
      <c r="X194" s="42">
        <f>'Offshore Wind'!M352</f>
        <v>131.90418739165659</v>
      </c>
      <c r="Y194" s="42">
        <f>'Offshore Wind'!N352</f>
        <v>131.90418739165659</v>
      </c>
      <c r="Z194" s="42">
        <f>'Offshore Wind'!O352</f>
        <v>129.26610364382347</v>
      </c>
      <c r="AA194" s="42">
        <f>'Offshore Wind'!P352</f>
        <v>126.62801989599033</v>
      </c>
      <c r="AB194" s="42">
        <f>'Offshore Wind'!Q352</f>
        <v>123.9899361481572</v>
      </c>
      <c r="AC194" s="42">
        <f>'Offshore Wind'!R352</f>
        <v>121.35185240032406</v>
      </c>
      <c r="AD194" s="42">
        <f>'Offshore Wind'!S352</f>
        <v>120.47249115104634</v>
      </c>
      <c r="AE194" s="42">
        <f>'Offshore Wind'!T352</f>
        <v>119.59312990176863</v>
      </c>
      <c r="AF194" s="42">
        <f>'Offshore Wind'!U352</f>
        <v>118.71376865249093</v>
      </c>
      <c r="AG194" s="42">
        <f>'Offshore Wind'!V352</f>
        <v>118.71376865249093</v>
      </c>
      <c r="AH194" s="42">
        <f>'Offshore Wind'!W352</f>
        <v>118.71376865249093</v>
      </c>
      <c r="AI194" s="42">
        <f>'Offshore Wind'!X352</f>
        <v>118.71376865249093</v>
      </c>
      <c r="AJ194" s="42">
        <f>'Offshore Wind'!Y352</f>
        <v>118.71376865249093</v>
      </c>
      <c r="AK194" s="42">
        <f>'Offshore Wind'!Z352</f>
        <v>118.71376865249093</v>
      </c>
      <c r="AL194" s="42">
        <f>'Offshore Wind'!AA352</f>
        <v>118.71376865249093</v>
      </c>
      <c r="AM194" s="42">
        <f>'Offshore Wind'!AB352</f>
        <v>118.71376865249093</v>
      </c>
      <c r="AN194" s="42">
        <f>'Offshore Wind'!AC352</f>
        <v>118.71376865249093</v>
      </c>
      <c r="AO194" s="42">
        <f>'Offshore Wind'!AD352</f>
        <v>118.71376865249093</v>
      </c>
      <c r="AP194" s="42">
        <f>'Offshore Wind'!AE352</f>
        <v>118.71376865249093</v>
      </c>
      <c r="AQ194" s="42">
        <f>'Offshore Wind'!AF352</f>
        <v>118.71376865249093</v>
      </c>
      <c r="AR194" s="42">
        <f>'Offshore Wind'!AG352</f>
        <v>118.71376865249093</v>
      </c>
      <c r="AS194" s="42">
        <f>'Offshore Wind'!AH352</f>
        <v>118.71376865249093</v>
      </c>
      <c r="AT194" s="42">
        <f>'Offshore Wind'!AI352</f>
        <v>118.71376865249093</v>
      </c>
      <c r="AU194" s="42">
        <f>'Offshore Wind'!AJ352</f>
        <v>118.71376865249093</v>
      </c>
      <c r="AV194" s="42">
        <f>'Offshore Wind'!AK352</f>
        <v>118.71376865249093</v>
      </c>
      <c r="AW194" s="42">
        <f>'Offshore Wind'!AL352</f>
        <v>118.71376865249093</v>
      </c>
      <c r="AX194" s="42">
        <f>'Offshore Wind'!AM352</f>
        <v>118.71376865249093</v>
      </c>
      <c r="AY194" s="42">
        <f>'Offshore Wind'!AN352</f>
        <v>118.71376865249093</v>
      </c>
      <c r="AZ194" s="42">
        <f>'Offshore Wind'!AO352</f>
        <v>118.71376865249093</v>
      </c>
      <c r="BA194" s="42">
        <f>'Offshore Wind'!AP352</f>
        <v>118.71376865249093</v>
      </c>
      <c r="BB194" s="42">
        <f>'Offshore Wind'!AQ352</f>
        <v>118.71376865249093</v>
      </c>
      <c r="BC194" s="42">
        <f>'Offshore Wind'!AR352</f>
        <v>118.71376865249093</v>
      </c>
      <c r="BD194" s="42">
        <f>'Offshore Wind'!AS352</f>
        <v>118.71376865249093</v>
      </c>
      <c r="BE194" s="42">
        <f>'Offshore Wind'!AT352</f>
        <v>118.71376865249093</v>
      </c>
      <c r="BF194" s="42">
        <f>'Offshore Wind'!AU352</f>
        <v>118.71376865249093</v>
      </c>
      <c r="BG194" s="42">
        <f>'Offshore Wind'!AV352</f>
        <v>118.71376865249093</v>
      </c>
    </row>
    <row r="195" spans="1:59">
      <c r="B195" s="874"/>
      <c r="D195" s="736"/>
      <c r="E195" s="62" t="str">
        <f>'Offshore Wind'!K353</f>
        <v>TRG 8 - Low</v>
      </c>
      <c r="F195" s="42"/>
      <c r="G195" s="42"/>
      <c r="H195" s="42"/>
      <c r="I195" s="42"/>
      <c r="J195" s="42"/>
      <c r="K195" s="42"/>
      <c r="L195" s="42"/>
      <c r="M195" s="42"/>
      <c r="N195" s="42"/>
      <c r="O195" s="42"/>
      <c r="P195" s="42"/>
      <c r="Q195" s="42"/>
      <c r="R195" s="42"/>
      <c r="S195" s="42"/>
      <c r="T195" s="42"/>
      <c r="U195" s="42"/>
      <c r="V195" s="42"/>
      <c r="W195" s="42">
        <f>'Offshore Wind'!L353</f>
        <v>162.34361525126963</v>
      </c>
      <c r="X195" s="42">
        <f>'Offshore Wind'!M353</f>
        <v>155.84987064121887</v>
      </c>
      <c r="Y195" s="42">
        <f>'Offshore Wind'!N353</f>
        <v>149.35612603116809</v>
      </c>
      <c r="Z195" s="42">
        <f>'Offshore Wind'!O353</f>
        <v>146.10925372614267</v>
      </c>
      <c r="AA195" s="42">
        <f>'Offshore Wind'!P353</f>
        <v>142.86238142111731</v>
      </c>
      <c r="AB195" s="42">
        <f>'Offshore Wind'!Q353</f>
        <v>139.61550911609191</v>
      </c>
      <c r="AC195" s="42">
        <f>'Offshore Wind'!R353</f>
        <v>136.36863681106649</v>
      </c>
      <c r="AD195" s="42">
        <f>'Offshore Wind'!S353</f>
        <v>134.20405527438291</v>
      </c>
      <c r="AE195" s="42">
        <f>'Offshore Wind'!T353</f>
        <v>132.03947373769932</v>
      </c>
      <c r="AF195" s="42">
        <f>'Offshore Wind'!U353</f>
        <v>129.87489220101571</v>
      </c>
      <c r="AG195" s="42">
        <f>'Offshore Wind'!V353</f>
        <v>128.71529494922092</v>
      </c>
      <c r="AH195" s="42">
        <f>'Offshore Wind'!W353</f>
        <v>127.55569769742615</v>
      </c>
      <c r="AI195" s="42">
        <f>'Offshore Wind'!X353</f>
        <v>126.39610044563138</v>
      </c>
      <c r="AJ195" s="42">
        <f>'Offshore Wind'!Y353</f>
        <v>125.2365031938366</v>
      </c>
      <c r="AK195" s="42">
        <f>'Offshore Wind'!Z353</f>
        <v>124.07690594204182</v>
      </c>
      <c r="AL195" s="42">
        <f>'Offshore Wind'!AA353</f>
        <v>122.91730869024704</v>
      </c>
      <c r="AM195" s="42">
        <f>'Offshore Wind'!AB353</f>
        <v>121.75771143845223</v>
      </c>
      <c r="AN195" s="42">
        <f>'Offshore Wind'!AC353</f>
        <v>121.27068059269841</v>
      </c>
      <c r="AO195" s="42">
        <f>'Offshore Wind'!AD353</f>
        <v>120.7836497469446</v>
      </c>
      <c r="AP195" s="42">
        <f>'Offshore Wind'!AE353</f>
        <v>120.2966189011908</v>
      </c>
      <c r="AQ195" s="42">
        <f>'Offshore Wind'!AF353</f>
        <v>119.80958805543698</v>
      </c>
      <c r="AR195" s="42">
        <f>'Offshore Wind'!AG353</f>
        <v>119.32255720968317</v>
      </c>
      <c r="AS195" s="42">
        <f>'Offshore Wind'!AH353</f>
        <v>118.83552636392935</v>
      </c>
      <c r="AT195" s="42">
        <f>'Offshore Wind'!AI353</f>
        <v>118.34849551817554</v>
      </c>
      <c r="AU195" s="42">
        <f>'Offshore Wind'!AJ353</f>
        <v>117.86146467242173</v>
      </c>
      <c r="AV195" s="42">
        <f>'Offshore Wind'!AK353</f>
        <v>117.37443382666791</v>
      </c>
      <c r="AW195" s="42">
        <f>'Offshore Wind'!AL353</f>
        <v>116.88740298091413</v>
      </c>
      <c r="AX195" s="42">
        <f>'Offshore Wind'!AM353</f>
        <v>116.5627157504116</v>
      </c>
      <c r="AY195" s="42">
        <f>'Offshore Wind'!AN353</f>
        <v>116.23802851990907</v>
      </c>
      <c r="AZ195" s="42">
        <f>'Offshore Wind'!AO353</f>
        <v>115.91334128940653</v>
      </c>
      <c r="BA195" s="42">
        <f>'Offshore Wind'!AP353</f>
        <v>115.588654058904</v>
      </c>
      <c r="BB195" s="42">
        <f>'Offshore Wind'!AQ353</f>
        <v>115.26396682840146</v>
      </c>
      <c r="BC195" s="42">
        <f>'Offshore Wind'!AR353</f>
        <v>114.93927959789893</v>
      </c>
      <c r="BD195" s="42">
        <f>'Offshore Wind'!AS353</f>
        <v>114.6145923673964</v>
      </c>
      <c r="BE195" s="42">
        <f>'Offshore Wind'!AT353</f>
        <v>114.28990513689386</v>
      </c>
      <c r="BF195" s="42">
        <f>'Offshore Wind'!AU353</f>
        <v>113.96521790639133</v>
      </c>
      <c r="BG195" s="42">
        <f>'Offshore Wind'!AV353</f>
        <v>113.64053067588875</v>
      </c>
    </row>
    <row r="196" spans="1:59">
      <c r="B196" s="874"/>
      <c r="D196" s="736"/>
      <c r="E196" s="62" t="str">
        <f>'Offshore Wind'!K354</f>
        <v>TRG 8 - Mid</v>
      </c>
      <c r="F196" s="42" t="e">
        <f>'Offshore Wind'!#REF!</f>
        <v>#REF!</v>
      </c>
      <c r="G196" s="42" t="e">
        <f>'Offshore Wind'!#REF!</f>
        <v>#REF!</v>
      </c>
      <c r="H196" s="42" t="e">
        <f>'Offshore Wind'!#REF!</f>
        <v>#REF!</v>
      </c>
      <c r="I196" s="42" t="e">
        <f>'Offshore Wind'!#REF!</f>
        <v>#REF!</v>
      </c>
      <c r="J196" s="42" t="e">
        <f>'Offshore Wind'!#REF!</f>
        <v>#REF!</v>
      </c>
      <c r="K196" s="42" t="e">
        <f>'Offshore Wind'!#REF!</f>
        <v>#REF!</v>
      </c>
      <c r="L196" s="42" t="e">
        <f>'Offshore Wind'!#REF!</f>
        <v>#REF!</v>
      </c>
      <c r="M196" s="42" t="e">
        <f>'Offshore Wind'!#REF!</f>
        <v>#REF!</v>
      </c>
      <c r="N196" s="42" t="e">
        <f>'Offshore Wind'!#REF!</f>
        <v>#REF!</v>
      </c>
      <c r="O196" s="42" t="e">
        <f>'Offshore Wind'!#REF!</f>
        <v>#REF!</v>
      </c>
      <c r="P196" s="42" t="e">
        <f>'Offshore Wind'!#REF!</f>
        <v>#REF!</v>
      </c>
      <c r="Q196" s="42" t="e">
        <f>'Offshore Wind'!#REF!</f>
        <v>#REF!</v>
      </c>
      <c r="R196" s="42" t="e">
        <f>'Offshore Wind'!#REF!</f>
        <v>#REF!</v>
      </c>
      <c r="S196" s="42"/>
      <c r="T196" s="42"/>
      <c r="U196" s="42"/>
      <c r="V196" s="42">
        <f>'Offshore Wind'!L74</f>
        <v>162.34361525126963</v>
      </c>
      <c r="W196" s="42">
        <f>'Offshore Wind'!L354</f>
        <v>162.34361525126963</v>
      </c>
      <c r="X196" s="42">
        <f>'Offshore Wind'!M354</f>
        <v>160.72017909875694</v>
      </c>
      <c r="Y196" s="42">
        <f>'Offshore Wind'!N354</f>
        <v>159.09674294624426</v>
      </c>
      <c r="Z196" s="42">
        <f>'Offshore Wind'!O354</f>
        <v>154.63229352683433</v>
      </c>
      <c r="AA196" s="42">
        <f>'Offshore Wind'!P354</f>
        <v>150.16784410742443</v>
      </c>
      <c r="AB196" s="42">
        <f>'Offshore Wind'!Q354</f>
        <v>145.7033946880145</v>
      </c>
      <c r="AC196" s="42">
        <f>'Offshore Wind'!R354</f>
        <v>141.23894526860457</v>
      </c>
      <c r="AD196" s="42">
        <f>'Offshore Wind'!S354</f>
        <v>137.9920729635792</v>
      </c>
      <c r="AE196" s="42">
        <f>'Offshore Wind'!T354</f>
        <v>134.74520065855381</v>
      </c>
      <c r="AF196" s="42">
        <f>'Offshore Wind'!U354</f>
        <v>131.49832835352842</v>
      </c>
      <c r="AG196" s="42">
        <f>'Offshore Wind'!V354</f>
        <v>130.57065055209262</v>
      </c>
      <c r="AH196" s="42">
        <f>'Offshore Wind'!W354</f>
        <v>129.64297275065678</v>
      </c>
      <c r="AI196" s="42">
        <f>'Offshore Wind'!X354</f>
        <v>128.71529494922095</v>
      </c>
      <c r="AJ196" s="42">
        <f>'Offshore Wind'!Y354</f>
        <v>127.78761714778514</v>
      </c>
      <c r="AK196" s="42">
        <f>'Offshore Wind'!Z354</f>
        <v>126.85993934634932</v>
      </c>
      <c r="AL196" s="42">
        <f>'Offshore Wind'!AA354</f>
        <v>125.93226154491349</v>
      </c>
      <c r="AM196" s="42">
        <f>'Offshore Wind'!AB354</f>
        <v>125.00458374347762</v>
      </c>
      <c r="AN196" s="42">
        <f>'Offshore Wind'!AC354</f>
        <v>124.84224012822636</v>
      </c>
      <c r="AO196" s="42">
        <f>'Offshore Wind'!AD354</f>
        <v>124.67989651297509</v>
      </c>
      <c r="AP196" s="42">
        <f>'Offshore Wind'!AE354</f>
        <v>124.51755289772383</v>
      </c>
      <c r="AQ196" s="42">
        <f>'Offshore Wind'!AF354</f>
        <v>124.35520928247256</v>
      </c>
      <c r="AR196" s="42">
        <f>'Offshore Wind'!AG354</f>
        <v>124.1928656672213</v>
      </c>
      <c r="AS196" s="42">
        <f>'Offshore Wind'!AH354</f>
        <v>124.03052205197002</v>
      </c>
      <c r="AT196" s="42">
        <f>'Offshore Wind'!AI354</f>
        <v>123.86817843671876</v>
      </c>
      <c r="AU196" s="42">
        <f>'Offshore Wind'!AJ354</f>
        <v>123.70583482146749</v>
      </c>
      <c r="AV196" s="42">
        <f>'Offshore Wind'!AK354</f>
        <v>123.54349120621623</v>
      </c>
      <c r="AW196" s="42">
        <f>'Offshore Wind'!AL354</f>
        <v>123.38114759096491</v>
      </c>
      <c r="AX196" s="42">
        <f>'Offshore Wind'!AM354</f>
        <v>123.20438786267934</v>
      </c>
      <c r="AY196" s="42">
        <f>'Offshore Wind'!AN354</f>
        <v>123.02762813439377</v>
      </c>
      <c r="AZ196" s="42">
        <f>'Offshore Wind'!AO354</f>
        <v>122.85086840610819</v>
      </c>
      <c r="BA196" s="42">
        <f>'Offshore Wind'!AP354</f>
        <v>122.67410867782262</v>
      </c>
      <c r="BB196" s="42">
        <f>'Offshore Wind'!AQ354</f>
        <v>122.49734894953704</v>
      </c>
      <c r="BC196" s="42">
        <f>'Offshore Wind'!AR354</f>
        <v>122.32058922125147</v>
      </c>
      <c r="BD196" s="42">
        <f>'Offshore Wind'!AS354</f>
        <v>122.14382949296589</v>
      </c>
      <c r="BE196" s="42">
        <f>'Offshore Wind'!AT354</f>
        <v>121.96706976468032</v>
      </c>
      <c r="BF196" s="42">
        <f>'Offshore Wind'!AU354</f>
        <v>121.79031003639474</v>
      </c>
      <c r="BG196" s="42">
        <f>'Offshore Wind'!AV354</f>
        <v>121.61355030810911</v>
      </c>
    </row>
    <row r="197" spans="1:59">
      <c r="B197" s="874"/>
      <c r="D197" s="736"/>
      <c r="E197" s="62" t="str">
        <f>'Offshore Wind'!K355</f>
        <v>TRG 8 - High</v>
      </c>
      <c r="F197" s="42"/>
      <c r="G197" s="42"/>
      <c r="H197" s="42"/>
      <c r="I197" s="42"/>
      <c r="J197" s="42"/>
      <c r="K197" s="42"/>
      <c r="L197" s="42"/>
      <c r="M197" s="42"/>
      <c r="N197" s="42"/>
      <c r="O197" s="42"/>
      <c r="P197" s="42"/>
      <c r="Q197" s="42"/>
      <c r="R197" s="42"/>
      <c r="S197" s="42"/>
      <c r="T197" s="42"/>
      <c r="U197" s="42"/>
      <c r="V197" s="42"/>
      <c r="W197" s="42">
        <f>'Offshore Wind'!L355</f>
        <v>162.34361525126963</v>
      </c>
      <c r="X197" s="42">
        <f>'Offshore Wind'!M355</f>
        <v>162.34361525126963</v>
      </c>
      <c r="Y197" s="42">
        <f>'Offshore Wind'!N355</f>
        <v>162.34361525126963</v>
      </c>
      <c r="Z197" s="42">
        <f>'Offshore Wind'!O355</f>
        <v>159.09674294624426</v>
      </c>
      <c r="AA197" s="42">
        <f>'Offshore Wind'!P355</f>
        <v>155.84987064121887</v>
      </c>
      <c r="AB197" s="42">
        <f>'Offshore Wind'!Q355</f>
        <v>152.60299833619351</v>
      </c>
      <c r="AC197" s="42">
        <f>'Offshore Wind'!R355</f>
        <v>149.35612603116809</v>
      </c>
      <c r="AD197" s="42">
        <f>'Offshore Wind'!S355</f>
        <v>148.27383526282628</v>
      </c>
      <c r="AE197" s="42">
        <f>'Offshore Wind'!T355</f>
        <v>147.1915444944845</v>
      </c>
      <c r="AF197" s="42">
        <f>'Offshore Wind'!U355</f>
        <v>146.10925372614267</v>
      </c>
      <c r="AG197" s="42">
        <f>'Offshore Wind'!V355</f>
        <v>146.10925372614267</v>
      </c>
      <c r="AH197" s="42">
        <f>'Offshore Wind'!W355</f>
        <v>146.10925372614267</v>
      </c>
      <c r="AI197" s="42">
        <f>'Offshore Wind'!X355</f>
        <v>146.10925372614267</v>
      </c>
      <c r="AJ197" s="42">
        <f>'Offshore Wind'!Y355</f>
        <v>146.10925372614267</v>
      </c>
      <c r="AK197" s="42">
        <f>'Offshore Wind'!Z355</f>
        <v>146.10925372614267</v>
      </c>
      <c r="AL197" s="42">
        <f>'Offshore Wind'!AA355</f>
        <v>146.10925372614267</v>
      </c>
      <c r="AM197" s="42">
        <f>'Offshore Wind'!AB355</f>
        <v>146.10925372614267</v>
      </c>
      <c r="AN197" s="42">
        <f>'Offshore Wind'!AC355</f>
        <v>146.10925372614267</v>
      </c>
      <c r="AO197" s="42">
        <f>'Offshore Wind'!AD355</f>
        <v>146.10925372614267</v>
      </c>
      <c r="AP197" s="42">
        <f>'Offshore Wind'!AE355</f>
        <v>146.10925372614267</v>
      </c>
      <c r="AQ197" s="42">
        <f>'Offshore Wind'!AF355</f>
        <v>146.10925372614267</v>
      </c>
      <c r="AR197" s="42">
        <f>'Offshore Wind'!AG355</f>
        <v>146.10925372614267</v>
      </c>
      <c r="AS197" s="42">
        <f>'Offshore Wind'!AH355</f>
        <v>146.10925372614267</v>
      </c>
      <c r="AT197" s="42">
        <f>'Offshore Wind'!AI355</f>
        <v>146.10925372614267</v>
      </c>
      <c r="AU197" s="42">
        <f>'Offshore Wind'!AJ355</f>
        <v>146.10925372614267</v>
      </c>
      <c r="AV197" s="42">
        <f>'Offshore Wind'!AK355</f>
        <v>146.10925372614267</v>
      </c>
      <c r="AW197" s="42">
        <f>'Offshore Wind'!AL355</f>
        <v>146.10925372614267</v>
      </c>
      <c r="AX197" s="42">
        <f>'Offshore Wind'!AM355</f>
        <v>146.10925372614267</v>
      </c>
      <c r="AY197" s="42">
        <f>'Offshore Wind'!AN355</f>
        <v>146.10925372614267</v>
      </c>
      <c r="AZ197" s="42">
        <f>'Offshore Wind'!AO355</f>
        <v>146.10925372614267</v>
      </c>
      <c r="BA197" s="42">
        <f>'Offshore Wind'!AP355</f>
        <v>146.10925372614267</v>
      </c>
      <c r="BB197" s="42">
        <f>'Offshore Wind'!AQ355</f>
        <v>146.10925372614267</v>
      </c>
      <c r="BC197" s="42">
        <f>'Offshore Wind'!AR355</f>
        <v>146.10925372614267</v>
      </c>
      <c r="BD197" s="42">
        <f>'Offshore Wind'!AS355</f>
        <v>146.10925372614267</v>
      </c>
      <c r="BE197" s="42">
        <f>'Offshore Wind'!AT355</f>
        <v>146.10925372614267</v>
      </c>
      <c r="BF197" s="42">
        <f>'Offshore Wind'!AU355</f>
        <v>146.10925372614267</v>
      </c>
      <c r="BG197" s="42">
        <f>'Offshore Wind'!AV355</f>
        <v>146.10925372614267</v>
      </c>
    </row>
    <row r="198" spans="1:59">
      <c r="B198" s="874"/>
      <c r="D198" s="736"/>
      <c r="E198" s="62" t="str">
        <f>'Offshore Wind'!K356</f>
        <v>TRG 9 - Low</v>
      </c>
      <c r="F198" s="42"/>
      <c r="G198" s="42"/>
      <c r="H198" s="42"/>
      <c r="I198" s="42"/>
      <c r="J198" s="42"/>
      <c r="K198" s="42"/>
      <c r="L198" s="42"/>
      <c r="M198" s="42"/>
      <c r="N198" s="42"/>
      <c r="O198" s="42"/>
      <c r="P198" s="42"/>
      <c r="Q198" s="42"/>
      <c r="R198" s="42"/>
      <c r="S198" s="42"/>
      <c r="T198" s="42"/>
      <c r="U198" s="42"/>
      <c r="V198" s="42"/>
      <c r="W198" s="42">
        <f>'Offshore Wind'!L356</f>
        <v>162.34361525126963</v>
      </c>
      <c r="X198" s="42">
        <f>'Offshore Wind'!M356</f>
        <v>155.84987064121887</v>
      </c>
      <c r="Y198" s="42">
        <f>'Offshore Wind'!N356</f>
        <v>149.35612603116809</v>
      </c>
      <c r="Z198" s="42">
        <f>'Offshore Wind'!O356</f>
        <v>146.10925372614267</v>
      </c>
      <c r="AA198" s="42">
        <f>'Offshore Wind'!P356</f>
        <v>142.86238142111731</v>
      </c>
      <c r="AB198" s="42">
        <f>'Offshore Wind'!Q356</f>
        <v>139.61550911609191</v>
      </c>
      <c r="AC198" s="42">
        <f>'Offshore Wind'!R356</f>
        <v>136.36863681106649</v>
      </c>
      <c r="AD198" s="42">
        <f>'Offshore Wind'!S356</f>
        <v>134.20405527438291</v>
      </c>
      <c r="AE198" s="42">
        <f>'Offshore Wind'!T356</f>
        <v>132.03947373769932</v>
      </c>
      <c r="AF198" s="42">
        <f>'Offshore Wind'!U356</f>
        <v>129.87489220101571</v>
      </c>
      <c r="AG198" s="42">
        <f>'Offshore Wind'!V356</f>
        <v>128.71529494922092</v>
      </c>
      <c r="AH198" s="42">
        <f>'Offshore Wind'!W356</f>
        <v>127.55569769742615</v>
      </c>
      <c r="AI198" s="42">
        <f>'Offshore Wind'!X356</f>
        <v>126.39610044563138</v>
      </c>
      <c r="AJ198" s="42">
        <f>'Offshore Wind'!Y356</f>
        <v>125.2365031938366</v>
      </c>
      <c r="AK198" s="42">
        <f>'Offshore Wind'!Z356</f>
        <v>124.07690594204182</v>
      </c>
      <c r="AL198" s="42">
        <f>'Offshore Wind'!AA356</f>
        <v>122.91730869024704</v>
      </c>
      <c r="AM198" s="42">
        <f>'Offshore Wind'!AB356</f>
        <v>121.75771143845223</v>
      </c>
      <c r="AN198" s="42">
        <f>'Offshore Wind'!AC356</f>
        <v>121.27068059269841</v>
      </c>
      <c r="AO198" s="42">
        <f>'Offshore Wind'!AD356</f>
        <v>120.7836497469446</v>
      </c>
      <c r="AP198" s="42">
        <f>'Offshore Wind'!AE356</f>
        <v>120.2966189011908</v>
      </c>
      <c r="AQ198" s="42">
        <f>'Offshore Wind'!AF356</f>
        <v>119.80958805543698</v>
      </c>
      <c r="AR198" s="42">
        <f>'Offshore Wind'!AG356</f>
        <v>119.32255720968317</v>
      </c>
      <c r="AS198" s="42">
        <f>'Offshore Wind'!AH356</f>
        <v>118.83552636392935</v>
      </c>
      <c r="AT198" s="42">
        <f>'Offshore Wind'!AI356</f>
        <v>118.34849551817554</v>
      </c>
      <c r="AU198" s="42">
        <f>'Offshore Wind'!AJ356</f>
        <v>117.86146467242173</v>
      </c>
      <c r="AV198" s="42">
        <f>'Offshore Wind'!AK356</f>
        <v>117.37443382666791</v>
      </c>
      <c r="AW198" s="42">
        <f>'Offshore Wind'!AL356</f>
        <v>116.88740298091413</v>
      </c>
      <c r="AX198" s="42">
        <f>'Offshore Wind'!AM356</f>
        <v>116.5627157504116</v>
      </c>
      <c r="AY198" s="42">
        <f>'Offshore Wind'!AN356</f>
        <v>116.23802851990907</v>
      </c>
      <c r="AZ198" s="42">
        <f>'Offshore Wind'!AO356</f>
        <v>115.91334128940653</v>
      </c>
      <c r="BA198" s="42">
        <f>'Offshore Wind'!AP356</f>
        <v>115.588654058904</v>
      </c>
      <c r="BB198" s="42">
        <f>'Offshore Wind'!AQ356</f>
        <v>115.26396682840146</v>
      </c>
      <c r="BC198" s="42">
        <f>'Offshore Wind'!AR356</f>
        <v>114.93927959789893</v>
      </c>
      <c r="BD198" s="42">
        <f>'Offshore Wind'!AS356</f>
        <v>114.6145923673964</v>
      </c>
      <c r="BE198" s="42">
        <f>'Offshore Wind'!AT356</f>
        <v>114.28990513689386</v>
      </c>
      <c r="BF198" s="42">
        <f>'Offshore Wind'!AU356</f>
        <v>113.96521790639133</v>
      </c>
      <c r="BG198" s="42">
        <f>'Offshore Wind'!AV356</f>
        <v>113.64053067588875</v>
      </c>
    </row>
    <row r="199" spans="1:59">
      <c r="B199" s="874"/>
      <c r="D199" s="736"/>
      <c r="E199" s="62" t="str">
        <f>'Offshore Wind'!K357</f>
        <v>TRG 9 - Mid</v>
      </c>
      <c r="F199" s="42" t="e">
        <f>'Offshore Wind'!#REF!</f>
        <v>#REF!</v>
      </c>
      <c r="G199" s="42" t="e">
        <f>'Offshore Wind'!#REF!</f>
        <v>#REF!</v>
      </c>
      <c r="H199" s="42" t="e">
        <f>'Offshore Wind'!#REF!</f>
        <v>#REF!</v>
      </c>
      <c r="I199" s="42" t="e">
        <f>'Offshore Wind'!#REF!</f>
        <v>#REF!</v>
      </c>
      <c r="J199" s="42" t="e">
        <f>'Offshore Wind'!#REF!</f>
        <v>#REF!</v>
      </c>
      <c r="K199" s="42" t="e">
        <f>'Offshore Wind'!#REF!</f>
        <v>#REF!</v>
      </c>
      <c r="L199" s="42" t="e">
        <f>'Offshore Wind'!#REF!</f>
        <v>#REF!</v>
      </c>
      <c r="M199" s="42" t="e">
        <f>'Offshore Wind'!#REF!</f>
        <v>#REF!</v>
      </c>
      <c r="N199" s="42" t="e">
        <f>'Offshore Wind'!#REF!</f>
        <v>#REF!</v>
      </c>
      <c r="O199" s="42" t="e">
        <f>'Offshore Wind'!#REF!</f>
        <v>#REF!</v>
      </c>
      <c r="P199" s="42" t="e">
        <f>'Offshore Wind'!#REF!</f>
        <v>#REF!</v>
      </c>
      <c r="Q199" s="42" t="e">
        <f>'Offshore Wind'!#REF!</f>
        <v>#REF!</v>
      </c>
      <c r="R199" s="42" t="e">
        <f>'Offshore Wind'!#REF!</f>
        <v>#REF!</v>
      </c>
      <c r="S199" s="42"/>
      <c r="T199" s="42"/>
      <c r="U199" s="42"/>
      <c r="V199" s="42">
        <f>'Offshore Wind'!L75</f>
        <v>162.34361525126963</v>
      </c>
      <c r="W199" s="42">
        <f>'Offshore Wind'!L357</f>
        <v>162.34361525126963</v>
      </c>
      <c r="X199" s="42">
        <f>'Offshore Wind'!M357</f>
        <v>160.72017909875694</v>
      </c>
      <c r="Y199" s="42">
        <f>'Offshore Wind'!N357</f>
        <v>159.09674294624426</v>
      </c>
      <c r="Z199" s="42">
        <f>'Offshore Wind'!O357</f>
        <v>154.63229352683433</v>
      </c>
      <c r="AA199" s="42">
        <f>'Offshore Wind'!P357</f>
        <v>150.16784410742443</v>
      </c>
      <c r="AB199" s="42">
        <f>'Offshore Wind'!Q357</f>
        <v>145.7033946880145</v>
      </c>
      <c r="AC199" s="42">
        <f>'Offshore Wind'!R357</f>
        <v>141.23894526860457</v>
      </c>
      <c r="AD199" s="42">
        <f>'Offshore Wind'!S357</f>
        <v>137.9920729635792</v>
      </c>
      <c r="AE199" s="42">
        <f>'Offshore Wind'!T357</f>
        <v>134.74520065855381</v>
      </c>
      <c r="AF199" s="42">
        <f>'Offshore Wind'!U357</f>
        <v>131.49832835352842</v>
      </c>
      <c r="AG199" s="42">
        <f>'Offshore Wind'!V357</f>
        <v>130.57065055209262</v>
      </c>
      <c r="AH199" s="42">
        <f>'Offshore Wind'!W357</f>
        <v>129.64297275065678</v>
      </c>
      <c r="AI199" s="42">
        <f>'Offshore Wind'!X357</f>
        <v>128.71529494922095</v>
      </c>
      <c r="AJ199" s="42">
        <f>'Offshore Wind'!Y357</f>
        <v>127.78761714778514</v>
      </c>
      <c r="AK199" s="42">
        <f>'Offshore Wind'!Z357</f>
        <v>126.85993934634932</v>
      </c>
      <c r="AL199" s="42">
        <f>'Offshore Wind'!AA357</f>
        <v>125.93226154491349</v>
      </c>
      <c r="AM199" s="42">
        <f>'Offshore Wind'!AB357</f>
        <v>125.00458374347762</v>
      </c>
      <c r="AN199" s="42">
        <f>'Offshore Wind'!AC357</f>
        <v>124.84224012822636</v>
      </c>
      <c r="AO199" s="42">
        <f>'Offshore Wind'!AD357</f>
        <v>124.67989651297509</v>
      </c>
      <c r="AP199" s="42">
        <f>'Offshore Wind'!AE357</f>
        <v>124.51755289772383</v>
      </c>
      <c r="AQ199" s="42">
        <f>'Offshore Wind'!AF357</f>
        <v>124.35520928247256</v>
      </c>
      <c r="AR199" s="42">
        <f>'Offshore Wind'!AG357</f>
        <v>124.1928656672213</v>
      </c>
      <c r="AS199" s="42">
        <f>'Offshore Wind'!AH357</f>
        <v>124.03052205197002</v>
      </c>
      <c r="AT199" s="42">
        <f>'Offshore Wind'!AI357</f>
        <v>123.86817843671876</v>
      </c>
      <c r="AU199" s="42">
        <f>'Offshore Wind'!AJ357</f>
        <v>123.70583482146749</v>
      </c>
      <c r="AV199" s="42">
        <f>'Offshore Wind'!AK357</f>
        <v>123.54349120621623</v>
      </c>
      <c r="AW199" s="42">
        <f>'Offshore Wind'!AL357</f>
        <v>123.38114759096491</v>
      </c>
      <c r="AX199" s="42">
        <f>'Offshore Wind'!AM357</f>
        <v>123.20438786267934</v>
      </c>
      <c r="AY199" s="42">
        <f>'Offshore Wind'!AN357</f>
        <v>123.02762813439377</v>
      </c>
      <c r="AZ199" s="42">
        <f>'Offshore Wind'!AO357</f>
        <v>122.85086840610819</v>
      </c>
      <c r="BA199" s="42">
        <f>'Offshore Wind'!AP357</f>
        <v>122.67410867782262</v>
      </c>
      <c r="BB199" s="42">
        <f>'Offshore Wind'!AQ357</f>
        <v>122.49734894953704</v>
      </c>
      <c r="BC199" s="42">
        <f>'Offshore Wind'!AR357</f>
        <v>122.32058922125147</v>
      </c>
      <c r="BD199" s="42">
        <f>'Offshore Wind'!AS357</f>
        <v>122.14382949296589</v>
      </c>
      <c r="BE199" s="42">
        <f>'Offshore Wind'!AT357</f>
        <v>121.96706976468032</v>
      </c>
      <c r="BF199" s="42">
        <f>'Offshore Wind'!AU357</f>
        <v>121.79031003639474</v>
      </c>
      <c r="BG199" s="42">
        <f>'Offshore Wind'!AV357</f>
        <v>121.61355030810911</v>
      </c>
    </row>
    <row r="200" spans="1:59">
      <c r="B200" s="874"/>
      <c r="D200" s="736"/>
      <c r="E200" s="62" t="str">
        <f>'Offshore Wind'!K358</f>
        <v>TRG 9 - High</v>
      </c>
      <c r="F200" s="42"/>
      <c r="G200" s="42"/>
      <c r="H200" s="42"/>
      <c r="I200" s="42"/>
      <c r="J200" s="42"/>
      <c r="K200" s="42"/>
      <c r="L200" s="42"/>
      <c r="M200" s="42"/>
      <c r="N200" s="42"/>
      <c r="O200" s="42"/>
      <c r="P200" s="42"/>
      <c r="Q200" s="42"/>
      <c r="R200" s="42"/>
      <c r="S200" s="42"/>
      <c r="T200" s="42"/>
      <c r="U200" s="42"/>
      <c r="V200" s="42"/>
      <c r="W200" s="42">
        <f>'Offshore Wind'!L358</f>
        <v>162.34361525126963</v>
      </c>
      <c r="X200" s="42">
        <f>'Offshore Wind'!M358</f>
        <v>162.34361525126963</v>
      </c>
      <c r="Y200" s="42">
        <f>'Offshore Wind'!N358</f>
        <v>162.34361525126963</v>
      </c>
      <c r="Z200" s="42">
        <f>'Offshore Wind'!O358</f>
        <v>159.09674294624426</v>
      </c>
      <c r="AA200" s="42">
        <f>'Offshore Wind'!P358</f>
        <v>155.84987064121887</v>
      </c>
      <c r="AB200" s="42">
        <f>'Offshore Wind'!Q358</f>
        <v>152.60299833619351</v>
      </c>
      <c r="AC200" s="42">
        <f>'Offshore Wind'!R358</f>
        <v>149.35612603116809</v>
      </c>
      <c r="AD200" s="42">
        <f>'Offshore Wind'!S358</f>
        <v>148.27383526282628</v>
      </c>
      <c r="AE200" s="42">
        <f>'Offshore Wind'!T358</f>
        <v>147.1915444944845</v>
      </c>
      <c r="AF200" s="42">
        <f>'Offshore Wind'!U358</f>
        <v>146.10925372614267</v>
      </c>
      <c r="AG200" s="42">
        <f>'Offshore Wind'!V358</f>
        <v>146.10925372614267</v>
      </c>
      <c r="AH200" s="42">
        <f>'Offshore Wind'!W358</f>
        <v>146.10925372614267</v>
      </c>
      <c r="AI200" s="42">
        <f>'Offshore Wind'!X358</f>
        <v>146.10925372614267</v>
      </c>
      <c r="AJ200" s="42">
        <f>'Offshore Wind'!Y358</f>
        <v>146.10925372614267</v>
      </c>
      <c r="AK200" s="42">
        <f>'Offshore Wind'!Z358</f>
        <v>146.10925372614267</v>
      </c>
      <c r="AL200" s="42">
        <f>'Offshore Wind'!AA358</f>
        <v>146.10925372614267</v>
      </c>
      <c r="AM200" s="42">
        <f>'Offshore Wind'!AB358</f>
        <v>146.10925372614267</v>
      </c>
      <c r="AN200" s="42">
        <f>'Offshore Wind'!AC358</f>
        <v>146.10925372614267</v>
      </c>
      <c r="AO200" s="42">
        <f>'Offshore Wind'!AD358</f>
        <v>146.10925372614267</v>
      </c>
      <c r="AP200" s="42">
        <f>'Offshore Wind'!AE358</f>
        <v>146.10925372614267</v>
      </c>
      <c r="AQ200" s="42">
        <f>'Offshore Wind'!AF358</f>
        <v>146.10925372614267</v>
      </c>
      <c r="AR200" s="42">
        <f>'Offshore Wind'!AG358</f>
        <v>146.10925372614267</v>
      </c>
      <c r="AS200" s="42">
        <f>'Offshore Wind'!AH358</f>
        <v>146.10925372614267</v>
      </c>
      <c r="AT200" s="42">
        <f>'Offshore Wind'!AI358</f>
        <v>146.10925372614267</v>
      </c>
      <c r="AU200" s="42">
        <f>'Offshore Wind'!AJ358</f>
        <v>146.10925372614267</v>
      </c>
      <c r="AV200" s="42">
        <f>'Offshore Wind'!AK358</f>
        <v>146.10925372614267</v>
      </c>
      <c r="AW200" s="42">
        <f>'Offshore Wind'!AL358</f>
        <v>146.10925372614267</v>
      </c>
      <c r="AX200" s="42">
        <f>'Offshore Wind'!AM358</f>
        <v>146.10925372614267</v>
      </c>
      <c r="AY200" s="42">
        <f>'Offshore Wind'!AN358</f>
        <v>146.10925372614267</v>
      </c>
      <c r="AZ200" s="42">
        <f>'Offshore Wind'!AO358</f>
        <v>146.10925372614267</v>
      </c>
      <c r="BA200" s="42">
        <f>'Offshore Wind'!AP358</f>
        <v>146.10925372614267</v>
      </c>
      <c r="BB200" s="42">
        <f>'Offshore Wind'!AQ358</f>
        <v>146.10925372614267</v>
      </c>
      <c r="BC200" s="42">
        <f>'Offshore Wind'!AR358</f>
        <v>146.10925372614267</v>
      </c>
      <c r="BD200" s="42">
        <f>'Offshore Wind'!AS358</f>
        <v>146.10925372614267</v>
      </c>
      <c r="BE200" s="42">
        <f>'Offshore Wind'!AT358</f>
        <v>146.10925372614267</v>
      </c>
      <c r="BF200" s="42">
        <f>'Offshore Wind'!AU358</f>
        <v>146.10925372614267</v>
      </c>
      <c r="BG200" s="42">
        <f>'Offshore Wind'!AV358</f>
        <v>146.10925372614267</v>
      </c>
    </row>
    <row r="201" spans="1:59">
      <c r="B201" s="874"/>
      <c r="D201" s="736"/>
      <c r="E201" s="62" t="str">
        <f>'Offshore Wind'!K359</f>
        <v>TRG 10 - Low</v>
      </c>
      <c r="F201" s="42"/>
      <c r="G201" s="42"/>
      <c r="H201" s="42"/>
      <c r="I201" s="42"/>
      <c r="J201" s="42"/>
      <c r="K201" s="42"/>
      <c r="L201" s="42"/>
      <c r="M201" s="42"/>
      <c r="N201" s="42"/>
      <c r="O201" s="42"/>
      <c r="P201" s="42"/>
      <c r="Q201" s="42"/>
      <c r="R201" s="42"/>
      <c r="S201" s="42"/>
      <c r="T201" s="42"/>
      <c r="U201" s="42"/>
      <c r="V201" s="42"/>
      <c r="W201" s="42">
        <f>'Offshore Wind'!L359</f>
        <v>162.34361525126963</v>
      </c>
      <c r="X201" s="42">
        <f>'Offshore Wind'!M359</f>
        <v>155.84987064121887</v>
      </c>
      <c r="Y201" s="42">
        <f>'Offshore Wind'!N359</f>
        <v>149.35612603116809</v>
      </c>
      <c r="Z201" s="42">
        <f>'Offshore Wind'!O359</f>
        <v>146.10925372614267</v>
      </c>
      <c r="AA201" s="42">
        <f>'Offshore Wind'!P359</f>
        <v>142.86238142111731</v>
      </c>
      <c r="AB201" s="42">
        <f>'Offshore Wind'!Q359</f>
        <v>139.61550911609191</v>
      </c>
      <c r="AC201" s="42">
        <f>'Offshore Wind'!R359</f>
        <v>136.36863681106649</v>
      </c>
      <c r="AD201" s="42">
        <f>'Offshore Wind'!S359</f>
        <v>134.20405527438291</v>
      </c>
      <c r="AE201" s="42">
        <f>'Offshore Wind'!T359</f>
        <v>132.03947373769932</v>
      </c>
      <c r="AF201" s="42">
        <f>'Offshore Wind'!U359</f>
        <v>129.87489220101571</v>
      </c>
      <c r="AG201" s="42">
        <f>'Offshore Wind'!V359</f>
        <v>128.71529494922092</v>
      </c>
      <c r="AH201" s="42">
        <f>'Offshore Wind'!W359</f>
        <v>127.55569769742615</v>
      </c>
      <c r="AI201" s="42">
        <f>'Offshore Wind'!X359</f>
        <v>126.39610044563138</v>
      </c>
      <c r="AJ201" s="42">
        <f>'Offshore Wind'!Y359</f>
        <v>125.2365031938366</v>
      </c>
      <c r="AK201" s="42">
        <f>'Offshore Wind'!Z359</f>
        <v>124.07690594204182</v>
      </c>
      <c r="AL201" s="42">
        <f>'Offshore Wind'!AA359</f>
        <v>122.91730869024704</v>
      </c>
      <c r="AM201" s="42">
        <f>'Offshore Wind'!AB359</f>
        <v>121.75771143845223</v>
      </c>
      <c r="AN201" s="42">
        <f>'Offshore Wind'!AC359</f>
        <v>121.27068059269841</v>
      </c>
      <c r="AO201" s="42">
        <f>'Offshore Wind'!AD359</f>
        <v>120.7836497469446</v>
      </c>
      <c r="AP201" s="42">
        <f>'Offshore Wind'!AE359</f>
        <v>120.2966189011908</v>
      </c>
      <c r="AQ201" s="42">
        <f>'Offshore Wind'!AF359</f>
        <v>119.80958805543698</v>
      </c>
      <c r="AR201" s="42">
        <f>'Offshore Wind'!AG359</f>
        <v>119.32255720968317</v>
      </c>
      <c r="AS201" s="42">
        <f>'Offshore Wind'!AH359</f>
        <v>118.83552636392935</v>
      </c>
      <c r="AT201" s="42">
        <f>'Offshore Wind'!AI359</f>
        <v>118.34849551817554</v>
      </c>
      <c r="AU201" s="42">
        <f>'Offshore Wind'!AJ359</f>
        <v>117.86146467242173</v>
      </c>
      <c r="AV201" s="42">
        <f>'Offshore Wind'!AK359</f>
        <v>117.37443382666791</v>
      </c>
      <c r="AW201" s="42">
        <f>'Offshore Wind'!AL359</f>
        <v>116.88740298091413</v>
      </c>
      <c r="AX201" s="42">
        <f>'Offshore Wind'!AM359</f>
        <v>116.5627157504116</v>
      </c>
      <c r="AY201" s="42">
        <f>'Offshore Wind'!AN359</f>
        <v>116.23802851990907</v>
      </c>
      <c r="AZ201" s="42">
        <f>'Offshore Wind'!AO359</f>
        <v>115.91334128940653</v>
      </c>
      <c r="BA201" s="42">
        <f>'Offshore Wind'!AP359</f>
        <v>115.588654058904</v>
      </c>
      <c r="BB201" s="42">
        <f>'Offshore Wind'!AQ359</f>
        <v>115.26396682840146</v>
      </c>
      <c r="BC201" s="42">
        <f>'Offshore Wind'!AR359</f>
        <v>114.93927959789893</v>
      </c>
      <c r="BD201" s="42">
        <f>'Offshore Wind'!AS359</f>
        <v>114.6145923673964</v>
      </c>
      <c r="BE201" s="42">
        <f>'Offshore Wind'!AT359</f>
        <v>114.28990513689386</v>
      </c>
      <c r="BF201" s="42">
        <f>'Offshore Wind'!AU359</f>
        <v>113.96521790639133</v>
      </c>
      <c r="BG201" s="42">
        <f>'Offshore Wind'!AV359</f>
        <v>113.64053067588875</v>
      </c>
    </row>
    <row r="202" spans="1:59">
      <c r="B202" s="874"/>
      <c r="D202" s="736"/>
      <c r="E202" s="62" t="str">
        <f>'Offshore Wind'!K360</f>
        <v>TRG 10 - Mid</v>
      </c>
      <c r="F202" s="42" t="e">
        <f>'Offshore Wind'!#REF!</f>
        <v>#REF!</v>
      </c>
      <c r="G202" s="42" t="e">
        <f>'Offshore Wind'!#REF!</f>
        <v>#REF!</v>
      </c>
      <c r="H202" s="42" t="e">
        <f>'Offshore Wind'!#REF!</f>
        <v>#REF!</v>
      </c>
      <c r="I202" s="42" t="e">
        <f>'Offshore Wind'!#REF!</f>
        <v>#REF!</v>
      </c>
      <c r="J202" s="42" t="e">
        <f>'Offshore Wind'!#REF!</f>
        <v>#REF!</v>
      </c>
      <c r="K202" s="42" t="e">
        <f>'Offshore Wind'!#REF!</f>
        <v>#REF!</v>
      </c>
      <c r="L202" s="42" t="e">
        <f>'Offshore Wind'!#REF!</f>
        <v>#REF!</v>
      </c>
      <c r="M202" s="42" t="e">
        <f>'Offshore Wind'!#REF!</f>
        <v>#REF!</v>
      </c>
      <c r="N202" s="42" t="e">
        <f>'Offshore Wind'!#REF!</f>
        <v>#REF!</v>
      </c>
      <c r="O202" s="42" t="e">
        <f>'Offshore Wind'!#REF!</f>
        <v>#REF!</v>
      </c>
      <c r="P202" s="42" t="e">
        <f>'Offshore Wind'!#REF!</f>
        <v>#REF!</v>
      </c>
      <c r="Q202" s="42" t="e">
        <f>'Offshore Wind'!#REF!</f>
        <v>#REF!</v>
      </c>
      <c r="R202" s="42" t="e">
        <f>'Offshore Wind'!#REF!</f>
        <v>#REF!</v>
      </c>
      <c r="S202" s="42"/>
      <c r="T202" s="42"/>
      <c r="U202" s="42"/>
      <c r="V202" s="42">
        <f>'Offshore Wind'!L76</f>
        <v>162.34361525126963</v>
      </c>
      <c r="W202" s="42">
        <f>'Offshore Wind'!L360</f>
        <v>162.34361525126963</v>
      </c>
      <c r="X202" s="42">
        <f>'Offshore Wind'!M360</f>
        <v>160.72017909875694</v>
      </c>
      <c r="Y202" s="42">
        <f>'Offshore Wind'!N360</f>
        <v>159.09674294624426</v>
      </c>
      <c r="Z202" s="42">
        <f>'Offshore Wind'!O360</f>
        <v>154.63229352683433</v>
      </c>
      <c r="AA202" s="42">
        <f>'Offshore Wind'!P360</f>
        <v>150.16784410742443</v>
      </c>
      <c r="AB202" s="42">
        <f>'Offshore Wind'!Q360</f>
        <v>145.7033946880145</v>
      </c>
      <c r="AC202" s="42">
        <f>'Offshore Wind'!R360</f>
        <v>141.23894526860457</v>
      </c>
      <c r="AD202" s="42">
        <f>'Offshore Wind'!S360</f>
        <v>137.9920729635792</v>
      </c>
      <c r="AE202" s="42">
        <f>'Offshore Wind'!T360</f>
        <v>134.74520065855381</v>
      </c>
      <c r="AF202" s="42">
        <f>'Offshore Wind'!U360</f>
        <v>131.49832835352842</v>
      </c>
      <c r="AG202" s="42">
        <f>'Offshore Wind'!V360</f>
        <v>130.57065055209262</v>
      </c>
      <c r="AH202" s="42">
        <f>'Offshore Wind'!W360</f>
        <v>129.64297275065678</v>
      </c>
      <c r="AI202" s="42">
        <f>'Offshore Wind'!X360</f>
        <v>128.71529494922095</v>
      </c>
      <c r="AJ202" s="42">
        <f>'Offshore Wind'!Y360</f>
        <v>127.78761714778514</v>
      </c>
      <c r="AK202" s="42">
        <f>'Offshore Wind'!Z360</f>
        <v>126.85993934634932</v>
      </c>
      <c r="AL202" s="42">
        <f>'Offshore Wind'!AA360</f>
        <v>125.93226154491349</v>
      </c>
      <c r="AM202" s="42">
        <f>'Offshore Wind'!AB360</f>
        <v>125.00458374347762</v>
      </c>
      <c r="AN202" s="42">
        <f>'Offshore Wind'!AC360</f>
        <v>124.84224012822636</v>
      </c>
      <c r="AO202" s="42">
        <f>'Offshore Wind'!AD360</f>
        <v>124.67989651297509</v>
      </c>
      <c r="AP202" s="42">
        <f>'Offshore Wind'!AE360</f>
        <v>124.51755289772383</v>
      </c>
      <c r="AQ202" s="42">
        <f>'Offshore Wind'!AF360</f>
        <v>124.35520928247256</v>
      </c>
      <c r="AR202" s="42">
        <f>'Offshore Wind'!AG360</f>
        <v>124.1928656672213</v>
      </c>
      <c r="AS202" s="42">
        <f>'Offshore Wind'!AH360</f>
        <v>124.03052205197002</v>
      </c>
      <c r="AT202" s="42">
        <f>'Offshore Wind'!AI360</f>
        <v>123.86817843671876</v>
      </c>
      <c r="AU202" s="42">
        <f>'Offshore Wind'!AJ360</f>
        <v>123.70583482146749</v>
      </c>
      <c r="AV202" s="42">
        <f>'Offshore Wind'!AK360</f>
        <v>123.54349120621623</v>
      </c>
      <c r="AW202" s="42">
        <f>'Offshore Wind'!AL360</f>
        <v>123.38114759096491</v>
      </c>
      <c r="AX202" s="42">
        <f>'Offshore Wind'!AM360</f>
        <v>123.20438786267934</v>
      </c>
      <c r="AY202" s="42">
        <f>'Offshore Wind'!AN360</f>
        <v>123.02762813439377</v>
      </c>
      <c r="AZ202" s="42">
        <f>'Offshore Wind'!AO360</f>
        <v>122.85086840610819</v>
      </c>
      <c r="BA202" s="42">
        <f>'Offshore Wind'!AP360</f>
        <v>122.67410867782262</v>
      </c>
      <c r="BB202" s="42">
        <f>'Offshore Wind'!AQ360</f>
        <v>122.49734894953704</v>
      </c>
      <c r="BC202" s="42">
        <f>'Offshore Wind'!AR360</f>
        <v>122.32058922125147</v>
      </c>
      <c r="BD202" s="42">
        <f>'Offshore Wind'!AS360</f>
        <v>122.14382949296589</v>
      </c>
      <c r="BE202" s="42">
        <f>'Offshore Wind'!AT360</f>
        <v>121.96706976468032</v>
      </c>
      <c r="BF202" s="42">
        <f>'Offshore Wind'!AU360</f>
        <v>121.79031003639474</v>
      </c>
      <c r="BG202" s="42">
        <f>'Offshore Wind'!AV360</f>
        <v>121.61355030810911</v>
      </c>
    </row>
    <row r="203" spans="1:59">
      <c r="B203" s="874"/>
      <c r="D203" s="737"/>
      <c r="E203" s="62" t="str">
        <f>'Offshore Wind'!K361</f>
        <v>TRG 10 - High</v>
      </c>
      <c r="F203" s="42"/>
      <c r="G203" s="42"/>
      <c r="H203" s="42"/>
      <c r="I203" s="42"/>
      <c r="J203" s="42"/>
      <c r="K203" s="42"/>
      <c r="L203" s="42"/>
      <c r="M203" s="42"/>
      <c r="N203" s="42"/>
      <c r="O203" s="42"/>
      <c r="P203" s="42"/>
      <c r="Q203" s="42"/>
      <c r="R203" s="42"/>
      <c r="S203" s="42"/>
      <c r="T203" s="42"/>
      <c r="U203" s="42"/>
      <c r="V203" s="42"/>
      <c r="W203" s="42">
        <f>'Offshore Wind'!L361</f>
        <v>162.34361525126963</v>
      </c>
      <c r="X203" s="42">
        <f>'Offshore Wind'!M361</f>
        <v>162.34361525126963</v>
      </c>
      <c r="Y203" s="42">
        <f>'Offshore Wind'!N361</f>
        <v>162.34361525126963</v>
      </c>
      <c r="Z203" s="42">
        <f>'Offshore Wind'!O361</f>
        <v>159.09674294624426</v>
      </c>
      <c r="AA203" s="42">
        <f>'Offshore Wind'!P361</f>
        <v>155.84987064121887</v>
      </c>
      <c r="AB203" s="42">
        <f>'Offshore Wind'!Q361</f>
        <v>152.60299833619351</v>
      </c>
      <c r="AC203" s="42">
        <f>'Offshore Wind'!R361</f>
        <v>149.35612603116809</v>
      </c>
      <c r="AD203" s="42">
        <f>'Offshore Wind'!S361</f>
        <v>148.27383526282628</v>
      </c>
      <c r="AE203" s="42">
        <f>'Offshore Wind'!T361</f>
        <v>147.1915444944845</v>
      </c>
      <c r="AF203" s="42">
        <f>'Offshore Wind'!U361</f>
        <v>146.10925372614267</v>
      </c>
      <c r="AG203" s="42">
        <f>'Offshore Wind'!V361</f>
        <v>146.10925372614267</v>
      </c>
      <c r="AH203" s="42">
        <f>'Offshore Wind'!W361</f>
        <v>146.10925372614267</v>
      </c>
      <c r="AI203" s="42">
        <f>'Offshore Wind'!X361</f>
        <v>146.10925372614267</v>
      </c>
      <c r="AJ203" s="42">
        <f>'Offshore Wind'!Y361</f>
        <v>146.10925372614267</v>
      </c>
      <c r="AK203" s="42">
        <f>'Offshore Wind'!Z361</f>
        <v>146.10925372614267</v>
      </c>
      <c r="AL203" s="42">
        <f>'Offshore Wind'!AA361</f>
        <v>146.10925372614267</v>
      </c>
      <c r="AM203" s="42">
        <f>'Offshore Wind'!AB361</f>
        <v>146.10925372614267</v>
      </c>
      <c r="AN203" s="42">
        <f>'Offshore Wind'!AC361</f>
        <v>146.10925372614267</v>
      </c>
      <c r="AO203" s="42">
        <f>'Offshore Wind'!AD361</f>
        <v>146.10925372614267</v>
      </c>
      <c r="AP203" s="42">
        <f>'Offshore Wind'!AE361</f>
        <v>146.10925372614267</v>
      </c>
      <c r="AQ203" s="42">
        <f>'Offshore Wind'!AF361</f>
        <v>146.10925372614267</v>
      </c>
      <c r="AR203" s="42">
        <f>'Offshore Wind'!AG361</f>
        <v>146.10925372614267</v>
      </c>
      <c r="AS203" s="42">
        <f>'Offshore Wind'!AH361</f>
        <v>146.10925372614267</v>
      </c>
      <c r="AT203" s="42">
        <f>'Offshore Wind'!AI361</f>
        <v>146.10925372614267</v>
      </c>
      <c r="AU203" s="42">
        <f>'Offshore Wind'!AJ361</f>
        <v>146.10925372614267</v>
      </c>
      <c r="AV203" s="42">
        <f>'Offshore Wind'!AK361</f>
        <v>146.10925372614267</v>
      </c>
      <c r="AW203" s="42">
        <f>'Offshore Wind'!AL361</f>
        <v>146.10925372614267</v>
      </c>
      <c r="AX203" s="42">
        <f>'Offshore Wind'!AM361</f>
        <v>146.10925372614267</v>
      </c>
      <c r="AY203" s="42">
        <f>'Offshore Wind'!AN361</f>
        <v>146.10925372614267</v>
      </c>
      <c r="AZ203" s="42">
        <f>'Offshore Wind'!AO361</f>
        <v>146.10925372614267</v>
      </c>
      <c r="BA203" s="42">
        <f>'Offshore Wind'!AP361</f>
        <v>146.10925372614267</v>
      </c>
      <c r="BB203" s="42">
        <f>'Offshore Wind'!AQ361</f>
        <v>146.10925372614267</v>
      </c>
      <c r="BC203" s="42">
        <f>'Offshore Wind'!AR361</f>
        <v>146.10925372614267</v>
      </c>
      <c r="BD203" s="42">
        <f>'Offshore Wind'!AS361</f>
        <v>146.10925372614267</v>
      </c>
      <c r="BE203" s="42">
        <f>'Offshore Wind'!AT361</f>
        <v>146.10925372614267</v>
      </c>
      <c r="BF203" s="42">
        <f>'Offshore Wind'!AU361</f>
        <v>146.10925372614267</v>
      </c>
      <c r="BG203" s="42">
        <f>'Offshore Wind'!AV361</f>
        <v>146.10925372614267</v>
      </c>
    </row>
    <row r="205" spans="1:59" s="700" customFormat="1">
      <c r="A205" s="700" t="s">
        <v>662</v>
      </c>
    </row>
    <row r="206" spans="1:59">
      <c r="A206" s="1"/>
      <c r="F206" s="1">
        <f t="shared" ref="F206:R206" si="12">F4</f>
        <v>2000</v>
      </c>
      <c r="G206" s="1">
        <f t="shared" si="12"/>
        <v>2001</v>
      </c>
      <c r="H206" s="1">
        <f t="shared" si="12"/>
        <v>2002</v>
      </c>
      <c r="I206" s="1">
        <f t="shared" si="12"/>
        <v>2003</v>
      </c>
      <c r="J206" s="1">
        <f t="shared" si="12"/>
        <v>2004</v>
      </c>
      <c r="K206" s="1">
        <f t="shared" si="12"/>
        <v>2005</v>
      </c>
      <c r="L206" s="1">
        <f t="shared" si="12"/>
        <v>2006</v>
      </c>
      <c r="M206" s="1">
        <f t="shared" si="12"/>
        <v>2007</v>
      </c>
      <c r="N206" s="1">
        <f t="shared" si="12"/>
        <v>2008</v>
      </c>
      <c r="O206" s="1">
        <f t="shared" si="12"/>
        <v>2009</v>
      </c>
      <c r="P206" s="1">
        <f t="shared" si="12"/>
        <v>2010</v>
      </c>
      <c r="Q206" s="1">
        <f t="shared" si="12"/>
        <v>2011</v>
      </c>
      <c r="R206" s="1">
        <f t="shared" si="12"/>
        <v>2012</v>
      </c>
      <c r="S206" s="24">
        <v>2010</v>
      </c>
      <c r="T206" s="24">
        <v>2011</v>
      </c>
      <c r="U206" s="24">
        <v>2012</v>
      </c>
      <c r="V206" s="365">
        <f t="shared" ref="V206:BG206" si="13">V4</f>
        <v>2013</v>
      </c>
      <c r="W206" s="365">
        <f t="shared" si="13"/>
        <v>2014</v>
      </c>
      <c r="X206" s="1">
        <f t="shared" si="13"/>
        <v>2015</v>
      </c>
      <c r="Y206" s="1">
        <f t="shared" si="13"/>
        <v>2016</v>
      </c>
      <c r="Z206" s="1">
        <f t="shared" si="13"/>
        <v>2017</v>
      </c>
      <c r="AA206" s="1">
        <f t="shared" si="13"/>
        <v>2018</v>
      </c>
      <c r="AB206" s="1">
        <f t="shared" si="13"/>
        <v>2019</v>
      </c>
      <c r="AC206" s="1">
        <f t="shared" si="13"/>
        <v>2020</v>
      </c>
      <c r="AD206" s="1">
        <f t="shared" si="13"/>
        <v>2021</v>
      </c>
      <c r="AE206" s="1">
        <f t="shared" si="13"/>
        <v>2022</v>
      </c>
      <c r="AF206" s="1">
        <f t="shared" si="13"/>
        <v>2023</v>
      </c>
      <c r="AG206" s="1">
        <f t="shared" si="13"/>
        <v>2024</v>
      </c>
      <c r="AH206" s="1">
        <f t="shared" si="13"/>
        <v>2025</v>
      </c>
      <c r="AI206" s="1">
        <f t="shared" si="13"/>
        <v>2026</v>
      </c>
      <c r="AJ206" s="1">
        <f t="shared" si="13"/>
        <v>2027</v>
      </c>
      <c r="AK206" s="1">
        <f t="shared" si="13"/>
        <v>2028</v>
      </c>
      <c r="AL206" s="1">
        <f t="shared" si="13"/>
        <v>2029</v>
      </c>
      <c r="AM206" s="1">
        <f t="shared" si="13"/>
        <v>2030</v>
      </c>
      <c r="AN206" s="1">
        <f t="shared" si="13"/>
        <v>2031</v>
      </c>
      <c r="AO206" s="1">
        <f t="shared" si="13"/>
        <v>2032</v>
      </c>
      <c r="AP206" s="1">
        <f t="shared" si="13"/>
        <v>2033</v>
      </c>
      <c r="AQ206" s="1">
        <f t="shared" si="13"/>
        <v>2034</v>
      </c>
      <c r="AR206" s="1">
        <f t="shared" si="13"/>
        <v>2035</v>
      </c>
      <c r="AS206" s="1">
        <f t="shared" si="13"/>
        <v>2036</v>
      </c>
      <c r="AT206" s="1">
        <f t="shared" si="13"/>
        <v>2037</v>
      </c>
      <c r="AU206" s="1">
        <f t="shared" si="13"/>
        <v>2038</v>
      </c>
      <c r="AV206" s="1">
        <f t="shared" si="13"/>
        <v>2039</v>
      </c>
      <c r="AW206" s="1">
        <f t="shared" si="13"/>
        <v>2040</v>
      </c>
      <c r="AX206" s="1">
        <f t="shared" si="13"/>
        <v>2041</v>
      </c>
      <c r="AY206" s="1">
        <f t="shared" si="13"/>
        <v>2042</v>
      </c>
      <c r="AZ206" s="1">
        <f t="shared" si="13"/>
        <v>2043</v>
      </c>
      <c r="BA206" s="1">
        <f t="shared" si="13"/>
        <v>2044</v>
      </c>
      <c r="BB206" s="1">
        <f t="shared" si="13"/>
        <v>2045</v>
      </c>
      <c r="BC206" s="1">
        <f t="shared" si="13"/>
        <v>2046</v>
      </c>
      <c r="BD206" s="1">
        <f t="shared" si="13"/>
        <v>2047</v>
      </c>
      <c r="BE206" s="1">
        <f t="shared" si="13"/>
        <v>2048</v>
      </c>
      <c r="BF206" s="1">
        <f t="shared" si="13"/>
        <v>2049</v>
      </c>
      <c r="BG206" s="1">
        <f t="shared" si="13"/>
        <v>2050</v>
      </c>
    </row>
    <row r="207" spans="1:59">
      <c r="B207" s="788" t="s">
        <v>689</v>
      </c>
      <c r="C207" s="4"/>
      <c r="D207" s="735" t="s">
        <v>34</v>
      </c>
      <c r="E207" s="62" t="str">
        <f>'Solar - PV'!K170</f>
        <v>Utility PV - 14% - Low</v>
      </c>
      <c r="F207" s="41"/>
      <c r="G207" s="41"/>
      <c r="H207" s="41"/>
      <c r="I207" s="41"/>
      <c r="J207" s="41"/>
      <c r="K207" s="41"/>
      <c r="L207" s="41"/>
      <c r="M207" s="41"/>
      <c r="N207" s="41"/>
      <c r="O207" s="41"/>
      <c r="P207" s="41"/>
      <c r="Q207" s="41"/>
      <c r="R207" s="41"/>
      <c r="S207" s="42"/>
      <c r="T207" s="42"/>
      <c r="U207" s="42"/>
      <c r="V207" s="42"/>
      <c r="W207" s="42">
        <f>'Solar - PV'!L170</f>
        <v>184.37208263053489</v>
      </c>
      <c r="X207" s="42">
        <f>'Solar - PV'!M170</f>
        <v>170.18087925181621</v>
      </c>
      <c r="Y207" s="42">
        <f>'Solar - PV'!N170</f>
        <v>155.98967587309753</v>
      </c>
      <c r="Z207" s="42">
        <f>'Solar - PV'!O170</f>
        <v>140.98307784336774</v>
      </c>
      <c r="AA207" s="42">
        <f>'Solar - PV'!P170</f>
        <v>125.97647981363798</v>
      </c>
      <c r="AB207" s="42">
        <f>'Solar - PV'!Q170</f>
        <v>110.96988178390818</v>
      </c>
      <c r="AC207" s="42">
        <f>'Solar - PV'!R170</f>
        <v>96.778678405189524</v>
      </c>
      <c r="AD207" s="42">
        <f>'Solar - PV'!S170</f>
        <v>96.778678405189524</v>
      </c>
      <c r="AE207" s="42">
        <f>'Solar - PV'!T170</f>
        <v>96.778678405189524</v>
      </c>
      <c r="AF207" s="42">
        <f>'Solar - PV'!U170</f>
        <v>96.778678405189524</v>
      </c>
      <c r="AG207" s="42">
        <f>'Solar - PV'!V170</f>
        <v>96.778678405189524</v>
      </c>
      <c r="AH207" s="42">
        <f>'Solar - PV'!W170</f>
        <v>96.778678405189524</v>
      </c>
      <c r="AI207" s="42">
        <f>'Solar - PV'!X170</f>
        <v>96.778678405189524</v>
      </c>
      <c r="AJ207" s="42">
        <f>'Solar - PV'!Y170</f>
        <v>96.778678405189524</v>
      </c>
      <c r="AK207" s="42">
        <f>'Solar - PV'!Z170</f>
        <v>96.778678405189524</v>
      </c>
      <c r="AL207" s="42">
        <f>'Solar - PV'!AA170</f>
        <v>96.778678405189524</v>
      </c>
      <c r="AM207" s="42">
        <f>'Solar - PV'!AB170</f>
        <v>96.778678405189524</v>
      </c>
      <c r="AN207" s="42">
        <f>'Solar - PV'!AC170</f>
        <v>96.778678405189524</v>
      </c>
      <c r="AO207" s="42">
        <f>'Solar - PV'!AD170</f>
        <v>96.778678405189524</v>
      </c>
      <c r="AP207" s="42">
        <f>'Solar - PV'!AE170</f>
        <v>96.778678405189524</v>
      </c>
      <c r="AQ207" s="42">
        <f>'Solar - PV'!AF170</f>
        <v>96.778678405189524</v>
      </c>
      <c r="AR207" s="42">
        <f>'Solar - PV'!AG170</f>
        <v>96.778678405189524</v>
      </c>
      <c r="AS207" s="42">
        <f>'Solar - PV'!AH170</f>
        <v>96.778678405189524</v>
      </c>
      <c r="AT207" s="42">
        <f>'Solar - PV'!AI170</f>
        <v>96.778678405189524</v>
      </c>
      <c r="AU207" s="42">
        <f>'Solar - PV'!AJ170</f>
        <v>96.778678405189524</v>
      </c>
      <c r="AV207" s="42">
        <f>'Solar - PV'!AK170</f>
        <v>96.778678405189524</v>
      </c>
      <c r="AW207" s="42">
        <f>'Solar - PV'!AL170</f>
        <v>96.778678405189524</v>
      </c>
      <c r="AX207" s="42">
        <f>'Solar - PV'!AM170</f>
        <v>96.778678405189524</v>
      </c>
      <c r="AY207" s="42">
        <f>'Solar - PV'!AN170</f>
        <v>96.778678405189524</v>
      </c>
      <c r="AZ207" s="42">
        <f>'Solar - PV'!AO170</f>
        <v>96.778678405189524</v>
      </c>
      <c r="BA207" s="42">
        <f>'Solar - PV'!AP170</f>
        <v>96.778678405189524</v>
      </c>
      <c r="BB207" s="42">
        <f>'Solar - PV'!AQ170</f>
        <v>96.778678405189524</v>
      </c>
      <c r="BC207" s="42">
        <f>'Solar - PV'!AR170</f>
        <v>96.778678405189524</v>
      </c>
      <c r="BD207" s="42">
        <f>'Solar - PV'!AS170</f>
        <v>96.778678405189524</v>
      </c>
      <c r="BE207" s="42">
        <f>'Solar - PV'!AT170</f>
        <v>96.778678405189524</v>
      </c>
      <c r="BF207" s="42">
        <f>'Solar - PV'!AU170</f>
        <v>96.778678405189524</v>
      </c>
      <c r="BG207" s="42">
        <f>'Solar - PV'!AV170</f>
        <v>96.778678405189524</v>
      </c>
    </row>
    <row r="208" spans="1:59">
      <c r="B208" s="788"/>
      <c r="C208" s="4"/>
      <c r="D208" s="736"/>
      <c r="E208" s="62" t="str">
        <f>'Solar - PV'!K171</f>
        <v>Utility PV - 14% - Mid</v>
      </c>
      <c r="F208" s="47"/>
      <c r="G208" s="47"/>
      <c r="H208" s="47"/>
      <c r="I208" s="47"/>
      <c r="J208" s="47"/>
      <c r="K208" s="47"/>
      <c r="L208" s="47"/>
      <c r="M208" s="47"/>
      <c r="N208" s="47"/>
      <c r="O208" s="47"/>
      <c r="P208" s="47"/>
      <c r="Q208" s="47"/>
      <c r="R208" s="47"/>
      <c r="S208" s="42"/>
      <c r="T208" s="42"/>
      <c r="U208" s="42"/>
      <c r="V208" s="42">
        <f>'Solar - PV'!L59</f>
        <v>232.96414630969153</v>
      </c>
      <c r="W208" s="42">
        <f>'Solar - PV'!L171</f>
        <v>184.37208263053489</v>
      </c>
      <c r="X208" s="42">
        <f>'Solar - PV'!M171</f>
        <v>177.70221468757111</v>
      </c>
      <c r="Y208" s="42">
        <f>'Solar - PV'!N171</f>
        <v>171.03234674460734</v>
      </c>
      <c r="Z208" s="42">
        <f>'Solar - PV'!O171</f>
        <v>163.54708415063246</v>
      </c>
      <c r="AA208" s="42">
        <f>'Solar - PV'!P171</f>
        <v>156.06182155665758</v>
      </c>
      <c r="AB208" s="42">
        <f>'Solar - PV'!Q171</f>
        <v>148.57655896268272</v>
      </c>
      <c r="AC208" s="42">
        <f>'Solar - PV'!R171</f>
        <v>141.90669101971901</v>
      </c>
      <c r="AD208" s="42">
        <f>'Solar - PV'!S171</f>
        <v>137.39388975826603</v>
      </c>
      <c r="AE208" s="42">
        <f>'Solar - PV'!T171</f>
        <v>132.88108849681311</v>
      </c>
      <c r="AF208" s="42">
        <f>'Solar - PV'!U171</f>
        <v>128.36828723536016</v>
      </c>
      <c r="AG208" s="42">
        <f>'Solar - PV'!V171</f>
        <v>123.85548597390722</v>
      </c>
      <c r="AH208" s="42">
        <f>'Solar - PV'!W171</f>
        <v>119.34268471245426</v>
      </c>
      <c r="AI208" s="42">
        <f>'Solar - PV'!X171</f>
        <v>114.82988345100129</v>
      </c>
      <c r="AJ208" s="42">
        <f>'Solar - PV'!Y171</f>
        <v>110.31708218954836</v>
      </c>
      <c r="AK208" s="42">
        <f>'Solar - PV'!Z171</f>
        <v>105.80428092809542</v>
      </c>
      <c r="AL208" s="42">
        <f>'Solar - PV'!AA171</f>
        <v>101.29147966664247</v>
      </c>
      <c r="AM208" s="42">
        <f>'Solar - PV'!AB171</f>
        <v>96.778678405189524</v>
      </c>
      <c r="AN208" s="42">
        <f>'Solar - PV'!AC171</f>
        <v>96.778678405189524</v>
      </c>
      <c r="AO208" s="42">
        <f>'Solar - PV'!AD171</f>
        <v>96.778678405189524</v>
      </c>
      <c r="AP208" s="42">
        <f>'Solar - PV'!AE171</f>
        <v>96.778678405189524</v>
      </c>
      <c r="AQ208" s="42">
        <f>'Solar - PV'!AF171</f>
        <v>96.778678405189524</v>
      </c>
      <c r="AR208" s="42">
        <f>'Solar - PV'!AG171</f>
        <v>96.778678405189524</v>
      </c>
      <c r="AS208" s="42">
        <f>'Solar - PV'!AH171</f>
        <v>96.778678405189524</v>
      </c>
      <c r="AT208" s="42">
        <f>'Solar - PV'!AI171</f>
        <v>96.778678405189524</v>
      </c>
      <c r="AU208" s="42">
        <f>'Solar - PV'!AJ171</f>
        <v>96.778678405189524</v>
      </c>
      <c r="AV208" s="42">
        <f>'Solar - PV'!AK171</f>
        <v>96.778678405189524</v>
      </c>
      <c r="AW208" s="42">
        <f>'Solar - PV'!AL171</f>
        <v>96.778678405189524</v>
      </c>
      <c r="AX208" s="42">
        <f>'Solar - PV'!AM171</f>
        <v>96.778678405189524</v>
      </c>
      <c r="AY208" s="42">
        <f>'Solar - PV'!AN171</f>
        <v>96.778678405189524</v>
      </c>
      <c r="AZ208" s="42">
        <f>'Solar - PV'!AO171</f>
        <v>96.778678405189524</v>
      </c>
      <c r="BA208" s="42">
        <f>'Solar - PV'!AP171</f>
        <v>96.778678405189524</v>
      </c>
      <c r="BB208" s="42">
        <f>'Solar - PV'!AQ171</f>
        <v>96.778678405189524</v>
      </c>
      <c r="BC208" s="42">
        <f>'Solar - PV'!AR171</f>
        <v>96.778678405189524</v>
      </c>
      <c r="BD208" s="42">
        <f>'Solar - PV'!AS171</f>
        <v>96.778678405189524</v>
      </c>
      <c r="BE208" s="42">
        <f>'Solar - PV'!AT171</f>
        <v>96.778678405189524</v>
      </c>
      <c r="BF208" s="42">
        <f>'Solar - PV'!AU171</f>
        <v>96.778678405189524</v>
      </c>
      <c r="BG208" s="42">
        <f>'Solar - PV'!AV171</f>
        <v>96.778678405189524</v>
      </c>
    </row>
    <row r="209" spans="2:59" ht="15.75" thickBot="1">
      <c r="B209" s="788"/>
      <c r="C209" s="4"/>
      <c r="D209" s="736"/>
      <c r="E209" s="62" t="str">
        <f>'Solar - PV'!K172</f>
        <v>Utility PV - 14% - High</v>
      </c>
      <c r="F209" s="77"/>
      <c r="G209" s="77"/>
      <c r="H209" s="77"/>
      <c r="I209" s="77"/>
      <c r="J209" s="77"/>
      <c r="K209" s="77"/>
      <c r="L209" s="77"/>
      <c r="M209" s="77"/>
      <c r="N209" s="77"/>
      <c r="O209" s="77"/>
      <c r="P209" s="77"/>
      <c r="Q209" s="77"/>
      <c r="R209" s="77"/>
      <c r="S209" s="42"/>
      <c r="T209" s="42"/>
      <c r="U209" s="42"/>
      <c r="V209" s="42"/>
      <c r="W209" s="42">
        <f>'Solar - PV'!L172</f>
        <v>184.37208263053489</v>
      </c>
      <c r="X209" s="42">
        <f>'Solar - PV'!M172</f>
        <v>183.55668797952379</v>
      </c>
      <c r="Y209" s="42">
        <f>'Solar - PV'!N172</f>
        <v>182.74129332851271</v>
      </c>
      <c r="Z209" s="42">
        <f>'Solar - PV'!O172</f>
        <v>181.11050402649053</v>
      </c>
      <c r="AA209" s="42">
        <f>'Solar - PV'!P172</f>
        <v>179.47971472446835</v>
      </c>
      <c r="AB209" s="42">
        <f>'Solar - PV'!Q172</f>
        <v>177.84892542244617</v>
      </c>
      <c r="AC209" s="42">
        <f>'Solar - PV'!R172</f>
        <v>177.0335307714351</v>
      </c>
      <c r="AD209" s="42">
        <f>'Solar - PV'!S172</f>
        <v>177.0335307714351</v>
      </c>
      <c r="AE209" s="42">
        <f>'Solar - PV'!T172</f>
        <v>177.0335307714351</v>
      </c>
      <c r="AF209" s="42">
        <f>'Solar - PV'!U172</f>
        <v>177.0335307714351</v>
      </c>
      <c r="AG209" s="42">
        <f>'Solar - PV'!V172</f>
        <v>177.0335307714351</v>
      </c>
      <c r="AH209" s="42">
        <f>'Solar - PV'!W172</f>
        <v>177.0335307714351</v>
      </c>
      <c r="AI209" s="42">
        <f>'Solar - PV'!X172</f>
        <v>177.0335307714351</v>
      </c>
      <c r="AJ209" s="42">
        <f>'Solar - PV'!Y172</f>
        <v>177.0335307714351</v>
      </c>
      <c r="AK209" s="42">
        <f>'Solar - PV'!Z172</f>
        <v>177.0335307714351</v>
      </c>
      <c r="AL209" s="42">
        <f>'Solar - PV'!AA172</f>
        <v>177.0335307714351</v>
      </c>
      <c r="AM209" s="42">
        <f>'Solar - PV'!AB172</f>
        <v>177.0335307714351</v>
      </c>
      <c r="AN209" s="42">
        <f>'Solar - PV'!AC172</f>
        <v>177.0335307714351</v>
      </c>
      <c r="AO209" s="42">
        <f>'Solar - PV'!AD172</f>
        <v>177.0335307714351</v>
      </c>
      <c r="AP209" s="42">
        <f>'Solar - PV'!AE172</f>
        <v>177.0335307714351</v>
      </c>
      <c r="AQ209" s="42">
        <f>'Solar - PV'!AF172</f>
        <v>177.0335307714351</v>
      </c>
      <c r="AR209" s="42">
        <f>'Solar - PV'!AG172</f>
        <v>177.0335307714351</v>
      </c>
      <c r="AS209" s="42">
        <f>'Solar - PV'!AH172</f>
        <v>177.0335307714351</v>
      </c>
      <c r="AT209" s="42">
        <f>'Solar - PV'!AI172</f>
        <v>177.0335307714351</v>
      </c>
      <c r="AU209" s="42">
        <f>'Solar - PV'!AJ172</f>
        <v>177.0335307714351</v>
      </c>
      <c r="AV209" s="42">
        <f>'Solar - PV'!AK172</f>
        <v>177.0335307714351</v>
      </c>
      <c r="AW209" s="42">
        <f>'Solar - PV'!AL172</f>
        <v>177.0335307714351</v>
      </c>
      <c r="AX209" s="42">
        <f>'Solar - PV'!AM172</f>
        <v>177.0335307714351</v>
      </c>
      <c r="AY209" s="42">
        <f>'Solar - PV'!AN172</f>
        <v>177.0335307714351</v>
      </c>
      <c r="AZ209" s="42">
        <f>'Solar - PV'!AO172</f>
        <v>177.0335307714351</v>
      </c>
      <c r="BA209" s="42">
        <f>'Solar - PV'!AP172</f>
        <v>177.0335307714351</v>
      </c>
      <c r="BB209" s="42">
        <f>'Solar - PV'!AQ172</f>
        <v>177.0335307714351</v>
      </c>
      <c r="BC209" s="42">
        <f>'Solar - PV'!AR172</f>
        <v>177.0335307714351</v>
      </c>
      <c r="BD209" s="42">
        <f>'Solar - PV'!AS172</f>
        <v>177.0335307714351</v>
      </c>
      <c r="BE209" s="42">
        <f>'Solar - PV'!AT172</f>
        <v>177.0335307714351</v>
      </c>
      <c r="BF209" s="42">
        <f>'Solar - PV'!AU172</f>
        <v>177.0335307714351</v>
      </c>
      <c r="BG209" s="42">
        <f>'Solar - PV'!AV172</f>
        <v>177.0335307714351</v>
      </c>
    </row>
    <row r="210" spans="2:59" ht="15.75" thickTop="1">
      <c r="B210" s="788"/>
      <c r="C210" s="4"/>
      <c r="D210" s="736"/>
      <c r="E210" s="62" t="str">
        <f>'Solar - PV'!K173</f>
        <v>Utility PV - 20% - Low</v>
      </c>
      <c r="F210" s="78"/>
      <c r="G210" s="78"/>
      <c r="H210" s="78"/>
      <c r="I210" s="78"/>
      <c r="J210" s="78"/>
      <c r="K210" s="78"/>
      <c r="L210" s="78"/>
      <c r="M210" s="78"/>
      <c r="N210" s="78"/>
      <c r="O210" s="78"/>
      <c r="P210" s="78"/>
      <c r="Q210" s="78"/>
      <c r="R210" s="78"/>
      <c r="S210" s="42"/>
      <c r="T210" s="42"/>
      <c r="U210" s="42"/>
      <c r="V210" s="42"/>
      <c r="W210" s="42">
        <f>'Solar - PV'!L173</f>
        <v>129.06045784137444</v>
      </c>
      <c r="X210" s="42">
        <f>'Solar - PV'!M173</f>
        <v>119.12661547627135</v>
      </c>
      <c r="Y210" s="42">
        <f>'Solar - PV'!N173</f>
        <v>109.19277311116828</v>
      </c>
      <c r="Z210" s="42">
        <f>'Solar - PV'!O173</f>
        <v>98.688154490357419</v>
      </c>
      <c r="AA210" s="42">
        <f>'Solar - PV'!P173</f>
        <v>88.183535869546589</v>
      </c>
      <c r="AB210" s="42">
        <f>'Solar - PV'!Q173</f>
        <v>77.678917248735729</v>
      </c>
      <c r="AC210" s="42">
        <f>'Solar - PV'!R173</f>
        <v>67.745074883632668</v>
      </c>
      <c r="AD210" s="42">
        <f>'Solar - PV'!S173</f>
        <v>67.745074883632668</v>
      </c>
      <c r="AE210" s="42">
        <f>'Solar - PV'!T173</f>
        <v>67.745074883632668</v>
      </c>
      <c r="AF210" s="42">
        <f>'Solar - PV'!U173</f>
        <v>67.745074883632668</v>
      </c>
      <c r="AG210" s="42">
        <f>'Solar - PV'!V173</f>
        <v>67.745074883632668</v>
      </c>
      <c r="AH210" s="42">
        <f>'Solar - PV'!W173</f>
        <v>67.745074883632668</v>
      </c>
      <c r="AI210" s="42">
        <f>'Solar - PV'!X173</f>
        <v>67.745074883632668</v>
      </c>
      <c r="AJ210" s="42">
        <f>'Solar - PV'!Y173</f>
        <v>67.745074883632668</v>
      </c>
      <c r="AK210" s="42">
        <f>'Solar - PV'!Z173</f>
        <v>67.745074883632668</v>
      </c>
      <c r="AL210" s="42">
        <f>'Solar - PV'!AA173</f>
        <v>67.745074883632668</v>
      </c>
      <c r="AM210" s="42">
        <f>'Solar - PV'!AB173</f>
        <v>67.745074883632668</v>
      </c>
      <c r="AN210" s="42">
        <f>'Solar - PV'!AC173</f>
        <v>67.745074883632668</v>
      </c>
      <c r="AO210" s="42">
        <f>'Solar - PV'!AD173</f>
        <v>67.745074883632668</v>
      </c>
      <c r="AP210" s="42">
        <f>'Solar - PV'!AE173</f>
        <v>67.745074883632668</v>
      </c>
      <c r="AQ210" s="42">
        <f>'Solar - PV'!AF173</f>
        <v>67.745074883632668</v>
      </c>
      <c r="AR210" s="42">
        <f>'Solar - PV'!AG173</f>
        <v>67.745074883632668</v>
      </c>
      <c r="AS210" s="42">
        <f>'Solar - PV'!AH173</f>
        <v>67.745074883632668</v>
      </c>
      <c r="AT210" s="42">
        <f>'Solar - PV'!AI173</f>
        <v>67.745074883632668</v>
      </c>
      <c r="AU210" s="42">
        <f>'Solar - PV'!AJ173</f>
        <v>67.745074883632668</v>
      </c>
      <c r="AV210" s="42">
        <f>'Solar - PV'!AK173</f>
        <v>67.745074883632668</v>
      </c>
      <c r="AW210" s="42">
        <f>'Solar - PV'!AL173</f>
        <v>67.745074883632668</v>
      </c>
      <c r="AX210" s="42">
        <f>'Solar - PV'!AM173</f>
        <v>67.745074883632668</v>
      </c>
      <c r="AY210" s="42">
        <f>'Solar - PV'!AN173</f>
        <v>67.745074883632668</v>
      </c>
      <c r="AZ210" s="42">
        <f>'Solar - PV'!AO173</f>
        <v>67.745074883632668</v>
      </c>
      <c r="BA210" s="42">
        <f>'Solar - PV'!AP173</f>
        <v>67.745074883632668</v>
      </c>
      <c r="BB210" s="42">
        <f>'Solar - PV'!AQ173</f>
        <v>67.745074883632668</v>
      </c>
      <c r="BC210" s="42">
        <f>'Solar - PV'!AR173</f>
        <v>67.745074883632668</v>
      </c>
      <c r="BD210" s="42">
        <f>'Solar - PV'!AS173</f>
        <v>67.745074883632668</v>
      </c>
      <c r="BE210" s="42">
        <f>'Solar - PV'!AT173</f>
        <v>67.745074883632668</v>
      </c>
      <c r="BF210" s="42">
        <f>'Solar - PV'!AU173</f>
        <v>67.745074883632668</v>
      </c>
      <c r="BG210" s="42">
        <f>'Solar - PV'!AV173</f>
        <v>67.745074883632668</v>
      </c>
    </row>
    <row r="211" spans="2:59">
      <c r="B211" s="788"/>
      <c r="C211" s="4"/>
      <c r="D211" s="736"/>
      <c r="E211" s="62" t="str">
        <f>'Solar - PV'!K174</f>
        <v>Utility PV - 20% - Mid</v>
      </c>
      <c r="F211" s="47"/>
      <c r="G211" s="47"/>
      <c r="H211" s="47"/>
      <c r="I211" s="47"/>
      <c r="J211" s="47"/>
      <c r="K211" s="47"/>
      <c r="L211" s="47"/>
      <c r="M211" s="47"/>
      <c r="N211" s="47"/>
      <c r="O211" s="47"/>
      <c r="P211" s="47"/>
      <c r="Q211" s="47"/>
      <c r="R211" s="47"/>
      <c r="S211" s="42"/>
      <c r="T211" s="42"/>
      <c r="U211" s="42"/>
      <c r="V211" s="42">
        <f>'Solar - PV'!L60</f>
        <v>163.07490241678408</v>
      </c>
      <c r="W211" s="42">
        <f>'Solar - PV'!L174</f>
        <v>129.06045784137444</v>
      </c>
      <c r="X211" s="42">
        <f>'Solar - PV'!M174</f>
        <v>124.3915502812998</v>
      </c>
      <c r="Y211" s="42">
        <f>'Solar - PV'!N174</f>
        <v>119.72264272122514</v>
      </c>
      <c r="Z211" s="42">
        <f>'Solar - PV'!O174</f>
        <v>114.48295890544273</v>
      </c>
      <c r="AA211" s="42">
        <f>'Solar - PV'!P174</f>
        <v>109.24327508966032</v>
      </c>
      <c r="AB211" s="42">
        <f>'Solar - PV'!Q174</f>
        <v>104.0035912738779</v>
      </c>
      <c r="AC211" s="42">
        <f>'Solar - PV'!R174</f>
        <v>99.334683713803301</v>
      </c>
      <c r="AD211" s="42">
        <f>'Solar - PV'!S174</f>
        <v>96.175722830786228</v>
      </c>
      <c r="AE211" s="42">
        <f>'Solar - PV'!T174</f>
        <v>93.016761947769183</v>
      </c>
      <c r="AF211" s="42">
        <f>'Solar - PV'!U174</f>
        <v>89.857801064752124</v>
      </c>
      <c r="AG211" s="42">
        <f>'Solar - PV'!V174</f>
        <v>86.698840181735065</v>
      </c>
      <c r="AH211" s="42">
        <f>'Solar - PV'!W174</f>
        <v>83.539879298717992</v>
      </c>
      <c r="AI211" s="42">
        <f>'Solar - PV'!X174</f>
        <v>80.380918415700918</v>
      </c>
      <c r="AJ211" s="42">
        <f>'Solar - PV'!Y174</f>
        <v>77.221957532683859</v>
      </c>
      <c r="AK211" s="42">
        <f>'Solar - PV'!Z174</f>
        <v>74.0629966496668</v>
      </c>
      <c r="AL211" s="42">
        <f>'Solar - PV'!AA174</f>
        <v>70.904035766649741</v>
      </c>
      <c r="AM211" s="42">
        <f>'Solar - PV'!AB174</f>
        <v>67.745074883632668</v>
      </c>
      <c r="AN211" s="42">
        <f>'Solar - PV'!AC174</f>
        <v>67.745074883632668</v>
      </c>
      <c r="AO211" s="42">
        <f>'Solar - PV'!AD174</f>
        <v>67.745074883632668</v>
      </c>
      <c r="AP211" s="42">
        <f>'Solar - PV'!AE174</f>
        <v>67.745074883632668</v>
      </c>
      <c r="AQ211" s="42">
        <f>'Solar - PV'!AF174</f>
        <v>67.745074883632668</v>
      </c>
      <c r="AR211" s="42">
        <f>'Solar - PV'!AG174</f>
        <v>67.745074883632668</v>
      </c>
      <c r="AS211" s="42">
        <f>'Solar - PV'!AH174</f>
        <v>67.745074883632668</v>
      </c>
      <c r="AT211" s="42">
        <f>'Solar - PV'!AI174</f>
        <v>67.745074883632668</v>
      </c>
      <c r="AU211" s="42">
        <f>'Solar - PV'!AJ174</f>
        <v>67.745074883632668</v>
      </c>
      <c r="AV211" s="42">
        <f>'Solar - PV'!AK174</f>
        <v>67.745074883632668</v>
      </c>
      <c r="AW211" s="42">
        <f>'Solar - PV'!AL174</f>
        <v>67.745074883632668</v>
      </c>
      <c r="AX211" s="42">
        <f>'Solar - PV'!AM174</f>
        <v>67.745074883632668</v>
      </c>
      <c r="AY211" s="42">
        <f>'Solar - PV'!AN174</f>
        <v>67.745074883632668</v>
      </c>
      <c r="AZ211" s="42">
        <f>'Solar - PV'!AO174</f>
        <v>67.745074883632668</v>
      </c>
      <c r="BA211" s="42">
        <f>'Solar - PV'!AP174</f>
        <v>67.745074883632668</v>
      </c>
      <c r="BB211" s="42">
        <f>'Solar - PV'!AQ174</f>
        <v>67.745074883632668</v>
      </c>
      <c r="BC211" s="42">
        <f>'Solar - PV'!AR174</f>
        <v>67.745074883632668</v>
      </c>
      <c r="BD211" s="42">
        <f>'Solar - PV'!AS174</f>
        <v>67.745074883632668</v>
      </c>
      <c r="BE211" s="42">
        <f>'Solar - PV'!AT174</f>
        <v>67.745074883632668</v>
      </c>
      <c r="BF211" s="42">
        <f>'Solar - PV'!AU174</f>
        <v>67.745074883632668</v>
      </c>
      <c r="BG211" s="42">
        <f>'Solar - PV'!AV174</f>
        <v>67.745074883632668</v>
      </c>
    </row>
    <row r="212" spans="2:59" ht="15.75" thickBot="1">
      <c r="B212" s="788"/>
      <c r="C212" s="4"/>
      <c r="D212" s="736"/>
      <c r="E212" s="62" t="str">
        <f>'Solar - PV'!K175</f>
        <v>Utility PV - 20% - High</v>
      </c>
      <c r="F212" s="77"/>
      <c r="G212" s="77"/>
      <c r="H212" s="77"/>
      <c r="I212" s="77"/>
      <c r="J212" s="77"/>
      <c r="K212" s="77"/>
      <c r="L212" s="77"/>
      <c r="M212" s="77"/>
      <c r="N212" s="77"/>
      <c r="O212" s="77"/>
      <c r="P212" s="77"/>
      <c r="Q212" s="77"/>
      <c r="R212" s="77"/>
      <c r="S212" s="42"/>
      <c r="T212" s="42"/>
      <c r="U212" s="42"/>
      <c r="V212" s="42"/>
      <c r="W212" s="42">
        <f>'Solar - PV'!L175</f>
        <v>129.06045784137444</v>
      </c>
      <c r="X212" s="42">
        <f>'Solar - PV'!M175</f>
        <v>128.48968158566666</v>
      </c>
      <c r="Y212" s="42">
        <f>'Solar - PV'!N175</f>
        <v>127.9189053299589</v>
      </c>
      <c r="Z212" s="42">
        <f>'Solar - PV'!O175</f>
        <v>126.77735281854338</v>
      </c>
      <c r="AA212" s="42">
        <f>'Solar - PV'!P175</f>
        <v>125.63580030712785</v>
      </c>
      <c r="AB212" s="42">
        <f>'Solar - PV'!Q175</f>
        <v>124.49424779571233</v>
      </c>
      <c r="AC212" s="42">
        <f>'Solar - PV'!R175</f>
        <v>123.92347154000457</v>
      </c>
      <c r="AD212" s="42">
        <f>'Solar - PV'!S175</f>
        <v>123.92347154000457</v>
      </c>
      <c r="AE212" s="42">
        <f>'Solar - PV'!T175</f>
        <v>123.92347154000457</v>
      </c>
      <c r="AF212" s="42">
        <f>'Solar - PV'!U175</f>
        <v>123.92347154000457</v>
      </c>
      <c r="AG212" s="42">
        <f>'Solar - PV'!V175</f>
        <v>123.92347154000457</v>
      </c>
      <c r="AH212" s="42">
        <f>'Solar - PV'!W175</f>
        <v>123.92347154000457</v>
      </c>
      <c r="AI212" s="42">
        <f>'Solar - PV'!X175</f>
        <v>123.92347154000457</v>
      </c>
      <c r="AJ212" s="42">
        <f>'Solar - PV'!Y175</f>
        <v>123.92347154000457</v>
      </c>
      <c r="AK212" s="42">
        <f>'Solar - PV'!Z175</f>
        <v>123.92347154000457</v>
      </c>
      <c r="AL212" s="42">
        <f>'Solar - PV'!AA175</f>
        <v>123.92347154000457</v>
      </c>
      <c r="AM212" s="42">
        <f>'Solar - PV'!AB175</f>
        <v>123.92347154000457</v>
      </c>
      <c r="AN212" s="42">
        <f>'Solar - PV'!AC175</f>
        <v>123.92347154000457</v>
      </c>
      <c r="AO212" s="42">
        <f>'Solar - PV'!AD175</f>
        <v>123.92347154000457</v>
      </c>
      <c r="AP212" s="42">
        <f>'Solar - PV'!AE175</f>
        <v>123.92347154000457</v>
      </c>
      <c r="AQ212" s="42">
        <f>'Solar - PV'!AF175</f>
        <v>123.92347154000457</v>
      </c>
      <c r="AR212" s="42">
        <f>'Solar - PV'!AG175</f>
        <v>123.92347154000457</v>
      </c>
      <c r="AS212" s="42">
        <f>'Solar - PV'!AH175</f>
        <v>123.92347154000457</v>
      </c>
      <c r="AT212" s="42">
        <f>'Solar - PV'!AI175</f>
        <v>123.92347154000457</v>
      </c>
      <c r="AU212" s="42">
        <f>'Solar - PV'!AJ175</f>
        <v>123.92347154000457</v>
      </c>
      <c r="AV212" s="42">
        <f>'Solar - PV'!AK175</f>
        <v>123.92347154000457</v>
      </c>
      <c r="AW212" s="42">
        <f>'Solar - PV'!AL175</f>
        <v>123.92347154000457</v>
      </c>
      <c r="AX212" s="42">
        <f>'Solar - PV'!AM175</f>
        <v>123.92347154000457</v>
      </c>
      <c r="AY212" s="42">
        <f>'Solar - PV'!AN175</f>
        <v>123.92347154000457</v>
      </c>
      <c r="AZ212" s="42">
        <f>'Solar - PV'!AO175</f>
        <v>123.92347154000457</v>
      </c>
      <c r="BA212" s="42">
        <f>'Solar - PV'!AP175</f>
        <v>123.92347154000457</v>
      </c>
      <c r="BB212" s="42">
        <f>'Solar - PV'!AQ175</f>
        <v>123.92347154000457</v>
      </c>
      <c r="BC212" s="42">
        <f>'Solar - PV'!AR175</f>
        <v>123.92347154000457</v>
      </c>
      <c r="BD212" s="42">
        <f>'Solar - PV'!AS175</f>
        <v>123.92347154000457</v>
      </c>
      <c r="BE212" s="42">
        <f>'Solar - PV'!AT175</f>
        <v>123.92347154000457</v>
      </c>
      <c r="BF212" s="42">
        <f>'Solar - PV'!AU175</f>
        <v>123.92347154000457</v>
      </c>
      <c r="BG212" s="42">
        <f>'Solar - PV'!AV175</f>
        <v>123.92347154000457</v>
      </c>
    </row>
    <row r="213" spans="2:59" ht="15.75" thickTop="1">
      <c r="B213" s="788"/>
      <c r="C213" s="4"/>
      <c r="D213" s="736"/>
      <c r="E213" s="62" t="str">
        <f>'Solar - PV'!K176</f>
        <v>Utility PV - 28% - Low</v>
      </c>
      <c r="F213" s="78"/>
      <c r="G213" s="78"/>
      <c r="H213" s="78"/>
      <c r="I213" s="78"/>
      <c r="J213" s="78"/>
      <c r="K213" s="78"/>
      <c r="L213" s="78"/>
      <c r="M213" s="78"/>
      <c r="N213" s="78"/>
      <c r="O213" s="78"/>
      <c r="P213" s="78"/>
      <c r="Q213" s="78"/>
      <c r="R213" s="78"/>
      <c r="S213" s="42"/>
      <c r="T213" s="42"/>
      <c r="U213" s="42"/>
      <c r="V213" s="42"/>
      <c r="W213" s="42">
        <f>'Solar - PV'!L176</f>
        <v>92.186041315267445</v>
      </c>
      <c r="X213" s="42">
        <f>'Solar - PV'!M176</f>
        <v>85.090439625908104</v>
      </c>
      <c r="Y213" s="42">
        <f>'Solar - PV'!N176</f>
        <v>77.994837936548763</v>
      </c>
      <c r="Z213" s="42">
        <f>'Solar - PV'!O176</f>
        <v>70.491538921683869</v>
      </c>
      <c r="AA213" s="42">
        <f>'Solar - PV'!P176</f>
        <v>62.98823990681899</v>
      </c>
      <c r="AB213" s="42">
        <f>'Solar - PV'!Q176</f>
        <v>55.484940891954089</v>
      </c>
      <c r="AC213" s="42">
        <f>'Solar - PV'!R176</f>
        <v>48.389339202594762</v>
      </c>
      <c r="AD213" s="42">
        <f>'Solar - PV'!S176</f>
        <v>48.389339202594762</v>
      </c>
      <c r="AE213" s="42">
        <f>'Solar - PV'!T176</f>
        <v>48.389339202594762</v>
      </c>
      <c r="AF213" s="42">
        <f>'Solar - PV'!U176</f>
        <v>48.389339202594762</v>
      </c>
      <c r="AG213" s="42">
        <f>'Solar - PV'!V176</f>
        <v>48.389339202594762</v>
      </c>
      <c r="AH213" s="42">
        <f>'Solar - PV'!W176</f>
        <v>48.389339202594762</v>
      </c>
      <c r="AI213" s="42">
        <f>'Solar - PV'!X176</f>
        <v>48.389339202594762</v>
      </c>
      <c r="AJ213" s="42">
        <f>'Solar - PV'!Y176</f>
        <v>48.389339202594762</v>
      </c>
      <c r="AK213" s="42">
        <f>'Solar - PV'!Z176</f>
        <v>48.389339202594762</v>
      </c>
      <c r="AL213" s="42">
        <f>'Solar - PV'!AA176</f>
        <v>48.389339202594762</v>
      </c>
      <c r="AM213" s="42">
        <f>'Solar - PV'!AB176</f>
        <v>48.389339202594762</v>
      </c>
      <c r="AN213" s="42">
        <f>'Solar - PV'!AC176</f>
        <v>48.389339202594762</v>
      </c>
      <c r="AO213" s="42">
        <f>'Solar - PV'!AD176</f>
        <v>48.389339202594762</v>
      </c>
      <c r="AP213" s="42">
        <f>'Solar - PV'!AE176</f>
        <v>48.389339202594762</v>
      </c>
      <c r="AQ213" s="42">
        <f>'Solar - PV'!AF176</f>
        <v>48.389339202594762</v>
      </c>
      <c r="AR213" s="42">
        <f>'Solar - PV'!AG176</f>
        <v>48.389339202594762</v>
      </c>
      <c r="AS213" s="42">
        <f>'Solar - PV'!AH176</f>
        <v>48.389339202594762</v>
      </c>
      <c r="AT213" s="42">
        <f>'Solar - PV'!AI176</f>
        <v>48.389339202594762</v>
      </c>
      <c r="AU213" s="42">
        <f>'Solar - PV'!AJ176</f>
        <v>48.389339202594762</v>
      </c>
      <c r="AV213" s="42">
        <f>'Solar - PV'!AK176</f>
        <v>48.389339202594762</v>
      </c>
      <c r="AW213" s="42">
        <f>'Solar - PV'!AL176</f>
        <v>48.389339202594762</v>
      </c>
      <c r="AX213" s="42">
        <f>'Solar - PV'!AM176</f>
        <v>48.389339202594762</v>
      </c>
      <c r="AY213" s="42">
        <f>'Solar - PV'!AN176</f>
        <v>48.389339202594762</v>
      </c>
      <c r="AZ213" s="42">
        <f>'Solar - PV'!AO176</f>
        <v>48.389339202594762</v>
      </c>
      <c r="BA213" s="42">
        <f>'Solar - PV'!AP176</f>
        <v>48.389339202594762</v>
      </c>
      <c r="BB213" s="42">
        <f>'Solar - PV'!AQ176</f>
        <v>48.389339202594762</v>
      </c>
      <c r="BC213" s="42">
        <f>'Solar - PV'!AR176</f>
        <v>48.389339202594762</v>
      </c>
      <c r="BD213" s="42">
        <f>'Solar - PV'!AS176</f>
        <v>48.389339202594762</v>
      </c>
      <c r="BE213" s="42">
        <f>'Solar - PV'!AT176</f>
        <v>48.389339202594762</v>
      </c>
      <c r="BF213" s="42">
        <f>'Solar - PV'!AU176</f>
        <v>48.389339202594762</v>
      </c>
      <c r="BG213" s="42">
        <f>'Solar - PV'!AV176</f>
        <v>48.389339202594762</v>
      </c>
    </row>
    <row r="214" spans="2:59">
      <c r="B214" s="788"/>
      <c r="C214" s="4"/>
      <c r="D214" s="736"/>
      <c r="E214" s="62" t="str">
        <f>'Solar - PV'!K177</f>
        <v>Utility PV - 28% - Mid</v>
      </c>
      <c r="F214" s="47"/>
      <c r="G214" s="47"/>
      <c r="H214" s="47"/>
      <c r="I214" s="47"/>
      <c r="J214" s="47"/>
      <c r="K214" s="47"/>
      <c r="L214" s="47"/>
      <c r="M214" s="47"/>
      <c r="N214" s="47"/>
      <c r="O214" s="47"/>
      <c r="P214" s="47"/>
      <c r="Q214" s="47"/>
      <c r="R214" s="47"/>
      <c r="S214" s="42"/>
      <c r="T214" s="42"/>
      <c r="U214" s="42"/>
      <c r="V214" s="42">
        <f>'Solar - PV'!L61</f>
        <v>116.48207315484576</v>
      </c>
      <c r="W214" s="42">
        <f>'Solar - PV'!L177</f>
        <v>92.186041315267445</v>
      </c>
      <c r="X214" s="42">
        <f>'Solar - PV'!M177</f>
        <v>88.851107343785557</v>
      </c>
      <c r="Y214" s="42">
        <f>'Solar - PV'!N177</f>
        <v>85.516173372303669</v>
      </c>
      <c r="Z214" s="42">
        <f>'Solar - PV'!O177</f>
        <v>81.773542075316229</v>
      </c>
      <c r="AA214" s="42">
        <f>'Solar - PV'!P177</f>
        <v>78.030910778328789</v>
      </c>
      <c r="AB214" s="42">
        <f>'Solar - PV'!Q177</f>
        <v>74.288279481341362</v>
      </c>
      <c r="AC214" s="42">
        <f>'Solar - PV'!R177</f>
        <v>70.953345509859503</v>
      </c>
      <c r="AD214" s="42">
        <f>'Solar - PV'!S177</f>
        <v>68.696944879133014</v>
      </c>
      <c r="AE214" s="42">
        <f>'Solar - PV'!T177</f>
        <v>66.440544248406553</v>
      </c>
      <c r="AF214" s="42">
        <f>'Solar - PV'!U177</f>
        <v>64.184143617680078</v>
      </c>
      <c r="AG214" s="42">
        <f>'Solar - PV'!V177</f>
        <v>61.927742986953611</v>
      </c>
      <c r="AH214" s="42">
        <f>'Solar - PV'!W177</f>
        <v>59.671342356227129</v>
      </c>
      <c r="AI214" s="42">
        <f>'Solar - PV'!X177</f>
        <v>57.414941725500647</v>
      </c>
      <c r="AJ214" s="42">
        <f>'Solar - PV'!Y177</f>
        <v>55.158541094774179</v>
      </c>
      <c r="AK214" s="42">
        <f>'Solar - PV'!Z177</f>
        <v>52.902140464047712</v>
      </c>
      <c r="AL214" s="42">
        <f>'Solar - PV'!AA177</f>
        <v>50.645739833321237</v>
      </c>
      <c r="AM214" s="42">
        <f>'Solar - PV'!AB177</f>
        <v>48.389339202594762</v>
      </c>
      <c r="AN214" s="42">
        <f>'Solar - PV'!AC177</f>
        <v>48.389339202594762</v>
      </c>
      <c r="AO214" s="42">
        <f>'Solar - PV'!AD177</f>
        <v>48.389339202594762</v>
      </c>
      <c r="AP214" s="42">
        <f>'Solar - PV'!AE177</f>
        <v>48.389339202594762</v>
      </c>
      <c r="AQ214" s="42">
        <f>'Solar - PV'!AF177</f>
        <v>48.389339202594762</v>
      </c>
      <c r="AR214" s="42">
        <f>'Solar - PV'!AG177</f>
        <v>48.389339202594762</v>
      </c>
      <c r="AS214" s="42">
        <f>'Solar - PV'!AH177</f>
        <v>48.389339202594762</v>
      </c>
      <c r="AT214" s="42">
        <f>'Solar - PV'!AI177</f>
        <v>48.389339202594762</v>
      </c>
      <c r="AU214" s="42">
        <f>'Solar - PV'!AJ177</f>
        <v>48.389339202594762</v>
      </c>
      <c r="AV214" s="42">
        <f>'Solar - PV'!AK177</f>
        <v>48.389339202594762</v>
      </c>
      <c r="AW214" s="42">
        <f>'Solar - PV'!AL177</f>
        <v>48.389339202594762</v>
      </c>
      <c r="AX214" s="42">
        <f>'Solar - PV'!AM177</f>
        <v>48.389339202594762</v>
      </c>
      <c r="AY214" s="42">
        <f>'Solar - PV'!AN177</f>
        <v>48.389339202594762</v>
      </c>
      <c r="AZ214" s="42">
        <f>'Solar - PV'!AO177</f>
        <v>48.389339202594762</v>
      </c>
      <c r="BA214" s="42">
        <f>'Solar - PV'!AP177</f>
        <v>48.389339202594762</v>
      </c>
      <c r="BB214" s="42">
        <f>'Solar - PV'!AQ177</f>
        <v>48.389339202594762</v>
      </c>
      <c r="BC214" s="42">
        <f>'Solar - PV'!AR177</f>
        <v>48.389339202594762</v>
      </c>
      <c r="BD214" s="42">
        <f>'Solar - PV'!AS177</f>
        <v>48.389339202594762</v>
      </c>
      <c r="BE214" s="42">
        <f>'Solar - PV'!AT177</f>
        <v>48.389339202594762</v>
      </c>
      <c r="BF214" s="42">
        <f>'Solar - PV'!AU177</f>
        <v>48.389339202594762</v>
      </c>
      <c r="BG214" s="42">
        <f>'Solar - PV'!AV177</f>
        <v>48.389339202594762</v>
      </c>
    </row>
    <row r="215" spans="2:59" ht="15.75" thickBot="1">
      <c r="B215" s="788"/>
      <c r="C215" s="4"/>
      <c r="D215" s="736"/>
      <c r="E215" s="701" t="str">
        <f>'Solar - PV'!K178</f>
        <v>Utility PV - 28% - High</v>
      </c>
      <c r="F215" s="77"/>
      <c r="G215" s="77"/>
      <c r="H215" s="77"/>
      <c r="I215" s="77"/>
      <c r="J215" s="77"/>
      <c r="K215" s="77"/>
      <c r="L215" s="77"/>
      <c r="M215" s="77"/>
      <c r="N215" s="77"/>
      <c r="O215" s="77"/>
      <c r="P215" s="77"/>
      <c r="Q215" s="77"/>
      <c r="R215" s="77"/>
      <c r="S215" s="42"/>
      <c r="T215" s="42"/>
      <c r="U215" s="42"/>
      <c r="V215" s="42"/>
      <c r="W215" s="42">
        <f>'Solar - PV'!L178</f>
        <v>92.186041315267445</v>
      </c>
      <c r="X215" s="42">
        <f>'Solar - PV'!M178</f>
        <v>91.778343989761893</v>
      </c>
      <c r="Y215" s="42">
        <f>'Solar - PV'!N178</f>
        <v>91.370646664256356</v>
      </c>
      <c r="Z215" s="42">
        <f>'Solar - PV'!O178</f>
        <v>90.555252013245266</v>
      </c>
      <c r="AA215" s="42">
        <f>'Solar - PV'!P178</f>
        <v>89.739857362234176</v>
      </c>
      <c r="AB215" s="42">
        <f>'Solar - PV'!Q178</f>
        <v>88.924462711223086</v>
      </c>
      <c r="AC215" s="42">
        <f>'Solar - PV'!R178</f>
        <v>88.516765385717548</v>
      </c>
      <c r="AD215" s="42">
        <f>'Solar - PV'!S178</f>
        <v>88.516765385717548</v>
      </c>
      <c r="AE215" s="42">
        <f>'Solar - PV'!T178</f>
        <v>88.516765385717548</v>
      </c>
      <c r="AF215" s="42">
        <f>'Solar - PV'!U178</f>
        <v>88.516765385717548</v>
      </c>
      <c r="AG215" s="42">
        <f>'Solar - PV'!V178</f>
        <v>88.516765385717548</v>
      </c>
      <c r="AH215" s="42">
        <f>'Solar - PV'!W178</f>
        <v>88.516765385717548</v>
      </c>
      <c r="AI215" s="42">
        <f>'Solar - PV'!X178</f>
        <v>88.516765385717548</v>
      </c>
      <c r="AJ215" s="42">
        <f>'Solar - PV'!Y178</f>
        <v>88.516765385717548</v>
      </c>
      <c r="AK215" s="42">
        <f>'Solar - PV'!Z178</f>
        <v>88.516765385717548</v>
      </c>
      <c r="AL215" s="42">
        <f>'Solar - PV'!AA178</f>
        <v>88.516765385717548</v>
      </c>
      <c r="AM215" s="42">
        <f>'Solar - PV'!AB178</f>
        <v>88.516765385717548</v>
      </c>
      <c r="AN215" s="42">
        <f>'Solar - PV'!AC178</f>
        <v>88.516765385717548</v>
      </c>
      <c r="AO215" s="42">
        <f>'Solar - PV'!AD178</f>
        <v>88.516765385717548</v>
      </c>
      <c r="AP215" s="42">
        <f>'Solar - PV'!AE178</f>
        <v>88.516765385717548</v>
      </c>
      <c r="AQ215" s="42">
        <f>'Solar - PV'!AF178</f>
        <v>88.516765385717548</v>
      </c>
      <c r="AR215" s="42">
        <f>'Solar - PV'!AG178</f>
        <v>88.516765385717548</v>
      </c>
      <c r="AS215" s="42">
        <f>'Solar - PV'!AH178</f>
        <v>88.516765385717548</v>
      </c>
      <c r="AT215" s="42">
        <f>'Solar - PV'!AI178</f>
        <v>88.516765385717548</v>
      </c>
      <c r="AU215" s="42">
        <f>'Solar - PV'!AJ178</f>
        <v>88.516765385717548</v>
      </c>
      <c r="AV215" s="42">
        <f>'Solar - PV'!AK178</f>
        <v>88.516765385717548</v>
      </c>
      <c r="AW215" s="42">
        <f>'Solar - PV'!AL178</f>
        <v>88.516765385717548</v>
      </c>
      <c r="AX215" s="42">
        <f>'Solar - PV'!AM178</f>
        <v>88.516765385717548</v>
      </c>
      <c r="AY215" s="42">
        <f>'Solar - PV'!AN178</f>
        <v>88.516765385717548</v>
      </c>
      <c r="AZ215" s="42">
        <f>'Solar - PV'!AO178</f>
        <v>88.516765385717548</v>
      </c>
      <c r="BA215" s="42">
        <f>'Solar - PV'!AP178</f>
        <v>88.516765385717548</v>
      </c>
      <c r="BB215" s="42">
        <f>'Solar - PV'!AQ178</f>
        <v>88.516765385717548</v>
      </c>
      <c r="BC215" s="42">
        <f>'Solar - PV'!AR178</f>
        <v>88.516765385717548</v>
      </c>
      <c r="BD215" s="42">
        <f>'Solar - PV'!AS178</f>
        <v>88.516765385717548</v>
      </c>
      <c r="BE215" s="42">
        <f>'Solar - PV'!AT178</f>
        <v>88.516765385717548</v>
      </c>
      <c r="BF215" s="42">
        <f>'Solar - PV'!AU178</f>
        <v>88.516765385717548</v>
      </c>
      <c r="BG215" s="42">
        <f>'Solar - PV'!AV178</f>
        <v>88.516765385717548</v>
      </c>
    </row>
    <row r="216" spans="2:59" ht="15.75" thickTop="1"/>
    <row r="218" spans="2:59">
      <c r="F218" s="24">
        <f t="shared" ref="F218:R218" si="14">F4</f>
        <v>2000</v>
      </c>
      <c r="G218" s="24">
        <f t="shared" si="14"/>
        <v>2001</v>
      </c>
      <c r="H218" s="24">
        <f t="shared" si="14"/>
        <v>2002</v>
      </c>
      <c r="I218" s="24">
        <f t="shared" si="14"/>
        <v>2003</v>
      </c>
      <c r="J218" s="24">
        <f t="shared" si="14"/>
        <v>2004</v>
      </c>
      <c r="K218" s="24">
        <f t="shared" si="14"/>
        <v>2005</v>
      </c>
      <c r="L218" s="24">
        <f t="shared" si="14"/>
        <v>2006</v>
      </c>
      <c r="M218" s="24">
        <f t="shared" si="14"/>
        <v>2007</v>
      </c>
      <c r="N218" s="24">
        <f t="shared" si="14"/>
        <v>2008</v>
      </c>
      <c r="O218" s="24">
        <f t="shared" si="14"/>
        <v>2009</v>
      </c>
      <c r="P218" s="24">
        <f t="shared" si="14"/>
        <v>2010</v>
      </c>
      <c r="Q218" s="24">
        <f t="shared" si="14"/>
        <v>2011</v>
      </c>
      <c r="R218" s="24">
        <f t="shared" si="14"/>
        <v>2012</v>
      </c>
      <c r="S218" s="24">
        <v>2010</v>
      </c>
      <c r="T218" s="24">
        <v>2011</v>
      </c>
      <c r="U218" s="24">
        <v>2012</v>
      </c>
      <c r="V218" s="364">
        <f t="shared" ref="V218:BG218" si="15">V4</f>
        <v>2013</v>
      </c>
      <c r="W218" s="24">
        <f t="shared" si="15"/>
        <v>2014</v>
      </c>
      <c r="X218" s="24">
        <f t="shared" si="15"/>
        <v>2015</v>
      </c>
      <c r="Y218" s="24">
        <f t="shared" si="15"/>
        <v>2016</v>
      </c>
      <c r="Z218" s="24">
        <f t="shared" si="15"/>
        <v>2017</v>
      </c>
      <c r="AA218" s="24">
        <f t="shared" si="15"/>
        <v>2018</v>
      </c>
      <c r="AB218" s="24">
        <f t="shared" si="15"/>
        <v>2019</v>
      </c>
      <c r="AC218" s="24">
        <f t="shared" si="15"/>
        <v>2020</v>
      </c>
      <c r="AD218" s="24">
        <f t="shared" si="15"/>
        <v>2021</v>
      </c>
      <c r="AE218" s="24">
        <f t="shared" si="15"/>
        <v>2022</v>
      </c>
      <c r="AF218" s="24">
        <f t="shared" si="15"/>
        <v>2023</v>
      </c>
      <c r="AG218" s="24">
        <f t="shared" si="15"/>
        <v>2024</v>
      </c>
      <c r="AH218" s="24">
        <f t="shared" si="15"/>
        <v>2025</v>
      </c>
      <c r="AI218" s="24">
        <f t="shared" si="15"/>
        <v>2026</v>
      </c>
      <c r="AJ218" s="24">
        <f t="shared" si="15"/>
        <v>2027</v>
      </c>
      <c r="AK218" s="24">
        <f t="shared" si="15"/>
        <v>2028</v>
      </c>
      <c r="AL218" s="24">
        <f t="shared" si="15"/>
        <v>2029</v>
      </c>
      <c r="AM218" s="24">
        <f t="shared" si="15"/>
        <v>2030</v>
      </c>
      <c r="AN218" s="24">
        <f t="shared" si="15"/>
        <v>2031</v>
      </c>
      <c r="AO218" s="24">
        <f t="shared" si="15"/>
        <v>2032</v>
      </c>
      <c r="AP218" s="24">
        <f t="shared" si="15"/>
        <v>2033</v>
      </c>
      <c r="AQ218" s="24">
        <f t="shared" si="15"/>
        <v>2034</v>
      </c>
      <c r="AR218" s="24">
        <f t="shared" si="15"/>
        <v>2035</v>
      </c>
      <c r="AS218" s="24">
        <f t="shared" si="15"/>
        <v>2036</v>
      </c>
      <c r="AT218" s="24">
        <f t="shared" si="15"/>
        <v>2037</v>
      </c>
      <c r="AU218" s="24">
        <f t="shared" si="15"/>
        <v>2038</v>
      </c>
      <c r="AV218" s="24">
        <f t="shared" si="15"/>
        <v>2039</v>
      </c>
      <c r="AW218" s="24">
        <f t="shared" si="15"/>
        <v>2040</v>
      </c>
      <c r="AX218" s="24">
        <f t="shared" si="15"/>
        <v>2041</v>
      </c>
      <c r="AY218" s="24">
        <f t="shared" si="15"/>
        <v>2042</v>
      </c>
      <c r="AZ218" s="24">
        <f t="shared" si="15"/>
        <v>2043</v>
      </c>
      <c r="BA218" s="24">
        <f t="shared" si="15"/>
        <v>2044</v>
      </c>
      <c r="BB218" s="24">
        <f t="shared" si="15"/>
        <v>2045</v>
      </c>
      <c r="BC218" s="24">
        <f t="shared" si="15"/>
        <v>2046</v>
      </c>
      <c r="BD218" s="24">
        <f t="shared" si="15"/>
        <v>2047</v>
      </c>
      <c r="BE218" s="24">
        <f t="shared" si="15"/>
        <v>2048</v>
      </c>
      <c r="BF218" s="24">
        <f t="shared" si="15"/>
        <v>2049</v>
      </c>
      <c r="BG218" s="24">
        <f t="shared" si="15"/>
        <v>2050</v>
      </c>
    </row>
    <row r="219" spans="2:59">
      <c r="B219" s="876" t="s">
        <v>662</v>
      </c>
      <c r="D219" s="735" t="s">
        <v>672</v>
      </c>
      <c r="E219" s="62" t="str">
        <f>'Solar - PV'!K94</f>
        <v>Utility PV - 14% - Low</v>
      </c>
      <c r="F219" s="123"/>
      <c r="G219" s="123"/>
      <c r="H219" s="123"/>
      <c r="I219" s="123"/>
      <c r="J219" s="123"/>
      <c r="K219" s="123"/>
      <c r="L219" s="123"/>
      <c r="M219" s="123"/>
      <c r="N219" s="123"/>
      <c r="O219" s="123"/>
      <c r="P219" s="123"/>
      <c r="Q219" s="123"/>
      <c r="R219" s="123"/>
      <c r="S219" s="123"/>
      <c r="T219" s="123"/>
      <c r="U219" s="123"/>
      <c r="V219" s="123"/>
      <c r="W219" s="123">
        <f>'Solar - PV'!L94</f>
        <v>2067.5473472640874</v>
      </c>
      <c r="X219" s="123">
        <f>'Solar - PV'!M94</f>
        <v>1905.3571105380536</v>
      </c>
      <c r="Y219" s="123">
        <f>'Solar - PV'!N94</f>
        <v>1743.1668738120193</v>
      </c>
      <c r="Z219" s="123">
        <f>'Solar - PV'!O94</f>
        <v>1580.976637085985</v>
      </c>
      <c r="AA219" s="123">
        <f>'Solar - PV'!P94</f>
        <v>1418.7864003599509</v>
      </c>
      <c r="AB219" s="123">
        <f>'Solar - PV'!Q94</f>
        <v>1256.5961636339166</v>
      </c>
      <c r="AC219" s="123">
        <f>'Solar - PV'!R94</f>
        <v>1094.4059269078825</v>
      </c>
      <c r="AD219" s="123">
        <f>'Solar - PV'!S94</f>
        <v>1094.4059269078825</v>
      </c>
      <c r="AE219" s="123">
        <f>'Solar - PV'!T94</f>
        <v>1094.4059269078825</v>
      </c>
      <c r="AF219" s="123">
        <f>'Solar - PV'!U94</f>
        <v>1094.4059269078825</v>
      </c>
      <c r="AG219" s="123">
        <f>'Solar - PV'!V94</f>
        <v>1094.4059269078825</v>
      </c>
      <c r="AH219" s="123">
        <f>'Solar - PV'!W94</f>
        <v>1094.4059269078825</v>
      </c>
      <c r="AI219" s="123">
        <f>'Solar - PV'!X94</f>
        <v>1094.4059269078825</v>
      </c>
      <c r="AJ219" s="123">
        <f>'Solar - PV'!Y94</f>
        <v>1094.4059269078825</v>
      </c>
      <c r="AK219" s="123">
        <f>'Solar - PV'!Z94</f>
        <v>1094.4059269078825</v>
      </c>
      <c r="AL219" s="123">
        <f>'Solar - PV'!AA94</f>
        <v>1094.4059269078825</v>
      </c>
      <c r="AM219" s="123">
        <f>'Solar - PV'!AB94</f>
        <v>1094.4059269078825</v>
      </c>
      <c r="AN219" s="123">
        <f>'Solar - PV'!AC94</f>
        <v>1094.4059269078825</v>
      </c>
      <c r="AO219" s="123">
        <f>'Solar - PV'!AD94</f>
        <v>1094.4059269078825</v>
      </c>
      <c r="AP219" s="123">
        <f>'Solar - PV'!AE94</f>
        <v>1094.4059269078825</v>
      </c>
      <c r="AQ219" s="123">
        <f>'Solar - PV'!AF94</f>
        <v>1094.4059269078825</v>
      </c>
      <c r="AR219" s="123">
        <f>'Solar - PV'!AG94</f>
        <v>1094.4059269078825</v>
      </c>
      <c r="AS219" s="123">
        <f>'Solar - PV'!AH94</f>
        <v>1094.4059269078825</v>
      </c>
      <c r="AT219" s="123">
        <f>'Solar - PV'!AI94</f>
        <v>1094.4059269078825</v>
      </c>
      <c r="AU219" s="123">
        <f>'Solar - PV'!AJ94</f>
        <v>1094.4059269078825</v>
      </c>
      <c r="AV219" s="123">
        <f>'Solar - PV'!AK94</f>
        <v>1094.4059269078825</v>
      </c>
      <c r="AW219" s="123">
        <f>'Solar - PV'!AL94</f>
        <v>1094.4059269078825</v>
      </c>
      <c r="AX219" s="123">
        <f>'Solar - PV'!AM94</f>
        <v>1094.4059269078825</v>
      </c>
      <c r="AY219" s="123">
        <f>'Solar - PV'!AN94</f>
        <v>1094.4059269078825</v>
      </c>
      <c r="AZ219" s="123">
        <f>'Solar - PV'!AO94</f>
        <v>1094.4059269078825</v>
      </c>
      <c r="BA219" s="123">
        <f>'Solar - PV'!AP94</f>
        <v>1094.4059269078825</v>
      </c>
      <c r="BB219" s="123">
        <f>'Solar - PV'!AQ94</f>
        <v>1094.4059269078825</v>
      </c>
      <c r="BC219" s="123">
        <f>'Solar - PV'!AR94</f>
        <v>1094.4059269078825</v>
      </c>
      <c r="BD219" s="123">
        <f>'Solar - PV'!AS94</f>
        <v>1094.4059269078825</v>
      </c>
      <c r="BE219" s="123">
        <f>'Solar - PV'!AT94</f>
        <v>1094.4059269078825</v>
      </c>
      <c r="BF219" s="123">
        <f>'Solar - PV'!AU94</f>
        <v>1094.4059269078825</v>
      </c>
      <c r="BG219" s="123">
        <f>'Solar - PV'!AV94</f>
        <v>1094.4059269078825</v>
      </c>
    </row>
    <row r="220" spans="2:59">
      <c r="B220" s="876"/>
      <c r="D220" s="736"/>
      <c r="E220" s="62" t="str">
        <f>'Solar - PV'!K95</f>
        <v>Utility PV - 14% - Mid</v>
      </c>
      <c r="F220" s="124"/>
      <c r="G220" s="124"/>
      <c r="H220" s="124"/>
      <c r="I220" s="124"/>
      <c r="J220" s="124"/>
      <c r="K220" s="124"/>
      <c r="L220" s="124"/>
      <c r="M220" s="124" t="e">
        <f>'Solar - PV'!#REF!</f>
        <v>#REF!</v>
      </c>
      <c r="N220" s="124" t="e">
        <f>'Solar - PV'!#REF!</f>
        <v>#REF!</v>
      </c>
      <c r="O220" s="124" t="e">
        <f>'Solar - PV'!#REF!</f>
        <v>#REF!</v>
      </c>
      <c r="P220" s="124" t="e">
        <f>'Solar - PV'!#REF!</f>
        <v>#REF!</v>
      </c>
      <c r="Q220" s="124" t="e">
        <f>'Solar - PV'!#REF!</f>
        <v>#REF!</v>
      </c>
      <c r="R220" s="124" t="e">
        <f>'Solar - PV'!#REF!</f>
        <v>#REF!</v>
      </c>
      <c r="S220" s="124"/>
      <c r="T220" s="124"/>
      <c r="U220" s="124"/>
      <c r="V220" s="124">
        <f>'Solar - PV'!L20</f>
        <v>2646.8700198143219</v>
      </c>
      <c r="W220" s="124">
        <f>'Solar - PV'!L95</f>
        <v>2067.5473472640874</v>
      </c>
      <c r="X220" s="124">
        <f>'Solar - PV'!M95</f>
        <v>1996.5581137562019</v>
      </c>
      <c r="Y220" s="124">
        <f>'Solar - PV'!N95</f>
        <v>1925.568880248316</v>
      </c>
      <c r="Z220" s="124">
        <f>'Solar - PV'!O95</f>
        <v>1854.5796467404302</v>
      </c>
      <c r="AA220" s="124">
        <f>'Solar - PV'!P95</f>
        <v>1783.5904132325445</v>
      </c>
      <c r="AB220" s="124">
        <f>'Solar - PV'!Q95</f>
        <v>1712.6011797246586</v>
      </c>
      <c r="AC220" s="124">
        <f>'Solar - PV'!R95</f>
        <v>1641.6119462167733</v>
      </c>
      <c r="AD220" s="124">
        <f>'Solar - PV'!S95</f>
        <v>1586.8913442858843</v>
      </c>
      <c r="AE220" s="124">
        <f>'Solar - PV'!T95</f>
        <v>1532.1707423549951</v>
      </c>
      <c r="AF220" s="124">
        <f>'Solar - PV'!U95</f>
        <v>1477.4501404241062</v>
      </c>
      <c r="AG220" s="124">
        <f>'Solar - PV'!V95</f>
        <v>1422.729538493217</v>
      </c>
      <c r="AH220" s="124">
        <f>'Solar - PV'!W95</f>
        <v>1368.008936562328</v>
      </c>
      <c r="AI220" s="124">
        <f>'Solar - PV'!X95</f>
        <v>1313.2883346314388</v>
      </c>
      <c r="AJ220" s="124">
        <f>'Solar - PV'!Y95</f>
        <v>1258.5677327005499</v>
      </c>
      <c r="AK220" s="124">
        <f>'Solar - PV'!Z95</f>
        <v>1203.8471307696607</v>
      </c>
      <c r="AL220" s="124">
        <f>'Solar - PV'!AA95</f>
        <v>1149.1265288387717</v>
      </c>
      <c r="AM220" s="124">
        <f>'Solar - PV'!AB95</f>
        <v>1094.4059269078825</v>
      </c>
      <c r="AN220" s="124">
        <f>'Solar - PV'!AC95</f>
        <v>1094.4059269078825</v>
      </c>
      <c r="AO220" s="124">
        <f>'Solar - PV'!AD95</f>
        <v>1094.4059269078825</v>
      </c>
      <c r="AP220" s="124">
        <f>'Solar - PV'!AE95</f>
        <v>1094.4059269078825</v>
      </c>
      <c r="AQ220" s="124">
        <f>'Solar - PV'!AF95</f>
        <v>1094.4059269078825</v>
      </c>
      <c r="AR220" s="124">
        <f>'Solar - PV'!AG95</f>
        <v>1094.4059269078825</v>
      </c>
      <c r="AS220" s="124">
        <f>'Solar - PV'!AH95</f>
        <v>1094.4059269078825</v>
      </c>
      <c r="AT220" s="124">
        <f>'Solar - PV'!AI95</f>
        <v>1094.4059269078825</v>
      </c>
      <c r="AU220" s="124">
        <f>'Solar - PV'!AJ95</f>
        <v>1094.4059269078825</v>
      </c>
      <c r="AV220" s="124">
        <f>'Solar - PV'!AK95</f>
        <v>1094.4059269078825</v>
      </c>
      <c r="AW220" s="124">
        <f>'Solar - PV'!AL95</f>
        <v>1094.4059269078825</v>
      </c>
      <c r="AX220" s="124">
        <f>'Solar - PV'!AM95</f>
        <v>1094.4059269078825</v>
      </c>
      <c r="AY220" s="124">
        <f>'Solar - PV'!AN95</f>
        <v>1094.4059269078825</v>
      </c>
      <c r="AZ220" s="124">
        <f>'Solar - PV'!AO95</f>
        <v>1094.4059269078825</v>
      </c>
      <c r="BA220" s="124">
        <f>'Solar - PV'!AP95</f>
        <v>1094.4059269078825</v>
      </c>
      <c r="BB220" s="124">
        <f>'Solar - PV'!AQ95</f>
        <v>1094.4059269078825</v>
      </c>
      <c r="BC220" s="124">
        <f>'Solar - PV'!AR95</f>
        <v>1094.4059269078825</v>
      </c>
      <c r="BD220" s="124">
        <f>'Solar - PV'!AS95</f>
        <v>1094.4059269078825</v>
      </c>
      <c r="BE220" s="124">
        <f>'Solar - PV'!AT95</f>
        <v>1094.4059269078825</v>
      </c>
      <c r="BF220" s="124">
        <f>'Solar - PV'!AU95</f>
        <v>1094.4059269078825</v>
      </c>
      <c r="BG220" s="124">
        <f>'Solar - PV'!AV95</f>
        <v>1094.4059269078825</v>
      </c>
    </row>
    <row r="221" spans="2:59" ht="15.75" thickBot="1">
      <c r="B221" s="876"/>
      <c r="D221" s="736"/>
      <c r="E221" s="62" t="str">
        <f>'Solar - PV'!K96</f>
        <v>Utility PV - 14% - High</v>
      </c>
      <c r="F221" s="125"/>
      <c r="G221" s="125"/>
      <c r="H221" s="125"/>
      <c r="I221" s="125"/>
      <c r="J221" s="125"/>
      <c r="K221" s="125"/>
      <c r="L221" s="125"/>
      <c r="M221" s="125"/>
      <c r="N221" s="125"/>
      <c r="O221" s="125"/>
      <c r="P221" s="125"/>
      <c r="Q221" s="125"/>
      <c r="R221" s="125"/>
      <c r="S221" s="125"/>
      <c r="T221" s="125"/>
      <c r="U221" s="125"/>
      <c r="V221" s="125"/>
      <c r="W221" s="125">
        <f>'Solar - PV'!L96</f>
        <v>2067.5473472640874</v>
      </c>
      <c r="X221" s="125">
        <f>'Solar - PV'!M96</f>
        <v>2067.5473472640874</v>
      </c>
      <c r="Y221" s="125">
        <f>'Solar - PV'!N96</f>
        <v>2067.5473472640874</v>
      </c>
      <c r="Z221" s="125">
        <f>'Solar - PV'!O96</f>
        <v>2067.5473472640874</v>
      </c>
      <c r="AA221" s="125">
        <f>'Solar - PV'!P96</f>
        <v>2067.5473472640874</v>
      </c>
      <c r="AB221" s="125">
        <f>'Solar - PV'!Q96</f>
        <v>2067.5473472640874</v>
      </c>
      <c r="AC221" s="125">
        <f>'Solar - PV'!R96</f>
        <v>2067.5473472640874</v>
      </c>
      <c r="AD221" s="125">
        <f>'Solar - PV'!S96</f>
        <v>2067.5473472640874</v>
      </c>
      <c r="AE221" s="125">
        <f>'Solar - PV'!T96</f>
        <v>2067.5473472640874</v>
      </c>
      <c r="AF221" s="125">
        <f>'Solar - PV'!U96</f>
        <v>2067.5473472640874</v>
      </c>
      <c r="AG221" s="125">
        <f>'Solar - PV'!V96</f>
        <v>2067.5473472640874</v>
      </c>
      <c r="AH221" s="125">
        <f>'Solar - PV'!W96</f>
        <v>2067.5473472640874</v>
      </c>
      <c r="AI221" s="125">
        <f>'Solar - PV'!X96</f>
        <v>2067.5473472640874</v>
      </c>
      <c r="AJ221" s="125">
        <f>'Solar - PV'!Y96</f>
        <v>2067.5473472640874</v>
      </c>
      <c r="AK221" s="125">
        <f>'Solar - PV'!Z96</f>
        <v>2067.5473472640874</v>
      </c>
      <c r="AL221" s="125">
        <f>'Solar - PV'!AA96</f>
        <v>2067.5473472640874</v>
      </c>
      <c r="AM221" s="125">
        <f>'Solar - PV'!AB96</f>
        <v>2067.5473472640874</v>
      </c>
      <c r="AN221" s="125">
        <f>'Solar - PV'!AC96</f>
        <v>2067.5473472640874</v>
      </c>
      <c r="AO221" s="125">
        <f>'Solar - PV'!AD96</f>
        <v>2067.5473472640874</v>
      </c>
      <c r="AP221" s="125">
        <f>'Solar - PV'!AE96</f>
        <v>2067.5473472640874</v>
      </c>
      <c r="AQ221" s="125">
        <f>'Solar - PV'!AF96</f>
        <v>2067.5473472640874</v>
      </c>
      <c r="AR221" s="125">
        <f>'Solar - PV'!AG96</f>
        <v>2067.5473472640874</v>
      </c>
      <c r="AS221" s="125">
        <f>'Solar - PV'!AH96</f>
        <v>2067.5473472640874</v>
      </c>
      <c r="AT221" s="125">
        <f>'Solar - PV'!AI96</f>
        <v>2067.5473472640874</v>
      </c>
      <c r="AU221" s="125">
        <f>'Solar - PV'!AJ96</f>
        <v>2067.5473472640874</v>
      </c>
      <c r="AV221" s="125">
        <f>'Solar - PV'!AK96</f>
        <v>2067.5473472640874</v>
      </c>
      <c r="AW221" s="125">
        <f>'Solar - PV'!AL96</f>
        <v>2067.5473472640874</v>
      </c>
      <c r="AX221" s="125">
        <f>'Solar - PV'!AM96</f>
        <v>2067.5473472640874</v>
      </c>
      <c r="AY221" s="125">
        <f>'Solar - PV'!AN96</f>
        <v>2067.5473472640874</v>
      </c>
      <c r="AZ221" s="125">
        <f>'Solar - PV'!AO96</f>
        <v>2067.5473472640874</v>
      </c>
      <c r="BA221" s="125">
        <f>'Solar - PV'!AP96</f>
        <v>2067.5473472640874</v>
      </c>
      <c r="BB221" s="125">
        <f>'Solar - PV'!AQ96</f>
        <v>2067.5473472640874</v>
      </c>
      <c r="BC221" s="125">
        <f>'Solar - PV'!AR96</f>
        <v>2067.5473472640874</v>
      </c>
      <c r="BD221" s="125">
        <f>'Solar - PV'!AS96</f>
        <v>2067.5473472640874</v>
      </c>
      <c r="BE221" s="125">
        <f>'Solar - PV'!AT96</f>
        <v>2067.5473472640874</v>
      </c>
      <c r="BF221" s="125">
        <f>'Solar - PV'!AU96</f>
        <v>2067.5473472640874</v>
      </c>
      <c r="BG221" s="125">
        <f>'Solar - PV'!AV96</f>
        <v>2067.5473472640874</v>
      </c>
    </row>
    <row r="222" spans="2:59" ht="15.75" thickTop="1">
      <c r="B222" s="876"/>
      <c r="D222" s="736"/>
      <c r="E222" s="62" t="str">
        <f>'Solar - PV'!K97</f>
        <v>Utility PV - 20% - Low</v>
      </c>
      <c r="F222" s="126"/>
      <c r="G222" s="126"/>
      <c r="H222" s="126"/>
      <c r="I222" s="126"/>
      <c r="J222" s="126"/>
      <c r="K222" s="126"/>
      <c r="L222" s="126"/>
      <c r="M222" s="126"/>
      <c r="N222" s="126"/>
      <c r="O222" s="126"/>
      <c r="P222" s="126"/>
      <c r="Q222" s="126"/>
      <c r="R222" s="126"/>
      <c r="S222" s="126"/>
      <c r="T222" s="126"/>
      <c r="U222" s="126"/>
      <c r="V222" s="126"/>
      <c r="W222" s="126">
        <f>'Solar - PV'!L97</f>
        <v>2067.5473472640874</v>
      </c>
      <c r="X222" s="126">
        <f>'Solar - PV'!M97</f>
        <v>1905.3571105380536</v>
      </c>
      <c r="Y222" s="126">
        <f>'Solar - PV'!N97</f>
        <v>1743.1668738120193</v>
      </c>
      <c r="Z222" s="126">
        <f>'Solar - PV'!O97</f>
        <v>1580.976637085985</v>
      </c>
      <c r="AA222" s="126">
        <f>'Solar - PV'!P97</f>
        <v>1418.7864003599509</v>
      </c>
      <c r="AB222" s="126">
        <f>'Solar - PV'!Q97</f>
        <v>1256.5961636339166</v>
      </c>
      <c r="AC222" s="126">
        <f>'Solar - PV'!R97</f>
        <v>1094.4059269078825</v>
      </c>
      <c r="AD222" s="126">
        <f>'Solar - PV'!S97</f>
        <v>1094.4059269078825</v>
      </c>
      <c r="AE222" s="126">
        <f>'Solar - PV'!T97</f>
        <v>1094.4059269078825</v>
      </c>
      <c r="AF222" s="126">
        <f>'Solar - PV'!U97</f>
        <v>1094.4059269078825</v>
      </c>
      <c r="AG222" s="126">
        <f>'Solar - PV'!V97</f>
        <v>1094.4059269078825</v>
      </c>
      <c r="AH222" s="126">
        <f>'Solar - PV'!W97</f>
        <v>1094.4059269078825</v>
      </c>
      <c r="AI222" s="126">
        <f>'Solar - PV'!X97</f>
        <v>1094.4059269078825</v>
      </c>
      <c r="AJ222" s="126">
        <f>'Solar - PV'!Y97</f>
        <v>1094.4059269078825</v>
      </c>
      <c r="AK222" s="126">
        <f>'Solar - PV'!Z97</f>
        <v>1094.4059269078825</v>
      </c>
      <c r="AL222" s="126">
        <f>'Solar - PV'!AA97</f>
        <v>1094.4059269078825</v>
      </c>
      <c r="AM222" s="126">
        <f>'Solar - PV'!AB97</f>
        <v>1094.4059269078825</v>
      </c>
      <c r="AN222" s="126">
        <f>'Solar - PV'!AC97</f>
        <v>1094.4059269078825</v>
      </c>
      <c r="AO222" s="126">
        <f>'Solar - PV'!AD97</f>
        <v>1094.4059269078825</v>
      </c>
      <c r="AP222" s="126">
        <f>'Solar - PV'!AE97</f>
        <v>1094.4059269078825</v>
      </c>
      <c r="AQ222" s="126">
        <f>'Solar - PV'!AF97</f>
        <v>1094.4059269078825</v>
      </c>
      <c r="AR222" s="126">
        <f>'Solar - PV'!AG97</f>
        <v>1094.4059269078825</v>
      </c>
      <c r="AS222" s="126">
        <f>'Solar - PV'!AH97</f>
        <v>1094.4059269078825</v>
      </c>
      <c r="AT222" s="126">
        <f>'Solar - PV'!AI97</f>
        <v>1094.4059269078825</v>
      </c>
      <c r="AU222" s="126">
        <f>'Solar - PV'!AJ97</f>
        <v>1094.4059269078825</v>
      </c>
      <c r="AV222" s="126">
        <f>'Solar - PV'!AK97</f>
        <v>1094.4059269078825</v>
      </c>
      <c r="AW222" s="126">
        <f>'Solar - PV'!AL97</f>
        <v>1094.4059269078825</v>
      </c>
      <c r="AX222" s="126">
        <f>'Solar - PV'!AM97</f>
        <v>1094.4059269078825</v>
      </c>
      <c r="AY222" s="126">
        <f>'Solar - PV'!AN97</f>
        <v>1094.4059269078825</v>
      </c>
      <c r="AZ222" s="126">
        <f>'Solar - PV'!AO97</f>
        <v>1094.4059269078825</v>
      </c>
      <c r="BA222" s="126">
        <f>'Solar - PV'!AP97</f>
        <v>1094.4059269078825</v>
      </c>
      <c r="BB222" s="126">
        <f>'Solar - PV'!AQ97</f>
        <v>1094.4059269078825</v>
      </c>
      <c r="BC222" s="126">
        <f>'Solar - PV'!AR97</f>
        <v>1094.4059269078825</v>
      </c>
      <c r="BD222" s="126">
        <f>'Solar - PV'!AS97</f>
        <v>1094.4059269078825</v>
      </c>
      <c r="BE222" s="126">
        <f>'Solar - PV'!AT97</f>
        <v>1094.4059269078825</v>
      </c>
      <c r="BF222" s="126">
        <f>'Solar - PV'!AU97</f>
        <v>1094.4059269078825</v>
      </c>
      <c r="BG222" s="126">
        <f>'Solar - PV'!AV97</f>
        <v>1094.4059269078825</v>
      </c>
    </row>
    <row r="223" spans="2:59">
      <c r="B223" s="876"/>
      <c r="D223" s="736"/>
      <c r="E223" s="62" t="str">
        <f>'Solar - PV'!K98</f>
        <v>Utility PV - 20% - Mid</v>
      </c>
      <c r="F223" s="124"/>
      <c r="G223" s="124"/>
      <c r="H223" s="124"/>
      <c r="I223" s="124"/>
      <c r="J223" s="124"/>
      <c r="K223" s="124"/>
      <c r="L223" s="124"/>
      <c r="M223" s="124" t="e">
        <f>'Solar - PV'!#REF!</f>
        <v>#REF!</v>
      </c>
      <c r="N223" s="124" t="e">
        <f>'Solar - PV'!#REF!</f>
        <v>#REF!</v>
      </c>
      <c r="O223" s="124" t="e">
        <f>'Solar - PV'!#REF!</f>
        <v>#REF!</v>
      </c>
      <c r="P223" s="124" t="e">
        <f>'Solar - PV'!#REF!</f>
        <v>#REF!</v>
      </c>
      <c r="Q223" s="124" t="e">
        <f>'Solar - PV'!#REF!</f>
        <v>#REF!</v>
      </c>
      <c r="R223" s="124" t="e">
        <f>'Solar - PV'!#REF!</f>
        <v>#REF!</v>
      </c>
      <c r="S223" s="124"/>
      <c r="T223" s="124"/>
      <c r="U223" s="124"/>
      <c r="V223" s="124">
        <f>'Solar - PV'!L21</f>
        <v>2646.8700198143219</v>
      </c>
      <c r="W223" s="124">
        <f>'Solar - PV'!L98</f>
        <v>2067.5473472640874</v>
      </c>
      <c r="X223" s="124">
        <f>'Solar - PV'!M98</f>
        <v>1996.5581137562019</v>
      </c>
      <c r="Y223" s="124">
        <f>'Solar - PV'!N98</f>
        <v>1925.568880248316</v>
      </c>
      <c r="Z223" s="124">
        <f>'Solar - PV'!O98</f>
        <v>1854.5796467404302</v>
      </c>
      <c r="AA223" s="124">
        <f>'Solar - PV'!P98</f>
        <v>1783.5904132325445</v>
      </c>
      <c r="AB223" s="124">
        <f>'Solar - PV'!Q98</f>
        <v>1712.6011797246586</v>
      </c>
      <c r="AC223" s="124">
        <f>'Solar - PV'!R98</f>
        <v>1641.6119462167733</v>
      </c>
      <c r="AD223" s="124">
        <f>'Solar - PV'!S98</f>
        <v>1586.8913442858843</v>
      </c>
      <c r="AE223" s="124">
        <f>'Solar - PV'!T98</f>
        <v>1532.1707423549951</v>
      </c>
      <c r="AF223" s="124">
        <f>'Solar - PV'!U98</f>
        <v>1477.4501404241062</v>
      </c>
      <c r="AG223" s="124">
        <f>'Solar - PV'!V98</f>
        <v>1422.729538493217</v>
      </c>
      <c r="AH223" s="124">
        <f>'Solar - PV'!W98</f>
        <v>1368.008936562328</v>
      </c>
      <c r="AI223" s="124">
        <f>'Solar - PV'!X98</f>
        <v>1313.2883346314388</v>
      </c>
      <c r="AJ223" s="124">
        <f>'Solar - PV'!Y98</f>
        <v>1258.5677327005499</v>
      </c>
      <c r="AK223" s="124">
        <f>'Solar - PV'!Z98</f>
        <v>1203.8471307696607</v>
      </c>
      <c r="AL223" s="124">
        <f>'Solar - PV'!AA98</f>
        <v>1149.1265288387717</v>
      </c>
      <c r="AM223" s="124">
        <f>'Solar - PV'!AB98</f>
        <v>1094.4059269078825</v>
      </c>
      <c r="AN223" s="124">
        <f>'Solar - PV'!AC98</f>
        <v>1094.4059269078825</v>
      </c>
      <c r="AO223" s="124">
        <f>'Solar - PV'!AD98</f>
        <v>1094.4059269078825</v>
      </c>
      <c r="AP223" s="124">
        <f>'Solar - PV'!AE98</f>
        <v>1094.4059269078825</v>
      </c>
      <c r="AQ223" s="124">
        <f>'Solar - PV'!AF98</f>
        <v>1094.4059269078825</v>
      </c>
      <c r="AR223" s="124">
        <f>'Solar - PV'!AG98</f>
        <v>1094.4059269078825</v>
      </c>
      <c r="AS223" s="124">
        <f>'Solar - PV'!AH98</f>
        <v>1094.4059269078825</v>
      </c>
      <c r="AT223" s="124">
        <f>'Solar - PV'!AI98</f>
        <v>1094.4059269078825</v>
      </c>
      <c r="AU223" s="124">
        <f>'Solar - PV'!AJ98</f>
        <v>1094.4059269078825</v>
      </c>
      <c r="AV223" s="124">
        <f>'Solar - PV'!AK98</f>
        <v>1094.4059269078825</v>
      </c>
      <c r="AW223" s="124">
        <f>'Solar - PV'!AL98</f>
        <v>1094.4059269078825</v>
      </c>
      <c r="AX223" s="124">
        <f>'Solar - PV'!AM98</f>
        <v>1094.4059269078825</v>
      </c>
      <c r="AY223" s="124">
        <f>'Solar - PV'!AN98</f>
        <v>1094.4059269078825</v>
      </c>
      <c r="AZ223" s="124">
        <f>'Solar - PV'!AO98</f>
        <v>1094.4059269078825</v>
      </c>
      <c r="BA223" s="124">
        <f>'Solar - PV'!AP98</f>
        <v>1094.4059269078825</v>
      </c>
      <c r="BB223" s="124">
        <f>'Solar - PV'!AQ98</f>
        <v>1094.4059269078825</v>
      </c>
      <c r="BC223" s="124">
        <f>'Solar - PV'!AR98</f>
        <v>1094.4059269078825</v>
      </c>
      <c r="BD223" s="124">
        <f>'Solar - PV'!AS98</f>
        <v>1094.4059269078825</v>
      </c>
      <c r="BE223" s="124">
        <f>'Solar - PV'!AT98</f>
        <v>1094.4059269078825</v>
      </c>
      <c r="BF223" s="124">
        <f>'Solar - PV'!AU98</f>
        <v>1094.4059269078825</v>
      </c>
      <c r="BG223" s="124">
        <f>'Solar - PV'!AV98</f>
        <v>1094.4059269078825</v>
      </c>
    </row>
    <row r="224" spans="2:59" ht="15.75" thickBot="1">
      <c r="B224" s="876"/>
      <c r="D224" s="736"/>
      <c r="E224" s="62" t="str">
        <f>'Solar - PV'!K99</f>
        <v>Utility PV - 20% - High</v>
      </c>
      <c r="F224" s="125"/>
      <c r="G224" s="125"/>
      <c r="H224" s="125"/>
      <c r="I224" s="125"/>
      <c r="J224" s="125"/>
      <c r="K224" s="125"/>
      <c r="L224" s="125"/>
      <c r="M224" s="125"/>
      <c r="N224" s="125"/>
      <c r="O224" s="125"/>
      <c r="P224" s="125"/>
      <c r="Q224" s="125"/>
      <c r="R224" s="125"/>
      <c r="S224" s="125"/>
      <c r="T224" s="125"/>
      <c r="U224" s="125"/>
      <c r="V224" s="125"/>
      <c r="W224" s="125">
        <f>'Solar - PV'!L99</f>
        <v>2067.5473472640874</v>
      </c>
      <c r="X224" s="125">
        <f>'Solar - PV'!M99</f>
        <v>2067.5473472640874</v>
      </c>
      <c r="Y224" s="125">
        <f>'Solar - PV'!N99</f>
        <v>2067.5473472640874</v>
      </c>
      <c r="Z224" s="125">
        <f>'Solar - PV'!O99</f>
        <v>2067.5473472640874</v>
      </c>
      <c r="AA224" s="125">
        <f>'Solar - PV'!P99</f>
        <v>2067.5473472640874</v>
      </c>
      <c r="AB224" s="125">
        <f>'Solar - PV'!Q99</f>
        <v>2067.5473472640874</v>
      </c>
      <c r="AC224" s="125">
        <f>'Solar - PV'!R99</f>
        <v>2067.5473472640874</v>
      </c>
      <c r="AD224" s="125">
        <f>'Solar - PV'!S99</f>
        <v>2067.5473472640874</v>
      </c>
      <c r="AE224" s="125">
        <f>'Solar - PV'!T99</f>
        <v>2067.5473472640874</v>
      </c>
      <c r="AF224" s="125">
        <f>'Solar - PV'!U99</f>
        <v>2067.5473472640874</v>
      </c>
      <c r="AG224" s="125">
        <f>'Solar - PV'!V99</f>
        <v>2067.5473472640874</v>
      </c>
      <c r="AH224" s="125">
        <f>'Solar - PV'!W99</f>
        <v>2067.5473472640874</v>
      </c>
      <c r="AI224" s="125">
        <f>'Solar - PV'!X99</f>
        <v>2067.5473472640874</v>
      </c>
      <c r="AJ224" s="125">
        <f>'Solar - PV'!Y99</f>
        <v>2067.5473472640874</v>
      </c>
      <c r="AK224" s="125">
        <f>'Solar - PV'!Z99</f>
        <v>2067.5473472640874</v>
      </c>
      <c r="AL224" s="125">
        <f>'Solar - PV'!AA99</f>
        <v>2067.5473472640874</v>
      </c>
      <c r="AM224" s="125">
        <f>'Solar - PV'!AB99</f>
        <v>2067.5473472640874</v>
      </c>
      <c r="AN224" s="125">
        <f>'Solar - PV'!AC99</f>
        <v>2067.5473472640874</v>
      </c>
      <c r="AO224" s="125">
        <f>'Solar - PV'!AD99</f>
        <v>2067.5473472640874</v>
      </c>
      <c r="AP224" s="125">
        <f>'Solar - PV'!AE99</f>
        <v>2067.5473472640874</v>
      </c>
      <c r="AQ224" s="125">
        <f>'Solar - PV'!AF99</f>
        <v>2067.5473472640874</v>
      </c>
      <c r="AR224" s="125">
        <f>'Solar - PV'!AG99</f>
        <v>2067.5473472640874</v>
      </c>
      <c r="AS224" s="125">
        <f>'Solar - PV'!AH99</f>
        <v>2067.5473472640874</v>
      </c>
      <c r="AT224" s="125">
        <f>'Solar - PV'!AI99</f>
        <v>2067.5473472640874</v>
      </c>
      <c r="AU224" s="125">
        <f>'Solar - PV'!AJ99</f>
        <v>2067.5473472640874</v>
      </c>
      <c r="AV224" s="125">
        <f>'Solar - PV'!AK99</f>
        <v>2067.5473472640874</v>
      </c>
      <c r="AW224" s="125">
        <f>'Solar - PV'!AL99</f>
        <v>2067.5473472640874</v>
      </c>
      <c r="AX224" s="125">
        <f>'Solar - PV'!AM99</f>
        <v>2067.5473472640874</v>
      </c>
      <c r="AY224" s="125">
        <f>'Solar - PV'!AN99</f>
        <v>2067.5473472640874</v>
      </c>
      <c r="AZ224" s="125">
        <f>'Solar - PV'!AO99</f>
        <v>2067.5473472640874</v>
      </c>
      <c r="BA224" s="125">
        <f>'Solar - PV'!AP99</f>
        <v>2067.5473472640874</v>
      </c>
      <c r="BB224" s="125">
        <f>'Solar - PV'!AQ99</f>
        <v>2067.5473472640874</v>
      </c>
      <c r="BC224" s="125">
        <f>'Solar - PV'!AR99</f>
        <v>2067.5473472640874</v>
      </c>
      <c r="BD224" s="125">
        <f>'Solar - PV'!AS99</f>
        <v>2067.5473472640874</v>
      </c>
      <c r="BE224" s="125">
        <f>'Solar - PV'!AT99</f>
        <v>2067.5473472640874</v>
      </c>
      <c r="BF224" s="125">
        <f>'Solar - PV'!AU99</f>
        <v>2067.5473472640874</v>
      </c>
      <c r="BG224" s="125">
        <f>'Solar - PV'!AV99</f>
        <v>2067.5473472640874</v>
      </c>
    </row>
    <row r="225" spans="1:59" ht="15.75" thickTop="1">
      <c r="B225" s="876"/>
      <c r="D225" s="736"/>
      <c r="E225" s="62" t="str">
        <f>'Solar - PV'!K100</f>
        <v>Utility PV - 28% - Low</v>
      </c>
      <c r="F225" s="126"/>
      <c r="G225" s="126"/>
      <c r="H225" s="126"/>
      <c r="I225" s="126"/>
      <c r="J225" s="126"/>
      <c r="K225" s="126"/>
      <c r="L225" s="126"/>
      <c r="M225" s="126"/>
      <c r="N225" s="126"/>
      <c r="O225" s="126"/>
      <c r="P225" s="126"/>
      <c r="Q225" s="126"/>
      <c r="R225" s="126"/>
      <c r="S225" s="126"/>
      <c r="T225" s="126"/>
      <c r="U225" s="126"/>
      <c r="V225" s="126"/>
      <c r="W225" s="126">
        <f>'Solar - PV'!L100</f>
        <v>2067.5473472640874</v>
      </c>
      <c r="X225" s="126">
        <f>'Solar - PV'!M100</f>
        <v>1905.3571105380536</v>
      </c>
      <c r="Y225" s="126">
        <f>'Solar - PV'!N100</f>
        <v>1743.1668738120193</v>
      </c>
      <c r="Z225" s="126">
        <f>'Solar - PV'!O100</f>
        <v>1580.976637085985</v>
      </c>
      <c r="AA225" s="126">
        <f>'Solar - PV'!P100</f>
        <v>1418.7864003599509</v>
      </c>
      <c r="AB225" s="126">
        <f>'Solar - PV'!Q100</f>
        <v>1256.5961636339166</v>
      </c>
      <c r="AC225" s="126">
        <f>'Solar - PV'!R100</f>
        <v>1094.4059269078825</v>
      </c>
      <c r="AD225" s="126">
        <f>'Solar - PV'!S100</f>
        <v>1094.4059269078825</v>
      </c>
      <c r="AE225" s="126">
        <f>'Solar - PV'!T100</f>
        <v>1094.4059269078825</v>
      </c>
      <c r="AF225" s="126">
        <f>'Solar - PV'!U100</f>
        <v>1094.4059269078825</v>
      </c>
      <c r="AG225" s="126">
        <f>'Solar - PV'!V100</f>
        <v>1094.4059269078825</v>
      </c>
      <c r="AH225" s="126">
        <f>'Solar - PV'!W100</f>
        <v>1094.4059269078825</v>
      </c>
      <c r="AI225" s="126">
        <f>'Solar - PV'!X100</f>
        <v>1094.4059269078825</v>
      </c>
      <c r="AJ225" s="126">
        <f>'Solar - PV'!Y100</f>
        <v>1094.4059269078825</v>
      </c>
      <c r="AK225" s="126">
        <f>'Solar - PV'!Z100</f>
        <v>1094.4059269078825</v>
      </c>
      <c r="AL225" s="126">
        <f>'Solar - PV'!AA100</f>
        <v>1094.4059269078825</v>
      </c>
      <c r="AM225" s="126">
        <f>'Solar - PV'!AB100</f>
        <v>1094.4059269078825</v>
      </c>
      <c r="AN225" s="126">
        <f>'Solar - PV'!AC100</f>
        <v>1094.4059269078825</v>
      </c>
      <c r="AO225" s="126">
        <f>'Solar - PV'!AD100</f>
        <v>1094.4059269078825</v>
      </c>
      <c r="AP225" s="126">
        <f>'Solar - PV'!AE100</f>
        <v>1094.4059269078825</v>
      </c>
      <c r="AQ225" s="126">
        <f>'Solar - PV'!AF100</f>
        <v>1094.4059269078825</v>
      </c>
      <c r="AR225" s="126">
        <f>'Solar - PV'!AG100</f>
        <v>1094.4059269078825</v>
      </c>
      <c r="AS225" s="126">
        <f>'Solar - PV'!AH100</f>
        <v>1094.4059269078825</v>
      </c>
      <c r="AT225" s="126">
        <f>'Solar - PV'!AI100</f>
        <v>1094.4059269078825</v>
      </c>
      <c r="AU225" s="126">
        <f>'Solar - PV'!AJ100</f>
        <v>1094.4059269078825</v>
      </c>
      <c r="AV225" s="126">
        <f>'Solar - PV'!AK100</f>
        <v>1094.4059269078825</v>
      </c>
      <c r="AW225" s="126">
        <f>'Solar - PV'!AL100</f>
        <v>1094.4059269078825</v>
      </c>
      <c r="AX225" s="126">
        <f>'Solar - PV'!AM100</f>
        <v>1094.4059269078825</v>
      </c>
      <c r="AY225" s="126">
        <f>'Solar - PV'!AN100</f>
        <v>1094.4059269078825</v>
      </c>
      <c r="AZ225" s="126">
        <f>'Solar - PV'!AO100</f>
        <v>1094.4059269078825</v>
      </c>
      <c r="BA225" s="126">
        <f>'Solar - PV'!AP100</f>
        <v>1094.4059269078825</v>
      </c>
      <c r="BB225" s="126">
        <f>'Solar - PV'!AQ100</f>
        <v>1094.4059269078825</v>
      </c>
      <c r="BC225" s="126">
        <f>'Solar - PV'!AR100</f>
        <v>1094.4059269078825</v>
      </c>
      <c r="BD225" s="126">
        <f>'Solar - PV'!AS100</f>
        <v>1094.4059269078825</v>
      </c>
      <c r="BE225" s="126">
        <f>'Solar - PV'!AT100</f>
        <v>1094.4059269078825</v>
      </c>
      <c r="BF225" s="126">
        <f>'Solar - PV'!AU100</f>
        <v>1094.4059269078825</v>
      </c>
      <c r="BG225" s="126">
        <f>'Solar - PV'!AV100</f>
        <v>1094.4059269078825</v>
      </c>
    </row>
    <row r="226" spans="1:59">
      <c r="B226" s="876"/>
      <c r="D226" s="736"/>
      <c r="E226" s="62" t="str">
        <f>'Solar - PV'!K101</f>
        <v>Utility PV - 28% - Mid</v>
      </c>
      <c r="F226" s="124"/>
      <c r="G226" s="124"/>
      <c r="H226" s="124"/>
      <c r="I226" s="124"/>
      <c r="J226" s="124"/>
      <c r="K226" s="124"/>
      <c r="L226" s="124"/>
      <c r="M226" s="124" t="e">
        <f>'Solar - PV'!#REF!</f>
        <v>#REF!</v>
      </c>
      <c r="N226" s="124" t="e">
        <f>'Solar - PV'!#REF!</f>
        <v>#REF!</v>
      </c>
      <c r="O226" s="124" t="e">
        <f>'Solar - PV'!#REF!</f>
        <v>#REF!</v>
      </c>
      <c r="P226" s="124" t="e">
        <f>'Solar - PV'!#REF!</f>
        <v>#REF!</v>
      </c>
      <c r="Q226" s="124" t="e">
        <f>'Solar - PV'!#REF!</f>
        <v>#REF!</v>
      </c>
      <c r="R226" s="124" t="e">
        <f>'Solar - PV'!#REF!</f>
        <v>#REF!</v>
      </c>
      <c r="S226" s="124"/>
      <c r="T226" s="124"/>
      <c r="U226" s="124"/>
      <c r="V226" s="124">
        <f>'Solar - PV'!L22</f>
        <v>2646.8700198143219</v>
      </c>
      <c r="W226" s="124">
        <f>'Solar - PV'!L101</f>
        <v>2067.5473472640874</v>
      </c>
      <c r="X226" s="124">
        <f>'Solar - PV'!M101</f>
        <v>1996.5581137562019</v>
      </c>
      <c r="Y226" s="124">
        <f>'Solar - PV'!N101</f>
        <v>1925.568880248316</v>
      </c>
      <c r="Z226" s="124">
        <f>'Solar - PV'!O101</f>
        <v>1854.5796467404302</v>
      </c>
      <c r="AA226" s="124">
        <f>'Solar - PV'!P101</f>
        <v>1783.5904132325445</v>
      </c>
      <c r="AB226" s="124">
        <f>'Solar - PV'!Q101</f>
        <v>1712.6011797246586</v>
      </c>
      <c r="AC226" s="124">
        <f>'Solar - PV'!R101</f>
        <v>1641.6119462167733</v>
      </c>
      <c r="AD226" s="124">
        <f>'Solar - PV'!S101</f>
        <v>1586.8913442858843</v>
      </c>
      <c r="AE226" s="124">
        <f>'Solar - PV'!T101</f>
        <v>1532.1707423549951</v>
      </c>
      <c r="AF226" s="124">
        <f>'Solar - PV'!U101</f>
        <v>1477.4501404241062</v>
      </c>
      <c r="AG226" s="124">
        <f>'Solar - PV'!V101</f>
        <v>1422.729538493217</v>
      </c>
      <c r="AH226" s="124">
        <f>'Solar - PV'!W101</f>
        <v>1368.008936562328</v>
      </c>
      <c r="AI226" s="124">
        <f>'Solar - PV'!X101</f>
        <v>1313.2883346314388</v>
      </c>
      <c r="AJ226" s="124">
        <f>'Solar - PV'!Y101</f>
        <v>1258.5677327005499</v>
      </c>
      <c r="AK226" s="124">
        <f>'Solar - PV'!Z101</f>
        <v>1203.8471307696607</v>
      </c>
      <c r="AL226" s="124">
        <f>'Solar - PV'!AA101</f>
        <v>1149.1265288387717</v>
      </c>
      <c r="AM226" s="124">
        <f>'Solar - PV'!AB101</f>
        <v>1094.4059269078825</v>
      </c>
      <c r="AN226" s="124">
        <f>'Solar - PV'!AC101</f>
        <v>1094.4059269078825</v>
      </c>
      <c r="AO226" s="124">
        <f>'Solar - PV'!AD101</f>
        <v>1094.4059269078825</v>
      </c>
      <c r="AP226" s="124">
        <f>'Solar - PV'!AE101</f>
        <v>1094.4059269078825</v>
      </c>
      <c r="AQ226" s="124">
        <f>'Solar - PV'!AF101</f>
        <v>1094.4059269078825</v>
      </c>
      <c r="AR226" s="124">
        <f>'Solar - PV'!AG101</f>
        <v>1094.4059269078825</v>
      </c>
      <c r="AS226" s="124">
        <f>'Solar - PV'!AH101</f>
        <v>1094.4059269078825</v>
      </c>
      <c r="AT226" s="124">
        <f>'Solar - PV'!AI101</f>
        <v>1094.4059269078825</v>
      </c>
      <c r="AU226" s="124">
        <f>'Solar - PV'!AJ101</f>
        <v>1094.4059269078825</v>
      </c>
      <c r="AV226" s="124">
        <f>'Solar - PV'!AK101</f>
        <v>1094.4059269078825</v>
      </c>
      <c r="AW226" s="124">
        <f>'Solar - PV'!AL101</f>
        <v>1094.4059269078825</v>
      </c>
      <c r="AX226" s="124">
        <f>'Solar - PV'!AM101</f>
        <v>1094.4059269078825</v>
      </c>
      <c r="AY226" s="124">
        <f>'Solar - PV'!AN101</f>
        <v>1094.4059269078825</v>
      </c>
      <c r="AZ226" s="124">
        <f>'Solar - PV'!AO101</f>
        <v>1094.4059269078825</v>
      </c>
      <c r="BA226" s="124">
        <f>'Solar - PV'!AP101</f>
        <v>1094.4059269078825</v>
      </c>
      <c r="BB226" s="124">
        <f>'Solar - PV'!AQ101</f>
        <v>1094.4059269078825</v>
      </c>
      <c r="BC226" s="124">
        <f>'Solar - PV'!AR101</f>
        <v>1094.4059269078825</v>
      </c>
      <c r="BD226" s="124">
        <f>'Solar - PV'!AS101</f>
        <v>1094.4059269078825</v>
      </c>
      <c r="BE226" s="124">
        <f>'Solar - PV'!AT101</f>
        <v>1094.4059269078825</v>
      </c>
      <c r="BF226" s="124">
        <f>'Solar - PV'!AU101</f>
        <v>1094.4059269078825</v>
      </c>
      <c r="BG226" s="124">
        <f>'Solar - PV'!AV101</f>
        <v>1094.4059269078825</v>
      </c>
    </row>
    <row r="227" spans="1:59" ht="15.75" thickBot="1">
      <c r="B227" s="876"/>
      <c r="D227" s="736"/>
      <c r="E227" s="62" t="str">
        <f>'Solar - PV'!K102</f>
        <v>Utility PV - 28% - High</v>
      </c>
      <c r="F227" s="125"/>
      <c r="G227" s="125"/>
      <c r="H227" s="125"/>
      <c r="I227" s="125"/>
      <c r="J227" s="125"/>
      <c r="K227" s="125"/>
      <c r="L227" s="125"/>
      <c r="M227" s="125"/>
      <c r="N227" s="125"/>
      <c r="O227" s="125"/>
      <c r="P227" s="125"/>
      <c r="Q227" s="125"/>
      <c r="R227" s="125"/>
      <c r="S227" s="125"/>
      <c r="T227" s="125"/>
      <c r="U227" s="125"/>
      <c r="V227" s="125"/>
      <c r="W227" s="125">
        <f>'Solar - PV'!L102</f>
        <v>2067.5473472640874</v>
      </c>
      <c r="X227" s="125">
        <f>'Solar - PV'!M102</f>
        <v>2067.5473472640874</v>
      </c>
      <c r="Y227" s="125">
        <f>'Solar - PV'!N102</f>
        <v>2067.5473472640874</v>
      </c>
      <c r="Z227" s="125">
        <f>'Solar - PV'!O102</f>
        <v>2067.5473472640874</v>
      </c>
      <c r="AA227" s="125">
        <f>'Solar - PV'!P102</f>
        <v>2067.5473472640874</v>
      </c>
      <c r="AB227" s="125">
        <f>'Solar - PV'!Q102</f>
        <v>2067.5473472640874</v>
      </c>
      <c r="AC227" s="125">
        <f>'Solar - PV'!R102</f>
        <v>2067.5473472640874</v>
      </c>
      <c r="AD227" s="125">
        <f>'Solar - PV'!S102</f>
        <v>2067.5473472640874</v>
      </c>
      <c r="AE227" s="125">
        <f>'Solar - PV'!T102</f>
        <v>2067.5473472640874</v>
      </c>
      <c r="AF227" s="125">
        <f>'Solar - PV'!U102</f>
        <v>2067.5473472640874</v>
      </c>
      <c r="AG227" s="125">
        <f>'Solar - PV'!V102</f>
        <v>2067.5473472640874</v>
      </c>
      <c r="AH227" s="125">
        <f>'Solar - PV'!W102</f>
        <v>2067.5473472640874</v>
      </c>
      <c r="AI227" s="125">
        <f>'Solar - PV'!X102</f>
        <v>2067.5473472640874</v>
      </c>
      <c r="AJ227" s="125">
        <f>'Solar - PV'!Y102</f>
        <v>2067.5473472640874</v>
      </c>
      <c r="AK227" s="125">
        <f>'Solar - PV'!Z102</f>
        <v>2067.5473472640874</v>
      </c>
      <c r="AL227" s="125">
        <f>'Solar - PV'!AA102</f>
        <v>2067.5473472640874</v>
      </c>
      <c r="AM227" s="125">
        <f>'Solar - PV'!AB102</f>
        <v>2067.5473472640874</v>
      </c>
      <c r="AN227" s="125">
        <f>'Solar - PV'!AC102</f>
        <v>2067.5473472640874</v>
      </c>
      <c r="AO227" s="125">
        <f>'Solar - PV'!AD102</f>
        <v>2067.5473472640874</v>
      </c>
      <c r="AP227" s="125">
        <f>'Solar - PV'!AE102</f>
        <v>2067.5473472640874</v>
      </c>
      <c r="AQ227" s="125">
        <f>'Solar - PV'!AF102</f>
        <v>2067.5473472640874</v>
      </c>
      <c r="AR227" s="125">
        <f>'Solar - PV'!AG102</f>
        <v>2067.5473472640874</v>
      </c>
      <c r="AS227" s="125">
        <f>'Solar - PV'!AH102</f>
        <v>2067.5473472640874</v>
      </c>
      <c r="AT227" s="125">
        <f>'Solar - PV'!AI102</f>
        <v>2067.5473472640874</v>
      </c>
      <c r="AU227" s="125">
        <f>'Solar - PV'!AJ102</f>
        <v>2067.5473472640874</v>
      </c>
      <c r="AV227" s="125">
        <f>'Solar - PV'!AK102</f>
        <v>2067.5473472640874</v>
      </c>
      <c r="AW227" s="125">
        <f>'Solar - PV'!AL102</f>
        <v>2067.5473472640874</v>
      </c>
      <c r="AX227" s="125">
        <f>'Solar - PV'!AM102</f>
        <v>2067.5473472640874</v>
      </c>
      <c r="AY227" s="125">
        <f>'Solar - PV'!AN102</f>
        <v>2067.5473472640874</v>
      </c>
      <c r="AZ227" s="125">
        <f>'Solar - PV'!AO102</f>
        <v>2067.5473472640874</v>
      </c>
      <c r="BA227" s="125">
        <f>'Solar - PV'!AP102</f>
        <v>2067.5473472640874</v>
      </c>
      <c r="BB227" s="125">
        <f>'Solar - PV'!AQ102</f>
        <v>2067.5473472640874</v>
      </c>
      <c r="BC227" s="125">
        <f>'Solar - PV'!AR102</f>
        <v>2067.5473472640874</v>
      </c>
      <c r="BD227" s="125">
        <f>'Solar - PV'!AS102</f>
        <v>2067.5473472640874</v>
      </c>
      <c r="BE227" s="125">
        <f>'Solar - PV'!AT102</f>
        <v>2067.5473472640874</v>
      </c>
      <c r="BF227" s="125">
        <f>'Solar - PV'!AU102</f>
        <v>2067.5473472640874</v>
      </c>
      <c r="BG227" s="125">
        <f>'Solar - PV'!AV102</f>
        <v>2067.5473472640874</v>
      </c>
    </row>
    <row r="228" spans="1:59" ht="15.75" thickTop="1"/>
    <row r="229" spans="1:59">
      <c r="F229" s="1">
        <f t="shared" ref="F229:R229" si="16">F4</f>
        <v>2000</v>
      </c>
      <c r="G229" s="1">
        <f t="shared" si="16"/>
        <v>2001</v>
      </c>
      <c r="H229" s="1">
        <f t="shared" si="16"/>
        <v>2002</v>
      </c>
      <c r="I229" s="1">
        <f t="shared" si="16"/>
        <v>2003</v>
      </c>
      <c r="J229" s="1">
        <f t="shared" si="16"/>
        <v>2004</v>
      </c>
      <c r="K229" s="1">
        <f t="shared" si="16"/>
        <v>2005</v>
      </c>
      <c r="L229" s="1">
        <f t="shared" si="16"/>
        <v>2006</v>
      </c>
      <c r="M229" s="1">
        <f t="shared" si="16"/>
        <v>2007</v>
      </c>
      <c r="N229" s="1">
        <f t="shared" si="16"/>
        <v>2008</v>
      </c>
      <c r="O229" s="1">
        <f t="shared" si="16"/>
        <v>2009</v>
      </c>
      <c r="P229" s="1">
        <f t="shared" si="16"/>
        <v>2010</v>
      </c>
      <c r="Q229" s="1">
        <f t="shared" si="16"/>
        <v>2011</v>
      </c>
      <c r="R229" s="1">
        <f t="shared" si="16"/>
        <v>2012</v>
      </c>
      <c r="S229" s="24">
        <v>2010</v>
      </c>
      <c r="T229" s="24">
        <v>2011</v>
      </c>
      <c r="U229" s="24">
        <v>2012</v>
      </c>
      <c r="V229" s="365">
        <f t="shared" ref="V229:BG229" si="17">V4</f>
        <v>2013</v>
      </c>
      <c r="W229" s="1">
        <f t="shared" si="17"/>
        <v>2014</v>
      </c>
      <c r="X229" s="1">
        <f t="shared" si="17"/>
        <v>2015</v>
      </c>
      <c r="Y229" s="1">
        <f t="shared" si="17"/>
        <v>2016</v>
      </c>
      <c r="Z229" s="1">
        <f t="shared" si="17"/>
        <v>2017</v>
      </c>
      <c r="AA229" s="1">
        <f t="shared" si="17"/>
        <v>2018</v>
      </c>
      <c r="AB229" s="1">
        <f t="shared" si="17"/>
        <v>2019</v>
      </c>
      <c r="AC229" s="1">
        <f t="shared" si="17"/>
        <v>2020</v>
      </c>
      <c r="AD229" s="1">
        <f t="shared" si="17"/>
        <v>2021</v>
      </c>
      <c r="AE229" s="1">
        <f t="shared" si="17"/>
        <v>2022</v>
      </c>
      <c r="AF229" s="1">
        <f t="shared" si="17"/>
        <v>2023</v>
      </c>
      <c r="AG229" s="1">
        <f t="shared" si="17"/>
        <v>2024</v>
      </c>
      <c r="AH229" s="1">
        <f t="shared" si="17"/>
        <v>2025</v>
      </c>
      <c r="AI229" s="1">
        <f t="shared" si="17"/>
        <v>2026</v>
      </c>
      <c r="AJ229" s="1">
        <f t="shared" si="17"/>
        <v>2027</v>
      </c>
      <c r="AK229" s="1">
        <f t="shared" si="17"/>
        <v>2028</v>
      </c>
      <c r="AL229" s="1">
        <f t="shared" si="17"/>
        <v>2029</v>
      </c>
      <c r="AM229" s="1">
        <f t="shared" si="17"/>
        <v>2030</v>
      </c>
      <c r="AN229" s="1">
        <f t="shared" si="17"/>
        <v>2031</v>
      </c>
      <c r="AO229" s="1">
        <f t="shared" si="17"/>
        <v>2032</v>
      </c>
      <c r="AP229" s="1">
        <f t="shared" si="17"/>
        <v>2033</v>
      </c>
      <c r="AQ229" s="1">
        <f t="shared" si="17"/>
        <v>2034</v>
      </c>
      <c r="AR229" s="1">
        <f t="shared" si="17"/>
        <v>2035</v>
      </c>
      <c r="AS229" s="1">
        <f t="shared" si="17"/>
        <v>2036</v>
      </c>
      <c r="AT229" s="1">
        <f t="shared" si="17"/>
        <v>2037</v>
      </c>
      <c r="AU229" s="1">
        <f t="shared" si="17"/>
        <v>2038</v>
      </c>
      <c r="AV229" s="1">
        <f t="shared" si="17"/>
        <v>2039</v>
      </c>
      <c r="AW229" s="1">
        <f t="shared" si="17"/>
        <v>2040</v>
      </c>
      <c r="AX229" s="1">
        <f t="shared" si="17"/>
        <v>2041</v>
      </c>
      <c r="AY229" s="1">
        <f t="shared" si="17"/>
        <v>2042</v>
      </c>
      <c r="AZ229" s="1">
        <f t="shared" si="17"/>
        <v>2043</v>
      </c>
      <c r="BA229" s="1">
        <f t="shared" si="17"/>
        <v>2044</v>
      </c>
      <c r="BB229" s="1">
        <f t="shared" si="17"/>
        <v>2045</v>
      </c>
      <c r="BC229" s="1">
        <f t="shared" si="17"/>
        <v>2046</v>
      </c>
      <c r="BD229" s="1">
        <f t="shared" si="17"/>
        <v>2047</v>
      </c>
      <c r="BE229" s="1">
        <f t="shared" si="17"/>
        <v>2048</v>
      </c>
      <c r="BF229" s="1">
        <f t="shared" si="17"/>
        <v>2049</v>
      </c>
      <c r="BG229" s="1">
        <f t="shared" si="17"/>
        <v>2050</v>
      </c>
    </row>
    <row r="230" spans="1:59">
      <c r="B230" s="875" t="s">
        <v>662</v>
      </c>
      <c r="D230" s="735" t="s">
        <v>39</v>
      </c>
      <c r="E230" s="62" t="str">
        <f>'Solar - PV'!K74</f>
        <v>Utility PV - 14% - Low</v>
      </c>
      <c r="F230" s="359"/>
      <c r="G230" s="359"/>
      <c r="H230" s="359"/>
      <c r="I230" s="359"/>
      <c r="J230" s="359"/>
      <c r="K230" s="359"/>
      <c r="L230" s="359"/>
      <c r="M230" s="359"/>
      <c r="N230" s="359"/>
      <c r="O230" s="359"/>
      <c r="P230" s="359"/>
      <c r="Q230" s="359"/>
      <c r="R230" s="359"/>
      <c r="S230" s="359"/>
      <c r="T230" s="359"/>
      <c r="U230" s="359"/>
      <c r="V230" s="359"/>
      <c r="W230" s="359">
        <f>'Solar - PV'!L74</f>
        <v>0.14000000000000001</v>
      </c>
      <c r="X230" s="359">
        <f>'Solar - PV'!M74</f>
        <v>0.14000000000000001</v>
      </c>
      <c r="Y230" s="359">
        <f>'Solar - PV'!N74</f>
        <v>0.14000000000000001</v>
      </c>
      <c r="Z230" s="359">
        <f>'Solar - PV'!O74</f>
        <v>0.14000000000000001</v>
      </c>
      <c r="AA230" s="359">
        <f>'Solar - PV'!P74</f>
        <v>0.14000000000000001</v>
      </c>
      <c r="AB230" s="359">
        <f>'Solar - PV'!Q74</f>
        <v>0.14000000000000001</v>
      </c>
      <c r="AC230" s="359">
        <f>'Solar - PV'!R74</f>
        <v>0.14000000000000001</v>
      </c>
      <c r="AD230" s="359">
        <f>'Solar - PV'!S74</f>
        <v>0.14000000000000001</v>
      </c>
      <c r="AE230" s="359">
        <f>'Solar - PV'!T74</f>
        <v>0.14000000000000001</v>
      </c>
      <c r="AF230" s="359">
        <f>'Solar - PV'!U74</f>
        <v>0.14000000000000001</v>
      </c>
      <c r="AG230" s="359">
        <f>'Solar - PV'!V74</f>
        <v>0.14000000000000001</v>
      </c>
      <c r="AH230" s="359">
        <f>'Solar - PV'!W74</f>
        <v>0.14000000000000001</v>
      </c>
      <c r="AI230" s="359">
        <f>'Solar - PV'!X74</f>
        <v>0.14000000000000001</v>
      </c>
      <c r="AJ230" s="359">
        <f>'Solar - PV'!Y74</f>
        <v>0.14000000000000001</v>
      </c>
      <c r="AK230" s="359">
        <f>'Solar - PV'!Z74</f>
        <v>0.14000000000000001</v>
      </c>
      <c r="AL230" s="359">
        <f>'Solar - PV'!AA74</f>
        <v>0.14000000000000001</v>
      </c>
      <c r="AM230" s="359">
        <f>'Solar - PV'!AB74</f>
        <v>0.14000000000000001</v>
      </c>
      <c r="AN230" s="359">
        <f>'Solar - PV'!AC74</f>
        <v>0.14000000000000001</v>
      </c>
      <c r="AO230" s="359">
        <f>'Solar - PV'!AD74</f>
        <v>0.14000000000000001</v>
      </c>
      <c r="AP230" s="359">
        <f>'Solar - PV'!AE74</f>
        <v>0.14000000000000001</v>
      </c>
      <c r="AQ230" s="359">
        <f>'Solar - PV'!AF74</f>
        <v>0.14000000000000001</v>
      </c>
      <c r="AR230" s="359">
        <f>'Solar - PV'!AG74</f>
        <v>0.14000000000000001</v>
      </c>
      <c r="AS230" s="359">
        <f>'Solar - PV'!AH74</f>
        <v>0.14000000000000001</v>
      </c>
      <c r="AT230" s="359">
        <f>'Solar - PV'!AI74</f>
        <v>0.14000000000000001</v>
      </c>
      <c r="AU230" s="359">
        <f>'Solar - PV'!AJ74</f>
        <v>0.14000000000000001</v>
      </c>
      <c r="AV230" s="359">
        <f>'Solar - PV'!AK74</f>
        <v>0.14000000000000001</v>
      </c>
      <c r="AW230" s="359">
        <f>'Solar - PV'!AL74</f>
        <v>0.14000000000000001</v>
      </c>
      <c r="AX230" s="359">
        <f>'Solar - PV'!AM74</f>
        <v>0.14000000000000001</v>
      </c>
      <c r="AY230" s="359">
        <f>'Solar - PV'!AN74</f>
        <v>0.14000000000000001</v>
      </c>
      <c r="AZ230" s="359">
        <f>'Solar - PV'!AO74</f>
        <v>0.14000000000000001</v>
      </c>
      <c r="BA230" s="359">
        <f>'Solar - PV'!AP74</f>
        <v>0.14000000000000001</v>
      </c>
      <c r="BB230" s="359">
        <f>'Solar - PV'!AQ74</f>
        <v>0.14000000000000001</v>
      </c>
      <c r="BC230" s="359">
        <f>'Solar - PV'!AR74</f>
        <v>0.14000000000000001</v>
      </c>
      <c r="BD230" s="359">
        <f>'Solar - PV'!AS74</f>
        <v>0.14000000000000001</v>
      </c>
      <c r="BE230" s="359">
        <f>'Solar - PV'!AT74</f>
        <v>0.14000000000000001</v>
      </c>
      <c r="BF230" s="359">
        <f>'Solar - PV'!AU74</f>
        <v>0.14000000000000001</v>
      </c>
      <c r="BG230" s="359">
        <f>'Solar - PV'!AV74</f>
        <v>0.14000000000000001</v>
      </c>
    </row>
    <row r="231" spans="1:59">
      <c r="B231" s="875"/>
      <c r="D231" s="736"/>
      <c r="E231" s="62" t="str">
        <f>'Solar - PV'!K75</f>
        <v>Utility PV - 14% - Mid</v>
      </c>
      <c r="F231" s="358"/>
      <c r="G231" s="358"/>
      <c r="H231" s="358"/>
      <c r="I231" s="358"/>
      <c r="J231" s="358"/>
      <c r="K231" s="358"/>
      <c r="L231" s="358"/>
      <c r="M231" s="358"/>
      <c r="N231" s="358"/>
      <c r="O231" s="358"/>
      <c r="P231" s="358"/>
      <c r="Q231" s="358"/>
      <c r="R231" s="358"/>
      <c r="S231" s="358"/>
      <c r="T231" s="358"/>
      <c r="U231" s="358"/>
      <c r="V231" s="358">
        <f>'Solar - PV'!L12</f>
        <v>0.14000000000000001</v>
      </c>
      <c r="W231" s="358">
        <f>'Solar - PV'!L75</f>
        <v>0.14000000000000001</v>
      </c>
      <c r="X231" s="358">
        <f>'Solar - PV'!M75</f>
        <v>0.14000000000000001</v>
      </c>
      <c r="Y231" s="358">
        <f>'Solar - PV'!N75</f>
        <v>0.14000000000000001</v>
      </c>
      <c r="Z231" s="358">
        <f>'Solar - PV'!O75</f>
        <v>0.14000000000000001</v>
      </c>
      <c r="AA231" s="358">
        <f>'Solar - PV'!P75</f>
        <v>0.14000000000000001</v>
      </c>
      <c r="AB231" s="358">
        <f>'Solar - PV'!Q75</f>
        <v>0.14000000000000001</v>
      </c>
      <c r="AC231" s="358">
        <f>'Solar - PV'!R75</f>
        <v>0.14000000000000001</v>
      </c>
      <c r="AD231" s="358">
        <f>'Solar - PV'!S75</f>
        <v>0.14000000000000001</v>
      </c>
      <c r="AE231" s="358">
        <f>'Solar - PV'!T75</f>
        <v>0.14000000000000001</v>
      </c>
      <c r="AF231" s="358">
        <f>'Solar - PV'!U75</f>
        <v>0.14000000000000001</v>
      </c>
      <c r="AG231" s="358">
        <f>'Solar - PV'!V75</f>
        <v>0.14000000000000001</v>
      </c>
      <c r="AH231" s="358">
        <f>'Solar - PV'!W75</f>
        <v>0.14000000000000001</v>
      </c>
      <c r="AI231" s="358">
        <f>'Solar - PV'!X75</f>
        <v>0.14000000000000001</v>
      </c>
      <c r="AJ231" s="358">
        <f>'Solar - PV'!Y75</f>
        <v>0.14000000000000001</v>
      </c>
      <c r="AK231" s="358">
        <f>'Solar - PV'!Z75</f>
        <v>0.14000000000000001</v>
      </c>
      <c r="AL231" s="358">
        <f>'Solar - PV'!AA75</f>
        <v>0.14000000000000001</v>
      </c>
      <c r="AM231" s="358">
        <f>'Solar - PV'!AB75</f>
        <v>0.14000000000000001</v>
      </c>
      <c r="AN231" s="358">
        <f>'Solar - PV'!AC75</f>
        <v>0.14000000000000001</v>
      </c>
      <c r="AO231" s="358">
        <f>'Solar - PV'!AD75</f>
        <v>0.14000000000000001</v>
      </c>
      <c r="AP231" s="358">
        <f>'Solar - PV'!AE75</f>
        <v>0.14000000000000001</v>
      </c>
      <c r="AQ231" s="358">
        <f>'Solar - PV'!AF75</f>
        <v>0.14000000000000001</v>
      </c>
      <c r="AR231" s="358">
        <f>'Solar - PV'!AG75</f>
        <v>0.14000000000000001</v>
      </c>
      <c r="AS231" s="358">
        <f>'Solar - PV'!AH75</f>
        <v>0.14000000000000001</v>
      </c>
      <c r="AT231" s="358">
        <f>'Solar - PV'!AI75</f>
        <v>0.14000000000000001</v>
      </c>
      <c r="AU231" s="358">
        <f>'Solar - PV'!AJ75</f>
        <v>0.14000000000000001</v>
      </c>
      <c r="AV231" s="358">
        <f>'Solar - PV'!AK75</f>
        <v>0.14000000000000001</v>
      </c>
      <c r="AW231" s="358">
        <f>'Solar - PV'!AL75</f>
        <v>0.14000000000000001</v>
      </c>
      <c r="AX231" s="358">
        <f>'Solar - PV'!AM75</f>
        <v>0.14000000000000001</v>
      </c>
      <c r="AY231" s="358">
        <f>'Solar - PV'!AN75</f>
        <v>0.14000000000000001</v>
      </c>
      <c r="AZ231" s="358">
        <f>'Solar - PV'!AO75</f>
        <v>0.14000000000000001</v>
      </c>
      <c r="BA231" s="358">
        <f>'Solar - PV'!AP75</f>
        <v>0.14000000000000001</v>
      </c>
      <c r="BB231" s="358">
        <f>'Solar - PV'!AQ75</f>
        <v>0.14000000000000001</v>
      </c>
      <c r="BC231" s="358">
        <f>'Solar - PV'!AR75</f>
        <v>0.14000000000000001</v>
      </c>
      <c r="BD231" s="358">
        <f>'Solar - PV'!AS75</f>
        <v>0.14000000000000001</v>
      </c>
      <c r="BE231" s="358">
        <f>'Solar - PV'!AT75</f>
        <v>0.14000000000000001</v>
      </c>
      <c r="BF231" s="358">
        <f>'Solar - PV'!AU75</f>
        <v>0.14000000000000001</v>
      </c>
      <c r="BG231" s="358">
        <f>'Solar - PV'!AV75</f>
        <v>0.14000000000000001</v>
      </c>
    </row>
    <row r="232" spans="1:59" ht="15.75" thickBot="1">
      <c r="B232" s="875"/>
      <c r="D232" s="736"/>
      <c r="E232" s="62" t="str">
        <f>'Solar - PV'!K76</f>
        <v>Utility PV - 14% - High</v>
      </c>
      <c r="F232" s="361"/>
      <c r="G232" s="361"/>
      <c r="H232" s="361"/>
      <c r="I232" s="361"/>
      <c r="J232" s="361"/>
      <c r="K232" s="361"/>
      <c r="L232" s="361"/>
      <c r="M232" s="361"/>
      <c r="N232" s="361"/>
      <c r="O232" s="361"/>
      <c r="P232" s="361"/>
      <c r="Q232" s="361"/>
      <c r="R232" s="361"/>
      <c r="S232" s="361"/>
      <c r="T232" s="361"/>
      <c r="U232" s="361"/>
      <c r="V232" s="361"/>
      <c r="W232" s="361">
        <f>'Solar - PV'!L76</f>
        <v>0.14000000000000001</v>
      </c>
      <c r="X232" s="361">
        <f>'Solar - PV'!M76</f>
        <v>0.14000000000000001</v>
      </c>
      <c r="Y232" s="361">
        <f>'Solar - PV'!N76</f>
        <v>0.14000000000000001</v>
      </c>
      <c r="Z232" s="361">
        <f>'Solar - PV'!O76</f>
        <v>0.14000000000000001</v>
      </c>
      <c r="AA232" s="361">
        <f>'Solar - PV'!P76</f>
        <v>0.14000000000000001</v>
      </c>
      <c r="AB232" s="361">
        <f>'Solar - PV'!Q76</f>
        <v>0.14000000000000001</v>
      </c>
      <c r="AC232" s="361">
        <f>'Solar - PV'!R76</f>
        <v>0.14000000000000001</v>
      </c>
      <c r="AD232" s="361">
        <f>'Solar - PV'!S76</f>
        <v>0.14000000000000001</v>
      </c>
      <c r="AE232" s="361">
        <f>'Solar - PV'!T76</f>
        <v>0.14000000000000001</v>
      </c>
      <c r="AF232" s="361">
        <f>'Solar - PV'!U76</f>
        <v>0.14000000000000001</v>
      </c>
      <c r="AG232" s="361">
        <f>'Solar - PV'!V76</f>
        <v>0.14000000000000001</v>
      </c>
      <c r="AH232" s="361">
        <f>'Solar - PV'!W76</f>
        <v>0.14000000000000001</v>
      </c>
      <c r="AI232" s="361">
        <f>'Solar - PV'!X76</f>
        <v>0.14000000000000001</v>
      </c>
      <c r="AJ232" s="361">
        <f>'Solar - PV'!Y76</f>
        <v>0.14000000000000001</v>
      </c>
      <c r="AK232" s="361">
        <f>'Solar - PV'!Z76</f>
        <v>0.14000000000000001</v>
      </c>
      <c r="AL232" s="361">
        <f>'Solar - PV'!AA76</f>
        <v>0.14000000000000001</v>
      </c>
      <c r="AM232" s="361">
        <f>'Solar - PV'!AB76</f>
        <v>0.14000000000000001</v>
      </c>
      <c r="AN232" s="361">
        <f>'Solar - PV'!AC76</f>
        <v>0.14000000000000001</v>
      </c>
      <c r="AO232" s="361">
        <f>'Solar - PV'!AD76</f>
        <v>0.14000000000000001</v>
      </c>
      <c r="AP232" s="361">
        <f>'Solar - PV'!AE76</f>
        <v>0.14000000000000001</v>
      </c>
      <c r="AQ232" s="361">
        <f>'Solar - PV'!AF76</f>
        <v>0.14000000000000001</v>
      </c>
      <c r="AR232" s="361">
        <f>'Solar - PV'!AG76</f>
        <v>0.14000000000000001</v>
      </c>
      <c r="AS232" s="361">
        <f>'Solar - PV'!AH76</f>
        <v>0.14000000000000001</v>
      </c>
      <c r="AT232" s="361">
        <f>'Solar - PV'!AI76</f>
        <v>0.14000000000000001</v>
      </c>
      <c r="AU232" s="361">
        <f>'Solar - PV'!AJ76</f>
        <v>0.14000000000000001</v>
      </c>
      <c r="AV232" s="361">
        <f>'Solar - PV'!AK76</f>
        <v>0.14000000000000001</v>
      </c>
      <c r="AW232" s="361">
        <f>'Solar - PV'!AL76</f>
        <v>0.14000000000000001</v>
      </c>
      <c r="AX232" s="361">
        <f>'Solar - PV'!AM76</f>
        <v>0.14000000000000001</v>
      </c>
      <c r="AY232" s="361">
        <f>'Solar - PV'!AN76</f>
        <v>0.14000000000000001</v>
      </c>
      <c r="AZ232" s="361">
        <f>'Solar - PV'!AO76</f>
        <v>0.14000000000000001</v>
      </c>
      <c r="BA232" s="361">
        <f>'Solar - PV'!AP76</f>
        <v>0.14000000000000001</v>
      </c>
      <c r="BB232" s="361">
        <f>'Solar - PV'!AQ76</f>
        <v>0.14000000000000001</v>
      </c>
      <c r="BC232" s="361">
        <f>'Solar - PV'!AR76</f>
        <v>0.14000000000000001</v>
      </c>
      <c r="BD232" s="361">
        <f>'Solar - PV'!AS76</f>
        <v>0.14000000000000001</v>
      </c>
      <c r="BE232" s="361">
        <f>'Solar - PV'!AT76</f>
        <v>0.14000000000000001</v>
      </c>
      <c r="BF232" s="361">
        <f>'Solar - PV'!AU76</f>
        <v>0.14000000000000001</v>
      </c>
      <c r="BG232" s="361">
        <f>'Solar - PV'!AV76</f>
        <v>0.14000000000000001</v>
      </c>
    </row>
    <row r="233" spans="1:59" ht="15.75" thickTop="1">
      <c r="B233" s="875"/>
      <c r="D233" s="736"/>
      <c r="E233" s="62" t="str">
        <f>'Solar - PV'!K77</f>
        <v>Utility PV - 20% - Low</v>
      </c>
      <c r="F233" s="362"/>
      <c r="G233" s="362"/>
      <c r="H233" s="362"/>
      <c r="I233" s="362"/>
      <c r="J233" s="362"/>
      <c r="K233" s="362"/>
      <c r="L233" s="362"/>
      <c r="M233" s="362"/>
      <c r="N233" s="362"/>
      <c r="O233" s="362"/>
      <c r="P233" s="362"/>
      <c r="Q233" s="362"/>
      <c r="R233" s="362"/>
      <c r="S233" s="362"/>
      <c r="T233" s="362"/>
      <c r="U233" s="362"/>
      <c r="V233" s="362"/>
      <c r="W233" s="362">
        <f>'Solar - PV'!L77</f>
        <v>0.2</v>
      </c>
      <c r="X233" s="362">
        <f>'Solar - PV'!M77</f>
        <v>0.2</v>
      </c>
      <c r="Y233" s="362">
        <f>'Solar - PV'!N77</f>
        <v>0.2</v>
      </c>
      <c r="Z233" s="362">
        <f>'Solar - PV'!O77</f>
        <v>0.2</v>
      </c>
      <c r="AA233" s="362">
        <f>'Solar - PV'!P77</f>
        <v>0.2</v>
      </c>
      <c r="AB233" s="362">
        <f>'Solar - PV'!Q77</f>
        <v>0.2</v>
      </c>
      <c r="AC233" s="362">
        <f>'Solar - PV'!R77</f>
        <v>0.2</v>
      </c>
      <c r="AD233" s="362">
        <f>'Solar - PV'!S77</f>
        <v>0.2</v>
      </c>
      <c r="AE233" s="362">
        <f>'Solar - PV'!T77</f>
        <v>0.2</v>
      </c>
      <c r="AF233" s="362">
        <f>'Solar - PV'!U77</f>
        <v>0.2</v>
      </c>
      <c r="AG233" s="362">
        <f>'Solar - PV'!V77</f>
        <v>0.2</v>
      </c>
      <c r="AH233" s="362">
        <f>'Solar - PV'!W77</f>
        <v>0.2</v>
      </c>
      <c r="AI233" s="362">
        <f>'Solar - PV'!X77</f>
        <v>0.2</v>
      </c>
      <c r="AJ233" s="362">
        <f>'Solar - PV'!Y77</f>
        <v>0.2</v>
      </c>
      <c r="AK233" s="362">
        <f>'Solar - PV'!Z77</f>
        <v>0.2</v>
      </c>
      <c r="AL233" s="362">
        <f>'Solar - PV'!AA77</f>
        <v>0.2</v>
      </c>
      <c r="AM233" s="362">
        <f>'Solar - PV'!AB77</f>
        <v>0.2</v>
      </c>
      <c r="AN233" s="362">
        <f>'Solar - PV'!AC77</f>
        <v>0.2</v>
      </c>
      <c r="AO233" s="362">
        <f>'Solar - PV'!AD77</f>
        <v>0.2</v>
      </c>
      <c r="AP233" s="362">
        <f>'Solar - PV'!AE77</f>
        <v>0.2</v>
      </c>
      <c r="AQ233" s="362">
        <f>'Solar - PV'!AF77</f>
        <v>0.2</v>
      </c>
      <c r="AR233" s="362">
        <f>'Solar - PV'!AG77</f>
        <v>0.2</v>
      </c>
      <c r="AS233" s="362">
        <f>'Solar - PV'!AH77</f>
        <v>0.2</v>
      </c>
      <c r="AT233" s="362">
        <f>'Solar - PV'!AI77</f>
        <v>0.2</v>
      </c>
      <c r="AU233" s="362">
        <f>'Solar - PV'!AJ77</f>
        <v>0.2</v>
      </c>
      <c r="AV233" s="362">
        <f>'Solar - PV'!AK77</f>
        <v>0.2</v>
      </c>
      <c r="AW233" s="362">
        <f>'Solar - PV'!AL77</f>
        <v>0.2</v>
      </c>
      <c r="AX233" s="362">
        <f>'Solar - PV'!AM77</f>
        <v>0.2</v>
      </c>
      <c r="AY233" s="362">
        <f>'Solar - PV'!AN77</f>
        <v>0.2</v>
      </c>
      <c r="AZ233" s="362">
        <f>'Solar - PV'!AO77</f>
        <v>0.2</v>
      </c>
      <c r="BA233" s="362">
        <f>'Solar - PV'!AP77</f>
        <v>0.2</v>
      </c>
      <c r="BB233" s="362">
        <f>'Solar - PV'!AQ77</f>
        <v>0.2</v>
      </c>
      <c r="BC233" s="362">
        <f>'Solar - PV'!AR77</f>
        <v>0.2</v>
      </c>
      <c r="BD233" s="362">
        <f>'Solar - PV'!AS77</f>
        <v>0.2</v>
      </c>
      <c r="BE233" s="362">
        <f>'Solar - PV'!AT77</f>
        <v>0.2</v>
      </c>
      <c r="BF233" s="362">
        <f>'Solar - PV'!AU77</f>
        <v>0.2</v>
      </c>
      <c r="BG233" s="362">
        <f>'Solar - PV'!AV77</f>
        <v>0.2</v>
      </c>
    </row>
    <row r="234" spans="1:59">
      <c r="B234" s="875"/>
      <c r="D234" s="736"/>
      <c r="E234" s="62" t="str">
        <f>'Solar - PV'!K78</f>
        <v>Utility PV - 20% - Mid</v>
      </c>
      <c r="F234" s="358"/>
      <c r="G234" s="358"/>
      <c r="H234" s="358"/>
      <c r="I234" s="358"/>
      <c r="J234" s="358"/>
      <c r="K234" s="358"/>
      <c r="L234" s="358"/>
      <c r="M234" s="358"/>
      <c r="N234" s="358"/>
      <c r="O234" s="358"/>
      <c r="P234" s="358"/>
      <c r="Q234" s="358"/>
      <c r="R234" s="358"/>
      <c r="S234" s="358"/>
      <c r="T234" s="358"/>
      <c r="U234" s="358"/>
      <c r="V234" s="358">
        <f>'Solar - PV'!L13</f>
        <v>0.2</v>
      </c>
      <c r="W234" s="358">
        <f>'Solar - PV'!L78</f>
        <v>0.2</v>
      </c>
      <c r="X234" s="358">
        <f>'Solar - PV'!M78</f>
        <v>0.2</v>
      </c>
      <c r="Y234" s="358">
        <f>'Solar - PV'!N78</f>
        <v>0.2</v>
      </c>
      <c r="Z234" s="358">
        <f>'Solar - PV'!O78</f>
        <v>0.2</v>
      </c>
      <c r="AA234" s="358">
        <f>'Solar - PV'!P78</f>
        <v>0.2</v>
      </c>
      <c r="AB234" s="358">
        <f>'Solar - PV'!Q78</f>
        <v>0.2</v>
      </c>
      <c r="AC234" s="358">
        <f>'Solar - PV'!R78</f>
        <v>0.2</v>
      </c>
      <c r="AD234" s="358">
        <f>'Solar - PV'!S78</f>
        <v>0.2</v>
      </c>
      <c r="AE234" s="358">
        <f>'Solar - PV'!T78</f>
        <v>0.2</v>
      </c>
      <c r="AF234" s="358">
        <f>'Solar - PV'!U78</f>
        <v>0.2</v>
      </c>
      <c r="AG234" s="358">
        <f>'Solar - PV'!V78</f>
        <v>0.2</v>
      </c>
      <c r="AH234" s="358">
        <f>'Solar - PV'!W78</f>
        <v>0.2</v>
      </c>
      <c r="AI234" s="358">
        <f>'Solar - PV'!X78</f>
        <v>0.2</v>
      </c>
      <c r="AJ234" s="358">
        <f>'Solar - PV'!Y78</f>
        <v>0.2</v>
      </c>
      <c r="AK234" s="358">
        <f>'Solar - PV'!Z78</f>
        <v>0.2</v>
      </c>
      <c r="AL234" s="358">
        <f>'Solar - PV'!AA78</f>
        <v>0.2</v>
      </c>
      <c r="AM234" s="358">
        <f>'Solar - PV'!AB78</f>
        <v>0.2</v>
      </c>
      <c r="AN234" s="358">
        <f>'Solar - PV'!AC78</f>
        <v>0.2</v>
      </c>
      <c r="AO234" s="358">
        <f>'Solar - PV'!AD78</f>
        <v>0.2</v>
      </c>
      <c r="AP234" s="358">
        <f>'Solar - PV'!AE78</f>
        <v>0.2</v>
      </c>
      <c r="AQ234" s="358">
        <f>'Solar - PV'!AF78</f>
        <v>0.2</v>
      </c>
      <c r="AR234" s="358">
        <f>'Solar - PV'!AG78</f>
        <v>0.2</v>
      </c>
      <c r="AS234" s="358">
        <f>'Solar - PV'!AH78</f>
        <v>0.2</v>
      </c>
      <c r="AT234" s="358">
        <f>'Solar - PV'!AI78</f>
        <v>0.2</v>
      </c>
      <c r="AU234" s="358">
        <f>'Solar - PV'!AJ78</f>
        <v>0.2</v>
      </c>
      <c r="AV234" s="358">
        <f>'Solar - PV'!AK78</f>
        <v>0.2</v>
      </c>
      <c r="AW234" s="358">
        <f>'Solar - PV'!AL78</f>
        <v>0.2</v>
      </c>
      <c r="AX234" s="358">
        <f>'Solar - PV'!AM78</f>
        <v>0.2</v>
      </c>
      <c r="AY234" s="358">
        <f>'Solar - PV'!AN78</f>
        <v>0.2</v>
      </c>
      <c r="AZ234" s="358">
        <f>'Solar - PV'!AO78</f>
        <v>0.2</v>
      </c>
      <c r="BA234" s="358">
        <f>'Solar - PV'!AP78</f>
        <v>0.2</v>
      </c>
      <c r="BB234" s="358">
        <f>'Solar - PV'!AQ78</f>
        <v>0.2</v>
      </c>
      <c r="BC234" s="358">
        <f>'Solar - PV'!AR78</f>
        <v>0.2</v>
      </c>
      <c r="BD234" s="358">
        <f>'Solar - PV'!AS78</f>
        <v>0.2</v>
      </c>
      <c r="BE234" s="358">
        <f>'Solar - PV'!AT78</f>
        <v>0.2</v>
      </c>
      <c r="BF234" s="358">
        <f>'Solar - PV'!AU78</f>
        <v>0.2</v>
      </c>
      <c r="BG234" s="358">
        <f>'Solar - PV'!AV78</f>
        <v>0.2</v>
      </c>
    </row>
    <row r="235" spans="1:59" ht="15.75" thickBot="1">
      <c r="B235" s="875"/>
      <c r="D235" s="736"/>
      <c r="E235" s="62" t="str">
        <f>'Solar - PV'!K79</f>
        <v>Utility PV - 20% - High</v>
      </c>
      <c r="F235" s="361"/>
      <c r="G235" s="361"/>
      <c r="H235" s="361"/>
      <c r="I235" s="361"/>
      <c r="J235" s="361"/>
      <c r="K235" s="361"/>
      <c r="L235" s="361"/>
      <c r="M235" s="361"/>
      <c r="N235" s="361"/>
      <c r="O235" s="361"/>
      <c r="P235" s="361"/>
      <c r="Q235" s="361"/>
      <c r="R235" s="361"/>
      <c r="S235" s="361"/>
      <c r="T235" s="361"/>
      <c r="U235" s="361"/>
      <c r="V235" s="361"/>
      <c r="W235" s="361">
        <f>'Solar - PV'!L79</f>
        <v>0.2</v>
      </c>
      <c r="X235" s="361">
        <f>'Solar - PV'!M79</f>
        <v>0.2</v>
      </c>
      <c r="Y235" s="361">
        <f>'Solar - PV'!N79</f>
        <v>0.2</v>
      </c>
      <c r="Z235" s="361">
        <f>'Solar - PV'!O79</f>
        <v>0.2</v>
      </c>
      <c r="AA235" s="361">
        <f>'Solar - PV'!P79</f>
        <v>0.2</v>
      </c>
      <c r="AB235" s="361">
        <f>'Solar - PV'!Q79</f>
        <v>0.2</v>
      </c>
      <c r="AC235" s="361">
        <f>'Solar - PV'!R79</f>
        <v>0.2</v>
      </c>
      <c r="AD235" s="361">
        <f>'Solar - PV'!S79</f>
        <v>0.2</v>
      </c>
      <c r="AE235" s="361">
        <f>'Solar - PV'!T79</f>
        <v>0.2</v>
      </c>
      <c r="AF235" s="361">
        <f>'Solar - PV'!U79</f>
        <v>0.2</v>
      </c>
      <c r="AG235" s="361">
        <f>'Solar - PV'!V79</f>
        <v>0.2</v>
      </c>
      <c r="AH235" s="361">
        <f>'Solar - PV'!W79</f>
        <v>0.2</v>
      </c>
      <c r="AI235" s="361">
        <f>'Solar - PV'!X79</f>
        <v>0.2</v>
      </c>
      <c r="AJ235" s="361">
        <f>'Solar - PV'!Y79</f>
        <v>0.2</v>
      </c>
      <c r="AK235" s="361">
        <f>'Solar - PV'!Z79</f>
        <v>0.2</v>
      </c>
      <c r="AL235" s="361">
        <f>'Solar - PV'!AA79</f>
        <v>0.2</v>
      </c>
      <c r="AM235" s="361">
        <f>'Solar - PV'!AB79</f>
        <v>0.2</v>
      </c>
      <c r="AN235" s="361">
        <f>'Solar - PV'!AC79</f>
        <v>0.2</v>
      </c>
      <c r="AO235" s="361">
        <f>'Solar - PV'!AD79</f>
        <v>0.2</v>
      </c>
      <c r="AP235" s="361">
        <f>'Solar - PV'!AE79</f>
        <v>0.2</v>
      </c>
      <c r="AQ235" s="361">
        <f>'Solar - PV'!AF79</f>
        <v>0.2</v>
      </c>
      <c r="AR235" s="361">
        <f>'Solar - PV'!AG79</f>
        <v>0.2</v>
      </c>
      <c r="AS235" s="361">
        <f>'Solar - PV'!AH79</f>
        <v>0.2</v>
      </c>
      <c r="AT235" s="361">
        <f>'Solar - PV'!AI79</f>
        <v>0.2</v>
      </c>
      <c r="AU235" s="361">
        <f>'Solar - PV'!AJ79</f>
        <v>0.2</v>
      </c>
      <c r="AV235" s="361">
        <f>'Solar - PV'!AK79</f>
        <v>0.2</v>
      </c>
      <c r="AW235" s="361">
        <f>'Solar - PV'!AL79</f>
        <v>0.2</v>
      </c>
      <c r="AX235" s="361">
        <f>'Solar - PV'!AM79</f>
        <v>0.2</v>
      </c>
      <c r="AY235" s="361">
        <f>'Solar - PV'!AN79</f>
        <v>0.2</v>
      </c>
      <c r="AZ235" s="361">
        <f>'Solar - PV'!AO79</f>
        <v>0.2</v>
      </c>
      <c r="BA235" s="361">
        <f>'Solar - PV'!AP79</f>
        <v>0.2</v>
      </c>
      <c r="BB235" s="361">
        <f>'Solar - PV'!AQ79</f>
        <v>0.2</v>
      </c>
      <c r="BC235" s="361">
        <f>'Solar - PV'!AR79</f>
        <v>0.2</v>
      </c>
      <c r="BD235" s="361">
        <f>'Solar - PV'!AS79</f>
        <v>0.2</v>
      </c>
      <c r="BE235" s="361">
        <f>'Solar - PV'!AT79</f>
        <v>0.2</v>
      </c>
      <c r="BF235" s="361">
        <f>'Solar - PV'!AU79</f>
        <v>0.2</v>
      </c>
      <c r="BG235" s="361">
        <f>'Solar - PV'!AV79</f>
        <v>0.2</v>
      </c>
    </row>
    <row r="236" spans="1:59" ht="15.75" thickTop="1">
      <c r="B236" s="875"/>
      <c r="D236" s="736"/>
      <c r="E236" s="62" t="str">
        <f>'Solar - PV'!K80</f>
        <v>Utility PV - 28% - Low</v>
      </c>
      <c r="F236" s="362"/>
      <c r="G236" s="362"/>
      <c r="H236" s="362"/>
      <c r="I236" s="362"/>
      <c r="J236" s="362"/>
      <c r="K236" s="362"/>
      <c r="L236" s="362"/>
      <c r="M236" s="362"/>
      <c r="N236" s="362"/>
      <c r="O236" s="362"/>
      <c r="P236" s="362"/>
      <c r="Q236" s="362"/>
      <c r="R236" s="362"/>
      <c r="S236" s="362"/>
      <c r="T236" s="362"/>
      <c r="U236" s="362"/>
      <c r="V236" s="362"/>
      <c r="W236" s="362">
        <f>'Solar - PV'!L80</f>
        <v>0.28000000000000003</v>
      </c>
      <c r="X236" s="362">
        <f>'Solar - PV'!M80</f>
        <v>0.28000000000000003</v>
      </c>
      <c r="Y236" s="362">
        <f>'Solar - PV'!N80</f>
        <v>0.28000000000000003</v>
      </c>
      <c r="Z236" s="362">
        <f>'Solar - PV'!O80</f>
        <v>0.28000000000000003</v>
      </c>
      <c r="AA236" s="362">
        <f>'Solar - PV'!P80</f>
        <v>0.28000000000000003</v>
      </c>
      <c r="AB236" s="362">
        <f>'Solar - PV'!Q80</f>
        <v>0.28000000000000003</v>
      </c>
      <c r="AC236" s="362">
        <f>'Solar - PV'!R80</f>
        <v>0.28000000000000003</v>
      </c>
      <c r="AD236" s="362">
        <f>'Solar - PV'!S80</f>
        <v>0.28000000000000003</v>
      </c>
      <c r="AE236" s="362">
        <f>'Solar - PV'!T80</f>
        <v>0.28000000000000003</v>
      </c>
      <c r="AF236" s="362">
        <f>'Solar - PV'!U80</f>
        <v>0.28000000000000003</v>
      </c>
      <c r="AG236" s="362">
        <f>'Solar - PV'!V80</f>
        <v>0.28000000000000003</v>
      </c>
      <c r="AH236" s="362">
        <f>'Solar - PV'!W80</f>
        <v>0.28000000000000003</v>
      </c>
      <c r="AI236" s="362">
        <f>'Solar - PV'!X80</f>
        <v>0.28000000000000003</v>
      </c>
      <c r="AJ236" s="362">
        <f>'Solar - PV'!Y80</f>
        <v>0.28000000000000003</v>
      </c>
      <c r="AK236" s="362">
        <f>'Solar - PV'!Z80</f>
        <v>0.28000000000000003</v>
      </c>
      <c r="AL236" s="362">
        <f>'Solar - PV'!AA80</f>
        <v>0.28000000000000003</v>
      </c>
      <c r="AM236" s="362">
        <f>'Solar - PV'!AB80</f>
        <v>0.28000000000000003</v>
      </c>
      <c r="AN236" s="362">
        <f>'Solar - PV'!AC80</f>
        <v>0.28000000000000003</v>
      </c>
      <c r="AO236" s="362">
        <f>'Solar - PV'!AD80</f>
        <v>0.28000000000000003</v>
      </c>
      <c r="AP236" s="362">
        <f>'Solar - PV'!AE80</f>
        <v>0.28000000000000003</v>
      </c>
      <c r="AQ236" s="362">
        <f>'Solar - PV'!AF80</f>
        <v>0.28000000000000003</v>
      </c>
      <c r="AR236" s="362">
        <f>'Solar - PV'!AG80</f>
        <v>0.28000000000000003</v>
      </c>
      <c r="AS236" s="362">
        <f>'Solar - PV'!AH80</f>
        <v>0.28000000000000003</v>
      </c>
      <c r="AT236" s="362">
        <f>'Solar - PV'!AI80</f>
        <v>0.28000000000000003</v>
      </c>
      <c r="AU236" s="362">
        <f>'Solar - PV'!AJ80</f>
        <v>0.28000000000000003</v>
      </c>
      <c r="AV236" s="362">
        <f>'Solar - PV'!AK80</f>
        <v>0.28000000000000003</v>
      </c>
      <c r="AW236" s="362">
        <f>'Solar - PV'!AL80</f>
        <v>0.28000000000000003</v>
      </c>
      <c r="AX236" s="362">
        <f>'Solar - PV'!AM80</f>
        <v>0.28000000000000003</v>
      </c>
      <c r="AY236" s="362">
        <f>'Solar - PV'!AN80</f>
        <v>0.28000000000000003</v>
      </c>
      <c r="AZ236" s="362">
        <f>'Solar - PV'!AO80</f>
        <v>0.28000000000000003</v>
      </c>
      <c r="BA236" s="362">
        <f>'Solar - PV'!AP80</f>
        <v>0.28000000000000003</v>
      </c>
      <c r="BB236" s="362">
        <f>'Solar - PV'!AQ80</f>
        <v>0.28000000000000003</v>
      </c>
      <c r="BC236" s="362">
        <f>'Solar - PV'!AR80</f>
        <v>0.28000000000000003</v>
      </c>
      <c r="BD236" s="362">
        <f>'Solar - PV'!AS80</f>
        <v>0.28000000000000003</v>
      </c>
      <c r="BE236" s="362">
        <f>'Solar - PV'!AT80</f>
        <v>0.28000000000000003</v>
      </c>
      <c r="BF236" s="362">
        <f>'Solar - PV'!AU80</f>
        <v>0.28000000000000003</v>
      </c>
      <c r="BG236" s="362">
        <f>'Solar - PV'!AV80</f>
        <v>0.28000000000000003</v>
      </c>
    </row>
    <row r="237" spans="1:59">
      <c r="B237" s="875"/>
      <c r="D237" s="736"/>
      <c r="E237" s="62" t="str">
        <f>'Solar - PV'!K81</f>
        <v>Utility PV - 28% - Mid</v>
      </c>
      <c r="F237" s="358"/>
      <c r="G237" s="358"/>
      <c r="H237" s="358"/>
      <c r="I237" s="358"/>
      <c r="J237" s="358"/>
      <c r="K237" s="358"/>
      <c r="L237" s="358"/>
      <c r="M237" s="358"/>
      <c r="N237" s="358"/>
      <c r="O237" s="358"/>
      <c r="P237" s="358"/>
      <c r="Q237" s="358"/>
      <c r="R237" s="358"/>
      <c r="S237" s="358"/>
      <c r="T237" s="358"/>
      <c r="U237" s="358"/>
      <c r="V237" s="358">
        <f>'Solar - PV'!L14</f>
        <v>0.28000000000000003</v>
      </c>
      <c r="W237" s="358">
        <f>'Solar - PV'!L81</f>
        <v>0.28000000000000003</v>
      </c>
      <c r="X237" s="358">
        <f>'Solar - PV'!M81</f>
        <v>0.28000000000000003</v>
      </c>
      <c r="Y237" s="358">
        <f>'Solar - PV'!N81</f>
        <v>0.28000000000000003</v>
      </c>
      <c r="Z237" s="358">
        <f>'Solar - PV'!O81</f>
        <v>0.28000000000000003</v>
      </c>
      <c r="AA237" s="358">
        <f>'Solar - PV'!P81</f>
        <v>0.28000000000000003</v>
      </c>
      <c r="AB237" s="358">
        <f>'Solar - PV'!Q81</f>
        <v>0.28000000000000003</v>
      </c>
      <c r="AC237" s="358">
        <f>'Solar - PV'!R81</f>
        <v>0.28000000000000003</v>
      </c>
      <c r="AD237" s="358">
        <f>'Solar - PV'!S81</f>
        <v>0.28000000000000003</v>
      </c>
      <c r="AE237" s="358">
        <f>'Solar - PV'!T81</f>
        <v>0.28000000000000003</v>
      </c>
      <c r="AF237" s="358">
        <f>'Solar - PV'!U81</f>
        <v>0.28000000000000003</v>
      </c>
      <c r="AG237" s="358">
        <f>'Solar - PV'!V81</f>
        <v>0.28000000000000003</v>
      </c>
      <c r="AH237" s="358">
        <f>'Solar - PV'!W81</f>
        <v>0.28000000000000003</v>
      </c>
      <c r="AI237" s="358">
        <f>'Solar - PV'!X81</f>
        <v>0.28000000000000003</v>
      </c>
      <c r="AJ237" s="358">
        <f>'Solar - PV'!Y81</f>
        <v>0.28000000000000003</v>
      </c>
      <c r="AK237" s="358">
        <f>'Solar - PV'!Z81</f>
        <v>0.28000000000000003</v>
      </c>
      <c r="AL237" s="358">
        <f>'Solar - PV'!AA81</f>
        <v>0.28000000000000003</v>
      </c>
      <c r="AM237" s="358">
        <f>'Solar - PV'!AB81</f>
        <v>0.28000000000000003</v>
      </c>
      <c r="AN237" s="358">
        <f>'Solar - PV'!AC81</f>
        <v>0.28000000000000003</v>
      </c>
      <c r="AO237" s="358">
        <f>'Solar - PV'!AD81</f>
        <v>0.28000000000000003</v>
      </c>
      <c r="AP237" s="358">
        <f>'Solar - PV'!AE81</f>
        <v>0.28000000000000003</v>
      </c>
      <c r="AQ237" s="358">
        <f>'Solar - PV'!AF81</f>
        <v>0.28000000000000003</v>
      </c>
      <c r="AR237" s="358">
        <f>'Solar - PV'!AG81</f>
        <v>0.28000000000000003</v>
      </c>
      <c r="AS237" s="358">
        <f>'Solar - PV'!AH81</f>
        <v>0.28000000000000003</v>
      </c>
      <c r="AT237" s="358">
        <f>'Solar - PV'!AI81</f>
        <v>0.28000000000000003</v>
      </c>
      <c r="AU237" s="358">
        <f>'Solar - PV'!AJ81</f>
        <v>0.28000000000000003</v>
      </c>
      <c r="AV237" s="358">
        <f>'Solar - PV'!AK81</f>
        <v>0.28000000000000003</v>
      </c>
      <c r="AW237" s="358">
        <f>'Solar - PV'!AL81</f>
        <v>0.28000000000000003</v>
      </c>
      <c r="AX237" s="358">
        <f>'Solar - PV'!AM81</f>
        <v>0.28000000000000003</v>
      </c>
      <c r="AY237" s="358">
        <f>'Solar - PV'!AN81</f>
        <v>0.28000000000000003</v>
      </c>
      <c r="AZ237" s="358">
        <f>'Solar - PV'!AO81</f>
        <v>0.28000000000000003</v>
      </c>
      <c r="BA237" s="358">
        <f>'Solar - PV'!AP81</f>
        <v>0.28000000000000003</v>
      </c>
      <c r="BB237" s="358">
        <f>'Solar - PV'!AQ81</f>
        <v>0.28000000000000003</v>
      </c>
      <c r="BC237" s="358">
        <f>'Solar - PV'!AR81</f>
        <v>0.28000000000000003</v>
      </c>
      <c r="BD237" s="358">
        <f>'Solar - PV'!AS81</f>
        <v>0.28000000000000003</v>
      </c>
      <c r="BE237" s="358">
        <f>'Solar - PV'!AT81</f>
        <v>0.28000000000000003</v>
      </c>
      <c r="BF237" s="358">
        <f>'Solar - PV'!AU81</f>
        <v>0.28000000000000003</v>
      </c>
      <c r="BG237" s="358">
        <f>'Solar - PV'!AV81</f>
        <v>0.28000000000000003</v>
      </c>
    </row>
    <row r="238" spans="1:59" ht="15.75" thickBot="1">
      <c r="B238" s="875"/>
      <c r="D238" s="736"/>
      <c r="E238" s="62" t="str">
        <f>'Solar - PV'!K82</f>
        <v>Utility PV - 28% - High</v>
      </c>
      <c r="F238" s="361"/>
      <c r="G238" s="361"/>
      <c r="H238" s="361"/>
      <c r="I238" s="361"/>
      <c r="J238" s="361"/>
      <c r="K238" s="361"/>
      <c r="L238" s="361"/>
      <c r="M238" s="361"/>
      <c r="N238" s="361"/>
      <c r="O238" s="361"/>
      <c r="P238" s="361"/>
      <c r="Q238" s="361"/>
      <c r="R238" s="361"/>
      <c r="S238" s="361"/>
      <c r="T238" s="361"/>
      <c r="U238" s="361"/>
      <c r="V238" s="361"/>
      <c r="W238" s="361">
        <f>'Solar - PV'!L82</f>
        <v>0.28000000000000003</v>
      </c>
      <c r="X238" s="361">
        <f>'Solar - PV'!M82</f>
        <v>0.28000000000000003</v>
      </c>
      <c r="Y238" s="361">
        <f>'Solar - PV'!N82</f>
        <v>0.28000000000000003</v>
      </c>
      <c r="Z238" s="361">
        <f>'Solar - PV'!O82</f>
        <v>0.28000000000000003</v>
      </c>
      <c r="AA238" s="361">
        <f>'Solar - PV'!P82</f>
        <v>0.28000000000000003</v>
      </c>
      <c r="AB238" s="361">
        <f>'Solar - PV'!Q82</f>
        <v>0.28000000000000003</v>
      </c>
      <c r="AC238" s="361">
        <f>'Solar - PV'!R82</f>
        <v>0.28000000000000003</v>
      </c>
      <c r="AD238" s="361">
        <f>'Solar - PV'!S82</f>
        <v>0.28000000000000003</v>
      </c>
      <c r="AE238" s="361">
        <f>'Solar - PV'!T82</f>
        <v>0.28000000000000003</v>
      </c>
      <c r="AF238" s="361">
        <f>'Solar - PV'!U82</f>
        <v>0.28000000000000003</v>
      </c>
      <c r="AG238" s="361">
        <f>'Solar - PV'!V82</f>
        <v>0.28000000000000003</v>
      </c>
      <c r="AH238" s="361">
        <f>'Solar - PV'!W82</f>
        <v>0.28000000000000003</v>
      </c>
      <c r="AI238" s="361">
        <f>'Solar - PV'!X82</f>
        <v>0.28000000000000003</v>
      </c>
      <c r="AJ238" s="361">
        <f>'Solar - PV'!Y82</f>
        <v>0.28000000000000003</v>
      </c>
      <c r="AK238" s="361">
        <f>'Solar - PV'!Z82</f>
        <v>0.28000000000000003</v>
      </c>
      <c r="AL238" s="361">
        <f>'Solar - PV'!AA82</f>
        <v>0.28000000000000003</v>
      </c>
      <c r="AM238" s="361">
        <f>'Solar - PV'!AB82</f>
        <v>0.28000000000000003</v>
      </c>
      <c r="AN238" s="361">
        <f>'Solar - PV'!AC82</f>
        <v>0.28000000000000003</v>
      </c>
      <c r="AO238" s="361">
        <f>'Solar - PV'!AD82</f>
        <v>0.28000000000000003</v>
      </c>
      <c r="AP238" s="361">
        <f>'Solar - PV'!AE82</f>
        <v>0.28000000000000003</v>
      </c>
      <c r="AQ238" s="361">
        <f>'Solar - PV'!AF82</f>
        <v>0.28000000000000003</v>
      </c>
      <c r="AR238" s="361">
        <f>'Solar - PV'!AG82</f>
        <v>0.28000000000000003</v>
      </c>
      <c r="AS238" s="361">
        <f>'Solar - PV'!AH82</f>
        <v>0.28000000000000003</v>
      </c>
      <c r="AT238" s="361">
        <f>'Solar - PV'!AI82</f>
        <v>0.28000000000000003</v>
      </c>
      <c r="AU238" s="361">
        <f>'Solar - PV'!AJ82</f>
        <v>0.28000000000000003</v>
      </c>
      <c r="AV238" s="361">
        <f>'Solar - PV'!AK82</f>
        <v>0.28000000000000003</v>
      </c>
      <c r="AW238" s="361">
        <f>'Solar - PV'!AL82</f>
        <v>0.28000000000000003</v>
      </c>
      <c r="AX238" s="361">
        <f>'Solar - PV'!AM82</f>
        <v>0.28000000000000003</v>
      </c>
      <c r="AY238" s="361">
        <f>'Solar - PV'!AN82</f>
        <v>0.28000000000000003</v>
      </c>
      <c r="AZ238" s="361">
        <f>'Solar - PV'!AO82</f>
        <v>0.28000000000000003</v>
      </c>
      <c r="BA238" s="361">
        <f>'Solar - PV'!AP82</f>
        <v>0.28000000000000003</v>
      </c>
      <c r="BB238" s="361">
        <f>'Solar - PV'!AQ82</f>
        <v>0.28000000000000003</v>
      </c>
      <c r="BC238" s="361">
        <f>'Solar - PV'!AR82</f>
        <v>0.28000000000000003</v>
      </c>
      <c r="BD238" s="361">
        <f>'Solar - PV'!AS82</f>
        <v>0.28000000000000003</v>
      </c>
      <c r="BE238" s="361">
        <f>'Solar - PV'!AT82</f>
        <v>0.28000000000000003</v>
      </c>
      <c r="BF238" s="361">
        <f>'Solar - PV'!AU82</f>
        <v>0.28000000000000003</v>
      </c>
      <c r="BG238" s="361">
        <f>'Solar - PV'!AV82</f>
        <v>0.28000000000000003</v>
      </c>
    </row>
    <row r="239" spans="1:59" ht="15.75" thickTop="1"/>
    <row r="240" spans="1:59">
      <c r="A240" s="1"/>
      <c r="F240" s="1">
        <f t="shared" ref="F240:R240" si="18">F4</f>
        <v>2000</v>
      </c>
      <c r="G240" s="1">
        <f t="shared" si="18"/>
        <v>2001</v>
      </c>
      <c r="H240" s="1">
        <f t="shared" si="18"/>
        <v>2002</v>
      </c>
      <c r="I240" s="1">
        <f t="shared" si="18"/>
        <v>2003</v>
      </c>
      <c r="J240" s="1">
        <f t="shared" si="18"/>
        <v>2004</v>
      </c>
      <c r="K240" s="1">
        <f t="shared" si="18"/>
        <v>2005</v>
      </c>
      <c r="L240" s="1">
        <f t="shared" si="18"/>
        <v>2006</v>
      </c>
      <c r="M240" s="1">
        <f t="shared" si="18"/>
        <v>2007</v>
      </c>
      <c r="N240" s="1">
        <f t="shared" si="18"/>
        <v>2008</v>
      </c>
      <c r="O240" s="1">
        <f t="shared" si="18"/>
        <v>2009</v>
      </c>
      <c r="P240" s="1">
        <f t="shared" si="18"/>
        <v>2010</v>
      </c>
      <c r="Q240" s="1">
        <f t="shared" si="18"/>
        <v>2011</v>
      </c>
      <c r="R240" s="1">
        <f t="shared" si="18"/>
        <v>2012</v>
      </c>
      <c r="S240" s="24">
        <v>2010</v>
      </c>
      <c r="T240" s="24">
        <v>2011</v>
      </c>
      <c r="U240" s="24">
        <v>2012</v>
      </c>
      <c r="V240" s="1">
        <f t="shared" ref="V240:BG240" si="19">V4</f>
        <v>2013</v>
      </c>
      <c r="W240" s="1">
        <f t="shared" si="19"/>
        <v>2014</v>
      </c>
      <c r="X240" s="1">
        <f t="shared" si="19"/>
        <v>2015</v>
      </c>
      <c r="Y240" s="1">
        <f t="shared" si="19"/>
        <v>2016</v>
      </c>
      <c r="Z240" s="1">
        <f t="shared" si="19"/>
        <v>2017</v>
      </c>
      <c r="AA240" s="1">
        <f t="shared" si="19"/>
        <v>2018</v>
      </c>
      <c r="AB240" s="1">
        <f t="shared" si="19"/>
        <v>2019</v>
      </c>
      <c r="AC240" s="1">
        <f t="shared" si="19"/>
        <v>2020</v>
      </c>
      <c r="AD240" s="1">
        <f t="shared" si="19"/>
        <v>2021</v>
      </c>
      <c r="AE240" s="1">
        <f t="shared" si="19"/>
        <v>2022</v>
      </c>
      <c r="AF240" s="1">
        <f t="shared" si="19"/>
        <v>2023</v>
      </c>
      <c r="AG240" s="1">
        <f t="shared" si="19"/>
        <v>2024</v>
      </c>
      <c r="AH240" s="1">
        <f t="shared" si="19"/>
        <v>2025</v>
      </c>
      <c r="AI240" s="1">
        <f t="shared" si="19"/>
        <v>2026</v>
      </c>
      <c r="AJ240" s="1">
        <f t="shared" si="19"/>
        <v>2027</v>
      </c>
      <c r="AK240" s="1">
        <f t="shared" si="19"/>
        <v>2028</v>
      </c>
      <c r="AL240" s="1">
        <f t="shared" si="19"/>
        <v>2029</v>
      </c>
      <c r="AM240" s="1">
        <f t="shared" si="19"/>
        <v>2030</v>
      </c>
      <c r="AN240" s="1">
        <f t="shared" si="19"/>
        <v>2031</v>
      </c>
      <c r="AO240" s="1">
        <f t="shared" si="19"/>
        <v>2032</v>
      </c>
      <c r="AP240" s="1">
        <f t="shared" si="19"/>
        <v>2033</v>
      </c>
      <c r="AQ240" s="1">
        <f t="shared" si="19"/>
        <v>2034</v>
      </c>
      <c r="AR240" s="1">
        <f t="shared" si="19"/>
        <v>2035</v>
      </c>
      <c r="AS240" s="1">
        <f t="shared" si="19"/>
        <v>2036</v>
      </c>
      <c r="AT240" s="1">
        <f t="shared" si="19"/>
        <v>2037</v>
      </c>
      <c r="AU240" s="1">
        <f t="shared" si="19"/>
        <v>2038</v>
      </c>
      <c r="AV240" s="1">
        <f t="shared" si="19"/>
        <v>2039</v>
      </c>
      <c r="AW240" s="1">
        <f t="shared" si="19"/>
        <v>2040</v>
      </c>
      <c r="AX240" s="1">
        <f t="shared" si="19"/>
        <v>2041</v>
      </c>
      <c r="AY240" s="1">
        <f t="shared" si="19"/>
        <v>2042</v>
      </c>
      <c r="AZ240" s="1">
        <f t="shared" si="19"/>
        <v>2043</v>
      </c>
      <c r="BA240" s="1">
        <f t="shared" si="19"/>
        <v>2044</v>
      </c>
      <c r="BB240" s="1">
        <f t="shared" si="19"/>
        <v>2045</v>
      </c>
      <c r="BC240" s="1">
        <f t="shared" si="19"/>
        <v>2046</v>
      </c>
      <c r="BD240" s="1">
        <f t="shared" si="19"/>
        <v>2047</v>
      </c>
      <c r="BE240" s="1">
        <f t="shared" si="19"/>
        <v>2048</v>
      </c>
      <c r="BF240" s="1">
        <f t="shared" si="19"/>
        <v>2049</v>
      </c>
      <c r="BG240" s="1">
        <f t="shared" si="19"/>
        <v>2050</v>
      </c>
    </row>
    <row r="241" spans="1:98">
      <c r="B241" s="874" t="s">
        <v>662</v>
      </c>
      <c r="D241" s="735" t="s">
        <v>688</v>
      </c>
      <c r="E241" s="62" t="str">
        <f>'Solar - PV'!K124</f>
        <v>Utility PV - 14% - Low</v>
      </c>
      <c r="F241" s="359"/>
      <c r="G241" s="359"/>
      <c r="H241" s="359"/>
      <c r="I241" s="359"/>
      <c r="J241" s="359"/>
      <c r="K241" s="359"/>
      <c r="L241" s="359"/>
      <c r="M241" s="359"/>
      <c r="N241" s="359"/>
      <c r="O241" s="359"/>
      <c r="P241" s="359"/>
      <c r="Q241" s="359"/>
      <c r="R241" s="359"/>
      <c r="S241" s="359"/>
      <c r="T241" s="359"/>
      <c r="U241" s="359"/>
      <c r="V241" s="359"/>
      <c r="W241" s="41">
        <f>'Solar - PV'!L124</f>
        <v>17</v>
      </c>
      <c r="X241" s="41">
        <f>'Solar - PV'!M124</f>
        <v>16</v>
      </c>
      <c r="Y241" s="41">
        <f>'Solar - PV'!N124</f>
        <v>15</v>
      </c>
      <c r="Z241" s="41">
        <f>'Solar - PV'!O124</f>
        <v>13</v>
      </c>
      <c r="AA241" s="41">
        <f>'Solar - PV'!P124</f>
        <v>11</v>
      </c>
      <c r="AB241" s="41">
        <f>'Solar - PV'!Q124</f>
        <v>9</v>
      </c>
      <c r="AC241" s="41">
        <f>'Solar - PV'!R124</f>
        <v>8</v>
      </c>
      <c r="AD241" s="41">
        <f>'Solar - PV'!S124</f>
        <v>8</v>
      </c>
      <c r="AE241" s="41">
        <f>'Solar - PV'!T124</f>
        <v>8</v>
      </c>
      <c r="AF241" s="41">
        <f>'Solar - PV'!U124</f>
        <v>8</v>
      </c>
      <c r="AG241" s="41">
        <f>'Solar - PV'!V124</f>
        <v>8</v>
      </c>
      <c r="AH241" s="41">
        <f>'Solar - PV'!W124</f>
        <v>8</v>
      </c>
      <c r="AI241" s="41">
        <f>'Solar - PV'!X124</f>
        <v>8</v>
      </c>
      <c r="AJ241" s="41">
        <f>'Solar - PV'!Y124</f>
        <v>8</v>
      </c>
      <c r="AK241" s="41">
        <f>'Solar - PV'!Z124</f>
        <v>8</v>
      </c>
      <c r="AL241" s="41">
        <f>'Solar - PV'!AA124</f>
        <v>8</v>
      </c>
      <c r="AM241" s="41">
        <f>'Solar - PV'!AB124</f>
        <v>8</v>
      </c>
      <c r="AN241" s="41">
        <f>'Solar - PV'!AC124</f>
        <v>8</v>
      </c>
      <c r="AO241" s="41">
        <f>'Solar - PV'!AD124</f>
        <v>8</v>
      </c>
      <c r="AP241" s="41">
        <f>'Solar - PV'!AE124</f>
        <v>8</v>
      </c>
      <c r="AQ241" s="41">
        <f>'Solar - PV'!AF124</f>
        <v>8</v>
      </c>
      <c r="AR241" s="41">
        <f>'Solar - PV'!AG124</f>
        <v>8</v>
      </c>
      <c r="AS241" s="41">
        <f>'Solar - PV'!AH124</f>
        <v>8</v>
      </c>
      <c r="AT241" s="41">
        <f>'Solar - PV'!AI124</f>
        <v>8</v>
      </c>
      <c r="AU241" s="41">
        <f>'Solar - PV'!AJ124</f>
        <v>8</v>
      </c>
      <c r="AV241" s="41">
        <f>'Solar - PV'!AK124</f>
        <v>8</v>
      </c>
      <c r="AW241" s="41">
        <f>'Solar - PV'!AL124</f>
        <v>8</v>
      </c>
      <c r="AX241" s="41">
        <f>'Solar - PV'!AM124</f>
        <v>8</v>
      </c>
      <c r="AY241" s="41">
        <f>'Solar - PV'!AN124</f>
        <v>8</v>
      </c>
      <c r="AZ241" s="41">
        <f>'Solar - PV'!AO124</f>
        <v>8</v>
      </c>
      <c r="BA241" s="41">
        <f>'Solar - PV'!AP124</f>
        <v>8</v>
      </c>
      <c r="BB241" s="41">
        <f>'Solar - PV'!AQ124</f>
        <v>8</v>
      </c>
      <c r="BC241" s="41">
        <f>'Solar - PV'!AR124</f>
        <v>8</v>
      </c>
      <c r="BD241" s="41">
        <f>'Solar - PV'!AS124</f>
        <v>8</v>
      </c>
      <c r="BE241" s="41">
        <f>'Solar - PV'!AT124</f>
        <v>8</v>
      </c>
      <c r="BF241" s="41">
        <f>'Solar - PV'!AU124</f>
        <v>8</v>
      </c>
      <c r="BG241" s="41">
        <f>'Solar - PV'!AV124</f>
        <v>8</v>
      </c>
    </row>
    <row r="242" spans="1:98">
      <c r="B242" s="874"/>
      <c r="D242" s="736"/>
      <c r="E242" s="62" t="str">
        <f>'Solar - PV'!K125</f>
        <v>Utility PV - 14% - Mid</v>
      </c>
      <c r="F242" s="42"/>
      <c r="G242" s="42"/>
      <c r="H242" s="42"/>
      <c r="I242" s="42"/>
      <c r="J242" s="42"/>
      <c r="K242" s="42"/>
      <c r="L242" s="42"/>
      <c r="M242" s="42"/>
      <c r="N242" s="42"/>
      <c r="O242" s="42"/>
      <c r="P242" s="42"/>
      <c r="Q242" s="42"/>
      <c r="R242" s="42"/>
      <c r="S242" s="42"/>
      <c r="T242" s="42"/>
      <c r="U242" s="42"/>
      <c r="V242" s="42">
        <f>'Solar - PV'!L32</f>
        <v>18</v>
      </c>
      <c r="W242" s="42">
        <f>'Solar - PV'!L125</f>
        <v>17</v>
      </c>
      <c r="X242" s="42">
        <f>'Solar - PV'!M125</f>
        <v>16</v>
      </c>
      <c r="Y242" s="42">
        <f>'Solar - PV'!N125</f>
        <v>15</v>
      </c>
      <c r="Z242" s="42">
        <f>'Solar - PV'!O125</f>
        <v>13</v>
      </c>
      <c r="AA242" s="42">
        <f>'Solar - PV'!P125</f>
        <v>11</v>
      </c>
      <c r="AB242" s="42">
        <f>'Solar - PV'!Q125</f>
        <v>9</v>
      </c>
      <c r="AC242" s="42">
        <f>'Solar - PV'!R125</f>
        <v>8</v>
      </c>
      <c r="AD242" s="42">
        <f>'Solar - PV'!S125</f>
        <v>8</v>
      </c>
      <c r="AE242" s="42">
        <f>'Solar - PV'!T125</f>
        <v>8</v>
      </c>
      <c r="AF242" s="42">
        <f>'Solar - PV'!U125</f>
        <v>8</v>
      </c>
      <c r="AG242" s="42">
        <f>'Solar - PV'!V125</f>
        <v>8</v>
      </c>
      <c r="AH242" s="42">
        <f>'Solar - PV'!W125</f>
        <v>8</v>
      </c>
      <c r="AI242" s="42">
        <f>'Solar - PV'!X125</f>
        <v>8</v>
      </c>
      <c r="AJ242" s="42">
        <f>'Solar - PV'!Y125</f>
        <v>8</v>
      </c>
      <c r="AK242" s="42">
        <f>'Solar - PV'!Z125</f>
        <v>8</v>
      </c>
      <c r="AL242" s="42">
        <f>'Solar - PV'!AA125</f>
        <v>8</v>
      </c>
      <c r="AM242" s="42">
        <f>'Solar - PV'!AB125</f>
        <v>8</v>
      </c>
      <c r="AN242" s="42">
        <f>'Solar - PV'!AC125</f>
        <v>8</v>
      </c>
      <c r="AO242" s="42">
        <f>'Solar - PV'!AD125</f>
        <v>8</v>
      </c>
      <c r="AP242" s="42">
        <f>'Solar - PV'!AE125</f>
        <v>8</v>
      </c>
      <c r="AQ242" s="42">
        <f>'Solar - PV'!AF125</f>
        <v>8</v>
      </c>
      <c r="AR242" s="42">
        <f>'Solar - PV'!AG125</f>
        <v>8</v>
      </c>
      <c r="AS242" s="42">
        <f>'Solar - PV'!AH125</f>
        <v>8</v>
      </c>
      <c r="AT242" s="42">
        <f>'Solar - PV'!AI125</f>
        <v>8</v>
      </c>
      <c r="AU242" s="42">
        <f>'Solar - PV'!AJ125</f>
        <v>8</v>
      </c>
      <c r="AV242" s="42">
        <f>'Solar - PV'!AK125</f>
        <v>8</v>
      </c>
      <c r="AW242" s="42">
        <f>'Solar - PV'!AL125</f>
        <v>8</v>
      </c>
      <c r="AX242" s="42">
        <f>'Solar - PV'!AM125</f>
        <v>8</v>
      </c>
      <c r="AY242" s="42">
        <f>'Solar - PV'!AN125</f>
        <v>8</v>
      </c>
      <c r="AZ242" s="42">
        <f>'Solar - PV'!AO125</f>
        <v>8</v>
      </c>
      <c r="BA242" s="42">
        <f>'Solar - PV'!AP125</f>
        <v>8</v>
      </c>
      <c r="BB242" s="42">
        <f>'Solar - PV'!AQ125</f>
        <v>8</v>
      </c>
      <c r="BC242" s="42">
        <f>'Solar - PV'!AR125</f>
        <v>8</v>
      </c>
      <c r="BD242" s="42">
        <f>'Solar - PV'!AS125</f>
        <v>8</v>
      </c>
      <c r="BE242" s="42">
        <f>'Solar - PV'!AT125</f>
        <v>8</v>
      </c>
      <c r="BF242" s="42">
        <f>'Solar - PV'!AU125</f>
        <v>8</v>
      </c>
      <c r="BG242" s="42">
        <f>'Solar - PV'!AV125</f>
        <v>8</v>
      </c>
    </row>
    <row r="243" spans="1:98">
      <c r="B243" s="874"/>
      <c r="D243" s="736"/>
      <c r="E243" s="62" t="str">
        <f>'Solar - PV'!K126</f>
        <v>Utility PV - 14% - High</v>
      </c>
      <c r="F243" s="42"/>
      <c r="G243" s="42"/>
      <c r="H243" s="42"/>
      <c r="I243" s="42"/>
      <c r="J243" s="42"/>
      <c r="K243" s="42"/>
      <c r="L243" s="42"/>
      <c r="M243" s="42"/>
      <c r="N243" s="42"/>
      <c r="O243" s="42"/>
      <c r="P243" s="42"/>
      <c r="Q243" s="42"/>
      <c r="R243" s="42"/>
      <c r="S243" s="42"/>
      <c r="T243" s="42"/>
      <c r="U243" s="42"/>
      <c r="V243" s="42"/>
      <c r="W243" s="42">
        <f>'Solar - PV'!L126</f>
        <v>17</v>
      </c>
      <c r="X243" s="42">
        <f>'Solar - PV'!M126</f>
        <v>16</v>
      </c>
      <c r="Y243" s="42">
        <f>'Solar - PV'!N126</f>
        <v>15</v>
      </c>
      <c r="Z243" s="42">
        <f>'Solar - PV'!O126</f>
        <v>13</v>
      </c>
      <c r="AA243" s="42">
        <f>'Solar - PV'!P126</f>
        <v>11</v>
      </c>
      <c r="AB243" s="42">
        <f>'Solar - PV'!Q126</f>
        <v>9</v>
      </c>
      <c r="AC243" s="42">
        <f>'Solar - PV'!R126</f>
        <v>8</v>
      </c>
      <c r="AD243" s="42">
        <f>'Solar - PV'!S126</f>
        <v>8</v>
      </c>
      <c r="AE243" s="42">
        <f>'Solar - PV'!T126</f>
        <v>8</v>
      </c>
      <c r="AF243" s="42">
        <f>'Solar - PV'!U126</f>
        <v>8</v>
      </c>
      <c r="AG243" s="42">
        <f>'Solar - PV'!V126</f>
        <v>8</v>
      </c>
      <c r="AH243" s="42">
        <f>'Solar - PV'!W126</f>
        <v>8</v>
      </c>
      <c r="AI243" s="42">
        <f>'Solar - PV'!X126</f>
        <v>8</v>
      </c>
      <c r="AJ243" s="42">
        <f>'Solar - PV'!Y126</f>
        <v>8</v>
      </c>
      <c r="AK243" s="42">
        <f>'Solar - PV'!Z126</f>
        <v>8</v>
      </c>
      <c r="AL243" s="42">
        <f>'Solar - PV'!AA126</f>
        <v>8</v>
      </c>
      <c r="AM243" s="42">
        <f>'Solar - PV'!AB126</f>
        <v>8</v>
      </c>
      <c r="AN243" s="42">
        <f>'Solar - PV'!AC126</f>
        <v>8</v>
      </c>
      <c r="AO243" s="42">
        <f>'Solar - PV'!AD126</f>
        <v>8</v>
      </c>
      <c r="AP243" s="42">
        <f>'Solar - PV'!AE126</f>
        <v>8</v>
      </c>
      <c r="AQ243" s="42">
        <f>'Solar - PV'!AF126</f>
        <v>8</v>
      </c>
      <c r="AR243" s="42">
        <f>'Solar - PV'!AG126</f>
        <v>8</v>
      </c>
      <c r="AS243" s="42">
        <f>'Solar - PV'!AH126</f>
        <v>8</v>
      </c>
      <c r="AT243" s="42">
        <f>'Solar - PV'!AI126</f>
        <v>8</v>
      </c>
      <c r="AU243" s="42">
        <f>'Solar - PV'!AJ126</f>
        <v>8</v>
      </c>
      <c r="AV243" s="42">
        <f>'Solar - PV'!AK126</f>
        <v>8</v>
      </c>
      <c r="AW243" s="42">
        <f>'Solar - PV'!AL126</f>
        <v>8</v>
      </c>
      <c r="AX243" s="42">
        <f>'Solar - PV'!AM126</f>
        <v>8</v>
      </c>
      <c r="AY243" s="42">
        <f>'Solar - PV'!AN126</f>
        <v>8</v>
      </c>
      <c r="AZ243" s="42">
        <f>'Solar - PV'!AO126</f>
        <v>8</v>
      </c>
      <c r="BA243" s="42">
        <f>'Solar - PV'!AP126</f>
        <v>8</v>
      </c>
      <c r="BB243" s="42">
        <f>'Solar - PV'!AQ126</f>
        <v>8</v>
      </c>
      <c r="BC243" s="42">
        <f>'Solar - PV'!AR126</f>
        <v>8</v>
      </c>
      <c r="BD243" s="42">
        <f>'Solar - PV'!AS126</f>
        <v>8</v>
      </c>
      <c r="BE243" s="42">
        <f>'Solar - PV'!AT126</f>
        <v>8</v>
      </c>
      <c r="BF243" s="42">
        <f>'Solar - PV'!AU126</f>
        <v>8</v>
      </c>
      <c r="BG243" s="42">
        <f>'Solar - PV'!AV126</f>
        <v>8</v>
      </c>
    </row>
    <row r="244" spans="1:98">
      <c r="B244" s="874"/>
      <c r="D244" s="736"/>
      <c r="E244" s="62" t="str">
        <f>'Solar - PV'!K127</f>
        <v>Utility PV - 20% - Low</v>
      </c>
      <c r="F244" s="42"/>
      <c r="G244" s="42"/>
      <c r="H244" s="42"/>
      <c r="I244" s="42"/>
      <c r="J244" s="42"/>
      <c r="K244" s="42"/>
      <c r="L244" s="42"/>
      <c r="M244" s="42"/>
      <c r="N244" s="42"/>
      <c r="O244" s="42"/>
      <c r="P244" s="42"/>
      <c r="Q244" s="42"/>
      <c r="R244" s="42"/>
      <c r="S244" s="42"/>
      <c r="T244" s="42"/>
      <c r="U244" s="42"/>
      <c r="V244" s="42"/>
      <c r="W244" s="42">
        <f>'Solar - PV'!L127</f>
        <v>17</v>
      </c>
      <c r="X244" s="42">
        <f>'Solar - PV'!M127</f>
        <v>16</v>
      </c>
      <c r="Y244" s="42">
        <f>'Solar - PV'!N127</f>
        <v>15</v>
      </c>
      <c r="Z244" s="42">
        <f>'Solar - PV'!O127</f>
        <v>13</v>
      </c>
      <c r="AA244" s="42">
        <f>'Solar - PV'!P127</f>
        <v>11</v>
      </c>
      <c r="AB244" s="42">
        <f>'Solar - PV'!Q127</f>
        <v>9</v>
      </c>
      <c r="AC244" s="42">
        <f>'Solar - PV'!R127</f>
        <v>8</v>
      </c>
      <c r="AD244" s="42">
        <f>'Solar - PV'!S127</f>
        <v>8</v>
      </c>
      <c r="AE244" s="42">
        <f>'Solar - PV'!T127</f>
        <v>8</v>
      </c>
      <c r="AF244" s="42">
        <f>'Solar - PV'!U127</f>
        <v>8</v>
      </c>
      <c r="AG244" s="42">
        <f>'Solar - PV'!V127</f>
        <v>8</v>
      </c>
      <c r="AH244" s="42">
        <f>'Solar - PV'!W127</f>
        <v>8</v>
      </c>
      <c r="AI244" s="42">
        <f>'Solar - PV'!X127</f>
        <v>8</v>
      </c>
      <c r="AJ244" s="42">
        <f>'Solar - PV'!Y127</f>
        <v>8</v>
      </c>
      <c r="AK244" s="42">
        <f>'Solar - PV'!Z127</f>
        <v>8</v>
      </c>
      <c r="AL244" s="42">
        <f>'Solar - PV'!AA127</f>
        <v>8</v>
      </c>
      <c r="AM244" s="42">
        <f>'Solar - PV'!AB127</f>
        <v>8</v>
      </c>
      <c r="AN244" s="42">
        <f>'Solar - PV'!AC127</f>
        <v>8</v>
      </c>
      <c r="AO244" s="42">
        <f>'Solar - PV'!AD127</f>
        <v>8</v>
      </c>
      <c r="AP244" s="42">
        <f>'Solar - PV'!AE127</f>
        <v>8</v>
      </c>
      <c r="AQ244" s="42">
        <f>'Solar - PV'!AF127</f>
        <v>8</v>
      </c>
      <c r="AR244" s="42">
        <f>'Solar - PV'!AG127</f>
        <v>8</v>
      </c>
      <c r="AS244" s="42">
        <f>'Solar - PV'!AH127</f>
        <v>8</v>
      </c>
      <c r="AT244" s="42">
        <f>'Solar - PV'!AI127</f>
        <v>8</v>
      </c>
      <c r="AU244" s="42">
        <f>'Solar - PV'!AJ127</f>
        <v>8</v>
      </c>
      <c r="AV244" s="42">
        <f>'Solar - PV'!AK127</f>
        <v>8</v>
      </c>
      <c r="AW244" s="42">
        <f>'Solar - PV'!AL127</f>
        <v>8</v>
      </c>
      <c r="AX244" s="42">
        <f>'Solar - PV'!AM127</f>
        <v>8</v>
      </c>
      <c r="AY244" s="42">
        <f>'Solar - PV'!AN127</f>
        <v>8</v>
      </c>
      <c r="AZ244" s="42">
        <f>'Solar - PV'!AO127</f>
        <v>8</v>
      </c>
      <c r="BA244" s="42">
        <f>'Solar - PV'!AP127</f>
        <v>8</v>
      </c>
      <c r="BB244" s="42">
        <f>'Solar - PV'!AQ127</f>
        <v>8</v>
      </c>
      <c r="BC244" s="42">
        <f>'Solar - PV'!AR127</f>
        <v>8</v>
      </c>
      <c r="BD244" s="42">
        <f>'Solar - PV'!AS127</f>
        <v>8</v>
      </c>
      <c r="BE244" s="42">
        <f>'Solar - PV'!AT127</f>
        <v>8</v>
      </c>
      <c r="BF244" s="42">
        <f>'Solar - PV'!AU127</f>
        <v>8</v>
      </c>
      <c r="BG244" s="42">
        <f>'Solar - PV'!AV127</f>
        <v>8</v>
      </c>
    </row>
    <row r="245" spans="1:98">
      <c r="B245" s="874"/>
      <c r="D245" s="736"/>
      <c r="E245" s="62" t="str">
        <f>'Solar - PV'!K128</f>
        <v>Utility PV - 20% - Mid</v>
      </c>
      <c r="F245" s="42"/>
      <c r="G245" s="42"/>
      <c r="H245" s="42"/>
      <c r="I245" s="42"/>
      <c r="J245" s="42"/>
      <c r="K245" s="42"/>
      <c r="L245" s="42"/>
      <c r="M245" s="42"/>
      <c r="N245" s="42"/>
      <c r="O245" s="42"/>
      <c r="P245" s="42"/>
      <c r="Q245" s="42"/>
      <c r="R245" s="42"/>
      <c r="S245" s="42"/>
      <c r="T245" s="42"/>
      <c r="U245" s="42"/>
      <c r="V245" s="42">
        <f>'Solar - PV'!L33</f>
        <v>18</v>
      </c>
      <c r="W245" s="42">
        <f>'Solar - PV'!L128</f>
        <v>17</v>
      </c>
      <c r="X245" s="42">
        <f>'Solar - PV'!M128</f>
        <v>16</v>
      </c>
      <c r="Y245" s="42">
        <f>'Solar - PV'!N128</f>
        <v>15</v>
      </c>
      <c r="Z245" s="42">
        <f>'Solar - PV'!O128</f>
        <v>13</v>
      </c>
      <c r="AA245" s="42">
        <f>'Solar - PV'!P128</f>
        <v>11</v>
      </c>
      <c r="AB245" s="42">
        <f>'Solar - PV'!Q128</f>
        <v>9</v>
      </c>
      <c r="AC245" s="42">
        <f>'Solar - PV'!R128</f>
        <v>8</v>
      </c>
      <c r="AD245" s="42">
        <f>'Solar - PV'!S128</f>
        <v>8</v>
      </c>
      <c r="AE245" s="42">
        <f>'Solar - PV'!T128</f>
        <v>8</v>
      </c>
      <c r="AF245" s="42">
        <f>'Solar - PV'!U128</f>
        <v>8</v>
      </c>
      <c r="AG245" s="42">
        <f>'Solar - PV'!V128</f>
        <v>8</v>
      </c>
      <c r="AH245" s="42">
        <f>'Solar - PV'!W128</f>
        <v>8</v>
      </c>
      <c r="AI245" s="42">
        <f>'Solar - PV'!X128</f>
        <v>8</v>
      </c>
      <c r="AJ245" s="42">
        <f>'Solar - PV'!Y128</f>
        <v>8</v>
      </c>
      <c r="AK245" s="42">
        <f>'Solar - PV'!Z128</f>
        <v>8</v>
      </c>
      <c r="AL245" s="42">
        <f>'Solar - PV'!AA128</f>
        <v>8</v>
      </c>
      <c r="AM245" s="42">
        <f>'Solar - PV'!AB128</f>
        <v>8</v>
      </c>
      <c r="AN245" s="42">
        <f>'Solar - PV'!AC128</f>
        <v>8</v>
      </c>
      <c r="AO245" s="42">
        <f>'Solar - PV'!AD128</f>
        <v>8</v>
      </c>
      <c r="AP245" s="42">
        <f>'Solar - PV'!AE128</f>
        <v>8</v>
      </c>
      <c r="AQ245" s="42">
        <f>'Solar - PV'!AF128</f>
        <v>8</v>
      </c>
      <c r="AR245" s="42">
        <f>'Solar - PV'!AG128</f>
        <v>8</v>
      </c>
      <c r="AS245" s="42">
        <f>'Solar - PV'!AH128</f>
        <v>8</v>
      </c>
      <c r="AT245" s="42">
        <f>'Solar - PV'!AI128</f>
        <v>8</v>
      </c>
      <c r="AU245" s="42">
        <f>'Solar - PV'!AJ128</f>
        <v>8</v>
      </c>
      <c r="AV245" s="42">
        <f>'Solar - PV'!AK128</f>
        <v>8</v>
      </c>
      <c r="AW245" s="42">
        <f>'Solar - PV'!AL128</f>
        <v>8</v>
      </c>
      <c r="AX245" s="42">
        <f>'Solar - PV'!AM128</f>
        <v>8</v>
      </c>
      <c r="AY245" s="42">
        <f>'Solar - PV'!AN128</f>
        <v>8</v>
      </c>
      <c r="AZ245" s="42">
        <f>'Solar - PV'!AO128</f>
        <v>8</v>
      </c>
      <c r="BA245" s="42">
        <f>'Solar - PV'!AP128</f>
        <v>8</v>
      </c>
      <c r="BB245" s="42">
        <f>'Solar - PV'!AQ128</f>
        <v>8</v>
      </c>
      <c r="BC245" s="42">
        <f>'Solar - PV'!AR128</f>
        <v>8</v>
      </c>
      <c r="BD245" s="42">
        <f>'Solar - PV'!AS128</f>
        <v>8</v>
      </c>
      <c r="BE245" s="42">
        <f>'Solar - PV'!AT128</f>
        <v>8</v>
      </c>
      <c r="BF245" s="42">
        <f>'Solar - PV'!AU128</f>
        <v>8</v>
      </c>
      <c r="BG245" s="42">
        <f>'Solar - PV'!AV128</f>
        <v>8</v>
      </c>
    </row>
    <row r="246" spans="1:98">
      <c r="B246" s="874"/>
      <c r="D246" s="736"/>
      <c r="E246" s="62" t="str">
        <f>'Solar - PV'!K129</f>
        <v>Utility PV - 20% - High</v>
      </c>
      <c r="F246" s="42"/>
      <c r="G246" s="42"/>
      <c r="H246" s="42"/>
      <c r="I246" s="42"/>
      <c r="J246" s="42"/>
      <c r="K246" s="42"/>
      <c r="L246" s="42"/>
      <c r="M246" s="42"/>
      <c r="N246" s="42"/>
      <c r="O246" s="42"/>
      <c r="P246" s="42"/>
      <c r="Q246" s="42"/>
      <c r="R246" s="42"/>
      <c r="S246" s="42"/>
      <c r="T246" s="42"/>
      <c r="U246" s="42"/>
      <c r="V246" s="42"/>
      <c r="W246" s="42">
        <f>'Solar - PV'!L129</f>
        <v>17</v>
      </c>
      <c r="X246" s="42">
        <f>'Solar - PV'!M129</f>
        <v>16</v>
      </c>
      <c r="Y246" s="42">
        <f>'Solar - PV'!N129</f>
        <v>15</v>
      </c>
      <c r="Z246" s="42">
        <f>'Solar - PV'!O129</f>
        <v>13</v>
      </c>
      <c r="AA246" s="42">
        <f>'Solar - PV'!P129</f>
        <v>11</v>
      </c>
      <c r="AB246" s="42">
        <f>'Solar - PV'!Q129</f>
        <v>9</v>
      </c>
      <c r="AC246" s="42">
        <f>'Solar - PV'!R129</f>
        <v>8</v>
      </c>
      <c r="AD246" s="42">
        <f>'Solar - PV'!S129</f>
        <v>8</v>
      </c>
      <c r="AE246" s="42">
        <f>'Solar - PV'!T129</f>
        <v>8</v>
      </c>
      <c r="AF246" s="42">
        <f>'Solar - PV'!U129</f>
        <v>8</v>
      </c>
      <c r="AG246" s="42">
        <f>'Solar - PV'!V129</f>
        <v>8</v>
      </c>
      <c r="AH246" s="42">
        <f>'Solar - PV'!W129</f>
        <v>8</v>
      </c>
      <c r="AI246" s="42">
        <f>'Solar - PV'!X129</f>
        <v>8</v>
      </c>
      <c r="AJ246" s="42">
        <f>'Solar - PV'!Y129</f>
        <v>8</v>
      </c>
      <c r="AK246" s="42">
        <f>'Solar - PV'!Z129</f>
        <v>8</v>
      </c>
      <c r="AL246" s="42">
        <f>'Solar - PV'!AA129</f>
        <v>8</v>
      </c>
      <c r="AM246" s="42">
        <f>'Solar - PV'!AB129</f>
        <v>8</v>
      </c>
      <c r="AN246" s="42">
        <f>'Solar - PV'!AC129</f>
        <v>8</v>
      </c>
      <c r="AO246" s="42">
        <f>'Solar - PV'!AD129</f>
        <v>8</v>
      </c>
      <c r="AP246" s="42">
        <f>'Solar - PV'!AE129</f>
        <v>8</v>
      </c>
      <c r="AQ246" s="42">
        <f>'Solar - PV'!AF129</f>
        <v>8</v>
      </c>
      <c r="AR246" s="42">
        <f>'Solar - PV'!AG129</f>
        <v>8</v>
      </c>
      <c r="AS246" s="42">
        <f>'Solar - PV'!AH129</f>
        <v>8</v>
      </c>
      <c r="AT246" s="42">
        <f>'Solar - PV'!AI129</f>
        <v>8</v>
      </c>
      <c r="AU246" s="42">
        <f>'Solar - PV'!AJ129</f>
        <v>8</v>
      </c>
      <c r="AV246" s="42">
        <f>'Solar - PV'!AK129</f>
        <v>8</v>
      </c>
      <c r="AW246" s="42">
        <f>'Solar - PV'!AL129</f>
        <v>8</v>
      </c>
      <c r="AX246" s="42">
        <f>'Solar - PV'!AM129</f>
        <v>8</v>
      </c>
      <c r="AY246" s="42">
        <f>'Solar - PV'!AN129</f>
        <v>8</v>
      </c>
      <c r="AZ246" s="42">
        <f>'Solar - PV'!AO129</f>
        <v>8</v>
      </c>
      <c r="BA246" s="42">
        <f>'Solar - PV'!AP129</f>
        <v>8</v>
      </c>
      <c r="BB246" s="42">
        <f>'Solar - PV'!AQ129</f>
        <v>8</v>
      </c>
      <c r="BC246" s="42">
        <f>'Solar - PV'!AR129</f>
        <v>8</v>
      </c>
      <c r="BD246" s="42">
        <f>'Solar - PV'!AS129</f>
        <v>8</v>
      </c>
      <c r="BE246" s="42">
        <f>'Solar - PV'!AT129</f>
        <v>8</v>
      </c>
      <c r="BF246" s="42">
        <f>'Solar - PV'!AU129</f>
        <v>8</v>
      </c>
      <c r="BG246" s="42">
        <f>'Solar - PV'!AV129</f>
        <v>8</v>
      </c>
    </row>
    <row r="247" spans="1:98">
      <c r="B247" s="874"/>
      <c r="D247" s="736"/>
      <c r="E247" s="62" t="str">
        <f>'Solar - PV'!K130</f>
        <v>Utility PV - 28% - Low</v>
      </c>
      <c r="F247" s="42"/>
      <c r="G247" s="42"/>
      <c r="H247" s="42"/>
      <c r="I247" s="42"/>
      <c r="J247" s="42"/>
      <c r="K247" s="42"/>
      <c r="L247" s="42"/>
      <c r="M247" s="42"/>
      <c r="N247" s="42"/>
      <c r="O247" s="42"/>
      <c r="P247" s="42"/>
      <c r="Q247" s="42"/>
      <c r="R247" s="42"/>
      <c r="S247" s="42"/>
      <c r="T247" s="42"/>
      <c r="U247" s="42"/>
      <c r="V247" s="42"/>
      <c r="W247" s="42">
        <f>'Solar - PV'!L130</f>
        <v>17</v>
      </c>
      <c r="X247" s="42">
        <f>'Solar - PV'!M130</f>
        <v>16</v>
      </c>
      <c r="Y247" s="42">
        <f>'Solar - PV'!N130</f>
        <v>15</v>
      </c>
      <c r="Z247" s="42">
        <f>'Solar - PV'!O130</f>
        <v>13</v>
      </c>
      <c r="AA247" s="42">
        <f>'Solar - PV'!P130</f>
        <v>11</v>
      </c>
      <c r="AB247" s="42">
        <f>'Solar - PV'!Q130</f>
        <v>9</v>
      </c>
      <c r="AC247" s="42">
        <f>'Solar - PV'!R130</f>
        <v>8</v>
      </c>
      <c r="AD247" s="42">
        <f>'Solar - PV'!S130</f>
        <v>8</v>
      </c>
      <c r="AE247" s="42">
        <f>'Solar - PV'!T130</f>
        <v>8</v>
      </c>
      <c r="AF247" s="42">
        <f>'Solar - PV'!U130</f>
        <v>8</v>
      </c>
      <c r="AG247" s="42">
        <f>'Solar - PV'!V130</f>
        <v>8</v>
      </c>
      <c r="AH247" s="42">
        <f>'Solar - PV'!W130</f>
        <v>8</v>
      </c>
      <c r="AI247" s="42">
        <f>'Solar - PV'!X130</f>
        <v>8</v>
      </c>
      <c r="AJ247" s="42">
        <f>'Solar - PV'!Y130</f>
        <v>8</v>
      </c>
      <c r="AK247" s="42">
        <f>'Solar - PV'!Z130</f>
        <v>8</v>
      </c>
      <c r="AL247" s="42">
        <f>'Solar - PV'!AA130</f>
        <v>8</v>
      </c>
      <c r="AM247" s="42">
        <f>'Solar - PV'!AB130</f>
        <v>8</v>
      </c>
      <c r="AN247" s="42">
        <f>'Solar - PV'!AC130</f>
        <v>8</v>
      </c>
      <c r="AO247" s="42">
        <f>'Solar - PV'!AD130</f>
        <v>8</v>
      </c>
      <c r="AP247" s="42">
        <f>'Solar - PV'!AE130</f>
        <v>8</v>
      </c>
      <c r="AQ247" s="42">
        <f>'Solar - PV'!AF130</f>
        <v>8</v>
      </c>
      <c r="AR247" s="42">
        <f>'Solar - PV'!AG130</f>
        <v>8</v>
      </c>
      <c r="AS247" s="42">
        <f>'Solar - PV'!AH130</f>
        <v>8</v>
      </c>
      <c r="AT247" s="42">
        <f>'Solar - PV'!AI130</f>
        <v>8</v>
      </c>
      <c r="AU247" s="42">
        <f>'Solar - PV'!AJ130</f>
        <v>8</v>
      </c>
      <c r="AV247" s="42">
        <f>'Solar - PV'!AK130</f>
        <v>8</v>
      </c>
      <c r="AW247" s="42">
        <f>'Solar - PV'!AL130</f>
        <v>8</v>
      </c>
      <c r="AX247" s="42">
        <f>'Solar - PV'!AM130</f>
        <v>8</v>
      </c>
      <c r="AY247" s="42">
        <f>'Solar - PV'!AN130</f>
        <v>8</v>
      </c>
      <c r="AZ247" s="42">
        <f>'Solar - PV'!AO130</f>
        <v>8</v>
      </c>
      <c r="BA247" s="42">
        <f>'Solar - PV'!AP130</f>
        <v>8</v>
      </c>
      <c r="BB247" s="42">
        <f>'Solar - PV'!AQ130</f>
        <v>8</v>
      </c>
      <c r="BC247" s="42">
        <f>'Solar - PV'!AR130</f>
        <v>8</v>
      </c>
      <c r="BD247" s="42">
        <f>'Solar - PV'!AS130</f>
        <v>8</v>
      </c>
      <c r="BE247" s="42">
        <f>'Solar - PV'!AT130</f>
        <v>8</v>
      </c>
      <c r="BF247" s="42">
        <f>'Solar - PV'!AU130</f>
        <v>8</v>
      </c>
      <c r="BG247" s="42">
        <f>'Solar - PV'!AV130</f>
        <v>8</v>
      </c>
    </row>
    <row r="248" spans="1:98">
      <c r="B248" s="874"/>
      <c r="D248" s="736"/>
      <c r="E248" s="62" t="str">
        <f>'Solar - PV'!K131</f>
        <v>Utility PV - 28% - Mid</v>
      </c>
      <c r="F248" s="42"/>
      <c r="G248" s="42"/>
      <c r="H248" s="42"/>
      <c r="I248" s="42"/>
      <c r="J248" s="42"/>
      <c r="K248" s="42"/>
      <c r="L248" s="42"/>
      <c r="M248" s="42"/>
      <c r="N248" s="42"/>
      <c r="O248" s="42"/>
      <c r="P248" s="42"/>
      <c r="Q248" s="42"/>
      <c r="R248" s="42"/>
      <c r="S248" s="42"/>
      <c r="T248" s="42"/>
      <c r="U248" s="42"/>
      <c r="V248" s="42">
        <f>'Solar - PV'!L34</f>
        <v>18</v>
      </c>
      <c r="W248" s="42">
        <f>'Solar - PV'!L131</f>
        <v>17</v>
      </c>
      <c r="X248" s="42">
        <f>'Solar - PV'!M131</f>
        <v>16</v>
      </c>
      <c r="Y248" s="42">
        <f>'Solar - PV'!N131</f>
        <v>15</v>
      </c>
      <c r="Z248" s="42">
        <f>'Solar - PV'!O131</f>
        <v>13</v>
      </c>
      <c r="AA248" s="42">
        <f>'Solar - PV'!P131</f>
        <v>11</v>
      </c>
      <c r="AB248" s="42">
        <f>'Solar - PV'!Q131</f>
        <v>9</v>
      </c>
      <c r="AC248" s="42">
        <f>'Solar - PV'!R131</f>
        <v>8</v>
      </c>
      <c r="AD248" s="42">
        <f>'Solar - PV'!S131</f>
        <v>8</v>
      </c>
      <c r="AE248" s="42">
        <f>'Solar - PV'!T131</f>
        <v>8</v>
      </c>
      <c r="AF248" s="42">
        <f>'Solar - PV'!U131</f>
        <v>8</v>
      </c>
      <c r="AG248" s="42">
        <f>'Solar - PV'!V131</f>
        <v>8</v>
      </c>
      <c r="AH248" s="42">
        <f>'Solar - PV'!W131</f>
        <v>8</v>
      </c>
      <c r="AI248" s="42">
        <f>'Solar - PV'!X131</f>
        <v>8</v>
      </c>
      <c r="AJ248" s="42">
        <f>'Solar - PV'!Y131</f>
        <v>8</v>
      </c>
      <c r="AK248" s="42">
        <f>'Solar - PV'!Z131</f>
        <v>8</v>
      </c>
      <c r="AL248" s="42">
        <f>'Solar - PV'!AA131</f>
        <v>8</v>
      </c>
      <c r="AM248" s="42">
        <f>'Solar - PV'!AB131</f>
        <v>8</v>
      </c>
      <c r="AN248" s="42">
        <f>'Solar - PV'!AC131</f>
        <v>8</v>
      </c>
      <c r="AO248" s="42">
        <f>'Solar - PV'!AD131</f>
        <v>8</v>
      </c>
      <c r="AP248" s="42">
        <f>'Solar - PV'!AE131</f>
        <v>8</v>
      </c>
      <c r="AQ248" s="42">
        <f>'Solar - PV'!AF131</f>
        <v>8</v>
      </c>
      <c r="AR248" s="42">
        <f>'Solar - PV'!AG131</f>
        <v>8</v>
      </c>
      <c r="AS248" s="42">
        <f>'Solar - PV'!AH131</f>
        <v>8</v>
      </c>
      <c r="AT248" s="42">
        <f>'Solar - PV'!AI131</f>
        <v>8</v>
      </c>
      <c r="AU248" s="42">
        <f>'Solar - PV'!AJ131</f>
        <v>8</v>
      </c>
      <c r="AV248" s="42">
        <f>'Solar - PV'!AK131</f>
        <v>8</v>
      </c>
      <c r="AW248" s="42">
        <f>'Solar - PV'!AL131</f>
        <v>8</v>
      </c>
      <c r="AX248" s="42">
        <f>'Solar - PV'!AM131</f>
        <v>8</v>
      </c>
      <c r="AY248" s="42">
        <f>'Solar - PV'!AN131</f>
        <v>8</v>
      </c>
      <c r="AZ248" s="42">
        <f>'Solar - PV'!AO131</f>
        <v>8</v>
      </c>
      <c r="BA248" s="42">
        <f>'Solar - PV'!AP131</f>
        <v>8</v>
      </c>
      <c r="BB248" s="42">
        <f>'Solar - PV'!AQ131</f>
        <v>8</v>
      </c>
      <c r="BC248" s="42">
        <f>'Solar - PV'!AR131</f>
        <v>8</v>
      </c>
      <c r="BD248" s="42">
        <f>'Solar - PV'!AS131</f>
        <v>8</v>
      </c>
      <c r="BE248" s="42">
        <f>'Solar - PV'!AT131</f>
        <v>8</v>
      </c>
      <c r="BF248" s="42">
        <f>'Solar - PV'!AU131</f>
        <v>8</v>
      </c>
      <c r="BG248" s="42">
        <f>'Solar - PV'!AV131</f>
        <v>8</v>
      </c>
    </row>
    <row r="249" spans="1:98">
      <c r="B249" s="874"/>
      <c r="D249" s="736"/>
      <c r="E249" s="62" t="str">
        <f>'Solar - PV'!K132</f>
        <v>Utility PV - 28% - High</v>
      </c>
      <c r="F249" s="42"/>
      <c r="G249" s="42"/>
      <c r="H249" s="42"/>
      <c r="I249" s="42"/>
      <c r="J249" s="42"/>
      <c r="K249" s="42"/>
      <c r="L249" s="42"/>
      <c r="M249" s="42"/>
      <c r="N249" s="42"/>
      <c r="O249" s="42"/>
      <c r="P249" s="42"/>
      <c r="Q249" s="42"/>
      <c r="R249" s="42"/>
      <c r="S249" s="42"/>
      <c r="T249" s="42"/>
      <c r="U249" s="42"/>
      <c r="V249" s="42"/>
      <c r="W249" s="42">
        <f>'Solar - PV'!L132</f>
        <v>17</v>
      </c>
      <c r="X249" s="42">
        <f>'Solar - PV'!M132</f>
        <v>16</v>
      </c>
      <c r="Y249" s="42">
        <f>'Solar - PV'!N132</f>
        <v>15</v>
      </c>
      <c r="Z249" s="42">
        <f>'Solar - PV'!O132</f>
        <v>13</v>
      </c>
      <c r="AA249" s="42">
        <f>'Solar - PV'!P132</f>
        <v>11</v>
      </c>
      <c r="AB249" s="42">
        <f>'Solar - PV'!Q132</f>
        <v>9</v>
      </c>
      <c r="AC249" s="42">
        <f>'Solar - PV'!R132</f>
        <v>8</v>
      </c>
      <c r="AD249" s="42">
        <f>'Solar - PV'!S132</f>
        <v>8</v>
      </c>
      <c r="AE249" s="42">
        <f>'Solar - PV'!T132</f>
        <v>8</v>
      </c>
      <c r="AF249" s="42">
        <f>'Solar - PV'!U132</f>
        <v>8</v>
      </c>
      <c r="AG249" s="42">
        <f>'Solar - PV'!V132</f>
        <v>8</v>
      </c>
      <c r="AH249" s="42">
        <f>'Solar - PV'!W132</f>
        <v>8</v>
      </c>
      <c r="AI249" s="42">
        <f>'Solar - PV'!X132</f>
        <v>8</v>
      </c>
      <c r="AJ249" s="42">
        <f>'Solar - PV'!Y132</f>
        <v>8</v>
      </c>
      <c r="AK249" s="42">
        <f>'Solar - PV'!Z132</f>
        <v>8</v>
      </c>
      <c r="AL249" s="42">
        <f>'Solar - PV'!AA132</f>
        <v>8</v>
      </c>
      <c r="AM249" s="42">
        <f>'Solar - PV'!AB132</f>
        <v>8</v>
      </c>
      <c r="AN249" s="42">
        <f>'Solar - PV'!AC132</f>
        <v>8</v>
      </c>
      <c r="AO249" s="42">
        <f>'Solar - PV'!AD132</f>
        <v>8</v>
      </c>
      <c r="AP249" s="42">
        <f>'Solar - PV'!AE132</f>
        <v>8</v>
      </c>
      <c r="AQ249" s="42">
        <f>'Solar - PV'!AF132</f>
        <v>8</v>
      </c>
      <c r="AR249" s="42">
        <f>'Solar - PV'!AG132</f>
        <v>8</v>
      </c>
      <c r="AS249" s="42">
        <f>'Solar - PV'!AH132</f>
        <v>8</v>
      </c>
      <c r="AT249" s="42">
        <f>'Solar - PV'!AI132</f>
        <v>8</v>
      </c>
      <c r="AU249" s="42">
        <f>'Solar - PV'!AJ132</f>
        <v>8</v>
      </c>
      <c r="AV249" s="42">
        <f>'Solar - PV'!AK132</f>
        <v>8</v>
      </c>
      <c r="AW249" s="42">
        <f>'Solar - PV'!AL132</f>
        <v>8</v>
      </c>
      <c r="AX249" s="42">
        <f>'Solar - PV'!AM132</f>
        <v>8</v>
      </c>
      <c r="AY249" s="42">
        <f>'Solar - PV'!AN132</f>
        <v>8</v>
      </c>
      <c r="AZ249" s="42">
        <f>'Solar - PV'!AO132</f>
        <v>8</v>
      </c>
      <c r="BA249" s="42">
        <f>'Solar - PV'!AP132</f>
        <v>8</v>
      </c>
      <c r="BB249" s="42">
        <f>'Solar - PV'!AQ132</f>
        <v>8</v>
      </c>
      <c r="BC249" s="42">
        <f>'Solar - PV'!AR132</f>
        <v>8</v>
      </c>
      <c r="BD249" s="42">
        <f>'Solar - PV'!AS132</f>
        <v>8</v>
      </c>
      <c r="BE249" s="42">
        <f>'Solar - PV'!AT132</f>
        <v>8</v>
      </c>
      <c r="BF249" s="42">
        <f>'Solar - PV'!AU132</f>
        <v>8</v>
      </c>
      <c r="BG249" s="42">
        <f>'Solar - PV'!AV132</f>
        <v>8</v>
      </c>
    </row>
    <row r="250" spans="1:98">
      <c r="A250" s="1"/>
    </row>
    <row r="251" spans="1:98" s="700" customFormat="1">
      <c r="A251" s="700" t="s">
        <v>663</v>
      </c>
    </row>
    <row r="252" spans="1:98">
      <c r="F252" s="1">
        <f t="shared" ref="F252:R252" si="20">F4</f>
        <v>2000</v>
      </c>
      <c r="G252" s="1">
        <f t="shared" si="20"/>
        <v>2001</v>
      </c>
      <c r="H252" s="1">
        <f t="shared" si="20"/>
        <v>2002</v>
      </c>
      <c r="I252" s="1">
        <f t="shared" si="20"/>
        <v>2003</v>
      </c>
      <c r="J252" s="1">
        <f t="shared" si="20"/>
        <v>2004</v>
      </c>
      <c r="K252" s="1">
        <f t="shared" si="20"/>
        <v>2005</v>
      </c>
      <c r="L252" s="1">
        <f t="shared" si="20"/>
        <v>2006</v>
      </c>
      <c r="M252" s="1">
        <f t="shared" si="20"/>
        <v>2007</v>
      </c>
      <c r="N252" s="1">
        <f t="shared" si="20"/>
        <v>2008</v>
      </c>
      <c r="O252" s="1">
        <f t="shared" si="20"/>
        <v>2009</v>
      </c>
      <c r="P252" s="1">
        <f t="shared" si="20"/>
        <v>2010</v>
      </c>
      <c r="Q252" s="1">
        <f t="shared" si="20"/>
        <v>2011</v>
      </c>
      <c r="R252" s="1">
        <f t="shared" si="20"/>
        <v>2012</v>
      </c>
      <c r="S252" s="24">
        <v>2010</v>
      </c>
      <c r="T252" s="24">
        <v>2011</v>
      </c>
      <c r="U252" s="24">
        <v>2012</v>
      </c>
      <c r="V252" s="1">
        <f t="shared" ref="V252:BG252" si="21">V4</f>
        <v>2013</v>
      </c>
      <c r="W252" s="1">
        <f t="shared" si="21"/>
        <v>2014</v>
      </c>
      <c r="X252" s="1">
        <f t="shared" si="21"/>
        <v>2015</v>
      </c>
      <c r="Y252" s="1">
        <f t="shared" si="21"/>
        <v>2016</v>
      </c>
      <c r="Z252" s="1">
        <f t="shared" si="21"/>
        <v>2017</v>
      </c>
      <c r="AA252" s="1">
        <f t="shared" si="21"/>
        <v>2018</v>
      </c>
      <c r="AB252" s="1">
        <f t="shared" si="21"/>
        <v>2019</v>
      </c>
      <c r="AC252" s="1">
        <f t="shared" si="21"/>
        <v>2020</v>
      </c>
      <c r="AD252" s="1">
        <f t="shared" si="21"/>
        <v>2021</v>
      </c>
      <c r="AE252" s="1">
        <f t="shared" si="21"/>
        <v>2022</v>
      </c>
      <c r="AF252" s="1">
        <f t="shared" si="21"/>
        <v>2023</v>
      </c>
      <c r="AG252" s="1">
        <f t="shared" si="21"/>
        <v>2024</v>
      </c>
      <c r="AH252" s="1">
        <f t="shared" si="21"/>
        <v>2025</v>
      </c>
      <c r="AI252" s="1">
        <f t="shared" si="21"/>
        <v>2026</v>
      </c>
      <c r="AJ252" s="1">
        <f t="shared" si="21"/>
        <v>2027</v>
      </c>
      <c r="AK252" s="1">
        <f t="shared" si="21"/>
        <v>2028</v>
      </c>
      <c r="AL252" s="1">
        <f t="shared" si="21"/>
        <v>2029</v>
      </c>
      <c r="AM252" s="1">
        <f t="shared" si="21"/>
        <v>2030</v>
      </c>
      <c r="AN252" s="1">
        <f t="shared" si="21"/>
        <v>2031</v>
      </c>
      <c r="AO252" s="1">
        <f t="shared" si="21"/>
        <v>2032</v>
      </c>
      <c r="AP252" s="1">
        <f t="shared" si="21"/>
        <v>2033</v>
      </c>
      <c r="AQ252" s="1">
        <f t="shared" si="21"/>
        <v>2034</v>
      </c>
      <c r="AR252" s="1">
        <f t="shared" si="21"/>
        <v>2035</v>
      </c>
      <c r="AS252" s="1">
        <f t="shared" si="21"/>
        <v>2036</v>
      </c>
      <c r="AT252" s="1">
        <f t="shared" si="21"/>
        <v>2037</v>
      </c>
      <c r="AU252" s="1">
        <f t="shared" si="21"/>
        <v>2038</v>
      </c>
      <c r="AV252" s="1">
        <f t="shared" si="21"/>
        <v>2039</v>
      </c>
      <c r="AW252" s="1">
        <f t="shared" si="21"/>
        <v>2040</v>
      </c>
      <c r="AX252" s="1">
        <f t="shared" si="21"/>
        <v>2041</v>
      </c>
      <c r="AY252" s="1">
        <f t="shared" si="21"/>
        <v>2042</v>
      </c>
      <c r="AZ252" s="1">
        <f t="shared" si="21"/>
        <v>2043</v>
      </c>
      <c r="BA252" s="1">
        <f t="shared" si="21"/>
        <v>2044</v>
      </c>
      <c r="BB252" s="1">
        <f t="shared" si="21"/>
        <v>2045</v>
      </c>
      <c r="BC252" s="1">
        <f t="shared" si="21"/>
        <v>2046</v>
      </c>
      <c r="BD252" s="1">
        <f t="shared" si="21"/>
        <v>2047</v>
      </c>
      <c r="BE252" s="1">
        <f t="shared" si="21"/>
        <v>2048</v>
      </c>
      <c r="BF252" s="1">
        <f t="shared" si="21"/>
        <v>2049</v>
      </c>
      <c r="BG252" s="1">
        <f t="shared" si="21"/>
        <v>2050</v>
      </c>
      <c r="BI252">
        <v>2013</v>
      </c>
      <c r="BJ252">
        <v>2014</v>
      </c>
      <c r="BK252">
        <v>2015</v>
      </c>
      <c r="BL252">
        <v>2016</v>
      </c>
      <c r="BM252">
        <v>2017</v>
      </c>
      <c r="BN252">
        <v>2018</v>
      </c>
      <c r="BO252">
        <v>2019</v>
      </c>
      <c r="BP252">
        <v>2020</v>
      </c>
      <c r="BQ252">
        <v>2021</v>
      </c>
      <c r="BR252">
        <v>2022</v>
      </c>
      <c r="BS252">
        <v>2023</v>
      </c>
      <c r="BT252">
        <v>2024</v>
      </c>
      <c r="BU252">
        <v>2025</v>
      </c>
      <c r="BV252">
        <v>2026</v>
      </c>
      <c r="BW252">
        <v>2027</v>
      </c>
      <c r="BX252">
        <v>2028</v>
      </c>
      <c r="BY252">
        <v>2029</v>
      </c>
      <c r="BZ252">
        <v>2030</v>
      </c>
      <c r="CA252">
        <v>2031</v>
      </c>
      <c r="CB252">
        <v>2032</v>
      </c>
      <c r="CC252">
        <v>2033</v>
      </c>
      <c r="CD252">
        <v>2034</v>
      </c>
      <c r="CE252">
        <v>2035</v>
      </c>
      <c r="CF252">
        <v>2036</v>
      </c>
      <c r="CG252">
        <v>2037</v>
      </c>
      <c r="CH252">
        <v>2038</v>
      </c>
      <c r="CI252">
        <v>2039</v>
      </c>
      <c r="CJ252">
        <v>2040</v>
      </c>
      <c r="CK252">
        <v>2041</v>
      </c>
      <c r="CL252">
        <v>2042</v>
      </c>
      <c r="CM252">
        <v>2043</v>
      </c>
      <c r="CN252">
        <v>2044</v>
      </c>
      <c r="CO252">
        <v>2045</v>
      </c>
      <c r="CP252">
        <v>2046</v>
      </c>
      <c r="CQ252">
        <v>2047</v>
      </c>
      <c r="CR252">
        <v>2048</v>
      </c>
      <c r="CS252">
        <v>2049</v>
      </c>
      <c r="CT252">
        <v>2050</v>
      </c>
    </row>
    <row r="253" spans="1:98" ht="14.1" customHeight="1">
      <c r="B253" s="788" t="s">
        <v>663</v>
      </c>
      <c r="C253" s="4"/>
      <c r="D253" s="801" t="s">
        <v>34</v>
      </c>
      <c r="E253" s="8" t="str">
        <f>'Solar - CSP'!K494</f>
        <v>No TES - Class 1 - low</v>
      </c>
      <c r="F253" s="42"/>
      <c r="G253" s="42"/>
      <c r="H253" s="42"/>
      <c r="I253" s="42"/>
      <c r="J253" s="42"/>
      <c r="K253" s="42"/>
      <c r="L253" s="42"/>
      <c r="M253" s="42"/>
      <c r="N253" s="42"/>
      <c r="O253" s="42"/>
      <c r="P253" s="42"/>
      <c r="Q253" s="42"/>
      <c r="R253" s="42"/>
      <c r="S253" s="42"/>
      <c r="T253" s="42"/>
      <c r="U253" s="42"/>
      <c r="V253" s="42"/>
      <c r="W253" s="42">
        <f>'Solar - CSP'!L494</f>
        <v>0</v>
      </c>
      <c r="X253" s="42">
        <f>'Solar - CSP'!M494</f>
        <v>0</v>
      </c>
      <c r="Y253" s="42">
        <f>'Solar - CSP'!N494</f>
        <v>0</v>
      </c>
      <c r="Z253" s="42">
        <f>'Solar - CSP'!O494</f>
        <v>0</v>
      </c>
      <c r="AA253" s="42">
        <f>'Solar - CSP'!P494</f>
        <v>0</v>
      </c>
      <c r="AB253" s="42">
        <f>'Solar - CSP'!Q494</f>
        <v>0</v>
      </c>
      <c r="AC253" s="42">
        <f>'Solar - CSP'!R494</f>
        <v>0</v>
      </c>
      <c r="AD253" s="42">
        <f>'Solar - CSP'!S494</f>
        <v>0</v>
      </c>
      <c r="AE253" s="42">
        <f>'Solar - CSP'!T494</f>
        <v>0</v>
      </c>
      <c r="AF253" s="42">
        <f>'Solar - CSP'!U494</f>
        <v>0</v>
      </c>
      <c r="AG253" s="42">
        <f>'Solar - CSP'!V494</f>
        <v>0</v>
      </c>
      <c r="AH253" s="42">
        <f>'Solar - CSP'!W494</f>
        <v>0</v>
      </c>
      <c r="AI253" s="42">
        <f>'Solar - CSP'!X494</f>
        <v>0</v>
      </c>
      <c r="AJ253" s="42">
        <f>'Solar - CSP'!Y494</f>
        <v>0</v>
      </c>
      <c r="AK253" s="42">
        <f>'Solar - CSP'!Z494</f>
        <v>0</v>
      </c>
      <c r="AL253" s="42">
        <f>'Solar - CSP'!AA494</f>
        <v>0</v>
      </c>
      <c r="AM253" s="42">
        <f>'Solar - CSP'!AB494</f>
        <v>0</v>
      </c>
      <c r="AN253" s="42">
        <f>'Solar - CSP'!AC494</f>
        <v>0</v>
      </c>
      <c r="AO253" s="42">
        <f>'Solar - CSP'!AD494</f>
        <v>0</v>
      </c>
      <c r="AP253" s="42">
        <f>'Solar - CSP'!AE494</f>
        <v>0</v>
      </c>
      <c r="AQ253" s="42">
        <f>'Solar - CSP'!AF494</f>
        <v>0</v>
      </c>
      <c r="AR253" s="42">
        <f>'Solar - CSP'!AG494</f>
        <v>0</v>
      </c>
      <c r="AS253" s="42">
        <f>'Solar - CSP'!AH494</f>
        <v>0</v>
      </c>
      <c r="AT253" s="42">
        <f>'Solar - CSP'!AI494</f>
        <v>0</v>
      </c>
      <c r="AU253" s="42">
        <f>'Solar - CSP'!AJ494</f>
        <v>0</v>
      </c>
      <c r="AV253" s="42">
        <f>'Solar - CSP'!AK494</f>
        <v>0</v>
      </c>
      <c r="AW253" s="42">
        <f>'Solar - CSP'!AL494</f>
        <v>0</v>
      </c>
      <c r="AX253" s="42">
        <f>'Solar - CSP'!AM494</f>
        <v>0</v>
      </c>
      <c r="AY253" s="42">
        <f>'Solar - CSP'!AN494</f>
        <v>0</v>
      </c>
      <c r="AZ253" s="42">
        <f>'Solar - CSP'!AO494</f>
        <v>0</v>
      </c>
      <c r="BA253" s="42">
        <f>'Solar - CSP'!AP494</f>
        <v>0</v>
      </c>
      <c r="BB253" s="42">
        <f>'Solar - CSP'!AQ494</f>
        <v>0</v>
      </c>
      <c r="BC253" s="42">
        <f>'Solar - CSP'!AR494</f>
        <v>0</v>
      </c>
      <c r="BD253" s="42">
        <f>'Solar - CSP'!AS494</f>
        <v>0</v>
      </c>
      <c r="BE253" s="42">
        <f>'Solar - CSP'!AT494</f>
        <v>0</v>
      </c>
      <c r="BF253" s="42">
        <f>'Solar - CSP'!AU494</f>
        <v>0</v>
      </c>
      <c r="BG253" s="42">
        <f>'Solar - CSP'!AV494</f>
        <v>0</v>
      </c>
    </row>
    <row r="254" spans="1:98">
      <c r="B254" s="788"/>
      <c r="C254" s="4"/>
      <c r="D254" s="802"/>
      <c r="E254" s="8" t="str">
        <f>'Solar - CSP'!K495</f>
        <v>No TES - Class 1 - mid</v>
      </c>
      <c r="F254" s="42"/>
      <c r="G254" s="42"/>
      <c r="H254" s="42"/>
      <c r="I254" s="42"/>
      <c r="J254" s="42"/>
      <c r="K254" s="42"/>
      <c r="L254" s="42"/>
      <c r="M254" s="42"/>
      <c r="N254" s="42"/>
      <c r="O254" s="42"/>
      <c r="P254" s="42"/>
      <c r="Q254" s="42"/>
      <c r="R254" s="42"/>
      <c r="S254" s="42"/>
      <c r="T254" s="42"/>
      <c r="U254" s="42"/>
      <c r="V254" s="42">
        <f>'Solar - CSP'!L125</f>
        <v>0</v>
      </c>
      <c r="W254" s="42">
        <f>'Solar - CSP'!L495</f>
        <v>0</v>
      </c>
      <c r="X254" s="42">
        <f>'Solar - CSP'!M495</f>
        <v>0</v>
      </c>
      <c r="Y254" s="42">
        <f>'Solar - CSP'!N495</f>
        <v>0</v>
      </c>
      <c r="Z254" s="42">
        <f>'Solar - CSP'!O495</f>
        <v>0</v>
      </c>
      <c r="AA254" s="42">
        <f>'Solar - CSP'!P495</f>
        <v>0</v>
      </c>
      <c r="AB254" s="42">
        <f>'Solar - CSP'!Q495</f>
        <v>0</v>
      </c>
      <c r="AC254" s="42">
        <f>'Solar - CSP'!R495</f>
        <v>0</v>
      </c>
      <c r="AD254" s="42">
        <f>'Solar - CSP'!S495</f>
        <v>0</v>
      </c>
      <c r="AE254" s="42">
        <f>'Solar - CSP'!T495</f>
        <v>0</v>
      </c>
      <c r="AF254" s="42">
        <f>'Solar - CSP'!U495</f>
        <v>0</v>
      </c>
      <c r="AG254" s="42">
        <f>'Solar - CSP'!V495</f>
        <v>0</v>
      </c>
      <c r="AH254" s="42">
        <f>'Solar - CSP'!W495</f>
        <v>0</v>
      </c>
      <c r="AI254" s="42">
        <f>'Solar - CSP'!X495</f>
        <v>0</v>
      </c>
      <c r="AJ254" s="42">
        <f>'Solar - CSP'!Y495</f>
        <v>0</v>
      </c>
      <c r="AK254" s="42">
        <f>'Solar - CSP'!Z495</f>
        <v>0</v>
      </c>
      <c r="AL254" s="42">
        <f>'Solar - CSP'!AA495</f>
        <v>0</v>
      </c>
      <c r="AM254" s="42">
        <f>'Solar - CSP'!AB495</f>
        <v>0</v>
      </c>
      <c r="AN254" s="42">
        <f>'Solar - CSP'!AC495</f>
        <v>0</v>
      </c>
      <c r="AO254" s="42">
        <f>'Solar - CSP'!AD495</f>
        <v>0</v>
      </c>
      <c r="AP254" s="42">
        <f>'Solar - CSP'!AE495</f>
        <v>0</v>
      </c>
      <c r="AQ254" s="42">
        <f>'Solar - CSP'!AF495</f>
        <v>0</v>
      </c>
      <c r="AR254" s="42">
        <f>'Solar - CSP'!AG495</f>
        <v>0</v>
      </c>
      <c r="AS254" s="42">
        <f>'Solar - CSP'!AH495</f>
        <v>0</v>
      </c>
      <c r="AT254" s="42">
        <f>'Solar - CSP'!AI495</f>
        <v>0</v>
      </c>
      <c r="AU254" s="42">
        <f>'Solar - CSP'!AJ495</f>
        <v>0</v>
      </c>
      <c r="AV254" s="42">
        <f>'Solar - CSP'!AK495</f>
        <v>0</v>
      </c>
      <c r="AW254" s="42">
        <f>'Solar - CSP'!AL495</f>
        <v>0</v>
      </c>
      <c r="AX254" s="42">
        <f>'Solar - CSP'!AM495</f>
        <v>0</v>
      </c>
      <c r="AY254" s="42">
        <f>'Solar - CSP'!AN495</f>
        <v>0</v>
      </c>
      <c r="AZ254" s="42">
        <f>'Solar - CSP'!AO495</f>
        <v>0</v>
      </c>
      <c r="BA254" s="42">
        <f>'Solar - CSP'!AP495</f>
        <v>0</v>
      </c>
      <c r="BB254" s="42">
        <f>'Solar - CSP'!AQ495</f>
        <v>0</v>
      </c>
      <c r="BC254" s="42">
        <f>'Solar - CSP'!AR495</f>
        <v>0</v>
      </c>
      <c r="BD254" s="42">
        <f>'Solar - CSP'!AS495</f>
        <v>0</v>
      </c>
      <c r="BE254" s="42">
        <f>'Solar - CSP'!AT495</f>
        <v>0</v>
      </c>
      <c r="BF254" s="42">
        <f>'Solar - CSP'!AU495</f>
        <v>0</v>
      </c>
      <c r="BG254" s="42">
        <f>'Solar - CSP'!AV495</f>
        <v>0</v>
      </c>
      <c r="BJ254" s="704"/>
      <c r="BK254" s="704"/>
      <c r="BL254" s="704"/>
      <c r="BM254" s="704"/>
      <c r="BN254" s="704"/>
      <c r="BO254" s="704"/>
      <c r="BP254" s="704"/>
      <c r="BQ254" s="704"/>
      <c r="BR254" s="704"/>
      <c r="BS254" s="704"/>
      <c r="BT254" s="704"/>
      <c r="BU254" s="704"/>
      <c r="BV254" s="704"/>
      <c r="BW254" s="704"/>
      <c r="BX254" s="704"/>
      <c r="BY254" s="704"/>
      <c r="BZ254" s="704"/>
      <c r="CA254" s="704"/>
      <c r="CB254" s="704"/>
      <c r="CC254" s="704"/>
      <c r="CD254" s="704"/>
      <c r="CE254" s="704"/>
      <c r="CF254" s="704"/>
      <c r="CG254" s="704"/>
      <c r="CH254" s="704"/>
      <c r="CI254" s="704"/>
      <c r="CJ254" s="704"/>
      <c r="CK254" s="704"/>
      <c r="CL254" s="704"/>
      <c r="CM254" s="704"/>
      <c r="CN254" s="704"/>
      <c r="CO254" s="704"/>
      <c r="CP254" s="704"/>
      <c r="CQ254" s="704"/>
      <c r="CR254" s="704"/>
      <c r="CS254" s="704"/>
      <c r="CT254" s="704"/>
    </row>
    <row r="255" spans="1:98">
      <c r="B255" s="788"/>
      <c r="C255" s="4"/>
      <c r="D255" s="802"/>
      <c r="E255" s="8" t="str">
        <f>'Solar - CSP'!K496</f>
        <v>No TES - Class 1 - high</v>
      </c>
      <c r="F255" s="42"/>
      <c r="G255" s="42"/>
      <c r="H255" s="42"/>
      <c r="I255" s="42"/>
      <c r="J255" s="42"/>
      <c r="K255" s="42"/>
      <c r="L255" s="42"/>
      <c r="M255" s="42"/>
      <c r="N255" s="42"/>
      <c r="O255" s="42"/>
      <c r="P255" s="42"/>
      <c r="Q255" s="42"/>
      <c r="R255" s="42"/>
      <c r="S255" s="42"/>
      <c r="T255" s="42"/>
      <c r="U255" s="42"/>
      <c r="V255" s="42"/>
      <c r="W255" s="42">
        <f>'Solar - CSP'!L496</f>
        <v>0</v>
      </c>
      <c r="X255" s="42">
        <f>'Solar - CSP'!M496</f>
        <v>0</v>
      </c>
      <c r="Y255" s="42">
        <f>'Solar - CSP'!N496</f>
        <v>0</v>
      </c>
      <c r="Z255" s="42">
        <f>'Solar - CSP'!O496</f>
        <v>0</v>
      </c>
      <c r="AA255" s="42">
        <f>'Solar - CSP'!P496</f>
        <v>0</v>
      </c>
      <c r="AB255" s="42">
        <f>'Solar - CSP'!Q496</f>
        <v>0</v>
      </c>
      <c r="AC255" s="42">
        <f>'Solar - CSP'!R496</f>
        <v>0</v>
      </c>
      <c r="AD255" s="42">
        <f>'Solar - CSP'!S496</f>
        <v>0</v>
      </c>
      <c r="AE255" s="42">
        <f>'Solar - CSP'!T496</f>
        <v>0</v>
      </c>
      <c r="AF255" s="42">
        <f>'Solar - CSP'!U496</f>
        <v>0</v>
      </c>
      <c r="AG255" s="42">
        <f>'Solar - CSP'!V496</f>
        <v>0</v>
      </c>
      <c r="AH255" s="42">
        <f>'Solar - CSP'!W496</f>
        <v>0</v>
      </c>
      <c r="AI255" s="42">
        <f>'Solar - CSP'!X496</f>
        <v>0</v>
      </c>
      <c r="AJ255" s="42">
        <f>'Solar - CSP'!Y496</f>
        <v>0</v>
      </c>
      <c r="AK255" s="42">
        <f>'Solar - CSP'!Z496</f>
        <v>0</v>
      </c>
      <c r="AL255" s="42">
        <f>'Solar - CSP'!AA496</f>
        <v>0</v>
      </c>
      <c r="AM255" s="42">
        <f>'Solar - CSP'!AB496</f>
        <v>0</v>
      </c>
      <c r="AN255" s="42">
        <f>'Solar - CSP'!AC496</f>
        <v>0</v>
      </c>
      <c r="AO255" s="42">
        <f>'Solar - CSP'!AD496</f>
        <v>0</v>
      </c>
      <c r="AP255" s="42">
        <f>'Solar - CSP'!AE496</f>
        <v>0</v>
      </c>
      <c r="AQ255" s="42">
        <f>'Solar - CSP'!AF496</f>
        <v>0</v>
      </c>
      <c r="AR255" s="42">
        <f>'Solar - CSP'!AG496</f>
        <v>0</v>
      </c>
      <c r="AS255" s="42">
        <f>'Solar - CSP'!AH496</f>
        <v>0</v>
      </c>
      <c r="AT255" s="42">
        <f>'Solar - CSP'!AI496</f>
        <v>0</v>
      </c>
      <c r="AU255" s="42">
        <f>'Solar - CSP'!AJ496</f>
        <v>0</v>
      </c>
      <c r="AV255" s="42">
        <f>'Solar - CSP'!AK496</f>
        <v>0</v>
      </c>
      <c r="AW255" s="42">
        <f>'Solar - CSP'!AL496</f>
        <v>0</v>
      </c>
      <c r="AX255" s="42">
        <f>'Solar - CSP'!AM496</f>
        <v>0</v>
      </c>
      <c r="AY255" s="42">
        <f>'Solar - CSP'!AN496</f>
        <v>0</v>
      </c>
      <c r="AZ255" s="42">
        <f>'Solar - CSP'!AO496</f>
        <v>0</v>
      </c>
      <c r="BA255" s="42">
        <f>'Solar - CSP'!AP496</f>
        <v>0</v>
      </c>
      <c r="BB255" s="42">
        <f>'Solar - CSP'!AQ496</f>
        <v>0</v>
      </c>
      <c r="BC255" s="42">
        <f>'Solar - CSP'!AR496</f>
        <v>0</v>
      </c>
      <c r="BD255" s="42">
        <f>'Solar - CSP'!AS496</f>
        <v>0</v>
      </c>
      <c r="BE255" s="42">
        <f>'Solar - CSP'!AT496</f>
        <v>0</v>
      </c>
      <c r="BF255" s="42">
        <f>'Solar - CSP'!AU496</f>
        <v>0</v>
      </c>
      <c r="BG255" s="42">
        <f>'Solar - CSP'!AV496</f>
        <v>0</v>
      </c>
    </row>
    <row r="256" spans="1:98">
      <c r="B256" s="788"/>
      <c r="C256" s="4"/>
      <c r="D256" s="802"/>
      <c r="E256" s="8" t="str">
        <f>'Solar - CSP'!K497</f>
        <v>No TES - Class 3 - low</v>
      </c>
      <c r="F256" s="42"/>
      <c r="G256" s="42"/>
      <c r="H256" s="42"/>
      <c r="I256" s="42"/>
      <c r="J256" s="42"/>
      <c r="K256" s="42"/>
      <c r="L256" s="42"/>
      <c r="M256" s="42"/>
      <c r="N256" s="42"/>
      <c r="O256" s="42"/>
      <c r="P256" s="42"/>
      <c r="Q256" s="42"/>
      <c r="R256" s="42"/>
      <c r="S256" s="42"/>
      <c r="T256" s="42"/>
      <c r="U256" s="42"/>
      <c r="V256" s="42"/>
      <c r="W256" s="42">
        <f>'Solar - CSP'!L497</f>
        <v>0</v>
      </c>
      <c r="X256" s="42">
        <f>'Solar - CSP'!M497</f>
        <v>0</v>
      </c>
      <c r="Y256" s="42">
        <f>'Solar - CSP'!N497</f>
        <v>0</v>
      </c>
      <c r="Z256" s="42">
        <f>'Solar - CSP'!O497</f>
        <v>0</v>
      </c>
      <c r="AA256" s="42">
        <f>'Solar - CSP'!P497</f>
        <v>0</v>
      </c>
      <c r="AB256" s="42">
        <f>'Solar - CSP'!Q497</f>
        <v>0</v>
      </c>
      <c r="AC256" s="42">
        <f>'Solar - CSP'!R497</f>
        <v>0</v>
      </c>
      <c r="AD256" s="42">
        <f>'Solar - CSP'!S497</f>
        <v>0</v>
      </c>
      <c r="AE256" s="42">
        <f>'Solar - CSP'!T497</f>
        <v>0</v>
      </c>
      <c r="AF256" s="42">
        <f>'Solar - CSP'!U497</f>
        <v>0</v>
      </c>
      <c r="AG256" s="42">
        <f>'Solar - CSP'!V497</f>
        <v>0</v>
      </c>
      <c r="AH256" s="42">
        <f>'Solar - CSP'!W497</f>
        <v>0</v>
      </c>
      <c r="AI256" s="42">
        <f>'Solar - CSP'!X497</f>
        <v>0</v>
      </c>
      <c r="AJ256" s="42">
        <f>'Solar - CSP'!Y497</f>
        <v>0</v>
      </c>
      <c r="AK256" s="42">
        <f>'Solar - CSP'!Z497</f>
        <v>0</v>
      </c>
      <c r="AL256" s="42">
        <f>'Solar - CSP'!AA497</f>
        <v>0</v>
      </c>
      <c r="AM256" s="42">
        <f>'Solar - CSP'!AB497</f>
        <v>0</v>
      </c>
      <c r="AN256" s="42">
        <f>'Solar - CSP'!AC497</f>
        <v>0</v>
      </c>
      <c r="AO256" s="42">
        <f>'Solar - CSP'!AD497</f>
        <v>0</v>
      </c>
      <c r="AP256" s="42">
        <f>'Solar - CSP'!AE497</f>
        <v>0</v>
      </c>
      <c r="AQ256" s="42">
        <f>'Solar - CSP'!AF497</f>
        <v>0</v>
      </c>
      <c r="AR256" s="42">
        <f>'Solar - CSP'!AG497</f>
        <v>0</v>
      </c>
      <c r="AS256" s="42">
        <f>'Solar - CSP'!AH497</f>
        <v>0</v>
      </c>
      <c r="AT256" s="42">
        <f>'Solar - CSP'!AI497</f>
        <v>0</v>
      </c>
      <c r="AU256" s="42">
        <f>'Solar - CSP'!AJ497</f>
        <v>0</v>
      </c>
      <c r="AV256" s="42">
        <f>'Solar - CSP'!AK497</f>
        <v>0</v>
      </c>
      <c r="AW256" s="42">
        <f>'Solar - CSP'!AL497</f>
        <v>0</v>
      </c>
      <c r="AX256" s="42">
        <f>'Solar - CSP'!AM497</f>
        <v>0</v>
      </c>
      <c r="AY256" s="42">
        <f>'Solar - CSP'!AN497</f>
        <v>0</v>
      </c>
      <c r="AZ256" s="42">
        <f>'Solar - CSP'!AO497</f>
        <v>0</v>
      </c>
      <c r="BA256" s="42">
        <f>'Solar - CSP'!AP497</f>
        <v>0</v>
      </c>
      <c r="BB256" s="42">
        <f>'Solar - CSP'!AQ497</f>
        <v>0</v>
      </c>
      <c r="BC256" s="42">
        <f>'Solar - CSP'!AR497</f>
        <v>0</v>
      </c>
      <c r="BD256" s="42">
        <f>'Solar - CSP'!AS497</f>
        <v>0</v>
      </c>
      <c r="BE256" s="42">
        <f>'Solar - CSP'!AT497</f>
        <v>0</v>
      </c>
      <c r="BF256" s="42">
        <f>'Solar - CSP'!AU497</f>
        <v>0</v>
      </c>
      <c r="BG256" s="42">
        <f>'Solar - CSP'!AV497</f>
        <v>0</v>
      </c>
      <c r="BJ256" s="704"/>
      <c r="BK256" s="704"/>
      <c r="BL256" s="704"/>
      <c r="BM256" s="704"/>
      <c r="BN256" s="704"/>
      <c r="BO256" s="704"/>
      <c r="BP256" s="704"/>
      <c r="BQ256" s="704"/>
      <c r="BR256" s="704"/>
      <c r="BS256" s="704"/>
      <c r="BT256" s="704"/>
      <c r="BU256" s="704"/>
      <c r="BV256" s="704"/>
      <c r="BW256" s="704"/>
      <c r="BX256" s="704"/>
      <c r="BY256" s="704"/>
      <c r="BZ256" s="704"/>
      <c r="CA256" s="704"/>
      <c r="CB256" s="704"/>
      <c r="CC256" s="704"/>
      <c r="CD256" s="704"/>
      <c r="CE256" s="704"/>
      <c r="CF256" s="704"/>
      <c r="CG256" s="704"/>
      <c r="CH256" s="704"/>
      <c r="CI256" s="704"/>
      <c r="CJ256" s="704"/>
      <c r="CK256" s="704"/>
      <c r="CL256" s="704"/>
      <c r="CM256" s="704"/>
      <c r="CN256" s="704"/>
      <c r="CO256" s="704"/>
      <c r="CP256" s="704"/>
      <c r="CQ256" s="704"/>
      <c r="CR256" s="704"/>
      <c r="CS256" s="704"/>
      <c r="CT256" s="704"/>
    </row>
    <row r="257" spans="2:137">
      <c r="B257" s="788"/>
      <c r="C257" s="4"/>
      <c r="D257" s="802"/>
      <c r="E257" s="8" t="str">
        <f>'Solar - CSP'!K498</f>
        <v>No TES - Class 3 - mid</v>
      </c>
      <c r="F257" s="42"/>
      <c r="G257" s="42"/>
      <c r="H257" s="42"/>
      <c r="I257" s="42"/>
      <c r="J257" s="42"/>
      <c r="K257" s="42"/>
      <c r="L257" s="42"/>
      <c r="M257" s="42"/>
      <c r="N257" s="42"/>
      <c r="O257" s="42"/>
      <c r="P257" s="42"/>
      <c r="Q257" s="42"/>
      <c r="R257" s="42"/>
      <c r="S257" s="42"/>
      <c r="T257" s="42"/>
      <c r="U257" s="42"/>
      <c r="V257" s="42">
        <f>'Solar - CSP'!L126</f>
        <v>0</v>
      </c>
      <c r="W257" s="42">
        <f>'Solar - CSP'!L498</f>
        <v>0</v>
      </c>
      <c r="X257" s="42">
        <f>'Solar - CSP'!M498</f>
        <v>0</v>
      </c>
      <c r="Y257" s="42">
        <f>'Solar - CSP'!N498</f>
        <v>0</v>
      </c>
      <c r="Z257" s="42">
        <f>'Solar - CSP'!O498</f>
        <v>0</v>
      </c>
      <c r="AA257" s="42">
        <f>'Solar - CSP'!P498</f>
        <v>0</v>
      </c>
      <c r="AB257" s="42">
        <f>'Solar - CSP'!Q498</f>
        <v>0</v>
      </c>
      <c r="AC257" s="42">
        <f>'Solar - CSP'!R498</f>
        <v>0</v>
      </c>
      <c r="AD257" s="42">
        <f>'Solar - CSP'!S498</f>
        <v>0</v>
      </c>
      <c r="AE257" s="42">
        <f>'Solar - CSP'!T498</f>
        <v>0</v>
      </c>
      <c r="AF257" s="42">
        <f>'Solar - CSP'!U498</f>
        <v>0</v>
      </c>
      <c r="AG257" s="42">
        <f>'Solar - CSP'!V498</f>
        <v>0</v>
      </c>
      <c r="AH257" s="42">
        <f>'Solar - CSP'!W498</f>
        <v>0</v>
      </c>
      <c r="AI257" s="42">
        <f>'Solar - CSP'!X498</f>
        <v>0</v>
      </c>
      <c r="AJ257" s="42">
        <f>'Solar - CSP'!Y498</f>
        <v>0</v>
      </c>
      <c r="AK257" s="42">
        <f>'Solar - CSP'!Z498</f>
        <v>0</v>
      </c>
      <c r="AL257" s="42">
        <f>'Solar - CSP'!AA498</f>
        <v>0</v>
      </c>
      <c r="AM257" s="42">
        <f>'Solar - CSP'!AB498</f>
        <v>0</v>
      </c>
      <c r="AN257" s="42">
        <f>'Solar - CSP'!AC498</f>
        <v>0</v>
      </c>
      <c r="AO257" s="42">
        <f>'Solar - CSP'!AD498</f>
        <v>0</v>
      </c>
      <c r="AP257" s="42">
        <f>'Solar - CSP'!AE498</f>
        <v>0</v>
      </c>
      <c r="AQ257" s="42">
        <f>'Solar - CSP'!AF498</f>
        <v>0</v>
      </c>
      <c r="AR257" s="42">
        <f>'Solar - CSP'!AG498</f>
        <v>0</v>
      </c>
      <c r="AS257" s="42">
        <f>'Solar - CSP'!AH498</f>
        <v>0</v>
      </c>
      <c r="AT257" s="42">
        <f>'Solar - CSP'!AI498</f>
        <v>0</v>
      </c>
      <c r="AU257" s="42">
        <f>'Solar - CSP'!AJ498</f>
        <v>0</v>
      </c>
      <c r="AV257" s="42">
        <f>'Solar - CSP'!AK498</f>
        <v>0</v>
      </c>
      <c r="AW257" s="42">
        <f>'Solar - CSP'!AL498</f>
        <v>0</v>
      </c>
      <c r="AX257" s="42">
        <f>'Solar - CSP'!AM498</f>
        <v>0</v>
      </c>
      <c r="AY257" s="42">
        <f>'Solar - CSP'!AN498</f>
        <v>0</v>
      </c>
      <c r="AZ257" s="42">
        <f>'Solar - CSP'!AO498</f>
        <v>0</v>
      </c>
      <c r="BA257" s="42">
        <f>'Solar - CSP'!AP498</f>
        <v>0</v>
      </c>
      <c r="BB257" s="42">
        <f>'Solar - CSP'!AQ498</f>
        <v>0</v>
      </c>
      <c r="BC257" s="42">
        <f>'Solar - CSP'!AR498</f>
        <v>0</v>
      </c>
      <c r="BD257" s="42">
        <f>'Solar - CSP'!AS498</f>
        <v>0</v>
      </c>
      <c r="BE257" s="42">
        <f>'Solar - CSP'!AT498</f>
        <v>0</v>
      </c>
      <c r="BF257" s="42">
        <f>'Solar - CSP'!AU498</f>
        <v>0</v>
      </c>
      <c r="BG257" s="42">
        <f>'Solar - CSP'!AV498</f>
        <v>0</v>
      </c>
    </row>
    <row r="258" spans="2:137">
      <c r="B258" s="788"/>
      <c r="C258" s="4"/>
      <c r="D258" s="802"/>
      <c r="E258" s="8" t="str">
        <f>'Solar - CSP'!K499</f>
        <v>No TES - Class 3 - high</v>
      </c>
      <c r="F258" s="42"/>
      <c r="G258" s="42"/>
      <c r="H258" s="42"/>
      <c r="I258" s="42"/>
      <c r="J258" s="42"/>
      <c r="K258" s="42"/>
      <c r="L258" s="42"/>
      <c r="M258" s="42"/>
      <c r="N258" s="42"/>
      <c r="O258" s="42"/>
      <c r="P258" s="42"/>
      <c r="Q258" s="42"/>
      <c r="R258" s="42"/>
      <c r="S258" s="42"/>
      <c r="T258" s="42"/>
      <c r="U258" s="42"/>
      <c r="V258" s="42"/>
      <c r="W258" s="42">
        <f>'Solar - CSP'!L499</f>
        <v>0</v>
      </c>
      <c r="X258" s="42">
        <f>'Solar - CSP'!M499</f>
        <v>0</v>
      </c>
      <c r="Y258" s="42">
        <f>'Solar - CSP'!N499</f>
        <v>0</v>
      </c>
      <c r="Z258" s="42">
        <f>'Solar - CSP'!O499</f>
        <v>0</v>
      </c>
      <c r="AA258" s="42">
        <f>'Solar - CSP'!P499</f>
        <v>0</v>
      </c>
      <c r="AB258" s="42">
        <f>'Solar - CSP'!Q499</f>
        <v>0</v>
      </c>
      <c r="AC258" s="42">
        <f>'Solar - CSP'!R499</f>
        <v>0</v>
      </c>
      <c r="AD258" s="42">
        <f>'Solar - CSP'!S499</f>
        <v>0</v>
      </c>
      <c r="AE258" s="42">
        <f>'Solar - CSP'!T499</f>
        <v>0</v>
      </c>
      <c r="AF258" s="42">
        <f>'Solar - CSP'!U499</f>
        <v>0</v>
      </c>
      <c r="AG258" s="42">
        <f>'Solar - CSP'!V499</f>
        <v>0</v>
      </c>
      <c r="AH258" s="42">
        <f>'Solar - CSP'!W499</f>
        <v>0</v>
      </c>
      <c r="AI258" s="42">
        <f>'Solar - CSP'!X499</f>
        <v>0</v>
      </c>
      <c r="AJ258" s="42">
        <f>'Solar - CSP'!Y499</f>
        <v>0</v>
      </c>
      <c r="AK258" s="42">
        <f>'Solar - CSP'!Z499</f>
        <v>0</v>
      </c>
      <c r="AL258" s="42">
        <f>'Solar - CSP'!AA499</f>
        <v>0</v>
      </c>
      <c r="AM258" s="42">
        <f>'Solar - CSP'!AB499</f>
        <v>0</v>
      </c>
      <c r="AN258" s="42">
        <f>'Solar - CSP'!AC499</f>
        <v>0</v>
      </c>
      <c r="AO258" s="42">
        <f>'Solar - CSP'!AD499</f>
        <v>0</v>
      </c>
      <c r="AP258" s="42">
        <f>'Solar - CSP'!AE499</f>
        <v>0</v>
      </c>
      <c r="AQ258" s="42">
        <f>'Solar - CSP'!AF499</f>
        <v>0</v>
      </c>
      <c r="AR258" s="42">
        <f>'Solar - CSP'!AG499</f>
        <v>0</v>
      </c>
      <c r="AS258" s="42">
        <f>'Solar - CSP'!AH499</f>
        <v>0</v>
      </c>
      <c r="AT258" s="42">
        <f>'Solar - CSP'!AI499</f>
        <v>0</v>
      </c>
      <c r="AU258" s="42">
        <f>'Solar - CSP'!AJ499</f>
        <v>0</v>
      </c>
      <c r="AV258" s="42">
        <f>'Solar - CSP'!AK499</f>
        <v>0</v>
      </c>
      <c r="AW258" s="42">
        <f>'Solar - CSP'!AL499</f>
        <v>0</v>
      </c>
      <c r="AX258" s="42">
        <f>'Solar - CSP'!AM499</f>
        <v>0</v>
      </c>
      <c r="AY258" s="42">
        <f>'Solar - CSP'!AN499</f>
        <v>0</v>
      </c>
      <c r="AZ258" s="42">
        <f>'Solar - CSP'!AO499</f>
        <v>0</v>
      </c>
      <c r="BA258" s="42">
        <f>'Solar - CSP'!AP499</f>
        <v>0</v>
      </c>
      <c r="BB258" s="42">
        <f>'Solar - CSP'!AQ499</f>
        <v>0</v>
      </c>
      <c r="BC258" s="42">
        <f>'Solar - CSP'!AR499</f>
        <v>0</v>
      </c>
      <c r="BD258" s="42">
        <f>'Solar - CSP'!AS499</f>
        <v>0</v>
      </c>
      <c r="BE258" s="42">
        <f>'Solar - CSP'!AT499</f>
        <v>0</v>
      </c>
      <c r="BF258" s="42">
        <f>'Solar - CSP'!AU499</f>
        <v>0</v>
      </c>
      <c r="BG258" s="42">
        <f>'Solar - CSP'!AV499</f>
        <v>0</v>
      </c>
      <c r="BJ258" s="704"/>
      <c r="BK258" s="704"/>
      <c r="BL258" s="704"/>
      <c r="BM258" s="704"/>
      <c r="BN258" s="704"/>
      <c r="BO258" s="704"/>
      <c r="BP258" s="704"/>
      <c r="BQ258" s="704"/>
      <c r="BR258" s="704"/>
      <c r="BS258" s="704"/>
      <c r="BT258" s="704"/>
      <c r="BU258" s="704"/>
      <c r="BV258" s="704"/>
      <c r="BW258" s="704"/>
      <c r="BX258" s="704"/>
      <c r="BY258" s="704"/>
      <c r="BZ258" s="704"/>
      <c r="CA258" s="704"/>
      <c r="CB258" s="704"/>
      <c r="CC258" s="704"/>
      <c r="CD258" s="704"/>
      <c r="CE258" s="704"/>
      <c r="CF258" s="704"/>
      <c r="CG258" s="704"/>
      <c r="CH258" s="704"/>
      <c r="CI258" s="704"/>
      <c r="CJ258" s="704"/>
      <c r="CK258" s="704"/>
      <c r="CL258" s="704"/>
      <c r="CM258" s="704"/>
      <c r="CN258" s="704"/>
      <c r="CO258" s="704"/>
      <c r="CP258" s="704"/>
      <c r="CQ258" s="704"/>
      <c r="CR258" s="704"/>
      <c r="CS258" s="704"/>
      <c r="CT258" s="704"/>
    </row>
    <row r="259" spans="2:137">
      <c r="B259" s="788"/>
      <c r="C259" s="4"/>
      <c r="D259" s="802"/>
      <c r="E259" s="8" t="str">
        <f>'Solar - CSP'!K500</f>
        <v>No TES - Class 5 - low</v>
      </c>
      <c r="F259" s="42"/>
      <c r="G259" s="42"/>
      <c r="H259" s="42"/>
      <c r="I259" s="42"/>
      <c r="J259" s="42"/>
      <c r="K259" s="42"/>
      <c r="L259" s="42"/>
      <c r="M259" s="42"/>
      <c r="N259" s="42"/>
      <c r="O259" s="42"/>
      <c r="P259" s="42"/>
      <c r="Q259" s="42"/>
      <c r="R259" s="42"/>
      <c r="S259" s="42"/>
      <c r="T259" s="42"/>
      <c r="U259" s="42"/>
      <c r="V259" s="42"/>
      <c r="W259" s="42">
        <f>'Solar - CSP'!L500</f>
        <v>0</v>
      </c>
      <c r="X259" s="42">
        <f>'Solar - CSP'!M500</f>
        <v>0</v>
      </c>
      <c r="Y259" s="42">
        <f>'Solar - CSP'!N500</f>
        <v>0</v>
      </c>
      <c r="Z259" s="42">
        <f>'Solar - CSP'!O500</f>
        <v>0</v>
      </c>
      <c r="AA259" s="42">
        <f>'Solar - CSP'!P500</f>
        <v>0</v>
      </c>
      <c r="AB259" s="42">
        <f>'Solar - CSP'!Q500</f>
        <v>0</v>
      </c>
      <c r="AC259" s="42">
        <f>'Solar - CSP'!R500</f>
        <v>0</v>
      </c>
      <c r="AD259" s="42">
        <f>'Solar - CSP'!S500</f>
        <v>0</v>
      </c>
      <c r="AE259" s="42">
        <f>'Solar - CSP'!T500</f>
        <v>0</v>
      </c>
      <c r="AF259" s="42">
        <f>'Solar - CSP'!U500</f>
        <v>0</v>
      </c>
      <c r="AG259" s="42">
        <f>'Solar - CSP'!V500</f>
        <v>0</v>
      </c>
      <c r="AH259" s="42">
        <f>'Solar - CSP'!W500</f>
        <v>0</v>
      </c>
      <c r="AI259" s="42">
        <f>'Solar - CSP'!X500</f>
        <v>0</v>
      </c>
      <c r="AJ259" s="42">
        <f>'Solar - CSP'!Y500</f>
        <v>0</v>
      </c>
      <c r="AK259" s="42">
        <f>'Solar - CSP'!Z500</f>
        <v>0</v>
      </c>
      <c r="AL259" s="42">
        <f>'Solar - CSP'!AA500</f>
        <v>0</v>
      </c>
      <c r="AM259" s="42">
        <f>'Solar - CSP'!AB500</f>
        <v>0</v>
      </c>
      <c r="AN259" s="42">
        <f>'Solar - CSP'!AC500</f>
        <v>0</v>
      </c>
      <c r="AO259" s="42">
        <f>'Solar - CSP'!AD500</f>
        <v>0</v>
      </c>
      <c r="AP259" s="42">
        <f>'Solar - CSP'!AE500</f>
        <v>0</v>
      </c>
      <c r="AQ259" s="42">
        <f>'Solar - CSP'!AF500</f>
        <v>0</v>
      </c>
      <c r="AR259" s="42">
        <f>'Solar - CSP'!AG500</f>
        <v>0</v>
      </c>
      <c r="AS259" s="42">
        <f>'Solar - CSP'!AH500</f>
        <v>0</v>
      </c>
      <c r="AT259" s="42">
        <f>'Solar - CSP'!AI500</f>
        <v>0</v>
      </c>
      <c r="AU259" s="42">
        <f>'Solar - CSP'!AJ500</f>
        <v>0</v>
      </c>
      <c r="AV259" s="42">
        <f>'Solar - CSP'!AK500</f>
        <v>0</v>
      </c>
      <c r="AW259" s="42">
        <f>'Solar - CSP'!AL500</f>
        <v>0</v>
      </c>
      <c r="AX259" s="42">
        <f>'Solar - CSP'!AM500</f>
        <v>0</v>
      </c>
      <c r="AY259" s="42">
        <f>'Solar - CSP'!AN500</f>
        <v>0</v>
      </c>
      <c r="AZ259" s="42">
        <f>'Solar - CSP'!AO500</f>
        <v>0</v>
      </c>
      <c r="BA259" s="42">
        <f>'Solar - CSP'!AP500</f>
        <v>0</v>
      </c>
      <c r="BB259" s="42">
        <f>'Solar - CSP'!AQ500</f>
        <v>0</v>
      </c>
      <c r="BC259" s="42">
        <f>'Solar - CSP'!AR500</f>
        <v>0</v>
      </c>
      <c r="BD259" s="42">
        <f>'Solar - CSP'!AS500</f>
        <v>0</v>
      </c>
      <c r="BE259" s="42">
        <f>'Solar - CSP'!AT500</f>
        <v>0</v>
      </c>
      <c r="BF259" s="42">
        <f>'Solar - CSP'!AU500</f>
        <v>0</v>
      </c>
      <c r="BG259" s="42">
        <f>'Solar - CSP'!AV500</f>
        <v>0</v>
      </c>
    </row>
    <row r="260" spans="2:137">
      <c r="B260" s="788"/>
      <c r="C260" s="4"/>
      <c r="D260" s="802"/>
      <c r="E260" s="8" t="str">
        <f>'Solar - CSP'!K501</f>
        <v>No TES - Class 5 - mid</v>
      </c>
      <c r="F260" s="42"/>
      <c r="G260" s="42"/>
      <c r="H260" s="42"/>
      <c r="I260" s="42"/>
      <c r="J260" s="42"/>
      <c r="K260" s="42"/>
      <c r="L260" s="42"/>
      <c r="M260" s="42"/>
      <c r="N260" s="42"/>
      <c r="O260" s="42"/>
      <c r="P260" s="42"/>
      <c r="Q260" s="42"/>
      <c r="R260" s="42"/>
      <c r="S260" s="42"/>
      <c r="T260" s="42"/>
      <c r="U260" s="42"/>
      <c r="V260" s="42">
        <f>'Solar - CSP'!L127</f>
        <v>0</v>
      </c>
      <c r="W260" s="42">
        <f>'Solar - CSP'!L501</f>
        <v>0</v>
      </c>
      <c r="X260" s="42">
        <f>'Solar - CSP'!M501</f>
        <v>0</v>
      </c>
      <c r="Y260" s="42">
        <f>'Solar - CSP'!N501</f>
        <v>0</v>
      </c>
      <c r="Z260" s="42">
        <f>'Solar - CSP'!O501</f>
        <v>0</v>
      </c>
      <c r="AA260" s="42">
        <f>'Solar - CSP'!P501</f>
        <v>0</v>
      </c>
      <c r="AB260" s="42">
        <f>'Solar - CSP'!Q501</f>
        <v>0</v>
      </c>
      <c r="AC260" s="42">
        <f>'Solar - CSP'!R501</f>
        <v>0</v>
      </c>
      <c r="AD260" s="42">
        <f>'Solar - CSP'!S501</f>
        <v>0</v>
      </c>
      <c r="AE260" s="42">
        <f>'Solar - CSP'!T501</f>
        <v>0</v>
      </c>
      <c r="AF260" s="42">
        <f>'Solar - CSP'!U501</f>
        <v>0</v>
      </c>
      <c r="AG260" s="42">
        <f>'Solar - CSP'!V501</f>
        <v>0</v>
      </c>
      <c r="AH260" s="42">
        <f>'Solar - CSP'!W501</f>
        <v>0</v>
      </c>
      <c r="AI260" s="42">
        <f>'Solar - CSP'!X501</f>
        <v>0</v>
      </c>
      <c r="AJ260" s="42">
        <f>'Solar - CSP'!Y501</f>
        <v>0</v>
      </c>
      <c r="AK260" s="42">
        <f>'Solar - CSP'!Z501</f>
        <v>0</v>
      </c>
      <c r="AL260" s="42">
        <f>'Solar - CSP'!AA501</f>
        <v>0</v>
      </c>
      <c r="AM260" s="42">
        <f>'Solar - CSP'!AB501</f>
        <v>0</v>
      </c>
      <c r="AN260" s="42">
        <f>'Solar - CSP'!AC501</f>
        <v>0</v>
      </c>
      <c r="AO260" s="42">
        <f>'Solar - CSP'!AD501</f>
        <v>0</v>
      </c>
      <c r="AP260" s="42">
        <f>'Solar - CSP'!AE501</f>
        <v>0</v>
      </c>
      <c r="AQ260" s="42">
        <f>'Solar - CSP'!AF501</f>
        <v>0</v>
      </c>
      <c r="AR260" s="42">
        <f>'Solar - CSP'!AG501</f>
        <v>0</v>
      </c>
      <c r="AS260" s="42">
        <f>'Solar - CSP'!AH501</f>
        <v>0</v>
      </c>
      <c r="AT260" s="42">
        <f>'Solar - CSP'!AI501</f>
        <v>0</v>
      </c>
      <c r="AU260" s="42">
        <f>'Solar - CSP'!AJ501</f>
        <v>0</v>
      </c>
      <c r="AV260" s="42">
        <f>'Solar - CSP'!AK501</f>
        <v>0</v>
      </c>
      <c r="AW260" s="42">
        <f>'Solar - CSP'!AL501</f>
        <v>0</v>
      </c>
      <c r="AX260" s="42">
        <f>'Solar - CSP'!AM501</f>
        <v>0</v>
      </c>
      <c r="AY260" s="42">
        <f>'Solar - CSP'!AN501</f>
        <v>0</v>
      </c>
      <c r="AZ260" s="42">
        <f>'Solar - CSP'!AO501</f>
        <v>0</v>
      </c>
      <c r="BA260" s="42">
        <f>'Solar - CSP'!AP501</f>
        <v>0</v>
      </c>
      <c r="BB260" s="42">
        <f>'Solar - CSP'!AQ501</f>
        <v>0</v>
      </c>
      <c r="BC260" s="42">
        <f>'Solar - CSP'!AR501</f>
        <v>0</v>
      </c>
      <c r="BD260" s="42">
        <f>'Solar - CSP'!AS501</f>
        <v>0</v>
      </c>
      <c r="BE260" s="42">
        <f>'Solar - CSP'!AT501</f>
        <v>0</v>
      </c>
      <c r="BF260" s="42">
        <f>'Solar - CSP'!AU501</f>
        <v>0</v>
      </c>
      <c r="BG260" s="42">
        <f>'Solar - CSP'!AV501</f>
        <v>0</v>
      </c>
      <c r="BJ260" s="704"/>
      <c r="BK260" s="704"/>
      <c r="BL260" s="704"/>
      <c r="BM260" s="704"/>
      <c r="BN260" s="704"/>
      <c r="BO260" s="704"/>
      <c r="BP260" s="704"/>
      <c r="BQ260" s="704"/>
      <c r="BR260" s="704"/>
      <c r="BS260" s="704"/>
      <c r="BT260" s="704"/>
      <c r="BU260" s="704"/>
      <c r="BV260" s="704"/>
      <c r="BW260" s="704"/>
      <c r="BX260" s="704"/>
      <c r="BY260" s="704"/>
      <c r="BZ260" s="704"/>
      <c r="CA260" s="704"/>
      <c r="CB260" s="704"/>
      <c r="CC260" s="704"/>
      <c r="CD260" s="704"/>
      <c r="CE260" s="704"/>
      <c r="CF260" s="704"/>
      <c r="CG260" s="704"/>
      <c r="CH260" s="704"/>
      <c r="CI260" s="704"/>
      <c r="CJ260" s="704"/>
      <c r="CK260" s="704"/>
      <c r="CL260" s="704"/>
      <c r="CM260" s="704"/>
      <c r="CN260" s="704"/>
      <c r="CO260" s="704"/>
      <c r="CP260" s="704"/>
      <c r="CQ260" s="704"/>
      <c r="CR260" s="704"/>
      <c r="CS260" s="704"/>
      <c r="CT260" s="704"/>
    </row>
    <row r="261" spans="2:137">
      <c r="B261" s="788"/>
      <c r="C261" s="4"/>
      <c r="D261" s="802"/>
      <c r="E261" s="8" t="str">
        <f>'Solar - CSP'!K502</f>
        <v>No TES - Class 5 - high</v>
      </c>
      <c r="F261" s="42"/>
      <c r="G261" s="42"/>
      <c r="H261" s="42"/>
      <c r="I261" s="42"/>
      <c r="J261" s="42"/>
      <c r="K261" s="42"/>
      <c r="L261" s="42"/>
      <c r="M261" s="42"/>
      <c r="N261" s="42"/>
      <c r="O261" s="42"/>
      <c r="P261" s="42"/>
      <c r="Q261" s="42"/>
      <c r="R261" s="42"/>
      <c r="S261" s="42"/>
      <c r="T261" s="42"/>
      <c r="U261" s="42"/>
      <c r="V261" s="42"/>
      <c r="W261" s="42">
        <f>'Solar - CSP'!L502</f>
        <v>0</v>
      </c>
      <c r="X261" s="42">
        <f>'Solar - CSP'!M502</f>
        <v>0</v>
      </c>
      <c r="Y261" s="42">
        <f>'Solar - CSP'!N502</f>
        <v>0</v>
      </c>
      <c r="Z261" s="42">
        <f>'Solar - CSP'!O502</f>
        <v>0</v>
      </c>
      <c r="AA261" s="42">
        <f>'Solar - CSP'!P502</f>
        <v>0</v>
      </c>
      <c r="AB261" s="42">
        <f>'Solar - CSP'!Q502</f>
        <v>0</v>
      </c>
      <c r="AC261" s="42">
        <f>'Solar - CSP'!R502</f>
        <v>0</v>
      </c>
      <c r="AD261" s="42">
        <f>'Solar - CSP'!S502</f>
        <v>0</v>
      </c>
      <c r="AE261" s="42">
        <f>'Solar - CSP'!T502</f>
        <v>0</v>
      </c>
      <c r="AF261" s="42">
        <f>'Solar - CSP'!U502</f>
        <v>0</v>
      </c>
      <c r="AG261" s="42">
        <f>'Solar - CSP'!V502</f>
        <v>0</v>
      </c>
      <c r="AH261" s="42">
        <f>'Solar - CSP'!W502</f>
        <v>0</v>
      </c>
      <c r="AI261" s="42">
        <f>'Solar - CSP'!X502</f>
        <v>0</v>
      </c>
      <c r="AJ261" s="42">
        <f>'Solar - CSP'!Y502</f>
        <v>0</v>
      </c>
      <c r="AK261" s="42">
        <f>'Solar - CSP'!Z502</f>
        <v>0</v>
      </c>
      <c r="AL261" s="42">
        <f>'Solar - CSP'!AA502</f>
        <v>0</v>
      </c>
      <c r="AM261" s="42">
        <f>'Solar - CSP'!AB502</f>
        <v>0</v>
      </c>
      <c r="AN261" s="42">
        <f>'Solar - CSP'!AC502</f>
        <v>0</v>
      </c>
      <c r="AO261" s="42">
        <f>'Solar - CSP'!AD502</f>
        <v>0</v>
      </c>
      <c r="AP261" s="42">
        <f>'Solar - CSP'!AE502</f>
        <v>0</v>
      </c>
      <c r="AQ261" s="42">
        <f>'Solar - CSP'!AF502</f>
        <v>0</v>
      </c>
      <c r="AR261" s="42">
        <f>'Solar - CSP'!AG502</f>
        <v>0</v>
      </c>
      <c r="AS261" s="42">
        <f>'Solar - CSP'!AH502</f>
        <v>0</v>
      </c>
      <c r="AT261" s="42">
        <f>'Solar - CSP'!AI502</f>
        <v>0</v>
      </c>
      <c r="AU261" s="42">
        <f>'Solar - CSP'!AJ502</f>
        <v>0</v>
      </c>
      <c r="AV261" s="42">
        <f>'Solar - CSP'!AK502</f>
        <v>0</v>
      </c>
      <c r="AW261" s="42">
        <f>'Solar - CSP'!AL502</f>
        <v>0</v>
      </c>
      <c r="AX261" s="42">
        <f>'Solar - CSP'!AM502</f>
        <v>0</v>
      </c>
      <c r="AY261" s="42">
        <f>'Solar - CSP'!AN502</f>
        <v>0</v>
      </c>
      <c r="AZ261" s="42">
        <f>'Solar - CSP'!AO502</f>
        <v>0</v>
      </c>
      <c r="BA261" s="42">
        <f>'Solar - CSP'!AP502</f>
        <v>0</v>
      </c>
      <c r="BB261" s="42">
        <f>'Solar - CSP'!AQ502</f>
        <v>0</v>
      </c>
      <c r="BC261" s="42">
        <f>'Solar - CSP'!AR502</f>
        <v>0</v>
      </c>
      <c r="BD261" s="42">
        <f>'Solar - CSP'!AS502</f>
        <v>0</v>
      </c>
      <c r="BE261" s="42">
        <f>'Solar - CSP'!AT502</f>
        <v>0</v>
      </c>
      <c r="BF261" s="42">
        <f>'Solar - CSP'!AU502</f>
        <v>0</v>
      </c>
      <c r="BG261" s="42">
        <f>'Solar - CSP'!AV502</f>
        <v>0</v>
      </c>
    </row>
    <row r="262" spans="2:137">
      <c r="B262" s="788"/>
      <c r="C262" s="4"/>
      <c r="D262" s="802"/>
      <c r="E262" s="8" t="str">
        <f>'Solar - CSP'!K503</f>
        <v>6 hrs TES - Class 1 - low</v>
      </c>
      <c r="F262" s="42"/>
      <c r="G262" s="42"/>
      <c r="H262" s="42"/>
      <c r="I262" s="42"/>
      <c r="J262" s="42"/>
      <c r="K262" s="42"/>
      <c r="L262" s="42"/>
      <c r="M262" s="42"/>
      <c r="N262" s="42"/>
      <c r="O262" s="42"/>
      <c r="P262" s="42"/>
      <c r="Q262" s="42"/>
      <c r="R262" s="42"/>
      <c r="S262" s="42"/>
      <c r="T262" s="42"/>
      <c r="U262" s="42"/>
      <c r="V262" s="42"/>
      <c r="W262" s="42">
        <f>'Solar - CSP'!L503</f>
        <v>322.2668937213956</v>
      </c>
      <c r="X262" s="42">
        <f>'Solar - CSP'!M503</f>
        <v>321.04380174487898</v>
      </c>
      <c r="Y262" s="42">
        <f>'Solar - CSP'!N503</f>
        <v>231.70074089027429</v>
      </c>
      <c r="Z262" s="42">
        <f>'Solar - CSP'!O503</f>
        <v>212.50593251191955</v>
      </c>
      <c r="AA262" s="42">
        <f>'Solar - CSP'!P503</f>
        <v>193.76166052998826</v>
      </c>
      <c r="AB262" s="42">
        <f>'Solar - CSP'!Q503</f>
        <v>174.5668521516335</v>
      </c>
      <c r="AC262" s="42">
        <f>'Solar - CSP'!R503</f>
        <v>155.86541924062007</v>
      </c>
      <c r="AD262" s="42">
        <f>'Solar - CSP'!S503</f>
        <v>155.86541924062007</v>
      </c>
      <c r="AE262" s="42">
        <f>'Solar - CSP'!T503</f>
        <v>155.86541924062007</v>
      </c>
      <c r="AF262" s="42">
        <f>'Solar - CSP'!U503</f>
        <v>155.86541924062007</v>
      </c>
      <c r="AG262" s="42">
        <f>'Solar - CSP'!V503</f>
        <v>155.86541924062007</v>
      </c>
      <c r="AH262" s="42">
        <f>'Solar - CSP'!W503</f>
        <v>155.86541924062007</v>
      </c>
      <c r="AI262" s="42">
        <f>'Solar - CSP'!X503</f>
        <v>155.86541924062007</v>
      </c>
      <c r="AJ262" s="42">
        <f>'Solar - CSP'!Y503</f>
        <v>155.86541924062007</v>
      </c>
      <c r="AK262" s="42">
        <f>'Solar - CSP'!Z503</f>
        <v>155.86541924062007</v>
      </c>
      <c r="AL262" s="42">
        <f>'Solar - CSP'!AA503</f>
        <v>155.86541924062007</v>
      </c>
      <c r="AM262" s="42">
        <f>'Solar - CSP'!AB503</f>
        <v>155.86541924062007</v>
      </c>
      <c r="AN262" s="42">
        <f>'Solar - CSP'!AC503</f>
        <v>155.86541924062007</v>
      </c>
      <c r="AO262" s="42">
        <f>'Solar - CSP'!AD503</f>
        <v>155.86541924062007</v>
      </c>
      <c r="AP262" s="42">
        <f>'Solar - CSP'!AE503</f>
        <v>155.86541924062007</v>
      </c>
      <c r="AQ262" s="42">
        <f>'Solar - CSP'!AF503</f>
        <v>155.86541924062007</v>
      </c>
      <c r="AR262" s="42">
        <f>'Solar - CSP'!AG503</f>
        <v>155.86541924062007</v>
      </c>
      <c r="AS262" s="42">
        <f>'Solar - CSP'!AH503</f>
        <v>155.86541924062007</v>
      </c>
      <c r="AT262" s="42">
        <f>'Solar - CSP'!AI503</f>
        <v>155.86541924062007</v>
      </c>
      <c r="AU262" s="42">
        <f>'Solar - CSP'!AJ503</f>
        <v>155.86541924062007</v>
      </c>
      <c r="AV262" s="42">
        <f>'Solar - CSP'!AK503</f>
        <v>155.86541924062007</v>
      </c>
      <c r="AW262" s="42">
        <f>'Solar - CSP'!AL503</f>
        <v>155.86541924062007</v>
      </c>
      <c r="AX262" s="42">
        <f>'Solar - CSP'!AM503</f>
        <v>155.86541924062007</v>
      </c>
      <c r="AY262" s="42">
        <f>'Solar - CSP'!AN503</f>
        <v>155.86541924062007</v>
      </c>
      <c r="AZ262" s="42">
        <f>'Solar - CSP'!AO503</f>
        <v>155.86541924062007</v>
      </c>
      <c r="BA262" s="42">
        <f>'Solar - CSP'!AP503</f>
        <v>155.86541924062007</v>
      </c>
      <c r="BB262" s="42">
        <f>'Solar - CSP'!AQ503</f>
        <v>155.86541924062007</v>
      </c>
      <c r="BC262" s="42">
        <f>'Solar - CSP'!AR503</f>
        <v>155.86541924062007</v>
      </c>
      <c r="BD262" s="42">
        <f>'Solar - CSP'!AS503</f>
        <v>155.86541924062007</v>
      </c>
      <c r="BE262" s="42">
        <f>'Solar - CSP'!AT503</f>
        <v>155.86541924062007</v>
      </c>
      <c r="BF262" s="42">
        <f>'Solar - CSP'!AU503</f>
        <v>155.86541924062007</v>
      </c>
      <c r="BG262" s="42">
        <f>'Solar - CSP'!AV503</f>
        <v>155.86541924062007</v>
      </c>
      <c r="BJ262" s="704"/>
      <c r="BK262" s="704"/>
      <c r="BL262" s="704"/>
      <c r="BM262" s="704"/>
      <c r="BN262" s="704"/>
      <c r="BO262" s="704"/>
      <c r="BP262" s="704"/>
      <c r="BQ262" s="704"/>
      <c r="BR262" s="704"/>
      <c r="BS262" s="704"/>
      <c r="BT262" s="704"/>
      <c r="BU262" s="704"/>
      <c r="BV262" s="704"/>
      <c r="BW262" s="704"/>
      <c r="BX262" s="704"/>
      <c r="BY262" s="704"/>
      <c r="BZ262" s="704"/>
      <c r="CA262" s="704"/>
      <c r="CB262" s="704"/>
      <c r="CC262" s="704"/>
      <c r="CD262" s="704"/>
      <c r="CE262" s="704"/>
      <c r="CF262" s="704"/>
      <c r="CG262" s="704"/>
      <c r="CH262" s="704"/>
      <c r="CI262" s="704"/>
      <c r="CJ262" s="704"/>
      <c r="CK262" s="704"/>
      <c r="CL262" s="704"/>
      <c r="CM262" s="704"/>
      <c r="CN262" s="704"/>
      <c r="CO262" s="704"/>
      <c r="CP262" s="704"/>
      <c r="CQ262" s="704"/>
      <c r="CR262" s="704"/>
      <c r="CS262" s="704"/>
      <c r="CT262" s="704"/>
      <c r="EG262" s="704"/>
    </row>
    <row r="263" spans="2:137">
      <c r="B263" s="788"/>
      <c r="C263" s="4"/>
      <c r="D263" s="802"/>
      <c r="E263" s="8" t="str">
        <f>'Solar - CSP'!K504</f>
        <v>6 hrs TES - Class 1 - mid</v>
      </c>
      <c r="F263" s="42"/>
      <c r="G263" s="42"/>
      <c r="H263" s="42"/>
      <c r="I263" s="42"/>
      <c r="J263" s="42"/>
      <c r="K263" s="42"/>
      <c r="L263" s="42"/>
      <c r="M263" s="42"/>
      <c r="N263" s="42"/>
      <c r="O263" s="42"/>
      <c r="P263" s="42"/>
      <c r="Q263" s="42"/>
      <c r="R263" s="42"/>
      <c r="S263" s="42"/>
      <c r="T263" s="42"/>
      <c r="U263" s="42"/>
      <c r="V263" s="42">
        <f>'Solar - CSP'!L128</f>
        <v>323.89768302341781</v>
      </c>
      <c r="W263" s="42">
        <f>'Solar - CSP'!L504</f>
        <v>322.2668937213956</v>
      </c>
      <c r="X263" s="42">
        <f>'Solar - CSP'!M504</f>
        <v>321.04380174487898</v>
      </c>
      <c r="Y263" s="42">
        <f>'Solar - CSP'!N504</f>
        <v>296.90180682729425</v>
      </c>
      <c r="Z263" s="42">
        <f>'Solar - CSP'!O504</f>
        <v>272.00940201686092</v>
      </c>
      <c r="AA263" s="42">
        <f>'Solar - CSP'!P504</f>
        <v>247.61037267376881</v>
      </c>
      <c r="AB263" s="42">
        <f>'Solar - CSP'!Q504</f>
        <v>222.71796786333542</v>
      </c>
      <c r="AC263" s="42">
        <f>'Solar - CSP'!R504</f>
        <v>198.31893852024342</v>
      </c>
      <c r="AD263" s="42">
        <f>'Solar - CSP'!S504</f>
        <v>194.07358659228109</v>
      </c>
      <c r="AE263" s="42">
        <f>'Solar - CSP'!T504</f>
        <v>189.82823466431876</v>
      </c>
      <c r="AF263" s="42">
        <f>'Solar - CSP'!U504</f>
        <v>185.5828827363564</v>
      </c>
      <c r="AG263" s="42">
        <f>'Solar - CSP'!V504</f>
        <v>181.33753080839409</v>
      </c>
      <c r="AH263" s="42">
        <f>'Solar - CSP'!W504</f>
        <v>177.09217888043173</v>
      </c>
      <c r="AI263" s="42">
        <f>'Solar - CSP'!X504</f>
        <v>172.84682695246943</v>
      </c>
      <c r="AJ263" s="42">
        <f>'Solar - CSP'!Y504</f>
        <v>168.6014750245071</v>
      </c>
      <c r="AK263" s="42">
        <f>'Solar - CSP'!Z504</f>
        <v>164.35612309654476</v>
      </c>
      <c r="AL263" s="42">
        <f>'Solar - CSP'!AA504</f>
        <v>160.11077116858246</v>
      </c>
      <c r="AM263" s="42">
        <f>'Solar - CSP'!AB504</f>
        <v>155.86541924062007</v>
      </c>
      <c r="AN263" s="42">
        <f>'Solar - CSP'!AC504</f>
        <v>155.86541924062007</v>
      </c>
      <c r="AO263" s="42">
        <f>'Solar - CSP'!AD504</f>
        <v>155.86541924062007</v>
      </c>
      <c r="AP263" s="42">
        <f>'Solar - CSP'!AE504</f>
        <v>155.86541924062007</v>
      </c>
      <c r="AQ263" s="42">
        <f>'Solar - CSP'!AF504</f>
        <v>155.86541924062007</v>
      </c>
      <c r="AR263" s="42">
        <f>'Solar - CSP'!AG504</f>
        <v>155.86541924062007</v>
      </c>
      <c r="AS263" s="42">
        <f>'Solar - CSP'!AH504</f>
        <v>155.86541924062007</v>
      </c>
      <c r="AT263" s="42">
        <f>'Solar - CSP'!AI504</f>
        <v>155.86541924062007</v>
      </c>
      <c r="AU263" s="42">
        <f>'Solar - CSP'!AJ504</f>
        <v>155.86541924062007</v>
      </c>
      <c r="AV263" s="42">
        <f>'Solar - CSP'!AK504</f>
        <v>155.86541924062007</v>
      </c>
      <c r="AW263" s="42">
        <f>'Solar - CSP'!AL504</f>
        <v>155.86541924062007</v>
      </c>
      <c r="AX263" s="42">
        <f>'Solar - CSP'!AM504</f>
        <v>155.86541924062007</v>
      </c>
      <c r="AY263" s="42">
        <f>'Solar - CSP'!AN504</f>
        <v>155.86541924062007</v>
      </c>
      <c r="AZ263" s="42">
        <f>'Solar - CSP'!AO504</f>
        <v>155.86541924062007</v>
      </c>
      <c r="BA263" s="42">
        <f>'Solar - CSP'!AP504</f>
        <v>155.86541924062007</v>
      </c>
      <c r="BB263" s="42">
        <f>'Solar - CSP'!AQ504</f>
        <v>155.86541924062007</v>
      </c>
      <c r="BC263" s="42">
        <f>'Solar - CSP'!AR504</f>
        <v>155.86541924062007</v>
      </c>
      <c r="BD263" s="42">
        <f>'Solar - CSP'!AS504</f>
        <v>155.86541924062007</v>
      </c>
      <c r="BE263" s="42">
        <f>'Solar - CSP'!AT504</f>
        <v>155.86541924062007</v>
      </c>
      <c r="BF263" s="42">
        <f>'Solar - CSP'!AU504</f>
        <v>155.86541924062007</v>
      </c>
      <c r="BG263" s="42">
        <f>'Solar - CSP'!AV504</f>
        <v>155.86541924062007</v>
      </c>
      <c r="BJ263" s="704"/>
      <c r="BK263" s="704"/>
      <c r="BL263" s="704"/>
      <c r="BM263" s="704"/>
      <c r="BN263" s="704"/>
      <c r="BO263" s="704"/>
      <c r="BP263" s="704"/>
      <c r="BQ263" s="704"/>
      <c r="BR263" s="704"/>
      <c r="BS263" s="704"/>
      <c r="BT263" s="704"/>
      <c r="BU263" s="704"/>
      <c r="BV263" s="704"/>
      <c r="BW263" s="704"/>
      <c r="BX263" s="704"/>
      <c r="BY263" s="704"/>
      <c r="BZ263" s="704"/>
      <c r="CA263" s="704"/>
      <c r="CB263" s="704"/>
      <c r="CC263" s="704"/>
      <c r="CD263" s="704"/>
      <c r="CE263" s="704"/>
      <c r="CF263" s="704"/>
      <c r="CG263" s="704"/>
      <c r="CH263" s="704"/>
      <c r="CI263" s="704"/>
      <c r="CJ263" s="704"/>
      <c r="CK263" s="704"/>
      <c r="CL263" s="704"/>
      <c r="CM263" s="704"/>
      <c r="CN263" s="704"/>
      <c r="CO263" s="704"/>
      <c r="CP263" s="704"/>
      <c r="CQ263" s="704"/>
      <c r="CR263" s="704"/>
      <c r="CS263" s="704"/>
      <c r="CT263" s="704"/>
    </row>
    <row r="264" spans="2:137">
      <c r="B264" s="788"/>
      <c r="C264" s="4"/>
      <c r="D264" s="802"/>
      <c r="E264" s="8" t="str">
        <f>'Solar - CSP'!K505</f>
        <v>6 hrs TES - Class 1 - high</v>
      </c>
      <c r="F264" s="42"/>
      <c r="G264" s="42"/>
      <c r="H264" s="42"/>
      <c r="I264" s="42"/>
      <c r="J264" s="42"/>
      <c r="K264" s="42"/>
      <c r="L264" s="42"/>
      <c r="M264" s="42"/>
      <c r="N264" s="42"/>
      <c r="O264" s="42"/>
      <c r="P264" s="42"/>
      <c r="Q264" s="42"/>
      <c r="R264" s="42"/>
      <c r="S264" s="42"/>
      <c r="T264" s="42"/>
      <c r="U264" s="42"/>
      <c r="V264" s="42"/>
      <c r="W264" s="42">
        <f>'Solar - CSP'!L505</f>
        <v>322.2668937213956</v>
      </c>
      <c r="X264" s="42">
        <f>'Solar - CSP'!M505</f>
        <v>321.04380174487898</v>
      </c>
      <c r="Y264" s="42">
        <f>'Solar - CSP'!N505</f>
        <v>366.77233149436347</v>
      </c>
      <c r="Z264" s="42">
        <f>'Solar - CSP'!O505</f>
        <v>335.58258325900113</v>
      </c>
      <c r="AA264" s="42">
        <f>'Solar - CSP'!P505</f>
        <v>305.14324491648745</v>
      </c>
      <c r="AB264" s="42">
        <f>'Solar - CSP'!Q505</f>
        <v>274.2105311066324</v>
      </c>
      <c r="AC264" s="42">
        <f>'Solar - CSP'!R505</f>
        <v>243.77119276411867</v>
      </c>
      <c r="AD264" s="42">
        <f>'Solar - CSP'!S505</f>
        <v>243.77119276411867</v>
      </c>
      <c r="AE264" s="42">
        <f>'Solar - CSP'!T505</f>
        <v>243.77119276411867</v>
      </c>
      <c r="AF264" s="42">
        <f>'Solar - CSP'!U505</f>
        <v>243.77119276411867</v>
      </c>
      <c r="AG264" s="42">
        <f>'Solar - CSP'!V505</f>
        <v>243.77119276411867</v>
      </c>
      <c r="AH264" s="42">
        <f>'Solar - CSP'!W505</f>
        <v>243.77119276411867</v>
      </c>
      <c r="AI264" s="42">
        <f>'Solar - CSP'!X505</f>
        <v>243.77119276411867</v>
      </c>
      <c r="AJ264" s="42">
        <f>'Solar - CSP'!Y505</f>
        <v>243.77119276411867</v>
      </c>
      <c r="AK264" s="42">
        <f>'Solar - CSP'!Z505</f>
        <v>243.77119276411867</v>
      </c>
      <c r="AL264" s="42">
        <f>'Solar - CSP'!AA505</f>
        <v>243.77119276411867</v>
      </c>
      <c r="AM264" s="42">
        <f>'Solar - CSP'!AB505</f>
        <v>243.77119276411867</v>
      </c>
      <c r="AN264" s="42">
        <f>'Solar - CSP'!AC505</f>
        <v>243.77119276411867</v>
      </c>
      <c r="AO264" s="42">
        <f>'Solar - CSP'!AD505</f>
        <v>243.77119276411867</v>
      </c>
      <c r="AP264" s="42">
        <f>'Solar - CSP'!AE505</f>
        <v>243.77119276411867</v>
      </c>
      <c r="AQ264" s="42">
        <f>'Solar - CSP'!AF505</f>
        <v>243.77119276411867</v>
      </c>
      <c r="AR264" s="42">
        <f>'Solar - CSP'!AG505</f>
        <v>243.77119276411867</v>
      </c>
      <c r="AS264" s="42">
        <f>'Solar - CSP'!AH505</f>
        <v>243.77119276411867</v>
      </c>
      <c r="AT264" s="42">
        <f>'Solar - CSP'!AI505</f>
        <v>243.77119276411867</v>
      </c>
      <c r="AU264" s="42">
        <f>'Solar - CSP'!AJ505</f>
        <v>243.77119276411867</v>
      </c>
      <c r="AV264" s="42">
        <f>'Solar - CSP'!AK505</f>
        <v>243.77119276411867</v>
      </c>
      <c r="AW264" s="42">
        <f>'Solar - CSP'!AL505</f>
        <v>243.77119276411867</v>
      </c>
      <c r="AX264" s="42">
        <f>'Solar - CSP'!AM505</f>
        <v>243.77119276411867</v>
      </c>
      <c r="AY264" s="42">
        <f>'Solar - CSP'!AN505</f>
        <v>243.77119276411867</v>
      </c>
      <c r="AZ264" s="42">
        <f>'Solar - CSP'!AO505</f>
        <v>243.77119276411867</v>
      </c>
      <c r="BA264" s="42">
        <f>'Solar - CSP'!AP505</f>
        <v>243.77119276411867</v>
      </c>
      <c r="BB264" s="42">
        <f>'Solar - CSP'!AQ505</f>
        <v>243.77119276411867</v>
      </c>
      <c r="BC264" s="42">
        <f>'Solar - CSP'!AR505</f>
        <v>243.77119276411867</v>
      </c>
      <c r="BD264" s="42">
        <f>'Solar - CSP'!AS505</f>
        <v>243.77119276411867</v>
      </c>
      <c r="BE264" s="42">
        <f>'Solar - CSP'!AT505</f>
        <v>243.77119276411867</v>
      </c>
      <c r="BF264" s="42">
        <f>'Solar - CSP'!AU505</f>
        <v>243.77119276411867</v>
      </c>
      <c r="BG264" s="42">
        <f>'Solar - CSP'!AV505</f>
        <v>243.77119276411867</v>
      </c>
      <c r="BJ264" s="704"/>
      <c r="BK264" s="704"/>
      <c r="BL264" s="704"/>
      <c r="BM264" s="704"/>
      <c r="BN264" s="704"/>
      <c r="BO264" s="704"/>
      <c r="BP264" s="704"/>
      <c r="BQ264" s="704"/>
      <c r="BR264" s="704"/>
      <c r="BS264" s="704"/>
      <c r="BT264" s="704"/>
      <c r="BU264" s="704"/>
      <c r="BV264" s="704"/>
      <c r="BW264" s="704"/>
      <c r="BX264" s="704"/>
      <c r="BY264" s="704"/>
      <c r="BZ264" s="704"/>
      <c r="CA264" s="704"/>
      <c r="CB264" s="704"/>
      <c r="CC264" s="704"/>
      <c r="CD264" s="704"/>
      <c r="CE264" s="704"/>
      <c r="CF264" s="704"/>
      <c r="CG264" s="704"/>
      <c r="CH264" s="704"/>
      <c r="CI264" s="704"/>
      <c r="CJ264" s="704"/>
      <c r="CK264" s="704"/>
      <c r="CL264" s="704"/>
      <c r="CM264" s="704"/>
      <c r="CN264" s="704"/>
      <c r="CO264" s="704"/>
      <c r="CP264" s="704"/>
      <c r="CQ264" s="704"/>
      <c r="CR264" s="704"/>
      <c r="CS264" s="704"/>
      <c r="CT264" s="704"/>
    </row>
    <row r="265" spans="2:137">
      <c r="B265" s="788"/>
      <c r="C265" s="4"/>
      <c r="D265" s="802"/>
      <c r="E265" s="8" t="str">
        <f>'Solar - CSP'!K506</f>
        <v>6 hrs TES - Class 3 - low</v>
      </c>
      <c r="F265" s="42"/>
      <c r="G265" s="42"/>
      <c r="H265" s="42"/>
      <c r="I265" s="42"/>
      <c r="J265" s="42"/>
      <c r="K265" s="42"/>
      <c r="L265" s="42"/>
      <c r="M265" s="42"/>
      <c r="N265" s="42"/>
      <c r="O265" s="42"/>
      <c r="P265" s="42"/>
      <c r="Q265" s="42"/>
      <c r="R265" s="42"/>
      <c r="S265" s="42"/>
      <c r="T265" s="42"/>
      <c r="U265" s="42"/>
      <c r="V265" s="42"/>
      <c r="W265" s="42">
        <f>'Solar - CSP'!L506</f>
        <v>244.60737903240752</v>
      </c>
      <c r="X265" s="42">
        <f>'Solar - CSP'!M506</f>
        <v>243.68179591504361</v>
      </c>
      <c r="Y265" s="42">
        <f>'Solar - CSP'!N506</f>
        <v>176.07083094399138</v>
      </c>
      <c r="Z265" s="42">
        <f>'Solar - CSP'!O506</f>
        <v>161.54503000902022</v>
      </c>
      <c r="AA265" s="42">
        <f>'Solar - CSP'!P506</f>
        <v>147.36017553620735</v>
      </c>
      <c r="AB265" s="42">
        <f>'Solar - CSP'!Q506</f>
        <v>132.83437460123616</v>
      </c>
      <c r="AC265" s="42">
        <f>'Solar - CSP'!R506</f>
        <v>118.68193888479358</v>
      </c>
      <c r="AD265" s="42">
        <f>'Solar - CSP'!S506</f>
        <v>118.68193888479358</v>
      </c>
      <c r="AE265" s="42">
        <f>'Solar - CSP'!T506</f>
        <v>118.68193888479358</v>
      </c>
      <c r="AF265" s="42">
        <f>'Solar - CSP'!U506</f>
        <v>118.68193888479358</v>
      </c>
      <c r="AG265" s="42">
        <f>'Solar - CSP'!V506</f>
        <v>118.68193888479358</v>
      </c>
      <c r="AH265" s="42">
        <f>'Solar - CSP'!W506</f>
        <v>118.68193888479358</v>
      </c>
      <c r="AI265" s="42">
        <f>'Solar - CSP'!X506</f>
        <v>118.68193888479358</v>
      </c>
      <c r="AJ265" s="42">
        <f>'Solar - CSP'!Y506</f>
        <v>118.68193888479358</v>
      </c>
      <c r="AK265" s="42">
        <f>'Solar - CSP'!Z506</f>
        <v>118.68193888479358</v>
      </c>
      <c r="AL265" s="42">
        <f>'Solar - CSP'!AA506</f>
        <v>118.68193888479358</v>
      </c>
      <c r="AM265" s="42">
        <f>'Solar - CSP'!AB506</f>
        <v>118.68193888479358</v>
      </c>
      <c r="AN265" s="42">
        <f>'Solar - CSP'!AC506</f>
        <v>118.68193888479358</v>
      </c>
      <c r="AO265" s="42">
        <f>'Solar - CSP'!AD506</f>
        <v>118.68193888479358</v>
      </c>
      <c r="AP265" s="42">
        <f>'Solar - CSP'!AE506</f>
        <v>118.68193888479358</v>
      </c>
      <c r="AQ265" s="42">
        <f>'Solar - CSP'!AF506</f>
        <v>118.68193888479358</v>
      </c>
      <c r="AR265" s="42">
        <f>'Solar - CSP'!AG506</f>
        <v>118.68193888479358</v>
      </c>
      <c r="AS265" s="42">
        <f>'Solar - CSP'!AH506</f>
        <v>118.68193888479358</v>
      </c>
      <c r="AT265" s="42">
        <f>'Solar - CSP'!AI506</f>
        <v>118.68193888479358</v>
      </c>
      <c r="AU265" s="42">
        <f>'Solar - CSP'!AJ506</f>
        <v>118.68193888479358</v>
      </c>
      <c r="AV265" s="42">
        <f>'Solar - CSP'!AK506</f>
        <v>118.68193888479358</v>
      </c>
      <c r="AW265" s="42">
        <f>'Solar - CSP'!AL506</f>
        <v>118.68193888479358</v>
      </c>
      <c r="AX265" s="42">
        <f>'Solar - CSP'!AM506</f>
        <v>118.68193888479358</v>
      </c>
      <c r="AY265" s="42">
        <f>'Solar - CSP'!AN506</f>
        <v>118.68193888479358</v>
      </c>
      <c r="AZ265" s="42">
        <f>'Solar - CSP'!AO506</f>
        <v>118.68193888479358</v>
      </c>
      <c r="BA265" s="42">
        <f>'Solar - CSP'!AP506</f>
        <v>118.68193888479358</v>
      </c>
      <c r="BB265" s="42">
        <f>'Solar - CSP'!AQ506</f>
        <v>118.68193888479358</v>
      </c>
      <c r="BC265" s="42">
        <f>'Solar - CSP'!AR506</f>
        <v>118.68193888479358</v>
      </c>
      <c r="BD265" s="42">
        <f>'Solar - CSP'!AS506</f>
        <v>118.68193888479358</v>
      </c>
      <c r="BE265" s="42">
        <f>'Solar - CSP'!AT506</f>
        <v>118.68193888479358</v>
      </c>
      <c r="BF265" s="42">
        <f>'Solar - CSP'!AU506</f>
        <v>118.68193888479358</v>
      </c>
      <c r="BG265" s="42">
        <f>'Solar - CSP'!AV506</f>
        <v>118.68193888479358</v>
      </c>
      <c r="BI265" t="s">
        <v>911</v>
      </c>
      <c r="CV265" t="s">
        <v>924</v>
      </c>
      <c r="CZ265" t="s">
        <v>930</v>
      </c>
    </row>
    <row r="266" spans="2:137">
      <c r="B266" s="788"/>
      <c r="C266" s="4"/>
      <c r="D266" s="802"/>
      <c r="E266" s="8" t="str">
        <f>'Solar - CSP'!K507</f>
        <v>6 hrs TES - Class 3 - mid</v>
      </c>
      <c r="F266" s="42"/>
      <c r="G266" s="42"/>
      <c r="H266" s="42"/>
      <c r="I266" s="42"/>
      <c r="J266" s="42"/>
      <c r="K266" s="42"/>
      <c r="L266" s="42"/>
      <c r="M266" s="42"/>
      <c r="N266" s="42"/>
      <c r="O266" s="42"/>
      <c r="P266" s="42"/>
      <c r="Q266" s="42"/>
      <c r="R266" s="42"/>
      <c r="S266" s="42"/>
      <c r="T266" s="42"/>
      <c r="U266" s="42"/>
      <c r="V266" s="42">
        <f>'Solar - CSP'!L129</f>
        <v>245.84148985555944</v>
      </c>
      <c r="W266" s="42">
        <f>'Solar - CSP'!L507</f>
        <v>244.60737903240752</v>
      </c>
      <c r="X266" s="42">
        <f>'Solar - CSP'!M507</f>
        <v>243.68179591504361</v>
      </c>
      <c r="Y266" s="42">
        <f>'Solar - CSP'!N507</f>
        <v>225.41217813957405</v>
      </c>
      <c r="Z266" s="42">
        <f>'Solar - CSP'!O507</f>
        <v>206.57468260735422</v>
      </c>
      <c r="AA266" s="42">
        <f>'Solar - CSP'!P507</f>
        <v>188.11055229366292</v>
      </c>
      <c r="AB266" s="42">
        <f>'Solar - CSP'!Q507</f>
        <v>169.27305676144303</v>
      </c>
      <c r="AC266" s="42">
        <f>'Solar - CSP'!R507</f>
        <v>150.80892644775179</v>
      </c>
      <c r="AD266" s="42">
        <f>'Solar - CSP'!S507</f>
        <v>147.59622769145599</v>
      </c>
      <c r="AE266" s="42">
        <f>'Solar - CSP'!T507</f>
        <v>144.38352893516017</v>
      </c>
      <c r="AF266" s="42">
        <f>'Solar - CSP'!U507</f>
        <v>141.17083017886432</v>
      </c>
      <c r="AG266" s="42">
        <f>'Solar - CSP'!V507</f>
        <v>137.9581314225685</v>
      </c>
      <c r="AH266" s="42">
        <f>'Solar - CSP'!W507</f>
        <v>134.74543266627268</v>
      </c>
      <c r="AI266" s="42">
        <f>'Solar - CSP'!X507</f>
        <v>131.53273390997688</v>
      </c>
      <c r="AJ266" s="42">
        <f>'Solar - CSP'!Y507</f>
        <v>128.32003515368106</v>
      </c>
      <c r="AK266" s="42">
        <f>'Solar - CSP'!Z507</f>
        <v>125.10733639738525</v>
      </c>
      <c r="AL266" s="42">
        <f>'Solar - CSP'!AA507</f>
        <v>121.89463764108945</v>
      </c>
      <c r="AM266" s="42">
        <f>'Solar - CSP'!AB507</f>
        <v>118.68193888479358</v>
      </c>
      <c r="AN266" s="42">
        <f>'Solar - CSP'!AC507</f>
        <v>118.68193888479358</v>
      </c>
      <c r="AO266" s="42">
        <f>'Solar - CSP'!AD507</f>
        <v>118.68193888479358</v>
      </c>
      <c r="AP266" s="42">
        <f>'Solar - CSP'!AE507</f>
        <v>118.68193888479358</v>
      </c>
      <c r="AQ266" s="42">
        <f>'Solar - CSP'!AF507</f>
        <v>118.68193888479358</v>
      </c>
      <c r="AR266" s="42">
        <f>'Solar - CSP'!AG507</f>
        <v>118.68193888479358</v>
      </c>
      <c r="AS266" s="42">
        <f>'Solar - CSP'!AH507</f>
        <v>118.68193888479358</v>
      </c>
      <c r="AT266" s="42">
        <f>'Solar - CSP'!AI507</f>
        <v>118.68193888479358</v>
      </c>
      <c r="AU266" s="42">
        <f>'Solar - CSP'!AJ507</f>
        <v>118.68193888479358</v>
      </c>
      <c r="AV266" s="42">
        <f>'Solar - CSP'!AK507</f>
        <v>118.68193888479358</v>
      </c>
      <c r="AW266" s="42">
        <f>'Solar - CSP'!AL507</f>
        <v>118.68193888479358</v>
      </c>
      <c r="AX266" s="42">
        <f>'Solar - CSP'!AM507</f>
        <v>118.68193888479358</v>
      </c>
      <c r="AY266" s="42">
        <f>'Solar - CSP'!AN507</f>
        <v>118.68193888479358</v>
      </c>
      <c r="AZ266" s="42">
        <f>'Solar - CSP'!AO507</f>
        <v>118.68193888479358</v>
      </c>
      <c r="BA266" s="42">
        <f>'Solar - CSP'!AP507</f>
        <v>118.68193888479358</v>
      </c>
      <c r="BB266" s="42">
        <f>'Solar - CSP'!AQ507</f>
        <v>118.68193888479358</v>
      </c>
      <c r="BC266" s="42">
        <f>'Solar - CSP'!AR507</f>
        <v>118.68193888479358</v>
      </c>
      <c r="BD266" s="42">
        <f>'Solar - CSP'!AS507</f>
        <v>118.68193888479358</v>
      </c>
      <c r="BE266" s="42">
        <f>'Solar - CSP'!AT507</f>
        <v>118.68193888479358</v>
      </c>
      <c r="BF266" s="42">
        <f>'Solar - CSP'!AU507</f>
        <v>118.68193888479358</v>
      </c>
      <c r="BG266" s="42">
        <f>'Solar - CSP'!AV507</f>
        <v>118.68193888479358</v>
      </c>
      <c r="BJ266" s="704">
        <f>W262-W268</f>
        <v>84.017603610893559</v>
      </c>
      <c r="BK266" s="704">
        <f t="shared" ref="BK266:CT266" si="22">X262-X268</f>
        <v>83.695737301283913</v>
      </c>
      <c r="BL266" s="704">
        <f t="shared" si="22"/>
        <v>60.184405497440594</v>
      </c>
      <c r="BM266" s="704">
        <f t="shared" si="22"/>
        <v>55.13314013471566</v>
      </c>
      <c r="BN266" s="704">
        <f t="shared" si="22"/>
        <v>50.200436981575848</v>
      </c>
      <c r="BO266" s="704">
        <f t="shared" si="22"/>
        <v>45.149171618850914</v>
      </c>
      <c r="BP266" s="704">
        <f>AC262-AC268</f>
        <v>40.227741905426328</v>
      </c>
      <c r="BQ266" s="704">
        <f t="shared" si="22"/>
        <v>40.227741905426328</v>
      </c>
      <c r="BR266" s="704">
        <f t="shared" si="22"/>
        <v>40.227741905426328</v>
      </c>
      <c r="BS266" s="704">
        <f t="shared" si="22"/>
        <v>40.227741905426328</v>
      </c>
      <c r="BT266" s="704">
        <f t="shared" si="22"/>
        <v>40.227741905426328</v>
      </c>
      <c r="BU266" s="704">
        <f t="shared" si="22"/>
        <v>40.227741905426328</v>
      </c>
      <c r="BV266" s="704">
        <f t="shared" si="22"/>
        <v>40.227741905426328</v>
      </c>
      <c r="BW266" s="704">
        <f t="shared" si="22"/>
        <v>40.227741905426328</v>
      </c>
      <c r="BX266" s="704">
        <f t="shared" si="22"/>
        <v>40.227741905426328</v>
      </c>
      <c r="BY266" s="704">
        <f t="shared" si="22"/>
        <v>40.227741905426328</v>
      </c>
      <c r="BZ266" s="704">
        <f t="shared" si="22"/>
        <v>40.227741905426328</v>
      </c>
      <c r="CA266" s="704">
        <f t="shared" si="22"/>
        <v>40.227741905426328</v>
      </c>
      <c r="CB266" s="704">
        <f t="shared" si="22"/>
        <v>40.227741905426328</v>
      </c>
      <c r="CC266" s="704">
        <f t="shared" si="22"/>
        <v>40.227741905426328</v>
      </c>
      <c r="CD266" s="704">
        <f t="shared" si="22"/>
        <v>40.227741905426328</v>
      </c>
      <c r="CE266" s="704">
        <f t="shared" si="22"/>
        <v>40.227741905426328</v>
      </c>
      <c r="CF266" s="704">
        <f t="shared" si="22"/>
        <v>40.227741905426328</v>
      </c>
      <c r="CG266" s="704">
        <f t="shared" si="22"/>
        <v>40.227741905426328</v>
      </c>
      <c r="CH266" s="704">
        <f t="shared" si="22"/>
        <v>40.227741905426328</v>
      </c>
      <c r="CI266" s="704">
        <f t="shared" si="22"/>
        <v>40.227741905426328</v>
      </c>
      <c r="CJ266" s="704">
        <f t="shared" si="22"/>
        <v>40.227741905426328</v>
      </c>
      <c r="CK266" s="704">
        <f t="shared" si="22"/>
        <v>40.227741905426328</v>
      </c>
      <c r="CL266" s="704">
        <f t="shared" si="22"/>
        <v>40.227741905426328</v>
      </c>
      <c r="CM266" s="704">
        <f t="shared" si="22"/>
        <v>40.227741905426328</v>
      </c>
      <c r="CN266" s="704">
        <f t="shared" si="22"/>
        <v>40.227741905426328</v>
      </c>
      <c r="CO266" s="704">
        <f t="shared" si="22"/>
        <v>40.227741905426328</v>
      </c>
      <c r="CP266" s="704">
        <f t="shared" si="22"/>
        <v>40.227741905426328</v>
      </c>
      <c r="CQ266" s="704">
        <f t="shared" si="22"/>
        <v>40.227741905426328</v>
      </c>
      <c r="CR266" s="704">
        <f t="shared" si="22"/>
        <v>40.227741905426328</v>
      </c>
      <c r="CS266" s="704">
        <f t="shared" si="22"/>
        <v>40.227741905426328</v>
      </c>
      <c r="CT266" s="704">
        <f t="shared" si="22"/>
        <v>40.227741905426328</v>
      </c>
      <c r="CV266" s="704">
        <f>MIN(BG262,BG265,BG268)</f>
        <v>115.63767733519374</v>
      </c>
      <c r="CZ266" s="704">
        <f>MIN(BG271,BG274,BG277)</f>
        <v>84.156689044820794</v>
      </c>
    </row>
    <row r="267" spans="2:137">
      <c r="B267" s="788"/>
      <c r="C267" s="4"/>
      <c r="D267" s="802"/>
      <c r="E267" s="8" t="str">
        <f>'Solar - CSP'!K508</f>
        <v>6 hrs TES - Class 3 - high</v>
      </c>
      <c r="F267" s="42"/>
      <c r="G267" s="42"/>
      <c r="H267" s="42"/>
      <c r="I267" s="42"/>
      <c r="J267" s="42"/>
      <c r="K267" s="42"/>
      <c r="L267" s="42"/>
      <c r="M267" s="42"/>
      <c r="N267" s="42"/>
      <c r="O267" s="42"/>
      <c r="P267" s="42"/>
      <c r="Q267" s="42"/>
      <c r="R267" s="42"/>
      <c r="S267" s="42"/>
      <c r="T267" s="42"/>
      <c r="U267" s="42"/>
      <c r="V267" s="42"/>
      <c r="W267" s="42">
        <f>'Solar - CSP'!L508</f>
        <v>244.60737903240752</v>
      </c>
      <c r="X267" s="42">
        <f>'Solar - CSP'!M508</f>
        <v>243.68179591504361</v>
      </c>
      <c r="Y267" s="42">
        <f>'Solar - CSP'!N508</f>
        <v>278.28716977951836</v>
      </c>
      <c r="Z267" s="42">
        <f>'Solar - CSP'!O508</f>
        <v>254.68411706086576</v>
      </c>
      <c r="AA267" s="42">
        <f>'Solar - CSP'!P508</f>
        <v>231.64894209896352</v>
      </c>
      <c r="AB267" s="42">
        <f>'Solar - CSP'!Q508</f>
        <v>208.24040191853265</v>
      </c>
      <c r="AC267" s="42">
        <f>'Solar - CSP'!R508</f>
        <v>185.20522695663036</v>
      </c>
      <c r="AD267" s="42">
        <f>'Solar - CSP'!S508</f>
        <v>185.20522695663036</v>
      </c>
      <c r="AE267" s="42">
        <f>'Solar - CSP'!T508</f>
        <v>185.20522695663036</v>
      </c>
      <c r="AF267" s="42">
        <f>'Solar - CSP'!U508</f>
        <v>185.20522695663036</v>
      </c>
      <c r="AG267" s="42">
        <f>'Solar - CSP'!V508</f>
        <v>185.20522695663036</v>
      </c>
      <c r="AH267" s="42">
        <f>'Solar - CSP'!W508</f>
        <v>185.20522695663036</v>
      </c>
      <c r="AI267" s="42">
        <f>'Solar - CSP'!X508</f>
        <v>185.20522695663036</v>
      </c>
      <c r="AJ267" s="42">
        <f>'Solar - CSP'!Y508</f>
        <v>185.20522695663036</v>
      </c>
      <c r="AK267" s="42">
        <f>'Solar - CSP'!Z508</f>
        <v>185.20522695663036</v>
      </c>
      <c r="AL267" s="42">
        <f>'Solar - CSP'!AA508</f>
        <v>185.20522695663036</v>
      </c>
      <c r="AM267" s="42">
        <f>'Solar - CSP'!AB508</f>
        <v>185.20522695663036</v>
      </c>
      <c r="AN267" s="42">
        <f>'Solar - CSP'!AC508</f>
        <v>185.20522695663036</v>
      </c>
      <c r="AO267" s="42">
        <f>'Solar - CSP'!AD508</f>
        <v>185.20522695663036</v>
      </c>
      <c r="AP267" s="42">
        <f>'Solar - CSP'!AE508</f>
        <v>185.20522695663036</v>
      </c>
      <c r="AQ267" s="42">
        <f>'Solar - CSP'!AF508</f>
        <v>185.20522695663036</v>
      </c>
      <c r="AR267" s="42">
        <f>'Solar - CSP'!AG508</f>
        <v>185.20522695663036</v>
      </c>
      <c r="AS267" s="42">
        <f>'Solar - CSP'!AH508</f>
        <v>185.20522695663036</v>
      </c>
      <c r="AT267" s="42">
        <f>'Solar - CSP'!AI508</f>
        <v>185.20522695663036</v>
      </c>
      <c r="AU267" s="42">
        <f>'Solar - CSP'!AJ508</f>
        <v>185.20522695663036</v>
      </c>
      <c r="AV267" s="42">
        <f>'Solar - CSP'!AK508</f>
        <v>185.20522695663036</v>
      </c>
      <c r="AW267" s="42">
        <f>'Solar - CSP'!AL508</f>
        <v>185.20522695663036</v>
      </c>
      <c r="AX267" s="42">
        <f>'Solar - CSP'!AM508</f>
        <v>185.20522695663036</v>
      </c>
      <c r="AY267" s="42">
        <f>'Solar - CSP'!AN508</f>
        <v>185.20522695663036</v>
      </c>
      <c r="AZ267" s="42">
        <f>'Solar - CSP'!AO508</f>
        <v>185.20522695663036</v>
      </c>
      <c r="BA267" s="42">
        <f>'Solar - CSP'!AP508</f>
        <v>185.20522695663036</v>
      </c>
      <c r="BB267" s="42">
        <f>'Solar - CSP'!AQ508</f>
        <v>185.20522695663036</v>
      </c>
      <c r="BC267" s="42">
        <f>'Solar - CSP'!AR508</f>
        <v>185.20522695663036</v>
      </c>
      <c r="BD267" s="42">
        <f>'Solar - CSP'!AS508</f>
        <v>185.20522695663036</v>
      </c>
      <c r="BE267" s="42">
        <f>'Solar - CSP'!AT508</f>
        <v>185.20522695663036</v>
      </c>
      <c r="BF267" s="42">
        <f>'Solar - CSP'!AU508</f>
        <v>185.20522695663036</v>
      </c>
      <c r="BG267" s="42">
        <f>'Solar - CSP'!AV508</f>
        <v>185.20522695663036</v>
      </c>
      <c r="BI267" t="s">
        <v>909</v>
      </c>
      <c r="CV267" t="s">
        <v>925</v>
      </c>
      <c r="CZ267" t="s">
        <v>931</v>
      </c>
    </row>
    <row r="268" spans="2:137">
      <c r="B268" s="788"/>
      <c r="C268" s="4"/>
      <c r="D268" s="802"/>
      <c r="E268" s="8" t="str">
        <f>'Solar - CSP'!K509</f>
        <v>6 hrs TES - Class 5 - low</v>
      </c>
      <c r="F268" s="42"/>
      <c r="G268" s="42"/>
      <c r="H268" s="42"/>
      <c r="I268" s="42"/>
      <c r="J268" s="42"/>
      <c r="K268" s="42"/>
      <c r="L268" s="42"/>
      <c r="M268" s="42"/>
      <c r="N268" s="42"/>
      <c r="O268" s="42"/>
      <c r="P268" s="42"/>
      <c r="Q268" s="42"/>
      <c r="R268" s="42"/>
      <c r="S268" s="42"/>
      <c r="T268" s="42"/>
      <c r="U268" s="42"/>
      <c r="V268" s="42"/>
      <c r="W268" s="42">
        <f>'Solar - CSP'!L509</f>
        <v>238.24929011050205</v>
      </c>
      <c r="X268" s="42">
        <f>'Solar - CSP'!M509</f>
        <v>237.34806444359506</v>
      </c>
      <c r="Y268" s="42">
        <f>'Solar - CSP'!N509</f>
        <v>171.5163353928337</v>
      </c>
      <c r="Z268" s="42">
        <f>'Solar - CSP'!O509</f>
        <v>157.37279237720389</v>
      </c>
      <c r="AA268" s="42">
        <f>'Solar - CSP'!P509</f>
        <v>143.56122354841241</v>
      </c>
      <c r="AB268" s="42">
        <f>'Solar - CSP'!Q509</f>
        <v>129.41768053278258</v>
      </c>
      <c r="AC268" s="42">
        <f>'Solar - CSP'!R509</f>
        <v>115.63767733519374</v>
      </c>
      <c r="AD268" s="42">
        <f>'Solar - CSP'!S509</f>
        <v>115.63767733519374</v>
      </c>
      <c r="AE268" s="42">
        <f>'Solar - CSP'!T509</f>
        <v>115.63767733519374</v>
      </c>
      <c r="AF268" s="42">
        <f>'Solar - CSP'!U509</f>
        <v>115.63767733519374</v>
      </c>
      <c r="AG268" s="42">
        <f>'Solar - CSP'!V509</f>
        <v>115.63767733519374</v>
      </c>
      <c r="AH268" s="42">
        <f>'Solar - CSP'!W509</f>
        <v>115.63767733519374</v>
      </c>
      <c r="AI268" s="42">
        <f>'Solar - CSP'!X509</f>
        <v>115.63767733519374</v>
      </c>
      <c r="AJ268" s="42">
        <f>'Solar - CSP'!Y509</f>
        <v>115.63767733519374</v>
      </c>
      <c r="AK268" s="42">
        <f>'Solar - CSP'!Z509</f>
        <v>115.63767733519374</v>
      </c>
      <c r="AL268" s="42">
        <f>'Solar - CSP'!AA509</f>
        <v>115.63767733519374</v>
      </c>
      <c r="AM268" s="42">
        <f>'Solar - CSP'!AB509</f>
        <v>115.63767733519374</v>
      </c>
      <c r="AN268" s="42">
        <f>'Solar - CSP'!AC509</f>
        <v>115.63767733519374</v>
      </c>
      <c r="AO268" s="42">
        <f>'Solar - CSP'!AD509</f>
        <v>115.63767733519374</v>
      </c>
      <c r="AP268" s="42">
        <f>'Solar - CSP'!AE509</f>
        <v>115.63767733519374</v>
      </c>
      <c r="AQ268" s="42">
        <f>'Solar - CSP'!AF509</f>
        <v>115.63767733519374</v>
      </c>
      <c r="AR268" s="42">
        <f>'Solar - CSP'!AG509</f>
        <v>115.63767733519374</v>
      </c>
      <c r="AS268" s="42">
        <f>'Solar - CSP'!AH509</f>
        <v>115.63767733519374</v>
      </c>
      <c r="AT268" s="42">
        <f>'Solar - CSP'!AI509</f>
        <v>115.63767733519374</v>
      </c>
      <c r="AU268" s="42">
        <f>'Solar - CSP'!AJ509</f>
        <v>115.63767733519374</v>
      </c>
      <c r="AV268" s="42">
        <f>'Solar - CSP'!AK509</f>
        <v>115.63767733519374</v>
      </c>
      <c r="AW268" s="42">
        <f>'Solar - CSP'!AL509</f>
        <v>115.63767733519374</v>
      </c>
      <c r="AX268" s="42">
        <f>'Solar - CSP'!AM509</f>
        <v>115.63767733519374</v>
      </c>
      <c r="AY268" s="42">
        <f>'Solar - CSP'!AN509</f>
        <v>115.63767733519374</v>
      </c>
      <c r="AZ268" s="42">
        <f>'Solar - CSP'!AO509</f>
        <v>115.63767733519374</v>
      </c>
      <c r="BA268" s="42">
        <f>'Solar - CSP'!AP509</f>
        <v>115.63767733519374</v>
      </c>
      <c r="BB268" s="42">
        <f>'Solar - CSP'!AQ509</f>
        <v>115.63767733519374</v>
      </c>
      <c r="BC268" s="42">
        <f>'Solar - CSP'!AR509</f>
        <v>115.63767733519374</v>
      </c>
      <c r="BD268" s="42">
        <f>'Solar - CSP'!AS509</f>
        <v>115.63767733519374</v>
      </c>
      <c r="BE268" s="42">
        <f>'Solar - CSP'!AT509</f>
        <v>115.63767733519374</v>
      </c>
      <c r="BF268" s="42">
        <f>'Solar - CSP'!AU509</f>
        <v>115.63767733519374</v>
      </c>
      <c r="BG268" s="42">
        <f>'Solar - CSP'!AV509</f>
        <v>115.63767733519374</v>
      </c>
      <c r="BI268" s="704">
        <f>V263-V269</f>
        <v>84.446758690373116</v>
      </c>
      <c r="BJ268" s="704">
        <f t="shared" ref="BJ268:CT268" si="23">W263-W269</f>
        <v>84.017603610893559</v>
      </c>
      <c r="BK268" s="704">
        <f t="shared" si="23"/>
        <v>83.695737301283913</v>
      </c>
      <c r="BL268" s="704">
        <f t="shared" si="23"/>
        <v>77.342580744024815</v>
      </c>
      <c r="BM268" s="704">
        <f t="shared" si="23"/>
        <v>70.791947899173948</v>
      </c>
      <c r="BN268" s="704">
        <f t="shared" si="23"/>
        <v>64.371150703623357</v>
      </c>
      <c r="BO268" s="704">
        <f t="shared" si="23"/>
        <v>57.820517858772462</v>
      </c>
      <c r="BP268" s="704">
        <f>AC263-AC269</f>
        <v>51.399720663221956</v>
      </c>
      <c r="BQ268" s="704">
        <f t="shared" si="23"/>
        <v>50.282522787442389</v>
      </c>
      <c r="BR268" s="704">
        <f t="shared" si="23"/>
        <v>49.165324911662822</v>
      </c>
      <c r="BS268" s="704">
        <f t="shared" si="23"/>
        <v>48.048127035883255</v>
      </c>
      <c r="BT268" s="704">
        <f t="shared" si="23"/>
        <v>46.930929160103716</v>
      </c>
      <c r="BU268" s="704">
        <f t="shared" si="23"/>
        <v>45.81373128432412</v>
      </c>
      <c r="BV268" s="704">
        <f t="shared" si="23"/>
        <v>44.696533408544582</v>
      </c>
      <c r="BW268" s="704">
        <f t="shared" si="23"/>
        <v>43.579335532765029</v>
      </c>
      <c r="BX268" s="704">
        <f t="shared" si="23"/>
        <v>42.462137656985448</v>
      </c>
      <c r="BY268" s="704">
        <f t="shared" si="23"/>
        <v>41.344939781205909</v>
      </c>
      <c r="BZ268" s="704">
        <f t="shared" si="23"/>
        <v>40.227741905426328</v>
      </c>
      <c r="CA268" s="704">
        <f t="shared" si="23"/>
        <v>40.227741905426328</v>
      </c>
      <c r="CB268" s="704">
        <f t="shared" si="23"/>
        <v>40.227741905426328</v>
      </c>
      <c r="CC268" s="704">
        <f t="shared" si="23"/>
        <v>40.227741905426328</v>
      </c>
      <c r="CD268" s="704">
        <f t="shared" si="23"/>
        <v>40.227741905426328</v>
      </c>
      <c r="CE268" s="704">
        <f t="shared" si="23"/>
        <v>40.227741905426328</v>
      </c>
      <c r="CF268" s="704">
        <f t="shared" si="23"/>
        <v>40.227741905426328</v>
      </c>
      <c r="CG268" s="704">
        <f t="shared" si="23"/>
        <v>40.227741905426328</v>
      </c>
      <c r="CH268" s="704">
        <f t="shared" si="23"/>
        <v>40.227741905426328</v>
      </c>
      <c r="CI268" s="704">
        <f t="shared" si="23"/>
        <v>40.227741905426328</v>
      </c>
      <c r="CJ268" s="704">
        <f t="shared" si="23"/>
        <v>40.227741905426328</v>
      </c>
      <c r="CK268" s="704">
        <f t="shared" si="23"/>
        <v>40.227741905426328</v>
      </c>
      <c r="CL268" s="704">
        <f t="shared" si="23"/>
        <v>40.227741905426328</v>
      </c>
      <c r="CM268" s="704">
        <f t="shared" si="23"/>
        <v>40.227741905426328</v>
      </c>
      <c r="CN268" s="704">
        <f t="shared" si="23"/>
        <v>40.227741905426328</v>
      </c>
      <c r="CO268" s="704">
        <f t="shared" si="23"/>
        <v>40.227741905426328</v>
      </c>
      <c r="CP268" s="704">
        <f t="shared" si="23"/>
        <v>40.227741905426328</v>
      </c>
      <c r="CQ268" s="704">
        <f t="shared" si="23"/>
        <v>40.227741905426328</v>
      </c>
      <c r="CR268" s="704">
        <f t="shared" si="23"/>
        <v>40.227741905426328</v>
      </c>
      <c r="CS268" s="704">
        <f t="shared" si="23"/>
        <v>40.227741905426328</v>
      </c>
      <c r="CT268" s="704">
        <f t="shared" si="23"/>
        <v>40.227741905426328</v>
      </c>
      <c r="CV268" s="704">
        <f>MAX(BG262,BG265,BG268)</f>
        <v>155.86541924062007</v>
      </c>
      <c r="CZ268" s="704">
        <f>MAX(BG271,BG274,BG277)</f>
        <v>114.81588268397532</v>
      </c>
    </row>
    <row r="269" spans="2:137">
      <c r="B269" s="788"/>
      <c r="C269" s="4"/>
      <c r="D269" s="802"/>
      <c r="E269" s="8" t="str">
        <f>'Solar - CSP'!K510</f>
        <v>6 hrs TES - Class 5 - mid</v>
      </c>
      <c r="F269" s="42"/>
      <c r="G269" s="42"/>
      <c r="H269" s="42"/>
      <c r="I269" s="42"/>
      <c r="J269" s="42"/>
      <c r="K269" s="42"/>
      <c r="L269" s="42"/>
      <c r="M269" s="42"/>
      <c r="N269" s="42"/>
      <c r="O269" s="42"/>
      <c r="P269" s="42"/>
      <c r="Q269" s="42"/>
      <c r="R269" s="42"/>
      <c r="S269" s="42"/>
      <c r="T269" s="42"/>
      <c r="U269" s="42"/>
      <c r="V269" s="42">
        <f>'Solar - CSP'!L130</f>
        <v>239.4509243330447</v>
      </c>
      <c r="W269" s="42">
        <f>'Solar - CSP'!L510</f>
        <v>238.24929011050205</v>
      </c>
      <c r="X269" s="42">
        <f>'Solar - CSP'!M510</f>
        <v>237.34806444359506</v>
      </c>
      <c r="Y269" s="42">
        <f>'Solar - CSP'!N510</f>
        <v>219.55922608326944</v>
      </c>
      <c r="Z269" s="42">
        <f>'Solar - CSP'!O510</f>
        <v>201.21745411768697</v>
      </c>
      <c r="AA269" s="42">
        <f>'Solar - CSP'!P510</f>
        <v>183.23922197014545</v>
      </c>
      <c r="AB269" s="42">
        <f>'Solar - CSP'!Q510</f>
        <v>164.89745000456296</v>
      </c>
      <c r="AC269" s="42">
        <f>'Solar - CSP'!R510</f>
        <v>146.91921785702147</v>
      </c>
      <c r="AD269" s="42">
        <f>'Solar - CSP'!S510</f>
        <v>143.7910638048387</v>
      </c>
      <c r="AE269" s="42">
        <f>'Solar - CSP'!T510</f>
        <v>140.66290975265593</v>
      </c>
      <c r="AF269" s="42">
        <f>'Solar - CSP'!U510</f>
        <v>137.53475570047314</v>
      </c>
      <c r="AG269" s="42">
        <f>'Solar - CSP'!V510</f>
        <v>134.40660164829038</v>
      </c>
      <c r="AH269" s="42">
        <f>'Solar - CSP'!W510</f>
        <v>131.27844759610761</v>
      </c>
      <c r="AI269" s="42">
        <f>'Solar - CSP'!X510</f>
        <v>128.15029354392485</v>
      </c>
      <c r="AJ269" s="42">
        <f>'Solar - CSP'!Y510</f>
        <v>125.02213949174207</v>
      </c>
      <c r="AK269" s="42">
        <f>'Solar - CSP'!Z510</f>
        <v>121.89398543955932</v>
      </c>
      <c r="AL269" s="42">
        <f>'Solar - CSP'!AA510</f>
        <v>118.76583138737655</v>
      </c>
      <c r="AM269" s="42">
        <f>'Solar - CSP'!AB510</f>
        <v>115.63767733519374</v>
      </c>
      <c r="AN269" s="42">
        <f>'Solar - CSP'!AC510</f>
        <v>115.63767733519374</v>
      </c>
      <c r="AO269" s="42">
        <f>'Solar - CSP'!AD510</f>
        <v>115.63767733519374</v>
      </c>
      <c r="AP269" s="42">
        <f>'Solar - CSP'!AE510</f>
        <v>115.63767733519374</v>
      </c>
      <c r="AQ269" s="42">
        <f>'Solar - CSP'!AF510</f>
        <v>115.63767733519374</v>
      </c>
      <c r="AR269" s="42">
        <f>'Solar - CSP'!AG510</f>
        <v>115.63767733519374</v>
      </c>
      <c r="AS269" s="42">
        <f>'Solar - CSP'!AH510</f>
        <v>115.63767733519374</v>
      </c>
      <c r="AT269" s="42">
        <f>'Solar - CSP'!AI510</f>
        <v>115.63767733519374</v>
      </c>
      <c r="AU269" s="42">
        <f>'Solar - CSP'!AJ510</f>
        <v>115.63767733519374</v>
      </c>
      <c r="AV269" s="42">
        <f>'Solar - CSP'!AK510</f>
        <v>115.63767733519374</v>
      </c>
      <c r="AW269" s="42">
        <f>'Solar - CSP'!AL510</f>
        <v>115.63767733519374</v>
      </c>
      <c r="AX269" s="42">
        <f>'Solar - CSP'!AM510</f>
        <v>115.63767733519374</v>
      </c>
      <c r="AY269" s="42">
        <f>'Solar - CSP'!AN510</f>
        <v>115.63767733519374</v>
      </c>
      <c r="AZ269" s="42">
        <f>'Solar - CSP'!AO510</f>
        <v>115.63767733519374</v>
      </c>
      <c r="BA269" s="42">
        <f>'Solar - CSP'!AP510</f>
        <v>115.63767733519374</v>
      </c>
      <c r="BB269" s="42">
        <f>'Solar - CSP'!AQ510</f>
        <v>115.63767733519374</v>
      </c>
      <c r="BC269" s="42">
        <f>'Solar - CSP'!AR510</f>
        <v>115.63767733519374</v>
      </c>
      <c r="BD269" s="42">
        <f>'Solar - CSP'!AS510</f>
        <v>115.63767733519374</v>
      </c>
      <c r="BE269" s="42">
        <f>'Solar - CSP'!AT510</f>
        <v>115.63767733519374</v>
      </c>
      <c r="BF269" s="42">
        <f>'Solar - CSP'!AU510</f>
        <v>115.63767733519374</v>
      </c>
      <c r="BG269" s="42">
        <f>'Solar - CSP'!AV510</f>
        <v>115.63767733519374</v>
      </c>
      <c r="BI269" s="704" t="s">
        <v>910</v>
      </c>
      <c r="BJ269" s="704"/>
      <c r="BK269" s="704"/>
      <c r="BL269" s="704"/>
      <c r="BM269" s="704"/>
      <c r="BN269" s="704"/>
      <c r="BO269" s="704"/>
      <c r="BP269" s="704"/>
      <c r="BQ269" s="704"/>
      <c r="BR269" s="704"/>
      <c r="BS269" s="704"/>
      <c r="BT269" s="704"/>
      <c r="BU269" s="704"/>
      <c r="BV269" s="704"/>
      <c r="BW269" s="704"/>
      <c r="BX269" s="704"/>
      <c r="BY269" s="704"/>
      <c r="BZ269" s="704"/>
      <c r="CA269" s="704"/>
      <c r="CB269" s="704"/>
      <c r="CC269" s="704"/>
      <c r="CD269" s="704"/>
      <c r="CE269" s="704"/>
      <c r="CF269" s="704"/>
      <c r="CG269" s="704"/>
      <c r="CH269" s="704"/>
      <c r="CI269" s="704"/>
      <c r="CJ269" s="704"/>
      <c r="CK269" s="704"/>
      <c r="CL269" s="704"/>
      <c r="CM269" s="704"/>
      <c r="CN269" s="704"/>
      <c r="CO269" s="704"/>
      <c r="CP269" s="704"/>
      <c r="CQ269" s="704"/>
      <c r="CR269" s="704"/>
      <c r="CS269" s="704"/>
      <c r="CT269" s="704"/>
      <c r="CV269" t="s">
        <v>926</v>
      </c>
      <c r="CZ269" t="s">
        <v>932</v>
      </c>
    </row>
    <row r="270" spans="2:137">
      <c r="B270" s="788"/>
      <c r="C270" s="4"/>
      <c r="D270" s="802"/>
      <c r="E270" s="8" t="str">
        <f>'Solar - CSP'!K511</f>
        <v>6 hrs TES - Class 5 - high</v>
      </c>
      <c r="F270" s="42"/>
      <c r="G270" s="42"/>
      <c r="H270" s="42"/>
      <c r="I270" s="42"/>
      <c r="J270" s="42"/>
      <c r="K270" s="42"/>
      <c r="L270" s="42"/>
      <c r="M270" s="42"/>
      <c r="N270" s="42"/>
      <c r="O270" s="42"/>
      <c r="P270" s="42"/>
      <c r="Q270" s="42"/>
      <c r="R270" s="42"/>
      <c r="S270" s="42"/>
      <c r="T270" s="42"/>
      <c r="U270" s="42"/>
      <c r="V270" s="42"/>
      <c r="W270" s="42">
        <f>'Solar - CSP'!L511</f>
        <v>238.24929011050205</v>
      </c>
      <c r="X270" s="42">
        <f>'Solar - CSP'!M511</f>
        <v>237.34806444359506</v>
      </c>
      <c r="Y270" s="42">
        <f>'Solar - CSP'!N511</f>
        <v>271.04277057479413</v>
      </c>
      <c r="Z270" s="42">
        <f>'Solar - CSP'!O511</f>
        <v>248.06085082242191</v>
      </c>
      <c r="AA270" s="42">
        <f>'Solar - CSP'!P511</f>
        <v>225.63186467530656</v>
      </c>
      <c r="AB270" s="42">
        <f>'Solar - CSP'!Q511</f>
        <v>202.8393387101502</v>
      </c>
      <c r="AC270" s="42">
        <f>'Solar - CSP'!R511</f>
        <v>180.41035256303479</v>
      </c>
      <c r="AD270" s="42">
        <f>'Solar - CSP'!S511</f>
        <v>180.41035256303479</v>
      </c>
      <c r="AE270" s="42">
        <f>'Solar - CSP'!T511</f>
        <v>180.41035256303479</v>
      </c>
      <c r="AF270" s="42">
        <f>'Solar - CSP'!U511</f>
        <v>180.41035256303479</v>
      </c>
      <c r="AG270" s="42">
        <f>'Solar - CSP'!V511</f>
        <v>180.41035256303479</v>
      </c>
      <c r="AH270" s="42">
        <f>'Solar - CSP'!W511</f>
        <v>180.41035256303479</v>
      </c>
      <c r="AI270" s="42">
        <f>'Solar - CSP'!X511</f>
        <v>180.41035256303479</v>
      </c>
      <c r="AJ270" s="42">
        <f>'Solar - CSP'!Y511</f>
        <v>180.41035256303479</v>
      </c>
      <c r="AK270" s="42">
        <f>'Solar - CSP'!Z511</f>
        <v>180.41035256303479</v>
      </c>
      <c r="AL270" s="42">
        <f>'Solar - CSP'!AA511</f>
        <v>180.41035256303479</v>
      </c>
      <c r="AM270" s="42">
        <f>'Solar - CSP'!AB511</f>
        <v>180.41035256303479</v>
      </c>
      <c r="AN270" s="42">
        <f>'Solar - CSP'!AC511</f>
        <v>180.41035256303479</v>
      </c>
      <c r="AO270" s="42">
        <f>'Solar - CSP'!AD511</f>
        <v>180.41035256303479</v>
      </c>
      <c r="AP270" s="42">
        <f>'Solar - CSP'!AE511</f>
        <v>180.41035256303479</v>
      </c>
      <c r="AQ270" s="42">
        <f>'Solar - CSP'!AF511</f>
        <v>180.41035256303479</v>
      </c>
      <c r="AR270" s="42">
        <f>'Solar - CSP'!AG511</f>
        <v>180.41035256303479</v>
      </c>
      <c r="AS270" s="42">
        <f>'Solar - CSP'!AH511</f>
        <v>180.41035256303479</v>
      </c>
      <c r="AT270" s="42">
        <f>'Solar - CSP'!AI511</f>
        <v>180.41035256303479</v>
      </c>
      <c r="AU270" s="42">
        <f>'Solar - CSP'!AJ511</f>
        <v>180.41035256303479</v>
      </c>
      <c r="AV270" s="42">
        <f>'Solar - CSP'!AK511</f>
        <v>180.41035256303479</v>
      </c>
      <c r="AW270" s="42">
        <f>'Solar - CSP'!AL511</f>
        <v>180.41035256303479</v>
      </c>
      <c r="AX270" s="42">
        <f>'Solar - CSP'!AM511</f>
        <v>180.41035256303479</v>
      </c>
      <c r="AY270" s="42">
        <f>'Solar - CSP'!AN511</f>
        <v>180.41035256303479</v>
      </c>
      <c r="AZ270" s="42">
        <f>'Solar - CSP'!AO511</f>
        <v>180.41035256303479</v>
      </c>
      <c r="BA270" s="42">
        <f>'Solar - CSP'!AP511</f>
        <v>180.41035256303479</v>
      </c>
      <c r="BB270" s="42">
        <f>'Solar - CSP'!AQ511</f>
        <v>180.41035256303479</v>
      </c>
      <c r="BC270" s="42">
        <f>'Solar - CSP'!AR511</f>
        <v>180.41035256303479</v>
      </c>
      <c r="BD270" s="42">
        <f>'Solar - CSP'!AS511</f>
        <v>180.41035256303479</v>
      </c>
      <c r="BE270" s="42">
        <f>'Solar - CSP'!AT511</f>
        <v>180.41035256303479</v>
      </c>
      <c r="BF270" s="42">
        <f>'Solar - CSP'!AU511</f>
        <v>180.41035256303479</v>
      </c>
      <c r="BG270" s="42">
        <f>'Solar - CSP'!AV511</f>
        <v>180.41035256303479</v>
      </c>
      <c r="BJ270" s="704">
        <f>W264-W270</f>
        <v>84.017603610893559</v>
      </c>
      <c r="BK270" s="704">
        <f t="shared" ref="BK270:CT270" si="24">X264-X270</f>
        <v>83.695737301283913</v>
      </c>
      <c r="BL270" s="704">
        <f t="shared" si="24"/>
        <v>95.729560919569337</v>
      </c>
      <c r="BM270" s="704">
        <f t="shared" si="24"/>
        <v>87.521732436579214</v>
      </c>
      <c r="BN270" s="704">
        <f t="shared" si="24"/>
        <v>79.511380241180888</v>
      </c>
      <c r="BO270" s="704">
        <f t="shared" si="24"/>
        <v>71.371192396482201</v>
      </c>
      <c r="BP270" s="704">
        <f>AC264-AC270</f>
        <v>63.360840201083874</v>
      </c>
      <c r="BQ270" s="704">
        <f t="shared" si="24"/>
        <v>63.360840201083874</v>
      </c>
      <c r="BR270" s="704">
        <f t="shared" si="24"/>
        <v>63.360840201083874</v>
      </c>
      <c r="BS270" s="704">
        <f t="shared" si="24"/>
        <v>63.360840201083874</v>
      </c>
      <c r="BT270" s="704">
        <f t="shared" si="24"/>
        <v>63.360840201083874</v>
      </c>
      <c r="BU270" s="704">
        <f t="shared" si="24"/>
        <v>63.360840201083874</v>
      </c>
      <c r="BV270" s="704">
        <f t="shared" si="24"/>
        <v>63.360840201083874</v>
      </c>
      <c r="BW270" s="704">
        <f t="shared" si="24"/>
        <v>63.360840201083874</v>
      </c>
      <c r="BX270" s="704">
        <f t="shared" si="24"/>
        <v>63.360840201083874</v>
      </c>
      <c r="BY270" s="704">
        <f t="shared" si="24"/>
        <v>63.360840201083874</v>
      </c>
      <c r="BZ270" s="704">
        <f t="shared" si="24"/>
        <v>63.360840201083874</v>
      </c>
      <c r="CA270" s="704">
        <f t="shared" si="24"/>
        <v>63.360840201083874</v>
      </c>
      <c r="CB270" s="704">
        <f t="shared" si="24"/>
        <v>63.360840201083874</v>
      </c>
      <c r="CC270" s="704">
        <f t="shared" si="24"/>
        <v>63.360840201083874</v>
      </c>
      <c r="CD270" s="704">
        <f t="shared" si="24"/>
        <v>63.360840201083874</v>
      </c>
      <c r="CE270" s="704">
        <f t="shared" si="24"/>
        <v>63.360840201083874</v>
      </c>
      <c r="CF270" s="704">
        <f t="shared" si="24"/>
        <v>63.360840201083874</v>
      </c>
      <c r="CG270" s="704">
        <f t="shared" si="24"/>
        <v>63.360840201083874</v>
      </c>
      <c r="CH270" s="704">
        <f t="shared" si="24"/>
        <v>63.360840201083874</v>
      </c>
      <c r="CI270" s="704">
        <f t="shared" si="24"/>
        <v>63.360840201083874</v>
      </c>
      <c r="CJ270" s="704">
        <f t="shared" si="24"/>
        <v>63.360840201083874</v>
      </c>
      <c r="CK270" s="704">
        <f t="shared" si="24"/>
        <v>63.360840201083874</v>
      </c>
      <c r="CL270" s="704">
        <f t="shared" si="24"/>
        <v>63.360840201083874</v>
      </c>
      <c r="CM270" s="704">
        <f t="shared" si="24"/>
        <v>63.360840201083874</v>
      </c>
      <c r="CN270" s="704">
        <f t="shared" si="24"/>
        <v>63.360840201083874</v>
      </c>
      <c r="CO270" s="704">
        <f t="shared" si="24"/>
        <v>63.360840201083874</v>
      </c>
      <c r="CP270" s="704">
        <f t="shared" si="24"/>
        <v>63.360840201083874</v>
      </c>
      <c r="CQ270" s="704">
        <f t="shared" si="24"/>
        <v>63.360840201083874</v>
      </c>
      <c r="CR270" s="704">
        <f t="shared" si="24"/>
        <v>63.360840201083874</v>
      </c>
      <c r="CS270" s="704">
        <f t="shared" si="24"/>
        <v>63.360840201083874</v>
      </c>
      <c r="CT270" s="704">
        <f t="shared" si="24"/>
        <v>63.360840201083874</v>
      </c>
      <c r="CV270" s="704">
        <f>MIN(BG263,BG266,BG269)</f>
        <v>115.63767733519374</v>
      </c>
      <c r="CZ270" s="704">
        <f>MIN(BG272,BG275,BG278)</f>
        <v>84.156689044820794</v>
      </c>
    </row>
    <row r="271" spans="2:137">
      <c r="B271" s="788"/>
      <c r="C271" s="4"/>
      <c r="D271" s="802"/>
      <c r="E271" s="8" t="str">
        <f>'Solar - CSP'!K512</f>
        <v>12 hrs TES - Class 1 - low</v>
      </c>
      <c r="F271" s="42"/>
      <c r="G271" s="42"/>
      <c r="H271" s="42"/>
      <c r="I271" s="42"/>
      <c r="J271" s="42"/>
      <c r="K271" s="42"/>
      <c r="L271" s="42"/>
      <c r="M271" s="42"/>
      <c r="N271" s="42"/>
      <c r="O271" s="42"/>
      <c r="P271" s="42"/>
      <c r="Q271" s="42"/>
      <c r="R271" s="42"/>
      <c r="S271" s="42"/>
      <c r="T271" s="42"/>
      <c r="U271" s="42"/>
      <c r="V271" s="42"/>
      <c r="W271" s="42">
        <f>'Solar - CSP'!L512</f>
        <v>248.42189382469024</v>
      </c>
      <c r="X271" s="42">
        <f>'Solar - CSP'!M512</f>
        <v>247.66085881707988</v>
      </c>
      <c r="Y271" s="42">
        <f>'Solar - CSP'!N512</f>
        <v>177.00930757597192</v>
      </c>
      <c r="Z271" s="42">
        <f>'Solar - CSP'!O512</f>
        <v>161.30745676313325</v>
      </c>
      <c r="AA271" s="42">
        <f>'Solar - CSP'!P512</f>
        <v>145.89926741902136</v>
      </c>
      <c r="AB271" s="42">
        <f>'Solar - CSP'!Q512</f>
        <v>130.19741660618271</v>
      </c>
      <c r="AC271" s="42">
        <f>'Solar - CSP'!R512</f>
        <v>114.81588268397532</v>
      </c>
      <c r="AD271" s="42">
        <f>'Solar - CSP'!S512</f>
        <v>114.81588268397532</v>
      </c>
      <c r="AE271" s="42">
        <f>'Solar - CSP'!T512</f>
        <v>114.81588268397532</v>
      </c>
      <c r="AF271" s="42">
        <f>'Solar - CSP'!U512</f>
        <v>114.81588268397532</v>
      </c>
      <c r="AG271" s="42">
        <f>'Solar - CSP'!V512</f>
        <v>114.81588268397532</v>
      </c>
      <c r="AH271" s="42">
        <f>'Solar - CSP'!W512</f>
        <v>114.81588268397532</v>
      </c>
      <c r="AI271" s="42">
        <f>'Solar - CSP'!X512</f>
        <v>114.81588268397532</v>
      </c>
      <c r="AJ271" s="42">
        <f>'Solar - CSP'!Y512</f>
        <v>114.81588268397532</v>
      </c>
      <c r="AK271" s="42">
        <f>'Solar - CSP'!Z512</f>
        <v>114.81588268397532</v>
      </c>
      <c r="AL271" s="42">
        <f>'Solar - CSP'!AA512</f>
        <v>114.81588268397532</v>
      </c>
      <c r="AM271" s="42">
        <f>'Solar - CSP'!AB512</f>
        <v>114.81588268397532</v>
      </c>
      <c r="AN271" s="42">
        <f>'Solar - CSP'!AC512</f>
        <v>114.81588268397532</v>
      </c>
      <c r="AO271" s="42">
        <f>'Solar - CSP'!AD512</f>
        <v>114.81588268397532</v>
      </c>
      <c r="AP271" s="42">
        <f>'Solar - CSP'!AE512</f>
        <v>114.81588268397532</v>
      </c>
      <c r="AQ271" s="42">
        <f>'Solar - CSP'!AF512</f>
        <v>114.81588268397532</v>
      </c>
      <c r="AR271" s="42">
        <f>'Solar - CSP'!AG512</f>
        <v>114.81588268397532</v>
      </c>
      <c r="AS271" s="42">
        <f>'Solar - CSP'!AH512</f>
        <v>114.81588268397532</v>
      </c>
      <c r="AT271" s="42">
        <f>'Solar - CSP'!AI512</f>
        <v>114.81588268397532</v>
      </c>
      <c r="AU271" s="42">
        <f>'Solar - CSP'!AJ512</f>
        <v>114.81588268397532</v>
      </c>
      <c r="AV271" s="42">
        <f>'Solar - CSP'!AK512</f>
        <v>114.81588268397532</v>
      </c>
      <c r="AW271" s="42">
        <f>'Solar - CSP'!AL512</f>
        <v>114.81588268397532</v>
      </c>
      <c r="AX271" s="42">
        <f>'Solar - CSP'!AM512</f>
        <v>114.81588268397532</v>
      </c>
      <c r="AY271" s="42">
        <f>'Solar - CSP'!AN512</f>
        <v>114.81588268397532</v>
      </c>
      <c r="AZ271" s="42">
        <f>'Solar - CSP'!AO512</f>
        <v>114.81588268397532</v>
      </c>
      <c r="BA271" s="42">
        <f>'Solar - CSP'!AP512</f>
        <v>114.81588268397532</v>
      </c>
      <c r="BB271" s="42">
        <f>'Solar - CSP'!AQ512</f>
        <v>114.81588268397532</v>
      </c>
      <c r="BC271" s="42">
        <f>'Solar - CSP'!AR512</f>
        <v>114.81588268397532</v>
      </c>
      <c r="BD271" s="42">
        <f>'Solar - CSP'!AS512</f>
        <v>114.81588268397532</v>
      </c>
      <c r="BE271" s="42">
        <f>'Solar - CSP'!AT512</f>
        <v>114.81588268397532</v>
      </c>
      <c r="BF271" s="42">
        <f>'Solar - CSP'!AU512</f>
        <v>114.81588268397532</v>
      </c>
      <c r="BG271" s="42">
        <f>'Solar - CSP'!AV512</f>
        <v>114.81588268397532</v>
      </c>
      <c r="BI271" t="s">
        <v>912</v>
      </c>
      <c r="CV271" t="s">
        <v>927</v>
      </c>
      <c r="CZ271" t="s">
        <v>933</v>
      </c>
    </row>
    <row r="272" spans="2:137">
      <c r="B272" s="788"/>
      <c r="C272" s="4"/>
      <c r="D272" s="802"/>
      <c r="E272" s="8" t="str">
        <f>'Solar - CSP'!K513</f>
        <v>12 hrs TES - Class 1 - mid</v>
      </c>
      <c r="F272" s="42"/>
      <c r="G272" s="42"/>
      <c r="H272" s="42"/>
      <c r="I272" s="42"/>
      <c r="J272" s="42"/>
      <c r="K272" s="42"/>
      <c r="L272" s="42"/>
      <c r="M272" s="42"/>
      <c r="N272" s="42"/>
      <c r="O272" s="42"/>
      <c r="P272" s="42"/>
      <c r="Q272" s="42"/>
      <c r="R272" s="42"/>
      <c r="S272" s="42"/>
      <c r="T272" s="42"/>
      <c r="U272" s="42"/>
      <c r="V272" s="42">
        <f>'Solar - CSP'!L131</f>
        <v>249.43660716817072</v>
      </c>
      <c r="W272" s="42">
        <f>'Solar - CSP'!L513</f>
        <v>248.42189382469024</v>
      </c>
      <c r="X272" s="42">
        <f>'Solar - CSP'!M513</f>
        <v>247.66085881707988</v>
      </c>
      <c r="Y272" s="42">
        <f>'Solar - CSP'!N513</f>
        <v>227.82786943682746</v>
      </c>
      <c r="Z272" s="42">
        <f>'Solar - CSP'!O513</f>
        <v>207.35469810309019</v>
      </c>
      <c r="AA272" s="42">
        <f>'Solar - CSP'!P513</f>
        <v>187.20184365998423</v>
      </c>
      <c r="AB272" s="42">
        <f>'Solar - CSP'!Q513</f>
        <v>166.72867232624696</v>
      </c>
      <c r="AC272" s="42">
        <f>'Solar - CSP'!R513</f>
        <v>146.57581788314101</v>
      </c>
      <c r="AD272" s="42">
        <f>'Solar - CSP'!S513</f>
        <v>143.39982436322444</v>
      </c>
      <c r="AE272" s="42">
        <f>'Solar - CSP'!T513</f>
        <v>140.22383084330789</v>
      </c>
      <c r="AF272" s="42">
        <f>'Solar - CSP'!U513</f>
        <v>137.04783732339132</v>
      </c>
      <c r="AG272" s="42">
        <f>'Solar - CSP'!V513</f>
        <v>133.87184380347475</v>
      </c>
      <c r="AH272" s="42">
        <f>'Solar - CSP'!W513</f>
        <v>130.6958502835582</v>
      </c>
      <c r="AI272" s="42">
        <f>'Solar - CSP'!X513</f>
        <v>127.5198567636416</v>
      </c>
      <c r="AJ272" s="42">
        <f>'Solar - CSP'!Y513</f>
        <v>124.34386324372505</v>
      </c>
      <c r="AK272" s="42">
        <f>'Solar - CSP'!Z513</f>
        <v>121.16786972380845</v>
      </c>
      <c r="AL272" s="42">
        <f>'Solar - CSP'!AA513</f>
        <v>117.99187620389189</v>
      </c>
      <c r="AM272" s="42">
        <f>'Solar - CSP'!AB513</f>
        <v>114.81588268397532</v>
      </c>
      <c r="AN272" s="42">
        <f>'Solar - CSP'!AC513</f>
        <v>114.81588268397532</v>
      </c>
      <c r="AO272" s="42">
        <f>'Solar - CSP'!AD513</f>
        <v>114.81588268397532</v>
      </c>
      <c r="AP272" s="42">
        <f>'Solar - CSP'!AE513</f>
        <v>114.81588268397532</v>
      </c>
      <c r="AQ272" s="42">
        <f>'Solar - CSP'!AF513</f>
        <v>114.81588268397532</v>
      </c>
      <c r="AR272" s="42">
        <f>'Solar - CSP'!AG513</f>
        <v>114.81588268397532</v>
      </c>
      <c r="AS272" s="42">
        <f>'Solar - CSP'!AH513</f>
        <v>114.81588268397532</v>
      </c>
      <c r="AT272" s="42">
        <f>'Solar - CSP'!AI513</f>
        <v>114.81588268397532</v>
      </c>
      <c r="AU272" s="42">
        <f>'Solar - CSP'!AJ513</f>
        <v>114.81588268397532</v>
      </c>
      <c r="AV272" s="42">
        <f>'Solar - CSP'!AK513</f>
        <v>114.81588268397532</v>
      </c>
      <c r="AW272" s="42">
        <f>'Solar - CSP'!AL513</f>
        <v>114.81588268397532</v>
      </c>
      <c r="AX272" s="42">
        <f>'Solar - CSP'!AM513</f>
        <v>114.81588268397532</v>
      </c>
      <c r="AY272" s="42">
        <f>'Solar - CSP'!AN513</f>
        <v>114.81588268397532</v>
      </c>
      <c r="AZ272" s="42">
        <f>'Solar - CSP'!AO513</f>
        <v>114.81588268397532</v>
      </c>
      <c r="BA272" s="42">
        <f>'Solar - CSP'!AP513</f>
        <v>114.81588268397532</v>
      </c>
      <c r="BB272" s="42">
        <f>'Solar - CSP'!AQ513</f>
        <v>114.81588268397532</v>
      </c>
      <c r="BC272" s="42">
        <f>'Solar - CSP'!AR513</f>
        <v>114.81588268397532</v>
      </c>
      <c r="BD272" s="42">
        <f>'Solar - CSP'!AS513</f>
        <v>114.81588268397532</v>
      </c>
      <c r="BE272" s="42">
        <f>'Solar - CSP'!AT513</f>
        <v>114.81588268397532</v>
      </c>
      <c r="BF272" s="42">
        <f>'Solar - CSP'!AU513</f>
        <v>114.81588268397532</v>
      </c>
      <c r="BG272" s="42">
        <f>'Solar - CSP'!AV513</f>
        <v>114.81588268397532</v>
      </c>
      <c r="BI272" s="704"/>
      <c r="BJ272" s="704">
        <f>W271-W277</f>
        <v>67.293099919673125</v>
      </c>
      <c r="BK272" s="704">
        <f t="shared" ref="BK272:CT272" si="25">X271-X277</f>
        <v>67.084429030489616</v>
      </c>
      <c r="BL272" s="704">
        <f t="shared" si="25"/>
        <v>47.712229496637462</v>
      </c>
      <c r="BM272" s="704">
        <f t="shared" si="25"/>
        <v>43.406883306020404</v>
      </c>
      <c r="BN272" s="704">
        <f t="shared" si="25"/>
        <v>39.182057195538107</v>
      </c>
      <c r="BO272" s="704">
        <f t="shared" si="25"/>
        <v>34.876711004921063</v>
      </c>
      <c r="BP272" s="704">
        <f>AC271-AC277</f>
        <v>30.659193639154523</v>
      </c>
      <c r="BQ272" s="704">
        <f t="shared" si="25"/>
        <v>30.659193639154523</v>
      </c>
      <c r="BR272" s="704">
        <f t="shared" si="25"/>
        <v>30.659193639154523</v>
      </c>
      <c r="BS272" s="704">
        <f t="shared" si="25"/>
        <v>30.659193639154523</v>
      </c>
      <c r="BT272" s="704">
        <f t="shared" si="25"/>
        <v>30.659193639154523</v>
      </c>
      <c r="BU272" s="704">
        <f t="shared" si="25"/>
        <v>30.659193639154523</v>
      </c>
      <c r="BV272" s="704">
        <f t="shared" si="25"/>
        <v>30.659193639154523</v>
      </c>
      <c r="BW272" s="704">
        <f t="shared" si="25"/>
        <v>30.659193639154523</v>
      </c>
      <c r="BX272" s="704">
        <f t="shared" si="25"/>
        <v>30.659193639154523</v>
      </c>
      <c r="BY272" s="704">
        <f t="shared" si="25"/>
        <v>30.659193639154523</v>
      </c>
      <c r="BZ272" s="704">
        <f t="shared" si="25"/>
        <v>30.659193639154523</v>
      </c>
      <c r="CA272" s="704">
        <f t="shared" si="25"/>
        <v>30.659193639154523</v>
      </c>
      <c r="CB272" s="704">
        <f t="shared" si="25"/>
        <v>30.659193639154523</v>
      </c>
      <c r="CC272" s="704">
        <f t="shared" si="25"/>
        <v>30.659193639154523</v>
      </c>
      <c r="CD272" s="704">
        <f t="shared" si="25"/>
        <v>30.659193639154523</v>
      </c>
      <c r="CE272" s="704">
        <f t="shared" si="25"/>
        <v>30.659193639154523</v>
      </c>
      <c r="CF272" s="704">
        <f t="shared" si="25"/>
        <v>30.659193639154523</v>
      </c>
      <c r="CG272" s="704">
        <f t="shared" si="25"/>
        <v>30.659193639154523</v>
      </c>
      <c r="CH272" s="704">
        <f t="shared" si="25"/>
        <v>30.659193639154523</v>
      </c>
      <c r="CI272" s="704">
        <f t="shared" si="25"/>
        <v>30.659193639154523</v>
      </c>
      <c r="CJ272" s="704">
        <f t="shared" si="25"/>
        <v>30.659193639154523</v>
      </c>
      <c r="CK272" s="704">
        <f t="shared" si="25"/>
        <v>30.659193639154523</v>
      </c>
      <c r="CL272" s="704">
        <f t="shared" si="25"/>
        <v>30.659193639154523</v>
      </c>
      <c r="CM272" s="704">
        <f t="shared" si="25"/>
        <v>30.659193639154523</v>
      </c>
      <c r="CN272" s="704">
        <f t="shared" si="25"/>
        <v>30.659193639154523</v>
      </c>
      <c r="CO272" s="704">
        <f t="shared" si="25"/>
        <v>30.659193639154523</v>
      </c>
      <c r="CP272" s="704">
        <f t="shared" si="25"/>
        <v>30.659193639154523</v>
      </c>
      <c r="CQ272" s="704">
        <f t="shared" si="25"/>
        <v>30.659193639154523</v>
      </c>
      <c r="CR272" s="704">
        <f t="shared" si="25"/>
        <v>30.659193639154523</v>
      </c>
      <c r="CS272" s="704">
        <f t="shared" si="25"/>
        <v>30.659193639154523</v>
      </c>
      <c r="CT272" s="704">
        <f t="shared" si="25"/>
        <v>30.659193639154523</v>
      </c>
      <c r="CV272" s="704">
        <f>MAX(BG263,BG266,BG269)</f>
        <v>155.86541924062007</v>
      </c>
      <c r="CZ272" s="704">
        <f>MAX(BG272,BG275,BG278)</f>
        <v>114.81588268397532</v>
      </c>
    </row>
    <row r="273" spans="1:104">
      <c r="B273" s="788"/>
      <c r="C273" s="4"/>
      <c r="D273" s="802"/>
      <c r="E273" s="8" t="str">
        <f>'Solar - CSP'!K514</f>
        <v>12 hrs TES - Class 1 - high</v>
      </c>
      <c r="F273" s="42"/>
      <c r="G273" s="42"/>
      <c r="H273" s="42"/>
      <c r="I273" s="42"/>
      <c r="J273" s="42"/>
      <c r="K273" s="42"/>
      <c r="L273" s="42"/>
      <c r="M273" s="42"/>
      <c r="N273" s="42"/>
      <c r="O273" s="42"/>
      <c r="P273" s="42"/>
      <c r="Q273" s="42"/>
      <c r="R273" s="42"/>
      <c r="S273" s="42"/>
      <c r="T273" s="42"/>
      <c r="U273" s="42"/>
      <c r="V273" s="42"/>
      <c r="W273" s="42">
        <f>'Solar - CSP'!L514</f>
        <v>248.42189382469024</v>
      </c>
      <c r="X273" s="42">
        <f>'Solar - CSP'!M514</f>
        <v>247.66085881707988</v>
      </c>
      <c r="Y273" s="42">
        <f>'Solar - CSP'!N514</f>
        <v>282.31155180954647</v>
      </c>
      <c r="Z273" s="42">
        <f>'Solar - CSP'!O514</f>
        <v>256.48064067301249</v>
      </c>
      <c r="AA273" s="42">
        <f>'Solar - CSP'!P514</f>
        <v>231.28991148996329</v>
      </c>
      <c r="AB273" s="42">
        <f>'Solar - CSP'!Q514</f>
        <v>205.77886541628285</v>
      </c>
      <c r="AC273" s="42">
        <f>'Solar - CSP'!R514</f>
        <v>180.58813623323368</v>
      </c>
      <c r="AD273" s="42">
        <f>'Solar - CSP'!S514</f>
        <v>180.58813623323368</v>
      </c>
      <c r="AE273" s="42">
        <f>'Solar - CSP'!T514</f>
        <v>180.58813623323368</v>
      </c>
      <c r="AF273" s="42">
        <f>'Solar - CSP'!U514</f>
        <v>180.58813623323368</v>
      </c>
      <c r="AG273" s="42">
        <f>'Solar - CSP'!V514</f>
        <v>180.58813623323368</v>
      </c>
      <c r="AH273" s="42">
        <f>'Solar - CSP'!W514</f>
        <v>180.58813623323368</v>
      </c>
      <c r="AI273" s="42">
        <f>'Solar - CSP'!X514</f>
        <v>180.58813623323368</v>
      </c>
      <c r="AJ273" s="42">
        <f>'Solar - CSP'!Y514</f>
        <v>180.58813623323368</v>
      </c>
      <c r="AK273" s="42">
        <f>'Solar - CSP'!Z514</f>
        <v>180.58813623323368</v>
      </c>
      <c r="AL273" s="42">
        <f>'Solar - CSP'!AA514</f>
        <v>180.58813623323368</v>
      </c>
      <c r="AM273" s="42">
        <f>'Solar - CSP'!AB514</f>
        <v>180.58813623323368</v>
      </c>
      <c r="AN273" s="42">
        <f>'Solar - CSP'!AC514</f>
        <v>180.58813623323368</v>
      </c>
      <c r="AO273" s="42">
        <f>'Solar - CSP'!AD514</f>
        <v>180.58813623323368</v>
      </c>
      <c r="AP273" s="42">
        <f>'Solar - CSP'!AE514</f>
        <v>180.58813623323368</v>
      </c>
      <c r="AQ273" s="42">
        <f>'Solar - CSP'!AF514</f>
        <v>180.58813623323368</v>
      </c>
      <c r="AR273" s="42">
        <f>'Solar - CSP'!AG514</f>
        <v>180.58813623323368</v>
      </c>
      <c r="AS273" s="42">
        <f>'Solar - CSP'!AH514</f>
        <v>180.58813623323368</v>
      </c>
      <c r="AT273" s="42">
        <f>'Solar - CSP'!AI514</f>
        <v>180.58813623323368</v>
      </c>
      <c r="AU273" s="42">
        <f>'Solar - CSP'!AJ514</f>
        <v>180.58813623323368</v>
      </c>
      <c r="AV273" s="42">
        <f>'Solar - CSP'!AK514</f>
        <v>180.58813623323368</v>
      </c>
      <c r="AW273" s="42">
        <f>'Solar - CSP'!AL514</f>
        <v>180.58813623323368</v>
      </c>
      <c r="AX273" s="42">
        <f>'Solar - CSP'!AM514</f>
        <v>180.58813623323368</v>
      </c>
      <c r="AY273" s="42">
        <f>'Solar - CSP'!AN514</f>
        <v>180.58813623323368</v>
      </c>
      <c r="AZ273" s="42">
        <f>'Solar - CSP'!AO514</f>
        <v>180.58813623323368</v>
      </c>
      <c r="BA273" s="42">
        <f>'Solar - CSP'!AP514</f>
        <v>180.58813623323368</v>
      </c>
      <c r="BB273" s="42">
        <f>'Solar - CSP'!AQ514</f>
        <v>180.58813623323368</v>
      </c>
      <c r="BC273" s="42">
        <f>'Solar - CSP'!AR514</f>
        <v>180.58813623323368</v>
      </c>
      <c r="BD273" s="42">
        <f>'Solar - CSP'!AS514</f>
        <v>180.58813623323368</v>
      </c>
      <c r="BE273" s="42">
        <f>'Solar - CSP'!AT514</f>
        <v>180.58813623323368</v>
      </c>
      <c r="BF273" s="42">
        <f>'Solar - CSP'!AU514</f>
        <v>180.58813623323368</v>
      </c>
      <c r="BG273" s="42">
        <f>'Solar - CSP'!AV514</f>
        <v>180.58813623323368</v>
      </c>
      <c r="BI273" t="s">
        <v>913</v>
      </c>
      <c r="CV273" t="s">
        <v>928</v>
      </c>
      <c r="CZ273" t="s">
        <v>934</v>
      </c>
    </row>
    <row r="274" spans="1:104">
      <c r="B274" s="788"/>
      <c r="C274" s="4"/>
      <c r="D274" s="802"/>
      <c r="E274" s="8" t="str">
        <f>'Solar - CSP'!K515</f>
        <v>12 hrs TES - Class 3 - low</v>
      </c>
      <c r="F274" s="42"/>
      <c r="G274" s="42"/>
      <c r="H274" s="42"/>
      <c r="I274" s="42"/>
      <c r="J274" s="42"/>
      <c r="K274" s="42"/>
      <c r="L274" s="42"/>
      <c r="M274" s="42"/>
      <c r="N274" s="42"/>
      <c r="O274" s="42"/>
      <c r="P274" s="42"/>
      <c r="Q274" s="42"/>
      <c r="R274" s="42"/>
      <c r="S274" s="42"/>
      <c r="T274" s="42"/>
      <c r="U274" s="42"/>
      <c r="V274" s="42"/>
      <c r="W274" s="42">
        <f>'Solar - CSP'!L515</f>
        <v>190.18619020527223</v>
      </c>
      <c r="X274" s="42">
        <f>'Solar - CSP'!M515</f>
        <v>189.60573977573893</v>
      </c>
      <c r="Y274" s="42">
        <f>'Solar - CSP'!N515</f>
        <v>135.71896340540232</v>
      </c>
      <c r="Z274" s="42">
        <f>'Solar - CSP'!O515</f>
        <v>123.74297549730503</v>
      </c>
      <c r="AA274" s="42">
        <f>'Solar - CSP'!P515</f>
        <v>111.99096667552477</v>
      </c>
      <c r="AB274" s="42">
        <f>'Solar - CSP'!Q515</f>
        <v>100.01497876742751</v>
      </c>
      <c r="AC274" s="42">
        <f>'Solar - CSP'!R515</f>
        <v>88.283300352184568</v>
      </c>
      <c r="AD274" s="42">
        <f>'Solar - CSP'!S515</f>
        <v>88.283300352184568</v>
      </c>
      <c r="AE274" s="42">
        <f>'Solar - CSP'!T515</f>
        <v>88.283300352184568</v>
      </c>
      <c r="AF274" s="42">
        <f>'Solar - CSP'!U515</f>
        <v>88.283300352184568</v>
      </c>
      <c r="AG274" s="42">
        <f>'Solar - CSP'!V515</f>
        <v>88.283300352184568</v>
      </c>
      <c r="AH274" s="42">
        <f>'Solar - CSP'!W515</f>
        <v>88.283300352184568</v>
      </c>
      <c r="AI274" s="42">
        <f>'Solar - CSP'!X515</f>
        <v>88.283300352184568</v>
      </c>
      <c r="AJ274" s="42">
        <f>'Solar - CSP'!Y515</f>
        <v>88.283300352184568</v>
      </c>
      <c r="AK274" s="42">
        <f>'Solar - CSP'!Z515</f>
        <v>88.283300352184568</v>
      </c>
      <c r="AL274" s="42">
        <f>'Solar - CSP'!AA515</f>
        <v>88.283300352184568</v>
      </c>
      <c r="AM274" s="42">
        <f>'Solar - CSP'!AB515</f>
        <v>88.283300352184568</v>
      </c>
      <c r="AN274" s="42">
        <f>'Solar - CSP'!AC515</f>
        <v>88.283300352184568</v>
      </c>
      <c r="AO274" s="42">
        <f>'Solar - CSP'!AD515</f>
        <v>88.283300352184568</v>
      </c>
      <c r="AP274" s="42">
        <f>'Solar - CSP'!AE515</f>
        <v>88.283300352184568</v>
      </c>
      <c r="AQ274" s="42">
        <f>'Solar - CSP'!AF515</f>
        <v>88.283300352184568</v>
      </c>
      <c r="AR274" s="42">
        <f>'Solar - CSP'!AG515</f>
        <v>88.283300352184568</v>
      </c>
      <c r="AS274" s="42">
        <f>'Solar - CSP'!AH515</f>
        <v>88.283300352184568</v>
      </c>
      <c r="AT274" s="42">
        <f>'Solar - CSP'!AI515</f>
        <v>88.283300352184568</v>
      </c>
      <c r="AU274" s="42">
        <f>'Solar - CSP'!AJ515</f>
        <v>88.283300352184568</v>
      </c>
      <c r="AV274" s="42">
        <f>'Solar - CSP'!AK515</f>
        <v>88.283300352184568</v>
      </c>
      <c r="AW274" s="42">
        <f>'Solar - CSP'!AL515</f>
        <v>88.283300352184568</v>
      </c>
      <c r="AX274" s="42">
        <f>'Solar - CSP'!AM515</f>
        <v>88.283300352184568</v>
      </c>
      <c r="AY274" s="42">
        <f>'Solar - CSP'!AN515</f>
        <v>88.283300352184568</v>
      </c>
      <c r="AZ274" s="42">
        <f>'Solar - CSP'!AO515</f>
        <v>88.283300352184568</v>
      </c>
      <c r="BA274" s="42">
        <f>'Solar - CSP'!AP515</f>
        <v>88.283300352184568</v>
      </c>
      <c r="BB274" s="42">
        <f>'Solar - CSP'!AQ515</f>
        <v>88.283300352184568</v>
      </c>
      <c r="BC274" s="42">
        <f>'Solar - CSP'!AR515</f>
        <v>88.283300352184568</v>
      </c>
      <c r="BD274" s="42">
        <f>'Solar - CSP'!AS515</f>
        <v>88.283300352184568</v>
      </c>
      <c r="BE274" s="42">
        <f>'Solar - CSP'!AT515</f>
        <v>88.283300352184568</v>
      </c>
      <c r="BF274" s="42">
        <f>'Solar - CSP'!AU515</f>
        <v>88.283300352184568</v>
      </c>
      <c r="BG274" s="42">
        <f>'Solar - CSP'!AV515</f>
        <v>88.283300352184568</v>
      </c>
      <c r="BI274" s="704">
        <f>V272-V278</f>
        <v>67.571327771917794</v>
      </c>
      <c r="BJ274" s="704">
        <f t="shared" ref="BJ274:CT274" si="26">W272-W278</f>
        <v>67.293099919673125</v>
      </c>
      <c r="BK274" s="704">
        <f t="shared" si="26"/>
        <v>67.084429030489616</v>
      </c>
      <c r="BL274" s="704">
        <f t="shared" si="26"/>
        <v>61.646351297194627</v>
      </c>
      <c r="BM274" s="704">
        <f t="shared" si="26"/>
        <v>56.032739802460185</v>
      </c>
      <c r="BN274" s="704">
        <f t="shared" si="26"/>
        <v>50.506957132576304</v>
      </c>
      <c r="BO274" s="704">
        <f t="shared" si="26"/>
        <v>44.893345637841904</v>
      </c>
      <c r="BP274" s="704">
        <f>AC272-AC278</f>
        <v>39.367562967958008</v>
      </c>
      <c r="BQ274" s="704">
        <f t="shared" si="26"/>
        <v>38.496726035077657</v>
      </c>
      <c r="BR274" s="704">
        <f t="shared" si="26"/>
        <v>37.62588910219732</v>
      </c>
      <c r="BS274" s="704">
        <f t="shared" si="26"/>
        <v>36.755052169316969</v>
      </c>
      <c r="BT274" s="704">
        <f t="shared" si="26"/>
        <v>35.884215236436617</v>
      </c>
      <c r="BU274" s="704">
        <f t="shared" si="26"/>
        <v>35.01337830355628</v>
      </c>
      <c r="BV274" s="704">
        <f t="shared" si="26"/>
        <v>34.142541370675914</v>
      </c>
      <c r="BW274" s="704">
        <f t="shared" si="26"/>
        <v>33.271704437795577</v>
      </c>
      <c r="BX274" s="704">
        <f t="shared" si="26"/>
        <v>32.400867504915212</v>
      </c>
      <c r="BY274" s="704">
        <f t="shared" si="26"/>
        <v>31.530030572034875</v>
      </c>
      <c r="BZ274" s="704">
        <f t="shared" si="26"/>
        <v>30.659193639154523</v>
      </c>
      <c r="CA274" s="704">
        <f t="shared" si="26"/>
        <v>30.659193639154523</v>
      </c>
      <c r="CB274" s="704">
        <f t="shared" si="26"/>
        <v>30.659193639154523</v>
      </c>
      <c r="CC274" s="704">
        <f t="shared" si="26"/>
        <v>30.659193639154523</v>
      </c>
      <c r="CD274" s="704">
        <f t="shared" si="26"/>
        <v>30.659193639154523</v>
      </c>
      <c r="CE274" s="704">
        <f t="shared" si="26"/>
        <v>30.659193639154523</v>
      </c>
      <c r="CF274" s="704">
        <f t="shared" si="26"/>
        <v>30.659193639154523</v>
      </c>
      <c r="CG274" s="704">
        <f t="shared" si="26"/>
        <v>30.659193639154523</v>
      </c>
      <c r="CH274" s="704">
        <f t="shared" si="26"/>
        <v>30.659193639154523</v>
      </c>
      <c r="CI274" s="704">
        <f t="shared" si="26"/>
        <v>30.659193639154523</v>
      </c>
      <c r="CJ274" s="704">
        <f t="shared" si="26"/>
        <v>30.659193639154523</v>
      </c>
      <c r="CK274" s="704">
        <f t="shared" si="26"/>
        <v>30.659193639154523</v>
      </c>
      <c r="CL274" s="704">
        <f t="shared" si="26"/>
        <v>30.659193639154523</v>
      </c>
      <c r="CM274" s="704">
        <f t="shared" si="26"/>
        <v>30.659193639154523</v>
      </c>
      <c r="CN274" s="704">
        <f t="shared" si="26"/>
        <v>30.659193639154523</v>
      </c>
      <c r="CO274" s="704">
        <f t="shared" si="26"/>
        <v>30.659193639154523</v>
      </c>
      <c r="CP274" s="704">
        <f t="shared" si="26"/>
        <v>30.659193639154523</v>
      </c>
      <c r="CQ274" s="704">
        <f t="shared" si="26"/>
        <v>30.659193639154523</v>
      </c>
      <c r="CR274" s="704">
        <f t="shared" si="26"/>
        <v>30.659193639154523</v>
      </c>
      <c r="CS274" s="704">
        <f t="shared" si="26"/>
        <v>30.659193639154523</v>
      </c>
      <c r="CT274" s="704">
        <f t="shared" si="26"/>
        <v>30.659193639154523</v>
      </c>
      <c r="CV274" s="704">
        <f>MIN(BG264,BG267,BG270)</f>
        <v>180.41035256303479</v>
      </c>
      <c r="CZ274" s="704">
        <f>MIN(BG273,BG276,BG279)</f>
        <v>131.8946150079922</v>
      </c>
    </row>
    <row r="275" spans="1:104">
      <c r="B275" s="788"/>
      <c r="C275" s="4"/>
      <c r="D275" s="802"/>
      <c r="E275" s="8" t="str">
        <f>'Solar - CSP'!K516</f>
        <v>12 hrs TES - Class 3 - mid</v>
      </c>
      <c r="F275" s="42"/>
      <c r="G275" s="42"/>
      <c r="H275" s="42"/>
      <c r="I275" s="42"/>
      <c r="J275" s="42"/>
      <c r="K275" s="42"/>
      <c r="L275" s="42"/>
      <c r="M275" s="42"/>
      <c r="N275" s="42"/>
      <c r="O275" s="42"/>
      <c r="P275" s="42"/>
      <c r="Q275" s="42"/>
      <c r="R275" s="42"/>
      <c r="S275" s="42"/>
      <c r="T275" s="42"/>
      <c r="U275" s="42"/>
      <c r="V275" s="42">
        <f>'Solar - CSP'!L132</f>
        <v>190.96012411131667</v>
      </c>
      <c r="W275" s="42">
        <f>'Solar - CSP'!L516</f>
        <v>190.18619020527223</v>
      </c>
      <c r="X275" s="42">
        <f>'Solar - CSP'!M516</f>
        <v>189.60573977573893</v>
      </c>
      <c r="Y275" s="42">
        <f>'Solar - CSP'!N516</f>
        <v>174.47888346876672</v>
      </c>
      <c r="Z275" s="42">
        <f>'Solar - CSP'!O516</f>
        <v>158.86375279049253</v>
      </c>
      <c r="AA275" s="42">
        <f>'Solar - CSP'!P516</f>
        <v>143.49293160507276</v>
      </c>
      <c r="AB275" s="42">
        <f>'Solar - CSP'!Q516</f>
        <v>127.87780092679854</v>
      </c>
      <c r="AC275" s="42">
        <f>'Solar - CSP'!R516</f>
        <v>112.50697974137874</v>
      </c>
      <c r="AD275" s="42">
        <f>'Solar - CSP'!S516</f>
        <v>110.08461180245934</v>
      </c>
      <c r="AE275" s="42">
        <f>'Solar - CSP'!T516</f>
        <v>107.66224386353993</v>
      </c>
      <c r="AF275" s="42">
        <f>'Solar - CSP'!U516</f>
        <v>105.23987592462051</v>
      </c>
      <c r="AG275" s="42">
        <f>'Solar - CSP'!V516</f>
        <v>102.81750798570108</v>
      </c>
      <c r="AH275" s="42">
        <f>'Solar - CSP'!W516</f>
        <v>100.39514004678168</v>
      </c>
      <c r="AI275" s="42">
        <f>'Solar - CSP'!X516</f>
        <v>97.972772107862241</v>
      </c>
      <c r="AJ275" s="42">
        <f>'Solar - CSP'!Y516</f>
        <v>95.550404168942848</v>
      </c>
      <c r="AK275" s="42">
        <f>'Solar - CSP'!Z516</f>
        <v>93.128036230023412</v>
      </c>
      <c r="AL275" s="42">
        <f>'Solar - CSP'!AA516</f>
        <v>90.70566829110399</v>
      </c>
      <c r="AM275" s="42">
        <f>'Solar - CSP'!AB516</f>
        <v>88.283300352184568</v>
      </c>
      <c r="AN275" s="42">
        <f>'Solar - CSP'!AC516</f>
        <v>88.283300352184568</v>
      </c>
      <c r="AO275" s="42">
        <f>'Solar - CSP'!AD516</f>
        <v>88.283300352184568</v>
      </c>
      <c r="AP275" s="42">
        <f>'Solar - CSP'!AE516</f>
        <v>88.283300352184568</v>
      </c>
      <c r="AQ275" s="42">
        <f>'Solar - CSP'!AF516</f>
        <v>88.283300352184568</v>
      </c>
      <c r="AR275" s="42">
        <f>'Solar - CSP'!AG516</f>
        <v>88.283300352184568</v>
      </c>
      <c r="AS275" s="42">
        <f>'Solar - CSP'!AH516</f>
        <v>88.283300352184568</v>
      </c>
      <c r="AT275" s="42">
        <f>'Solar - CSP'!AI516</f>
        <v>88.283300352184568</v>
      </c>
      <c r="AU275" s="42">
        <f>'Solar - CSP'!AJ516</f>
        <v>88.283300352184568</v>
      </c>
      <c r="AV275" s="42">
        <f>'Solar - CSP'!AK516</f>
        <v>88.283300352184568</v>
      </c>
      <c r="AW275" s="42">
        <f>'Solar - CSP'!AL516</f>
        <v>88.283300352184568</v>
      </c>
      <c r="AX275" s="42">
        <f>'Solar - CSP'!AM516</f>
        <v>88.283300352184568</v>
      </c>
      <c r="AY275" s="42">
        <f>'Solar - CSP'!AN516</f>
        <v>88.283300352184568</v>
      </c>
      <c r="AZ275" s="42">
        <f>'Solar - CSP'!AO516</f>
        <v>88.283300352184568</v>
      </c>
      <c r="BA275" s="42">
        <f>'Solar - CSP'!AP516</f>
        <v>88.283300352184568</v>
      </c>
      <c r="BB275" s="42">
        <f>'Solar - CSP'!AQ516</f>
        <v>88.283300352184568</v>
      </c>
      <c r="BC275" s="42">
        <f>'Solar - CSP'!AR516</f>
        <v>88.283300352184568</v>
      </c>
      <c r="BD275" s="42">
        <f>'Solar - CSP'!AS516</f>
        <v>88.283300352184568</v>
      </c>
      <c r="BE275" s="42">
        <f>'Solar - CSP'!AT516</f>
        <v>88.283300352184568</v>
      </c>
      <c r="BF275" s="42">
        <f>'Solar - CSP'!AU516</f>
        <v>88.283300352184568</v>
      </c>
      <c r="BG275" s="42">
        <f>'Solar - CSP'!AV516</f>
        <v>88.283300352184568</v>
      </c>
      <c r="BI275" t="s">
        <v>914</v>
      </c>
      <c r="CV275" t="s">
        <v>929</v>
      </c>
      <c r="CZ275" t="s">
        <v>935</v>
      </c>
    </row>
    <row r="276" spans="1:104">
      <c r="B276" s="788"/>
      <c r="C276" s="4"/>
      <c r="D276" s="802"/>
      <c r="E276" s="8" t="str">
        <f>'Solar - CSP'!K517</f>
        <v>12 hrs TES - Class 3 - high</v>
      </c>
      <c r="F276" s="42"/>
      <c r="G276" s="42"/>
      <c r="H276" s="42"/>
      <c r="I276" s="42"/>
      <c r="J276" s="42"/>
      <c r="K276" s="42"/>
      <c r="L276" s="42"/>
      <c r="M276" s="42"/>
      <c r="N276" s="42"/>
      <c r="O276" s="42"/>
      <c r="P276" s="42"/>
      <c r="Q276" s="42"/>
      <c r="R276" s="42"/>
      <c r="S276" s="42"/>
      <c r="T276" s="42"/>
      <c r="U276" s="42"/>
      <c r="V276" s="42"/>
      <c r="W276" s="42">
        <f>'Solar - CSP'!L517</f>
        <v>190.18619020527223</v>
      </c>
      <c r="X276" s="42">
        <f>'Solar - CSP'!M517</f>
        <v>189.60573977573893</v>
      </c>
      <c r="Y276" s="42">
        <f>'Solar - CSP'!N517</f>
        <v>216.03423443101002</v>
      </c>
      <c r="Z276" s="42">
        <f>'Solar - CSP'!O517</f>
        <v>196.33269203873834</v>
      </c>
      <c r="AA276" s="42">
        <f>'Solar - CSP'!P517</f>
        <v>177.11942401776864</v>
      </c>
      <c r="AB276" s="42">
        <f>'Solar - CSP'!Q517</f>
        <v>157.66184650394456</v>
      </c>
      <c r="AC276" s="42">
        <f>'Solar - CSP'!R517</f>
        <v>138.44857848297485</v>
      </c>
      <c r="AD276" s="42">
        <f>'Solar - CSP'!S517</f>
        <v>138.44857848297485</v>
      </c>
      <c r="AE276" s="42">
        <f>'Solar - CSP'!T517</f>
        <v>138.44857848297485</v>
      </c>
      <c r="AF276" s="42">
        <f>'Solar - CSP'!U517</f>
        <v>138.44857848297485</v>
      </c>
      <c r="AG276" s="42">
        <f>'Solar - CSP'!V517</f>
        <v>138.44857848297485</v>
      </c>
      <c r="AH276" s="42">
        <f>'Solar - CSP'!W517</f>
        <v>138.44857848297485</v>
      </c>
      <c r="AI276" s="42">
        <f>'Solar - CSP'!X517</f>
        <v>138.44857848297485</v>
      </c>
      <c r="AJ276" s="42">
        <f>'Solar - CSP'!Y517</f>
        <v>138.44857848297485</v>
      </c>
      <c r="AK276" s="42">
        <f>'Solar - CSP'!Z517</f>
        <v>138.44857848297485</v>
      </c>
      <c r="AL276" s="42">
        <f>'Solar - CSP'!AA517</f>
        <v>138.44857848297485</v>
      </c>
      <c r="AM276" s="42">
        <f>'Solar - CSP'!AB517</f>
        <v>138.44857848297485</v>
      </c>
      <c r="AN276" s="42">
        <f>'Solar - CSP'!AC517</f>
        <v>138.44857848297485</v>
      </c>
      <c r="AO276" s="42">
        <f>'Solar - CSP'!AD517</f>
        <v>138.44857848297485</v>
      </c>
      <c r="AP276" s="42">
        <f>'Solar - CSP'!AE517</f>
        <v>138.44857848297485</v>
      </c>
      <c r="AQ276" s="42">
        <f>'Solar - CSP'!AF517</f>
        <v>138.44857848297485</v>
      </c>
      <c r="AR276" s="42">
        <f>'Solar - CSP'!AG517</f>
        <v>138.44857848297485</v>
      </c>
      <c r="AS276" s="42">
        <f>'Solar - CSP'!AH517</f>
        <v>138.44857848297485</v>
      </c>
      <c r="AT276" s="42">
        <f>'Solar - CSP'!AI517</f>
        <v>138.44857848297485</v>
      </c>
      <c r="AU276" s="42">
        <f>'Solar - CSP'!AJ517</f>
        <v>138.44857848297485</v>
      </c>
      <c r="AV276" s="42">
        <f>'Solar - CSP'!AK517</f>
        <v>138.44857848297485</v>
      </c>
      <c r="AW276" s="42">
        <f>'Solar - CSP'!AL517</f>
        <v>138.44857848297485</v>
      </c>
      <c r="AX276" s="42">
        <f>'Solar - CSP'!AM517</f>
        <v>138.44857848297485</v>
      </c>
      <c r="AY276" s="42">
        <f>'Solar - CSP'!AN517</f>
        <v>138.44857848297485</v>
      </c>
      <c r="AZ276" s="42">
        <f>'Solar - CSP'!AO517</f>
        <v>138.44857848297485</v>
      </c>
      <c r="BA276" s="42">
        <f>'Solar - CSP'!AP517</f>
        <v>138.44857848297485</v>
      </c>
      <c r="BB276" s="42">
        <f>'Solar - CSP'!AQ517</f>
        <v>138.44857848297485</v>
      </c>
      <c r="BC276" s="42">
        <f>'Solar - CSP'!AR517</f>
        <v>138.44857848297485</v>
      </c>
      <c r="BD276" s="42">
        <f>'Solar - CSP'!AS517</f>
        <v>138.44857848297485</v>
      </c>
      <c r="BE276" s="42">
        <f>'Solar - CSP'!AT517</f>
        <v>138.44857848297485</v>
      </c>
      <c r="BF276" s="42">
        <f>'Solar - CSP'!AU517</f>
        <v>138.44857848297485</v>
      </c>
      <c r="BG276" s="42">
        <f>'Solar - CSP'!AV517</f>
        <v>138.44857848297485</v>
      </c>
      <c r="BJ276" s="704">
        <f>W273-W279</f>
        <v>67.293099919673125</v>
      </c>
      <c r="BK276" s="704">
        <f t="shared" ref="BK276:CT276" si="27">X273-X279</f>
        <v>67.084429030489616</v>
      </c>
      <c r="BL276" s="704">
        <f t="shared" si="27"/>
        <v>76.585425496165982</v>
      </c>
      <c r="BM276" s="704">
        <f t="shared" si="27"/>
        <v>69.502756313567943</v>
      </c>
      <c r="BN276" s="704">
        <f t="shared" si="27"/>
        <v>62.595620892409272</v>
      </c>
      <c r="BO276" s="704">
        <f t="shared" si="27"/>
        <v>55.600656646400125</v>
      </c>
      <c r="BP276" s="704">
        <f>AC273-AC279</f>
        <v>48.693521225241483</v>
      </c>
      <c r="BQ276" s="704">
        <f t="shared" si="27"/>
        <v>48.693521225241483</v>
      </c>
      <c r="BR276" s="704">
        <f t="shared" si="27"/>
        <v>48.693521225241483</v>
      </c>
      <c r="BS276" s="704">
        <f t="shared" si="27"/>
        <v>48.693521225241483</v>
      </c>
      <c r="BT276" s="704">
        <f t="shared" si="27"/>
        <v>48.693521225241483</v>
      </c>
      <c r="BU276" s="704">
        <f t="shared" si="27"/>
        <v>48.693521225241483</v>
      </c>
      <c r="BV276" s="704">
        <f t="shared" si="27"/>
        <v>48.693521225241483</v>
      </c>
      <c r="BW276" s="704">
        <f t="shared" si="27"/>
        <v>48.693521225241483</v>
      </c>
      <c r="BX276" s="704">
        <f t="shared" si="27"/>
        <v>48.693521225241483</v>
      </c>
      <c r="BY276" s="704">
        <f t="shared" si="27"/>
        <v>48.693521225241483</v>
      </c>
      <c r="BZ276" s="704">
        <f t="shared" si="27"/>
        <v>48.693521225241483</v>
      </c>
      <c r="CA276" s="704">
        <f t="shared" si="27"/>
        <v>48.693521225241483</v>
      </c>
      <c r="CB276" s="704">
        <f t="shared" si="27"/>
        <v>48.693521225241483</v>
      </c>
      <c r="CC276" s="704">
        <f t="shared" si="27"/>
        <v>48.693521225241483</v>
      </c>
      <c r="CD276" s="704">
        <f t="shared" si="27"/>
        <v>48.693521225241483</v>
      </c>
      <c r="CE276" s="704">
        <f t="shared" si="27"/>
        <v>48.693521225241483</v>
      </c>
      <c r="CF276" s="704">
        <f t="shared" si="27"/>
        <v>48.693521225241483</v>
      </c>
      <c r="CG276" s="704">
        <f t="shared" si="27"/>
        <v>48.693521225241483</v>
      </c>
      <c r="CH276" s="704">
        <f t="shared" si="27"/>
        <v>48.693521225241483</v>
      </c>
      <c r="CI276" s="704">
        <f t="shared" si="27"/>
        <v>48.693521225241483</v>
      </c>
      <c r="CJ276" s="704">
        <f t="shared" si="27"/>
        <v>48.693521225241483</v>
      </c>
      <c r="CK276" s="704">
        <f t="shared" si="27"/>
        <v>48.693521225241483</v>
      </c>
      <c r="CL276" s="704">
        <f t="shared" si="27"/>
        <v>48.693521225241483</v>
      </c>
      <c r="CM276" s="704">
        <f t="shared" si="27"/>
        <v>48.693521225241483</v>
      </c>
      <c r="CN276" s="704">
        <f t="shared" si="27"/>
        <v>48.693521225241483</v>
      </c>
      <c r="CO276" s="704">
        <f t="shared" si="27"/>
        <v>48.693521225241483</v>
      </c>
      <c r="CP276" s="704">
        <f t="shared" si="27"/>
        <v>48.693521225241483</v>
      </c>
      <c r="CQ276" s="704">
        <f t="shared" si="27"/>
        <v>48.693521225241483</v>
      </c>
      <c r="CR276" s="704">
        <f t="shared" si="27"/>
        <v>48.693521225241483</v>
      </c>
      <c r="CS276" s="704">
        <f t="shared" si="27"/>
        <v>48.693521225241483</v>
      </c>
      <c r="CT276" s="704">
        <f t="shared" si="27"/>
        <v>48.693521225241483</v>
      </c>
      <c r="CV276" s="704">
        <f>MAX(BG264,BG267,BG270)</f>
        <v>243.77119276411867</v>
      </c>
      <c r="CZ276" s="704">
        <f>MAX(BG273,BG276,BG279)</f>
        <v>180.58813623323368</v>
      </c>
    </row>
    <row r="277" spans="1:104">
      <c r="B277" s="788"/>
      <c r="C277" s="4"/>
      <c r="D277" s="802"/>
      <c r="E277" s="8" t="str">
        <f>'Solar - CSP'!K518</f>
        <v>12 hrs TES - Class 5 - low</v>
      </c>
      <c r="F277" s="42"/>
      <c r="G277" s="42"/>
      <c r="H277" s="42"/>
      <c r="I277" s="42"/>
      <c r="J277" s="42"/>
      <c r="K277" s="42"/>
      <c r="L277" s="42"/>
      <c r="M277" s="42"/>
      <c r="N277" s="42"/>
      <c r="O277" s="42"/>
      <c r="P277" s="42"/>
      <c r="Q277" s="42"/>
      <c r="R277" s="42"/>
      <c r="S277" s="42"/>
      <c r="T277" s="42"/>
      <c r="U277" s="42"/>
      <c r="V277" s="42"/>
      <c r="W277" s="42">
        <f>'Solar - CSP'!L518</f>
        <v>181.12879390501712</v>
      </c>
      <c r="X277" s="42">
        <f>'Solar - CSP'!M518</f>
        <v>180.57642978659027</v>
      </c>
      <c r="Y277" s="42">
        <f>'Solar - CSP'!N518</f>
        <v>129.29707807933445</v>
      </c>
      <c r="Z277" s="42">
        <f>'Solar - CSP'!O518</f>
        <v>117.90057345711284</v>
      </c>
      <c r="AA277" s="42">
        <f>'Solar - CSP'!P518</f>
        <v>106.71721022348325</v>
      </c>
      <c r="AB277" s="42">
        <f>'Solar - CSP'!Q518</f>
        <v>95.32070560126165</v>
      </c>
      <c r="AC277" s="42">
        <f>'Solar - CSP'!R518</f>
        <v>84.156689044820794</v>
      </c>
      <c r="AD277" s="42">
        <f>'Solar - CSP'!S518</f>
        <v>84.156689044820794</v>
      </c>
      <c r="AE277" s="42">
        <f>'Solar - CSP'!T518</f>
        <v>84.156689044820794</v>
      </c>
      <c r="AF277" s="42">
        <f>'Solar - CSP'!U518</f>
        <v>84.156689044820794</v>
      </c>
      <c r="AG277" s="42">
        <f>'Solar - CSP'!V518</f>
        <v>84.156689044820794</v>
      </c>
      <c r="AH277" s="42">
        <f>'Solar - CSP'!W518</f>
        <v>84.156689044820794</v>
      </c>
      <c r="AI277" s="42">
        <f>'Solar - CSP'!X518</f>
        <v>84.156689044820794</v>
      </c>
      <c r="AJ277" s="42">
        <f>'Solar - CSP'!Y518</f>
        <v>84.156689044820794</v>
      </c>
      <c r="AK277" s="42">
        <f>'Solar - CSP'!Z518</f>
        <v>84.156689044820794</v>
      </c>
      <c r="AL277" s="42">
        <f>'Solar - CSP'!AA518</f>
        <v>84.156689044820794</v>
      </c>
      <c r="AM277" s="42">
        <f>'Solar - CSP'!AB518</f>
        <v>84.156689044820794</v>
      </c>
      <c r="AN277" s="42">
        <f>'Solar - CSP'!AC518</f>
        <v>84.156689044820794</v>
      </c>
      <c r="AO277" s="42">
        <f>'Solar - CSP'!AD518</f>
        <v>84.156689044820794</v>
      </c>
      <c r="AP277" s="42">
        <f>'Solar - CSP'!AE518</f>
        <v>84.156689044820794</v>
      </c>
      <c r="AQ277" s="42">
        <f>'Solar - CSP'!AF518</f>
        <v>84.156689044820794</v>
      </c>
      <c r="AR277" s="42">
        <f>'Solar - CSP'!AG518</f>
        <v>84.156689044820794</v>
      </c>
      <c r="AS277" s="42">
        <f>'Solar - CSP'!AH518</f>
        <v>84.156689044820794</v>
      </c>
      <c r="AT277" s="42">
        <f>'Solar - CSP'!AI518</f>
        <v>84.156689044820794</v>
      </c>
      <c r="AU277" s="42">
        <f>'Solar - CSP'!AJ518</f>
        <v>84.156689044820794</v>
      </c>
      <c r="AV277" s="42">
        <f>'Solar - CSP'!AK518</f>
        <v>84.156689044820794</v>
      </c>
      <c r="AW277" s="42">
        <f>'Solar - CSP'!AL518</f>
        <v>84.156689044820794</v>
      </c>
      <c r="AX277" s="42">
        <f>'Solar - CSP'!AM518</f>
        <v>84.156689044820794</v>
      </c>
      <c r="AY277" s="42">
        <f>'Solar - CSP'!AN518</f>
        <v>84.156689044820794</v>
      </c>
      <c r="AZ277" s="42">
        <f>'Solar - CSP'!AO518</f>
        <v>84.156689044820794</v>
      </c>
      <c r="BA277" s="42">
        <f>'Solar - CSP'!AP518</f>
        <v>84.156689044820794</v>
      </c>
      <c r="BB277" s="42">
        <f>'Solar - CSP'!AQ518</f>
        <v>84.156689044820794</v>
      </c>
      <c r="BC277" s="42">
        <f>'Solar - CSP'!AR518</f>
        <v>84.156689044820794</v>
      </c>
      <c r="BD277" s="42">
        <f>'Solar - CSP'!AS518</f>
        <v>84.156689044820794</v>
      </c>
      <c r="BE277" s="42">
        <f>'Solar - CSP'!AT518</f>
        <v>84.156689044820794</v>
      </c>
      <c r="BF277" s="42">
        <f>'Solar - CSP'!AU518</f>
        <v>84.156689044820794</v>
      </c>
      <c r="BG277" s="42">
        <f>'Solar - CSP'!AV518</f>
        <v>84.156689044820794</v>
      </c>
    </row>
    <row r="278" spans="1:104">
      <c r="B278" s="788"/>
      <c r="C278" s="4"/>
      <c r="D278" s="802"/>
      <c r="E278" s="8" t="str">
        <f>'Solar - CSP'!K519</f>
        <v>12 hrs TES - Class 5 - mid</v>
      </c>
      <c r="F278" s="387"/>
      <c r="G278" s="387"/>
      <c r="H278" s="387"/>
      <c r="I278" s="387"/>
      <c r="J278" s="387"/>
      <c r="K278" s="387"/>
      <c r="L278" s="387"/>
      <c r="M278" s="387"/>
      <c r="N278" s="387"/>
      <c r="O278" s="387"/>
      <c r="P278" s="387"/>
      <c r="Q278" s="387"/>
      <c r="R278" s="387"/>
      <c r="S278" s="387"/>
      <c r="T278" s="387"/>
      <c r="U278" s="387"/>
      <c r="V278" s="42">
        <f>'Solar - CSP'!L133</f>
        <v>181.86527939625293</v>
      </c>
      <c r="W278" s="42">
        <f>'Solar - CSP'!L519</f>
        <v>181.12879390501712</v>
      </c>
      <c r="X278" s="42">
        <f>'Solar - CSP'!M519</f>
        <v>180.57642978659027</v>
      </c>
      <c r="Y278" s="42">
        <f>'Solar - CSP'!N519</f>
        <v>166.18151813963283</v>
      </c>
      <c r="Z278" s="42">
        <f>'Solar - CSP'!O519</f>
        <v>151.32195830063</v>
      </c>
      <c r="AA278" s="42">
        <f>'Solar - CSP'!P519</f>
        <v>136.69488652740793</v>
      </c>
      <c r="AB278" s="42">
        <f>'Solar - CSP'!Q519</f>
        <v>121.83532668840506</v>
      </c>
      <c r="AC278" s="42">
        <f>'Solar - CSP'!R519</f>
        <v>107.20825491518301</v>
      </c>
      <c r="AD278" s="42">
        <f>'Solar - CSP'!S519</f>
        <v>104.90309832814678</v>
      </c>
      <c r="AE278" s="42">
        <f>'Solar - CSP'!T519</f>
        <v>102.59794174111057</v>
      </c>
      <c r="AF278" s="42">
        <f>'Solar - CSP'!U519</f>
        <v>100.29278515407435</v>
      </c>
      <c r="AG278" s="42">
        <f>'Solar - CSP'!V519</f>
        <v>97.987628567038129</v>
      </c>
      <c r="AH278" s="42">
        <f>'Solar - CSP'!W519</f>
        <v>95.682471980001921</v>
      </c>
      <c r="AI278" s="42">
        <f>'Solar - CSP'!X519</f>
        <v>93.377315392965684</v>
      </c>
      <c r="AJ278" s="42">
        <f>'Solar - CSP'!Y519</f>
        <v>91.072158805929476</v>
      </c>
      <c r="AK278" s="42">
        <f>'Solar - CSP'!Z519</f>
        <v>88.767002218893239</v>
      </c>
      <c r="AL278" s="42">
        <f>'Solar - CSP'!AA519</f>
        <v>86.461845631857017</v>
      </c>
      <c r="AM278" s="42">
        <f>'Solar - CSP'!AB519</f>
        <v>84.156689044820794</v>
      </c>
      <c r="AN278" s="42">
        <f>'Solar - CSP'!AC519</f>
        <v>84.156689044820794</v>
      </c>
      <c r="AO278" s="42">
        <f>'Solar - CSP'!AD519</f>
        <v>84.156689044820794</v>
      </c>
      <c r="AP278" s="42">
        <f>'Solar - CSP'!AE519</f>
        <v>84.156689044820794</v>
      </c>
      <c r="AQ278" s="42">
        <f>'Solar - CSP'!AF519</f>
        <v>84.156689044820794</v>
      </c>
      <c r="AR278" s="42">
        <f>'Solar - CSP'!AG519</f>
        <v>84.156689044820794</v>
      </c>
      <c r="AS278" s="42">
        <f>'Solar - CSP'!AH519</f>
        <v>84.156689044820794</v>
      </c>
      <c r="AT278" s="42">
        <f>'Solar - CSP'!AI519</f>
        <v>84.156689044820794</v>
      </c>
      <c r="AU278" s="42">
        <f>'Solar - CSP'!AJ519</f>
        <v>84.156689044820794</v>
      </c>
      <c r="AV278" s="42">
        <f>'Solar - CSP'!AK519</f>
        <v>84.156689044820794</v>
      </c>
      <c r="AW278" s="42">
        <f>'Solar - CSP'!AL519</f>
        <v>84.156689044820794</v>
      </c>
      <c r="AX278" s="42">
        <f>'Solar - CSP'!AM519</f>
        <v>84.156689044820794</v>
      </c>
      <c r="AY278" s="42">
        <f>'Solar - CSP'!AN519</f>
        <v>84.156689044820794</v>
      </c>
      <c r="AZ278" s="42">
        <f>'Solar - CSP'!AO519</f>
        <v>84.156689044820794</v>
      </c>
      <c r="BA278" s="42">
        <f>'Solar - CSP'!AP519</f>
        <v>84.156689044820794</v>
      </c>
      <c r="BB278" s="42">
        <f>'Solar - CSP'!AQ519</f>
        <v>84.156689044820794</v>
      </c>
      <c r="BC278" s="42">
        <f>'Solar - CSP'!AR519</f>
        <v>84.156689044820794</v>
      </c>
      <c r="BD278" s="42">
        <f>'Solar - CSP'!AS519</f>
        <v>84.156689044820794</v>
      </c>
      <c r="BE278" s="42">
        <f>'Solar - CSP'!AT519</f>
        <v>84.156689044820794</v>
      </c>
      <c r="BF278" s="42">
        <f>'Solar - CSP'!AU519</f>
        <v>84.156689044820794</v>
      </c>
      <c r="BG278" s="42">
        <f>'Solar - CSP'!AV519</f>
        <v>84.156689044820794</v>
      </c>
      <c r="BI278" s="704"/>
      <c r="BJ278" s="704"/>
      <c r="BK278" s="704"/>
      <c r="BL278" s="704"/>
      <c r="BM278" s="704"/>
      <c r="BN278" s="704"/>
      <c r="BO278" s="704"/>
      <c r="BP278" s="704"/>
      <c r="BQ278" s="704"/>
      <c r="BR278" s="704"/>
      <c r="BS278" s="704"/>
      <c r="BT278" s="704"/>
      <c r="BU278" s="704"/>
      <c r="BV278" s="704"/>
      <c r="BW278" s="704"/>
      <c r="BX278" s="704"/>
      <c r="BY278" s="704"/>
      <c r="BZ278" s="704"/>
      <c r="CA278" s="704"/>
      <c r="CB278" s="704"/>
      <c r="CC278" s="704"/>
      <c r="CD278" s="704"/>
      <c r="CE278" s="704"/>
      <c r="CF278" s="704"/>
      <c r="CG278" s="704"/>
      <c r="CH278" s="704"/>
      <c r="CI278" s="704"/>
      <c r="CJ278" s="704"/>
      <c r="CK278" s="704"/>
      <c r="CL278" s="704"/>
      <c r="CM278" s="704"/>
      <c r="CN278" s="704"/>
      <c r="CO278" s="704"/>
      <c r="CP278" s="704"/>
      <c r="CQ278" s="704"/>
      <c r="CR278" s="704"/>
      <c r="CS278" s="704"/>
      <c r="CT278" s="704"/>
    </row>
    <row r="279" spans="1:104">
      <c r="B279" s="788"/>
      <c r="C279" s="4"/>
      <c r="D279" s="802"/>
      <c r="E279" s="702" t="str">
        <f>'Solar - CSP'!K520</f>
        <v>12 hrs TES - Class 5 - high</v>
      </c>
      <c r="F279" s="387"/>
      <c r="G279" s="387"/>
      <c r="H279" s="387"/>
      <c r="I279" s="387"/>
      <c r="J279" s="387"/>
      <c r="K279" s="387"/>
      <c r="L279" s="387"/>
      <c r="M279" s="387"/>
      <c r="N279" s="387"/>
      <c r="O279" s="387"/>
      <c r="P279" s="387"/>
      <c r="Q279" s="387"/>
      <c r="R279" s="387"/>
      <c r="S279" s="387"/>
      <c r="T279" s="387"/>
      <c r="U279" s="387"/>
      <c r="V279" s="387"/>
      <c r="W279" s="42">
        <f>'Solar - CSP'!L520</f>
        <v>181.12879390501712</v>
      </c>
      <c r="X279" s="42">
        <f>'Solar - CSP'!M520</f>
        <v>180.57642978659027</v>
      </c>
      <c r="Y279" s="42">
        <f>'Solar - CSP'!N520</f>
        <v>205.72612631338049</v>
      </c>
      <c r="Z279" s="42">
        <f>'Solar - CSP'!O520</f>
        <v>186.97788435944454</v>
      </c>
      <c r="AA279" s="42">
        <f>'Solar - CSP'!P520</f>
        <v>168.69429059755402</v>
      </c>
      <c r="AB279" s="42">
        <f>'Solar - CSP'!Q520</f>
        <v>150.17820876988273</v>
      </c>
      <c r="AC279" s="42">
        <f>'Solar - CSP'!R520</f>
        <v>131.8946150079922</v>
      </c>
      <c r="AD279" s="42">
        <f>'Solar - CSP'!S520</f>
        <v>131.8946150079922</v>
      </c>
      <c r="AE279" s="42">
        <f>'Solar - CSP'!T520</f>
        <v>131.8946150079922</v>
      </c>
      <c r="AF279" s="42">
        <f>'Solar - CSP'!U520</f>
        <v>131.8946150079922</v>
      </c>
      <c r="AG279" s="42">
        <f>'Solar - CSP'!V520</f>
        <v>131.8946150079922</v>
      </c>
      <c r="AH279" s="42">
        <f>'Solar - CSP'!W520</f>
        <v>131.8946150079922</v>
      </c>
      <c r="AI279" s="42">
        <f>'Solar - CSP'!X520</f>
        <v>131.8946150079922</v>
      </c>
      <c r="AJ279" s="42">
        <f>'Solar - CSP'!Y520</f>
        <v>131.8946150079922</v>
      </c>
      <c r="AK279" s="42">
        <f>'Solar - CSP'!Z520</f>
        <v>131.8946150079922</v>
      </c>
      <c r="AL279" s="42">
        <f>'Solar - CSP'!AA520</f>
        <v>131.8946150079922</v>
      </c>
      <c r="AM279" s="42">
        <f>'Solar - CSP'!AB520</f>
        <v>131.8946150079922</v>
      </c>
      <c r="AN279" s="42">
        <f>'Solar - CSP'!AC520</f>
        <v>131.8946150079922</v>
      </c>
      <c r="AO279" s="42">
        <f>'Solar - CSP'!AD520</f>
        <v>131.8946150079922</v>
      </c>
      <c r="AP279" s="42">
        <f>'Solar - CSP'!AE520</f>
        <v>131.8946150079922</v>
      </c>
      <c r="AQ279" s="42">
        <f>'Solar - CSP'!AF520</f>
        <v>131.8946150079922</v>
      </c>
      <c r="AR279" s="42">
        <f>'Solar - CSP'!AG520</f>
        <v>131.8946150079922</v>
      </c>
      <c r="AS279" s="42">
        <f>'Solar - CSP'!AH520</f>
        <v>131.8946150079922</v>
      </c>
      <c r="AT279" s="42">
        <f>'Solar - CSP'!AI520</f>
        <v>131.8946150079922</v>
      </c>
      <c r="AU279" s="42">
        <f>'Solar - CSP'!AJ520</f>
        <v>131.8946150079922</v>
      </c>
      <c r="AV279" s="42">
        <f>'Solar - CSP'!AK520</f>
        <v>131.8946150079922</v>
      </c>
      <c r="AW279" s="42">
        <f>'Solar - CSP'!AL520</f>
        <v>131.8946150079922</v>
      </c>
      <c r="AX279" s="42">
        <f>'Solar - CSP'!AM520</f>
        <v>131.8946150079922</v>
      </c>
      <c r="AY279" s="42">
        <f>'Solar - CSP'!AN520</f>
        <v>131.8946150079922</v>
      </c>
      <c r="AZ279" s="42">
        <f>'Solar - CSP'!AO520</f>
        <v>131.8946150079922</v>
      </c>
      <c r="BA279" s="42">
        <f>'Solar - CSP'!AP520</f>
        <v>131.8946150079922</v>
      </c>
      <c r="BB279" s="42">
        <f>'Solar - CSP'!AQ520</f>
        <v>131.8946150079922</v>
      </c>
      <c r="BC279" s="42">
        <f>'Solar - CSP'!AR520</f>
        <v>131.8946150079922</v>
      </c>
      <c r="BD279" s="42">
        <f>'Solar - CSP'!AS520</f>
        <v>131.8946150079922</v>
      </c>
      <c r="BE279" s="42">
        <f>'Solar - CSP'!AT520</f>
        <v>131.8946150079922</v>
      </c>
      <c r="BF279" s="42">
        <f>'Solar - CSP'!AU520</f>
        <v>131.8946150079922</v>
      </c>
      <c r="BG279" s="42">
        <f>'Solar - CSP'!AV520</f>
        <v>131.8946150079922</v>
      </c>
    </row>
    <row r="280" spans="1:104">
      <c r="V280" s="366"/>
    </row>
    <row r="281" spans="1:104">
      <c r="V281" s="366"/>
    </row>
    <row r="282" spans="1:104">
      <c r="D282" s="366"/>
      <c r="F282" s="24">
        <f t="shared" ref="F282:R282" si="28">F4</f>
        <v>2000</v>
      </c>
      <c r="G282" s="24">
        <f t="shared" si="28"/>
        <v>2001</v>
      </c>
      <c r="H282" s="24">
        <f t="shared" si="28"/>
        <v>2002</v>
      </c>
      <c r="I282" s="24">
        <f t="shared" si="28"/>
        <v>2003</v>
      </c>
      <c r="J282" s="24">
        <f t="shared" si="28"/>
        <v>2004</v>
      </c>
      <c r="K282" s="24">
        <f t="shared" si="28"/>
        <v>2005</v>
      </c>
      <c r="L282" s="24">
        <f t="shared" si="28"/>
        <v>2006</v>
      </c>
      <c r="M282" s="24">
        <f t="shared" si="28"/>
        <v>2007</v>
      </c>
      <c r="N282" s="24">
        <f t="shared" si="28"/>
        <v>2008</v>
      </c>
      <c r="O282" s="24">
        <f t="shared" si="28"/>
        <v>2009</v>
      </c>
      <c r="P282" s="24">
        <f t="shared" si="28"/>
        <v>2010</v>
      </c>
      <c r="Q282" s="24">
        <f t="shared" si="28"/>
        <v>2011</v>
      </c>
      <c r="R282" s="24">
        <f t="shared" si="28"/>
        <v>2012</v>
      </c>
      <c r="S282" s="24">
        <v>2010</v>
      </c>
      <c r="T282" s="24">
        <v>2011</v>
      </c>
      <c r="U282" s="24">
        <v>2012</v>
      </c>
      <c r="V282" s="364">
        <f t="shared" ref="V282:BG282" si="29">V4</f>
        <v>2013</v>
      </c>
      <c r="W282" s="24">
        <f t="shared" si="29"/>
        <v>2014</v>
      </c>
      <c r="X282" s="24">
        <f t="shared" si="29"/>
        <v>2015</v>
      </c>
      <c r="Y282" s="24">
        <f t="shared" si="29"/>
        <v>2016</v>
      </c>
      <c r="Z282" s="24">
        <f t="shared" si="29"/>
        <v>2017</v>
      </c>
      <c r="AA282" s="24">
        <f t="shared" si="29"/>
        <v>2018</v>
      </c>
      <c r="AB282" s="24">
        <f t="shared" si="29"/>
        <v>2019</v>
      </c>
      <c r="AC282" s="24">
        <f t="shared" si="29"/>
        <v>2020</v>
      </c>
      <c r="AD282" s="24">
        <f t="shared" si="29"/>
        <v>2021</v>
      </c>
      <c r="AE282" s="24">
        <f t="shared" si="29"/>
        <v>2022</v>
      </c>
      <c r="AF282" s="24">
        <f t="shared" si="29"/>
        <v>2023</v>
      </c>
      <c r="AG282" s="24">
        <f t="shared" si="29"/>
        <v>2024</v>
      </c>
      <c r="AH282" s="24">
        <f t="shared" si="29"/>
        <v>2025</v>
      </c>
      <c r="AI282" s="24">
        <f t="shared" si="29"/>
        <v>2026</v>
      </c>
      <c r="AJ282" s="24">
        <f t="shared" si="29"/>
        <v>2027</v>
      </c>
      <c r="AK282" s="24">
        <f t="shared" si="29"/>
        <v>2028</v>
      </c>
      <c r="AL282" s="24">
        <f t="shared" si="29"/>
        <v>2029</v>
      </c>
      <c r="AM282" s="24">
        <f t="shared" si="29"/>
        <v>2030</v>
      </c>
      <c r="AN282" s="24">
        <f t="shared" si="29"/>
        <v>2031</v>
      </c>
      <c r="AO282" s="24">
        <f t="shared" si="29"/>
        <v>2032</v>
      </c>
      <c r="AP282" s="24">
        <f t="shared" si="29"/>
        <v>2033</v>
      </c>
      <c r="AQ282" s="24">
        <f t="shared" si="29"/>
        <v>2034</v>
      </c>
      <c r="AR282" s="24">
        <f t="shared" si="29"/>
        <v>2035</v>
      </c>
      <c r="AS282" s="24">
        <f t="shared" si="29"/>
        <v>2036</v>
      </c>
      <c r="AT282" s="24">
        <f t="shared" si="29"/>
        <v>2037</v>
      </c>
      <c r="AU282" s="24">
        <f t="shared" si="29"/>
        <v>2038</v>
      </c>
      <c r="AV282" s="24">
        <f t="shared" si="29"/>
        <v>2039</v>
      </c>
      <c r="AW282" s="24">
        <f t="shared" si="29"/>
        <v>2040</v>
      </c>
      <c r="AX282" s="24">
        <f t="shared" si="29"/>
        <v>2041</v>
      </c>
      <c r="AY282" s="24">
        <f t="shared" si="29"/>
        <v>2042</v>
      </c>
      <c r="AZ282" s="24">
        <f t="shared" si="29"/>
        <v>2043</v>
      </c>
      <c r="BA282" s="24">
        <f t="shared" si="29"/>
        <v>2044</v>
      </c>
      <c r="BB282" s="24">
        <f t="shared" si="29"/>
        <v>2045</v>
      </c>
      <c r="BC282" s="24">
        <f t="shared" si="29"/>
        <v>2046</v>
      </c>
      <c r="BD282" s="24">
        <f t="shared" si="29"/>
        <v>2047</v>
      </c>
      <c r="BE282" s="24">
        <f t="shared" si="29"/>
        <v>2048</v>
      </c>
      <c r="BF282" s="24">
        <f t="shared" si="29"/>
        <v>2049</v>
      </c>
      <c r="BG282" s="24">
        <f t="shared" si="29"/>
        <v>2050</v>
      </c>
    </row>
    <row r="283" spans="1:104" ht="14.1" customHeight="1">
      <c r="A283" s="872" t="s">
        <v>690</v>
      </c>
      <c r="B283" s="876" t="s">
        <v>663</v>
      </c>
      <c r="D283" s="801" t="s">
        <v>672</v>
      </c>
      <c r="E283" s="8" t="str">
        <f>'Solar - CSP'!K208</f>
        <v>No TES - Class 1 - low</v>
      </c>
      <c r="F283" s="42"/>
      <c r="G283" s="42"/>
      <c r="H283" s="42"/>
      <c r="I283" s="42"/>
      <c r="J283" s="42"/>
      <c r="K283" s="42"/>
      <c r="L283" s="42"/>
      <c r="M283" s="42"/>
      <c r="N283" s="42"/>
      <c r="O283" s="42"/>
      <c r="P283" s="42"/>
      <c r="Q283" s="42"/>
      <c r="R283" s="42"/>
      <c r="S283" s="42"/>
      <c r="T283" s="42"/>
      <c r="U283" s="42"/>
      <c r="V283" s="42"/>
      <c r="W283" s="42">
        <f>'Solar - CSP'!L208</f>
        <v>0</v>
      </c>
      <c r="X283" s="42">
        <f>'Solar - CSP'!M208</f>
        <v>0</v>
      </c>
      <c r="Y283" s="42">
        <f>'Solar - CSP'!N208</f>
        <v>0</v>
      </c>
      <c r="Z283" s="42">
        <f>'Solar - CSP'!O208</f>
        <v>0</v>
      </c>
      <c r="AA283" s="42">
        <f>'Solar - CSP'!P208</f>
        <v>0</v>
      </c>
      <c r="AB283" s="42">
        <f>'Solar - CSP'!Q208</f>
        <v>0</v>
      </c>
      <c r="AC283" s="42">
        <f>'Solar - CSP'!R208</f>
        <v>0</v>
      </c>
      <c r="AD283" s="42">
        <f>'Solar - CSP'!S208</f>
        <v>0</v>
      </c>
      <c r="AE283" s="42">
        <f>'Solar - CSP'!T208</f>
        <v>0</v>
      </c>
      <c r="AF283" s="42">
        <f>'Solar - CSP'!U208</f>
        <v>0</v>
      </c>
      <c r="AG283" s="42">
        <f>'Solar - CSP'!V208</f>
        <v>0</v>
      </c>
      <c r="AH283" s="42">
        <f>'Solar - CSP'!W208</f>
        <v>0</v>
      </c>
      <c r="AI283" s="42">
        <f>'Solar - CSP'!X208</f>
        <v>0</v>
      </c>
      <c r="AJ283" s="42">
        <f>'Solar - CSP'!Y208</f>
        <v>0</v>
      </c>
      <c r="AK283" s="42">
        <f>'Solar - CSP'!Z208</f>
        <v>0</v>
      </c>
      <c r="AL283" s="42">
        <f>'Solar - CSP'!AA208</f>
        <v>0</v>
      </c>
      <c r="AM283" s="42">
        <f>'Solar - CSP'!AB208</f>
        <v>0</v>
      </c>
      <c r="AN283" s="42">
        <f>'Solar - CSP'!AC208</f>
        <v>0</v>
      </c>
      <c r="AO283" s="42">
        <f>'Solar - CSP'!AD208</f>
        <v>0</v>
      </c>
      <c r="AP283" s="42">
        <f>'Solar - CSP'!AE208</f>
        <v>0</v>
      </c>
      <c r="AQ283" s="42">
        <f>'Solar - CSP'!AF208</f>
        <v>0</v>
      </c>
      <c r="AR283" s="42">
        <f>'Solar - CSP'!AG208</f>
        <v>0</v>
      </c>
      <c r="AS283" s="42">
        <f>'Solar - CSP'!AH208</f>
        <v>0</v>
      </c>
      <c r="AT283" s="42">
        <f>'Solar - CSP'!AI208</f>
        <v>0</v>
      </c>
      <c r="AU283" s="42">
        <f>'Solar - CSP'!AJ208</f>
        <v>0</v>
      </c>
      <c r="AV283" s="42">
        <f>'Solar - CSP'!AK208</f>
        <v>0</v>
      </c>
      <c r="AW283" s="42">
        <f>'Solar - CSP'!AL208</f>
        <v>0</v>
      </c>
      <c r="AX283" s="42">
        <f>'Solar - CSP'!AM208</f>
        <v>0</v>
      </c>
      <c r="AY283" s="42">
        <f>'Solar - CSP'!AN208</f>
        <v>0</v>
      </c>
      <c r="AZ283" s="42">
        <f>'Solar - CSP'!AO208</f>
        <v>0</v>
      </c>
      <c r="BA283" s="42">
        <f>'Solar - CSP'!AP208</f>
        <v>0</v>
      </c>
      <c r="BB283" s="42">
        <f>'Solar - CSP'!AQ208</f>
        <v>0</v>
      </c>
      <c r="BC283" s="42">
        <f>'Solar - CSP'!AR208</f>
        <v>0</v>
      </c>
      <c r="BD283" s="42">
        <f>'Solar - CSP'!AS208</f>
        <v>0</v>
      </c>
      <c r="BE283" s="42">
        <f>'Solar - CSP'!AT208</f>
        <v>0</v>
      </c>
      <c r="BF283" s="42">
        <f>'Solar - CSP'!AU208</f>
        <v>0</v>
      </c>
      <c r="BG283" s="42">
        <f>'Solar - CSP'!AV208</f>
        <v>0</v>
      </c>
    </row>
    <row r="284" spans="1:104">
      <c r="A284" s="872"/>
      <c r="B284" s="876"/>
      <c r="D284" s="802"/>
      <c r="E284" s="8" t="str">
        <f>'Solar - CSP'!K209</f>
        <v>No TES - Class 1 - mid</v>
      </c>
      <c r="F284" s="42"/>
      <c r="G284" s="42"/>
      <c r="H284" s="42"/>
      <c r="I284" s="42"/>
      <c r="J284" s="42"/>
      <c r="K284" s="42"/>
      <c r="L284" s="42"/>
      <c r="M284" s="42"/>
      <c r="N284" s="42"/>
      <c r="O284" s="42"/>
      <c r="P284" s="42"/>
      <c r="Q284" s="42"/>
      <c r="R284" s="42"/>
      <c r="S284" s="42"/>
      <c r="T284" s="42"/>
      <c r="U284" s="42"/>
      <c r="V284" s="42">
        <f>'Solar - CSP'!L32</f>
        <v>0</v>
      </c>
      <c r="W284" s="42">
        <f>'Solar - CSP'!L209</f>
        <v>0</v>
      </c>
      <c r="X284" s="42">
        <f>'Solar - CSP'!M209</f>
        <v>0</v>
      </c>
      <c r="Y284" s="42">
        <f>'Solar - CSP'!N209</f>
        <v>0</v>
      </c>
      <c r="Z284" s="42">
        <f>'Solar - CSP'!O209</f>
        <v>0</v>
      </c>
      <c r="AA284" s="42">
        <f>'Solar - CSP'!P209</f>
        <v>0</v>
      </c>
      <c r="AB284" s="42">
        <f>'Solar - CSP'!Q209</f>
        <v>0</v>
      </c>
      <c r="AC284" s="42">
        <f>'Solar - CSP'!R209</f>
        <v>0</v>
      </c>
      <c r="AD284" s="42">
        <f>'Solar - CSP'!S209</f>
        <v>0</v>
      </c>
      <c r="AE284" s="42">
        <f>'Solar - CSP'!T209</f>
        <v>0</v>
      </c>
      <c r="AF284" s="42">
        <f>'Solar - CSP'!U209</f>
        <v>0</v>
      </c>
      <c r="AG284" s="42">
        <f>'Solar - CSP'!V209</f>
        <v>0</v>
      </c>
      <c r="AH284" s="42">
        <f>'Solar - CSP'!W209</f>
        <v>0</v>
      </c>
      <c r="AI284" s="42">
        <f>'Solar - CSP'!X209</f>
        <v>0</v>
      </c>
      <c r="AJ284" s="42">
        <f>'Solar - CSP'!Y209</f>
        <v>0</v>
      </c>
      <c r="AK284" s="42">
        <f>'Solar - CSP'!Z209</f>
        <v>0</v>
      </c>
      <c r="AL284" s="42">
        <f>'Solar - CSP'!AA209</f>
        <v>0</v>
      </c>
      <c r="AM284" s="42">
        <f>'Solar - CSP'!AB209</f>
        <v>0</v>
      </c>
      <c r="AN284" s="42">
        <f>'Solar - CSP'!AC209</f>
        <v>0</v>
      </c>
      <c r="AO284" s="42">
        <f>'Solar - CSP'!AD209</f>
        <v>0</v>
      </c>
      <c r="AP284" s="42">
        <f>'Solar - CSP'!AE209</f>
        <v>0</v>
      </c>
      <c r="AQ284" s="42">
        <f>'Solar - CSP'!AF209</f>
        <v>0</v>
      </c>
      <c r="AR284" s="42">
        <f>'Solar - CSP'!AG209</f>
        <v>0</v>
      </c>
      <c r="AS284" s="42">
        <f>'Solar - CSP'!AH209</f>
        <v>0</v>
      </c>
      <c r="AT284" s="42">
        <f>'Solar - CSP'!AI209</f>
        <v>0</v>
      </c>
      <c r="AU284" s="42">
        <f>'Solar - CSP'!AJ209</f>
        <v>0</v>
      </c>
      <c r="AV284" s="42">
        <f>'Solar - CSP'!AK209</f>
        <v>0</v>
      </c>
      <c r="AW284" s="42">
        <f>'Solar - CSP'!AL209</f>
        <v>0</v>
      </c>
      <c r="AX284" s="42">
        <f>'Solar - CSP'!AM209</f>
        <v>0</v>
      </c>
      <c r="AY284" s="42">
        <f>'Solar - CSP'!AN209</f>
        <v>0</v>
      </c>
      <c r="AZ284" s="42">
        <f>'Solar - CSP'!AO209</f>
        <v>0</v>
      </c>
      <c r="BA284" s="42">
        <f>'Solar - CSP'!AP209</f>
        <v>0</v>
      </c>
      <c r="BB284" s="42">
        <f>'Solar - CSP'!AQ209</f>
        <v>0</v>
      </c>
      <c r="BC284" s="42">
        <f>'Solar - CSP'!AR209</f>
        <v>0</v>
      </c>
      <c r="BD284" s="42">
        <f>'Solar - CSP'!AS209</f>
        <v>0</v>
      </c>
      <c r="BE284" s="42">
        <f>'Solar - CSP'!AT209</f>
        <v>0</v>
      </c>
      <c r="BF284" s="42">
        <f>'Solar - CSP'!AU209</f>
        <v>0</v>
      </c>
      <c r="BG284" s="42">
        <f>'Solar - CSP'!AV209</f>
        <v>0</v>
      </c>
    </row>
    <row r="285" spans="1:104">
      <c r="A285" s="872"/>
      <c r="B285" s="876"/>
      <c r="D285" s="802"/>
      <c r="E285" s="8" t="str">
        <f>'Solar - CSP'!K210</f>
        <v>No TES - Class 1 - high</v>
      </c>
      <c r="F285" s="42"/>
      <c r="G285" s="42"/>
      <c r="H285" s="42"/>
      <c r="I285" s="42"/>
      <c r="J285" s="42"/>
      <c r="K285" s="42"/>
      <c r="L285" s="42"/>
      <c r="M285" s="42"/>
      <c r="N285" s="42"/>
      <c r="O285" s="42"/>
      <c r="P285" s="42"/>
      <c r="Q285" s="42"/>
      <c r="R285" s="42"/>
      <c r="S285" s="42"/>
      <c r="T285" s="42"/>
      <c r="U285" s="42"/>
      <c r="V285" s="42"/>
      <c r="W285" s="42">
        <f>'Solar - CSP'!L210</f>
        <v>0</v>
      </c>
      <c r="X285" s="42">
        <f>'Solar - CSP'!M210</f>
        <v>0</v>
      </c>
      <c r="Y285" s="42">
        <f>'Solar - CSP'!N210</f>
        <v>0</v>
      </c>
      <c r="Z285" s="42">
        <f>'Solar - CSP'!O210</f>
        <v>0</v>
      </c>
      <c r="AA285" s="42">
        <f>'Solar - CSP'!P210</f>
        <v>0</v>
      </c>
      <c r="AB285" s="42">
        <f>'Solar - CSP'!Q210</f>
        <v>0</v>
      </c>
      <c r="AC285" s="42">
        <f>'Solar - CSP'!R210</f>
        <v>0</v>
      </c>
      <c r="AD285" s="42">
        <f>'Solar - CSP'!S210</f>
        <v>0</v>
      </c>
      <c r="AE285" s="42">
        <f>'Solar - CSP'!T210</f>
        <v>0</v>
      </c>
      <c r="AF285" s="42">
        <f>'Solar - CSP'!U210</f>
        <v>0</v>
      </c>
      <c r="AG285" s="42">
        <f>'Solar - CSP'!V210</f>
        <v>0</v>
      </c>
      <c r="AH285" s="42">
        <f>'Solar - CSP'!W210</f>
        <v>0</v>
      </c>
      <c r="AI285" s="42">
        <f>'Solar - CSP'!X210</f>
        <v>0</v>
      </c>
      <c r="AJ285" s="42">
        <f>'Solar - CSP'!Y210</f>
        <v>0</v>
      </c>
      <c r="AK285" s="42">
        <f>'Solar - CSP'!Z210</f>
        <v>0</v>
      </c>
      <c r="AL285" s="42">
        <f>'Solar - CSP'!AA210</f>
        <v>0</v>
      </c>
      <c r="AM285" s="42">
        <f>'Solar - CSP'!AB210</f>
        <v>0</v>
      </c>
      <c r="AN285" s="42">
        <f>'Solar - CSP'!AC210</f>
        <v>0</v>
      </c>
      <c r="AO285" s="42">
        <f>'Solar - CSP'!AD210</f>
        <v>0</v>
      </c>
      <c r="AP285" s="42">
        <f>'Solar - CSP'!AE210</f>
        <v>0</v>
      </c>
      <c r="AQ285" s="42">
        <f>'Solar - CSP'!AF210</f>
        <v>0</v>
      </c>
      <c r="AR285" s="42">
        <f>'Solar - CSP'!AG210</f>
        <v>0</v>
      </c>
      <c r="AS285" s="42">
        <f>'Solar - CSP'!AH210</f>
        <v>0</v>
      </c>
      <c r="AT285" s="42">
        <f>'Solar - CSP'!AI210</f>
        <v>0</v>
      </c>
      <c r="AU285" s="42">
        <f>'Solar - CSP'!AJ210</f>
        <v>0</v>
      </c>
      <c r="AV285" s="42">
        <f>'Solar - CSP'!AK210</f>
        <v>0</v>
      </c>
      <c r="AW285" s="42">
        <f>'Solar - CSP'!AL210</f>
        <v>0</v>
      </c>
      <c r="AX285" s="42">
        <f>'Solar - CSP'!AM210</f>
        <v>0</v>
      </c>
      <c r="AY285" s="42">
        <f>'Solar - CSP'!AN210</f>
        <v>0</v>
      </c>
      <c r="AZ285" s="42">
        <f>'Solar - CSP'!AO210</f>
        <v>0</v>
      </c>
      <c r="BA285" s="42">
        <f>'Solar - CSP'!AP210</f>
        <v>0</v>
      </c>
      <c r="BB285" s="42">
        <f>'Solar - CSP'!AQ210</f>
        <v>0</v>
      </c>
      <c r="BC285" s="42">
        <f>'Solar - CSP'!AR210</f>
        <v>0</v>
      </c>
      <c r="BD285" s="42">
        <f>'Solar - CSP'!AS210</f>
        <v>0</v>
      </c>
      <c r="BE285" s="42">
        <f>'Solar - CSP'!AT210</f>
        <v>0</v>
      </c>
      <c r="BF285" s="42">
        <f>'Solar - CSP'!AU210</f>
        <v>0</v>
      </c>
      <c r="BG285" s="42">
        <f>'Solar - CSP'!AV210</f>
        <v>0</v>
      </c>
    </row>
    <row r="286" spans="1:104">
      <c r="A286" s="872"/>
      <c r="B286" s="876"/>
      <c r="D286" s="802"/>
      <c r="E286" s="8" t="str">
        <f>'Solar - CSP'!K211</f>
        <v>No TES - Class 3 - low</v>
      </c>
      <c r="F286" s="42"/>
      <c r="G286" s="42"/>
      <c r="H286" s="42"/>
      <c r="I286" s="42"/>
      <c r="J286" s="42"/>
      <c r="K286" s="42"/>
      <c r="L286" s="42"/>
      <c r="M286" s="42"/>
      <c r="N286" s="42"/>
      <c r="O286" s="42"/>
      <c r="P286" s="42"/>
      <c r="Q286" s="42"/>
      <c r="R286" s="42"/>
      <c r="S286" s="42"/>
      <c r="T286" s="42"/>
      <c r="U286" s="42"/>
      <c r="V286" s="42"/>
      <c r="W286" s="42">
        <f>'Solar - CSP'!L211</f>
        <v>0</v>
      </c>
      <c r="X286" s="42">
        <f>'Solar - CSP'!M211</f>
        <v>0</v>
      </c>
      <c r="Y286" s="42">
        <f>'Solar - CSP'!N211</f>
        <v>0</v>
      </c>
      <c r="Z286" s="42">
        <f>'Solar - CSP'!O211</f>
        <v>0</v>
      </c>
      <c r="AA286" s="42">
        <f>'Solar - CSP'!P211</f>
        <v>0</v>
      </c>
      <c r="AB286" s="42">
        <f>'Solar - CSP'!Q211</f>
        <v>0</v>
      </c>
      <c r="AC286" s="42">
        <f>'Solar - CSP'!R211</f>
        <v>0</v>
      </c>
      <c r="AD286" s="42">
        <f>'Solar - CSP'!S211</f>
        <v>0</v>
      </c>
      <c r="AE286" s="42">
        <f>'Solar - CSP'!T211</f>
        <v>0</v>
      </c>
      <c r="AF286" s="42">
        <f>'Solar - CSP'!U211</f>
        <v>0</v>
      </c>
      <c r="AG286" s="42">
        <f>'Solar - CSP'!V211</f>
        <v>0</v>
      </c>
      <c r="AH286" s="42">
        <f>'Solar - CSP'!W211</f>
        <v>0</v>
      </c>
      <c r="AI286" s="42">
        <f>'Solar - CSP'!X211</f>
        <v>0</v>
      </c>
      <c r="AJ286" s="42">
        <f>'Solar - CSP'!Y211</f>
        <v>0</v>
      </c>
      <c r="AK286" s="42">
        <f>'Solar - CSP'!Z211</f>
        <v>0</v>
      </c>
      <c r="AL286" s="42">
        <f>'Solar - CSP'!AA211</f>
        <v>0</v>
      </c>
      <c r="AM286" s="42">
        <f>'Solar - CSP'!AB211</f>
        <v>0</v>
      </c>
      <c r="AN286" s="42">
        <f>'Solar - CSP'!AC211</f>
        <v>0</v>
      </c>
      <c r="AO286" s="42">
        <f>'Solar - CSP'!AD211</f>
        <v>0</v>
      </c>
      <c r="AP286" s="42">
        <f>'Solar - CSP'!AE211</f>
        <v>0</v>
      </c>
      <c r="AQ286" s="42">
        <f>'Solar - CSP'!AF211</f>
        <v>0</v>
      </c>
      <c r="AR286" s="42">
        <f>'Solar - CSP'!AG211</f>
        <v>0</v>
      </c>
      <c r="AS286" s="42">
        <f>'Solar - CSP'!AH211</f>
        <v>0</v>
      </c>
      <c r="AT286" s="42">
        <f>'Solar - CSP'!AI211</f>
        <v>0</v>
      </c>
      <c r="AU286" s="42">
        <f>'Solar - CSP'!AJ211</f>
        <v>0</v>
      </c>
      <c r="AV286" s="42">
        <f>'Solar - CSP'!AK211</f>
        <v>0</v>
      </c>
      <c r="AW286" s="42">
        <f>'Solar - CSP'!AL211</f>
        <v>0</v>
      </c>
      <c r="AX286" s="42">
        <f>'Solar - CSP'!AM211</f>
        <v>0</v>
      </c>
      <c r="AY286" s="42">
        <f>'Solar - CSP'!AN211</f>
        <v>0</v>
      </c>
      <c r="AZ286" s="42">
        <f>'Solar - CSP'!AO211</f>
        <v>0</v>
      </c>
      <c r="BA286" s="42">
        <f>'Solar - CSP'!AP211</f>
        <v>0</v>
      </c>
      <c r="BB286" s="42">
        <f>'Solar - CSP'!AQ211</f>
        <v>0</v>
      </c>
      <c r="BC286" s="42">
        <f>'Solar - CSP'!AR211</f>
        <v>0</v>
      </c>
      <c r="BD286" s="42">
        <f>'Solar - CSP'!AS211</f>
        <v>0</v>
      </c>
      <c r="BE286" s="42">
        <f>'Solar - CSP'!AT211</f>
        <v>0</v>
      </c>
      <c r="BF286" s="42">
        <f>'Solar - CSP'!AU211</f>
        <v>0</v>
      </c>
      <c r="BG286" s="42">
        <f>'Solar - CSP'!AV211</f>
        <v>0</v>
      </c>
    </row>
    <row r="287" spans="1:104">
      <c r="A287" s="872"/>
      <c r="B287" s="876"/>
      <c r="D287" s="802"/>
      <c r="E287" s="8" t="str">
        <f>'Solar - CSP'!K212</f>
        <v>No TES - Class 3 - mid</v>
      </c>
      <c r="F287" s="42"/>
      <c r="G287" s="42"/>
      <c r="H287" s="42"/>
      <c r="I287" s="42"/>
      <c r="J287" s="42"/>
      <c r="K287" s="42"/>
      <c r="L287" s="42"/>
      <c r="M287" s="42"/>
      <c r="N287" s="42"/>
      <c r="O287" s="42"/>
      <c r="P287" s="42"/>
      <c r="Q287" s="42"/>
      <c r="R287" s="42"/>
      <c r="S287" s="42"/>
      <c r="T287" s="42"/>
      <c r="U287" s="42"/>
      <c r="V287" s="42">
        <f>'Solar - CSP'!L33</f>
        <v>0</v>
      </c>
      <c r="W287" s="42">
        <f>'Solar - CSP'!L212</f>
        <v>0</v>
      </c>
      <c r="X287" s="42">
        <f>'Solar - CSP'!M212</f>
        <v>0</v>
      </c>
      <c r="Y287" s="42">
        <f>'Solar - CSP'!N212</f>
        <v>0</v>
      </c>
      <c r="Z287" s="42">
        <f>'Solar - CSP'!O212</f>
        <v>0</v>
      </c>
      <c r="AA287" s="42">
        <f>'Solar - CSP'!P212</f>
        <v>0</v>
      </c>
      <c r="AB287" s="42">
        <f>'Solar - CSP'!Q212</f>
        <v>0</v>
      </c>
      <c r="AC287" s="42">
        <f>'Solar - CSP'!R212</f>
        <v>0</v>
      </c>
      <c r="AD287" s="42">
        <f>'Solar - CSP'!S212</f>
        <v>0</v>
      </c>
      <c r="AE287" s="42">
        <f>'Solar - CSP'!T212</f>
        <v>0</v>
      </c>
      <c r="AF287" s="42">
        <f>'Solar - CSP'!U212</f>
        <v>0</v>
      </c>
      <c r="AG287" s="42">
        <f>'Solar - CSP'!V212</f>
        <v>0</v>
      </c>
      <c r="AH287" s="42">
        <f>'Solar - CSP'!W212</f>
        <v>0</v>
      </c>
      <c r="AI287" s="42">
        <f>'Solar - CSP'!X212</f>
        <v>0</v>
      </c>
      <c r="AJ287" s="42">
        <f>'Solar - CSP'!Y212</f>
        <v>0</v>
      </c>
      <c r="AK287" s="42">
        <f>'Solar - CSP'!Z212</f>
        <v>0</v>
      </c>
      <c r="AL287" s="42">
        <f>'Solar - CSP'!AA212</f>
        <v>0</v>
      </c>
      <c r="AM287" s="42">
        <f>'Solar - CSP'!AB212</f>
        <v>0</v>
      </c>
      <c r="AN287" s="42">
        <f>'Solar - CSP'!AC212</f>
        <v>0</v>
      </c>
      <c r="AO287" s="42">
        <f>'Solar - CSP'!AD212</f>
        <v>0</v>
      </c>
      <c r="AP287" s="42">
        <f>'Solar - CSP'!AE212</f>
        <v>0</v>
      </c>
      <c r="AQ287" s="42">
        <f>'Solar - CSP'!AF212</f>
        <v>0</v>
      </c>
      <c r="AR287" s="42">
        <f>'Solar - CSP'!AG212</f>
        <v>0</v>
      </c>
      <c r="AS287" s="42">
        <f>'Solar - CSP'!AH212</f>
        <v>0</v>
      </c>
      <c r="AT287" s="42">
        <f>'Solar - CSP'!AI212</f>
        <v>0</v>
      </c>
      <c r="AU287" s="42">
        <f>'Solar - CSP'!AJ212</f>
        <v>0</v>
      </c>
      <c r="AV287" s="42">
        <f>'Solar - CSP'!AK212</f>
        <v>0</v>
      </c>
      <c r="AW287" s="42">
        <f>'Solar - CSP'!AL212</f>
        <v>0</v>
      </c>
      <c r="AX287" s="42">
        <f>'Solar - CSP'!AM212</f>
        <v>0</v>
      </c>
      <c r="AY287" s="42">
        <f>'Solar - CSP'!AN212</f>
        <v>0</v>
      </c>
      <c r="AZ287" s="42">
        <f>'Solar - CSP'!AO212</f>
        <v>0</v>
      </c>
      <c r="BA287" s="42">
        <f>'Solar - CSP'!AP212</f>
        <v>0</v>
      </c>
      <c r="BB287" s="42">
        <f>'Solar - CSP'!AQ212</f>
        <v>0</v>
      </c>
      <c r="BC287" s="42">
        <f>'Solar - CSP'!AR212</f>
        <v>0</v>
      </c>
      <c r="BD287" s="42">
        <f>'Solar - CSP'!AS212</f>
        <v>0</v>
      </c>
      <c r="BE287" s="42">
        <f>'Solar - CSP'!AT212</f>
        <v>0</v>
      </c>
      <c r="BF287" s="42">
        <f>'Solar - CSP'!AU212</f>
        <v>0</v>
      </c>
      <c r="BG287" s="42">
        <f>'Solar - CSP'!AV212</f>
        <v>0</v>
      </c>
    </row>
    <row r="288" spans="1:104">
      <c r="A288" s="872"/>
      <c r="B288" s="876"/>
      <c r="D288" s="802"/>
      <c r="E288" s="8" t="str">
        <f>'Solar - CSP'!K213</f>
        <v>No TES - Class 3 - high</v>
      </c>
      <c r="F288" s="42"/>
      <c r="G288" s="42"/>
      <c r="H288" s="42"/>
      <c r="I288" s="42"/>
      <c r="J288" s="42"/>
      <c r="K288" s="42"/>
      <c r="L288" s="42"/>
      <c r="M288" s="42"/>
      <c r="N288" s="42"/>
      <c r="O288" s="42"/>
      <c r="P288" s="42"/>
      <c r="Q288" s="42"/>
      <c r="R288" s="42"/>
      <c r="S288" s="42"/>
      <c r="T288" s="42"/>
      <c r="U288" s="42"/>
      <c r="V288" s="42"/>
      <c r="W288" s="42">
        <f>'Solar - CSP'!L213</f>
        <v>0</v>
      </c>
      <c r="X288" s="42">
        <f>'Solar - CSP'!M213</f>
        <v>0</v>
      </c>
      <c r="Y288" s="42">
        <f>'Solar - CSP'!N213</f>
        <v>0</v>
      </c>
      <c r="Z288" s="42">
        <f>'Solar - CSP'!O213</f>
        <v>0</v>
      </c>
      <c r="AA288" s="42">
        <f>'Solar - CSP'!P213</f>
        <v>0</v>
      </c>
      <c r="AB288" s="42">
        <f>'Solar - CSP'!Q213</f>
        <v>0</v>
      </c>
      <c r="AC288" s="42">
        <f>'Solar - CSP'!R213</f>
        <v>0</v>
      </c>
      <c r="AD288" s="42">
        <f>'Solar - CSP'!S213</f>
        <v>0</v>
      </c>
      <c r="AE288" s="42">
        <f>'Solar - CSP'!T213</f>
        <v>0</v>
      </c>
      <c r="AF288" s="42">
        <f>'Solar - CSP'!U213</f>
        <v>0</v>
      </c>
      <c r="AG288" s="42">
        <f>'Solar - CSP'!V213</f>
        <v>0</v>
      </c>
      <c r="AH288" s="42">
        <f>'Solar - CSP'!W213</f>
        <v>0</v>
      </c>
      <c r="AI288" s="42">
        <f>'Solar - CSP'!X213</f>
        <v>0</v>
      </c>
      <c r="AJ288" s="42">
        <f>'Solar - CSP'!Y213</f>
        <v>0</v>
      </c>
      <c r="AK288" s="42">
        <f>'Solar - CSP'!Z213</f>
        <v>0</v>
      </c>
      <c r="AL288" s="42">
        <f>'Solar - CSP'!AA213</f>
        <v>0</v>
      </c>
      <c r="AM288" s="42">
        <f>'Solar - CSP'!AB213</f>
        <v>0</v>
      </c>
      <c r="AN288" s="42">
        <f>'Solar - CSP'!AC213</f>
        <v>0</v>
      </c>
      <c r="AO288" s="42">
        <f>'Solar - CSP'!AD213</f>
        <v>0</v>
      </c>
      <c r="AP288" s="42">
        <f>'Solar - CSP'!AE213</f>
        <v>0</v>
      </c>
      <c r="AQ288" s="42">
        <f>'Solar - CSP'!AF213</f>
        <v>0</v>
      </c>
      <c r="AR288" s="42">
        <f>'Solar - CSP'!AG213</f>
        <v>0</v>
      </c>
      <c r="AS288" s="42">
        <f>'Solar - CSP'!AH213</f>
        <v>0</v>
      </c>
      <c r="AT288" s="42">
        <f>'Solar - CSP'!AI213</f>
        <v>0</v>
      </c>
      <c r="AU288" s="42">
        <f>'Solar - CSP'!AJ213</f>
        <v>0</v>
      </c>
      <c r="AV288" s="42">
        <f>'Solar - CSP'!AK213</f>
        <v>0</v>
      </c>
      <c r="AW288" s="42">
        <f>'Solar - CSP'!AL213</f>
        <v>0</v>
      </c>
      <c r="AX288" s="42">
        <f>'Solar - CSP'!AM213</f>
        <v>0</v>
      </c>
      <c r="AY288" s="42">
        <f>'Solar - CSP'!AN213</f>
        <v>0</v>
      </c>
      <c r="AZ288" s="42">
        <f>'Solar - CSP'!AO213</f>
        <v>0</v>
      </c>
      <c r="BA288" s="42">
        <f>'Solar - CSP'!AP213</f>
        <v>0</v>
      </c>
      <c r="BB288" s="42">
        <f>'Solar - CSP'!AQ213</f>
        <v>0</v>
      </c>
      <c r="BC288" s="42">
        <f>'Solar - CSP'!AR213</f>
        <v>0</v>
      </c>
      <c r="BD288" s="42">
        <f>'Solar - CSP'!AS213</f>
        <v>0</v>
      </c>
      <c r="BE288" s="42">
        <f>'Solar - CSP'!AT213</f>
        <v>0</v>
      </c>
      <c r="BF288" s="42">
        <f>'Solar - CSP'!AU213</f>
        <v>0</v>
      </c>
      <c r="BG288" s="42">
        <f>'Solar - CSP'!AV213</f>
        <v>0</v>
      </c>
    </row>
    <row r="289" spans="1:59">
      <c r="A289" s="872"/>
      <c r="B289" s="876"/>
      <c r="D289" s="802"/>
      <c r="E289" s="8" t="str">
        <f>'Solar - CSP'!K214</f>
        <v>No TES - Class 5 - low</v>
      </c>
      <c r="F289" s="42"/>
      <c r="G289" s="42"/>
      <c r="H289" s="42"/>
      <c r="I289" s="42"/>
      <c r="J289" s="42"/>
      <c r="K289" s="42"/>
      <c r="L289" s="42"/>
      <c r="M289" s="42"/>
      <c r="N289" s="42"/>
      <c r="O289" s="42"/>
      <c r="P289" s="42"/>
      <c r="Q289" s="42"/>
      <c r="R289" s="42"/>
      <c r="S289" s="42"/>
      <c r="T289" s="42"/>
      <c r="U289" s="42"/>
      <c r="V289" s="42"/>
      <c r="W289" s="42">
        <f>'Solar - CSP'!L214</f>
        <v>0</v>
      </c>
      <c r="X289" s="42">
        <f>'Solar - CSP'!M214</f>
        <v>0</v>
      </c>
      <c r="Y289" s="42">
        <f>'Solar - CSP'!N214</f>
        <v>0</v>
      </c>
      <c r="Z289" s="42">
        <f>'Solar - CSP'!O214</f>
        <v>0</v>
      </c>
      <c r="AA289" s="42">
        <f>'Solar - CSP'!P214</f>
        <v>0</v>
      </c>
      <c r="AB289" s="42">
        <f>'Solar - CSP'!Q214</f>
        <v>0</v>
      </c>
      <c r="AC289" s="42">
        <f>'Solar - CSP'!R214</f>
        <v>0</v>
      </c>
      <c r="AD289" s="42">
        <f>'Solar - CSP'!S214</f>
        <v>0</v>
      </c>
      <c r="AE289" s="42">
        <f>'Solar - CSP'!T214</f>
        <v>0</v>
      </c>
      <c r="AF289" s="42">
        <f>'Solar - CSP'!U214</f>
        <v>0</v>
      </c>
      <c r="AG289" s="42">
        <f>'Solar - CSP'!V214</f>
        <v>0</v>
      </c>
      <c r="AH289" s="42">
        <f>'Solar - CSP'!W214</f>
        <v>0</v>
      </c>
      <c r="AI289" s="42">
        <f>'Solar - CSP'!X214</f>
        <v>0</v>
      </c>
      <c r="AJ289" s="42">
        <f>'Solar - CSP'!Y214</f>
        <v>0</v>
      </c>
      <c r="AK289" s="42">
        <f>'Solar - CSP'!Z214</f>
        <v>0</v>
      </c>
      <c r="AL289" s="42">
        <f>'Solar - CSP'!AA214</f>
        <v>0</v>
      </c>
      <c r="AM289" s="42">
        <f>'Solar - CSP'!AB214</f>
        <v>0</v>
      </c>
      <c r="AN289" s="42">
        <f>'Solar - CSP'!AC214</f>
        <v>0</v>
      </c>
      <c r="AO289" s="42">
        <f>'Solar - CSP'!AD214</f>
        <v>0</v>
      </c>
      <c r="AP289" s="42">
        <f>'Solar - CSP'!AE214</f>
        <v>0</v>
      </c>
      <c r="AQ289" s="42">
        <f>'Solar - CSP'!AF214</f>
        <v>0</v>
      </c>
      <c r="AR289" s="42">
        <f>'Solar - CSP'!AG214</f>
        <v>0</v>
      </c>
      <c r="AS289" s="42">
        <f>'Solar - CSP'!AH214</f>
        <v>0</v>
      </c>
      <c r="AT289" s="42">
        <f>'Solar - CSP'!AI214</f>
        <v>0</v>
      </c>
      <c r="AU289" s="42">
        <f>'Solar - CSP'!AJ214</f>
        <v>0</v>
      </c>
      <c r="AV289" s="42">
        <f>'Solar - CSP'!AK214</f>
        <v>0</v>
      </c>
      <c r="AW289" s="42">
        <f>'Solar - CSP'!AL214</f>
        <v>0</v>
      </c>
      <c r="AX289" s="42">
        <f>'Solar - CSP'!AM214</f>
        <v>0</v>
      </c>
      <c r="AY289" s="42">
        <f>'Solar - CSP'!AN214</f>
        <v>0</v>
      </c>
      <c r="AZ289" s="42">
        <f>'Solar - CSP'!AO214</f>
        <v>0</v>
      </c>
      <c r="BA289" s="42">
        <f>'Solar - CSP'!AP214</f>
        <v>0</v>
      </c>
      <c r="BB289" s="42">
        <f>'Solar - CSP'!AQ214</f>
        <v>0</v>
      </c>
      <c r="BC289" s="42">
        <f>'Solar - CSP'!AR214</f>
        <v>0</v>
      </c>
      <c r="BD289" s="42">
        <f>'Solar - CSP'!AS214</f>
        <v>0</v>
      </c>
      <c r="BE289" s="42">
        <f>'Solar - CSP'!AT214</f>
        <v>0</v>
      </c>
      <c r="BF289" s="42">
        <f>'Solar - CSP'!AU214</f>
        <v>0</v>
      </c>
      <c r="BG289" s="42">
        <f>'Solar - CSP'!AV214</f>
        <v>0</v>
      </c>
    </row>
    <row r="290" spans="1:59">
      <c r="A290" s="872"/>
      <c r="B290" s="876"/>
      <c r="D290" s="802"/>
      <c r="E290" s="8" t="str">
        <f>'Solar - CSP'!K215</f>
        <v>No TES - Class 5 - mid</v>
      </c>
      <c r="F290" s="42"/>
      <c r="G290" s="42"/>
      <c r="H290" s="42"/>
      <c r="I290" s="42"/>
      <c r="J290" s="42"/>
      <c r="K290" s="42"/>
      <c r="L290" s="42"/>
      <c r="M290" s="42"/>
      <c r="N290" s="42"/>
      <c r="O290" s="42"/>
      <c r="P290" s="42"/>
      <c r="Q290" s="42"/>
      <c r="R290" s="42"/>
      <c r="S290" s="42"/>
      <c r="T290" s="42"/>
      <c r="U290" s="42"/>
      <c r="V290" s="42">
        <f>'Solar - CSP'!L34</f>
        <v>0</v>
      </c>
      <c r="W290" s="42">
        <f>'Solar - CSP'!L215</f>
        <v>0</v>
      </c>
      <c r="X290" s="42">
        <f>'Solar - CSP'!M215</f>
        <v>0</v>
      </c>
      <c r="Y290" s="42">
        <f>'Solar - CSP'!N215</f>
        <v>0</v>
      </c>
      <c r="Z290" s="42">
        <f>'Solar - CSP'!O215</f>
        <v>0</v>
      </c>
      <c r="AA290" s="42">
        <f>'Solar - CSP'!P215</f>
        <v>0</v>
      </c>
      <c r="AB290" s="42">
        <f>'Solar - CSP'!Q215</f>
        <v>0</v>
      </c>
      <c r="AC290" s="42">
        <f>'Solar - CSP'!R215</f>
        <v>0</v>
      </c>
      <c r="AD290" s="42">
        <f>'Solar - CSP'!S215</f>
        <v>0</v>
      </c>
      <c r="AE290" s="42">
        <f>'Solar - CSP'!T215</f>
        <v>0</v>
      </c>
      <c r="AF290" s="42">
        <f>'Solar - CSP'!U215</f>
        <v>0</v>
      </c>
      <c r="AG290" s="42">
        <f>'Solar - CSP'!V215</f>
        <v>0</v>
      </c>
      <c r="AH290" s="42">
        <f>'Solar - CSP'!W215</f>
        <v>0</v>
      </c>
      <c r="AI290" s="42">
        <f>'Solar - CSP'!X215</f>
        <v>0</v>
      </c>
      <c r="AJ290" s="42">
        <f>'Solar - CSP'!Y215</f>
        <v>0</v>
      </c>
      <c r="AK290" s="42">
        <f>'Solar - CSP'!Z215</f>
        <v>0</v>
      </c>
      <c r="AL290" s="42">
        <f>'Solar - CSP'!AA215</f>
        <v>0</v>
      </c>
      <c r="AM290" s="42">
        <f>'Solar - CSP'!AB215</f>
        <v>0</v>
      </c>
      <c r="AN290" s="42">
        <f>'Solar - CSP'!AC215</f>
        <v>0</v>
      </c>
      <c r="AO290" s="42">
        <f>'Solar - CSP'!AD215</f>
        <v>0</v>
      </c>
      <c r="AP290" s="42">
        <f>'Solar - CSP'!AE215</f>
        <v>0</v>
      </c>
      <c r="AQ290" s="42">
        <f>'Solar - CSP'!AF215</f>
        <v>0</v>
      </c>
      <c r="AR290" s="42">
        <f>'Solar - CSP'!AG215</f>
        <v>0</v>
      </c>
      <c r="AS290" s="42">
        <f>'Solar - CSP'!AH215</f>
        <v>0</v>
      </c>
      <c r="AT290" s="42">
        <f>'Solar - CSP'!AI215</f>
        <v>0</v>
      </c>
      <c r="AU290" s="42">
        <f>'Solar - CSP'!AJ215</f>
        <v>0</v>
      </c>
      <c r="AV290" s="42">
        <f>'Solar - CSP'!AK215</f>
        <v>0</v>
      </c>
      <c r="AW290" s="42">
        <f>'Solar - CSP'!AL215</f>
        <v>0</v>
      </c>
      <c r="AX290" s="42">
        <f>'Solar - CSP'!AM215</f>
        <v>0</v>
      </c>
      <c r="AY290" s="42">
        <f>'Solar - CSP'!AN215</f>
        <v>0</v>
      </c>
      <c r="AZ290" s="42">
        <f>'Solar - CSP'!AO215</f>
        <v>0</v>
      </c>
      <c r="BA290" s="42">
        <f>'Solar - CSP'!AP215</f>
        <v>0</v>
      </c>
      <c r="BB290" s="42">
        <f>'Solar - CSP'!AQ215</f>
        <v>0</v>
      </c>
      <c r="BC290" s="42">
        <f>'Solar - CSP'!AR215</f>
        <v>0</v>
      </c>
      <c r="BD290" s="42">
        <f>'Solar - CSP'!AS215</f>
        <v>0</v>
      </c>
      <c r="BE290" s="42">
        <f>'Solar - CSP'!AT215</f>
        <v>0</v>
      </c>
      <c r="BF290" s="42">
        <f>'Solar - CSP'!AU215</f>
        <v>0</v>
      </c>
      <c r="BG290" s="42">
        <f>'Solar - CSP'!AV215</f>
        <v>0</v>
      </c>
    </row>
    <row r="291" spans="1:59">
      <c r="A291" s="872"/>
      <c r="B291" s="876"/>
      <c r="D291" s="802"/>
      <c r="E291" s="8" t="str">
        <f>'Solar - CSP'!K216</f>
        <v>No TES - Class 5 - high</v>
      </c>
      <c r="F291" s="42"/>
      <c r="G291" s="42"/>
      <c r="H291" s="42"/>
      <c r="I291" s="42"/>
      <c r="J291" s="42"/>
      <c r="K291" s="42"/>
      <c r="L291" s="42"/>
      <c r="M291" s="42"/>
      <c r="N291" s="42"/>
      <c r="O291" s="42"/>
      <c r="P291" s="42"/>
      <c r="Q291" s="42"/>
      <c r="R291" s="42"/>
      <c r="S291" s="42"/>
      <c r="T291" s="42"/>
      <c r="U291" s="42"/>
      <c r="V291" s="42"/>
      <c r="W291" s="42">
        <f>'Solar - CSP'!L216</f>
        <v>0</v>
      </c>
      <c r="X291" s="42">
        <f>'Solar - CSP'!M216</f>
        <v>0</v>
      </c>
      <c r="Y291" s="42">
        <f>'Solar - CSP'!N216</f>
        <v>0</v>
      </c>
      <c r="Z291" s="42">
        <f>'Solar - CSP'!O216</f>
        <v>0</v>
      </c>
      <c r="AA291" s="42">
        <f>'Solar - CSP'!P216</f>
        <v>0</v>
      </c>
      <c r="AB291" s="42">
        <f>'Solar - CSP'!Q216</f>
        <v>0</v>
      </c>
      <c r="AC291" s="42">
        <f>'Solar - CSP'!R216</f>
        <v>0</v>
      </c>
      <c r="AD291" s="42">
        <f>'Solar - CSP'!S216</f>
        <v>0</v>
      </c>
      <c r="AE291" s="42">
        <f>'Solar - CSP'!T216</f>
        <v>0</v>
      </c>
      <c r="AF291" s="42">
        <f>'Solar - CSP'!U216</f>
        <v>0</v>
      </c>
      <c r="AG291" s="42">
        <f>'Solar - CSP'!V216</f>
        <v>0</v>
      </c>
      <c r="AH291" s="42">
        <f>'Solar - CSP'!W216</f>
        <v>0</v>
      </c>
      <c r="AI291" s="42">
        <f>'Solar - CSP'!X216</f>
        <v>0</v>
      </c>
      <c r="AJ291" s="42">
        <f>'Solar - CSP'!Y216</f>
        <v>0</v>
      </c>
      <c r="AK291" s="42">
        <f>'Solar - CSP'!Z216</f>
        <v>0</v>
      </c>
      <c r="AL291" s="42">
        <f>'Solar - CSP'!AA216</f>
        <v>0</v>
      </c>
      <c r="AM291" s="42">
        <f>'Solar - CSP'!AB216</f>
        <v>0</v>
      </c>
      <c r="AN291" s="42">
        <f>'Solar - CSP'!AC216</f>
        <v>0</v>
      </c>
      <c r="AO291" s="42">
        <f>'Solar - CSP'!AD216</f>
        <v>0</v>
      </c>
      <c r="AP291" s="42">
        <f>'Solar - CSP'!AE216</f>
        <v>0</v>
      </c>
      <c r="AQ291" s="42">
        <f>'Solar - CSP'!AF216</f>
        <v>0</v>
      </c>
      <c r="AR291" s="42">
        <f>'Solar - CSP'!AG216</f>
        <v>0</v>
      </c>
      <c r="AS291" s="42">
        <f>'Solar - CSP'!AH216</f>
        <v>0</v>
      </c>
      <c r="AT291" s="42">
        <f>'Solar - CSP'!AI216</f>
        <v>0</v>
      </c>
      <c r="AU291" s="42">
        <f>'Solar - CSP'!AJ216</f>
        <v>0</v>
      </c>
      <c r="AV291" s="42">
        <f>'Solar - CSP'!AK216</f>
        <v>0</v>
      </c>
      <c r="AW291" s="42">
        <f>'Solar - CSP'!AL216</f>
        <v>0</v>
      </c>
      <c r="AX291" s="42">
        <f>'Solar - CSP'!AM216</f>
        <v>0</v>
      </c>
      <c r="AY291" s="42">
        <f>'Solar - CSP'!AN216</f>
        <v>0</v>
      </c>
      <c r="AZ291" s="42">
        <f>'Solar - CSP'!AO216</f>
        <v>0</v>
      </c>
      <c r="BA291" s="42">
        <f>'Solar - CSP'!AP216</f>
        <v>0</v>
      </c>
      <c r="BB291" s="42">
        <f>'Solar - CSP'!AQ216</f>
        <v>0</v>
      </c>
      <c r="BC291" s="42">
        <f>'Solar - CSP'!AR216</f>
        <v>0</v>
      </c>
      <c r="BD291" s="42">
        <f>'Solar - CSP'!AS216</f>
        <v>0</v>
      </c>
      <c r="BE291" s="42">
        <f>'Solar - CSP'!AT216</f>
        <v>0</v>
      </c>
      <c r="BF291" s="42">
        <f>'Solar - CSP'!AU216</f>
        <v>0</v>
      </c>
      <c r="BG291" s="42">
        <f>'Solar - CSP'!AV216</f>
        <v>0</v>
      </c>
    </row>
    <row r="292" spans="1:59">
      <c r="A292" s="872"/>
      <c r="B292" s="876"/>
      <c r="D292" s="802"/>
      <c r="E292" s="8" t="str">
        <f>'Solar - CSP'!K217</f>
        <v>6 hrs TES - Class 1 - low</v>
      </c>
      <c r="F292" s="42"/>
      <c r="G292" s="42"/>
      <c r="H292" s="42"/>
      <c r="I292" s="42"/>
      <c r="J292" s="42"/>
      <c r="K292" s="42"/>
      <c r="L292" s="42"/>
      <c r="M292" s="42"/>
      <c r="N292" s="42"/>
      <c r="O292" s="42"/>
      <c r="P292" s="42"/>
      <c r="Q292" s="42"/>
      <c r="R292" s="42"/>
      <c r="S292" s="42"/>
      <c r="T292" s="42"/>
      <c r="U292" s="42"/>
      <c r="V292" s="42"/>
      <c r="W292" s="42">
        <f>'Solar - CSP'!L217</f>
        <v>7040.6407123093422</v>
      </c>
      <c r="X292" s="42">
        <f>'Solar - CSP'!M217</f>
        <v>7040.6407123093422</v>
      </c>
      <c r="Y292" s="42">
        <f>'Solar - CSP'!N217</f>
        <v>4903.6187342629628</v>
      </c>
      <c r="Z292" s="42">
        <f>'Solar - CSP'!O217</f>
        <v>4477.668801837578</v>
      </c>
      <c r="AA292" s="42">
        <f>'Solar - CSP'!P217</f>
        <v>4052.7577716864016</v>
      </c>
      <c r="AB292" s="42">
        <f>'Solar - CSP'!Q217</f>
        <v>3626.8078392610173</v>
      </c>
      <c r="AC292" s="42">
        <f>'Solar - CSP'!R217</f>
        <v>3202.9357113840492</v>
      </c>
      <c r="AD292" s="42">
        <f>'Solar - CSP'!S217</f>
        <v>3202.9357113840492</v>
      </c>
      <c r="AE292" s="42">
        <f>'Solar - CSP'!T217</f>
        <v>3202.9357113840492</v>
      </c>
      <c r="AF292" s="42">
        <f>'Solar - CSP'!U217</f>
        <v>3202.9357113840492</v>
      </c>
      <c r="AG292" s="42">
        <f>'Solar - CSP'!V217</f>
        <v>3202.9357113840492</v>
      </c>
      <c r="AH292" s="42">
        <f>'Solar - CSP'!W217</f>
        <v>3202.9357113840492</v>
      </c>
      <c r="AI292" s="42">
        <f>'Solar - CSP'!X217</f>
        <v>3202.9357113840492</v>
      </c>
      <c r="AJ292" s="42">
        <f>'Solar - CSP'!Y217</f>
        <v>3202.9357113840492</v>
      </c>
      <c r="AK292" s="42">
        <f>'Solar - CSP'!Z217</f>
        <v>3202.9357113840492</v>
      </c>
      <c r="AL292" s="42">
        <f>'Solar - CSP'!AA217</f>
        <v>3202.9357113840492</v>
      </c>
      <c r="AM292" s="42">
        <f>'Solar - CSP'!AB217</f>
        <v>3202.9357113840492</v>
      </c>
      <c r="AN292" s="42">
        <f>'Solar - CSP'!AC217</f>
        <v>3202.9357113840492</v>
      </c>
      <c r="AO292" s="42">
        <f>'Solar - CSP'!AD217</f>
        <v>3202.9357113840492</v>
      </c>
      <c r="AP292" s="42">
        <f>'Solar - CSP'!AE217</f>
        <v>3202.9357113840492</v>
      </c>
      <c r="AQ292" s="42">
        <f>'Solar - CSP'!AF217</f>
        <v>3202.9357113840492</v>
      </c>
      <c r="AR292" s="42">
        <f>'Solar - CSP'!AG217</f>
        <v>3202.9357113840492</v>
      </c>
      <c r="AS292" s="42">
        <f>'Solar - CSP'!AH217</f>
        <v>3202.9357113840492</v>
      </c>
      <c r="AT292" s="42">
        <f>'Solar - CSP'!AI217</f>
        <v>3202.9357113840492</v>
      </c>
      <c r="AU292" s="42">
        <f>'Solar - CSP'!AJ217</f>
        <v>3202.9357113840492</v>
      </c>
      <c r="AV292" s="42">
        <f>'Solar - CSP'!AK217</f>
        <v>3202.9357113840492</v>
      </c>
      <c r="AW292" s="42">
        <f>'Solar - CSP'!AL217</f>
        <v>3202.9357113840492</v>
      </c>
      <c r="AX292" s="42">
        <f>'Solar - CSP'!AM217</f>
        <v>3202.9357113840492</v>
      </c>
      <c r="AY292" s="42">
        <f>'Solar - CSP'!AN217</f>
        <v>3202.9357113840492</v>
      </c>
      <c r="AZ292" s="42">
        <f>'Solar - CSP'!AO217</f>
        <v>3202.9357113840492</v>
      </c>
      <c r="BA292" s="42">
        <f>'Solar - CSP'!AP217</f>
        <v>3202.9357113840492</v>
      </c>
      <c r="BB292" s="42">
        <f>'Solar - CSP'!AQ217</f>
        <v>3202.9357113840492</v>
      </c>
      <c r="BC292" s="42">
        <f>'Solar - CSP'!AR217</f>
        <v>3202.9357113840492</v>
      </c>
      <c r="BD292" s="42">
        <f>'Solar - CSP'!AS217</f>
        <v>3202.9357113840492</v>
      </c>
      <c r="BE292" s="42">
        <f>'Solar - CSP'!AT217</f>
        <v>3202.9357113840492</v>
      </c>
      <c r="BF292" s="42">
        <f>'Solar - CSP'!AU217</f>
        <v>3202.9357113840492</v>
      </c>
      <c r="BG292" s="42">
        <f>'Solar - CSP'!AV217</f>
        <v>3202.9357113840492</v>
      </c>
    </row>
    <row r="293" spans="1:59">
      <c r="A293" s="872"/>
      <c r="B293" s="876"/>
      <c r="D293" s="802"/>
      <c r="E293" s="8" t="str">
        <f>'Solar - CSP'!K218</f>
        <v>6 hrs TES - Class 1 - mid</v>
      </c>
      <c r="F293" s="42"/>
      <c r="G293" s="42"/>
      <c r="H293" s="42"/>
      <c r="I293" s="42"/>
      <c r="J293" s="42"/>
      <c r="K293" s="42"/>
      <c r="L293" s="42"/>
      <c r="M293" s="42"/>
      <c r="N293" s="42"/>
      <c r="O293" s="42"/>
      <c r="P293" s="42"/>
      <c r="Q293" s="42"/>
      <c r="R293" s="42"/>
      <c r="S293" s="42"/>
      <c r="T293" s="42"/>
      <c r="U293" s="42"/>
      <c r="V293" s="42">
        <f>'Solar - CSP'!L35</f>
        <v>7040.6407123093422</v>
      </c>
      <c r="W293" s="42">
        <f>'Solar - CSP'!L218</f>
        <v>7040.6407123093422</v>
      </c>
      <c r="X293" s="42">
        <f>'Solar - CSP'!M218</f>
        <v>7040.6407123093422</v>
      </c>
      <c r="Y293" s="42">
        <f>'Solar - CSP'!N218</f>
        <v>6484.8279956079259</v>
      </c>
      <c r="Z293" s="42">
        <f>'Solar - CSP'!O218</f>
        <v>5920.7040607128438</v>
      </c>
      <c r="AA293" s="42">
        <f>'Solar - CSP'!P218</f>
        <v>5358.6579303661783</v>
      </c>
      <c r="AB293" s="42">
        <f>'Solar - CSP'!Q218</f>
        <v>4794.5339954710953</v>
      </c>
      <c r="AC293" s="42">
        <f>'Solar - CSP'!R218</f>
        <v>4232.4878651244298</v>
      </c>
      <c r="AD293" s="42">
        <f>'Solar - CSP'!S218</f>
        <v>4129.532649750392</v>
      </c>
      <c r="AE293" s="42">
        <f>'Solar - CSP'!T218</f>
        <v>4026.5774343763542</v>
      </c>
      <c r="AF293" s="42">
        <f>'Solar - CSP'!U218</f>
        <v>3923.6222190023154</v>
      </c>
      <c r="AG293" s="42">
        <f>'Solar - CSP'!V218</f>
        <v>3820.6670036282776</v>
      </c>
      <c r="AH293" s="42">
        <f>'Solar - CSP'!W218</f>
        <v>3717.7117882542398</v>
      </c>
      <c r="AI293" s="42">
        <f>'Solar - CSP'!X218</f>
        <v>3614.7565728802019</v>
      </c>
      <c r="AJ293" s="42">
        <f>'Solar - CSP'!Y218</f>
        <v>3511.8013575061636</v>
      </c>
      <c r="AK293" s="42">
        <f>'Solar - CSP'!Z218</f>
        <v>3408.8461421321263</v>
      </c>
      <c r="AL293" s="42">
        <f>'Solar - CSP'!AA218</f>
        <v>3305.8909267580884</v>
      </c>
      <c r="AM293" s="42">
        <f>'Solar - CSP'!AB218</f>
        <v>3202.9357113840492</v>
      </c>
      <c r="AN293" s="42">
        <f>'Solar - CSP'!AC218</f>
        <v>3202.9357113840492</v>
      </c>
      <c r="AO293" s="42">
        <f>'Solar - CSP'!AD218</f>
        <v>3202.9357113840492</v>
      </c>
      <c r="AP293" s="42">
        <f>'Solar - CSP'!AE218</f>
        <v>3202.9357113840492</v>
      </c>
      <c r="AQ293" s="42">
        <f>'Solar - CSP'!AF218</f>
        <v>3202.9357113840492</v>
      </c>
      <c r="AR293" s="42">
        <f>'Solar - CSP'!AG218</f>
        <v>3202.9357113840492</v>
      </c>
      <c r="AS293" s="42">
        <f>'Solar - CSP'!AH218</f>
        <v>3202.9357113840492</v>
      </c>
      <c r="AT293" s="42">
        <f>'Solar - CSP'!AI218</f>
        <v>3202.9357113840492</v>
      </c>
      <c r="AU293" s="42">
        <f>'Solar - CSP'!AJ218</f>
        <v>3202.9357113840492</v>
      </c>
      <c r="AV293" s="42">
        <f>'Solar - CSP'!AK218</f>
        <v>3202.9357113840492</v>
      </c>
      <c r="AW293" s="42">
        <f>'Solar - CSP'!AL218</f>
        <v>3202.9357113840492</v>
      </c>
      <c r="AX293" s="42">
        <f>'Solar - CSP'!AM218</f>
        <v>3202.9357113840492</v>
      </c>
      <c r="AY293" s="42">
        <f>'Solar - CSP'!AN218</f>
        <v>3202.9357113840492</v>
      </c>
      <c r="AZ293" s="42">
        <f>'Solar - CSP'!AO218</f>
        <v>3202.9357113840492</v>
      </c>
      <c r="BA293" s="42">
        <f>'Solar - CSP'!AP218</f>
        <v>3202.9357113840492</v>
      </c>
      <c r="BB293" s="42">
        <f>'Solar - CSP'!AQ218</f>
        <v>3202.9357113840492</v>
      </c>
      <c r="BC293" s="42">
        <f>'Solar - CSP'!AR218</f>
        <v>3202.9357113840492</v>
      </c>
      <c r="BD293" s="42">
        <f>'Solar - CSP'!AS218</f>
        <v>3202.9357113840492</v>
      </c>
      <c r="BE293" s="42">
        <f>'Solar - CSP'!AT218</f>
        <v>3202.9357113840492</v>
      </c>
      <c r="BF293" s="42">
        <f>'Solar - CSP'!AU218</f>
        <v>3202.9357113840492</v>
      </c>
      <c r="BG293" s="42">
        <f>'Solar - CSP'!AV218</f>
        <v>3202.9357113840492</v>
      </c>
    </row>
    <row r="294" spans="1:59">
      <c r="A294" s="872"/>
      <c r="B294" s="876"/>
      <c r="D294" s="802"/>
      <c r="E294" s="8" t="str">
        <f>'Solar - CSP'!K219</f>
        <v>6 hrs TES - Class 1 - high</v>
      </c>
      <c r="F294" s="42"/>
      <c r="G294" s="42"/>
      <c r="H294" s="42"/>
      <c r="I294" s="42"/>
      <c r="J294" s="42"/>
      <c r="K294" s="42"/>
      <c r="L294" s="42"/>
      <c r="M294" s="42"/>
      <c r="N294" s="42"/>
      <c r="O294" s="42"/>
      <c r="P294" s="42"/>
      <c r="Q294" s="42"/>
      <c r="R294" s="42"/>
      <c r="S294" s="42"/>
      <c r="T294" s="42"/>
      <c r="U294" s="42"/>
      <c r="V294" s="42"/>
      <c r="W294" s="42">
        <f>'Solar - CSP'!L219</f>
        <v>7040.6407123093422</v>
      </c>
      <c r="X294" s="42">
        <f>'Solar - CSP'!M219</f>
        <v>7040.6407123093422</v>
      </c>
      <c r="Y294" s="42">
        <f>'Solar - CSP'!N219</f>
        <v>8179.2776048415899</v>
      </c>
      <c r="Z294" s="42">
        <f>'Solar - CSP'!O219</f>
        <v>7462.4350356378936</v>
      </c>
      <c r="AA294" s="42">
        <f>'Solar - CSP'!P219</f>
        <v>6753.9036846278641</v>
      </c>
      <c r="AB294" s="42">
        <f>'Solar - CSP'!Q219</f>
        <v>6043.2945290694179</v>
      </c>
      <c r="AC294" s="42">
        <f>'Solar - CSP'!R219</f>
        <v>5334.7631780593883</v>
      </c>
      <c r="AD294" s="42">
        <f>'Solar - CSP'!S219</f>
        <v>5334.7631780593883</v>
      </c>
      <c r="AE294" s="42">
        <f>'Solar - CSP'!T219</f>
        <v>5334.7631780593883</v>
      </c>
      <c r="AF294" s="42">
        <f>'Solar - CSP'!U219</f>
        <v>5334.7631780593883</v>
      </c>
      <c r="AG294" s="42">
        <f>'Solar - CSP'!V219</f>
        <v>5334.7631780593883</v>
      </c>
      <c r="AH294" s="42">
        <f>'Solar - CSP'!W219</f>
        <v>5334.7631780593883</v>
      </c>
      <c r="AI294" s="42">
        <f>'Solar - CSP'!X219</f>
        <v>5334.7631780593883</v>
      </c>
      <c r="AJ294" s="42">
        <f>'Solar - CSP'!Y219</f>
        <v>5334.7631780593883</v>
      </c>
      <c r="AK294" s="42">
        <f>'Solar - CSP'!Z219</f>
        <v>5334.7631780593883</v>
      </c>
      <c r="AL294" s="42">
        <f>'Solar - CSP'!AA219</f>
        <v>5334.7631780593883</v>
      </c>
      <c r="AM294" s="42">
        <f>'Solar - CSP'!AB219</f>
        <v>5334.7631780593883</v>
      </c>
      <c r="AN294" s="42">
        <f>'Solar - CSP'!AC219</f>
        <v>5334.7631780593883</v>
      </c>
      <c r="AO294" s="42">
        <f>'Solar - CSP'!AD219</f>
        <v>5334.7631780593883</v>
      </c>
      <c r="AP294" s="42">
        <f>'Solar - CSP'!AE219</f>
        <v>5334.7631780593883</v>
      </c>
      <c r="AQ294" s="42">
        <f>'Solar - CSP'!AF219</f>
        <v>5334.7631780593883</v>
      </c>
      <c r="AR294" s="42">
        <f>'Solar - CSP'!AG219</f>
        <v>5334.7631780593883</v>
      </c>
      <c r="AS294" s="42">
        <f>'Solar - CSP'!AH219</f>
        <v>5334.7631780593883</v>
      </c>
      <c r="AT294" s="42">
        <f>'Solar - CSP'!AI219</f>
        <v>5334.7631780593883</v>
      </c>
      <c r="AU294" s="42">
        <f>'Solar - CSP'!AJ219</f>
        <v>5334.7631780593883</v>
      </c>
      <c r="AV294" s="42">
        <f>'Solar - CSP'!AK219</f>
        <v>5334.7631780593883</v>
      </c>
      <c r="AW294" s="42">
        <f>'Solar - CSP'!AL219</f>
        <v>5334.7631780593883</v>
      </c>
      <c r="AX294" s="42">
        <f>'Solar - CSP'!AM219</f>
        <v>5334.7631780593883</v>
      </c>
      <c r="AY294" s="42">
        <f>'Solar - CSP'!AN219</f>
        <v>5334.7631780593883</v>
      </c>
      <c r="AZ294" s="42">
        <f>'Solar - CSP'!AO219</f>
        <v>5334.7631780593883</v>
      </c>
      <c r="BA294" s="42">
        <f>'Solar - CSP'!AP219</f>
        <v>5334.7631780593883</v>
      </c>
      <c r="BB294" s="42">
        <f>'Solar - CSP'!AQ219</f>
        <v>5334.7631780593883</v>
      </c>
      <c r="BC294" s="42">
        <f>'Solar - CSP'!AR219</f>
        <v>5334.7631780593883</v>
      </c>
      <c r="BD294" s="42">
        <f>'Solar - CSP'!AS219</f>
        <v>5334.7631780593883</v>
      </c>
      <c r="BE294" s="42">
        <f>'Solar - CSP'!AT219</f>
        <v>5334.7631780593883</v>
      </c>
      <c r="BF294" s="42">
        <f>'Solar - CSP'!AU219</f>
        <v>5334.7631780593883</v>
      </c>
      <c r="BG294" s="42">
        <f>'Solar - CSP'!AV219</f>
        <v>5334.7631780593883</v>
      </c>
    </row>
    <row r="295" spans="1:59">
      <c r="A295" s="872"/>
      <c r="B295" s="876"/>
      <c r="D295" s="802"/>
      <c r="E295" s="8" t="str">
        <f>'Solar - CSP'!K220</f>
        <v>6 hrs TES - Class 3 - low</v>
      </c>
      <c r="F295" s="42"/>
      <c r="G295" s="42"/>
      <c r="H295" s="42"/>
      <c r="I295" s="42"/>
      <c r="J295" s="42"/>
      <c r="K295" s="42"/>
      <c r="L295" s="42"/>
      <c r="M295" s="42"/>
      <c r="N295" s="42"/>
      <c r="O295" s="42"/>
      <c r="P295" s="42"/>
      <c r="Q295" s="42"/>
      <c r="R295" s="42"/>
      <c r="S295" s="42"/>
      <c r="T295" s="42"/>
      <c r="U295" s="42"/>
      <c r="V295" s="42"/>
      <c r="W295" s="42">
        <f>'Solar - CSP'!L220</f>
        <v>7040.6407123093422</v>
      </c>
      <c r="X295" s="42">
        <f>'Solar - CSP'!M220</f>
        <v>7040.6407123093422</v>
      </c>
      <c r="Y295" s="42">
        <f>'Solar - CSP'!N220</f>
        <v>4903.6187342629628</v>
      </c>
      <c r="Z295" s="42">
        <f>'Solar - CSP'!O220</f>
        <v>4477.668801837578</v>
      </c>
      <c r="AA295" s="42">
        <f>'Solar - CSP'!P220</f>
        <v>4052.7577716864016</v>
      </c>
      <c r="AB295" s="42">
        <f>'Solar - CSP'!Q220</f>
        <v>3626.8078392610173</v>
      </c>
      <c r="AC295" s="42">
        <f>'Solar - CSP'!R220</f>
        <v>3202.9357113840492</v>
      </c>
      <c r="AD295" s="42">
        <f>'Solar - CSP'!S220</f>
        <v>3202.9357113840492</v>
      </c>
      <c r="AE295" s="42">
        <f>'Solar - CSP'!T220</f>
        <v>3202.9357113840492</v>
      </c>
      <c r="AF295" s="42">
        <f>'Solar - CSP'!U220</f>
        <v>3202.9357113840492</v>
      </c>
      <c r="AG295" s="42">
        <f>'Solar - CSP'!V220</f>
        <v>3202.9357113840492</v>
      </c>
      <c r="AH295" s="42">
        <f>'Solar - CSP'!W220</f>
        <v>3202.9357113840492</v>
      </c>
      <c r="AI295" s="42">
        <f>'Solar - CSP'!X220</f>
        <v>3202.9357113840492</v>
      </c>
      <c r="AJ295" s="42">
        <f>'Solar - CSP'!Y220</f>
        <v>3202.9357113840492</v>
      </c>
      <c r="AK295" s="42">
        <f>'Solar - CSP'!Z220</f>
        <v>3202.9357113840492</v>
      </c>
      <c r="AL295" s="42">
        <f>'Solar - CSP'!AA220</f>
        <v>3202.9357113840492</v>
      </c>
      <c r="AM295" s="42">
        <f>'Solar - CSP'!AB220</f>
        <v>3202.9357113840492</v>
      </c>
      <c r="AN295" s="42">
        <f>'Solar - CSP'!AC220</f>
        <v>3202.9357113840492</v>
      </c>
      <c r="AO295" s="42">
        <f>'Solar - CSP'!AD220</f>
        <v>3202.9357113840492</v>
      </c>
      <c r="AP295" s="42">
        <f>'Solar - CSP'!AE220</f>
        <v>3202.9357113840492</v>
      </c>
      <c r="AQ295" s="42">
        <f>'Solar - CSP'!AF220</f>
        <v>3202.9357113840492</v>
      </c>
      <c r="AR295" s="42">
        <f>'Solar - CSP'!AG220</f>
        <v>3202.9357113840492</v>
      </c>
      <c r="AS295" s="42">
        <f>'Solar - CSP'!AH220</f>
        <v>3202.9357113840492</v>
      </c>
      <c r="AT295" s="42">
        <f>'Solar - CSP'!AI220</f>
        <v>3202.9357113840492</v>
      </c>
      <c r="AU295" s="42">
        <f>'Solar - CSP'!AJ220</f>
        <v>3202.9357113840492</v>
      </c>
      <c r="AV295" s="42">
        <f>'Solar - CSP'!AK220</f>
        <v>3202.9357113840492</v>
      </c>
      <c r="AW295" s="42">
        <f>'Solar - CSP'!AL220</f>
        <v>3202.9357113840492</v>
      </c>
      <c r="AX295" s="42">
        <f>'Solar - CSP'!AM220</f>
        <v>3202.9357113840492</v>
      </c>
      <c r="AY295" s="42">
        <f>'Solar - CSP'!AN220</f>
        <v>3202.9357113840492</v>
      </c>
      <c r="AZ295" s="42">
        <f>'Solar - CSP'!AO220</f>
        <v>3202.9357113840492</v>
      </c>
      <c r="BA295" s="42">
        <f>'Solar - CSP'!AP220</f>
        <v>3202.9357113840492</v>
      </c>
      <c r="BB295" s="42">
        <f>'Solar - CSP'!AQ220</f>
        <v>3202.9357113840492</v>
      </c>
      <c r="BC295" s="42">
        <f>'Solar - CSP'!AR220</f>
        <v>3202.9357113840492</v>
      </c>
      <c r="BD295" s="42">
        <f>'Solar - CSP'!AS220</f>
        <v>3202.9357113840492</v>
      </c>
      <c r="BE295" s="42">
        <f>'Solar - CSP'!AT220</f>
        <v>3202.9357113840492</v>
      </c>
      <c r="BF295" s="42">
        <f>'Solar - CSP'!AU220</f>
        <v>3202.9357113840492</v>
      </c>
      <c r="BG295" s="42">
        <f>'Solar - CSP'!AV220</f>
        <v>3202.9357113840492</v>
      </c>
    </row>
    <row r="296" spans="1:59">
      <c r="A296" s="872"/>
      <c r="B296" s="876"/>
      <c r="D296" s="802"/>
      <c r="E296" s="8" t="str">
        <f>'Solar - CSP'!K221</f>
        <v>6 hrs TES - Class 3 - mid</v>
      </c>
      <c r="F296" s="42"/>
      <c r="G296" s="42"/>
      <c r="H296" s="42"/>
      <c r="I296" s="42"/>
      <c r="J296" s="42"/>
      <c r="K296" s="42"/>
      <c r="L296" s="42"/>
      <c r="M296" s="42"/>
      <c r="N296" s="42"/>
      <c r="O296" s="42"/>
      <c r="P296" s="42"/>
      <c r="Q296" s="42"/>
      <c r="R296" s="42"/>
      <c r="S296" s="42"/>
      <c r="T296" s="42"/>
      <c r="U296" s="42"/>
      <c r="V296" s="42">
        <f>'Solar - CSP'!L36</f>
        <v>7040.6407123093422</v>
      </c>
      <c r="W296" s="42">
        <f>'Solar - CSP'!L221</f>
        <v>7040.6407123093422</v>
      </c>
      <c r="X296" s="42">
        <f>'Solar - CSP'!M221</f>
        <v>7040.6407123093422</v>
      </c>
      <c r="Y296" s="42">
        <f>'Solar - CSP'!N221</f>
        <v>6484.8279956079259</v>
      </c>
      <c r="Z296" s="42">
        <f>'Solar - CSP'!O221</f>
        <v>5920.7040607128438</v>
      </c>
      <c r="AA296" s="42">
        <f>'Solar - CSP'!P221</f>
        <v>5358.6579303661783</v>
      </c>
      <c r="AB296" s="42">
        <f>'Solar - CSP'!Q221</f>
        <v>4794.5339954710953</v>
      </c>
      <c r="AC296" s="42">
        <f>'Solar - CSP'!R221</f>
        <v>4232.4878651244298</v>
      </c>
      <c r="AD296" s="42">
        <f>'Solar - CSP'!S221</f>
        <v>4129.532649750392</v>
      </c>
      <c r="AE296" s="42">
        <f>'Solar - CSP'!T221</f>
        <v>4026.5774343763542</v>
      </c>
      <c r="AF296" s="42">
        <f>'Solar - CSP'!U221</f>
        <v>3923.6222190023154</v>
      </c>
      <c r="AG296" s="42">
        <f>'Solar - CSP'!V221</f>
        <v>3820.6670036282776</v>
      </c>
      <c r="AH296" s="42">
        <f>'Solar - CSP'!W221</f>
        <v>3717.7117882542398</v>
      </c>
      <c r="AI296" s="42">
        <f>'Solar - CSP'!X221</f>
        <v>3614.7565728802019</v>
      </c>
      <c r="AJ296" s="42">
        <f>'Solar - CSP'!Y221</f>
        <v>3511.8013575061636</v>
      </c>
      <c r="AK296" s="42">
        <f>'Solar - CSP'!Z221</f>
        <v>3408.8461421321263</v>
      </c>
      <c r="AL296" s="42">
        <f>'Solar - CSP'!AA221</f>
        <v>3305.8909267580884</v>
      </c>
      <c r="AM296" s="42">
        <f>'Solar - CSP'!AB221</f>
        <v>3202.9357113840492</v>
      </c>
      <c r="AN296" s="42">
        <f>'Solar - CSP'!AC221</f>
        <v>3202.9357113840492</v>
      </c>
      <c r="AO296" s="42">
        <f>'Solar - CSP'!AD221</f>
        <v>3202.9357113840492</v>
      </c>
      <c r="AP296" s="42">
        <f>'Solar - CSP'!AE221</f>
        <v>3202.9357113840492</v>
      </c>
      <c r="AQ296" s="42">
        <f>'Solar - CSP'!AF221</f>
        <v>3202.9357113840492</v>
      </c>
      <c r="AR296" s="42">
        <f>'Solar - CSP'!AG221</f>
        <v>3202.9357113840492</v>
      </c>
      <c r="AS296" s="42">
        <f>'Solar - CSP'!AH221</f>
        <v>3202.9357113840492</v>
      </c>
      <c r="AT296" s="42">
        <f>'Solar - CSP'!AI221</f>
        <v>3202.9357113840492</v>
      </c>
      <c r="AU296" s="42">
        <f>'Solar - CSP'!AJ221</f>
        <v>3202.9357113840492</v>
      </c>
      <c r="AV296" s="42">
        <f>'Solar - CSP'!AK221</f>
        <v>3202.9357113840492</v>
      </c>
      <c r="AW296" s="42">
        <f>'Solar - CSP'!AL221</f>
        <v>3202.9357113840492</v>
      </c>
      <c r="AX296" s="42">
        <f>'Solar - CSP'!AM221</f>
        <v>3202.9357113840492</v>
      </c>
      <c r="AY296" s="42">
        <f>'Solar - CSP'!AN221</f>
        <v>3202.9357113840492</v>
      </c>
      <c r="AZ296" s="42">
        <f>'Solar - CSP'!AO221</f>
        <v>3202.9357113840492</v>
      </c>
      <c r="BA296" s="42">
        <f>'Solar - CSP'!AP221</f>
        <v>3202.9357113840492</v>
      </c>
      <c r="BB296" s="42">
        <f>'Solar - CSP'!AQ221</f>
        <v>3202.9357113840492</v>
      </c>
      <c r="BC296" s="42">
        <f>'Solar - CSP'!AR221</f>
        <v>3202.9357113840492</v>
      </c>
      <c r="BD296" s="42">
        <f>'Solar - CSP'!AS221</f>
        <v>3202.9357113840492</v>
      </c>
      <c r="BE296" s="42">
        <f>'Solar - CSP'!AT221</f>
        <v>3202.9357113840492</v>
      </c>
      <c r="BF296" s="42">
        <f>'Solar - CSP'!AU221</f>
        <v>3202.9357113840492</v>
      </c>
      <c r="BG296" s="42">
        <f>'Solar - CSP'!AV221</f>
        <v>3202.9357113840492</v>
      </c>
    </row>
    <row r="297" spans="1:59">
      <c r="A297" s="872"/>
      <c r="B297" s="876"/>
      <c r="D297" s="802"/>
      <c r="E297" s="8" t="str">
        <f>'Solar - CSP'!K222</f>
        <v>6 hrs TES - Class 3 - high</v>
      </c>
      <c r="F297" s="42"/>
      <c r="G297" s="42"/>
      <c r="H297" s="42"/>
      <c r="I297" s="42"/>
      <c r="J297" s="42"/>
      <c r="K297" s="42"/>
      <c r="L297" s="42"/>
      <c r="M297" s="42"/>
      <c r="N297" s="42"/>
      <c r="O297" s="42"/>
      <c r="P297" s="42"/>
      <c r="Q297" s="42"/>
      <c r="R297" s="42"/>
      <c r="S297" s="42"/>
      <c r="T297" s="42"/>
      <c r="U297" s="42"/>
      <c r="V297" s="42"/>
      <c r="W297" s="42">
        <f>'Solar - CSP'!L222</f>
        <v>7040.6407123093422</v>
      </c>
      <c r="X297" s="42">
        <f>'Solar - CSP'!M222</f>
        <v>7040.6407123093422</v>
      </c>
      <c r="Y297" s="42">
        <f>'Solar - CSP'!N222</f>
        <v>8179.2776048415899</v>
      </c>
      <c r="Z297" s="42">
        <f>'Solar - CSP'!O222</f>
        <v>7462.4350356378936</v>
      </c>
      <c r="AA297" s="42">
        <f>'Solar - CSP'!P222</f>
        <v>6753.9036846278641</v>
      </c>
      <c r="AB297" s="42">
        <f>'Solar - CSP'!Q222</f>
        <v>6043.2945290694179</v>
      </c>
      <c r="AC297" s="42">
        <f>'Solar - CSP'!R222</f>
        <v>5334.7631780593883</v>
      </c>
      <c r="AD297" s="42">
        <f>'Solar - CSP'!S222</f>
        <v>5334.7631780593883</v>
      </c>
      <c r="AE297" s="42">
        <f>'Solar - CSP'!T222</f>
        <v>5334.7631780593883</v>
      </c>
      <c r="AF297" s="42">
        <f>'Solar - CSP'!U222</f>
        <v>5334.7631780593883</v>
      </c>
      <c r="AG297" s="42">
        <f>'Solar - CSP'!V222</f>
        <v>5334.7631780593883</v>
      </c>
      <c r="AH297" s="42">
        <f>'Solar - CSP'!W222</f>
        <v>5334.7631780593883</v>
      </c>
      <c r="AI297" s="42">
        <f>'Solar - CSP'!X222</f>
        <v>5334.7631780593883</v>
      </c>
      <c r="AJ297" s="42">
        <f>'Solar - CSP'!Y222</f>
        <v>5334.7631780593883</v>
      </c>
      <c r="AK297" s="42">
        <f>'Solar - CSP'!Z222</f>
        <v>5334.7631780593883</v>
      </c>
      <c r="AL297" s="42">
        <f>'Solar - CSP'!AA222</f>
        <v>5334.7631780593883</v>
      </c>
      <c r="AM297" s="42">
        <f>'Solar - CSP'!AB222</f>
        <v>5334.7631780593883</v>
      </c>
      <c r="AN297" s="42">
        <f>'Solar - CSP'!AC222</f>
        <v>5334.7631780593883</v>
      </c>
      <c r="AO297" s="42">
        <f>'Solar - CSP'!AD222</f>
        <v>5334.7631780593883</v>
      </c>
      <c r="AP297" s="42">
        <f>'Solar - CSP'!AE222</f>
        <v>5334.7631780593883</v>
      </c>
      <c r="AQ297" s="42">
        <f>'Solar - CSP'!AF222</f>
        <v>5334.7631780593883</v>
      </c>
      <c r="AR297" s="42">
        <f>'Solar - CSP'!AG222</f>
        <v>5334.7631780593883</v>
      </c>
      <c r="AS297" s="42">
        <f>'Solar - CSP'!AH222</f>
        <v>5334.7631780593883</v>
      </c>
      <c r="AT297" s="42">
        <f>'Solar - CSP'!AI222</f>
        <v>5334.7631780593883</v>
      </c>
      <c r="AU297" s="42">
        <f>'Solar - CSP'!AJ222</f>
        <v>5334.7631780593883</v>
      </c>
      <c r="AV297" s="42">
        <f>'Solar - CSP'!AK222</f>
        <v>5334.7631780593883</v>
      </c>
      <c r="AW297" s="42">
        <f>'Solar - CSP'!AL222</f>
        <v>5334.7631780593883</v>
      </c>
      <c r="AX297" s="42">
        <f>'Solar - CSP'!AM222</f>
        <v>5334.7631780593883</v>
      </c>
      <c r="AY297" s="42">
        <f>'Solar - CSP'!AN222</f>
        <v>5334.7631780593883</v>
      </c>
      <c r="AZ297" s="42">
        <f>'Solar - CSP'!AO222</f>
        <v>5334.7631780593883</v>
      </c>
      <c r="BA297" s="42">
        <f>'Solar - CSP'!AP222</f>
        <v>5334.7631780593883</v>
      </c>
      <c r="BB297" s="42">
        <f>'Solar - CSP'!AQ222</f>
        <v>5334.7631780593883</v>
      </c>
      <c r="BC297" s="42">
        <f>'Solar - CSP'!AR222</f>
        <v>5334.7631780593883</v>
      </c>
      <c r="BD297" s="42">
        <f>'Solar - CSP'!AS222</f>
        <v>5334.7631780593883</v>
      </c>
      <c r="BE297" s="42">
        <f>'Solar - CSP'!AT222</f>
        <v>5334.7631780593883</v>
      </c>
      <c r="BF297" s="42">
        <f>'Solar - CSP'!AU222</f>
        <v>5334.7631780593883</v>
      </c>
      <c r="BG297" s="42">
        <f>'Solar - CSP'!AV222</f>
        <v>5334.7631780593883</v>
      </c>
    </row>
    <row r="298" spans="1:59">
      <c r="A298" s="872"/>
      <c r="B298" s="876"/>
      <c r="D298" s="802"/>
      <c r="E298" s="8" t="str">
        <f>'Solar - CSP'!K223</f>
        <v>6 hrs TES - Class 5 - low</v>
      </c>
      <c r="F298" s="42"/>
      <c r="G298" s="42"/>
      <c r="H298" s="42"/>
      <c r="I298" s="42"/>
      <c r="J298" s="42"/>
      <c r="K298" s="42"/>
      <c r="L298" s="42"/>
      <c r="M298" s="42"/>
      <c r="N298" s="42"/>
      <c r="O298" s="42"/>
      <c r="P298" s="42"/>
      <c r="Q298" s="42"/>
      <c r="R298" s="42"/>
      <c r="S298" s="42"/>
      <c r="T298" s="42"/>
      <c r="U298" s="42"/>
      <c r="V298" s="42"/>
      <c r="W298" s="42">
        <f>'Solar - CSP'!L223</f>
        <v>7040.6407123093422</v>
      </c>
      <c r="X298" s="42">
        <f>'Solar - CSP'!M223</f>
        <v>7040.6407123093422</v>
      </c>
      <c r="Y298" s="42">
        <f>'Solar - CSP'!N223</f>
        <v>4903.6187342629628</v>
      </c>
      <c r="Z298" s="42">
        <f>'Solar - CSP'!O223</f>
        <v>4477.668801837578</v>
      </c>
      <c r="AA298" s="42">
        <f>'Solar - CSP'!P223</f>
        <v>4052.7577716864016</v>
      </c>
      <c r="AB298" s="42">
        <f>'Solar - CSP'!Q223</f>
        <v>3626.8078392610173</v>
      </c>
      <c r="AC298" s="42">
        <f>'Solar - CSP'!R223</f>
        <v>3202.9357113840492</v>
      </c>
      <c r="AD298" s="42">
        <f>'Solar - CSP'!S223</f>
        <v>3202.9357113840492</v>
      </c>
      <c r="AE298" s="42">
        <f>'Solar - CSP'!T223</f>
        <v>3202.9357113840492</v>
      </c>
      <c r="AF298" s="42">
        <f>'Solar - CSP'!U223</f>
        <v>3202.9357113840492</v>
      </c>
      <c r="AG298" s="42">
        <f>'Solar - CSP'!V223</f>
        <v>3202.9357113840492</v>
      </c>
      <c r="AH298" s="42">
        <f>'Solar - CSP'!W223</f>
        <v>3202.9357113840492</v>
      </c>
      <c r="AI298" s="42">
        <f>'Solar - CSP'!X223</f>
        <v>3202.9357113840492</v>
      </c>
      <c r="AJ298" s="42">
        <f>'Solar - CSP'!Y223</f>
        <v>3202.9357113840492</v>
      </c>
      <c r="AK298" s="42">
        <f>'Solar - CSP'!Z223</f>
        <v>3202.9357113840492</v>
      </c>
      <c r="AL298" s="42">
        <f>'Solar - CSP'!AA223</f>
        <v>3202.9357113840492</v>
      </c>
      <c r="AM298" s="42">
        <f>'Solar - CSP'!AB223</f>
        <v>3202.9357113840492</v>
      </c>
      <c r="AN298" s="42">
        <f>'Solar - CSP'!AC223</f>
        <v>3202.9357113840492</v>
      </c>
      <c r="AO298" s="42">
        <f>'Solar - CSP'!AD223</f>
        <v>3202.9357113840492</v>
      </c>
      <c r="AP298" s="42">
        <f>'Solar - CSP'!AE223</f>
        <v>3202.9357113840492</v>
      </c>
      <c r="AQ298" s="42">
        <f>'Solar - CSP'!AF223</f>
        <v>3202.9357113840492</v>
      </c>
      <c r="AR298" s="42">
        <f>'Solar - CSP'!AG223</f>
        <v>3202.9357113840492</v>
      </c>
      <c r="AS298" s="42">
        <f>'Solar - CSP'!AH223</f>
        <v>3202.9357113840492</v>
      </c>
      <c r="AT298" s="42">
        <f>'Solar - CSP'!AI223</f>
        <v>3202.9357113840492</v>
      </c>
      <c r="AU298" s="42">
        <f>'Solar - CSP'!AJ223</f>
        <v>3202.9357113840492</v>
      </c>
      <c r="AV298" s="42">
        <f>'Solar - CSP'!AK223</f>
        <v>3202.9357113840492</v>
      </c>
      <c r="AW298" s="42">
        <f>'Solar - CSP'!AL223</f>
        <v>3202.9357113840492</v>
      </c>
      <c r="AX298" s="42">
        <f>'Solar - CSP'!AM223</f>
        <v>3202.9357113840492</v>
      </c>
      <c r="AY298" s="42">
        <f>'Solar - CSP'!AN223</f>
        <v>3202.9357113840492</v>
      </c>
      <c r="AZ298" s="42">
        <f>'Solar - CSP'!AO223</f>
        <v>3202.9357113840492</v>
      </c>
      <c r="BA298" s="42">
        <f>'Solar - CSP'!AP223</f>
        <v>3202.9357113840492</v>
      </c>
      <c r="BB298" s="42">
        <f>'Solar - CSP'!AQ223</f>
        <v>3202.9357113840492</v>
      </c>
      <c r="BC298" s="42">
        <f>'Solar - CSP'!AR223</f>
        <v>3202.9357113840492</v>
      </c>
      <c r="BD298" s="42">
        <f>'Solar - CSP'!AS223</f>
        <v>3202.9357113840492</v>
      </c>
      <c r="BE298" s="42">
        <f>'Solar - CSP'!AT223</f>
        <v>3202.9357113840492</v>
      </c>
      <c r="BF298" s="42">
        <f>'Solar - CSP'!AU223</f>
        <v>3202.9357113840492</v>
      </c>
      <c r="BG298" s="42">
        <f>'Solar - CSP'!AV223</f>
        <v>3202.9357113840492</v>
      </c>
    </row>
    <row r="299" spans="1:59">
      <c r="A299" s="872"/>
      <c r="B299" s="876"/>
      <c r="D299" s="802"/>
      <c r="E299" s="8" t="str">
        <f>'Solar - CSP'!K224</f>
        <v>6 hrs TES - Class 5 - mid</v>
      </c>
      <c r="F299" s="42"/>
      <c r="G299" s="42"/>
      <c r="H299" s="42"/>
      <c r="I299" s="42"/>
      <c r="J299" s="42"/>
      <c r="K299" s="42"/>
      <c r="L299" s="42"/>
      <c r="M299" s="42"/>
      <c r="N299" s="42"/>
      <c r="O299" s="42"/>
      <c r="P299" s="42"/>
      <c r="Q299" s="42"/>
      <c r="R299" s="42"/>
      <c r="S299" s="42"/>
      <c r="T299" s="42"/>
      <c r="U299" s="42"/>
      <c r="V299" s="42">
        <f>'Solar - CSP'!L37</f>
        <v>7040.6407123093422</v>
      </c>
      <c r="W299" s="42">
        <f>'Solar - CSP'!L224</f>
        <v>7040.6407123093422</v>
      </c>
      <c r="X299" s="42">
        <f>'Solar - CSP'!M224</f>
        <v>7040.6407123093422</v>
      </c>
      <c r="Y299" s="42">
        <f>'Solar - CSP'!N224</f>
        <v>6484.8279956079259</v>
      </c>
      <c r="Z299" s="42">
        <f>'Solar - CSP'!O224</f>
        <v>5920.7040607128438</v>
      </c>
      <c r="AA299" s="42">
        <f>'Solar - CSP'!P224</f>
        <v>5358.6579303661783</v>
      </c>
      <c r="AB299" s="42">
        <f>'Solar - CSP'!Q224</f>
        <v>4794.5339954710953</v>
      </c>
      <c r="AC299" s="42">
        <f>'Solar - CSP'!R224</f>
        <v>4232.4878651244298</v>
      </c>
      <c r="AD299" s="42">
        <f>'Solar - CSP'!S224</f>
        <v>4129.532649750392</v>
      </c>
      <c r="AE299" s="42">
        <f>'Solar - CSP'!T224</f>
        <v>4026.5774343763542</v>
      </c>
      <c r="AF299" s="42">
        <f>'Solar - CSP'!U224</f>
        <v>3923.6222190023154</v>
      </c>
      <c r="AG299" s="42">
        <f>'Solar - CSP'!V224</f>
        <v>3820.6670036282776</v>
      </c>
      <c r="AH299" s="42">
        <f>'Solar - CSP'!W224</f>
        <v>3717.7117882542398</v>
      </c>
      <c r="AI299" s="42">
        <f>'Solar - CSP'!X224</f>
        <v>3614.7565728802019</v>
      </c>
      <c r="AJ299" s="42">
        <f>'Solar - CSP'!Y224</f>
        <v>3511.8013575061636</v>
      </c>
      <c r="AK299" s="42">
        <f>'Solar - CSP'!Z224</f>
        <v>3408.8461421321263</v>
      </c>
      <c r="AL299" s="42">
        <f>'Solar - CSP'!AA224</f>
        <v>3305.8909267580884</v>
      </c>
      <c r="AM299" s="42">
        <f>'Solar - CSP'!AB224</f>
        <v>3202.9357113840492</v>
      </c>
      <c r="AN299" s="42">
        <f>'Solar - CSP'!AC224</f>
        <v>3202.9357113840492</v>
      </c>
      <c r="AO299" s="42">
        <f>'Solar - CSP'!AD224</f>
        <v>3202.9357113840492</v>
      </c>
      <c r="AP299" s="42">
        <f>'Solar - CSP'!AE224</f>
        <v>3202.9357113840492</v>
      </c>
      <c r="AQ299" s="42">
        <f>'Solar - CSP'!AF224</f>
        <v>3202.9357113840492</v>
      </c>
      <c r="AR299" s="42">
        <f>'Solar - CSP'!AG224</f>
        <v>3202.9357113840492</v>
      </c>
      <c r="AS299" s="42">
        <f>'Solar - CSP'!AH224</f>
        <v>3202.9357113840492</v>
      </c>
      <c r="AT299" s="42">
        <f>'Solar - CSP'!AI224</f>
        <v>3202.9357113840492</v>
      </c>
      <c r="AU299" s="42">
        <f>'Solar - CSP'!AJ224</f>
        <v>3202.9357113840492</v>
      </c>
      <c r="AV299" s="42">
        <f>'Solar - CSP'!AK224</f>
        <v>3202.9357113840492</v>
      </c>
      <c r="AW299" s="42">
        <f>'Solar - CSP'!AL224</f>
        <v>3202.9357113840492</v>
      </c>
      <c r="AX299" s="42">
        <f>'Solar - CSP'!AM224</f>
        <v>3202.9357113840492</v>
      </c>
      <c r="AY299" s="42">
        <f>'Solar - CSP'!AN224</f>
        <v>3202.9357113840492</v>
      </c>
      <c r="AZ299" s="42">
        <f>'Solar - CSP'!AO224</f>
        <v>3202.9357113840492</v>
      </c>
      <c r="BA299" s="42">
        <f>'Solar - CSP'!AP224</f>
        <v>3202.9357113840492</v>
      </c>
      <c r="BB299" s="42">
        <f>'Solar - CSP'!AQ224</f>
        <v>3202.9357113840492</v>
      </c>
      <c r="BC299" s="42">
        <f>'Solar - CSP'!AR224</f>
        <v>3202.9357113840492</v>
      </c>
      <c r="BD299" s="42">
        <f>'Solar - CSP'!AS224</f>
        <v>3202.9357113840492</v>
      </c>
      <c r="BE299" s="42">
        <f>'Solar - CSP'!AT224</f>
        <v>3202.9357113840492</v>
      </c>
      <c r="BF299" s="42">
        <f>'Solar - CSP'!AU224</f>
        <v>3202.9357113840492</v>
      </c>
      <c r="BG299" s="42">
        <f>'Solar - CSP'!AV224</f>
        <v>3202.9357113840492</v>
      </c>
    </row>
    <row r="300" spans="1:59">
      <c r="A300" s="872"/>
      <c r="B300" s="876"/>
      <c r="D300" s="802"/>
      <c r="E300" s="8" t="str">
        <f>'Solar - CSP'!K225</f>
        <v>6 hrs TES - Class 5 - high</v>
      </c>
      <c r="F300" s="42"/>
      <c r="G300" s="42"/>
      <c r="H300" s="42"/>
      <c r="I300" s="42"/>
      <c r="J300" s="42"/>
      <c r="K300" s="42"/>
      <c r="L300" s="42"/>
      <c r="M300" s="42"/>
      <c r="N300" s="42"/>
      <c r="O300" s="42"/>
      <c r="P300" s="42"/>
      <c r="Q300" s="42"/>
      <c r="R300" s="42"/>
      <c r="S300" s="42"/>
      <c r="T300" s="42"/>
      <c r="U300" s="42"/>
      <c r="V300" s="42"/>
      <c r="W300" s="42">
        <f>'Solar - CSP'!L225</f>
        <v>7040.6407123093422</v>
      </c>
      <c r="X300" s="42">
        <f>'Solar - CSP'!M225</f>
        <v>7040.6407123093422</v>
      </c>
      <c r="Y300" s="42">
        <f>'Solar - CSP'!N225</f>
        <v>8179.2776048415899</v>
      </c>
      <c r="Z300" s="42">
        <f>'Solar - CSP'!O225</f>
        <v>7462.4350356378936</v>
      </c>
      <c r="AA300" s="42">
        <f>'Solar - CSP'!P225</f>
        <v>6753.9036846278641</v>
      </c>
      <c r="AB300" s="42">
        <f>'Solar - CSP'!Q225</f>
        <v>6043.2945290694179</v>
      </c>
      <c r="AC300" s="42">
        <f>'Solar - CSP'!R225</f>
        <v>5334.7631780593883</v>
      </c>
      <c r="AD300" s="42">
        <f>'Solar - CSP'!S225</f>
        <v>5334.7631780593883</v>
      </c>
      <c r="AE300" s="42">
        <f>'Solar - CSP'!T225</f>
        <v>5334.7631780593883</v>
      </c>
      <c r="AF300" s="42">
        <f>'Solar - CSP'!U225</f>
        <v>5334.7631780593883</v>
      </c>
      <c r="AG300" s="42">
        <f>'Solar - CSP'!V225</f>
        <v>5334.7631780593883</v>
      </c>
      <c r="AH300" s="42">
        <f>'Solar - CSP'!W225</f>
        <v>5334.7631780593883</v>
      </c>
      <c r="AI300" s="42">
        <f>'Solar - CSP'!X225</f>
        <v>5334.7631780593883</v>
      </c>
      <c r="AJ300" s="42">
        <f>'Solar - CSP'!Y225</f>
        <v>5334.7631780593883</v>
      </c>
      <c r="AK300" s="42">
        <f>'Solar - CSP'!Z225</f>
        <v>5334.7631780593883</v>
      </c>
      <c r="AL300" s="42">
        <f>'Solar - CSP'!AA225</f>
        <v>5334.7631780593883</v>
      </c>
      <c r="AM300" s="42">
        <f>'Solar - CSP'!AB225</f>
        <v>5334.7631780593883</v>
      </c>
      <c r="AN300" s="42">
        <f>'Solar - CSP'!AC225</f>
        <v>5334.7631780593883</v>
      </c>
      <c r="AO300" s="42">
        <f>'Solar - CSP'!AD225</f>
        <v>5334.7631780593883</v>
      </c>
      <c r="AP300" s="42">
        <f>'Solar - CSP'!AE225</f>
        <v>5334.7631780593883</v>
      </c>
      <c r="AQ300" s="42">
        <f>'Solar - CSP'!AF225</f>
        <v>5334.7631780593883</v>
      </c>
      <c r="AR300" s="42">
        <f>'Solar - CSP'!AG225</f>
        <v>5334.7631780593883</v>
      </c>
      <c r="AS300" s="42">
        <f>'Solar - CSP'!AH225</f>
        <v>5334.7631780593883</v>
      </c>
      <c r="AT300" s="42">
        <f>'Solar - CSP'!AI225</f>
        <v>5334.7631780593883</v>
      </c>
      <c r="AU300" s="42">
        <f>'Solar - CSP'!AJ225</f>
        <v>5334.7631780593883</v>
      </c>
      <c r="AV300" s="42">
        <f>'Solar - CSP'!AK225</f>
        <v>5334.7631780593883</v>
      </c>
      <c r="AW300" s="42">
        <f>'Solar - CSP'!AL225</f>
        <v>5334.7631780593883</v>
      </c>
      <c r="AX300" s="42">
        <f>'Solar - CSP'!AM225</f>
        <v>5334.7631780593883</v>
      </c>
      <c r="AY300" s="42">
        <f>'Solar - CSP'!AN225</f>
        <v>5334.7631780593883</v>
      </c>
      <c r="AZ300" s="42">
        <f>'Solar - CSP'!AO225</f>
        <v>5334.7631780593883</v>
      </c>
      <c r="BA300" s="42">
        <f>'Solar - CSP'!AP225</f>
        <v>5334.7631780593883</v>
      </c>
      <c r="BB300" s="42">
        <f>'Solar - CSP'!AQ225</f>
        <v>5334.7631780593883</v>
      </c>
      <c r="BC300" s="42">
        <f>'Solar - CSP'!AR225</f>
        <v>5334.7631780593883</v>
      </c>
      <c r="BD300" s="42">
        <f>'Solar - CSP'!AS225</f>
        <v>5334.7631780593883</v>
      </c>
      <c r="BE300" s="42">
        <f>'Solar - CSP'!AT225</f>
        <v>5334.7631780593883</v>
      </c>
      <c r="BF300" s="42">
        <f>'Solar - CSP'!AU225</f>
        <v>5334.7631780593883</v>
      </c>
      <c r="BG300" s="42">
        <f>'Solar - CSP'!AV225</f>
        <v>5334.7631780593883</v>
      </c>
    </row>
    <row r="301" spans="1:59">
      <c r="A301" s="872"/>
      <c r="B301" s="876"/>
      <c r="D301" s="802"/>
      <c r="E301" s="8" t="str">
        <f>'Solar - CSP'!K226</f>
        <v>12 hrs TES - Class 1 - low</v>
      </c>
      <c r="F301" s="42"/>
      <c r="G301" s="42"/>
      <c r="H301" s="42"/>
      <c r="I301" s="42"/>
      <c r="J301" s="42"/>
      <c r="K301" s="42"/>
      <c r="L301" s="42"/>
      <c r="M301" s="42"/>
      <c r="N301" s="42"/>
      <c r="O301" s="42"/>
      <c r="P301" s="42"/>
      <c r="Q301" s="42"/>
      <c r="R301" s="42"/>
      <c r="S301" s="42"/>
      <c r="T301" s="42"/>
      <c r="U301" s="42"/>
      <c r="V301" s="42"/>
      <c r="W301" s="42">
        <f>'Solar - CSP'!L226</f>
        <v>8863.3947524077248</v>
      </c>
      <c r="X301" s="42">
        <f>'Solar - CSP'!M226</f>
        <v>8863.3947524077248</v>
      </c>
      <c r="Y301" s="42">
        <f>'Solar - CSP'!N226</f>
        <v>6139.3929894336816</v>
      </c>
      <c r="Z301" s="42">
        <f>'Solar - CSP'!O226</f>
        <v>5566.9578363449327</v>
      </c>
      <c r="AA301" s="42">
        <f>'Solar - CSP'!P226</f>
        <v>4996.0810366674968</v>
      </c>
      <c r="AB301" s="42">
        <f>'Solar - CSP'!Q226</f>
        <v>4423.6458835787489</v>
      </c>
      <c r="AC301" s="42">
        <f>'Solar - CSP'!R226</f>
        <v>3853.8079861755209</v>
      </c>
      <c r="AD301" s="42">
        <f>'Solar - CSP'!S226</f>
        <v>3853.8079861755209</v>
      </c>
      <c r="AE301" s="42">
        <f>'Solar - CSP'!T226</f>
        <v>3853.8079861755209</v>
      </c>
      <c r="AF301" s="42">
        <f>'Solar - CSP'!U226</f>
        <v>3853.8079861755209</v>
      </c>
      <c r="AG301" s="42">
        <f>'Solar - CSP'!V226</f>
        <v>3853.8079861755209</v>
      </c>
      <c r="AH301" s="42">
        <f>'Solar - CSP'!W226</f>
        <v>3853.8079861755209</v>
      </c>
      <c r="AI301" s="42">
        <f>'Solar - CSP'!X226</f>
        <v>3853.8079861755209</v>
      </c>
      <c r="AJ301" s="42">
        <f>'Solar - CSP'!Y226</f>
        <v>3853.8079861755209</v>
      </c>
      <c r="AK301" s="42">
        <f>'Solar - CSP'!Z226</f>
        <v>3853.8079861755209</v>
      </c>
      <c r="AL301" s="42">
        <f>'Solar - CSP'!AA226</f>
        <v>3853.8079861755209</v>
      </c>
      <c r="AM301" s="42">
        <f>'Solar - CSP'!AB226</f>
        <v>3853.8079861755209</v>
      </c>
      <c r="AN301" s="42">
        <f>'Solar - CSP'!AC226</f>
        <v>3853.8079861755209</v>
      </c>
      <c r="AO301" s="42">
        <f>'Solar - CSP'!AD226</f>
        <v>3853.8079861755209</v>
      </c>
      <c r="AP301" s="42">
        <f>'Solar - CSP'!AE226</f>
        <v>3853.8079861755209</v>
      </c>
      <c r="AQ301" s="42">
        <f>'Solar - CSP'!AF226</f>
        <v>3853.8079861755209</v>
      </c>
      <c r="AR301" s="42">
        <f>'Solar - CSP'!AG226</f>
        <v>3853.8079861755209</v>
      </c>
      <c r="AS301" s="42">
        <f>'Solar - CSP'!AH226</f>
        <v>3853.8079861755209</v>
      </c>
      <c r="AT301" s="42">
        <f>'Solar - CSP'!AI226</f>
        <v>3853.8079861755209</v>
      </c>
      <c r="AU301" s="42">
        <f>'Solar - CSP'!AJ226</f>
        <v>3853.8079861755209</v>
      </c>
      <c r="AV301" s="42">
        <f>'Solar - CSP'!AK226</f>
        <v>3853.8079861755209</v>
      </c>
      <c r="AW301" s="42">
        <f>'Solar - CSP'!AL226</f>
        <v>3853.8079861755209</v>
      </c>
      <c r="AX301" s="42">
        <f>'Solar - CSP'!AM226</f>
        <v>3853.8079861755209</v>
      </c>
      <c r="AY301" s="42">
        <f>'Solar - CSP'!AN226</f>
        <v>3853.8079861755209</v>
      </c>
      <c r="AZ301" s="42">
        <f>'Solar - CSP'!AO226</f>
        <v>3853.8079861755209</v>
      </c>
      <c r="BA301" s="42">
        <f>'Solar - CSP'!AP226</f>
        <v>3853.8079861755209</v>
      </c>
      <c r="BB301" s="42">
        <f>'Solar - CSP'!AQ226</f>
        <v>3853.8079861755209</v>
      </c>
      <c r="BC301" s="42">
        <f>'Solar - CSP'!AR226</f>
        <v>3853.8079861755209</v>
      </c>
      <c r="BD301" s="42">
        <f>'Solar - CSP'!AS226</f>
        <v>3853.8079861755209</v>
      </c>
      <c r="BE301" s="42">
        <f>'Solar - CSP'!AT226</f>
        <v>3853.8079861755209</v>
      </c>
      <c r="BF301" s="42">
        <f>'Solar - CSP'!AU226</f>
        <v>3853.8079861755209</v>
      </c>
      <c r="BG301" s="42">
        <f>'Solar - CSP'!AV226</f>
        <v>3853.8079861755209</v>
      </c>
    </row>
    <row r="302" spans="1:59">
      <c r="A302" s="872"/>
      <c r="B302" s="876"/>
      <c r="D302" s="802"/>
      <c r="E302" s="8" t="str">
        <f>'Solar - CSP'!K227</f>
        <v>12 hrs TES - Class 1 - mid</v>
      </c>
      <c r="F302" s="42"/>
      <c r="G302" s="42"/>
      <c r="H302" s="42"/>
      <c r="I302" s="42"/>
      <c r="J302" s="42"/>
      <c r="K302" s="42"/>
      <c r="L302" s="42"/>
      <c r="M302" s="42"/>
      <c r="N302" s="42"/>
      <c r="O302" s="42"/>
      <c r="P302" s="42"/>
      <c r="Q302" s="42"/>
      <c r="R302" s="42"/>
      <c r="S302" s="42"/>
      <c r="T302" s="42"/>
      <c r="U302" s="42"/>
      <c r="V302" s="42">
        <f>'Solar - CSP'!L38</f>
        <v>8863.3947524077248</v>
      </c>
      <c r="W302" s="42">
        <f>'Solar - CSP'!L227</f>
        <v>8863.3947524077248</v>
      </c>
      <c r="X302" s="42">
        <f>'Solar - CSP'!M227</f>
        <v>8863.3947524077248</v>
      </c>
      <c r="Y302" s="42">
        <f>'Solar - CSP'!N227</f>
        <v>8120.0601752117191</v>
      </c>
      <c r="Z302" s="42">
        <f>'Solar - CSP'!O227</f>
        <v>7361.6615150396929</v>
      </c>
      <c r="AA302" s="42">
        <f>'Solar - CSP'!P227</f>
        <v>6605.860110553188</v>
      </c>
      <c r="AB302" s="42">
        <f>'Solar - CSP'!Q227</f>
        <v>5847.4614503811617</v>
      </c>
      <c r="AC302" s="42">
        <f>'Solar - CSP'!R227</f>
        <v>5091.6600458946568</v>
      </c>
      <c r="AD302" s="42">
        <f>'Solar - CSP'!S227</f>
        <v>4967.8748399227434</v>
      </c>
      <c r="AE302" s="42">
        <f>'Solar - CSP'!T227</f>
        <v>4844.089633950829</v>
      </c>
      <c r="AF302" s="42">
        <f>'Solar - CSP'!U227</f>
        <v>4720.3044279789165</v>
      </c>
      <c r="AG302" s="42">
        <f>'Solar - CSP'!V227</f>
        <v>4596.519222007003</v>
      </c>
      <c r="AH302" s="42">
        <f>'Solar - CSP'!W227</f>
        <v>4472.7340160350896</v>
      </c>
      <c r="AI302" s="42">
        <f>'Solar - CSP'!X227</f>
        <v>4348.9488100631752</v>
      </c>
      <c r="AJ302" s="42">
        <f>'Solar - CSP'!Y227</f>
        <v>4225.1636040912626</v>
      </c>
      <c r="AK302" s="42">
        <f>'Solar - CSP'!Z227</f>
        <v>4101.3783981193492</v>
      </c>
      <c r="AL302" s="42">
        <f>'Solar - CSP'!AA227</f>
        <v>3977.5931921474353</v>
      </c>
      <c r="AM302" s="42">
        <f>'Solar - CSP'!AB227</f>
        <v>3853.8079861755209</v>
      </c>
      <c r="AN302" s="42">
        <f>'Solar - CSP'!AC227</f>
        <v>3853.8079861755209</v>
      </c>
      <c r="AO302" s="42">
        <f>'Solar - CSP'!AD227</f>
        <v>3853.8079861755209</v>
      </c>
      <c r="AP302" s="42">
        <f>'Solar - CSP'!AE227</f>
        <v>3853.8079861755209</v>
      </c>
      <c r="AQ302" s="42">
        <f>'Solar - CSP'!AF227</f>
        <v>3853.8079861755209</v>
      </c>
      <c r="AR302" s="42">
        <f>'Solar - CSP'!AG227</f>
        <v>3853.8079861755209</v>
      </c>
      <c r="AS302" s="42">
        <f>'Solar - CSP'!AH227</f>
        <v>3853.8079861755209</v>
      </c>
      <c r="AT302" s="42">
        <f>'Solar - CSP'!AI227</f>
        <v>3853.8079861755209</v>
      </c>
      <c r="AU302" s="42">
        <f>'Solar - CSP'!AJ227</f>
        <v>3853.8079861755209</v>
      </c>
      <c r="AV302" s="42">
        <f>'Solar - CSP'!AK227</f>
        <v>3853.8079861755209</v>
      </c>
      <c r="AW302" s="42">
        <f>'Solar - CSP'!AL227</f>
        <v>3853.8079861755209</v>
      </c>
      <c r="AX302" s="42">
        <f>'Solar - CSP'!AM227</f>
        <v>3853.8079861755209</v>
      </c>
      <c r="AY302" s="42">
        <f>'Solar - CSP'!AN227</f>
        <v>3853.8079861755209</v>
      </c>
      <c r="AZ302" s="42">
        <f>'Solar - CSP'!AO227</f>
        <v>3853.8079861755209</v>
      </c>
      <c r="BA302" s="42">
        <f>'Solar - CSP'!AP227</f>
        <v>3853.8079861755209</v>
      </c>
      <c r="BB302" s="42">
        <f>'Solar - CSP'!AQ227</f>
        <v>3853.8079861755209</v>
      </c>
      <c r="BC302" s="42">
        <f>'Solar - CSP'!AR227</f>
        <v>3853.8079861755209</v>
      </c>
      <c r="BD302" s="42">
        <f>'Solar - CSP'!AS227</f>
        <v>3853.8079861755209</v>
      </c>
      <c r="BE302" s="42">
        <f>'Solar - CSP'!AT227</f>
        <v>3853.8079861755209</v>
      </c>
      <c r="BF302" s="42">
        <f>'Solar - CSP'!AU227</f>
        <v>3853.8079861755209</v>
      </c>
      <c r="BG302" s="42">
        <f>'Solar - CSP'!AV227</f>
        <v>3853.8079861755209</v>
      </c>
    </row>
    <row r="303" spans="1:59">
      <c r="A303" s="872"/>
      <c r="B303" s="876"/>
      <c r="D303" s="802"/>
      <c r="E303" s="8" t="str">
        <f>'Solar - CSP'!K228</f>
        <v>12 hrs TES - Class 1 - high</v>
      </c>
      <c r="F303" s="42"/>
      <c r="G303" s="42"/>
      <c r="H303" s="42"/>
      <c r="I303" s="42"/>
      <c r="J303" s="42"/>
      <c r="K303" s="42"/>
      <c r="L303" s="42"/>
      <c r="M303" s="42"/>
      <c r="N303" s="42"/>
      <c r="O303" s="42"/>
      <c r="P303" s="42"/>
      <c r="Q303" s="42"/>
      <c r="R303" s="42"/>
      <c r="S303" s="42"/>
      <c r="T303" s="42"/>
      <c r="U303" s="42"/>
      <c r="V303" s="42"/>
      <c r="W303" s="42">
        <f>'Solar - CSP'!L228</f>
        <v>8863.3947524077248</v>
      </c>
      <c r="X303" s="42">
        <f>'Solar - CSP'!M228</f>
        <v>8863.3947524077248</v>
      </c>
      <c r="Y303" s="42">
        <f>'Solar - CSP'!N228</f>
        <v>10243.576423693392</v>
      </c>
      <c r="Z303" s="42">
        <f>'Solar - CSP'!O228</f>
        <v>9276.3584064055067</v>
      </c>
      <c r="AA303" s="42">
        <f>'Solar - CSP'!P228</f>
        <v>8324.204472093641</v>
      </c>
      <c r="AB303" s="42">
        <f>'Solar - CSP'!Q228</f>
        <v>7369.453282096255</v>
      </c>
      <c r="AC303" s="42">
        <f>'Solar - CSP'!R228</f>
        <v>6417.2993477843893</v>
      </c>
      <c r="AD303" s="42">
        <f>'Solar - CSP'!S228</f>
        <v>6417.2993477843893</v>
      </c>
      <c r="AE303" s="42">
        <f>'Solar - CSP'!T228</f>
        <v>6417.2993477843893</v>
      </c>
      <c r="AF303" s="42">
        <f>'Solar - CSP'!U228</f>
        <v>6417.2993477843893</v>
      </c>
      <c r="AG303" s="42">
        <f>'Solar - CSP'!V228</f>
        <v>6417.2993477843893</v>
      </c>
      <c r="AH303" s="42">
        <f>'Solar - CSP'!W228</f>
        <v>6417.2993477843893</v>
      </c>
      <c r="AI303" s="42">
        <f>'Solar - CSP'!X228</f>
        <v>6417.2993477843893</v>
      </c>
      <c r="AJ303" s="42">
        <f>'Solar - CSP'!Y228</f>
        <v>6417.2993477843893</v>
      </c>
      <c r="AK303" s="42">
        <f>'Solar - CSP'!Z228</f>
        <v>6417.2993477843893</v>
      </c>
      <c r="AL303" s="42">
        <f>'Solar - CSP'!AA228</f>
        <v>6417.2993477843893</v>
      </c>
      <c r="AM303" s="42">
        <f>'Solar - CSP'!AB228</f>
        <v>6417.2993477843893</v>
      </c>
      <c r="AN303" s="42">
        <f>'Solar - CSP'!AC228</f>
        <v>6417.2993477843893</v>
      </c>
      <c r="AO303" s="42">
        <f>'Solar - CSP'!AD228</f>
        <v>6417.2993477843893</v>
      </c>
      <c r="AP303" s="42">
        <f>'Solar - CSP'!AE228</f>
        <v>6417.2993477843893</v>
      </c>
      <c r="AQ303" s="42">
        <f>'Solar - CSP'!AF228</f>
        <v>6417.2993477843893</v>
      </c>
      <c r="AR303" s="42">
        <f>'Solar - CSP'!AG228</f>
        <v>6417.2993477843893</v>
      </c>
      <c r="AS303" s="42">
        <f>'Solar - CSP'!AH228</f>
        <v>6417.2993477843893</v>
      </c>
      <c r="AT303" s="42">
        <f>'Solar - CSP'!AI228</f>
        <v>6417.2993477843893</v>
      </c>
      <c r="AU303" s="42">
        <f>'Solar - CSP'!AJ228</f>
        <v>6417.2993477843893</v>
      </c>
      <c r="AV303" s="42">
        <f>'Solar - CSP'!AK228</f>
        <v>6417.2993477843893</v>
      </c>
      <c r="AW303" s="42">
        <f>'Solar - CSP'!AL228</f>
        <v>6417.2993477843893</v>
      </c>
      <c r="AX303" s="42">
        <f>'Solar - CSP'!AM228</f>
        <v>6417.2993477843893</v>
      </c>
      <c r="AY303" s="42">
        <f>'Solar - CSP'!AN228</f>
        <v>6417.2993477843893</v>
      </c>
      <c r="AZ303" s="42">
        <f>'Solar - CSP'!AO228</f>
        <v>6417.2993477843893</v>
      </c>
      <c r="BA303" s="42">
        <f>'Solar - CSP'!AP228</f>
        <v>6417.2993477843893</v>
      </c>
      <c r="BB303" s="42">
        <f>'Solar - CSP'!AQ228</f>
        <v>6417.2993477843893</v>
      </c>
      <c r="BC303" s="42">
        <f>'Solar - CSP'!AR228</f>
        <v>6417.2993477843893</v>
      </c>
      <c r="BD303" s="42">
        <f>'Solar - CSP'!AS228</f>
        <v>6417.2993477843893</v>
      </c>
      <c r="BE303" s="42">
        <f>'Solar - CSP'!AT228</f>
        <v>6417.2993477843893</v>
      </c>
      <c r="BF303" s="42">
        <f>'Solar - CSP'!AU228</f>
        <v>6417.2993477843893</v>
      </c>
      <c r="BG303" s="42">
        <f>'Solar - CSP'!AV228</f>
        <v>6417.2993477843893</v>
      </c>
    </row>
    <row r="304" spans="1:59">
      <c r="A304" s="872"/>
      <c r="B304" s="876"/>
      <c r="D304" s="802"/>
      <c r="E304" s="8" t="str">
        <f>'Solar - CSP'!K229</f>
        <v>12 hrs TES - Class 3 - low</v>
      </c>
      <c r="F304" s="42"/>
      <c r="G304" s="42"/>
      <c r="H304" s="42"/>
      <c r="I304" s="42"/>
      <c r="J304" s="42"/>
      <c r="K304" s="42"/>
      <c r="L304" s="42"/>
      <c r="M304" s="42"/>
      <c r="N304" s="42"/>
      <c r="O304" s="42"/>
      <c r="P304" s="42"/>
      <c r="Q304" s="42"/>
      <c r="R304" s="42"/>
      <c r="S304" s="42"/>
      <c r="T304" s="42"/>
      <c r="U304" s="42"/>
      <c r="V304" s="42"/>
      <c r="W304" s="42">
        <f>'Solar - CSP'!L229</f>
        <v>8863.3947524077248</v>
      </c>
      <c r="X304" s="42">
        <f>'Solar - CSP'!M229</f>
        <v>8863.3947524077248</v>
      </c>
      <c r="Y304" s="42">
        <f>'Solar - CSP'!N229</f>
        <v>6139.3929894336816</v>
      </c>
      <c r="Z304" s="42">
        <f>'Solar - CSP'!O229</f>
        <v>5566.9578363449327</v>
      </c>
      <c r="AA304" s="42">
        <f>'Solar - CSP'!P229</f>
        <v>4996.0810366674968</v>
      </c>
      <c r="AB304" s="42">
        <f>'Solar - CSP'!Q229</f>
        <v>4423.6458835787489</v>
      </c>
      <c r="AC304" s="42">
        <f>'Solar - CSP'!R229</f>
        <v>3853.8079861755209</v>
      </c>
      <c r="AD304" s="42">
        <f>'Solar - CSP'!S229</f>
        <v>3853.8079861755209</v>
      </c>
      <c r="AE304" s="42">
        <f>'Solar - CSP'!T229</f>
        <v>3853.8079861755209</v>
      </c>
      <c r="AF304" s="42">
        <f>'Solar - CSP'!U229</f>
        <v>3853.8079861755209</v>
      </c>
      <c r="AG304" s="42">
        <f>'Solar - CSP'!V229</f>
        <v>3853.8079861755209</v>
      </c>
      <c r="AH304" s="42">
        <f>'Solar - CSP'!W229</f>
        <v>3853.8079861755209</v>
      </c>
      <c r="AI304" s="42">
        <f>'Solar - CSP'!X229</f>
        <v>3853.8079861755209</v>
      </c>
      <c r="AJ304" s="42">
        <f>'Solar - CSP'!Y229</f>
        <v>3853.8079861755209</v>
      </c>
      <c r="AK304" s="42">
        <f>'Solar - CSP'!Z229</f>
        <v>3853.8079861755209</v>
      </c>
      <c r="AL304" s="42">
        <f>'Solar - CSP'!AA229</f>
        <v>3853.8079861755209</v>
      </c>
      <c r="AM304" s="42">
        <f>'Solar - CSP'!AB229</f>
        <v>3853.8079861755209</v>
      </c>
      <c r="AN304" s="42">
        <f>'Solar - CSP'!AC229</f>
        <v>3853.8079861755209</v>
      </c>
      <c r="AO304" s="42">
        <f>'Solar - CSP'!AD229</f>
        <v>3853.8079861755209</v>
      </c>
      <c r="AP304" s="42">
        <f>'Solar - CSP'!AE229</f>
        <v>3853.8079861755209</v>
      </c>
      <c r="AQ304" s="42">
        <f>'Solar - CSP'!AF229</f>
        <v>3853.8079861755209</v>
      </c>
      <c r="AR304" s="42">
        <f>'Solar - CSP'!AG229</f>
        <v>3853.8079861755209</v>
      </c>
      <c r="AS304" s="42">
        <f>'Solar - CSP'!AH229</f>
        <v>3853.8079861755209</v>
      </c>
      <c r="AT304" s="42">
        <f>'Solar - CSP'!AI229</f>
        <v>3853.8079861755209</v>
      </c>
      <c r="AU304" s="42">
        <f>'Solar - CSP'!AJ229</f>
        <v>3853.8079861755209</v>
      </c>
      <c r="AV304" s="42">
        <f>'Solar - CSP'!AK229</f>
        <v>3853.8079861755209</v>
      </c>
      <c r="AW304" s="42">
        <f>'Solar - CSP'!AL229</f>
        <v>3853.8079861755209</v>
      </c>
      <c r="AX304" s="42">
        <f>'Solar - CSP'!AM229</f>
        <v>3853.8079861755209</v>
      </c>
      <c r="AY304" s="42">
        <f>'Solar - CSP'!AN229</f>
        <v>3853.8079861755209</v>
      </c>
      <c r="AZ304" s="42">
        <f>'Solar - CSP'!AO229</f>
        <v>3853.8079861755209</v>
      </c>
      <c r="BA304" s="42">
        <f>'Solar - CSP'!AP229</f>
        <v>3853.8079861755209</v>
      </c>
      <c r="BB304" s="42">
        <f>'Solar - CSP'!AQ229</f>
        <v>3853.8079861755209</v>
      </c>
      <c r="BC304" s="42">
        <f>'Solar - CSP'!AR229</f>
        <v>3853.8079861755209</v>
      </c>
      <c r="BD304" s="42">
        <f>'Solar - CSP'!AS229</f>
        <v>3853.8079861755209</v>
      </c>
      <c r="BE304" s="42">
        <f>'Solar - CSP'!AT229</f>
        <v>3853.8079861755209</v>
      </c>
      <c r="BF304" s="42">
        <f>'Solar - CSP'!AU229</f>
        <v>3853.8079861755209</v>
      </c>
      <c r="BG304" s="42">
        <f>'Solar - CSP'!AV229</f>
        <v>3853.8079861755209</v>
      </c>
    </row>
    <row r="305" spans="1:59">
      <c r="A305" s="872"/>
      <c r="B305" s="876"/>
      <c r="D305" s="802"/>
      <c r="E305" s="8" t="str">
        <f>'Solar - CSP'!K230</f>
        <v>12 hrs TES - Class 3 - mid</v>
      </c>
      <c r="F305" s="42"/>
      <c r="G305" s="42"/>
      <c r="H305" s="42"/>
      <c r="I305" s="42"/>
      <c r="J305" s="42"/>
      <c r="K305" s="42"/>
      <c r="L305" s="42"/>
      <c r="M305" s="42"/>
      <c r="N305" s="42"/>
      <c r="O305" s="42"/>
      <c r="P305" s="42"/>
      <c r="Q305" s="42"/>
      <c r="R305" s="42"/>
      <c r="S305" s="42"/>
      <c r="T305" s="42"/>
      <c r="U305" s="42"/>
      <c r="V305" s="42">
        <f>'Solar - CSP'!L39</f>
        <v>8863.3947524077248</v>
      </c>
      <c r="W305" s="42">
        <f>'Solar - CSP'!L230</f>
        <v>8863.3947524077248</v>
      </c>
      <c r="X305" s="42">
        <f>'Solar - CSP'!M230</f>
        <v>8863.3947524077248</v>
      </c>
      <c r="Y305" s="42">
        <f>'Solar - CSP'!N230</f>
        <v>8120.0601752117191</v>
      </c>
      <c r="Z305" s="42">
        <f>'Solar - CSP'!O230</f>
        <v>7361.6615150396929</v>
      </c>
      <c r="AA305" s="42">
        <f>'Solar - CSP'!P230</f>
        <v>6605.860110553188</v>
      </c>
      <c r="AB305" s="42">
        <f>'Solar - CSP'!Q230</f>
        <v>5847.4614503811617</v>
      </c>
      <c r="AC305" s="42">
        <f>'Solar - CSP'!R230</f>
        <v>5091.6600458946568</v>
      </c>
      <c r="AD305" s="42">
        <f>'Solar - CSP'!S230</f>
        <v>4967.8748399227434</v>
      </c>
      <c r="AE305" s="42">
        <f>'Solar - CSP'!T230</f>
        <v>4844.089633950829</v>
      </c>
      <c r="AF305" s="42">
        <f>'Solar - CSP'!U230</f>
        <v>4720.3044279789165</v>
      </c>
      <c r="AG305" s="42">
        <f>'Solar - CSP'!V230</f>
        <v>4596.519222007003</v>
      </c>
      <c r="AH305" s="42">
        <f>'Solar - CSP'!W230</f>
        <v>4472.7340160350896</v>
      </c>
      <c r="AI305" s="42">
        <f>'Solar - CSP'!X230</f>
        <v>4348.9488100631752</v>
      </c>
      <c r="AJ305" s="42">
        <f>'Solar - CSP'!Y230</f>
        <v>4225.1636040912626</v>
      </c>
      <c r="AK305" s="42">
        <f>'Solar - CSP'!Z230</f>
        <v>4101.3783981193492</v>
      </c>
      <c r="AL305" s="42">
        <f>'Solar - CSP'!AA230</f>
        <v>3977.5931921474353</v>
      </c>
      <c r="AM305" s="42">
        <f>'Solar - CSP'!AB230</f>
        <v>3853.8079861755209</v>
      </c>
      <c r="AN305" s="42">
        <f>'Solar - CSP'!AC230</f>
        <v>3853.8079861755209</v>
      </c>
      <c r="AO305" s="42">
        <f>'Solar - CSP'!AD230</f>
        <v>3853.8079861755209</v>
      </c>
      <c r="AP305" s="42">
        <f>'Solar - CSP'!AE230</f>
        <v>3853.8079861755209</v>
      </c>
      <c r="AQ305" s="42">
        <f>'Solar - CSP'!AF230</f>
        <v>3853.8079861755209</v>
      </c>
      <c r="AR305" s="42">
        <f>'Solar - CSP'!AG230</f>
        <v>3853.8079861755209</v>
      </c>
      <c r="AS305" s="42">
        <f>'Solar - CSP'!AH230</f>
        <v>3853.8079861755209</v>
      </c>
      <c r="AT305" s="42">
        <f>'Solar - CSP'!AI230</f>
        <v>3853.8079861755209</v>
      </c>
      <c r="AU305" s="42">
        <f>'Solar - CSP'!AJ230</f>
        <v>3853.8079861755209</v>
      </c>
      <c r="AV305" s="42">
        <f>'Solar - CSP'!AK230</f>
        <v>3853.8079861755209</v>
      </c>
      <c r="AW305" s="42">
        <f>'Solar - CSP'!AL230</f>
        <v>3853.8079861755209</v>
      </c>
      <c r="AX305" s="42">
        <f>'Solar - CSP'!AM230</f>
        <v>3853.8079861755209</v>
      </c>
      <c r="AY305" s="42">
        <f>'Solar - CSP'!AN230</f>
        <v>3853.8079861755209</v>
      </c>
      <c r="AZ305" s="42">
        <f>'Solar - CSP'!AO230</f>
        <v>3853.8079861755209</v>
      </c>
      <c r="BA305" s="42">
        <f>'Solar - CSP'!AP230</f>
        <v>3853.8079861755209</v>
      </c>
      <c r="BB305" s="42">
        <f>'Solar - CSP'!AQ230</f>
        <v>3853.8079861755209</v>
      </c>
      <c r="BC305" s="42">
        <f>'Solar - CSP'!AR230</f>
        <v>3853.8079861755209</v>
      </c>
      <c r="BD305" s="42">
        <f>'Solar - CSP'!AS230</f>
        <v>3853.8079861755209</v>
      </c>
      <c r="BE305" s="42">
        <f>'Solar - CSP'!AT230</f>
        <v>3853.8079861755209</v>
      </c>
      <c r="BF305" s="42">
        <f>'Solar - CSP'!AU230</f>
        <v>3853.8079861755209</v>
      </c>
      <c r="BG305" s="42">
        <f>'Solar - CSP'!AV230</f>
        <v>3853.8079861755209</v>
      </c>
    </row>
    <row r="306" spans="1:59">
      <c r="A306" s="872"/>
      <c r="B306" s="876"/>
      <c r="D306" s="802"/>
      <c r="E306" s="8" t="str">
        <f>'Solar - CSP'!K231</f>
        <v>12 hrs TES - Class 3 - high</v>
      </c>
      <c r="F306" s="42"/>
      <c r="G306" s="42"/>
      <c r="H306" s="42"/>
      <c r="I306" s="42"/>
      <c r="J306" s="42"/>
      <c r="K306" s="42"/>
      <c r="L306" s="42"/>
      <c r="M306" s="42"/>
      <c r="N306" s="42"/>
      <c r="O306" s="42"/>
      <c r="P306" s="42"/>
      <c r="Q306" s="42"/>
      <c r="R306" s="42"/>
      <c r="S306" s="42"/>
      <c r="T306" s="42"/>
      <c r="U306" s="42"/>
      <c r="V306" s="42"/>
      <c r="W306" s="42">
        <f>'Solar - CSP'!L231</f>
        <v>8863.3947524077248</v>
      </c>
      <c r="X306" s="42">
        <f>'Solar - CSP'!M231</f>
        <v>8863.3947524077248</v>
      </c>
      <c r="Y306" s="42">
        <f>'Solar - CSP'!N231</f>
        <v>10243.576423693392</v>
      </c>
      <c r="Z306" s="42">
        <f>'Solar - CSP'!O231</f>
        <v>9276.3584064055067</v>
      </c>
      <c r="AA306" s="42">
        <f>'Solar - CSP'!P231</f>
        <v>8324.204472093641</v>
      </c>
      <c r="AB306" s="42">
        <f>'Solar - CSP'!Q231</f>
        <v>7369.453282096255</v>
      </c>
      <c r="AC306" s="42">
        <f>'Solar - CSP'!R231</f>
        <v>6417.2993477843893</v>
      </c>
      <c r="AD306" s="42">
        <f>'Solar - CSP'!S231</f>
        <v>6417.2993477843893</v>
      </c>
      <c r="AE306" s="42">
        <f>'Solar - CSP'!T231</f>
        <v>6417.2993477843893</v>
      </c>
      <c r="AF306" s="42">
        <f>'Solar - CSP'!U231</f>
        <v>6417.2993477843893</v>
      </c>
      <c r="AG306" s="42">
        <f>'Solar - CSP'!V231</f>
        <v>6417.2993477843893</v>
      </c>
      <c r="AH306" s="42">
        <f>'Solar - CSP'!W231</f>
        <v>6417.2993477843893</v>
      </c>
      <c r="AI306" s="42">
        <f>'Solar - CSP'!X231</f>
        <v>6417.2993477843893</v>
      </c>
      <c r="AJ306" s="42">
        <f>'Solar - CSP'!Y231</f>
        <v>6417.2993477843893</v>
      </c>
      <c r="AK306" s="42">
        <f>'Solar - CSP'!Z231</f>
        <v>6417.2993477843893</v>
      </c>
      <c r="AL306" s="42">
        <f>'Solar - CSP'!AA231</f>
        <v>6417.2993477843893</v>
      </c>
      <c r="AM306" s="42">
        <f>'Solar - CSP'!AB231</f>
        <v>6417.2993477843893</v>
      </c>
      <c r="AN306" s="42">
        <f>'Solar - CSP'!AC231</f>
        <v>6417.2993477843893</v>
      </c>
      <c r="AO306" s="42">
        <f>'Solar - CSP'!AD231</f>
        <v>6417.2993477843893</v>
      </c>
      <c r="AP306" s="42">
        <f>'Solar - CSP'!AE231</f>
        <v>6417.2993477843893</v>
      </c>
      <c r="AQ306" s="42">
        <f>'Solar - CSP'!AF231</f>
        <v>6417.2993477843893</v>
      </c>
      <c r="AR306" s="42">
        <f>'Solar - CSP'!AG231</f>
        <v>6417.2993477843893</v>
      </c>
      <c r="AS306" s="42">
        <f>'Solar - CSP'!AH231</f>
        <v>6417.2993477843893</v>
      </c>
      <c r="AT306" s="42">
        <f>'Solar - CSP'!AI231</f>
        <v>6417.2993477843893</v>
      </c>
      <c r="AU306" s="42">
        <f>'Solar - CSP'!AJ231</f>
        <v>6417.2993477843893</v>
      </c>
      <c r="AV306" s="42">
        <f>'Solar - CSP'!AK231</f>
        <v>6417.2993477843893</v>
      </c>
      <c r="AW306" s="42">
        <f>'Solar - CSP'!AL231</f>
        <v>6417.2993477843893</v>
      </c>
      <c r="AX306" s="42">
        <f>'Solar - CSP'!AM231</f>
        <v>6417.2993477843893</v>
      </c>
      <c r="AY306" s="42">
        <f>'Solar - CSP'!AN231</f>
        <v>6417.2993477843893</v>
      </c>
      <c r="AZ306" s="42">
        <f>'Solar - CSP'!AO231</f>
        <v>6417.2993477843893</v>
      </c>
      <c r="BA306" s="42">
        <f>'Solar - CSP'!AP231</f>
        <v>6417.2993477843893</v>
      </c>
      <c r="BB306" s="42">
        <f>'Solar - CSP'!AQ231</f>
        <v>6417.2993477843893</v>
      </c>
      <c r="BC306" s="42">
        <f>'Solar - CSP'!AR231</f>
        <v>6417.2993477843893</v>
      </c>
      <c r="BD306" s="42">
        <f>'Solar - CSP'!AS231</f>
        <v>6417.2993477843893</v>
      </c>
      <c r="BE306" s="42">
        <f>'Solar - CSP'!AT231</f>
        <v>6417.2993477843893</v>
      </c>
      <c r="BF306" s="42">
        <f>'Solar - CSP'!AU231</f>
        <v>6417.2993477843893</v>
      </c>
      <c r="BG306" s="42">
        <f>'Solar - CSP'!AV231</f>
        <v>6417.2993477843893</v>
      </c>
    </row>
    <row r="307" spans="1:59">
      <c r="A307" s="872"/>
      <c r="B307" s="876"/>
      <c r="D307" s="802"/>
      <c r="E307" s="8" t="str">
        <f>'Solar - CSP'!K232</f>
        <v>12 hrs TES - Class 5 - low</v>
      </c>
      <c r="F307" s="42"/>
      <c r="G307" s="42"/>
      <c r="H307" s="42"/>
      <c r="I307" s="42"/>
      <c r="J307" s="42"/>
      <c r="K307" s="42"/>
      <c r="L307" s="42"/>
      <c r="M307" s="42"/>
      <c r="N307" s="42"/>
      <c r="O307" s="42"/>
      <c r="P307" s="42"/>
      <c r="Q307" s="42"/>
      <c r="R307" s="42"/>
      <c r="S307" s="42"/>
      <c r="T307" s="42"/>
      <c r="U307" s="42"/>
      <c r="V307" s="42"/>
      <c r="W307" s="42">
        <f>'Solar - CSP'!L232</f>
        <v>8863.3947524077248</v>
      </c>
      <c r="X307" s="42">
        <f>'Solar - CSP'!M232</f>
        <v>8863.3947524077248</v>
      </c>
      <c r="Y307" s="42">
        <f>'Solar - CSP'!N232</f>
        <v>6139.3929894336816</v>
      </c>
      <c r="Z307" s="42">
        <f>'Solar - CSP'!O232</f>
        <v>5566.9578363449327</v>
      </c>
      <c r="AA307" s="42">
        <f>'Solar - CSP'!P232</f>
        <v>4996.0810366674968</v>
      </c>
      <c r="AB307" s="42">
        <f>'Solar - CSP'!Q232</f>
        <v>4423.6458835787489</v>
      </c>
      <c r="AC307" s="42">
        <f>'Solar - CSP'!R232</f>
        <v>3853.8079861755209</v>
      </c>
      <c r="AD307" s="42">
        <f>'Solar - CSP'!S232</f>
        <v>3853.8079861755209</v>
      </c>
      <c r="AE307" s="42">
        <f>'Solar - CSP'!T232</f>
        <v>3853.8079861755209</v>
      </c>
      <c r="AF307" s="42">
        <f>'Solar - CSP'!U232</f>
        <v>3853.8079861755209</v>
      </c>
      <c r="AG307" s="42">
        <f>'Solar - CSP'!V232</f>
        <v>3853.8079861755209</v>
      </c>
      <c r="AH307" s="42">
        <f>'Solar - CSP'!W232</f>
        <v>3853.8079861755209</v>
      </c>
      <c r="AI307" s="42">
        <f>'Solar - CSP'!X232</f>
        <v>3853.8079861755209</v>
      </c>
      <c r="AJ307" s="42">
        <f>'Solar - CSP'!Y232</f>
        <v>3853.8079861755209</v>
      </c>
      <c r="AK307" s="42">
        <f>'Solar - CSP'!Z232</f>
        <v>3853.8079861755209</v>
      </c>
      <c r="AL307" s="42">
        <f>'Solar - CSP'!AA232</f>
        <v>3853.8079861755209</v>
      </c>
      <c r="AM307" s="42">
        <f>'Solar - CSP'!AB232</f>
        <v>3853.8079861755209</v>
      </c>
      <c r="AN307" s="42">
        <f>'Solar - CSP'!AC232</f>
        <v>3853.8079861755209</v>
      </c>
      <c r="AO307" s="42">
        <f>'Solar - CSP'!AD232</f>
        <v>3853.8079861755209</v>
      </c>
      <c r="AP307" s="42">
        <f>'Solar - CSP'!AE232</f>
        <v>3853.8079861755209</v>
      </c>
      <c r="AQ307" s="42">
        <f>'Solar - CSP'!AF232</f>
        <v>3853.8079861755209</v>
      </c>
      <c r="AR307" s="42">
        <f>'Solar - CSP'!AG232</f>
        <v>3853.8079861755209</v>
      </c>
      <c r="AS307" s="42">
        <f>'Solar - CSP'!AH232</f>
        <v>3853.8079861755209</v>
      </c>
      <c r="AT307" s="42">
        <f>'Solar - CSP'!AI232</f>
        <v>3853.8079861755209</v>
      </c>
      <c r="AU307" s="42">
        <f>'Solar - CSP'!AJ232</f>
        <v>3853.8079861755209</v>
      </c>
      <c r="AV307" s="42">
        <f>'Solar - CSP'!AK232</f>
        <v>3853.8079861755209</v>
      </c>
      <c r="AW307" s="42">
        <f>'Solar - CSP'!AL232</f>
        <v>3853.8079861755209</v>
      </c>
      <c r="AX307" s="42">
        <f>'Solar - CSP'!AM232</f>
        <v>3853.8079861755209</v>
      </c>
      <c r="AY307" s="42">
        <f>'Solar - CSP'!AN232</f>
        <v>3853.8079861755209</v>
      </c>
      <c r="AZ307" s="42">
        <f>'Solar - CSP'!AO232</f>
        <v>3853.8079861755209</v>
      </c>
      <c r="BA307" s="42">
        <f>'Solar - CSP'!AP232</f>
        <v>3853.8079861755209</v>
      </c>
      <c r="BB307" s="42">
        <f>'Solar - CSP'!AQ232</f>
        <v>3853.8079861755209</v>
      </c>
      <c r="BC307" s="42">
        <f>'Solar - CSP'!AR232</f>
        <v>3853.8079861755209</v>
      </c>
      <c r="BD307" s="42">
        <f>'Solar - CSP'!AS232</f>
        <v>3853.8079861755209</v>
      </c>
      <c r="BE307" s="42">
        <f>'Solar - CSP'!AT232</f>
        <v>3853.8079861755209</v>
      </c>
      <c r="BF307" s="42">
        <f>'Solar - CSP'!AU232</f>
        <v>3853.8079861755209</v>
      </c>
      <c r="BG307" s="42">
        <f>'Solar - CSP'!AV232</f>
        <v>3853.8079861755209</v>
      </c>
    </row>
    <row r="308" spans="1:59">
      <c r="A308" s="872"/>
      <c r="B308" s="876"/>
      <c r="D308" s="802"/>
      <c r="E308" s="8" t="str">
        <f>'Solar - CSP'!K233</f>
        <v>12 hrs TES - Class 5 - mid</v>
      </c>
      <c r="F308" s="42"/>
      <c r="G308" s="42"/>
      <c r="H308" s="42"/>
      <c r="I308" s="42"/>
      <c r="J308" s="42"/>
      <c r="K308" s="42"/>
      <c r="L308" s="42"/>
      <c r="M308" s="42"/>
      <c r="N308" s="42"/>
      <c r="O308" s="42"/>
      <c r="P308" s="42"/>
      <c r="Q308" s="42"/>
      <c r="R308" s="42"/>
      <c r="S308" s="42"/>
      <c r="T308" s="42"/>
      <c r="U308" s="42"/>
      <c r="V308" s="42">
        <f>'Solar - CSP'!L40</f>
        <v>8863.3947524077248</v>
      </c>
      <c r="W308" s="42">
        <f>'Solar - CSP'!L233</f>
        <v>8863.3947524077248</v>
      </c>
      <c r="X308" s="42">
        <f>'Solar - CSP'!M233</f>
        <v>8863.3947524077248</v>
      </c>
      <c r="Y308" s="42">
        <f>'Solar - CSP'!N233</f>
        <v>8120.0601752117191</v>
      </c>
      <c r="Z308" s="42">
        <f>'Solar - CSP'!O233</f>
        <v>7361.6615150396929</v>
      </c>
      <c r="AA308" s="42">
        <f>'Solar - CSP'!P233</f>
        <v>6605.860110553188</v>
      </c>
      <c r="AB308" s="42">
        <f>'Solar - CSP'!Q233</f>
        <v>5847.4614503811617</v>
      </c>
      <c r="AC308" s="42">
        <f>'Solar - CSP'!R233</f>
        <v>5091.6600458946568</v>
      </c>
      <c r="AD308" s="42">
        <f>'Solar - CSP'!S233</f>
        <v>4967.8748399227434</v>
      </c>
      <c r="AE308" s="42">
        <f>'Solar - CSP'!T233</f>
        <v>4844.089633950829</v>
      </c>
      <c r="AF308" s="42">
        <f>'Solar - CSP'!U233</f>
        <v>4720.3044279789165</v>
      </c>
      <c r="AG308" s="42">
        <f>'Solar - CSP'!V233</f>
        <v>4596.519222007003</v>
      </c>
      <c r="AH308" s="42">
        <f>'Solar - CSP'!W233</f>
        <v>4472.7340160350896</v>
      </c>
      <c r="AI308" s="42">
        <f>'Solar - CSP'!X233</f>
        <v>4348.9488100631752</v>
      </c>
      <c r="AJ308" s="42">
        <f>'Solar - CSP'!Y233</f>
        <v>4225.1636040912626</v>
      </c>
      <c r="AK308" s="42">
        <f>'Solar - CSP'!Z233</f>
        <v>4101.3783981193492</v>
      </c>
      <c r="AL308" s="42">
        <f>'Solar - CSP'!AA233</f>
        <v>3977.5931921474353</v>
      </c>
      <c r="AM308" s="42">
        <f>'Solar - CSP'!AB233</f>
        <v>3853.8079861755209</v>
      </c>
      <c r="AN308" s="42">
        <f>'Solar - CSP'!AC233</f>
        <v>3853.8079861755209</v>
      </c>
      <c r="AO308" s="42">
        <f>'Solar - CSP'!AD233</f>
        <v>3853.8079861755209</v>
      </c>
      <c r="AP308" s="42">
        <f>'Solar - CSP'!AE233</f>
        <v>3853.8079861755209</v>
      </c>
      <c r="AQ308" s="42">
        <f>'Solar - CSP'!AF233</f>
        <v>3853.8079861755209</v>
      </c>
      <c r="AR308" s="42">
        <f>'Solar - CSP'!AG233</f>
        <v>3853.8079861755209</v>
      </c>
      <c r="AS308" s="42">
        <f>'Solar - CSP'!AH233</f>
        <v>3853.8079861755209</v>
      </c>
      <c r="AT308" s="42">
        <f>'Solar - CSP'!AI233</f>
        <v>3853.8079861755209</v>
      </c>
      <c r="AU308" s="42">
        <f>'Solar - CSP'!AJ233</f>
        <v>3853.8079861755209</v>
      </c>
      <c r="AV308" s="42">
        <f>'Solar - CSP'!AK233</f>
        <v>3853.8079861755209</v>
      </c>
      <c r="AW308" s="42">
        <f>'Solar - CSP'!AL233</f>
        <v>3853.8079861755209</v>
      </c>
      <c r="AX308" s="42">
        <f>'Solar - CSP'!AM233</f>
        <v>3853.8079861755209</v>
      </c>
      <c r="AY308" s="42">
        <f>'Solar - CSP'!AN233</f>
        <v>3853.8079861755209</v>
      </c>
      <c r="AZ308" s="42">
        <f>'Solar - CSP'!AO233</f>
        <v>3853.8079861755209</v>
      </c>
      <c r="BA308" s="42">
        <f>'Solar - CSP'!AP233</f>
        <v>3853.8079861755209</v>
      </c>
      <c r="BB308" s="42">
        <f>'Solar - CSP'!AQ233</f>
        <v>3853.8079861755209</v>
      </c>
      <c r="BC308" s="42">
        <f>'Solar - CSP'!AR233</f>
        <v>3853.8079861755209</v>
      </c>
      <c r="BD308" s="42">
        <f>'Solar - CSP'!AS233</f>
        <v>3853.8079861755209</v>
      </c>
      <c r="BE308" s="42">
        <f>'Solar - CSP'!AT233</f>
        <v>3853.8079861755209</v>
      </c>
      <c r="BF308" s="42">
        <f>'Solar - CSP'!AU233</f>
        <v>3853.8079861755209</v>
      </c>
      <c r="BG308" s="42">
        <f>'Solar - CSP'!AV233</f>
        <v>3853.8079861755209</v>
      </c>
    </row>
    <row r="309" spans="1:59">
      <c r="A309" s="872"/>
      <c r="B309" s="876"/>
      <c r="D309" s="802"/>
      <c r="E309" s="8" t="str">
        <f>'Solar - CSP'!K234</f>
        <v>12 hrs TES - Class 5 - high</v>
      </c>
      <c r="F309" s="42"/>
      <c r="G309" s="42"/>
      <c r="H309" s="42"/>
      <c r="I309" s="42"/>
      <c r="J309" s="42"/>
      <c r="K309" s="42"/>
      <c r="L309" s="42"/>
      <c r="M309" s="42"/>
      <c r="N309" s="42"/>
      <c r="O309" s="42"/>
      <c r="P309" s="42"/>
      <c r="Q309" s="42"/>
      <c r="R309" s="42"/>
      <c r="S309" s="387"/>
      <c r="T309" s="387"/>
      <c r="U309" s="387"/>
      <c r="V309" s="387"/>
      <c r="W309" s="42">
        <f>'Solar - CSP'!L234</f>
        <v>8863.3947524077248</v>
      </c>
      <c r="X309" s="42">
        <f>'Solar - CSP'!M234</f>
        <v>8863.3947524077248</v>
      </c>
      <c r="Y309" s="42">
        <f>'Solar - CSP'!N234</f>
        <v>10243.576423693392</v>
      </c>
      <c r="Z309" s="42">
        <f>'Solar - CSP'!O234</f>
        <v>9276.3584064055067</v>
      </c>
      <c r="AA309" s="42">
        <f>'Solar - CSP'!P234</f>
        <v>8324.204472093641</v>
      </c>
      <c r="AB309" s="42">
        <f>'Solar - CSP'!Q234</f>
        <v>7369.453282096255</v>
      </c>
      <c r="AC309" s="42">
        <f>'Solar - CSP'!R234</f>
        <v>6417.2993477843893</v>
      </c>
      <c r="AD309" s="42">
        <f>'Solar - CSP'!S234</f>
        <v>6417.2993477843893</v>
      </c>
      <c r="AE309" s="42">
        <f>'Solar - CSP'!T234</f>
        <v>6417.2993477843893</v>
      </c>
      <c r="AF309" s="42">
        <f>'Solar - CSP'!U234</f>
        <v>6417.2993477843893</v>
      </c>
      <c r="AG309" s="42">
        <f>'Solar - CSP'!V234</f>
        <v>6417.2993477843893</v>
      </c>
      <c r="AH309" s="42">
        <f>'Solar - CSP'!W234</f>
        <v>6417.2993477843893</v>
      </c>
      <c r="AI309" s="42">
        <f>'Solar - CSP'!X234</f>
        <v>6417.2993477843893</v>
      </c>
      <c r="AJ309" s="42">
        <f>'Solar - CSP'!Y234</f>
        <v>6417.2993477843893</v>
      </c>
      <c r="AK309" s="42">
        <f>'Solar - CSP'!Z234</f>
        <v>6417.2993477843893</v>
      </c>
      <c r="AL309" s="42">
        <f>'Solar - CSP'!AA234</f>
        <v>6417.2993477843893</v>
      </c>
      <c r="AM309" s="42">
        <f>'Solar - CSP'!AB234</f>
        <v>6417.2993477843893</v>
      </c>
      <c r="AN309" s="42">
        <f>'Solar - CSP'!AC234</f>
        <v>6417.2993477843893</v>
      </c>
      <c r="AO309" s="42">
        <f>'Solar - CSP'!AD234</f>
        <v>6417.2993477843893</v>
      </c>
      <c r="AP309" s="42">
        <f>'Solar - CSP'!AE234</f>
        <v>6417.2993477843893</v>
      </c>
      <c r="AQ309" s="42">
        <f>'Solar - CSP'!AF234</f>
        <v>6417.2993477843893</v>
      </c>
      <c r="AR309" s="42">
        <f>'Solar - CSP'!AG234</f>
        <v>6417.2993477843893</v>
      </c>
      <c r="AS309" s="42">
        <f>'Solar - CSP'!AH234</f>
        <v>6417.2993477843893</v>
      </c>
      <c r="AT309" s="42">
        <f>'Solar - CSP'!AI234</f>
        <v>6417.2993477843893</v>
      </c>
      <c r="AU309" s="42">
        <f>'Solar - CSP'!AJ234</f>
        <v>6417.2993477843893</v>
      </c>
      <c r="AV309" s="42">
        <f>'Solar - CSP'!AK234</f>
        <v>6417.2993477843893</v>
      </c>
      <c r="AW309" s="42">
        <f>'Solar - CSP'!AL234</f>
        <v>6417.2993477843893</v>
      </c>
      <c r="AX309" s="42">
        <f>'Solar - CSP'!AM234</f>
        <v>6417.2993477843893</v>
      </c>
      <c r="AY309" s="42">
        <f>'Solar - CSP'!AN234</f>
        <v>6417.2993477843893</v>
      </c>
      <c r="AZ309" s="42">
        <f>'Solar - CSP'!AO234</f>
        <v>6417.2993477843893</v>
      </c>
      <c r="BA309" s="42">
        <f>'Solar - CSP'!AP234</f>
        <v>6417.2993477843893</v>
      </c>
      <c r="BB309" s="42">
        <f>'Solar - CSP'!AQ234</f>
        <v>6417.2993477843893</v>
      </c>
      <c r="BC309" s="42">
        <f>'Solar - CSP'!AR234</f>
        <v>6417.2993477843893</v>
      </c>
      <c r="BD309" s="42">
        <f>'Solar - CSP'!AS234</f>
        <v>6417.2993477843893</v>
      </c>
      <c r="BE309" s="42">
        <f>'Solar - CSP'!AT234</f>
        <v>6417.2993477843893</v>
      </c>
      <c r="BF309" s="42">
        <f>'Solar - CSP'!AU234</f>
        <v>6417.2993477843893</v>
      </c>
      <c r="BG309" s="42">
        <f>'Solar - CSP'!AV234</f>
        <v>6417.2993477843893</v>
      </c>
    </row>
    <row r="311" spans="1:59">
      <c r="F311" s="1">
        <f t="shared" ref="F311:R311" si="30">F4</f>
        <v>2000</v>
      </c>
      <c r="G311" s="1">
        <f t="shared" si="30"/>
        <v>2001</v>
      </c>
      <c r="H311" s="1">
        <f t="shared" si="30"/>
        <v>2002</v>
      </c>
      <c r="I311" s="1">
        <f t="shared" si="30"/>
        <v>2003</v>
      </c>
      <c r="J311" s="1">
        <f t="shared" si="30"/>
        <v>2004</v>
      </c>
      <c r="K311" s="1">
        <f t="shared" si="30"/>
        <v>2005</v>
      </c>
      <c r="L311" s="1">
        <f t="shared" si="30"/>
        <v>2006</v>
      </c>
      <c r="M311" s="1">
        <f t="shared" si="30"/>
        <v>2007</v>
      </c>
      <c r="N311" s="1">
        <f t="shared" si="30"/>
        <v>2008</v>
      </c>
      <c r="O311" s="1">
        <f t="shared" si="30"/>
        <v>2009</v>
      </c>
      <c r="P311" s="1">
        <f t="shared" si="30"/>
        <v>2010</v>
      </c>
      <c r="Q311" s="1">
        <f t="shared" si="30"/>
        <v>2011</v>
      </c>
      <c r="R311" s="1">
        <f t="shared" si="30"/>
        <v>2012</v>
      </c>
      <c r="S311" s="24">
        <v>2010</v>
      </c>
      <c r="T311" s="24">
        <v>2011</v>
      </c>
      <c r="U311" s="24">
        <v>2012</v>
      </c>
      <c r="V311" s="365">
        <f t="shared" ref="V311:BG311" si="31">V4</f>
        <v>2013</v>
      </c>
      <c r="W311" s="1">
        <f t="shared" si="31"/>
        <v>2014</v>
      </c>
      <c r="X311" s="1">
        <f t="shared" si="31"/>
        <v>2015</v>
      </c>
      <c r="Y311" s="1">
        <f t="shared" si="31"/>
        <v>2016</v>
      </c>
      <c r="Z311" s="1">
        <f t="shared" si="31"/>
        <v>2017</v>
      </c>
      <c r="AA311" s="1">
        <f t="shared" si="31"/>
        <v>2018</v>
      </c>
      <c r="AB311" s="1">
        <f t="shared" si="31"/>
        <v>2019</v>
      </c>
      <c r="AC311" s="1">
        <f t="shared" si="31"/>
        <v>2020</v>
      </c>
      <c r="AD311" s="1">
        <f t="shared" si="31"/>
        <v>2021</v>
      </c>
      <c r="AE311" s="1">
        <f t="shared" si="31"/>
        <v>2022</v>
      </c>
      <c r="AF311" s="1">
        <f t="shared" si="31"/>
        <v>2023</v>
      </c>
      <c r="AG311" s="1">
        <f t="shared" si="31"/>
        <v>2024</v>
      </c>
      <c r="AH311" s="1">
        <f t="shared" si="31"/>
        <v>2025</v>
      </c>
      <c r="AI311" s="1">
        <f t="shared" si="31"/>
        <v>2026</v>
      </c>
      <c r="AJ311" s="1">
        <f t="shared" si="31"/>
        <v>2027</v>
      </c>
      <c r="AK311" s="1">
        <f t="shared" si="31"/>
        <v>2028</v>
      </c>
      <c r="AL311" s="1">
        <f t="shared" si="31"/>
        <v>2029</v>
      </c>
      <c r="AM311" s="1">
        <f t="shared" si="31"/>
        <v>2030</v>
      </c>
      <c r="AN311" s="1">
        <f t="shared" si="31"/>
        <v>2031</v>
      </c>
      <c r="AO311" s="1">
        <f t="shared" si="31"/>
        <v>2032</v>
      </c>
      <c r="AP311" s="1">
        <f t="shared" si="31"/>
        <v>2033</v>
      </c>
      <c r="AQ311" s="1">
        <f t="shared" si="31"/>
        <v>2034</v>
      </c>
      <c r="AR311" s="1">
        <f t="shared" si="31"/>
        <v>2035</v>
      </c>
      <c r="AS311" s="1">
        <f t="shared" si="31"/>
        <v>2036</v>
      </c>
      <c r="AT311" s="1">
        <f t="shared" si="31"/>
        <v>2037</v>
      </c>
      <c r="AU311" s="1">
        <f t="shared" si="31"/>
        <v>2038</v>
      </c>
      <c r="AV311" s="1">
        <f t="shared" si="31"/>
        <v>2039</v>
      </c>
      <c r="AW311" s="1">
        <f t="shared" si="31"/>
        <v>2040</v>
      </c>
      <c r="AX311" s="1">
        <f t="shared" si="31"/>
        <v>2041</v>
      </c>
      <c r="AY311" s="1">
        <f t="shared" si="31"/>
        <v>2042</v>
      </c>
      <c r="AZ311" s="1">
        <f t="shared" si="31"/>
        <v>2043</v>
      </c>
      <c r="BA311" s="1">
        <f t="shared" si="31"/>
        <v>2044</v>
      </c>
      <c r="BB311" s="1">
        <f t="shared" si="31"/>
        <v>2045</v>
      </c>
      <c r="BC311" s="1">
        <f t="shared" si="31"/>
        <v>2046</v>
      </c>
      <c r="BD311" s="1">
        <f t="shared" si="31"/>
        <v>2047</v>
      </c>
      <c r="BE311" s="1">
        <f t="shared" si="31"/>
        <v>2048</v>
      </c>
      <c r="BF311" s="1">
        <f t="shared" si="31"/>
        <v>2049</v>
      </c>
      <c r="BG311" s="1">
        <f t="shared" si="31"/>
        <v>2050</v>
      </c>
    </row>
    <row r="312" spans="1:59" ht="14.1" customHeight="1">
      <c r="A312" s="872"/>
      <c r="B312" s="875" t="s">
        <v>663</v>
      </c>
      <c r="D312" s="801" t="s">
        <v>39</v>
      </c>
      <c r="E312" s="8" t="str">
        <f>'Solar - CSP'!K152</f>
        <v>No TES - Class 1 - low</v>
      </c>
      <c r="F312" s="358"/>
      <c r="G312" s="358"/>
      <c r="H312" s="358"/>
      <c r="I312" s="358"/>
      <c r="J312" s="358"/>
      <c r="K312" s="358"/>
      <c r="L312" s="358"/>
      <c r="M312" s="358"/>
      <c r="N312" s="358"/>
      <c r="O312" s="358"/>
      <c r="P312" s="358"/>
      <c r="Q312" s="358"/>
      <c r="R312" s="358"/>
      <c r="S312" s="358"/>
      <c r="T312" s="358"/>
      <c r="U312" s="358"/>
      <c r="V312" s="358"/>
      <c r="W312" s="358">
        <f>'Solar - CSP'!L152</f>
        <v>0</v>
      </c>
      <c r="X312" s="358">
        <f>'Solar - CSP'!M152</f>
        <v>0</v>
      </c>
      <c r="Y312" s="358">
        <f>'Solar - CSP'!N152</f>
        <v>0</v>
      </c>
      <c r="Z312" s="358">
        <f>'Solar - CSP'!O152</f>
        <v>0</v>
      </c>
      <c r="AA312" s="358">
        <f>'Solar - CSP'!P152</f>
        <v>0</v>
      </c>
      <c r="AB312" s="358">
        <f>'Solar - CSP'!Q152</f>
        <v>0</v>
      </c>
      <c r="AC312" s="358">
        <f>'Solar - CSP'!R152</f>
        <v>0</v>
      </c>
      <c r="AD312" s="358">
        <f>'Solar - CSP'!S152</f>
        <v>0</v>
      </c>
      <c r="AE312" s="358">
        <f>'Solar - CSP'!T152</f>
        <v>0</v>
      </c>
      <c r="AF312" s="358">
        <f>'Solar - CSP'!U152</f>
        <v>0</v>
      </c>
      <c r="AG312" s="358">
        <f>'Solar - CSP'!V152</f>
        <v>0</v>
      </c>
      <c r="AH312" s="358">
        <f>'Solar - CSP'!W152</f>
        <v>0</v>
      </c>
      <c r="AI312" s="358">
        <f>'Solar - CSP'!X152</f>
        <v>0</v>
      </c>
      <c r="AJ312" s="358">
        <f>'Solar - CSP'!Y152</f>
        <v>0</v>
      </c>
      <c r="AK312" s="358">
        <f>'Solar - CSP'!Z152</f>
        <v>0</v>
      </c>
      <c r="AL312" s="358">
        <f>'Solar - CSP'!AA152</f>
        <v>0</v>
      </c>
      <c r="AM312" s="358">
        <f>'Solar - CSP'!AB152</f>
        <v>0</v>
      </c>
      <c r="AN312" s="358">
        <f>'Solar - CSP'!AC152</f>
        <v>0</v>
      </c>
      <c r="AO312" s="358">
        <f>'Solar - CSP'!AD152</f>
        <v>0</v>
      </c>
      <c r="AP312" s="358">
        <f>'Solar - CSP'!AE152</f>
        <v>0</v>
      </c>
      <c r="AQ312" s="358">
        <f>'Solar - CSP'!AF152</f>
        <v>0</v>
      </c>
      <c r="AR312" s="358">
        <f>'Solar - CSP'!AG152</f>
        <v>0</v>
      </c>
      <c r="AS312" s="358">
        <f>'Solar - CSP'!AH152</f>
        <v>0</v>
      </c>
      <c r="AT312" s="358">
        <f>'Solar - CSP'!AI152</f>
        <v>0</v>
      </c>
      <c r="AU312" s="358">
        <f>'Solar - CSP'!AJ152</f>
        <v>0</v>
      </c>
      <c r="AV312" s="358">
        <f>'Solar - CSP'!AK152</f>
        <v>0</v>
      </c>
      <c r="AW312" s="358">
        <f>'Solar - CSP'!AL152</f>
        <v>0</v>
      </c>
      <c r="AX312" s="358">
        <f>'Solar - CSP'!AM152</f>
        <v>0</v>
      </c>
      <c r="AY312" s="358">
        <f>'Solar - CSP'!AN152</f>
        <v>0</v>
      </c>
      <c r="AZ312" s="358">
        <f>'Solar - CSP'!AO152</f>
        <v>0</v>
      </c>
      <c r="BA312" s="358">
        <f>'Solar - CSP'!AP152</f>
        <v>0</v>
      </c>
      <c r="BB312" s="358">
        <f>'Solar - CSP'!AQ152</f>
        <v>0</v>
      </c>
      <c r="BC312" s="358">
        <f>'Solar - CSP'!AR152</f>
        <v>0</v>
      </c>
      <c r="BD312" s="358">
        <f>'Solar - CSP'!AS152</f>
        <v>0</v>
      </c>
      <c r="BE312" s="358">
        <f>'Solar - CSP'!AT152</f>
        <v>0</v>
      </c>
      <c r="BF312" s="358">
        <f>'Solar - CSP'!AU152</f>
        <v>0</v>
      </c>
      <c r="BG312" s="358">
        <f>'Solar - CSP'!AV152</f>
        <v>0</v>
      </c>
    </row>
    <row r="313" spans="1:59">
      <c r="A313" s="872"/>
      <c r="B313" s="875"/>
      <c r="D313" s="802"/>
      <c r="E313" s="8" t="str">
        <f>'Solar - CSP'!K153</f>
        <v>No TES - Class 1 - mid</v>
      </c>
      <c r="F313" s="358"/>
      <c r="G313" s="358"/>
      <c r="H313" s="358"/>
      <c r="I313" s="358"/>
      <c r="J313" s="358"/>
      <c r="K313" s="358"/>
      <c r="L313" s="358"/>
      <c r="M313" s="358"/>
      <c r="N313" s="358"/>
      <c r="O313" s="358"/>
      <c r="P313" s="358"/>
      <c r="Q313" s="358"/>
      <c r="R313" s="358"/>
      <c r="S313" s="358"/>
      <c r="T313" s="358"/>
      <c r="U313" s="358"/>
      <c r="V313" s="358">
        <f>'Solar - CSP'!L12</f>
        <v>0</v>
      </c>
      <c r="W313" s="358">
        <f>'Solar - CSP'!L153</f>
        <v>0</v>
      </c>
      <c r="X313" s="358">
        <f>'Solar - CSP'!M153</f>
        <v>0</v>
      </c>
      <c r="Y313" s="358">
        <f>'Solar - CSP'!N153</f>
        <v>0</v>
      </c>
      <c r="Z313" s="358">
        <f>'Solar - CSP'!O153</f>
        <v>0</v>
      </c>
      <c r="AA313" s="358">
        <f>'Solar - CSP'!P153</f>
        <v>0</v>
      </c>
      <c r="AB313" s="358">
        <f>'Solar - CSP'!Q153</f>
        <v>0</v>
      </c>
      <c r="AC313" s="358">
        <f>'Solar - CSP'!R153</f>
        <v>0</v>
      </c>
      <c r="AD313" s="358">
        <f>'Solar - CSP'!S153</f>
        <v>0</v>
      </c>
      <c r="AE313" s="358">
        <f>'Solar - CSP'!T153</f>
        <v>0</v>
      </c>
      <c r="AF313" s="358">
        <f>'Solar - CSP'!U153</f>
        <v>0</v>
      </c>
      <c r="AG313" s="358">
        <f>'Solar - CSP'!V153</f>
        <v>0</v>
      </c>
      <c r="AH313" s="358">
        <f>'Solar - CSP'!W153</f>
        <v>0</v>
      </c>
      <c r="AI313" s="358">
        <f>'Solar - CSP'!X153</f>
        <v>0</v>
      </c>
      <c r="AJ313" s="358">
        <f>'Solar - CSP'!Y153</f>
        <v>0</v>
      </c>
      <c r="AK313" s="358">
        <f>'Solar - CSP'!Z153</f>
        <v>0</v>
      </c>
      <c r="AL313" s="358">
        <f>'Solar - CSP'!AA153</f>
        <v>0</v>
      </c>
      <c r="AM313" s="358">
        <f>'Solar - CSP'!AB153</f>
        <v>0</v>
      </c>
      <c r="AN313" s="358">
        <f>'Solar - CSP'!AC153</f>
        <v>0</v>
      </c>
      <c r="AO313" s="358">
        <f>'Solar - CSP'!AD153</f>
        <v>0</v>
      </c>
      <c r="AP313" s="358">
        <f>'Solar - CSP'!AE153</f>
        <v>0</v>
      </c>
      <c r="AQ313" s="358">
        <f>'Solar - CSP'!AF153</f>
        <v>0</v>
      </c>
      <c r="AR313" s="358">
        <f>'Solar - CSP'!AG153</f>
        <v>0</v>
      </c>
      <c r="AS313" s="358">
        <f>'Solar - CSP'!AH153</f>
        <v>0</v>
      </c>
      <c r="AT313" s="358">
        <f>'Solar - CSP'!AI153</f>
        <v>0</v>
      </c>
      <c r="AU313" s="358">
        <f>'Solar - CSP'!AJ153</f>
        <v>0</v>
      </c>
      <c r="AV313" s="358">
        <f>'Solar - CSP'!AK153</f>
        <v>0</v>
      </c>
      <c r="AW313" s="358">
        <f>'Solar - CSP'!AL153</f>
        <v>0</v>
      </c>
      <c r="AX313" s="358">
        <f>'Solar - CSP'!AM153</f>
        <v>0</v>
      </c>
      <c r="AY313" s="358">
        <f>'Solar - CSP'!AN153</f>
        <v>0</v>
      </c>
      <c r="AZ313" s="358">
        <f>'Solar - CSP'!AO153</f>
        <v>0</v>
      </c>
      <c r="BA313" s="358">
        <f>'Solar - CSP'!AP153</f>
        <v>0</v>
      </c>
      <c r="BB313" s="358">
        <f>'Solar - CSP'!AQ153</f>
        <v>0</v>
      </c>
      <c r="BC313" s="358">
        <f>'Solar - CSP'!AR153</f>
        <v>0</v>
      </c>
      <c r="BD313" s="358">
        <f>'Solar - CSP'!AS153</f>
        <v>0</v>
      </c>
      <c r="BE313" s="358">
        <f>'Solar - CSP'!AT153</f>
        <v>0</v>
      </c>
      <c r="BF313" s="358">
        <f>'Solar - CSP'!AU153</f>
        <v>0</v>
      </c>
      <c r="BG313" s="358">
        <f>'Solar - CSP'!AV153</f>
        <v>0</v>
      </c>
    </row>
    <row r="314" spans="1:59">
      <c r="A314" s="872"/>
      <c r="B314" s="875"/>
      <c r="D314" s="802"/>
      <c r="E314" s="8" t="str">
        <f>'Solar - CSP'!K154</f>
        <v>No TES - Class 1 - high</v>
      </c>
      <c r="F314" s="358"/>
      <c r="G314" s="358"/>
      <c r="H314" s="358"/>
      <c r="I314" s="358"/>
      <c r="J314" s="358"/>
      <c r="K314" s="358"/>
      <c r="L314" s="358"/>
      <c r="M314" s="358"/>
      <c r="N314" s="358"/>
      <c r="O314" s="358"/>
      <c r="P314" s="358"/>
      <c r="Q314" s="358"/>
      <c r="R314" s="358"/>
      <c r="S314" s="358"/>
      <c r="T314" s="358"/>
      <c r="U314" s="358"/>
      <c r="V314" s="358"/>
      <c r="W314" s="358">
        <f>'Solar - CSP'!L154</f>
        <v>0</v>
      </c>
      <c r="X314" s="358">
        <f>'Solar - CSP'!M154</f>
        <v>0</v>
      </c>
      <c r="Y314" s="358">
        <f>'Solar - CSP'!N154</f>
        <v>0</v>
      </c>
      <c r="Z314" s="358">
        <f>'Solar - CSP'!O154</f>
        <v>0</v>
      </c>
      <c r="AA314" s="358">
        <f>'Solar - CSP'!P154</f>
        <v>0</v>
      </c>
      <c r="AB314" s="358">
        <f>'Solar - CSP'!Q154</f>
        <v>0</v>
      </c>
      <c r="AC314" s="358">
        <f>'Solar - CSP'!R154</f>
        <v>0</v>
      </c>
      <c r="AD314" s="358">
        <f>'Solar - CSP'!S154</f>
        <v>0</v>
      </c>
      <c r="AE314" s="358">
        <f>'Solar - CSP'!T154</f>
        <v>0</v>
      </c>
      <c r="AF314" s="358">
        <f>'Solar - CSP'!U154</f>
        <v>0</v>
      </c>
      <c r="AG314" s="358">
        <f>'Solar - CSP'!V154</f>
        <v>0</v>
      </c>
      <c r="AH314" s="358">
        <f>'Solar - CSP'!W154</f>
        <v>0</v>
      </c>
      <c r="AI314" s="358">
        <f>'Solar - CSP'!X154</f>
        <v>0</v>
      </c>
      <c r="AJ314" s="358">
        <f>'Solar - CSP'!Y154</f>
        <v>0</v>
      </c>
      <c r="AK314" s="358">
        <f>'Solar - CSP'!Z154</f>
        <v>0</v>
      </c>
      <c r="AL314" s="358">
        <f>'Solar - CSP'!AA154</f>
        <v>0</v>
      </c>
      <c r="AM314" s="358">
        <f>'Solar - CSP'!AB154</f>
        <v>0</v>
      </c>
      <c r="AN314" s="358">
        <f>'Solar - CSP'!AC154</f>
        <v>0</v>
      </c>
      <c r="AO314" s="358">
        <f>'Solar - CSP'!AD154</f>
        <v>0</v>
      </c>
      <c r="AP314" s="358">
        <f>'Solar - CSP'!AE154</f>
        <v>0</v>
      </c>
      <c r="AQ314" s="358">
        <f>'Solar - CSP'!AF154</f>
        <v>0</v>
      </c>
      <c r="AR314" s="358">
        <f>'Solar - CSP'!AG154</f>
        <v>0</v>
      </c>
      <c r="AS314" s="358">
        <f>'Solar - CSP'!AH154</f>
        <v>0</v>
      </c>
      <c r="AT314" s="358">
        <f>'Solar - CSP'!AI154</f>
        <v>0</v>
      </c>
      <c r="AU314" s="358">
        <f>'Solar - CSP'!AJ154</f>
        <v>0</v>
      </c>
      <c r="AV314" s="358">
        <f>'Solar - CSP'!AK154</f>
        <v>0</v>
      </c>
      <c r="AW314" s="358">
        <f>'Solar - CSP'!AL154</f>
        <v>0</v>
      </c>
      <c r="AX314" s="358">
        <f>'Solar - CSP'!AM154</f>
        <v>0</v>
      </c>
      <c r="AY314" s="358">
        <f>'Solar - CSP'!AN154</f>
        <v>0</v>
      </c>
      <c r="AZ314" s="358">
        <f>'Solar - CSP'!AO154</f>
        <v>0</v>
      </c>
      <c r="BA314" s="358">
        <f>'Solar - CSP'!AP154</f>
        <v>0</v>
      </c>
      <c r="BB314" s="358">
        <f>'Solar - CSP'!AQ154</f>
        <v>0</v>
      </c>
      <c r="BC314" s="358">
        <f>'Solar - CSP'!AR154</f>
        <v>0</v>
      </c>
      <c r="BD314" s="358">
        <f>'Solar - CSP'!AS154</f>
        <v>0</v>
      </c>
      <c r="BE314" s="358">
        <f>'Solar - CSP'!AT154</f>
        <v>0</v>
      </c>
      <c r="BF314" s="358">
        <f>'Solar - CSP'!AU154</f>
        <v>0</v>
      </c>
      <c r="BG314" s="358">
        <f>'Solar - CSP'!AV154</f>
        <v>0</v>
      </c>
    </row>
    <row r="315" spans="1:59">
      <c r="A315" s="872"/>
      <c r="B315" s="875"/>
      <c r="D315" s="802"/>
      <c r="E315" s="8" t="str">
        <f>'Solar - CSP'!K155</f>
        <v>No TES - Class 3 - low</v>
      </c>
      <c r="F315" s="358"/>
      <c r="G315" s="358"/>
      <c r="H315" s="358"/>
      <c r="I315" s="358"/>
      <c r="J315" s="358"/>
      <c r="K315" s="358"/>
      <c r="L315" s="358"/>
      <c r="M315" s="358"/>
      <c r="N315" s="358"/>
      <c r="O315" s="358"/>
      <c r="P315" s="358"/>
      <c r="Q315" s="358"/>
      <c r="R315" s="358"/>
      <c r="S315" s="358"/>
      <c r="T315" s="358"/>
      <c r="U315" s="358"/>
      <c r="V315" s="358"/>
      <c r="W315" s="358">
        <f>'Solar - CSP'!L155</f>
        <v>0</v>
      </c>
      <c r="X315" s="358">
        <f>'Solar - CSP'!M155</f>
        <v>0</v>
      </c>
      <c r="Y315" s="358">
        <f>'Solar - CSP'!N155</f>
        <v>0</v>
      </c>
      <c r="Z315" s="358">
        <f>'Solar - CSP'!O155</f>
        <v>0</v>
      </c>
      <c r="AA315" s="358">
        <f>'Solar - CSP'!P155</f>
        <v>0</v>
      </c>
      <c r="AB315" s="358">
        <f>'Solar - CSP'!Q155</f>
        <v>0</v>
      </c>
      <c r="AC315" s="358">
        <f>'Solar - CSP'!R155</f>
        <v>0</v>
      </c>
      <c r="AD315" s="358">
        <f>'Solar - CSP'!S155</f>
        <v>0</v>
      </c>
      <c r="AE315" s="358">
        <f>'Solar - CSP'!T155</f>
        <v>0</v>
      </c>
      <c r="AF315" s="358">
        <f>'Solar - CSP'!U155</f>
        <v>0</v>
      </c>
      <c r="AG315" s="358">
        <f>'Solar - CSP'!V155</f>
        <v>0</v>
      </c>
      <c r="AH315" s="358">
        <f>'Solar - CSP'!W155</f>
        <v>0</v>
      </c>
      <c r="AI315" s="358">
        <f>'Solar - CSP'!X155</f>
        <v>0</v>
      </c>
      <c r="AJ315" s="358">
        <f>'Solar - CSP'!Y155</f>
        <v>0</v>
      </c>
      <c r="AK315" s="358">
        <f>'Solar - CSP'!Z155</f>
        <v>0</v>
      </c>
      <c r="AL315" s="358">
        <f>'Solar - CSP'!AA155</f>
        <v>0</v>
      </c>
      <c r="AM315" s="358">
        <f>'Solar - CSP'!AB155</f>
        <v>0</v>
      </c>
      <c r="AN315" s="358">
        <f>'Solar - CSP'!AC155</f>
        <v>0</v>
      </c>
      <c r="AO315" s="358">
        <f>'Solar - CSP'!AD155</f>
        <v>0</v>
      </c>
      <c r="AP315" s="358">
        <f>'Solar - CSP'!AE155</f>
        <v>0</v>
      </c>
      <c r="AQ315" s="358">
        <f>'Solar - CSP'!AF155</f>
        <v>0</v>
      </c>
      <c r="AR315" s="358">
        <f>'Solar - CSP'!AG155</f>
        <v>0</v>
      </c>
      <c r="AS315" s="358">
        <f>'Solar - CSP'!AH155</f>
        <v>0</v>
      </c>
      <c r="AT315" s="358">
        <f>'Solar - CSP'!AI155</f>
        <v>0</v>
      </c>
      <c r="AU315" s="358">
        <f>'Solar - CSP'!AJ155</f>
        <v>0</v>
      </c>
      <c r="AV315" s="358">
        <f>'Solar - CSP'!AK155</f>
        <v>0</v>
      </c>
      <c r="AW315" s="358">
        <f>'Solar - CSP'!AL155</f>
        <v>0</v>
      </c>
      <c r="AX315" s="358">
        <f>'Solar - CSP'!AM155</f>
        <v>0</v>
      </c>
      <c r="AY315" s="358">
        <f>'Solar - CSP'!AN155</f>
        <v>0</v>
      </c>
      <c r="AZ315" s="358">
        <f>'Solar - CSP'!AO155</f>
        <v>0</v>
      </c>
      <c r="BA315" s="358">
        <f>'Solar - CSP'!AP155</f>
        <v>0</v>
      </c>
      <c r="BB315" s="358">
        <f>'Solar - CSP'!AQ155</f>
        <v>0</v>
      </c>
      <c r="BC315" s="358">
        <f>'Solar - CSP'!AR155</f>
        <v>0</v>
      </c>
      <c r="BD315" s="358">
        <f>'Solar - CSP'!AS155</f>
        <v>0</v>
      </c>
      <c r="BE315" s="358">
        <f>'Solar - CSP'!AT155</f>
        <v>0</v>
      </c>
      <c r="BF315" s="358">
        <f>'Solar - CSP'!AU155</f>
        <v>0</v>
      </c>
      <c r="BG315" s="358">
        <f>'Solar - CSP'!AV155</f>
        <v>0</v>
      </c>
    </row>
    <row r="316" spans="1:59">
      <c r="A316" s="872"/>
      <c r="B316" s="875"/>
      <c r="D316" s="802"/>
      <c r="E316" s="8" t="str">
        <f>'Solar - CSP'!K156</f>
        <v>No TES - Class 3 - mid</v>
      </c>
      <c r="F316" s="358"/>
      <c r="G316" s="358"/>
      <c r="H316" s="358"/>
      <c r="I316" s="358"/>
      <c r="J316" s="358"/>
      <c r="K316" s="358"/>
      <c r="L316" s="358"/>
      <c r="M316" s="358"/>
      <c r="N316" s="358"/>
      <c r="O316" s="358"/>
      <c r="P316" s="358"/>
      <c r="Q316" s="358"/>
      <c r="R316" s="358"/>
      <c r="S316" s="358"/>
      <c r="T316" s="358"/>
      <c r="U316" s="358"/>
      <c r="V316" s="358">
        <f>'Solar - CSP'!L13</f>
        <v>0</v>
      </c>
      <c r="W316" s="358">
        <f>'Solar - CSP'!L156</f>
        <v>0</v>
      </c>
      <c r="X316" s="358">
        <f>'Solar - CSP'!M156</f>
        <v>0</v>
      </c>
      <c r="Y316" s="358">
        <f>'Solar - CSP'!N156</f>
        <v>0</v>
      </c>
      <c r="Z316" s="358">
        <f>'Solar - CSP'!O156</f>
        <v>0</v>
      </c>
      <c r="AA316" s="358">
        <f>'Solar - CSP'!P156</f>
        <v>0</v>
      </c>
      <c r="AB316" s="358">
        <f>'Solar - CSP'!Q156</f>
        <v>0</v>
      </c>
      <c r="AC316" s="358">
        <f>'Solar - CSP'!R156</f>
        <v>0</v>
      </c>
      <c r="AD316" s="358">
        <f>'Solar - CSP'!S156</f>
        <v>0</v>
      </c>
      <c r="AE316" s="358">
        <f>'Solar - CSP'!T156</f>
        <v>0</v>
      </c>
      <c r="AF316" s="358">
        <f>'Solar - CSP'!U156</f>
        <v>0</v>
      </c>
      <c r="AG316" s="358">
        <f>'Solar - CSP'!V156</f>
        <v>0</v>
      </c>
      <c r="AH316" s="358">
        <f>'Solar - CSP'!W156</f>
        <v>0</v>
      </c>
      <c r="AI316" s="358">
        <f>'Solar - CSP'!X156</f>
        <v>0</v>
      </c>
      <c r="AJ316" s="358">
        <f>'Solar - CSP'!Y156</f>
        <v>0</v>
      </c>
      <c r="AK316" s="358">
        <f>'Solar - CSP'!Z156</f>
        <v>0</v>
      </c>
      <c r="AL316" s="358">
        <f>'Solar - CSP'!AA156</f>
        <v>0</v>
      </c>
      <c r="AM316" s="358">
        <f>'Solar - CSP'!AB156</f>
        <v>0</v>
      </c>
      <c r="AN316" s="358">
        <f>'Solar - CSP'!AC156</f>
        <v>0</v>
      </c>
      <c r="AO316" s="358">
        <f>'Solar - CSP'!AD156</f>
        <v>0</v>
      </c>
      <c r="AP316" s="358">
        <f>'Solar - CSP'!AE156</f>
        <v>0</v>
      </c>
      <c r="AQ316" s="358">
        <f>'Solar - CSP'!AF156</f>
        <v>0</v>
      </c>
      <c r="AR316" s="358">
        <f>'Solar - CSP'!AG156</f>
        <v>0</v>
      </c>
      <c r="AS316" s="358">
        <f>'Solar - CSP'!AH156</f>
        <v>0</v>
      </c>
      <c r="AT316" s="358">
        <f>'Solar - CSP'!AI156</f>
        <v>0</v>
      </c>
      <c r="AU316" s="358">
        <f>'Solar - CSP'!AJ156</f>
        <v>0</v>
      </c>
      <c r="AV316" s="358">
        <f>'Solar - CSP'!AK156</f>
        <v>0</v>
      </c>
      <c r="AW316" s="358">
        <f>'Solar - CSP'!AL156</f>
        <v>0</v>
      </c>
      <c r="AX316" s="358">
        <f>'Solar - CSP'!AM156</f>
        <v>0</v>
      </c>
      <c r="AY316" s="358">
        <f>'Solar - CSP'!AN156</f>
        <v>0</v>
      </c>
      <c r="AZ316" s="358">
        <f>'Solar - CSP'!AO156</f>
        <v>0</v>
      </c>
      <c r="BA316" s="358">
        <f>'Solar - CSP'!AP156</f>
        <v>0</v>
      </c>
      <c r="BB316" s="358">
        <f>'Solar - CSP'!AQ156</f>
        <v>0</v>
      </c>
      <c r="BC316" s="358">
        <f>'Solar - CSP'!AR156</f>
        <v>0</v>
      </c>
      <c r="BD316" s="358">
        <f>'Solar - CSP'!AS156</f>
        <v>0</v>
      </c>
      <c r="BE316" s="358">
        <f>'Solar - CSP'!AT156</f>
        <v>0</v>
      </c>
      <c r="BF316" s="358">
        <f>'Solar - CSP'!AU156</f>
        <v>0</v>
      </c>
      <c r="BG316" s="358">
        <f>'Solar - CSP'!AV156</f>
        <v>0</v>
      </c>
    </row>
    <row r="317" spans="1:59">
      <c r="A317" s="872"/>
      <c r="B317" s="875"/>
      <c r="D317" s="802"/>
      <c r="E317" s="8" t="str">
        <f>'Solar - CSP'!K157</f>
        <v>No TES - Class 3 - high</v>
      </c>
      <c r="F317" s="358"/>
      <c r="G317" s="358"/>
      <c r="H317" s="358"/>
      <c r="I317" s="358"/>
      <c r="J317" s="358"/>
      <c r="K317" s="358"/>
      <c r="L317" s="358"/>
      <c r="M317" s="358"/>
      <c r="N317" s="358"/>
      <c r="O317" s="358"/>
      <c r="P317" s="358"/>
      <c r="Q317" s="358"/>
      <c r="R317" s="358"/>
      <c r="S317" s="358"/>
      <c r="T317" s="358"/>
      <c r="U317" s="358"/>
      <c r="V317" s="358"/>
      <c r="W317" s="358">
        <f>'Solar - CSP'!L157</f>
        <v>0</v>
      </c>
      <c r="X317" s="358">
        <f>'Solar - CSP'!M157</f>
        <v>0</v>
      </c>
      <c r="Y317" s="358">
        <f>'Solar - CSP'!N157</f>
        <v>0</v>
      </c>
      <c r="Z317" s="358">
        <f>'Solar - CSP'!O157</f>
        <v>0</v>
      </c>
      <c r="AA317" s="358">
        <f>'Solar - CSP'!P157</f>
        <v>0</v>
      </c>
      <c r="AB317" s="358">
        <f>'Solar - CSP'!Q157</f>
        <v>0</v>
      </c>
      <c r="AC317" s="358">
        <f>'Solar - CSP'!R157</f>
        <v>0</v>
      </c>
      <c r="AD317" s="358">
        <f>'Solar - CSP'!S157</f>
        <v>0</v>
      </c>
      <c r="AE317" s="358">
        <f>'Solar - CSP'!T157</f>
        <v>0</v>
      </c>
      <c r="AF317" s="358">
        <f>'Solar - CSP'!U157</f>
        <v>0</v>
      </c>
      <c r="AG317" s="358">
        <f>'Solar - CSP'!V157</f>
        <v>0</v>
      </c>
      <c r="AH317" s="358">
        <f>'Solar - CSP'!W157</f>
        <v>0</v>
      </c>
      <c r="AI317" s="358">
        <f>'Solar - CSP'!X157</f>
        <v>0</v>
      </c>
      <c r="AJ317" s="358">
        <f>'Solar - CSP'!Y157</f>
        <v>0</v>
      </c>
      <c r="AK317" s="358">
        <f>'Solar - CSP'!Z157</f>
        <v>0</v>
      </c>
      <c r="AL317" s="358">
        <f>'Solar - CSP'!AA157</f>
        <v>0</v>
      </c>
      <c r="AM317" s="358">
        <f>'Solar - CSP'!AB157</f>
        <v>0</v>
      </c>
      <c r="AN317" s="358">
        <f>'Solar - CSP'!AC157</f>
        <v>0</v>
      </c>
      <c r="AO317" s="358">
        <f>'Solar - CSP'!AD157</f>
        <v>0</v>
      </c>
      <c r="AP317" s="358">
        <f>'Solar - CSP'!AE157</f>
        <v>0</v>
      </c>
      <c r="AQ317" s="358">
        <f>'Solar - CSP'!AF157</f>
        <v>0</v>
      </c>
      <c r="AR317" s="358">
        <f>'Solar - CSP'!AG157</f>
        <v>0</v>
      </c>
      <c r="AS317" s="358">
        <f>'Solar - CSP'!AH157</f>
        <v>0</v>
      </c>
      <c r="AT317" s="358">
        <f>'Solar - CSP'!AI157</f>
        <v>0</v>
      </c>
      <c r="AU317" s="358">
        <f>'Solar - CSP'!AJ157</f>
        <v>0</v>
      </c>
      <c r="AV317" s="358">
        <f>'Solar - CSP'!AK157</f>
        <v>0</v>
      </c>
      <c r="AW317" s="358">
        <f>'Solar - CSP'!AL157</f>
        <v>0</v>
      </c>
      <c r="AX317" s="358">
        <f>'Solar - CSP'!AM157</f>
        <v>0</v>
      </c>
      <c r="AY317" s="358">
        <f>'Solar - CSP'!AN157</f>
        <v>0</v>
      </c>
      <c r="AZ317" s="358">
        <f>'Solar - CSP'!AO157</f>
        <v>0</v>
      </c>
      <c r="BA317" s="358">
        <f>'Solar - CSP'!AP157</f>
        <v>0</v>
      </c>
      <c r="BB317" s="358">
        <f>'Solar - CSP'!AQ157</f>
        <v>0</v>
      </c>
      <c r="BC317" s="358">
        <f>'Solar - CSP'!AR157</f>
        <v>0</v>
      </c>
      <c r="BD317" s="358">
        <f>'Solar - CSP'!AS157</f>
        <v>0</v>
      </c>
      <c r="BE317" s="358">
        <f>'Solar - CSP'!AT157</f>
        <v>0</v>
      </c>
      <c r="BF317" s="358">
        <f>'Solar - CSP'!AU157</f>
        <v>0</v>
      </c>
      <c r="BG317" s="358">
        <f>'Solar - CSP'!AV157</f>
        <v>0</v>
      </c>
    </row>
    <row r="318" spans="1:59">
      <c r="A318" s="872"/>
      <c r="B318" s="875"/>
      <c r="D318" s="802"/>
      <c r="E318" s="8" t="str">
        <f>'Solar - CSP'!K158</f>
        <v>No TES - Class 5 - low</v>
      </c>
      <c r="F318" s="358"/>
      <c r="G318" s="358"/>
      <c r="H318" s="358"/>
      <c r="I318" s="358"/>
      <c r="J318" s="358"/>
      <c r="K318" s="358"/>
      <c r="L318" s="358"/>
      <c r="M318" s="358"/>
      <c r="N318" s="358"/>
      <c r="O318" s="358"/>
      <c r="P318" s="358"/>
      <c r="Q318" s="358"/>
      <c r="R318" s="358"/>
      <c r="S318" s="358"/>
      <c r="T318" s="358"/>
      <c r="U318" s="358"/>
      <c r="V318" s="358"/>
      <c r="W318" s="358">
        <f>'Solar - CSP'!L158</f>
        <v>0</v>
      </c>
      <c r="X318" s="358">
        <f>'Solar - CSP'!M158</f>
        <v>0</v>
      </c>
      <c r="Y318" s="358">
        <f>'Solar - CSP'!N158</f>
        <v>0</v>
      </c>
      <c r="Z318" s="358">
        <f>'Solar - CSP'!O158</f>
        <v>0</v>
      </c>
      <c r="AA318" s="358">
        <f>'Solar - CSP'!P158</f>
        <v>0</v>
      </c>
      <c r="AB318" s="358">
        <f>'Solar - CSP'!Q158</f>
        <v>0</v>
      </c>
      <c r="AC318" s="358">
        <f>'Solar - CSP'!R158</f>
        <v>0</v>
      </c>
      <c r="AD318" s="358">
        <f>'Solar - CSP'!S158</f>
        <v>0</v>
      </c>
      <c r="AE318" s="358">
        <f>'Solar - CSP'!T158</f>
        <v>0</v>
      </c>
      <c r="AF318" s="358">
        <f>'Solar - CSP'!U158</f>
        <v>0</v>
      </c>
      <c r="AG318" s="358">
        <f>'Solar - CSP'!V158</f>
        <v>0</v>
      </c>
      <c r="AH318" s="358">
        <f>'Solar - CSP'!W158</f>
        <v>0</v>
      </c>
      <c r="AI318" s="358">
        <f>'Solar - CSP'!X158</f>
        <v>0</v>
      </c>
      <c r="AJ318" s="358">
        <f>'Solar - CSP'!Y158</f>
        <v>0</v>
      </c>
      <c r="AK318" s="358">
        <f>'Solar - CSP'!Z158</f>
        <v>0</v>
      </c>
      <c r="AL318" s="358">
        <f>'Solar - CSP'!AA158</f>
        <v>0</v>
      </c>
      <c r="AM318" s="358">
        <f>'Solar - CSP'!AB158</f>
        <v>0</v>
      </c>
      <c r="AN318" s="358">
        <f>'Solar - CSP'!AC158</f>
        <v>0</v>
      </c>
      <c r="AO318" s="358">
        <f>'Solar - CSP'!AD158</f>
        <v>0</v>
      </c>
      <c r="AP318" s="358">
        <f>'Solar - CSP'!AE158</f>
        <v>0</v>
      </c>
      <c r="AQ318" s="358">
        <f>'Solar - CSP'!AF158</f>
        <v>0</v>
      </c>
      <c r="AR318" s="358">
        <f>'Solar - CSP'!AG158</f>
        <v>0</v>
      </c>
      <c r="AS318" s="358">
        <f>'Solar - CSP'!AH158</f>
        <v>0</v>
      </c>
      <c r="AT318" s="358">
        <f>'Solar - CSP'!AI158</f>
        <v>0</v>
      </c>
      <c r="AU318" s="358">
        <f>'Solar - CSP'!AJ158</f>
        <v>0</v>
      </c>
      <c r="AV318" s="358">
        <f>'Solar - CSP'!AK158</f>
        <v>0</v>
      </c>
      <c r="AW318" s="358">
        <f>'Solar - CSP'!AL158</f>
        <v>0</v>
      </c>
      <c r="AX318" s="358">
        <f>'Solar - CSP'!AM158</f>
        <v>0</v>
      </c>
      <c r="AY318" s="358">
        <f>'Solar - CSP'!AN158</f>
        <v>0</v>
      </c>
      <c r="AZ318" s="358">
        <f>'Solar - CSP'!AO158</f>
        <v>0</v>
      </c>
      <c r="BA318" s="358">
        <f>'Solar - CSP'!AP158</f>
        <v>0</v>
      </c>
      <c r="BB318" s="358">
        <f>'Solar - CSP'!AQ158</f>
        <v>0</v>
      </c>
      <c r="BC318" s="358">
        <f>'Solar - CSP'!AR158</f>
        <v>0</v>
      </c>
      <c r="BD318" s="358">
        <f>'Solar - CSP'!AS158</f>
        <v>0</v>
      </c>
      <c r="BE318" s="358">
        <f>'Solar - CSP'!AT158</f>
        <v>0</v>
      </c>
      <c r="BF318" s="358">
        <f>'Solar - CSP'!AU158</f>
        <v>0</v>
      </c>
      <c r="BG318" s="358">
        <f>'Solar - CSP'!AV158</f>
        <v>0</v>
      </c>
    </row>
    <row r="319" spans="1:59">
      <c r="A319" s="872"/>
      <c r="B319" s="875"/>
      <c r="D319" s="802"/>
      <c r="E319" s="8" t="str">
        <f>'Solar - CSP'!K159</f>
        <v>No TES - Class 5 - mid</v>
      </c>
      <c r="F319" s="358"/>
      <c r="G319" s="358"/>
      <c r="H319" s="358"/>
      <c r="I319" s="358"/>
      <c r="J319" s="358"/>
      <c r="K319" s="358"/>
      <c r="L319" s="358"/>
      <c r="M319" s="358"/>
      <c r="N319" s="358"/>
      <c r="O319" s="358"/>
      <c r="P319" s="358"/>
      <c r="Q319" s="358"/>
      <c r="R319" s="358"/>
      <c r="S319" s="358"/>
      <c r="T319" s="358"/>
      <c r="U319" s="358"/>
      <c r="V319" s="358">
        <f>'Solar - CSP'!L14</f>
        <v>0</v>
      </c>
      <c r="W319" s="358">
        <f>'Solar - CSP'!L159</f>
        <v>0</v>
      </c>
      <c r="X319" s="358">
        <f>'Solar - CSP'!M159</f>
        <v>0</v>
      </c>
      <c r="Y319" s="358">
        <f>'Solar - CSP'!N159</f>
        <v>0</v>
      </c>
      <c r="Z319" s="358">
        <f>'Solar - CSP'!O159</f>
        <v>0</v>
      </c>
      <c r="AA319" s="358">
        <f>'Solar - CSP'!P159</f>
        <v>0</v>
      </c>
      <c r="AB319" s="358">
        <f>'Solar - CSP'!Q159</f>
        <v>0</v>
      </c>
      <c r="AC319" s="358">
        <f>'Solar - CSP'!R159</f>
        <v>0</v>
      </c>
      <c r="AD319" s="358">
        <f>'Solar - CSP'!S159</f>
        <v>0</v>
      </c>
      <c r="AE319" s="358">
        <f>'Solar - CSP'!T159</f>
        <v>0</v>
      </c>
      <c r="AF319" s="358">
        <f>'Solar - CSP'!U159</f>
        <v>0</v>
      </c>
      <c r="AG319" s="358">
        <f>'Solar - CSP'!V159</f>
        <v>0</v>
      </c>
      <c r="AH319" s="358">
        <f>'Solar - CSP'!W159</f>
        <v>0</v>
      </c>
      <c r="AI319" s="358">
        <f>'Solar - CSP'!X159</f>
        <v>0</v>
      </c>
      <c r="AJ319" s="358">
        <f>'Solar - CSP'!Y159</f>
        <v>0</v>
      </c>
      <c r="AK319" s="358">
        <f>'Solar - CSP'!Z159</f>
        <v>0</v>
      </c>
      <c r="AL319" s="358">
        <f>'Solar - CSP'!AA159</f>
        <v>0</v>
      </c>
      <c r="AM319" s="358">
        <f>'Solar - CSP'!AB159</f>
        <v>0</v>
      </c>
      <c r="AN319" s="358">
        <f>'Solar - CSP'!AC159</f>
        <v>0</v>
      </c>
      <c r="AO319" s="358">
        <f>'Solar - CSP'!AD159</f>
        <v>0</v>
      </c>
      <c r="AP319" s="358">
        <f>'Solar - CSP'!AE159</f>
        <v>0</v>
      </c>
      <c r="AQ319" s="358">
        <f>'Solar - CSP'!AF159</f>
        <v>0</v>
      </c>
      <c r="AR319" s="358">
        <f>'Solar - CSP'!AG159</f>
        <v>0</v>
      </c>
      <c r="AS319" s="358">
        <f>'Solar - CSP'!AH159</f>
        <v>0</v>
      </c>
      <c r="AT319" s="358">
        <f>'Solar - CSP'!AI159</f>
        <v>0</v>
      </c>
      <c r="AU319" s="358">
        <f>'Solar - CSP'!AJ159</f>
        <v>0</v>
      </c>
      <c r="AV319" s="358">
        <f>'Solar - CSP'!AK159</f>
        <v>0</v>
      </c>
      <c r="AW319" s="358">
        <f>'Solar - CSP'!AL159</f>
        <v>0</v>
      </c>
      <c r="AX319" s="358">
        <f>'Solar - CSP'!AM159</f>
        <v>0</v>
      </c>
      <c r="AY319" s="358">
        <f>'Solar - CSP'!AN159</f>
        <v>0</v>
      </c>
      <c r="AZ319" s="358">
        <f>'Solar - CSP'!AO159</f>
        <v>0</v>
      </c>
      <c r="BA319" s="358">
        <f>'Solar - CSP'!AP159</f>
        <v>0</v>
      </c>
      <c r="BB319" s="358">
        <f>'Solar - CSP'!AQ159</f>
        <v>0</v>
      </c>
      <c r="BC319" s="358">
        <f>'Solar - CSP'!AR159</f>
        <v>0</v>
      </c>
      <c r="BD319" s="358">
        <f>'Solar - CSP'!AS159</f>
        <v>0</v>
      </c>
      <c r="BE319" s="358">
        <f>'Solar - CSP'!AT159</f>
        <v>0</v>
      </c>
      <c r="BF319" s="358">
        <f>'Solar - CSP'!AU159</f>
        <v>0</v>
      </c>
      <c r="BG319" s="358">
        <f>'Solar - CSP'!AV159</f>
        <v>0</v>
      </c>
    </row>
    <row r="320" spans="1:59">
      <c r="A320" s="872"/>
      <c r="B320" s="875"/>
      <c r="D320" s="802"/>
      <c r="E320" s="8" t="str">
        <f>'Solar - CSP'!K160</f>
        <v>No TES - Class 5 - high</v>
      </c>
      <c r="F320" s="358"/>
      <c r="G320" s="358"/>
      <c r="H320" s="358"/>
      <c r="I320" s="358"/>
      <c r="J320" s="358"/>
      <c r="K320" s="358"/>
      <c r="L320" s="358"/>
      <c r="M320" s="358"/>
      <c r="N320" s="358"/>
      <c r="O320" s="358"/>
      <c r="P320" s="358"/>
      <c r="Q320" s="358"/>
      <c r="R320" s="358"/>
      <c r="S320" s="358"/>
      <c r="T320" s="358"/>
      <c r="U320" s="358"/>
      <c r="V320" s="358"/>
      <c r="W320" s="358">
        <f>'Solar - CSP'!L160</f>
        <v>0</v>
      </c>
      <c r="X320" s="358">
        <f>'Solar - CSP'!M160</f>
        <v>0</v>
      </c>
      <c r="Y320" s="358">
        <f>'Solar - CSP'!N160</f>
        <v>0</v>
      </c>
      <c r="Z320" s="358">
        <f>'Solar - CSP'!O160</f>
        <v>0</v>
      </c>
      <c r="AA320" s="358">
        <f>'Solar - CSP'!P160</f>
        <v>0</v>
      </c>
      <c r="AB320" s="358">
        <f>'Solar - CSP'!Q160</f>
        <v>0</v>
      </c>
      <c r="AC320" s="358">
        <f>'Solar - CSP'!R160</f>
        <v>0</v>
      </c>
      <c r="AD320" s="358">
        <f>'Solar - CSP'!S160</f>
        <v>0</v>
      </c>
      <c r="AE320" s="358">
        <f>'Solar - CSP'!T160</f>
        <v>0</v>
      </c>
      <c r="AF320" s="358">
        <f>'Solar - CSP'!U160</f>
        <v>0</v>
      </c>
      <c r="AG320" s="358">
        <f>'Solar - CSP'!V160</f>
        <v>0</v>
      </c>
      <c r="AH320" s="358">
        <f>'Solar - CSP'!W160</f>
        <v>0</v>
      </c>
      <c r="AI320" s="358">
        <f>'Solar - CSP'!X160</f>
        <v>0</v>
      </c>
      <c r="AJ320" s="358">
        <f>'Solar - CSP'!Y160</f>
        <v>0</v>
      </c>
      <c r="AK320" s="358">
        <f>'Solar - CSP'!Z160</f>
        <v>0</v>
      </c>
      <c r="AL320" s="358">
        <f>'Solar - CSP'!AA160</f>
        <v>0</v>
      </c>
      <c r="AM320" s="358">
        <f>'Solar - CSP'!AB160</f>
        <v>0</v>
      </c>
      <c r="AN320" s="358">
        <f>'Solar - CSP'!AC160</f>
        <v>0</v>
      </c>
      <c r="AO320" s="358">
        <f>'Solar - CSP'!AD160</f>
        <v>0</v>
      </c>
      <c r="AP320" s="358">
        <f>'Solar - CSP'!AE160</f>
        <v>0</v>
      </c>
      <c r="AQ320" s="358">
        <f>'Solar - CSP'!AF160</f>
        <v>0</v>
      </c>
      <c r="AR320" s="358">
        <f>'Solar - CSP'!AG160</f>
        <v>0</v>
      </c>
      <c r="AS320" s="358">
        <f>'Solar - CSP'!AH160</f>
        <v>0</v>
      </c>
      <c r="AT320" s="358">
        <f>'Solar - CSP'!AI160</f>
        <v>0</v>
      </c>
      <c r="AU320" s="358">
        <f>'Solar - CSP'!AJ160</f>
        <v>0</v>
      </c>
      <c r="AV320" s="358">
        <f>'Solar - CSP'!AK160</f>
        <v>0</v>
      </c>
      <c r="AW320" s="358">
        <f>'Solar - CSP'!AL160</f>
        <v>0</v>
      </c>
      <c r="AX320" s="358">
        <f>'Solar - CSP'!AM160</f>
        <v>0</v>
      </c>
      <c r="AY320" s="358">
        <f>'Solar - CSP'!AN160</f>
        <v>0</v>
      </c>
      <c r="AZ320" s="358">
        <f>'Solar - CSP'!AO160</f>
        <v>0</v>
      </c>
      <c r="BA320" s="358">
        <f>'Solar - CSP'!AP160</f>
        <v>0</v>
      </c>
      <c r="BB320" s="358">
        <f>'Solar - CSP'!AQ160</f>
        <v>0</v>
      </c>
      <c r="BC320" s="358">
        <f>'Solar - CSP'!AR160</f>
        <v>0</v>
      </c>
      <c r="BD320" s="358">
        <f>'Solar - CSP'!AS160</f>
        <v>0</v>
      </c>
      <c r="BE320" s="358">
        <f>'Solar - CSP'!AT160</f>
        <v>0</v>
      </c>
      <c r="BF320" s="358">
        <f>'Solar - CSP'!AU160</f>
        <v>0</v>
      </c>
      <c r="BG320" s="358">
        <f>'Solar - CSP'!AV160</f>
        <v>0</v>
      </c>
    </row>
    <row r="321" spans="1:59">
      <c r="A321" s="872"/>
      <c r="B321" s="875"/>
      <c r="D321" s="802"/>
      <c r="E321" s="8" t="str">
        <f>'Solar - CSP'!K161</f>
        <v>6 hrs TES - Class 1 - low</v>
      </c>
      <c r="F321" s="358"/>
      <c r="G321" s="358"/>
      <c r="H321" s="358"/>
      <c r="I321" s="358"/>
      <c r="J321" s="358"/>
      <c r="K321" s="358"/>
      <c r="L321" s="358"/>
      <c r="M321" s="358"/>
      <c r="N321" s="358"/>
      <c r="O321" s="358"/>
      <c r="P321" s="358"/>
      <c r="Q321" s="358"/>
      <c r="R321" s="358"/>
      <c r="S321" s="358"/>
      <c r="T321" s="358"/>
      <c r="U321" s="358"/>
      <c r="V321" s="358"/>
      <c r="W321" s="358">
        <f>'Solar - CSP'!L161</f>
        <v>0.28000000000000003</v>
      </c>
      <c r="X321" s="358">
        <f>'Solar - CSP'!M161</f>
        <v>0.28000000000000003</v>
      </c>
      <c r="Y321" s="358">
        <f>'Solar - CSP'!N161</f>
        <v>0.28000000000000003</v>
      </c>
      <c r="Z321" s="358">
        <f>'Solar - CSP'!O161</f>
        <v>0.28000000000000003</v>
      </c>
      <c r="AA321" s="358">
        <f>'Solar - CSP'!P161</f>
        <v>0.28000000000000003</v>
      </c>
      <c r="AB321" s="358">
        <f>'Solar - CSP'!Q161</f>
        <v>0.28000000000000003</v>
      </c>
      <c r="AC321" s="358">
        <f>'Solar - CSP'!R161</f>
        <v>0.28000000000000003</v>
      </c>
      <c r="AD321" s="358">
        <f>'Solar - CSP'!S161</f>
        <v>0.28000000000000003</v>
      </c>
      <c r="AE321" s="358">
        <f>'Solar - CSP'!T161</f>
        <v>0.28000000000000003</v>
      </c>
      <c r="AF321" s="358">
        <f>'Solar - CSP'!U161</f>
        <v>0.28000000000000003</v>
      </c>
      <c r="AG321" s="358">
        <f>'Solar - CSP'!V161</f>
        <v>0.28000000000000003</v>
      </c>
      <c r="AH321" s="358">
        <f>'Solar - CSP'!W161</f>
        <v>0.28000000000000003</v>
      </c>
      <c r="AI321" s="358">
        <f>'Solar - CSP'!X161</f>
        <v>0.28000000000000003</v>
      </c>
      <c r="AJ321" s="358">
        <f>'Solar - CSP'!Y161</f>
        <v>0.28000000000000003</v>
      </c>
      <c r="AK321" s="358">
        <f>'Solar - CSP'!Z161</f>
        <v>0.28000000000000003</v>
      </c>
      <c r="AL321" s="358">
        <f>'Solar - CSP'!AA161</f>
        <v>0.28000000000000003</v>
      </c>
      <c r="AM321" s="358">
        <f>'Solar - CSP'!AB161</f>
        <v>0.28000000000000003</v>
      </c>
      <c r="AN321" s="358">
        <f>'Solar - CSP'!AC161</f>
        <v>0.28000000000000003</v>
      </c>
      <c r="AO321" s="358">
        <f>'Solar - CSP'!AD161</f>
        <v>0.28000000000000003</v>
      </c>
      <c r="AP321" s="358">
        <f>'Solar - CSP'!AE161</f>
        <v>0.28000000000000003</v>
      </c>
      <c r="AQ321" s="358">
        <f>'Solar - CSP'!AF161</f>
        <v>0.28000000000000003</v>
      </c>
      <c r="AR321" s="358">
        <f>'Solar - CSP'!AG161</f>
        <v>0.28000000000000003</v>
      </c>
      <c r="AS321" s="358">
        <f>'Solar - CSP'!AH161</f>
        <v>0.28000000000000003</v>
      </c>
      <c r="AT321" s="358">
        <f>'Solar - CSP'!AI161</f>
        <v>0.28000000000000003</v>
      </c>
      <c r="AU321" s="358">
        <f>'Solar - CSP'!AJ161</f>
        <v>0.28000000000000003</v>
      </c>
      <c r="AV321" s="358">
        <f>'Solar - CSP'!AK161</f>
        <v>0.28000000000000003</v>
      </c>
      <c r="AW321" s="358">
        <f>'Solar - CSP'!AL161</f>
        <v>0.28000000000000003</v>
      </c>
      <c r="AX321" s="358">
        <f>'Solar - CSP'!AM161</f>
        <v>0.28000000000000003</v>
      </c>
      <c r="AY321" s="358">
        <f>'Solar - CSP'!AN161</f>
        <v>0.28000000000000003</v>
      </c>
      <c r="AZ321" s="358">
        <f>'Solar - CSP'!AO161</f>
        <v>0.28000000000000003</v>
      </c>
      <c r="BA321" s="358">
        <f>'Solar - CSP'!AP161</f>
        <v>0.28000000000000003</v>
      </c>
      <c r="BB321" s="358">
        <f>'Solar - CSP'!AQ161</f>
        <v>0.28000000000000003</v>
      </c>
      <c r="BC321" s="358">
        <f>'Solar - CSP'!AR161</f>
        <v>0.28000000000000003</v>
      </c>
      <c r="BD321" s="358">
        <f>'Solar - CSP'!AS161</f>
        <v>0.28000000000000003</v>
      </c>
      <c r="BE321" s="358">
        <f>'Solar - CSP'!AT161</f>
        <v>0.28000000000000003</v>
      </c>
      <c r="BF321" s="358">
        <f>'Solar - CSP'!AU161</f>
        <v>0.28000000000000003</v>
      </c>
      <c r="BG321" s="358">
        <f>'Solar - CSP'!AV161</f>
        <v>0.28000000000000003</v>
      </c>
    </row>
    <row r="322" spans="1:59">
      <c r="A322" s="872"/>
      <c r="B322" s="875"/>
      <c r="D322" s="802"/>
      <c r="E322" s="8" t="str">
        <f>'Solar - CSP'!K162</f>
        <v>6 hrs TES - Class 1 - mid</v>
      </c>
      <c r="F322" s="358"/>
      <c r="G322" s="358"/>
      <c r="H322" s="358"/>
      <c r="I322" s="358"/>
      <c r="J322" s="358"/>
      <c r="K322" s="358"/>
      <c r="L322" s="358"/>
      <c r="M322" s="358"/>
      <c r="N322" s="358"/>
      <c r="O322" s="358"/>
      <c r="P322" s="358"/>
      <c r="Q322" s="358"/>
      <c r="R322" s="358"/>
      <c r="S322" s="358"/>
      <c r="T322" s="358"/>
      <c r="U322" s="358"/>
      <c r="V322" s="358">
        <f>'Solar - CSP'!L15</f>
        <v>0.28000000000000003</v>
      </c>
      <c r="W322" s="358">
        <f>'Solar - CSP'!L162</f>
        <v>0.28000000000000003</v>
      </c>
      <c r="X322" s="358">
        <f>'Solar - CSP'!M162</f>
        <v>0.28000000000000003</v>
      </c>
      <c r="Y322" s="358">
        <f>'Solar - CSP'!N162</f>
        <v>0.28000000000000003</v>
      </c>
      <c r="Z322" s="358">
        <f>'Solar - CSP'!O162</f>
        <v>0.28000000000000003</v>
      </c>
      <c r="AA322" s="358">
        <f>'Solar - CSP'!P162</f>
        <v>0.28000000000000003</v>
      </c>
      <c r="AB322" s="358">
        <f>'Solar - CSP'!Q162</f>
        <v>0.28000000000000003</v>
      </c>
      <c r="AC322" s="358">
        <f>'Solar - CSP'!R162</f>
        <v>0.28000000000000003</v>
      </c>
      <c r="AD322" s="358">
        <f>'Solar - CSP'!S162</f>
        <v>0.28000000000000003</v>
      </c>
      <c r="AE322" s="358">
        <f>'Solar - CSP'!T162</f>
        <v>0.28000000000000003</v>
      </c>
      <c r="AF322" s="358">
        <f>'Solar - CSP'!U162</f>
        <v>0.28000000000000003</v>
      </c>
      <c r="AG322" s="358">
        <f>'Solar - CSP'!V162</f>
        <v>0.28000000000000003</v>
      </c>
      <c r="AH322" s="358">
        <f>'Solar - CSP'!W162</f>
        <v>0.28000000000000003</v>
      </c>
      <c r="AI322" s="358">
        <f>'Solar - CSP'!X162</f>
        <v>0.28000000000000003</v>
      </c>
      <c r="AJ322" s="358">
        <f>'Solar - CSP'!Y162</f>
        <v>0.28000000000000003</v>
      </c>
      <c r="AK322" s="358">
        <f>'Solar - CSP'!Z162</f>
        <v>0.28000000000000003</v>
      </c>
      <c r="AL322" s="358">
        <f>'Solar - CSP'!AA162</f>
        <v>0.28000000000000003</v>
      </c>
      <c r="AM322" s="358">
        <f>'Solar - CSP'!AB162</f>
        <v>0.28000000000000003</v>
      </c>
      <c r="AN322" s="358">
        <f>'Solar - CSP'!AC162</f>
        <v>0.28000000000000003</v>
      </c>
      <c r="AO322" s="358">
        <f>'Solar - CSP'!AD162</f>
        <v>0.28000000000000003</v>
      </c>
      <c r="AP322" s="358">
        <f>'Solar - CSP'!AE162</f>
        <v>0.28000000000000003</v>
      </c>
      <c r="AQ322" s="358">
        <f>'Solar - CSP'!AF162</f>
        <v>0.28000000000000003</v>
      </c>
      <c r="AR322" s="358">
        <f>'Solar - CSP'!AG162</f>
        <v>0.28000000000000003</v>
      </c>
      <c r="AS322" s="358">
        <f>'Solar - CSP'!AH162</f>
        <v>0.28000000000000003</v>
      </c>
      <c r="AT322" s="358">
        <f>'Solar - CSP'!AI162</f>
        <v>0.28000000000000003</v>
      </c>
      <c r="AU322" s="358">
        <f>'Solar - CSP'!AJ162</f>
        <v>0.28000000000000003</v>
      </c>
      <c r="AV322" s="358">
        <f>'Solar - CSP'!AK162</f>
        <v>0.28000000000000003</v>
      </c>
      <c r="AW322" s="358">
        <f>'Solar - CSP'!AL162</f>
        <v>0.28000000000000003</v>
      </c>
      <c r="AX322" s="358">
        <f>'Solar - CSP'!AM162</f>
        <v>0.28000000000000003</v>
      </c>
      <c r="AY322" s="358">
        <f>'Solar - CSP'!AN162</f>
        <v>0.28000000000000003</v>
      </c>
      <c r="AZ322" s="358">
        <f>'Solar - CSP'!AO162</f>
        <v>0.28000000000000003</v>
      </c>
      <c r="BA322" s="358">
        <f>'Solar - CSP'!AP162</f>
        <v>0.28000000000000003</v>
      </c>
      <c r="BB322" s="358">
        <f>'Solar - CSP'!AQ162</f>
        <v>0.28000000000000003</v>
      </c>
      <c r="BC322" s="358">
        <f>'Solar - CSP'!AR162</f>
        <v>0.28000000000000003</v>
      </c>
      <c r="BD322" s="358">
        <f>'Solar - CSP'!AS162</f>
        <v>0.28000000000000003</v>
      </c>
      <c r="BE322" s="358">
        <f>'Solar - CSP'!AT162</f>
        <v>0.28000000000000003</v>
      </c>
      <c r="BF322" s="358">
        <f>'Solar - CSP'!AU162</f>
        <v>0.28000000000000003</v>
      </c>
      <c r="BG322" s="358">
        <f>'Solar - CSP'!AV162</f>
        <v>0.28000000000000003</v>
      </c>
    </row>
    <row r="323" spans="1:59">
      <c r="A323" s="872"/>
      <c r="B323" s="875"/>
      <c r="D323" s="802"/>
      <c r="E323" s="8" t="str">
        <f>'Solar - CSP'!K163</f>
        <v>6 hrs TES - Class 1 - high</v>
      </c>
      <c r="F323" s="358"/>
      <c r="G323" s="358"/>
      <c r="H323" s="358"/>
      <c r="I323" s="358"/>
      <c r="J323" s="358"/>
      <c r="K323" s="358"/>
      <c r="L323" s="358"/>
      <c r="M323" s="358"/>
      <c r="N323" s="358"/>
      <c r="O323" s="358"/>
      <c r="P323" s="358"/>
      <c r="Q323" s="358"/>
      <c r="R323" s="358"/>
      <c r="S323" s="358"/>
      <c r="T323" s="358"/>
      <c r="U323" s="358"/>
      <c r="V323" s="358"/>
      <c r="W323" s="358">
        <f>'Solar - CSP'!L163</f>
        <v>0.28000000000000003</v>
      </c>
      <c r="X323" s="358">
        <f>'Solar - CSP'!M163</f>
        <v>0.28000000000000003</v>
      </c>
      <c r="Y323" s="358">
        <f>'Solar - CSP'!N163</f>
        <v>0.28000000000000003</v>
      </c>
      <c r="Z323" s="358">
        <f>'Solar - CSP'!O163</f>
        <v>0.28000000000000003</v>
      </c>
      <c r="AA323" s="358">
        <f>'Solar - CSP'!P163</f>
        <v>0.28000000000000003</v>
      </c>
      <c r="AB323" s="358">
        <f>'Solar - CSP'!Q163</f>
        <v>0.28000000000000003</v>
      </c>
      <c r="AC323" s="358">
        <f>'Solar - CSP'!R163</f>
        <v>0.28000000000000003</v>
      </c>
      <c r="AD323" s="358">
        <f>'Solar - CSP'!S163</f>
        <v>0.28000000000000003</v>
      </c>
      <c r="AE323" s="358">
        <f>'Solar - CSP'!T163</f>
        <v>0.28000000000000003</v>
      </c>
      <c r="AF323" s="358">
        <f>'Solar - CSP'!U163</f>
        <v>0.28000000000000003</v>
      </c>
      <c r="AG323" s="358">
        <f>'Solar - CSP'!V163</f>
        <v>0.28000000000000003</v>
      </c>
      <c r="AH323" s="358">
        <f>'Solar - CSP'!W163</f>
        <v>0.28000000000000003</v>
      </c>
      <c r="AI323" s="358">
        <f>'Solar - CSP'!X163</f>
        <v>0.28000000000000003</v>
      </c>
      <c r="AJ323" s="358">
        <f>'Solar - CSP'!Y163</f>
        <v>0.28000000000000003</v>
      </c>
      <c r="AK323" s="358">
        <f>'Solar - CSP'!Z163</f>
        <v>0.28000000000000003</v>
      </c>
      <c r="AL323" s="358">
        <f>'Solar - CSP'!AA163</f>
        <v>0.28000000000000003</v>
      </c>
      <c r="AM323" s="358">
        <f>'Solar - CSP'!AB163</f>
        <v>0.28000000000000003</v>
      </c>
      <c r="AN323" s="358">
        <f>'Solar - CSP'!AC163</f>
        <v>0.28000000000000003</v>
      </c>
      <c r="AO323" s="358">
        <f>'Solar - CSP'!AD163</f>
        <v>0.28000000000000003</v>
      </c>
      <c r="AP323" s="358">
        <f>'Solar - CSP'!AE163</f>
        <v>0.28000000000000003</v>
      </c>
      <c r="AQ323" s="358">
        <f>'Solar - CSP'!AF163</f>
        <v>0.28000000000000003</v>
      </c>
      <c r="AR323" s="358">
        <f>'Solar - CSP'!AG163</f>
        <v>0.28000000000000003</v>
      </c>
      <c r="AS323" s="358">
        <f>'Solar - CSP'!AH163</f>
        <v>0.28000000000000003</v>
      </c>
      <c r="AT323" s="358">
        <f>'Solar - CSP'!AI163</f>
        <v>0.28000000000000003</v>
      </c>
      <c r="AU323" s="358">
        <f>'Solar - CSP'!AJ163</f>
        <v>0.28000000000000003</v>
      </c>
      <c r="AV323" s="358">
        <f>'Solar - CSP'!AK163</f>
        <v>0.28000000000000003</v>
      </c>
      <c r="AW323" s="358">
        <f>'Solar - CSP'!AL163</f>
        <v>0.28000000000000003</v>
      </c>
      <c r="AX323" s="358">
        <f>'Solar - CSP'!AM163</f>
        <v>0.28000000000000003</v>
      </c>
      <c r="AY323" s="358">
        <f>'Solar - CSP'!AN163</f>
        <v>0.28000000000000003</v>
      </c>
      <c r="AZ323" s="358">
        <f>'Solar - CSP'!AO163</f>
        <v>0.28000000000000003</v>
      </c>
      <c r="BA323" s="358">
        <f>'Solar - CSP'!AP163</f>
        <v>0.28000000000000003</v>
      </c>
      <c r="BB323" s="358">
        <f>'Solar - CSP'!AQ163</f>
        <v>0.28000000000000003</v>
      </c>
      <c r="BC323" s="358">
        <f>'Solar - CSP'!AR163</f>
        <v>0.28000000000000003</v>
      </c>
      <c r="BD323" s="358">
        <f>'Solar - CSP'!AS163</f>
        <v>0.28000000000000003</v>
      </c>
      <c r="BE323" s="358">
        <f>'Solar - CSP'!AT163</f>
        <v>0.28000000000000003</v>
      </c>
      <c r="BF323" s="358">
        <f>'Solar - CSP'!AU163</f>
        <v>0.28000000000000003</v>
      </c>
      <c r="BG323" s="358">
        <f>'Solar - CSP'!AV163</f>
        <v>0.28000000000000003</v>
      </c>
    </row>
    <row r="324" spans="1:59">
      <c r="A324" s="872"/>
      <c r="B324" s="875"/>
      <c r="D324" s="802"/>
      <c r="E324" s="8" t="str">
        <f>'Solar - CSP'!K164</f>
        <v>6 hrs TES - Class 3 - low</v>
      </c>
      <c r="F324" s="358"/>
      <c r="G324" s="358"/>
      <c r="H324" s="358"/>
      <c r="I324" s="358"/>
      <c r="J324" s="358"/>
      <c r="K324" s="358"/>
      <c r="L324" s="358"/>
      <c r="M324" s="358"/>
      <c r="N324" s="358"/>
      <c r="O324" s="358"/>
      <c r="P324" s="358"/>
      <c r="Q324" s="358"/>
      <c r="R324" s="358"/>
      <c r="S324" s="358"/>
      <c r="T324" s="358"/>
      <c r="U324" s="358"/>
      <c r="V324" s="358"/>
      <c r="W324" s="358">
        <f>'Solar - CSP'!L164</f>
        <v>0.37</v>
      </c>
      <c r="X324" s="358">
        <f>'Solar - CSP'!M164</f>
        <v>0.37</v>
      </c>
      <c r="Y324" s="358">
        <f>'Solar - CSP'!N164</f>
        <v>0.37</v>
      </c>
      <c r="Z324" s="358">
        <f>'Solar - CSP'!O164</f>
        <v>0.37</v>
      </c>
      <c r="AA324" s="358">
        <f>'Solar - CSP'!P164</f>
        <v>0.37</v>
      </c>
      <c r="AB324" s="358">
        <f>'Solar - CSP'!Q164</f>
        <v>0.37</v>
      </c>
      <c r="AC324" s="358">
        <f>'Solar - CSP'!R164</f>
        <v>0.37</v>
      </c>
      <c r="AD324" s="358">
        <f>'Solar - CSP'!S164</f>
        <v>0.37</v>
      </c>
      <c r="AE324" s="358">
        <f>'Solar - CSP'!T164</f>
        <v>0.37</v>
      </c>
      <c r="AF324" s="358">
        <f>'Solar - CSP'!U164</f>
        <v>0.37</v>
      </c>
      <c r="AG324" s="358">
        <f>'Solar - CSP'!V164</f>
        <v>0.37</v>
      </c>
      <c r="AH324" s="358">
        <f>'Solar - CSP'!W164</f>
        <v>0.37</v>
      </c>
      <c r="AI324" s="358">
        <f>'Solar - CSP'!X164</f>
        <v>0.37</v>
      </c>
      <c r="AJ324" s="358">
        <f>'Solar - CSP'!Y164</f>
        <v>0.37</v>
      </c>
      <c r="AK324" s="358">
        <f>'Solar - CSP'!Z164</f>
        <v>0.37</v>
      </c>
      <c r="AL324" s="358">
        <f>'Solar - CSP'!AA164</f>
        <v>0.37</v>
      </c>
      <c r="AM324" s="358">
        <f>'Solar - CSP'!AB164</f>
        <v>0.37</v>
      </c>
      <c r="AN324" s="358">
        <f>'Solar - CSP'!AC164</f>
        <v>0.37</v>
      </c>
      <c r="AO324" s="358">
        <f>'Solar - CSP'!AD164</f>
        <v>0.37</v>
      </c>
      <c r="AP324" s="358">
        <f>'Solar - CSP'!AE164</f>
        <v>0.37</v>
      </c>
      <c r="AQ324" s="358">
        <f>'Solar - CSP'!AF164</f>
        <v>0.37</v>
      </c>
      <c r="AR324" s="358">
        <f>'Solar - CSP'!AG164</f>
        <v>0.37</v>
      </c>
      <c r="AS324" s="358">
        <f>'Solar - CSP'!AH164</f>
        <v>0.37</v>
      </c>
      <c r="AT324" s="358">
        <f>'Solar - CSP'!AI164</f>
        <v>0.37</v>
      </c>
      <c r="AU324" s="358">
        <f>'Solar - CSP'!AJ164</f>
        <v>0.37</v>
      </c>
      <c r="AV324" s="358">
        <f>'Solar - CSP'!AK164</f>
        <v>0.37</v>
      </c>
      <c r="AW324" s="358">
        <f>'Solar - CSP'!AL164</f>
        <v>0.37</v>
      </c>
      <c r="AX324" s="358">
        <f>'Solar - CSP'!AM164</f>
        <v>0.37</v>
      </c>
      <c r="AY324" s="358">
        <f>'Solar - CSP'!AN164</f>
        <v>0.37</v>
      </c>
      <c r="AZ324" s="358">
        <f>'Solar - CSP'!AO164</f>
        <v>0.37</v>
      </c>
      <c r="BA324" s="358">
        <f>'Solar - CSP'!AP164</f>
        <v>0.37</v>
      </c>
      <c r="BB324" s="358">
        <f>'Solar - CSP'!AQ164</f>
        <v>0.37</v>
      </c>
      <c r="BC324" s="358">
        <f>'Solar - CSP'!AR164</f>
        <v>0.37</v>
      </c>
      <c r="BD324" s="358">
        <f>'Solar - CSP'!AS164</f>
        <v>0.37</v>
      </c>
      <c r="BE324" s="358">
        <f>'Solar - CSP'!AT164</f>
        <v>0.37</v>
      </c>
      <c r="BF324" s="358">
        <f>'Solar - CSP'!AU164</f>
        <v>0.37</v>
      </c>
      <c r="BG324" s="358">
        <f>'Solar - CSP'!AV164</f>
        <v>0.37</v>
      </c>
    </row>
    <row r="325" spans="1:59">
      <c r="A325" s="872"/>
      <c r="B325" s="875"/>
      <c r="D325" s="802"/>
      <c r="E325" s="8" t="str">
        <f>'Solar - CSP'!K165</f>
        <v>6 hrs TES - Class 3 - mid</v>
      </c>
      <c r="F325" s="358"/>
      <c r="G325" s="358"/>
      <c r="H325" s="358"/>
      <c r="I325" s="358"/>
      <c r="J325" s="358"/>
      <c r="K325" s="358"/>
      <c r="L325" s="358"/>
      <c r="M325" s="358"/>
      <c r="N325" s="358"/>
      <c r="O325" s="358"/>
      <c r="P325" s="358"/>
      <c r="Q325" s="358"/>
      <c r="R325" s="358"/>
      <c r="S325" s="358"/>
      <c r="T325" s="358"/>
      <c r="U325" s="358"/>
      <c r="V325" s="358">
        <f>'Solar - CSP'!L16</f>
        <v>0.37</v>
      </c>
      <c r="W325" s="358">
        <f>'Solar - CSP'!L165</f>
        <v>0.37</v>
      </c>
      <c r="X325" s="358">
        <f>'Solar - CSP'!M165</f>
        <v>0.37</v>
      </c>
      <c r="Y325" s="358">
        <f>'Solar - CSP'!N165</f>
        <v>0.37</v>
      </c>
      <c r="Z325" s="358">
        <f>'Solar - CSP'!O165</f>
        <v>0.37</v>
      </c>
      <c r="AA325" s="358">
        <f>'Solar - CSP'!P165</f>
        <v>0.37</v>
      </c>
      <c r="AB325" s="358">
        <f>'Solar - CSP'!Q165</f>
        <v>0.37</v>
      </c>
      <c r="AC325" s="358">
        <f>'Solar - CSP'!R165</f>
        <v>0.37</v>
      </c>
      <c r="AD325" s="358">
        <f>'Solar - CSP'!S165</f>
        <v>0.37</v>
      </c>
      <c r="AE325" s="358">
        <f>'Solar - CSP'!T165</f>
        <v>0.37</v>
      </c>
      <c r="AF325" s="358">
        <f>'Solar - CSP'!U165</f>
        <v>0.37</v>
      </c>
      <c r="AG325" s="358">
        <f>'Solar - CSP'!V165</f>
        <v>0.37</v>
      </c>
      <c r="AH325" s="358">
        <f>'Solar - CSP'!W165</f>
        <v>0.37</v>
      </c>
      <c r="AI325" s="358">
        <f>'Solar - CSP'!X165</f>
        <v>0.37</v>
      </c>
      <c r="AJ325" s="358">
        <f>'Solar - CSP'!Y165</f>
        <v>0.37</v>
      </c>
      <c r="AK325" s="358">
        <f>'Solar - CSP'!Z165</f>
        <v>0.37</v>
      </c>
      <c r="AL325" s="358">
        <f>'Solar - CSP'!AA165</f>
        <v>0.37</v>
      </c>
      <c r="AM325" s="358">
        <f>'Solar - CSP'!AB165</f>
        <v>0.37</v>
      </c>
      <c r="AN325" s="358">
        <f>'Solar - CSP'!AC165</f>
        <v>0.37</v>
      </c>
      <c r="AO325" s="358">
        <f>'Solar - CSP'!AD165</f>
        <v>0.37</v>
      </c>
      <c r="AP325" s="358">
        <f>'Solar - CSP'!AE165</f>
        <v>0.37</v>
      </c>
      <c r="AQ325" s="358">
        <f>'Solar - CSP'!AF165</f>
        <v>0.37</v>
      </c>
      <c r="AR325" s="358">
        <f>'Solar - CSP'!AG165</f>
        <v>0.37</v>
      </c>
      <c r="AS325" s="358">
        <f>'Solar - CSP'!AH165</f>
        <v>0.37</v>
      </c>
      <c r="AT325" s="358">
        <f>'Solar - CSP'!AI165</f>
        <v>0.37</v>
      </c>
      <c r="AU325" s="358">
        <f>'Solar - CSP'!AJ165</f>
        <v>0.37</v>
      </c>
      <c r="AV325" s="358">
        <f>'Solar - CSP'!AK165</f>
        <v>0.37</v>
      </c>
      <c r="AW325" s="358">
        <f>'Solar - CSP'!AL165</f>
        <v>0.37</v>
      </c>
      <c r="AX325" s="358">
        <f>'Solar - CSP'!AM165</f>
        <v>0.37</v>
      </c>
      <c r="AY325" s="358">
        <f>'Solar - CSP'!AN165</f>
        <v>0.37</v>
      </c>
      <c r="AZ325" s="358">
        <f>'Solar - CSP'!AO165</f>
        <v>0.37</v>
      </c>
      <c r="BA325" s="358">
        <f>'Solar - CSP'!AP165</f>
        <v>0.37</v>
      </c>
      <c r="BB325" s="358">
        <f>'Solar - CSP'!AQ165</f>
        <v>0.37</v>
      </c>
      <c r="BC325" s="358">
        <f>'Solar - CSP'!AR165</f>
        <v>0.37</v>
      </c>
      <c r="BD325" s="358">
        <f>'Solar - CSP'!AS165</f>
        <v>0.37</v>
      </c>
      <c r="BE325" s="358">
        <f>'Solar - CSP'!AT165</f>
        <v>0.37</v>
      </c>
      <c r="BF325" s="358">
        <f>'Solar - CSP'!AU165</f>
        <v>0.37</v>
      </c>
      <c r="BG325" s="358">
        <f>'Solar - CSP'!AV165</f>
        <v>0.37</v>
      </c>
    </row>
    <row r="326" spans="1:59">
      <c r="A326" s="872"/>
      <c r="B326" s="875"/>
      <c r="D326" s="802"/>
      <c r="E326" s="8" t="str">
        <f>'Solar - CSP'!K166</f>
        <v>6 hrs TES - Class 3 - high</v>
      </c>
      <c r="F326" s="358"/>
      <c r="G326" s="358"/>
      <c r="H326" s="358"/>
      <c r="I326" s="358"/>
      <c r="J326" s="358"/>
      <c r="K326" s="358"/>
      <c r="L326" s="358"/>
      <c r="M326" s="358"/>
      <c r="N326" s="358"/>
      <c r="O326" s="358"/>
      <c r="P326" s="358"/>
      <c r="Q326" s="358"/>
      <c r="R326" s="358"/>
      <c r="S326" s="358"/>
      <c r="T326" s="358"/>
      <c r="U326" s="358"/>
      <c r="V326" s="358"/>
      <c r="W326" s="358">
        <f>'Solar - CSP'!L166</f>
        <v>0.37</v>
      </c>
      <c r="X326" s="358">
        <f>'Solar - CSP'!M166</f>
        <v>0.37</v>
      </c>
      <c r="Y326" s="358">
        <f>'Solar - CSP'!N166</f>
        <v>0.37</v>
      </c>
      <c r="Z326" s="358">
        <f>'Solar - CSP'!O166</f>
        <v>0.37</v>
      </c>
      <c r="AA326" s="358">
        <f>'Solar - CSP'!P166</f>
        <v>0.37</v>
      </c>
      <c r="AB326" s="358">
        <f>'Solar - CSP'!Q166</f>
        <v>0.37</v>
      </c>
      <c r="AC326" s="358">
        <f>'Solar - CSP'!R166</f>
        <v>0.37</v>
      </c>
      <c r="AD326" s="358">
        <f>'Solar - CSP'!S166</f>
        <v>0.37</v>
      </c>
      <c r="AE326" s="358">
        <f>'Solar - CSP'!T166</f>
        <v>0.37</v>
      </c>
      <c r="AF326" s="358">
        <f>'Solar - CSP'!U166</f>
        <v>0.37</v>
      </c>
      <c r="AG326" s="358">
        <f>'Solar - CSP'!V166</f>
        <v>0.37</v>
      </c>
      <c r="AH326" s="358">
        <f>'Solar - CSP'!W166</f>
        <v>0.37</v>
      </c>
      <c r="AI326" s="358">
        <f>'Solar - CSP'!X166</f>
        <v>0.37</v>
      </c>
      <c r="AJ326" s="358">
        <f>'Solar - CSP'!Y166</f>
        <v>0.37</v>
      </c>
      <c r="AK326" s="358">
        <f>'Solar - CSP'!Z166</f>
        <v>0.37</v>
      </c>
      <c r="AL326" s="358">
        <f>'Solar - CSP'!AA166</f>
        <v>0.37</v>
      </c>
      <c r="AM326" s="358">
        <f>'Solar - CSP'!AB166</f>
        <v>0.37</v>
      </c>
      <c r="AN326" s="358">
        <f>'Solar - CSP'!AC166</f>
        <v>0.37</v>
      </c>
      <c r="AO326" s="358">
        <f>'Solar - CSP'!AD166</f>
        <v>0.37</v>
      </c>
      <c r="AP326" s="358">
        <f>'Solar - CSP'!AE166</f>
        <v>0.37</v>
      </c>
      <c r="AQ326" s="358">
        <f>'Solar - CSP'!AF166</f>
        <v>0.37</v>
      </c>
      <c r="AR326" s="358">
        <f>'Solar - CSP'!AG166</f>
        <v>0.37</v>
      </c>
      <c r="AS326" s="358">
        <f>'Solar - CSP'!AH166</f>
        <v>0.37</v>
      </c>
      <c r="AT326" s="358">
        <f>'Solar - CSP'!AI166</f>
        <v>0.37</v>
      </c>
      <c r="AU326" s="358">
        <f>'Solar - CSP'!AJ166</f>
        <v>0.37</v>
      </c>
      <c r="AV326" s="358">
        <f>'Solar - CSP'!AK166</f>
        <v>0.37</v>
      </c>
      <c r="AW326" s="358">
        <f>'Solar - CSP'!AL166</f>
        <v>0.37</v>
      </c>
      <c r="AX326" s="358">
        <f>'Solar - CSP'!AM166</f>
        <v>0.37</v>
      </c>
      <c r="AY326" s="358">
        <f>'Solar - CSP'!AN166</f>
        <v>0.37</v>
      </c>
      <c r="AZ326" s="358">
        <f>'Solar - CSP'!AO166</f>
        <v>0.37</v>
      </c>
      <c r="BA326" s="358">
        <f>'Solar - CSP'!AP166</f>
        <v>0.37</v>
      </c>
      <c r="BB326" s="358">
        <f>'Solar - CSP'!AQ166</f>
        <v>0.37</v>
      </c>
      <c r="BC326" s="358">
        <f>'Solar - CSP'!AR166</f>
        <v>0.37</v>
      </c>
      <c r="BD326" s="358">
        <f>'Solar - CSP'!AS166</f>
        <v>0.37</v>
      </c>
      <c r="BE326" s="358">
        <f>'Solar - CSP'!AT166</f>
        <v>0.37</v>
      </c>
      <c r="BF326" s="358">
        <f>'Solar - CSP'!AU166</f>
        <v>0.37</v>
      </c>
      <c r="BG326" s="358">
        <f>'Solar - CSP'!AV166</f>
        <v>0.37</v>
      </c>
    </row>
    <row r="327" spans="1:59">
      <c r="A327" s="872"/>
      <c r="B327" s="875"/>
      <c r="D327" s="802"/>
      <c r="E327" s="8" t="str">
        <f>'Solar - CSP'!K167</f>
        <v>6 hrs TES - Class 5 - low</v>
      </c>
      <c r="F327" s="358"/>
      <c r="G327" s="358"/>
      <c r="H327" s="358"/>
      <c r="I327" s="358"/>
      <c r="J327" s="358"/>
      <c r="K327" s="358"/>
      <c r="L327" s="358"/>
      <c r="M327" s="358"/>
      <c r="N327" s="358"/>
      <c r="O327" s="358"/>
      <c r="P327" s="358"/>
      <c r="Q327" s="358"/>
      <c r="R327" s="358"/>
      <c r="S327" s="358"/>
      <c r="T327" s="358"/>
      <c r="U327" s="358"/>
      <c r="V327" s="358"/>
      <c r="W327" s="358">
        <f>'Solar - CSP'!L167</f>
        <v>0.38</v>
      </c>
      <c r="X327" s="358">
        <f>'Solar - CSP'!M167</f>
        <v>0.38</v>
      </c>
      <c r="Y327" s="358">
        <f>'Solar - CSP'!N167</f>
        <v>0.38</v>
      </c>
      <c r="Z327" s="358">
        <f>'Solar - CSP'!O167</f>
        <v>0.38</v>
      </c>
      <c r="AA327" s="358">
        <f>'Solar - CSP'!P167</f>
        <v>0.38</v>
      </c>
      <c r="AB327" s="358">
        <f>'Solar - CSP'!Q167</f>
        <v>0.38</v>
      </c>
      <c r="AC327" s="358">
        <f>'Solar - CSP'!R167</f>
        <v>0.38</v>
      </c>
      <c r="AD327" s="358">
        <f>'Solar - CSP'!S167</f>
        <v>0.38</v>
      </c>
      <c r="AE327" s="358">
        <f>'Solar - CSP'!T167</f>
        <v>0.38</v>
      </c>
      <c r="AF327" s="358">
        <f>'Solar - CSP'!U167</f>
        <v>0.38</v>
      </c>
      <c r="AG327" s="358">
        <f>'Solar - CSP'!V167</f>
        <v>0.38</v>
      </c>
      <c r="AH327" s="358">
        <f>'Solar - CSP'!W167</f>
        <v>0.38</v>
      </c>
      <c r="AI327" s="358">
        <f>'Solar - CSP'!X167</f>
        <v>0.38</v>
      </c>
      <c r="AJ327" s="358">
        <f>'Solar - CSP'!Y167</f>
        <v>0.38</v>
      </c>
      <c r="AK327" s="358">
        <f>'Solar - CSP'!Z167</f>
        <v>0.38</v>
      </c>
      <c r="AL327" s="358">
        <f>'Solar - CSP'!AA167</f>
        <v>0.38</v>
      </c>
      <c r="AM327" s="358">
        <f>'Solar - CSP'!AB167</f>
        <v>0.38</v>
      </c>
      <c r="AN327" s="358">
        <f>'Solar - CSP'!AC167</f>
        <v>0.38</v>
      </c>
      <c r="AO327" s="358">
        <f>'Solar - CSP'!AD167</f>
        <v>0.38</v>
      </c>
      <c r="AP327" s="358">
        <f>'Solar - CSP'!AE167</f>
        <v>0.38</v>
      </c>
      <c r="AQ327" s="358">
        <f>'Solar - CSP'!AF167</f>
        <v>0.38</v>
      </c>
      <c r="AR327" s="358">
        <f>'Solar - CSP'!AG167</f>
        <v>0.38</v>
      </c>
      <c r="AS327" s="358">
        <f>'Solar - CSP'!AH167</f>
        <v>0.38</v>
      </c>
      <c r="AT327" s="358">
        <f>'Solar - CSP'!AI167</f>
        <v>0.38</v>
      </c>
      <c r="AU327" s="358">
        <f>'Solar - CSP'!AJ167</f>
        <v>0.38</v>
      </c>
      <c r="AV327" s="358">
        <f>'Solar - CSP'!AK167</f>
        <v>0.38</v>
      </c>
      <c r="AW327" s="358">
        <f>'Solar - CSP'!AL167</f>
        <v>0.38</v>
      </c>
      <c r="AX327" s="358">
        <f>'Solar - CSP'!AM167</f>
        <v>0.38</v>
      </c>
      <c r="AY327" s="358">
        <f>'Solar - CSP'!AN167</f>
        <v>0.38</v>
      </c>
      <c r="AZ327" s="358">
        <f>'Solar - CSP'!AO167</f>
        <v>0.38</v>
      </c>
      <c r="BA327" s="358">
        <f>'Solar - CSP'!AP167</f>
        <v>0.38</v>
      </c>
      <c r="BB327" s="358">
        <f>'Solar - CSP'!AQ167</f>
        <v>0.38</v>
      </c>
      <c r="BC327" s="358">
        <f>'Solar - CSP'!AR167</f>
        <v>0.38</v>
      </c>
      <c r="BD327" s="358">
        <f>'Solar - CSP'!AS167</f>
        <v>0.38</v>
      </c>
      <c r="BE327" s="358">
        <f>'Solar - CSP'!AT167</f>
        <v>0.38</v>
      </c>
      <c r="BF327" s="358">
        <f>'Solar - CSP'!AU167</f>
        <v>0.38</v>
      </c>
      <c r="BG327" s="358">
        <f>'Solar - CSP'!AV167</f>
        <v>0.38</v>
      </c>
    </row>
    <row r="328" spans="1:59">
      <c r="A328" s="872"/>
      <c r="B328" s="875"/>
      <c r="D328" s="802"/>
      <c r="E328" s="8" t="str">
        <f>'Solar - CSP'!K168</f>
        <v>6 hrs TES - Class 5 - mid</v>
      </c>
      <c r="F328" s="358"/>
      <c r="G328" s="358"/>
      <c r="H328" s="358"/>
      <c r="I328" s="358"/>
      <c r="J328" s="358"/>
      <c r="K328" s="358"/>
      <c r="L328" s="358"/>
      <c r="M328" s="358"/>
      <c r="N328" s="358"/>
      <c r="O328" s="358"/>
      <c r="P328" s="358"/>
      <c r="Q328" s="358"/>
      <c r="R328" s="358"/>
      <c r="S328" s="358"/>
      <c r="T328" s="358"/>
      <c r="U328" s="358"/>
      <c r="V328" s="358">
        <f>'Solar - CSP'!L17</f>
        <v>0.38</v>
      </c>
      <c r="W328" s="358">
        <f>'Solar - CSP'!L168</f>
        <v>0.38</v>
      </c>
      <c r="X328" s="358">
        <f>'Solar - CSP'!M168</f>
        <v>0.38</v>
      </c>
      <c r="Y328" s="358">
        <f>'Solar - CSP'!N168</f>
        <v>0.38</v>
      </c>
      <c r="Z328" s="358">
        <f>'Solar - CSP'!O168</f>
        <v>0.38</v>
      </c>
      <c r="AA328" s="358">
        <f>'Solar - CSP'!P168</f>
        <v>0.38</v>
      </c>
      <c r="AB328" s="358">
        <f>'Solar - CSP'!Q168</f>
        <v>0.38</v>
      </c>
      <c r="AC328" s="358">
        <f>'Solar - CSP'!R168</f>
        <v>0.38</v>
      </c>
      <c r="AD328" s="358">
        <f>'Solar - CSP'!S168</f>
        <v>0.38</v>
      </c>
      <c r="AE328" s="358">
        <f>'Solar - CSP'!T168</f>
        <v>0.38</v>
      </c>
      <c r="AF328" s="358">
        <f>'Solar - CSP'!U168</f>
        <v>0.38</v>
      </c>
      <c r="AG328" s="358">
        <f>'Solar - CSP'!V168</f>
        <v>0.38</v>
      </c>
      <c r="AH328" s="358">
        <f>'Solar - CSP'!W168</f>
        <v>0.38</v>
      </c>
      <c r="AI328" s="358">
        <f>'Solar - CSP'!X168</f>
        <v>0.38</v>
      </c>
      <c r="AJ328" s="358">
        <f>'Solar - CSP'!Y168</f>
        <v>0.38</v>
      </c>
      <c r="AK328" s="358">
        <f>'Solar - CSP'!Z168</f>
        <v>0.38</v>
      </c>
      <c r="AL328" s="358">
        <f>'Solar - CSP'!AA168</f>
        <v>0.38</v>
      </c>
      <c r="AM328" s="358">
        <f>'Solar - CSP'!AB168</f>
        <v>0.38</v>
      </c>
      <c r="AN328" s="358">
        <f>'Solar - CSP'!AC168</f>
        <v>0.38</v>
      </c>
      <c r="AO328" s="358">
        <f>'Solar - CSP'!AD168</f>
        <v>0.38</v>
      </c>
      <c r="AP328" s="358">
        <f>'Solar - CSP'!AE168</f>
        <v>0.38</v>
      </c>
      <c r="AQ328" s="358">
        <f>'Solar - CSP'!AF168</f>
        <v>0.38</v>
      </c>
      <c r="AR328" s="358">
        <f>'Solar - CSP'!AG168</f>
        <v>0.38</v>
      </c>
      <c r="AS328" s="358">
        <f>'Solar - CSP'!AH168</f>
        <v>0.38</v>
      </c>
      <c r="AT328" s="358">
        <f>'Solar - CSP'!AI168</f>
        <v>0.38</v>
      </c>
      <c r="AU328" s="358">
        <f>'Solar - CSP'!AJ168</f>
        <v>0.38</v>
      </c>
      <c r="AV328" s="358">
        <f>'Solar - CSP'!AK168</f>
        <v>0.38</v>
      </c>
      <c r="AW328" s="358">
        <f>'Solar - CSP'!AL168</f>
        <v>0.38</v>
      </c>
      <c r="AX328" s="358">
        <f>'Solar - CSP'!AM168</f>
        <v>0.38</v>
      </c>
      <c r="AY328" s="358">
        <f>'Solar - CSP'!AN168</f>
        <v>0.38</v>
      </c>
      <c r="AZ328" s="358">
        <f>'Solar - CSP'!AO168</f>
        <v>0.38</v>
      </c>
      <c r="BA328" s="358">
        <f>'Solar - CSP'!AP168</f>
        <v>0.38</v>
      </c>
      <c r="BB328" s="358">
        <f>'Solar - CSP'!AQ168</f>
        <v>0.38</v>
      </c>
      <c r="BC328" s="358">
        <f>'Solar - CSP'!AR168</f>
        <v>0.38</v>
      </c>
      <c r="BD328" s="358">
        <f>'Solar - CSP'!AS168</f>
        <v>0.38</v>
      </c>
      <c r="BE328" s="358">
        <f>'Solar - CSP'!AT168</f>
        <v>0.38</v>
      </c>
      <c r="BF328" s="358">
        <f>'Solar - CSP'!AU168</f>
        <v>0.38</v>
      </c>
      <c r="BG328" s="358">
        <f>'Solar - CSP'!AV168</f>
        <v>0.38</v>
      </c>
    </row>
    <row r="329" spans="1:59">
      <c r="A329" s="872"/>
      <c r="B329" s="875"/>
      <c r="D329" s="802"/>
      <c r="E329" s="8" t="str">
        <f>'Solar - CSP'!K169</f>
        <v>6 hrs TES - Class 5 - high</v>
      </c>
      <c r="F329" s="358"/>
      <c r="G329" s="358"/>
      <c r="H329" s="358"/>
      <c r="I329" s="358"/>
      <c r="J329" s="358"/>
      <c r="K329" s="358"/>
      <c r="L329" s="358"/>
      <c r="M329" s="358"/>
      <c r="N329" s="358"/>
      <c r="O329" s="358"/>
      <c r="P329" s="358"/>
      <c r="Q329" s="358"/>
      <c r="R329" s="358"/>
      <c r="S329" s="358"/>
      <c r="T329" s="358"/>
      <c r="U329" s="358"/>
      <c r="V329" s="358"/>
      <c r="W329" s="358">
        <f>'Solar - CSP'!L169</f>
        <v>0.38</v>
      </c>
      <c r="X329" s="358">
        <f>'Solar - CSP'!M169</f>
        <v>0.38</v>
      </c>
      <c r="Y329" s="358">
        <f>'Solar - CSP'!N169</f>
        <v>0.38</v>
      </c>
      <c r="Z329" s="358">
        <f>'Solar - CSP'!O169</f>
        <v>0.38</v>
      </c>
      <c r="AA329" s="358">
        <f>'Solar - CSP'!P169</f>
        <v>0.38</v>
      </c>
      <c r="AB329" s="358">
        <f>'Solar - CSP'!Q169</f>
        <v>0.38</v>
      </c>
      <c r="AC329" s="358">
        <f>'Solar - CSP'!R169</f>
        <v>0.38</v>
      </c>
      <c r="AD329" s="358">
        <f>'Solar - CSP'!S169</f>
        <v>0.38</v>
      </c>
      <c r="AE329" s="358">
        <f>'Solar - CSP'!T169</f>
        <v>0.38</v>
      </c>
      <c r="AF329" s="358">
        <f>'Solar - CSP'!U169</f>
        <v>0.38</v>
      </c>
      <c r="AG329" s="358">
        <f>'Solar - CSP'!V169</f>
        <v>0.38</v>
      </c>
      <c r="AH329" s="358">
        <f>'Solar - CSP'!W169</f>
        <v>0.38</v>
      </c>
      <c r="AI329" s="358">
        <f>'Solar - CSP'!X169</f>
        <v>0.38</v>
      </c>
      <c r="AJ329" s="358">
        <f>'Solar - CSP'!Y169</f>
        <v>0.38</v>
      </c>
      <c r="AK329" s="358">
        <f>'Solar - CSP'!Z169</f>
        <v>0.38</v>
      </c>
      <c r="AL329" s="358">
        <f>'Solar - CSP'!AA169</f>
        <v>0.38</v>
      </c>
      <c r="AM329" s="358">
        <f>'Solar - CSP'!AB169</f>
        <v>0.38</v>
      </c>
      <c r="AN329" s="358">
        <f>'Solar - CSP'!AC169</f>
        <v>0.38</v>
      </c>
      <c r="AO329" s="358">
        <f>'Solar - CSP'!AD169</f>
        <v>0.38</v>
      </c>
      <c r="AP329" s="358">
        <f>'Solar - CSP'!AE169</f>
        <v>0.38</v>
      </c>
      <c r="AQ329" s="358">
        <f>'Solar - CSP'!AF169</f>
        <v>0.38</v>
      </c>
      <c r="AR329" s="358">
        <f>'Solar - CSP'!AG169</f>
        <v>0.38</v>
      </c>
      <c r="AS329" s="358">
        <f>'Solar - CSP'!AH169</f>
        <v>0.38</v>
      </c>
      <c r="AT329" s="358">
        <f>'Solar - CSP'!AI169</f>
        <v>0.38</v>
      </c>
      <c r="AU329" s="358">
        <f>'Solar - CSP'!AJ169</f>
        <v>0.38</v>
      </c>
      <c r="AV329" s="358">
        <f>'Solar - CSP'!AK169</f>
        <v>0.38</v>
      </c>
      <c r="AW329" s="358">
        <f>'Solar - CSP'!AL169</f>
        <v>0.38</v>
      </c>
      <c r="AX329" s="358">
        <f>'Solar - CSP'!AM169</f>
        <v>0.38</v>
      </c>
      <c r="AY329" s="358">
        <f>'Solar - CSP'!AN169</f>
        <v>0.38</v>
      </c>
      <c r="AZ329" s="358">
        <f>'Solar - CSP'!AO169</f>
        <v>0.38</v>
      </c>
      <c r="BA329" s="358">
        <f>'Solar - CSP'!AP169</f>
        <v>0.38</v>
      </c>
      <c r="BB329" s="358">
        <f>'Solar - CSP'!AQ169</f>
        <v>0.38</v>
      </c>
      <c r="BC329" s="358">
        <f>'Solar - CSP'!AR169</f>
        <v>0.38</v>
      </c>
      <c r="BD329" s="358">
        <f>'Solar - CSP'!AS169</f>
        <v>0.38</v>
      </c>
      <c r="BE329" s="358">
        <f>'Solar - CSP'!AT169</f>
        <v>0.38</v>
      </c>
      <c r="BF329" s="358">
        <f>'Solar - CSP'!AU169</f>
        <v>0.38</v>
      </c>
      <c r="BG329" s="358">
        <f>'Solar - CSP'!AV169</f>
        <v>0.38</v>
      </c>
    </row>
    <row r="330" spans="1:59">
      <c r="A330" s="872"/>
      <c r="B330" s="875"/>
      <c r="D330" s="802"/>
      <c r="E330" s="8" t="str">
        <f>'Solar - CSP'!K170</f>
        <v>12 hrs TES - Class 1 - low</v>
      </c>
      <c r="F330" s="358"/>
      <c r="G330" s="358"/>
      <c r="H330" s="358"/>
      <c r="I330" s="358"/>
      <c r="J330" s="358"/>
      <c r="K330" s="358"/>
      <c r="L330" s="358"/>
      <c r="M330" s="358"/>
      <c r="N330" s="358"/>
      <c r="O330" s="358"/>
      <c r="P330" s="358"/>
      <c r="Q330" s="358"/>
      <c r="R330" s="358"/>
      <c r="S330" s="358"/>
      <c r="T330" s="358"/>
      <c r="U330" s="358"/>
      <c r="V330" s="358"/>
      <c r="W330" s="358">
        <f>'Solar - CSP'!L170</f>
        <v>0.45</v>
      </c>
      <c r="X330" s="358">
        <f>'Solar - CSP'!M170</f>
        <v>0.45</v>
      </c>
      <c r="Y330" s="358">
        <f>'Solar - CSP'!N170</f>
        <v>0.45</v>
      </c>
      <c r="Z330" s="358">
        <f>'Solar - CSP'!O170</f>
        <v>0.45</v>
      </c>
      <c r="AA330" s="358">
        <f>'Solar - CSP'!P170</f>
        <v>0.45</v>
      </c>
      <c r="AB330" s="358">
        <f>'Solar - CSP'!Q170</f>
        <v>0.45</v>
      </c>
      <c r="AC330" s="358">
        <f>'Solar - CSP'!R170</f>
        <v>0.45</v>
      </c>
      <c r="AD330" s="358">
        <f>'Solar - CSP'!S170</f>
        <v>0.45</v>
      </c>
      <c r="AE330" s="358">
        <f>'Solar - CSP'!T170</f>
        <v>0.45</v>
      </c>
      <c r="AF330" s="358">
        <f>'Solar - CSP'!U170</f>
        <v>0.45</v>
      </c>
      <c r="AG330" s="358">
        <f>'Solar - CSP'!V170</f>
        <v>0.45</v>
      </c>
      <c r="AH330" s="358">
        <f>'Solar - CSP'!W170</f>
        <v>0.45</v>
      </c>
      <c r="AI330" s="358">
        <f>'Solar - CSP'!X170</f>
        <v>0.45</v>
      </c>
      <c r="AJ330" s="358">
        <f>'Solar - CSP'!Y170</f>
        <v>0.45</v>
      </c>
      <c r="AK330" s="358">
        <f>'Solar - CSP'!Z170</f>
        <v>0.45</v>
      </c>
      <c r="AL330" s="358">
        <f>'Solar - CSP'!AA170</f>
        <v>0.45</v>
      </c>
      <c r="AM330" s="358">
        <f>'Solar - CSP'!AB170</f>
        <v>0.45</v>
      </c>
      <c r="AN330" s="358">
        <f>'Solar - CSP'!AC170</f>
        <v>0.45</v>
      </c>
      <c r="AO330" s="358">
        <f>'Solar - CSP'!AD170</f>
        <v>0.45</v>
      </c>
      <c r="AP330" s="358">
        <f>'Solar - CSP'!AE170</f>
        <v>0.45</v>
      </c>
      <c r="AQ330" s="358">
        <f>'Solar - CSP'!AF170</f>
        <v>0.45</v>
      </c>
      <c r="AR330" s="358">
        <f>'Solar - CSP'!AG170</f>
        <v>0.45</v>
      </c>
      <c r="AS330" s="358">
        <f>'Solar - CSP'!AH170</f>
        <v>0.45</v>
      </c>
      <c r="AT330" s="358">
        <f>'Solar - CSP'!AI170</f>
        <v>0.45</v>
      </c>
      <c r="AU330" s="358">
        <f>'Solar - CSP'!AJ170</f>
        <v>0.45</v>
      </c>
      <c r="AV330" s="358">
        <f>'Solar - CSP'!AK170</f>
        <v>0.45</v>
      </c>
      <c r="AW330" s="358">
        <f>'Solar - CSP'!AL170</f>
        <v>0.45</v>
      </c>
      <c r="AX330" s="358">
        <f>'Solar - CSP'!AM170</f>
        <v>0.45</v>
      </c>
      <c r="AY330" s="358">
        <f>'Solar - CSP'!AN170</f>
        <v>0.45</v>
      </c>
      <c r="AZ330" s="358">
        <f>'Solar - CSP'!AO170</f>
        <v>0.45</v>
      </c>
      <c r="BA330" s="358">
        <f>'Solar - CSP'!AP170</f>
        <v>0.45</v>
      </c>
      <c r="BB330" s="358">
        <f>'Solar - CSP'!AQ170</f>
        <v>0.45</v>
      </c>
      <c r="BC330" s="358">
        <f>'Solar - CSP'!AR170</f>
        <v>0.45</v>
      </c>
      <c r="BD330" s="358">
        <f>'Solar - CSP'!AS170</f>
        <v>0.45</v>
      </c>
      <c r="BE330" s="358">
        <f>'Solar - CSP'!AT170</f>
        <v>0.45</v>
      </c>
      <c r="BF330" s="358">
        <f>'Solar - CSP'!AU170</f>
        <v>0.45</v>
      </c>
      <c r="BG330" s="358">
        <f>'Solar - CSP'!AV170</f>
        <v>0.45</v>
      </c>
    </row>
    <row r="331" spans="1:59">
      <c r="A331" s="872"/>
      <c r="B331" s="875"/>
      <c r="D331" s="802"/>
      <c r="E331" s="8" t="str">
        <f>'Solar - CSP'!K171</f>
        <v>12 hrs TES - Class 1 - mid</v>
      </c>
      <c r="F331" s="358"/>
      <c r="G331" s="358"/>
      <c r="H331" s="358"/>
      <c r="I331" s="358"/>
      <c r="J331" s="358"/>
      <c r="K331" s="358"/>
      <c r="L331" s="358"/>
      <c r="M331" s="358"/>
      <c r="N331" s="358"/>
      <c r="O331" s="358"/>
      <c r="P331" s="358"/>
      <c r="Q331" s="358"/>
      <c r="R331" s="358"/>
      <c r="S331" s="358"/>
      <c r="T331" s="358"/>
      <c r="U331" s="358"/>
      <c r="V331" s="358">
        <f>'Solar - CSP'!L18</f>
        <v>0.45</v>
      </c>
      <c r="W331" s="358">
        <f>'Solar - CSP'!L171</f>
        <v>0.45</v>
      </c>
      <c r="X331" s="358">
        <f>'Solar - CSP'!M171</f>
        <v>0.45</v>
      </c>
      <c r="Y331" s="358">
        <f>'Solar - CSP'!N171</f>
        <v>0.45</v>
      </c>
      <c r="Z331" s="358">
        <f>'Solar - CSP'!O171</f>
        <v>0.45</v>
      </c>
      <c r="AA331" s="358">
        <f>'Solar - CSP'!P171</f>
        <v>0.45</v>
      </c>
      <c r="AB331" s="358">
        <f>'Solar - CSP'!Q171</f>
        <v>0.45</v>
      </c>
      <c r="AC331" s="358">
        <f>'Solar - CSP'!R171</f>
        <v>0.45</v>
      </c>
      <c r="AD331" s="358">
        <f>'Solar - CSP'!S171</f>
        <v>0.45</v>
      </c>
      <c r="AE331" s="358">
        <f>'Solar - CSP'!T171</f>
        <v>0.45</v>
      </c>
      <c r="AF331" s="358">
        <f>'Solar - CSP'!U171</f>
        <v>0.45</v>
      </c>
      <c r="AG331" s="358">
        <f>'Solar - CSP'!V171</f>
        <v>0.45</v>
      </c>
      <c r="AH331" s="358">
        <f>'Solar - CSP'!W171</f>
        <v>0.45</v>
      </c>
      <c r="AI331" s="358">
        <f>'Solar - CSP'!X171</f>
        <v>0.45</v>
      </c>
      <c r="AJ331" s="358">
        <f>'Solar - CSP'!Y171</f>
        <v>0.45</v>
      </c>
      <c r="AK331" s="358">
        <f>'Solar - CSP'!Z171</f>
        <v>0.45</v>
      </c>
      <c r="AL331" s="358">
        <f>'Solar - CSP'!AA171</f>
        <v>0.45</v>
      </c>
      <c r="AM331" s="358">
        <f>'Solar - CSP'!AB171</f>
        <v>0.45</v>
      </c>
      <c r="AN331" s="358">
        <f>'Solar - CSP'!AC171</f>
        <v>0.45</v>
      </c>
      <c r="AO331" s="358">
        <f>'Solar - CSP'!AD171</f>
        <v>0.45</v>
      </c>
      <c r="AP331" s="358">
        <f>'Solar - CSP'!AE171</f>
        <v>0.45</v>
      </c>
      <c r="AQ331" s="358">
        <f>'Solar - CSP'!AF171</f>
        <v>0.45</v>
      </c>
      <c r="AR331" s="358">
        <f>'Solar - CSP'!AG171</f>
        <v>0.45</v>
      </c>
      <c r="AS331" s="358">
        <f>'Solar - CSP'!AH171</f>
        <v>0.45</v>
      </c>
      <c r="AT331" s="358">
        <f>'Solar - CSP'!AI171</f>
        <v>0.45</v>
      </c>
      <c r="AU331" s="358">
        <f>'Solar - CSP'!AJ171</f>
        <v>0.45</v>
      </c>
      <c r="AV331" s="358">
        <f>'Solar - CSP'!AK171</f>
        <v>0.45</v>
      </c>
      <c r="AW331" s="358">
        <f>'Solar - CSP'!AL171</f>
        <v>0.45</v>
      </c>
      <c r="AX331" s="358">
        <f>'Solar - CSP'!AM171</f>
        <v>0.45</v>
      </c>
      <c r="AY331" s="358">
        <f>'Solar - CSP'!AN171</f>
        <v>0.45</v>
      </c>
      <c r="AZ331" s="358">
        <f>'Solar - CSP'!AO171</f>
        <v>0.45</v>
      </c>
      <c r="BA331" s="358">
        <f>'Solar - CSP'!AP171</f>
        <v>0.45</v>
      </c>
      <c r="BB331" s="358">
        <f>'Solar - CSP'!AQ171</f>
        <v>0.45</v>
      </c>
      <c r="BC331" s="358">
        <f>'Solar - CSP'!AR171</f>
        <v>0.45</v>
      </c>
      <c r="BD331" s="358">
        <f>'Solar - CSP'!AS171</f>
        <v>0.45</v>
      </c>
      <c r="BE331" s="358">
        <f>'Solar - CSP'!AT171</f>
        <v>0.45</v>
      </c>
      <c r="BF331" s="358">
        <f>'Solar - CSP'!AU171</f>
        <v>0.45</v>
      </c>
      <c r="BG331" s="358">
        <f>'Solar - CSP'!AV171</f>
        <v>0.45</v>
      </c>
    </row>
    <row r="332" spans="1:59">
      <c r="A332" s="872"/>
      <c r="B332" s="875"/>
      <c r="D332" s="802"/>
      <c r="E332" s="8" t="str">
        <f>'Solar - CSP'!K172</f>
        <v>12 hrs TES - Class 1 - high</v>
      </c>
      <c r="F332" s="358"/>
      <c r="G332" s="358"/>
      <c r="H332" s="358"/>
      <c r="I332" s="358"/>
      <c r="J332" s="358"/>
      <c r="K332" s="358"/>
      <c r="L332" s="358"/>
      <c r="M332" s="358"/>
      <c r="N332" s="358"/>
      <c r="O332" s="358"/>
      <c r="P332" s="358"/>
      <c r="Q332" s="358"/>
      <c r="R332" s="358"/>
      <c r="S332" s="358"/>
      <c r="T332" s="358"/>
      <c r="U332" s="358"/>
      <c r="V332" s="358"/>
      <c r="W332" s="358">
        <f>'Solar - CSP'!L172</f>
        <v>0.45</v>
      </c>
      <c r="X332" s="358">
        <f>'Solar - CSP'!M172</f>
        <v>0.45</v>
      </c>
      <c r="Y332" s="358">
        <f>'Solar - CSP'!N172</f>
        <v>0.45</v>
      </c>
      <c r="Z332" s="358">
        <f>'Solar - CSP'!O172</f>
        <v>0.45</v>
      </c>
      <c r="AA332" s="358">
        <f>'Solar - CSP'!P172</f>
        <v>0.45</v>
      </c>
      <c r="AB332" s="358">
        <f>'Solar - CSP'!Q172</f>
        <v>0.45</v>
      </c>
      <c r="AC332" s="358">
        <f>'Solar - CSP'!R172</f>
        <v>0.45</v>
      </c>
      <c r="AD332" s="358">
        <f>'Solar - CSP'!S172</f>
        <v>0.45</v>
      </c>
      <c r="AE332" s="358">
        <f>'Solar - CSP'!T172</f>
        <v>0.45</v>
      </c>
      <c r="AF332" s="358">
        <f>'Solar - CSP'!U172</f>
        <v>0.45</v>
      </c>
      <c r="AG332" s="358">
        <f>'Solar - CSP'!V172</f>
        <v>0.45</v>
      </c>
      <c r="AH332" s="358">
        <f>'Solar - CSP'!W172</f>
        <v>0.45</v>
      </c>
      <c r="AI332" s="358">
        <f>'Solar - CSP'!X172</f>
        <v>0.45</v>
      </c>
      <c r="AJ332" s="358">
        <f>'Solar - CSP'!Y172</f>
        <v>0.45</v>
      </c>
      <c r="AK332" s="358">
        <f>'Solar - CSP'!Z172</f>
        <v>0.45</v>
      </c>
      <c r="AL332" s="358">
        <f>'Solar - CSP'!AA172</f>
        <v>0.45</v>
      </c>
      <c r="AM332" s="358">
        <f>'Solar - CSP'!AB172</f>
        <v>0.45</v>
      </c>
      <c r="AN332" s="358">
        <f>'Solar - CSP'!AC172</f>
        <v>0.45</v>
      </c>
      <c r="AO332" s="358">
        <f>'Solar - CSP'!AD172</f>
        <v>0.45</v>
      </c>
      <c r="AP332" s="358">
        <f>'Solar - CSP'!AE172</f>
        <v>0.45</v>
      </c>
      <c r="AQ332" s="358">
        <f>'Solar - CSP'!AF172</f>
        <v>0.45</v>
      </c>
      <c r="AR332" s="358">
        <f>'Solar - CSP'!AG172</f>
        <v>0.45</v>
      </c>
      <c r="AS332" s="358">
        <f>'Solar - CSP'!AH172</f>
        <v>0.45</v>
      </c>
      <c r="AT332" s="358">
        <f>'Solar - CSP'!AI172</f>
        <v>0.45</v>
      </c>
      <c r="AU332" s="358">
        <f>'Solar - CSP'!AJ172</f>
        <v>0.45</v>
      </c>
      <c r="AV332" s="358">
        <f>'Solar - CSP'!AK172</f>
        <v>0.45</v>
      </c>
      <c r="AW332" s="358">
        <f>'Solar - CSP'!AL172</f>
        <v>0.45</v>
      </c>
      <c r="AX332" s="358">
        <f>'Solar - CSP'!AM172</f>
        <v>0.45</v>
      </c>
      <c r="AY332" s="358">
        <f>'Solar - CSP'!AN172</f>
        <v>0.45</v>
      </c>
      <c r="AZ332" s="358">
        <f>'Solar - CSP'!AO172</f>
        <v>0.45</v>
      </c>
      <c r="BA332" s="358">
        <f>'Solar - CSP'!AP172</f>
        <v>0.45</v>
      </c>
      <c r="BB332" s="358">
        <f>'Solar - CSP'!AQ172</f>
        <v>0.45</v>
      </c>
      <c r="BC332" s="358">
        <f>'Solar - CSP'!AR172</f>
        <v>0.45</v>
      </c>
      <c r="BD332" s="358">
        <f>'Solar - CSP'!AS172</f>
        <v>0.45</v>
      </c>
      <c r="BE332" s="358">
        <f>'Solar - CSP'!AT172</f>
        <v>0.45</v>
      </c>
      <c r="BF332" s="358">
        <f>'Solar - CSP'!AU172</f>
        <v>0.45</v>
      </c>
      <c r="BG332" s="358">
        <f>'Solar - CSP'!AV172</f>
        <v>0.45</v>
      </c>
    </row>
    <row r="333" spans="1:59">
      <c r="A333" s="872"/>
      <c r="B333" s="875"/>
      <c r="D333" s="802"/>
      <c r="E333" s="8" t="str">
        <f>'Solar - CSP'!K173</f>
        <v>12 hrs TES - Class 3 - low</v>
      </c>
      <c r="F333" s="358"/>
      <c r="G333" s="358"/>
      <c r="H333" s="358"/>
      <c r="I333" s="358"/>
      <c r="J333" s="358"/>
      <c r="K333" s="358"/>
      <c r="L333" s="358"/>
      <c r="M333" s="358"/>
      <c r="N333" s="358"/>
      <c r="O333" s="358"/>
      <c r="P333" s="358"/>
      <c r="Q333" s="358"/>
      <c r="R333" s="358"/>
      <c r="S333" s="358"/>
      <c r="T333" s="358"/>
      <c r="U333" s="358"/>
      <c r="V333" s="358"/>
      <c r="W333" s="358">
        <f>'Solar - CSP'!L173</f>
        <v>0.59</v>
      </c>
      <c r="X333" s="358">
        <f>'Solar - CSP'!M173</f>
        <v>0.59</v>
      </c>
      <c r="Y333" s="358">
        <f>'Solar - CSP'!N173</f>
        <v>0.59</v>
      </c>
      <c r="Z333" s="358">
        <f>'Solar - CSP'!O173</f>
        <v>0.59</v>
      </c>
      <c r="AA333" s="358">
        <f>'Solar - CSP'!P173</f>
        <v>0.59</v>
      </c>
      <c r="AB333" s="358">
        <f>'Solar - CSP'!Q173</f>
        <v>0.59</v>
      </c>
      <c r="AC333" s="358">
        <f>'Solar - CSP'!R173</f>
        <v>0.59</v>
      </c>
      <c r="AD333" s="358">
        <f>'Solar - CSP'!S173</f>
        <v>0.59</v>
      </c>
      <c r="AE333" s="358">
        <f>'Solar - CSP'!T173</f>
        <v>0.59</v>
      </c>
      <c r="AF333" s="358">
        <f>'Solar - CSP'!U173</f>
        <v>0.59</v>
      </c>
      <c r="AG333" s="358">
        <f>'Solar - CSP'!V173</f>
        <v>0.59</v>
      </c>
      <c r="AH333" s="358">
        <f>'Solar - CSP'!W173</f>
        <v>0.59</v>
      </c>
      <c r="AI333" s="358">
        <f>'Solar - CSP'!X173</f>
        <v>0.59</v>
      </c>
      <c r="AJ333" s="358">
        <f>'Solar - CSP'!Y173</f>
        <v>0.59</v>
      </c>
      <c r="AK333" s="358">
        <f>'Solar - CSP'!Z173</f>
        <v>0.59</v>
      </c>
      <c r="AL333" s="358">
        <f>'Solar - CSP'!AA173</f>
        <v>0.59</v>
      </c>
      <c r="AM333" s="358">
        <f>'Solar - CSP'!AB173</f>
        <v>0.59</v>
      </c>
      <c r="AN333" s="358">
        <f>'Solar - CSP'!AC173</f>
        <v>0.59</v>
      </c>
      <c r="AO333" s="358">
        <f>'Solar - CSP'!AD173</f>
        <v>0.59</v>
      </c>
      <c r="AP333" s="358">
        <f>'Solar - CSP'!AE173</f>
        <v>0.59</v>
      </c>
      <c r="AQ333" s="358">
        <f>'Solar - CSP'!AF173</f>
        <v>0.59</v>
      </c>
      <c r="AR333" s="358">
        <f>'Solar - CSP'!AG173</f>
        <v>0.59</v>
      </c>
      <c r="AS333" s="358">
        <f>'Solar - CSP'!AH173</f>
        <v>0.59</v>
      </c>
      <c r="AT333" s="358">
        <f>'Solar - CSP'!AI173</f>
        <v>0.59</v>
      </c>
      <c r="AU333" s="358">
        <f>'Solar - CSP'!AJ173</f>
        <v>0.59</v>
      </c>
      <c r="AV333" s="358">
        <f>'Solar - CSP'!AK173</f>
        <v>0.59</v>
      </c>
      <c r="AW333" s="358">
        <f>'Solar - CSP'!AL173</f>
        <v>0.59</v>
      </c>
      <c r="AX333" s="358">
        <f>'Solar - CSP'!AM173</f>
        <v>0.59</v>
      </c>
      <c r="AY333" s="358">
        <f>'Solar - CSP'!AN173</f>
        <v>0.59</v>
      </c>
      <c r="AZ333" s="358">
        <f>'Solar - CSP'!AO173</f>
        <v>0.59</v>
      </c>
      <c r="BA333" s="358">
        <f>'Solar - CSP'!AP173</f>
        <v>0.59</v>
      </c>
      <c r="BB333" s="358">
        <f>'Solar - CSP'!AQ173</f>
        <v>0.59</v>
      </c>
      <c r="BC333" s="358">
        <f>'Solar - CSP'!AR173</f>
        <v>0.59</v>
      </c>
      <c r="BD333" s="358">
        <f>'Solar - CSP'!AS173</f>
        <v>0.59</v>
      </c>
      <c r="BE333" s="358">
        <f>'Solar - CSP'!AT173</f>
        <v>0.59</v>
      </c>
      <c r="BF333" s="358">
        <f>'Solar - CSP'!AU173</f>
        <v>0.59</v>
      </c>
      <c r="BG333" s="358">
        <f>'Solar - CSP'!AV173</f>
        <v>0.59</v>
      </c>
    </row>
    <row r="334" spans="1:59">
      <c r="A334" s="872"/>
      <c r="B334" s="875"/>
      <c r="D334" s="802"/>
      <c r="E334" s="8" t="str">
        <f>'Solar - CSP'!K174</f>
        <v>12 hrs TES - Class 3 - mid</v>
      </c>
      <c r="F334" s="358"/>
      <c r="G334" s="358"/>
      <c r="H334" s="358"/>
      <c r="I334" s="358"/>
      <c r="J334" s="358"/>
      <c r="K334" s="358"/>
      <c r="L334" s="358"/>
      <c r="M334" s="358"/>
      <c r="N334" s="358"/>
      <c r="O334" s="358"/>
      <c r="P334" s="358"/>
      <c r="Q334" s="358"/>
      <c r="R334" s="358"/>
      <c r="S334" s="358"/>
      <c r="T334" s="358"/>
      <c r="U334" s="358"/>
      <c r="V334" s="358">
        <f>'Solar - CSP'!L19</f>
        <v>0.59</v>
      </c>
      <c r="W334" s="358">
        <f>'Solar - CSP'!L174</f>
        <v>0.59</v>
      </c>
      <c r="X334" s="358">
        <f>'Solar - CSP'!M174</f>
        <v>0.59</v>
      </c>
      <c r="Y334" s="358">
        <f>'Solar - CSP'!N174</f>
        <v>0.59</v>
      </c>
      <c r="Z334" s="358">
        <f>'Solar - CSP'!O174</f>
        <v>0.59</v>
      </c>
      <c r="AA334" s="358">
        <f>'Solar - CSP'!P174</f>
        <v>0.59</v>
      </c>
      <c r="AB334" s="358">
        <f>'Solar - CSP'!Q174</f>
        <v>0.59</v>
      </c>
      <c r="AC334" s="358">
        <f>'Solar - CSP'!R174</f>
        <v>0.59</v>
      </c>
      <c r="AD334" s="358">
        <f>'Solar - CSP'!S174</f>
        <v>0.59</v>
      </c>
      <c r="AE334" s="358">
        <f>'Solar - CSP'!T174</f>
        <v>0.59</v>
      </c>
      <c r="AF334" s="358">
        <f>'Solar - CSP'!U174</f>
        <v>0.59</v>
      </c>
      <c r="AG334" s="358">
        <f>'Solar - CSP'!V174</f>
        <v>0.59</v>
      </c>
      <c r="AH334" s="358">
        <f>'Solar - CSP'!W174</f>
        <v>0.59</v>
      </c>
      <c r="AI334" s="358">
        <f>'Solar - CSP'!X174</f>
        <v>0.59</v>
      </c>
      <c r="AJ334" s="358">
        <f>'Solar - CSP'!Y174</f>
        <v>0.59</v>
      </c>
      <c r="AK334" s="358">
        <f>'Solar - CSP'!Z174</f>
        <v>0.59</v>
      </c>
      <c r="AL334" s="358">
        <f>'Solar - CSP'!AA174</f>
        <v>0.59</v>
      </c>
      <c r="AM334" s="358">
        <f>'Solar - CSP'!AB174</f>
        <v>0.59</v>
      </c>
      <c r="AN334" s="358">
        <f>'Solar - CSP'!AC174</f>
        <v>0.59</v>
      </c>
      <c r="AO334" s="358">
        <f>'Solar - CSP'!AD174</f>
        <v>0.59</v>
      </c>
      <c r="AP334" s="358">
        <f>'Solar - CSP'!AE174</f>
        <v>0.59</v>
      </c>
      <c r="AQ334" s="358">
        <f>'Solar - CSP'!AF174</f>
        <v>0.59</v>
      </c>
      <c r="AR334" s="358">
        <f>'Solar - CSP'!AG174</f>
        <v>0.59</v>
      </c>
      <c r="AS334" s="358">
        <f>'Solar - CSP'!AH174</f>
        <v>0.59</v>
      </c>
      <c r="AT334" s="358">
        <f>'Solar - CSP'!AI174</f>
        <v>0.59</v>
      </c>
      <c r="AU334" s="358">
        <f>'Solar - CSP'!AJ174</f>
        <v>0.59</v>
      </c>
      <c r="AV334" s="358">
        <f>'Solar - CSP'!AK174</f>
        <v>0.59</v>
      </c>
      <c r="AW334" s="358">
        <f>'Solar - CSP'!AL174</f>
        <v>0.59</v>
      </c>
      <c r="AX334" s="358">
        <f>'Solar - CSP'!AM174</f>
        <v>0.59</v>
      </c>
      <c r="AY334" s="358">
        <f>'Solar - CSP'!AN174</f>
        <v>0.59</v>
      </c>
      <c r="AZ334" s="358">
        <f>'Solar - CSP'!AO174</f>
        <v>0.59</v>
      </c>
      <c r="BA334" s="358">
        <f>'Solar - CSP'!AP174</f>
        <v>0.59</v>
      </c>
      <c r="BB334" s="358">
        <f>'Solar - CSP'!AQ174</f>
        <v>0.59</v>
      </c>
      <c r="BC334" s="358">
        <f>'Solar - CSP'!AR174</f>
        <v>0.59</v>
      </c>
      <c r="BD334" s="358">
        <f>'Solar - CSP'!AS174</f>
        <v>0.59</v>
      </c>
      <c r="BE334" s="358">
        <f>'Solar - CSP'!AT174</f>
        <v>0.59</v>
      </c>
      <c r="BF334" s="358">
        <f>'Solar - CSP'!AU174</f>
        <v>0.59</v>
      </c>
      <c r="BG334" s="358">
        <f>'Solar - CSP'!AV174</f>
        <v>0.59</v>
      </c>
    </row>
    <row r="335" spans="1:59">
      <c r="A335" s="872"/>
      <c r="B335" s="875"/>
      <c r="D335" s="802"/>
      <c r="E335" s="8" t="str">
        <f>'Solar - CSP'!K175</f>
        <v>12 hrs TES - Class 3 - high</v>
      </c>
      <c r="F335" s="358"/>
      <c r="G335" s="358"/>
      <c r="H335" s="358"/>
      <c r="I335" s="358"/>
      <c r="J335" s="358"/>
      <c r="K335" s="358"/>
      <c r="L335" s="358"/>
      <c r="M335" s="358"/>
      <c r="N335" s="358"/>
      <c r="O335" s="358"/>
      <c r="P335" s="358"/>
      <c r="Q335" s="358"/>
      <c r="R335" s="358"/>
      <c r="S335" s="358"/>
      <c r="T335" s="358"/>
      <c r="U335" s="358"/>
      <c r="V335" s="358"/>
      <c r="W335" s="358">
        <f>'Solar - CSP'!L175</f>
        <v>0.59</v>
      </c>
      <c r="X335" s="358">
        <f>'Solar - CSP'!M175</f>
        <v>0.59</v>
      </c>
      <c r="Y335" s="358">
        <f>'Solar - CSP'!N175</f>
        <v>0.59</v>
      </c>
      <c r="Z335" s="358">
        <f>'Solar - CSP'!O175</f>
        <v>0.59</v>
      </c>
      <c r="AA335" s="358">
        <f>'Solar - CSP'!P175</f>
        <v>0.59</v>
      </c>
      <c r="AB335" s="358">
        <f>'Solar - CSP'!Q175</f>
        <v>0.59</v>
      </c>
      <c r="AC335" s="358">
        <f>'Solar - CSP'!R175</f>
        <v>0.59</v>
      </c>
      <c r="AD335" s="358">
        <f>'Solar - CSP'!S175</f>
        <v>0.59</v>
      </c>
      <c r="AE335" s="358">
        <f>'Solar - CSP'!T175</f>
        <v>0.59</v>
      </c>
      <c r="AF335" s="358">
        <f>'Solar - CSP'!U175</f>
        <v>0.59</v>
      </c>
      <c r="AG335" s="358">
        <f>'Solar - CSP'!V175</f>
        <v>0.59</v>
      </c>
      <c r="AH335" s="358">
        <f>'Solar - CSP'!W175</f>
        <v>0.59</v>
      </c>
      <c r="AI335" s="358">
        <f>'Solar - CSP'!X175</f>
        <v>0.59</v>
      </c>
      <c r="AJ335" s="358">
        <f>'Solar - CSP'!Y175</f>
        <v>0.59</v>
      </c>
      <c r="AK335" s="358">
        <f>'Solar - CSP'!Z175</f>
        <v>0.59</v>
      </c>
      <c r="AL335" s="358">
        <f>'Solar - CSP'!AA175</f>
        <v>0.59</v>
      </c>
      <c r="AM335" s="358">
        <f>'Solar - CSP'!AB175</f>
        <v>0.59</v>
      </c>
      <c r="AN335" s="358">
        <f>'Solar - CSP'!AC175</f>
        <v>0.59</v>
      </c>
      <c r="AO335" s="358">
        <f>'Solar - CSP'!AD175</f>
        <v>0.59</v>
      </c>
      <c r="AP335" s="358">
        <f>'Solar - CSP'!AE175</f>
        <v>0.59</v>
      </c>
      <c r="AQ335" s="358">
        <f>'Solar - CSP'!AF175</f>
        <v>0.59</v>
      </c>
      <c r="AR335" s="358">
        <f>'Solar - CSP'!AG175</f>
        <v>0.59</v>
      </c>
      <c r="AS335" s="358">
        <f>'Solar - CSP'!AH175</f>
        <v>0.59</v>
      </c>
      <c r="AT335" s="358">
        <f>'Solar - CSP'!AI175</f>
        <v>0.59</v>
      </c>
      <c r="AU335" s="358">
        <f>'Solar - CSP'!AJ175</f>
        <v>0.59</v>
      </c>
      <c r="AV335" s="358">
        <f>'Solar - CSP'!AK175</f>
        <v>0.59</v>
      </c>
      <c r="AW335" s="358">
        <f>'Solar - CSP'!AL175</f>
        <v>0.59</v>
      </c>
      <c r="AX335" s="358">
        <f>'Solar - CSP'!AM175</f>
        <v>0.59</v>
      </c>
      <c r="AY335" s="358">
        <f>'Solar - CSP'!AN175</f>
        <v>0.59</v>
      </c>
      <c r="AZ335" s="358">
        <f>'Solar - CSP'!AO175</f>
        <v>0.59</v>
      </c>
      <c r="BA335" s="358">
        <f>'Solar - CSP'!AP175</f>
        <v>0.59</v>
      </c>
      <c r="BB335" s="358">
        <f>'Solar - CSP'!AQ175</f>
        <v>0.59</v>
      </c>
      <c r="BC335" s="358">
        <f>'Solar - CSP'!AR175</f>
        <v>0.59</v>
      </c>
      <c r="BD335" s="358">
        <f>'Solar - CSP'!AS175</f>
        <v>0.59</v>
      </c>
      <c r="BE335" s="358">
        <f>'Solar - CSP'!AT175</f>
        <v>0.59</v>
      </c>
      <c r="BF335" s="358">
        <f>'Solar - CSP'!AU175</f>
        <v>0.59</v>
      </c>
      <c r="BG335" s="358">
        <f>'Solar - CSP'!AV175</f>
        <v>0.59</v>
      </c>
    </row>
    <row r="336" spans="1:59">
      <c r="A336" s="872"/>
      <c r="B336" s="875"/>
      <c r="D336" s="802"/>
      <c r="E336" s="8" t="str">
        <f>'Solar - CSP'!K176</f>
        <v>12 hrs TES - Class 5 - low</v>
      </c>
      <c r="F336" s="358"/>
      <c r="G336" s="358"/>
      <c r="H336" s="358"/>
      <c r="I336" s="358"/>
      <c r="J336" s="358"/>
      <c r="K336" s="358"/>
      <c r="L336" s="358"/>
      <c r="M336" s="358"/>
      <c r="N336" s="358"/>
      <c r="O336" s="358"/>
      <c r="P336" s="358"/>
      <c r="Q336" s="358"/>
      <c r="R336" s="358"/>
      <c r="S336" s="358"/>
      <c r="T336" s="358"/>
      <c r="U336" s="358"/>
      <c r="V336" s="358"/>
      <c r="W336" s="358">
        <f>'Solar - CSP'!L176</f>
        <v>0.62</v>
      </c>
      <c r="X336" s="358">
        <f>'Solar - CSP'!M176</f>
        <v>0.62</v>
      </c>
      <c r="Y336" s="358">
        <f>'Solar - CSP'!N176</f>
        <v>0.62</v>
      </c>
      <c r="Z336" s="358">
        <f>'Solar - CSP'!O176</f>
        <v>0.62</v>
      </c>
      <c r="AA336" s="358">
        <f>'Solar - CSP'!P176</f>
        <v>0.62</v>
      </c>
      <c r="AB336" s="358">
        <f>'Solar - CSP'!Q176</f>
        <v>0.62</v>
      </c>
      <c r="AC336" s="358">
        <f>'Solar - CSP'!R176</f>
        <v>0.62</v>
      </c>
      <c r="AD336" s="358">
        <f>'Solar - CSP'!S176</f>
        <v>0.62</v>
      </c>
      <c r="AE336" s="358">
        <f>'Solar - CSP'!T176</f>
        <v>0.62</v>
      </c>
      <c r="AF336" s="358">
        <f>'Solar - CSP'!U176</f>
        <v>0.62</v>
      </c>
      <c r="AG336" s="358">
        <f>'Solar - CSP'!V176</f>
        <v>0.62</v>
      </c>
      <c r="AH336" s="358">
        <f>'Solar - CSP'!W176</f>
        <v>0.62</v>
      </c>
      <c r="AI336" s="358">
        <f>'Solar - CSP'!X176</f>
        <v>0.62</v>
      </c>
      <c r="AJ336" s="358">
        <f>'Solar - CSP'!Y176</f>
        <v>0.62</v>
      </c>
      <c r="AK336" s="358">
        <f>'Solar - CSP'!Z176</f>
        <v>0.62</v>
      </c>
      <c r="AL336" s="358">
        <f>'Solar - CSP'!AA176</f>
        <v>0.62</v>
      </c>
      <c r="AM336" s="358">
        <f>'Solar - CSP'!AB176</f>
        <v>0.62</v>
      </c>
      <c r="AN336" s="358">
        <f>'Solar - CSP'!AC176</f>
        <v>0.62</v>
      </c>
      <c r="AO336" s="358">
        <f>'Solar - CSP'!AD176</f>
        <v>0.62</v>
      </c>
      <c r="AP336" s="358">
        <f>'Solar - CSP'!AE176</f>
        <v>0.62</v>
      </c>
      <c r="AQ336" s="358">
        <f>'Solar - CSP'!AF176</f>
        <v>0.62</v>
      </c>
      <c r="AR336" s="358">
        <f>'Solar - CSP'!AG176</f>
        <v>0.62</v>
      </c>
      <c r="AS336" s="358">
        <f>'Solar - CSP'!AH176</f>
        <v>0.62</v>
      </c>
      <c r="AT336" s="358">
        <f>'Solar - CSP'!AI176</f>
        <v>0.62</v>
      </c>
      <c r="AU336" s="358">
        <f>'Solar - CSP'!AJ176</f>
        <v>0.62</v>
      </c>
      <c r="AV336" s="358">
        <f>'Solar - CSP'!AK176</f>
        <v>0.62</v>
      </c>
      <c r="AW336" s="358">
        <f>'Solar - CSP'!AL176</f>
        <v>0.62</v>
      </c>
      <c r="AX336" s="358">
        <f>'Solar - CSP'!AM176</f>
        <v>0.62</v>
      </c>
      <c r="AY336" s="358">
        <f>'Solar - CSP'!AN176</f>
        <v>0.62</v>
      </c>
      <c r="AZ336" s="358">
        <f>'Solar - CSP'!AO176</f>
        <v>0.62</v>
      </c>
      <c r="BA336" s="358">
        <f>'Solar - CSP'!AP176</f>
        <v>0.62</v>
      </c>
      <c r="BB336" s="358">
        <f>'Solar - CSP'!AQ176</f>
        <v>0.62</v>
      </c>
      <c r="BC336" s="358">
        <f>'Solar - CSP'!AR176</f>
        <v>0.62</v>
      </c>
      <c r="BD336" s="358">
        <f>'Solar - CSP'!AS176</f>
        <v>0.62</v>
      </c>
      <c r="BE336" s="358">
        <f>'Solar - CSP'!AT176</f>
        <v>0.62</v>
      </c>
      <c r="BF336" s="358">
        <f>'Solar - CSP'!AU176</f>
        <v>0.62</v>
      </c>
      <c r="BG336" s="358">
        <f>'Solar - CSP'!AV176</f>
        <v>0.62</v>
      </c>
    </row>
    <row r="337" spans="1:59">
      <c r="A337" s="872"/>
      <c r="B337" s="875"/>
      <c r="D337" s="802"/>
      <c r="E337" s="8" t="str">
        <f>'Solar - CSP'!K177</f>
        <v>12 hrs TES - Class 5 - mid</v>
      </c>
      <c r="F337" s="358"/>
      <c r="G337" s="358"/>
      <c r="H337" s="358"/>
      <c r="I337" s="358"/>
      <c r="J337" s="358"/>
      <c r="K337" s="358"/>
      <c r="L337" s="358"/>
      <c r="M337" s="358"/>
      <c r="N337" s="358"/>
      <c r="O337" s="358"/>
      <c r="P337" s="358"/>
      <c r="Q337" s="358"/>
      <c r="R337" s="358"/>
      <c r="S337" s="388"/>
      <c r="T337" s="388"/>
      <c r="U337" s="388"/>
      <c r="V337" s="388">
        <f>'Solar - CSP'!L20</f>
        <v>0.62</v>
      </c>
      <c r="W337" s="358">
        <f>'Solar - CSP'!L177</f>
        <v>0.62</v>
      </c>
      <c r="X337" s="358">
        <f>'Solar - CSP'!M177</f>
        <v>0.62</v>
      </c>
      <c r="Y337" s="358">
        <f>'Solar - CSP'!N177</f>
        <v>0.62</v>
      </c>
      <c r="Z337" s="358">
        <f>'Solar - CSP'!O177</f>
        <v>0.62</v>
      </c>
      <c r="AA337" s="358">
        <f>'Solar - CSP'!P177</f>
        <v>0.62</v>
      </c>
      <c r="AB337" s="358">
        <f>'Solar - CSP'!Q177</f>
        <v>0.62</v>
      </c>
      <c r="AC337" s="358">
        <f>'Solar - CSP'!R177</f>
        <v>0.62</v>
      </c>
      <c r="AD337" s="358">
        <f>'Solar - CSP'!S177</f>
        <v>0.62</v>
      </c>
      <c r="AE337" s="358">
        <f>'Solar - CSP'!T177</f>
        <v>0.62</v>
      </c>
      <c r="AF337" s="358">
        <f>'Solar - CSP'!U177</f>
        <v>0.62</v>
      </c>
      <c r="AG337" s="358">
        <f>'Solar - CSP'!V177</f>
        <v>0.62</v>
      </c>
      <c r="AH337" s="358">
        <f>'Solar - CSP'!W177</f>
        <v>0.62</v>
      </c>
      <c r="AI337" s="358">
        <f>'Solar - CSP'!X177</f>
        <v>0.62</v>
      </c>
      <c r="AJ337" s="358">
        <f>'Solar - CSP'!Y177</f>
        <v>0.62</v>
      </c>
      <c r="AK337" s="358">
        <f>'Solar - CSP'!Z177</f>
        <v>0.62</v>
      </c>
      <c r="AL337" s="358">
        <f>'Solar - CSP'!AA177</f>
        <v>0.62</v>
      </c>
      <c r="AM337" s="358">
        <f>'Solar - CSP'!AB177</f>
        <v>0.62</v>
      </c>
      <c r="AN337" s="358">
        <f>'Solar - CSP'!AC177</f>
        <v>0.62</v>
      </c>
      <c r="AO337" s="358">
        <f>'Solar - CSP'!AD177</f>
        <v>0.62</v>
      </c>
      <c r="AP337" s="358">
        <f>'Solar - CSP'!AE177</f>
        <v>0.62</v>
      </c>
      <c r="AQ337" s="358">
        <f>'Solar - CSP'!AF177</f>
        <v>0.62</v>
      </c>
      <c r="AR337" s="358">
        <f>'Solar - CSP'!AG177</f>
        <v>0.62</v>
      </c>
      <c r="AS337" s="358">
        <f>'Solar - CSP'!AH177</f>
        <v>0.62</v>
      </c>
      <c r="AT337" s="358">
        <f>'Solar - CSP'!AI177</f>
        <v>0.62</v>
      </c>
      <c r="AU337" s="358">
        <f>'Solar - CSP'!AJ177</f>
        <v>0.62</v>
      </c>
      <c r="AV337" s="358">
        <f>'Solar - CSP'!AK177</f>
        <v>0.62</v>
      </c>
      <c r="AW337" s="358">
        <f>'Solar - CSP'!AL177</f>
        <v>0.62</v>
      </c>
      <c r="AX337" s="358">
        <f>'Solar - CSP'!AM177</f>
        <v>0.62</v>
      </c>
      <c r="AY337" s="358">
        <f>'Solar - CSP'!AN177</f>
        <v>0.62</v>
      </c>
      <c r="AZ337" s="358">
        <f>'Solar - CSP'!AO177</f>
        <v>0.62</v>
      </c>
      <c r="BA337" s="358">
        <f>'Solar - CSP'!AP177</f>
        <v>0.62</v>
      </c>
      <c r="BB337" s="358">
        <f>'Solar - CSP'!AQ177</f>
        <v>0.62</v>
      </c>
      <c r="BC337" s="358">
        <f>'Solar - CSP'!AR177</f>
        <v>0.62</v>
      </c>
      <c r="BD337" s="358">
        <f>'Solar - CSP'!AS177</f>
        <v>0.62</v>
      </c>
      <c r="BE337" s="358">
        <f>'Solar - CSP'!AT177</f>
        <v>0.62</v>
      </c>
      <c r="BF337" s="358">
        <f>'Solar - CSP'!AU177</f>
        <v>0.62</v>
      </c>
      <c r="BG337" s="358">
        <f>'Solar - CSP'!AV177</f>
        <v>0.62</v>
      </c>
    </row>
    <row r="338" spans="1:59">
      <c r="A338" s="872"/>
      <c r="B338" s="875"/>
      <c r="D338" s="802"/>
      <c r="E338" s="8" t="str">
        <f>'Solar - CSP'!K178</f>
        <v>12 hrs TES - Class 5 - high</v>
      </c>
      <c r="F338" s="358"/>
      <c r="G338" s="358"/>
      <c r="H338" s="358"/>
      <c r="I338" s="358"/>
      <c r="J338" s="358"/>
      <c r="K338" s="358"/>
      <c r="L338" s="358"/>
      <c r="M338" s="358"/>
      <c r="N338" s="358"/>
      <c r="O338" s="358"/>
      <c r="P338" s="358"/>
      <c r="Q338" s="358"/>
      <c r="R338" s="358"/>
      <c r="S338" s="388"/>
      <c r="T338" s="388"/>
      <c r="U338" s="388"/>
      <c r="V338" s="388"/>
      <c r="W338" s="358">
        <f>'Solar - CSP'!L178</f>
        <v>0.62</v>
      </c>
      <c r="X338" s="358">
        <f>'Solar - CSP'!M178</f>
        <v>0.62</v>
      </c>
      <c r="Y338" s="358">
        <f>'Solar - CSP'!N178</f>
        <v>0.62</v>
      </c>
      <c r="Z338" s="358">
        <f>'Solar - CSP'!O178</f>
        <v>0.62</v>
      </c>
      <c r="AA338" s="358">
        <f>'Solar - CSP'!P178</f>
        <v>0.62</v>
      </c>
      <c r="AB338" s="358">
        <f>'Solar - CSP'!Q178</f>
        <v>0.62</v>
      </c>
      <c r="AC338" s="358">
        <f>'Solar - CSP'!R178</f>
        <v>0.62</v>
      </c>
      <c r="AD338" s="358">
        <f>'Solar - CSP'!S178</f>
        <v>0.62</v>
      </c>
      <c r="AE338" s="358">
        <f>'Solar - CSP'!T178</f>
        <v>0.62</v>
      </c>
      <c r="AF338" s="358">
        <f>'Solar - CSP'!U178</f>
        <v>0.62</v>
      </c>
      <c r="AG338" s="358">
        <f>'Solar - CSP'!V178</f>
        <v>0.62</v>
      </c>
      <c r="AH338" s="358">
        <f>'Solar - CSP'!W178</f>
        <v>0.62</v>
      </c>
      <c r="AI338" s="358">
        <f>'Solar - CSP'!X178</f>
        <v>0.62</v>
      </c>
      <c r="AJ338" s="358">
        <f>'Solar - CSP'!Y178</f>
        <v>0.62</v>
      </c>
      <c r="AK338" s="358">
        <f>'Solar - CSP'!Z178</f>
        <v>0.62</v>
      </c>
      <c r="AL338" s="358">
        <f>'Solar - CSP'!AA178</f>
        <v>0.62</v>
      </c>
      <c r="AM338" s="358">
        <f>'Solar - CSP'!AB178</f>
        <v>0.62</v>
      </c>
      <c r="AN338" s="358">
        <f>'Solar - CSP'!AC178</f>
        <v>0.62</v>
      </c>
      <c r="AO338" s="358">
        <f>'Solar - CSP'!AD178</f>
        <v>0.62</v>
      </c>
      <c r="AP338" s="358">
        <f>'Solar - CSP'!AE178</f>
        <v>0.62</v>
      </c>
      <c r="AQ338" s="358">
        <f>'Solar - CSP'!AF178</f>
        <v>0.62</v>
      </c>
      <c r="AR338" s="358">
        <f>'Solar - CSP'!AG178</f>
        <v>0.62</v>
      </c>
      <c r="AS338" s="358">
        <f>'Solar - CSP'!AH178</f>
        <v>0.62</v>
      </c>
      <c r="AT338" s="358">
        <f>'Solar - CSP'!AI178</f>
        <v>0.62</v>
      </c>
      <c r="AU338" s="358">
        <f>'Solar - CSP'!AJ178</f>
        <v>0.62</v>
      </c>
      <c r="AV338" s="358">
        <f>'Solar - CSP'!AK178</f>
        <v>0.62</v>
      </c>
      <c r="AW338" s="358">
        <f>'Solar - CSP'!AL178</f>
        <v>0.62</v>
      </c>
      <c r="AX338" s="358">
        <f>'Solar - CSP'!AM178</f>
        <v>0.62</v>
      </c>
      <c r="AY338" s="358">
        <f>'Solar - CSP'!AN178</f>
        <v>0.62</v>
      </c>
      <c r="AZ338" s="358">
        <f>'Solar - CSP'!AO178</f>
        <v>0.62</v>
      </c>
      <c r="BA338" s="358">
        <f>'Solar - CSP'!AP178</f>
        <v>0.62</v>
      </c>
      <c r="BB338" s="358">
        <f>'Solar - CSP'!AQ178</f>
        <v>0.62</v>
      </c>
      <c r="BC338" s="358">
        <f>'Solar - CSP'!AR178</f>
        <v>0.62</v>
      </c>
      <c r="BD338" s="358">
        <f>'Solar - CSP'!AS178</f>
        <v>0.62</v>
      </c>
      <c r="BE338" s="358">
        <f>'Solar - CSP'!AT178</f>
        <v>0.62</v>
      </c>
      <c r="BF338" s="358">
        <f>'Solar - CSP'!AU178</f>
        <v>0.62</v>
      </c>
      <c r="BG338" s="358">
        <f>'Solar - CSP'!AV178</f>
        <v>0.62</v>
      </c>
    </row>
    <row r="339" spans="1:59">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row>
    <row r="340" spans="1:59">
      <c r="F340" s="1">
        <f t="shared" ref="F340:R340" si="32">F4</f>
        <v>2000</v>
      </c>
      <c r="G340" s="1">
        <f t="shared" si="32"/>
        <v>2001</v>
      </c>
      <c r="H340" s="1">
        <f t="shared" si="32"/>
        <v>2002</v>
      </c>
      <c r="I340" s="1">
        <f t="shared" si="32"/>
        <v>2003</v>
      </c>
      <c r="J340" s="1">
        <f t="shared" si="32"/>
        <v>2004</v>
      </c>
      <c r="K340" s="1">
        <f t="shared" si="32"/>
        <v>2005</v>
      </c>
      <c r="L340" s="1">
        <f t="shared" si="32"/>
        <v>2006</v>
      </c>
      <c r="M340" s="1">
        <f t="shared" si="32"/>
        <v>2007</v>
      </c>
      <c r="N340" s="1">
        <f t="shared" si="32"/>
        <v>2008</v>
      </c>
      <c r="O340" s="1">
        <f t="shared" si="32"/>
        <v>2009</v>
      </c>
      <c r="P340" s="1">
        <f t="shared" si="32"/>
        <v>2010</v>
      </c>
      <c r="Q340" s="1">
        <f t="shared" si="32"/>
        <v>2011</v>
      </c>
      <c r="R340" s="1">
        <f t="shared" si="32"/>
        <v>2012</v>
      </c>
      <c r="S340" s="24">
        <v>2010</v>
      </c>
      <c r="T340" s="24">
        <v>2011</v>
      </c>
      <c r="U340" s="24">
        <v>2012</v>
      </c>
      <c r="V340" s="365">
        <f t="shared" ref="V340:BG340" si="33">V4</f>
        <v>2013</v>
      </c>
      <c r="W340" s="1">
        <f t="shared" si="33"/>
        <v>2014</v>
      </c>
      <c r="X340" s="1">
        <f t="shared" si="33"/>
        <v>2015</v>
      </c>
      <c r="Y340" s="1">
        <f t="shared" si="33"/>
        <v>2016</v>
      </c>
      <c r="Z340" s="1">
        <f t="shared" si="33"/>
        <v>2017</v>
      </c>
      <c r="AA340" s="1">
        <f t="shared" si="33"/>
        <v>2018</v>
      </c>
      <c r="AB340" s="1">
        <f t="shared" si="33"/>
        <v>2019</v>
      </c>
      <c r="AC340" s="1">
        <f t="shared" si="33"/>
        <v>2020</v>
      </c>
      <c r="AD340" s="1">
        <f t="shared" si="33"/>
        <v>2021</v>
      </c>
      <c r="AE340" s="1">
        <f t="shared" si="33"/>
        <v>2022</v>
      </c>
      <c r="AF340" s="1">
        <f t="shared" si="33"/>
        <v>2023</v>
      </c>
      <c r="AG340" s="1">
        <f t="shared" si="33"/>
        <v>2024</v>
      </c>
      <c r="AH340" s="1">
        <f t="shared" si="33"/>
        <v>2025</v>
      </c>
      <c r="AI340" s="1">
        <f t="shared" si="33"/>
        <v>2026</v>
      </c>
      <c r="AJ340" s="1">
        <f t="shared" si="33"/>
        <v>2027</v>
      </c>
      <c r="AK340" s="1">
        <f t="shared" si="33"/>
        <v>2028</v>
      </c>
      <c r="AL340" s="1">
        <f t="shared" si="33"/>
        <v>2029</v>
      </c>
      <c r="AM340" s="1">
        <f t="shared" si="33"/>
        <v>2030</v>
      </c>
      <c r="AN340" s="1">
        <f t="shared" si="33"/>
        <v>2031</v>
      </c>
      <c r="AO340" s="1">
        <f t="shared" si="33"/>
        <v>2032</v>
      </c>
      <c r="AP340" s="1">
        <f t="shared" si="33"/>
        <v>2033</v>
      </c>
      <c r="AQ340" s="1">
        <f t="shared" si="33"/>
        <v>2034</v>
      </c>
      <c r="AR340" s="1">
        <f t="shared" si="33"/>
        <v>2035</v>
      </c>
      <c r="AS340" s="1">
        <f t="shared" si="33"/>
        <v>2036</v>
      </c>
      <c r="AT340" s="1">
        <f t="shared" si="33"/>
        <v>2037</v>
      </c>
      <c r="AU340" s="1">
        <f t="shared" si="33"/>
        <v>2038</v>
      </c>
      <c r="AV340" s="1">
        <f t="shared" si="33"/>
        <v>2039</v>
      </c>
      <c r="AW340" s="1">
        <f t="shared" si="33"/>
        <v>2040</v>
      </c>
      <c r="AX340" s="1">
        <f t="shared" si="33"/>
        <v>2041</v>
      </c>
      <c r="AY340" s="1">
        <f t="shared" si="33"/>
        <v>2042</v>
      </c>
      <c r="AZ340" s="1">
        <f t="shared" si="33"/>
        <v>2043</v>
      </c>
      <c r="BA340" s="1">
        <f t="shared" si="33"/>
        <v>2044</v>
      </c>
      <c r="BB340" s="1">
        <f t="shared" si="33"/>
        <v>2045</v>
      </c>
      <c r="BC340" s="1">
        <f t="shared" si="33"/>
        <v>2046</v>
      </c>
      <c r="BD340" s="1">
        <f t="shared" si="33"/>
        <v>2047</v>
      </c>
      <c r="BE340" s="1">
        <f t="shared" si="33"/>
        <v>2048</v>
      </c>
      <c r="BF340" s="1">
        <f t="shared" si="33"/>
        <v>2049</v>
      </c>
      <c r="BG340" s="1">
        <f t="shared" si="33"/>
        <v>2050</v>
      </c>
    </row>
    <row r="341" spans="1:59" ht="14.1" customHeight="1">
      <c r="A341" s="872"/>
      <c r="B341" s="874" t="s">
        <v>663</v>
      </c>
      <c r="D341" s="801" t="s">
        <v>688</v>
      </c>
      <c r="E341" s="8" t="str">
        <f>'Solar - CSP'!K376</f>
        <v>No TES - Class 1 - low</v>
      </c>
      <c r="F341" s="42"/>
      <c r="G341" s="42"/>
      <c r="H341" s="42"/>
      <c r="I341" s="42"/>
      <c r="J341" s="42"/>
      <c r="K341" s="42"/>
      <c r="L341" s="42"/>
      <c r="M341" s="42"/>
      <c r="N341" s="42"/>
      <c r="O341" s="42"/>
      <c r="P341" s="42"/>
      <c r="Q341" s="42"/>
      <c r="R341" s="42"/>
      <c r="S341" s="42"/>
      <c r="T341" s="42"/>
      <c r="U341" s="42"/>
      <c r="V341" s="42"/>
      <c r="W341" s="42">
        <f>'Solar - CSP'!L376</f>
        <v>0</v>
      </c>
      <c r="X341" s="42">
        <f>'Solar - CSP'!M376</f>
        <v>0</v>
      </c>
      <c r="Y341" s="42">
        <f>'Solar - CSP'!N376</f>
        <v>0</v>
      </c>
      <c r="Z341" s="42">
        <f>'Solar - CSP'!O376</f>
        <v>0</v>
      </c>
      <c r="AA341" s="42">
        <f>'Solar - CSP'!P376</f>
        <v>0</v>
      </c>
      <c r="AB341" s="42">
        <f>'Solar - CSP'!Q376</f>
        <v>0</v>
      </c>
      <c r="AC341" s="42">
        <f>'Solar - CSP'!R376</f>
        <v>0</v>
      </c>
      <c r="AD341" s="42">
        <f>'Solar - CSP'!S376</f>
        <v>0</v>
      </c>
      <c r="AE341" s="42">
        <f>'Solar - CSP'!T376</f>
        <v>0</v>
      </c>
      <c r="AF341" s="42">
        <f>'Solar - CSP'!U376</f>
        <v>0</v>
      </c>
      <c r="AG341" s="42">
        <f>'Solar - CSP'!V376</f>
        <v>0</v>
      </c>
      <c r="AH341" s="42">
        <f>'Solar - CSP'!W376</f>
        <v>0</v>
      </c>
      <c r="AI341" s="42">
        <f>'Solar - CSP'!X376</f>
        <v>0</v>
      </c>
      <c r="AJ341" s="42">
        <f>'Solar - CSP'!Y376</f>
        <v>0</v>
      </c>
      <c r="AK341" s="42">
        <f>'Solar - CSP'!Z376</f>
        <v>0</v>
      </c>
      <c r="AL341" s="42">
        <f>'Solar - CSP'!AA376</f>
        <v>0</v>
      </c>
      <c r="AM341" s="42">
        <f>'Solar - CSP'!AB376</f>
        <v>0</v>
      </c>
      <c r="AN341" s="42">
        <f>'Solar - CSP'!AC376</f>
        <v>0</v>
      </c>
      <c r="AO341" s="42">
        <f>'Solar - CSP'!AD376</f>
        <v>0</v>
      </c>
      <c r="AP341" s="42">
        <f>'Solar - CSP'!AE376</f>
        <v>0</v>
      </c>
      <c r="AQ341" s="42">
        <f>'Solar - CSP'!AF376</f>
        <v>0</v>
      </c>
      <c r="AR341" s="42">
        <f>'Solar - CSP'!AG376</f>
        <v>0</v>
      </c>
      <c r="AS341" s="42">
        <f>'Solar - CSP'!AH376</f>
        <v>0</v>
      </c>
      <c r="AT341" s="42">
        <f>'Solar - CSP'!AI376</f>
        <v>0</v>
      </c>
      <c r="AU341" s="42">
        <f>'Solar - CSP'!AJ376</f>
        <v>0</v>
      </c>
      <c r="AV341" s="42">
        <f>'Solar - CSP'!AK376</f>
        <v>0</v>
      </c>
      <c r="AW341" s="42">
        <f>'Solar - CSP'!AL376</f>
        <v>0</v>
      </c>
      <c r="AX341" s="42">
        <f>'Solar - CSP'!AM376</f>
        <v>0</v>
      </c>
      <c r="AY341" s="42">
        <f>'Solar - CSP'!AN376</f>
        <v>0</v>
      </c>
      <c r="AZ341" s="42">
        <f>'Solar - CSP'!AO376</f>
        <v>0</v>
      </c>
      <c r="BA341" s="42">
        <f>'Solar - CSP'!AP376</f>
        <v>0</v>
      </c>
      <c r="BB341" s="42">
        <f>'Solar - CSP'!AQ376</f>
        <v>0</v>
      </c>
      <c r="BC341" s="42">
        <f>'Solar - CSP'!AR376</f>
        <v>0</v>
      </c>
      <c r="BD341" s="42">
        <f>'Solar - CSP'!AS376</f>
        <v>0</v>
      </c>
      <c r="BE341" s="42">
        <f>'Solar - CSP'!AT376</f>
        <v>0</v>
      </c>
      <c r="BF341" s="42">
        <f>'Solar - CSP'!AU376</f>
        <v>0</v>
      </c>
      <c r="BG341" s="42">
        <f>'Solar - CSP'!AV376</f>
        <v>0</v>
      </c>
    </row>
    <row r="342" spans="1:59">
      <c r="A342" s="872"/>
      <c r="B342" s="874"/>
      <c r="D342" s="802"/>
      <c r="E342" s="8" t="str">
        <f>'Solar - CSP'!K377</f>
        <v>No TES - Class 1 - mid</v>
      </c>
      <c r="F342" s="42"/>
      <c r="G342" s="42"/>
      <c r="H342" s="42"/>
      <c r="I342" s="42"/>
      <c r="J342" s="42"/>
      <c r="K342" s="42"/>
      <c r="L342" s="42"/>
      <c r="M342" s="42"/>
      <c r="N342" s="42"/>
      <c r="O342" s="42"/>
      <c r="P342" s="42"/>
      <c r="Q342" s="42"/>
      <c r="R342" s="42"/>
      <c r="S342" s="42"/>
      <c r="T342" s="42"/>
      <c r="U342" s="42"/>
      <c r="V342" s="42">
        <f>'Solar - CSP'!L62</f>
        <v>0</v>
      </c>
      <c r="W342" s="42">
        <f>'Solar - CSP'!L377</f>
        <v>0</v>
      </c>
      <c r="X342" s="42">
        <f>'Solar - CSP'!M377</f>
        <v>0</v>
      </c>
      <c r="Y342" s="42">
        <f>'Solar - CSP'!N377</f>
        <v>0</v>
      </c>
      <c r="Z342" s="42">
        <f>'Solar - CSP'!O377</f>
        <v>0</v>
      </c>
      <c r="AA342" s="42">
        <f>'Solar - CSP'!P377</f>
        <v>0</v>
      </c>
      <c r="AB342" s="42">
        <f>'Solar - CSP'!Q377</f>
        <v>0</v>
      </c>
      <c r="AC342" s="42">
        <f>'Solar - CSP'!R377</f>
        <v>0</v>
      </c>
      <c r="AD342" s="42">
        <f>'Solar - CSP'!S377</f>
        <v>0</v>
      </c>
      <c r="AE342" s="42">
        <f>'Solar - CSP'!T377</f>
        <v>0</v>
      </c>
      <c r="AF342" s="42">
        <f>'Solar - CSP'!U377</f>
        <v>0</v>
      </c>
      <c r="AG342" s="42">
        <f>'Solar - CSP'!V377</f>
        <v>0</v>
      </c>
      <c r="AH342" s="42">
        <f>'Solar - CSP'!W377</f>
        <v>0</v>
      </c>
      <c r="AI342" s="42">
        <f>'Solar - CSP'!X377</f>
        <v>0</v>
      </c>
      <c r="AJ342" s="42">
        <f>'Solar - CSP'!Y377</f>
        <v>0</v>
      </c>
      <c r="AK342" s="42">
        <f>'Solar - CSP'!Z377</f>
        <v>0</v>
      </c>
      <c r="AL342" s="42">
        <f>'Solar - CSP'!AA377</f>
        <v>0</v>
      </c>
      <c r="AM342" s="42">
        <f>'Solar - CSP'!AB377</f>
        <v>0</v>
      </c>
      <c r="AN342" s="42">
        <f>'Solar - CSP'!AC377</f>
        <v>0</v>
      </c>
      <c r="AO342" s="42">
        <f>'Solar - CSP'!AD377</f>
        <v>0</v>
      </c>
      <c r="AP342" s="42">
        <f>'Solar - CSP'!AE377</f>
        <v>0</v>
      </c>
      <c r="AQ342" s="42">
        <f>'Solar - CSP'!AF377</f>
        <v>0</v>
      </c>
      <c r="AR342" s="42">
        <f>'Solar - CSP'!AG377</f>
        <v>0</v>
      </c>
      <c r="AS342" s="42">
        <f>'Solar - CSP'!AH377</f>
        <v>0</v>
      </c>
      <c r="AT342" s="42">
        <f>'Solar - CSP'!AI377</f>
        <v>0</v>
      </c>
      <c r="AU342" s="42">
        <f>'Solar - CSP'!AJ377</f>
        <v>0</v>
      </c>
      <c r="AV342" s="42">
        <f>'Solar - CSP'!AK377</f>
        <v>0</v>
      </c>
      <c r="AW342" s="42">
        <f>'Solar - CSP'!AL377</f>
        <v>0</v>
      </c>
      <c r="AX342" s="42">
        <f>'Solar - CSP'!AM377</f>
        <v>0</v>
      </c>
      <c r="AY342" s="42">
        <f>'Solar - CSP'!AN377</f>
        <v>0</v>
      </c>
      <c r="AZ342" s="42">
        <f>'Solar - CSP'!AO377</f>
        <v>0</v>
      </c>
      <c r="BA342" s="42">
        <f>'Solar - CSP'!AP377</f>
        <v>0</v>
      </c>
      <c r="BB342" s="42">
        <f>'Solar - CSP'!AQ377</f>
        <v>0</v>
      </c>
      <c r="BC342" s="42">
        <f>'Solar - CSP'!AR377</f>
        <v>0</v>
      </c>
      <c r="BD342" s="42">
        <f>'Solar - CSP'!AS377</f>
        <v>0</v>
      </c>
      <c r="BE342" s="42">
        <f>'Solar - CSP'!AT377</f>
        <v>0</v>
      </c>
      <c r="BF342" s="42">
        <f>'Solar - CSP'!AU377</f>
        <v>0</v>
      </c>
      <c r="BG342" s="42">
        <f>'Solar - CSP'!AV377</f>
        <v>0</v>
      </c>
    </row>
    <row r="343" spans="1:59">
      <c r="A343" s="872"/>
      <c r="B343" s="874"/>
      <c r="D343" s="802"/>
      <c r="E343" s="8" t="str">
        <f>'Solar - CSP'!K378</f>
        <v>No TES - Class 1 - high</v>
      </c>
      <c r="F343" s="42"/>
      <c r="G343" s="42"/>
      <c r="H343" s="42"/>
      <c r="I343" s="42"/>
      <c r="J343" s="42"/>
      <c r="K343" s="42"/>
      <c r="L343" s="42"/>
      <c r="M343" s="42"/>
      <c r="N343" s="42"/>
      <c r="O343" s="42"/>
      <c r="P343" s="42"/>
      <c r="Q343" s="42"/>
      <c r="R343" s="42"/>
      <c r="S343" s="42"/>
      <c r="T343" s="42"/>
      <c r="U343" s="42"/>
      <c r="V343" s="42"/>
      <c r="W343" s="42">
        <f>'Solar - CSP'!L378</f>
        <v>0</v>
      </c>
      <c r="X343" s="42">
        <f>'Solar - CSP'!M378</f>
        <v>0</v>
      </c>
      <c r="Y343" s="42">
        <f>'Solar - CSP'!N378</f>
        <v>0</v>
      </c>
      <c r="Z343" s="42">
        <f>'Solar - CSP'!O378</f>
        <v>0</v>
      </c>
      <c r="AA343" s="42">
        <f>'Solar - CSP'!P378</f>
        <v>0</v>
      </c>
      <c r="AB343" s="42">
        <f>'Solar - CSP'!Q378</f>
        <v>0</v>
      </c>
      <c r="AC343" s="42">
        <f>'Solar - CSP'!R378</f>
        <v>0</v>
      </c>
      <c r="AD343" s="42">
        <f>'Solar - CSP'!S378</f>
        <v>0</v>
      </c>
      <c r="AE343" s="42">
        <f>'Solar - CSP'!T378</f>
        <v>0</v>
      </c>
      <c r="AF343" s="42">
        <f>'Solar - CSP'!U378</f>
        <v>0</v>
      </c>
      <c r="AG343" s="42">
        <f>'Solar - CSP'!V378</f>
        <v>0</v>
      </c>
      <c r="AH343" s="42">
        <f>'Solar - CSP'!W378</f>
        <v>0</v>
      </c>
      <c r="AI343" s="42">
        <f>'Solar - CSP'!X378</f>
        <v>0</v>
      </c>
      <c r="AJ343" s="42">
        <f>'Solar - CSP'!Y378</f>
        <v>0</v>
      </c>
      <c r="AK343" s="42">
        <f>'Solar - CSP'!Z378</f>
        <v>0</v>
      </c>
      <c r="AL343" s="42">
        <f>'Solar - CSP'!AA378</f>
        <v>0</v>
      </c>
      <c r="AM343" s="42">
        <f>'Solar - CSP'!AB378</f>
        <v>0</v>
      </c>
      <c r="AN343" s="42">
        <f>'Solar - CSP'!AC378</f>
        <v>0</v>
      </c>
      <c r="AO343" s="42">
        <f>'Solar - CSP'!AD378</f>
        <v>0</v>
      </c>
      <c r="AP343" s="42">
        <f>'Solar - CSP'!AE378</f>
        <v>0</v>
      </c>
      <c r="AQ343" s="42">
        <f>'Solar - CSP'!AF378</f>
        <v>0</v>
      </c>
      <c r="AR343" s="42">
        <f>'Solar - CSP'!AG378</f>
        <v>0</v>
      </c>
      <c r="AS343" s="42">
        <f>'Solar - CSP'!AH378</f>
        <v>0</v>
      </c>
      <c r="AT343" s="42">
        <f>'Solar - CSP'!AI378</f>
        <v>0</v>
      </c>
      <c r="AU343" s="42">
        <f>'Solar - CSP'!AJ378</f>
        <v>0</v>
      </c>
      <c r="AV343" s="42">
        <f>'Solar - CSP'!AK378</f>
        <v>0</v>
      </c>
      <c r="AW343" s="42">
        <f>'Solar - CSP'!AL378</f>
        <v>0</v>
      </c>
      <c r="AX343" s="42">
        <f>'Solar - CSP'!AM378</f>
        <v>0</v>
      </c>
      <c r="AY343" s="42">
        <f>'Solar - CSP'!AN378</f>
        <v>0</v>
      </c>
      <c r="AZ343" s="42">
        <f>'Solar - CSP'!AO378</f>
        <v>0</v>
      </c>
      <c r="BA343" s="42">
        <f>'Solar - CSP'!AP378</f>
        <v>0</v>
      </c>
      <c r="BB343" s="42">
        <f>'Solar - CSP'!AQ378</f>
        <v>0</v>
      </c>
      <c r="BC343" s="42">
        <f>'Solar - CSP'!AR378</f>
        <v>0</v>
      </c>
      <c r="BD343" s="42">
        <f>'Solar - CSP'!AS378</f>
        <v>0</v>
      </c>
      <c r="BE343" s="42">
        <f>'Solar - CSP'!AT378</f>
        <v>0</v>
      </c>
      <c r="BF343" s="42">
        <f>'Solar - CSP'!AU378</f>
        <v>0</v>
      </c>
      <c r="BG343" s="42">
        <f>'Solar - CSP'!AV378</f>
        <v>0</v>
      </c>
    </row>
    <row r="344" spans="1:59">
      <c r="A344" s="872"/>
      <c r="B344" s="874"/>
      <c r="D344" s="802"/>
      <c r="E344" s="8" t="str">
        <f>'Solar - CSP'!K379</f>
        <v>No TES - Class 3 - low</v>
      </c>
      <c r="F344" s="42"/>
      <c r="G344" s="42"/>
      <c r="H344" s="42"/>
      <c r="I344" s="42"/>
      <c r="J344" s="42"/>
      <c r="K344" s="42"/>
      <c r="L344" s="42"/>
      <c r="M344" s="42"/>
      <c r="N344" s="42"/>
      <c r="O344" s="42"/>
      <c r="P344" s="42"/>
      <c r="Q344" s="42"/>
      <c r="R344" s="42"/>
      <c r="S344" s="42"/>
      <c r="T344" s="42"/>
      <c r="U344" s="42"/>
      <c r="V344" s="42"/>
      <c r="W344" s="42">
        <f>'Solar - CSP'!L379</f>
        <v>0</v>
      </c>
      <c r="X344" s="42">
        <f>'Solar - CSP'!M379</f>
        <v>0</v>
      </c>
      <c r="Y344" s="42">
        <f>'Solar - CSP'!N379</f>
        <v>0</v>
      </c>
      <c r="Z344" s="42">
        <f>'Solar - CSP'!O379</f>
        <v>0</v>
      </c>
      <c r="AA344" s="42">
        <f>'Solar - CSP'!P379</f>
        <v>0</v>
      </c>
      <c r="AB344" s="42">
        <f>'Solar - CSP'!Q379</f>
        <v>0</v>
      </c>
      <c r="AC344" s="42">
        <f>'Solar - CSP'!R379</f>
        <v>0</v>
      </c>
      <c r="AD344" s="42">
        <f>'Solar - CSP'!S379</f>
        <v>0</v>
      </c>
      <c r="AE344" s="42">
        <f>'Solar - CSP'!T379</f>
        <v>0</v>
      </c>
      <c r="AF344" s="42">
        <f>'Solar - CSP'!U379</f>
        <v>0</v>
      </c>
      <c r="AG344" s="42">
        <f>'Solar - CSP'!V379</f>
        <v>0</v>
      </c>
      <c r="AH344" s="42">
        <f>'Solar - CSP'!W379</f>
        <v>0</v>
      </c>
      <c r="AI344" s="42">
        <f>'Solar - CSP'!X379</f>
        <v>0</v>
      </c>
      <c r="AJ344" s="42">
        <f>'Solar - CSP'!Y379</f>
        <v>0</v>
      </c>
      <c r="AK344" s="42">
        <f>'Solar - CSP'!Z379</f>
        <v>0</v>
      </c>
      <c r="AL344" s="42">
        <f>'Solar - CSP'!AA379</f>
        <v>0</v>
      </c>
      <c r="AM344" s="42">
        <f>'Solar - CSP'!AB379</f>
        <v>0</v>
      </c>
      <c r="AN344" s="42">
        <f>'Solar - CSP'!AC379</f>
        <v>0</v>
      </c>
      <c r="AO344" s="42">
        <f>'Solar - CSP'!AD379</f>
        <v>0</v>
      </c>
      <c r="AP344" s="42">
        <f>'Solar - CSP'!AE379</f>
        <v>0</v>
      </c>
      <c r="AQ344" s="42">
        <f>'Solar - CSP'!AF379</f>
        <v>0</v>
      </c>
      <c r="AR344" s="42">
        <f>'Solar - CSP'!AG379</f>
        <v>0</v>
      </c>
      <c r="AS344" s="42">
        <f>'Solar - CSP'!AH379</f>
        <v>0</v>
      </c>
      <c r="AT344" s="42">
        <f>'Solar - CSP'!AI379</f>
        <v>0</v>
      </c>
      <c r="AU344" s="42">
        <f>'Solar - CSP'!AJ379</f>
        <v>0</v>
      </c>
      <c r="AV344" s="42">
        <f>'Solar - CSP'!AK379</f>
        <v>0</v>
      </c>
      <c r="AW344" s="42">
        <f>'Solar - CSP'!AL379</f>
        <v>0</v>
      </c>
      <c r="AX344" s="42">
        <f>'Solar - CSP'!AM379</f>
        <v>0</v>
      </c>
      <c r="AY344" s="42">
        <f>'Solar - CSP'!AN379</f>
        <v>0</v>
      </c>
      <c r="AZ344" s="42">
        <f>'Solar - CSP'!AO379</f>
        <v>0</v>
      </c>
      <c r="BA344" s="42">
        <f>'Solar - CSP'!AP379</f>
        <v>0</v>
      </c>
      <c r="BB344" s="42">
        <f>'Solar - CSP'!AQ379</f>
        <v>0</v>
      </c>
      <c r="BC344" s="42">
        <f>'Solar - CSP'!AR379</f>
        <v>0</v>
      </c>
      <c r="BD344" s="42">
        <f>'Solar - CSP'!AS379</f>
        <v>0</v>
      </c>
      <c r="BE344" s="42">
        <f>'Solar - CSP'!AT379</f>
        <v>0</v>
      </c>
      <c r="BF344" s="42">
        <f>'Solar - CSP'!AU379</f>
        <v>0</v>
      </c>
      <c r="BG344" s="42">
        <f>'Solar - CSP'!AV379</f>
        <v>0</v>
      </c>
    </row>
    <row r="345" spans="1:59">
      <c r="A345" s="872"/>
      <c r="B345" s="874"/>
      <c r="D345" s="802"/>
      <c r="E345" s="8" t="str">
        <f>'Solar - CSP'!K380</f>
        <v>No TES - Class 3 - mid</v>
      </c>
      <c r="F345" s="42"/>
      <c r="G345" s="42"/>
      <c r="H345" s="42"/>
      <c r="I345" s="42"/>
      <c r="J345" s="42"/>
      <c r="K345" s="42"/>
      <c r="L345" s="42"/>
      <c r="M345" s="42"/>
      <c r="N345" s="42"/>
      <c r="O345" s="42"/>
      <c r="P345" s="42"/>
      <c r="Q345" s="42"/>
      <c r="R345" s="42"/>
      <c r="S345" s="42"/>
      <c r="T345" s="42"/>
      <c r="U345" s="42"/>
      <c r="V345" s="42">
        <f>'Solar - CSP'!L63</f>
        <v>0</v>
      </c>
      <c r="W345" s="42">
        <f>'Solar - CSP'!L380</f>
        <v>0</v>
      </c>
      <c r="X345" s="42">
        <f>'Solar - CSP'!M380</f>
        <v>0</v>
      </c>
      <c r="Y345" s="42">
        <f>'Solar - CSP'!N380</f>
        <v>0</v>
      </c>
      <c r="Z345" s="42">
        <f>'Solar - CSP'!O380</f>
        <v>0</v>
      </c>
      <c r="AA345" s="42">
        <f>'Solar - CSP'!P380</f>
        <v>0</v>
      </c>
      <c r="AB345" s="42">
        <f>'Solar - CSP'!Q380</f>
        <v>0</v>
      </c>
      <c r="AC345" s="42">
        <f>'Solar - CSP'!R380</f>
        <v>0</v>
      </c>
      <c r="AD345" s="42">
        <f>'Solar - CSP'!S380</f>
        <v>0</v>
      </c>
      <c r="AE345" s="42">
        <f>'Solar - CSP'!T380</f>
        <v>0</v>
      </c>
      <c r="AF345" s="42">
        <f>'Solar - CSP'!U380</f>
        <v>0</v>
      </c>
      <c r="AG345" s="42">
        <f>'Solar - CSP'!V380</f>
        <v>0</v>
      </c>
      <c r="AH345" s="42">
        <f>'Solar - CSP'!W380</f>
        <v>0</v>
      </c>
      <c r="AI345" s="42">
        <f>'Solar - CSP'!X380</f>
        <v>0</v>
      </c>
      <c r="AJ345" s="42">
        <f>'Solar - CSP'!Y380</f>
        <v>0</v>
      </c>
      <c r="AK345" s="42">
        <f>'Solar - CSP'!Z380</f>
        <v>0</v>
      </c>
      <c r="AL345" s="42">
        <f>'Solar - CSP'!AA380</f>
        <v>0</v>
      </c>
      <c r="AM345" s="42">
        <f>'Solar - CSP'!AB380</f>
        <v>0</v>
      </c>
      <c r="AN345" s="42">
        <f>'Solar - CSP'!AC380</f>
        <v>0</v>
      </c>
      <c r="AO345" s="42">
        <f>'Solar - CSP'!AD380</f>
        <v>0</v>
      </c>
      <c r="AP345" s="42">
        <f>'Solar - CSP'!AE380</f>
        <v>0</v>
      </c>
      <c r="AQ345" s="42">
        <f>'Solar - CSP'!AF380</f>
        <v>0</v>
      </c>
      <c r="AR345" s="42">
        <f>'Solar - CSP'!AG380</f>
        <v>0</v>
      </c>
      <c r="AS345" s="42">
        <f>'Solar - CSP'!AH380</f>
        <v>0</v>
      </c>
      <c r="AT345" s="42">
        <f>'Solar - CSP'!AI380</f>
        <v>0</v>
      </c>
      <c r="AU345" s="42">
        <f>'Solar - CSP'!AJ380</f>
        <v>0</v>
      </c>
      <c r="AV345" s="42">
        <f>'Solar - CSP'!AK380</f>
        <v>0</v>
      </c>
      <c r="AW345" s="42">
        <f>'Solar - CSP'!AL380</f>
        <v>0</v>
      </c>
      <c r="AX345" s="42">
        <f>'Solar - CSP'!AM380</f>
        <v>0</v>
      </c>
      <c r="AY345" s="42">
        <f>'Solar - CSP'!AN380</f>
        <v>0</v>
      </c>
      <c r="AZ345" s="42">
        <f>'Solar - CSP'!AO380</f>
        <v>0</v>
      </c>
      <c r="BA345" s="42">
        <f>'Solar - CSP'!AP380</f>
        <v>0</v>
      </c>
      <c r="BB345" s="42">
        <f>'Solar - CSP'!AQ380</f>
        <v>0</v>
      </c>
      <c r="BC345" s="42">
        <f>'Solar - CSP'!AR380</f>
        <v>0</v>
      </c>
      <c r="BD345" s="42">
        <f>'Solar - CSP'!AS380</f>
        <v>0</v>
      </c>
      <c r="BE345" s="42">
        <f>'Solar - CSP'!AT380</f>
        <v>0</v>
      </c>
      <c r="BF345" s="42">
        <f>'Solar - CSP'!AU380</f>
        <v>0</v>
      </c>
      <c r="BG345" s="42">
        <f>'Solar - CSP'!AV380</f>
        <v>0</v>
      </c>
    </row>
    <row r="346" spans="1:59">
      <c r="A346" s="872"/>
      <c r="B346" s="874"/>
      <c r="D346" s="802"/>
      <c r="E346" s="8" t="str">
        <f>'Solar - CSP'!K381</f>
        <v>No TES - Class 3 - high</v>
      </c>
      <c r="F346" s="42"/>
      <c r="G346" s="42"/>
      <c r="H346" s="42"/>
      <c r="I346" s="42"/>
      <c r="J346" s="42"/>
      <c r="K346" s="42"/>
      <c r="L346" s="42"/>
      <c r="M346" s="42"/>
      <c r="N346" s="42"/>
      <c r="O346" s="42"/>
      <c r="P346" s="42"/>
      <c r="Q346" s="42"/>
      <c r="R346" s="42"/>
      <c r="S346" s="42"/>
      <c r="T346" s="42"/>
      <c r="U346" s="42"/>
      <c r="V346" s="42"/>
      <c r="W346" s="42">
        <f>'Solar - CSP'!L381</f>
        <v>0</v>
      </c>
      <c r="X346" s="42">
        <f>'Solar - CSP'!M381</f>
        <v>0</v>
      </c>
      <c r="Y346" s="42">
        <f>'Solar - CSP'!N381</f>
        <v>0</v>
      </c>
      <c r="Z346" s="42">
        <f>'Solar - CSP'!O381</f>
        <v>0</v>
      </c>
      <c r="AA346" s="42">
        <f>'Solar - CSP'!P381</f>
        <v>0</v>
      </c>
      <c r="AB346" s="42">
        <f>'Solar - CSP'!Q381</f>
        <v>0</v>
      </c>
      <c r="AC346" s="42">
        <f>'Solar - CSP'!R381</f>
        <v>0</v>
      </c>
      <c r="AD346" s="42">
        <f>'Solar - CSP'!S381</f>
        <v>0</v>
      </c>
      <c r="AE346" s="42">
        <f>'Solar - CSP'!T381</f>
        <v>0</v>
      </c>
      <c r="AF346" s="42">
        <f>'Solar - CSP'!U381</f>
        <v>0</v>
      </c>
      <c r="AG346" s="42">
        <f>'Solar - CSP'!V381</f>
        <v>0</v>
      </c>
      <c r="AH346" s="42">
        <f>'Solar - CSP'!W381</f>
        <v>0</v>
      </c>
      <c r="AI346" s="42">
        <f>'Solar - CSP'!X381</f>
        <v>0</v>
      </c>
      <c r="AJ346" s="42">
        <f>'Solar - CSP'!Y381</f>
        <v>0</v>
      </c>
      <c r="AK346" s="42">
        <f>'Solar - CSP'!Z381</f>
        <v>0</v>
      </c>
      <c r="AL346" s="42">
        <f>'Solar - CSP'!AA381</f>
        <v>0</v>
      </c>
      <c r="AM346" s="42">
        <f>'Solar - CSP'!AB381</f>
        <v>0</v>
      </c>
      <c r="AN346" s="42">
        <f>'Solar - CSP'!AC381</f>
        <v>0</v>
      </c>
      <c r="AO346" s="42">
        <f>'Solar - CSP'!AD381</f>
        <v>0</v>
      </c>
      <c r="AP346" s="42">
        <f>'Solar - CSP'!AE381</f>
        <v>0</v>
      </c>
      <c r="AQ346" s="42">
        <f>'Solar - CSP'!AF381</f>
        <v>0</v>
      </c>
      <c r="AR346" s="42">
        <f>'Solar - CSP'!AG381</f>
        <v>0</v>
      </c>
      <c r="AS346" s="42">
        <f>'Solar - CSP'!AH381</f>
        <v>0</v>
      </c>
      <c r="AT346" s="42">
        <f>'Solar - CSP'!AI381</f>
        <v>0</v>
      </c>
      <c r="AU346" s="42">
        <f>'Solar - CSP'!AJ381</f>
        <v>0</v>
      </c>
      <c r="AV346" s="42">
        <f>'Solar - CSP'!AK381</f>
        <v>0</v>
      </c>
      <c r="AW346" s="42">
        <f>'Solar - CSP'!AL381</f>
        <v>0</v>
      </c>
      <c r="AX346" s="42">
        <f>'Solar - CSP'!AM381</f>
        <v>0</v>
      </c>
      <c r="AY346" s="42">
        <f>'Solar - CSP'!AN381</f>
        <v>0</v>
      </c>
      <c r="AZ346" s="42">
        <f>'Solar - CSP'!AO381</f>
        <v>0</v>
      </c>
      <c r="BA346" s="42">
        <f>'Solar - CSP'!AP381</f>
        <v>0</v>
      </c>
      <c r="BB346" s="42">
        <f>'Solar - CSP'!AQ381</f>
        <v>0</v>
      </c>
      <c r="BC346" s="42">
        <f>'Solar - CSP'!AR381</f>
        <v>0</v>
      </c>
      <c r="BD346" s="42">
        <f>'Solar - CSP'!AS381</f>
        <v>0</v>
      </c>
      <c r="BE346" s="42">
        <f>'Solar - CSP'!AT381</f>
        <v>0</v>
      </c>
      <c r="BF346" s="42">
        <f>'Solar - CSP'!AU381</f>
        <v>0</v>
      </c>
      <c r="BG346" s="42">
        <f>'Solar - CSP'!AV381</f>
        <v>0</v>
      </c>
    </row>
    <row r="347" spans="1:59">
      <c r="A347" s="872"/>
      <c r="B347" s="874"/>
      <c r="D347" s="802"/>
      <c r="E347" s="8" t="str">
        <f>'Solar - CSP'!K382</f>
        <v>No TES - Class 5 - low</v>
      </c>
      <c r="F347" s="42"/>
      <c r="G347" s="42"/>
      <c r="H347" s="42"/>
      <c r="I347" s="42"/>
      <c r="J347" s="42"/>
      <c r="K347" s="42"/>
      <c r="L347" s="42"/>
      <c r="M347" s="42"/>
      <c r="N347" s="42"/>
      <c r="O347" s="42"/>
      <c r="P347" s="42"/>
      <c r="Q347" s="42"/>
      <c r="R347" s="42"/>
      <c r="S347" s="42"/>
      <c r="T347" s="42"/>
      <c r="U347" s="42"/>
      <c r="V347" s="42"/>
      <c r="W347" s="42">
        <f>'Solar - CSP'!L382</f>
        <v>0</v>
      </c>
      <c r="X347" s="42">
        <f>'Solar - CSP'!M382</f>
        <v>0</v>
      </c>
      <c r="Y347" s="42">
        <f>'Solar - CSP'!N382</f>
        <v>0</v>
      </c>
      <c r="Z347" s="42">
        <f>'Solar - CSP'!O382</f>
        <v>0</v>
      </c>
      <c r="AA347" s="42">
        <f>'Solar - CSP'!P382</f>
        <v>0</v>
      </c>
      <c r="AB347" s="42">
        <f>'Solar - CSP'!Q382</f>
        <v>0</v>
      </c>
      <c r="AC347" s="42">
        <f>'Solar - CSP'!R382</f>
        <v>0</v>
      </c>
      <c r="AD347" s="42">
        <f>'Solar - CSP'!S382</f>
        <v>0</v>
      </c>
      <c r="AE347" s="42">
        <f>'Solar - CSP'!T382</f>
        <v>0</v>
      </c>
      <c r="AF347" s="42">
        <f>'Solar - CSP'!U382</f>
        <v>0</v>
      </c>
      <c r="AG347" s="42">
        <f>'Solar - CSP'!V382</f>
        <v>0</v>
      </c>
      <c r="AH347" s="42">
        <f>'Solar - CSP'!W382</f>
        <v>0</v>
      </c>
      <c r="AI347" s="42">
        <f>'Solar - CSP'!X382</f>
        <v>0</v>
      </c>
      <c r="AJ347" s="42">
        <f>'Solar - CSP'!Y382</f>
        <v>0</v>
      </c>
      <c r="AK347" s="42">
        <f>'Solar - CSP'!Z382</f>
        <v>0</v>
      </c>
      <c r="AL347" s="42">
        <f>'Solar - CSP'!AA382</f>
        <v>0</v>
      </c>
      <c r="AM347" s="42">
        <f>'Solar - CSP'!AB382</f>
        <v>0</v>
      </c>
      <c r="AN347" s="42">
        <f>'Solar - CSP'!AC382</f>
        <v>0</v>
      </c>
      <c r="AO347" s="42">
        <f>'Solar - CSP'!AD382</f>
        <v>0</v>
      </c>
      <c r="AP347" s="42">
        <f>'Solar - CSP'!AE382</f>
        <v>0</v>
      </c>
      <c r="AQ347" s="42">
        <f>'Solar - CSP'!AF382</f>
        <v>0</v>
      </c>
      <c r="AR347" s="42">
        <f>'Solar - CSP'!AG382</f>
        <v>0</v>
      </c>
      <c r="AS347" s="42">
        <f>'Solar - CSP'!AH382</f>
        <v>0</v>
      </c>
      <c r="AT347" s="42">
        <f>'Solar - CSP'!AI382</f>
        <v>0</v>
      </c>
      <c r="AU347" s="42">
        <f>'Solar - CSP'!AJ382</f>
        <v>0</v>
      </c>
      <c r="AV347" s="42">
        <f>'Solar - CSP'!AK382</f>
        <v>0</v>
      </c>
      <c r="AW347" s="42">
        <f>'Solar - CSP'!AL382</f>
        <v>0</v>
      </c>
      <c r="AX347" s="42">
        <f>'Solar - CSP'!AM382</f>
        <v>0</v>
      </c>
      <c r="AY347" s="42">
        <f>'Solar - CSP'!AN382</f>
        <v>0</v>
      </c>
      <c r="AZ347" s="42">
        <f>'Solar - CSP'!AO382</f>
        <v>0</v>
      </c>
      <c r="BA347" s="42">
        <f>'Solar - CSP'!AP382</f>
        <v>0</v>
      </c>
      <c r="BB347" s="42">
        <f>'Solar - CSP'!AQ382</f>
        <v>0</v>
      </c>
      <c r="BC347" s="42">
        <f>'Solar - CSP'!AR382</f>
        <v>0</v>
      </c>
      <c r="BD347" s="42">
        <f>'Solar - CSP'!AS382</f>
        <v>0</v>
      </c>
      <c r="BE347" s="42">
        <f>'Solar - CSP'!AT382</f>
        <v>0</v>
      </c>
      <c r="BF347" s="42">
        <f>'Solar - CSP'!AU382</f>
        <v>0</v>
      </c>
      <c r="BG347" s="42">
        <f>'Solar - CSP'!AV382</f>
        <v>0</v>
      </c>
    </row>
    <row r="348" spans="1:59">
      <c r="A348" s="872"/>
      <c r="B348" s="874"/>
      <c r="D348" s="802"/>
      <c r="E348" s="8" t="str">
        <f>'Solar - CSP'!K383</f>
        <v>No TES - Class 5 - mid</v>
      </c>
      <c r="F348" s="42"/>
      <c r="G348" s="42"/>
      <c r="H348" s="42"/>
      <c r="I348" s="42"/>
      <c r="J348" s="42"/>
      <c r="K348" s="42"/>
      <c r="L348" s="42"/>
      <c r="M348" s="42"/>
      <c r="N348" s="42"/>
      <c r="O348" s="42"/>
      <c r="P348" s="42"/>
      <c r="Q348" s="42"/>
      <c r="R348" s="42"/>
      <c r="S348" s="42"/>
      <c r="T348" s="42"/>
      <c r="U348" s="42"/>
      <c r="V348" s="42">
        <f>'Solar - CSP'!L64</f>
        <v>0</v>
      </c>
      <c r="W348" s="42">
        <f>'Solar - CSP'!L383</f>
        <v>0</v>
      </c>
      <c r="X348" s="42">
        <f>'Solar - CSP'!M383</f>
        <v>0</v>
      </c>
      <c r="Y348" s="42">
        <f>'Solar - CSP'!N383</f>
        <v>0</v>
      </c>
      <c r="Z348" s="42">
        <f>'Solar - CSP'!O383</f>
        <v>0</v>
      </c>
      <c r="AA348" s="42">
        <f>'Solar - CSP'!P383</f>
        <v>0</v>
      </c>
      <c r="AB348" s="42">
        <f>'Solar - CSP'!Q383</f>
        <v>0</v>
      </c>
      <c r="AC348" s="42">
        <f>'Solar - CSP'!R383</f>
        <v>0</v>
      </c>
      <c r="AD348" s="42">
        <f>'Solar - CSP'!S383</f>
        <v>0</v>
      </c>
      <c r="AE348" s="42">
        <f>'Solar - CSP'!T383</f>
        <v>0</v>
      </c>
      <c r="AF348" s="42">
        <f>'Solar - CSP'!U383</f>
        <v>0</v>
      </c>
      <c r="AG348" s="42">
        <f>'Solar - CSP'!V383</f>
        <v>0</v>
      </c>
      <c r="AH348" s="42">
        <f>'Solar - CSP'!W383</f>
        <v>0</v>
      </c>
      <c r="AI348" s="42">
        <f>'Solar - CSP'!X383</f>
        <v>0</v>
      </c>
      <c r="AJ348" s="42">
        <f>'Solar - CSP'!Y383</f>
        <v>0</v>
      </c>
      <c r="AK348" s="42">
        <f>'Solar - CSP'!Z383</f>
        <v>0</v>
      </c>
      <c r="AL348" s="42">
        <f>'Solar - CSP'!AA383</f>
        <v>0</v>
      </c>
      <c r="AM348" s="42">
        <f>'Solar - CSP'!AB383</f>
        <v>0</v>
      </c>
      <c r="AN348" s="42">
        <f>'Solar - CSP'!AC383</f>
        <v>0</v>
      </c>
      <c r="AO348" s="42">
        <f>'Solar - CSP'!AD383</f>
        <v>0</v>
      </c>
      <c r="AP348" s="42">
        <f>'Solar - CSP'!AE383</f>
        <v>0</v>
      </c>
      <c r="AQ348" s="42">
        <f>'Solar - CSP'!AF383</f>
        <v>0</v>
      </c>
      <c r="AR348" s="42">
        <f>'Solar - CSP'!AG383</f>
        <v>0</v>
      </c>
      <c r="AS348" s="42">
        <f>'Solar - CSP'!AH383</f>
        <v>0</v>
      </c>
      <c r="AT348" s="42">
        <f>'Solar - CSP'!AI383</f>
        <v>0</v>
      </c>
      <c r="AU348" s="42">
        <f>'Solar - CSP'!AJ383</f>
        <v>0</v>
      </c>
      <c r="AV348" s="42">
        <f>'Solar - CSP'!AK383</f>
        <v>0</v>
      </c>
      <c r="AW348" s="42">
        <f>'Solar - CSP'!AL383</f>
        <v>0</v>
      </c>
      <c r="AX348" s="42">
        <f>'Solar - CSP'!AM383</f>
        <v>0</v>
      </c>
      <c r="AY348" s="42">
        <f>'Solar - CSP'!AN383</f>
        <v>0</v>
      </c>
      <c r="AZ348" s="42">
        <f>'Solar - CSP'!AO383</f>
        <v>0</v>
      </c>
      <c r="BA348" s="42">
        <f>'Solar - CSP'!AP383</f>
        <v>0</v>
      </c>
      <c r="BB348" s="42">
        <f>'Solar - CSP'!AQ383</f>
        <v>0</v>
      </c>
      <c r="BC348" s="42">
        <f>'Solar - CSP'!AR383</f>
        <v>0</v>
      </c>
      <c r="BD348" s="42">
        <f>'Solar - CSP'!AS383</f>
        <v>0</v>
      </c>
      <c r="BE348" s="42">
        <f>'Solar - CSP'!AT383</f>
        <v>0</v>
      </c>
      <c r="BF348" s="42">
        <f>'Solar - CSP'!AU383</f>
        <v>0</v>
      </c>
      <c r="BG348" s="42">
        <f>'Solar - CSP'!AV383</f>
        <v>0</v>
      </c>
    </row>
    <row r="349" spans="1:59">
      <c r="A349" s="872"/>
      <c r="B349" s="874"/>
      <c r="D349" s="802"/>
      <c r="E349" s="8" t="str">
        <f>'Solar - CSP'!K384</f>
        <v>No TES - Class 5 - high</v>
      </c>
      <c r="F349" s="42"/>
      <c r="G349" s="42"/>
      <c r="H349" s="42"/>
      <c r="I349" s="42"/>
      <c r="J349" s="42"/>
      <c r="K349" s="42"/>
      <c r="L349" s="42"/>
      <c r="M349" s="42"/>
      <c r="N349" s="42"/>
      <c r="O349" s="42"/>
      <c r="P349" s="42"/>
      <c r="Q349" s="42"/>
      <c r="R349" s="42"/>
      <c r="S349" s="42"/>
      <c r="T349" s="42"/>
      <c r="U349" s="42"/>
      <c r="V349" s="42"/>
      <c r="W349" s="42">
        <f>'Solar - CSP'!L384</f>
        <v>0</v>
      </c>
      <c r="X349" s="42">
        <f>'Solar - CSP'!M384</f>
        <v>0</v>
      </c>
      <c r="Y349" s="42">
        <f>'Solar - CSP'!N384</f>
        <v>0</v>
      </c>
      <c r="Z349" s="42">
        <f>'Solar - CSP'!O384</f>
        <v>0</v>
      </c>
      <c r="AA349" s="42">
        <f>'Solar - CSP'!P384</f>
        <v>0</v>
      </c>
      <c r="AB349" s="42">
        <f>'Solar - CSP'!Q384</f>
        <v>0</v>
      </c>
      <c r="AC349" s="42">
        <f>'Solar - CSP'!R384</f>
        <v>0</v>
      </c>
      <c r="AD349" s="42">
        <f>'Solar - CSP'!S384</f>
        <v>0</v>
      </c>
      <c r="AE349" s="42">
        <f>'Solar - CSP'!T384</f>
        <v>0</v>
      </c>
      <c r="AF349" s="42">
        <f>'Solar - CSP'!U384</f>
        <v>0</v>
      </c>
      <c r="AG349" s="42">
        <f>'Solar - CSP'!V384</f>
        <v>0</v>
      </c>
      <c r="AH349" s="42">
        <f>'Solar - CSP'!W384</f>
        <v>0</v>
      </c>
      <c r="AI349" s="42">
        <f>'Solar - CSP'!X384</f>
        <v>0</v>
      </c>
      <c r="AJ349" s="42">
        <f>'Solar - CSP'!Y384</f>
        <v>0</v>
      </c>
      <c r="AK349" s="42">
        <f>'Solar - CSP'!Z384</f>
        <v>0</v>
      </c>
      <c r="AL349" s="42">
        <f>'Solar - CSP'!AA384</f>
        <v>0</v>
      </c>
      <c r="AM349" s="42">
        <f>'Solar - CSP'!AB384</f>
        <v>0</v>
      </c>
      <c r="AN349" s="42">
        <f>'Solar - CSP'!AC384</f>
        <v>0</v>
      </c>
      <c r="AO349" s="42">
        <f>'Solar - CSP'!AD384</f>
        <v>0</v>
      </c>
      <c r="AP349" s="42">
        <f>'Solar - CSP'!AE384</f>
        <v>0</v>
      </c>
      <c r="AQ349" s="42">
        <f>'Solar - CSP'!AF384</f>
        <v>0</v>
      </c>
      <c r="AR349" s="42">
        <f>'Solar - CSP'!AG384</f>
        <v>0</v>
      </c>
      <c r="AS349" s="42">
        <f>'Solar - CSP'!AH384</f>
        <v>0</v>
      </c>
      <c r="AT349" s="42">
        <f>'Solar - CSP'!AI384</f>
        <v>0</v>
      </c>
      <c r="AU349" s="42">
        <f>'Solar - CSP'!AJ384</f>
        <v>0</v>
      </c>
      <c r="AV349" s="42">
        <f>'Solar - CSP'!AK384</f>
        <v>0</v>
      </c>
      <c r="AW349" s="42">
        <f>'Solar - CSP'!AL384</f>
        <v>0</v>
      </c>
      <c r="AX349" s="42">
        <f>'Solar - CSP'!AM384</f>
        <v>0</v>
      </c>
      <c r="AY349" s="42">
        <f>'Solar - CSP'!AN384</f>
        <v>0</v>
      </c>
      <c r="AZ349" s="42">
        <f>'Solar - CSP'!AO384</f>
        <v>0</v>
      </c>
      <c r="BA349" s="42">
        <f>'Solar - CSP'!AP384</f>
        <v>0</v>
      </c>
      <c r="BB349" s="42">
        <f>'Solar - CSP'!AQ384</f>
        <v>0</v>
      </c>
      <c r="BC349" s="42">
        <f>'Solar - CSP'!AR384</f>
        <v>0</v>
      </c>
      <c r="BD349" s="42">
        <f>'Solar - CSP'!AS384</f>
        <v>0</v>
      </c>
      <c r="BE349" s="42">
        <f>'Solar - CSP'!AT384</f>
        <v>0</v>
      </c>
      <c r="BF349" s="42">
        <f>'Solar - CSP'!AU384</f>
        <v>0</v>
      </c>
      <c r="BG349" s="42">
        <f>'Solar - CSP'!AV384</f>
        <v>0</v>
      </c>
    </row>
    <row r="350" spans="1:59">
      <c r="A350" s="872"/>
      <c r="B350" s="874"/>
      <c r="D350" s="802"/>
      <c r="E350" s="8" t="str">
        <f>'Solar - CSP'!K385</f>
        <v>6 hrs TES - Class 1 - low</v>
      </c>
      <c r="F350" s="42"/>
      <c r="G350" s="42"/>
      <c r="H350" s="42"/>
      <c r="I350" s="42"/>
      <c r="J350" s="42"/>
      <c r="K350" s="42"/>
      <c r="L350" s="42"/>
      <c r="M350" s="42"/>
      <c r="N350" s="42"/>
      <c r="O350" s="42"/>
      <c r="P350" s="42"/>
      <c r="Q350" s="42"/>
      <c r="R350" s="42"/>
      <c r="S350" s="42"/>
      <c r="T350" s="42"/>
      <c r="U350" s="42"/>
      <c r="V350" s="42"/>
      <c r="W350" s="42">
        <f>'Solar - CSP'!L385</f>
        <v>71</v>
      </c>
      <c r="X350" s="42">
        <f>'Solar - CSP'!M385</f>
        <v>68</v>
      </c>
      <c r="Y350" s="42">
        <f>'Solar - CSP'!N385</f>
        <v>65</v>
      </c>
      <c r="Z350" s="42">
        <f>'Solar - CSP'!O385</f>
        <v>61</v>
      </c>
      <c r="AA350" s="42">
        <f>'Solar - CSP'!P385</f>
        <v>58</v>
      </c>
      <c r="AB350" s="42">
        <f>'Solar - CSP'!Q385</f>
        <v>54</v>
      </c>
      <c r="AC350" s="42">
        <f>'Solar - CSP'!R385</f>
        <v>51</v>
      </c>
      <c r="AD350" s="42">
        <f>'Solar - CSP'!S385</f>
        <v>51</v>
      </c>
      <c r="AE350" s="42">
        <f>'Solar - CSP'!T385</f>
        <v>51</v>
      </c>
      <c r="AF350" s="42">
        <f>'Solar - CSP'!U385</f>
        <v>51</v>
      </c>
      <c r="AG350" s="42">
        <f>'Solar - CSP'!V385</f>
        <v>51</v>
      </c>
      <c r="AH350" s="42">
        <f>'Solar - CSP'!W385</f>
        <v>51</v>
      </c>
      <c r="AI350" s="42">
        <f>'Solar - CSP'!X385</f>
        <v>51</v>
      </c>
      <c r="AJ350" s="42">
        <f>'Solar - CSP'!Y385</f>
        <v>51</v>
      </c>
      <c r="AK350" s="42">
        <f>'Solar - CSP'!Z385</f>
        <v>51</v>
      </c>
      <c r="AL350" s="42">
        <f>'Solar - CSP'!AA385</f>
        <v>51</v>
      </c>
      <c r="AM350" s="42">
        <f>'Solar - CSP'!AB385</f>
        <v>51</v>
      </c>
      <c r="AN350" s="42">
        <f>'Solar - CSP'!AC385</f>
        <v>51</v>
      </c>
      <c r="AO350" s="42">
        <f>'Solar - CSP'!AD385</f>
        <v>51</v>
      </c>
      <c r="AP350" s="42">
        <f>'Solar - CSP'!AE385</f>
        <v>51</v>
      </c>
      <c r="AQ350" s="42">
        <f>'Solar - CSP'!AF385</f>
        <v>51</v>
      </c>
      <c r="AR350" s="42">
        <f>'Solar - CSP'!AG385</f>
        <v>51</v>
      </c>
      <c r="AS350" s="42">
        <f>'Solar - CSP'!AH385</f>
        <v>51</v>
      </c>
      <c r="AT350" s="42">
        <f>'Solar - CSP'!AI385</f>
        <v>51</v>
      </c>
      <c r="AU350" s="42">
        <f>'Solar - CSP'!AJ385</f>
        <v>51</v>
      </c>
      <c r="AV350" s="42">
        <f>'Solar - CSP'!AK385</f>
        <v>51</v>
      </c>
      <c r="AW350" s="42">
        <f>'Solar - CSP'!AL385</f>
        <v>51</v>
      </c>
      <c r="AX350" s="42">
        <f>'Solar - CSP'!AM385</f>
        <v>51</v>
      </c>
      <c r="AY350" s="42">
        <f>'Solar - CSP'!AN385</f>
        <v>51</v>
      </c>
      <c r="AZ350" s="42">
        <f>'Solar - CSP'!AO385</f>
        <v>51</v>
      </c>
      <c r="BA350" s="42">
        <f>'Solar - CSP'!AP385</f>
        <v>51</v>
      </c>
      <c r="BB350" s="42">
        <f>'Solar - CSP'!AQ385</f>
        <v>51</v>
      </c>
      <c r="BC350" s="42">
        <f>'Solar - CSP'!AR385</f>
        <v>51</v>
      </c>
      <c r="BD350" s="42">
        <f>'Solar - CSP'!AS385</f>
        <v>51</v>
      </c>
      <c r="BE350" s="42">
        <f>'Solar - CSP'!AT385</f>
        <v>51</v>
      </c>
      <c r="BF350" s="42">
        <f>'Solar - CSP'!AU385</f>
        <v>51</v>
      </c>
      <c r="BG350" s="42">
        <f>'Solar - CSP'!AV385</f>
        <v>51</v>
      </c>
    </row>
    <row r="351" spans="1:59">
      <c r="A351" s="872"/>
      <c r="B351" s="874"/>
      <c r="D351" s="802"/>
      <c r="E351" s="8" t="str">
        <f>'Solar - CSP'!K386</f>
        <v>6 hrs TES - Class 1 - mid</v>
      </c>
      <c r="F351" s="42"/>
      <c r="G351" s="42"/>
      <c r="H351" s="42"/>
      <c r="I351" s="42"/>
      <c r="J351" s="42"/>
      <c r="K351" s="42"/>
      <c r="L351" s="42"/>
      <c r="M351" s="42"/>
      <c r="N351" s="42"/>
      <c r="O351" s="42"/>
      <c r="P351" s="42"/>
      <c r="Q351" s="42"/>
      <c r="R351" s="42"/>
      <c r="S351" s="42"/>
      <c r="T351" s="42"/>
      <c r="U351" s="42"/>
      <c r="V351" s="42">
        <f>'Solar - CSP'!L65</f>
        <v>75</v>
      </c>
      <c r="W351" s="42">
        <f>'Solar - CSP'!L386</f>
        <v>71</v>
      </c>
      <c r="X351" s="42">
        <f>'Solar - CSP'!M386</f>
        <v>68</v>
      </c>
      <c r="Y351" s="42">
        <f>'Solar - CSP'!N386</f>
        <v>65</v>
      </c>
      <c r="Z351" s="42">
        <f>'Solar - CSP'!O386</f>
        <v>61</v>
      </c>
      <c r="AA351" s="42">
        <f>'Solar - CSP'!P386</f>
        <v>58</v>
      </c>
      <c r="AB351" s="42">
        <f>'Solar - CSP'!Q386</f>
        <v>54</v>
      </c>
      <c r="AC351" s="42">
        <f>'Solar - CSP'!R386</f>
        <v>51</v>
      </c>
      <c r="AD351" s="42">
        <f>'Solar - CSP'!S386</f>
        <v>51</v>
      </c>
      <c r="AE351" s="42">
        <f>'Solar - CSP'!T386</f>
        <v>51</v>
      </c>
      <c r="AF351" s="42">
        <f>'Solar - CSP'!U386</f>
        <v>51</v>
      </c>
      <c r="AG351" s="42">
        <f>'Solar - CSP'!V386</f>
        <v>51</v>
      </c>
      <c r="AH351" s="42">
        <f>'Solar - CSP'!W386</f>
        <v>51</v>
      </c>
      <c r="AI351" s="42">
        <f>'Solar - CSP'!X386</f>
        <v>51</v>
      </c>
      <c r="AJ351" s="42">
        <f>'Solar - CSP'!Y386</f>
        <v>51</v>
      </c>
      <c r="AK351" s="42">
        <f>'Solar - CSP'!Z386</f>
        <v>51</v>
      </c>
      <c r="AL351" s="42">
        <f>'Solar - CSP'!AA386</f>
        <v>51</v>
      </c>
      <c r="AM351" s="42">
        <f>'Solar - CSP'!AB386</f>
        <v>51</v>
      </c>
      <c r="AN351" s="42">
        <f>'Solar - CSP'!AC386</f>
        <v>51</v>
      </c>
      <c r="AO351" s="42">
        <f>'Solar - CSP'!AD386</f>
        <v>51</v>
      </c>
      <c r="AP351" s="42">
        <f>'Solar - CSP'!AE386</f>
        <v>51</v>
      </c>
      <c r="AQ351" s="42">
        <f>'Solar - CSP'!AF386</f>
        <v>51</v>
      </c>
      <c r="AR351" s="42">
        <f>'Solar - CSP'!AG386</f>
        <v>51</v>
      </c>
      <c r="AS351" s="42">
        <f>'Solar - CSP'!AH386</f>
        <v>51</v>
      </c>
      <c r="AT351" s="42">
        <f>'Solar - CSP'!AI386</f>
        <v>51</v>
      </c>
      <c r="AU351" s="42">
        <f>'Solar - CSP'!AJ386</f>
        <v>51</v>
      </c>
      <c r="AV351" s="42">
        <f>'Solar - CSP'!AK386</f>
        <v>51</v>
      </c>
      <c r="AW351" s="42">
        <f>'Solar - CSP'!AL386</f>
        <v>51</v>
      </c>
      <c r="AX351" s="42">
        <f>'Solar - CSP'!AM386</f>
        <v>51</v>
      </c>
      <c r="AY351" s="42">
        <f>'Solar - CSP'!AN386</f>
        <v>51</v>
      </c>
      <c r="AZ351" s="42">
        <f>'Solar - CSP'!AO386</f>
        <v>51</v>
      </c>
      <c r="BA351" s="42">
        <f>'Solar - CSP'!AP386</f>
        <v>51</v>
      </c>
      <c r="BB351" s="42">
        <f>'Solar - CSP'!AQ386</f>
        <v>51</v>
      </c>
      <c r="BC351" s="42">
        <f>'Solar - CSP'!AR386</f>
        <v>51</v>
      </c>
      <c r="BD351" s="42">
        <f>'Solar - CSP'!AS386</f>
        <v>51</v>
      </c>
      <c r="BE351" s="42">
        <f>'Solar - CSP'!AT386</f>
        <v>51</v>
      </c>
      <c r="BF351" s="42">
        <f>'Solar - CSP'!AU386</f>
        <v>51</v>
      </c>
      <c r="BG351" s="42">
        <f>'Solar - CSP'!AV386</f>
        <v>51</v>
      </c>
    </row>
    <row r="352" spans="1:59">
      <c r="A352" s="872"/>
      <c r="B352" s="874"/>
      <c r="D352" s="802"/>
      <c r="E352" s="8" t="str">
        <f>'Solar - CSP'!K387</f>
        <v>6 hrs TES - Class 1 - high</v>
      </c>
      <c r="F352" s="42"/>
      <c r="G352" s="42"/>
      <c r="H352" s="42"/>
      <c r="I352" s="42"/>
      <c r="J352" s="42"/>
      <c r="K352" s="42"/>
      <c r="L352" s="42"/>
      <c r="M352" s="42"/>
      <c r="N352" s="42"/>
      <c r="O352" s="42"/>
      <c r="P352" s="42"/>
      <c r="Q352" s="42"/>
      <c r="R352" s="42"/>
      <c r="S352" s="42"/>
      <c r="T352" s="42"/>
      <c r="U352" s="42"/>
      <c r="V352" s="42"/>
      <c r="W352" s="42">
        <f>'Solar - CSP'!L387</f>
        <v>71</v>
      </c>
      <c r="X352" s="42">
        <f>'Solar - CSP'!M387</f>
        <v>68</v>
      </c>
      <c r="Y352" s="42">
        <f>'Solar - CSP'!N387</f>
        <v>65</v>
      </c>
      <c r="Z352" s="42">
        <f>'Solar - CSP'!O387</f>
        <v>61</v>
      </c>
      <c r="AA352" s="42">
        <f>'Solar - CSP'!P387</f>
        <v>58</v>
      </c>
      <c r="AB352" s="42">
        <f>'Solar - CSP'!Q387</f>
        <v>54</v>
      </c>
      <c r="AC352" s="42">
        <f>'Solar - CSP'!R387</f>
        <v>51</v>
      </c>
      <c r="AD352" s="42">
        <f>'Solar - CSP'!S387</f>
        <v>51</v>
      </c>
      <c r="AE352" s="42">
        <f>'Solar - CSP'!T387</f>
        <v>51</v>
      </c>
      <c r="AF352" s="42">
        <f>'Solar - CSP'!U387</f>
        <v>51</v>
      </c>
      <c r="AG352" s="42">
        <f>'Solar - CSP'!V387</f>
        <v>51</v>
      </c>
      <c r="AH352" s="42">
        <f>'Solar - CSP'!W387</f>
        <v>51</v>
      </c>
      <c r="AI352" s="42">
        <f>'Solar - CSP'!X387</f>
        <v>51</v>
      </c>
      <c r="AJ352" s="42">
        <f>'Solar - CSP'!Y387</f>
        <v>51</v>
      </c>
      <c r="AK352" s="42">
        <f>'Solar - CSP'!Z387</f>
        <v>51</v>
      </c>
      <c r="AL352" s="42">
        <f>'Solar - CSP'!AA387</f>
        <v>51</v>
      </c>
      <c r="AM352" s="42">
        <f>'Solar - CSP'!AB387</f>
        <v>51</v>
      </c>
      <c r="AN352" s="42">
        <f>'Solar - CSP'!AC387</f>
        <v>51</v>
      </c>
      <c r="AO352" s="42">
        <f>'Solar - CSP'!AD387</f>
        <v>51</v>
      </c>
      <c r="AP352" s="42">
        <f>'Solar - CSP'!AE387</f>
        <v>51</v>
      </c>
      <c r="AQ352" s="42">
        <f>'Solar - CSP'!AF387</f>
        <v>51</v>
      </c>
      <c r="AR352" s="42">
        <f>'Solar - CSP'!AG387</f>
        <v>51</v>
      </c>
      <c r="AS352" s="42">
        <f>'Solar - CSP'!AH387</f>
        <v>51</v>
      </c>
      <c r="AT352" s="42">
        <f>'Solar - CSP'!AI387</f>
        <v>51</v>
      </c>
      <c r="AU352" s="42">
        <f>'Solar - CSP'!AJ387</f>
        <v>51</v>
      </c>
      <c r="AV352" s="42">
        <f>'Solar - CSP'!AK387</f>
        <v>51</v>
      </c>
      <c r="AW352" s="42">
        <f>'Solar - CSP'!AL387</f>
        <v>51</v>
      </c>
      <c r="AX352" s="42">
        <f>'Solar - CSP'!AM387</f>
        <v>51</v>
      </c>
      <c r="AY352" s="42">
        <f>'Solar - CSP'!AN387</f>
        <v>51</v>
      </c>
      <c r="AZ352" s="42">
        <f>'Solar - CSP'!AO387</f>
        <v>51</v>
      </c>
      <c r="BA352" s="42">
        <f>'Solar - CSP'!AP387</f>
        <v>51</v>
      </c>
      <c r="BB352" s="42">
        <f>'Solar - CSP'!AQ387</f>
        <v>51</v>
      </c>
      <c r="BC352" s="42">
        <f>'Solar - CSP'!AR387</f>
        <v>51</v>
      </c>
      <c r="BD352" s="42">
        <f>'Solar - CSP'!AS387</f>
        <v>51</v>
      </c>
      <c r="BE352" s="42">
        <f>'Solar - CSP'!AT387</f>
        <v>51</v>
      </c>
      <c r="BF352" s="42">
        <f>'Solar - CSP'!AU387</f>
        <v>51</v>
      </c>
      <c r="BG352" s="42">
        <f>'Solar - CSP'!AV387</f>
        <v>51</v>
      </c>
    </row>
    <row r="353" spans="1:59">
      <c r="A353" s="872"/>
      <c r="B353" s="874"/>
      <c r="D353" s="802"/>
      <c r="E353" s="8" t="str">
        <f>'Solar - CSP'!K388</f>
        <v>6 hrs TES - Class 3 - low</v>
      </c>
      <c r="F353" s="42"/>
      <c r="G353" s="42"/>
      <c r="H353" s="42"/>
      <c r="I353" s="42"/>
      <c r="J353" s="42"/>
      <c r="K353" s="42"/>
      <c r="L353" s="42"/>
      <c r="M353" s="42"/>
      <c r="N353" s="42"/>
      <c r="O353" s="42"/>
      <c r="P353" s="42"/>
      <c r="Q353" s="42"/>
      <c r="R353" s="42"/>
      <c r="S353" s="42"/>
      <c r="T353" s="42"/>
      <c r="U353" s="42"/>
      <c r="V353" s="42"/>
      <c r="W353" s="42">
        <f>'Solar - CSP'!L388</f>
        <v>71</v>
      </c>
      <c r="X353" s="42">
        <f>'Solar - CSP'!M388</f>
        <v>68</v>
      </c>
      <c r="Y353" s="42">
        <f>'Solar - CSP'!N388</f>
        <v>65</v>
      </c>
      <c r="Z353" s="42">
        <f>'Solar - CSP'!O388</f>
        <v>61</v>
      </c>
      <c r="AA353" s="42">
        <f>'Solar - CSP'!P388</f>
        <v>58</v>
      </c>
      <c r="AB353" s="42">
        <f>'Solar - CSP'!Q388</f>
        <v>54</v>
      </c>
      <c r="AC353" s="42">
        <f>'Solar - CSP'!R388</f>
        <v>51</v>
      </c>
      <c r="AD353" s="42">
        <f>'Solar - CSP'!S388</f>
        <v>51</v>
      </c>
      <c r="AE353" s="42">
        <f>'Solar - CSP'!T388</f>
        <v>51</v>
      </c>
      <c r="AF353" s="42">
        <f>'Solar - CSP'!U388</f>
        <v>51</v>
      </c>
      <c r="AG353" s="42">
        <f>'Solar - CSP'!V388</f>
        <v>51</v>
      </c>
      <c r="AH353" s="42">
        <f>'Solar - CSP'!W388</f>
        <v>51</v>
      </c>
      <c r="AI353" s="42">
        <f>'Solar - CSP'!X388</f>
        <v>51</v>
      </c>
      <c r="AJ353" s="42">
        <f>'Solar - CSP'!Y388</f>
        <v>51</v>
      </c>
      <c r="AK353" s="42">
        <f>'Solar - CSP'!Z388</f>
        <v>51</v>
      </c>
      <c r="AL353" s="42">
        <f>'Solar - CSP'!AA388</f>
        <v>51</v>
      </c>
      <c r="AM353" s="42">
        <f>'Solar - CSP'!AB388</f>
        <v>51</v>
      </c>
      <c r="AN353" s="42">
        <f>'Solar - CSP'!AC388</f>
        <v>51</v>
      </c>
      <c r="AO353" s="42">
        <f>'Solar - CSP'!AD388</f>
        <v>51</v>
      </c>
      <c r="AP353" s="42">
        <f>'Solar - CSP'!AE388</f>
        <v>51</v>
      </c>
      <c r="AQ353" s="42">
        <f>'Solar - CSP'!AF388</f>
        <v>51</v>
      </c>
      <c r="AR353" s="42">
        <f>'Solar - CSP'!AG388</f>
        <v>51</v>
      </c>
      <c r="AS353" s="42">
        <f>'Solar - CSP'!AH388</f>
        <v>51</v>
      </c>
      <c r="AT353" s="42">
        <f>'Solar - CSP'!AI388</f>
        <v>51</v>
      </c>
      <c r="AU353" s="42">
        <f>'Solar - CSP'!AJ388</f>
        <v>51</v>
      </c>
      <c r="AV353" s="42">
        <f>'Solar - CSP'!AK388</f>
        <v>51</v>
      </c>
      <c r="AW353" s="42">
        <f>'Solar - CSP'!AL388</f>
        <v>51</v>
      </c>
      <c r="AX353" s="42">
        <f>'Solar - CSP'!AM388</f>
        <v>51</v>
      </c>
      <c r="AY353" s="42">
        <f>'Solar - CSP'!AN388</f>
        <v>51</v>
      </c>
      <c r="AZ353" s="42">
        <f>'Solar - CSP'!AO388</f>
        <v>51</v>
      </c>
      <c r="BA353" s="42">
        <f>'Solar - CSP'!AP388</f>
        <v>51</v>
      </c>
      <c r="BB353" s="42">
        <f>'Solar - CSP'!AQ388</f>
        <v>51</v>
      </c>
      <c r="BC353" s="42">
        <f>'Solar - CSP'!AR388</f>
        <v>51</v>
      </c>
      <c r="BD353" s="42">
        <f>'Solar - CSP'!AS388</f>
        <v>51</v>
      </c>
      <c r="BE353" s="42">
        <f>'Solar - CSP'!AT388</f>
        <v>51</v>
      </c>
      <c r="BF353" s="42">
        <f>'Solar - CSP'!AU388</f>
        <v>51</v>
      </c>
      <c r="BG353" s="42">
        <f>'Solar - CSP'!AV388</f>
        <v>51</v>
      </c>
    </row>
    <row r="354" spans="1:59">
      <c r="A354" s="872"/>
      <c r="B354" s="874"/>
      <c r="D354" s="802"/>
      <c r="E354" s="8" t="str">
        <f>'Solar - CSP'!K389</f>
        <v>6 hrs TES - Class 3 - mid</v>
      </c>
      <c r="F354" s="42"/>
      <c r="G354" s="42"/>
      <c r="H354" s="42"/>
      <c r="I354" s="42"/>
      <c r="J354" s="42"/>
      <c r="K354" s="42"/>
      <c r="L354" s="42"/>
      <c r="M354" s="42"/>
      <c r="N354" s="42"/>
      <c r="O354" s="42"/>
      <c r="P354" s="42"/>
      <c r="Q354" s="42"/>
      <c r="R354" s="42"/>
      <c r="S354" s="42"/>
      <c r="T354" s="42"/>
      <c r="U354" s="42"/>
      <c r="V354" s="42">
        <f>'Solar - CSP'!L66</f>
        <v>75</v>
      </c>
      <c r="W354" s="42">
        <f>'Solar - CSP'!L389</f>
        <v>71</v>
      </c>
      <c r="X354" s="42">
        <f>'Solar - CSP'!M389</f>
        <v>68</v>
      </c>
      <c r="Y354" s="42">
        <f>'Solar - CSP'!N389</f>
        <v>65</v>
      </c>
      <c r="Z354" s="42">
        <f>'Solar - CSP'!O389</f>
        <v>61</v>
      </c>
      <c r="AA354" s="42">
        <f>'Solar - CSP'!P389</f>
        <v>58</v>
      </c>
      <c r="AB354" s="42">
        <f>'Solar - CSP'!Q389</f>
        <v>54</v>
      </c>
      <c r="AC354" s="42">
        <f>'Solar - CSP'!R389</f>
        <v>51</v>
      </c>
      <c r="AD354" s="42">
        <f>'Solar - CSP'!S389</f>
        <v>51</v>
      </c>
      <c r="AE354" s="42">
        <f>'Solar - CSP'!T389</f>
        <v>51</v>
      </c>
      <c r="AF354" s="42">
        <f>'Solar - CSP'!U389</f>
        <v>51</v>
      </c>
      <c r="AG354" s="42">
        <f>'Solar - CSP'!V389</f>
        <v>51</v>
      </c>
      <c r="AH354" s="42">
        <f>'Solar - CSP'!W389</f>
        <v>51</v>
      </c>
      <c r="AI354" s="42">
        <f>'Solar - CSP'!X389</f>
        <v>51</v>
      </c>
      <c r="AJ354" s="42">
        <f>'Solar - CSP'!Y389</f>
        <v>51</v>
      </c>
      <c r="AK354" s="42">
        <f>'Solar - CSP'!Z389</f>
        <v>51</v>
      </c>
      <c r="AL354" s="42">
        <f>'Solar - CSP'!AA389</f>
        <v>51</v>
      </c>
      <c r="AM354" s="42">
        <f>'Solar - CSP'!AB389</f>
        <v>51</v>
      </c>
      <c r="AN354" s="42">
        <f>'Solar - CSP'!AC389</f>
        <v>51</v>
      </c>
      <c r="AO354" s="42">
        <f>'Solar - CSP'!AD389</f>
        <v>51</v>
      </c>
      <c r="AP354" s="42">
        <f>'Solar - CSP'!AE389</f>
        <v>51</v>
      </c>
      <c r="AQ354" s="42">
        <f>'Solar - CSP'!AF389</f>
        <v>51</v>
      </c>
      <c r="AR354" s="42">
        <f>'Solar - CSP'!AG389</f>
        <v>51</v>
      </c>
      <c r="AS354" s="42">
        <f>'Solar - CSP'!AH389</f>
        <v>51</v>
      </c>
      <c r="AT354" s="42">
        <f>'Solar - CSP'!AI389</f>
        <v>51</v>
      </c>
      <c r="AU354" s="42">
        <f>'Solar - CSP'!AJ389</f>
        <v>51</v>
      </c>
      <c r="AV354" s="42">
        <f>'Solar - CSP'!AK389</f>
        <v>51</v>
      </c>
      <c r="AW354" s="42">
        <f>'Solar - CSP'!AL389</f>
        <v>51</v>
      </c>
      <c r="AX354" s="42">
        <f>'Solar - CSP'!AM389</f>
        <v>51</v>
      </c>
      <c r="AY354" s="42">
        <f>'Solar - CSP'!AN389</f>
        <v>51</v>
      </c>
      <c r="AZ354" s="42">
        <f>'Solar - CSP'!AO389</f>
        <v>51</v>
      </c>
      <c r="BA354" s="42">
        <f>'Solar - CSP'!AP389</f>
        <v>51</v>
      </c>
      <c r="BB354" s="42">
        <f>'Solar - CSP'!AQ389</f>
        <v>51</v>
      </c>
      <c r="BC354" s="42">
        <f>'Solar - CSP'!AR389</f>
        <v>51</v>
      </c>
      <c r="BD354" s="42">
        <f>'Solar - CSP'!AS389</f>
        <v>51</v>
      </c>
      <c r="BE354" s="42">
        <f>'Solar - CSP'!AT389</f>
        <v>51</v>
      </c>
      <c r="BF354" s="42">
        <f>'Solar - CSP'!AU389</f>
        <v>51</v>
      </c>
      <c r="BG354" s="42">
        <f>'Solar - CSP'!AV389</f>
        <v>51</v>
      </c>
    </row>
    <row r="355" spans="1:59">
      <c r="A355" s="872"/>
      <c r="B355" s="874"/>
      <c r="D355" s="802"/>
      <c r="E355" s="8" t="str">
        <f>'Solar - CSP'!K390</f>
        <v>6 hrs TES - Class 3 - high</v>
      </c>
      <c r="F355" s="42"/>
      <c r="G355" s="42"/>
      <c r="H355" s="42"/>
      <c r="I355" s="42"/>
      <c r="J355" s="42"/>
      <c r="K355" s="42"/>
      <c r="L355" s="42"/>
      <c r="M355" s="42"/>
      <c r="N355" s="42"/>
      <c r="O355" s="42"/>
      <c r="P355" s="42"/>
      <c r="Q355" s="42"/>
      <c r="R355" s="42"/>
      <c r="S355" s="42"/>
      <c r="T355" s="42"/>
      <c r="U355" s="42"/>
      <c r="V355" s="42"/>
      <c r="W355" s="42">
        <f>'Solar - CSP'!L390</f>
        <v>71</v>
      </c>
      <c r="X355" s="42">
        <f>'Solar - CSP'!M390</f>
        <v>68</v>
      </c>
      <c r="Y355" s="42">
        <f>'Solar - CSP'!N390</f>
        <v>65</v>
      </c>
      <c r="Z355" s="42">
        <f>'Solar - CSP'!O390</f>
        <v>61</v>
      </c>
      <c r="AA355" s="42">
        <f>'Solar - CSP'!P390</f>
        <v>58</v>
      </c>
      <c r="AB355" s="42">
        <f>'Solar - CSP'!Q390</f>
        <v>54</v>
      </c>
      <c r="AC355" s="42">
        <f>'Solar - CSP'!R390</f>
        <v>51</v>
      </c>
      <c r="AD355" s="42">
        <f>'Solar - CSP'!S390</f>
        <v>51</v>
      </c>
      <c r="AE355" s="42">
        <f>'Solar - CSP'!T390</f>
        <v>51</v>
      </c>
      <c r="AF355" s="42">
        <f>'Solar - CSP'!U390</f>
        <v>51</v>
      </c>
      <c r="AG355" s="42">
        <f>'Solar - CSP'!V390</f>
        <v>51</v>
      </c>
      <c r="AH355" s="42">
        <f>'Solar - CSP'!W390</f>
        <v>51</v>
      </c>
      <c r="AI355" s="42">
        <f>'Solar - CSP'!X390</f>
        <v>51</v>
      </c>
      <c r="AJ355" s="42">
        <f>'Solar - CSP'!Y390</f>
        <v>51</v>
      </c>
      <c r="AK355" s="42">
        <f>'Solar - CSP'!Z390</f>
        <v>51</v>
      </c>
      <c r="AL355" s="42">
        <f>'Solar - CSP'!AA390</f>
        <v>51</v>
      </c>
      <c r="AM355" s="42">
        <f>'Solar - CSP'!AB390</f>
        <v>51</v>
      </c>
      <c r="AN355" s="42">
        <f>'Solar - CSP'!AC390</f>
        <v>51</v>
      </c>
      <c r="AO355" s="42">
        <f>'Solar - CSP'!AD390</f>
        <v>51</v>
      </c>
      <c r="AP355" s="42">
        <f>'Solar - CSP'!AE390</f>
        <v>51</v>
      </c>
      <c r="AQ355" s="42">
        <f>'Solar - CSP'!AF390</f>
        <v>51</v>
      </c>
      <c r="AR355" s="42">
        <f>'Solar - CSP'!AG390</f>
        <v>51</v>
      </c>
      <c r="AS355" s="42">
        <f>'Solar - CSP'!AH390</f>
        <v>51</v>
      </c>
      <c r="AT355" s="42">
        <f>'Solar - CSP'!AI390</f>
        <v>51</v>
      </c>
      <c r="AU355" s="42">
        <f>'Solar - CSP'!AJ390</f>
        <v>51</v>
      </c>
      <c r="AV355" s="42">
        <f>'Solar - CSP'!AK390</f>
        <v>51</v>
      </c>
      <c r="AW355" s="42">
        <f>'Solar - CSP'!AL390</f>
        <v>51</v>
      </c>
      <c r="AX355" s="42">
        <f>'Solar - CSP'!AM390</f>
        <v>51</v>
      </c>
      <c r="AY355" s="42">
        <f>'Solar - CSP'!AN390</f>
        <v>51</v>
      </c>
      <c r="AZ355" s="42">
        <f>'Solar - CSP'!AO390</f>
        <v>51</v>
      </c>
      <c r="BA355" s="42">
        <f>'Solar - CSP'!AP390</f>
        <v>51</v>
      </c>
      <c r="BB355" s="42">
        <f>'Solar - CSP'!AQ390</f>
        <v>51</v>
      </c>
      <c r="BC355" s="42">
        <f>'Solar - CSP'!AR390</f>
        <v>51</v>
      </c>
      <c r="BD355" s="42">
        <f>'Solar - CSP'!AS390</f>
        <v>51</v>
      </c>
      <c r="BE355" s="42">
        <f>'Solar - CSP'!AT390</f>
        <v>51</v>
      </c>
      <c r="BF355" s="42">
        <f>'Solar - CSP'!AU390</f>
        <v>51</v>
      </c>
      <c r="BG355" s="42">
        <f>'Solar - CSP'!AV390</f>
        <v>51</v>
      </c>
    </row>
    <row r="356" spans="1:59">
      <c r="A356" s="872"/>
      <c r="B356" s="874"/>
      <c r="D356" s="802"/>
      <c r="E356" s="8" t="str">
        <f>'Solar - CSP'!K391</f>
        <v>6 hrs TES - Class 5 - low</v>
      </c>
      <c r="F356" s="42"/>
      <c r="G356" s="42"/>
      <c r="H356" s="42"/>
      <c r="I356" s="42"/>
      <c r="J356" s="42"/>
      <c r="K356" s="42"/>
      <c r="L356" s="42"/>
      <c r="M356" s="42"/>
      <c r="N356" s="42"/>
      <c r="O356" s="42"/>
      <c r="P356" s="42"/>
      <c r="Q356" s="42"/>
      <c r="R356" s="42"/>
      <c r="S356" s="42"/>
      <c r="T356" s="42"/>
      <c r="U356" s="42"/>
      <c r="V356" s="42"/>
      <c r="W356" s="42">
        <f>'Solar - CSP'!L391</f>
        <v>71</v>
      </c>
      <c r="X356" s="42">
        <f>'Solar - CSP'!M391</f>
        <v>68</v>
      </c>
      <c r="Y356" s="42">
        <f>'Solar - CSP'!N391</f>
        <v>65</v>
      </c>
      <c r="Z356" s="42">
        <f>'Solar - CSP'!O391</f>
        <v>61</v>
      </c>
      <c r="AA356" s="42">
        <f>'Solar - CSP'!P391</f>
        <v>58</v>
      </c>
      <c r="AB356" s="42">
        <f>'Solar - CSP'!Q391</f>
        <v>54</v>
      </c>
      <c r="AC356" s="42">
        <f>'Solar - CSP'!R391</f>
        <v>51</v>
      </c>
      <c r="AD356" s="42">
        <f>'Solar - CSP'!S391</f>
        <v>51</v>
      </c>
      <c r="AE356" s="42">
        <f>'Solar - CSP'!T391</f>
        <v>51</v>
      </c>
      <c r="AF356" s="42">
        <f>'Solar - CSP'!U391</f>
        <v>51</v>
      </c>
      <c r="AG356" s="42">
        <f>'Solar - CSP'!V391</f>
        <v>51</v>
      </c>
      <c r="AH356" s="42">
        <f>'Solar - CSP'!W391</f>
        <v>51</v>
      </c>
      <c r="AI356" s="42">
        <f>'Solar - CSP'!X391</f>
        <v>51</v>
      </c>
      <c r="AJ356" s="42">
        <f>'Solar - CSP'!Y391</f>
        <v>51</v>
      </c>
      <c r="AK356" s="42">
        <f>'Solar - CSP'!Z391</f>
        <v>51</v>
      </c>
      <c r="AL356" s="42">
        <f>'Solar - CSP'!AA391</f>
        <v>51</v>
      </c>
      <c r="AM356" s="42">
        <f>'Solar - CSP'!AB391</f>
        <v>51</v>
      </c>
      <c r="AN356" s="42">
        <f>'Solar - CSP'!AC391</f>
        <v>51</v>
      </c>
      <c r="AO356" s="42">
        <f>'Solar - CSP'!AD391</f>
        <v>51</v>
      </c>
      <c r="AP356" s="42">
        <f>'Solar - CSP'!AE391</f>
        <v>51</v>
      </c>
      <c r="AQ356" s="42">
        <f>'Solar - CSP'!AF391</f>
        <v>51</v>
      </c>
      <c r="AR356" s="42">
        <f>'Solar - CSP'!AG391</f>
        <v>51</v>
      </c>
      <c r="AS356" s="42">
        <f>'Solar - CSP'!AH391</f>
        <v>51</v>
      </c>
      <c r="AT356" s="42">
        <f>'Solar - CSP'!AI391</f>
        <v>51</v>
      </c>
      <c r="AU356" s="42">
        <f>'Solar - CSP'!AJ391</f>
        <v>51</v>
      </c>
      <c r="AV356" s="42">
        <f>'Solar - CSP'!AK391</f>
        <v>51</v>
      </c>
      <c r="AW356" s="42">
        <f>'Solar - CSP'!AL391</f>
        <v>51</v>
      </c>
      <c r="AX356" s="42">
        <f>'Solar - CSP'!AM391</f>
        <v>51</v>
      </c>
      <c r="AY356" s="42">
        <f>'Solar - CSP'!AN391</f>
        <v>51</v>
      </c>
      <c r="AZ356" s="42">
        <f>'Solar - CSP'!AO391</f>
        <v>51</v>
      </c>
      <c r="BA356" s="42">
        <f>'Solar - CSP'!AP391</f>
        <v>51</v>
      </c>
      <c r="BB356" s="42">
        <f>'Solar - CSP'!AQ391</f>
        <v>51</v>
      </c>
      <c r="BC356" s="42">
        <f>'Solar - CSP'!AR391</f>
        <v>51</v>
      </c>
      <c r="BD356" s="42">
        <f>'Solar - CSP'!AS391</f>
        <v>51</v>
      </c>
      <c r="BE356" s="42">
        <f>'Solar - CSP'!AT391</f>
        <v>51</v>
      </c>
      <c r="BF356" s="42">
        <f>'Solar - CSP'!AU391</f>
        <v>51</v>
      </c>
      <c r="BG356" s="42">
        <f>'Solar - CSP'!AV391</f>
        <v>51</v>
      </c>
    </row>
    <row r="357" spans="1:59">
      <c r="A357" s="872"/>
      <c r="B357" s="874"/>
      <c r="D357" s="802"/>
      <c r="E357" s="8" t="str">
        <f>'Solar - CSP'!K392</f>
        <v>6 hrs TES - Class 5 - mid</v>
      </c>
      <c r="F357" s="42"/>
      <c r="G357" s="42"/>
      <c r="H357" s="42"/>
      <c r="I357" s="42"/>
      <c r="J357" s="42"/>
      <c r="K357" s="42"/>
      <c r="L357" s="42"/>
      <c r="M357" s="42"/>
      <c r="N357" s="42"/>
      <c r="O357" s="42"/>
      <c r="P357" s="42"/>
      <c r="Q357" s="42"/>
      <c r="R357" s="42"/>
      <c r="S357" s="42"/>
      <c r="T357" s="42"/>
      <c r="U357" s="42"/>
      <c r="V357" s="42">
        <f>'Solar - CSP'!L67</f>
        <v>75</v>
      </c>
      <c r="W357" s="42">
        <f>'Solar - CSP'!L392</f>
        <v>71</v>
      </c>
      <c r="X357" s="42">
        <f>'Solar - CSP'!M392</f>
        <v>68</v>
      </c>
      <c r="Y357" s="42">
        <f>'Solar - CSP'!N392</f>
        <v>65</v>
      </c>
      <c r="Z357" s="42">
        <f>'Solar - CSP'!O392</f>
        <v>61</v>
      </c>
      <c r="AA357" s="42">
        <f>'Solar - CSP'!P392</f>
        <v>58</v>
      </c>
      <c r="AB357" s="42">
        <f>'Solar - CSP'!Q392</f>
        <v>54</v>
      </c>
      <c r="AC357" s="42">
        <f>'Solar - CSP'!R392</f>
        <v>51</v>
      </c>
      <c r="AD357" s="42">
        <f>'Solar - CSP'!S392</f>
        <v>51</v>
      </c>
      <c r="AE357" s="42">
        <f>'Solar - CSP'!T392</f>
        <v>51</v>
      </c>
      <c r="AF357" s="42">
        <f>'Solar - CSP'!U392</f>
        <v>51</v>
      </c>
      <c r="AG357" s="42">
        <f>'Solar - CSP'!V392</f>
        <v>51</v>
      </c>
      <c r="AH357" s="42">
        <f>'Solar - CSP'!W392</f>
        <v>51</v>
      </c>
      <c r="AI357" s="42">
        <f>'Solar - CSP'!X392</f>
        <v>51</v>
      </c>
      <c r="AJ357" s="42">
        <f>'Solar - CSP'!Y392</f>
        <v>51</v>
      </c>
      <c r="AK357" s="42">
        <f>'Solar - CSP'!Z392</f>
        <v>51</v>
      </c>
      <c r="AL357" s="42">
        <f>'Solar - CSP'!AA392</f>
        <v>51</v>
      </c>
      <c r="AM357" s="42">
        <f>'Solar - CSP'!AB392</f>
        <v>51</v>
      </c>
      <c r="AN357" s="42">
        <f>'Solar - CSP'!AC392</f>
        <v>51</v>
      </c>
      <c r="AO357" s="42">
        <f>'Solar - CSP'!AD392</f>
        <v>51</v>
      </c>
      <c r="AP357" s="42">
        <f>'Solar - CSP'!AE392</f>
        <v>51</v>
      </c>
      <c r="AQ357" s="42">
        <f>'Solar - CSP'!AF392</f>
        <v>51</v>
      </c>
      <c r="AR357" s="42">
        <f>'Solar - CSP'!AG392</f>
        <v>51</v>
      </c>
      <c r="AS357" s="42">
        <f>'Solar - CSP'!AH392</f>
        <v>51</v>
      </c>
      <c r="AT357" s="42">
        <f>'Solar - CSP'!AI392</f>
        <v>51</v>
      </c>
      <c r="AU357" s="42">
        <f>'Solar - CSP'!AJ392</f>
        <v>51</v>
      </c>
      <c r="AV357" s="42">
        <f>'Solar - CSP'!AK392</f>
        <v>51</v>
      </c>
      <c r="AW357" s="42">
        <f>'Solar - CSP'!AL392</f>
        <v>51</v>
      </c>
      <c r="AX357" s="42">
        <f>'Solar - CSP'!AM392</f>
        <v>51</v>
      </c>
      <c r="AY357" s="42">
        <f>'Solar - CSP'!AN392</f>
        <v>51</v>
      </c>
      <c r="AZ357" s="42">
        <f>'Solar - CSP'!AO392</f>
        <v>51</v>
      </c>
      <c r="BA357" s="42">
        <f>'Solar - CSP'!AP392</f>
        <v>51</v>
      </c>
      <c r="BB357" s="42">
        <f>'Solar - CSP'!AQ392</f>
        <v>51</v>
      </c>
      <c r="BC357" s="42">
        <f>'Solar - CSP'!AR392</f>
        <v>51</v>
      </c>
      <c r="BD357" s="42">
        <f>'Solar - CSP'!AS392</f>
        <v>51</v>
      </c>
      <c r="BE357" s="42">
        <f>'Solar - CSP'!AT392</f>
        <v>51</v>
      </c>
      <c r="BF357" s="42">
        <f>'Solar - CSP'!AU392</f>
        <v>51</v>
      </c>
      <c r="BG357" s="42">
        <f>'Solar - CSP'!AV392</f>
        <v>51</v>
      </c>
    </row>
    <row r="358" spans="1:59">
      <c r="A358" s="872"/>
      <c r="B358" s="874"/>
      <c r="D358" s="802"/>
      <c r="E358" s="8" t="str">
        <f>'Solar - CSP'!K393</f>
        <v>6 hrs TES - Class 5 - high</v>
      </c>
      <c r="F358" s="42"/>
      <c r="G358" s="42"/>
      <c r="H358" s="42"/>
      <c r="I358" s="42"/>
      <c r="J358" s="42"/>
      <c r="K358" s="42"/>
      <c r="L358" s="42"/>
      <c r="M358" s="42"/>
      <c r="N358" s="42"/>
      <c r="O358" s="42"/>
      <c r="P358" s="42"/>
      <c r="Q358" s="42"/>
      <c r="R358" s="42"/>
      <c r="S358" s="42"/>
      <c r="T358" s="42"/>
      <c r="U358" s="42"/>
      <c r="V358" s="42"/>
      <c r="W358" s="42">
        <f>'Solar - CSP'!L393</f>
        <v>71</v>
      </c>
      <c r="X358" s="42">
        <f>'Solar - CSP'!M393</f>
        <v>68</v>
      </c>
      <c r="Y358" s="42">
        <f>'Solar - CSP'!N393</f>
        <v>65</v>
      </c>
      <c r="Z358" s="42">
        <f>'Solar - CSP'!O393</f>
        <v>61</v>
      </c>
      <c r="AA358" s="42">
        <f>'Solar - CSP'!P393</f>
        <v>58</v>
      </c>
      <c r="AB358" s="42">
        <f>'Solar - CSP'!Q393</f>
        <v>54</v>
      </c>
      <c r="AC358" s="42">
        <f>'Solar - CSP'!R393</f>
        <v>51</v>
      </c>
      <c r="AD358" s="42">
        <f>'Solar - CSP'!S393</f>
        <v>51</v>
      </c>
      <c r="AE358" s="42">
        <f>'Solar - CSP'!T393</f>
        <v>51</v>
      </c>
      <c r="AF358" s="42">
        <f>'Solar - CSP'!U393</f>
        <v>51</v>
      </c>
      <c r="AG358" s="42">
        <f>'Solar - CSP'!V393</f>
        <v>51</v>
      </c>
      <c r="AH358" s="42">
        <f>'Solar - CSP'!W393</f>
        <v>51</v>
      </c>
      <c r="AI358" s="42">
        <f>'Solar - CSP'!X393</f>
        <v>51</v>
      </c>
      <c r="AJ358" s="42">
        <f>'Solar - CSP'!Y393</f>
        <v>51</v>
      </c>
      <c r="AK358" s="42">
        <f>'Solar - CSP'!Z393</f>
        <v>51</v>
      </c>
      <c r="AL358" s="42">
        <f>'Solar - CSP'!AA393</f>
        <v>51</v>
      </c>
      <c r="AM358" s="42">
        <f>'Solar - CSP'!AB393</f>
        <v>51</v>
      </c>
      <c r="AN358" s="42">
        <f>'Solar - CSP'!AC393</f>
        <v>51</v>
      </c>
      <c r="AO358" s="42">
        <f>'Solar - CSP'!AD393</f>
        <v>51</v>
      </c>
      <c r="AP358" s="42">
        <f>'Solar - CSP'!AE393</f>
        <v>51</v>
      </c>
      <c r="AQ358" s="42">
        <f>'Solar - CSP'!AF393</f>
        <v>51</v>
      </c>
      <c r="AR358" s="42">
        <f>'Solar - CSP'!AG393</f>
        <v>51</v>
      </c>
      <c r="AS358" s="42">
        <f>'Solar - CSP'!AH393</f>
        <v>51</v>
      </c>
      <c r="AT358" s="42">
        <f>'Solar - CSP'!AI393</f>
        <v>51</v>
      </c>
      <c r="AU358" s="42">
        <f>'Solar - CSP'!AJ393</f>
        <v>51</v>
      </c>
      <c r="AV358" s="42">
        <f>'Solar - CSP'!AK393</f>
        <v>51</v>
      </c>
      <c r="AW358" s="42">
        <f>'Solar - CSP'!AL393</f>
        <v>51</v>
      </c>
      <c r="AX358" s="42">
        <f>'Solar - CSP'!AM393</f>
        <v>51</v>
      </c>
      <c r="AY358" s="42">
        <f>'Solar - CSP'!AN393</f>
        <v>51</v>
      </c>
      <c r="AZ358" s="42">
        <f>'Solar - CSP'!AO393</f>
        <v>51</v>
      </c>
      <c r="BA358" s="42">
        <f>'Solar - CSP'!AP393</f>
        <v>51</v>
      </c>
      <c r="BB358" s="42">
        <f>'Solar - CSP'!AQ393</f>
        <v>51</v>
      </c>
      <c r="BC358" s="42">
        <f>'Solar - CSP'!AR393</f>
        <v>51</v>
      </c>
      <c r="BD358" s="42">
        <f>'Solar - CSP'!AS393</f>
        <v>51</v>
      </c>
      <c r="BE358" s="42">
        <f>'Solar - CSP'!AT393</f>
        <v>51</v>
      </c>
      <c r="BF358" s="42">
        <f>'Solar - CSP'!AU393</f>
        <v>51</v>
      </c>
      <c r="BG358" s="42">
        <f>'Solar - CSP'!AV393</f>
        <v>51</v>
      </c>
    </row>
    <row r="359" spans="1:59">
      <c r="A359" s="872"/>
      <c r="B359" s="874"/>
      <c r="D359" s="802"/>
      <c r="E359" s="8" t="str">
        <f>'Solar - CSP'!K394</f>
        <v>12 hrs TES - Class 1 - low</v>
      </c>
      <c r="F359" s="42"/>
      <c r="G359" s="42"/>
      <c r="H359" s="42"/>
      <c r="I359" s="42"/>
      <c r="J359" s="42"/>
      <c r="K359" s="42"/>
      <c r="L359" s="42"/>
      <c r="M359" s="42"/>
      <c r="N359" s="42"/>
      <c r="O359" s="42"/>
      <c r="P359" s="42"/>
      <c r="Q359" s="42"/>
      <c r="R359" s="42"/>
      <c r="S359" s="42"/>
      <c r="T359" s="42"/>
      <c r="U359" s="42"/>
      <c r="V359" s="42"/>
      <c r="W359" s="42">
        <f>'Solar - CSP'!L394</f>
        <v>71</v>
      </c>
      <c r="X359" s="42">
        <f>'Solar - CSP'!M394</f>
        <v>68</v>
      </c>
      <c r="Y359" s="42">
        <f>'Solar - CSP'!N394</f>
        <v>65</v>
      </c>
      <c r="Z359" s="42">
        <f>'Solar - CSP'!O394</f>
        <v>61</v>
      </c>
      <c r="AA359" s="42">
        <f>'Solar - CSP'!P394</f>
        <v>58</v>
      </c>
      <c r="AB359" s="42">
        <f>'Solar - CSP'!Q394</f>
        <v>54</v>
      </c>
      <c r="AC359" s="42">
        <f>'Solar - CSP'!R394</f>
        <v>51</v>
      </c>
      <c r="AD359" s="42">
        <f>'Solar - CSP'!S394</f>
        <v>51</v>
      </c>
      <c r="AE359" s="42">
        <f>'Solar - CSP'!T394</f>
        <v>51</v>
      </c>
      <c r="AF359" s="42">
        <f>'Solar - CSP'!U394</f>
        <v>51</v>
      </c>
      <c r="AG359" s="42">
        <f>'Solar - CSP'!V394</f>
        <v>51</v>
      </c>
      <c r="AH359" s="42">
        <f>'Solar - CSP'!W394</f>
        <v>51</v>
      </c>
      <c r="AI359" s="42">
        <f>'Solar - CSP'!X394</f>
        <v>51</v>
      </c>
      <c r="AJ359" s="42">
        <f>'Solar - CSP'!Y394</f>
        <v>51</v>
      </c>
      <c r="AK359" s="42">
        <f>'Solar - CSP'!Z394</f>
        <v>51</v>
      </c>
      <c r="AL359" s="42">
        <f>'Solar - CSP'!AA394</f>
        <v>51</v>
      </c>
      <c r="AM359" s="42">
        <f>'Solar - CSP'!AB394</f>
        <v>51</v>
      </c>
      <c r="AN359" s="42">
        <f>'Solar - CSP'!AC394</f>
        <v>51</v>
      </c>
      <c r="AO359" s="42">
        <f>'Solar - CSP'!AD394</f>
        <v>51</v>
      </c>
      <c r="AP359" s="42">
        <f>'Solar - CSP'!AE394</f>
        <v>51</v>
      </c>
      <c r="AQ359" s="42">
        <f>'Solar - CSP'!AF394</f>
        <v>51</v>
      </c>
      <c r="AR359" s="42">
        <f>'Solar - CSP'!AG394</f>
        <v>51</v>
      </c>
      <c r="AS359" s="42">
        <f>'Solar - CSP'!AH394</f>
        <v>51</v>
      </c>
      <c r="AT359" s="42">
        <f>'Solar - CSP'!AI394</f>
        <v>51</v>
      </c>
      <c r="AU359" s="42">
        <f>'Solar - CSP'!AJ394</f>
        <v>51</v>
      </c>
      <c r="AV359" s="42">
        <f>'Solar - CSP'!AK394</f>
        <v>51</v>
      </c>
      <c r="AW359" s="42">
        <f>'Solar - CSP'!AL394</f>
        <v>51</v>
      </c>
      <c r="AX359" s="42">
        <f>'Solar - CSP'!AM394</f>
        <v>51</v>
      </c>
      <c r="AY359" s="42">
        <f>'Solar - CSP'!AN394</f>
        <v>51</v>
      </c>
      <c r="AZ359" s="42">
        <f>'Solar - CSP'!AO394</f>
        <v>51</v>
      </c>
      <c r="BA359" s="42">
        <f>'Solar - CSP'!AP394</f>
        <v>51</v>
      </c>
      <c r="BB359" s="42">
        <f>'Solar - CSP'!AQ394</f>
        <v>51</v>
      </c>
      <c r="BC359" s="42">
        <f>'Solar - CSP'!AR394</f>
        <v>51</v>
      </c>
      <c r="BD359" s="42">
        <f>'Solar - CSP'!AS394</f>
        <v>51</v>
      </c>
      <c r="BE359" s="42">
        <f>'Solar - CSP'!AT394</f>
        <v>51</v>
      </c>
      <c r="BF359" s="42">
        <f>'Solar - CSP'!AU394</f>
        <v>51</v>
      </c>
      <c r="BG359" s="42">
        <f>'Solar - CSP'!AV394</f>
        <v>51</v>
      </c>
    </row>
    <row r="360" spans="1:59">
      <c r="A360" s="872"/>
      <c r="B360" s="874"/>
      <c r="D360" s="802"/>
      <c r="E360" s="8" t="str">
        <f>'Solar - CSP'!K395</f>
        <v>12 hrs TES - Class 1 - mid</v>
      </c>
      <c r="F360" s="42"/>
      <c r="G360" s="42"/>
      <c r="H360" s="42"/>
      <c r="I360" s="42"/>
      <c r="J360" s="42"/>
      <c r="K360" s="42"/>
      <c r="L360" s="42"/>
      <c r="M360" s="42"/>
      <c r="N360" s="42"/>
      <c r="O360" s="42"/>
      <c r="P360" s="42"/>
      <c r="Q360" s="42"/>
      <c r="R360" s="42"/>
      <c r="S360" s="42"/>
      <c r="T360" s="42"/>
      <c r="U360" s="42"/>
      <c r="V360" s="42">
        <f>'Solar - CSP'!L68</f>
        <v>75</v>
      </c>
      <c r="W360" s="42">
        <f>'Solar - CSP'!L395</f>
        <v>71</v>
      </c>
      <c r="X360" s="42">
        <f>'Solar - CSP'!M395</f>
        <v>68</v>
      </c>
      <c r="Y360" s="42">
        <f>'Solar - CSP'!N395</f>
        <v>65</v>
      </c>
      <c r="Z360" s="42">
        <f>'Solar - CSP'!O395</f>
        <v>61</v>
      </c>
      <c r="AA360" s="42">
        <f>'Solar - CSP'!P395</f>
        <v>58</v>
      </c>
      <c r="AB360" s="42">
        <f>'Solar - CSP'!Q395</f>
        <v>54</v>
      </c>
      <c r="AC360" s="42">
        <f>'Solar - CSP'!R395</f>
        <v>51</v>
      </c>
      <c r="AD360" s="42">
        <f>'Solar - CSP'!S395</f>
        <v>51</v>
      </c>
      <c r="AE360" s="42">
        <f>'Solar - CSP'!T395</f>
        <v>51</v>
      </c>
      <c r="AF360" s="42">
        <f>'Solar - CSP'!U395</f>
        <v>51</v>
      </c>
      <c r="AG360" s="42">
        <f>'Solar - CSP'!V395</f>
        <v>51</v>
      </c>
      <c r="AH360" s="42">
        <f>'Solar - CSP'!W395</f>
        <v>51</v>
      </c>
      <c r="AI360" s="42">
        <f>'Solar - CSP'!X395</f>
        <v>51</v>
      </c>
      <c r="AJ360" s="42">
        <f>'Solar - CSP'!Y395</f>
        <v>51</v>
      </c>
      <c r="AK360" s="42">
        <f>'Solar - CSP'!Z395</f>
        <v>51</v>
      </c>
      <c r="AL360" s="42">
        <f>'Solar - CSP'!AA395</f>
        <v>51</v>
      </c>
      <c r="AM360" s="42">
        <f>'Solar - CSP'!AB395</f>
        <v>51</v>
      </c>
      <c r="AN360" s="42">
        <f>'Solar - CSP'!AC395</f>
        <v>51</v>
      </c>
      <c r="AO360" s="42">
        <f>'Solar - CSP'!AD395</f>
        <v>51</v>
      </c>
      <c r="AP360" s="42">
        <f>'Solar - CSP'!AE395</f>
        <v>51</v>
      </c>
      <c r="AQ360" s="42">
        <f>'Solar - CSP'!AF395</f>
        <v>51</v>
      </c>
      <c r="AR360" s="42">
        <f>'Solar - CSP'!AG395</f>
        <v>51</v>
      </c>
      <c r="AS360" s="42">
        <f>'Solar - CSP'!AH395</f>
        <v>51</v>
      </c>
      <c r="AT360" s="42">
        <f>'Solar - CSP'!AI395</f>
        <v>51</v>
      </c>
      <c r="AU360" s="42">
        <f>'Solar - CSP'!AJ395</f>
        <v>51</v>
      </c>
      <c r="AV360" s="42">
        <f>'Solar - CSP'!AK395</f>
        <v>51</v>
      </c>
      <c r="AW360" s="42">
        <f>'Solar - CSP'!AL395</f>
        <v>51</v>
      </c>
      <c r="AX360" s="42">
        <f>'Solar - CSP'!AM395</f>
        <v>51</v>
      </c>
      <c r="AY360" s="42">
        <f>'Solar - CSP'!AN395</f>
        <v>51</v>
      </c>
      <c r="AZ360" s="42">
        <f>'Solar - CSP'!AO395</f>
        <v>51</v>
      </c>
      <c r="BA360" s="42">
        <f>'Solar - CSP'!AP395</f>
        <v>51</v>
      </c>
      <c r="BB360" s="42">
        <f>'Solar - CSP'!AQ395</f>
        <v>51</v>
      </c>
      <c r="BC360" s="42">
        <f>'Solar - CSP'!AR395</f>
        <v>51</v>
      </c>
      <c r="BD360" s="42">
        <f>'Solar - CSP'!AS395</f>
        <v>51</v>
      </c>
      <c r="BE360" s="42">
        <f>'Solar - CSP'!AT395</f>
        <v>51</v>
      </c>
      <c r="BF360" s="42">
        <f>'Solar - CSP'!AU395</f>
        <v>51</v>
      </c>
      <c r="BG360" s="42">
        <f>'Solar - CSP'!AV395</f>
        <v>51</v>
      </c>
    </row>
    <row r="361" spans="1:59">
      <c r="A361" s="872"/>
      <c r="B361" s="874"/>
      <c r="D361" s="802"/>
      <c r="E361" s="8" t="str">
        <f>'Solar - CSP'!K396</f>
        <v>12 hrs TES - Class 1 - high</v>
      </c>
      <c r="F361" s="42"/>
      <c r="G361" s="42"/>
      <c r="H361" s="42"/>
      <c r="I361" s="42"/>
      <c r="J361" s="42"/>
      <c r="K361" s="42"/>
      <c r="L361" s="42"/>
      <c r="M361" s="42"/>
      <c r="N361" s="42"/>
      <c r="O361" s="42"/>
      <c r="P361" s="42"/>
      <c r="Q361" s="42"/>
      <c r="R361" s="42"/>
      <c r="S361" s="42"/>
      <c r="T361" s="42"/>
      <c r="U361" s="42"/>
      <c r="V361" s="42"/>
      <c r="W361" s="42">
        <f>'Solar - CSP'!L396</f>
        <v>71</v>
      </c>
      <c r="X361" s="42">
        <f>'Solar - CSP'!M396</f>
        <v>68</v>
      </c>
      <c r="Y361" s="42">
        <f>'Solar - CSP'!N396</f>
        <v>65</v>
      </c>
      <c r="Z361" s="42">
        <f>'Solar - CSP'!O396</f>
        <v>61</v>
      </c>
      <c r="AA361" s="42">
        <f>'Solar - CSP'!P396</f>
        <v>58</v>
      </c>
      <c r="AB361" s="42">
        <f>'Solar - CSP'!Q396</f>
        <v>54</v>
      </c>
      <c r="AC361" s="42">
        <f>'Solar - CSP'!R396</f>
        <v>51</v>
      </c>
      <c r="AD361" s="42">
        <f>'Solar - CSP'!S396</f>
        <v>51</v>
      </c>
      <c r="AE361" s="42">
        <f>'Solar - CSP'!T396</f>
        <v>51</v>
      </c>
      <c r="AF361" s="42">
        <f>'Solar - CSP'!U396</f>
        <v>51</v>
      </c>
      <c r="AG361" s="42">
        <f>'Solar - CSP'!V396</f>
        <v>51</v>
      </c>
      <c r="AH361" s="42">
        <f>'Solar - CSP'!W396</f>
        <v>51</v>
      </c>
      <c r="AI361" s="42">
        <f>'Solar - CSP'!X396</f>
        <v>51</v>
      </c>
      <c r="AJ361" s="42">
        <f>'Solar - CSP'!Y396</f>
        <v>51</v>
      </c>
      <c r="AK361" s="42">
        <f>'Solar - CSP'!Z396</f>
        <v>51</v>
      </c>
      <c r="AL361" s="42">
        <f>'Solar - CSP'!AA396</f>
        <v>51</v>
      </c>
      <c r="AM361" s="42">
        <f>'Solar - CSP'!AB396</f>
        <v>51</v>
      </c>
      <c r="AN361" s="42">
        <f>'Solar - CSP'!AC396</f>
        <v>51</v>
      </c>
      <c r="AO361" s="42">
        <f>'Solar - CSP'!AD396</f>
        <v>51</v>
      </c>
      <c r="AP361" s="42">
        <f>'Solar - CSP'!AE396</f>
        <v>51</v>
      </c>
      <c r="AQ361" s="42">
        <f>'Solar - CSP'!AF396</f>
        <v>51</v>
      </c>
      <c r="AR361" s="42">
        <f>'Solar - CSP'!AG396</f>
        <v>51</v>
      </c>
      <c r="AS361" s="42">
        <f>'Solar - CSP'!AH396</f>
        <v>51</v>
      </c>
      <c r="AT361" s="42">
        <f>'Solar - CSP'!AI396</f>
        <v>51</v>
      </c>
      <c r="AU361" s="42">
        <f>'Solar - CSP'!AJ396</f>
        <v>51</v>
      </c>
      <c r="AV361" s="42">
        <f>'Solar - CSP'!AK396</f>
        <v>51</v>
      </c>
      <c r="AW361" s="42">
        <f>'Solar - CSP'!AL396</f>
        <v>51</v>
      </c>
      <c r="AX361" s="42">
        <f>'Solar - CSP'!AM396</f>
        <v>51</v>
      </c>
      <c r="AY361" s="42">
        <f>'Solar - CSP'!AN396</f>
        <v>51</v>
      </c>
      <c r="AZ361" s="42">
        <f>'Solar - CSP'!AO396</f>
        <v>51</v>
      </c>
      <c r="BA361" s="42">
        <f>'Solar - CSP'!AP396</f>
        <v>51</v>
      </c>
      <c r="BB361" s="42">
        <f>'Solar - CSP'!AQ396</f>
        <v>51</v>
      </c>
      <c r="BC361" s="42">
        <f>'Solar - CSP'!AR396</f>
        <v>51</v>
      </c>
      <c r="BD361" s="42">
        <f>'Solar - CSP'!AS396</f>
        <v>51</v>
      </c>
      <c r="BE361" s="42">
        <f>'Solar - CSP'!AT396</f>
        <v>51</v>
      </c>
      <c r="BF361" s="42">
        <f>'Solar - CSP'!AU396</f>
        <v>51</v>
      </c>
      <c r="BG361" s="42">
        <f>'Solar - CSP'!AV396</f>
        <v>51</v>
      </c>
    </row>
    <row r="362" spans="1:59">
      <c r="A362" s="872"/>
      <c r="B362" s="874"/>
      <c r="D362" s="802"/>
      <c r="E362" s="8" t="str">
        <f>'Solar - CSP'!K397</f>
        <v>12 hrs TES - Class 3 - low</v>
      </c>
      <c r="F362" s="42"/>
      <c r="G362" s="42"/>
      <c r="H362" s="42"/>
      <c r="I362" s="42"/>
      <c r="J362" s="42"/>
      <c r="K362" s="42"/>
      <c r="L362" s="42"/>
      <c r="M362" s="42"/>
      <c r="N362" s="42"/>
      <c r="O362" s="42"/>
      <c r="P362" s="42"/>
      <c r="Q362" s="42"/>
      <c r="R362" s="42"/>
      <c r="S362" s="42"/>
      <c r="T362" s="42"/>
      <c r="U362" s="42"/>
      <c r="V362" s="42"/>
      <c r="W362" s="42">
        <f>'Solar - CSP'!L397</f>
        <v>71</v>
      </c>
      <c r="X362" s="42">
        <f>'Solar - CSP'!M397</f>
        <v>68</v>
      </c>
      <c r="Y362" s="42">
        <f>'Solar - CSP'!N397</f>
        <v>65</v>
      </c>
      <c r="Z362" s="42">
        <f>'Solar - CSP'!O397</f>
        <v>61</v>
      </c>
      <c r="AA362" s="42">
        <f>'Solar - CSP'!P397</f>
        <v>58</v>
      </c>
      <c r="AB362" s="42">
        <f>'Solar - CSP'!Q397</f>
        <v>54</v>
      </c>
      <c r="AC362" s="42">
        <f>'Solar - CSP'!R397</f>
        <v>51</v>
      </c>
      <c r="AD362" s="42">
        <f>'Solar - CSP'!S397</f>
        <v>51</v>
      </c>
      <c r="AE362" s="42">
        <f>'Solar - CSP'!T397</f>
        <v>51</v>
      </c>
      <c r="AF362" s="42">
        <f>'Solar - CSP'!U397</f>
        <v>51</v>
      </c>
      <c r="AG362" s="42">
        <f>'Solar - CSP'!V397</f>
        <v>51</v>
      </c>
      <c r="AH362" s="42">
        <f>'Solar - CSP'!W397</f>
        <v>51</v>
      </c>
      <c r="AI362" s="42">
        <f>'Solar - CSP'!X397</f>
        <v>51</v>
      </c>
      <c r="AJ362" s="42">
        <f>'Solar - CSP'!Y397</f>
        <v>51</v>
      </c>
      <c r="AK362" s="42">
        <f>'Solar - CSP'!Z397</f>
        <v>51</v>
      </c>
      <c r="AL362" s="42">
        <f>'Solar - CSP'!AA397</f>
        <v>51</v>
      </c>
      <c r="AM362" s="42">
        <f>'Solar - CSP'!AB397</f>
        <v>51</v>
      </c>
      <c r="AN362" s="42">
        <f>'Solar - CSP'!AC397</f>
        <v>51</v>
      </c>
      <c r="AO362" s="42">
        <f>'Solar - CSP'!AD397</f>
        <v>51</v>
      </c>
      <c r="AP362" s="42">
        <f>'Solar - CSP'!AE397</f>
        <v>51</v>
      </c>
      <c r="AQ362" s="42">
        <f>'Solar - CSP'!AF397</f>
        <v>51</v>
      </c>
      <c r="AR362" s="42">
        <f>'Solar - CSP'!AG397</f>
        <v>51</v>
      </c>
      <c r="AS362" s="42">
        <f>'Solar - CSP'!AH397</f>
        <v>51</v>
      </c>
      <c r="AT362" s="42">
        <f>'Solar - CSP'!AI397</f>
        <v>51</v>
      </c>
      <c r="AU362" s="42">
        <f>'Solar - CSP'!AJ397</f>
        <v>51</v>
      </c>
      <c r="AV362" s="42">
        <f>'Solar - CSP'!AK397</f>
        <v>51</v>
      </c>
      <c r="AW362" s="42">
        <f>'Solar - CSP'!AL397</f>
        <v>51</v>
      </c>
      <c r="AX362" s="42">
        <f>'Solar - CSP'!AM397</f>
        <v>51</v>
      </c>
      <c r="AY362" s="42">
        <f>'Solar - CSP'!AN397</f>
        <v>51</v>
      </c>
      <c r="AZ362" s="42">
        <f>'Solar - CSP'!AO397</f>
        <v>51</v>
      </c>
      <c r="BA362" s="42">
        <f>'Solar - CSP'!AP397</f>
        <v>51</v>
      </c>
      <c r="BB362" s="42">
        <f>'Solar - CSP'!AQ397</f>
        <v>51</v>
      </c>
      <c r="BC362" s="42">
        <f>'Solar - CSP'!AR397</f>
        <v>51</v>
      </c>
      <c r="BD362" s="42">
        <f>'Solar - CSP'!AS397</f>
        <v>51</v>
      </c>
      <c r="BE362" s="42">
        <f>'Solar - CSP'!AT397</f>
        <v>51</v>
      </c>
      <c r="BF362" s="42">
        <f>'Solar - CSP'!AU397</f>
        <v>51</v>
      </c>
      <c r="BG362" s="42">
        <f>'Solar - CSP'!AV397</f>
        <v>51</v>
      </c>
    </row>
    <row r="363" spans="1:59">
      <c r="A363" s="872"/>
      <c r="B363" s="874"/>
      <c r="D363" s="802"/>
      <c r="E363" s="8" t="str">
        <f>'Solar - CSP'!K398</f>
        <v>12 hrs TES - Class 3 - mid</v>
      </c>
      <c r="F363" s="42"/>
      <c r="G363" s="42"/>
      <c r="H363" s="42"/>
      <c r="I363" s="42"/>
      <c r="J363" s="42"/>
      <c r="K363" s="42"/>
      <c r="L363" s="42"/>
      <c r="M363" s="42"/>
      <c r="N363" s="42"/>
      <c r="O363" s="42"/>
      <c r="P363" s="42"/>
      <c r="Q363" s="42"/>
      <c r="R363" s="42"/>
      <c r="S363" s="42"/>
      <c r="T363" s="42"/>
      <c r="U363" s="42"/>
      <c r="V363" s="42">
        <f>'Solar - CSP'!L69</f>
        <v>75</v>
      </c>
      <c r="W363" s="42">
        <f>'Solar - CSP'!L398</f>
        <v>71</v>
      </c>
      <c r="X363" s="42">
        <f>'Solar - CSP'!M398</f>
        <v>68</v>
      </c>
      <c r="Y363" s="42">
        <f>'Solar - CSP'!N398</f>
        <v>65</v>
      </c>
      <c r="Z363" s="42">
        <f>'Solar - CSP'!O398</f>
        <v>61</v>
      </c>
      <c r="AA363" s="42">
        <f>'Solar - CSP'!P398</f>
        <v>58</v>
      </c>
      <c r="AB363" s="42">
        <f>'Solar - CSP'!Q398</f>
        <v>54</v>
      </c>
      <c r="AC363" s="42">
        <f>'Solar - CSP'!R398</f>
        <v>51</v>
      </c>
      <c r="AD363" s="42">
        <f>'Solar - CSP'!S398</f>
        <v>51</v>
      </c>
      <c r="AE363" s="42">
        <f>'Solar - CSP'!T398</f>
        <v>51</v>
      </c>
      <c r="AF363" s="42">
        <f>'Solar - CSP'!U398</f>
        <v>51</v>
      </c>
      <c r="AG363" s="42">
        <f>'Solar - CSP'!V398</f>
        <v>51</v>
      </c>
      <c r="AH363" s="42">
        <f>'Solar - CSP'!W398</f>
        <v>51</v>
      </c>
      <c r="AI363" s="42">
        <f>'Solar - CSP'!X398</f>
        <v>51</v>
      </c>
      <c r="AJ363" s="42">
        <f>'Solar - CSP'!Y398</f>
        <v>51</v>
      </c>
      <c r="AK363" s="42">
        <f>'Solar - CSP'!Z398</f>
        <v>51</v>
      </c>
      <c r="AL363" s="42">
        <f>'Solar - CSP'!AA398</f>
        <v>51</v>
      </c>
      <c r="AM363" s="42">
        <f>'Solar - CSP'!AB398</f>
        <v>51</v>
      </c>
      <c r="AN363" s="42">
        <f>'Solar - CSP'!AC398</f>
        <v>51</v>
      </c>
      <c r="AO363" s="42">
        <f>'Solar - CSP'!AD398</f>
        <v>51</v>
      </c>
      <c r="AP363" s="42">
        <f>'Solar - CSP'!AE398</f>
        <v>51</v>
      </c>
      <c r="AQ363" s="42">
        <f>'Solar - CSP'!AF398</f>
        <v>51</v>
      </c>
      <c r="AR363" s="42">
        <f>'Solar - CSP'!AG398</f>
        <v>51</v>
      </c>
      <c r="AS363" s="42">
        <f>'Solar - CSP'!AH398</f>
        <v>51</v>
      </c>
      <c r="AT363" s="42">
        <f>'Solar - CSP'!AI398</f>
        <v>51</v>
      </c>
      <c r="AU363" s="42">
        <f>'Solar - CSP'!AJ398</f>
        <v>51</v>
      </c>
      <c r="AV363" s="42">
        <f>'Solar - CSP'!AK398</f>
        <v>51</v>
      </c>
      <c r="AW363" s="42">
        <f>'Solar - CSP'!AL398</f>
        <v>51</v>
      </c>
      <c r="AX363" s="42">
        <f>'Solar - CSP'!AM398</f>
        <v>51</v>
      </c>
      <c r="AY363" s="42">
        <f>'Solar - CSP'!AN398</f>
        <v>51</v>
      </c>
      <c r="AZ363" s="42">
        <f>'Solar - CSP'!AO398</f>
        <v>51</v>
      </c>
      <c r="BA363" s="42">
        <f>'Solar - CSP'!AP398</f>
        <v>51</v>
      </c>
      <c r="BB363" s="42">
        <f>'Solar - CSP'!AQ398</f>
        <v>51</v>
      </c>
      <c r="BC363" s="42">
        <f>'Solar - CSP'!AR398</f>
        <v>51</v>
      </c>
      <c r="BD363" s="42">
        <f>'Solar - CSP'!AS398</f>
        <v>51</v>
      </c>
      <c r="BE363" s="42">
        <f>'Solar - CSP'!AT398</f>
        <v>51</v>
      </c>
      <c r="BF363" s="42">
        <f>'Solar - CSP'!AU398</f>
        <v>51</v>
      </c>
      <c r="BG363" s="42">
        <f>'Solar - CSP'!AV398</f>
        <v>51</v>
      </c>
    </row>
    <row r="364" spans="1:59">
      <c r="A364" s="872"/>
      <c r="B364" s="874"/>
      <c r="D364" s="802"/>
      <c r="E364" s="8" t="str">
        <f>'Solar - CSP'!K399</f>
        <v>12 hrs TES - Class 3 - high</v>
      </c>
      <c r="F364" s="42"/>
      <c r="G364" s="42"/>
      <c r="H364" s="42"/>
      <c r="I364" s="42"/>
      <c r="J364" s="42"/>
      <c r="K364" s="42"/>
      <c r="L364" s="42"/>
      <c r="M364" s="42"/>
      <c r="N364" s="42"/>
      <c r="O364" s="42"/>
      <c r="P364" s="42"/>
      <c r="Q364" s="42"/>
      <c r="R364" s="42"/>
      <c r="S364" s="42"/>
      <c r="T364" s="42"/>
      <c r="U364" s="42"/>
      <c r="V364" s="42"/>
      <c r="W364" s="42">
        <f>'Solar - CSP'!L399</f>
        <v>71</v>
      </c>
      <c r="X364" s="42">
        <f>'Solar - CSP'!M399</f>
        <v>68</v>
      </c>
      <c r="Y364" s="42">
        <f>'Solar - CSP'!N399</f>
        <v>65</v>
      </c>
      <c r="Z364" s="42">
        <f>'Solar - CSP'!O399</f>
        <v>61</v>
      </c>
      <c r="AA364" s="42">
        <f>'Solar - CSP'!P399</f>
        <v>58</v>
      </c>
      <c r="AB364" s="42">
        <f>'Solar - CSP'!Q399</f>
        <v>54</v>
      </c>
      <c r="AC364" s="42">
        <f>'Solar - CSP'!R399</f>
        <v>51</v>
      </c>
      <c r="AD364" s="42">
        <f>'Solar - CSP'!S399</f>
        <v>51</v>
      </c>
      <c r="AE364" s="42">
        <f>'Solar - CSP'!T399</f>
        <v>51</v>
      </c>
      <c r="AF364" s="42">
        <f>'Solar - CSP'!U399</f>
        <v>51</v>
      </c>
      <c r="AG364" s="42">
        <f>'Solar - CSP'!V399</f>
        <v>51</v>
      </c>
      <c r="AH364" s="42">
        <f>'Solar - CSP'!W399</f>
        <v>51</v>
      </c>
      <c r="AI364" s="42">
        <f>'Solar - CSP'!X399</f>
        <v>51</v>
      </c>
      <c r="AJ364" s="42">
        <f>'Solar - CSP'!Y399</f>
        <v>51</v>
      </c>
      <c r="AK364" s="42">
        <f>'Solar - CSP'!Z399</f>
        <v>51</v>
      </c>
      <c r="AL364" s="42">
        <f>'Solar - CSP'!AA399</f>
        <v>51</v>
      </c>
      <c r="AM364" s="42">
        <f>'Solar - CSP'!AB399</f>
        <v>51</v>
      </c>
      <c r="AN364" s="42">
        <f>'Solar - CSP'!AC399</f>
        <v>51</v>
      </c>
      <c r="AO364" s="42">
        <f>'Solar - CSP'!AD399</f>
        <v>51</v>
      </c>
      <c r="AP364" s="42">
        <f>'Solar - CSP'!AE399</f>
        <v>51</v>
      </c>
      <c r="AQ364" s="42">
        <f>'Solar - CSP'!AF399</f>
        <v>51</v>
      </c>
      <c r="AR364" s="42">
        <f>'Solar - CSP'!AG399</f>
        <v>51</v>
      </c>
      <c r="AS364" s="42">
        <f>'Solar - CSP'!AH399</f>
        <v>51</v>
      </c>
      <c r="AT364" s="42">
        <f>'Solar - CSP'!AI399</f>
        <v>51</v>
      </c>
      <c r="AU364" s="42">
        <f>'Solar - CSP'!AJ399</f>
        <v>51</v>
      </c>
      <c r="AV364" s="42">
        <f>'Solar - CSP'!AK399</f>
        <v>51</v>
      </c>
      <c r="AW364" s="42">
        <f>'Solar - CSP'!AL399</f>
        <v>51</v>
      </c>
      <c r="AX364" s="42">
        <f>'Solar - CSP'!AM399</f>
        <v>51</v>
      </c>
      <c r="AY364" s="42">
        <f>'Solar - CSP'!AN399</f>
        <v>51</v>
      </c>
      <c r="AZ364" s="42">
        <f>'Solar - CSP'!AO399</f>
        <v>51</v>
      </c>
      <c r="BA364" s="42">
        <f>'Solar - CSP'!AP399</f>
        <v>51</v>
      </c>
      <c r="BB364" s="42">
        <f>'Solar - CSP'!AQ399</f>
        <v>51</v>
      </c>
      <c r="BC364" s="42">
        <f>'Solar - CSP'!AR399</f>
        <v>51</v>
      </c>
      <c r="BD364" s="42">
        <f>'Solar - CSP'!AS399</f>
        <v>51</v>
      </c>
      <c r="BE364" s="42">
        <f>'Solar - CSP'!AT399</f>
        <v>51</v>
      </c>
      <c r="BF364" s="42">
        <f>'Solar - CSP'!AU399</f>
        <v>51</v>
      </c>
      <c r="BG364" s="42">
        <f>'Solar - CSP'!AV399</f>
        <v>51</v>
      </c>
    </row>
    <row r="365" spans="1:59">
      <c r="A365" s="872"/>
      <c r="B365" s="874"/>
      <c r="D365" s="802"/>
      <c r="E365" s="8" t="str">
        <f>'Solar - CSP'!K400</f>
        <v>12 hrs TES - Class 5 - low</v>
      </c>
      <c r="F365" s="42"/>
      <c r="G365" s="42"/>
      <c r="H365" s="42"/>
      <c r="I365" s="42"/>
      <c r="J365" s="42"/>
      <c r="K365" s="42"/>
      <c r="L365" s="42"/>
      <c r="M365" s="42"/>
      <c r="N365" s="42"/>
      <c r="O365" s="42"/>
      <c r="P365" s="42"/>
      <c r="Q365" s="42"/>
      <c r="R365" s="42"/>
      <c r="S365" s="42"/>
      <c r="T365" s="42"/>
      <c r="U365" s="42"/>
      <c r="V365" s="42"/>
      <c r="W365" s="42">
        <f>'Solar - CSP'!L400</f>
        <v>71</v>
      </c>
      <c r="X365" s="42">
        <f>'Solar - CSP'!M400</f>
        <v>68</v>
      </c>
      <c r="Y365" s="42">
        <f>'Solar - CSP'!N400</f>
        <v>65</v>
      </c>
      <c r="Z365" s="42">
        <f>'Solar - CSP'!O400</f>
        <v>61</v>
      </c>
      <c r="AA365" s="42">
        <f>'Solar - CSP'!P400</f>
        <v>58</v>
      </c>
      <c r="AB365" s="42">
        <f>'Solar - CSP'!Q400</f>
        <v>54</v>
      </c>
      <c r="AC365" s="42">
        <f>'Solar - CSP'!R400</f>
        <v>51</v>
      </c>
      <c r="AD365" s="42">
        <f>'Solar - CSP'!S400</f>
        <v>51</v>
      </c>
      <c r="AE365" s="42">
        <f>'Solar - CSP'!T400</f>
        <v>51</v>
      </c>
      <c r="AF365" s="42">
        <f>'Solar - CSP'!U400</f>
        <v>51</v>
      </c>
      <c r="AG365" s="42">
        <f>'Solar - CSP'!V400</f>
        <v>51</v>
      </c>
      <c r="AH365" s="42">
        <f>'Solar - CSP'!W400</f>
        <v>51</v>
      </c>
      <c r="AI365" s="42">
        <f>'Solar - CSP'!X400</f>
        <v>51</v>
      </c>
      <c r="AJ365" s="42">
        <f>'Solar - CSP'!Y400</f>
        <v>51</v>
      </c>
      <c r="AK365" s="42">
        <f>'Solar - CSP'!Z400</f>
        <v>51</v>
      </c>
      <c r="AL365" s="42">
        <f>'Solar - CSP'!AA400</f>
        <v>51</v>
      </c>
      <c r="AM365" s="42">
        <f>'Solar - CSP'!AB400</f>
        <v>51</v>
      </c>
      <c r="AN365" s="42">
        <f>'Solar - CSP'!AC400</f>
        <v>51</v>
      </c>
      <c r="AO365" s="42">
        <f>'Solar - CSP'!AD400</f>
        <v>51</v>
      </c>
      <c r="AP365" s="42">
        <f>'Solar - CSP'!AE400</f>
        <v>51</v>
      </c>
      <c r="AQ365" s="42">
        <f>'Solar - CSP'!AF400</f>
        <v>51</v>
      </c>
      <c r="AR365" s="42">
        <f>'Solar - CSP'!AG400</f>
        <v>51</v>
      </c>
      <c r="AS365" s="42">
        <f>'Solar - CSP'!AH400</f>
        <v>51</v>
      </c>
      <c r="AT365" s="42">
        <f>'Solar - CSP'!AI400</f>
        <v>51</v>
      </c>
      <c r="AU365" s="42">
        <f>'Solar - CSP'!AJ400</f>
        <v>51</v>
      </c>
      <c r="AV365" s="42">
        <f>'Solar - CSP'!AK400</f>
        <v>51</v>
      </c>
      <c r="AW365" s="42">
        <f>'Solar - CSP'!AL400</f>
        <v>51</v>
      </c>
      <c r="AX365" s="42">
        <f>'Solar - CSP'!AM400</f>
        <v>51</v>
      </c>
      <c r="AY365" s="42">
        <f>'Solar - CSP'!AN400</f>
        <v>51</v>
      </c>
      <c r="AZ365" s="42">
        <f>'Solar - CSP'!AO400</f>
        <v>51</v>
      </c>
      <c r="BA365" s="42">
        <f>'Solar - CSP'!AP400</f>
        <v>51</v>
      </c>
      <c r="BB365" s="42">
        <f>'Solar - CSP'!AQ400</f>
        <v>51</v>
      </c>
      <c r="BC365" s="42">
        <f>'Solar - CSP'!AR400</f>
        <v>51</v>
      </c>
      <c r="BD365" s="42">
        <f>'Solar - CSP'!AS400</f>
        <v>51</v>
      </c>
      <c r="BE365" s="42">
        <f>'Solar - CSP'!AT400</f>
        <v>51</v>
      </c>
      <c r="BF365" s="42">
        <f>'Solar - CSP'!AU400</f>
        <v>51</v>
      </c>
      <c r="BG365" s="42">
        <f>'Solar - CSP'!AV400</f>
        <v>51</v>
      </c>
    </row>
    <row r="366" spans="1:59">
      <c r="A366" s="872"/>
      <c r="B366" s="874"/>
      <c r="D366" s="802"/>
      <c r="E366" s="8" t="str">
        <f>'Solar - CSP'!K401</f>
        <v>12 hrs TES - Class 5 - mid</v>
      </c>
      <c r="F366" s="42"/>
      <c r="G366" s="42"/>
      <c r="H366" s="42"/>
      <c r="I366" s="42"/>
      <c r="J366" s="42"/>
      <c r="K366" s="42"/>
      <c r="L366" s="42"/>
      <c r="M366" s="42"/>
      <c r="N366" s="42"/>
      <c r="O366" s="42"/>
      <c r="P366" s="42"/>
      <c r="Q366" s="42"/>
      <c r="R366" s="42"/>
      <c r="S366" s="387"/>
      <c r="T366" s="387"/>
      <c r="U366" s="387"/>
      <c r="V366" s="387">
        <f>'Solar - CSP'!L70</f>
        <v>75</v>
      </c>
      <c r="W366" s="42">
        <f>'Solar - CSP'!L401</f>
        <v>71</v>
      </c>
      <c r="X366" s="42">
        <f>'Solar - CSP'!M401</f>
        <v>68</v>
      </c>
      <c r="Y366" s="42">
        <f>'Solar - CSP'!N401</f>
        <v>65</v>
      </c>
      <c r="Z366" s="42">
        <f>'Solar - CSP'!O401</f>
        <v>61</v>
      </c>
      <c r="AA366" s="42">
        <f>'Solar - CSP'!P401</f>
        <v>58</v>
      </c>
      <c r="AB366" s="42">
        <f>'Solar - CSP'!Q401</f>
        <v>54</v>
      </c>
      <c r="AC366" s="42">
        <f>'Solar - CSP'!R401</f>
        <v>51</v>
      </c>
      <c r="AD366" s="42">
        <f>'Solar - CSP'!S401</f>
        <v>51</v>
      </c>
      <c r="AE366" s="42">
        <f>'Solar - CSP'!T401</f>
        <v>51</v>
      </c>
      <c r="AF366" s="42">
        <f>'Solar - CSP'!U401</f>
        <v>51</v>
      </c>
      <c r="AG366" s="42">
        <f>'Solar - CSP'!V401</f>
        <v>51</v>
      </c>
      <c r="AH366" s="42">
        <f>'Solar - CSP'!W401</f>
        <v>51</v>
      </c>
      <c r="AI366" s="42">
        <f>'Solar - CSP'!X401</f>
        <v>51</v>
      </c>
      <c r="AJ366" s="42">
        <f>'Solar - CSP'!Y401</f>
        <v>51</v>
      </c>
      <c r="AK366" s="42">
        <f>'Solar - CSP'!Z401</f>
        <v>51</v>
      </c>
      <c r="AL366" s="42">
        <f>'Solar - CSP'!AA401</f>
        <v>51</v>
      </c>
      <c r="AM366" s="42">
        <f>'Solar - CSP'!AB401</f>
        <v>51</v>
      </c>
      <c r="AN366" s="42">
        <f>'Solar - CSP'!AC401</f>
        <v>51</v>
      </c>
      <c r="AO366" s="42">
        <f>'Solar - CSP'!AD401</f>
        <v>51</v>
      </c>
      <c r="AP366" s="42">
        <f>'Solar - CSP'!AE401</f>
        <v>51</v>
      </c>
      <c r="AQ366" s="42">
        <f>'Solar - CSP'!AF401</f>
        <v>51</v>
      </c>
      <c r="AR366" s="42">
        <f>'Solar - CSP'!AG401</f>
        <v>51</v>
      </c>
      <c r="AS366" s="42">
        <f>'Solar - CSP'!AH401</f>
        <v>51</v>
      </c>
      <c r="AT366" s="42">
        <f>'Solar - CSP'!AI401</f>
        <v>51</v>
      </c>
      <c r="AU366" s="42">
        <f>'Solar - CSP'!AJ401</f>
        <v>51</v>
      </c>
      <c r="AV366" s="42">
        <f>'Solar - CSP'!AK401</f>
        <v>51</v>
      </c>
      <c r="AW366" s="42">
        <f>'Solar - CSP'!AL401</f>
        <v>51</v>
      </c>
      <c r="AX366" s="42">
        <f>'Solar - CSP'!AM401</f>
        <v>51</v>
      </c>
      <c r="AY366" s="42">
        <f>'Solar - CSP'!AN401</f>
        <v>51</v>
      </c>
      <c r="AZ366" s="42">
        <f>'Solar - CSP'!AO401</f>
        <v>51</v>
      </c>
      <c r="BA366" s="42">
        <f>'Solar - CSP'!AP401</f>
        <v>51</v>
      </c>
      <c r="BB366" s="42">
        <f>'Solar - CSP'!AQ401</f>
        <v>51</v>
      </c>
      <c r="BC366" s="42">
        <f>'Solar - CSP'!AR401</f>
        <v>51</v>
      </c>
      <c r="BD366" s="42">
        <f>'Solar - CSP'!AS401</f>
        <v>51</v>
      </c>
      <c r="BE366" s="42">
        <f>'Solar - CSP'!AT401</f>
        <v>51</v>
      </c>
      <c r="BF366" s="42">
        <f>'Solar - CSP'!AU401</f>
        <v>51</v>
      </c>
      <c r="BG366" s="42">
        <f>'Solar - CSP'!AV401</f>
        <v>51</v>
      </c>
    </row>
    <row r="367" spans="1:59">
      <c r="A367" s="872"/>
      <c r="B367" s="874"/>
      <c r="D367" s="802"/>
      <c r="E367" s="8" t="str">
        <f>'Solar - CSP'!K402</f>
        <v>12 hrs TES - Class 5 - high</v>
      </c>
      <c r="F367" s="42"/>
      <c r="G367" s="42"/>
      <c r="H367" s="42"/>
      <c r="I367" s="42"/>
      <c r="J367" s="42"/>
      <c r="K367" s="42"/>
      <c r="L367" s="42"/>
      <c r="M367" s="42"/>
      <c r="N367" s="42"/>
      <c r="O367" s="42"/>
      <c r="P367" s="42"/>
      <c r="Q367" s="42"/>
      <c r="R367" s="42"/>
      <c r="S367" s="387"/>
      <c r="T367" s="387"/>
      <c r="U367" s="387"/>
      <c r="V367" s="387"/>
      <c r="W367" s="42">
        <f>'Solar - CSP'!L402</f>
        <v>71</v>
      </c>
      <c r="X367" s="42">
        <f>'Solar - CSP'!M402</f>
        <v>68</v>
      </c>
      <c r="Y367" s="42">
        <f>'Solar - CSP'!N402</f>
        <v>65</v>
      </c>
      <c r="Z367" s="42">
        <f>'Solar - CSP'!O402</f>
        <v>61</v>
      </c>
      <c r="AA367" s="42">
        <f>'Solar - CSP'!P402</f>
        <v>58</v>
      </c>
      <c r="AB367" s="42">
        <f>'Solar - CSP'!Q402</f>
        <v>54</v>
      </c>
      <c r="AC367" s="42">
        <f>'Solar - CSP'!R402</f>
        <v>51</v>
      </c>
      <c r="AD367" s="42">
        <f>'Solar - CSP'!S402</f>
        <v>51</v>
      </c>
      <c r="AE367" s="42">
        <f>'Solar - CSP'!T402</f>
        <v>51</v>
      </c>
      <c r="AF367" s="42">
        <f>'Solar - CSP'!U402</f>
        <v>51</v>
      </c>
      <c r="AG367" s="42">
        <f>'Solar - CSP'!V402</f>
        <v>51</v>
      </c>
      <c r="AH367" s="42">
        <f>'Solar - CSP'!W402</f>
        <v>51</v>
      </c>
      <c r="AI367" s="42">
        <f>'Solar - CSP'!X402</f>
        <v>51</v>
      </c>
      <c r="AJ367" s="42">
        <f>'Solar - CSP'!Y402</f>
        <v>51</v>
      </c>
      <c r="AK367" s="42">
        <f>'Solar - CSP'!Z402</f>
        <v>51</v>
      </c>
      <c r="AL367" s="42">
        <f>'Solar - CSP'!AA402</f>
        <v>51</v>
      </c>
      <c r="AM367" s="42">
        <f>'Solar - CSP'!AB402</f>
        <v>51</v>
      </c>
      <c r="AN367" s="42">
        <f>'Solar - CSP'!AC402</f>
        <v>51</v>
      </c>
      <c r="AO367" s="42">
        <f>'Solar - CSP'!AD402</f>
        <v>51</v>
      </c>
      <c r="AP367" s="42">
        <f>'Solar - CSP'!AE402</f>
        <v>51</v>
      </c>
      <c r="AQ367" s="42">
        <f>'Solar - CSP'!AF402</f>
        <v>51</v>
      </c>
      <c r="AR367" s="42">
        <f>'Solar - CSP'!AG402</f>
        <v>51</v>
      </c>
      <c r="AS367" s="42">
        <f>'Solar - CSP'!AH402</f>
        <v>51</v>
      </c>
      <c r="AT367" s="42">
        <f>'Solar - CSP'!AI402</f>
        <v>51</v>
      </c>
      <c r="AU367" s="42">
        <f>'Solar - CSP'!AJ402</f>
        <v>51</v>
      </c>
      <c r="AV367" s="42">
        <f>'Solar - CSP'!AK402</f>
        <v>51</v>
      </c>
      <c r="AW367" s="42">
        <f>'Solar - CSP'!AL402</f>
        <v>51</v>
      </c>
      <c r="AX367" s="42">
        <f>'Solar - CSP'!AM402</f>
        <v>51</v>
      </c>
      <c r="AY367" s="42">
        <f>'Solar - CSP'!AN402</f>
        <v>51</v>
      </c>
      <c r="AZ367" s="42">
        <f>'Solar - CSP'!AO402</f>
        <v>51</v>
      </c>
      <c r="BA367" s="42">
        <f>'Solar - CSP'!AP402</f>
        <v>51</v>
      </c>
      <c r="BB367" s="42">
        <f>'Solar - CSP'!AQ402</f>
        <v>51</v>
      </c>
      <c r="BC367" s="42">
        <f>'Solar - CSP'!AR402</f>
        <v>51</v>
      </c>
      <c r="BD367" s="42">
        <f>'Solar - CSP'!AS402</f>
        <v>51</v>
      </c>
      <c r="BE367" s="42">
        <f>'Solar - CSP'!AT402</f>
        <v>51</v>
      </c>
      <c r="BF367" s="42">
        <f>'Solar - CSP'!AU402</f>
        <v>51</v>
      </c>
      <c r="BG367" s="42">
        <f>'Solar - CSP'!AV402</f>
        <v>51</v>
      </c>
    </row>
    <row r="370" spans="1:59" s="700" customFormat="1">
      <c r="A370" s="700" t="s">
        <v>12</v>
      </c>
    </row>
    <row r="371" spans="1:59">
      <c r="F371" s="1">
        <f t="shared" ref="F371:R371" si="34">F4</f>
        <v>2000</v>
      </c>
      <c r="G371" s="1">
        <f t="shared" si="34"/>
        <v>2001</v>
      </c>
      <c r="H371" s="1">
        <f t="shared" si="34"/>
        <v>2002</v>
      </c>
      <c r="I371" s="1">
        <f t="shared" si="34"/>
        <v>2003</v>
      </c>
      <c r="J371" s="1">
        <f t="shared" si="34"/>
        <v>2004</v>
      </c>
      <c r="K371" s="1">
        <f t="shared" si="34"/>
        <v>2005</v>
      </c>
      <c r="L371" s="1">
        <f t="shared" si="34"/>
        <v>2006</v>
      </c>
      <c r="M371" s="1">
        <f t="shared" si="34"/>
        <v>2007</v>
      </c>
      <c r="N371" s="1">
        <f t="shared" si="34"/>
        <v>2008</v>
      </c>
      <c r="O371" s="1">
        <f t="shared" si="34"/>
        <v>2009</v>
      </c>
      <c r="P371" s="1">
        <f t="shared" si="34"/>
        <v>2010</v>
      </c>
      <c r="Q371" s="1">
        <f t="shared" si="34"/>
        <v>2011</v>
      </c>
      <c r="R371" s="1">
        <f t="shared" si="34"/>
        <v>2012</v>
      </c>
      <c r="S371" s="24">
        <v>2010</v>
      </c>
      <c r="T371" s="24">
        <v>2011</v>
      </c>
      <c r="U371" s="24">
        <v>2012</v>
      </c>
      <c r="V371" s="1">
        <f t="shared" ref="V371:BG371" si="35">V4</f>
        <v>2013</v>
      </c>
      <c r="W371" s="1">
        <f t="shared" si="35"/>
        <v>2014</v>
      </c>
      <c r="X371" s="1">
        <f t="shared" si="35"/>
        <v>2015</v>
      </c>
      <c r="Y371" s="1">
        <f t="shared" si="35"/>
        <v>2016</v>
      </c>
      <c r="Z371" s="1">
        <f t="shared" si="35"/>
        <v>2017</v>
      </c>
      <c r="AA371" s="1">
        <f t="shared" si="35"/>
        <v>2018</v>
      </c>
      <c r="AB371" s="1">
        <f t="shared" si="35"/>
        <v>2019</v>
      </c>
      <c r="AC371" s="1">
        <f t="shared" si="35"/>
        <v>2020</v>
      </c>
      <c r="AD371" s="1">
        <f t="shared" si="35"/>
        <v>2021</v>
      </c>
      <c r="AE371" s="1">
        <f t="shared" si="35"/>
        <v>2022</v>
      </c>
      <c r="AF371" s="1">
        <f t="shared" si="35"/>
        <v>2023</v>
      </c>
      <c r="AG371" s="1">
        <f t="shared" si="35"/>
        <v>2024</v>
      </c>
      <c r="AH371" s="1">
        <f t="shared" si="35"/>
        <v>2025</v>
      </c>
      <c r="AI371" s="1">
        <f t="shared" si="35"/>
        <v>2026</v>
      </c>
      <c r="AJ371" s="1">
        <f t="shared" si="35"/>
        <v>2027</v>
      </c>
      <c r="AK371" s="1">
        <f t="shared" si="35"/>
        <v>2028</v>
      </c>
      <c r="AL371" s="1">
        <f t="shared" si="35"/>
        <v>2029</v>
      </c>
      <c r="AM371" s="1">
        <f t="shared" si="35"/>
        <v>2030</v>
      </c>
      <c r="AN371" s="1">
        <f t="shared" si="35"/>
        <v>2031</v>
      </c>
      <c r="AO371" s="1">
        <f t="shared" si="35"/>
        <v>2032</v>
      </c>
      <c r="AP371" s="1">
        <f t="shared" si="35"/>
        <v>2033</v>
      </c>
      <c r="AQ371" s="1">
        <f t="shared" si="35"/>
        <v>2034</v>
      </c>
      <c r="AR371" s="1">
        <f t="shared" si="35"/>
        <v>2035</v>
      </c>
      <c r="AS371" s="1">
        <f t="shared" si="35"/>
        <v>2036</v>
      </c>
      <c r="AT371" s="1">
        <f t="shared" si="35"/>
        <v>2037</v>
      </c>
      <c r="AU371" s="1">
        <f t="shared" si="35"/>
        <v>2038</v>
      </c>
      <c r="AV371" s="1">
        <f t="shared" si="35"/>
        <v>2039</v>
      </c>
      <c r="AW371" s="1">
        <f t="shared" si="35"/>
        <v>2040</v>
      </c>
      <c r="AX371" s="1">
        <f t="shared" si="35"/>
        <v>2041</v>
      </c>
      <c r="AY371" s="1">
        <f t="shared" si="35"/>
        <v>2042</v>
      </c>
      <c r="AZ371" s="1">
        <f t="shared" si="35"/>
        <v>2043</v>
      </c>
      <c r="BA371" s="1">
        <f t="shared" si="35"/>
        <v>2044</v>
      </c>
      <c r="BB371" s="1">
        <f t="shared" si="35"/>
        <v>2045</v>
      </c>
      <c r="BC371" s="1">
        <f t="shared" si="35"/>
        <v>2046</v>
      </c>
      <c r="BD371" s="1">
        <f t="shared" si="35"/>
        <v>2047</v>
      </c>
      <c r="BE371" s="1">
        <f t="shared" si="35"/>
        <v>2048</v>
      </c>
      <c r="BF371" s="1">
        <f t="shared" si="35"/>
        <v>2049</v>
      </c>
      <c r="BG371" s="1">
        <f t="shared" si="35"/>
        <v>2050</v>
      </c>
    </row>
    <row r="372" spans="1:59" ht="14.1" customHeight="1">
      <c r="A372" s="872"/>
      <c r="B372" s="788" t="s">
        <v>12</v>
      </c>
      <c r="C372" s="4"/>
      <c r="D372" s="801" t="s">
        <v>34</v>
      </c>
      <c r="E372" s="8" t="str">
        <f>Geothermal!K293</f>
        <v>Hydro / Flash - low</v>
      </c>
      <c r="F372" s="41"/>
      <c r="G372" s="41"/>
      <c r="H372" s="41"/>
      <c r="I372" s="41"/>
      <c r="J372" s="41"/>
      <c r="K372" s="41"/>
      <c r="L372" s="41"/>
      <c r="M372" s="41"/>
      <c r="N372" s="41"/>
      <c r="O372" s="41"/>
      <c r="P372" s="41"/>
      <c r="Q372" s="41"/>
      <c r="R372" s="41"/>
      <c r="S372" s="41"/>
      <c r="T372" s="41"/>
      <c r="U372" s="41"/>
      <c r="V372" s="41"/>
      <c r="W372" s="42">
        <f>Geothermal!L293</f>
        <v>99.516055135938558</v>
      </c>
      <c r="X372" s="42">
        <f>Geothermal!M293</f>
        <v>99.516055135938558</v>
      </c>
      <c r="Y372" s="42">
        <f>Geothermal!N293</f>
        <v>99.516055135938558</v>
      </c>
      <c r="Z372" s="42">
        <f>Geothermal!O293</f>
        <v>99.516055135938558</v>
      </c>
      <c r="AA372" s="42">
        <f>Geothermal!P293</f>
        <v>99.516055135938558</v>
      </c>
      <c r="AB372" s="42">
        <f>Geothermal!Q293</f>
        <v>99.516055135938558</v>
      </c>
      <c r="AC372" s="42">
        <f>Geothermal!R293</f>
        <v>99.516055135938558</v>
      </c>
      <c r="AD372" s="42">
        <f>Geothermal!S293</f>
        <v>99.516055135938558</v>
      </c>
      <c r="AE372" s="42">
        <f>Geothermal!T293</f>
        <v>99.516055135938558</v>
      </c>
      <c r="AF372" s="42">
        <f>Geothermal!U293</f>
        <v>99.516055135938558</v>
      </c>
      <c r="AG372" s="42">
        <f>Geothermal!V293</f>
        <v>99.516055135938558</v>
      </c>
      <c r="AH372" s="42">
        <f>Geothermal!W293</f>
        <v>99.516055135938558</v>
      </c>
      <c r="AI372" s="42">
        <f>Geothermal!X293</f>
        <v>99.516055135938558</v>
      </c>
      <c r="AJ372" s="42">
        <f>Geothermal!Y293</f>
        <v>99.516055135938558</v>
      </c>
      <c r="AK372" s="42">
        <f>Geothermal!Z293</f>
        <v>99.516055135938558</v>
      </c>
      <c r="AL372" s="42">
        <f>Geothermal!AA293</f>
        <v>99.516055135938558</v>
      </c>
      <c r="AM372" s="42">
        <f>Geothermal!AB293</f>
        <v>99.516055135938558</v>
      </c>
      <c r="AN372" s="42">
        <f>Geothermal!AC293</f>
        <v>99.516055135938558</v>
      </c>
      <c r="AO372" s="42">
        <f>Geothermal!AD293</f>
        <v>99.516055135938558</v>
      </c>
      <c r="AP372" s="42">
        <f>Geothermal!AE293</f>
        <v>99.516055135938558</v>
      </c>
      <c r="AQ372" s="42">
        <f>Geothermal!AF293</f>
        <v>99.516055135938558</v>
      </c>
      <c r="AR372" s="42">
        <f>Geothermal!AG293</f>
        <v>99.516055135938558</v>
      </c>
      <c r="AS372" s="42">
        <f>Geothermal!AH293</f>
        <v>99.516055135938558</v>
      </c>
      <c r="AT372" s="42">
        <f>Geothermal!AI293</f>
        <v>99.516055135938558</v>
      </c>
      <c r="AU372" s="42">
        <f>Geothermal!AJ293</f>
        <v>99.516055135938558</v>
      </c>
      <c r="AV372" s="42">
        <f>Geothermal!AK293</f>
        <v>99.516055135938558</v>
      </c>
      <c r="AW372" s="42">
        <f>Geothermal!AL293</f>
        <v>99.516055135938558</v>
      </c>
      <c r="AX372" s="42">
        <f>Geothermal!AM293</f>
        <v>99.516055135938558</v>
      </c>
      <c r="AY372" s="42">
        <f>Geothermal!AN293</f>
        <v>99.516055135938558</v>
      </c>
      <c r="AZ372" s="42">
        <f>Geothermal!AO293</f>
        <v>99.516055135938558</v>
      </c>
      <c r="BA372" s="42">
        <f>Geothermal!AP293</f>
        <v>99.516055135938558</v>
      </c>
      <c r="BB372" s="42">
        <f>Geothermal!AQ293</f>
        <v>99.516055135938558</v>
      </c>
      <c r="BC372" s="42">
        <f>Geothermal!AR293</f>
        <v>99.516055135938558</v>
      </c>
      <c r="BD372" s="42">
        <f>Geothermal!AS293</f>
        <v>99.516055135938558</v>
      </c>
      <c r="BE372" s="42">
        <f>Geothermal!AT293</f>
        <v>99.516055135938558</v>
      </c>
      <c r="BF372" s="42">
        <f>Geothermal!AU293</f>
        <v>99.516055135938558</v>
      </c>
      <c r="BG372" s="42">
        <f>Geothermal!AV293</f>
        <v>99.516055135938558</v>
      </c>
    </row>
    <row r="373" spans="1:59">
      <c r="A373" s="872"/>
      <c r="B373" s="788"/>
      <c r="C373" s="4"/>
      <c r="D373" s="802"/>
      <c r="E373" s="8" t="str">
        <f>Geothermal!K294</f>
        <v>Hydro / Flash - mid</v>
      </c>
      <c r="F373" s="42" t="e">
        <f>Geothermal!#REF!</f>
        <v>#REF!</v>
      </c>
      <c r="G373" s="42" t="e">
        <f>Geothermal!#REF!</f>
        <v>#REF!</v>
      </c>
      <c r="H373" s="42" t="e">
        <f>Geothermal!#REF!</f>
        <v>#REF!</v>
      </c>
      <c r="I373" s="42" t="e">
        <f>Geothermal!#REF!</f>
        <v>#REF!</v>
      </c>
      <c r="J373" s="42" t="e">
        <f>Geothermal!#REF!</f>
        <v>#REF!</v>
      </c>
      <c r="K373" s="42" t="e">
        <f>Geothermal!#REF!</f>
        <v>#REF!</v>
      </c>
      <c r="L373" s="42" t="e">
        <f>Geothermal!#REF!</f>
        <v>#REF!</v>
      </c>
      <c r="M373" s="42" t="e">
        <f>Geothermal!#REF!</f>
        <v>#REF!</v>
      </c>
      <c r="N373" s="42" t="e">
        <f>Geothermal!#REF!</f>
        <v>#REF!</v>
      </c>
      <c r="O373" s="42" t="e">
        <f>Geothermal!#REF!</f>
        <v>#REF!</v>
      </c>
      <c r="P373" s="42" t="e">
        <f>Geothermal!#REF!</f>
        <v>#REF!</v>
      </c>
      <c r="Q373" s="42" t="e">
        <f>Geothermal!#REF!</f>
        <v>#REF!</v>
      </c>
      <c r="R373" s="42" t="e">
        <f>Geothermal!#REF!</f>
        <v>#REF!</v>
      </c>
      <c r="S373" s="42"/>
      <c r="T373" s="42"/>
      <c r="U373" s="42"/>
      <c r="V373" s="42">
        <f>Geothermal!L94</f>
        <v>99.516055135938558</v>
      </c>
      <c r="W373" s="42">
        <f>Geothermal!L294</f>
        <v>99.516055135938558</v>
      </c>
      <c r="X373" s="42">
        <f>Geothermal!M294</f>
        <v>99.516055135938558</v>
      </c>
      <c r="Y373" s="42">
        <f>Geothermal!N294</f>
        <v>99.516055135938558</v>
      </c>
      <c r="Z373" s="42">
        <f>Geothermal!O294</f>
        <v>99.516055135938558</v>
      </c>
      <c r="AA373" s="42">
        <f>Geothermal!P294</f>
        <v>99.516055135938558</v>
      </c>
      <c r="AB373" s="42">
        <f>Geothermal!Q294</f>
        <v>99.516055135938558</v>
      </c>
      <c r="AC373" s="42">
        <f>Geothermal!R294</f>
        <v>99.516055135938558</v>
      </c>
      <c r="AD373" s="42">
        <f>Geothermal!S294</f>
        <v>99.516055135938558</v>
      </c>
      <c r="AE373" s="42">
        <f>Geothermal!T294</f>
        <v>99.516055135938558</v>
      </c>
      <c r="AF373" s="42">
        <f>Geothermal!U294</f>
        <v>99.516055135938558</v>
      </c>
      <c r="AG373" s="42">
        <f>Geothermal!V294</f>
        <v>99.516055135938558</v>
      </c>
      <c r="AH373" s="42">
        <f>Geothermal!W294</f>
        <v>99.516055135938558</v>
      </c>
      <c r="AI373" s="42">
        <f>Geothermal!X294</f>
        <v>99.516055135938558</v>
      </c>
      <c r="AJ373" s="42">
        <f>Geothermal!Y294</f>
        <v>99.516055135938558</v>
      </c>
      <c r="AK373" s="42">
        <f>Geothermal!Z294</f>
        <v>99.516055135938558</v>
      </c>
      <c r="AL373" s="42">
        <f>Geothermal!AA294</f>
        <v>99.516055135938558</v>
      </c>
      <c r="AM373" s="42">
        <f>Geothermal!AB294</f>
        <v>99.516055135938558</v>
      </c>
      <c r="AN373" s="42">
        <f>Geothermal!AC294</f>
        <v>99.516055135938558</v>
      </c>
      <c r="AO373" s="42">
        <f>Geothermal!AD294</f>
        <v>99.516055135938558</v>
      </c>
      <c r="AP373" s="42">
        <f>Geothermal!AE294</f>
        <v>99.516055135938558</v>
      </c>
      <c r="AQ373" s="42">
        <f>Geothermal!AF294</f>
        <v>99.516055135938558</v>
      </c>
      <c r="AR373" s="42">
        <f>Geothermal!AG294</f>
        <v>99.516055135938558</v>
      </c>
      <c r="AS373" s="42">
        <f>Geothermal!AH294</f>
        <v>99.516055135938558</v>
      </c>
      <c r="AT373" s="42">
        <f>Geothermal!AI294</f>
        <v>99.516055135938558</v>
      </c>
      <c r="AU373" s="42">
        <f>Geothermal!AJ294</f>
        <v>99.516055135938558</v>
      </c>
      <c r="AV373" s="42">
        <f>Geothermal!AK294</f>
        <v>99.516055135938558</v>
      </c>
      <c r="AW373" s="42">
        <f>Geothermal!AL294</f>
        <v>99.516055135938558</v>
      </c>
      <c r="AX373" s="42">
        <f>Geothermal!AM294</f>
        <v>99.516055135938558</v>
      </c>
      <c r="AY373" s="42">
        <f>Geothermal!AN294</f>
        <v>99.516055135938558</v>
      </c>
      <c r="AZ373" s="42">
        <f>Geothermal!AO294</f>
        <v>99.516055135938558</v>
      </c>
      <c r="BA373" s="42">
        <f>Geothermal!AP294</f>
        <v>99.516055135938558</v>
      </c>
      <c r="BB373" s="42">
        <f>Geothermal!AQ294</f>
        <v>99.516055135938558</v>
      </c>
      <c r="BC373" s="42">
        <f>Geothermal!AR294</f>
        <v>99.516055135938558</v>
      </c>
      <c r="BD373" s="42">
        <f>Geothermal!AS294</f>
        <v>99.516055135938558</v>
      </c>
      <c r="BE373" s="42">
        <f>Geothermal!AT294</f>
        <v>99.516055135938558</v>
      </c>
      <c r="BF373" s="42">
        <f>Geothermal!AU294</f>
        <v>99.516055135938558</v>
      </c>
      <c r="BG373" s="42">
        <f>Geothermal!AV294</f>
        <v>99.516055135938558</v>
      </c>
    </row>
    <row r="374" spans="1:59">
      <c r="A374" s="872"/>
      <c r="B374" s="788"/>
      <c r="C374" s="4"/>
      <c r="D374" s="802"/>
      <c r="E374" s="8" t="str">
        <f>Geothermal!K295</f>
        <v>Hydro / Flash - high</v>
      </c>
      <c r="F374" s="42"/>
      <c r="G374" s="42"/>
      <c r="H374" s="42"/>
      <c r="I374" s="42"/>
      <c r="J374" s="42"/>
      <c r="K374" s="42"/>
      <c r="L374" s="42"/>
      <c r="M374" s="42"/>
      <c r="N374" s="42"/>
      <c r="O374" s="42"/>
      <c r="P374" s="42"/>
      <c r="Q374" s="42"/>
      <c r="R374" s="42"/>
      <c r="S374" s="42"/>
      <c r="T374" s="42"/>
      <c r="U374" s="42"/>
      <c r="V374" s="42"/>
      <c r="W374" s="42">
        <f>Geothermal!L295</f>
        <v>99.516055135938558</v>
      </c>
      <c r="X374" s="42">
        <f>Geothermal!M295</f>
        <v>99.516055135938558</v>
      </c>
      <c r="Y374" s="42">
        <f>Geothermal!N295</f>
        <v>99.516055135938558</v>
      </c>
      <c r="Z374" s="42">
        <f>Geothermal!O295</f>
        <v>99.516055135938558</v>
      </c>
      <c r="AA374" s="42">
        <f>Geothermal!P295</f>
        <v>99.516055135938558</v>
      </c>
      <c r="AB374" s="42">
        <f>Geothermal!Q295</f>
        <v>99.516055135938558</v>
      </c>
      <c r="AC374" s="42">
        <f>Geothermal!R295</f>
        <v>99.516055135938558</v>
      </c>
      <c r="AD374" s="42">
        <f>Geothermal!S295</f>
        <v>99.516055135938558</v>
      </c>
      <c r="AE374" s="42">
        <f>Geothermal!T295</f>
        <v>99.516055135938558</v>
      </c>
      <c r="AF374" s="42">
        <f>Geothermal!U295</f>
        <v>99.516055135938558</v>
      </c>
      <c r="AG374" s="42">
        <f>Geothermal!V295</f>
        <v>99.516055135938558</v>
      </c>
      <c r="AH374" s="42">
        <f>Geothermal!W295</f>
        <v>99.516055135938558</v>
      </c>
      <c r="AI374" s="42">
        <f>Geothermal!X295</f>
        <v>99.516055135938558</v>
      </c>
      <c r="AJ374" s="42">
        <f>Geothermal!Y295</f>
        <v>99.516055135938558</v>
      </c>
      <c r="AK374" s="42">
        <f>Geothermal!Z295</f>
        <v>99.516055135938558</v>
      </c>
      <c r="AL374" s="42">
        <f>Geothermal!AA295</f>
        <v>99.516055135938558</v>
      </c>
      <c r="AM374" s="42">
        <f>Geothermal!AB295</f>
        <v>99.516055135938558</v>
      </c>
      <c r="AN374" s="42">
        <f>Geothermal!AC295</f>
        <v>99.516055135938558</v>
      </c>
      <c r="AO374" s="42">
        <f>Geothermal!AD295</f>
        <v>99.516055135938558</v>
      </c>
      <c r="AP374" s="42">
        <f>Geothermal!AE295</f>
        <v>99.516055135938558</v>
      </c>
      <c r="AQ374" s="42">
        <f>Geothermal!AF295</f>
        <v>99.516055135938558</v>
      </c>
      <c r="AR374" s="42">
        <f>Geothermal!AG295</f>
        <v>99.516055135938558</v>
      </c>
      <c r="AS374" s="42">
        <f>Geothermal!AH295</f>
        <v>99.516055135938558</v>
      </c>
      <c r="AT374" s="42">
        <f>Geothermal!AI295</f>
        <v>99.516055135938558</v>
      </c>
      <c r="AU374" s="42">
        <f>Geothermal!AJ295</f>
        <v>99.516055135938558</v>
      </c>
      <c r="AV374" s="42">
        <f>Geothermal!AK295</f>
        <v>99.516055135938558</v>
      </c>
      <c r="AW374" s="42">
        <f>Geothermal!AL295</f>
        <v>99.516055135938558</v>
      </c>
      <c r="AX374" s="42">
        <f>Geothermal!AM295</f>
        <v>99.516055135938558</v>
      </c>
      <c r="AY374" s="42">
        <f>Geothermal!AN295</f>
        <v>99.516055135938558</v>
      </c>
      <c r="AZ374" s="42">
        <f>Geothermal!AO295</f>
        <v>99.516055135938558</v>
      </c>
      <c r="BA374" s="42">
        <f>Geothermal!AP295</f>
        <v>99.516055135938558</v>
      </c>
      <c r="BB374" s="42">
        <f>Geothermal!AQ295</f>
        <v>99.516055135938558</v>
      </c>
      <c r="BC374" s="42">
        <f>Geothermal!AR295</f>
        <v>99.516055135938558</v>
      </c>
      <c r="BD374" s="42">
        <f>Geothermal!AS295</f>
        <v>99.516055135938558</v>
      </c>
      <c r="BE374" s="42">
        <f>Geothermal!AT295</f>
        <v>99.516055135938558</v>
      </c>
      <c r="BF374" s="42">
        <f>Geothermal!AU295</f>
        <v>99.516055135938558</v>
      </c>
      <c r="BG374" s="42">
        <f>Geothermal!AV295</f>
        <v>99.516055135938558</v>
      </c>
    </row>
    <row r="375" spans="1:59">
      <c r="A375" s="872"/>
      <c r="B375" s="788"/>
      <c r="C375" s="4"/>
      <c r="D375" s="802"/>
      <c r="E375" s="8" t="str">
        <f>Geothermal!K296</f>
        <v>Hydro / Binary - low</v>
      </c>
      <c r="F375" s="42"/>
      <c r="G375" s="42"/>
      <c r="H375" s="42"/>
      <c r="I375" s="42"/>
      <c r="J375" s="42"/>
      <c r="K375" s="42"/>
      <c r="L375" s="42"/>
      <c r="M375" s="42"/>
      <c r="N375" s="42"/>
      <c r="O375" s="42"/>
      <c r="P375" s="42"/>
      <c r="Q375" s="42"/>
      <c r="R375" s="42"/>
      <c r="S375" s="42"/>
      <c r="T375" s="42"/>
      <c r="U375" s="42"/>
      <c r="V375" s="42"/>
      <c r="W375" s="42">
        <f>Geothermal!L296</f>
        <v>116.72605889258675</v>
      </c>
      <c r="X375" s="42">
        <f>Geothermal!M296</f>
        <v>116.72605889258675</v>
      </c>
      <c r="Y375" s="42">
        <f>Geothermal!N296</f>
        <v>116.72605889258675</v>
      </c>
      <c r="Z375" s="42">
        <f>Geothermal!O296</f>
        <v>116.72605889258675</v>
      </c>
      <c r="AA375" s="42">
        <f>Geothermal!P296</f>
        <v>116.72605889258675</v>
      </c>
      <c r="AB375" s="42">
        <f>Geothermal!Q296</f>
        <v>116.72605889258675</v>
      </c>
      <c r="AC375" s="42">
        <f>Geothermal!R296</f>
        <v>116.72605889258675</v>
      </c>
      <c r="AD375" s="42">
        <f>Geothermal!S296</f>
        <v>116.72605889258675</v>
      </c>
      <c r="AE375" s="42">
        <f>Geothermal!T296</f>
        <v>116.72605889258675</v>
      </c>
      <c r="AF375" s="42">
        <f>Geothermal!U296</f>
        <v>116.72605889258675</v>
      </c>
      <c r="AG375" s="42">
        <f>Geothermal!V296</f>
        <v>116.72605889258675</v>
      </c>
      <c r="AH375" s="42">
        <f>Geothermal!W296</f>
        <v>116.72605889258675</v>
      </c>
      <c r="AI375" s="42">
        <f>Geothermal!X296</f>
        <v>116.72605889258675</v>
      </c>
      <c r="AJ375" s="42">
        <f>Geothermal!Y296</f>
        <v>116.72605889258675</v>
      </c>
      <c r="AK375" s="42">
        <f>Geothermal!Z296</f>
        <v>116.72605889258675</v>
      </c>
      <c r="AL375" s="42">
        <f>Geothermal!AA296</f>
        <v>116.72605889258675</v>
      </c>
      <c r="AM375" s="42">
        <f>Geothermal!AB296</f>
        <v>116.72605889258675</v>
      </c>
      <c r="AN375" s="42">
        <f>Geothermal!AC296</f>
        <v>116.72605889258675</v>
      </c>
      <c r="AO375" s="42">
        <f>Geothermal!AD296</f>
        <v>116.72605889258675</v>
      </c>
      <c r="AP375" s="42">
        <f>Geothermal!AE296</f>
        <v>116.72605889258675</v>
      </c>
      <c r="AQ375" s="42">
        <f>Geothermal!AF296</f>
        <v>116.72605889258675</v>
      </c>
      <c r="AR375" s="42">
        <f>Geothermal!AG296</f>
        <v>116.72605889258675</v>
      </c>
      <c r="AS375" s="42">
        <f>Geothermal!AH296</f>
        <v>116.72605889258675</v>
      </c>
      <c r="AT375" s="42">
        <f>Geothermal!AI296</f>
        <v>116.72605889258675</v>
      </c>
      <c r="AU375" s="42">
        <f>Geothermal!AJ296</f>
        <v>116.72605889258675</v>
      </c>
      <c r="AV375" s="42">
        <f>Geothermal!AK296</f>
        <v>116.72605889258675</v>
      </c>
      <c r="AW375" s="42">
        <f>Geothermal!AL296</f>
        <v>116.72605889258675</v>
      </c>
      <c r="AX375" s="42">
        <f>Geothermal!AM296</f>
        <v>116.72605889258675</v>
      </c>
      <c r="AY375" s="42">
        <f>Geothermal!AN296</f>
        <v>116.72605889258675</v>
      </c>
      <c r="AZ375" s="42">
        <f>Geothermal!AO296</f>
        <v>116.72605889258675</v>
      </c>
      <c r="BA375" s="42">
        <f>Geothermal!AP296</f>
        <v>116.72605889258675</v>
      </c>
      <c r="BB375" s="42">
        <f>Geothermal!AQ296</f>
        <v>116.72605889258675</v>
      </c>
      <c r="BC375" s="42">
        <f>Geothermal!AR296</f>
        <v>116.72605889258675</v>
      </c>
      <c r="BD375" s="42">
        <f>Geothermal!AS296</f>
        <v>116.72605889258675</v>
      </c>
      <c r="BE375" s="42">
        <f>Geothermal!AT296</f>
        <v>116.72605889258675</v>
      </c>
      <c r="BF375" s="42">
        <f>Geothermal!AU296</f>
        <v>116.72605889258675</v>
      </c>
      <c r="BG375" s="42">
        <f>Geothermal!AV296</f>
        <v>116.72605889258675</v>
      </c>
    </row>
    <row r="376" spans="1:59">
      <c r="A376" s="872"/>
      <c r="B376" s="788"/>
      <c r="C376" s="4"/>
      <c r="D376" s="802"/>
      <c r="E376" s="8" t="str">
        <f>Geothermal!K297</f>
        <v>Hydro / Binary - mid</v>
      </c>
      <c r="F376" s="42" t="e">
        <f>Geothermal!#REF!</f>
        <v>#REF!</v>
      </c>
      <c r="G376" s="42" t="e">
        <f>Geothermal!#REF!</f>
        <v>#REF!</v>
      </c>
      <c r="H376" s="42" t="e">
        <f>Geothermal!#REF!</f>
        <v>#REF!</v>
      </c>
      <c r="I376" s="42" t="e">
        <f>Geothermal!#REF!</f>
        <v>#REF!</v>
      </c>
      <c r="J376" s="42" t="e">
        <f>Geothermal!#REF!</f>
        <v>#REF!</v>
      </c>
      <c r="K376" s="42" t="e">
        <f>Geothermal!#REF!</f>
        <v>#REF!</v>
      </c>
      <c r="L376" s="42" t="e">
        <f>Geothermal!#REF!</f>
        <v>#REF!</v>
      </c>
      <c r="M376" s="42" t="e">
        <f>Geothermal!#REF!</f>
        <v>#REF!</v>
      </c>
      <c r="N376" s="42" t="e">
        <f>Geothermal!#REF!</f>
        <v>#REF!</v>
      </c>
      <c r="O376" s="42" t="e">
        <f>Geothermal!#REF!</f>
        <v>#REF!</v>
      </c>
      <c r="P376" s="42" t="e">
        <f>Geothermal!#REF!</f>
        <v>#REF!</v>
      </c>
      <c r="Q376" s="42" t="e">
        <f>Geothermal!#REF!</f>
        <v>#REF!</v>
      </c>
      <c r="R376" s="42" t="e">
        <f>Geothermal!#REF!</f>
        <v>#REF!</v>
      </c>
      <c r="S376" s="42"/>
      <c r="T376" s="42"/>
      <c r="U376" s="42"/>
      <c r="V376" s="42">
        <f>Geothermal!L95</f>
        <v>116.72605889258675</v>
      </c>
      <c r="W376" s="42">
        <f>Geothermal!L297</f>
        <v>116.72605889258675</v>
      </c>
      <c r="X376" s="42">
        <f>Geothermal!M297</f>
        <v>116.72605889258675</v>
      </c>
      <c r="Y376" s="42">
        <f>Geothermal!N297</f>
        <v>116.72605889258675</v>
      </c>
      <c r="Z376" s="42">
        <f>Geothermal!O297</f>
        <v>116.72605889258675</v>
      </c>
      <c r="AA376" s="42">
        <f>Geothermal!P297</f>
        <v>116.72605889258675</v>
      </c>
      <c r="AB376" s="42">
        <f>Geothermal!Q297</f>
        <v>116.72605889258675</v>
      </c>
      <c r="AC376" s="42">
        <f>Geothermal!R297</f>
        <v>116.72605889258675</v>
      </c>
      <c r="AD376" s="42">
        <f>Geothermal!S297</f>
        <v>116.72605889258675</v>
      </c>
      <c r="AE376" s="42">
        <f>Geothermal!T297</f>
        <v>116.72605889258675</v>
      </c>
      <c r="AF376" s="42">
        <f>Geothermal!U297</f>
        <v>116.72605889258675</v>
      </c>
      <c r="AG376" s="42">
        <f>Geothermal!V297</f>
        <v>116.72605889258675</v>
      </c>
      <c r="AH376" s="42">
        <f>Geothermal!W297</f>
        <v>116.72605889258675</v>
      </c>
      <c r="AI376" s="42">
        <f>Geothermal!X297</f>
        <v>116.72605889258675</v>
      </c>
      <c r="AJ376" s="42">
        <f>Geothermal!Y297</f>
        <v>116.72605889258675</v>
      </c>
      <c r="AK376" s="42">
        <f>Geothermal!Z297</f>
        <v>116.72605889258675</v>
      </c>
      <c r="AL376" s="42">
        <f>Geothermal!AA297</f>
        <v>116.72605889258675</v>
      </c>
      <c r="AM376" s="42">
        <f>Geothermal!AB297</f>
        <v>116.72605889258675</v>
      </c>
      <c r="AN376" s="42">
        <f>Geothermal!AC297</f>
        <v>116.72605889258675</v>
      </c>
      <c r="AO376" s="42">
        <f>Geothermal!AD297</f>
        <v>116.72605889258675</v>
      </c>
      <c r="AP376" s="42">
        <f>Geothermal!AE297</f>
        <v>116.72605889258675</v>
      </c>
      <c r="AQ376" s="42">
        <f>Geothermal!AF297</f>
        <v>116.72605889258675</v>
      </c>
      <c r="AR376" s="42">
        <f>Geothermal!AG297</f>
        <v>116.72605889258675</v>
      </c>
      <c r="AS376" s="42">
        <f>Geothermal!AH297</f>
        <v>116.72605889258675</v>
      </c>
      <c r="AT376" s="42">
        <f>Geothermal!AI297</f>
        <v>116.72605889258675</v>
      </c>
      <c r="AU376" s="42">
        <f>Geothermal!AJ297</f>
        <v>116.72605889258675</v>
      </c>
      <c r="AV376" s="42">
        <f>Geothermal!AK297</f>
        <v>116.72605889258675</v>
      </c>
      <c r="AW376" s="42">
        <f>Geothermal!AL297</f>
        <v>116.72605889258675</v>
      </c>
      <c r="AX376" s="42">
        <f>Geothermal!AM297</f>
        <v>116.72605889258675</v>
      </c>
      <c r="AY376" s="42">
        <f>Geothermal!AN297</f>
        <v>116.72605889258675</v>
      </c>
      <c r="AZ376" s="42">
        <f>Geothermal!AO297</f>
        <v>116.72605889258675</v>
      </c>
      <c r="BA376" s="42">
        <f>Geothermal!AP297</f>
        <v>116.72605889258675</v>
      </c>
      <c r="BB376" s="42">
        <f>Geothermal!AQ297</f>
        <v>116.72605889258675</v>
      </c>
      <c r="BC376" s="42">
        <f>Geothermal!AR297</f>
        <v>116.72605889258675</v>
      </c>
      <c r="BD376" s="42">
        <f>Geothermal!AS297</f>
        <v>116.72605889258675</v>
      </c>
      <c r="BE376" s="42">
        <f>Geothermal!AT297</f>
        <v>116.72605889258675</v>
      </c>
      <c r="BF376" s="42">
        <f>Geothermal!AU297</f>
        <v>116.72605889258675</v>
      </c>
      <c r="BG376" s="42">
        <f>Geothermal!AV297</f>
        <v>116.72605889258675</v>
      </c>
    </row>
    <row r="377" spans="1:59">
      <c r="A377" s="872"/>
      <c r="B377" s="788"/>
      <c r="C377" s="4"/>
      <c r="D377" s="802"/>
      <c r="E377" s="8" t="str">
        <f>Geothermal!K298</f>
        <v>Hydro / Binary - high</v>
      </c>
      <c r="F377" s="42"/>
      <c r="G377" s="42"/>
      <c r="H377" s="42"/>
      <c r="I377" s="42"/>
      <c r="J377" s="42"/>
      <c r="K377" s="42"/>
      <c r="L377" s="42"/>
      <c r="M377" s="42"/>
      <c r="N377" s="42"/>
      <c r="O377" s="42"/>
      <c r="P377" s="42"/>
      <c r="Q377" s="42"/>
      <c r="R377" s="42"/>
      <c r="S377" s="42"/>
      <c r="T377" s="42"/>
      <c r="U377" s="42"/>
      <c r="V377" s="42"/>
      <c r="W377" s="42">
        <f>Geothermal!L298</f>
        <v>116.72605889258675</v>
      </c>
      <c r="X377" s="42">
        <f>Geothermal!M298</f>
        <v>116.72605889258675</v>
      </c>
      <c r="Y377" s="42">
        <f>Geothermal!N298</f>
        <v>116.72605889258675</v>
      </c>
      <c r="Z377" s="42">
        <f>Geothermal!O298</f>
        <v>116.72605889258675</v>
      </c>
      <c r="AA377" s="42">
        <f>Geothermal!P298</f>
        <v>116.72605889258675</v>
      </c>
      <c r="AB377" s="42">
        <f>Geothermal!Q298</f>
        <v>116.72605889258675</v>
      </c>
      <c r="AC377" s="42">
        <f>Geothermal!R298</f>
        <v>116.72605889258675</v>
      </c>
      <c r="AD377" s="42">
        <f>Geothermal!S298</f>
        <v>116.72605889258675</v>
      </c>
      <c r="AE377" s="42">
        <f>Geothermal!T298</f>
        <v>116.72605889258675</v>
      </c>
      <c r="AF377" s="42">
        <f>Geothermal!U298</f>
        <v>116.72605889258675</v>
      </c>
      <c r="AG377" s="42">
        <f>Geothermal!V298</f>
        <v>116.72605889258675</v>
      </c>
      <c r="AH377" s="42">
        <f>Geothermal!W298</f>
        <v>116.72605889258675</v>
      </c>
      <c r="AI377" s="42">
        <f>Geothermal!X298</f>
        <v>116.72605889258675</v>
      </c>
      <c r="AJ377" s="42">
        <f>Geothermal!Y298</f>
        <v>116.72605889258675</v>
      </c>
      <c r="AK377" s="42">
        <f>Geothermal!Z298</f>
        <v>116.72605889258675</v>
      </c>
      <c r="AL377" s="42">
        <f>Geothermal!AA298</f>
        <v>116.72605889258675</v>
      </c>
      <c r="AM377" s="42">
        <f>Geothermal!AB298</f>
        <v>116.72605889258675</v>
      </c>
      <c r="AN377" s="42">
        <f>Geothermal!AC298</f>
        <v>116.72605889258675</v>
      </c>
      <c r="AO377" s="42">
        <f>Geothermal!AD298</f>
        <v>116.72605889258675</v>
      </c>
      <c r="AP377" s="42">
        <f>Geothermal!AE298</f>
        <v>116.72605889258675</v>
      </c>
      <c r="AQ377" s="42">
        <f>Geothermal!AF298</f>
        <v>116.72605889258675</v>
      </c>
      <c r="AR377" s="42">
        <f>Geothermal!AG298</f>
        <v>116.72605889258675</v>
      </c>
      <c r="AS377" s="42">
        <f>Geothermal!AH298</f>
        <v>116.72605889258675</v>
      </c>
      <c r="AT377" s="42">
        <f>Geothermal!AI298</f>
        <v>116.72605889258675</v>
      </c>
      <c r="AU377" s="42">
        <f>Geothermal!AJ298</f>
        <v>116.72605889258675</v>
      </c>
      <c r="AV377" s="42">
        <f>Geothermal!AK298</f>
        <v>116.72605889258675</v>
      </c>
      <c r="AW377" s="42">
        <f>Geothermal!AL298</f>
        <v>116.72605889258675</v>
      </c>
      <c r="AX377" s="42">
        <f>Geothermal!AM298</f>
        <v>116.72605889258675</v>
      </c>
      <c r="AY377" s="42">
        <f>Geothermal!AN298</f>
        <v>116.72605889258675</v>
      </c>
      <c r="AZ377" s="42">
        <f>Geothermal!AO298</f>
        <v>116.72605889258675</v>
      </c>
      <c r="BA377" s="42">
        <f>Geothermal!AP298</f>
        <v>116.72605889258675</v>
      </c>
      <c r="BB377" s="42">
        <f>Geothermal!AQ298</f>
        <v>116.72605889258675</v>
      </c>
      <c r="BC377" s="42">
        <f>Geothermal!AR298</f>
        <v>116.72605889258675</v>
      </c>
      <c r="BD377" s="42">
        <f>Geothermal!AS298</f>
        <v>116.72605889258675</v>
      </c>
      <c r="BE377" s="42">
        <f>Geothermal!AT298</f>
        <v>116.72605889258675</v>
      </c>
      <c r="BF377" s="42">
        <f>Geothermal!AU298</f>
        <v>116.72605889258675</v>
      </c>
      <c r="BG377" s="42">
        <f>Geothermal!AV298</f>
        <v>116.72605889258675</v>
      </c>
    </row>
    <row r="378" spans="1:59">
      <c r="A378" s="872"/>
      <c r="B378" s="788"/>
      <c r="C378" s="4"/>
      <c r="D378" s="802"/>
      <c r="E378" s="8" t="str">
        <f>Geothermal!K299</f>
        <v>NF EGS / Flash - low</v>
      </c>
      <c r="F378" s="42"/>
      <c r="G378" s="42"/>
      <c r="H378" s="42"/>
      <c r="I378" s="42"/>
      <c r="J378" s="42"/>
      <c r="K378" s="42"/>
      <c r="L378" s="42"/>
      <c r="M378" s="42"/>
      <c r="N378" s="42"/>
      <c r="O378" s="42"/>
      <c r="P378" s="42"/>
      <c r="Q378" s="42"/>
      <c r="R378" s="42"/>
      <c r="S378" s="42"/>
      <c r="T378" s="42"/>
      <c r="U378" s="42"/>
      <c r="V378" s="42"/>
      <c r="W378" s="42">
        <f>Geothermal!L299</f>
        <v>113.69813425791811</v>
      </c>
      <c r="X378" s="42">
        <f>Geothermal!M299</f>
        <v>113.69813425791811</v>
      </c>
      <c r="Y378" s="42">
        <f>Geothermal!N299</f>
        <v>113.69813425791811</v>
      </c>
      <c r="Z378" s="42">
        <f>Geothermal!O299</f>
        <v>113.69813425791811</v>
      </c>
      <c r="AA378" s="42">
        <f>Geothermal!P299</f>
        <v>113.69813425791811</v>
      </c>
      <c r="AB378" s="42">
        <f>Geothermal!Q299</f>
        <v>113.69813425791811</v>
      </c>
      <c r="AC378" s="42">
        <f>Geothermal!R299</f>
        <v>113.69813425791811</v>
      </c>
      <c r="AD378" s="42">
        <f>Geothermal!S299</f>
        <v>113.69813425791811</v>
      </c>
      <c r="AE378" s="42">
        <f>Geothermal!T299</f>
        <v>113.69813425791811</v>
      </c>
      <c r="AF378" s="42">
        <f>Geothermal!U299</f>
        <v>113.69813425791811</v>
      </c>
      <c r="AG378" s="42">
        <f>Geothermal!V299</f>
        <v>113.69813425791811</v>
      </c>
      <c r="AH378" s="42">
        <f>Geothermal!W299</f>
        <v>113.69813425791811</v>
      </c>
      <c r="AI378" s="42">
        <f>Geothermal!X299</f>
        <v>113.69813425791811</v>
      </c>
      <c r="AJ378" s="42">
        <f>Geothermal!Y299</f>
        <v>113.69813425791811</v>
      </c>
      <c r="AK378" s="42">
        <f>Geothermal!Z299</f>
        <v>113.69813425791811</v>
      </c>
      <c r="AL378" s="42">
        <f>Geothermal!AA299</f>
        <v>113.69813425791811</v>
      </c>
      <c r="AM378" s="42">
        <f>Geothermal!AB299</f>
        <v>113.69813425791811</v>
      </c>
      <c r="AN378" s="42">
        <f>Geothermal!AC299</f>
        <v>113.69813425791811</v>
      </c>
      <c r="AO378" s="42">
        <f>Geothermal!AD299</f>
        <v>113.69813425791811</v>
      </c>
      <c r="AP378" s="42">
        <f>Geothermal!AE299</f>
        <v>113.69813425791811</v>
      </c>
      <c r="AQ378" s="42">
        <f>Geothermal!AF299</f>
        <v>113.69813425791811</v>
      </c>
      <c r="AR378" s="42">
        <f>Geothermal!AG299</f>
        <v>113.69813425791811</v>
      </c>
      <c r="AS378" s="42">
        <f>Geothermal!AH299</f>
        <v>113.69813425791811</v>
      </c>
      <c r="AT378" s="42">
        <f>Geothermal!AI299</f>
        <v>113.69813425791811</v>
      </c>
      <c r="AU378" s="42">
        <f>Geothermal!AJ299</f>
        <v>113.69813425791811</v>
      </c>
      <c r="AV378" s="42">
        <f>Geothermal!AK299</f>
        <v>113.69813425791811</v>
      </c>
      <c r="AW378" s="42">
        <f>Geothermal!AL299</f>
        <v>113.69813425791811</v>
      </c>
      <c r="AX378" s="42">
        <f>Geothermal!AM299</f>
        <v>113.69813425791811</v>
      </c>
      <c r="AY378" s="42">
        <f>Geothermal!AN299</f>
        <v>113.69813425791811</v>
      </c>
      <c r="AZ378" s="42">
        <f>Geothermal!AO299</f>
        <v>113.69813425791811</v>
      </c>
      <c r="BA378" s="42">
        <f>Geothermal!AP299</f>
        <v>113.69813425791811</v>
      </c>
      <c r="BB378" s="42">
        <f>Geothermal!AQ299</f>
        <v>113.69813425791811</v>
      </c>
      <c r="BC378" s="42">
        <f>Geothermal!AR299</f>
        <v>113.69813425791811</v>
      </c>
      <c r="BD378" s="42">
        <f>Geothermal!AS299</f>
        <v>113.69813425791811</v>
      </c>
      <c r="BE378" s="42">
        <f>Geothermal!AT299</f>
        <v>113.69813425791811</v>
      </c>
      <c r="BF378" s="42">
        <f>Geothermal!AU299</f>
        <v>113.69813425791811</v>
      </c>
      <c r="BG378" s="42">
        <f>Geothermal!AV299</f>
        <v>113.69813425791811</v>
      </c>
    </row>
    <row r="379" spans="1:59">
      <c r="A379" s="872"/>
      <c r="B379" s="788"/>
      <c r="C379" s="4"/>
      <c r="D379" s="802"/>
      <c r="E379" s="8" t="str">
        <f>Geothermal!K300</f>
        <v>NF EGS / Flash - mid</v>
      </c>
      <c r="F379" s="42" t="e">
        <f>Geothermal!#REF!</f>
        <v>#REF!</v>
      </c>
      <c r="G379" s="42" t="e">
        <f>Geothermal!#REF!</f>
        <v>#REF!</v>
      </c>
      <c r="H379" s="42" t="e">
        <f>Geothermal!#REF!</f>
        <v>#REF!</v>
      </c>
      <c r="I379" s="42" t="e">
        <f>Geothermal!#REF!</f>
        <v>#REF!</v>
      </c>
      <c r="J379" s="42" t="e">
        <f>Geothermal!#REF!</f>
        <v>#REF!</v>
      </c>
      <c r="K379" s="42" t="e">
        <f>Geothermal!#REF!</f>
        <v>#REF!</v>
      </c>
      <c r="L379" s="42" t="e">
        <f>Geothermal!#REF!</f>
        <v>#REF!</v>
      </c>
      <c r="M379" s="42" t="e">
        <f>Geothermal!#REF!</f>
        <v>#REF!</v>
      </c>
      <c r="N379" s="42" t="e">
        <f>Geothermal!#REF!</f>
        <v>#REF!</v>
      </c>
      <c r="O379" s="42" t="e">
        <f>Geothermal!#REF!</f>
        <v>#REF!</v>
      </c>
      <c r="P379" s="42" t="e">
        <f>Geothermal!#REF!</f>
        <v>#REF!</v>
      </c>
      <c r="Q379" s="42" t="e">
        <f>Geothermal!#REF!</f>
        <v>#REF!</v>
      </c>
      <c r="R379" s="42" t="e">
        <f>Geothermal!#REF!</f>
        <v>#REF!</v>
      </c>
      <c r="S379" s="42"/>
      <c r="T379" s="42"/>
      <c r="U379" s="42"/>
      <c r="V379" s="42">
        <f>Geothermal!L96</f>
        <v>113.69813425791811</v>
      </c>
      <c r="W379" s="42">
        <f>Geothermal!L300</f>
        <v>113.69813425791811</v>
      </c>
      <c r="X379" s="42">
        <f>Geothermal!M300</f>
        <v>113.69813425791811</v>
      </c>
      <c r="Y379" s="42">
        <f>Geothermal!N300</f>
        <v>113.69813425791811</v>
      </c>
      <c r="Z379" s="42">
        <f>Geothermal!O300</f>
        <v>113.69813425791811</v>
      </c>
      <c r="AA379" s="42">
        <f>Geothermal!P300</f>
        <v>113.69813425791811</v>
      </c>
      <c r="AB379" s="42">
        <f>Geothermal!Q300</f>
        <v>113.69813425791811</v>
      </c>
      <c r="AC379" s="42">
        <f>Geothermal!R300</f>
        <v>113.69813425791811</v>
      </c>
      <c r="AD379" s="42">
        <f>Geothermal!S300</f>
        <v>113.69813425791811</v>
      </c>
      <c r="AE379" s="42">
        <f>Geothermal!T300</f>
        <v>113.69813425791811</v>
      </c>
      <c r="AF379" s="42">
        <f>Geothermal!U300</f>
        <v>113.69813425791811</v>
      </c>
      <c r="AG379" s="42">
        <f>Geothermal!V300</f>
        <v>113.69813425791811</v>
      </c>
      <c r="AH379" s="42">
        <f>Geothermal!W300</f>
        <v>113.69813425791811</v>
      </c>
      <c r="AI379" s="42">
        <f>Geothermal!X300</f>
        <v>113.69813425791811</v>
      </c>
      <c r="AJ379" s="42">
        <f>Geothermal!Y300</f>
        <v>113.69813425791811</v>
      </c>
      <c r="AK379" s="42">
        <f>Geothermal!Z300</f>
        <v>113.69813425791811</v>
      </c>
      <c r="AL379" s="42">
        <f>Geothermal!AA300</f>
        <v>113.69813425791811</v>
      </c>
      <c r="AM379" s="42">
        <f>Geothermal!AB300</f>
        <v>113.69813425791811</v>
      </c>
      <c r="AN379" s="42">
        <f>Geothermal!AC300</f>
        <v>113.69813425791811</v>
      </c>
      <c r="AO379" s="42">
        <f>Geothermal!AD300</f>
        <v>113.69813425791811</v>
      </c>
      <c r="AP379" s="42">
        <f>Geothermal!AE300</f>
        <v>113.69813425791811</v>
      </c>
      <c r="AQ379" s="42">
        <f>Geothermal!AF300</f>
        <v>113.69813425791811</v>
      </c>
      <c r="AR379" s="42">
        <f>Geothermal!AG300</f>
        <v>113.69813425791811</v>
      </c>
      <c r="AS379" s="42">
        <f>Geothermal!AH300</f>
        <v>113.69813425791811</v>
      </c>
      <c r="AT379" s="42">
        <f>Geothermal!AI300</f>
        <v>113.69813425791811</v>
      </c>
      <c r="AU379" s="42">
        <f>Geothermal!AJ300</f>
        <v>113.69813425791811</v>
      </c>
      <c r="AV379" s="42">
        <f>Geothermal!AK300</f>
        <v>113.69813425791811</v>
      </c>
      <c r="AW379" s="42">
        <f>Geothermal!AL300</f>
        <v>113.69813425791811</v>
      </c>
      <c r="AX379" s="42">
        <f>Geothermal!AM300</f>
        <v>113.69813425791811</v>
      </c>
      <c r="AY379" s="42">
        <f>Geothermal!AN300</f>
        <v>113.69813425791811</v>
      </c>
      <c r="AZ379" s="42">
        <f>Geothermal!AO300</f>
        <v>113.69813425791811</v>
      </c>
      <c r="BA379" s="42">
        <f>Geothermal!AP300</f>
        <v>113.69813425791811</v>
      </c>
      <c r="BB379" s="42">
        <f>Geothermal!AQ300</f>
        <v>113.69813425791811</v>
      </c>
      <c r="BC379" s="42">
        <f>Geothermal!AR300</f>
        <v>113.69813425791811</v>
      </c>
      <c r="BD379" s="42">
        <f>Geothermal!AS300</f>
        <v>113.69813425791811</v>
      </c>
      <c r="BE379" s="42">
        <f>Geothermal!AT300</f>
        <v>113.69813425791811</v>
      </c>
      <c r="BF379" s="42">
        <f>Geothermal!AU300</f>
        <v>113.69813425791811</v>
      </c>
      <c r="BG379" s="42">
        <f>Geothermal!AV300</f>
        <v>113.69813425791811</v>
      </c>
    </row>
    <row r="380" spans="1:59">
      <c r="A380" s="872"/>
      <c r="B380" s="788"/>
      <c r="C380" s="4"/>
      <c r="D380" s="802"/>
      <c r="E380" s="8" t="str">
        <f>Geothermal!K301</f>
        <v>NF EGS / Flash - high</v>
      </c>
      <c r="F380" s="42"/>
      <c r="G380" s="42"/>
      <c r="H380" s="42"/>
      <c r="I380" s="42"/>
      <c r="J380" s="42"/>
      <c r="K380" s="42"/>
      <c r="L380" s="42"/>
      <c r="M380" s="42"/>
      <c r="N380" s="42"/>
      <c r="O380" s="42"/>
      <c r="P380" s="42"/>
      <c r="Q380" s="42"/>
      <c r="R380" s="42"/>
      <c r="S380" s="42"/>
      <c r="T380" s="42"/>
      <c r="U380" s="42"/>
      <c r="V380" s="42"/>
      <c r="W380" s="42">
        <f>Geothermal!L301</f>
        <v>113.69813425791811</v>
      </c>
      <c r="X380" s="42">
        <f>Geothermal!M301</f>
        <v>113.69813425791811</v>
      </c>
      <c r="Y380" s="42">
        <f>Geothermal!N301</f>
        <v>113.69813425791811</v>
      </c>
      <c r="Z380" s="42">
        <f>Geothermal!O301</f>
        <v>113.69813425791811</v>
      </c>
      <c r="AA380" s="42">
        <f>Geothermal!P301</f>
        <v>113.69813425791811</v>
      </c>
      <c r="AB380" s="42">
        <f>Geothermal!Q301</f>
        <v>113.69813425791811</v>
      </c>
      <c r="AC380" s="42">
        <f>Geothermal!R301</f>
        <v>113.69813425791811</v>
      </c>
      <c r="AD380" s="42">
        <f>Geothermal!S301</f>
        <v>113.69813425791811</v>
      </c>
      <c r="AE380" s="42">
        <f>Geothermal!T301</f>
        <v>113.69813425791811</v>
      </c>
      <c r="AF380" s="42">
        <f>Geothermal!U301</f>
        <v>113.69813425791811</v>
      </c>
      <c r="AG380" s="42">
        <f>Geothermal!V301</f>
        <v>113.69813425791811</v>
      </c>
      <c r="AH380" s="42">
        <f>Geothermal!W301</f>
        <v>113.69813425791811</v>
      </c>
      <c r="AI380" s="42">
        <f>Geothermal!X301</f>
        <v>113.69813425791811</v>
      </c>
      <c r="AJ380" s="42">
        <f>Geothermal!Y301</f>
        <v>113.69813425791811</v>
      </c>
      <c r="AK380" s="42">
        <f>Geothermal!Z301</f>
        <v>113.69813425791811</v>
      </c>
      <c r="AL380" s="42">
        <f>Geothermal!AA301</f>
        <v>113.69813425791811</v>
      </c>
      <c r="AM380" s="42">
        <f>Geothermal!AB301</f>
        <v>113.69813425791811</v>
      </c>
      <c r="AN380" s="42">
        <f>Geothermal!AC301</f>
        <v>113.69813425791811</v>
      </c>
      <c r="AO380" s="42">
        <f>Geothermal!AD301</f>
        <v>113.69813425791811</v>
      </c>
      <c r="AP380" s="42">
        <f>Geothermal!AE301</f>
        <v>113.69813425791811</v>
      </c>
      <c r="AQ380" s="42">
        <f>Geothermal!AF301</f>
        <v>113.69813425791811</v>
      </c>
      <c r="AR380" s="42">
        <f>Geothermal!AG301</f>
        <v>113.69813425791811</v>
      </c>
      <c r="AS380" s="42">
        <f>Geothermal!AH301</f>
        <v>113.69813425791811</v>
      </c>
      <c r="AT380" s="42">
        <f>Geothermal!AI301</f>
        <v>113.69813425791811</v>
      </c>
      <c r="AU380" s="42">
        <f>Geothermal!AJ301</f>
        <v>113.69813425791811</v>
      </c>
      <c r="AV380" s="42">
        <f>Geothermal!AK301</f>
        <v>113.69813425791811</v>
      </c>
      <c r="AW380" s="42">
        <f>Geothermal!AL301</f>
        <v>113.69813425791811</v>
      </c>
      <c r="AX380" s="42">
        <f>Geothermal!AM301</f>
        <v>113.69813425791811</v>
      </c>
      <c r="AY380" s="42">
        <f>Geothermal!AN301</f>
        <v>113.69813425791811</v>
      </c>
      <c r="AZ380" s="42">
        <f>Geothermal!AO301</f>
        <v>113.69813425791811</v>
      </c>
      <c r="BA380" s="42">
        <f>Geothermal!AP301</f>
        <v>113.69813425791811</v>
      </c>
      <c r="BB380" s="42">
        <f>Geothermal!AQ301</f>
        <v>113.69813425791811</v>
      </c>
      <c r="BC380" s="42">
        <f>Geothermal!AR301</f>
        <v>113.69813425791811</v>
      </c>
      <c r="BD380" s="42">
        <f>Geothermal!AS301</f>
        <v>113.69813425791811</v>
      </c>
      <c r="BE380" s="42">
        <f>Geothermal!AT301</f>
        <v>113.69813425791811</v>
      </c>
      <c r="BF380" s="42">
        <f>Geothermal!AU301</f>
        <v>113.69813425791811</v>
      </c>
      <c r="BG380" s="42">
        <f>Geothermal!AV301</f>
        <v>113.69813425791811</v>
      </c>
    </row>
    <row r="381" spans="1:59">
      <c r="A381" s="872"/>
      <c r="B381" s="788"/>
      <c r="C381" s="4"/>
      <c r="D381" s="802"/>
      <c r="E381" s="8" t="str">
        <f>Geothermal!K302</f>
        <v>NF EGS / Binary - low</v>
      </c>
      <c r="F381" s="42"/>
      <c r="G381" s="42"/>
      <c r="H381" s="42"/>
      <c r="I381" s="42"/>
      <c r="J381" s="42"/>
      <c r="K381" s="42"/>
      <c r="L381" s="42"/>
      <c r="M381" s="42"/>
      <c r="N381" s="42"/>
      <c r="O381" s="42"/>
      <c r="P381" s="42"/>
      <c r="Q381" s="42"/>
      <c r="R381" s="42"/>
      <c r="S381" s="42"/>
      <c r="T381" s="42"/>
      <c r="U381" s="42"/>
      <c r="V381" s="42"/>
      <c r="W381" s="42">
        <f>Geothermal!L302</f>
        <v>187.35813119971567</v>
      </c>
      <c r="X381" s="42">
        <f>Geothermal!M302</f>
        <v>187.35813119971567</v>
      </c>
      <c r="Y381" s="42">
        <f>Geothermal!N302</f>
        <v>187.35813119971567</v>
      </c>
      <c r="Z381" s="42">
        <f>Geothermal!O302</f>
        <v>187.35813119971567</v>
      </c>
      <c r="AA381" s="42">
        <f>Geothermal!P302</f>
        <v>187.35813119971567</v>
      </c>
      <c r="AB381" s="42">
        <f>Geothermal!Q302</f>
        <v>187.35813119971567</v>
      </c>
      <c r="AC381" s="42">
        <f>Geothermal!R302</f>
        <v>187.35813119971567</v>
      </c>
      <c r="AD381" s="42">
        <f>Geothermal!S302</f>
        <v>187.35813119971567</v>
      </c>
      <c r="AE381" s="42">
        <f>Geothermal!T302</f>
        <v>187.35813119971567</v>
      </c>
      <c r="AF381" s="42">
        <f>Geothermal!U302</f>
        <v>187.35813119971567</v>
      </c>
      <c r="AG381" s="42">
        <f>Geothermal!V302</f>
        <v>187.35813119971567</v>
      </c>
      <c r="AH381" s="42">
        <f>Geothermal!W302</f>
        <v>187.35813119971567</v>
      </c>
      <c r="AI381" s="42">
        <f>Geothermal!X302</f>
        <v>187.35813119971567</v>
      </c>
      <c r="AJ381" s="42">
        <f>Geothermal!Y302</f>
        <v>187.35813119971567</v>
      </c>
      <c r="AK381" s="42">
        <f>Geothermal!Z302</f>
        <v>187.35813119971567</v>
      </c>
      <c r="AL381" s="42">
        <f>Geothermal!AA302</f>
        <v>187.35813119971567</v>
      </c>
      <c r="AM381" s="42">
        <f>Geothermal!AB302</f>
        <v>187.35813119971567</v>
      </c>
      <c r="AN381" s="42">
        <f>Geothermal!AC302</f>
        <v>187.35813119971567</v>
      </c>
      <c r="AO381" s="42">
        <f>Geothermal!AD302</f>
        <v>187.35813119971567</v>
      </c>
      <c r="AP381" s="42">
        <f>Geothermal!AE302</f>
        <v>187.35813119971567</v>
      </c>
      <c r="AQ381" s="42">
        <f>Geothermal!AF302</f>
        <v>187.35813119971567</v>
      </c>
      <c r="AR381" s="42">
        <f>Geothermal!AG302</f>
        <v>187.35813119971567</v>
      </c>
      <c r="AS381" s="42">
        <f>Geothermal!AH302</f>
        <v>187.35813119971567</v>
      </c>
      <c r="AT381" s="42">
        <f>Geothermal!AI302</f>
        <v>187.35813119971567</v>
      </c>
      <c r="AU381" s="42">
        <f>Geothermal!AJ302</f>
        <v>187.35813119971567</v>
      </c>
      <c r="AV381" s="42">
        <f>Geothermal!AK302</f>
        <v>187.35813119971567</v>
      </c>
      <c r="AW381" s="42">
        <f>Geothermal!AL302</f>
        <v>187.35813119971567</v>
      </c>
      <c r="AX381" s="42">
        <f>Geothermal!AM302</f>
        <v>187.35813119971567</v>
      </c>
      <c r="AY381" s="42">
        <f>Geothermal!AN302</f>
        <v>187.35813119971567</v>
      </c>
      <c r="AZ381" s="42">
        <f>Geothermal!AO302</f>
        <v>187.35813119971567</v>
      </c>
      <c r="BA381" s="42">
        <f>Geothermal!AP302</f>
        <v>187.35813119971567</v>
      </c>
      <c r="BB381" s="42">
        <f>Geothermal!AQ302</f>
        <v>187.35813119971567</v>
      </c>
      <c r="BC381" s="42">
        <f>Geothermal!AR302</f>
        <v>187.35813119971567</v>
      </c>
      <c r="BD381" s="42">
        <f>Geothermal!AS302</f>
        <v>187.35813119971567</v>
      </c>
      <c r="BE381" s="42">
        <f>Geothermal!AT302</f>
        <v>187.35813119971567</v>
      </c>
      <c r="BF381" s="42">
        <f>Geothermal!AU302</f>
        <v>187.35813119971567</v>
      </c>
      <c r="BG381" s="42">
        <f>Geothermal!AV302</f>
        <v>187.35813119971567</v>
      </c>
    </row>
    <row r="382" spans="1:59">
      <c r="A382" s="872"/>
      <c r="B382" s="788"/>
      <c r="C382" s="4"/>
      <c r="D382" s="802"/>
      <c r="E382" s="8" t="str">
        <f>Geothermal!K303</f>
        <v>NF EGS / Binary - mid</v>
      </c>
      <c r="F382" s="42" t="e">
        <f>Geothermal!#REF!</f>
        <v>#REF!</v>
      </c>
      <c r="G382" s="42" t="e">
        <f>Geothermal!#REF!</f>
        <v>#REF!</v>
      </c>
      <c r="H382" s="42" t="e">
        <f>Geothermal!#REF!</f>
        <v>#REF!</v>
      </c>
      <c r="I382" s="42" t="e">
        <f>Geothermal!#REF!</f>
        <v>#REF!</v>
      </c>
      <c r="J382" s="42" t="e">
        <f>Geothermal!#REF!</f>
        <v>#REF!</v>
      </c>
      <c r="K382" s="42" t="e">
        <f>Geothermal!#REF!</f>
        <v>#REF!</v>
      </c>
      <c r="L382" s="42" t="e">
        <f>Geothermal!#REF!</f>
        <v>#REF!</v>
      </c>
      <c r="M382" s="42" t="e">
        <f>Geothermal!#REF!</f>
        <v>#REF!</v>
      </c>
      <c r="N382" s="42" t="e">
        <f>Geothermal!#REF!</f>
        <v>#REF!</v>
      </c>
      <c r="O382" s="42" t="e">
        <f>Geothermal!#REF!</f>
        <v>#REF!</v>
      </c>
      <c r="P382" s="42" t="e">
        <f>Geothermal!#REF!</f>
        <v>#REF!</v>
      </c>
      <c r="Q382" s="42" t="e">
        <f>Geothermal!#REF!</f>
        <v>#REF!</v>
      </c>
      <c r="R382" s="42" t="e">
        <f>Geothermal!#REF!</f>
        <v>#REF!</v>
      </c>
      <c r="S382" s="42"/>
      <c r="T382" s="42"/>
      <c r="U382" s="42"/>
      <c r="V382" s="42">
        <f>Geothermal!L97</f>
        <v>187.35813119971567</v>
      </c>
      <c r="W382" s="42">
        <f>Geothermal!L303</f>
        <v>187.35813119971567</v>
      </c>
      <c r="X382" s="42">
        <f>Geothermal!M303</f>
        <v>187.35813119971567</v>
      </c>
      <c r="Y382" s="42">
        <f>Geothermal!N303</f>
        <v>187.35813119971567</v>
      </c>
      <c r="Z382" s="42">
        <f>Geothermal!O303</f>
        <v>187.35813119971567</v>
      </c>
      <c r="AA382" s="42">
        <f>Geothermal!P303</f>
        <v>187.35813119971567</v>
      </c>
      <c r="AB382" s="42">
        <f>Geothermal!Q303</f>
        <v>187.35813119971567</v>
      </c>
      <c r="AC382" s="42">
        <f>Geothermal!R303</f>
        <v>187.35813119971567</v>
      </c>
      <c r="AD382" s="42">
        <f>Geothermal!S303</f>
        <v>187.35813119971567</v>
      </c>
      <c r="AE382" s="42">
        <f>Geothermal!T303</f>
        <v>187.35813119971567</v>
      </c>
      <c r="AF382" s="42">
        <f>Geothermal!U303</f>
        <v>187.35813119971567</v>
      </c>
      <c r="AG382" s="42">
        <f>Geothermal!V303</f>
        <v>187.35813119971567</v>
      </c>
      <c r="AH382" s="42">
        <f>Geothermal!W303</f>
        <v>187.35813119971567</v>
      </c>
      <c r="AI382" s="42">
        <f>Geothermal!X303</f>
        <v>187.35813119971567</v>
      </c>
      <c r="AJ382" s="42">
        <f>Geothermal!Y303</f>
        <v>187.35813119971567</v>
      </c>
      <c r="AK382" s="42">
        <f>Geothermal!Z303</f>
        <v>187.35813119971567</v>
      </c>
      <c r="AL382" s="42">
        <f>Geothermal!AA303</f>
        <v>187.35813119971567</v>
      </c>
      <c r="AM382" s="42">
        <f>Geothermal!AB303</f>
        <v>187.35813119971567</v>
      </c>
      <c r="AN382" s="42">
        <f>Geothermal!AC303</f>
        <v>187.35813119971567</v>
      </c>
      <c r="AO382" s="42">
        <f>Geothermal!AD303</f>
        <v>187.35813119971567</v>
      </c>
      <c r="AP382" s="42">
        <f>Geothermal!AE303</f>
        <v>187.35813119971567</v>
      </c>
      <c r="AQ382" s="42">
        <f>Geothermal!AF303</f>
        <v>187.35813119971567</v>
      </c>
      <c r="AR382" s="42">
        <f>Geothermal!AG303</f>
        <v>187.35813119971567</v>
      </c>
      <c r="AS382" s="42">
        <f>Geothermal!AH303</f>
        <v>187.35813119971567</v>
      </c>
      <c r="AT382" s="42">
        <f>Geothermal!AI303</f>
        <v>187.35813119971567</v>
      </c>
      <c r="AU382" s="42">
        <f>Geothermal!AJ303</f>
        <v>187.35813119971567</v>
      </c>
      <c r="AV382" s="42">
        <f>Geothermal!AK303</f>
        <v>187.35813119971567</v>
      </c>
      <c r="AW382" s="42">
        <f>Geothermal!AL303</f>
        <v>187.35813119971567</v>
      </c>
      <c r="AX382" s="42">
        <f>Geothermal!AM303</f>
        <v>187.35813119971567</v>
      </c>
      <c r="AY382" s="42">
        <f>Geothermal!AN303</f>
        <v>187.35813119971567</v>
      </c>
      <c r="AZ382" s="42">
        <f>Geothermal!AO303</f>
        <v>187.35813119971567</v>
      </c>
      <c r="BA382" s="42">
        <f>Geothermal!AP303</f>
        <v>187.35813119971567</v>
      </c>
      <c r="BB382" s="42">
        <f>Geothermal!AQ303</f>
        <v>187.35813119971567</v>
      </c>
      <c r="BC382" s="42">
        <f>Geothermal!AR303</f>
        <v>187.35813119971567</v>
      </c>
      <c r="BD382" s="42">
        <f>Geothermal!AS303</f>
        <v>187.35813119971567</v>
      </c>
      <c r="BE382" s="42">
        <f>Geothermal!AT303</f>
        <v>187.35813119971567</v>
      </c>
      <c r="BF382" s="42">
        <f>Geothermal!AU303</f>
        <v>187.35813119971567</v>
      </c>
      <c r="BG382" s="42">
        <f>Geothermal!AV303</f>
        <v>187.35813119971567</v>
      </c>
    </row>
    <row r="383" spans="1:59">
      <c r="A383" s="872"/>
      <c r="B383" s="788"/>
      <c r="C383" s="4"/>
      <c r="D383" s="802"/>
      <c r="E383" s="8" t="str">
        <f>Geothermal!K304</f>
        <v>NF EGS / Binary - high</v>
      </c>
      <c r="F383" s="42"/>
      <c r="G383" s="42"/>
      <c r="H383" s="42"/>
      <c r="I383" s="42"/>
      <c r="J383" s="42"/>
      <c r="K383" s="42"/>
      <c r="L383" s="42"/>
      <c r="M383" s="42"/>
      <c r="N383" s="42"/>
      <c r="O383" s="42"/>
      <c r="P383" s="42"/>
      <c r="Q383" s="42"/>
      <c r="R383" s="42"/>
      <c r="S383" s="42"/>
      <c r="T383" s="42"/>
      <c r="U383" s="42"/>
      <c r="V383" s="42"/>
      <c r="W383" s="42">
        <f>Geothermal!L304</f>
        <v>187.35813119971567</v>
      </c>
      <c r="X383" s="42">
        <f>Geothermal!M304</f>
        <v>187.35813119971567</v>
      </c>
      <c r="Y383" s="42">
        <f>Geothermal!N304</f>
        <v>187.35813119971567</v>
      </c>
      <c r="Z383" s="42">
        <f>Geothermal!O304</f>
        <v>187.35813119971567</v>
      </c>
      <c r="AA383" s="42">
        <f>Geothermal!P304</f>
        <v>187.35813119971567</v>
      </c>
      <c r="AB383" s="42">
        <f>Geothermal!Q304</f>
        <v>187.35813119971567</v>
      </c>
      <c r="AC383" s="42">
        <f>Geothermal!R304</f>
        <v>187.35813119971567</v>
      </c>
      <c r="AD383" s="42">
        <f>Geothermal!S304</f>
        <v>187.35813119971567</v>
      </c>
      <c r="AE383" s="42">
        <f>Geothermal!T304</f>
        <v>187.35813119971567</v>
      </c>
      <c r="AF383" s="42">
        <f>Geothermal!U304</f>
        <v>187.35813119971567</v>
      </c>
      <c r="AG383" s="42">
        <f>Geothermal!V304</f>
        <v>187.35813119971567</v>
      </c>
      <c r="AH383" s="42">
        <f>Geothermal!W304</f>
        <v>187.35813119971567</v>
      </c>
      <c r="AI383" s="42">
        <f>Geothermal!X304</f>
        <v>187.35813119971567</v>
      </c>
      <c r="AJ383" s="42">
        <f>Geothermal!Y304</f>
        <v>187.35813119971567</v>
      </c>
      <c r="AK383" s="42">
        <f>Geothermal!Z304</f>
        <v>187.35813119971567</v>
      </c>
      <c r="AL383" s="42">
        <f>Geothermal!AA304</f>
        <v>187.35813119971567</v>
      </c>
      <c r="AM383" s="42">
        <f>Geothermal!AB304</f>
        <v>187.35813119971567</v>
      </c>
      <c r="AN383" s="42">
        <f>Geothermal!AC304</f>
        <v>187.35813119971567</v>
      </c>
      <c r="AO383" s="42">
        <f>Geothermal!AD304</f>
        <v>187.35813119971567</v>
      </c>
      <c r="AP383" s="42">
        <f>Geothermal!AE304</f>
        <v>187.35813119971567</v>
      </c>
      <c r="AQ383" s="42">
        <f>Geothermal!AF304</f>
        <v>187.35813119971567</v>
      </c>
      <c r="AR383" s="42">
        <f>Geothermal!AG304</f>
        <v>187.35813119971567</v>
      </c>
      <c r="AS383" s="42">
        <f>Geothermal!AH304</f>
        <v>187.35813119971567</v>
      </c>
      <c r="AT383" s="42">
        <f>Geothermal!AI304</f>
        <v>187.35813119971567</v>
      </c>
      <c r="AU383" s="42">
        <f>Geothermal!AJ304</f>
        <v>187.35813119971567</v>
      </c>
      <c r="AV383" s="42">
        <f>Geothermal!AK304</f>
        <v>187.35813119971567</v>
      </c>
      <c r="AW383" s="42">
        <f>Geothermal!AL304</f>
        <v>187.35813119971567</v>
      </c>
      <c r="AX383" s="42">
        <f>Geothermal!AM304</f>
        <v>187.35813119971567</v>
      </c>
      <c r="AY383" s="42">
        <f>Geothermal!AN304</f>
        <v>187.35813119971567</v>
      </c>
      <c r="AZ383" s="42">
        <f>Geothermal!AO304</f>
        <v>187.35813119971567</v>
      </c>
      <c r="BA383" s="42">
        <f>Geothermal!AP304</f>
        <v>187.35813119971567</v>
      </c>
      <c r="BB383" s="42">
        <f>Geothermal!AQ304</f>
        <v>187.35813119971567</v>
      </c>
      <c r="BC383" s="42">
        <f>Geothermal!AR304</f>
        <v>187.35813119971567</v>
      </c>
      <c r="BD383" s="42">
        <f>Geothermal!AS304</f>
        <v>187.35813119971567</v>
      </c>
      <c r="BE383" s="42">
        <f>Geothermal!AT304</f>
        <v>187.35813119971567</v>
      </c>
      <c r="BF383" s="42">
        <f>Geothermal!AU304</f>
        <v>187.35813119971567</v>
      </c>
      <c r="BG383" s="42">
        <f>Geothermal!AV304</f>
        <v>187.35813119971567</v>
      </c>
    </row>
    <row r="384" spans="1:59">
      <c r="A384" s="872"/>
      <c r="B384" s="788"/>
      <c r="C384" s="4"/>
      <c r="D384" s="802"/>
      <c r="E384" s="8" t="str">
        <f>Geothermal!K305</f>
        <v>Deep EGS / Flash - low</v>
      </c>
      <c r="F384" s="42"/>
      <c r="G384" s="42"/>
      <c r="H384" s="42"/>
      <c r="I384" s="42"/>
      <c r="J384" s="42"/>
      <c r="K384" s="42"/>
      <c r="L384" s="42"/>
      <c r="M384" s="42"/>
      <c r="N384" s="42"/>
      <c r="O384" s="42"/>
      <c r="P384" s="42"/>
      <c r="Q384" s="42"/>
      <c r="R384" s="42"/>
      <c r="S384" s="42"/>
      <c r="T384" s="42"/>
      <c r="U384" s="42"/>
      <c r="V384" s="42"/>
      <c r="W384" s="42">
        <f>Geothermal!L305</f>
        <v>113.69813425791811</v>
      </c>
      <c r="X384" s="42">
        <f>Geothermal!M305</f>
        <v>113.69813425791811</v>
      </c>
      <c r="Y384" s="42">
        <f>Geothermal!N305</f>
        <v>113.69813425791811</v>
      </c>
      <c r="Z384" s="42">
        <f>Geothermal!O305</f>
        <v>113.69813425791811</v>
      </c>
      <c r="AA384" s="42">
        <f>Geothermal!P305</f>
        <v>113.69813425791811</v>
      </c>
      <c r="AB384" s="42">
        <f>Geothermal!Q305</f>
        <v>113.69813425791811</v>
      </c>
      <c r="AC384" s="42">
        <f>Geothermal!R305</f>
        <v>113.69813425791811</v>
      </c>
      <c r="AD384" s="42">
        <f>Geothermal!S305</f>
        <v>113.69813425791811</v>
      </c>
      <c r="AE384" s="42">
        <f>Geothermal!T305</f>
        <v>113.69813425791811</v>
      </c>
      <c r="AF384" s="42">
        <f>Geothermal!U305</f>
        <v>113.69813425791811</v>
      </c>
      <c r="AG384" s="42">
        <f>Geothermal!V305</f>
        <v>113.69813425791811</v>
      </c>
      <c r="AH384" s="42">
        <f>Geothermal!W305</f>
        <v>113.69813425791811</v>
      </c>
      <c r="AI384" s="42">
        <f>Geothermal!X305</f>
        <v>113.69813425791811</v>
      </c>
      <c r="AJ384" s="42">
        <f>Geothermal!Y305</f>
        <v>113.69813425791811</v>
      </c>
      <c r="AK384" s="42">
        <f>Geothermal!Z305</f>
        <v>113.69813425791811</v>
      </c>
      <c r="AL384" s="42">
        <f>Geothermal!AA305</f>
        <v>113.69813425791811</v>
      </c>
      <c r="AM384" s="42">
        <f>Geothermal!AB305</f>
        <v>113.69813425791811</v>
      </c>
      <c r="AN384" s="42">
        <f>Geothermal!AC305</f>
        <v>113.69813425791811</v>
      </c>
      <c r="AO384" s="42">
        <f>Geothermal!AD305</f>
        <v>113.69813425791811</v>
      </c>
      <c r="AP384" s="42">
        <f>Geothermal!AE305</f>
        <v>113.69813425791811</v>
      </c>
      <c r="AQ384" s="42">
        <f>Geothermal!AF305</f>
        <v>113.69813425791811</v>
      </c>
      <c r="AR384" s="42">
        <f>Geothermal!AG305</f>
        <v>113.69813425791811</v>
      </c>
      <c r="AS384" s="42">
        <f>Geothermal!AH305</f>
        <v>113.69813425791811</v>
      </c>
      <c r="AT384" s="42">
        <f>Geothermal!AI305</f>
        <v>113.69813425791811</v>
      </c>
      <c r="AU384" s="42">
        <f>Geothermal!AJ305</f>
        <v>113.69813425791811</v>
      </c>
      <c r="AV384" s="42">
        <f>Geothermal!AK305</f>
        <v>113.69813425791811</v>
      </c>
      <c r="AW384" s="42">
        <f>Geothermal!AL305</f>
        <v>113.69813425791811</v>
      </c>
      <c r="AX384" s="42">
        <f>Geothermal!AM305</f>
        <v>113.69813425791811</v>
      </c>
      <c r="AY384" s="42">
        <f>Geothermal!AN305</f>
        <v>113.69813425791811</v>
      </c>
      <c r="AZ384" s="42">
        <f>Geothermal!AO305</f>
        <v>113.69813425791811</v>
      </c>
      <c r="BA384" s="42">
        <f>Geothermal!AP305</f>
        <v>113.69813425791811</v>
      </c>
      <c r="BB384" s="42">
        <f>Geothermal!AQ305</f>
        <v>113.69813425791811</v>
      </c>
      <c r="BC384" s="42">
        <f>Geothermal!AR305</f>
        <v>113.69813425791811</v>
      </c>
      <c r="BD384" s="42">
        <f>Geothermal!AS305</f>
        <v>113.69813425791811</v>
      </c>
      <c r="BE384" s="42">
        <f>Geothermal!AT305</f>
        <v>113.69813425791811</v>
      </c>
      <c r="BF384" s="42">
        <f>Geothermal!AU305</f>
        <v>113.69813425791811</v>
      </c>
      <c r="BG384" s="42">
        <f>Geothermal!AV305</f>
        <v>113.69813425791811</v>
      </c>
    </row>
    <row r="385" spans="1:59">
      <c r="A385" s="872"/>
      <c r="B385" s="788"/>
      <c r="C385" s="4"/>
      <c r="D385" s="802"/>
      <c r="E385" s="8" t="str">
        <f>Geothermal!K306</f>
        <v>Deep EGS / Flash - mid</v>
      </c>
      <c r="F385" s="42" t="e">
        <f>Geothermal!#REF!</f>
        <v>#REF!</v>
      </c>
      <c r="G385" s="42" t="e">
        <f>Geothermal!#REF!</f>
        <v>#REF!</v>
      </c>
      <c r="H385" s="42" t="e">
        <f>Geothermal!#REF!</f>
        <v>#REF!</v>
      </c>
      <c r="I385" s="42" t="e">
        <f>Geothermal!#REF!</f>
        <v>#REF!</v>
      </c>
      <c r="J385" s="42" t="e">
        <f>Geothermal!#REF!</f>
        <v>#REF!</v>
      </c>
      <c r="K385" s="42" t="e">
        <f>Geothermal!#REF!</f>
        <v>#REF!</v>
      </c>
      <c r="L385" s="42" t="e">
        <f>Geothermal!#REF!</f>
        <v>#REF!</v>
      </c>
      <c r="M385" s="42" t="e">
        <f>Geothermal!#REF!</f>
        <v>#REF!</v>
      </c>
      <c r="N385" s="42" t="e">
        <f>Geothermal!#REF!</f>
        <v>#REF!</v>
      </c>
      <c r="O385" s="42" t="e">
        <f>Geothermal!#REF!</f>
        <v>#REF!</v>
      </c>
      <c r="P385" s="42" t="e">
        <f>Geothermal!#REF!</f>
        <v>#REF!</v>
      </c>
      <c r="Q385" s="42" t="e">
        <f>Geothermal!#REF!</f>
        <v>#REF!</v>
      </c>
      <c r="R385" s="42" t="e">
        <f>Geothermal!#REF!</f>
        <v>#REF!</v>
      </c>
      <c r="S385" s="42"/>
      <c r="T385" s="42"/>
      <c r="U385" s="42"/>
      <c r="V385" s="42">
        <f>Geothermal!L98</f>
        <v>113.69813425791811</v>
      </c>
      <c r="W385" s="42">
        <f>Geothermal!L306</f>
        <v>113.69813425791811</v>
      </c>
      <c r="X385" s="42">
        <f>Geothermal!M306</f>
        <v>113.69813425791811</v>
      </c>
      <c r="Y385" s="42">
        <f>Geothermal!N306</f>
        <v>113.69813425791811</v>
      </c>
      <c r="Z385" s="42">
        <f>Geothermal!O306</f>
        <v>113.69813425791811</v>
      </c>
      <c r="AA385" s="42">
        <f>Geothermal!P306</f>
        <v>113.69813425791811</v>
      </c>
      <c r="AB385" s="42">
        <f>Geothermal!Q306</f>
        <v>113.69813425791811</v>
      </c>
      <c r="AC385" s="42">
        <f>Geothermal!R306</f>
        <v>113.69813425791811</v>
      </c>
      <c r="AD385" s="42">
        <f>Geothermal!S306</f>
        <v>113.69813425791811</v>
      </c>
      <c r="AE385" s="42">
        <f>Geothermal!T306</f>
        <v>113.69813425791811</v>
      </c>
      <c r="AF385" s="42">
        <f>Geothermal!U306</f>
        <v>113.69813425791811</v>
      </c>
      <c r="AG385" s="42">
        <f>Geothermal!V306</f>
        <v>113.69813425791811</v>
      </c>
      <c r="AH385" s="42">
        <f>Geothermal!W306</f>
        <v>113.69813425791811</v>
      </c>
      <c r="AI385" s="42">
        <f>Geothermal!X306</f>
        <v>113.69813425791811</v>
      </c>
      <c r="AJ385" s="42">
        <f>Geothermal!Y306</f>
        <v>113.69813425791811</v>
      </c>
      <c r="AK385" s="42">
        <f>Geothermal!Z306</f>
        <v>113.69813425791811</v>
      </c>
      <c r="AL385" s="42">
        <f>Geothermal!AA306</f>
        <v>113.69813425791811</v>
      </c>
      <c r="AM385" s="42">
        <f>Geothermal!AB306</f>
        <v>113.69813425791811</v>
      </c>
      <c r="AN385" s="42">
        <f>Geothermal!AC306</f>
        <v>113.69813425791811</v>
      </c>
      <c r="AO385" s="42">
        <f>Geothermal!AD306</f>
        <v>113.69813425791811</v>
      </c>
      <c r="AP385" s="42">
        <f>Geothermal!AE306</f>
        <v>113.69813425791811</v>
      </c>
      <c r="AQ385" s="42">
        <f>Geothermal!AF306</f>
        <v>113.69813425791811</v>
      </c>
      <c r="AR385" s="42">
        <f>Geothermal!AG306</f>
        <v>113.69813425791811</v>
      </c>
      <c r="AS385" s="42">
        <f>Geothermal!AH306</f>
        <v>113.69813425791811</v>
      </c>
      <c r="AT385" s="42">
        <f>Geothermal!AI306</f>
        <v>113.69813425791811</v>
      </c>
      <c r="AU385" s="42">
        <f>Geothermal!AJ306</f>
        <v>113.69813425791811</v>
      </c>
      <c r="AV385" s="42">
        <f>Geothermal!AK306</f>
        <v>113.69813425791811</v>
      </c>
      <c r="AW385" s="42">
        <f>Geothermal!AL306</f>
        <v>113.69813425791811</v>
      </c>
      <c r="AX385" s="42">
        <f>Geothermal!AM306</f>
        <v>113.69813425791811</v>
      </c>
      <c r="AY385" s="42">
        <f>Geothermal!AN306</f>
        <v>113.69813425791811</v>
      </c>
      <c r="AZ385" s="42">
        <f>Geothermal!AO306</f>
        <v>113.69813425791811</v>
      </c>
      <c r="BA385" s="42">
        <f>Geothermal!AP306</f>
        <v>113.69813425791811</v>
      </c>
      <c r="BB385" s="42">
        <f>Geothermal!AQ306</f>
        <v>113.69813425791811</v>
      </c>
      <c r="BC385" s="42">
        <f>Geothermal!AR306</f>
        <v>113.69813425791811</v>
      </c>
      <c r="BD385" s="42">
        <f>Geothermal!AS306</f>
        <v>113.69813425791811</v>
      </c>
      <c r="BE385" s="42">
        <f>Geothermal!AT306</f>
        <v>113.69813425791811</v>
      </c>
      <c r="BF385" s="42">
        <f>Geothermal!AU306</f>
        <v>113.69813425791811</v>
      </c>
      <c r="BG385" s="42">
        <f>Geothermal!AV306</f>
        <v>113.69813425791811</v>
      </c>
    </row>
    <row r="386" spans="1:59">
      <c r="A386" s="872"/>
      <c r="B386" s="788"/>
      <c r="C386" s="4"/>
      <c r="D386" s="802"/>
      <c r="E386" s="8" t="str">
        <f>Geothermal!K307</f>
        <v>Deep EGS / Flash - high</v>
      </c>
      <c r="F386" s="42"/>
      <c r="G386" s="42"/>
      <c r="H386" s="42"/>
      <c r="I386" s="42"/>
      <c r="J386" s="42"/>
      <c r="K386" s="42"/>
      <c r="L386" s="42"/>
      <c r="M386" s="42"/>
      <c r="N386" s="42"/>
      <c r="O386" s="42"/>
      <c r="P386" s="42"/>
      <c r="Q386" s="42"/>
      <c r="R386" s="42"/>
      <c r="S386" s="42"/>
      <c r="T386" s="42"/>
      <c r="U386" s="42"/>
      <c r="V386" s="42"/>
      <c r="W386" s="42">
        <f>Geothermal!L307</f>
        <v>113.69813425791811</v>
      </c>
      <c r="X386" s="42">
        <f>Geothermal!M307</f>
        <v>113.69813425791811</v>
      </c>
      <c r="Y386" s="42">
        <f>Geothermal!N307</f>
        <v>113.69813425791811</v>
      </c>
      <c r="Z386" s="42">
        <f>Geothermal!O307</f>
        <v>113.69813425791811</v>
      </c>
      <c r="AA386" s="42">
        <f>Geothermal!P307</f>
        <v>113.69813425791811</v>
      </c>
      <c r="AB386" s="42">
        <f>Geothermal!Q307</f>
        <v>113.69813425791811</v>
      </c>
      <c r="AC386" s="42">
        <f>Geothermal!R307</f>
        <v>113.69813425791811</v>
      </c>
      <c r="AD386" s="42">
        <f>Geothermal!S307</f>
        <v>113.69813425791811</v>
      </c>
      <c r="AE386" s="42">
        <f>Geothermal!T307</f>
        <v>113.69813425791811</v>
      </c>
      <c r="AF386" s="42">
        <f>Geothermal!U307</f>
        <v>113.69813425791811</v>
      </c>
      <c r="AG386" s="42">
        <f>Geothermal!V307</f>
        <v>113.69813425791811</v>
      </c>
      <c r="AH386" s="42">
        <f>Geothermal!W307</f>
        <v>113.69813425791811</v>
      </c>
      <c r="AI386" s="42">
        <f>Geothermal!X307</f>
        <v>113.69813425791811</v>
      </c>
      <c r="AJ386" s="42">
        <f>Geothermal!Y307</f>
        <v>113.69813425791811</v>
      </c>
      <c r="AK386" s="42">
        <f>Geothermal!Z307</f>
        <v>113.69813425791811</v>
      </c>
      <c r="AL386" s="42">
        <f>Geothermal!AA307</f>
        <v>113.69813425791811</v>
      </c>
      <c r="AM386" s="42">
        <f>Geothermal!AB307</f>
        <v>113.69813425791811</v>
      </c>
      <c r="AN386" s="42">
        <f>Geothermal!AC307</f>
        <v>113.69813425791811</v>
      </c>
      <c r="AO386" s="42">
        <f>Geothermal!AD307</f>
        <v>113.69813425791811</v>
      </c>
      <c r="AP386" s="42">
        <f>Geothermal!AE307</f>
        <v>113.69813425791811</v>
      </c>
      <c r="AQ386" s="42">
        <f>Geothermal!AF307</f>
        <v>113.69813425791811</v>
      </c>
      <c r="AR386" s="42">
        <f>Geothermal!AG307</f>
        <v>113.69813425791811</v>
      </c>
      <c r="AS386" s="42">
        <f>Geothermal!AH307</f>
        <v>113.69813425791811</v>
      </c>
      <c r="AT386" s="42">
        <f>Geothermal!AI307</f>
        <v>113.69813425791811</v>
      </c>
      <c r="AU386" s="42">
        <f>Geothermal!AJ307</f>
        <v>113.69813425791811</v>
      </c>
      <c r="AV386" s="42">
        <f>Geothermal!AK307</f>
        <v>113.69813425791811</v>
      </c>
      <c r="AW386" s="42">
        <f>Geothermal!AL307</f>
        <v>113.69813425791811</v>
      </c>
      <c r="AX386" s="42">
        <f>Geothermal!AM307</f>
        <v>113.69813425791811</v>
      </c>
      <c r="AY386" s="42">
        <f>Geothermal!AN307</f>
        <v>113.69813425791811</v>
      </c>
      <c r="AZ386" s="42">
        <f>Geothermal!AO307</f>
        <v>113.69813425791811</v>
      </c>
      <c r="BA386" s="42">
        <f>Geothermal!AP307</f>
        <v>113.69813425791811</v>
      </c>
      <c r="BB386" s="42">
        <f>Geothermal!AQ307</f>
        <v>113.69813425791811</v>
      </c>
      <c r="BC386" s="42">
        <f>Geothermal!AR307</f>
        <v>113.69813425791811</v>
      </c>
      <c r="BD386" s="42">
        <f>Geothermal!AS307</f>
        <v>113.69813425791811</v>
      </c>
      <c r="BE386" s="42">
        <f>Geothermal!AT307</f>
        <v>113.69813425791811</v>
      </c>
      <c r="BF386" s="42">
        <f>Geothermal!AU307</f>
        <v>113.69813425791811</v>
      </c>
      <c r="BG386" s="42">
        <f>Geothermal!AV307</f>
        <v>113.69813425791811</v>
      </c>
    </row>
    <row r="387" spans="1:59">
      <c r="A387" s="872"/>
      <c r="B387" s="788"/>
      <c r="C387" s="4"/>
      <c r="D387" s="802"/>
      <c r="E387" s="8" t="str">
        <f>Geothermal!K308</f>
        <v>Deep EGS / Binary - low</v>
      </c>
      <c r="F387" s="42"/>
      <c r="G387" s="42"/>
      <c r="H387" s="42"/>
      <c r="I387" s="42"/>
      <c r="J387" s="42"/>
      <c r="K387" s="42"/>
      <c r="L387" s="42"/>
      <c r="M387" s="42"/>
      <c r="N387" s="42"/>
      <c r="O387" s="42"/>
      <c r="P387" s="42"/>
      <c r="Q387" s="42"/>
      <c r="R387" s="42"/>
      <c r="S387" s="42"/>
      <c r="T387" s="42"/>
      <c r="U387" s="42"/>
      <c r="V387" s="42"/>
      <c r="W387" s="42">
        <f>Geothermal!L308</f>
        <v>187.35813119971567</v>
      </c>
      <c r="X387" s="42">
        <f>Geothermal!M308</f>
        <v>187.35813119971567</v>
      </c>
      <c r="Y387" s="42">
        <f>Geothermal!N308</f>
        <v>187.35813119971567</v>
      </c>
      <c r="Z387" s="42">
        <f>Geothermal!O308</f>
        <v>187.35813119971567</v>
      </c>
      <c r="AA387" s="42">
        <f>Geothermal!P308</f>
        <v>187.35813119971567</v>
      </c>
      <c r="AB387" s="42">
        <f>Geothermal!Q308</f>
        <v>187.35813119971567</v>
      </c>
      <c r="AC387" s="42">
        <f>Geothermal!R308</f>
        <v>187.35813119971567</v>
      </c>
      <c r="AD387" s="42">
        <f>Geothermal!S308</f>
        <v>187.35813119971567</v>
      </c>
      <c r="AE387" s="42">
        <f>Geothermal!T308</f>
        <v>187.35813119971567</v>
      </c>
      <c r="AF387" s="42">
        <f>Geothermal!U308</f>
        <v>187.35813119971567</v>
      </c>
      <c r="AG387" s="42">
        <f>Geothermal!V308</f>
        <v>187.35813119971567</v>
      </c>
      <c r="AH387" s="42">
        <f>Geothermal!W308</f>
        <v>187.35813119971567</v>
      </c>
      <c r="AI387" s="42">
        <f>Geothermal!X308</f>
        <v>187.35813119971567</v>
      </c>
      <c r="AJ387" s="42">
        <f>Geothermal!Y308</f>
        <v>187.35813119971567</v>
      </c>
      <c r="AK387" s="42">
        <f>Geothermal!Z308</f>
        <v>187.35813119971567</v>
      </c>
      <c r="AL387" s="42">
        <f>Geothermal!AA308</f>
        <v>187.35813119971567</v>
      </c>
      <c r="AM387" s="42">
        <f>Geothermal!AB308</f>
        <v>187.35813119971567</v>
      </c>
      <c r="AN387" s="42">
        <f>Geothermal!AC308</f>
        <v>187.35813119971567</v>
      </c>
      <c r="AO387" s="42">
        <f>Geothermal!AD308</f>
        <v>187.35813119971567</v>
      </c>
      <c r="AP387" s="42">
        <f>Geothermal!AE308</f>
        <v>187.35813119971567</v>
      </c>
      <c r="AQ387" s="42">
        <f>Geothermal!AF308</f>
        <v>187.35813119971567</v>
      </c>
      <c r="AR387" s="42">
        <f>Geothermal!AG308</f>
        <v>187.35813119971567</v>
      </c>
      <c r="AS387" s="42">
        <f>Geothermal!AH308</f>
        <v>187.35813119971567</v>
      </c>
      <c r="AT387" s="42">
        <f>Geothermal!AI308</f>
        <v>187.35813119971567</v>
      </c>
      <c r="AU387" s="42">
        <f>Geothermal!AJ308</f>
        <v>187.35813119971567</v>
      </c>
      <c r="AV387" s="42">
        <f>Geothermal!AK308</f>
        <v>187.35813119971567</v>
      </c>
      <c r="AW387" s="42">
        <f>Geothermal!AL308</f>
        <v>187.35813119971567</v>
      </c>
      <c r="AX387" s="42">
        <f>Geothermal!AM308</f>
        <v>187.35813119971567</v>
      </c>
      <c r="AY387" s="42">
        <f>Geothermal!AN308</f>
        <v>187.35813119971567</v>
      </c>
      <c r="AZ387" s="42">
        <f>Geothermal!AO308</f>
        <v>187.35813119971567</v>
      </c>
      <c r="BA387" s="42">
        <f>Geothermal!AP308</f>
        <v>187.35813119971567</v>
      </c>
      <c r="BB387" s="42">
        <f>Geothermal!AQ308</f>
        <v>187.35813119971567</v>
      </c>
      <c r="BC387" s="42">
        <f>Geothermal!AR308</f>
        <v>187.35813119971567</v>
      </c>
      <c r="BD387" s="42">
        <f>Geothermal!AS308</f>
        <v>187.35813119971567</v>
      </c>
      <c r="BE387" s="42">
        <f>Geothermal!AT308</f>
        <v>187.35813119971567</v>
      </c>
      <c r="BF387" s="42">
        <f>Geothermal!AU308</f>
        <v>187.35813119971567</v>
      </c>
      <c r="BG387" s="42">
        <f>Geothermal!AV308</f>
        <v>187.35813119971567</v>
      </c>
    </row>
    <row r="388" spans="1:59">
      <c r="A388" s="872"/>
      <c r="B388" s="788"/>
      <c r="C388" s="4"/>
      <c r="D388" s="802"/>
      <c r="E388" s="8" t="str">
        <f>Geothermal!K309</f>
        <v>Deep EGS / Binary - mid</v>
      </c>
      <c r="F388" s="42" t="e">
        <f>Geothermal!#REF!</f>
        <v>#REF!</v>
      </c>
      <c r="G388" s="42" t="e">
        <f>Geothermal!#REF!</f>
        <v>#REF!</v>
      </c>
      <c r="H388" s="42" t="e">
        <f>Geothermal!#REF!</f>
        <v>#REF!</v>
      </c>
      <c r="I388" s="42" t="e">
        <f>Geothermal!#REF!</f>
        <v>#REF!</v>
      </c>
      <c r="J388" s="42" t="e">
        <f>Geothermal!#REF!</f>
        <v>#REF!</v>
      </c>
      <c r="K388" s="42" t="e">
        <f>Geothermal!#REF!</f>
        <v>#REF!</v>
      </c>
      <c r="L388" s="42" t="e">
        <f>Geothermal!#REF!</f>
        <v>#REF!</v>
      </c>
      <c r="M388" s="42" t="e">
        <f>Geothermal!#REF!</f>
        <v>#REF!</v>
      </c>
      <c r="N388" s="42" t="e">
        <f>Geothermal!#REF!</f>
        <v>#REF!</v>
      </c>
      <c r="O388" s="42" t="e">
        <f>Geothermal!#REF!</f>
        <v>#REF!</v>
      </c>
      <c r="P388" s="42" t="e">
        <f>Geothermal!#REF!</f>
        <v>#REF!</v>
      </c>
      <c r="Q388" s="42" t="e">
        <f>Geothermal!#REF!</f>
        <v>#REF!</v>
      </c>
      <c r="R388" s="42" t="e">
        <f>Geothermal!#REF!</f>
        <v>#REF!</v>
      </c>
      <c r="S388" s="42"/>
      <c r="T388" s="42"/>
      <c r="U388" s="42"/>
      <c r="V388" s="42">
        <f>Geothermal!L99</f>
        <v>187.35813119971567</v>
      </c>
      <c r="W388" s="42">
        <f>Geothermal!L309</f>
        <v>187.35813119971567</v>
      </c>
      <c r="X388" s="42">
        <f>Geothermal!M309</f>
        <v>187.35813119971567</v>
      </c>
      <c r="Y388" s="42">
        <f>Geothermal!N309</f>
        <v>187.35813119971567</v>
      </c>
      <c r="Z388" s="42">
        <f>Geothermal!O309</f>
        <v>187.35813119971567</v>
      </c>
      <c r="AA388" s="42">
        <f>Geothermal!P309</f>
        <v>187.35813119971567</v>
      </c>
      <c r="AB388" s="42">
        <f>Geothermal!Q309</f>
        <v>187.35813119971567</v>
      </c>
      <c r="AC388" s="42">
        <f>Geothermal!R309</f>
        <v>187.35813119971567</v>
      </c>
      <c r="AD388" s="42">
        <f>Geothermal!S309</f>
        <v>187.35813119971567</v>
      </c>
      <c r="AE388" s="42">
        <f>Geothermal!T309</f>
        <v>187.35813119971567</v>
      </c>
      <c r="AF388" s="42">
        <f>Geothermal!U309</f>
        <v>187.35813119971567</v>
      </c>
      <c r="AG388" s="42">
        <f>Geothermal!V309</f>
        <v>187.35813119971567</v>
      </c>
      <c r="AH388" s="42">
        <f>Geothermal!W309</f>
        <v>187.35813119971567</v>
      </c>
      <c r="AI388" s="42">
        <f>Geothermal!X309</f>
        <v>187.35813119971567</v>
      </c>
      <c r="AJ388" s="42">
        <f>Geothermal!Y309</f>
        <v>187.35813119971567</v>
      </c>
      <c r="AK388" s="42">
        <f>Geothermal!Z309</f>
        <v>187.35813119971567</v>
      </c>
      <c r="AL388" s="42">
        <f>Geothermal!AA309</f>
        <v>187.35813119971567</v>
      </c>
      <c r="AM388" s="42">
        <f>Geothermal!AB309</f>
        <v>187.35813119971567</v>
      </c>
      <c r="AN388" s="42">
        <f>Geothermal!AC309</f>
        <v>187.35813119971567</v>
      </c>
      <c r="AO388" s="42">
        <f>Geothermal!AD309</f>
        <v>187.35813119971567</v>
      </c>
      <c r="AP388" s="42">
        <f>Geothermal!AE309</f>
        <v>187.35813119971567</v>
      </c>
      <c r="AQ388" s="42">
        <f>Geothermal!AF309</f>
        <v>187.35813119971567</v>
      </c>
      <c r="AR388" s="42">
        <f>Geothermal!AG309</f>
        <v>187.35813119971567</v>
      </c>
      <c r="AS388" s="42">
        <f>Geothermal!AH309</f>
        <v>187.35813119971567</v>
      </c>
      <c r="AT388" s="42">
        <f>Geothermal!AI309</f>
        <v>187.35813119971567</v>
      </c>
      <c r="AU388" s="42">
        <f>Geothermal!AJ309</f>
        <v>187.35813119971567</v>
      </c>
      <c r="AV388" s="42">
        <f>Geothermal!AK309</f>
        <v>187.35813119971567</v>
      </c>
      <c r="AW388" s="42">
        <f>Geothermal!AL309</f>
        <v>187.35813119971567</v>
      </c>
      <c r="AX388" s="42">
        <f>Geothermal!AM309</f>
        <v>187.35813119971567</v>
      </c>
      <c r="AY388" s="42">
        <f>Geothermal!AN309</f>
        <v>187.35813119971567</v>
      </c>
      <c r="AZ388" s="42">
        <f>Geothermal!AO309</f>
        <v>187.35813119971567</v>
      </c>
      <c r="BA388" s="42">
        <f>Geothermal!AP309</f>
        <v>187.35813119971567</v>
      </c>
      <c r="BB388" s="42">
        <f>Geothermal!AQ309</f>
        <v>187.35813119971567</v>
      </c>
      <c r="BC388" s="42">
        <f>Geothermal!AR309</f>
        <v>187.35813119971567</v>
      </c>
      <c r="BD388" s="42">
        <f>Geothermal!AS309</f>
        <v>187.35813119971567</v>
      </c>
      <c r="BE388" s="42">
        <f>Geothermal!AT309</f>
        <v>187.35813119971567</v>
      </c>
      <c r="BF388" s="42">
        <f>Geothermal!AU309</f>
        <v>187.35813119971567</v>
      </c>
      <c r="BG388" s="42">
        <f>Geothermal!AV309</f>
        <v>187.35813119971567</v>
      </c>
    </row>
    <row r="389" spans="1:59">
      <c r="A389" s="872"/>
      <c r="B389" s="788"/>
      <c r="C389" s="4"/>
      <c r="D389" s="802"/>
      <c r="E389" s="702" t="str">
        <f>Geothermal!K310</f>
        <v>Deep EGS / Binary - high</v>
      </c>
      <c r="F389" s="42"/>
      <c r="G389" s="42"/>
      <c r="H389" s="42"/>
      <c r="I389" s="42"/>
      <c r="J389" s="42"/>
      <c r="K389" s="42"/>
      <c r="L389" s="42"/>
      <c r="M389" s="42"/>
      <c r="N389" s="42"/>
      <c r="O389" s="42"/>
      <c r="P389" s="42"/>
      <c r="Q389" s="42"/>
      <c r="R389" s="42"/>
      <c r="S389" s="42"/>
      <c r="T389" s="42"/>
      <c r="U389" s="42"/>
      <c r="V389" s="42"/>
      <c r="W389" s="42">
        <f>Geothermal!L310</f>
        <v>187.35813119971567</v>
      </c>
      <c r="X389" s="42">
        <f>Geothermal!M310</f>
        <v>187.35813119971567</v>
      </c>
      <c r="Y389" s="42">
        <f>Geothermal!N310</f>
        <v>187.35813119971567</v>
      </c>
      <c r="Z389" s="42">
        <f>Geothermal!O310</f>
        <v>187.35813119971567</v>
      </c>
      <c r="AA389" s="42">
        <f>Geothermal!P310</f>
        <v>187.35813119971567</v>
      </c>
      <c r="AB389" s="42">
        <f>Geothermal!Q310</f>
        <v>187.35813119971567</v>
      </c>
      <c r="AC389" s="42">
        <f>Geothermal!R310</f>
        <v>187.35813119971567</v>
      </c>
      <c r="AD389" s="42">
        <f>Geothermal!S310</f>
        <v>187.35813119971567</v>
      </c>
      <c r="AE389" s="42">
        <f>Geothermal!T310</f>
        <v>187.35813119971567</v>
      </c>
      <c r="AF389" s="42">
        <f>Geothermal!U310</f>
        <v>187.35813119971567</v>
      </c>
      <c r="AG389" s="42">
        <f>Geothermal!V310</f>
        <v>187.35813119971567</v>
      </c>
      <c r="AH389" s="42">
        <f>Geothermal!W310</f>
        <v>187.35813119971567</v>
      </c>
      <c r="AI389" s="42">
        <f>Geothermal!X310</f>
        <v>187.35813119971567</v>
      </c>
      <c r="AJ389" s="42">
        <f>Geothermal!Y310</f>
        <v>187.35813119971567</v>
      </c>
      <c r="AK389" s="42">
        <f>Geothermal!Z310</f>
        <v>187.35813119971567</v>
      </c>
      <c r="AL389" s="42">
        <f>Geothermal!AA310</f>
        <v>187.35813119971567</v>
      </c>
      <c r="AM389" s="42">
        <f>Geothermal!AB310</f>
        <v>187.35813119971567</v>
      </c>
      <c r="AN389" s="42">
        <f>Geothermal!AC310</f>
        <v>187.35813119971567</v>
      </c>
      <c r="AO389" s="42">
        <f>Geothermal!AD310</f>
        <v>187.35813119971567</v>
      </c>
      <c r="AP389" s="42">
        <f>Geothermal!AE310</f>
        <v>187.35813119971567</v>
      </c>
      <c r="AQ389" s="42">
        <f>Geothermal!AF310</f>
        <v>187.35813119971567</v>
      </c>
      <c r="AR389" s="42">
        <f>Geothermal!AG310</f>
        <v>187.35813119971567</v>
      </c>
      <c r="AS389" s="42">
        <f>Geothermal!AH310</f>
        <v>187.35813119971567</v>
      </c>
      <c r="AT389" s="42">
        <f>Geothermal!AI310</f>
        <v>187.35813119971567</v>
      </c>
      <c r="AU389" s="42">
        <f>Geothermal!AJ310</f>
        <v>187.35813119971567</v>
      </c>
      <c r="AV389" s="42">
        <f>Geothermal!AK310</f>
        <v>187.35813119971567</v>
      </c>
      <c r="AW389" s="42">
        <f>Geothermal!AL310</f>
        <v>187.35813119971567</v>
      </c>
      <c r="AX389" s="42">
        <f>Geothermal!AM310</f>
        <v>187.35813119971567</v>
      </c>
      <c r="AY389" s="42">
        <f>Geothermal!AN310</f>
        <v>187.35813119971567</v>
      </c>
      <c r="AZ389" s="42">
        <f>Geothermal!AO310</f>
        <v>187.35813119971567</v>
      </c>
      <c r="BA389" s="42">
        <f>Geothermal!AP310</f>
        <v>187.35813119971567</v>
      </c>
      <c r="BB389" s="42">
        <f>Geothermal!AQ310</f>
        <v>187.35813119971567</v>
      </c>
      <c r="BC389" s="42">
        <f>Geothermal!AR310</f>
        <v>187.35813119971567</v>
      </c>
      <c r="BD389" s="42">
        <f>Geothermal!AS310</f>
        <v>187.35813119971567</v>
      </c>
      <c r="BE389" s="42">
        <f>Geothermal!AT310</f>
        <v>187.35813119971567</v>
      </c>
      <c r="BF389" s="42">
        <f>Geothermal!AU310</f>
        <v>187.35813119971567</v>
      </c>
      <c r="BG389" s="42">
        <f>Geothermal!AV310</f>
        <v>187.35813119971567</v>
      </c>
    </row>
    <row r="390" spans="1:59">
      <c r="A390" s="872"/>
      <c r="V390" s="366"/>
    </row>
    <row r="391" spans="1:59">
      <c r="A391" s="872"/>
      <c r="V391" s="366"/>
    </row>
    <row r="392" spans="1:59">
      <c r="A392" s="872"/>
      <c r="F392" s="24">
        <f t="shared" ref="F392:R392" si="36">F4</f>
        <v>2000</v>
      </c>
      <c r="G392" s="24">
        <f t="shared" si="36"/>
        <v>2001</v>
      </c>
      <c r="H392" s="24">
        <f t="shared" si="36"/>
        <v>2002</v>
      </c>
      <c r="I392" s="24">
        <f t="shared" si="36"/>
        <v>2003</v>
      </c>
      <c r="J392" s="24">
        <f t="shared" si="36"/>
        <v>2004</v>
      </c>
      <c r="K392" s="24">
        <f t="shared" si="36"/>
        <v>2005</v>
      </c>
      <c r="L392" s="24">
        <f t="shared" si="36"/>
        <v>2006</v>
      </c>
      <c r="M392" s="24">
        <f t="shared" si="36"/>
        <v>2007</v>
      </c>
      <c r="N392" s="24">
        <f t="shared" si="36"/>
        <v>2008</v>
      </c>
      <c r="O392" s="24">
        <f t="shared" si="36"/>
        <v>2009</v>
      </c>
      <c r="P392" s="24">
        <f t="shared" si="36"/>
        <v>2010</v>
      </c>
      <c r="Q392" s="24">
        <f t="shared" si="36"/>
        <v>2011</v>
      </c>
      <c r="R392" s="24">
        <f t="shared" si="36"/>
        <v>2012</v>
      </c>
      <c r="S392" s="24">
        <v>2010</v>
      </c>
      <c r="T392" s="24">
        <v>2011</v>
      </c>
      <c r="U392" s="24">
        <v>2012</v>
      </c>
      <c r="V392" s="364">
        <f t="shared" ref="V392:BG392" si="37">V4</f>
        <v>2013</v>
      </c>
      <c r="W392" s="24">
        <f t="shared" si="37"/>
        <v>2014</v>
      </c>
      <c r="X392" s="24">
        <f t="shared" si="37"/>
        <v>2015</v>
      </c>
      <c r="Y392" s="24">
        <f t="shared" si="37"/>
        <v>2016</v>
      </c>
      <c r="Z392" s="24">
        <f t="shared" si="37"/>
        <v>2017</v>
      </c>
      <c r="AA392" s="24">
        <f t="shared" si="37"/>
        <v>2018</v>
      </c>
      <c r="AB392" s="24">
        <f t="shared" si="37"/>
        <v>2019</v>
      </c>
      <c r="AC392" s="24">
        <f t="shared" si="37"/>
        <v>2020</v>
      </c>
      <c r="AD392" s="24">
        <f t="shared" si="37"/>
        <v>2021</v>
      </c>
      <c r="AE392" s="24">
        <f t="shared" si="37"/>
        <v>2022</v>
      </c>
      <c r="AF392" s="24">
        <f t="shared" si="37"/>
        <v>2023</v>
      </c>
      <c r="AG392" s="24">
        <f t="shared" si="37"/>
        <v>2024</v>
      </c>
      <c r="AH392" s="24">
        <f t="shared" si="37"/>
        <v>2025</v>
      </c>
      <c r="AI392" s="24">
        <f t="shared" si="37"/>
        <v>2026</v>
      </c>
      <c r="AJ392" s="24">
        <f t="shared" si="37"/>
        <v>2027</v>
      </c>
      <c r="AK392" s="24">
        <f t="shared" si="37"/>
        <v>2028</v>
      </c>
      <c r="AL392" s="24">
        <f t="shared" si="37"/>
        <v>2029</v>
      </c>
      <c r="AM392" s="24">
        <f t="shared" si="37"/>
        <v>2030</v>
      </c>
      <c r="AN392" s="24">
        <f t="shared" si="37"/>
        <v>2031</v>
      </c>
      <c r="AO392" s="24">
        <f t="shared" si="37"/>
        <v>2032</v>
      </c>
      <c r="AP392" s="24">
        <f t="shared" si="37"/>
        <v>2033</v>
      </c>
      <c r="AQ392" s="24">
        <f t="shared" si="37"/>
        <v>2034</v>
      </c>
      <c r="AR392" s="24">
        <f t="shared" si="37"/>
        <v>2035</v>
      </c>
      <c r="AS392" s="24">
        <f t="shared" si="37"/>
        <v>2036</v>
      </c>
      <c r="AT392" s="24">
        <f t="shared" si="37"/>
        <v>2037</v>
      </c>
      <c r="AU392" s="24">
        <f t="shared" si="37"/>
        <v>2038</v>
      </c>
      <c r="AV392" s="24">
        <f t="shared" si="37"/>
        <v>2039</v>
      </c>
      <c r="AW392" s="24">
        <f t="shared" si="37"/>
        <v>2040</v>
      </c>
      <c r="AX392" s="24">
        <f t="shared" si="37"/>
        <v>2041</v>
      </c>
      <c r="AY392" s="24">
        <f t="shared" si="37"/>
        <v>2042</v>
      </c>
      <c r="AZ392" s="24">
        <f t="shared" si="37"/>
        <v>2043</v>
      </c>
      <c r="BA392" s="24">
        <f t="shared" si="37"/>
        <v>2044</v>
      </c>
      <c r="BB392" s="24">
        <f t="shared" si="37"/>
        <v>2045</v>
      </c>
      <c r="BC392" s="24">
        <f t="shared" si="37"/>
        <v>2046</v>
      </c>
      <c r="BD392" s="24">
        <f t="shared" si="37"/>
        <v>2047</v>
      </c>
      <c r="BE392" s="24">
        <f t="shared" si="37"/>
        <v>2048</v>
      </c>
      <c r="BF392" s="24">
        <f t="shared" si="37"/>
        <v>2049</v>
      </c>
      <c r="BG392" s="24">
        <f t="shared" si="37"/>
        <v>2050</v>
      </c>
    </row>
    <row r="393" spans="1:59" ht="14.1" customHeight="1">
      <c r="A393" s="872"/>
      <c r="B393" s="876" t="s">
        <v>12</v>
      </c>
      <c r="D393" s="801" t="s">
        <v>672</v>
      </c>
      <c r="E393" s="8" t="str">
        <f>Geothermal!K154</f>
        <v>Hydro / Flash - low</v>
      </c>
      <c r="F393" s="41"/>
      <c r="G393" s="41"/>
      <c r="H393" s="41"/>
      <c r="I393" s="41"/>
      <c r="J393" s="41"/>
      <c r="K393" s="41"/>
      <c r="L393" s="41"/>
      <c r="M393" s="41"/>
      <c r="N393" s="41"/>
      <c r="O393" s="41"/>
      <c r="P393" s="41"/>
      <c r="Q393" s="41"/>
      <c r="R393" s="41"/>
      <c r="S393" s="41"/>
      <c r="T393" s="41"/>
      <c r="U393" s="41"/>
      <c r="V393" s="41"/>
      <c r="W393" s="42">
        <f>Geothermal!L154</f>
        <v>6624.1604037906363</v>
      </c>
      <c r="X393" s="42">
        <f>Geothermal!M154</f>
        <v>6624.1604037906363</v>
      </c>
      <c r="Y393" s="42">
        <f>Geothermal!N154</f>
        <v>6624.1604037906363</v>
      </c>
      <c r="Z393" s="42">
        <f>Geothermal!O154</f>
        <v>6624.1604037906363</v>
      </c>
      <c r="AA393" s="42">
        <f>Geothermal!P154</f>
        <v>6624.1604037906363</v>
      </c>
      <c r="AB393" s="42">
        <f>Geothermal!Q154</f>
        <v>6624.1604037906363</v>
      </c>
      <c r="AC393" s="42">
        <f>Geothermal!R154</f>
        <v>6624.1604037906363</v>
      </c>
      <c r="AD393" s="42">
        <f>Geothermal!S154</f>
        <v>6624.1604037906363</v>
      </c>
      <c r="AE393" s="42">
        <f>Geothermal!T154</f>
        <v>6624.1604037906363</v>
      </c>
      <c r="AF393" s="42">
        <f>Geothermal!U154</f>
        <v>6624.1604037906363</v>
      </c>
      <c r="AG393" s="42">
        <f>Geothermal!V154</f>
        <v>6624.1604037906363</v>
      </c>
      <c r="AH393" s="42">
        <f>Geothermal!W154</f>
        <v>6624.1604037906363</v>
      </c>
      <c r="AI393" s="42">
        <f>Geothermal!X154</f>
        <v>6624.1604037906363</v>
      </c>
      <c r="AJ393" s="42">
        <f>Geothermal!Y154</f>
        <v>6624.1604037906363</v>
      </c>
      <c r="AK393" s="42">
        <f>Geothermal!Z154</f>
        <v>6624.1604037906363</v>
      </c>
      <c r="AL393" s="42">
        <f>Geothermal!AA154</f>
        <v>6624.1604037906363</v>
      </c>
      <c r="AM393" s="42">
        <f>Geothermal!AB154</f>
        <v>6624.1604037906363</v>
      </c>
      <c r="AN393" s="42">
        <f>Geothermal!AC154</f>
        <v>6624.1604037906363</v>
      </c>
      <c r="AO393" s="42">
        <f>Geothermal!AD154</f>
        <v>6624.1604037906363</v>
      </c>
      <c r="AP393" s="42">
        <f>Geothermal!AE154</f>
        <v>6624.1604037906363</v>
      </c>
      <c r="AQ393" s="42">
        <f>Geothermal!AF154</f>
        <v>6624.1604037906363</v>
      </c>
      <c r="AR393" s="42">
        <f>Geothermal!AG154</f>
        <v>6624.1604037906363</v>
      </c>
      <c r="AS393" s="42">
        <f>Geothermal!AH154</f>
        <v>6624.1604037906363</v>
      </c>
      <c r="AT393" s="42">
        <f>Geothermal!AI154</f>
        <v>6624.1604037906363</v>
      </c>
      <c r="AU393" s="42">
        <f>Geothermal!AJ154</f>
        <v>6624.1604037906363</v>
      </c>
      <c r="AV393" s="42">
        <f>Geothermal!AK154</f>
        <v>6624.1604037906363</v>
      </c>
      <c r="AW393" s="42">
        <f>Geothermal!AL154</f>
        <v>6624.1604037906363</v>
      </c>
      <c r="AX393" s="42">
        <f>Geothermal!AM154</f>
        <v>6624.1604037906363</v>
      </c>
      <c r="AY393" s="42">
        <f>Geothermal!AN154</f>
        <v>6624.1604037906363</v>
      </c>
      <c r="AZ393" s="42">
        <f>Geothermal!AO154</f>
        <v>6624.1604037906363</v>
      </c>
      <c r="BA393" s="42">
        <f>Geothermal!AP154</f>
        <v>6624.1604037906363</v>
      </c>
      <c r="BB393" s="42">
        <f>Geothermal!AQ154</f>
        <v>6624.1604037906363</v>
      </c>
      <c r="BC393" s="42">
        <f>Geothermal!AR154</f>
        <v>6624.1604037906363</v>
      </c>
      <c r="BD393" s="42">
        <f>Geothermal!AS154</f>
        <v>6624.1604037906363</v>
      </c>
      <c r="BE393" s="42">
        <f>Geothermal!AT154</f>
        <v>6624.1604037906363</v>
      </c>
      <c r="BF393" s="42">
        <f>Geothermal!AU154</f>
        <v>6624.1604037906363</v>
      </c>
      <c r="BG393" s="42">
        <f>Geothermal!AV154</f>
        <v>6624.1604037906363</v>
      </c>
    </row>
    <row r="394" spans="1:59">
      <c r="B394" s="876"/>
      <c r="D394" s="802"/>
      <c r="E394" s="8" t="str">
        <f>Geothermal!K155</f>
        <v>Hydro / Flash - mid</v>
      </c>
      <c r="F394" s="42" t="e">
        <f>Geothermal!#REF!</f>
        <v>#REF!</v>
      </c>
      <c r="G394" s="42" t="e">
        <f>Geothermal!#REF!</f>
        <v>#REF!</v>
      </c>
      <c r="H394" s="42" t="e">
        <f>Geothermal!#REF!</f>
        <v>#REF!</v>
      </c>
      <c r="I394" s="42" t="e">
        <f>Geothermal!#REF!</f>
        <v>#REF!</v>
      </c>
      <c r="J394" s="42" t="e">
        <f>Geothermal!#REF!</f>
        <v>#REF!</v>
      </c>
      <c r="K394" s="42" t="e">
        <f>Geothermal!#REF!</f>
        <v>#REF!</v>
      </c>
      <c r="L394" s="42" t="e">
        <f>Geothermal!#REF!</f>
        <v>#REF!</v>
      </c>
      <c r="M394" s="42" t="e">
        <f>Geothermal!#REF!</f>
        <v>#REF!</v>
      </c>
      <c r="N394" s="42" t="e">
        <f>Geothermal!#REF!</f>
        <v>#REF!</v>
      </c>
      <c r="O394" s="42" t="e">
        <f>Geothermal!#REF!</f>
        <v>#REF!</v>
      </c>
      <c r="P394" s="42" t="e">
        <f>Geothermal!#REF!</f>
        <v>#REF!</v>
      </c>
      <c r="Q394" s="42" t="e">
        <f>Geothermal!#REF!</f>
        <v>#REF!</v>
      </c>
      <c r="R394" s="42" t="e">
        <f>Geothermal!#REF!</f>
        <v>#REF!</v>
      </c>
      <c r="S394" s="42"/>
      <c r="T394" s="42"/>
      <c r="U394" s="42"/>
      <c r="V394" s="42">
        <f>Geothermal!L28</f>
        <v>6624.1604037906363</v>
      </c>
      <c r="W394" s="42">
        <f>Geothermal!L155</f>
        <v>6624.1604037906363</v>
      </c>
      <c r="X394" s="42">
        <f>Geothermal!M155</f>
        <v>6624.1604037906363</v>
      </c>
      <c r="Y394" s="42">
        <f>Geothermal!N155</f>
        <v>6624.1604037906363</v>
      </c>
      <c r="Z394" s="42">
        <f>Geothermal!O155</f>
        <v>6624.1604037906363</v>
      </c>
      <c r="AA394" s="42">
        <f>Geothermal!P155</f>
        <v>6624.1604037906363</v>
      </c>
      <c r="AB394" s="42">
        <f>Geothermal!Q155</f>
        <v>6624.1604037906363</v>
      </c>
      <c r="AC394" s="42">
        <f>Geothermal!R155</f>
        <v>6624.1604037906363</v>
      </c>
      <c r="AD394" s="42">
        <f>Geothermal!S155</f>
        <v>6624.1604037906363</v>
      </c>
      <c r="AE394" s="42">
        <f>Geothermal!T155</f>
        <v>6624.1604037906363</v>
      </c>
      <c r="AF394" s="42">
        <f>Geothermal!U155</f>
        <v>6624.1604037906363</v>
      </c>
      <c r="AG394" s="42">
        <f>Geothermal!V155</f>
        <v>6624.1604037906363</v>
      </c>
      <c r="AH394" s="42">
        <f>Geothermal!W155</f>
        <v>6624.1604037906363</v>
      </c>
      <c r="AI394" s="42">
        <f>Geothermal!X155</f>
        <v>6624.1604037906363</v>
      </c>
      <c r="AJ394" s="42">
        <f>Geothermal!Y155</f>
        <v>6624.1604037906363</v>
      </c>
      <c r="AK394" s="42">
        <f>Geothermal!Z155</f>
        <v>6624.1604037906363</v>
      </c>
      <c r="AL394" s="42">
        <f>Geothermal!AA155</f>
        <v>6624.1604037906363</v>
      </c>
      <c r="AM394" s="42">
        <f>Geothermal!AB155</f>
        <v>6624.1604037906363</v>
      </c>
      <c r="AN394" s="42">
        <f>Geothermal!AC155</f>
        <v>6624.1604037906363</v>
      </c>
      <c r="AO394" s="42">
        <f>Geothermal!AD155</f>
        <v>6624.1604037906363</v>
      </c>
      <c r="AP394" s="42">
        <f>Geothermal!AE155</f>
        <v>6624.1604037906363</v>
      </c>
      <c r="AQ394" s="42">
        <f>Geothermal!AF155</f>
        <v>6624.1604037906363</v>
      </c>
      <c r="AR394" s="42">
        <f>Geothermal!AG155</f>
        <v>6624.1604037906363</v>
      </c>
      <c r="AS394" s="42">
        <f>Geothermal!AH155</f>
        <v>6624.1604037906363</v>
      </c>
      <c r="AT394" s="42">
        <f>Geothermal!AI155</f>
        <v>6624.1604037906363</v>
      </c>
      <c r="AU394" s="42">
        <f>Geothermal!AJ155</f>
        <v>6624.1604037906363</v>
      </c>
      <c r="AV394" s="42">
        <f>Geothermal!AK155</f>
        <v>6624.1604037906363</v>
      </c>
      <c r="AW394" s="42">
        <f>Geothermal!AL155</f>
        <v>6624.1604037906363</v>
      </c>
      <c r="AX394" s="42">
        <f>Geothermal!AM155</f>
        <v>6624.1604037906363</v>
      </c>
      <c r="AY394" s="42">
        <f>Geothermal!AN155</f>
        <v>6624.1604037906363</v>
      </c>
      <c r="AZ394" s="42">
        <f>Geothermal!AO155</f>
        <v>6624.1604037906363</v>
      </c>
      <c r="BA394" s="42">
        <f>Geothermal!AP155</f>
        <v>6624.1604037906363</v>
      </c>
      <c r="BB394" s="42">
        <f>Geothermal!AQ155</f>
        <v>6624.1604037906363</v>
      </c>
      <c r="BC394" s="42">
        <f>Geothermal!AR155</f>
        <v>6624.1604037906363</v>
      </c>
      <c r="BD394" s="42">
        <f>Geothermal!AS155</f>
        <v>6624.1604037906363</v>
      </c>
      <c r="BE394" s="42">
        <f>Geothermal!AT155</f>
        <v>6624.1604037906363</v>
      </c>
      <c r="BF394" s="42">
        <f>Geothermal!AU155</f>
        <v>6624.1604037906363</v>
      </c>
      <c r="BG394" s="42">
        <f>Geothermal!AV155</f>
        <v>6624.1604037906363</v>
      </c>
    </row>
    <row r="395" spans="1:59">
      <c r="B395" s="876"/>
      <c r="D395" s="802"/>
      <c r="E395" s="8" t="str">
        <f>Geothermal!K156</f>
        <v>Hydro / Flash - high</v>
      </c>
      <c r="F395" s="42"/>
      <c r="G395" s="42"/>
      <c r="H395" s="42"/>
      <c r="I395" s="42"/>
      <c r="J395" s="42"/>
      <c r="K395" s="42"/>
      <c r="L395" s="42"/>
      <c r="M395" s="42"/>
      <c r="N395" s="42"/>
      <c r="O395" s="42"/>
      <c r="P395" s="42"/>
      <c r="Q395" s="42"/>
      <c r="R395" s="42"/>
      <c r="S395" s="42"/>
      <c r="T395" s="42"/>
      <c r="U395" s="42"/>
      <c r="V395" s="42"/>
      <c r="W395" s="42">
        <f>Geothermal!L156</f>
        <v>6624.1604037906363</v>
      </c>
      <c r="X395" s="42">
        <f>Geothermal!M156</f>
        <v>6624.1604037906363</v>
      </c>
      <c r="Y395" s="42">
        <f>Geothermal!N156</f>
        <v>6624.1604037906363</v>
      </c>
      <c r="Z395" s="42">
        <f>Geothermal!O156</f>
        <v>6624.1604037906363</v>
      </c>
      <c r="AA395" s="42">
        <f>Geothermal!P156</f>
        <v>6624.1604037906363</v>
      </c>
      <c r="AB395" s="42">
        <f>Geothermal!Q156</f>
        <v>6624.1604037906363</v>
      </c>
      <c r="AC395" s="42">
        <f>Geothermal!R156</f>
        <v>6624.1604037906363</v>
      </c>
      <c r="AD395" s="42">
        <f>Geothermal!S156</f>
        <v>6624.1604037906363</v>
      </c>
      <c r="AE395" s="42">
        <f>Geothermal!T156</f>
        <v>6624.1604037906363</v>
      </c>
      <c r="AF395" s="42">
        <f>Geothermal!U156</f>
        <v>6624.1604037906363</v>
      </c>
      <c r="AG395" s="42">
        <f>Geothermal!V156</f>
        <v>6624.1604037906363</v>
      </c>
      <c r="AH395" s="42">
        <f>Geothermal!W156</f>
        <v>6624.1604037906363</v>
      </c>
      <c r="AI395" s="42">
        <f>Geothermal!X156</f>
        <v>6624.1604037906363</v>
      </c>
      <c r="AJ395" s="42">
        <f>Geothermal!Y156</f>
        <v>6624.1604037906363</v>
      </c>
      <c r="AK395" s="42">
        <f>Geothermal!Z156</f>
        <v>6624.1604037906363</v>
      </c>
      <c r="AL395" s="42">
        <f>Geothermal!AA156</f>
        <v>6624.1604037906363</v>
      </c>
      <c r="AM395" s="42">
        <f>Geothermal!AB156</f>
        <v>6624.1604037906363</v>
      </c>
      <c r="AN395" s="42">
        <f>Geothermal!AC156</f>
        <v>6624.1604037906363</v>
      </c>
      <c r="AO395" s="42">
        <f>Geothermal!AD156</f>
        <v>6624.1604037906363</v>
      </c>
      <c r="AP395" s="42">
        <f>Geothermal!AE156</f>
        <v>6624.1604037906363</v>
      </c>
      <c r="AQ395" s="42">
        <f>Geothermal!AF156</f>
        <v>6624.1604037906363</v>
      </c>
      <c r="AR395" s="42">
        <f>Geothermal!AG156</f>
        <v>6624.1604037906363</v>
      </c>
      <c r="AS395" s="42">
        <f>Geothermal!AH156</f>
        <v>6624.1604037906363</v>
      </c>
      <c r="AT395" s="42">
        <f>Geothermal!AI156</f>
        <v>6624.1604037906363</v>
      </c>
      <c r="AU395" s="42">
        <f>Geothermal!AJ156</f>
        <v>6624.1604037906363</v>
      </c>
      <c r="AV395" s="42">
        <f>Geothermal!AK156</f>
        <v>6624.1604037906363</v>
      </c>
      <c r="AW395" s="42">
        <f>Geothermal!AL156</f>
        <v>6624.1604037906363</v>
      </c>
      <c r="AX395" s="42">
        <f>Geothermal!AM156</f>
        <v>6624.1604037906363</v>
      </c>
      <c r="AY395" s="42">
        <f>Geothermal!AN156</f>
        <v>6624.1604037906363</v>
      </c>
      <c r="AZ395" s="42">
        <f>Geothermal!AO156</f>
        <v>6624.1604037906363</v>
      </c>
      <c r="BA395" s="42">
        <f>Geothermal!AP156</f>
        <v>6624.1604037906363</v>
      </c>
      <c r="BB395" s="42">
        <f>Geothermal!AQ156</f>
        <v>6624.1604037906363</v>
      </c>
      <c r="BC395" s="42">
        <f>Geothermal!AR156</f>
        <v>6624.1604037906363</v>
      </c>
      <c r="BD395" s="42">
        <f>Geothermal!AS156</f>
        <v>6624.1604037906363</v>
      </c>
      <c r="BE395" s="42">
        <f>Geothermal!AT156</f>
        <v>6624.1604037906363</v>
      </c>
      <c r="BF395" s="42">
        <f>Geothermal!AU156</f>
        <v>6624.1604037906363</v>
      </c>
      <c r="BG395" s="42">
        <f>Geothermal!AV156</f>
        <v>6624.1604037906363</v>
      </c>
    </row>
    <row r="396" spans="1:59">
      <c r="B396" s="876"/>
      <c r="D396" s="802"/>
      <c r="E396" s="8" t="str">
        <f>Geothermal!K157</f>
        <v>Hydro / Binary - low</v>
      </c>
      <c r="F396" s="42"/>
      <c r="G396" s="42"/>
      <c r="H396" s="42"/>
      <c r="I396" s="42"/>
      <c r="J396" s="42"/>
      <c r="K396" s="42"/>
      <c r="L396" s="42"/>
      <c r="M396" s="42"/>
      <c r="N396" s="42"/>
      <c r="O396" s="42"/>
      <c r="P396" s="42"/>
      <c r="Q396" s="42"/>
      <c r="R396" s="42"/>
      <c r="S396" s="42"/>
      <c r="T396" s="42"/>
      <c r="U396" s="42"/>
      <c r="V396" s="42"/>
      <c r="W396" s="42">
        <f>Geothermal!L157</f>
        <v>6954.7051235392009</v>
      </c>
      <c r="X396" s="42">
        <f>Geothermal!M157</f>
        <v>6954.7051235392009</v>
      </c>
      <c r="Y396" s="42">
        <f>Geothermal!N157</f>
        <v>6954.7051235392009</v>
      </c>
      <c r="Z396" s="42">
        <f>Geothermal!O157</f>
        <v>6954.7051235392009</v>
      </c>
      <c r="AA396" s="42">
        <f>Geothermal!P157</f>
        <v>6954.7051235392009</v>
      </c>
      <c r="AB396" s="42">
        <f>Geothermal!Q157</f>
        <v>6954.7051235392009</v>
      </c>
      <c r="AC396" s="42">
        <f>Geothermal!R157</f>
        <v>6954.7051235392009</v>
      </c>
      <c r="AD396" s="42">
        <f>Geothermal!S157</f>
        <v>6954.7051235392009</v>
      </c>
      <c r="AE396" s="42">
        <f>Geothermal!T157</f>
        <v>6954.7051235392009</v>
      </c>
      <c r="AF396" s="42">
        <f>Geothermal!U157</f>
        <v>6954.7051235392009</v>
      </c>
      <c r="AG396" s="42">
        <f>Geothermal!V157</f>
        <v>6954.7051235392009</v>
      </c>
      <c r="AH396" s="42">
        <f>Geothermal!W157</f>
        <v>6954.7051235392009</v>
      </c>
      <c r="AI396" s="42">
        <f>Geothermal!X157</f>
        <v>6954.7051235392009</v>
      </c>
      <c r="AJ396" s="42">
        <f>Geothermal!Y157</f>
        <v>6954.7051235392009</v>
      </c>
      <c r="AK396" s="42">
        <f>Geothermal!Z157</f>
        <v>6954.7051235392009</v>
      </c>
      <c r="AL396" s="42">
        <f>Geothermal!AA157</f>
        <v>6954.7051235392009</v>
      </c>
      <c r="AM396" s="42">
        <f>Geothermal!AB157</f>
        <v>6954.7051235392009</v>
      </c>
      <c r="AN396" s="42">
        <f>Geothermal!AC157</f>
        <v>6954.7051235392009</v>
      </c>
      <c r="AO396" s="42">
        <f>Geothermal!AD157</f>
        <v>6954.7051235392009</v>
      </c>
      <c r="AP396" s="42">
        <f>Geothermal!AE157</f>
        <v>6954.7051235392009</v>
      </c>
      <c r="AQ396" s="42">
        <f>Geothermal!AF157</f>
        <v>6954.7051235392009</v>
      </c>
      <c r="AR396" s="42">
        <f>Geothermal!AG157</f>
        <v>6954.7051235392009</v>
      </c>
      <c r="AS396" s="42">
        <f>Geothermal!AH157</f>
        <v>6954.7051235392009</v>
      </c>
      <c r="AT396" s="42">
        <f>Geothermal!AI157</f>
        <v>6954.7051235392009</v>
      </c>
      <c r="AU396" s="42">
        <f>Geothermal!AJ157</f>
        <v>6954.7051235392009</v>
      </c>
      <c r="AV396" s="42">
        <f>Geothermal!AK157</f>
        <v>6954.7051235392009</v>
      </c>
      <c r="AW396" s="42">
        <f>Geothermal!AL157</f>
        <v>6954.7051235392009</v>
      </c>
      <c r="AX396" s="42">
        <f>Geothermal!AM157</f>
        <v>6954.7051235392009</v>
      </c>
      <c r="AY396" s="42">
        <f>Geothermal!AN157</f>
        <v>6954.7051235392009</v>
      </c>
      <c r="AZ396" s="42">
        <f>Geothermal!AO157</f>
        <v>6954.7051235392009</v>
      </c>
      <c r="BA396" s="42">
        <f>Geothermal!AP157</f>
        <v>6954.7051235392009</v>
      </c>
      <c r="BB396" s="42">
        <f>Geothermal!AQ157</f>
        <v>6954.7051235392009</v>
      </c>
      <c r="BC396" s="42">
        <f>Geothermal!AR157</f>
        <v>6954.7051235392009</v>
      </c>
      <c r="BD396" s="42">
        <f>Geothermal!AS157</f>
        <v>6954.7051235392009</v>
      </c>
      <c r="BE396" s="42">
        <f>Geothermal!AT157</f>
        <v>6954.7051235392009</v>
      </c>
      <c r="BF396" s="42">
        <f>Geothermal!AU157</f>
        <v>6954.7051235392009</v>
      </c>
      <c r="BG396" s="42">
        <f>Geothermal!AV157</f>
        <v>6954.7051235392009</v>
      </c>
    </row>
    <row r="397" spans="1:59">
      <c r="B397" s="876"/>
      <c r="D397" s="802"/>
      <c r="E397" s="8" t="str">
        <f>Geothermal!K158</f>
        <v>Hydro / Binary - mid</v>
      </c>
      <c r="F397" s="42" t="e">
        <f>Geothermal!#REF!</f>
        <v>#REF!</v>
      </c>
      <c r="G397" s="42" t="e">
        <f>Geothermal!#REF!</f>
        <v>#REF!</v>
      </c>
      <c r="H397" s="42" t="e">
        <f>Geothermal!#REF!</f>
        <v>#REF!</v>
      </c>
      <c r="I397" s="42" t="e">
        <f>Geothermal!#REF!</f>
        <v>#REF!</v>
      </c>
      <c r="J397" s="42" t="e">
        <f>Geothermal!#REF!</f>
        <v>#REF!</v>
      </c>
      <c r="K397" s="42" t="e">
        <f>Geothermal!#REF!</f>
        <v>#REF!</v>
      </c>
      <c r="L397" s="42" t="e">
        <f>Geothermal!#REF!</f>
        <v>#REF!</v>
      </c>
      <c r="M397" s="42" t="e">
        <f>Geothermal!#REF!</f>
        <v>#REF!</v>
      </c>
      <c r="N397" s="42" t="e">
        <f>Geothermal!#REF!</f>
        <v>#REF!</v>
      </c>
      <c r="O397" s="42" t="e">
        <f>Geothermal!#REF!</f>
        <v>#REF!</v>
      </c>
      <c r="P397" s="42" t="e">
        <f>Geothermal!#REF!</f>
        <v>#REF!</v>
      </c>
      <c r="Q397" s="42" t="e">
        <f>Geothermal!#REF!</f>
        <v>#REF!</v>
      </c>
      <c r="R397" s="42" t="e">
        <f>Geothermal!#REF!</f>
        <v>#REF!</v>
      </c>
      <c r="S397" s="42"/>
      <c r="T397" s="42"/>
      <c r="U397" s="42"/>
      <c r="V397" s="42">
        <f>Geothermal!L29</f>
        <v>6954.7051235392009</v>
      </c>
      <c r="W397" s="42">
        <f>Geothermal!L158</f>
        <v>6954.7051235392009</v>
      </c>
      <c r="X397" s="42">
        <f>Geothermal!M158</f>
        <v>6954.7051235392009</v>
      </c>
      <c r="Y397" s="42">
        <f>Geothermal!N158</f>
        <v>6954.7051235392009</v>
      </c>
      <c r="Z397" s="42">
        <f>Geothermal!O158</f>
        <v>6954.7051235392009</v>
      </c>
      <c r="AA397" s="42">
        <f>Geothermal!P158</f>
        <v>6954.7051235392009</v>
      </c>
      <c r="AB397" s="42">
        <f>Geothermal!Q158</f>
        <v>6954.7051235392009</v>
      </c>
      <c r="AC397" s="42">
        <f>Geothermal!R158</f>
        <v>6954.7051235392009</v>
      </c>
      <c r="AD397" s="42">
        <f>Geothermal!S158</f>
        <v>6954.7051235392009</v>
      </c>
      <c r="AE397" s="42">
        <f>Geothermal!T158</f>
        <v>6954.7051235392009</v>
      </c>
      <c r="AF397" s="42">
        <f>Geothermal!U158</f>
        <v>6954.7051235392009</v>
      </c>
      <c r="AG397" s="42">
        <f>Geothermal!V158</f>
        <v>6954.7051235392009</v>
      </c>
      <c r="AH397" s="42">
        <f>Geothermal!W158</f>
        <v>6954.7051235392009</v>
      </c>
      <c r="AI397" s="42">
        <f>Geothermal!X158</f>
        <v>6954.7051235392009</v>
      </c>
      <c r="AJ397" s="42">
        <f>Geothermal!Y158</f>
        <v>6954.7051235392009</v>
      </c>
      <c r="AK397" s="42">
        <f>Geothermal!Z158</f>
        <v>6954.7051235392009</v>
      </c>
      <c r="AL397" s="42">
        <f>Geothermal!AA158</f>
        <v>6954.7051235392009</v>
      </c>
      <c r="AM397" s="42">
        <f>Geothermal!AB158</f>
        <v>6954.7051235392009</v>
      </c>
      <c r="AN397" s="42">
        <f>Geothermal!AC158</f>
        <v>6954.7051235392009</v>
      </c>
      <c r="AO397" s="42">
        <f>Geothermal!AD158</f>
        <v>6954.7051235392009</v>
      </c>
      <c r="AP397" s="42">
        <f>Geothermal!AE158</f>
        <v>6954.7051235392009</v>
      </c>
      <c r="AQ397" s="42">
        <f>Geothermal!AF158</f>
        <v>6954.7051235392009</v>
      </c>
      <c r="AR397" s="42">
        <f>Geothermal!AG158</f>
        <v>6954.7051235392009</v>
      </c>
      <c r="AS397" s="42">
        <f>Geothermal!AH158</f>
        <v>6954.7051235392009</v>
      </c>
      <c r="AT397" s="42">
        <f>Geothermal!AI158</f>
        <v>6954.7051235392009</v>
      </c>
      <c r="AU397" s="42">
        <f>Geothermal!AJ158</f>
        <v>6954.7051235392009</v>
      </c>
      <c r="AV397" s="42">
        <f>Geothermal!AK158</f>
        <v>6954.7051235392009</v>
      </c>
      <c r="AW397" s="42">
        <f>Geothermal!AL158</f>
        <v>6954.7051235392009</v>
      </c>
      <c r="AX397" s="42">
        <f>Geothermal!AM158</f>
        <v>6954.7051235392009</v>
      </c>
      <c r="AY397" s="42">
        <f>Geothermal!AN158</f>
        <v>6954.7051235392009</v>
      </c>
      <c r="AZ397" s="42">
        <f>Geothermal!AO158</f>
        <v>6954.7051235392009</v>
      </c>
      <c r="BA397" s="42">
        <f>Geothermal!AP158</f>
        <v>6954.7051235392009</v>
      </c>
      <c r="BB397" s="42">
        <f>Geothermal!AQ158</f>
        <v>6954.7051235392009</v>
      </c>
      <c r="BC397" s="42">
        <f>Geothermal!AR158</f>
        <v>6954.7051235392009</v>
      </c>
      <c r="BD397" s="42">
        <f>Geothermal!AS158</f>
        <v>6954.7051235392009</v>
      </c>
      <c r="BE397" s="42">
        <f>Geothermal!AT158</f>
        <v>6954.7051235392009</v>
      </c>
      <c r="BF397" s="42">
        <f>Geothermal!AU158</f>
        <v>6954.7051235392009</v>
      </c>
      <c r="BG397" s="42">
        <f>Geothermal!AV158</f>
        <v>6954.7051235392009</v>
      </c>
    </row>
    <row r="398" spans="1:59">
      <c r="B398" s="876"/>
      <c r="D398" s="802"/>
      <c r="E398" s="8" t="str">
        <f>Geothermal!K159</f>
        <v>Hydro / Binary - high</v>
      </c>
      <c r="F398" s="42"/>
      <c r="G398" s="42"/>
      <c r="H398" s="42"/>
      <c r="I398" s="42"/>
      <c r="J398" s="42"/>
      <c r="K398" s="42"/>
      <c r="L398" s="42"/>
      <c r="M398" s="42"/>
      <c r="N398" s="42"/>
      <c r="O398" s="42"/>
      <c r="P398" s="42"/>
      <c r="Q398" s="42"/>
      <c r="R398" s="42"/>
      <c r="S398" s="42"/>
      <c r="T398" s="42"/>
      <c r="U398" s="42"/>
      <c r="V398" s="42"/>
      <c r="W398" s="42">
        <f>Geothermal!L159</f>
        <v>6954.7051235392009</v>
      </c>
      <c r="X398" s="42">
        <f>Geothermal!M159</f>
        <v>6954.7051235392009</v>
      </c>
      <c r="Y398" s="42">
        <f>Geothermal!N159</f>
        <v>6954.7051235392009</v>
      </c>
      <c r="Z398" s="42">
        <f>Geothermal!O159</f>
        <v>6954.7051235392009</v>
      </c>
      <c r="AA398" s="42">
        <f>Geothermal!P159</f>
        <v>6954.7051235392009</v>
      </c>
      <c r="AB398" s="42">
        <f>Geothermal!Q159</f>
        <v>6954.7051235392009</v>
      </c>
      <c r="AC398" s="42">
        <f>Geothermal!R159</f>
        <v>6954.7051235392009</v>
      </c>
      <c r="AD398" s="42">
        <f>Geothermal!S159</f>
        <v>6954.7051235392009</v>
      </c>
      <c r="AE398" s="42">
        <f>Geothermal!T159</f>
        <v>6954.7051235392009</v>
      </c>
      <c r="AF398" s="42">
        <f>Geothermal!U159</f>
        <v>6954.7051235392009</v>
      </c>
      <c r="AG398" s="42">
        <f>Geothermal!V159</f>
        <v>6954.7051235392009</v>
      </c>
      <c r="AH398" s="42">
        <f>Geothermal!W159</f>
        <v>6954.7051235392009</v>
      </c>
      <c r="AI398" s="42">
        <f>Geothermal!X159</f>
        <v>6954.7051235392009</v>
      </c>
      <c r="AJ398" s="42">
        <f>Geothermal!Y159</f>
        <v>6954.7051235392009</v>
      </c>
      <c r="AK398" s="42">
        <f>Geothermal!Z159</f>
        <v>6954.7051235392009</v>
      </c>
      <c r="AL398" s="42">
        <f>Geothermal!AA159</f>
        <v>6954.7051235392009</v>
      </c>
      <c r="AM398" s="42">
        <f>Geothermal!AB159</f>
        <v>6954.7051235392009</v>
      </c>
      <c r="AN398" s="42">
        <f>Geothermal!AC159</f>
        <v>6954.7051235392009</v>
      </c>
      <c r="AO398" s="42">
        <f>Geothermal!AD159</f>
        <v>6954.7051235392009</v>
      </c>
      <c r="AP398" s="42">
        <f>Geothermal!AE159</f>
        <v>6954.7051235392009</v>
      </c>
      <c r="AQ398" s="42">
        <f>Geothermal!AF159</f>
        <v>6954.7051235392009</v>
      </c>
      <c r="AR398" s="42">
        <f>Geothermal!AG159</f>
        <v>6954.7051235392009</v>
      </c>
      <c r="AS398" s="42">
        <f>Geothermal!AH159</f>
        <v>6954.7051235392009</v>
      </c>
      <c r="AT398" s="42">
        <f>Geothermal!AI159</f>
        <v>6954.7051235392009</v>
      </c>
      <c r="AU398" s="42">
        <f>Geothermal!AJ159</f>
        <v>6954.7051235392009</v>
      </c>
      <c r="AV398" s="42">
        <f>Geothermal!AK159</f>
        <v>6954.7051235392009</v>
      </c>
      <c r="AW398" s="42">
        <f>Geothermal!AL159</f>
        <v>6954.7051235392009</v>
      </c>
      <c r="AX398" s="42">
        <f>Geothermal!AM159</f>
        <v>6954.7051235392009</v>
      </c>
      <c r="AY398" s="42">
        <f>Geothermal!AN159</f>
        <v>6954.7051235392009</v>
      </c>
      <c r="AZ398" s="42">
        <f>Geothermal!AO159</f>
        <v>6954.7051235392009</v>
      </c>
      <c r="BA398" s="42">
        <f>Geothermal!AP159</f>
        <v>6954.7051235392009</v>
      </c>
      <c r="BB398" s="42">
        <f>Geothermal!AQ159</f>
        <v>6954.7051235392009</v>
      </c>
      <c r="BC398" s="42">
        <f>Geothermal!AR159</f>
        <v>6954.7051235392009</v>
      </c>
      <c r="BD398" s="42">
        <f>Geothermal!AS159</f>
        <v>6954.7051235392009</v>
      </c>
      <c r="BE398" s="42">
        <f>Geothermal!AT159</f>
        <v>6954.7051235392009</v>
      </c>
      <c r="BF398" s="42">
        <f>Geothermal!AU159</f>
        <v>6954.7051235392009</v>
      </c>
      <c r="BG398" s="42">
        <f>Geothermal!AV159</f>
        <v>6954.7051235392009</v>
      </c>
    </row>
    <row r="399" spans="1:59">
      <c r="B399" s="876"/>
      <c r="D399" s="802"/>
      <c r="E399" s="8" t="str">
        <f>Geothermal!K160</f>
        <v>NF EGS / Flash - low</v>
      </c>
      <c r="F399" s="42"/>
      <c r="G399" s="42"/>
      <c r="H399" s="42"/>
      <c r="I399" s="42"/>
      <c r="J399" s="42"/>
      <c r="K399" s="42"/>
      <c r="L399" s="42"/>
      <c r="M399" s="42"/>
      <c r="N399" s="42"/>
      <c r="O399" s="42"/>
      <c r="P399" s="42"/>
      <c r="Q399" s="42"/>
      <c r="R399" s="42"/>
      <c r="S399" s="42"/>
      <c r="T399" s="42"/>
      <c r="U399" s="42"/>
      <c r="V399" s="42"/>
      <c r="W399" s="42">
        <f>Geothermal!L160</f>
        <v>7729.6611387356688</v>
      </c>
      <c r="X399" s="42">
        <f>Geothermal!M160</f>
        <v>7729.6611387356688</v>
      </c>
      <c r="Y399" s="42">
        <f>Geothermal!N160</f>
        <v>7729.6611387356688</v>
      </c>
      <c r="Z399" s="42">
        <f>Geothermal!O160</f>
        <v>7729.6611387356688</v>
      </c>
      <c r="AA399" s="42">
        <f>Geothermal!P160</f>
        <v>7729.6611387356688</v>
      </c>
      <c r="AB399" s="42">
        <f>Geothermal!Q160</f>
        <v>7729.6611387356688</v>
      </c>
      <c r="AC399" s="42">
        <f>Geothermal!R160</f>
        <v>7729.6611387356688</v>
      </c>
      <c r="AD399" s="42">
        <f>Geothermal!S160</f>
        <v>7729.6611387356688</v>
      </c>
      <c r="AE399" s="42">
        <f>Geothermal!T160</f>
        <v>7729.6611387356688</v>
      </c>
      <c r="AF399" s="42">
        <f>Geothermal!U160</f>
        <v>7729.6611387356688</v>
      </c>
      <c r="AG399" s="42">
        <f>Geothermal!V160</f>
        <v>7729.6611387356688</v>
      </c>
      <c r="AH399" s="42">
        <f>Geothermal!W160</f>
        <v>7729.6611387356688</v>
      </c>
      <c r="AI399" s="42">
        <f>Geothermal!X160</f>
        <v>7729.6611387356688</v>
      </c>
      <c r="AJ399" s="42">
        <f>Geothermal!Y160</f>
        <v>7729.6611387356688</v>
      </c>
      <c r="AK399" s="42">
        <f>Geothermal!Z160</f>
        <v>7729.6611387356688</v>
      </c>
      <c r="AL399" s="42">
        <f>Geothermal!AA160</f>
        <v>7729.6611387356688</v>
      </c>
      <c r="AM399" s="42">
        <f>Geothermal!AB160</f>
        <v>7729.6611387356688</v>
      </c>
      <c r="AN399" s="42">
        <f>Geothermal!AC160</f>
        <v>7729.6611387356688</v>
      </c>
      <c r="AO399" s="42">
        <f>Geothermal!AD160</f>
        <v>7729.6611387356688</v>
      </c>
      <c r="AP399" s="42">
        <f>Geothermal!AE160</f>
        <v>7729.6611387356688</v>
      </c>
      <c r="AQ399" s="42">
        <f>Geothermal!AF160</f>
        <v>7729.6611387356688</v>
      </c>
      <c r="AR399" s="42">
        <f>Geothermal!AG160</f>
        <v>7729.6611387356688</v>
      </c>
      <c r="AS399" s="42">
        <f>Geothermal!AH160</f>
        <v>7729.6611387356688</v>
      </c>
      <c r="AT399" s="42">
        <f>Geothermal!AI160</f>
        <v>7729.6611387356688</v>
      </c>
      <c r="AU399" s="42">
        <f>Geothermal!AJ160</f>
        <v>7729.6611387356688</v>
      </c>
      <c r="AV399" s="42">
        <f>Geothermal!AK160</f>
        <v>7729.6611387356688</v>
      </c>
      <c r="AW399" s="42">
        <f>Geothermal!AL160</f>
        <v>7729.6611387356688</v>
      </c>
      <c r="AX399" s="42">
        <f>Geothermal!AM160</f>
        <v>7729.6611387356688</v>
      </c>
      <c r="AY399" s="42">
        <f>Geothermal!AN160</f>
        <v>7729.6611387356688</v>
      </c>
      <c r="AZ399" s="42">
        <f>Geothermal!AO160</f>
        <v>7729.6611387356688</v>
      </c>
      <c r="BA399" s="42">
        <f>Geothermal!AP160</f>
        <v>7729.6611387356688</v>
      </c>
      <c r="BB399" s="42">
        <f>Geothermal!AQ160</f>
        <v>7729.6611387356688</v>
      </c>
      <c r="BC399" s="42">
        <f>Geothermal!AR160</f>
        <v>7729.6611387356688</v>
      </c>
      <c r="BD399" s="42">
        <f>Geothermal!AS160</f>
        <v>7729.6611387356688</v>
      </c>
      <c r="BE399" s="42">
        <f>Geothermal!AT160</f>
        <v>7729.6611387356688</v>
      </c>
      <c r="BF399" s="42">
        <f>Geothermal!AU160</f>
        <v>7729.6611387356688</v>
      </c>
      <c r="BG399" s="42">
        <f>Geothermal!AV160</f>
        <v>7729.6611387356688</v>
      </c>
    </row>
    <row r="400" spans="1:59">
      <c r="B400" s="876"/>
      <c r="D400" s="802"/>
      <c r="E400" s="8" t="str">
        <f>Geothermal!K161</f>
        <v>NF EGS / Flash - mid</v>
      </c>
      <c r="F400" s="42" t="e">
        <f>Geothermal!#REF!</f>
        <v>#REF!</v>
      </c>
      <c r="G400" s="42" t="e">
        <f>Geothermal!#REF!</f>
        <v>#REF!</v>
      </c>
      <c r="H400" s="42" t="e">
        <f>Geothermal!#REF!</f>
        <v>#REF!</v>
      </c>
      <c r="I400" s="42" t="e">
        <f>Geothermal!#REF!</f>
        <v>#REF!</v>
      </c>
      <c r="J400" s="42" t="e">
        <f>Geothermal!#REF!</f>
        <v>#REF!</v>
      </c>
      <c r="K400" s="42" t="e">
        <f>Geothermal!#REF!</f>
        <v>#REF!</v>
      </c>
      <c r="L400" s="42" t="e">
        <f>Geothermal!#REF!</f>
        <v>#REF!</v>
      </c>
      <c r="M400" s="42" t="e">
        <f>Geothermal!#REF!</f>
        <v>#REF!</v>
      </c>
      <c r="N400" s="42" t="e">
        <f>Geothermal!#REF!</f>
        <v>#REF!</v>
      </c>
      <c r="O400" s="42" t="e">
        <f>Geothermal!#REF!</f>
        <v>#REF!</v>
      </c>
      <c r="P400" s="42" t="e">
        <f>Geothermal!#REF!</f>
        <v>#REF!</v>
      </c>
      <c r="Q400" s="42" t="e">
        <f>Geothermal!#REF!</f>
        <v>#REF!</v>
      </c>
      <c r="R400" s="42" t="e">
        <f>Geothermal!#REF!</f>
        <v>#REF!</v>
      </c>
      <c r="S400" s="42"/>
      <c r="T400" s="42"/>
      <c r="U400" s="42"/>
      <c r="V400" s="42">
        <f>Geothermal!L30</f>
        <v>7729.6611387356688</v>
      </c>
      <c r="W400" s="42">
        <f>Geothermal!L161</f>
        <v>7729.6611387356688</v>
      </c>
      <c r="X400" s="42">
        <f>Geothermal!M161</f>
        <v>7729.6611387356688</v>
      </c>
      <c r="Y400" s="42">
        <f>Geothermal!N161</f>
        <v>7729.6611387356688</v>
      </c>
      <c r="Z400" s="42">
        <f>Geothermal!O161</f>
        <v>7729.6611387356688</v>
      </c>
      <c r="AA400" s="42">
        <f>Geothermal!P161</f>
        <v>7729.6611387356688</v>
      </c>
      <c r="AB400" s="42">
        <f>Geothermal!Q161</f>
        <v>7729.6611387356688</v>
      </c>
      <c r="AC400" s="42">
        <f>Geothermal!R161</f>
        <v>7729.6611387356688</v>
      </c>
      <c r="AD400" s="42">
        <f>Geothermal!S161</f>
        <v>7729.6611387356688</v>
      </c>
      <c r="AE400" s="42">
        <f>Geothermal!T161</f>
        <v>7729.6611387356688</v>
      </c>
      <c r="AF400" s="42">
        <f>Geothermal!U161</f>
        <v>7729.6611387356688</v>
      </c>
      <c r="AG400" s="42">
        <f>Geothermal!V161</f>
        <v>7729.6611387356688</v>
      </c>
      <c r="AH400" s="42">
        <f>Geothermal!W161</f>
        <v>7729.6611387356688</v>
      </c>
      <c r="AI400" s="42">
        <f>Geothermal!X161</f>
        <v>7729.6611387356688</v>
      </c>
      <c r="AJ400" s="42">
        <f>Geothermal!Y161</f>
        <v>7729.6611387356688</v>
      </c>
      <c r="AK400" s="42">
        <f>Geothermal!Z161</f>
        <v>7729.6611387356688</v>
      </c>
      <c r="AL400" s="42">
        <f>Geothermal!AA161</f>
        <v>7729.6611387356688</v>
      </c>
      <c r="AM400" s="42">
        <f>Geothermal!AB161</f>
        <v>7729.6611387356688</v>
      </c>
      <c r="AN400" s="42">
        <f>Geothermal!AC161</f>
        <v>7729.6611387356688</v>
      </c>
      <c r="AO400" s="42">
        <f>Geothermal!AD161</f>
        <v>7729.6611387356688</v>
      </c>
      <c r="AP400" s="42">
        <f>Geothermal!AE161</f>
        <v>7729.6611387356688</v>
      </c>
      <c r="AQ400" s="42">
        <f>Geothermal!AF161</f>
        <v>7729.6611387356688</v>
      </c>
      <c r="AR400" s="42">
        <f>Geothermal!AG161</f>
        <v>7729.6611387356688</v>
      </c>
      <c r="AS400" s="42">
        <f>Geothermal!AH161</f>
        <v>7729.6611387356688</v>
      </c>
      <c r="AT400" s="42">
        <f>Geothermal!AI161</f>
        <v>7729.6611387356688</v>
      </c>
      <c r="AU400" s="42">
        <f>Geothermal!AJ161</f>
        <v>7729.6611387356688</v>
      </c>
      <c r="AV400" s="42">
        <f>Geothermal!AK161</f>
        <v>7729.6611387356688</v>
      </c>
      <c r="AW400" s="42">
        <f>Geothermal!AL161</f>
        <v>7729.6611387356688</v>
      </c>
      <c r="AX400" s="42">
        <f>Geothermal!AM161</f>
        <v>7729.6611387356688</v>
      </c>
      <c r="AY400" s="42">
        <f>Geothermal!AN161</f>
        <v>7729.6611387356688</v>
      </c>
      <c r="AZ400" s="42">
        <f>Geothermal!AO161</f>
        <v>7729.6611387356688</v>
      </c>
      <c r="BA400" s="42">
        <f>Geothermal!AP161</f>
        <v>7729.6611387356688</v>
      </c>
      <c r="BB400" s="42">
        <f>Geothermal!AQ161</f>
        <v>7729.6611387356688</v>
      </c>
      <c r="BC400" s="42">
        <f>Geothermal!AR161</f>
        <v>7729.6611387356688</v>
      </c>
      <c r="BD400" s="42">
        <f>Geothermal!AS161</f>
        <v>7729.6611387356688</v>
      </c>
      <c r="BE400" s="42">
        <f>Geothermal!AT161</f>
        <v>7729.6611387356688</v>
      </c>
      <c r="BF400" s="42">
        <f>Geothermal!AU161</f>
        <v>7729.6611387356688</v>
      </c>
      <c r="BG400" s="42">
        <f>Geothermal!AV161</f>
        <v>7729.6611387356688</v>
      </c>
    </row>
    <row r="401" spans="2:59">
      <c r="B401" s="876"/>
      <c r="D401" s="802"/>
      <c r="E401" s="8" t="str">
        <f>Geothermal!K162</f>
        <v>NF EGS / Flash - high</v>
      </c>
      <c r="F401" s="42"/>
      <c r="G401" s="42"/>
      <c r="H401" s="42"/>
      <c r="I401" s="42"/>
      <c r="J401" s="42"/>
      <c r="K401" s="42"/>
      <c r="L401" s="42"/>
      <c r="M401" s="42"/>
      <c r="N401" s="42"/>
      <c r="O401" s="42"/>
      <c r="P401" s="42"/>
      <c r="Q401" s="42"/>
      <c r="R401" s="42"/>
      <c r="S401" s="42"/>
      <c r="T401" s="42"/>
      <c r="U401" s="42"/>
      <c r="V401" s="42"/>
      <c r="W401" s="42">
        <f>Geothermal!L162</f>
        <v>7729.6611387356688</v>
      </c>
      <c r="X401" s="42">
        <f>Geothermal!M162</f>
        <v>7729.6611387356688</v>
      </c>
      <c r="Y401" s="42">
        <f>Geothermal!N162</f>
        <v>7729.6611387356688</v>
      </c>
      <c r="Z401" s="42">
        <f>Geothermal!O162</f>
        <v>7729.6611387356688</v>
      </c>
      <c r="AA401" s="42">
        <f>Geothermal!P162</f>
        <v>7729.6611387356688</v>
      </c>
      <c r="AB401" s="42">
        <f>Geothermal!Q162</f>
        <v>7729.6611387356688</v>
      </c>
      <c r="AC401" s="42">
        <f>Geothermal!R162</f>
        <v>7729.6611387356688</v>
      </c>
      <c r="AD401" s="42">
        <f>Geothermal!S162</f>
        <v>7729.6611387356688</v>
      </c>
      <c r="AE401" s="42">
        <f>Geothermal!T162</f>
        <v>7729.6611387356688</v>
      </c>
      <c r="AF401" s="42">
        <f>Geothermal!U162</f>
        <v>7729.6611387356688</v>
      </c>
      <c r="AG401" s="42">
        <f>Geothermal!V162</f>
        <v>7729.6611387356688</v>
      </c>
      <c r="AH401" s="42">
        <f>Geothermal!W162</f>
        <v>7729.6611387356688</v>
      </c>
      <c r="AI401" s="42">
        <f>Geothermal!X162</f>
        <v>7729.6611387356688</v>
      </c>
      <c r="AJ401" s="42">
        <f>Geothermal!Y162</f>
        <v>7729.6611387356688</v>
      </c>
      <c r="AK401" s="42">
        <f>Geothermal!Z162</f>
        <v>7729.6611387356688</v>
      </c>
      <c r="AL401" s="42">
        <f>Geothermal!AA162</f>
        <v>7729.6611387356688</v>
      </c>
      <c r="AM401" s="42">
        <f>Geothermal!AB162</f>
        <v>7729.6611387356688</v>
      </c>
      <c r="AN401" s="42">
        <f>Geothermal!AC162</f>
        <v>7729.6611387356688</v>
      </c>
      <c r="AO401" s="42">
        <f>Geothermal!AD162</f>
        <v>7729.6611387356688</v>
      </c>
      <c r="AP401" s="42">
        <f>Geothermal!AE162</f>
        <v>7729.6611387356688</v>
      </c>
      <c r="AQ401" s="42">
        <f>Geothermal!AF162</f>
        <v>7729.6611387356688</v>
      </c>
      <c r="AR401" s="42">
        <f>Geothermal!AG162</f>
        <v>7729.6611387356688</v>
      </c>
      <c r="AS401" s="42">
        <f>Geothermal!AH162</f>
        <v>7729.6611387356688</v>
      </c>
      <c r="AT401" s="42">
        <f>Geothermal!AI162</f>
        <v>7729.6611387356688</v>
      </c>
      <c r="AU401" s="42">
        <f>Geothermal!AJ162</f>
        <v>7729.6611387356688</v>
      </c>
      <c r="AV401" s="42">
        <f>Geothermal!AK162</f>
        <v>7729.6611387356688</v>
      </c>
      <c r="AW401" s="42">
        <f>Geothermal!AL162</f>
        <v>7729.6611387356688</v>
      </c>
      <c r="AX401" s="42">
        <f>Geothermal!AM162</f>
        <v>7729.6611387356688</v>
      </c>
      <c r="AY401" s="42">
        <f>Geothermal!AN162</f>
        <v>7729.6611387356688</v>
      </c>
      <c r="AZ401" s="42">
        <f>Geothermal!AO162</f>
        <v>7729.6611387356688</v>
      </c>
      <c r="BA401" s="42">
        <f>Geothermal!AP162</f>
        <v>7729.6611387356688</v>
      </c>
      <c r="BB401" s="42">
        <f>Geothermal!AQ162</f>
        <v>7729.6611387356688</v>
      </c>
      <c r="BC401" s="42">
        <f>Geothermal!AR162</f>
        <v>7729.6611387356688</v>
      </c>
      <c r="BD401" s="42">
        <f>Geothermal!AS162</f>
        <v>7729.6611387356688</v>
      </c>
      <c r="BE401" s="42">
        <f>Geothermal!AT162</f>
        <v>7729.6611387356688</v>
      </c>
      <c r="BF401" s="42">
        <f>Geothermal!AU162</f>
        <v>7729.6611387356688</v>
      </c>
      <c r="BG401" s="42">
        <f>Geothermal!AV162</f>
        <v>7729.6611387356688</v>
      </c>
    </row>
    <row r="402" spans="2:59">
      <c r="B402" s="876"/>
      <c r="D402" s="802"/>
      <c r="E402" s="8" t="str">
        <f>Geothermal!K163</f>
        <v>NF EGS / Binary - low</v>
      </c>
      <c r="F402" s="42"/>
      <c r="G402" s="42"/>
      <c r="H402" s="42"/>
      <c r="I402" s="42"/>
      <c r="J402" s="42"/>
      <c r="K402" s="42"/>
      <c r="L402" s="42"/>
      <c r="M402" s="42"/>
      <c r="N402" s="42"/>
      <c r="O402" s="42"/>
      <c r="P402" s="42"/>
      <c r="Q402" s="42"/>
      <c r="R402" s="42"/>
      <c r="S402" s="42"/>
      <c r="T402" s="42"/>
      <c r="U402" s="42"/>
      <c r="V402" s="42"/>
      <c r="W402" s="42">
        <f>Geothermal!L163</f>
        <v>11848.756877140861</v>
      </c>
      <c r="X402" s="42">
        <f>Geothermal!M163</f>
        <v>11848.756877140861</v>
      </c>
      <c r="Y402" s="42">
        <f>Geothermal!N163</f>
        <v>11848.756877140861</v>
      </c>
      <c r="Z402" s="42">
        <f>Geothermal!O163</f>
        <v>11848.756877140861</v>
      </c>
      <c r="AA402" s="42">
        <f>Geothermal!P163</f>
        <v>11848.756877140861</v>
      </c>
      <c r="AB402" s="42">
        <f>Geothermal!Q163</f>
        <v>11848.756877140861</v>
      </c>
      <c r="AC402" s="42">
        <f>Geothermal!R163</f>
        <v>11848.756877140861</v>
      </c>
      <c r="AD402" s="42">
        <f>Geothermal!S163</f>
        <v>11848.756877140861</v>
      </c>
      <c r="AE402" s="42">
        <f>Geothermal!T163</f>
        <v>11848.756877140861</v>
      </c>
      <c r="AF402" s="42">
        <f>Geothermal!U163</f>
        <v>11848.756877140861</v>
      </c>
      <c r="AG402" s="42">
        <f>Geothermal!V163</f>
        <v>11848.756877140861</v>
      </c>
      <c r="AH402" s="42">
        <f>Geothermal!W163</f>
        <v>11848.756877140861</v>
      </c>
      <c r="AI402" s="42">
        <f>Geothermal!X163</f>
        <v>11848.756877140861</v>
      </c>
      <c r="AJ402" s="42">
        <f>Geothermal!Y163</f>
        <v>11848.756877140861</v>
      </c>
      <c r="AK402" s="42">
        <f>Geothermal!Z163</f>
        <v>11848.756877140861</v>
      </c>
      <c r="AL402" s="42">
        <f>Geothermal!AA163</f>
        <v>11848.756877140861</v>
      </c>
      <c r="AM402" s="42">
        <f>Geothermal!AB163</f>
        <v>11848.756877140861</v>
      </c>
      <c r="AN402" s="42">
        <f>Geothermal!AC163</f>
        <v>11848.756877140861</v>
      </c>
      <c r="AO402" s="42">
        <f>Geothermal!AD163</f>
        <v>11848.756877140861</v>
      </c>
      <c r="AP402" s="42">
        <f>Geothermal!AE163</f>
        <v>11848.756877140861</v>
      </c>
      <c r="AQ402" s="42">
        <f>Geothermal!AF163</f>
        <v>11848.756877140861</v>
      </c>
      <c r="AR402" s="42">
        <f>Geothermal!AG163</f>
        <v>11848.756877140861</v>
      </c>
      <c r="AS402" s="42">
        <f>Geothermal!AH163</f>
        <v>11848.756877140861</v>
      </c>
      <c r="AT402" s="42">
        <f>Geothermal!AI163</f>
        <v>11848.756877140861</v>
      </c>
      <c r="AU402" s="42">
        <f>Geothermal!AJ163</f>
        <v>11848.756877140861</v>
      </c>
      <c r="AV402" s="42">
        <f>Geothermal!AK163</f>
        <v>11848.756877140861</v>
      </c>
      <c r="AW402" s="42">
        <f>Geothermal!AL163</f>
        <v>11848.756877140861</v>
      </c>
      <c r="AX402" s="42">
        <f>Geothermal!AM163</f>
        <v>11848.756877140861</v>
      </c>
      <c r="AY402" s="42">
        <f>Geothermal!AN163</f>
        <v>11848.756877140861</v>
      </c>
      <c r="AZ402" s="42">
        <f>Geothermal!AO163</f>
        <v>11848.756877140861</v>
      </c>
      <c r="BA402" s="42">
        <f>Geothermal!AP163</f>
        <v>11848.756877140861</v>
      </c>
      <c r="BB402" s="42">
        <f>Geothermal!AQ163</f>
        <v>11848.756877140861</v>
      </c>
      <c r="BC402" s="42">
        <f>Geothermal!AR163</f>
        <v>11848.756877140861</v>
      </c>
      <c r="BD402" s="42">
        <f>Geothermal!AS163</f>
        <v>11848.756877140861</v>
      </c>
      <c r="BE402" s="42">
        <f>Geothermal!AT163</f>
        <v>11848.756877140861</v>
      </c>
      <c r="BF402" s="42">
        <f>Geothermal!AU163</f>
        <v>11848.756877140861</v>
      </c>
      <c r="BG402" s="42">
        <f>Geothermal!AV163</f>
        <v>11848.756877140861</v>
      </c>
    </row>
    <row r="403" spans="2:59">
      <c r="B403" s="876"/>
      <c r="D403" s="802"/>
      <c r="E403" s="8" t="str">
        <f>Geothermal!K164</f>
        <v>NF EGS / Binary - mid</v>
      </c>
      <c r="F403" s="42" t="e">
        <f>Geothermal!#REF!</f>
        <v>#REF!</v>
      </c>
      <c r="G403" s="42" t="e">
        <f>Geothermal!#REF!</f>
        <v>#REF!</v>
      </c>
      <c r="H403" s="42" t="e">
        <f>Geothermal!#REF!</f>
        <v>#REF!</v>
      </c>
      <c r="I403" s="42" t="e">
        <f>Geothermal!#REF!</f>
        <v>#REF!</v>
      </c>
      <c r="J403" s="42" t="e">
        <f>Geothermal!#REF!</f>
        <v>#REF!</v>
      </c>
      <c r="K403" s="42" t="e">
        <f>Geothermal!#REF!</f>
        <v>#REF!</v>
      </c>
      <c r="L403" s="42" t="e">
        <f>Geothermal!#REF!</f>
        <v>#REF!</v>
      </c>
      <c r="M403" s="42" t="e">
        <f>Geothermal!#REF!</f>
        <v>#REF!</v>
      </c>
      <c r="N403" s="42" t="e">
        <f>Geothermal!#REF!</f>
        <v>#REF!</v>
      </c>
      <c r="O403" s="42" t="e">
        <f>Geothermal!#REF!</f>
        <v>#REF!</v>
      </c>
      <c r="P403" s="42" t="e">
        <f>Geothermal!#REF!</f>
        <v>#REF!</v>
      </c>
      <c r="Q403" s="42" t="e">
        <f>Geothermal!#REF!</f>
        <v>#REF!</v>
      </c>
      <c r="R403" s="42" t="e">
        <f>Geothermal!#REF!</f>
        <v>#REF!</v>
      </c>
      <c r="S403" s="42"/>
      <c r="T403" s="42"/>
      <c r="U403" s="42"/>
      <c r="V403" s="42">
        <f>Geothermal!L31</f>
        <v>11848.756877140861</v>
      </c>
      <c r="W403" s="42">
        <f>Geothermal!L164</f>
        <v>11848.756877140861</v>
      </c>
      <c r="X403" s="42">
        <f>Geothermal!M164</f>
        <v>11848.756877140861</v>
      </c>
      <c r="Y403" s="42">
        <f>Geothermal!N164</f>
        <v>11848.756877140861</v>
      </c>
      <c r="Z403" s="42">
        <f>Geothermal!O164</f>
        <v>11848.756877140861</v>
      </c>
      <c r="AA403" s="42">
        <f>Geothermal!P164</f>
        <v>11848.756877140861</v>
      </c>
      <c r="AB403" s="42">
        <f>Geothermal!Q164</f>
        <v>11848.756877140861</v>
      </c>
      <c r="AC403" s="42">
        <f>Geothermal!R164</f>
        <v>11848.756877140861</v>
      </c>
      <c r="AD403" s="42">
        <f>Geothermal!S164</f>
        <v>11848.756877140861</v>
      </c>
      <c r="AE403" s="42">
        <f>Geothermal!T164</f>
        <v>11848.756877140861</v>
      </c>
      <c r="AF403" s="42">
        <f>Geothermal!U164</f>
        <v>11848.756877140861</v>
      </c>
      <c r="AG403" s="42">
        <f>Geothermal!V164</f>
        <v>11848.756877140861</v>
      </c>
      <c r="AH403" s="42">
        <f>Geothermal!W164</f>
        <v>11848.756877140861</v>
      </c>
      <c r="AI403" s="42">
        <f>Geothermal!X164</f>
        <v>11848.756877140861</v>
      </c>
      <c r="AJ403" s="42">
        <f>Geothermal!Y164</f>
        <v>11848.756877140861</v>
      </c>
      <c r="AK403" s="42">
        <f>Geothermal!Z164</f>
        <v>11848.756877140861</v>
      </c>
      <c r="AL403" s="42">
        <f>Geothermal!AA164</f>
        <v>11848.756877140861</v>
      </c>
      <c r="AM403" s="42">
        <f>Geothermal!AB164</f>
        <v>11848.756877140861</v>
      </c>
      <c r="AN403" s="42">
        <f>Geothermal!AC164</f>
        <v>11848.756877140861</v>
      </c>
      <c r="AO403" s="42">
        <f>Geothermal!AD164</f>
        <v>11848.756877140861</v>
      </c>
      <c r="AP403" s="42">
        <f>Geothermal!AE164</f>
        <v>11848.756877140861</v>
      </c>
      <c r="AQ403" s="42">
        <f>Geothermal!AF164</f>
        <v>11848.756877140861</v>
      </c>
      <c r="AR403" s="42">
        <f>Geothermal!AG164</f>
        <v>11848.756877140861</v>
      </c>
      <c r="AS403" s="42">
        <f>Geothermal!AH164</f>
        <v>11848.756877140861</v>
      </c>
      <c r="AT403" s="42">
        <f>Geothermal!AI164</f>
        <v>11848.756877140861</v>
      </c>
      <c r="AU403" s="42">
        <f>Geothermal!AJ164</f>
        <v>11848.756877140861</v>
      </c>
      <c r="AV403" s="42">
        <f>Geothermal!AK164</f>
        <v>11848.756877140861</v>
      </c>
      <c r="AW403" s="42">
        <f>Geothermal!AL164</f>
        <v>11848.756877140861</v>
      </c>
      <c r="AX403" s="42">
        <f>Geothermal!AM164</f>
        <v>11848.756877140861</v>
      </c>
      <c r="AY403" s="42">
        <f>Geothermal!AN164</f>
        <v>11848.756877140861</v>
      </c>
      <c r="AZ403" s="42">
        <f>Geothermal!AO164</f>
        <v>11848.756877140861</v>
      </c>
      <c r="BA403" s="42">
        <f>Geothermal!AP164</f>
        <v>11848.756877140861</v>
      </c>
      <c r="BB403" s="42">
        <f>Geothermal!AQ164</f>
        <v>11848.756877140861</v>
      </c>
      <c r="BC403" s="42">
        <f>Geothermal!AR164</f>
        <v>11848.756877140861</v>
      </c>
      <c r="BD403" s="42">
        <f>Geothermal!AS164</f>
        <v>11848.756877140861</v>
      </c>
      <c r="BE403" s="42">
        <f>Geothermal!AT164</f>
        <v>11848.756877140861</v>
      </c>
      <c r="BF403" s="42">
        <f>Geothermal!AU164</f>
        <v>11848.756877140861</v>
      </c>
      <c r="BG403" s="42">
        <f>Geothermal!AV164</f>
        <v>11848.756877140861</v>
      </c>
    </row>
    <row r="404" spans="2:59">
      <c r="B404" s="876"/>
      <c r="D404" s="802"/>
      <c r="E404" s="8" t="str">
        <f>Geothermal!K165</f>
        <v>NF EGS / Binary - high</v>
      </c>
      <c r="F404" s="42"/>
      <c r="G404" s="42"/>
      <c r="H404" s="42"/>
      <c r="I404" s="42"/>
      <c r="J404" s="42"/>
      <c r="K404" s="42"/>
      <c r="L404" s="42"/>
      <c r="M404" s="42"/>
      <c r="N404" s="42"/>
      <c r="O404" s="42"/>
      <c r="P404" s="42"/>
      <c r="Q404" s="42"/>
      <c r="R404" s="42"/>
      <c r="S404" s="42"/>
      <c r="T404" s="42"/>
      <c r="U404" s="42"/>
      <c r="V404" s="42"/>
      <c r="W404" s="42">
        <f>Geothermal!L165</f>
        <v>11848.756877140861</v>
      </c>
      <c r="X404" s="42">
        <f>Geothermal!M165</f>
        <v>11848.756877140861</v>
      </c>
      <c r="Y404" s="42">
        <f>Geothermal!N165</f>
        <v>11848.756877140861</v>
      </c>
      <c r="Z404" s="42">
        <f>Geothermal!O165</f>
        <v>11848.756877140861</v>
      </c>
      <c r="AA404" s="42">
        <f>Geothermal!P165</f>
        <v>11848.756877140861</v>
      </c>
      <c r="AB404" s="42">
        <f>Geothermal!Q165</f>
        <v>11848.756877140861</v>
      </c>
      <c r="AC404" s="42">
        <f>Geothermal!R165</f>
        <v>11848.756877140861</v>
      </c>
      <c r="AD404" s="42">
        <f>Geothermal!S165</f>
        <v>11848.756877140861</v>
      </c>
      <c r="AE404" s="42">
        <f>Geothermal!T165</f>
        <v>11848.756877140861</v>
      </c>
      <c r="AF404" s="42">
        <f>Geothermal!U165</f>
        <v>11848.756877140861</v>
      </c>
      <c r="AG404" s="42">
        <f>Geothermal!V165</f>
        <v>11848.756877140861</v>
      </c>
      <c r="AH404" s="42">
        <f>Geothermal!W165</f>
        <v>11848.756877140861</v>
      </c>
      <c r="AI404" s="42">
        <f>Geothermal!X165</f>
        <v>11848.756877140861</v>
      </c>
      <c r="AJ404" s="42">
        <f>Geothermal!Y165</f>
        <v>11848.756877140861</v>
      </c>
      <c r="AK404" s="42">
        <f>Geothermal!Z165</f>
        <v>11848.756877140861</v>
      </c>
      <c r="AL404" s="42">
        <f>Geothermal!AA165</f>
        <v>11848.756877140861</v>
      </c>
      <c r="AM404" s="42">
        <f>Geothermal!AB165</f>
        <v>11848.756877140861</v>
      </c>
      <c r="AN404" s="42">
        <f>Geothermal!AC165</f>
        <v>11848.756877140861</v>
      </c>
      <c r="AO404" s="42">
        <f>Geothermal!AD165</f>
        <v>11848.756877140861</v>
      </c>
      <c r="AP404" s="42">
        <f>Geothermal!AE165</f>
        <v>11848.756877140861</v>
      </c>
      <c r="AQ404" s="42">
        <f>Geothermal!AF165</f>
        <v>11848.756877140861</v>
      </c>
      <c r="AR404" s="42">
        <f>Geothermal!AG165</f>
        <v>11848.756877140861</v>
      </c>
      <c r="AS404" s="42">
        <f>Geothermal!AH165</f>
        <v>11848.756877140861</v>
      </c>
      <c r="AT404" s="42">
        <f>Geothermal!AI165</f>
        <v>11848.756877140861</v>
      </c>
      <c r="AU404" s="42">
        <f>Geothermal!AJ165</f>
        <v>11848.756877140861</v>
      </c>
      <c r="AV404" s="42">
        <f>Geothermal!AK165</f>
        <v>11848.756877140861</v>
      </c>
      <c r="AW404" s="42">
        <f>Geothermal!AL165</f>
        <v>11848.756877140861</v>
      </c>
      <c r="AX404" s="42">
        <f>Geothermal!AM165</f>
        <v>11848.756877140861</v>
      </c>
      <c r="AY404" s="42">
        <f>Geothermal!AN165</f>
        <v>11848.756877140861</v>
      </c>
      <c r="AZ404" s="42">
        <f>Geothermal!AO165</f>
        <v>11848.756877140861</v>
      </c>
      <c r="BA404" s="42">
        <f>Geothermal!AP165</f>
        <v>11848.756877140861</v>
      </c>
      <c r="BB404" s="42">
        <f>Geothermal!AQ165</f>
        <v>11848.756877140861</v>
      </c>
      <c r="BC404" s="42">
        <f>Geothermal!AR165</f>
        <v>11848.756877140861</v>
      </c>
      <c r="BD404" s="42">
        <f>Geothermal!AS165</f>
        <v>11848.756877140861</v>
      </c>
      <c r="BE404" s="42">
        <f>Geothermal!AT165</f>
        <v>11848.756877140861</v>
      </c>
      <c r="BF404" s="42">
        <f>Geothermal!AU165</f>
        <v>11848.756877140861</v>
      </c>
      <c r="BG404" s="42">
        <f>Geothermal!AV165</f>
        <v>11848.756877140861</v>
      </c>
    </row>
    <row r="405" spans="2:59">
      <c r="B405" s="876"/>
      <c r="D405" s="802"/>
      <c r="E405" s="8" t="str">
        <f>Geothermal!K166</f>
        <v>Deep EGS / Flash - low</v>
      </c>
      <c r="F405" s="42"/>
      <c r="G405" s="42"/>
      <c r="H405" s="42"/>
      <c r="I405" s="42"/>
      <c r="J405" s="42"/>
      <c r="K405" s="42"/>
      <c r="L405" s="42"/>
      <c r="M405" s="42"/>
      <c r="N405" s="42"/>
      <c r="O405" s="42"/>
      <c r="P405" s="42"/>
      <c r="Q405" s="42"/>
      <c r="R405" s="42"/>
      <c r="S405" s="42"/>
      <c r="T405" s="42"/>
      <c r="U405" s="42"/>
      <c r="V405" s="42"/>
      <c r="W405" s="42">
        <f>Geothermal!L166</f>
        <v>7729.6611387356688</v>
      </c>
      <c r="X405" s="42">
        <f>Geothermal!M166</f>
        <v>7729.6611387356688</v>
      </c>
      <c r="Y405" s="42">
        <f>Geothermal!N166</f>
        <v>7729.6611387356688</v>
      </c>
      <c r="Z405" s="42">
        <f>Geothermal!O166</f>
        <v>7729.6611387356688</v>
      </c>
      <c r="AA405" s="42">
        <f>Geothermal!P166</f>
        <v>7729.6611387356688</v>
      </c>
      <c r="AB405" s="42">
        <f>Geothermal!Q166</f>
        <v>7729.6611387356688</v>
      </c>
      <c r="AC405" s="42">
        <f>Geothermal!R166</f>
        <v>7729.6611387356688</v>
      </c>
      <c r="AD405" s="42">
        <f>Geothermal!S166</f>
        <v>7729.6611387356688</v>
      </c>
      <c r="AE405" s="42">
        <f>Geothermal!T166</f>
        <v>7729.6611387356688</v>
      </c>
      <c r="AF405" s="42">
        <f>Geothermal!U166</f>
        <v>7729.6611387356688</v>
      </c>
      <c r="AG405" s="42">
        <f>Geothermal!V166</f>
        <v>7729.6611387356688</v>
      </c>
      <c r="AH405" s="42">
        <f>Geothermal!W166</f>
        <v>7729.6611387356688</v>
      </c>
      <c r="AI405" s="42">
        <f>Geothermal!X166</f>
        <v>7729.6611387356688</v>
      </c>
      <c r="AJ405" s="42">
        <f>Geothermal!Y166</f>
        <v>7729.6611387356688</v>
      </c>
      <c r="AK405" s="42">
        <f>Geothermal!Z166</f>
        <v>7729.6611387356688</v>
      </c>
      <c r="AL405" s="42">
        <f>Geothermal!AA166</f>
        <v>7729.6611387356688</v>
      </c>
      <c r="AM405" s="42">
        <f>Geothermal!AB166</f>
        <v>7729.6611387356688</v>
      </c>
      <c r="AN405" s="42">
        <f>Geothermal!AC166</f>
        <v>7729.6611387356688</v>
      </c>
      <c r="AO405" s="42">
        <f>Geothermal!AD166</f>
        <v>7729.6611387356688</v>
      </c>
      <c r="AP405" s="42">
        <f>Geothermal!AE166</f>
        <v>7729.6611387356688</v>
      </c>
      <c r="AQ405" s="42">
        <f>Geothermal!AF166</f>
        <v>7729.6611387356688</v>
      </c>
      <c r="AR405" s="42">
        <f>Geothermal!AG166</f>
        <v>7729.6611387356688</v>
      </c>
      <c r="AS405" s="42">
        <f>Geothermal!AH166</f>
        <v>7729.6611387356688</v>
      </c>
      <c r="AT405" s="42">
        <f>Geothermal!AI166</f>
        <v>7729.6611387356688</v>
      </c>
      <c r="AU405" s="42">
        <f>Geothermal!AJ166</f>
        <v>7729.6611387356688</v>
      </c>
      <c r="AV405" s="42">
        <f>Geothermal!AK166</f>
        <v>7729.6611387356688</v>
      </c>
      <c r="AW405" s="42">
        <f>Geothermal!AL166</f>
        <v>7729.6611387356688</v>
      </c>
      <c r="AX405" s="42">
        <f>Geothermal!AM166</f>
        <v>7729.6611387356688</v>
      </c>
      <c r="AY405" s="42">
        <f>Geothermal!AN166</f>
        <v>7729.6611387356688</v>
      </c>
      <c r="AZ405" s="42">
        <f>Geothermal!AO166</f>
        <v>7729.6611387356688</v>
      </c>
      <c r="BA405" s="42">
        <f>Geothermal!AP166</f>
        <v>7729.6611387356688</v>
      </c>
      <c r="BB405" s="42">
        <f>Geothermal!AQ166</f>
        <v>7729.6611387356688</v>
      </c>
      <c r="BC405" s="42">
        <f>Geothermal!AR166</f>
        <v>7729.6611387356688</v>
      </c>
      <c r="BD405" s="42">
        <f>Geothermal!AS166</f>
        <v>7729.6611387356688</v>
      </c>
      <c r="BE405" s="42">
        <f>Geothermal!AT166</f>
        <v>7729.6611387356688</v>
      </c>
      <c r="BF405" s="42">
        <f>Geothermal!AU166</f>
        <v>7729.6611387356688</v>
      </c>
      <c r="BG405" s="42">
        <f>Geothermal!AV166</f>
        <v>7729.6611387356688</v>
      </c>
    </row>
    <row r="406" spans="2:59">
      <c r="B406" s="876"/>
      <c r="D406" s="802"/>
      <c r="E406" s="8" t="str">
        <f>Geothermal!K167</f>
        <v>Deep EGS / Flash - mid</v>
      </c>
      <c r="F406" s="42" t="e">
        <f>Geothermal!#REF!</f>
        <v>#REF!</v>
      </c>
      <c r="G406" s="42" t="e">
        <f>Geothermal!#REF!</f>
        <v>#REF!</v>
      </c>
      <c r="H406" s="42" t="e">
        <f>Geothermal!#REF!</f>
        <v>#REF!</v>
      </c>
      <c r="I406" s="42" t="e">
        <f>Geothermal!#REF!</f>
        <v>#REF!</v>
      </c>
      <c r="J406" s="42" t="e">
        <f>Geothermal!#REF!</f>
        <v>#REF!</v>
      </c>
      <c r="K406" s="42" t="e">
        <f>Geothermal!#REF!</f>
        <v>#REF!</v>
      </c>
      <c r="L406" s="42" t="e">
        <f>Geothermal!#REF!</f>
        <v>#REF!</v>
      </c>
      <c r="M406" s="42" t="e">
        <f>Geothermal!#REF!</f>
        <v>#REF!</v>
      </c>
      <c r="N406" s="42" t="e">
        <f>Geothermal!#REF!</f>
        <v>#REF!</v>
      </c>
      <c r="O406" s="42" t="e">
        <f>Geothermal!#REF!</f>
        <v>#REF!</v>
      </c>
      <c r="P406" s="42" t="e">
        <f>Geothermal!#REF!</f>
        <v>#REF!</v>
      </c>
      <c r="Q406" s="42" t="e">
        <f>Geothermal!#REF!</f>
        <v>#REF!</v>
      </c>
      <c r="R406" s="42" t="e">
        <f>Geothermal!#REF!</f>
        <v>#REF!</v>
      </c>
      <c r="S406" s="42"/>
      <c r="T406" s="42"/>
      <c r="U406" s="42"/>
      <c r="V406" s="42">
        <f>Geothermal!L32</f>
        <v>7729.6611387356688</v>
      </c>
      <c r="W406" s="42">
        <f>Geothermal!L167</f>
        <v>7729.6611387356688</v>
      </c>
      <c r="X406" s="42">
        <f>Geothermal!M167</f>
        <v>7729.6611387356688</v>
      </c>
      <c r="Y406" s="42">
        <f>Geothermal!N167</f>
        <v>7729.6611387356688</v>
      </c>
      <c r="Z406" s="42">
        <f>Geothermal!O167</f>
        <v>7729.6611387356688</v>
      </c>
      <c r="AA406" s="42">
        <f>Geothermal!P167</f>
        <v>7729.6611387356688</v>
      </c>
      <c r="AB406" s="42">
        <f>Geothermal!Q167</f>
        <v>7729.6611387356688</v>
      </c>
      <c r="AC406" s="42">
        <f>Geothermal!R167</f>
        <v>7729.6611387356688</v>
      </c>
      <c r="AD406" s="42">
        <f>Geothermal!S167</f>
        <v>7729.6611387356688</v>
      </c>
      <c r="AE406" s="42">
        <f>Geothermal!T167</f>
        <v>7729.6611387356688</v>
      </c>
      <c r="AF406" s="42">
        <f>Geothermal!U167</f>
        <v>7729.6611387356688</v>
      </c>
      <c r="AG406" s="42">
        <f>Geothermal!V167</f>
        <v>7729.6611387356688</v>
      </c>
      <c r="AH406" s="42">
        <f>Geothermal!W167</f>
        <v>7729.6611387356688</v>
      </c>
      <c r="AI406" s="42">
        <f>Geothermal!X167</f>
        <v>7729.6611387356688</v>
      </c>
      <c r="AJ406" s="42">
        <f>Geothermal!Y167</f>
        <v>7729.6611387356688</v>
      </c>
      <c r="AK406" s="42">
        <f>Geothermal!Z167</f>
        <v>7729.6611387356688</v>
      </c>
      <c r="AL406" s="42">
        <f>Geothermal!AA167</f>
        <v>7729.6611387356688</v>
      </c>
      <c r="AM406" s="42">
        <f>Geothermal!AB167</f>
        <v>7729.6611387356688</v>
      </c>
      <c r="AN406" s="42">
        <f>Geothermal!AC167</f>
        <v>7729.6611387356688</v>
      </c>
      <c r="AO406" s="42">
        <f>Geothermal!AD167</f>
        <v>7729.6611387356688</v>
      </c>
      <c r="AP406" s="42">
        <f>Geothermal!AE167</f>
        <v>7729.6611387356688</v>
      </c>
      <c r="AQ406" s="42">
        <f>Geothermal!AF167</f>
        <v>7729.6611387356688</v>
      </c>
      <c r="AR406" s="42">
        <f>Geothermal!AG167</f>
        <v>7729.6611387356688</v>
      </c>
      <c r="AS406" s="42">
        <f>Geothermal!AH167</f>
        <v>7729.6611387356688</v>
      </c>
      <c r="AT406" s="42">
        <f>Geothermal!AI167</f>
        <v>7729.6611387356688</v>
      </c>
      <c r="AU406" s="42">
        <f>Geothermal!AJ167</f>
        <v>7729.6611387356688</v>
      </c>
      <c r="AV406" s="42">
        <f>Geothermal!AK167</f>
        <v>7729.6611387356688</v>
      </c>
      <c r="AW406" s="42">
        <f>Geothermal!AL167</f>
        <v>7729.6611387356688</v>
      </c>
      <c r="AX406" s="42">
        <f>Geothermal!AM167</f>
        <v>7729.6611387356688</v>
      </c>
      <c r="AY406" s="42">
        <f>Geothermal!AN167</f>
        <v>7729.6611387356688</v>
      </c>
      <c r="AZ406" s="42">
        <f>Geothermal!AO167</f>
        <v>7729.6611387356688</v>
      </c>
      <c r="BA406" s="42">
        <f>Geothermal!AP167</f>
        <v>7729.6611387356688</v>
      </c>
      <c r="BB406" s="42">
        <f>Geothermal!AQ167</f>
        <v>7729.6611387356688</v>
      </c>
      <c r="BC406" s="42">
        <f>Geothermal!AR167</f>
        <v>7729.6611387356688</v>
      </c>
      <c r="BD406" s="42">
        <f>Geothermal!AS167</f>
        <v>7729.6611387356688</v>
      </c>
      <c r="BE406" s="42">
        <f>Geothermal!AT167</f>
        <v>7729.6611387356688</v>
      </c>
      <c r="BF406" s="42">
        <f>Geothermal!AU167</f>
        <v>7729.6611387356688</v>
      </c>
      <c r="BG406" s="42">
        <f>Geothermal!AV167</f>
        <v>7729.6611387356688</v>
      </c>
    </row>
    <row r="407" spans="2:59">
      <c r="B407" s="876"/>
      <c r="D407" s="802"/>
      <c r="E407" s="8" t="str">
        <f>Geothermal!K168</f>
        <v>Deep EGS / Flash - high</v>
      </c>
      <c r="F407" s="42"/>
      <c r="G407" s="42"/>
      <c r="H407" s="42"/>
      <c r="I407" s="42"/>
      <c r="J407" s="42"/>
      <c r="K407" s="42"/>
      <c r="L407" s="42"/>
      <c r="M407" s="42"/>
      <c r="N407" s="42"/>
      <c r="O407" s="42"/>
      <c r="P407" s="42"/>
      <c r="Q407" s="42"/>
      <c r="R407" s="42"/>
      <c r="S407" s="42"/>
      <c r="T407" s="42"/>
      <c r="U407" s="42"/>
      <c r="V407" s="42"/>
      <c r="W407" s="42">
        <f>Geothermal!L168</f>
        <v>7729.6611387356688</v>
      </c>
      <c r="X407" s="42">
        <f>Geothermal!M168</f>
        <v>7729.6611387356688</v>
      </c>
      <c r="Y407" s="42">
        <f>Geothermal!N168</f>
        <v>7729.6611387356688</v>
      </c>
      <c r="Z407" s="42">
        <f>Geothermal!O168</f>
        <v>7729.6611387356688</v>
      </c>
      <c r="AA407" s="42">
        <f>Geothermal!P168</f>
        <v>7729.6611387356688</v>
      </c>
      <c r="AB407" s="42">
        <f>Geothermal!Q168</f>
        <v>7729.6611387356688</v>
      </c>
      <c r="AC407" s="42">
        <f>Geothermal!R168</f>
        <v>7729.6611387356688</v>
      </c>
      <c r="AD407" s="42">
        <f>Geothermal!S168</f>
        <v>7729.6611387356688</v>
      </c>
      <c r="AE407" s="42">
        <f>Geothermal!T168</f>
        <v>7729.6611387356688</v>
      </c>
      <c r="AF407" s="42">
        <f>Geothermal!U168</f>
        <v>7729.6611387356688</v>
      </c>
      <c r="AG407" s="42">
        <f>Geothermal!V168</f>
        <v>7729.6611387356688</v>
      </c>
      <c r="AH407" s="42">
        <f>Geothermal!W168</f>
        <v>7729.6611387356688</v>
      </c>
      <c r="AI407" s="42">
        <f>Geothermal!X168</f>
        <v>7729.6611387356688</v>
      </c>
      <c r="AJ407" s="42">
        <f>Geothermal!Y168</f>
        <v>7729.6611387356688</v>
      </c>
      <c r="AK407" s="42">
        <f>Geothermal!Z168</f>
        <v>7729.6611387356688</v>
      </c>
      <c r="AL407" s="42">
        <f>Geothermal!AA168</f>
        <v>7729.6611387356688</v>
      </c>
      <c r="AM407" s="42">
        <f>Geothermal!AB168</f>
        <v>7729.6611387356688</v>
      </c>
      <c r="AN407" s="42">
        <f>Geothermal!AC168</f>
        <v>7729.6611387356688</v>
      </c>
      <c r="AO407" s="42">
        <f>Geothermal!AD168</f>
        <v>7729.6611387356688</v>
      </c>
      <c r="AP407" s="42">
        <f>Geothermal!AE168</f>
        <v>7729.6611387356688</v>
      </c>
      <c r="AQ407" s="42">
        <f>Geothermal!AF168</f>
        <v>7729.6611387356688</v>
      </c>
      <c r="AR407" s="42">
        <f>Geothermal!AG168</f>
        <v>7729.6611387356688</v>
      </c>
      <c r="AS407" s="42">
        <f>Geothermal!AH168</f>
        <v>7729.6611387356688</v>
      </c>
      <c r="AT407" s="42">
        <f>Geothermal!AI168</f>
        <v>7729.6611387356688</v>
      </c>
      <c r="AU407" s="42">
        <f>Geothermal!AJ168</f>
        <v>7729.6611387356688</v>
      </c>
      <c r="AV407" s="42">
        <f>Geothermal!AK168</f>
        <v>7729.6611387356688</v>
      </c>
      <c r="AW407" s="42">
        <f>Geothermal!AL168</f>
        <v>7729.6611387356688</v>
      </c>
      <c r="AX407" s="42">
        <f>Geothermal!AM168</f>
        <v>7729.6611387356688</v>
      </c>
      <c r="AY407" s="42">
        <f>Geothermal!AN168</f>
        <v>7729.6611387356688</v>
      </c>
      <c r="AZ407" s="42">
        <f>Geothermal!AO168</f>
        <v>7729.6611387356688</v>
      </c>
      <c r="BA407" s="42">
        <f>Geothermal!AP168</f>
        <v>7729.6611387356688</v>
      </c>
      <c r="BB407" s="42">
        <f>Geothermal!AQ168</f>
        <v>7729.6611387356688</v>
      </c>
      <c r="BC407" s="42">
        <f>Geothermal!AR168</f>
        <v>7729.6611387356688</v>
      </c>
      <c r="BD407" s="42">
        <f>Geothermal!AS168</f>
        <v>7729.6611387356688</v>
      </c>
      <c r="BE407" s="42">
        <f>Geothermal!AT168</f>
        <v>7729.6611387356688</v>
      </c>
      <c r="BF407" s="42">
        <f>Geothermal!AU168</f>
        <v>7729.6611387356688</v>
      </c>
      <c r="BG407" s="42">
        <f>Geothermal!AV168</f>
        <v>7729.6611387356688</v>
      </c>
    </row>
    <row r="408" spans="2:59">
      <c r="B408" s="876"/>
      <c r="D408" s="802"/>
      <c r="E408" s="8" t="str">
        <f>Geothermal!K169</f>
        <v>Deep EGS / Binary - low</v>
      </c>
      <c r="F408" s="42"/>
      <c r="G408" s="42"/>
      <c r="H408" s="42"/>
      <c r="I408" s="42"/>
      <c r="J408" s="42"/>
      <c r="K408" s="42"/>
      <c r="L408" s="42"/>
      <c r="M408" s="42"/>
      <c r="N408" s="42"/>
      <c r="O408" s="42"/>
      <c r="P408" s="42"/>
      <c r="Q408" s="42"/>
      <c r="R408" s="42"/>
      <c r="S408" s="42"/>
      <c r="T408" s="42"/>
      <c r="U408" s="42"/>
      <c r="V408" s="42"/>
      <c r="W408" s="42">
        <f>Geothermal!L169</f>
        <v>11848.756877140861</v>
      </c>
      <c r="X408" s="42">
        <f>Geothermal!M169</f>
        <v>11848.756877140861</v>
      </c>
      <c r="Y408" s="42">
        <f>Geothermal!N169</f>
        <v>11848.756877140861</v>
      </c>
      <c r="Z408" s="42">
        <f>Geothermal!O169</f>
        <v>11848.756877140861</v>
      </c>
      <c r="AA408" s="42">
        <f>Geothermal!P169</f>
        <v>11848.756877140861</v>
      </c>
      <c r="AB408" s="42">
        <f>Geothermal!Q169</f>
        <v>11848.756877140861</v>
      </c>
      <c r="AC408" s="42">
        <f>Geothermal!R169</f>
        <v>11848.756877140861</v>
      </c>
      <c r="AD408" s="42">
        <f>Geothermal!S169</f>
        <v>11848.756877140861</v>
      </c>
      <c r="AE408" s="42">
        <f>Geothermal!T169</f>
        <v>11848.756877140861</v>
      </c>
      <c r="AF408" s="42">
        <f>Geothermal!U169</f>
        <v>11848.756877140861</v>
      </c>
      <c r="AG408" s="42">
        <f>Geothermal!V169</f>
        <v>11848.756877140861</v>
      </c>
      <c r="AH408" s="42">
        <f>Geothermal!W169</f>
        <v>11848.756877140861</v>
      </c>
      <c r="AI408" s="42">
        <f>Geothermal!X169</f>
        <v>11848.756877140861</v>
      </c>
      <c r="AJ408" s="42">
        <f>Geothermal!Y169</f>
        <v>11848.756877140861</v>
      </c>
      <c r="AK408" s="42">
        <f>Geothermal!Z169</f>
        <v>11848.756877140861</v>
      </c>
      <c r="AL408" s="42">
        <f>Geothermal!AA169</f>
        <v>11848.756877140861</v>
      </c>
      <c r="AM408" s="42">
        <f>Geothermal!AB169</f>
        <v>11848.756877140861</v>
      </c>
      <c r="AN408" s="42">
        <f>Geothermal!AC169</f>
        <v>11848.756877140861</v>
      </c>
      <c r="AO408" s="42">
        <f>Geothermal!AD169</f>
        <v>11848.756877140861</v>
      </c>
      <c r="AP408" s="42">
        <f>Geothermal!AE169</f>
        <v>11848.756877140861</v>
      </c>
      <c r="AQ408" s="42">
        <f>Geothermal!AF169</f>
        <v>11848.756877140861</v>
      </c>
      <c r="AR408" s="42">
        <f>Geothermal!AG169</f>
        <v>11848.756877140861</v>
      </c>
      <c r="AS408" s="42">
        <f>Geothermal!AH169</f>
        <v>11848.756877140861</v>
      </c>
      <c r="AT408" s="42">
        <f>Geothermal!AI169</f>
        <v>11848.756877140861</v>
      </c>
      <c r="AU408" s="42">
        <f>Geothermal!AJ169</f>
        <v>11848.756877140861</v>
      </c>
      <c r="AV408" s="42">
        <f>Geothermal!AK169</f>
        <v>11848.756877140861</v>
      </c>
      <c r="AW408" s="42">
        <f>Geothermal!AL169</f>
        <v>11848.756877140861</v>
      </c>
      <c r="AX408" s="42">
        <f>Geothermal!AM169</f>
        <v>11848.756877140861</v>
      </c>
      <c r="AY408" s="42">
        <f>Geothermal!AN169</f>
        <v>11848.756877140861</v>
      </c>
      <c r="AZ408" s="42">
        <f>Geothermal!AO169</f>
        <v>11848.756877140861</v>
      </c>
      <c r="BA408" s="42">
        <f>Geothermal!AP169</f>
        <v>11848.756877140861</v>
      </c>
      <c r="BB408" s="42">
        <f>Geothermal!AQ169</f>
        <v>11848.756877140861</v>
      </c>
      <c r="BC408" s="42">
        <f>Geothermal!AR169</f>
        <v>11848.756877140861</v>
      </c>
      <c r="BD408" s="42">
        <f>Geothermal!AS169</f>
        <v>11848.756877140861</v>
      </c>
      <c r="BE408" s="42">
        <f>Geothermal!AT169</f>
        <v>11848.756877140861</v>
      </c>
      <c r="BF408" s="42">
        <f>Geothermal!AU169</f>
        <v>11848.756877140861</v>
      </c>
      <c r="BG408" s="42">
        <f>Geothermal!AV169</f>
        <v>11848.756877140861</v>
      </c>
    </row>
    <row r="409" spans="2:59">
      <c r="B409" s="876"/>
      <c r="D409" s="802"/>
      <c r="E409" s="8" t="str">
        <f>Geothermal!K170</f>
        <v>Deep EGS / Binary - mid</v>
      </c>
      <c r="F409" s="42" t="e">
        <f>Geothermal!#REF!</f>
        <v>#REF!</v>
      </c>
      <c r="G409" s="42" t="e">
        <f>Geothermal!#REF!</f>
        <v>#REF!</v>
      </c>
      <c r="H409" s="42" t="e">
        <f>Geothermal!#REF!</f>
        <v>#REF!</v>
      </c>
      <c r="I409" s="42" t="e">
        <f>Geothermal!#REF!</f>
        <v>#REF!</v>
      </c>
      <c r="J409" s="42" t="e">
        <f>Geothermal!#REF!</f>
        <v>#REF!</v>
      </c>
      <c r="K409" s="42" t="e">
        <f>Geothermal!#REF!</f>
        <v>#REF!</v>
      </c>
      <c r="L409" s="42" t="e">
        <f>Geothermal!#REF!</f>
        <v>#REF!</v>
      </c>
      <c r="M409" s="42" t="e">
        <f>Geothermal!#REF!</f>
        <v>#REF!</v>
      </c>
      <c r="N409" s="42" t="e">
        <f>Geothermal!#REF!</f>
        <v>#REF!</v>
      </c>
      <c r="O409" s="42" t="e">
        <f>Geothermal!#REF!</f>
        <v>#REF!</v>
      </c>
      <c r="P409" s="42" t="e">
        <f>Geothermal!#REF!</f>
        <v>#REF!</v>
      </c>
      <c r="Q409" s="42" t="e">
        <f>Geothermal!#REF!</f>
        <v>#REF!</v>
      </c>
      <c r="R409" s="42" t="e">
        <f>Geothermal!#REF!</f>
        <v>#REF!</v>
      </c>
      <c r="S409" s="42"/>
      <c r="T409" s="42"/>
      <c r="U409" s="42"/>
      <c r="V409" s="42">
        <f>Geothermal!L33</f>
        <v>11848.756877140861</v>
      </c>
      <c r="W409" s="42">
        <f>Geothermal!L170</f>
        <v>11848.756877140861</v>
      </c>
      <c r="X409" s="42">
        <f>Geothermal!M170</f>
        <v>11848.756877140861</v>
      </c>
      <c r="Y409" s="42">
        <f>Geothermal!N170</f>
        <v>11848.756877140861</v>
      </c>
      <c r="Z409" s="42">
        <f>Geothermal!O170</f>
        <v>11848.756877140861</v>
      </c>
      <c r="AA409" s="42">
        <f>Geothermal!P170</f>
        <v>11848.756877140861</v>
      </c>
      <c r="AB409" s="42">
        <f>Geothermal!Q170</f>
        <v>11848.756877140861</v>
      </c>
      <c r="AC409" s="42">
        <f>Geothermal!R170</f>
        <v>11848.756877140861</v>
      </c>
      <c r="AD409" s="42">
        <f>Geothermal!S170</f>
        <v>11848.756877140861</v>
      </c>
      <c r="AE409" s="42">
        <f>Geothermal!T170</f>
        <v>11848.756877140861</v>
      </c>
      <c r="AF409" s="42">
        <f>Geothermal!U170</f>
        <v>11848.756877140861</v>
      </c>
      <c r="AG409" s="42">
        <f>Geothermal!V170</f>
        <v>11848.756877140861</v>
      </c>
      <c r="AH409" s="42">
        <f>Geothermal!W170</f>
        <v>11848.756877140861</v>
      </c>
      <c r="AI409" s="42">
        <f>Geothermal!X170</f>
        <v>11848.756877140861</v>
      </c>
      <c r="AJ409" s="42">
        <f>Geothermal!Y170</f>
        <v>11848.756877140861</v>
      </c>
      <c r="AK409" s="42">
        <f>Geothermal!Z170</f>
        <v>11848.756877140861</v>
      </c>
      <c r="AL409" s="42">
        <f>Geothermal!AA170</f>
        <v>11848.756877140861</v>
      </c>
      <c r="AM409" s="42">
        <f>Geothermal!AB170</f>
        <v>11848.756877140861</v>
      </c>
      <c r="AN409" s="42">
        <f>Geothermal!AC170</f>
        <v>11848.756877140861</v>
      </c>
      <c r="AO409" s="42">
        <f>Geothermal!AD170</f>
        <v>11848.756877140861</v>
      </c>
      <c r="AP409" s="42">
        <f>Geothermal!AE170</f>
        <v>11848.756877140861</v>
      </c>
      <c r="AQ409" s="42">
        <f>Geothermal!AF170</f>
        <v>11848.756877140861</v>
      </c>
      <c r="AR409" s="42">
        <f>Geothermal!AG170</f>
        <v>11848.756877140861</v>
      </c>
      <c r="AS409" s="42">
        <f>Geothermal!AH170</f>
        <v>11848.756877140861</v>
      </c>
      <c r="AT409" s="42">
        <f>Geothermal!AI170</f>
        <v>11848.756877140861</v>
      </c>
      <c r="AU409" s="42">
        <f>Geothermal!AJ170</f>
        <v>11848.756877140861</v>
      </c>
      <c r="AV409" s="42">
        <f>Geothermal!AK170</f>
        <v>11848.756877140861</v>
      </c>
      <c r="AW409" s="42">
        <f>Geothermal!AL170</f>
        <v>11848.756877140861</v>
      </c>
      <c r="AX409" s="42">
        <f>Geothermal!AM170</f>
        <v>11848.756877140861</v>
      </c>
      <c r="AY409" s="42">
        <f>Geothermal!AN170</f>
        <v>11848.756877140861</v>
      </c>
      <c r="AZ409" s="42">
        <f>Geothermal!AO170</f>
        <v>11848.756877140861</v>
      </c>
      <c r="BA409" s="42">
        <f>Geothermal!AP170</f>
        <v>11848.756877140861</v>
      </c>
      <c r="BB409" s="42">
        <f>Geothermal!AQ170</f>
        <v>11848.756877140861</v>
      </c>
      <c r="BC409" s="42">
        <f>Geothermal!AR170</f>
        <v>11848.756877140861</v>
      </c>
      <c r="BD409" s="42">
        <f>Geothermal!AS170</f>
        <v>11848.756877140861</v>
      </c>
      <c r="BE409" s="42">
        <f>Geothermal!AT170</f>
        <v>11848.756877140861</v>
      </c>
      <c r="BF409" s="42">
        <f>Geothermal!AU170</f>
        <v>11848.756877140861</v>
      </c>
      <c r="BG409" s="42">
        <f>Geothermal!AV170</f>
        <v>11848.756877140861</v>
      </c>
    </row>
    <row r="410" spans="2:59">
      <c r="B410" s="876"/>
      <c r="D410" s="802"/>
      <c r="E410" s="8" t="str">
        <f>Geothermal!K171</f>
        <v>Deep EGS / Binary - high</v>
      </c>
      <c r="F410" s="42"/>
      <c r="G410" s="42"/>
      <c r="H410" s="42"/>
      <c r="I410" s="42"/>
      <c r="J410" s="42"/>
      <c r="K410" s="42"/>
      <c r="L410" s="42"/>
      <c r="M410" s="42"/>
      <c r="N410" s="42"/>
      <c r="O410" s="42"/>
      <c r="P410" s="42"/>
      <c r="Q410" s="42"/>
      <c r="R410" s="42"/>
      <c r="S410" s="42"/>
      <c r="T410" s="42"/>
      <c r="U410" s="42"/>
      <c r="V410" s="42"/>
      <c r="W410" s="42">
        <f>Geothermal!L171</f>
        <v>11848.756877140861</v>
      </c>
      <c r="X410" s="42">
        <f>Geothermal!M171</f>
        <v>11848.756877140861</v>
      </c>
      <c r="Y410" s="42">
        <f>Geothermal!N171</f>
        <v>11848.756877140861</v>
      </c>
      <c r="Z410" s="42">
        <f>Geothermal!O171</f>
        <v>11848.756877140861</v>
      </c>
      <c r="AA410" s="42">
        <f>Geothermal!P171</f>
        <v>11848.756877140861</v>
      </c>
      <c r="AB410" s="42">
        <f>Geothermal!Q171</f>
        <v>11848.756877140861</v>
      </c>
      <c r="AC410" s="42">
        <f>Geothermal!R171</f>
        <v>11848.756877140861</v>
      </c>
      <c r="AD410" s="42">
        <f>Geothermal!S171</f>
        <v>11848.756877140861</v>
      </c>
      <c r="AE410" s="42">
        <f>Geothermal!T171</f>
        <v>11848.756877140861</v>
      </c>
      <c r="AF410" s="42">
        <f>Geothermal!U171</f>
        <v>11848.756877140861</v>
      </c>
      <c r="AG410" s="42">
        <f>Geothermal!V171</f>
        <v>11848.756877140861</v>
      </c>
      <c r="AH410" s="42">
        <f>Geothermal!W171</f>
        <v>11848.756877140861</v>
      </c>
      <c r="AI410" s="42">
        <f>Geothermal!X171</f>
        <v>11848.756877140861</v>
      </c>
      <c r="AJ410" s="42">
        <f>Geothermal!Y171</f>
        <v>11848.756877140861</v>
      </c>
      <c r="AK410" s="42">
        <f>Geothermal!Z171</f>
        <v>11848.756877140861</v>
      </c>
      <c r="AL410" s="42">
        <f>Geothermal!AA171</f>
        <v>11848.756877140861</v>
      </c>
      <c r="AM410" s="42">
        <f>Geothermal!AB171</f>
        <v>11848.756877140861</v>
      </c>
      <c r="AN410" s="42">
        <f>Geothermal!AC171</f>
        <v>11848.756877140861</v>
      </c>
      <c r="AO410" s="42">
        <f>Geothermal!AD171</f>
        <v>11848.756877140861</v>
      </c>
      <c r="AP410" s="42">
        <f>Geothermal!AE171</f>
        <v>11848.756877140861</v>
      </c>
      <c r="AQ410" s="42">
        <f>Geothermal!AF171</f>
        <v>11848.756877140861</v>
      </c>
      <c r="AR410" s="42">
        <f>Geothermal!AG171</f>
        <v>11848.756877140861</v>
      </c>
      <c r="AS410" s="42">
        <f>Geothermal!AH171</f>
        <v>11848.756877140861</v>
      </c>
      <c r="AT410" s="42">
        <f>Geothermal!AI171</f>
        <v>11848.756877140861</v>
      </c>
      <c r="AU410" s="42">
        <f>Geothermal!AJ171</f>
        <v>11848.756877140861</v>
      </c>
      <c r="AV410" s="42">
        <f>Geothermal!AK171</f>
        <v>11848.756877140861</v>
      </c>
      <c r="AW410" s="42">
        <f>Geothermal!AL171</f>
        <v>11848.756877140861</v>
      </c>
      <c r="AX410" s="42">
        <f>Geothermal!AM171</f>
        <v>11848.756877140861</v>
      </c>
      <c r="AY410" s="42">
        <f>Geothermal!AN171</f>
        <v>11848.756877140861</v>
      </c>
      <c r="AZ410" s="42">
        <f>Geothermal!AO171</f>
        <v>11848.756877140861</v>
      </c>
      <c r="BA410" s="42">
        <f>Geothermal!AP171</f>
        <v>11848.756877140861</v>
      </c>
      <c r="BB410" s="42">
        <f>Geothermal!AQ171</f>
        <v>11848.756877140861</v>
      </c>
      <c r="BC410" s="42">
        <f>Geothermal!AR171</f>
        <v>11848.756877140861</v>
      </c>
      <c r="BD410" s="42">
        <f>Geothermal!AS171</f>
        <v>11848.756877140861</v>
      </c>
      <c r="BE410" s="42">
        <f>Geothermal!AT171</f>
        <v>11848.756877140861</v>
      </c>
      <c r="BF410" s="42">
        <f>Geothermal!AU171</f>
        <v>11848.756877140861</v>
      </c>
      <c r="BG410" s="42">
        <f>Geothermal!AV171</f>
        <v>11848.756877140861</v>
      </c>
    </row>
    <row r="412" spans="2:59" ht="15" customHeight="1">
      <c r="F412" s="1">
        <f t="shared" ref="F412:R412" si="38">F4</f>
        <v>2000</v>
      </c>
      <c r="G412" s="1">
        <f t="shared" si="38"/>
        <v>2001</v>
      </c>
      <c r="H412" s="1">
        <f t="shared" si="38"/>
        <v>2002</v>
      </c>
      <c r="I412" s="1">
        <f t="shared" si="38"/>
        <v>2003</v>
      </c>
      <c r="J412" s="1">
        <f t="shared" si="38"/>
        <v>2004</v>
      </c>
      <c r="K412" s="1">
        <f t="shared" si="38"/>
        <v>2005</v>
      </c>
      <c r="L412" s="1">
        <f t="shared" si="38"/>
        <v>2006</v>
      </c>
      <c r="M412" s="1">
        <f t="shared" si="38"/>
        <v>2007</v>
      </c>
      <c r="N412" s="1">
        <f t="shared" si="38"/>
        <v>2008</v>
      </c>
      <c r="O412" s="1">
        <f t="shared" si="38"/>
        <v>2009</v>
      </c>
      <c r="P412" s="1">
        <f t="shared" si="38"/>
        <v>2010</v>
      </c>
      <c r="Q412" s="1">
        <f t="shared" si="38"/>
        <v>2011</v>
      </c>
      <c r="R412" s="1">
        <f t="shared" si="38"/>
        <v>2012</v>
      </c>
      <c r="S412" s="24">
        <v>2010</v>
      </c>
      <c r="T412" s="24">
        <v>2011</v>
      </c>
      <c r="U412" s="24">
        <v>2012</v>
      </c>
      <c r="V412" s="365">
        <f t="shared" ref="V412:BG412" si="39">V4</f>
        <v>2013</v>
      </c>
      <c r="W412" s="1">
        <f t="shared" si="39"/>
        <v>2014</v>
      </c>
      <c r="X412" s="1">
        <f t="shared" si="39"/>
        <v>2015</v>
      </c>
      <c r="Y412" s="1">
        <f t="shared" si="39"/>
        <v>2016</v>
      </c>
      <c r="Z412" s="1">
        <f t="shared" si="39"/>
        <v>2017</v>
      </c>
      <c r="AA412" s="1">
        <f t="shared" si="39"/>
        <v>2018</v>
      </c>
      <c r="AB412" s="1">
        <f t="shared" si="39"/>
        <v>2019</v>
      </c>
      <c r="AC412" s="1">
        <f t="shared" si="39"/>
        <v>2020</v>
      </c>
      <c r="AD412" s="1">
        <f t="shared" si="39"/>
        <v>2021</v>
      </c>
      <c r="AE412" s="1">
        <f t="shared" si="39"/>
        <v>2022</v>
      </c>
      <c r="AF412" s="1">
        <f t="shared" si="39"/>
        <v>2023</v>
      </c>
      <c r="AG412" s="1">
        <f t="shared" si="39"/>
        <v>2024</v>
      </c>
      <c r="AH412" s="1">
        <f t="shared" si="39"/>
        <v>2025</v>
      </c>
      <c r="AI412" s="1">
        <f t="shared" si="39"/>
        <v>2026</v>
      </c>
      <c r="AJ412" s="1">
        <f t="shared" si="39"/>
        <v>2027</v>
      </c>
      <c r="AK412" s="1">
        <f t="shared" si="39"/>
        <v>2028</v>
      </c>
      <c r="AL412" s="1">
        <f t="shared" si="39"/>
        <v>2029</v>
      </c>
      <c r="AM412" s="1">
        <f t="shared" si="39"/>
        <v>2030</v>
      </c>
      <c r="AN412" s="1">
        <f t="shared" si="39"/>
        <v>2031</v>
      </c>
      <c r="AO412" s="1">
        <f t="shared" si="39"/>
        <v>2032</v>
      </c>
      <c r="AP412" s="1">
        <f t="shared" si="39"/>
        <v>2033</v>
      </c>
      <c r="AQ412" s="1">
        <f t="shared" si="39"/>
        <v>2034</v>
      </c>
      <c r="AR412" s="1">
        <f t="shared" si="39"/>
        <v>2035</v>
      </c>
      <c r="AS412" s="1">
        <f t="shared" si="39"/>
        <v>2036</v>
      </c>
      <c r="AT412" s="1">
        <f t="shared" si="39"/>
        <v>2037</v>
      </c>
      <c r="AU412" s="1">
        <f t="shared" si="39"/>
        <v>2038</v>
      </c>
      <c r="AV412" s="1">
        <f t="shared" si="39"/>
        <v>2039</v>
      </c>
      <c r="AW412" s="1">
        <f t="shared" si="39"/>
        <v>2040</v>
      </c>
      <c r="AX412" s="1">
        <f t="shared" si="39"/>
        <v>2041</v>
      </c>
      <c r="AY412" s="1">
        <f t="shared" si="39"/>
        <v>2042</v>
      </c>
      <c r="AZ412" s="1">
        <f t="shared" si="39"/>
        <v>2043</v>
      </c>
      <c r="BA412" s="1">
        <f t="shared" si="39"/>
        <v>2044</v>
      </c>
      <c r="BB412" s="1">
        <f t="shared" si="39"/>
        <v>2045</v>
      </c>
      <c r="BC412" s="1">
        <f t="shared" si="39"/>
        <v>2046</v>
      </c>
      <c r="BD412" s="1">
        <f t="shared" si="39"/>
        <v>2047</v>
      </c>
      <c r="BE412" s="1">
        <f t="shared" si="39"/>
        <v>2048</v>
      </c>
      <c r="BF412" s="1">
        <f t="shared" si="39"/>
        <v>2049</v>
      </c>
      <c r="BG412" s="1">
        <f t="shared" si="39"/>
        <v>2050</v>
      </c>
    </row>
    <row r="413" spans="2:59" ht="14.1" customHeight="1">
      <c r="B413" s="875" t="s">
        <v>12</v>
      </c>
      <c r="D413" s="801" t="s">
        <v>39</v>
      </c>
      <c r="E413" s="8" t="str">
        <f>Geothermal!K116</f>
        <v>Hydro / Flash - low</v>
      </c>
      <c r="F413" s="359"/>
      <c r="G413" s="359"/>
      <c r="H413" s="359"/>
      <c r="I413" s="359"/>
      <c r="J413" s="359"/>
      <c r="K413" s="359"/>
      <c r="L413" s="359"/>
      <c r="M413" s="359"/>
      <c r="N413" s="359"/>
      <c r="O413" s="359"/>
      <c r="P413" s="359"/>
      <c r="Q413" s="359"/>
      <c r="R413" s="359"/>
      <c r="S413" s="359"/>
      <c r="T413" s="359"/>
      <c r="U413" s="359"/>
      <c r="V413" s="359"/>
      <c r="W413" s="359">
        <f>Geothermal!L116</f>
        <v>0.9</v>
      </c>
      <c r="X413" s="359">
        <f>Geothermal!M116</f>
        <v>0.9</v>
      </c>
      <c r="Y413" s="359">
        <f>Geothermal!N116</f>
        <v>0.9</v>
      </c>
      <c r="Z413" s="359">
        <f>Geothermal!O116</f>
        <v>0.9</v>
      </c>
      <c r="AA413" s="359">
        <f>Geothermal!P116</f>
        <v>0.9</v>
      </c>
      <c r="AB413" s="359">
        <f>Geothermal!Q116</f>
        <v>0.9</v>
      </c>
      <c r="AC413" s="359">
        <f>Geothermal!R116</f>
        <v>0.9</v>
      </c>
      <c r="AD413" s="359">
        <f>Geothermal!S116</f>
        <v>0.9</v>
      </c>
      <c r="AE413" s="359">
        <f>Geothermal!T116</f>
        <v>0.9</v>
      </c>
      <c r="AF413" s="359">
        <f>Geothermal!U116</f>
        <v>0.9</v>
      </c>
      <c r="AG413" s="359">
        <f>Geothermal!V116</f>
        <v>0.9</v>
      </c>
      <c r="AH413" s="359">
        <f>Geothermal!W116</f>
        <v>0.9</v>
      </c>
      <c r="AI413" s="359">
        <f>Geothermal!X116</f>
        <v>0.9</v>
      </c>
      <c r="AJ413" s="359">
        <f>Geothermal!Y116</f>
        <v>0.9</v>
      </c>
      <c r="AK413" s="359">
        <f>Geothermal!Z116</f>
        <v>0.9</v>
      </c>
      <c r="AL413" s="359">
        <f>Geothermal!AA116</f>
        <v>0.9</v>
      </c>
      <c r="AM413" s="359">
        <f>Geothermal!AB116</f>
        <v>0.9</v>
      </c>
      <c r="AN413" s="359">
        <f>Geothermal!AC116</f>
        <v>0.9</v>
      </c>
      <c r="AO413" s="359">
        <f>Geothermal!AD116</f>
        <v>0.9</v>
      </c>
      <c r="AP413" s="359">
        <f>Geothermal!AE116</f>
        <v>0.9</v>
      </c>
      <c r="AQ413" s="359">
        <f>Geothermal!AF116</f>
        <v>0.9</v>
      </c>
      <c r="AR413" s="359">
        <f>Geothermal!AG116</f>
        <v>0.9</v>
      </c>
      <c r="AS413" s="359">
        <f>Geothermal!AH116</f>
        <v>0.9</v>
      </c>
      <c r="AT413" s="359">
        <f>Geothermal!AI116</f>
        <v>0.9</v>
      </c>
      <c r="AU413" s="359">
        <f>Geothermal!AJ116</f>
        <v>0.9</v>
      </c>
      <c r="AV413" s="359">
        <f>Geothermal!AK116</f>
        <v>0.9</v>
      </c>
      <c r="AW413" s="359">
        <f>Geothermal!AL116</f>
        <v>0.9</v>
      </c>
      <c r="AX413" s="359">
        <f>Geothermal!AM116</f>
        <v>0.9</v>
      </c>
      <c r="AY413" s="359">
        <f>Geothermal!AN116</f>
        <v>0.9</v>
      </c>
      <c r="AZ413" s="359">
        <f>Geothermal!AO116</f>
        <v>0.9</v>
      </c>
      <c r="BA413" s="359">
        <f>Geothermal!AP116</f>
        <v>0.9</v>
      </c>
      <c r="BB413" s="359">
        <f>Geothermal!AQ116</f>
        <v>0.9</v>
      </c>
      <c r="BC413" s="359">
        <f>Geothermal!AR116</f>
        <v>0.9</v>
      </c>
      <c r="BD413" s="359">
        <f>Geothermal!AS116</f>
        <v>0.9</v>
      </c>
      <c r="BE413" s="359">
        <f>Geothermal!AT116</f>
        <v>0.9</v>
      </c>
      <c r="BF413" s="359">
        <f>Geothermal!AU116</f>
        <v>0.9</v>
      </c>
      <c r="BG413" s="359">
        <f>Geothermal!AV116</f>
        <v>0.9</v>
      </c>
    </row>
    <row r="414" spans="2:59">
      <c r="B414" s="875"/>
      <c r="D414" s="802"/>
      <c r="E414" s="8" t="str">
        <f>Geothermal!K117</f>
        <v>Hydro / Flash - mid</v>
      </c>
      <c r="F414" s="358" t="e">
        <f>Geothermal!#REF!</f>
        <v>#REF!</v>
      </c>
      <c r="G414" s="358" t="e">
        <f>Geothermal!#REF!</f>
        <v>#REF!</v>
      </c>
      <c r="H414" s="358" t="e">
        <f>Geothermal!#REF!</f>
        <v>#REF!</v>
      </c>
      <c r="I414" s="358" t="e">
        <f>Geothermal!#REF!</f>
        <v>#REF!</v>
      </c>
      <c r="J414" s="358" t="e">
        <f>Geothermal!#REF!</f>
        <v>#REF!</v>
      </c>
      <c r="K414" s="358" t="e">
        <f>Geothermal!#REF!</f>
        <v>#REF!</v>
      </c>
      <c r="L414" s="358" t="e">
        <f>Geothermal!#REF!</f>
        <v>#REF!</v>
      </c>
      <c r="M414" s="358" t="e">
        <f>Geothermal!#REF!</f>
        <v>#REF!</v>
      </c>
      <c r="N414" s="358" t="e">
        <f>Geothermal!#REF!</f>
        <v>#REF!</v>
      </c>
      <c r="O414" s="358" t="e">
        <f>Geothermal!#REF!</f>
        <v>#REF!</v>
      </c>
      <c r="P414" s="358" t="e">
        <f>Geothermal!#REF!</f>
        <v>#REF!</v>
      </c>
      <c r="Q414" s="358" t="e">
        <f>Geothermal!#REF!</f>
        <v>#REF!</v>
      </c>
      <c r="R414" s="358" t="e">
        <f>Geothermal!#REF!</f>
        <v>#REF!</v>
      </c>
      <c r="S414" s="358"/>
      <c r="T414" s="358"/>
      <c r="U414" s="358"/>
      <c r="V414" s="358">
        <f>Geothermal!L14</f>
        <v>0.9</v>
      </c>
      <c r="W414" s="359">
        <f>Geothermal!L117</f>
        <v>0.9</v>
      </c>
      <c r="X414" s="359">
        <f>Geothermal!M117</f>
        <v>0.9</v>
      </c>
      <c r="Y414" s="359">
        <f>Geothermal!N117</f>
        <v>0.9</v>
      </c>
      <c r="Z414" s="359">
        <f>Geothermal!O117</f>
        <v>0.9</v>
      </c>
      <c r="AA414" s="359">
        <f>Geothermal!P117</f>
        <v>0.9</v>
      </c>
      <c r="AB414" s="359">
        <f>Geothermal!Q117</f>
        <v>0.9</v>
      </c>
      <c r="AC414" s="359">
        <f>Geothermal!R117</f>
        <v>0.9</v>
      </c>
      <c r="AD414" s="359">
        <f>Geothermal!S117</f>
        <v>0.9</v>
      </c>
      <c r="AE414" s="359">
        <f>Geothermal!T117</f>
        <v>0.9</v>
      </c>
      <c r="AF414" s="359">
        <f>Geothermal!U117</f>
        <v>0.9</v>
      </c>
      <c r="AG414" s="359">
        <f>Geothermal!V117</f>
        <v>0.9</v>
      </c>
      <c r="AH414" s="359">
        <f>Geothermal!W117</f>
        <v>0.9</v>
      </c>
      <c r="AI414" s="359">
        <f>Geothermal!X117</f>
        <v>0.9</v>
      </c>
      <c r="AJ414" s="359">
        <f>Geothermal!Y117</f>
        <v>0.9</v>
      </c>
      <c r="AK414" s="359">
        <f>Geothermal!Z117</f>
        <v>0.9</v>
      </c>
      <c r="AL414" s="359">
        <f>Geothermal!AA117</f>
        <v>0.9</v>
      </c>
      <c r="AM414" s="359">
        <f>Geothermal!AB117</f>
        <v>0.9</v>
      </c>
      <c r="AN414" s="359">
        <f>Geothermal!AC117</f>
        <v>0.9</v>
      </c>
      <c r="AO414" s="359">
        <f>Geothermal!AD117</f>
        <v>0.9</v>
      </c>
      <c r="AP414" s="359">
        <f>Geothermal!AE117</f>
        <v>0.9</v>
      </c>
      <c r="AQ414" s="359">
        <f>Geothermal!AF117</f>
        <v>0.9</v>
      </c>
      <c r="AR414" s="359">
        <f>Geothermal!AG117</f>
        <v>0.9</v>
      </c>
      <c r="AS414" s="359">
        <f>Geothermal!AH117</f>
        <v>0.9</v>
      </c>
      <c r="AT414" s="359">
        <f>Geothermal!AI117</f>
        <v>0.9</v>
      </c>
      <c r="AU414" s="359">
        <f>Geothermal!AJ117</f>
        <v>0.9</v>
      </c>
      <c r="AV414" s="359">
        <f>Geothermal!AK117</f>
        <v>0.9</v>
      </c>
      <c r="AW414" s="359">
        <f>Geothermal!AL117</f>
        <v>0.9</v>
      </c>
      <c r="AX414" s="359">
        <f>Geothermal!AM117</f>
        <v>0.9</v>
      </c>
      <c r="AY414" s="359">
        <f>Geothermal!AN117</f>
        <v>0.9</v>
      </c>
      <c r="AZ414" s="359">
        <f>Geothermal!AO117</f>
        <v>0.9</v>
      </c>
      <c r="BA414" s="359">
        <f>Geothermal!AP117</f>
        <v>0.9</v>
      </c>
      <c r="BB414" s="359">
        <f>Geothermal!AQ117</f>
        <v>0.9</v>
      </c>
      <c r="BC414" s="359">
        <f>Geothermal!AR117</f>
        <v>0.9</v>
      </c>
      <c r="BD414" s="359">
        <f>Geothermal!AS117</f>
        <v>0.9</v>
      </c>
      <c r="BE414" s="359">
        <f>Geothermal!AT117</f>
        <v>0.9</v>
      </c>
      <c r="BF414" s="359">
        <f>Geothermal!AU117</f>
        <v>0.9</v>
      </c>
      <c r="BG414" s="359">
        <f>Geothermal!AV117</f>
        <v>0.9</v>
      </c>
    </row>
    <row r="415" spans="2:59">
      <c r="B415" s="875"/>
      <c r="D415" s="802"/>
      <c r="E415" s="8" t="str">
        <f>Geothermal!K118</f>
        <v>Hydro / Flash - high</v>
      </c>
      <c r="F415" s="358"/>
      <c r="G415" s="358"/>
      <c r="H415" s="358"/>
      <c r="I415" s="358"/>
      <c r="J415" s="358"/>
      <c r="K415" s="358"/>
      <c r="L415" s="358"/>
      <c r="M415" s="358"/>
      <c r="N415" s="358"/>
      <c r="O415" s="358"/>
      <c r="P415" s="358"/>
      <c r="Q415" s="358"/>
      <c r="R415" s="358"/>
      <c r="S415" s="358"/>
      <c r="T415" s="358"/>
      <c r="U415" s="358"/>
      <c r="V415" s="358"/>
      <c r="W415" s="359">
        <f>Geothermal!L118</f>
        <v>0.9</v>
      </c>
      <c r="X415" s="359">
        <f>Geothermal!M118</f>
        <v>0.9</v>
      </c>
      <c r="Y415" s="359">
        <f>Geothermal!N118</f>
        <v>0.9</v>
      </c>
      <c r="Z415" s="359">
        <f>Geothermal!O118</f>
        <v>0.9</v>
      </c>
      <c r="AA415" s="359">
        <f>Geothermal!P118</f>
        <v>0.9</v>
      </c>
      <c r="AB415" s="359">
        <f>Geothermal!Q118</f>
        <v>0.9</v>
      </c>
      <c r="AC415" s="359">
        <f>Geothermal!R118</f>
        <v>0.9</v>
      </c>
      <c r="AD415" s="359">
        <f>Geothermal!S118</f>
        <v>0.9</v>
      </c>
      <c r="AE415" s="359">
        <f>Geothermal!T118</f>
        <v>0.9</v>
      </c>
      <c r="AF415" s="359">
        <f>Geothermal!U118</f>
        <v>0.9</v>
      </c>
      <c r="AG415" s="359">
        <f>Geothermal!V118</f>
        <v>0.9</v>
      </c>
      <c r="AH415" s="359">
        <f>Geothermal!W118</f>
        <v>0.9</v>
      </c>
      <c r="AI415" s="359">
        <f>Geothermal!X118</f>
        <v>0.9</v>
      </c>
      <c r="AJ415" s="359">
        <f>Geothermal!Y118</f>
        <v>0.9</v>
      </c>
      <c r="AK415" s="359">
        <f>Geothermal!Z118</f>
        <v>0.9</v>
      </c>
      <c r="AL415" s="359">
        <f>Geothermal!AA118</f>
        <v>0.9</v>
      </c>
      <c r="AM415" s="359">
        <f>Geothermal!AB118</f>
        <v>0.9</v>
      </c>
      <c r="AN415" s="359">
        <f>Geothermal!AC118</f>
        <v>0.9</v>
      </c>
      <c r="AO415" s="359">
        <f>Geothermal!AD118</f>
        <v>0.9</v>
      </c>
      <c r="AP415" s="359">
        <f>Geothermal!AE118</f>
        <v>0.9</v>
      </c>
      <c r="AQ415" s="359">
        <f>Geothermal!AF118</f>
        <v>0.9</v>
      </c>
      <c r="AR415" s="359">
        <f>Geothermal!AG118</f>
        <v>0.9</v>
      </c>
      <c r="AS415" s="359">
        <f>Geothermal!AH118</f>
        <v>0.9</v>
      </c>
      <c r="AT415" s="359">
        <f>Geothermal!AI118</f>
        <v>0.9</v>
      </c>
      <c r="AU415" s="359">
        <f>Geothermal!AJ118</f>
        <v>0.9</v>
      </c>
      <c r="AV415" s="359">
        <f>Geothermal!AK118</f>
        <v>0.9</v>
      </c>
      <c r="AW415" s="359">
        <f>Geothermal!AL118</f>
        <v>0.9</v>
      </c>
      <c r="AX415" s="359">
        <f>Geothermal!AM118</f>
        <v>0.9</v>
      </c>
      <c r="AY415" s="359">
        <f>Geothermal!AN118</f>
        <v>0.9</v>
      </c>
      <c r="AZ415" s="359">
        <f>Geothermal!AO118</f>
        <v>0.9</v>
      </c>
      <c r="BA415" s="359">
        <f>Geothermal!AP118</f>
        <v>0.9</v>
      </c>
      <c r="BB415" s="359">
        <f>Geothermal!AQ118</f>
        <v>0.9</v>
      </c>
      <c r="BC415" s="359">
        <f>Geothermal!AR118</f>
        <v>0.9</v>
      </c>
      <c r="BD415" s="359">
        <f>Geothermal!AS118</f>
        <v>0.9</v>
      </c>
      <c r="BE415" s="359">
        <f>Geothermal!AT118</f>
        <v>0.9</v>
      </c>
      <c r="BF415" s="359">
        <f>Geothermal!AU118</f>
        <v>0.9</v>
      </c>
      <c r="BG415" s="359">
        <f>Geothermal!AV118</f>
        <v>0.9</v>
      </c>
    </row>
    <row r="416" spans="2:59">
      <c r="B416" s="875"/>
      <c r="D416" s="802"/>
      <c r="E416" s="8" t="str">
        <f>Geothermal!K119</f>
        <v>Hydro / Binary - low</v>
      </c>
      <c r="F416" s="358"/>
      <c r="G416" s="358"/>
      <c r="H416" s="358"/>
      <c r="I416" s="358"/>
      <c r="J416" s="358"/>
      <c r="K416" s="358"/>
      <c r="L416" s="358"/>
      <c r="M416" s="358"/>
      <c r="N416" s="358"/>
      <c r="O416" s="358"/>
      <c r="P416" s="358"/>
      <c r="Q416" s="358"/>
      <c r="R416" s="358"/>
      <c r="S416" s="358"/>
      <c r="T416" s="358"/>
      <c r="U416" s="358"/>
      <c r="V416" s="358"/>
      <c r="W416" s="359">
        <f>Geothermal!L119</f>
        <v>0.8</v>
      </c>
      <c r="X416" s="359">
        <f>Geothermal!M119</f>
        <v>0.8</v>
      </c>
      <c r="Y416" s="359">
        <f>Geothermal!N119</f>
        <v>0.8</v>
      </c>
      <c r="Z416" s="359">
        <f>Geothermal!O119</f>
        <v>0.8</v>
      </c>
      <c r="AA416" s="359">
        <f>Geothermal!P119</f>
        <v>0.8</v>
      </c>
      <c r="AB416" s="359">
        <f>Geothermal!Q119</f>
        <v>0.8</v>
      </c>
      <c r="AC416" s="359">
        <f>Geothermal!R119</f>
        <v>0.8</v>
      </c>
      <c r="AD416" s="359">
        <f>Geothermal!S119</f>
        <v>0.8</v>
      </c>
      <c r="AE416" s="359">
        <f>Geothermal!T119</f>
        <v>0.8</v>
      </c>
      <c r="AF416" s="359">
        <f>Geothermal!U119</f>
        <v>0.8</v>
      </c>
      <c r="AG416" s="359">
        <f>Geothermal!V119</f>
        <v>0.8</v>
      </c>
      <c r="AH416" s="359">
        <f>Geothermal!W119</f>
        <v>0.8</v>
      </c>
      <c r="AI416" s="359">
        <f>Geothermal!X119</f>
        <v>0.8</v>
      </c>
      <c r="AJ416" s="359">
        <f>Geothermal!Y119</f>
        <v>0.8</v>
      </c>
      <c r="AK416" s="359">
        <f>Geothermal!Z119</f>
        <v>0.8</v>
      </c>
      <c r="AL416" s="359">
        <f>Geothermal!AA119</f>
        <v>0.8</v>
      </c>
      <c r="AM416" s="359">
        <f>Geothermal!AB119</f>
        <v>0.8</v>
      </c>
      <c r="AN416" s="359">
        <f>Geothermal!AC119</f>
        <v>0.8</v>
      </c>
      <c r="AO416" s="359">
        <f>Geothermal!AD119</f>
        <v>0.8</v>
      </c>
      <c r="AP416" s="359">
        <f>Geothermal!AE119</f>
        <v>0.8</v>
      </c>
      <c r="AQ416" s="359">
        <f>Geothermal!AF119</f>
        <v>0.8</v>
      </c>
      <c r="AR416" s="359">
        <f>Geothermal!AG119</f>
        <v>0.8</v>
      </c>
      <c r="AS416" s="359">
        <f>Geothermal!AH119</f>
        <v>0.8</v>
      </c>
      <c r="AT416" s="359">
        <f>Geothermal!AI119</f>
        <v>0.8</v>
      </c>
      <c r="AU416" s="359">
        <f>Geothermal!AJ119</f>
        <v>0.8</v>
      </c>
      <c r="AV416" s="359">
        <f>Geothermal!AK119</f>
        <v>0.8</v>
      </c>
      <c r="AW416" s="359">
        <f>Geothermal!AL119</f>
        <v>0.8</v>
      </c>
      <c r="AX416" s="359">
        <f>Geothermal!AM119</f>
        <v>0.8</v>
      </c>
      <c r="AY416" s="359">
        <f>Geothermal!AN119</f>
        <v>0.8</v>
      </c>
      <c r="AZ416" s="359">
        <f>Geothermal!AO119</f>
        <v>0.8</v>
      </c>
      <c r="BA416" s="359">
        <f>Geothermal!AP119</f>
        <v>0.8</v>
      </c>
      <c r="BB416" s="359">
        <f>Geothermal!AQ119</f>
        <v>0.8</v>
      </c>
      <c r="BC416" s="359">
        <f>Geothermal!AR119</f>
        <v>0.8</v>
      </c>
      <c r="BD416" s="359">
        <f>Geothermal!AS119</f>
        <v>0.8</v>
      </c>
      <c r="BE416" s="359">
        <f>Geothermal!AT119</f>
        <v>0.8</v>
      </c>
      <c r="BF416" s="359">
        <f>Geothermal!AU119</f>
        <v>0.8</v>
      </c>
      <c r="BG416" s="359">
        <f>Geothermal!AV119</f>
        <v>0.8</v>
      </c>
    </row>
    <row r="417" spans="2:59">
      <c r="B417" s="875"/>
      <c r="D417" s="802"/>
      <c r="E417" s="8" t="str">
        <f>Geothermal!K120</f>
        <v>Hydro / Binary - mid</v>
      </c>
      <c r="F417" s="358" t="e">
        <f>Geothermal!#REF!</f>
        <v>#REF!</v>
      </c>
      <c r="G417" s="358" t="e">
        <f>Geothermal!#REF!</f>
        <v>#REF!</v>
      </c>
      <c r="H417" s="358" t="e">
        <f>Geothermal!#REF!</f>
        <v>#REF!</v>
      </c>
      <c r="I417" s="358" t="e">
        <f>Geothermal!#REF!</f>
        <v>#REF!</v>
      </c>
      <c r="J417" s="358" t="e">
        <f>Geothermal!#REF!</f>
        <v>#REF!</v>
      </c>
      <c r="K417" s="358" t="e">
        <f>Geothermal!#REF!</f>
        <v>#REF!</v>
      </c>
      <c r="L417" s="358" t="e">
        <f>Geothermal!#REF!</f>
        <v>#REF!</v>
      </c>
      <c r="M417" s="358" t="e">
        <f>Geothermal!#REF!</f>
        <v>#REF!</v>
      </c>
      <c r="N417" s="358" t="e">
        <f>Geothermal!#REF!</f>
        <v>#REF!</v>
      </c>
      <c r="O417" s="358" t="e">
        <f>Geothermal!#REF!</f>
        <v>#REF!</v>
      </c>
      <c r="P417" s="358" t="e">
        <f>Geothermal!#REF!</f>
        <v>#REF!</v>
      </c>
      <c r="Q417" s="358" t="e">
        <f>Geothermal!#REF!</f>
        <v>#REF!</v>
      </c>
      <c r="R417" s="358" t="e">
        <f>Geothermal!#REF!</f>
        <v>#REF!</v>
      </c>
      <c r="S417" s="358"/>
      <c r="T417" s="358"/>
      <c r="U417" s="358"/>
      <c r="V417" s="358">
        <f>Geothermal!L15</f>
        <v>0.8</v>
      </c>
      <c r="W417" s="359">
        <f>Geothermal!L120</f>
        <v>0.8</v>
      </c>
      <c r="X417" s="359">
        <f>Geothermal!M120</f>
        <v>0.8</v>
      </c>
      <c r="Y417" s="359">
        <f>Geothermal!N120</f>
        <v>0.8</v>
      </c>
      <c r="Z417" s="359">
        <f>Geothermal!O120</f>
        <v>0.8</v>
      </c>
      <c r="AA417" s="359">
        <f>Geothermal!P120</f>
        <v>0.8</v>
      </c>
      <c r="AB417" s="359">
        <f>Geothermal!Q120</f>
        <v>0.8</v>
      </c>
      <c r="AC417" s="359">
        <f>Geothermal!R120</f>
        <v>0.8</v>
      </c>
      <c r="AD417" s="359">
        <f>Geothermal!S120</f>
        <v>0.8</v>
      </c>
      <c r="AE417" s="359">
        <f>Geothermal!T120</f>
        <v>0.8</v>
      </c>
      <c r="AF417" s="359">
        <f>Geothermal!U120</f>
        <v>0.8</v>
      </c>
      <c r="AG417" s="359">
        <f>Geothermal!V120</f>
        <v>0.8</v>
      </c>
      <c r="AH417" s="359">
        <f>Geothermal!W120</f>
        <v>0.8</v>
      </c>
      <c r="AI417" s="359">
        <f>Geothermal!X120</f>
        <v>0.8</v>
      </c>
      <c r="AJ417" s="359">
        <f>Geothermal!Y120</f>
        <v>0.8</v>
      </c>
      <c r="AK417" s="359">
        <f>Geothermal!Z120</f>
        <v>0.8</v>
      </c>
      <c r="AL417" s="359">
        <f>Geothermal!AA120</f>
        <v>0.8</v>
      </c>
      <c r="AM417" s="359">
        <f>Geothermal!AB120</f>
        <v>0.8</v>
      </c>
      <c r="AN417" s="359">
        <f>Geothermal!AC120</f>
        <v>0.8</v>
      </c>
      <c r="AO417" s="359">
        <f>Geothermal!AD120</f>
        <v>0.8</v>
      </c>
      <c r="AP417" s="359">
        <f>Geothermal!AE120</f>
        <v>0.8</v>
      </c>
      <c r="AQ417" s="359">
        <f>Geothermal!AF120</f>
        <v>0.8</v>
      </c>
      <c r="AR417" s="359">
        <f>Geothermal!AG120</f>
        <v>0.8</v>
      </c>
      <c r="AS417" s="359">
        <f>Geothermal!AH120</f>
        <v>0.8</v>
      </c>
      <c r="AT417" s="359">
        <f>Geothermal!AI120</f>
        <v>0.8</v>
      </c>
      <c r="AU417" s="359">
        <f>Geothermal!AJ120</f>
        <v>0.8</v>
      </c>
      <c r="AV417" s="359">
        <f>Geothermal!AK120</f>
        <v>0.8</v>
      </c>
      <c r="AW417" s="359">
        <f>Geothermal!AL120</f>
        <v>0.8</v>
      </c>
      <c r="AX417" s="359">
        <f>Geothermal!AM120</f>
        <v>0.8</v>
      </c>
      <c r="AY417" s="359">
        <f>Geothermal!AN120</f>
        <v>0.8</v>
      </c>
      <c r="AZ417" s="359">
        <f>Geothermal!AO120</f>
        <v>0.8</v>
      </c>
      <c r="BA417" s="359">
        <f>Geothermal!AP120</f>
        <v>0.8</v>
      </c>
      <c r="BB417" s="359">
        <f>Geothermal!AQ120</f>
        <v>0.8</v>
      </c>
      <c r="BC417" s="359">
        <f>Geothermal!AR120</f>
        <v>0.8</v>
      </c>
      <c r="BD417" s="359">
        <f>Geothermal!AS120</f>
        <v>0.8</v>
      </c>
      <c r="BE417" s="359">
        <f>Geothermal!AT120</f>
        <v>0.8</v>
      </c>
      <c r="BF417" s="359">
        <f>Geothermal!AU120</f>
        <v>0.8</v>
      </c>
      <c r="BG417" s="359">
        <f>Geothermal!AV120</f>
        <v>0.8</v>
      </c>
    </row>
    <row r="418" spans="2:59">
      <c r="B418" s="875"/>
      <c r="D418" s="802"/>
      <c r="E418" s="8" t="str">
        <f>Geothermal!K121</f>
        <v>Hydro / Binary - high</v>
      </c>
      <c r="F418" s="358"/>
      <c r="G418" s="358"/>
      <c r="H418" s="358"/>
      <c r="I418" s="358"/>
      <c r="J418" s="358"/>
      <c r="K418" s="358"/>
      <c r="L418" s="358"/>
      <c r="M418" s="358"/>
      <c r="N418" s="358"/>
      <c r="O418" s="358"/>
      <c r="P418" s="358"/>
      <c r="Q418" s="358"/>
      <c r="R418" s="358"/>
      <c r="S418" s="358"/>
      <c r="T418" s="358"/>
      <c r="U418" s="358"/>
      <c r="V418" s="358"/>
      <c r="W418" s="359">
        <f>Geothermal!L121</f>
        <v>0.8</v>
      </c>
      <c r="X418" s="359">
        <f>Geothermal!M121</f>
        <v>0.8</v>
      </c>
      <c r="Y418" s="359">
        <f>Geothermal!N121</f>
        <v>0.8</v>
      </c>
      <c r="Z418" s="359">
        <f>Geothermal!O121</f>
        <v>0.8</v>
      </c>
      <c r="AA418" s="359">
        <f>Geothermal!P121</f>
        <v>0.8</v>
      </c>
      <c r="AB418" s="359">
        <f>Geothermal!Q121</f>
        <v>0.8</v>
      </c>
      <c r="AC418" s="359">
        <f>Geothermal!R121</f>
        <v>0.8</v>
      </c>
      <c r="AD418" s="359">
        <f>Geothermal!S121</f>
        <v>0.8</v>
      </c>
      <c r="AE418" s="359">
        <f>Geothermal!T121</f>
        <v>0.8</v>
      </c>
      <c r="AF418" s="359">
        <f>Geothermal!U121</f>
        <v>0.8</v>
      </c>
      <c r="AG418" s="359">
        <f>Geothermal!V121</f>
        <v>0.8</v>
      </c>
      <c r="AH418" s="359">
        <f>Geothermal!W121</f>
        <v>0.8</v>
      </c>
      <c r="AI418" s="359">
        <f>Geothermal!X121</f>
        <v>0.8</v>
      </c>
      <c r="AJ418" s="359">
        <f>Geothermal!Y121</f>
        <v>0.8</v>
      </c>
      <c r="AK418" s="359">
        <f>Geothermal!Z121</f>
        <v>0.8</v>
      </c>
      <c r="AL418" s="359">
        <f>Geothermal!AA121</f>
        <v>0.8</v>
      </c>
      <c r="AM418" s="359">
        <f>Geothermal!AB121</f>
        <v>0.8</v>
      </c>
      <c r="AN418" s="359">
        <f>Geothermal!AC121</f>
        <v>0.8</v>
      </c>
      <c r="AO418" s="359">
        <f>Geothermal!AD121</f>
        <v>0.8</v>
      </c>
      <c r="AP418" s="359">
        <f>Geothermal!AE121</f>
        <v>0.8</v>
      </c>
      <c r="AQ418" s="359">
        <f>Geothermal!AF121</f>
        <v>0.8</v>
      </c>
      <c r="AR418" s="359">
        <f>Geothermal!AG121</f>
        <v>0.8</v>
      </c>
      <c r="AS418" s="359">
        <f>Geothermal!AH121</f>
        <v>0.8</v>
      </c>
      <c r="AT418" s="359">
        <f>Geothermal!AI121</f>
        <v>0.8</v>
      </c>
      <c r="AU418" s="359">
        <f>Geothermal!AJ121</f>
        <v>0.8</v>
      </c>
      <c r="AV418" s="359">
        <f>Geothermal!AK121</f>
        <v>0.8</v>
      </c>
      <c r="AW418" s="359">
        <f>Geothermal!AL121</f>
        <v>0.8</v>
      </c>
      <c r="AX418" s="359">
        <f>Geothermal!AM121</f>
        <v>0.8</v>
      </c>
      <c r="AY418" s="359">
        <f>Geothermal!AN121</f>
        <v>0.8</v>
      </c>
      <c r="AZ418" s="359">
        <f>Geothermal!AO121</f>
        <v>0.8</v>
      </c>
      <c r="BA418" s="359">
        <f>Geothermal!AP121</f>
        <v>0.8</v>
      </c>
      <c r="BB418" s="359">
        <f>Geothermal!AQ121</f>
        <v>0.8</v>
      </c>
      <c r="BC418" s="359">
        <f>Geothermal!AR121</f>
        <v>0.8</v>
      </c>
      <c r="BD418" s="359">
        <f>Geothermal!AS121</f>
        <v>0.8</v>
      </c>
      <c r="BE418" s="359">
        <f>Geothermal!AT121</f>
        <v>0.8</v>
      </c>
      <c r="BF418" s="359">
        <f>Geothermal!AU121</f>
        <v>0.8</v>
      </c>
      <c r="BG418" s="359">
        <f>Geothermal!AV121</f>
        <v>0.8</v>
      </c>
    </row>
    <row r="419" spans="2:59">
      <c r="B419" s="875"/>
      <c r="D419" s="802"/>
      <c r="E419" s="8" t="str">
        <f>Geothermal!K122</f>
        <v>NF EGS / Flash - low</v>
      </c>
      <c r="F419" s="358"/>
      <c r="G419" s="358"/>
      <c r="H419" s="358"/>
      <c r="I419" s="358"/>
      <c r="J419" s="358"/>
      <c r="K419" s="358"/>
      <c r="L419" s="358"/>
      <c r="M419" s="358"/>
      <c r="N419" s="358"/>
      <c r="O419" s="358"/>
      <c r="P419" s="358"/>
      <c r="Q419" s="358"/>
      <c r="R419" s="358"/>
      <c r="S419" s="358"/>
      <c r="T419" s="358"/>
      <c r="U419" s="358"/>
      <c r="V419" s="358"/>
      <c r="W419" s="359">
        <f>Geothermal!L122</f>
        <v>0.9</v>
      </c>
      <c r="X419" s="359">
        <f>Geothermal!M122</f>
        <v>0.9</v>
      </c>
      <c r="Y419" s="359">
        <f>Geothermal!N122</f>
        <v>0.9</v>
      </c>
      <c r="Z419" s="359">
        <f>Geothermal!O122</f>
        <v>0.9</v>
      </c>
      <c r="AA419" s="359">
        <f>Geothermal!P122</f>
        <v>0.9</v>
      </c>
      <c r="AB419" s="359">
        <f>Geothermal!Q122</f>
        <v>0.9</v>
      </c>
      <c r="AC419" s="359">
        <f>Geothermal!R122</f>
        <v>0.9</v>
      </c>
      <c r="AD419" s="359">
        <f>Geothermal!S122</f>
        <v>0.9</v>
      </c>
      <c r="AE419" s="359">
        <f>Geothermal!T122</f>
        <v>0.9</v>
      </c>
      <c r="AF419" s="359">
        <f>Geothermal!U122</f>
        <v>0.9</v>
      </c>
      <c r="AG419" s="359">
        <f>Geothermal!V122</f>
        <v>0.9</v>
      </c>
      <c r="AH419" s="359">
        <f>Geothermal!W122</f>
        <v>0.9</v>
      </c>
      <c r="AI419" s="359">
        <f>Geothermal!X122</f>
        <v>0.9</v>
      </c>
      <c r="AJ419" s="359">
        <f>Geothermal!Y122</f>
        <v>0.9</v>
      </c>
      <c r="AK419" s="359">
        <f>Geothermal!Z122</f>
        <v>0.9</v>
      </c>
      <c r="AL419" s="359">
        <f>Geothermal!AA122</f>
        <v>0.9</v>
      </c>
      <c r="AM419" s="359">
        <f>Geothermal!AB122</f>
        <v>0.9</v>
      </c>
      <c r="AN419" s="359">
        <f>Geothermal!AC122</f>
        <v>0.9</v>
      </c>
      <c r="AO419" s="359">
        <f>Geothermal!AD122</f>
        <v>0.9</v>
      </c>
      <c r="AP419" s="359">
        <f>Geothermal!AE122</f>
        <v>0.9</v>
      </c>
      <c r="AQ419" s="359">
        <f>Geothermal!AF122</f>
        <v>0.9</v>
      </c>
      <c r="AR419" s="359">
        <f>Geothermal!AG122</f>
        <v>0.9</v>
      </c>
      <c r="AS419" s="359">
        <f>Geothermal!AH122</f>
        <v>0.9</v>
      </c>
      <c r="AT419" s="359">
        <f>Geothermal!AI122</f>
        <v>0.9</v>
      </c>
      <c r="AU419" s="359">
        <f>Geothermal!AJ122</f>
        <v>0.9</v>
      </c>
      <c r="AV419" s="359">
        <f>Geothermal!AK122</f>
        <v>0.9</v>
      </c>
      <c r="AW419" s="359">
        <f>Geothermal!AL122</f>
        <v>0.9</v>
      </c>
      <c r="AX419" s="359">
        <f>Geothermal!AM122</f>
        <v>0.9</v>
      </c>
      <c r="AY419" s="359">
        <f>Geothermal!AN122</f>
        <v>0.9</v>
      </c>
      <c r="AZ419" s="359">
        <f>Geothermal!AO122</f>
        <v>0.9</v>
      </c>
      <c r="BA419" s="359">
        <f>Geothermal!AP122</f>
        <v>0.9</v>
      </c>
      <c r="BB419" s="359">
        <f>Geothermal!AQ122</f>
        <v>0.9</v>
      </c>
      <c r="BC419" s="359">
        <f>Geothermal!AR122</f>
        <v>0.9</v>
      </c>
      <c r="BD419" s="359">
        <f>Geothermal!AS122</f>
        <v>0.9</v>
      </c>
      <c r="BE419" s="359">
        <f>Geothermal!AT122</f>
        <v>0.9</v>
      </c>
      <c r="BF419" s="359">
        <f>Geothermal!AU122</f>
        <v>0.9</v>
      </c>
      <c r="BG419" s="359">
        <f>Geothermal!AV122</f>
        <v>0.9</v>
      </c>
    </row>
    <row r="420" spans="2:59">
      <c r="B420" s="875"/>
      <c r="D420" s="802"/>
      <c r="E420" s="8" t="str">
        <f>Geothermal!K123</f>
        <v>NF EGS / Flash - mid</v>
      </c>
      <c r="F420" s="358" t="e">
        <f>Geothermal!#REF!</f>
        <v>#REF!</v>
      </c>
      <c r="G420" s="358" t="e">
        <f>Geothermal!#REF!</f>
        <v>#REF!</v>
      </c>
      <c r="H420" s="358" t="e">
        <f>Geothermal!#REF!</f>
        <v>#REF!</v>
      </c>
      <c r="I420" s="358" t="e">
        <f>Geothermal!#REF!</f>
        <v>#REF!</v>
      </c>
      <c r="J420" s="358" t="e">
        <f>Geothermal!#REF!</f>
        <v>#REF!</v>
      </c>
      <c r="K420" s="358" t="e">
        <f>Geothermal!#REF!</f>
        <v>#REF!</v>
      </c>
      <c r="L420" s="358" t="e">
        <f>Geothermal!#REF!</f>
        <v>#REF!</v>
      </c>
      <c r="M420" s="358" t="e">
        <f>Geothermal!#REF!</f>
        <v>#REF!</v>
      </c>
      <c r="N420" s="358" t="e">
        <f>Geothermal!#REF!</f>
        <v>#REF!</v>
      </c>
      <c r="O420" s="358" t="e">
        <f>Geothermal!#REF!</f>
        <v>#REF!</v>
      </c>
      <c r="P420" s="358" t="e">
        <f>Geothermal!#REF!</f>
        <v>#REF!</v>
      </c>
      <c r="Q420" s="358" t="e">
        <f>Geothermal!#REF!</f>
        <v>#REF!</v>
      </c>
      <c r="R420" s="358" t="e">
        <f>Geothermal!#REF!</f>
        <v>#REF!</v>
      </c>
      <c r="S420" s="358"/>
      <c r="T420" s="358"/>
      <c r="U420" s="358"/>
      <c r="V420" s="358">
        <f>Geothermal!L16</f>
        <v>0.9</v>
      </c>
      <c r="W420" s="359">
        <f>Geothermal!L123</f>
        <v>0.9</v>
      </c>
      <c r="X420" s="359">
        <f>Geothermal!M123</f>
        <v>0.9</v>
      </c>
      <c r="Y420" s="359">
        <f>Geothermal!N123</f>
        <v>0.9</v>
      </c>
      <c r="Z420" s="359">
        <f>Geothermal!O123</f>
        <v>0.9</v>
      </c>
      <c r="AA420" s="359">
        <f>Geothermal!P123</f>
        <v>0.9</v>
      </c>
      <c r="AB420" s="359">
        <f>Geothermal!Q123</f>
        <v>0.9</v>
      </c>
      <c r="AC420" s="359">
        <f>Geothermal!R123</f>
        <v>0.9</v>
      </c>
      <c r="AD420" s="359">
        <f>Geothermal!S123</f>
        <v>0.9</v>
      </c>
      <c r="AE420" s="359">
        <f>Geothermal!T123</f>
        <v>0.9</v>
      </c>
      <c r="AF420" s="359">
        <f>Geothermal!U123</f>
        <v>0.9</v>
      </c>
      <c r="AG420" s="359">
        <f>Geothermal!V123</f>
        <v>0.9</v>
      </c>
      <c r="AH420" s="359">
        <f>Geothermal!W123</f>
        <v>0.9</v>
      </c>
      <c r="AI420" s="359">
        <f>Geothermal!X123</f>
        <v>0.9</v>
      </c>
      <c r="AJ420" s="359">
        <f>Geothermal!Y123</f>
        <v>0.9</v>
      </c>
      <c r="AK420" s="359">
        <f>Geothermal!Z123</f>
        <v>0.9</v>
      </c>
      <c r="AL420" s="359">
        <f>Geothermal!AA123</f>
        <v>0.9</v>
      </c>
      <c r="AM420" s="359">
        <f>Geothermal!AB123</f>
        <v>0.9</v>
      </c>
      <c r="AN420" s="359">
        <f>Geothermal!AC123</f>
        <v>0.9</v>
      </c>
      <c r="AO420" s="359">
        <f>Geothermal!AD123</f>
        <v>0.9</v>
      </c>
      <c r="AP420" s="359">
        <f>Geothermal!AE123</f>
        <v>0.9</v>
      </c>
      <c r="AQ420" s="359">
        <f>Geothermal!AF123</f>
        <v>0.9</v>
      </c>
      <c r="AR420" s="359">
        <f>Geothermal!AG123</f>
        <v>0.9</v>
      </c>
      <c r="AS420" s="359">
        <f>Geothermal!AH123</f>
        <v>0.9</v>
      </c>
      <c r="AT420" s="359">
        <f>Geothermal!AI123</f>
        <v>0.9</v>
      </c>
      <c r="AU420" s="359">
        <f>Geothermal!AJ123</f>
        <v>0.9</v>
      </c>
      <c r="AV420" s="359">
        <f>Geothermal!AK123</f>
        <v>0.9</v>
      </c>
      <c r="AW420" s="359">
        <f>Geothermal!AL123</f>
        <v>0.9</v>
      </c>
      <c r="AX420" s="359">
        <f>Geothermal!AM123</f>
        <v>0.9</v>
      </c>
      <c r="AY420" s="359">
        <f>Geothermal!AN123</f>
        <v>0.9</v>
      </c>
      <c r="AZ420" s="359">
        <f>Geothermal!AO123</f>
        <v>0.9</v>
      </c>
      <c r="BA420" s="359">
        <f>Geothermal!AP123</f>
        <v>0.9</v>
      </c>
      <c r="BB420" s="359">
        <f>Geothermal!AQ123</f>
        <v>0.9</v>
      </c>
      <c r="BC420" s="359">
        <f>Geothermal!AR123</f>
        <v>0.9</v>
      </c>
      <c r="BD420" s="359">
        <f>Geothermal!AS123</f>
        <v>0.9</v>
      </c>
      <c r="BE420" s="359">
        <f>Geothermal!AT123</f>
        <v>0.9</v>
      </c>
      <c r="BF420" s="359">
        <f>Geothermal!AU123</f>
        <v>0.9</v>
      </c>
      <c r="BG420" s="359">
        <f>Geothermal!AV123</f>
        <v>0.9</v>
      </c>
    </row>
    <row r="421" spans="2:59">
      <c r="B421" s="875"/>
      <c r="D421" s="802"/>
      <c r="E421" s="8" t="str">
        <f>Geothermal!K124</f>
        <v>NF EGS / Flash - high</v>
      </c>
      <c r="F421" s="358"/>
      <c r="G421" s="358"/>
      <c r="H421" s="358"/>
      <c r="I421" s="358"/>
      <c r="J421" s="358"/>
      <c r="K421" s="358"/>
      <c r="L421" s="358"/>
      <c r="M421" s="358"/>
      <c r="N421" s="358"/>
      <c r="O421" s="358"/>
      <c r="P421" s="358"/>
      <c r="Q421" s="358"/>
      <c r="R421" s="358"/>
      <c r="S421" s="358"/>
      <c r="T421" s="358"/>
      <c r="U421" s="358"/>
      <c r="V421" s="358"/>
      <c r="W421" s="359">
        <f>Geothermal!L124</f>
        <v>0.9</v>
      </c>
      <c r="X421" s="359">
        <f>Geothermal!M124</f>
        <v>0.9</v>
      </c>
      <c r="Y421" s="359">
        <f>Geothermal!N124</f>
        <v>0.9</v>
      </c>
      <c r="Z421" s="359">
        <f>Geothermal!O124</f>
        <v>0.9</v>
      </c>
      <c r="AA421" s="359">
        <f>Geothermal!P124</f>
        <v>0.9</v>
      </c>
      <c r="AB421" s="359">
        <f>Geothermal!Q124</f>
        <v>0.9</v>
      </c>
      <c r="AC421" s="359">
        <f>Geothermal!R124</f>
        <v>0.9</v>
      </c>
      <c r="AD421" s="359">
        <f>Geothermal!S124</f>
        <v>0.9</v>
      </c>
      <c r="AE421" s="359">
        <f>Geothermal!T124</f>
        <v>0.9</v>
      </c>
      <c r="AF421" s="359">
        <f>Geothermal!U124</f>
        <v>0.9</v>
      </c>
      <c r="AG421" s="359">
        <f>Geothermal!V124</f>
        <v>0.9</v>
      </c>
      <c r="AH421" s="359">
        <f>Geothermal!W124</f>
        <v>0.9</v>
      </c>
      <c r="AI421" s="359">
        <f>Geothermal!X124</f>
        <v>0.9</v>
      </c>
      <c r="AJ421" s="359">
        <f>Geothermal!Y124</f>
        <v>0.9</v>
      </c>
      <c r="AK421" s="359">
        <f>Geothermal!Z124</f>
        <v>0.9</v>
      </c>
      <c r="AL421" s="359">
        <f>Geothermal!AA124</f>
        <v>0.9</v>
      </c>
      <c r="AM421" s="359">
        <f>Geothermal!AB124</f>
        <v>0.9</v>
      </c>
      <c r="AN421" s="359">
        <f>Geothermal!AC124</f>
        <v>0.9</v>
      </c>
      <c r="AO421" s="359">
        <f>Geothermal!AD124</f>
        <v>0.9</v>
      </c>
      <c r="AP421" s="359">
        <f>Geothermal!AE124</f>
        <v>0.9</v>
      </c>
      <c r="AQ421" s="359">
        <f>Geothermal!AF124</f>
        <v>0.9</v>
      </c>
      <c r="AR421" s="359">
        <f>Geothermal!AG124</f>
        <v>0.9</v>
      </c>
      <c r="AS421" s="359">
        <f>Geothermal!AH124</f>
        <v>0.9</v>
      </c>
      <c r="AT421" s="359">
        <f>Geothermal!AI124</f>
        <v>0.9</v>
      </c>
      <c r="AU421" s="359">
        <f>Geothermal!AJ124</f>
        <v>0.9</v>
      </c>
      <c r="AV421" s="359">
        <f>Geothermal!AK124</f>
        <v>0.9</v>
      </c>
      <c r="AW421" s="359">
        <f>Geothermal!AL124</f>
        <v>0.9</v>
      </c>
      <c r="AX421" s="359">
        <f>Geothermal!AM124</f>
        <v>0.9</v>
      </c>
      <c r="AY421" s="359">
        <f>Geothermal!AN124</f>
        <v>0.9</v>
      </c>
      <c r="AZ421" s="359">
        <f>Geothermal!AO124</f>
        <v>0.9</v>
      </c>
      <c r="BA421" s="359">
        <f>Geothermal!AP124</f>
        <v>0.9</v>
      </c>
      <c r="BB421" s="359">
        <f>Geothermal!AQ124</f>
        <v>0.9</v>
      </c>
      <c r="BC421" s="359">
        <f>Geothermal!AR124</f>
        <v>0.9</v>
      </c>
      <c r="BD421" s="359">
        <f>Geothermal!AS124</f>
        <v>0.9</v>
      </c>
      <c r="BE421" s="359">
        <f>Geothermal!AT124</f>
        <v>0.9</v>
      </c>
      <c r="BF421" s="359">
        <f>Geothermal!AU124</f>
        <v>0.9</v>
      </c>
      <c r="BG421" s="359">
        <f>Geothermal!AV124</f>
        <v>0.9</v>
      </c>
    </row>
    <row r="422" spans="2:59">
      <c r="B422" s="875"/>
      <c r="D422" s="802"/>
      <c r="E422" s="8" t="str">
        <f>Geothermal!K125</f>
        <v>NF EGS / Binary - low</v>
      </c>
      <c r="F422" s="358"/>
      <c r="G422" s="358"/>
      <c r="H422" s="358"/>
      <c r="I422" s="358"/>
      <c r="J422" s="358"/>
      <c r="K422" s="358"/>
      <c r="L422" s="358"/>
      <c r="M422" s="358"/>
      <c r="N422" s="358"/>
      <c r="O422" s="358"/>
      <c r="P422" s="358"/>
      <c r="Q422" s="358"/>
      <c r="R422" s="358"/>
      <c r="S422" s="358"/>
      <c r="T422" s="358"/>
      <c r="U422" s="358"/>
      <c r="V422" s="358"/>
      <c r="W422" s="359">
        <f>Geothermal!L125</f>
        <v>0.8</v>
      </c>
      <c r="X422" s="359">
        <f>Geothermal!M125</f>
        <v>0.8</v>
      </c>
      <c r="Y422" s="359">
        <f>Geothermal!N125</f>
        <v>0.8</v>
      </c>
      <c r="Z422" s="359">
        <f>Geothermal!O125</f>
        <v>0.8</v>
      </c>
      <c r="AA422" s="359">
        <f>Geothermal!P125</f>
        <v>0.8</v>
      </c>
      <c r="AB422" s="359">
        <f>Geothermal!Q125</f>
        <v>0.8</v>
      </c>
      <c r="AC422" s="359">
        <f>Geothermal!R125</f>
        <v>0.8</v>
      </c>
      <c r="AD422" s="359">
        <f>Geothermal!S125</f>
        <v>0.8</v>
      </c>
      <c r="AE422" s="359">
        <f>Geothermal!T125</f>
        <v>0.8</v>
      </c>
      <c r="AF422" s="359">
        <f>Geothermal!U125</f>
        <v>0.8</v>
      </c>
      <c r="AG422" s="359">
        <f>Geothermal!V125</f>
        <v>0.8</v>
      </c>
      <c r="AH422" s="359">
        <f>Geothermal!W125</f>
        <v>0.8</v>
      </c>
      <c r="AI422" s="359">
        <f>Geothermal!X125</f>
        <v>0.8</v>
      </c>
      <c r="AJ422" s="359">
        <f>Geothermal!Y125</f>
        <v>0.8</v>
      </c>
      <c r="AK422" s="359">
        <f>Geothermal!Z125</f>
        <v>0.8</v>
      </c>
      <c r="AL422" s="359">
        <f>Geothermal!AA125</f>
        <v>0.8</v>
      </c>
      <c r="AM422" s="359">
        <f>Geothermal!AB125</f>
        <v>0.8</v>
      </c>
      <c r="AN422" s="359">
        <f>Geothermal!AC125</f>
        <v>0.8</v>
      </c>
      <c r="AO422" s="359">
        <f>Geothermal!AD125</f>
        <v>0.8</v>
      </c>
      <c r="AP422" s="359">
        <f>Geothermal!AE125</f>
        <v>0.8</v>
      </c>
      <c r="AQ422" s="359">
        <f>Geothermal!AF125</f>
        <v>0.8</v>
      </c>
      <c r="AR422" s="359">
        <f>Geothermal!AG125</f>
        <v>0.8</v>
      </c>
      <c r="AS422" s="359">
        <f>Geothermal!AH125</f>
        <v>0.8</v>
      </c>
      <c r="AT422" s="359">
        <f>Geothermal!AI125</f>
        <v>0.8</v>
      </c>
      <c r="AU422" s="359">
        <f>Geothermal!AJ125</f>
        <v>0.8</v>
      </c>
      <c r="AV422" s="359">
        <f>Geothermal!AK125</f>
        <v>0.8</v>
      </c>
      <c r="AW422" s="359">
        <f>Geothermal!AL125</f>
        <v>0.8</v>
      </c>
      <c r="AX422" s="359">
        <f>Geothermal!AM125</f>
        <v>0.8</v>
      </c>
      <c r="AY422" s="359">
        <f>Geothermal!AN125</f>
        <v>0.8</v>
      </c>
      <c r="AZ422" s="359">
        <f>Geothermal!AO125</f>
        <v>0.8</v>
      </c>
      <c r="BA422" s="359">
        <f>Geothermal!AP125</f>
        <v>0.8</v>
      </c>
      <c r="BB422" s="359">
        <f>Geothermal!AQ125</f>
        <v>0.8</v>
      </c>
      <c r="BC422" s="359">
        <f>Geothermal!AR125</f>
        <v>0.8</v>
      </c>
      <c r="BD422" s="359">
        <f>Geothermal!AS125</f>
        <v>0.8</v>
      </c>
      <c r="BE422" s="359">
        <f>Geothermal!AT125</f>
        <v>0.8</v>
      </c>
      <c r="BF422" s="359">
        <f>Geothermal!AU125</f>
        <v>0.8</v>
      </c>
      <c r="BG422" s="359">
        <f>Geothermal!AV125</f>
        <v>0.8</v>
      </c>
    </row>
    <row r="423" spans="2:59">
      <c r="B423" s="875"/>
      <c r="D423" s="802"/>
      <c r="E423" s="8" t="str">
        <f>Geothermal!K126</f>
        <v>NF EGS / Binary - mid</v>
      </c>
      <c r="F423" s="358" t="e">
        <f>Geothermal!#REF!</f>
        <v>#REF!</v>
      </c>
      <c r="G423" s="358" t="e">
        <f>Geothermal!#REF!</f>
        <v>#REF!</v>
      </c>
      <c r="H423" s="358" t="e">
        <f>Geothermal!#REF!</f>
        <v>#REF!</v>
      </c>
      <c r="I423" s="358" t="e">
        <f>Geothermal!#REF!</f>
        <v>#REF!</v>
      </c>
      <c r="J423" s="358" t="e">
        <f>Geothermal!#REF!</f>
        <v>#REF!</v>
      </c>
      <c r="K423" s="358" t="e">
        <f>Geothermal!#REF!</f>
        <v>#REF!</v>
      </c>
      <c r="L423" s="358" t="e">
        <f>Geothermal!#REF!</f>
        <v>#REF!</v>
      </c>
      <c r="M423" s="358" t="e">
        <f>Geothermal!#REF!</f>
        <v>#REF!</v>
      </c>
      <c r="N423" s="358" t="e">
        <f>Geothermal!#REF!</f>
        <v>#REF!</v>
      </c>
      <c r="O423" s="358" t="e">
        <f>Geothermal!#REF!</f>
        <v>#REF!</v>
      </c>
      <c r="P423" s="358" t="e">
        <f>Geothermal!#REF!</f>
        <v>#REF!</v>
      </c>
      <c r="Q423" s="358" t="e">
        <f>Geothermal!#REF!</f>
        <v>#REF!</v>
      </c>
      <c r="R423" s="358" t="e">
        <f>Geothermal!#REF!</f>
        <v>#REF!</v>
      </c>
      <c r="S423" s="358"/>
      <c r="T423" s="358"/>
      <c r="U423" s="358"/>
      <c r="V423" s="358">
        <f>Geothermal!L17</f>
        <v>0.8</v>
      </c>
      <c r="W423" s="359">
        <f>Geothermal!L126</f>
        <v>0.8</v>
      </c>
      <c r="X423" s="359">
        <f>Geothermal!M126</f>
        <v>0.8</v>
      </c>
      <c r="Y423" s="359">
        <f>Geothermal!N126</f>
        <v>0.8</v>
      </c>
      <c r="Z423" s="359">
        <f>Geothermal!O126</f>
        <v>0.8</v>
      </c>
      <c r="AA423" s="359">
        <f>Geothermal!P126</f>
        <v>0.8</v>
      </c>
      <c r="AB423" s="359">
        <f>Geothermal!Q126</f>
        <v>0.8</v>
      </c>
      <c r="AC423" s="359">
        <f>Geothermal!R126</f>
        <v>0.8</v>
      </c>
      <c r="AD423" s="359">
        <f>Geothermal!S126</f>
        <v>0.8</v>
      </c>
      <c r="AE423" s="359">
        <f>Geothermal!T126</f>
        <v>0.8</v>
      </c>
      <c r="AF423" s="359">
        <f>Geothermal!U126</f>
        <v>0.8</v>
      </c>
      <c r="AG423" s="359">
        <f>Geothermal!V126</f>
        <v>0.8</v>
      </c>
      <c r="AH423" s="359">
        <f>Geothermal!W126</f>
        <v>0.8</v>
      </c>
      <c r="AI423" s="359">
        <f>Geothermal!X126</f>
        <v>0.8</v>
      </c>
      <c r="AJ423" s="359">
        <f>Geothermal!Y126</f>
        <v>0.8</v>
      </c>
      <c r="AK423" s="359">
        <f>Geothermal!Z126</f>
        <v>0.8</v>
      </c>
      <c r="AL423" s="359">
        <f>Geothermal!AA126</f>
        <v>0.8</v>
      </c>
      <c r="AM423" s="359">
        <f>Geothermal!AB126</f>
        <v>0.8</v>
      </c>
      <c r="AN423" s="359">
        <f>Geothermal!AC126</f>
        <v>0.8</v>
      </c>
      <c r="AO423" s="359">
        <f>Geothermal!AD126</f>
        <v>0.8</v>
      </c>
      <c r="AP423" s="359">
        <f>Geothermal!AE126</f>
        <v>0.8</v>
      </c>
      <c r="AQ423" s="359">
        <f>Geothermal!AF126</f>
        <v>0.8</v>
      </c>
      <c r="AR423" s="359">
        <f>Geothermal!AG126</f>
        <v>0.8</v>
      </c>
      <c r="AS423" s="359">
        <f>Geothermal!AH126</f>
        <v>0.8</v>
      </c>
      <c r="AT423" s="359">
        <f>Geothermal!AI126</f>
        <v>0.8</v>
      </c>
      <c r="AU423" s="359">
        <f>Geothermal!AJ126</f>
        <v>0.8</v>
      </c>
      <c r="AV423" s="359">
        <f>Geothermal!AK126</f>
        <v>0.8</v>
      </c>
      <c r="AW423" s="359">
        <f>Geothermal!AL126</f>
        <v>0.8</v>
      </c>
      <c r="AX423" s="359">
        <f>Geothermal!AM126</f>
        <v>0.8</v>
      </c>
      <c r="AY423" s="359">
        <f>Geothermal!AN126</f>
        <v>0.8</v>
      </c>
      <c r="AZ423" s="359">
        <f>Geothermal!AO126</f>
        <v>0.8</v>
      </c>
      <c r="BA423" s="359">
        <f>Geothermal!AP126</f>
        <v>0.8</v>
      </c>
      <c r="BB423" s="359">
        <f>Geothermal!AQ126</f>
        <v>0.8</v>
      </c>
      <c r="BC423" s="359">
        <f>Geothermal!AR126</f>
        <v>0.8</v>
      </c>
      <c r="BD423" s="359">
        <f>Geothermal!AS126</f>
        <v>0.8</v>
      </c>
      <c r="BE423" s="359">
        <f>Geothermal!AT126</f>
        <v>0.8</v>
      </c>
      <c r="BF423" s="359">
        <f>Geothermal!AU126</f>
        <v>0.8</v>
      </c>
      <c r="BG423" s="359">
        <f>Geothermal!AV126</f>
        <v>0.8</v>
      </c>
    </row>
    <row r="424" spans="2:59">
      <c r="B424" s="875"/>
      <c r="D424" s="802"/>
      <c r="E424" s="8" t="str">
        <f>Geothermal!K127</f>
        <v>NF EGS / Binary - high</v>
      </c>
      <c r="F424" s="358"/>
      <c r="G424" s="358"/>
      <c r="H424" s="358"/>
      <c r="I424" s="358"/>
      <c r="J424" s="358"/>
      <c r="K424" s="358"/>
      <c r="L424" s="358"/>
      <c r="M424" s="358"/>
      <c r="N424" s="358"/>
      <c r="O424" s="358"/>
      <c r="P424" s="358"/>
      <c r="Q424" s="358"/>
      <c r="R424" s="358"/>
      <c r="S424" s="358"/>
      <c r="T424" s="358"/>
      <c r="U424" s="358"/>
      <c r="V424" s="358"/>
      <c r="W424" s="359">
        <f>Geothermal!L127</f>
        <v>0.8</v>
      </c>
      <c r="X424" s="359">
        <f>Geothermal!M127</f>
        <v>0.8</v>
      </c>
      <c r="Y424" s="359">
        <f>Geothermal!N127</f>
        <v>0.8</v>
      </c>
      <c r="Z424" s="359">
        <f>Geothermal!O127</f>
        <v>0.8</v>
      </c>
      <c r="AA424" s="359">
        <f>Geothermal!P127</f>
        <v>0.8</v>
      </c>
      <c r="AB424" s="359">
        <f>Geothermal!Q127</f>
        <v>0.8</v>
      </c>
      <c r="AC424" s="359">
        <f>Geothermal!R127</f>
        <v>0.8</v>
      </c>
      <c r="AD424" s="359">
        <f>Geothermal!S127</f>
        <v>0.8</v>
      </c>
      <c r="AE424" s="359">
        <f>Geothermal!T127</f>
        <v>0.8</v>
      </c>
      <c r="AF424" s="359">
        <f>Geothermal!U127</f>
        <v>0.8</v>
      </c>
      <c r="AG424" s="359">
        <f>Geothermal!V127</f>
        <v>0.8</v>
      </c>
      <c r="AH424" s="359">
        <f>Geothermal!W127</f>
        <v>0.8</v>
      </c>
      <c r="AI424" s="359">
        <f>Geothermal!X127</f>
        <v>0.8</v>
      </c>
      <c r="AJ424" s="359">
        <f>Geothermal!Y127</f>
        <v>0.8</v>
      </c>
      <c r="AK424" s="359">
        <f>Geothermal!Z127</f>
        <v>0.8</v>
      </c>
      <c r="AL424" s="359">
        <f>Geothermal!AA127</f>
        <v>0.8</v>
      </c>
      <c r="AM424" s="359">
        <f>Geothermal!AB127</f>
        <v>0.8</v>
      </c>
      <c r="AN424" s="359">
        <f>Geothermal!AC127</f>
        <v>0.8</v>
      </c>
      <c r="AO424" s="359">
        <f>Geothermal!AD127</f>
        <v>0.8</v>
      </c>
      <c r="AP424" s="359">
        <f>Geothermal!AE127</f>
        <v>0.8</v>
      </c>
      <c r="AQ424" s="359">
        <f>Geothermal!AF127</f>
        <v>0.8</v>
      </c>
      <c r="AR424" s="359">
        <f>Geothermal!AG127</f>
        <v>0.8</v>
      </c>
      <c r="AS424" s="359">
        <f>Geothermal!AH127</f>
        <v>0.8</v>
      </c>
      <c r="AT424" s="359">
        <f>Geothermal!AI127</f>
        <v>0.8</v>
      </c>
      <c r="AU424" s="359">
        <f>Geothermal!AJ127</f>
        <v>0.8</v>
      </c>
      <c r="AV424" s="359">
        <f>Geothermal!AK127</f>
        <v>0.8</v>
      </c>
      <c r="AW424" s="359">
        <f>Geothermal!AL127</f>
        <v>0.8</v>
      </c>
      <c r="AX424" s="359">
        <f>Geothermal!AM127</f>
        <v>0.8</v>
      </c>
      <c r="AY424" s="359">
        <f>Geothermal!AN127</f>
        <v>0.8</v>
      </c>
      <c r="AZ424" s="359">
        <f>Geothermal!AO127</f>
        <v>0.8</v>
      </c>
      <c r="BA424" s="359">
        <f>Geothermal!AP127</f>
        <v>0.8</v>
      </c>
      <c r="BB424" s="359">
        <f>Geothermal!AQ127</f>
        <v>0.8</v>
      </c>
      <c r="BC424" s="359">
        <f>Geothermal!AR127</f>
        <v>0.8</v>
      </c>
      <c r="BD424" s="359">
        <f>Geothermal!AS127</f>
        <v>0.8</v>
      </c>
      <c r="BE424" s="359">
        <f>Geothermal!AT127</f>
        <v>0.8</v>
      </c>
      <c r="BF424" s="359">
        <f>Geothermal!AU127</f>
        <v>0.8</v>
      </c>
      <c r="BG424" s="359">
        <f>Geothermal!AV127</f>
        <v>0.8</v>
      </c>
    </row>
    <row r="425" spans="2:59">
      <c r="B425" s="875"/>
      <c r="D425" s="802"/>
      <c r="E425" s="8" t="str">
        <f>Geothermal!K128</f>
        <v>Deep EGS / Flash - low</v>
      </c>
      <c r="F425" s="358"/>
      <c r="G425" s="358"/>
      <c r="H425" s="358"/>
      <c r="I425" s="358"/>
      <c r="J425" s="358"/>
      <c r="K425" s="358"/>
      <c r="L425" s="358"/>
      <c r="M425" s="358"/>
      <c r="N425" s="358"/>
      <c r="O425" s="358"/>
      <c r="P425" s="358"/>
      <c r="Q425" s="358"/>
      <c r="R425" s="358"/>
      <c r="S425" s="358"/>
      <c r="T425" s="358"/>
      <c r="U425" s="358"/>
      <c r="V425" s="358"/>
      <c r="W425" s="359">
        <f>Geothermal!L128</f>
        <v>0.9</v>
      </c>
      <c r="X425" s="359">
        <f>Geothermal!M128</f>
        <v>0.9</v>
      </c>
      <c r="Y425" s="359">
        <f>Geothermal!N128</f>
        <v>0.9</v>
      </c>
      <c r="Z425" s="359">
        <f>Geothermal!O128</f>
        <v>0.9</v>
      </c>
      <c r="AA425" s="359">
        <f>Geothermal!P128</f>
        <v>0.9</v>
      </c>
      <c r="AB425" s="359">
        <f>Geothermal!Q128</f>
        <v>0.9</v>
      </c>
      <c r="AC425" s="359">
        <f>Geothermal!R128</f>
        <v>0.9</v>
      </c>
      <c r="AD425" s="359">
        <f>Geothermal!S128</f>
        <v>0.9</v>
      </c>
      <c r="AE425" s="359">
        <f>Geothermal!T128</f>
        <v>0.9</v>
      </c>
      <c r="AF425" s="359">
        <f>Geothermal!U128</f>
        <v>0.9</v>
      </c>
      <c r="AG425" s="359">
        <f>Geothermal!V128</f>
        <v>0.9</v>
      </c>
      <c r="AH425" s="359">
        <f>Geothermal!W128</f>
        <v>0.9</v>
      </c>
      <c r="AI425" s="359">
        <f>Geothermal!X128</f>
        <v>0.9</v>
      </c>
      <c r="AJ425" s="359">
        <f>Geothermal!Y128</f>
        <v>0.9</v>
      </c>
      <c r="AK425" s="359">
        <f>Geothermal!Z128</f>
        <v>0.9</v>
      </c>
      <c r="AL425" s="359">
        <f>Geothermal!AA128</f>
        <v>0.9</v>
      </c>
      <c r="AM425" s="359">
        <f>Geothermal!AB128</f>
        <v>0.9</v>
      </c>
      <c r="AN425" s="359">
        <f>Geothermal!AC128</f>
        <v>0.9</v>
      </c>
      <c r="AO425" s="359">
        <f>Geothermal!AD128</f>
        <v>0.9</v>
      </c>
      <c r="AP425" s="359">
        <f>Geothermal!AE128</f>
        <v>0.9</v>
      </c>
      <c r="AQ425" s="359">
        <f>Geothermal!AF128</f>
        <v>0.9</v>
      </c>
      <c r="AR425" s="359">
        <f>Geothermal!AG128</f>
        <v>0.9</v>
      </c>
      <c r="AS425" s="359">
        <f>Geothermal!AH128</f>
        <v>0.9</v>
      </c>
      <c r="AT425" s="359">
        <f>Geothermal!AI128</f>
        <v>0.9</v>
      </c>
      <c r="AU425" s="359">
        <f>Geothermal!AJ128</f>
        <v>0.9</v>
      </c>
      <c r="AV425" s="359">
        <f>Geothermal!AK128</f>
        <v>0.9</v>
      </c>
      <c r="AW425" s="359">
        <f>Geothermal!AL128</f>
        <v>0.9</v>
      </c>
      <c r="AX425" s="359">
        <f>Geothermal!AM128</f>
        <v>0.9</v>
      </c>
      <c r="AY425" s="359">
        <f>Geothermal!AN128</f>
        <v>0.9</v>
      </c>
      <c r="AZ425" s="359">
        <f>Geothermal!AO128</f>
        <v>0.9</v>
      </c>
      <c r="BA425" s="359">
        <f>Geothermal!AP128</f>
        <v>0.9</v>
      </c>
      <c r="BB425" s="359">
        <f>Geothermal!AQ128</f>
        <v>0.9</v>
      </c>
      <c r="BC425" s="359">
        <f>Geothermal!AR128</f>
        <v>0.9</v>
      </c>
      <c r="BD425" s="359">
        <f>Geothermal!AS128</f>
        <v>0.9</v>
      </c>
      <c r="BE425" s="359">
        <f>Geothermal!AT128</f>
        <v>0.9</v>
      </c>
      <c r="BF425" s="359">
        <f>Geothermal!AU128</f>
        <v>0.9</v>
      </c>
      <c r="BG425" s="359">
        <f>Geothermal!AV128</f>
        <v>0.9</v>
      </c>
    </row>
    <row r="426" spans="2:59">
      <c r="B426" s="875"/>
      <c r="D426" s="802"/>
      <c r="E426" s="8" t="str">
        <f>Geothermal!K129</f>
        <v>Deep EGS / Flash - mid</v>
      </c>
      <c r="F426" s="358" t="e">
        <f>Geothermal!#REF!</f>
        <v>#REF!</v>
      </c>
      <c r="G426" s="358" t="e">
        <f>Geothermal!#REF!</f>
        <v>#REF!</v>
      </c>
      <c r="H426" s="358" t="e">
        <f>Geothermal!#REF!</f>
        <v>#REF!</v>
      </c>
      <c r="I426" s="358" t="e">
        <f>Geothermal!#REF!</f>
        <v>#REF!</v>
      </c>
      <c r="J426" s="358" t="e">
        <f>Geothermal!#REF!</f>
        <v>#REF!</v>
      </c>
      <c r="K426" s="358" t="e">
        <f>Geothermal!#REF!</f>
        <v>#REF!</v>
      </c>
      <c r="L426" s="358" t="e">
        <f>Geothermal!#REF!</f>
        <v>#REF!</v>
      </c>
      <c r="M426" s="358" t="e">
        <f>Geothermal!#REF!</f>
        <v>#REF!</v>
      </c>
      <c r="N426" s="358" t="e">
        <f>Geothermal!#REF!</f>
        <v>#REF!</v>
      </c>
      <c r="O426" s="358" t="e">
        <f>Geothermal!#REF!</f>
        <v>#REF!</v>
      </c>
      <c r="P426" s="358" t="e">
        <f>Geothermal!#REF!</f>
        <v>#REF!</v>
      </c>
      <c r="Q426" s="358" t="e">
        <f>Geothermal!#REF!</f>
        <v>#REF!</v>
      </c>
      <c r="R426" s="358" t="e">
        <f>Geothermal!#REF!</f>
        <v>#REF!</v>
      </c>
      <c r="S426" s="358"/>
      <c r="T426" s="358"/>
      <c r="U426" s="358"/>
      <c r="V426" s="358">
        <f>Geothermal!L18</f>
        <v>0.9</v>
      </c>
      <c r="W426" s="359">
        <f>Geothermal!L129</f>
        <v>0.9</v>
      </c>
      <c r="X426" s="359">
        <f>Geothermal!M129</f>
        <v>0.9</v>
      </c>
      <c r="Y426" s="359">
        <f>Geothermal!N129</f>
        <v>0.9</v>
      </c>
      <c r="Z426" s="359">
        <f>Geothermal!O129</f>
        <v>0.9</v>
      </c>
      <c r="AA426" s="359">
        <f>Geothermal!P129</f>
        <v>0.9</v>
      </c>
      <c r="AB426" s="359">
        <f>Geothermal!Q129</f>
        <v>0.9</v>
      </c>
      <c r="AC426" s="359">
        <f>Geothermal!R129</f>
        <v>0.9</v>
      </c>
      <c r="AD426" s="359">
        <f>Geothermal!S129</f>
        <v>0.9</v>
      </c>
      <c r="AE426" s="359">
        <f>Geothermal!T129</f>
        <v>0.9</v>
      </c>
      <c r="AF426" s="359">
        <f>Geothermal!U129</f>
        <v>0.9</v>
      </c>
      <c r="AG426" s="359">
        <f>Geothermal!V129</f>
        <v>0.9</v>
      </c>
      <c r="AH426" s="359">
        <f>Geothermal!W129</f>
        <v>0.9</v>
      </c>
      <c r="AI426" s="359">
        <f>Geothermal!X129</f>
        <v>0.9</v>
      </c>
      <c r="AJ426" s="359">
        <f>Geothermal!Y129</f>
        <v>0.9</v>
      </c>
      <c r="AK426" s="359">
        <f>Geothermal!Z129</f>
        <v>0.9</v>
      </c>
      <c r="AL426" s="359">
        <f>Geothermal!AA129</f>
        <v>0.9</v>
      </c>
      <c r="AM426" s="359">
        <f>Geothermal!AB129</f>
        <v>0.9</v>
      </c>
      <c r="AN426" s="359">
        <f>Geothermal!AC129</f>
        <v>0.9</v>
      </c>
      <c r="AO426" s="359">
        <f>Geothermal!AD129</f>
        <v>0.9</v>
      </c>
      <c r="AP426" s="359">
        <f>Geothermal!AE129</f>
        <v>0.9</v>
      </c>
      <c r="AQ426" s="359">
        <f>Geothermal!AF129</f>
        <v>0.9</v>
      </c>
      <c r="AR426" s="359">
        <f>Geothermal!AG129</f>
        <v>0.9</v>
      </c>
      <c r="AS426" s="359">
        <f>Geothermal!AH129</f>
        <v>0.9</v>
      </c>
      <c r="AT426" s="359">
        <f>Geothermal!AI129</f>
        <v>0.9</v>
      </c>
      <c r="AU426" s="359">
        <f>Geothermal!AJ129</f>
        <v>0.9</v>
      </c>
      <c r="AV426" s="359">
        <f>Geothermal!AK129</f>
        <v>0.9</v>
      </c>
      <c r="AW426" s="359">
        <f>Geothermal!AL129</f>
        <v>0.9</v>
      </c>
      <c r="AX426" s="359">
        <f>Geothermal!AM129</f>
        <v>0.9</v>
      </c>
      <c r="AY426" s="359">
        <f>Geothermal!AN129</f>
        <v>0.9</v>
      </c>
      <c r="AZ426" s="359">
        <f>Geothermal!AO129</f>
        <v>0.9</v>
      </c>
      <c r="BA426" s="359">
        <f>Geothermal!AP129</f>
        <v>0.9</v>
      </c>
      <c r="BB426" s="359">
        <f>Geothermal!AQ129</f>
        <v>0.9</v>
      </c>
      <c r="BC426" s="359">
        <f>Geothermal!AR129</f>
        <v>0.9</v>
      </c>
      <c r="BD426" s="359">
        <f>Geothermal!AS129</f>
        <v>0.9</v>
      </c>
      <c r="BE426" s="359">
        <f>Geothermal!AT129</f>
        <v>0.9</v>
      </c>
      <c r="BF426" s="359">
        <f>Geothermal!AU129</f>
        <v>0.9</v>
      </c>
      <c r="BG426" s="359">
        <f>Geothermal!AV129</f>
        <v>0.9</v>
      </c>
    </row>
    <row r="427" spans="2:59">
      <c r="B427" s="875"/>
      <c r="D427" s="802"/>
      <c r="E427" s="8" t="str">
        <f>Geothermal!K130</f>
        <v>Deep EGS / Flash - high</v>
      </c>
      <c r="F427" s="358"/>
      <c r="G427" s="358"/>
      <c r="H427" s="358"/>
      <c r="I427" s="358"/>
      <c r="J427" s="358"/>
      <c r="K427" s="358"/>
      <c r="L427" s="358"/>
      <c r="M427" s="358"/>
      <c r="N427" s="358"/>
      <c r="O427" s="358"/>
      <c r="P427" s="358"/>
      <c r="Q427" s="358"/>
      <c r="R427" s="358"/>
      <c r="S427" s="358"/>
      <c r="T427" s="358"/>
      <c r="U427" s="358"/>
      <c r="V427" s="358"/>
      <c r="W427" s="359">
        <f>Geothermal!L130</f>
        <v>0.9</v>
      </c>
      <c r="X427" s="359">
        <f>Geothermal!M130</f>
        <v>0.9</v>
      </c>
      <c r="Y427" s="359">
        <f>Geothermal!N130</f>
        <v>0.9</v>
      </c>
      <c r="Z427" s="359">
        <f>Geothermal!O130</f>
        <v>0.9</v>
      </c>
      <c r="AA427" s="359">
        <f>Geothermal!P130</f>
        <v>0.9</v>
      </c>
      <c r="AB427" s="359">
        <f>Geothermal!Q130</f>
        <v>0.9</v>
      </c>
      <c r="AC427" s="359">
        <f>Geothermal!R130</f>
        <v>0.9</v>
      </c>
      <c r="AD427" s="359">
        <f>Geothermal!S130</f>
        <v>0.9</v>
      </c>
      <c r="AE427" s="359">
        <f>Geothermal!T130</f>
        <v>0.9</v>
      </c>
      <c r="AF427" s="359">
        <f>Geothermal!U130</f>
        <v>0.9</v>
      </c>
      <c r="AG427" s="359">
        <f>Geothermal!V130</f>
        <v>0.9</v>
      </c>
      <c r="AH427" s="359">
        <f>Geothermal!W130</f>
        <v>0.9</v>
      </c>
      <c r="AI427" s="359">
        <f>Geothermal!X130</f>
        <v>0.9</v>
      </c>
      <c r="AJ427" s="359">
        <f>Geothermal!Y130</f>
        <v>0.9</v>
      </c>
      <c r="AK427" s="359">
        <f>Geothermal!Z130</f>
        <v>0.9</v>
      </c>
      <c r="AL427" s="359">
        <f>Geothermal!AA130</f>
        <v>0.9</v>
      </c>
      <c r="AM427" s="359">
        <f>Geothermal!AB130</f>
        <v>0.9</v>
      </c>
      <c r="AN427" s="359">
        <f>Geothermal!AC130</f>
        <v>0.9</v>
      </c>
      <c r="AO427" s="359">
        <f>Geothermal!AD130</f>
        <v>0.9</v>
      </c>
      <c r="AP427" s="359">
        <f>Geothermal!AE130</f>
        <v>0.9</v>
      </c>
      <c r="AQ427" s="359">
        <f>Geothermal!AF130</f>
        <v>0.9</v>
      </c>
      <c r="AR427" s="359">
        <f>Geothermal!AG130</f>
        <v>0.9</v>
      </c>
      <c r="AS427" s="359">
        <f>Geothermal!AH130</f>
        <v>0.9</v>
      </c>
      <c r="AT427" s="359">
        <f>Geothermal!AI130</f>
        <v>0.9</v>
      </c>
      <c r="AU427" s="359">
        <f>Geothermal!AJ130</f>
        <v>0.9</v>
      </c>
      <c r="AV427" s="359">
        <f>Geothermal!AK130</f>
        <v>0.9</v>
      </c>
      <c r="AW427" s="359">
        <f>Geothermal!AL130</f>
        <v>0.9</v>
      </c>
      <c r="AX427" s="359">
        <f>Geothermal!AM130</f>
        <v>0.9</v>
      </c>
      <c r="AY427" s="359">
        <f>Geothermal!AN130</f>
        <v>0.9</v>
      </c>
      <c r="AZ427" s="359">
        <f>Geothermal!AO130</f>
        <v>0.9</v>
      </c>
      <c r="BA427" s="359">
        <f>Geothermal!AP130</f>
        <v>0.9</v>
      </c>
      <c r="BB427" s="359">
        <f>Geothermal!AQ130</f>
        <v>0.9</v>
      </c>
      <c r="BC427" s="359">
        <f>Geothermal!AR130</f>
        <v>0.9</v>
      </c>
      <c r="BD427" s="359">
        <f>Geothermal!AS130</f>
        <v>0.9</v>
      </c>
      <c r="BE427" s="359">
        <f>Geothermal!AT130</f>
        <v>0.9</v>
      </c>
      <c r="BF427" s="359">
        <f>Geothermal!AU130</f>
        <v>0.9</v>
      </c>
      <c r="BG427" s="359">
        <f>Geothermal!AV130</f>
        <v>0.9</v>
      </c>
    </row>
    <row r="428" spans="2:59">
      <c r="B428" s="875"/>
      <c r="D428" s="802"/>
      <c r="E428" s="8" t="str">
        <f>Geothermal!K131</f>
        <v>Deep EGS / Binary - low</v>
      </c>
      <c r="F428" s="358"/>
      <c r="G428" s="358"/>
      <c r="H428" s="358"/>
      <c r="I428" s="358"/>
      <c r="J428" s="358"/>
      <c r="K428" s="358"/>
      <c r="L428" s="358"/>
      <c r="M428" s="358"/>
      <c r="N428" s="358"/>
      <c r="O428" s="358"/>
      <c r="P428" s="358"/>
      <c r="Q428" s="358"/>
      <c r="R428" s="358"/>
      <c r="S428" s="358"/>
      <c r="T428" s="358"/>
      <c r="U428" s="358"/>
      <c r="V428" s="358"/>
      <c r="W428" s="359">
        <f>Geothermal!L131</f>
        <v>0.8</v>
      </c>
      <c r="X428" s="359">
        <f>Geothermal!M131</f>
        <v>0.8</v>
      </c>
      <c r="Y428" s="359">
        <f>Geothermal!N131</f>
        <v>0.8</v>
      </c>
      <c r="Z428" s="359">
        <f>Geothermal!O131</f>
        <v>0.8</v>
      </c>
      <c r="AA428" s="359">
        <f>Geothermal!P131</f>
        <v>0.8</v>
      </c>
      <c r="AB428" s="359">
        <f>Geothermal!Q131</f>
        <v>0.8</v>
      </c>
      <c r="AC428" s="359">
        <f>Geothermal!R131</f>
        <v>0.8</v>
      </c>
      <c r="AD428" s="359">
        <f>Geothermal!S131</f>
        <v>0.8</v>
      </c>
      <c r="AE428" s="359">
        <f>Geothermal!T131</f>
        <v>0.8</v>
      </c>
      <c r="AF428" s="359">
        <f>Geothermal!U131</f>
        <v>0.8</v>
      </c>
      <c r="AG428" s="359">
        <f>Geothermal!V131</f>
        <v>0.8</v>
      </c>
      <c r="AH428" s="359">
        <f>Geothermal!W131</f>
        <v>0.8</v>
      </c>
      <c r="AI428" s="359">
        <f>Geothermal!X131</f>
        <v>0.8</v>
      </c>
      <c r="AJ428" s="359">
        <f>Geothermal!Y131</f>
        <v>0.8</v>
      </c>
      <c r="AK428" s="359">
        <f>Geothermal!Z131</f>
        <v>0.8</v>
      </c>
      <c r="AL428" s="359">
        <f>Geothermal!AA131</f>
        <v>0.8</v>
      </c>
      <c r="AM428" s="359">
        <f>Geothermal!AB131</f>
        <v>0.8</v>
      </c>
      <c r="AN428" s="359">
        <f>Geothermal!AC131</f>
        <v>0.8</v>
      </c>
      <c r="AO428" s="359">
        <f>Geothermal!AD131</f>
        <v>0.8</v>
      </c>
      <c r="AP428" s="359">
        <f>Geothermal!AE131</f>
        <v>0.8</v>
      </c>
      <c r="AQ428" s="359">
        <f>Geothermal!AF131</f>
        <v>0.8</v>
      </c>
      <c r="AR428" s="359">
        <f>Geothermal!AG131</f>
        <v>0.8</v>
      </c>
      <c r="AS428" s="359">
        <f>Geothermal!AH131</f>
        <v>0.8</v>
      </c>
      <c r="AT428" s="359">
        <f>Geothermal!AI131</f>
        <v>0.8</v>
      </c>
      <c r="AU428" s="359">
        <f>Geothermal!AJ131</f>
        <v>0.8</v>
      </c>
      <c r="AV428" s="359">
        <f>Geothermal!AK131</f>
        <v>0.8</v>
      </c>
      <c r="AW428" s="359">
        <f>Geothermal!AL131</f>
        <v>0.8</v>
      </c>
      <c r="AX428" s="359">
        <f>Geothermal!AM131</f>
        <v>0.8</v>
      </c>
      <c r="AY428" s="359">
        <f>Geothermal!AN131</f>
        <v>0.8</v>
      </c>
      <c r="AZ428" s="359">
        <f>Geothermal!AO131</f>
        <v>0.8</v>
      </c>
      <c r="BA428" s="359">
        <f>Geothermal!AP131</f>
        <v>0.8</v>
      </c>
      <c r="BB428" s="359">
        <f>Geothermal!AQ131</f>
        <v>0.8</v>
      </c>
      <c r="BC428" s="359">
        <f>Geothermal!AR131</f>
        <v>0.8</v>
      </c>
      <c r="BD428" s="359">
        <f>Geothermal!AS131</f>
        <v>0.8</v>
      </c>
      <c r="BE428" s="359">
        <f>Geothermal!AT131</f>
        <v>0.8</v>
      </c>
      <c r="BF428" s="359">
        <f>Geothermal!AU131</f>
        <v>0.8</v>
      </c>
      <c r="BG428" s="359">
        <f>Geothermal!AV131</f>
        <v>0.8</v>
      </c>
    </row>
    <row r="429" spans="2:59">
      <c r="B429" s="875"/>
      <c r="D429" s="802"/>
      <c r="E429" s="8" t="str">
        <f>Geothermal!K132</f>
        <v>Deep EGS / Binary - mid</v>
      </c>
      <c r="F429" s="358" t="e">
        <f>Geothermal!#REF!</f>
        <v>#REF!</v>
      </c>
      <c r="G429" s="358" t="e">
        <f>Geothermal!#REF!</f>
        <v>#REF!</v>
      </c>
      <c r="H429" s="358" t="e">
        <f>Geothermal!#REF!</f>
        <v>#REF!</v>
      </c>
      <c r="I429" s="358" t="e">
        <f>Geothermal!#REF!</f>
        <v>#REF!</v>
      </c>
      <c r="J429" s="358" t="e">
        <f>Geothermal!#REF!</f>
        <v>#REF!</v>
      </c>
      <c r="K429" s="358" t="e">
        <f>Geothermal!#REF!</f>
        <v>#REF!</v>
      </c>
      <c r="L429" s="358" t="e">
        <f>Geothermal!#REF!</f>
        <v>#REF!</v>
      </c>
      <c r="M429" s="358" t="e">
        <f>Geothermal!#REF!</f>
        <v>#REF!</v>
      </c>
      <c r="N429" s="358" t="e">
        <f>Geothermal!#REF!</f>
        <v>#REF!</v>
      </c>
      <c r="O429" s="358" t="e">
        <f>Geothermal!#REF!</f>
        <v>#REF!</v>
      </c>
      <c r="P429" s="358" t="e">
        <f>Geothermal!#REF!</f>
        <v>#REF!</v>
      </c>
      <c r="Q429" s="358" t="e">
        <f>Geothermal!#REF!</f>
        <v>#REF!</v>
      </c>
      <c r="R429" s="358" t="e">
        <f>Geothermal!#REF!</f>
        <v>#REF!</v>
      </c>
      <c r="S429" s="358"/>
      <c r="T429" s="358"/>
      <c r="U429" s="358"/>
      <c r="V429" s="358">
        <f>Geothermal!L19</f>
        <v>0.8</v>
      </c>
      <c r="W429" s="359">
        <f>Geothermal!L132</f>
        <v>0.8</v>
      </c>
      <c r="X429" s="359">
        <f>Geothermal!M132</f>
        <v>0.8</v>
      </c>
      <c r="Y429" s="359">
        <f>Geothermal!N132</f>
        <v>0.8</v>
      </c>
      <c r="Z429" s="359">
        <f>Geothermal!O132</f>
        <v>0.8</v>
      </c>
      <c r="AA429" s="359">
        <f>Geothermal!P132</f>
        <v>0.8</v>
      </c>
      <c r="AB429" s="359">
        <f>Geothermal!Q132</f>
        <v>0.8</v>
      </c>
      <c r="AC429" s="359">
        <f>Geothermal!R132</f>
        <v>0.8</v>
      </c>
      <c r="AD429" s="359">
        <f>Geothermal!S132</f>
        <v>0.8</v>
      </c>
      <c r="AE429" s="359">
        <f>Geothermal!T132</f>
        <v>0.8</v>
      </c>
      <c r="AF429" s="359">
        <f>Geothermal!U132</f>
        <v>0.8</v>
      </c>
      <c r="AG429" s="359">
        <f>Geothermal!V132</f>
        <v>0.8</v>
      </c>
      <c r="AH429" s="359">
        <f>Geothermal!W132</f>
        <v>0.8</v>
      </c>
      <c r="AI429" s="359">
        <f>Geothermal!X132</f>
        <v>0.8</v>
      </c>
      <c r="AJ429" s="359">
        <f>Geothermal!Y132</f>
        <v>0.8</v>
      </c>
      <c r="AK429" s="359">
        <f>Geothermal!Z132</f>
        <v>0.8</v>
      </c>
      <c r="AL429" s="359">
        <f>Geothermal!AA132</f>
        <v>0.8</v>
      </c>
      <c r="AM429" s="359">
        <f>Geothermal!AB132</f>
        <v>0.8</v>
      </c>
      <c r="AN429" s="359">
        <f>Geothermal!AC132</f>
        <v>0.8</v>
      </c>
      <c r="AO429" s="359">
        <f>Geothermal!AD132</f>
        <v>0.8</v>
      </c>
      <c r="AP429" s="359">
        <f>Geothermal!AE132</f>
        <v>0.8</v>
      </c>
      <c r="AQ429" s="359">
        <f>Geothermal!AF132</f>
        <v>0.8</v>
      </c>
      <c r="AR429" s="359">
        <f>Geothermal!AG132</f>
        <v>0.8</v>
      </c>
      <c r="AS429" s="359">
        <f>Geothermal!AH132</f>
        <v>0.8</v>
      </c>
      <c r="AT429" s="359">
        <f>Geothermal!AI132</f>
        <v>0.8</v>
      </c>
      <c r="AU429" s="359">
        <f>Geothermal!AJ132</f>
        <v>0.8</v>
      </c>
      <c r="AV429" s="359">
        <f>Geothermal!AK132</f>
        <v>0.8</v>
      </c>
      <c r="AW429" s="359">
        <f>Geothermal!AL132</f>
        <v>0.8</v>
      </c>
      <c r="AX429" s="359">
        <f>Geothermal!AM132</f>
        <v>0.8</v>
      </c>
      <c r="AY429" s="359">
        <f>Geothermal!AN132</f>
        <v>0.8</v>
      </c>
      <c r="AZ429" s="359">
        <f>Geothermal!AO132</f>
        <v>0.8</v>
      </c>
      <c r="BA429" s="359">
        <f>Geothermal!AP132</f>
        <v>0.8</v>
      </c>
      <c r="BB429" s="359">
        <f>Geothermal!AQ132</f>
        <v>0.8</v>
      </c>
      <c r="BC429" s="359">
        <f>Geothermal!AR132</f>
        <v>0.8</v>
      </c>
      <c r="BD429" s="359">
        <f>Geothermal!AS132</f>
        <v>0.8</v>
      </c>
      <c r="BE429" s="359">
        <f>Geothermal!AT132</f>
        <v>0.8</v>
      </c>
      <c r="BF429" s="359">
        <f>Geothermal!AU132</f>
        <v>0.8</v>
      </c>
      <c r="BG429" s="359">
        <f>Geothermal!AV132</f>
        <v>0.8</v>
      </c>
    </row>
    <row r="430" spans="2:59">
      <c r="B430" s="875"/>
      <c r="D430" s="802"/>
      <c r="E430" s="8" t="str">
        <f>Geothermal!K133</f>
        <v>Deep EGS / Binary - high</v>
      </c>
      <c r="F430" s="358"/>
      <c r="G430" s="358"/>
      <c r="H430" s="358"/>
      <c r="I430" s="358"/>
      <c r="J430" s="358"/>
      <c r="K430" s="358"/>
      <c r="L430" s="358"/>
      <c r="M430" s="358"/>
      <c r="N430" s="358"/>
      <c r="O430" s="358"/>
      <c r="P430" s="358"/>
      <c r="Q430" s="358"/>
      <c r="R430" s="358"/>
      <c r="S430" s="358"/>
      <c r="T430" s="358"/>
      <c r="U430" s="358"/>
      <c r="V430" s="358"/>
      <c r="W430" s="359">
        <f>Geothermal!L133</f>
        <v>0.8</v>
      </c>
      <c r="X430" s="359">
        <f>Geothermal!M133</f>
        <v>0.8</v>
      </c>
      <c r="Y430" s="359">
        <f>Geothermal!N133</f>
        <v>0.8</v>
      </c>
      <c r="Z430" s="359">
        <f>Geothermal!O133</f>
        <v>0.8</v>
      </c>
      <c r="AA430" s="359">
        <f>Geothermal!P133</f>
        <v>0.8</v>
      </c>
      <c r="AB430" s="359">
        <f>Geothermal!Q133</f>
        <v>0.8</v>
      </c>
      <c r="AC430" s="359">
        <f>Geothermal!R133</f>
        <v>0.8</v>
      </c>
      <c r="AD430" s="359">
        <f>Geothermal!S133</f>
        <v>0.8</v>
      </c>
      <c r="AE430" s="359">
        <f>Geothermal!T133</f>
        <v>0.8</v>
      </c>
      <c r="AF430" s="359">
        <f>Geothermal!U133</f>
        <v>0.8</v>
      </c>
      <c r="AG430" s="359">
        <f>Geothermal!V133</f>
        <v>0.8</v>
      </c>
      <c r="AH430" s="359">
        <f>Geothermal!W133</f>
        <v>0.8</v>
      </c>
      <c r="AI430" s="359">
        <f>Geothermal!X133</f>
        <v>0.8</v>
      </c>
      <c r="AJ430" s="359">
        <f>Geothermal!Y133</f>
        <v>0.8</v>
      </c>
      <c r="AK430" s="359">
        <f>Geothermal!Z133</f>
        <v>0.8</v>
      </c>
      <c r="AL430" s="359">
        <f>Geothermal!AA133</f>
        <v>0.8</v>
      </c>
      <c r="AM430" s="359">
        <f>Geothermal!AB133</f>
        <v>0.8</v>
      </c>
      <c r="AN430" s="359">
        <f>Geothermal!AC133</f>
        <v>0.8</v>
      </c>
      <c r="AO430" s="359">
        <f>Geothermal!AD133</f>
        <v>0.8</v>
      </c>
      <c r="AP430" s="359">
        <f>Geothermal!AE133</f>
        <v>0.8</v>
      </c>
      <c r="AQ430" s="359">
        <f>Geothermal!AF133</f>
        <v>0.8</v>
      </c>
      <c r="AR430" s="359">
        <f>Geothermal!AG133</f>
        <v>0.8</v>
      </c>
      <c r="AS430" s="359">
        <f>Geothermal!AH133</f>
        <v>0.8</v>
      </c>
      <c r="AT430" s="359">
        <f>Geothermal!AI133</f>
        <v>0.8</v>
      </c>
      <c r="AU430" s="359">
        <f>Geothermal!AJ133</f>
        <v>0.8</v>
      </c>
      <c r="AV430" s="359">
        <f>Geothermal!AK133</f>
        <v>0.8</v>
      </c>
      <c r="AW430" s="359">
        <f>Geothermal!AL133</f>
        <v>0.8</v>
      </c>
      <c r="AX430" s="359">
        <f>Geothermal!AM133</f>
        <v>0.8</v>
      </c>
      <c r="AY430" s="359">
        <f>Geothermal!AN133</f>
        <v>0.8</v>
      </c>
      <c r="AZ430" s="359">
        <f>Geothermal!AO133</f>
        <v>0.8</v>
      </c>
      <c r="BA430" s="359">
        <f>Geothermal!AP133</f>
        <v>0.8</v>
      </c>
      <c r="BB430" s="359">
        <f>Geothermal!AQ133</f>
        <v>0.8</v>
      </c>
      <c r="BC430" s="359">
        <f>Geothermal!AR133</f>
        <v>0.8</v>
      </c>
      <c r="BD430" s="359">
        <f>Geothermal!AS133</f>
        <v>0.8</v>
      </c>
      <c r="BE430" s="359">
        <f>Geothermal!AT133</f>
        <v>0.8</v>
      </c>
      <c r="BF430" s="359">
        <f>Geothermal!AU133</f>
        <v>0.8</v>
      </c>
      <c r="BG430" s="359">
        <f>Geothermal!AV133</f>
        <v>0.8</v>
      </c>
    </row>
    <row r="432" spans="2:59">
      <c r="F432" s="1">
        <f t="shared" ref="F432:R432" si="40">F4</f>
        <v>2000</v>
      </c>
      <c r="G432" s="1">
        <f t="shared" si="40"/>
        <v>2001</v>
      </c>
      <c r="H432" s="1">
        <f t="shared" si="40"/>
        <v>2002</v>
      </c>
      <c r="I432" s="1">
        <f t="shared" si="40"/>
        <v>2003</v>
      </c>
      <c r="J432" s="1">
        <f t="shared" si="40"/>
        <v>2004</v>
      </c>
      <c r="K432" s="1">
        <f t="shared" si="40"/>
        <v>2005</v>
      </c>
      <c r="L432" s="1">
        <f t="shared" si="40"/>
        <v>2006</v>
      </c>
      <c r="M432" s="1">
        <f t="shared" si="40"/>
        <v>2007</v>
      </c>
      <c r="N432" s="1">
        <f t="shared" si="40"/>
        <v>2008</v>
      </c>
      <c r="O432" s="1">
        <f t="shared" si="40"/>
        <v>2009</v>
      </c>
      <c r="P432" s="1">
        <f t="shared" si="40"/>
        <v>2010</v>
      </c>
      <c r="Q432" s="1">
        <f t="shared" si="40"/>
        <v>2011</v>
      </c>
      <c r="R432" s="1">
        <f t="shared" si="40"/>
        <v>2012</v>
      </c>
      <c r="S432" s="24">
        <v>2010</v>
      </c>
      <c r="T432" s="24">
        <v>2011</v>
      </c>
      <c r="U432" s="24">
        <v>2012</v>
      </c>
      <c r="V432" s="1">
        <f t="shared" ref="V432:BG432" si="41">V4</f>
        <v>2013</v>
      </c>
      <c r="W432" s="1">
        <f t="shared" si="41"/>
        <v>2014</v>
      </c>
      <c r="X432" s="1">
        <f t="shared" si="41"/>
        <v>2015</v>
      </c>
      <c r="Y432" s="1">
        <f t="shared" si="41"/>
        <v>2016</v>
      </c>
      <c r="Z432" s="1">
        <f t="shared" si="41"/>
        <v>2017</v>
      </c>
      <c r="AA432" s="1">
        <f t="shared" si="41"/>
        <v>2018</v>
      </c>
      <c r="AB432" s="1">
        <f t="shared" si="41"/>
        <v>2019</v>
      </c>
      <c r="AC432" s="1">
        <f t="shared" si="41"/>
        <v>2020</v>
      </c>
      <c r="AD432" s="1">
        <f t="shared" si="41"/>
        <v>2021</v>
      </c>
      <c r="AE432" s="1">
        <f t="shared" si="41"/>
        <v>2022</v>
      </c>
      <c r="AF432" s="1">
        <f t="shared" si="41"/>
        <v>2023</v>
      </c>
      <c r="AG432" s="1">
        <f t="shared" si="41"/>
        <v>2024</v>
      </c>
      <c r="AH432" s="1">
        <f t="shared" si="41"/>
        <v>2025</v>
      </c>
      <c r="AI432" s="1">
        <f t="shared" si="41"/>
        <v>2026</v>
      </c>
      <c r="AJ432" s="1">
        <f t="shared" si="41"/>
        <v>2027</v>
      </c>
      <c r="AK432" s="1">
        <f t="shared" si="41"/>
        <v>2028</v>
      </c>
      <c r="AL432" s="1">
        <f t="shared" si="41"/>
        <v>2029</v>
      </c>
      <c r="AM432" s="1">
        <f t="shared" si="41"/>
        <v>2030</v>
      </c>
      <c r="AN432" s="1">
        <f t="shared" si="41"/>
        <v>2031</v>
      </c>
      <c r="AO432" s="1">
        <f t="shared" si="41"/>
        <v>2032</v>
      </c>
      <c r="AP432" s="1">
        <f t="shared" si="41"/>
        <v>2033</v>
      </c>
      <c r="AQ432" s="1">
        <f t="shared" si="41"/>
        <v>2034</v>
      </c>
      <c r="AR432" s="1">
        <f t="shared" si="41"/>
        <v>2035</v>
      </c>
      <c r="AS432" s="1">
        <f t="shared" si="41"/>
        <v>2036</v>
      </c>
      <c r="AT432" s="1">
        <f t="shared" si="41"/>
        <v>2037</v>
      </c>
      <c r="AU432" s="1">
        <f t="shared" si="41"/>
        <v>2038</v>
      </c>
      <c r="AV432" s="1">
        <f t="shared" si="41"/>
        <v>2039</v>
      </c>
      <c r="AW432" s="1">
        <f t="shared" si="41"/>
        <v>2040</v>
      </c>
      <c r="AX432" s="1">
        <f t="shared" si="41"/>
        <v>2041</v>
      </c>
      <c r="AY432" s="1">
        <f t="shared" si="41"/>
        <v>2042</v>
      </c>
      <c r="AZ432" s="1">
        <f t="shared" si="41"/>
        <v>2043</v>
      </c>
      <c r="BA432" s="1">
        <f t="shared" si="41"/>
        <v>2044</v>
      </c>
      <c r="BB432" s="1">
        <f t="shared" si="41"/>
        <v>2045</v>
      </c>
      <c r="BC432" s="1">
        <f t="shared" si="41"/>
        <v>2046</v>
      </c>
      <c r="BD432" s="1">
        <f t="shared" si="41"/>
        <v>2047</v>
      </c>
      <c r="BE432" s="1">
        <f t="shared" si="41"/>
        <v>2048</v>
      </c>
      <c r="BF432" s="1">
        <f t="shared" si="41"/>
        <v>2049</v>
      </c>
      <c r="BG432" s="1">
        <f t="shared" si="41"/>
        <v>2050</v>
      </c>
    </row>
    <row r="433" spans="2:59" ht="14.1" customHeight="1">
      <c r="B433" s="874" t="s">
        <v>12</v>
      </c>
      <c r="D433" s="801" t="s">
        <v>688</v>
      </c>
      <c r="E433" s="8" t="str">
        <f>Geothermal!K211</f>
        <v>Hydro / Flash - low</v>
      </c>
      <c r="F433" s="41"/>
      <c r="G433" s="41"/>
      <c r="H433" s="41"/>
      <c r="I433" s="41"/>
      <c r="J433" s="41"/>
      <c r="K433" s="41"/>
      <c r="L433" s="41"/>
      <c r="M433" s="41"/>
      <c r="N433" s="41"/>
      <c r="O433" s="41"/>
      <c r="P433" s="41"/>
      <c r="Q433" s="41"/>
      <c r="R433" s="41"/>
      <c r="S433" s="41"/>
      <c r="T433" s="41"/>
      <c r="U433" s="41"/>
      <c r="V433" s="41"/>
      <c r="W433" s="41">
        <f>Geothermal!L211</f>
        <v>114.61</v>
      </c>
      <c r="X433" s="41">
        <f>Geothermal!M211</f>
        <v>114.61</v>
      </c>
      <c r="Y433" s="41">
        <f>Geothermal!N211</f>
        <v>114.61</v>
      </c>
      <c r="Z433" s="41">
        <f>Geothermal!O211</f>
        <v>114.61</v>
      </c>
      <c r="AA433" s="41">
        <f>Geothermal!P211</f>
        <v>114.61</v>
      </c>
      <c r="AB433" s="41">
        <f>Geothermal!Q211</f>
        <v>114.61</v>
      </c>
      <c r="AC433" s="41">
        <f>Geothermal!R211</f>
        <v>114.61</v>
      </c>
      <c r="AD433" s="41">
        <f>Geothermal!S211</f>
        <v>114.61</v>
      </c>
      <c r="AE433" s="41">
        <f>Geothermal!T211</f>
        <v>114.61</v>
      </c>
      <c r="AF433" s="41">
        <f>Geothermal!U211</f>
        <v>114.61</v>
      </c>
      <c r="AG433" s="41">
        <f>Geothermal!V211</f>
        <v>114.61</v>
      </c>
      <c r="AH433" s="41">
        <f>Geothermal!W211</f>
        <v>114.61</v>
      </c>
      <c r="AI433" s="41">
        <f>Geothermal!X211</f>
        <v>114.61</v>
      </c>
      <c r="AJ433" s="41">
        <f>Geothermal!Y211</f>
        <v>114.61</v>
      </c>
      <c r="AK433" s="41">
        <f>Geothermal!Z211</f>
        <v>114.61</v>
      </c>
      <c r="AL433" s="41">
        <f>Geothermal!AA211</f>
        <v>114.61</v>
      </c>
      <c r="AM433" s="41">
        <f>Geothermal!AB211</f>
        <v>114.61</v>
      </c>
      <c r="AN433" s="41">
        <f>Geothermal!AC211</f>
        <v>114.61</v>
      </c>
      <c r="AO433" s="41">
        <f>Geothermal!AD211</f>
        <v>114.61</v>
      </c>
      <c r="AP433" s="41">
        <f>Geothermal!AE211</f>
        <v>114.61</v>
      </c>
      <c r="AQ433" s="41">
        <f>Geothermal!AF211</f>
        <v>114.61</v>
      </c>
      <c r="AR433" s="41">
        <f>Geothermal!AG211</f>
        <v>114.61</v>
      </c>
      <c r="AS433" s="41">
        <f>Geothermal!AH211</f>
        <v>114.61</v>
      </c>
      <c r="AT433" s="41">
        <f>Geothermal!AI211</f>
        <v>114.61</v>
      </c>
      <c r="AU433" s="41">
        <f>Geothermal!AJ211</f>
        <v>114.61</v>
      </c>
      <c r="AV433" s="41">
        <f>Geothermal!AK211</f>
        <v>114.61</v>
      </c>
      <c r="AW433" s="41">
        <f>Geothermal!AL211</f>
        <v>114.61</v>
      </c>
      <c r="AX433" s="41">
        <f>Geothermal!AM211</f>
        <v>114.61</v>
      </c>
      <c r="AY433" s="41">
        <f>Geothermal!AN211</f>
        <v>114.61</v>
      </c>
      <c r="AZ433" s="41">
        <f>Geothermal!AO211</f>
        <v>114.61</v>
      </c>
      <c r="BA433" s="41">
        <f>Geothermal!AP211</f>
        <v>114.61</v>
      </c>
      <c r="BB433" s="41">
        <f>Geothermal!AQ211</f>
        <v>114.61</v>
      </c>
      <c r="BC433" s="41">
        <f>Geothermal!AR211</f>
        <v>114.61</v>
      </c>
      <c r="BD433" s="41">
        <f>Geothermal!AS211</f>
        <v>114.61</v>
      </c>
      <c r="BE433" s="41">
        <f>Geothermal!AT211</f>
        <v>114.61</v>
      </c>
      <c r="BF433" s="41">
        <f>Geothermal!AU211</f>
        <v>114.61</v>
      </c>
      <c r="BG433" s="41">
        <f>Geothermal!AV211</f>
        <v>114.61</v>
      </c>
    </row>
    <row r="434" spans="2:59">
      <c r="B434" s="874"/>
      <c r="D434" s="802"/>
      <c r="E434" s="8" t="str">
        <f>Geothermal!K212</f>
        <v>Hydro / Flash - mid</v>
      </c>
      <c r="F434" s="41" t="e">
        <f>Geothermal!#REF!</f>
        <v>#REF!</v>
      </c>
      <c r="G434" s="41" t="e">
        <f>Geothermal!#REF!</f>
        <v>#REF!</v>
      </c>
      <c r="H434" s="41" t="e">
        <f>Geothermal!#REF!</f>
        <v>#REF!</v>
      </c>
      <c r="I434" s="41" t="e">
        <f>Geothermal!#REF!</f>
        <v>#REF!</v>
      </c>
      <c r="J434" s="41" t="e">
        <f>Geothermal!#REF!</f>
        <v>#REF!</v>
      </c>
      <c r="K434" s="41" t="e">
        <f>Geothermal!#REF!</f>
        <v>#REF!</v>
      </c>
      <c r="L434" s="41" t="e">
        <f>Geothermal!#REF!</f>
        <v>#REF!</v>
      </c>
      <c r="M434" s="41" t="e">
        <f>Geothermal!#REF!</f>
        <v>#REF!</v>
      </c>
      <c r="N434" s="41" t="e">
        <f>Geothermal!#REF!</f>
        <v>#REF!</v>
      </c>
      <c r="O434" s="41" t="e">
        <f>Geothermal!#REF!</f>
        <v>#REF!</v>
      </c>
      <c r="P434" s="41" t="e">
        <f>Geothermal!#REF!</f>
        <v>#REF!</v>
      </c>
      <c r="Q434" s="41" t="e">
        <f>Geothermal!#REF!</f>
        <v>#REF!</v>
      </c>
      <c r="R434" s="41" t="e">
        <f>Geothermal!#REF!</f>
        <v>#REF!</v>
      </c>
      <c r="S434" s="41"/>
      <c r="T434" s="41"/>
      <c r="U434" s="41"/>
      <c r="V434" s="41">
        <f>Geothermal!$L$49</f>
        <v>114.61</v>
      </c>
      <c r="W434" s="41">
        <f>Geothermal!L212</f>
        <v>114.61</v>
      </c>
      <c r="X434" s="41">
        <f>Geothermal!M212</f>
        <v>114.61</v>
      </c>
      <c r="Y434" s="41">
        <f>Geothermal!N212</f>
        <v>114.61</v>
      </c>
      <c r="Z434" s="41">
        <f>Geothermal!O212</f>
        <v>114.61</v>
      </c>
      <c r="AA434" s="41">
        <f>Geothermal!P212</f>
        <v>114.61</v>
      </c>
      <c r="AB434" s="41">
        <f>Geothermal!Q212</f>
        <v>114.61</v>
      </c>
      <c r="AC434" s="41">
        <f>Geothermal!R212</f>
        <v>114.61</v>
      </c>
      <c r="AD434" s="41">
        <f>Geothermal!S212</f>
        <v>114.61</v>
      </c>
      <c r="AE434" s="41">
        <f>Geothermal!T212</f>
        <v>114.61</v>
      </c>
      <c r="AF434" s="41">
        <f>Geothermal!U212</f>
        <v>114.61</v>
      </c>
      <c r="AG434" s="41">
        <f>Geothermal!V212</f>
        <v>114.61</v>
      </c>
      <c r="AH434" s="41">
        <f>Geothermal!W212</f>
        <v>114.61</v>
      </c>
      <c r="AI434" s="41">
        <f>Geothermal!X212</f>
        <v>114.61</v>
      </c>
      <c r="AJ434" s="41">
        <f>Geothermal!Y212</f>
        <v>114.61</v>
      </c>
      <c r="AK434" s="41">
        <f>Geothermal!Z212</f>
        <v>114.61</v>
      </c>
      <c r="AL434" s="41">
        <f>Geothermal!AA212</f>
        <v>114.61</v>
      </c>
      <c r="AM434" s="41">
        <f>Geothermal!AB212</f>
        <v>114.61</v>
      </c>
      <c r="AN434" s="41">
        <f>Geothermal!AC212</f>
        <v>114.61</v>
      </c>
      <c r="AO434" s="41">
        <f>Geothermal!AD212</f>
        <v>114.61</v>
      </c>
      <c r="AP434" s="41">
        <f>Geothermal!AE212</f>
        <v>114.61</v>
      </c>
      <c r="AQ434" s="41">
        <f>Geothermal!AF212</f>
        <v>114.61</v>
      </c>
      <c r="AR434" s="41">
        <f>Geothermal!AG212</f>
        <v>114.61</v>
      </c>
      <c r="AS434" s="41">
        <f>Geothermal!AH212</f>
        <v>114.61</v>
      </c>
      <c r="AT434" s="41">
        <f>Geothermal!AI212</f>
        <v>114.61</v>
      </c>
      <c r="AU434" s="41">
        <f>Geothermal!AJ212</f>
        <v>114.61</v>
      </c>
      <c r="AV434" s="41">
        <f>Geothermal!AK212</f>
        <v>114.61</v>
      </c>
      <c r="AW434" s="41">
        <f>Geothermal!AL212</f>
        <v>114.61</v>
      </c>
      <c r="AX434" s="41">
        <f>Geothermal!AM212</f>
        <v>114.61</v>
      </c>
      <c r="AY434" s="41">
        <f>Geothermal!AN212</f>
        <v>114.61</v>
      </c>
      <c r="AZ434" s="41">
        <f>Geothermal!AO212</f>
        <v>114.61</v>
      </c>
      <c r="BA434" s="41">
        <f>Geothermal!AP212</f>
        <v>114.61</v>
      </c>
      <c r="BB434" s="41">
        <f>Geothermal!AQ212</f>
        <v>114.61</v>
      </c>
      <c r="BC434" s="41">
        <f>Geothermal!AR212</f>
        <v>114.61</v>
      </c>
      <c r="BD434" s="41">
        <f>Geothermal!AS212</f>
        <v>114.61</v>
      </c>
      <c r="BE434" s="41">
        <f>Geothermal!AT212</f>
        <v>114.61</v>
      </c>
      <c r="BF434" s="41">
        <f>Geothermal!AU212</f>
        <v>114.61</v>
      </c>
      <c r="BG434" s="41">
        <f>Geothermal!AV212</f>
        <v>114.61</v>
      </c>
    </row>
    <row r="435" spans="2:59">
      <c r="B435" s="874"/>
      <c r="D435" s="802"/>
      <c r="E435" s="8" t="str">
        <f>Geothermal!K213</f>
        <v>Hydro / Flash - high</v>
      </c>
      <c r="F435" s="41"/>
      <c r="G435" s="41"/>
      <c r="H435" s="41"/>
      <c r="I435" s="41"/>
      <c r="J435" s="41"/>
      <c r="K435" s="41"/>
      <c r="L435" s="41"/>
      <c r="M435" s="41"/>
      <c r="N435" s="41"/>
      <c r="O435" s="41"/>
      <c r="P435" s="41"/>
      <c r="Q435" s="41"/>
      <c r="R435" s="41"/>
      <c r="S435" s="41"/>
      <c r="T435" s="41"/>
      <c r="U435" s="41"/>
      <c r="V435" s="41"/>
      <c r="W435" s="41">
        <f>Geothermal!L213</f>
        <v>114.61</v>
      </c>
      <c r="X435" s="41">
        <f>Geothermal!M213</f>
        <v>114.61</v>
      </c>
      <c r="Y435" s="41">
        <f>Geothermal!N213</f>
        <v>114.61</v>
      </c>
      <c r="Z435" s="41">
        <f>Geothermal!O213</f>
        <v>114.61</v>
      </c>
      <c r="AA435" s="41">
        <f>Geothermal!P213</f>
        <v>114.61</v>
      </c>
      <c r="AB435" s="41">
        <f>Geothermal!Q213</f>
        <v>114.61</v>
      </c>
      <c r="AC435" s="41">
        <f>Geothermal!R213</f>
        <v>114.61</v>
      </c>
      <c r="AD435" s="41">
        <f>Geothermal!S213</f>
        <v>114.61</v>
      </c>
      <c r="AE435" s="41">
        <f>Geothermal!T213</f>
        <v>114.61</v>
      </c>
      <c r="AF435" s="41">
        <f>Geothermal!U213</f>
        <v>114.61</v>
      </c>
      <c r="AG435" s="41">
        <f>Geothermal!V213</f>
        <v>114.61</v>
      </c>
      <c r="AH435" s="41">
        <f>Geothermal!W213</f>
        <v>114.61</v>
      </c>
      <c r="AI435" s="41">
        <f>Geothermal!X213</f>
        <v>114.61</v>
      </c>
      <c r="AJ435" s="41">
        <f>Geothermal!Y213</f>
        <v>114.61</v>
      </c>
      <c r="AK435" s="41">
        <f>Geothermal!Z213</f>
        <v>114.61</v>
      </c>
      <c r="AL435" s="41">
        <f>Geothermal!AA213</f>
        <v>114.61</v>
      </c>
      <c r="AM435" s="41">
        <f>Geothermal!AB213</f>
        <v>114.61</v>
      </c>
      <c r="AN435" s="41">
        <f>Geothermal!AC213</f>
        <v>114.61</v>
      </c>
      <c r="AO435" s="41">
        <f>Geothermal!AD213</f>
        <v>114.61</v>
      </c>
      <c r="AP435" s="41">
        <f>Geothermal!AE213</f>
        <v>114.61</v>
      </c>
      <c r="AQ435" s="41">
        <f>Geothermal!AF213</f>
        <v>114.61</v>
      </c>
      <c r="AR435" s="41">
        <f>Geothermal!AG213</f>
        <v>114.61</v>
      </c>
      <c r="AS435" s="41">
        <f>Geothermal!AH213</f>
        <v>114.61</v>
      </c>
      <c r="AT435" s="41">
        <f>Geothermal!AI213</f>
        <v>114.61</v>
      </c>
      <c r="AU435" s="41">
        <f>Geothermal!AJ213</f>
        <v>114.61</v>
      </c>
      <c r="AV435" s="41">
        <f>Geothermal!AK213</f>
        <v>114.61</v>
      </c>
      <c r="AW435" s="41">
        <f>Geothermal!AL213</f>
        <v>114.61</v>
      </c>
      <c r="AX435" s="41">
        <f>Geothermal!AM213</f>
        <v>114.61</v>
      </c>
      <c r="AY435" s="41">
        <f>Geothermal!AN213</f>
        <v>114.61</v>
      </c>
      <c r="AZ435" s="41">
        <f>Geothermal!AO213</f>
        <v>114.61</v>
      </c>
      <c r="BA435" s="41">
        <f>Geothermal!AP213</f>
        <v>114.61</v>
      </c>
      <c r="BB435" s="41">
        <f>Geothermal!AQ213</f>
        <v>114.61</v>
      </c>
      <c r="BC435" s="41">
        <f>Geothermal!AR213</f>
        <v>114.61</v>
      </c>
      <c r="BD435" s="41">
        <f>Geothermal!AS213</f>
        <v>114.61</v>
      </c>
      <c r="BE435" s="41">
        <f>Geothermal!AT213</f>
        <v>114.61</v>
      </c>
      <c r="BF435" s="41">
        <f>Geothermal!AU213</f>
        <v>114.61</v>
      </c>
      <c r="BG435" s="41">
        <f>Geothermal!AV213</f>
        <v>114.61</v>
      </c>
    </row>
    <row r="436" spans="2:59">
      <c r="B436" s="874"/>
      <c r="D436" s="802"/>
      <c r="E436" s="8" t="str">
        <f>Geothermal!K214</f>
        <v>Hydro / Binary - low</v>
      </c>
      <c r="F436" s="41"/>
      <c r="G436" s="41"/>
      <c r="H436" s="41"/>
      <c r="I436" s="41"/>
      <c r="J436" s="41"/>
      <c r="K436" s="41"/>
      <c r="L436" s="41"/>
      <c r="M436" s="41"/>
      <c r="N436" s="41"/>
      <c r="O436" s="41"/>
      <c r="P436" s="41"/>
      <c r="Q436" s="41"/>
      <c r="R436" s="41"/>
      <c r="S436" s="41"/>
      <c r="T436" s="41"/>
      <c r="U436" s="41"/>
      <c r="V436" s="41"/>
      <c r="W436" s="41">
        <f>Geothermal!L214</f>
        <v>114.61</v>
      </c>
      <c r="X436" s="41">
        <f>Geothermal!M214</f>
        <v>114.61</v>
      </c>
      <c r="Y436" s="41">
        <f>Geothermal!N214</f>
        <v>114.61</v>
      </c>
      <c r="Z436" s="41">
        <f>Geothermal!O214</f>
        <v>114.61</v>
      </c>
      <c r="AA436" s="41">
        <f>Geothermal!P214</f>
        <v>114.61</v>
      </c>
      <c r="AB436" s="41">
        <f>Geothermal!Q214</f>
        <v>114.61</v>
      </c>
      <c r="AC436" s="41">
        <f>Geothermal!R214</f>
        <v>114.61</v>
      </c>
      <c r="AD436" s="41">
        <f>Geothermal!S214</f>
        <v>114.61</v>
      </c>
      <c r="AE436" s="41">
        <f>Geothermal!T214</f>
        <v>114.61</v>
      </c>
      <c r="AF436" s="41">
        <f>Geothermal!U214</f>
        <v>114.61</v>
      </c>
      <c r="AG436" s="41">
        <f>Geothermal!V214</f>
        <v>114.61</v>
      </c>
      <c r="AH436" s="41">
        <f>Geothermal!W214</f>
        <v>114.61</v>
      </c>
      <c r="AI436" s="41">
        <f>Geothermal!X214</f>
        <v>114.61</v>
      </c>
      <c r="AJ436" s="41">
        <f>Geothermal!Y214</f>
        <v>114.61</v>
      </c>
      <c r="AK436" s="41">
        <f>Geothermal!Z214</f>
        <v>114.61</v>
      </c>
      <c r="AL436" s="41">
        <f>Geothermal!AA214</f>
        <v>114.61</v>
      </c>
      <c r="AM436" s="41">
        <f>Geothermal!AB214</f>
        <v>114.61</v>
      </c>
      <c r="AN436" s="41">
        <f>Geothermal!AC214</f>
        <v>114.61</v>
      </c>
      <c r="AO436" s="41">
        <f>Geothermal!AD214</f>
        <v>114.61</v>
      </c>
      <c r="AP436" s="41">
        <f>Geothermal!AE214</f>
        <v>114.61</v>
      </c>
      <c r="AQ436" s="41">
        <f>Geothermal!AF214</f>
        <v>114.61</v>
      </c>
      <c r="AR436" s="41">
        <f>Geothermal!AG214</f>
        <v>114.61</v>
      </c>
      <c r="AS436" s="41">
        <f>Geothermal!AH214</f>
        <v>114.61</v>
      </c>
      <c r="AT436" s="41">
        <f>Geothermal!AI214</f>
        <v>114.61</v>
      </c>
      <c r="AU436" s="41">
        <f>Geothermal!AJ214</f>
        <v>114.61</v>
      </c>
      <c r="AV436" s="41">
        <f>Geothermal!AK214</f>
        <v>114.61</v>
      </c>
      <c r="AW436" s="41">
        <f>Geothermal!AL214</f>
        <v>114.61</v>
      </c>
      <c r="AX436" s="41">
        <f>Geothermal!AM214</f>
        <v>114.61</v>
      </c>
      <c r="AY436" s="41">
        <f>Geothermal!AN214</f>
        <v>114.61</v>
      </c>
      <c r="AZ436" s="41">
        <f>Geothermal!AO214</f>
        <v>114.61</v>
      </c>
      <c r="BA436" s="41">
        <f>Geothermal!AP214</f>
        <v>114.61</v>
      </c>
      <c r="BB436" s="41">
        <f>Geothermal!AQ214</f>
        <v>114.61</v>
      </c>
      <c r="BC436" s="41">
        <f>Geothermal!AR214</f>
        <v>114.61</v>
      </c>
      <c r="BD436" s="41">
        <f>Geothermal!AS214</f>
        <v>114.61</v>
      </c>
      <c r="BE436" s="41">
        <f>Geothermal!AT214</f>
        <v>114.61</v>
      </c>
      <c r="BF436" s="41">
        <f>Geothermal!AU214</f>
        <v>114.61</v>
      </c>
      <c r="BG436" s="41">
        <f>Geothermal!AV214</f>
        <v>114.61</v>
      </c>
    </row>
    <row r="437" spans="2:59">
      <c r="B437" s="874"/>
      <c r="D437" s="802"/>
      <c r="E437" s="8" t="str">
        <f>Geothermal!K215</f>
        <v>Hydro / Binary - mid</v>
      </c>
      <c r="F437" s="41" t="e">
        <f>Geothermal!#REF!</f>
        <v>#REF!</v>
      </c>
      <c r="G437" s="41" t="e">
        <f>Geothermal!#REF!</f>
        <v>#REF!</v>
      </c>
      <c r="H437" s="41" t="e">
        <f>Geothermal!#REF!</f>
        <v>#REF!</v>
      </c>
      <c r="I437" s="41" t="e">
        <f>Geothermal!#REF!</f>
        <v>#REF!</v>
      </c>
      <c r="J437" s="41" t="e">
        <f>Geothermal!#REF!</f>
        <v>#REF!</v>
      </c>
      <c r="K437" s="41" t="e">
        <f>Geothermal!#REF!</f>
        <v>#REF!</v>
      </c>
      <c r="L437" s="41" t="e">
        <f>Geothermal!#REF!</f>
        <v>#REF!</v>
      </c>
      <c r="M437" s="41" t="e">
        <f>Geothermal!#REF!</f>
        <v>#REF!</v>
      </c>
      <c r="N437" s="41" t="e">
        <f>Geothermal!#REF!</f>
        <v>#REF!</v>
      </c>
      <c r="O437" s="41" t="e">
        <f>Geothermal!#REF!</f>
        <v>#REF!</v>
      </c>
      <c r="P437" s="41" t="e">
        <f>Geothermal!#REF!</f>
        <v>#REF!</v>
      </c>
      <c r="Q437" s="41" t="e">
        <f>Geothermal!#REF!</f>
        <v>#REF!</v>
      </c>
      <c r="R437" s="41" t="e">
        <f>Geothermal!#REF!</f>
        <v>#REF!</v>
      </c>
      <c r="S437" s="41"/>
      <c r="T437" s="41"/>
      <c r="U437" s="41"/>
      <c r="V437" s="41">
        <f>Geothermal!$L$50</f>
        <v>114.61</v>
      </c>
      <c r="W437" s="41">
        <f>Geothermal!L215</f>
        <v>114.61</v>
      </c>
      <c r="X437" s="41">
        <f>Geothermal!M215</f>
        <v>114.61</v>
      </c>
      <c r="Y437" s="41">
        <f>Geothermal!N215</f>
        <v>114.61</v>
      </c>
      <c r="Z437" s="41">
        <f>Geothermal!O215</f>
        <v>114.61</v>
      </c>
      <c r="AA437" s="41">
        <f>Geothermal!P215</f>
        <v>114.61</v>
      </c>
      <c r="AB437" s="41">
        <f>Geothermal!Q215</f>
        <v>114.61</v>
      </c>
      <c r="AC437" s="41">
        <f>Geothermal!R215</f>
        <v>114.61</v>
      </c>
      <c r="AD437" s="41">
        <f>Geothermal!S215</f>
        <v>114.61</v>
      </c>
      <c r="AE437" s="41">
        <f>Geothermal!T215</f>
        <v>114.61</v>
      </c>
      <c r="AF437" s="41">
        <f>Geothermal!U215</f>
        <v>114.61</v>
      </c>
      <c r="AG437" s="41">
        <f>Geothermal!V215</f>
        <v>114.61</v>
      </c>
      <c r="AH437" s="41">
        <f>Geothermal!W215</f>
        <v>114.61</v>
      </c>
      <c r="AI437" s="41">
        <f>Geothermal!X215</f>
        <v>114.61</v>
      </c>
      <c r="AJ437" s="41">
        <f>Geothermal!Y215</f>
        <v>114.61</v>
      </c>
      <c r="AK437" s="41">
        <f>Geothermal!Z215</f>
        <v>114.61</v>
      </c>
      <c r="AL437" s="41">
        <f>Geothermal!AA215</f>
        <v>114.61</v>
      </c>
      <c r="AM437" s="41">
        <f>Geothermal!AB215</f>
        <v>114.61</v>
      </c>
      <c r="AN437" s="41">
        <f>Geothermal!AC215</f>
        <v>114.61</v>
      </c>
      <c r="AO437" s="41">
        <f>Geothermal!AD215</f>
        <v>114.61</v>
      </c>
      <c r="AP437" s="41">
        <f>Geothermal!AE215</f>
        <v>114.61</v>
      </c>
      <c r="AQ437" s="41">
        <f>Geothermal!AF215</f>
        <v>114.61</v>
      </c>
      <c r="AR437" s="41">
        <f>Geothermal!AG215</f>
        <v>114.61</v>
      </c>
      <c r="AS437" s="41">
        <f>Geothermal!AH215</f>
        <v>114.61</v>
      </c>
      <c r="AT437" s="41">
        <f>Geothermal!AI215</f>
        <v>114.61</v>
      </c>
      <c r="AU437" s="41">
        <f>Geothermal!AJ215</f>
        <v>114.61</v>
      </c>
      <c r="AV437" s="41">
        <f>Geothermal!AK215</f>
        <v>114.61</v>
      </c>
      <c r="AW437" s="41">
        <f>Geothermal!AL215</f>
        <v>114.61</v>
      </c>
      <c r="AX437" s="41">
        <f>Geothermal!AM215</f>
        <v>114.61</v>
      </c>
      <c r="AY437" s="41">
        <f>Geothermal!AN215</f>
        <v>114.61</v>
      </c>
      <c r="AZ437" s="41">
        <f>Geothermal!AO215</f>
        <v>114.61</v>
      </c>
      <c r="BA437" s="41">
        <f>Geothermal!AP215</f>
        <v>114.61</v>
      </c>
      <c r="BB437" s="41">
        <f>Geothermal!AQ215</f>
        <v>114.61</v>
      </c>
      <c r="BC437" s="41">
        <f>Geothermal!AR215</f>
        <v>114.61</v>
      </c>
      <c r="BD437" s="41">
        <f>Geothermal!AS215</f>
        <v>114.61</v>
      </c>
      <c r="BE437" s="41">
        <f>Geothermal!AT215</f>
        <v>114.61</v>
      </c>
      <c r="BF437" s="41">
        <f>Geothermal!AU215</f>
        <v>114.61</v>
      </c>
      <c r="BG437" s="41">
        <f>Geothermal!AV215</f>
        <v>114.61</v>
      </c>
    </row>
    <row r="438" spans="2:59">
      <c r="B438" s="874"/>
      <c r="D438" s="802"/>
      <c r="E438" s="8" t="str">
        <f>Geothermal!K216</f>
        <v>Hydro / Binary - high</v>
      </c>
      <c r="F438" s="41"/>
      <c r="G438" s="41"/>
      <c r="H438" s="41"/>
      <c r="I438" s="41"/>
      <c r="J438" s="41"/>
      <c r="K438" s="41"/>
      <c r="L438" s="41"/>
      <c r="M438" s="41"/>
      <c r="N438" s="41"/>
      <c r="O438" s="41"/>
      <c r="P438" s="41"/>
      <c r="Q438" s="41"/>
      <c r="R438" s="41"/>
      <c r="S438" s="41"/>
      <c r="T438" s="41"/>
      <c r="U438" s="41"/>
      <c r="V438" s="41"/>
      <c r="W438" s="41">
        <f>Geothermal!L216</f>
        <v>114.61</v>
      </c>
      <c r="X438" s="41">
        <f>Geothermal!M216</f>
        <v>114.61</v>
      </c>
      <c r="Y438" s="41">
        <f>Geothermal!N216</f>
        <v>114.61</v>
      </c>
      <c r="Z438" s="41">
        <f>Geothermal!O216</f>
        <v>114.61</v>
      </c>
      <c r="AA438" s="41">
        <f>Geothermal!P216</f>
        <v>114.61</v>
      </c>
      <c r="AB438" s="41">
        <f>Geothermal!Q216</f>
        <v>114.61</v>
      </c>
      <c r="AC438" s="41">
        <f>Geothermal!R216</f>
        <v>114.61</v>
      </c>
      <c r="AD438" s="41">
        <f>Geothermal!S216</f>
        <v>114.61</v>
      </c>
      <c r="AE438" s="41">
        <f>Geothermal!T216</f>
        <v>114.61</v>
      </c>
      <c r="AF438" s="41">
        <f>Geothermal!U216</f>
        <v>114.61</v>
      </c>
      <c r="AG438" s="41">
        <f>Geothermal!V216</f>
        <v>114.61</v>
      </c>
      <c r="AH438" s="41">
        <f>Geothermal!W216</f>
        <v>114.61</v>
      </c>
      <c r="AI438" s="41">
        <f>Geothermal!X216</f>
        <v>114.61</v>
      </c>
      <c r="AJ438" s="41">
        <f>Geothermal!Y216</f>
        <v>114.61</v>
      </c>
      <c r="AK438" s="41">
        <f>Geothermal!Z216</f>
        <v>114.61</v>
      </c>
      <c r="AL438" s="41">
        <f>Geothermal!AA216</f>
        <v>114.61</v>
      </c>
      <c r="AM438" s="41">
        <f>Geothermal!AB216</f>
        <v>114.61</v>
      </c>
      <c r="AN438" s="41">
        <f>Geothermal!AC216</f>
        <v>114.61</v>
      </c>
      <c r="AO438" s="41">
        <f>Geothermal!AD216</f>
        <v>114.61</v>
      </c>
      <c r="AP438" s="41">
        <f>Geothermal!AE216</f>
        <v>114.61</v>
      </c>
      <c r="AQ438" s="41">
        <f>Geothermal!AF216</f>
        <v>114.61</v>
      </c>
      <c r="AR438" s="41">
        <f>Geothermal!AG216</f>
        <v>114.61</v>
      </c>
      <c r="AS438" s="41">
        <f>Geothermal!AH216</f>
        <v>114.61</v>
      </c>
      <c r="AT438" s="41">
        <f>Geothermal!AI216</f>
        <v>114.61</v>
      </c>
      <c r="AU438" s="41">
        <f>Geothermal!AJ216</f>
        <v>114.61</v>
      </c>
      <c r="AV438" s="41">
        <f>Geothermal!AK216</f>
        <v>114.61</v>
      </c>
      <c r="AW438" s="41">
        <f>Geothermal!AL216</f>
        <v>114.61</v>
      </c>
      <c r="AX438" s="41">
        <f>Geothermal!AM216</f>
        <v>114.61</v>
      </c>
      <c r="AY438" s="41">
        <f>Geothermal!AN216</f>
        <v>114.61</v>
      </c>
      <c r="AZ438" s="41">
        <f>Geothermal!AO216</f>
        <v>114.61</v>
      </c>
      <c r="BA438" s="41">
        <f>Geothermal!AP216</f>
        <v>114.61</v>
      </c>
      <c r="BB438" s="41">
        <f>Geothermal!AQ216</f>
        <v>114.61</v>
      </c>
      <c r="BC438" s="41">
        <f>Geothermal!AR216</f>
        <v>114.61</v>
      </c>
      <c r="BD438" s="41">
        <f>Geothermal!AS216</f>
        <v>114.61</v>
      </c>
      <c r="BE438" s="41">
        <f>Geothermal!AT216</f>
        <v>114.61</v>
      </c>
      <c r="BF438" s="41">
        <f>Geothermal!AU216</f>
        <v>114.61</v>
      </c>
      <c r="BG438" s="41">
        <f>Geothermal!AV216</f>
        <v>114.61</v>
      </c>
    </row>
    <row r="439" spans="2:59">
      <c r="B439" s="874"/>
      <c r="D439" s="802"/>
      <c r="E439" s="8" t="str">
        <f>Geothermal!K217</f>
        <v>NF EGS / Flash - low</v>
      </c>
      <c r="F439" s="41"/>
      <c r="G439" s="41"/>
      <c r="H439" s="41"/>
      <c r="I439" s="41"/>
      <c r="J439" s="41"/>
      <c r="K439" s="41"/>
      <c r="L439" s="41"/>
      <c r="M439" s="41"/>
      <c r="N439" s="41"/>
      <c r="O439" s="41"/>
      <c r="P439" s="41"/>
      <c r="Q439" s="41"/>
      <c r="R439" s="41"/>
      <c r="S439" s="41"/>
      <c r="T439" s="41"/>
      <c r="U439" s="41"/>
      <c r="V439" s="41"/>
      <c r="W439" s="41">
        <f>Geothermal!L217</f>
        <v>114.61</v>
      </c>
      <c r="X439" s="41">
        <f>Geothermal!M217</f>
        <v>114.61</v>
      </c>
      <c r="Y439" s="41">
        <f>Geothermal!N217</f>
        <v>114.61</v>
      </c>
      <c r="Z439" s="41">
        <f>Geothermal!O217</f>
        <v>114.61</v>
      </c>
      <c r="AA439" s="41">
        <f>Geothermal!P217</f>
        <v>114.61</v>
      </c>
      <c r="AB439" s="41">
        <f>Geothermal!Q217</f>
        <v>114.61</v>
      </c>
      <c r="AC439" s="41">
        <f>Geothermal!R217</f>
        <v>114.61</v>
      </c>
      <c r="AD439" s="41">
        <f>Geothermal!S217</f>
        <v>114.61</v>
      </c>
      <c r="AE439" s="41">
        <f>Geothermal!T217</f>
        <v>114.61</v>
      </c>
      <c r="AF439" s="41">
        <f>Geothermal!U217</f>
        <v>114.61</v>
      </c>
      <c r="AG439" s="41">
        <f>Geothermal!V217</f>
        <v>114.61</v>
      </c>
      <c r="AH439" s="41">
        <f>Geothermal!W217</f>
        <v>114.61</v>
      </c>
      <c r="AI439" s="41">
        <f>Geothermal!X217</f>
        <v>114.61</v>
      </c>
      <c r="AJ439" s="41">
        <f>Geothermal!Y217</f>
        <v>114.61</v>
      </c>
      <c r="AK439" s="41">
        <f>Geothermal!Z217</f>
        <v>114.61</v>
      </c>
      <c r="AL439" s="41">
        <f>Geothermal!AA217</f>
        <v>114.61</v>
      </c>
      <c r="AM439" s="41">
        <f>Geothermal!AB217</f>
        <v>114.61</v>
      </c>
      <c r="AN439" s="41">
        <f>Geothermal!AC217</f>
        <v>114.61</v>
      </c>
      <c r="AO439" s="41">
        <f>Geothermal!AD217</f>
        <v>114.61</v>
      </c>
      <c r="AP439" s="41">
        <f>Geothermal!AE217</f>
        <v>114.61</v>
      </c>
      <c r="AQ439" s="41">
        <f>Geothermal!AF217</f>
        <v>114.61</v>
      </c>
      <c r="AR439" s="41">
        <f>Geothermal!AG217</f>
        <v>114.61</v>
      </c>
      <c r="AS439" s="41">
        <f>Geothermal!AH217</f>
        <v>114.61</v>
      </c>
      <c r="AT439" s="41">
        <f>Geothermal!AI217</f>
        <v>114.61</v>
      </c>
      <c r="AU439" s="41">
        <f>Geothermal!AJ217</f>
        <v>114.61</v>
      </c>
      <c r="AV439" s="41">
        <f>Geothermal!AK217</f>
        <v>114.61</v>
      </c>
      <c r="AW439" s="41">
        <f>Geothermal!AL217</f>
        <v>114.61</v>
      </c>
      <c r="AX439" s="41">
        <f>Geothermal!AM217</f>
        <v>114.61</v>
      </c>
      <c r="AY439" s="41">
        <f>Geothermal!AN217</f>
        <v>114.61</v>
      </c>
      <c r="AZ439" s="41">
        <f>Geothermal!AO217</f>
        <v>114.61</v>
      </c>
      <c r="BA439" s="41">
        <f>Geothermal!AP217</f>
        <v>114.61</v>
      </c>
      <c r="BB439" s="41">
        <f>Geothermal!AQ217</f>
        <v>114.61</v>
      </c>
      <c r="BC439" s="41">
        <f>Geothermal!AR217</f>
        <v>114.61</v>
      </c>
      <c r="BD439" s="41">
        <f>Geothermal!AS217</f>
        <v>114.61</v>
      </c>
      <c r="BE439" s="41">
        <f>Geothermal!AT217</f>
        <v>114.61</v>
      </c>
      <c r="BF439" s="41">
        <f>Geothermal!AU217</f>
        <v>114.61</v>
      </c>
      <c r="BG439" s="41">
        <f>Geothermal!AV217</f>
        <v>114.61</v>
      </c>
    </row>
    <row r="440" spans="2:59">
      <c r="B440" s="874"/>
      <c r="D440" s="802"/>
      <c r="E440" s="8" t="str">
        <f>Geothermal!K218</f>
        <v>NF EGS / Flash - mid</v>
      </c>
      <c r="F440" s="41" t="e">
        <f>Geothermal!#REF!</f>
        <v>#REF!</v>
      </c>
      <c r="G440" s="41" t="e">
        <f>Geothermal!#REF!</f>
        <v>#REF!</v>
      </c>
      <c r="H440" s="41" t="e">
        <f>Geothermal!#REF!</f>
        <v>#REF!</v>
      </c>
      <c r="I440" s="41" t="e">
        <f>Geothermal!#REF!</f>
        <v>#REF!</v>
      </c>
      <c r="J440" s="41" t="e">
        <f>Geothermal!#REF!</f>
        <v>#REF!</v>
      </c>
      <c r="K440" s="41" t="e">
        <f>Geothermal!#REF!</f>
        <v>#REF!</v>
      </c>
      <c r="L440" s="41" t="e">
        <f>Geothermal!#REF!</f>
        <v>#REF!</v>
      </c>
      <c r="M440" s="41" t="e">
        <f>Geothermal!#REF!</f>
        <v>#REF!</v>
      </c>
      <c r="N440" s="41" t="e">
        <f>Geothermal!#REF!</f>
        <v>#REF!</v>
      </c>
      <c r="O440" s="41" t="e">
        <f>Geothermal!#REF!</f>
        <v>#REF!</v>
      </c>
      <c r="P440" s="41" t="e">
        <f>Geothermal!#REF!</f>
        <v>#REF!</v>
      </c>
      <c r="Q440" s="41" t="e">
        <f>Geothermal!#REF!</f>
        <v>#REF!</v>
      </c>
      <c r="R440" s="41" t="e">
        <f>Geothermal!#REF!</f>
        <v>#REF!</v>
      </c>
      <c r="S440" s="41"/>
      <c r="T440" s="41"/>
      <c r="U440" s="41"/>
      <c r="V440" s="41">
        <f>Geothermal!$L$51</f>
        <v>114.61</v>
      </c>
      <c r="W440" s="41">
        <f>Geothermal!L218</f>
        <v>114.61</v>
      </c>
      <c r="X440" s="41">
        <f>Geothermal!M218</f>
        <v>114.61</v>
      </c>
      <c r="Y440" s="41">
        <f>Geothermal!N218</f>
        <v>114.61</v>
      </c>
      <c r="Z440" s="41">
        <f>Geothermal!O218</f>
        <v>114.61</v>
      </c>
      <c r="AA440" s="41">
        <f>Geothermal!P218</f>
        <v>114.61</v>
      </c>
      <c r="AB440" s="41">
        <f>Geothermal!Q218</f>
        <v>114.61</v>
      </c>
      <c r="AC440" s="41">
        <f>Geothermal!R218</f>
        <v>114.61</v>
      </c>
      <c r="AD440" s="41">
        <f>Geothermal!S218</f>
        <v>114.61</v>
      </c>
      <c r="AE440" s="41">
        <f>Geothermal!T218</f>
        <v>114.61</v>
      </c>
      <c r="AF440" s="41">
        <f>Geothermal!U218</f>
        <v>114.61</v>
      </c>
      <c r="AG440" s="41">
        <f>Geothermal!V218</f>
        <v>114.61</v>
      </c>
      <c r="AH440" s="41">
        <f>Geothermal!W218</f>
        <v>114.61</v>
      </c>
      <c r="AI440" s="41">
        <f>Geothermal!X218</f>
        <v>114.61</v>
      </c>
      <c r="AJ440" s="41">
        <f>Geothermal!Y218</f>
        <v>114.61</v>
      </c>
      <c r="AK440" s="41">
        <f>Geothermal!Z218</f>
        <v>114.61</v>
      </c>
      <c r="AL440" s="41">
        <f>Geothermal!AA218</f>
        <v>114.61</v>
      </c>
      <c r="AM440" s="41">
        <f>Geothermal!AB218</f>
        <v>114.61</v>
      </c>
      <c r="AN440" s="41">
        <f>Geothermal!AC218</f>
        <v>114.61</v>
      </c>
      <c r="AO440" s="41">
        <f>Geothermal!AD218</f>
        <v>114.61</v>
      </c>
      <c r="AP440" s="41">
        <f>Geothermal!AE218</f>
        <v>114.61</v>
      </c>
      <c r="AQ440" s="41">
        <f>Geothermal!AF218</f>
        <v>114.61</v>
      </c>
      <c r="AR440" s="41">
        <f>Geothermal!AG218</f>
        <v>114.61</v>
      </c>
      <c r="AS440" s="41">
        <f>Geothermal!AH218</f>
        <v>114.61</v>
      </c>
      <c r="AT440" s="41">
        <f>Geothermal!AI218</f>
        <v>114.61</v>
      </c>
      <c r="AU440" s="41">
        <f>Geothermal!AJ218</f>
        <v>114.61</v>
      </c>
      <c r="AV440" s="41">
        <f>Geothermal!AK218</f>
        <v>114.61</v>
      </c>
      <c r="AW440" s="41">
        <f>Geothermal!AL218</f>
        <v>114.61</v>
      </c>
      <c r="AX440" s="41">
        <f>Geothermal!AM218</f>
        <v>114.61</v>
      </c>
      <c r="AY440" s="41">
        <f>Geothermal!AN218</f>
        <v>114.61</v>
      </c>
      <c r="AZ440" s="41">
        <f>Geothermal!AO218</f>
        <v>114.61</v>
      </c>
      <c r="BA440" s="41">
        <f>Geothermal!AP218</f>
        <v>114.61</v>
      </c>
      <c r="BB440" s="41">
        <f>Geothermal!AQ218</f>
        <v>114.61</v>
      </c>
      <c r="BC440" s="41">
        <f>Geothermal!AR218</f>
        <v>114.61</v>
      </c>
      <c r="BD440" s="41">
        <f>Geothermal!AS218</f>
        <v>114.61</v>
      </c>
      <c r="BE440" s="41">
        <f>Geothermal!AT218</f>
        <v>114.61</v>
      </c>
      <c r="BF440" s="41">
        <f>Geothermal!AU218</f>
        <v>114.61</v>
      </c>
      <c r="BG440" s="41">
        <f>Geothermal!AV218</f>
        <v>114.61</v>
      </c>
    </row>
    <row r="441" spans="2:59">
      <c r="B441" s="874"/>
      <c r="D441" s="802"/>
      <c r="E441" s="8" t="str">
        <f>Geothermal!K219</f>
        <v>NF EGS / Flash - high</v>
      </c>
      <c r="F441" s="41"/>
      <c r="G441" s="41"/>
      <c r="H441" s="41"/>
      <c r="I441" s="41"/>
      <c r="J441" s="41"/>
      <c r="K441" s="41"/>
      <c r="L441" s="41"/>
      <c r="M441" s="41"/>
      <c r="N441" s="41"/>
      <c r="O441" s="41"/>
      <c r="P441" s="41"/>
      <c r="Q441" s="41"/>
      <c r="R441" s="41"/>
      <c r="S441" s="41"/>
      <c r="T441" s="41"/>
      <c r="U441" s="41"/>
      <c r="V441" s="41"/>
      <c r="W441" s="41">
        <f>Geothermal!L219</f>
        <v>114.61</v>
      </c>
      <c r="X441" s="41">
        <f>Geothermal!M219</f>
        <v>114.61</v>
      </c>
      <c r="Y441" s="41">
        <f>Geothermal!N219</f>
        <v>114.61</v>
      </c>
      <c r="Z441" s="41">
        <f>Geothermal!O219</f>
        <v>114.61</v>
      </c>
      <c r="AA441" s="41">
        <f>Geothermal!P219</f>
        <v>114.61</v>
      </c>
      <c r="AB441" s="41">
        <f>Geothermal!Q219</f>
        <v>114.61</v>
      </c>
      <c r="AC441" s="41">
        <f>Geothermal!R219</f>
        <v>114.61</v>
      </c>
      <c r="AD441" s="41">
        <f>Geothermal!S219</f>
        <v>114.61</v>
      </c>
      <c r="AE441" s="41">
        <f>Geothermal!T219</f>
        <v>114.61</v>
      </c>
      <c r="AF441" s="41">
        <f>Geothermal!U219</f>
        <v>114.61</v>
      </c>
      <c r="AG441" s="41">
        <f>Geothermal!V219</f>
        <v>114.61</v>
      </c>
      <c r="AH441" s="41">
        <f>Geothermal!W219</f>
        <v>114.61</v>
      </c>
      <c r="AI441" s="41">
        <f>Geothermal!X219</f>
        <v>114.61</v>
      </c>
      <c r="AJ441" s="41">
        <f>Geothermal!Y219</f>
        <v>114.61</v>
      </c>
      <c r="AK441" s="41">
        <f>Geothermal!Z219</f>
        <v>114.61</v>
      </c>
      <c r="AL441" s="41">
        <f>Geothermal!AA219</f>
        <v>114.61</v>
      </c>
      <c r="AM441" s="41">
        <f>Geothermal!AB219</f>
        <v>114.61</v>
      </c>
      <c r="AN441" s="41">
        <f>Geothermal!AC219</f>
        <v>114.61</v>
      </c>
      <c r="AO441" s="41">
        <f>Geothermal!AD219</f>
        <v>114.61</v>
      </c>
      <c r="AP441" s="41">
        <f>Geothermal!AE219</f>
        <v>114.61</v>
      </c>
      <c r="AQ441" s="41">
        <f>Geothermal!AF219</f>
        <v>114.61</v>
      </c>
      <c r="AR441" s="41">
        <f>Geothermal!AG219</f>
        <v>114.61</v>
      </c>
      <c r="AS441" s="41">
        <f>Geothermal!AH219</f>
        <v>114.61</v>
      </c>
      <c r="AT441" s="41">
        <f>Geothermal!AI219</f>
        <v>114.61</v>
      </c>
      <c r="AU441" s="41">
        <f>Geothermal!AJ219</f>
        <v>114.61</v>
      </c>
      <c r="AV441" s="41">
        <f>Geothermal!AK219</f>
        <v>114.61</v>
      </c>
      <c r="AW441" s="41">
        <f>Geothermal!AL219</f>
        <v>114.61</v>
      </c>
      <c r="AX441" s="41">
        <f>Geothermal!AM219</f>
        <v>114.61</v>
      </c>
      <c r="AY441" s="41">
        <f>Geothermal!AN219</f>
        <v>114.61</v>
      </c>
      <c r="AZ441" s="41">
        <f>Geothermal!AO219</f>
        <v>114.61</v>
      </c>
      <c r="BA441" s="41">
        <f>Geothermal!AP219</f>
        <v>114.61</v>
      </c>
      <c r="BB441" s="41">
        <f>Geothermal!AQ219</f>
        <v>114.61</v>
      </c>
      <c r="BC441" s="41">
        <f>Geothermal!AR219</f>
        <v>114.61</v>
      </c>
      <c r="BD441" s="41">
        <f>Geothermal!AS219</f>
        <v>114.61</v>
      </c>
      <c r="BE441" s="41">
        <f>Geothermal!AT219</f>
        <v>114.61</v>
      </c>
      <c r="BF441" s="41">
        <f>Geothermal!AU219</f>
        <v>114.61</v>
      </c>
      <c r="BG441" s="41">
        <f>Geothermal!AV219</f>
        <v>114.61</v>
      </c>
    </row>
    <row r="442" spans="2:59">
      <c r="B442" s="874"/>
      <c r="D442" s="802"/>
      <c r="E442" s="8" t="str">
        <f>Geothermal!K220</f>
        <v>NF EGS / Binary - low</v>
      </c>
      <c r="F442" s="41"/>
      <c r="G442" s="41"/>
      <c r="H442" s="41"/>
      <c r="I442" s="41"/>
      <c r="J442" s="41"/>
      <c r="K442" s="41"/>
      <c r="L442" s="41"/>
      <c r="M442" s="41"/>
      <c r="N442" s="41"/>
      <c r="O442" s="41"/>
      <c r="P442" s="41"/>
      <c r="Q442" s="41"/>
      <c r="R442" s="41"/>
      <c r="S442" s="41"/>
      <c r="T442" s="41"/>
      <c r="U442" s="41"/>
      <c r="V442" s="41"/>
      <c r="W442" s="41">
        <f>Geothermal!L220</f>
        <v>114.61</v>
      </c>
      <c r="X442" s="41">
        <f>Geothermal!M220</f>
        <v>114.61</v>
      </c>
      <c r="Y442" s="41">
        <f>Geothermal!N220</f>
        <v>114.61</v>
      </c>
      <c r="Z442" s="41">
        <f>Geothermal!O220</f>
        <v>114.61</v>
      </c>
      <c r="AA442" s="41">
        <f>Geothermal!P220</f>
        <v>114.61</v>
      </c>
      <c r="AB442" s="41">
        <f>Geothermal!Q220</f>
        <v>114.61</v>
      </c>
      <c r="AC442" s="41">
        <f>Geothermal!R220</f>
        <v>114.61</v>
      </c>
      <c r="AD442" s="41">
        <f>Geothermal!S220</f>
        <v>114.61</v>
      </c>
      <c r="AE442" s="41">
        <f>Geothermal!T220</f>
        <v>114.61</v>
      </c>
      <c r="AF442" s="41">
        <f>Geothermal!U220</f>
        <v>114.61</v>
      </c>
      <c r="AG442" s="41">
        <f>Geothermal!V220</f>
        <v>114.61</v>
      </c>
      <c r="AH442" s="41">
        <f>Geothermal!W220</f>
        <v>114.61</v>
      </c>
      <c r="AI442" s="41">
        <f>Geothermal!X220</f>
        <v>114.61</v>
      </c>
      <c r="AJ442" s="41">
        <f>Geothermal!Y220</f>
        <v>114.61</v>
      </c>
      <c r="AK442" s="41">
        <f>Geothermal!Z220</f>
        <v>114.61</v>
      </c>
      <c r="AL442" s="41">
        <f>Geothermal!AA220</f>
        <v>114.61</v>
      </c>
      <c r="AM442" s="41">
        <f>Geothermal!AB220</f>
        <v>114.61</v>
      </c>
      <c r="AN442" s="41">
        <f>Geothermal!AC220</f>
        <v>114.61</v>
      </c>
      <c r="AO442" s="41">
        <f>Geothermal!AD220</f>
        <v>114.61</v>
      </c>
      <c r="AP442" s="41">
        <f>Geothermal!AE220</f>
        <v>114.61</v>
      </c>
      <c r="AQ442" s="41">
        <f>Geothermal!AF220</f>
        <v>114.61</v>
      </c>
      <c r="AR442" s="41">
        <f>Geothermal!AG220</f>
        <v>114.61</v>
      </c>
      <c r="AS442" s="41">
        <f>Geothermal!AH220</f>
        <v>114.61</v>
      </c>
      <c r="AT442" s="41">
        <f>Geothermal!AI220</f>
        <v>114.61</v>
      </c>
      <c r="AU442" s="41">
        <f>Geothermal!AJ220</f>
        <v>114.61</v>
      </c>
      <c r="AV442" s="41">
        <f>Geothermal!AK220</f>
        <v>114.61</v>
      </c>
      <c r="AW442" s="41">
        <f>Geothermal!AL220</f>
        <v>114.61</v>
      </c>
      <c r="AX442" s="41">
        <f>Geothermal!AM220</f>
        <v>114.61</v>
      </c>
      <c r="AY442" s="41">
        <f>Geothermal!AN220</f>
        <v>114.61</v>
      </c>
      <c r="AZ442" s="41">
        <f>Geothermal!AO220</f>
        <v>114.61</v>
      </c>
      <c r="BA442" s="41">
        <f>Geothermal!AP220</f>
        <v>114.61</v>
      </c>
      <c r="BB442" s="41">
        <f>Geothermal!AQ220</f>
        <v>114.61</v>
      </c>
      <c r="BC442" s="41">
        <f>Geothermal!AR220</f>
        <v>114.61</v>
      </c>
      <c r="BD442" s="41">
        <f>Geothermal!AS220</f>
        <v>114.61</v>
      </c>
      <c r="BE442" s="41">
        <f>Geothermal!AT220</f>
        <v>114.61</v>
      </c>
      <c r="BF442" s="41">
        <f>Geothermal!AU220</f>
        <v>114.61</v>
      </c>
      <c r="BG442" s="41">
        <f>Geothermal!AV220</f>
        <v>114.61</v>
      </c>
    </row>
    <row r="443" spans="2:59">
      <c r="B443" s="874"/>
      <c r="D443" s="802"/>
      <c r="E443" s="8" t="str">
        <f>Geothermal!K221</f>
        <v>NF EGS / Binary - mid</v>
      </c>
      <c r="F443" s="41" t="e">
        <f>Geothermal!#REF!</f>
        <v>#REF!</v>
      </c>
      <c r="G443" s="41" t="e">
        <f>Geothermal!#REF!</f>
        <v>#REF!</v>
      </c>
      <c r="H443" s="41" t="e">
        <f>Geothermal!#REF!</f>
        <v>#REF!</v>
      </c>
      <c r="I443" s="41" t="e">
        <f>Geothermal!#REF!</f>
        <v>#REF!</v>
      </c>
      <c r="J443" s="41" t="e">
        <f>Geothermal!#REF!</f>
        <v>#REF!</v>
      </c>
      <c r="K443" s="41" t="e">
        <f>Geothermal!#REF!</f>
        <v>#REF!</v>
      </c>
      <c r="L443" s="41" t="e">
        <f>Geothermal!#REF!</f>
        <v>#REF!</v>
      </c>
      <c r="M443" s="41" t="e">
        <f>Geothermal!#REF!</f>
        <v>#REF!</v>
      </c>
      <c r="N443" s="41" t="e">
        <f>Geothermal!#REF!</f>
        <v>#REF!</v>
      </c>
      <c r="O443" s="41" t="e">
        <f>Geothermal!#REF!</f>
        <v>#REF!</v>
      </c>
      <c r="P443" s="41" t="e">
        <f>Geothermal!#REF!</f>
        <v>#REF!</v>
      </c>
      <c r="Q443" s="41" t="e">
        <f>Geothermal!#REF!</f>
        <v>#REF!</v>
      </c>
      <c r="R443" s="41" t="e">
        <f>Geothermal!#REF!</f>
        <v>#REF!</v>
      </c>
      <c r="S443" s="41"/>
      <c r="T443" s="41"/>
      <c r="U443" s="41"/>
      <c r="V443" s="41">
        <f>Geothermal!$L$52</f>
        <v>114.61</v>
      </c>
      <c r="W443" s="41">
        <f>Geothermal!L221</f>
        <v>114.61</v>
      </c>
      <c r="X443" s="41">
        <f>Geothermal!M221</f>
        <v>114.61</v>
      </c>
      <c r="Y443" s="41">
        <f>Geothermal!N221</f>
        <v>114.61</v>
      </c>
      <c r="Z443" s="41">
        <f>Geothermal!O221</f>
        <v>114.61</v>
      </c>
      <c r="AA443" s="41">
        <f>Geothermal!P221</f>
        <v>114.61</v>
      </c>
      <c r="AB443" s="41">
        <f>Geothermal!Q221</f>
        <v>114.61</v>
      </c>
      <c r="AC443" s="41">
        <f>Geothermal!R221</f>
        <v>114.61</v>
      </c>
      <c r="AD443" s="41">
        <f>Geothermal!S221</f>
        <v>114.61</v>
      </c>
      <c r="AE443" s="41">
        <f>Geothermal!T221</f>
        <v>114.61</v>
      </c>
      <c r="AF443" s="41">
        <f>Geothermal!U221</f>
        <v>114.61</v>
      </c>
      <c r="AG443" s="41">
        <f>Geothermal!V221</f>
        <v>114.61</v>
      </c>
      <c r="AH443" s="41">
        <f>Geothermal!W221</f>
        <v>114.61</v>
      </c>
      <c r="AI443" s="41">
        <f>Geothermal!X221</f>
        <v>114.61</v>
      </c>
      <c r="AJ443" s="41">
        <f>Geothermal!Y221</f>
        <v>114.61</v>
      </c>
      <c r="AK443" s="41">
        <f>Geothermal!Z221</f>
        <v>114.61</v>
      </c>
      <c r="AL443" s="41">
        <f>Geothermal!AA221</f>
        <v>114.61</v>
      </c>
      <c r="AM443" s="41">
        <f>Geothermal!AB221</f>
        <v>114.61</v>
      </c>
      <c r="AN443" s="41">
        <f>Geothermal!AC221</f>
        <v>114.61</v>
      </c>
      <c r="AO443" s="41">
        <f>Geothermal!AD221</f>
        <v>114.61</v>
      </c>
      <c r="AP443" s="41">
        <f>Geothermal!AE221</f>
        <v>114.61</v>
      </c>
      <c r="AQ443" s="41">
        <f>Geothermal!AF221</f>
        <v>114.61</v>
      </c>
      <c r="AR443" s="41">
        <f>Geothermal!AG221</f>
        <v>114.61</v>
      </c>
      <c r="AS443" s="41">
        <f>Geothermal!AH221</f>
        <v>114.61</v>
      </c>
      <c r="AT443" s="41">
        <f>Geothermal!AI221</f>
        <v>114.61</v>
      </c>
      <c r="AU443" s="41">
        <f>Geothermal!AJ221</f>
        <v>114.61</v>
      </c>
      <c r="AV443" s="41">
        <f>Geothermal!AK221</f>
        <v>114.61</v>
      </c>
      <c r="AW443" s="41">
        <f>Geothermal!AL221</f>
        <v>114.61</v>
      </c>
      <c r="AX443" s="41">
        <f>Geothermal!AM221</f>
        <v>114.61</v>
      </c>
      <c r="AY443" s="41">
        <f>Geothermal!AN221</f>
        <v>114.61</v>
      </c>
      <c r="AZ443" s="41">
        <f>Geothermal!AO221</f>
        <v>114.61</v>
      </c>
      <c r="BA443" s="41">
        <f>Geothermal!AP221</f>
        <v>114.61</v>
      </c>
      <c r="BB443" s="41">
        <f>Geothermal!AQ221</f>
        <v>114.61</v>
      </c>
      <c r="BC443" s="41">
        <f>Geothermal!AR221</f>
        <v>114.61</v>
      </c>
      <c r="BD443" s="41">
        <f>Geothermal!AS221</f>
        <v>114.61</v>
      </c>
      <c r="BE443" s="41">
        <f>Geothermal!AT221</f>
        <v>114.61</v>
      </c>
      <c r="BF443" s="41">
        <f>Geothermal!AU221</f>
        <v>114.61</v>
      </c>
      <c r="BG443" s="41">
        <f>Geothermal!AV221</f>
        <v>114.61</v>
      </c>
    </row>
    <row r="444" spans="2:59">
      <c r="B444" s="874"/>
      <c r="D444" s="802"/>
      <c r="E444" s="8" t="str">
        <f>Geothermal!K222</f>
        <v>NF EGS / Binary - high</v>
      </c>
      <c r="F444" s="41"/>
      <c r="G444" s="41"/>
      <c r="H444" s="41"/>
      <c r="I444" s="41"/>
      <c r="J444" s="41"/>
      <c r="K444" s="41"/>
      <c r="L444" s="41"/>
      <c r="M444" s="41"/>
      <c r="N444" s="41"/>
      <c r="O444" s="41"/>
      <c r="P444" s="41"/>
      <c r="Q444" s="41"/>
      <c r="R444" s="41"/>
      <c r="S444" s="41"/>
      <c r="T444" s="41"/>
      <c r="U444" s="41"/>
      <c r="V444" s="41"/>
      <c r="W444" s="41">
        <f>Geothermal!L222</f>
        <v>114.61</v>
      </c>
      <c r="X444" s="41">
        <f>Geothermal!M222</f>
        <v>114.61</v>
      </c>
      <c r="Y444" s="41">
        <f>Geothermal!N222</f>
        <v>114.61</v>
      </c>
      <c r="Z444" s="41">
        <f>Geothermal!O222</f>
        <v>114.61</v>
      </c>
      <c r="AA444" s="41">
        <f>Geothermal!P222</f>
        <v>114.61</v>
      </c>
      <c r="AB444" s="41">
        <f>Geothermal!Q222</f>
        <v>114.61</v>
      </c>
      <c r="AC444" s="41">
        <f>Geothermal!R222</f>
        <v>114.61</v>
      </c>
      <c r="AD444" s="41">
        <f>Geothermal!S222</f>
        <v>114.61</v>
      </c>
      <c r="AE444" s="41">
        <f>Geothermal!T222</f>
        <v>114.61</v>
      </c>
      <c r="AF444" s="41">
        <f>Geothermal!U222</f>
        <v>114.61</v>
      </c>
      <c r="AG444" s="41">
        <f>Geothermal!V222</f>
        <v>114.61</v>
      </c>
      <c r="AH444" s="41">
        <f>Geothermal!W222</f>
        <v>114.61</v>
      </c>
      <c r="AI444" s="41">
        <f>Geothermal!X222</f>
        <v>114.61</v>
      </c>
      <c r="AJ444" s="41">
        <f>Geothermal!Y222</f>
        <v>114.61</v>
      </c>
      <c r="AK444" s="41">
        <f>Geothermal!Z222</f>
        <v>114.61</v>
      </c>
      <c r="AL444" s="41">
        <f>Geothermal!AA222</f>
        <v>114.61</v>
      </c>
      <c r="AM444" s="41">
        <f>Geothermal!AB222</f>
        <v>114.61</v>
      </c>
      <c r="AN444" s="41">
        <f>Geothermal!AC222</f>
        <v>114.61</v>
      </c>
      <c r="AO444" s="41">
        <f>Geothermal!AD222</f>
        <v>114.61</v>
      </c>
      <c r="AP444" s="41">
        <f>Geothermal!AE222</f>
        <v>114.61</v>
      </c>
      <c r="AQ444" s="41">
        <f>Geothermal!AF222</f>
        <v>114.61</v>
      </c>
      <c r="AR444" s="41">
        <f>Geothermal!AG222</f>
        <v>114.61</v>
      </c>
      <c r="AS444" s="41">
        <f>Geothermal!AH222</f>
        <v>114.61</v>
      </c>
      <c r="AT444" s="41">
        <f>Geothermal!AI222</f>
        <v>114.61</v>
      </c>
      <c r="AU444" s="41">
        <f>Geothermal!AJ222</f>
        <v>114.61</v>
      </c>
      <c r="AV444" s="41">
        <f>Geothermal!AK222</f>
        <v>114.61</v>
      </c>
      <c r="AW444" s="41">
        <f>Geothermal!AL222</f>
        <v>114.61</v>
      </c>
      <c r="AX444" s="41">
        <f>Geothermal!AM222</f>
        <v>114.61</v>
      </c>
      <c r="AY444" s="41">
        <f>Geothermal!AN222</f>
        <v>114.61</v>
      </c>
      <c r="AZ444" s="41">
        <f>Geothermal!AO222</f>
        <v>114.61</v>
      </c>
      <c r="BA444" s="41">
        <f>Geothermal!AP222</f>
        <v>114.61</v>
      </c>
      <c r="BB444" s="41">
        <f>Geothermal!AQ222</f>
        <v>114.61</v>
      </c>
      <c r="BC444" s="41">
        <f>Geothermal!AR222</f>
        <v>114.61</v>
      </c>
      <c r="BD444" s="41">
        <f>Geothermal!AS222</f>
        <v>114.61</v>
      </c>
      <c r="BE444" s="41">
        <f>Geothermal!AT222</f>
        <v>114.61</v>
      </c>
      <c r="BF444" s="41">
        <f>Geothermal!AU222</f>
        <v>114.61</v>
      </c>
      <c r="BG444" s="41">
        <f>Geothermal!AV222</f>
        <v>114.61</v>
      </c>
    </row>
    <row r="445" spans="2:59">
      <c r="B445" s="874"/>
      <c r="D445" s="802"/>
      <c r="E445" s="8" t="str">
        <f>Geothermal!K223</f>
        <v>Deep EGS / Flash - low</v>
      </c>
      <c r="F445" s="41"/>
      <c r="G445" s="41"/>
      <c r="H445" s="41"/>
      <c r="I445" s="41"/>
      <c r="J445" s="41"/>
      <c r="K445" s="41"/>
      <c r="L445" s="41"/>
      <c r="M445" s="41"/>
      <c r="N445" s="41"/>
      <c r="O445" s="41"/>
      <c r="P445" s="41"/>
      <c r="Q445" s="41"/>
      <c r="R445" s="41"/>
      <c r="S445" s="41"/>
      <c r="T445" s="41"/>
      <c r="U445" s="41"/>
      <c r="V445" s="41"/>
      <c r="W445" s="41">
        <f>Geothermal!L223</f>
        <v>114.61</v>
      </c>
      <c r="X445" s="41">
        <f>Geothermal!M223</f>
        <v>114.61</v>
      </c>
      <c r="Y445" s="41">
        <f>Geothermal!N223</f>
        <v>114.61</v>
      </c>
      <c r="Z445" s="41">
        <f>Geothermal!O223</f>
        <v>114.61</v>
      </c>
      <c r="AA445" s="41">
        <f>Geothermal!P223</f>
        <v>114.61</v>
      </c>
      <c r="AB445" s="41">
        <f>Geothermal!Q223</f>
        <v>114.61</v>
      </c>
      <c r="AC445" s="41">
        <f>Geothermal!R223</f>
        <v>114.61</v>
      </c>
      <c r="AD445" s="41">
        <f>Geothermal!S223</f>
        <v>114.61</v>
      </c>
      <c r="AE445" s="41">
        <f>Geothermal!T223</f>
        <v>114.61</v>
      </c>
      <c r="AF445" s="41">
        <f>Geothermal!U223</f>
        <v>114.61</v>
      </c>
      <c r="AG445" s="41">
        <f>Geothermal!V223</f>
        <v>114.61</v>
      </c>
      <c r="AH445" s="41">
        <f>Geothermal!W223</f>
        <v>114.61</v>
      </c>
      <c r="AI445" s="41">
        <f>Geothermal!X223</f>
        <v>114.61</v>
      </c>
      <c r="AJ445" s="41">
        <f>Geothermal!Y223</f>
        <v>114.61</v>
      </c>
      <c r="AK445" s="41">
        <f>Geothermal!Z223</f>
        <v>114.61</v>
      </c>
      <c r="AL445" s="41">
        <f>Geothermal!AA223</f>
        <v>114.61</v>
      </c>
      <c r="AM445" s="41">
        <f>Geothermal!AB223</f>
        <v>114.61</v>
      </c>
      <c r="AN445" s="41">
        <f>Geothermal!AC223</f>
        <v>114.61</v>
      </c>
      <c r="AO445" s="41">
        <f>Geothermal!AD223</f>
        <v>114.61</v>
      </c>
      <c r="AP445" s="41">
        <f>Geothermal!AE223</f>
        <v>114.61</v>
      </c>
      <c r="AQ445" s="41">
        <f>Geothermal!AF223</f>
        <v>114.61</v>
      </c>
      <c r="AR445" s="41">
        <f>Geothermal!AG223</f>
        <v>114.61</v>
      </c>
      <c r="AS445" s="41">
        <f>Geothermal!AH223</f>
        <v>114.61</v>
      </c>
      <c r="AT445" s="41">
        <f>Geothermal!AI223</f>
        <v>114.61</v>
      </c>
      <c r="AU445" s="41">
        <f>Geothermal!AJ223</f>
        <v>114.61</v>
      </c>
      <c r="AV445" s="41">
        <f>Geothermal!AK223</f>
        <v>114.61</v>
      </c>
      <c r="AW445" s="41">
        <f>Geothermal!AL223</f>
        <v>114.61</v>
      </c>
      <c r="AX445" s="41">
        <f>Geothermal!AM223</f>
        <v>114.61</v>
      </c>
      <c r="AY445" s="41">
        <f>Geothermal!AN223</f>
        <v>114.61</v>
      </c>
      <c r="AZ445" s="41">
        <f>Geothermal!AO223</f>
        <v>114.61</v>
      </c>
      <c r="BA445" s="41">
        <f>Geothermal!AP223</f>
        <v>114.61</v>
      </c>
      <c r="BB445" s="41">
        <f>Geothermal!AQ223</f>
        <v>114.61</v>
      </c>
      <c r="BC445" s="41">
        <f>Geothermal!AR223</f>
        <v>114.61</v>
      </c>
      <c r="BD445" s="41">
        <f>Geothermal!AS223</f>
        <v>114.61</v>
      </c>
      <c r="BE445" s="41">
        <f>Geothermal!AT223</f>
        <v>114.61</v>
      </c>
      <c r="BF445" s="41">
        <f>Geothermal!AU223</f>
        <v>114.61</v>
      </c>
      <c r="BG445" s="41">
        <f>Geothermal!AV223</f>
        <v>114.61</v>
      </c>
    </row>
    <row r="446" spans="2:59">
      <c r="B446" s="874"/>
      <c r="D446" s="802"/>
      <c r="E446" s="8" t="str">
        <f>Geothermal!K224</f>
        <v>Deep EGS / Flash - mid</v>
      </c>
      <c r="F446" s="41" t="e">
        <f>Geothermal!#REF!</f>
        <v>#REF!</v>
      </c>
      <c r="G446" s="41" t="e">
        <f>Geothermal!#REF!</f>
        <v>#REF!</v>
      </c>
      <c r="H446" s="41" t="e">
        <f>Geothermal!#REF!</f>
        <v>#REF!</v>
      </c>
      <c r="I446" s="41" t="e">
        <f>Geothermal!#REF!</f>
        <v>#REF!</v>
      </c>
      <c r="J446" s="41" t="e">
        <f>Geothermal!#REF!</f>
        <v>#REF!</v>
      </c>
      <c r="K446" s="41" t="e">
        <f>Geothermal!#REF!</f>
        <v>#REF!</v>
      </c>
      <c r="L446" s="41" t="e">
        <f>Geothermal!#REF!</f>
        <v>#REF!</v>
      </c>
      <c r="M446" s="41" t="e">
        <f>Geothermal!#REF!</f>
        <v>#REF!</v>
      </c>
      <c r="N446" s="41" t="e">
        <f>Geothermal!#REF!</f>
        <v>#REF!</v>
      </c>
      <c r="O446" s="41" t="e">
        <f>Geothermal!#REF!</f>
        <v>#REF!</v>
      </c>
      <c r="P446" s="41" t="e">
        <f>Geothermal!#REF!</f>
        <v>#REF!</v>
      </c>
      <c r="Q446" s="41" t="e">
        <f>Geothermal!#REF!</f>
        <v>#REF!</v>
      </c>
      <c r="R446" s="41" t="e">
        <f>Geothermal!#REF!</f>
        <v>#REF!</v>
      </c>
      <c r="S446" s="41"/>
      <c r="T446" s="41"/>
      <c r="U446" s="41"/>
      <c r="V446" s="41">
        <f>Geothermal!$L$53</f>
        <v>114.61</v>
      </c>
      <c r="W446" s="41">
        <f>Geothermal!L224</f>
        <v>114.61</v>
      </c>
      <c r="X446" s="41">
        <f>Geothermal!M224</f>
        <v>114.61</v>
      </c>
      <c r="Y446" s="41">
        <f>Geothermal!N224</f>
        <v>114.61</v>
      </c>
      <c r="Z446" s="41">
        <f>Geothermal!O224</f>
        <v>114.61</v>
      </c>
      <c r="AA446" s="41">
        <f>Geothermal!P224</f>
        <v>114.61</v>
      </c>
      <c r="AB446" s="41">
        <f>Geothermal!Q224</f>
        <v>114.61</v>
      </c>
      <c r="AC446" s="41">
        <f>Geothermal!R224</f>
        <v>114.61</v>
      </c>
      <c r="AD446" s="41">
        <f>Geothermal!S224</f>
        <v>114.61</v>
      </c>
      <c r="AE446" s="41">
        <f>Geothermal!T224</f>
        <v>114.61</v>
      </c>
      <c r="AF446" s="41">
        <f>Geothermal!U224</f>
        <v>114.61</v>
      </c>
      <c r="AG446" s="41">
        <f>Geothermal!V224</f>
        <v>114.61</v>
      </c>
      <c r="AH446" s="41">
        <f>Geothermal!W224</f>
        <v>114.61</v>
      </c>
      <c r="AI446" s="41">
        <f>Geothermal!X224</f>
        <v>114.61</v>
      </c>
      <c r="AJ446" s="41">
        <f>Geothermal!Y224</f>
        <v>114.61</v>
      </c>
      <c r="AK446" s="41">
        <f>Geothermal!Z224</f>
        <v>114.61</v>
      </c>
      <c r="AL446" s="41">
        <f>Geothermal!AA224</f>
        <v>114.61</v>
      </c>
      <c r="AM446" s="41">
        <f>Geothermal!AB224</f>
        <v>114.61</v>
      </c>
      <c r="AN446" s="41">
        <f>Geothermal!AC224</f>
        <v>114.61</v>
      </c>
      <c r="AO446" s="41">
        <f>Geothermal!AD224</f>
        <v>114.61</v>
      </c>
      <c r="AP446" s="41">
        <f>Geothermal!AE224</f>
        <v>114.61</v>
      </c>
      <c r="AQ446" s="41">
        <f>Geothermal!AF224</f>
        <v>114.61</v>
      </c>
      <c r="AR446" s="41">
        <f>Geothermal!AG224</f>
        <v>114.61</v>
      </c>
      <c r="AS446" s="41">
        <f>Geothermal!AH224</f>
        <v>114.61</v>
      </c>
      <c r="AT446" s="41">
        <f>Geothermal!AI224</f>
        <v>114.61</v>
      </c>
      <c r="AU446" s="41">
        <f>Geothermal!AJ224</f>
        <v>114.61</v>
      </c>
      <c r="AV446" s="41">
        <f>Geothermal!AK224</f>
        <v>114.61</v>
      </c>
      <c r="AW446" s="41">
        <f>Geothermal!AL224</f>
        <v>114.61</v>
      </c>
      <c r="AX446" s="41">
        <f>Geothermal!AM224</f>
        <v>114.61</v>
      </c>
      <c r="AY446" s="41">
        <f>Geothermal!AN224</f>
        <v>114.61</v>
      </c>
      <c r="AZ446" s="41">
        <f>Geothermal!AO224</f>
        <v>114.61</v>
      </c>
      <c r="BA446" s="41">
        <f>Geothermal!AP224</f>
        <v>114.61</v>
      </c>
      <c r="BB446" s="41">
        <f>Geothermal!AQ224</f>
        <v>114.61</v>
      </c>
      <c r="BC446" s="41">
        <f>Geothermal!AR224</f>
        <v>114.61</v>
      </c>
      <c r="BD446" s="41">
        <f>Geothermal!AS224</f>
        <v>114.61</v>
      </c>
      <c r="BE446" s="41">
        <f>Geothermal!AT224</f>
        <v>114.61</v>
      </c>
      <c r="BF446" s="41">
        <f>Geothermal!AU224</f>
        <v>114.61</v>
      </c>
      <c r="BG446" s="41">
        <f>Geothermal!AV224</f>
        <v>114.61</v>
      </c>
    </row>
    <row r="447" spans="2:59">
      <c r="B447" s="874"/>
      <c r="D447" s="802"/>
      <c r="E447" s="8" t="str">
        <f>Geothermal!K225</f>
        <v>Deep EGS / Flash - high</v>
      </c>
      <c r="F447" s="41"/>
      <c r="G447" s="41"/>
      <c r="H447" s="41"/>
      <c r="I447" s="41"/>
      <c r="J447" s="41"/>
      <c r="K447" s="41"/>
      <c r="L447" s="41"/>
      <c r="M447" s="41"/>
      <c r="N447" s="41"/>
      <c r="O447" s="41"/>
      <c r="P447" s="41"/>
      <c r="Q447" s="41"/>
      <c r="R447" s="41"/>
      <c r="S447" s="41"/>
      <c r="T447" s="41"/>
      <c r="U447" s="41"/>
      <c r="V447" s="41"/>
      <c r="W447" s="41">
        <f>Geothermal!L225</f>
        <v>114.61</v>
      </c>
      <c r="X447" s="41">
        <f>Geothermal!M225</f>
        <v>114.61</v>
      </c>
      <c r="Y447" s="41">
        <f>Geothermal!N225</f>
        <v>114.61</v>
      </c>
      <c r="Z447" s="41">
        <f>Geothermal!O225</f>
        <v>114.61</v>
      </c>
      <c r="AA447" s="41">
        <f>Geothermal!P225</f>
        <v>114.61</v>
      </c>
      <c r="AB447" s="41">
        <f>Geothermal!Q225</f>
        <v>114.61</v>
      </c>
      <c r="AC447" s="41">
        <f>Geothermal!R225</f>
        <v>114.61</v>
      </c>
      <c r="AD447" s="41">
        <f>Geothermal!S225</f>
        <v>114.61</v>
      </c>
      <c r="AE447" s="41">
        <f>Geothermal!T225</f>
        <v>114.61</v>
      </c>
      <c r="AF447" s="41">
        <f>Geothermal!U225</f>
        <v>114.61</v>
      </c>
      <c r="AG447" s="41">
        <f>Geothermal!V225</f>
        <v>114.61</v>
      </c>
      <c r="AH447" s="41">
        <f>Geothermal!W225</f>
        <v>114.61</v>
      </c>
      <c r="AI447" s="41">
        <f>Geothermal!X225</f>
        <v>114.61</v>
      </c>
      <c r="AJ447" s="41">
        <f>Geothermal!Y225</f>
        <v>114.61</v>
      </c>
      <c r="AK447" s="41">
        <f>Geothermal!Z225</f>
        <v>114.61</v>
      </c>
      <c r="AL447" s="41">
        <f>Geothermal!AA225</f>
        <v>114.61</v>
      </c>
      <c r="AM447" s="41">
        <f>Geothermal!AB225</f>
        <v>114.61</v>
      </c>
      <c r="AN447" s="41">
        <f>Geothermal!AC225</f>
        <v>114.61</v>
      </c>
      <c r="AO447" s="41">
        <f>Geothermal!AD225</f>
        <v>114.61</v>
      </c>
      <c r="AP447" s="41">
        <f>Geothermal!AE225</f>
        <v>114.61</v>
      </c>
      <c r="AQ447" s="41">
        <f>Geothermal!AF225</f>
        <v>114.61</v>
      </c>
      <c r="AR447" s="41">
        <f>Geothermal!AG225</f>
        <v>114.61</v>
      </c>
      <c r="AS447" s="41">
        <f>Geothermal!AH225</f>
        <v>114.61</v>
      </c>
      <c r="AT447" s="41">
        <f>Geothermal!AI225</f>
        <v>114.61</v>
      </c>
      <c r="AU447" s="41">
        <f>Geothermal!AJ225</f>
        <v>114.61</v>
      </c>
      <c r="AV447" s="41">
        <f>Geothermal!AK225</f>
        <v>114.61</v>
      </c>
      <c r="AW447" s="41">
        <f>Geothermal!AL225</f>
        <v>114.61</v>
      </c>
      <c r="AX447" s="41">
        <f>Geothermal!AM225</f>
        <v>114.61</v>
      </c>
      <c r="AY447" s="41">
        <f>Geothermal!AN225</f>
        <v>114.61</v>
      </c>
      <c r="AZ447" s="41">
        <f>Geothermal!AO225</f>
        <v>114.61</v>
      </c>
      <c r="BA447" s="41">
        <f>Geothermal!AP225</f>
        <v>114.61</v>
      </c>
      <c r="BB447" s="41">
        <f>Geothermal!AQ225</f>
        <v>114.61</v>
      </c>
      <c r="BC447" s="41">
        <f>Geothermal!AR225</f>
        <v>114.61</v>
      </c>
      <c r="BD447" s="41">
        <f>Geothermal!AS225</f>
        <v>114.61</v>
      </c>
      <c r="BE447" s="41">
        <f>Geothermal!AT225</f>
        <v>114.61</v>
      </c>
      <c r="BF447" s="41">
        <f>Geothermal!AU225</f>
        <v>114.61</v>
      </c>
      <c r="BG447" s="41">
        <f>Geothermal!AV225</f>
        <v>114.61</v>
      </c>
    </row>
    <row r="448" spans="2:59">
      <c r="B448" s="874"/>
      <c r="D448" s="802"/>
      <c r="E448" s="8" t="str">
        <f>Geothermal!K226</f>
        <v>Deep EGS / Binary - low</v>
      </c>
      <c r="F448" s="41"/>
      <c r="G448" s="41"/>
      <c r="H448" s="41"/>
      <c r="I448" s="41"/>
      <c r="J448" s="41"/>
      <c r="K448" s="41"/>
      <c r="L448" s="41"/>
      <c r="M448" s="41"/>
      <c r="N448" s="41"/>
      <c r="O448" s="41"/>
      <c r="P448" s="41"/>
      <c r="Q448" s="41"/>
      <c r="R448" s="41"/>
      <c r="S448" s="41"/>
      <c r="T448" s="41"/>
      <c r="U448" s="41"/>
      <c r="V448" s="41"/>
      <c r="W448" s="41">
        <f>Geothermal!L226</f>
        <v>114.61</v>
      </c>
      <c r="X448" s="41">
        <f>Geothermal!M226</f>
        <v>114.61</v>
      </c>
      <c r="Y448" s="41">
        <f>Geothermal!N226</f>
        <v>114.61</v>
      </c>
      <c r="Z448" s="41">
        <f>Geothermal!O226</f>
        <v>114.61</v>
      </c>
      <c r="AA448" s="41">
        <f>Geothermal!P226</f>
        <v>114.61</v>
      </c>
      <c r="AB448" s="41">
        <f>Geothermal!Q226</f>
        <v>114.61</v>
      </c>
      <c r="AC448" s="41">
        <f>Geothermal!R226</f>
        <v>114.61</v>
      </c>
      <c r="AD448" s="41">
        <f>Geothermal!S226</f>
        <v>114.61</v>
      </c>
      <c r="AE448" s="41">
        <f>Geothermal!T226</f>
        <v>114.61</v>
      </c>
      <c r="AF448" s="41">
        <f>Geothermal!U226</f>
        <v>114.61</v>
      </c>
      <c r="AG448" s="41">
        <f>Geothermal!V226</f>
        <v>114.61</v>
      </c>
      <c r="AH448" s="41">
        <f>Geothermal!W226</f>
        <v>114.61</v>
      </c>
      <c r="AI448" s="41">
        <f>Geothermal!X226</f>
        <v>114.61</v>
      </c>
      <c r="AJ448" s="41">
        <f>Geothermal!Y226</f>
        <v>114.61</v>
      </c>
      <c r="AK448" s="41">
        <f>Geothermal!Z226</f>
        <v>114.61</v>
      </c>
      <c r="AL448" s="41">
        <f>Geothermal!AA226</f>
        <v>114.61</v>
      </c>
      <c r="AM448" s="41">
        <f>Geothermal!AB226</f>
        <v>114.61</v>
      </c>
      <c r="AN448" s="41">
        <f>Geothermal!AC226</f>
        <v>114.61</v>
      </c>
      <c r="AO448" s="41">
        <f>Geothermal!AD226</f>
        <v>114.61</v>
      </c>
      <c r="AP448" s="41">
        <f>Geothermal!AE226</f>
        <v>114.61</v>
      </c>
      <c r="AQ448" s="41">
        <f>Geothermal!AF226</f>
        <v>114.61</v>
      </c>
      <c r="AR448" s="41">
        <f>Geothermal!AG226</f>
        <v>114.61</v>
      </c>
      <c r="AS448" s="41">
        <f>Geothermal!AH226</f>
        <v>114.61</v>
      </c>
      <c r="AT448" s="41">
        <f>Geothermal!AI226</f>
        <v>114.61</v>
      </c>
      <c r="AU448" s="41">
        <f>Geothermal!AJ226</f>
        <v>114.61</v>
      </c>
      <c r="AV448" s="41">
        <f>Geothermal!AK226</f>
        <v>114.61</v>
      </c>
      <c r="AW448" s="41">
        <f>Geothermal!AL226</f>
        <v>114.61</v>
      </c>
      <c r="AX448" s="41">
        <f>Geothermal!AM226</f>
        <v>114.61</v>
      </c>
      <c r="AY448" s="41">
        <f>Geothermal!AN226</f>
        <v>114.61</v>
      </c>
      <c r="AZ448" s="41">
        <f>Geothermal!AO226</f>
        <v>114.61</v>
      </c>
      <c r="BA448" s="41">
        <f>Geothermal!AP226</f>
        <v>114.61</v>
      </c>
      <c r="BB448" s="41">
        <f>Geothermal!AQ226</f>
        <v>114.61</v>
      </c>
      <c r="BC448" s="41">
        <f>Geothermal!AR226</f>
        <v>114.61</v>
      </c>
      <c r="BD448" s="41">
        <f>Geothermal!AS226</f>
        <v>114.61</v>
      </c>
      <c r="BE448" s="41">
        <f>Geothermal!AT226</f>
        <v>114.61</v>
      </c>
      <c r="BF448" s="41">
        <f>Geothermal!AU226</f>
        <v>114.61</v>
      </c>
      <c r="BG448" s="41">
        <f>Geothermal!AV226</f>
        <v>114.61</v>
      </c>
    </row>
    <row r="449" spans="1:116">
      <c r="B449" s="874"/>
      <c r="D449" s="802"/>
      <c r="E449" s="8" t="str">
        <f>Geothermal!K227</f>
        <v>Deep EGS / Binary - mid</v>
      </c>
      <c r="F449" s="41" t="e">
        <f>Geothermal!#REF!</f>
        <v>#REF!</v>
      </c>
      <c r="G449" s="41" t="e">
        <f>Geothermal!#REF!</f>
        <v>#REF!</v>
      </c>
      <c r="H449" s="41" t="e">
        <f>Geothermal!#REF!</f>
        <v>#REF!</v>
      </c>
      <c r="I449" s="41" t="e">
        <f>Geothermal!#REF!</f>
        <v>#REF!</v>
      </c>
      <c r="J449" s="41" t="e">
        <f>Geothermal!#REF!</f>
        <v>#REF!</v>
      </c>
      <c r="K449" s="41" t="e">
        <f>Geothermal!#REF!</f>
        <v>#REF!</v>
      </c>
      <c r="L449" s="41" t="e">
        <f>Geothermal!#REF!</f>
        <v>#REF!</v>
      </c>
      <c r="M449" s="41" t="e">
        <f>Geothermal!#REF!</f>
        <v>#REF!</v>
      </c>
      <c r="N449" s="41" t="e">
        <f>Geothermal!#REF!</f>
        <v>#REF!</v>
      </c>
      <c r="O449" s="41" t="e">
        <f>Geothermal!#REF!</f>
        <v>#REF!</v>
      </c>
      <c r="P449" s="41" t="e">
        <f>Geothermal!#REF!</f>
        <v>#REF!</v>
      </c>
      <c r="Q449" s="41" t="e">
        <f>Geothermal!#REF!</f>
        <v>#REF!</v>
      </c>
      <c r="R449" s="41" t="e">
        <f>Geothermal!#REF!</f>
        <v>#REF!</v>
      </c>
      <c r="S449" s="41"/>
      <c r="T449" s="41"/>
      <c r="U449" s="41"/>
      <c r="V449" s="41">
        <f>Geothermal!$L$54</f>
        <v>114.61</v>
      </c>
      <c r="W449" s="41">
        <f>Geothermal!L227</f>
        <v>114.61</v>
      </c>
      <c r="X449" s="41">
        <f>Geothermal!M227</f>
        <v>114.61</v>
      </c>
      <c r="Y449" s="41">
        <f>Geothermal!N227</f>
        <v>114.61</v>
      </c>
      <c r="Z449" s="41">
        <f>Geothermal!O227</f>
        <v>114.61</v>
      </c>
      <c r="AA449" s="41">
        <f>Geothermal!P227</f>
        <v>114.61</v>
      </c>
      <c r="AB449" s="41">
        <f>Geothermal!Q227</f>
        <v>114.61</v>
      </c>
      <c r="AC449" s="41">
        <f>Geothermal!R227</f>
        <v>114.61</v>
      </c>
      <c r="AD449" s="41">
        <f>Geothermal!S227</f>
        <v>114.61</v>
      </c>
      <c r="AE449" s="41">
        <f>Geothermal!T227</f>
        <v>114.61</v>
      </c>
      <c r="AF449" s="41">
        <f>Geothermal!U227</f>
        <v>114.61</v>
      </c>
      <c r="AG449" s="41">
        <f>Geothermal!V227</f>
        <v>114.61</v>
      </c>
      <c r="AH449" s="41">
        <f>Geothermal!W227</f>
        <v>114.61</v>
      </c>
      <c r="AI449" s="41">
        <f>Geothermal!X227</f>
        <v>114.61</v>
      </c>
      <c r="AJ449" s="41">
        <f>Geothermal!Y227</f>
        <v>114.61</v>
      </c>
      <c r="AK449" s="41">
        <f>Geothermal!Z227</f>
        <v>114.61</v>
      </c>
      <c r="AL449" s="41">
        <f>Geothermal!AA227</f>
        <v>114.61</v>
      </c>
      <c r="AM449" s="41">
        <f>Geothermal!AB227</f>
        <v>114.61</v>
      </c>
      <c r="AN449" s="41">
        <f>Geothermal!AC227</f>
        <v>114.61</v>
      </c>
      <c r="AO449" s="41">
        <f>Geothermal!AD227</f>
        <v>114.61</v>
      </c>
      <c r="AP449" s="41">
        <f>Geothermal!AE227</f>
        <v>114.61</v>
      </c>
      <c r="AQ449" s="41">
        <f>Geothermal!AF227</f>
        <v>114.61</v>
      </c>
      <c r="AR449" s="41">
        <f>Geothermal!AG227</f>
        <v>114.61</v>
      </c>
      <c r="AS449" s="41">
        <f>Geothermal!AH227</f>
        <v>114.61</v>
      </c>
      <c r="AT449" s="41">
        <f>Geothermal!AI227</f>
        <v>114.61</v>
      </c>
      <c r="AU449" s="41">
        <f>Geothermal!AJ227</f>
        <v>114.61</v>
      </c>
      <c r="AV449" s="41">
        <f>Geothermal!AK227</f>
        <v>114.61</v>
      </c>
      <c r="AW449" s="41">
        <f>Geothermal!AL227</f>
        <v>114.61</v>
      </c>
      <c r="AX449" s="41">
        <f>Geothermal!AM227</f>
        <v>114.61</v>
      </c>
      <c r="AY449" s="41">
        <f>Geothermal!AN227</f>
        <v>114.61</v>
      </c>
      <c r="AZ449" s="41">
        <f>Geothermal!AO227</f>
        <v>114.61</v>
      </c>
      <c r="BA449" s="41">
        <f>Geothermal!AP227</f>
        <v>114.61</v>
      </c>
      <c r="BB449" s="41">
        <f>Geothermal!AQ227</f>
        <v>114.61</v>
      </c>
      <c r="BC449" s="41">
        <f>Geothermal!AR227</f>
        <v>114.61</v>
      </c>
      <c r="BD449" s="41">
        <f>Geothermal!AS227</f>
        <v>114.61</v>
      </c>
      <c r="BE449" s="41">
        <f>Geothermal!AT227</f>
        <v>114.61</v>
      </c>
      <c r="BF449" s="41">
        <f>Geothermal!AU227</f>
        <v>114.61</v>
      </c>
      <c r="BG449" s="41">
        <f>Geothermal!AV227</f>
        <v>114.61</v>
      </c>
    </row>
    <row r="450" spans="1:116">
      <c r="B450" s="874"/>
      <c r="D450" s="802"/>
      <c r="E450" s="8" t="str">
        <f>Geothermal!K228</f>
        <v>Deep EGS / Binary - high</v>
      </c>
      <c r="F450" s="41"/>
      <c r="G450" s="41"/>
      <c r="H450" s="41"/>
      <c r="I450" s="41"/>
      <c r="J450" s="41"/>
      <c r="K450" s="41"/>
      <c r="L450" s="41"/>
      <c r="M450" s="41"/>
      <c r="N450" s="41"/>
      <c r="O450" s="41"/>
      <c r="P450" s="41"/>
      <c r="Q450" s="41"/>
      <c r="R450" s="41"/>
      <c r="S450" s="41"/>
      <c r="T450" s="41"/>
      <c r="U450" s="41"/>
      <c r="V450" s="41"/>
      <c r="W450" s="41">
        <f>Geothermal!L228</f>
        <v>114.61</v>
      </c>
      <c r="X450" s="41">
        <f>Geothermal!M228</f>
        <v>114.61</v>
      </c>
      <c r="Y450" s="41">
        <f>Geothermal!N228</f>
        <v>114.61</v>
      </c>
      <c r="Z450" s="41">
        <f>Geothermal!O228</f>
        <v>114.61</v>
      </c>
      <c r="AA450" s="41">
        <f>Geothermal!P228</f>
        <v>114.61</v>
      </c>
      <c r="AB450" s="41">
        <f>Geothermal!Q228</f>
        <v>114.61</v>
      </c>
      <c r="AC450" s="41">
        <f>Geothermal!R228</f>
        <v>114.61</v>
      </c>
      <c r="AD450" s="41">
        <f>Geothermal!S228</f>
        <v>114.61</v>
      </c>
      <c r="AE450" s="41">
        <f>Geothermal!T228</f>
        <v>114.61</v>
      </c>
      <c r="AF450" s="41">
        <f>Geothermal!U228</f>
        <v>114.61</v>
      </c>
      <c r="AG450" s="41">
        <f>Geothermal!V228</f>
        <v>114.61</v>
      </c>
      <c r="AH450" s="41">
        <f>Geothermal!W228</f>
        <v>114.61</v>
      </c>
      <c r="AI450" s="41">
        <f>Geothermal!X228</f>
        <v>114.61</v>
      </c>
      <c r="AJ450" s="41">
        <f>Geothermal!Y228</f>
        <v>114.61</v>
      </c>
      <c r="AK450" s="41">
        <f>Geothermal!Z228</f>
        <v>114.61</v>
      </c>
      <c r="AL450" s="41">
        <f>Geothermal!AA228</f>
        <v>114.61</v>
      </c>
      <c r="AM450" s="41">
        <f>Geothermal!AB228</f>
        <v>114.61</v>
      </c>
      <c r="AN450" s="41">
        <f>Geothermal!AC228</f>
        <v>114.61</v>
      </c>
      <c r="AO450" s="41">
        <f>Geothermal!AD228</f>
        <v>114.61</v>
      </c>
      <c r="AP450" s="41">
        <f>Geothermal!AE228</f>
        <v>114.61</v>
      </c>
      <c r="AQ450" s="41">
        <f>Geothermal!AF228</f>
        <v>114.61</v>
      </c>
      <c r="AR450" s="41">
        <f>Geothermal!AG228</f>
        <v>114.61</v>
      </c>
      <c r="AS450" s="41">
        <f>Geothermal!AH228</f>
        <v>114.61</v>
      </c>
      <c r="AT450" s="41">
        <f>Geothermal!AI228</f>
        <v>114.61</v>
      </c>
      <c r="AU450" s="41">
        <f>Geothermal!AJ228</f>
        <v>114.61</v>
      </c>
      <c r="AV450" s="41">
        <f>Geothermal!AK228</f>
        <v>114.61</v>
      </c>
      <c r="AW450" s="41">
        <f>Geothermal!AL228</f>
        <v>114.61</v>
      </c>
      <c r="AX450" s="41">
        <f>Geothermal!AM228</f>
        <v>114.61</v>
      </c>
      <c r="AY450" s="41">
        <f>Geothermal!AN228</f>
        <v>114.61</v>
      </c>
      <c r="AZ450" s="41">
        <f>Geothermal!AO228</f>
        <v>114.61</v>
      </c>
      <c r="BA450" s="41">
        <f>Geothermal!AP228</f>
        <v>114.61</v>
      </c>
      <c r="BB450" s="41">
        <f>Geothermal!AQ228</f>
        <v>114.61</v>
      </c>
      <c r="BC450" s="41">
        <f>Geothermal!AR228</f>
        <v>114.61</v>
      </c>
      <c r="BD450" s="41">
        <f>Geothermal!AS228</f>
        <v>114.61</v>
      </c>
      <c r="BE450" s="41">
        <f>Geothermal!AT228</f>
        <v>114.61</v>
      </c>
      <c r="BF450" s="41">
        <f>Geothermal!AU228</f>
        <v>114.61</v>
      </c>
      <c r="BG450" s="41">
        <f>Geothermal!AV228</f>
        <v>114.61</v>
      </c>
    </row>
    <row r="453" spans="1:116" s="700" customFormat="1">
      <c r="A453" s="700" t="s">
        <v>4</v>
      </c>
    </row>
    <row r="454" spans="1:116" s="4" customFormat="1" ht="14.1" customHeight="1">
      <c r="G454" s="19"/>
      <c r="L454" s="24">
        <f>Q154+1</f>
        <v>1</v>
      </c>
      <c r="M454" s="24">
        <f t="shared" ref="M454:AE454" si="42">L454+1</f>
        <v>2</v>
      </c>
      <c r="N454" s="24">
        <f>M454+1</f>
        <v>3</v>
      </c>
      <c r="O454" s="24">
        <f>N454+1</f>
        <v>4</v>
      </c>
      <c r="P454" s="24">
        <f t="shared" si="42"/>
        <v>5</v>
      </c>
      <c r="Q454" s="24">
        <f t="shared" si="42"/>
        <v>6</v>
      </c>
      <c r="R454" s="24">
        <f>Q454+1</f>
        <v>7</v>
      </c>
      <c r="S454" s="24"/>
      <c r="T454" s="24"/>
      <c r="U454" s="24"/>
      <c r="V454" s="24">
        <f>R454+1</f>
        <v>8</v>
      </c>
      <c r="W454" s="24">
        <f t="shared" si="42"/>
        <v>9</v>
      </c>
      <c r="X454" s="24">
        <f t="shared" si="42"/>
        <v>10</v>
      </c>
      <c r="Y454" s="24">
        <f>X454+1</f>
        <v>11</v>
      </c>
      <c r="Z454" s="24">
        <f>Y454+1</f>
        <v>12</v>
      </c>
      <c r="AA454" s="24">
        <f t="shared" si="42"/>
        <v>13</v>
      </c>
      <c r="AB454" s="24">
        <f t="shared" si="42"/>
        <v>14</v>
      </c>
      <c r="AC454" s="24">
        <f t="shared" si="42"/>
        <v>15</v>
      </c>
      <c r="AD454" s="24">
        <f t="shared" si="42"/>
        <v>16</v>
      </c>
      <c r="AE454" s="24">
        <f t="shared" si="42"/>
        <v>17</v>
      </c>
      <c r="AF454" s="24">
        <f>AE454+1</f>
        <v>18</v>
      </c>
      <c r="AG454" s="24">
        <f>AF454+1</f>
        <v>19</v>
      </c>
      <c r="AH454" s="24">
        <f>AG454+1</f>
        <v>20</v>
      </c>
      <c r="AI454" s="24">
        <f>AH454+1</f>
        <v>21</v>
      </c>
      <c r="AJ454" s="24">
        <f t="shared" ref="AJ454:AY454" si="43">AI454+1</f>
        <v>22</v>
      </c>
      <c r="AK454" s="24">
        <f t="shared" si="43"/>
        <v>23</v>
      </c>
      <c r="AL454" s="24">
        <f t="shared" si="43"/>
        <v>24</v>
      </c>
      <c r="AM454" s="24">
        <f t="shared" si="43"/>
        <v>25</v>
      </c>
      <c r="AN454" s="24">
        <f t="shared" si="43"/>
        <v>26</v>
      </c>
      <c r="AO454" s="24">
        <f t="shared" si="43"/>
        <v>27</v>
      </c>
      <c r="AP454" s="24">
        <f t="shared" si="43"/>
        <v>28</v>
      </c>
      <c r="AQ454" s="24">
        <f t="shared" si="43"/>
        <v>29</v>
      </c>
      <c r="AR454" s="24">
        <f t="shared" si="43"/>
        <v>30</v>
      </c>
      <c r="AS454" s="24">
        <f t="shared" si="43"/>
        <v>31</v>
      </c>
      <c r="AT454" s="24">
        <f t="shared" si="43"/>
        <v>32</v>
      </c>
      <c r="AU454" s="24">
        <f t="shared" si="43"/>
        <v>33</v>
      </c>
      <c r="AV454" s="24">
        <f t="shared" si="43"/>
        <v>34</v>
      </c>
      <c r="AW454" s="24">
        <f t="shared" si="43"/>
        <v>35</v>
      </c>
      <c r="AX454" s="24">
        <f t="shared" si="43"/>
        <v>36</v>
      </c>
      <c r="AY454" s="24">
        <f t="shared" si="43"/>
        <v>37</v>
      </c>
      <c r="BA454"/>
      <c r="BB454" s="438">
        <v>41</v>
      </c>
      <c r="BC454" s="442" t="s">
        <v>647</v>
      </c>
      <c r="BD454" s="456">
        <v>8.6487999999999995E-2</v>
      </c>
      <c r="BE454" s="456">
        <v>8481.8546586529646</v>
      </c>
      <c r="BF454" s="456"/>
      <c r="BG454" s="456">
        <v>0.6264659166760187</v>
      </c>
      <c r="BH454" s="456"/>
      <c r="BI454" s="464">
        <f xml:space="preserve"> (($V$49 * $V$47 * $V$45 * (BE454 * 1 + $L$106) +$L$70) * 1000 / (BG454 * 8760)) + $L$82 + 0</f>
        <v>0</v>
      </c>
      <c r="BJ454"/>
      <c r="CH454" s="161"/>
      <c r="CI454" s="161"/>
      <c r="CJ454" s="161"/>
      <c r="CL454" s="15"/>
      <c r="CW454" s="335">
        <v>75</v>
      </c>
      <c r="CX454" s="334" t="s">
        <v>650</v>
      </c>
      <c r="CY454" s="456">
        <v>5.8959709999999994</v>
      </c>
      <c r="CZ454" s="456">
        <v>10385.388294638957</v>
      </c>
      <c r="DA454" s="470"/>
      <c r="DB454" s="456">
        <v>0.78965490292293072</v>
      </c>
      <c r="DC454" s="456"/>
      <c r="DD454" s="464">
        <f xml:space="preserve"> (($V$49 * $V$47 * $V$45 * (CZ454 * 1 + $L$106) +$L$70) * 1000 / (DB454 * 8760)) + $L$82 + 0</f>
        <v>0</v>
      </c>
    </row>
    <row r="455" spans="1:116" s="4" customFormat="1" ht="14.1" customHeight="1">
      <c r="D455" s="15"/>
      <c r="F455" s="4">
        <f t="shared" ref="F455:R455" si="44">F4</f>
        <v>2000</v>
      </c>
      <c r="G455" s="4">
        <f t="shared" si="44"/>
        <v>2001</v>
      </c>
      <c r="H455" s="4">
        <f t="shared" si="44"/>
        <v>2002</v>
      </c>
      <c r="I455" s="4">
        <f t="shared" si="44"/>
        <v>2003</v>
      </c>
      <c r="J455" s="4">
        <f t="shared" si="44"/>
        <v>2004</v>
      </c>
      <c r="K455" s="4">
        <f t="shared" si="44"/>
        <v>2005</v>
      </c>
      <c r="L455" s="4">
        <f t="shared" si="44"/>
        <v>2006</v>
      </c>
      <c r="M455" s="4">
        <f t="shared" si="44"/>
        <v>2007</v>
      </c>
      <c r="N455" s="4">
        <f t="shared" si="44"/>
        <v>2008</v>
      </c>
      <c r="O455" s="4">
        <f t="shared" si="44"/>
        <v>2009</v>
      </c>
      <c r="P455" s="4">
        <f t="shared" si="44"/>
        <v>2010</v>
      </c>
      <c r="Q455" s="4">
        <f t="shared" si="44"/>
        <v>2011</v>
      </c>
      <c r="R455" s="4">
        <f t="shared" si="44"/>
        <v>2012</v>
      </c>
      <c r="S455" s="24">
        <v>2010</v>
      </c>
      <c r="T455" s="24">
        <v>2011</v>
      </c>
      <c r="U455" s="24">
        <v>2012</v>
      </c>
      <c r="V455" s="4">
        <f t="shared" ref="V455:BG455" si="45">V4</f>
        <v>2013</v>
      </c>
      <c r="W455" s="4">
        <f t="shared" si="45"/>
        <v>2014</v>
      </c>
      <c r="X455" s="4">
        <f t="shared" si="45"/>
        <v>2015</v>
      </c>
      <c r="Y455" s="4">
        <f t="shared" si="45"/>
        <v>2016</v>
      </c>
      <c r="Z455" s="4">
        <f t="shared" si="45"/>
        <v>2017</v>
      </c>
      <c r="AA455" s="4">
        <f t="shared" si="45"/>
        <v>2018</v>
      </c>
      <c r="AB455" s="4">
        <f t="shared" si="45"/>
        <v>2019</v>
      </c>
      <c r="AC455" s="4">
        <f t="shared" si="45"/>
        <v>2020</v>
      </c>
      <c r="AD455" s="4">
        <f t="shared" si="45"/>
        <v>2021</v>
      </c>
      <c r="AE455" s="4">
        <f t="shared" si="45"/>
        <v>2022</v>
      </c>
      <c r="AF455" s="4">
        <f t="shared" si="45"/>
        <v>2023</v>
      </c>
      <c r="AG455" s="4">
        <f t="shared" si="45"/>
        <v>2024</v>
      </c>
      <c r="AH455" s="4">
        <f t="shared" si="45"/>
        <v>2025</v>
      </c>
      <c r="AI455" s="4">
        <f t="shared" si="45"/>
        <v>2026</v>
      </c>
      <c r="AJ455" s="4">
        <f t="shared" si="45"/>
        <v>2027</v>
      </c>
      <c r="AK455" s="4">
        <f t="shared" si="45"/>
        <v>2028</v>
      </c>
      <c r="AL455" s="4">
        <f t="shared" si="45"/>
        <v>2029</v>
      </c>
      <c r="AM455" s="4">
        <f t="shared" si="45"/>
        <v>2030</v>
      </c>
      <c r="AN455" s="4">
        <f t="shared" si="45"/>
        <v>2031</v>
      </c>
      <c r="AO455" s="4">
        <f t="shared" si="45"/>
        <v>2032</v>
      </c>
      <c r="AP455" s="4">
        <f t="shared" si="45"/>
        <v>2033</v>
      </c>
      <c r="AQ455" s="4">
        <f t="shared" si="45"/>
        <v>2034</v>
      </c>
      <c r="AR455" s="4">
        <f t="shared" si="45"/>
        <v>2035</v>
      </c>
      <c r="AS455" s="4">
        <f t="shared" si="45"/>
        <v>2036</v>
      </c>
      <c r="AT455" s="4">
        <f t="shared" si="45"/>
        <v>2037</v>
      </c>
      <c r="AU455" s="4">
        <f t="shared" si="45"/>
        <v>2038</v>
      </c>
      <c r="AV455" s="4">
        <f t="shared" si="45"/>
        <v>2039</v>
      </c>
      <c r="AW455" s="4">
        <f t="shared" si="45"/>
        <v>2040</v>
      </c>
      <c r="AX455" s="4">
        <f t="shared" si="45"/>
        <v>2041</v>
      </c>
      <c r="AY455" s="4">
        <f t="shared" si="45"/>
        <v>2042</v>
      </c>
      <c r="AZ455" s="4">
        <f t="shared" si="45"/>
        <v>2043</v>
      </c>
      <c r="BA455" s="4">
        <f t="shared" si="45"/>
        <v>2044</v>
      </c>
      <c r="BB455" s="4">
        <f t="shared" si="45"/>
        <v>2045</v>
      </c>
      <c r="BC455" s="4">
        <f t="shared" si="45"/>
        <v>2046</v>
      </c>
      <c r="BD455" s="4">
        <f t="shared" si="45"/>
        <v>2047</v>
      </c>
      <c r="BE455" s="4">
        <f t="shared" si="45"/>
        <v>2048</v>
      </c>
      <c r="BF455" s="4">
        <f t="shared" si="45"/>
        <v>2049</v>
      </c>
      <c r="BG455" s="4">
        <f t="shared" si="45"/>
        <v>2050</v>
      </c>
      <c r="BH455"/>
      <c r="BI455" s="438">
        <v>106</v>
      </c>
      <c r="BJ455" s="442" t="s">
        <v>648</v>
      </c>
      <c r="BK455" s="456">
        <v>2.0537800000000002</v>
      </c>
      <c r="BL455" s="456">
        <v>7979.1802084438559</v>
      </c>
      <c r="BM455" s="456"/>
      <c r="BN455" s="456">
        <v>0.58813099999999985</v>
      </c>
      <c r="BO455" s="456"/>
      <c r="BP455" s="464">
        <f xml:space="preserve"> (($V$49 * $V$47 * $V$45 * (BL455 * 1 + $L$106) +$L$70) * 1000 / (BN455 * 8760)) + $L$82 + 0</f>
        <v>0</v>
      </c>
      <c r="BQ455"/>
      <c r="CO455" s="161"/>
      <c r="CP455" s="161"/>
      <c r="CQ455" s="161"/>
      <c r="CS455" s="15"/>
      <c r="DD455" s="335">
        <v>12</v>
      </c>
      <c r="DE455" s="334" t="s">
        <v>648</v>
      </c>
      <c r="DF455" s="456">
        <v>12.344867000000001</v>
      </c>
      <c r="DG455" s="456">
        <v>8396.3927356662261</v>
      </c>
      <c r="DH455" s="470"/>
      <c r="DI455" s="456">
        <v>0.63995516833225574</v>
      </c>
      <c r="DJ455" s="456"/>
      <c r="DK455" s="464">
        <f xml:space="preserve"> (($V$49 * $V$47 * $V$45 * (DG455 * 1 + $L$106) +$L$70) * 1000 / (DI455 * 8760)) + $L$82 + 0</f>
        <v>0</v>
      </c>
    </row>
    <row r="456" spans="1:116" s="4" customFormat="1" ht="14.1" customHeight="1">
      <c r="D456" s="735" t="s">
        <v>39</v>
      </c>
      <c r="E456" s="8" t="str">
        <f>Hydropower!K168</f>
        <v>NPD 1 - low</v>
      </c>
      <c r="F456" s="8"/>
      <c r="G456" s="8"/>
      <c r="H456" s="8"/>
      <c r="I456" s="8"/>
      <c r="J456" s="8"/>
      <c r="K456" s="8"/>
      <c r="L456" s="8"/>
      <c r="M456" s="8"/>
      <c r="N456" s="8"/>
      <c r="O456" s="8"/>
      <c r="P456" s="8"/>
      <c r="Q456" s="8"/>
      <c r="R456" s="8"/>
      <c r="S456" s="359"/>
      <c r="T456" s="359"/>
      <c r="U456" s="359"/>
      <c r="V456" s="359"/>
      <c r="W456" s="359">
        <f>Hydropower!L168</f>
        <v>0.65103313838999499</v>
      </c>
      <c r="X456" s="359">
        <f>Hydropower!M168</f>
        <v>0.65103313838999499</v>
      </c>
      <c r="Y456" s="359">
        <f>Hydropower!N168</f>
        <v>0.65103313838999499</v>
      </c>
      <c r="Z456" s="359">
        <f>Hydropower!O168</f>
        <v>0.65103313838999499</v>
      </c>
      <c r="AA456" s="359">
        <f>Hydropower!P168</f>
        <v>0.65103313838999499</v>
      </c>
      <c r="AB456" s="359">
        <f>Hydropower!Q168</f>
        <v>0.65103313838999499</v>
      </c>
      <c r="AC456" s="359">
        <f>Hydropower!R168</f>
        <v>0.65103313838999499</v>
      </c>
      <c r="AD456" s="359">
        <f>Hydropower!S168</f>
        <v>0.65103313838999499</v>
      </c>
      <c r="AE456" s="359">
        <f>Hydropower!T168</f>
        <v>0.65103313838999499</v>
      </c>
      <c r="AF456" s="359">
        <f>Hydropower!U168</f>
        <v>0.65103313838999499</v>
      </c>
      <c r="AG456" s="359">
        <f>Hydropower!V168</f>
        <v>0.65103313838999499</v>
      </c>
      <c r="AH456" s="359">
        <f>Hydropower!W168</f>
        <v>0.65103313838999499</v>
      </c>
      <c r="AI456" s="359">
        <f>Hydropower!X168</f>
        <v>0.65103313838999499</v>
      </c>
      <c r="AJ456" s="359">
        <f>Hydropower!Y168</f>
        <v>0.65103313838999499</v>
      </c>
      <c r="AK456" s="359">
        <f>Hydropower!Z168</f>
        <v>0.65103313838999499</v>
      </c>
      <c r="AL456" s="359">
        <f>Hydropower!AA168</f>
        <v>0.65103313838999499</v>
      </c>
      <c r="AM456" s="359">
        <f>Hydropower!AB168</f>
        <v>0.65103313838999499</v>
      </c>
      <c r="AN456" s="359">
        <f>Hydropower!AC168</f>
        <v>0.65103313838999499</v>
      </c>
      <c r="AO456" s="359">
        <f>Hydropower!AD168</f>
        <v>0.65103313838999499</v>
      </c>
      <c r="AP456" s="359">
        <f>Hydropower!AE168</f>
        <v>0.65103313838999499</v>
      </c>
      <c r="AQ456" s="359">
        <f>Hydropower!AF168</f>
        <v>0.65103313838999499</v>
      </c>
      <c r="AR456" s="359">
        <f>Hydropower!AG168</f>
        <v>0.65103313838999499</v>
      </c>
      <c r="AS456" s="359">
        <f>Hydropower!AH168</f>
        <v>0.65103313838999499</v>
      </c>
      <c r="AT456" s="359">
        <f>Hydropower!AI168</f>
        <v>0.65103313838999499</v>
      </c>
      <c r="AU456" s="359">
        <f>Hydropower!AJ168</f>
        <v>0.65103313838999499</v>
      </c>
      <c r="AV456" s="359">
        <f>Hydropower!AK168</f>
        <v>0.65103313838999499</v>
      </c>
      <c r="AW456" s="359">
        <f>Hydropower!AL168</f>
        <v>0.65103313838999499</v>
      </c>
      <c r="AX456" s="359">
        <f>Hydropower!AM168</f>
        <v>0.65103313838999499</v>
      </c>
      <c r="AY456" s="359">
        <f>Hydropower!AN168</f>
        <v>0.65103313838999499</v>
      </c>
      <c r="AZ456" s="359">
        <f>Hydropower!AO168</f>
        <v>0.65103313838999499</v>
      </c>
      <c r="BA456" s="359">
        <f>Hydropower!AP168</f>
        <v>0.65103313838999499</v>
      </c>
      <c r="BB456" s="359">
        <f>Hydropower!AQ168</f>
        <v>0.65103313838999499</v>
      </c>
      <c r="BC456" s="359">
        <f>Hydropower!AR168</f>
        <v>0.65103313838999499</v>
      </c>
      <c r="BD456" s="359">
        <f>Hydropower!AS168</f>
        <v>0.65103313838999499</v>
      </c>
      <c r="BE456" s="359">
        <f>Hydropower!AT168</f>
        <v>0.65103313838999499</v>
      </c>
      <c r="BF456" s="359">
        <f>Hydropower!AU168</f>
        <v>0.65103313838999499</v>
      </c>
      <c r="BG456" s="359">
        <f>Hydropower!AV168</f>
        <v>0.65103313838999499</v>
      </c>
      <c r="BI456"/>
      <c r="BJ456" s="438">
        <v>100</v>
      </c>
      <c r="BK456" s="442" t="s">
        <v>648</v>
      </c>
      <c r="BL456" s="456">
        <v>8.9771999999999991E-2</v>
      </c>
      <c r="BM456" s="456">
        <v>8575.0254267756845</v>
      </c>
      <c r="BN456" s="456"/>
      <c r="BO456" s="456">
        <v>0.62956994284550449</v>
      </c>
      <c r="BP456" s="456"/>
      <c r="BQ456" s="464">
        <f t="shared" ref="BQ456:BQ485" si="46" xml:space="preserve"> (($V$49 * $V$47 * $V$45 * (BM456 * 1 + $L$106) +$L$70) * 1000 / (BO456 * 8760)) + $L$82 + 0</f>
        <v>0</v>
      </c>
      <c r="BR456"/>
      <c r="CP456" s="161"/>
      <c r="CQ456" s="161"/>
      <c r="CR456" s="161"/>
      <c r="CT456" s="15"/>
      <c r="DE456" s="335">
        <v>114</v>
      </c>
      <c r="DF456" s="334" t="s">
        <v>648</v>
      </c>
      <c r="DG456" s="456">
        <v>8.2059010000000008</v>
      </c>
      <c r="DH456" s="456">
        <v>7853.2965939314035</v>
      </c>
      <c r="DI456" s="470"/>
      <c r="DJ456" s="456">
        <v>0.59839216617093705</v>
      </c>
      <c r="DK456" s="456"/>
      <c r="DL456" s="464">
        <f t="shared" ref="DL456:DL485" si="47" xml:space="preserve"> (($V$49 * $V$47 * $V$45 * (DH456 * 1 + $L$106) +$L$70) * 1000 / (DJ456 * 8760)) + $L$82 + 0</f>
        <v>0</v>
      </c>
    </row>
    <row r="457" spans="1:116" s="4" customFormat="1" ht="14.1" customHeight="1">
      <c r="D457" s="736"/>
      <c r="E457" s="8" t="str">
        <f>Hydropower!K169</f>
        <v>NPD 1 - mid</v>
      </c>
      <c r="F457" s="9"/>
      <c r="G457" s="9"/>
      <c r="H457" s="9"/>
      <c r="I457" s="9"/>
      <c r="J457" s="9"/>
      <c r="K457" s="9"/>
      <c r="L457" s="9"/>
      <c r="M457" s="9"/>
      <c r="N457" s="9"/>
      <c r="O457" s="9"/>
      <c r="P457" s="9"/>
      <c r="Q457" s="9"/>
      <c r="R457" s="9"/>
      <c r="S457" s="358"/>
      <c r="T457" s="358"/>
      <c r="U457" s="358"/>
      <c r="V457" s="358">
        <f>Hydropower!L14</f>
        <v>0.65103313838999499</v>
      </c>
      <c r="W457" s="358">
        <f>Hydropower!L169</f>
        <v>0.65103313838999499</v>
      </c>
      <c r="X457" s="358">
        <f>Hydropower!M169</f>
        <v>0.65103313838999499</v>
      </c>
      <c r="Y457" s="358">
        <f>Hydropower!N169</f>
        <v>0.65103313838999499</v>
      </c>
      <c r="Z457" s="358">
        <f>Hydropower!O169</f>
        <v>0.65103313838999499</v>
      </c>
      <c r="AA457" s="358">
        <f>Hydropower!P169</f>
        <v>0.65103313838999499</v>
      </c>
      <c r="AB457" s="358">
        <f>Hydropower!Q169</f>
        <v>0.65103313838999499</v>
      </c>
      <c r="AC457" s="358">
        <f>Hydropower!R169</f>
        <v>0.65103313838999499</v>
      </c>
      <c r="AD457" s="358">
        <f>Hydropower!S169</f>
        <v>0.65103313838999499</v>
      </c>
      <c r="AE457" s="358">
        <f>Hydropower!T169</f>
        <v>0.65103313838999499</v>
      </c>
      <c r="AF457" s="358">
        <f>Hydropower!U169</f>
        <v>0.65103313838999499</v>
      </c>
      <c r="AG457" s="358">
        <f>Hydropower!V169</f>
        <v>0.65103313838999499</v>
      </c>
      <c r="AH457" s="358">
        <f>Hydropower!W169</f>
        <v>0.65103313838999499</v>
      </c>
      <c r="AI457" s="358">
        <f>Hydropower!X169</f>
        <v>0.65103313838999499</v>
      </c>
      <c r="AJ457" s="358">
        <f>Hydropower!Y169</f>
        <v>0.65103313838999499</v>
      </c>
      <c r="AK457" s="358">
        <f>Hydropower!Z169</f>
        <v>0.65103313838999499</v>
      </c>
      <c r="AL457" s="358">
        <f>Hydropower!AA169</f>
        <v>0.65103313838999499</v>
      </c>
      <c r="AM457" s="358">
        <f>Hydropower!AB169</f>
        <v>0.65103313838999499</v>
      </c>
      <c r="AN457" s="358">
        <f>Hydropower!AC169</f>
        <v>0.65103313838999499</v>
      </c>
      <c r="AO457" s="358">
        <f>Hydropower!AD169</f>
        <v>0.65103313838999499</v>
      </c>
      <c r="AP457" s="358">
        <f>Hydropower!AE169</f>
        <v>0.65103313838999499</v>
      </c>
      <c r="AQ457" s="358">
        <f>Hydropower!AF169</f>
        <v>0.65103313838999499</v>
      </c>
      <c r="AR457" s="358">
        <f>Hydropower!AG169</f>
        <v>0.65103313838999499</v>
      </c>
      <c r="AS457" s="358">
        <f>Hydropower!AH169</f>
        <v>0.65103313838999499</v>
      </c>
      <c r="AT457" s="358">
        <f>Hydropower!AI169</f>
        <v>0.65103313838999499</v>
      </c>
      <c r="AU457" s="358">
        <f>Hydropower!AJ169</f>
        <v>0.65103313838999499</v>
      </c>
      <c r="AV457" s="358">
        <f>Hydropower!AK169</f>
        <v>0.65103313838999499</v>
      </c>
      <c r="AW457" s="358">
        <f>Hydropower!AL169</f>
        <v>0.65103313838999499</v>
      </c>
      <c r="AX457" s="358">
        <f>Hydropower!AM169</f>
        <v>0.65103313838999499</v>
      </c>
      <c r="AY457" s="358">
        <f>Hydropower!AN169</f>
        <v>0.65103313838999499</v>
      </c>
      <c r="AZ457" s="358">
        <f>Hydropower!AO169</f>
        <v>0.65103313838999499</v>
      </c>
      <c r="BA457" s="358">
        <f>Hydropower!AP169</f>
        <v>0.65103313838999499</v>
      </c>
      <c r="BB457" s="358">
        <f>Hydropower!AQ169</f>
        <v>0.65103313838999499</v>
      </c>
      <c r="BC457" s="358">
        <f>Hydropower!AR169</f>
        <v>0.65103313838999499</v>
      </c>
      <c r="BD457" s="358">
        <f>Hydropower!AS169</f>
        <v>0.65103313838999499</v>
      </c>
      <c r="BE457" s="358">
        <f>Hydropower!AT169</f>
        <v>0.65103313838999499</v>
      </c>
      <c r="BF457" s="358">
        <f>Hydropower!AU169</f>
        <v>0.65103313838999499</v>
      </c>
      <c r="BG457" s="358">
        <f>Hydropower!AV169</f>
        <v>0.65103313838999499</v>
      </c>
      <c r="BI457"/>
      <c r="BJ457" s="438">
        <v>84</v>
      </c>
      <c r="BK457" s="442" t="s">
        <v>648</v>
      </c>
      <c r="BL457" s="456">
        <v>0.392791</v>
      </c>
      <c r="BM457" s="456">
        <v>8525.6354981812729</v>
      </c>
      <c r="BN457" s="456"/>
      <c r="BO457" s="456">
        <v>0.62537762891732096</v>
      </c>
      <c r="BP457" s="456"/>
      <c r="BQ457" s="464">
        <f t="shared" si="46"/>
        <v>0</v>
      </c>
      <c r="BR457"/>
      <c r="CP457" s="161"/>
      <c r="CQ457" s="161"/>
      <c r="CR457" s="161"/>
      <c r="CT457" s="15"/>
      <c r="DE457" s="335">
        <v>129</v>
      </c>
      <c r="DF457" s="334" t="s">
        <v>650</v>
      </c>
      <c r="DG457" s="456">
        <v>23.045099</v>
      </c>
      <c r="DH457" s="456">
        <v>8710.0898807321009</v>
      </c>
      <c r="DI457" s="470"/>
      <c r="DJ457" s="456">
        <v>0.66219337606371098</v>
      </c>
      <c r="DK457" s="456"/>
      <c r="DL457" s="464">
        <f t="shared" si="47"/>
        <v>0</v>
      </c>
    </row>
    <row r="458" spans="1:116" s="4" customFormat="1" ht="14.1" customHeight="1" thickBot="1">
      <c r="D458" s="736"/>
      <c r="E458" s="8" t="str">
        <f>Hydropower!K170</f>
        <v>NPD 1 - high</v>
      </c>
      <c r="F458" s="9"/>
      <c r="G458" s="9"/>
      <c r="H458" s="9"/>
      <c r="I458" s="9"/>
      <c r="J458" s="9"/>
      <c r="K458" s="9"/>
      <c r="L458" s="9"/>
      <c r="M458" s="9"/>
      <c r="N458" s="9"/>
      <c r="O458" s="9"/>
      <c r="P458" s="9"/>
      <c r="Q458" s="9"/>
      <c r="R458" s="9"/>
      <c r="S458" s="361"/>
      <c r="T458" s="361"/>
      <c r="U458" s="361"/>
      <c r="V458" s="361"/>
      <c r="W458" s="361">
        <f>Hydropower!L170</f>
        <v>0.65103313838999499</v>
      </c>
      <c r="X458" s="361">
        <f>Hydropower!M170</f>
        <v>0.65103313838999499</v>
      </c>
      <c r="Y458" s="361">
        <f>Hydropower!N170</f>
        <v>0.65103313838999499</v>
      </c>
      <c r="Z458" s="361">
        <f>Hydropower!O170</f>
        <v>0.65103313838999499</v>
      </c>
      <c r="AA458" s="361">
        <f>Hydropower!P170</f>
        <v>0.65103313838999499</v>
      </c>
      <c r="AB458" s="361">
        <f>Hydropower!Q170</f>
        <v>0.65103313838999499</v>
      </c>
      <c r="AC458" s="361">
        <f>Hydropower!R170</f>
        <v>0.65103313838999499</v>
      </c>
      <c r="AD458" s="361">
        <f>Hydropower!S170</f>
        <v>0.65103313838999499</v>
      </c>
      <c r="AE458" s="361">
        <f>Hydropower!T170</f>
        <v>0.65103313838999499</v>
      </c>
      <c r="AF458" s="361">
        <f>Hydropower!U170</f>
        <v>0.65103313838999499</v>
      </c>
      <c r="AG458" s="361">
        <f>Hydropower!V170</f>
        <v>0.65103313838999499</v>
      </c>
      <c r="AH458" s="361">
        <f>Hydropower!W170</f>
        <v>0.65103313838999499</v>
      </c>
      <c r="AI458" s="361">
        <f>Hydropower!X170</f>
        <v>0.65103313838999499</v>
      </c>
      <c r="AJ458" s="361">
        <f>Hydropower!Y170</f>
        <v>0.65103313838999499</v>
      </c>
      <c r="AK458" s="361">
        <f>Hydropower!Z170</f>
        <v>0.65103313838999499</v>
      </c>
      <c r="AL458" s="361">
        <f>Hydropower!AA170</f>
        <v>0.65103313838999499</v>
      </c>
      <c r="AM458" s="361">
        <f>Hydropower!AB170</f>
        <v>0.65103313838999499</v>
      </c>
      <c r="AN458" s="361">
        <f>Hydropower!AC170</f>
        <v>0.65103313838999499</v>
      </c>
      <c r="AO458" s="361">
        <f>Hydropower!AD170</f>
        <v>0.65103313838999499</v>
      </c>
      <c r="AP458" s="361">
        <f>Hydropower!AE170</f>
        <v>0.65103313838999499</v>
      </c>
      <c r="AQ458" s="361">
        <f>Hydropower!AF170</f>
        <v>0.65103313838999499</v>
      </c>
      <c r="AR458" s="361">
        <f>Hydropower!AG170</f>
        <v>0.65103313838999499</v>
      </c>
      <c r="AS458" s="361">
        <f>Hydropower!AH170</f>
        <v>0.65103313838999499</v>
      </c>
      <c r="AT458" s="361">
        <f>Hydropower!AI170</f>
        <v>0.65103313838999499</v>
      </c>
      <c r="AU458" s="361">
        <f>Hydropower!AJ170</f>
        <v>0.65103313838999499</v>
      </c>
      <c r="AV458" s="361">
        <f>Hydropower!AK170</f>
        <v>0.65103313838999499</v>
      </c>
      <c r="AW458" s="361">
        <f>Hydropower!AL170</f>
        <v>0.65103313838999499</v>
      </c>
      <c r="AX458" s="361">
        <f>Hydropower!AM170</f>
        <v>0.65103313838999499</v>
      </c>
      <c r="AY458" s="361">
        <f>Hydropower!AN170</f>
        <v>0.65103313838999499</v>
      </c>
      <c r="AZ458" s="361">
        <f>Hydropower!AO170</f>
        <v>0.65103313838999499</v>
      </c>
      <c r="BA458" s="361">
        <f>Hydropower!AP170</f>
        <v>0.65103313838999499</v>
      </c>
      <c r="BB458" s="361">
        <f>Hydropower!AQ170</f>
        <v>0.65103313838999499</v>
      </c>
      <c r="BC458" s="361">
        <f>Hydropower!AR170</f>
        <v>0.65103313838999499</v>
      </c>
      <c r="BD458" s="361">
        <f>Hydropower!AS170</f>
        <v>0.65103313838999499</v>
      </c>
      <c r="BE458" s="361">
        <f>Hydropower!AT170</f>
        <v>0.65103313838999499</v>
      </c>
      <c r="BF458" s="361">
        <f>Hydropower!AU170</f>
        <v>0.65103313838999499</v>
      </c>
      <c r="BG458" s="361">
        <f>Hydropower!AV170</f>
        <v>0.65103313838999499</v>
      </c>
      <c r="BI458"/>
      <c r="BJ458" s="438">
        <v>76</v>
      </c>
      <c r="BK458" s="442" t="s">
        <v>648</v>
      </c>
      <c r="BL458" s="456">
        <v>1.1800549999999999</v>
      </c>
      <c r="BM458" s="456">
        <v>9954.6270206627469</v>
      </c>
      <c r="BN458" s="456"/>
      <c r="BO458" s="456">
        <v>0.72791414486721684</v>
      </c>
      <c r="BP458" s="456"/>
      <c r="BQ458" s="464">
        <f t="shared" si="46"/>
        <v>0</v>
      </c>
      <c r="BR458"/>
      <c r="CP458" s="161"/>
      <c r="CQ458" s="161"/>
      <c r="CR458" s="161"/>
      <c r="CT458" s="15"/>
      <c r="DE458" s="335">
        <v>34</v>
      </c>
      <c r="DF458" s="334" t="s">
        <v>650</v>
      </c>
      <c r="DG458" s="456">
        <v>55.249846999999995</v>
      </c>
      <c r="DH458" s="456">
        <v>8966.3390974299218</v>
      </c>
      <c r="DI458" s="470"/>
      <c r="DJ458" s="456">
        <v>0.68133020920718246</v>
      </c>
      <c r="DK458" s="456"/>
      <c r="DL458" s="464">
        <f t="shared" si="47"/>
        <v>0</v>
      </c>
    </row>
    <row r="459" spans="1:116" s="4" customFormat="1" ht="14.1" customHeight="1" thickTop="1">
      <c r="D459" s="736"/>
      <c r="E459" s="8" t="str">
        <f>Hydropower!K171</f>
        <v>NPD 2 - low</v>
      </c>
      <c r="F459" s="9"/>
      <c r="G459" s="9"/>
      <c r="H459" s="9"/>
      <c r="I459" s="9"/>
      <c r="J459" s="9"/>
      <c r="K459" s="9"/>
      <c r="L459" s="9"/>
      <c r="M459" s="9"/>
      <c r="N459" s="9"/>
      <c r="O459" s="9"/>
      <c r="P459" s="9"/>
      <c r="Q459" s="9"/>
      <c r="R459" s="9"/>
      <c r="S459" s="359"/>
      <c r="T459" s="359"/>
      <c r="U459" s="359"/>
      <c r="V459" s="359"/>
      <c r="W459" s="359">
        <f>Hydropower!L171</f>
        <v>0.63911594896057733</v>
      </c>
      <c r="X459" s="359">
        <f>Hydropower!M171</f>
        <v>0.63911594896057733</v>
      </c>
      <c r="Y459" s="359">
        <f>Hydropower!N171</f>
        <v>0.63911594896057733</v>
      </c>
      <c r="Z459" s="359">
        <f>Hydropower!O171</f>
        <v>0.63911594896057733</v>
      </c>
      <c r="AA459" s="359">
        <f>Hydropower!P171</f>
        <v>0.63911594896057733</v>
      </c>
      <c r="AB459" s="359">
        <f>Hydropower!Q171</f>
        <v>0.63911594896057733</v>
      </c>
      <c r="AC459" s="359">
        <f>Hydropower!R171</f>
        <v>0.63911594896057733</v>
      </c>
      <c r="AD459" s="359">
        <f>Hydropower!S171</f>
        <v>0.63911594896057733</v>
      </c>
      <c r="AE459" s="359">
        <f>Hydropower!T171</f>
        <v>0.63911594896057733</v>
      </c>
      <c r="AF459" s="359">
        <f>Hydropower!U171</f>
        <v>0.63911594896057733</v>
      </c>
      <c r="AG459" s="359">
        <f>Hydropower!V171</f>
        <v>0.63911594896057733</v>
      </c>
      <c r="AH459" s="359">
        <f>Hydropower!W171</f>
        <v>0.63911594896057733</v>
      </c>
      <c r="AI459" s="359">
        <f>Hydropower!X171</f>
        <v>0.63911594896057733</v>
      </c>
      <c r="AJ459" s="359">
        <f>Hydropower!Y171</f>
        <v>0.63911594896057733</v>
      </c>
      <c r="AK459" s="359">
        <f>Hydropower!Z171</f>
        <v>0.63911594896057733</v>
      </c>
      <c r="AL459" s="359">
        <f>Hydropower!AA171</f>
        <v>0.63911594896057733</v>
      </c>
      <c r="AM459" s="359">
        <f>Hydropower!AB171</f>
        <v>0.63911594896057733</v>
      </c>
      <c r="AN459" s="359">
        <f>Hydropower!AC171</f>
        <v>0.63911594896057733</v>
      </c>
      <c r="AO459" s="359">
        <f>Hydropower!AD171</f>
        <v>0.63911594896057733</v>
      </c>
      <c r="AP459" s="359">
        <f>Hydropower!AE171</f>
        <v>0.63911594896057733</v>
      </c>
      <c r="AQ459" s="359">
        <f>Hydropower!AF171</f>
        <v>0.63911594896057733</v>
      </c>
      <c r="AR459" s="359">
        <f>Hydropower!AG171</f>
        <v>0.63911594896057733</v>
      </c>
      <c r="AS459" s="359">
        <f>Hydropower!AH171</f>
        <v>0.63911594896057733</v>
      </c>
      <c r="AT459" s="359">
        <f>Hydropower!AI171</f>
        <v>0.63911594896057733</v>
      </c>
      <c r="AU459" s="359">
        <f>Hydropower!AJ171</f>
        <v>0.63911594896057733</v>
      </c>
      <c r="AV459" s="359">
        <f>Hydropower!AK171</f>
        <v>0.63911594896057733</v>
      </c>
      <c r="AW459" s="359">
        <f>Hydropower!AL171</f>
        <v>0.63911594896057733</v>
      </c>
      <c r="AX459" s="359">
        <f>Hydropower!AM171</f>
        <v>0.63911594896057733</v>
      </c>
      <c r="AY459" s="359">
        <f>Hydropower!AN171</f>
        <v>0.63911594896057733</v>
      </c>
      <c r="AZ459" s="359">
        <f>Hydropower!AO171</f>
        <v>0.63911594896057733</v>
      </c>
      <c r="BA459" s="359">
        <f>Hydropower!AP171</f>
        <v>0.63911594896057733</v>
      </c>
      <c r="BB459" s="359">
        <f>Hydropower!AQ171</f>
        <v>0.63911594896057733</v>
      </c>
      <c r="BC459" s="359">
        <f>Hydropower!AR171</f>
        <v>0.63911594896057733</v>
      </c>
      <c r="BD459" s="359">
        <f>Hydropower!AS171</f>
        <v>0.63911594896057733</v>
      </c>
      <c r="BE459" s="359">
        <f>Hydropower!AT171</f>
        <v>0.63911594896057733</v>
      </c>
      <c r="BF459" s="359">
        <f>Hydropower!AU171</f>
        <v>0.63911594896057733</v>
      </c>
      <c r="BG459" s="359">
        <f>Hydropower!AV171</f>
        <v>0.63911594896057733</v>
      </c>
      <c r="BI459"/>
      <c r="BJ459" s="438">
        <v>133</v>
      </c>
      <c r="BK459" s="442" t="s">
        <v>647</v>
      </c>
      <c r="BL459" s="456">
        <v>1.3814199999999999</v>
      </c>
      <c r="BM459" s="456">
        <v>8666.9674195824628</v>
      </c>
      <c r="BN459" s="456"/>
      <c r="BO459" s="456">
        <v>0.63406872257097557</v>
      </c>
      <c r="BP459" s="456"/>
      <c r="BQ459" s="464">
        <f t="shared" si="46"/>
        <v>0</v>
      </c>
      <c r="BR459"/>
      <c r="CP459" s="161"/>
      <c r="CQ459" s="161"/>
      <c r="CR459" s="161"/>
      <c r="CT459" s="15"/>
      <c r="DE459" s="335">
        <v>36</v>
      </c>
      <c r="DF459" s="334" t="s">
        <v>651</v>
      </c>
      <c r="DG459" s="456">
        <v>14.871836999999999</v>
      </c>
      <c r="DH459" s="456">
        <v>9372.7205785478345</v>
      </c>
      <c r="DI459" s="470"/>
      <c r="DJ459" s="456">
        <v>0.71178143959319673</v>
      </c>
      <c r="DK459" s="456"/>
      <c r="DL459" s="464">
        <f t="shared" si="47"/>
        <v>0</v>
      </c>
    </row>
    <row r="460" spans="1:116" s="4" customFormat="1" ht="14.1" customHeight="1">
      <c r="D460" s="736"/>
      <c r="E460" s="8" t="str">
        <f>Hydropower!K172</f>
        <v>NPD 2 - mid</v>
      </c>
      <c r="F460" s="9"/>
      <c r="G460" s="9"/>
      <c r="H460" s="9"/>
      <c r="I460" s="9"/>
      <c r="J460" s="9"/>
      <c r="K460" s="9"/>
      <c r="L460" s="9"/>
      <c r="M460" s="9"/>
      <c r="N460" s="9"/>
      <c r="O460" s="9"/>
      <c r="P460" s="9"/>
      <c r="Q460" s="9"/>
      <c r="R460" s="9"/>
      <c r="S460" s="358"/>
      <c r="T460" s="358"/>
      <c r="U460" s="358"/>
      <c r="V460" s="358">
        <f>Hydropower!L15</f>
        <v>0.63911594896057733</v>
      </c>
      <c r="W460" s="358">
        <f>Hydropower!L172</f>
        <v>0.63911594896057733</v>
      </c>
      <c r="X460" s="358">
        <f>Hydropower!M172</f>
        <v>0.63911594896057733</v>
      </c>
      <c r="Y460" s="358">
        <f>Hydropower!N172</f>
        <v>0.63911594896057733</v>
      </c>
      <c r="Z460" s="358">
        <f>Hydropower!O172</f>
        <v>0.63911594896057733</v>
      </c>
      <c r="AA460" s="358">
        <f>Hydropower!P172</f>
        <v>0.63911594896057733</v>
      </c>
      <c r="AB460" s="358">
        <f>Hydropower!Q172</f>
        <v>0.63911594896057733</v>
      </c>
      <c r="AC460" s="358">
        <f>Hydropower!R172</f>
        <v>0.63911594896057733</v>
      </c>
      <c r="AD460" s="358">
        <f>Hydropower!S172</f>
        <v>0.63911594896057733</v>
      </c>
      <c r="AE460" s="358">
        <f>Hydropower!T172</f>
        <v>0.63911594896057733</v>
      </c>
      <c r="AF460" s="358">
        <f>Hydropower!U172</f>
        <v>0.63911594896057733</v>
      </c>
      <c r="AG460" s="358">
        <f>Hydropower!V172</f>
        <v>0.63911594896057733</v>
      </c>
      <c r="AH460" s="358">
        <f>Hydropower!W172</f>
        <v>0.63911594896057733</v>
      </c>
      <c r="AI460" s="358">
        <f>Hydropower!X172</f>
        <v>0.63911594896057733</v>
      </c>
      <c r="AJ460" s="358">
        <f>Hydropower!Y172</f>
        <v>0.63911594896057733</v>
      </c>
      <c r="AK460" s="358">
        <f>Hydropower!Z172</f>
        <v>0.63911594896057733</v>
      </c>
      <c r="AL460" s="358">
        <f>Hydropower!AA172</f>
        <v>0.63911594896057733</v>
      </c>
      <c r="AM460" s="358">
        <f>Hydropower!AB172</f>
        <v>0.63911594896057733</v>
      </c>
      <c r="AN460" s="358">
        <f>Hydropower!AC172</f>
        <v>0.63911594896057733</v>
      </c>
      <c r="AO460" s="358">
        <f>Hydropower!AD172</f>
        <v>0.63911594896057733</v>
      </c>
      <c r="AP460" s="358">
        <f>Hydropower!AE172</f>
        <v>0.63911594896057733</v>
      </c>
      <c r="AQ460" s="358">
        <f>Hydropower!AF172</f>
        <v>0.63911594896057733</v>
      </c>
      <c r="AR460" s="358">
        <f>Hydropower!AG172</f>
        <v>0.63911594896057733</v>
      </c>
      <c r="AS460" s="358">
        <f>Hydropower!AH172</f>
        <v>0.63911594896057733</v>
      </c>
      <c r="AT460" s="358">
        <f>Hydropower!AI172</f>
        <v>0.63911594896057733</v>
      </c>
      <c r="AU460" s="358">
        <f>Hydropower!AJ172</f>
        <v>0.63911594896057733</v>
      </c>
      <c r="AV460" s="358">
        <f>Hydropower!AK172</f>
        <v>0.63911594896057733</v>
      </c>
      <c r="AW460" s="358">
        <f>Hydropower!AL172</f>
        <v>0.63911594896057733</v>
      </c>
      <c r="AX460" s="358">
        <f>Hydropower!AM172</f>
        <v>0.63911594896057733</v>
      </c>
      <c r="AY460" s="358">
        <f>Hydropower!AN172</f>
        <v>0.63911594896057733</v>
      </c>
      <c r="AZ460" s="358">
        <f>Hydropower!AO172</f>
        <v>0.63911594896057733</v>
      </c>
      <c r="BA460" s="358">
        <f>Hydropower!AP172</f>
        <v>0.63911594896057733</v>
      </c>
      <c r="BB460" s="358">
        <f>Hydropower!AQ172</f>
        <v>0.63911594896057733</v>
      </c>
      <c r="BC460" s="358">
        <f>Hydropower!AR172</f>
        <v>0.63911594896057733</v>
      </c>
      <c r="BD460" s="358">
        <f>Hydropower!AS172</f>
        <v>0.63911594896057733</v>
      </c>
      <c r="BE460" s="358">
        <f>Hydropower!AT172</f>
        <v>0.63911594896057733</v>
      </c>
      <c r="BF460" s="358">
        <f>Hydropower!AU172</f>
        <v>0.63911594896057733</v>
      </c>
      <c r="BG460" s="358">
        <f>Hydropower!AV172</f>
        <v>0.63911594896057733</v>
      </c>
      <c r="BI460"/>
      <c r="BJ460" s="438">
        <v>6</v>
      </c>
      <c r="BK460" s="442" t="s">
        <v>650</v>
      </c>
      <c r="BL460" s="456">
        <v>1.6572040000000001</v>
      </c>
      <c r="BM460" s="456">
        <v>9350.2261375992657</v>
      </c>
      <c r="BN460" s="456"/>
      <c r="BO460" s="456">
        <v>0.68320109625559622</v>
      </c>
      <c r="BP460" s="456"/>
      <c r="BQ460" s="464">
        <f t="shared" si="46"/>
        <v>0</v>
      </c>
      <c r="BR460"/>
      <c r="CP460" s="161"/>
      <c r="CQ460" s="161"/>
      <c r="CR460" s="161"/>
      <c r="CT460" s="15"/>
      <c r="DE460" s="335">
        <v>108</v>
      </c>
      <c r="DF460" s="334" t="s">
        <v>647</v>
      </c>
      <c r="DG460" s="456">
        <v>13.351739</v>
      </c>
      <c r="DH460" s="456">
        <v>7599.8759184824439</v>
      </c>
      <c r="DI460" s="470"/>
      <c r="DJ460" s="456">
        <v>0.57838551021758366</v>
      </c>
      <c r="DK460" s="456"/>
      <c r="DL460" s="464">
        <f t="shared" si="47"/>
        <v>0</v>
      </c>
    </row>
    <row r="461" spans="1:116" s="4" customFormat="1" ht="14.1" customHeight="1" thickBot="1">
      <c r="D461" s="736"/>
      <c r="E461" s="8" t="str">
        <f>Hydropower!K173</f>
        <v>NPD 2 - high</v>
      </c>
      <c r="F461" s="9"/>
      <c r="G461" s="9"/>
      <c r="H461" s="9"/>
      <c r="I461" s="9"/>
      <c r="J461" s="9"/>
      <c r="K461" s="9"/>
      <c r="L461" s="9"/>
      <c r="M461" s="9"/>
      <c r="N461" s="9"/>
      <c r="O461" s="9"/>
      <c r="P461" s="9"/>
      <c r="Q461" s="9"/>
      <c r="R461" s="9"/>
      <c r="S461" s="361"/>
      <c r="T461" s="361"/>
      <c r="U461" s="361"/>
      <c r="V461" s="361"/>
      <c r="W461" s="361">
        <f>Hydropower!L173</f>
        <v>0.63911594896057733</v>
      </c>
      <c r="X461" s="361">
        <f>Hydropower!M173</f>
        <v>0.63911594896057733</v>
      </c>
      <c r="Y461" s="361">
        <f>Hydropower!N173</f>
        <v>0.63911594896057733</v>
      </c>
      <c r="Z461" s="361">
        <f>Hydropower!O173</f>
        <v>0.63911594896057733</v>
      </c>
      <c r="AA461" s="361">
        <f>Hydropower!P173</f>
        <v>0.63911594896057733</v>
      </c>
      <c r="AB461" s="361">
        <f>Hydropower!Q173</f>
        <v>0.63911594896057733</v>
      </c>
      <c r="AC461" s="361">
        <f>Hydropower!R173</f>
        <v>0.63911594896057733</v>
      </c>
      <c r="AD461" s="361">
        <f>Hydropower!S173</f>
        <v>0.63911594896057733</v>
      </c>
      <c r="AE461" s="361">
        <f>Hydropower!T173</f>
        <v>0.63911594896057733</v>
      </c>
      <c r="AF461" s="361">
        <f>Hydropower!U173</f>
        <v>0.63911594896057733</v>
      </c>
      <c r="AG461" s="361">
        <f>Hydropower!V173</f>
        <v>0.63911594896057733</v>
      </c>
      <c r="AH461" s="361">
        <f>Hydropower!W173</f>
        <v>0.63911594896057733</v>
      </c>
      <c r="AI461" s="361">
        <f>Hydropower!X173</f>
        <v>0.63911594896057733</v>
      </c>
      <c r="AJ461" s="361">
        <f>Hydropower!Y173</f>
        <v>0.63911594896057733</v>
      </c>
      <c r="AK461" s="361">
        <f>Hydropower!Z173</f>
        <v>0.63911594896057733</v>
      </c>
      <c r="AL461" s="361">
        <f>Hydropower!AA173</f>
        <v>0.63911594896057733</v>
      </c>
      <c r="AM461" s="361">
        <f>Hydropower!AB173</f>
        <v>0.63911594896057733</v>
      </c>
      <c r="AN461" s="361">
        <f>Hydropower!AC173</f>
        <v>0.63911594896057733</v>
      </c>
      <c r="AO461" s="361">
        <f>Hydropower!AD173</f>
        <v>0.63911594896057733</v>
      </c>
      <c r="AP461" s="361">
        <f>Hydropower!AE173</f>
        <v>0.63911594896057733</v>
      </c>
      <c r="AQ461" s="361">
        <f>Hydropower!AF173</f>
        <v>0.63911594896057733</v>
      </c>
      <c r="AR461" s="361">
        <f>Hydropower!AG173</f>
        <v>0.63911594896057733</v>
      </c>
      <c r="AS461" s="361">
        <f>Hydropower!AH173</f>
        <v>0.63911594896057733</v>
      </c>
      <c r="AT461" s="361">
        <f>Hydropower!AI173</f>
        <v>0.63911594896057733</v>
      </c>
      <c r="AU461" s="361">
        <f>Hydropower!AJ173</f>
        <v>0.63911594896057733</v>
      </c>
      <c r="AV461" s="361">
        <f>Hydropower!AK173</f>
        <v>0.63911594896057733</v>
      </c>
      <c r="AW461" s="361">
        <f>Hydropower!AL173</f>
        <v>0.63911594896057733</v>
      </c>
      <c r="AX461" s="361">
        <f>Hydropower!AM173</f>
        <v>0.63911594896057733</v>
      </c>
      <c r="AY461" s="361">
        <f>Hydropower!AN173</f>
        <v>0.63911594896057733</v>
      </c>
      <c r="AZ461" s="361">
        <f>Hydropower!AO173</f>
        <v>0.63911594896057733</v>
      </c>
      <c r="BA461" s="361">
        <f>Hydropower!AP173</f>
        <v>0.63911594896057733</v>
      </c>
      <c r="BB461" s="361">
        <f>Hydropower!AQ173</f>
        <v>0.63911594896057733</v>
      </c>
      <c r="BC461" s="361">
        <f>Hydropower!AR173</f>
        <v>0.63911594896057733</v>
      </c>
      <c r="BD461" s="361">
        <f>Hydropower!AS173</f>
        <v>0.63911594896057733</v>
      </c>
      <c r="BE461" s="361">
        <f>Hydropower!AT173</f>
        <v>0.63911594896057733</v>
      </c>
      <c r="BF461" s="361">
        <f>Hydropower!AU173</f>
        <v>0.63911594896057733</v>
      </c>
      <c r="BG461" s="361">
        <f>Hydropower!AV173</f>
        <v>0.63911594896057733</v>
      </c>
      <c r="BI461"/>
      <c r="BJ461" s="438">
        <v>98</v>
      </c>
      <c r="BK461" s="442" t="s">
        <v>649</v>
      </c>
      <c r="BL461" s="456">
        <v>9.7696349999999992</v>
      </c>
      <c r="BM461" s="456">
        <v>8204.5002482563086</v>
      </c>
      <c r="BN461" s="456"/>
      <c r="BO461" s="456">
        <v>0.59612416864522721</v>
      </c>
      <c r="BP461" s="456"/>
      <c r="BQ461" s="464">
        <f t="shared" si="46"/>
        <v>0</v>
      </c>
      <c r="BR461"/>
      <c r="CP461" s="161"/>
      <c r="CQ461" s="161"/>
      <c r="CR461" s="161"/>
      <c r="CT461" s="15"/>
      <c r="DE461" s="335">
        <v>33</v>
      </c>
      <c r="DF461" s="334" t="s">
        <v>650</v>
      </c>
      <c r="DG461" s="456">
        <v>115.50434200000004</v>
      </c>
      <c r="DH461" s="456">
        <v>9513.9804016970375</v>
      </c>
      <c r="DI461" s="470"/>
      <c r="DJ461" s="456">
        <v>0.72159937445414635</v>
      </c>
      <c r="DK461" s="456"/>
      <c r="DL461" s="464">
        <f t="shared" si="47"/>
        <v>0</v>
      </c>
    </row>
    <row r="462" spans="1:116" s="4" customFormat="1" ht="14.1" customHeight="1" thickTop="1">
      <c r="D462" s="736"/>
      <c r="E462" s="8" t="str">
        <f>Hydropower!K174</f>
        <v>NPD 3 - low</v>
      </c>
      <c r="F462" s="9"/>
      <c r="G462" s="9"/>
      <c r="H462" s="9"/>
      <c r="I462" s="9"/>
      <c r="J462" s="9"/>
      <c r="K462" s="9"/>
      <c r="L462" s="9"/>
      <c r="M462" s="9"/>
      <c r="N462" s="9"/>
      <c r="O462" s="9"/>
      <c r="P462" s="9"/>
      <c r="Q462" s="9"/>
      <c r="R462" s="9"/>
      <c r="S462" s="359"/>
      <c r="T462" s="359"/>
      <c r="U462" s="359"/>
      <c r="V462" s="359"/>
      <c r="W462" s="359">
        <f>Hydropower!L174</f>
        <v>0.62172119363624345</v>
      </c>
      <c r="X462" s="359">
        <f>Hydropower!M174</f>
        <v>0.62172119363624345</v>
      </c>
      <c r="Y462" s="359">
        <f>Hydropower!N174</f>
        <v>0.62172119363624345</v>
      </c>
      <c r="Z462" s="359">
        <f>Hydropower!O174</f>
        <v>0.62172119363624345</v>
      </c>
      <c r="AA462" s="359">
        <f>Hydropower!P174</f>
        <v>0.62172119363624345</v>
      </c>
      <c r="AB462" s="359">
        <f>Hydropower!Q174</f>
        <v>0.62172119363624345</v>
      </c>
      <c r="AC462" s="359">
        <f>Hydropower!R174</f>
        <v>0.62172119363624345</v>
      </c>
      <c r="AD462" s="359">
        <f>Hydropower!S174</f>
        <v>0.62172119363624345</v>
      </c>
      <c r="AE462" s="359">
        <f>Hydropower!T174</f>
        <v>0.62172119363624345</v>
      </c>
      <c r="AF462" s="359">
        <f>Hydropower!U174</f>
        <v>0.62172119363624345</v>
      </c>
      <c r="AG462" s="359">
        <f>Hydropower!V174</f>
        <v>0.62172119363624345</v>
      </c>
      <c r="AH462" s="359">
        <f>Hydropower!W174</f>
        <v>0.62172119363624345</v>
      </c>
      <c r="AI462" s="359">
        <f>Hydropower!X174</f>
        <v>0.62172119363624345</v>
      </c>
      <c r="AJ462" s="359">
        <f>Hydropower!Y174</f>
        <v>0.62172119363624345</v>
      </c>
      <c r="AK462" s="359">
        <f>Hydropower!Z174</f>
        <v>0.62172119363624345</v>
      </c>
      <c r="AL462" s="359">
        <f>Hydropower!AA174</f>
        <v>0.62172119363624345</v>
      </c>
      <c r="AM462" s="359">
        <f>Hydropower!AB174</f>
        <v>0.62172119363624345</v>
      </c>
      <c r="AN462" s="359">
        <f>Hydropower!AC174</f>
        <v>0.62172119363624345</v>
      </c>
      <c r="AO462" s="359">
        <f>Hydropower!AD174</f>
        <v>0.62172119363624345</v>
      </c>
      <c r="AP462" s="359">
        <f>Hydropower!AE174</f>
        <v>0.62172119363624345</v>
      </c>
      <c r="AQ462" s="359">
        <f>Hydropower!AF174</f>
        <v>0.62172119363624345</v>
      </c>
      <c r="AR462" s="359">
        <f>Hydropower!AG174</f>
        <v>0.62172119363624345</v>
      </c>
      <c r="AS462" s="359">
        <f>Hydropower!AH174</f>
        <v>0.62172119363624345</v>
      </c>
      <c r="AT462" s="359">
        <f>Hydropower!AI174</f>
        <v>0.62172119363624345</v>
      </c>
      <c r="AU462" s="359">
        <f>Hydropower!AJ174</f>
        <v>0.62172119363624345</v>
      </c>
      <c r="AV462" s="359">
        <f>Hydropower!AK174</f>
        <v>0.62172119363624345</v>
      </c>
      <c r="AW462" s="359">
        <f>Hydropower!AL174</f>
        <v>0.62172119363624345</v>
      </c>
      <c r="AX462" s="359">
        <f>Hydropower!AM174</f>
        <v>0.62172119363624345</v>
      </c>
      <c r="AY462" s="359">
        <f>Hydropower!AN174</f>
        <v>0.62172119363624345</v>
      </c>
      <c r="AZ462" s="359">
        <f>Hydropower!AO174</f>
        <v>0.62172119363624345</v>
      </c>
      <c r="BA462" s="359">
        <f>Hydropower!AP174</f>
        <v>0.62172119363624345</v>
      </c>
      <c r="BB462" s="359">
        <f>Hydropower!AQ174</f>
        <v>0.62172119363624345</v>
      </c>
      <c r="BC462" s="359">
        <f>Hydropower!AR174</f>
        <v>0.62172119363624345</v>
      </c>
      <c r="BD462" s="359">
        <f>Hydropower!AS174</f>
        <v>0.62172119363624345</v>
      </c>
      <c r="BE462" s="359">
        <f>Hydropower!AT174</f>
        <v>0.62172119363624345</v>
      </c>
      <c r="BF462" s="359">
        <f>Hydropower!AU174</f>
        <v>0.62172119363624345</v>
      </c>
      <c r="BG462" s="359">
        <f>Hydropower!AV174</f>
        <v>0.62172119363624345</v>
      </c>
      <c r="BI462"/>
      <c r="BJ462" s="438">
        <v>117</v>
      </c>
      <c r="BK462" s="442" t="s">
        <v>650</v>
      </c>
      <c r="BL462" s="456">
        <v>0.70433699999999999</v>
      </c>
      <c r="BM462" s="456">
        <v>7827.2436662447899</v>
      </c>
      <c r="BN462" s="456"/>
      <c r="BO462" s="456">
        <v>0.56863437214844614</v>
      </c>
      <c r="BP462" s="456"/>
      <c r="BQ462" s="464">
        <f t="shared" si="46"/>
        <v>0</v>
      </c>
      <c r="BR462"/>
      <c r="CP462" s="161"/>
      <c r="CQ462" s="161"/>
      <c r="CR462" s="161"/>
      <c r="CT462" s="15"/>
      <c r="DE462" s="335">
        <v>64</v>
      </c>
      <c r="DF462" s="334" t="s">
        <v>647</v>
      </c>
      <c r="DG462" s="456">
        <v>15.507243000000001</v>
      </c>
      <c r="DH462" s="456">
        <v>7386.9817215745734</v>
      </c>
      <c r="DI462" s="470"/>
      <c r="DJ462" s="456">
        <v>0.5620441917814476</v>
      </c>
      <c r="DK462" s="456"/>
      <c r="DL462" s="464">
        <f t="shared" si="47"/>
        <v>0</v>
      </c>
    </row>
    <row r="463" spans="1:116" s="4" customFormat="1" ht="14.1" customHeight="1">
      <c r="D463" s="736"/>
      <c r="E463" s="8" t="str">
        <f>Hydropower!K175</f>
        <v>NPD 3 - mid</v>
      </c>
      <c r="F463" s="9"/>
      <c r="G463" s="9"/>
      <c r="H463" s="9"/>
      <c r="I463" s="9"/>
      <c r="J463" s="9"/>
      <c r="K463" s="9"/>
      <c r="L463" s="9"/>
      <c r="M463" s="9"/>
      <c r="N463" s="9"/>
      <c r="O463" s="9"/>
      <c r="P463" s="9"/>
      <c r="Q463" s="9"/>
      <c r="R463" s="9"/>
      <c r="S463" s="358"/>
      <c r="T463" s="358"/>
      <c r="U463" s="358"/>
      <c r="V463" s="358">
        <f>Hydropower!L16</f>
        <v>0.62172119363624345</v>
      </c>
      <c r="W463" s="358">
        <f>Hydropower!L175</f>
        <v>0.62172119363624345</v>
      </c>
      <c r="X463" s="358">
        <f>Hydropower!M175</f>
        <v>0.62172119363624345</v>
      </c>
      <c r="Y463" s="358">
        <f>Hydropower!N175</f>
        <v>0.62172119363624345</v>
      </c>
      <c r="Z463" s="358">
        <f>Hydropower!O175</f>
        <v>0.62172119363624345</v>
      </c>
      <c r="AA463" s="358">
        <f>Hydropower!P175</f>
        <v>0.62172119363624345</v>
      </c>
      <c r="AB463" s="358">
        <f>Hydropower!Q175</f>
        <v>0.62172119363624345</v>
      </c>
      <c r="AC463" s="358">
        <f>Hydropower!R175</f>
        <v>0.62172119363624345</v>
      </c>
      <c r="AD463" s="358">
        <f>Hydropower!S175</f>
        <v>0.62172119363624345</v>
      </c>
      <c r="AE463" s="358">
        <f>Hydropower!T175</f>
        <v>0.62172119363624345</v>
      </c>
      <c r="AF463" s="358">
        <f>Hydropower!U175</f>
        <v>0.62172119363624345</v>
      </c>
      <c r="AG463" s="358">
        <f>Hydropower!V175</f>
        <v>0.62172119363624345</v>
      </c>
      <c r="AH463" s="358">
        <f>Hydropower!W175</f>
        <v>0.62172119363624345</v>
      </c>
      <c r="AI463" s="358">
        <f>Hydropower!X175</f>
        <v>0.62172119363624345</v>
      </c>
      <c r="AJ463" s="358">
        <f>Hydropower!Y175</f>
        <v>0.62172119363624345</v>
      </c>
      <c r="AK463" s="358">
        <f>Hydropower!Z175</f>
        <v>0.62172119363624345</v>
      </c>
      <c r="AL463" s="358">
        <f>Hydropower!AA175</f>
        <v>0.62172119363624345</v>
      </c>
      <c r="AM463" s="358">
        <f>Hydropower!AB175</f>
        <v>0.62172119363624345</v>
      </c>
      <c r="AN463" s="358">
        <f>Hydropower!AC175</f>
        <v>0.62172119363624345</v>
      </c>
      <c r="AO463" s="358">
        <f>Hydropower!AD175</f>
        <v>0.62172119363624345</v>
      </c>
      <c r="AP463" s="358">
        <f>Hydropower!AE175</f>
        <v>0.62172119363624345</v>
      </c>
      <c r="AQ463" s="358">
        <f>Hydropower!AF175</f>
        <v>0.62172119363624345</v>
      </c>
      <c r="AR463" s="358">
        <f>Hydropower!AG175</f>
        <v>0.62172119363624345</v>
      </c>
      <c r="AS463" s="358">
        <f>Hydropower!AH175</f>
        <v>0.62172119363624345</v>
      </c>
      <c r="AT463" s="358">
        <f>Hydropower!AI175</f>
        <v>0.62172119363624345</v>
      </c>
      <c r="AU463" s="358">
        <f>Hydropower!AJ175</f>
        <v>0.62172119363624345</v>
      </c>
      <c r="AV463" s="358">
        <f>Hydropower!AK175</f>
        <v>0.62172119363624345</v>
      </c>
      <c r="AW463" s="358">
        <f>Hydropower!AL175</f>
        <v>0.62172119363624345</v>
      </c>
      <c r="AX463" s="358">
        <f>Hydropower!AM175</f>
        <v>0.62172119363624345</v>
      </c>
      <c r="AY463" s="358">
        <f>Hydropower!AN175</f>
        <v>0.62172119363624345</v>
      </c>
      <c r="AZ463" s="358">
        <f>Hydropower!AO175</f>
        <v>0.62172119363624345</v>
      </c>
      <c r="BA463" s="358">
        <f>Hydropower!AP175</f>
        <v>0.62172119363624345</v>
      </c>
      <c r="BB463" s="358">
        <f>Hydropower!AQ175</f>
        <v>0.62172119363624345</v>
      </c>
      <c r="BC463" s="358">
        <f>Hydropower!AR175</f>
        <v>0.62172119363624345</v>
      </c>
      <c r="BD463" s="358">
        <f>Hydropower!AS175</f>
        <v>0.62172119363624345</v>
      </c>
      <c r="BE463" s="358">
        <f>Hydropower!AT175</f>
        <v>0.62172119363624345</v>
      </c>
      <c r="BF463" s="358">
        <f>Hydropower!AU175</f>
        <v>0.62172119363624345</v>
      </c>
      <c r="BG463" s="358">
        <f>Hydropower!AV175</f>
        <v>0.62172119363624345</v>
      </c>
      <c r="BI463"/>
      <c r="BJ463" s="438">
        <v>59</v>
      </c>
      <c r="BK463" s="442" t="s">
        <v>648</v>
      </c>
      <c r="BL463" s="456">
        <v>1.1572370000000001</v>
      </c>
      <c r="BM463" s="456">
        <v>9142.5985196236998</v>
      </c>
      <c r="BN463" s="456"/>
      <c r="BO463" s="456">
        <v>0.66259517267225299</v>
      </c>
      <c r="BP463" s="456"/>
      <c r="BQ463" s="464">
        <f t="shared" si="46"/>
        <v>0</v>
      </c>
      <c r="BR463"/>
      <c r="CP463" s="161"/>
      <c r="CQ463" s="161"/>
      <c r="CR463" s="161"/>
      <c r="CT463" s="15"/>
      <c r="DE463" s="335">
        <v>132</v>
      </c>
      <c r="DF463" s="334" t="s">
        <v>647</v>
      </c>
      <c r="DG463" s="456">
        <v>14.715492000000005</v>
      </c>
      <c r="DH463" s="456">
        <v>8522.2923051219332</v>
      </c>
      <c r="DI463" s="470"/>
      <c r="DJ463" s="456">
        <v>0.64700149771929594</v>
      </c>
      <c r="DK463" s="456"/>
      <c r="DL463" s="464">
        <f t="shared" si="47"/>
        <v>0</v>
      </c>
    </row>
    <row r="464" spans="1:116" s="4" customFormat="1" ht="14.1" customHeight="1" thickBot="1">
      <c r="D464" s="736"/>
      <c r="E464" s="8" t="str">
        <f>Hydropower!K176</f>
        <v>NPD 3 - high</v>
      </c>
      <c r="F464" s="9"/>
      <c r="G464" s="9"/>
      <c r="H464" s="9"/>
      <c r="I464" s="9"/>
      <c r="J464" s="9"/>
      <c r="K464" s="9"/>
      <c r="L464" s="9"/>
      <c r="M464" s="9"/>
      <c r="N464" s="9"/>
      <c r="O464" s="9"/>
      <c r="P464" s="9"/>
      <c r="Q464" s="9"/>
      <c r="R464" s="9"/>
      <c r="S464" s="361"/>
      <c r="T464" s="361"/>
      <c r="U464" s="361"/>
      <c r="V464" s="361"/>
      <c r="W464" s="361">
        <f>Hydropower!L176</f>
        <v>0.62172119363624345</v>
      </c>
      <c r="X464" s="361">
        <f>Hydropower!M176</f>
        <v>0.62172119363624345</v>
      </c>
      <c r="Y464" s="361">
        <f>Hydropower!N176</f>
        <v>0.62172119363624345</v>
      </c>
      <c r="Z464" s="361">
        <f>Hydropower!O176</f>
        <v>0.62172119363624345</v>
      </c>
      <c r="AA464" s="361">
        <f>Hydropower!P176</f>
        <v>0.62172119363624345</v>
      </c>
      <c r="AB464" s="361">
        <f>Hydropower!Q176</f>
        <v>0.62172119363624345</v>
      </c>
      <c r="AC464" s="361">
        <f>Hydropower!R176</f>
        <v>0.62172119363624345</v>
      </c>
      <c r="AD464" s="361">
        <f>Hydropower!S176</f>
        <v>0.62172119363624345</v>
      </c>
      <c r="AE464" s="361">
        <f>Hydropower!T176</f>
        <v>0.62172119363624345</v>
      </c>
      <c r="AF464" s="361">
        <f>Hydropower!U176</f>
        <v>0.62172119363624345</v>
      </c>
      <c r="AG464" s="361">
        <f>Hydropower!V176</f>
        <v>0.62172119363624345</v>
      </c>
      <c r="AH464" s="361">
        <f>Hydropower!W176</f>
        <v>0.62172119363624345</v>
      </c>
      <c r="AI464" s="361">
        <f>Hydropower!X176</f>
        <v>0.62172119363624345</v>
      </c>
      <c r="AJ464" s="361">
        <f>Hydropower!Y176</f>
        <v>0.62172119363624345</v>
      </c>
      <c r="AK464" s="361">
        <f>Hydropower!Z176</f>
        <v>0.62172119363624345</v>
      </c>
      <c r="AL464" s="361">
        <f>Hydropower!AA176</f>
        <v>0.62172119363624345</v>
      </c>
      <c r="AM464" s="361">
        <f>Hydropower!AB176</f>
        <v>0.62172119363624345</v>
      </c>
      <c r="AN464" s="361">
        <f>Hydropower!AC176</f>
        <v>0.62172119363624345</v>
      </c>
      <c r="AO464" s="361">
        <f>Hydropower!AD176</f>
        <v>0.62172119363624345</v>
      </c>
      <c r="AP464" s="361">
        <f>Hydropower!AE176</f>
        <v>0.62172119363624345</v>
      </c>
      <c r="AQ464" s="361">
        <f>Hydropower!AF176</f>
        <v>0.62172119363624345</v>
      </c>
      <c r="AR464" s="361">
        <f>Hydropower!AG176</f>
        <v>0.62172119363624345</v>
      </c>
      <c r="AS464" s="361">
        <f>Hydropower!AH176</f>
        <v>0.62172119363624345</v>
      </c>
      <c r="AT464" s="361">
        <f>Hydropower!AI176</f>
        <v>0.62172119363624345</v>
      </c>
      <c r="AU464" s="361">
        <f>Hydropower!AJ176</f>
        <v>0.62172119363624345</v>
      </c>
      <c r="AV464" s="361">
        <f>Hydropower!AK176</f>
        <v>0.62172119363624345</v>
      </c>
      <c r="AW464" s="361">
        <f>Hydropower!AL176</f>
        <v>0.62172119363624345</v>
      </c>
      <c r="AX464" s="361">
        <f>Hydropower!AM176</f>
        <v>0.62172119363624345</v>
      </c>
      <c r="AY464" s="361">
        <f>Hydropower!AN176</f>
        <v>0.62172119363624345</v>
      </c>
      <c r="AZ464" s="361">
        <f>Hydropower!AO176</f>
        <v>0.62172119363624345</v>
      </c>
      <c r="BA464" s="361">
        <f>Hydropower!AP176</f>
        <v>0.62172119363624345</v>
      </c>
      <c r="BB464" s="361">
        <f>Hydropower!AQ176</f>
        <v>0.62172119363624345</v>
      </c>
      <c r="BC464" s="361">
        <f>Hydropower!AR176</f>
        <v>0.62172119363624345</v>
      </c>
      <c r="BD464" s="361">
        <f>Hydropower!AS176</f>
        <v>0.62172119363624345</v>
      </c>
      <c r="BE464" s="361">
        <f>Hydropower!AT176</f>
        <v>0.62172119363624345</v>
      </c>
      <c r="BF464" s="361">
        <f>Hydropower!AU176</f>
        <v>0.62172119363624345</v>
      </c>
      <c r="BG464" s="361">
        <f>Hydropower!AV176</f>
        <v>0.62172119363624345</v>
      </c>
      <c r="BI464"/>
      <c r="BJ464" s="438">
        <v>74</v>
      </c>
      <c r="BK464" s="442" t="s">
        <v>650</v>
      </c>
      <c r="BL464" s="456">
        <v>0.57238300000000009</v>
      </c>
      <c r="BM464" s="456">
        <v>10113.292269905151</v>
      </c>
      <c r="BN464" s="456"/>
      <c r="BO464" s="456">
        <v>0.73112494883651935</v>
      </c>
      <c r="BP464" s="456"/>
      <c r="BQ464" s="464">
        <f t="shared" si="46"/>
        <v>0</v>
      </c>
      <c r="BR464"/>
      <c r="CP464" s="161"/>
      <c r="CQ464" s="161"/>
      <c r="CR464" s="161"/>
      <c r="CT464" s="15"/>
      <c r="DE464" s="335">
        <v>3</v>
      </c>
      <c r="DF464" s="334" t="s">
        <v>650</v>
      </c>
      <c r="DG464" s="456">
        <v>101.950911</v>
      </c>
      <c r="DH464" s="456">
        <v>9104.7742132463682</v>
      </c>
      <c r="DI464" s="470"/>
      <c r="DJ464" s="456">
        <v>0.69059441885985628</v>
      </c>
      <c r="DK464" s="456"/>
      <c r="DL464" s="464">
        <f t="shared" si="47"/>
        <v>0</v>
      </c>
    </row>
    <row r="465" spans="4:116" s="4" customFormat="1" ht="14.1" customHeight="1" thickTop="1">
      <c r="D465" s="736"/>
      <c r="E465" s="8" t="str">
        <f>Hydropower!K177</f>
        <v>NPD 4 - low</v>
      </c>
      <c r="F465" s="9"/>
      <c r="G465" s="9"/>
      <c r="H465" s="9"/>
      <c r="I465" s="9"/>
      <c r="J465" s="9"/>
      <c r="K465" s="9"/>
      <c r="L465" s="9"/>
      <c r="M465" s="9"/>
      <c r="N465" s="9"/>
      <c r="O465" s="9"/>
      <c r="P465" s="9"/>
      <c r="Q465" s="9"/>
      <c r="R465" s="9"/>
      <c r="S465" s="359"/>
      <c r="T465" s="359"/>
      <c r="U465" s="359"/>
      <c r="V465" s="359"/>
      <c r="W465" s="359">
        <f>Hydropower!L177</f>
        <v>0.60533676473420561</v>
      </c>
      <c r="X465" s="359">
        <f>Hydropower!M177</f>
        <v>0.60533676473420561</v>
      </c>
      <c r="Y465" s="359">
        <f>Hydropower!N177</f>
        <v>0.60533676473420561</v>
      </c>
      <c r="Z465" s="359">
        <f>Hydropower!O177</f>
        <v>0.60533676473420561</v>
      </c>
      <c r="AA465" s="359">
        <f>Hydropower!P177</f>
        <v>0.60533676473420561</v>
      </c>
      <c r="AB465" s="359">
        <f>Hydropower!Q177</f>
        <v>0.60533676473420561</v>
      </c>
      <c r="AC465" s="359">
        <f>Hydropower!R177</f>
        <v>0.60533676473420561</v>
      </c>
      <c r="AD465" s="359">
        <f>Hydropower!S177</f>
        <v>0.60533676473420561</v>
      </c>
      <c r="AE465" s="359">
        <f>Hydropower!T177</f>
        <v>0.60533676473420561</v>
      </c>
      <c r="AF465" s="359">
        <f>Hydropower!U177</f>
        <v>0.60533676473420561</v>
      </c>
      <c r="AG465" s="359">
        <f>Hydropower!V177</f>
        <v>0.60533676473420561</v>
      </c>
      <c r="AH465" s="359">
        <f>Hydropower!W177</f>
        <v>0.60533676473420561</v>
      </c>
      <c r="AI465" s="359">
        <f>Hydropower!X177</f>
        <v>0.60533676473420561</v>
      </c>
      <c r="AJ465" s="359">
        <f>Hydropower!Y177</f>
        <v>0.60533676473420561</v>
      </c>
      <c r="AK465" s="359">
        <f>Hydropower!Z177</f>
        <v>0.60533676473420561</v>
      </c>
      <c r="AL465" s="359">
        <f>Hydropower!AA177</f>
        <v>0.60533676473420561</v>
      </c>
      <c r="AM465" s="359">
        <f>Hydropower!AB177</f>
        <v>0.60533676473420561</v>
      </c>
      <c r="AN465" s="359">
        <f>Hydropower!AC177</f>
        <v>0.60533676473420561</v>
      </c>
      <c r="AO465" s="359">
        <f>Hydropower!AD177</f>
        <v>0.60533676473420561</v>
      </c>
      <c r="AP465" s="359">
        <f>Hydropower!AE177</f>
        <v>0.60533676473420561</v>
      </c>
      <c r="AQ465" s="359">
        <f>Hydropower!AF177</f>
        <v>0.60533676473420561</v>
      </c>
      <c r="AR465" s="359">
        <f>Hydropower!AG177</f>
        <v>0.60533676473420561</v>
      </c>
      <c r="AS465" s="359">
        <f>Hydropower!AH177</f>
        <v>0.60533676473420561</v>
      </c>
      <c r="AT465" s="359">
        <f>Hydropower!AI177</f>
        <v>0.60533676473420561</v>
      </c>
      <c r="AU465" s="359">
        <f>Hydropower!AJ177</f>
        <v>0.60533676473420561</v>
      </c>
      <c r="AV465" s="359">
        <f>Hydropower!AK177</f>
        <v>0.60533676473420561</v>
      </c>
      <c r="AW465" s="359">
        <f>Hydropower!AL177</f>
        <v>0.60533676473420561</v>
      </c>
      <c r="AX465" s="359">
        <f>Hydropower!AM177</f>
        <v>0.60533676473420561</v>
      </c>
      <c r="AY465" s="359">
        <f>Hydropower!AN177</f>
        <v>0.60533676473420561</v>
      </c>
      <c r="AZ465" s="359">
        <f>Hydropower!AO177</f>
        <v>0.60533676473420561</v>
      </c>
      <c r="BA465" s="359">
        <f>Hydropower!AP177</f>
        <v>0.60533676473420561</v>
      </c>
      <c r="BB465" s="359">
        <f>Hydropower!AQ177</f>
        <v>0.60533676473420561</v>
      </c>
      <c r="BC465" s="359">
        <f>Hydropower!AR177</f>
        <v>0.60533676473420561</v>
      </c>
      <c r="BD465" s="359">
        <f>Hydropower!AS177</f>
        <v>0.60533676473420561</v>
      </c>
      <c r="BE465" s="359">
        <f>Hydropower!AT177</f>
        <v>0.60533676473420561</v>
      </c>
      <c r="BF465" s="359">
        <f>Hydropower!AU177</f>
        <v>0.60533676473420561</v>
      </c>
      <c r="BG465" s="359">
        <f>Hydropower!AV177</f>
        <v>0.60533676473420561</v>
      </c>
      <c r="BI465"/>
      <c r="BJ465" s="438">
        <v>86</v>
      </c>
      <c r="BK465" s="442" t="s">
        <v>648</v>
      </c>
      <c r="BL465" s="456">
        <v>1.0405450000000001</v>
      </c>
      <c r="BM465" s="456">
        <v>6473.3589103205477</v>
      </c>
      <c r="BN465" s="456"/>
      <c r="BO465" s="456">
        <v>0.47034534416900992</v>
      </c>
      <c r="BP465" s="456"/>
      <c r="BQ465" s="464">
        <f t="shared" si="46"/>
        <v>0</v>
      </c>
      <c r="BR465"/>
      <c r="CP465" s="161"/>
      <c r="CQ465" s="161"/>
      <c r="CR465" s="161"/>
      <c r="CT465" s="15"/>
      <c r="DE465" s="335">
        <v>71</v>
      </c>
      <c r="DF465" s="334" t="s">
        <v>647</v>
      </c>
      <c r="DG465" s="456">
        <v>21.698488999999999</v>
      </c>
      <c r="DH465" s="456">
        <v>7019.2831272810708</v>
      </c>
      <c r="DI465" s="470"/>
      <c r="DJ465" s="456">
        <v>0.53424544281680542</v>
      </c>
      <c r="DK465" s="456"/>
      <c r="DL465" s="464">
        <f t="shared" si="47"/>
        <v>0</v>
      </c>
    </row>
    <row r="466" spans="4:116" s="4" customFormat="1" ht="14.1" customHeight="1">
      <c r="D466" s="736"/>
      <c r="E466" s="8" t="str">
        <f>Hydropower!K178</f>
        <v>NPD 4 - mid</v>
      </c>
      <c r="F466" s="9"/>
      <c r="G466" s="9"/>
      <c r="H466" s="9"/>
      <c r="I466" s="9"/>
      <c r="J466" s="9"/>
      <c r="K466" s="9"/>
      <c r="L466" s="9"/>
      <c r="M466" s="9"/>
      <c r="N466" s="9"/>
      <c r="O466" s="9"/>
      <c r="P466" s="9"/>
      <c r="Q466" s="9"/>
      <c r="R466" s="9"/>
      <c r="S466" s="358"/>
      <c r="T466" s="358"/>
      <c r="U466" s="358"/>
      <c r="V466" s="358">
        <f>Hydropower!L17</f>
        <v>0.60533676473420561</v>
      </c>
      <c r="W466" s="358">
        <f>Hydropower!L178</f>
        <v>0.60533676473420561</v>
      </c>
      <c r="X466" s="358">
        <f>Hydropower!M178</f>
        <v>0.60533676473420561</v>
      </c>
      <c r="Y466" s="358">
        <f>Hydropower!N178</f>
        <v>0.60533676473420561</v>
      </c>
      <c r="Z466" s="358">
        <f>Hydropower!O178</f>
        <v>0.60533676473420561</v>
      </c>
      <c r="AA466" s="358">
        <f>Hydropower!P178</f>
        <v>0.60533676473420561</v>
      </c>
      <c r="AB466" s="358">
        <f>Hydropower!Q178</f>
        <v>0.60533676473420561</v>
      </c>
      <c r="AC466" s="358">
        <f>Hydropower!R178</f>
        <v>0.60533676473420561</v>
      </c>
      <c r="AD466" s="358">
        <f>Hydropower!S178</f>
        <v>0.60533676473420561</v>
      </c>
      <c r="AE466" s="358">
        <f>Hydropower!T178</f>
        <v>0.60533676473420561</v>
      </c>
      <c r="AF466" s="358">
        <f>Hydropower!U178</f>
        <v>0.60533676473420561</v>
      </c>
      <c r="AG466" s="358">
        <f>Hydropower!V178</f>
        <v>0.60533676473420561</v>
      </c>
      <c r="AH466" s="358">
        <f>Hydropower!W178</f>
        <v>0.60533676473420561</v>
      </c>
      <c r="AI466" s="358">
        <f>Hydropower!X178</f>
        <v>0.60533676473420561</v>
      </c>
      <c r="AJ466" s="358">
        <f>Hydropower!Y178</f>
        <v>0.60533676473420561</v>
      </c>
      <c r="AK466" s="358">
        <f>Hydropower!Z178</f>
        <v>0.60533676473420561</v>
      </c>
      <c r="AL466" s="358">
        <f>Hydropower!AA178</f>
        <v>0.60533676473420561</v>
      </c>
      <c r="AM466" s="358">
        <f>Hydropower!AB178</f>
        <v>0.60533676473420561</v>
      </c>
      <c r="AN466" s="358">
        <f>Hydropower!AC178</f>
        <v>0.60533676473420561</v>
      </c>
      <c r="AO466" s="358">
        <f>Hydropower!AD178</f>
        <v>0.60533676473420561</v>
      </c>
      <c r="AP466" s="358">
        <f>Hydropower!AE178</f>
        <v>0.60533676473420561</v>
      </c>
      <c r="AQ466" s="358">
        <f>Hydropower!AF178</f>
        <v>0.60533676473420561</v>
      </c>
      <c r="AR466" s="358">
        <f>Hydropower!AG178</f>
        <v>0.60533676473420561</v>
      </c>
      <c r="AS466" s="358">
        <f>Hydropower!AH178</f>
        <v>0.60533676473420561</v>
      </c>
      <c r="AT466" s="358">
        <f>Hydropower!AI178</f>
        <v>0.60533676473420561</v>
      </c>
      <c r="AU466" s="358">
        <f>Hydropower!AJ178</f>
        <v>0.60533676473420561</v>
      </c>
      <c r="AV466" s="358">
        <f>Hydropower!AK178</f>
        <v>0.60533676473420561</v>
      </c>
      <c r="AW466" s="358">
        <f>Hydropower!AL178</f>
        <v>0.60533676473420561</v>
      </c>
      <c r="AX466" s="358">
        <f>Hydropower!AM178</f>
        <v>0.60533676473420561</v>
      </c>
      <c r="AY466" s="358">
        <f>Hydropower!AN178</f>
        <v>0.60533676473420561</v>
      </c>
      <c r="AZ466" s="358">
        <f>Hydropower!AO178</f>
        <v>0.60533676473420561</v>
      </c>
      <c r="BA466" s="358">
        <f>Hydropower!AP178</f>
        <v>0.60533676473420561</v>
      </c>
      <c r="BB466" s="358">
        <f>Hydropower!AQ178</f>
        <v>0.60533676473420561</v>
      </c>
      <c r="BC466" s="358">
        <f>Hydropower!AR178</f>
        <v>0.60533676473420561</v>
      </c>
      <c r="BD466" s="358">
        <f>Hydropower!AS178</f>
        <v>0.60533676473420561</v>
      </c>
      <c r="BE466" s="358">
        <f>Hydropower!AT178</f>
        <v>0.60533676473420561</v>
      </c>
      <c r="BF466" s="358">
        <f>Hydropower!AU178</f>
        <v>0.60533676473420561</v>
      </c>
      <c r="BG466" s="358">
        <f>Hydropower!AV178</f>
        <v>0.60533676473420561</v>
      </c>
      <c r="BI466"/>
      <c r="BJ466" s="438">
        <v>134</v>
      </c>
      <c r="BK466" s="442" t="s">
        <v>648</v>
      </c>
      <c r="BL466" s="456">
        <v>2.1833599999999995</v>
      </c>
      <c r="BM466" s="456">
        <v>9301.6103984949659</v>
      </c>
      <c r="BN466" s="456"/>
      <c r="BO466" s="456">
        <v>0.67053970412881658</v>
      </c>
      <c r="BP466" s="456"/>
      <c r="BQ466" s="464">
        <f t="shared" si="46"/>
        <v>0</v>
      </c>
      <c r="BR466"/>
      <c r="CP466" s="161"/>
      <c r="CQ466" s="161"/>
      <c r="CR466" s="161"/>
      <c r="CT466" s="15"/>
      <c r="DE466" s="335">
        <v>40</v>
      </c>
      <c r="DF466" s="334" t="s">
        <v>647</v>
      </c>
      <c r="DG466" s="456">
        <v>63.041643999999998</v>
      </c>
      <c r="DH466" s="456">
        <v>9368.7831430665647</v>
      </c>
      <c r="DI466" s="470"/>
      <c r="DJ466" s="456">
        <v>0.70977343015510619</v>
      </c>
      <c r="DK466" s="456"/>
      <c r="DL466" s="464">
        <f t="shared" si="47"/>
        <v>0</v>
      </c>
    </row>
    <row r="467" spans="4:116" s="4" customFormat="1" ht="14.1" customHeight="1" thickBot="1">
      <c r="D467" s="736"/>
      <c r="E467" s="8" t="str">
        <f>Hydropower!K179</f>
        <v>NPD 4 - high</v>
      </c>
      <c r="F467" s="9"/>
      <c r="G467" s="9"/>
      <c r="H467" s="9"/>
      <c r="I467" s="9"/>
      <c r="J467" s="9"/>
      <c r="K467" s="9"/>
      <c r="L467" s="9"/>
      <c r="M467" s="9"/>
      <c r="N467" s="9"/>
      <c r="O467" s="9"/>
      <c r="P467" s="9"/>
      <c r="Q467" s="9"/>
      <c r="R467" s="9"/>
      <c r="S467" s="361"/>
      <c r="T467" s="361"/>
      <c r="U467" s="361"/>
      <c r="V467" s="361"/>
      <c r="W467" s="361">
        <f>Hydropower!L179</f>
        <v>0.60533676473420561</v>
      </c>
      <c r="X467" s="361">
        <f>Hydropower!M179</f>
        <v>0.60533676473420561</v>
      </c>
      <c r="Y467" s="361">
        <f>Hydropower!N179</f>
        <v>0.60533676473420561</v>
      </c>
      <c r="Z467" s="361">
        <f>Hydropower!O179</f>
        <v>0.60533676473420561</v>
      </c>
      <c r="AA467" s="361">
        <f>Hydropower!P179</f>
        <v>0.60533676473420561</v>
      </c>
      <c r="AB467" s="361">
        <f>Hydropower!Q179</f>
        <v>0.60533676473420561</v>
      </c>
      <c r="AC467" s="361">
        <f>Hydropower!R179</f>
        <v>0.60533676473420561</v>
      </c>
      <c r="AD467" s="361">
        <f>Hydropower!S179</f>
        <v>0.60533676473420561</v>
      </c>
      <c r="AE467" s="361">
        <f>Hydropower!T179</f>
        <v>0.60533676473420561</v>
      </c>
      <c r="AF467" s="361">
        <f>Hydropower!U179</f>
        <v>0.60533676473420561</v>
      </c>
      <c r="AG467" s="361">
        <f>Hydropower!V179</f>
        <v>0.60533676473420561</v>
      </c>
      <c r="AH467" s="361">
        <f>Hydropower!W179</f>
        <v>0.60533676473420561</v>
      </c>
      <c r="AI467" s="361">
        <f>Hydropower!X179</f>
        <v>0.60533676473420561</v>
      </c>
      <c r="AJ467" s="361">
        <f>Hydropower!Y179</f>
        <v>0.60533676473420561</v>
      </c>
      <c r="AK467" s="361">
        <f>Hydropower!Z179</f>
        <v>0.60533676473420561</v>
      </c>
      <c r="AL467" s="361">
        <f>Hydropower!AA179</f>
        <v>0.60533676473420561</v>
      </c>
      <c r="AM467" s="361">
        <f>Hydropower!AB179</f>
        <v>0.60533676473420561</v>
      </c>
      <c r="AN467" s="361">
        <f>Hydropower!AC179</f>
        <v>0.60533676473420561</v>
      </c>
      <c r="AO467" s="361">
        <f>Hydropower!AD179</f>
        <v>0.60533676473420561</v>
      </c>
      <c r="AP467" s="361">
        <f>Hydropower!AE179</f>
        <v>0.60533676473420561</v>
      </c>
      <c r="AQ467" s="361">
        <f>Hydropower!AF179</f>
        <v>0.60533676473420561</v>
      </c>
      <c r="AR467" s="361">
        <f>Hydropower!AG179</f>
        <v>0.60533676473420561</v>
      </c>
      <c r="AS467" s="361">
        <f>Hydropower!AH179</f>
        <v>0.60533676473420561</v>
      </c>
      <c r="AT467" s="361">
        <f>Hydropower!AI179</f>
        <v>0.60533676473420561</v>
      </c>
      <c r="AU467" s="361">
        <f>Hydropower!AJ179</f>
        <v>0.60533676473420561</v>
      </c>
      <c r="AV467" s="361">
        <f>Hydropower!AK179</f>
        <v>0.60533676473420561</v>
      </c>
      <c r="AW467" s="361">
        <f>Hydropower!AL179</f>
        <v>0.60533676473420561</v>
      </c>
      <c r="AX467" s="361">
        <f>Hydropower!AM179</f>
        <v>0.60533676473420561</v>
      </c>
      <c r="AY467" s="361">
        <f>Hydropower!AN179</f>
        <v>0.60533676473420561</v>
      </c>
      <c r="AZ467" s="361">
        <f>Hydropower!AO179</f>
        <v>0.60533676473420561</v>
      </c>
      <c r="BA467" s="361">
        <f>Hydropower!AP179</f>
        <v>0.60533676473420561</v>
      </c>
      <c r="BB467" s="361">
        <f>Hydropower!AQ179</f>
        <v>0.60533676473420561</v>
      </c>
      <c r="BC467" s="361">
        <f>Hydropower!AR179</f>
        <v>0.60533676473420561</v>
      </c>
      <c r="BD467" s="361">
        <f>Hydropower!AS179</f>
        <v>0.60533676473420561</v>
      </c>
      <c r="BE467" s="361">
        <f>Hydropower!AT179</f>
        <v>0.60533676473420561</v>
      </c>
      <c r="BF467" s="361">
        <f>Hydropower!AU179</f>
        <v>0.60533676473420561</v>
      </c>
      <c r="BG467" s="361">
        <f>Hydropower!AV179</f>
        <v>0.60533676473420561</v>
      </c>
      <c r="BI467"/>
      <c r="BJ467" s="438">
        <v>2</v>
      </c>
      <c r="BK467" s="442" t="s">
        <v>650</v>
      </c>
      <c r="BL467" s="456">
        <v>0.9800040000000001</v>
      </c>
      <c r="BM467" s="456">
        <v>9209.9548474456296</v>
      </c>
      <c r="BN467" s="456"/>
      <c r="BO467" s="456">
        <v>0.6626206134937791</v>
      </c>
      <c r="BP467" s="456"/>
      <c r="BQ467" s="464">
        <f t="shared" si="46"/>
        <v>0</v>
      </c>
      <c r="BR467"/>
      <c r="CP467" s="161"/>
      <c r="CQ467" s="161"/>
      <c r="CR467" s="161"/>
      <c r="CT467" s="15"/>
      <c r="DE467" s="335">
        <v>40</v>
      </c>
      <c r="DF467" s="334" t="s">
        <v>648</v>
      </c>
      <c r="DG467" s="456">
        <v>27.265790999999993</v>
      </c>
      <c r="DH467" s="456">
        <v>10291.05434310003</v>
      </c>
      <c r="DI467" s="470"/>
      <c r="DJ467" s="456">
        <v>0.77649323135136972</v>
      </c>
      <c r="DK467" s="456"/>
      <c r="DL467" s="464">
        <f t="shared" si="47"/>
        <v>0</v>
      </c>
    </row>
    <row r="468" spans="4:116" s="4" customFormat="1" ht="14.1" customHeight="1" thickTop="1">
      <c r="D468" s="736"/>
      <c r="E468" s="8" t="str">
        <f>Hydropower!K180</f>
        <v>NPD 5 - low</v>
      </c>
      <c r="F468" s="9"/>
      <c r="G468" s="9"/>
      <c r="H468" s="9"/>
      <c r="I468" s="9"/>
      <c r="J468" s="9"/>
      <c r="K468" s="9"/>
      <c r="L468" s="9"/>
      <c r="M468" s="9"/>
      <c r="N468" s="9"/>
      <c r="O468" s="9"/>
      <c r="P468" s="9"/>
      <c r="Q468" s="9"/>
      <c r="R468" s="9"/>
      <c r="S468" s="359"/>
      <c r="T468" s="359"/>
      <c r="U468" s="359"/>
      <c r="V468" s="359"/>
      <c r="W468" s="359">
        <f>Hydropower!L180</f>
        <v>0.58226122468734443</v>
      </c>
      <c r="X468" s="359">
        <f>Hydropower!M180</f>
        <v>0.58226122468734443</v>
      </c>
      <c r="Y468" s="359">
        <f>Hydropower!N180</f>
        <v>0.58226122468734443</v>
      </c>
      <c r="Z468" s="359">
        <f>Hydropower!O180</f>
        <v>0.58226122468734443</v>
      </c>
      <c r="AA468" s="359">
        <f>Hydropower!P180</f>
        <v>0.58226122468734443</v>
      </c>
      <c r="AB468" s="359">
        <f>Hydropower!Q180</f>
        <v>0.58226122468734443</v>
      </c>
      <c r="AC468" s="359">
        <f>Hydropower!R180</f>
        <v>0.58226122468734443</v>
      </c>
      <c r="AD468" s="359">
        <f>Hydropower!S180</f>
        <v>0.58226122468734443</v>
      </c>
      <c r="AE468" s="359">
        <f>Hydropower!T180</f>
        <v>0.58226122468734443</v>
      </c>
      <c r="AF468" s="359">
        <f>Hydropower!U180</f>
        <v>0.58226122468734443</v>
      </c>
      <c r="AG468" s="359">
        <f>Hydropower!V180</f>
        <v>0.58226122468734443</v>
      </c>
      <c r="AH468" s="359">
        <f>Hydropower!W180</f>
        <v>0.58226122468734443</v>
      </c>
      <c r="AI468" s="359">
        <f>Hydropower!X180</f>
        <v>0.58226122468734443</v>
      </c>
      <c r="AJ468" s="359">
        <f>Hydropower!Y180</f>
        <v>0.58226122468734443</v>
      </c>
      <c r="AK468" s="359">
        <f>Hydropower!Z180</f>
        <v>0.58226122468734443</v>
      </c>
      <c r="AL468" s="359">
        <f>Hydropower!AA180</f>
        <v>0.58226122468734443</v>
      </c>
      <c r="AM468" s="359">
        <f>Hydropower!AB180</f>
        <v>0.58226122468734443</v>
      </c>
      <c r="AN468" s="359">
        <f>Hydropower!AC180</f>
        <v>0.58226122468734443</v>
      </c>
      <c r="AO468" s="359">
        <f>Hydropower!AD180</f>
        <v>0.58226122468734443</v>
      </c>
      <c r="AP468" s="359">
        <f>Hydropower!AE180</f>
        <v>0.58226122468734443</v>
      </c>
      <c r="AQ468" s="359">
        <f>Hydropower!AF180</f>
        <v>0.58226122468734443</v>
      </c>
      <c r="AR468" s="359">
        <f>Hydropower!AG180</f>
        <v>0.58226122468734443</v>
      </c>
      <c r="AS468" s="359">
        <f>Hydropower!AH180</f>
        <v>0.58226122468734443</v>
      </c>
      <c r="AT468" s="359">
        <f>Hydropower!AI180</f>
        <v>0.58226122468734443</v>
      </c>
      <c r="AU468" s="359">
        <f>Hydropower!AJ180</f>
        <v>0.58226122468734443</v>
      </c>
      <c r="AV468" s="359">
        <f>Hydropower!AK180</f>
        <v>0.58226122468734443</v>
      </c>
      <c r="AW468" s="359">
        <f>Hydropower!AL180</f>
        <v>0.58226122468734443</v>
      </c>
      <c r="AX468" s="359">
        <f>Hydropower!AM180</f>
        <v>0.58226122468734443</v>
      </c>
      <c r="AY468" s="359">
        <f>Hydropower!AN180</f>
        <v>0.58226122468734443</v>
      </c>
      <c r="AZ468" s="359">
        <f>Hydropower!AO180</f>
        <v>0.58226122468734443</v>
      </c>
      <c r="BA468" s="359">
        <f>Hydropower!AP180</f>
        <v>0.58226122468734443</v>
      </c>
      <c r="BB468" s="359">
        <f>Hydropower!AQ180</f>
        <v>0.58226122468734443</v>
      </c>
      <c r="BC468" s="359">
        <f>Hydropower!AR180</f>
        <v>0.58226122468734443</v>
      </c>
      <c r="BD468" s="359">
        <f>Hydropower!AS180</f>
        <v>0.58226122468734443</v>
      </c>
      <c r="BE468" s="359">
        <f>Hydropower!AT180</f>
        <v>0.58226122468734443</v>
      </c>
      <c r="BF468" s="359">
        <f>Hydropower!AU180</f>
        <v>0.58226122468734443</v>
      </c>
      <c r="BG468" s="359">
        <f>Hydropower!AV180</f>
        <v>0.58226122468734443</v>
      </c>
      <c r="BI468"/>
      <c r="BJ468" s="438">
        <v>8</v>
      </c>
      <c r="BK468" s="442" t="s">
        <v>650</v>
      </c>
      <c r="BL468" s="456">
        <v>0.47228100000000001</v>
      </c>
      <c r="BM468" s="456">
        <v>10553.26338116759</v>
      </c>
      <c r="BN468" s="456"/>
      <c r="BO468" s="456">
        <v>0.75794656089785339</v>
      </c>
      <c r="BP468" s="456"/>
      <c r="BQ468" s="464">
        <f t="shared" si="46"/>
        <v>0</v>
      </c>
      <c r="BR468"/>
      <c r="CP468" s="161"/>
      <c r="CQ468" s="161"/>
      <c r="CR468" s="161"/>
      <c r="CT468" s="15"/>
      <c r="DE468" s="335">
        <v>18</v>
      </c>
      <c r="DF468" s="334" t="s">
        <v>650</v>
      </c>
      <c r="DG468" s="456">
        <v>131.49779899999996</v>
      </c>
      <c r="DH468" s="456">
        <v>8953.2369738067046</v>
      </c>
      <c r="DI468" s="470"/>
      <c r="DJ468" s="456">
        <v>0.67580347868925694</v>
      </c>
      <c r="DK468" s="456"/>
      <c r="DL468" s="464">
        <f t="shared" si="47"/>
        <v>0</v>
      </c>
    </row>
    <row r="469" spans="4:116" s="4" customFormat="1" ht="14.1" customHeight="1">
      <c r="D469" s="736"/>
      <c r="E469" s="8" t="str">
        <f>Hydropower!K181</f>
        <v>NPD 5 - mid</v>
      </c>
      <c r="F469" s="9"/>
      <c r="G469" s="9"/>
      <c r="H469" s="9"/>
      <c r="I469" s="9"/>
      <c r="J469" s="9"/>
      <c r="K469" s="9"/>
      <c r="L469" s="9"/>
      <c r="M469" s="9"/>
      <c r="N469" s="9"/>
      <c r="O469" s="9"/>
      <c r="P469" s="9"/>
      <c r="Q469" s="9"/>
      <c r="R469" s="9"/>
      <c r="S469" s="358"/>
      <c r="T469" s="358"/>
      <c r="U469" s="358"/>
      <c r="V469" s="358">
        <f>Hydropower!L18</f>
        <v>0.58226122468734443</v>
      </c>
      <c r="W469" s="358">
        <f>Hydropower!L181</f>
        <v>0.58226122468734443</v>
      </c>
      <c r="X469" s="358">
        <f>Hydropower!M181</f>
        <v>0.58226122468734443</v>
      </c>
      <c r="Y469" s="358">
        <f>Hydropower!N181</f>
        <v>0.58226122468734443</v>
      </c>
      <c r="Z469" s="358">
        <f>Hydropower!O181</f>
        <v>0.58226122468734443</v>
      </c>
      <c r="AA469" s="358">
        <f>Hydropower!P181</f>
        <v>0.58226122468734443</v>
      </c>
      <c r="AB469" s="358">
        <f>Hydropower!Q181</f>
        <v>0.58226122468734443</v>
      </c>
      <c r="AC469" s="358">
        <f>Hydropower!R181</f>
        <v>0.58226122468734443</v>
      </c>
      <c r="AD469" s="358">
        <f>Hydropower!S181</f>
        <v>0.58226122468734443</v>
      </c>
      <c r="AE469" s="358">
        <f>Hydropower!T181</f>
        <v>0.58226122468734443</v>
      </c>
      <c r="AF469" s="358">
        <f>Hydropower!U181</f>
        <v>0.58226122468734443</v>
      </c>
      <c r="AG469" s="358">
        <f>Hydropower!V181</f>
        <v>0.58226122468734443</v>
      </c>
      <c r="AH469" s="358">
        <f>Hydropower!W181</f>
        <v>0.58226122468734443</v>
      </c>
      <c r="AI469" s="358">
        <f>Hydropower!X181</f>
        <v>0.58226122468734443</v>
      </c>
      <c r="AJ469" s="358">
        <f>Hydropower!Y181</f>
        <v>0.58226122468734443</v>
      </c>
      <c r="AK469" s="358">
        <f>Hydropower!Z181</f>
        <v>0.58226122468734443</v>
      </c>
      <c r="AL469" s="358">
        <f>Hydropower!AA181</f>
        <v>0.58226122468734443</v>
      </c>
      <c r="AM469" s="358">
        <f>Hydropower!AB181</f>
        <v>0.58226122468734443</v>
      </c>
      <c r="AN469" s="358">
        <f>Hydropower!AC181</f>
        <v>0.58226122468734443</v>
      </c>
      <c r="AO469" s="358">
        <f>Hydropower!AD181</f>
        <v>0.58226122468734443</v>
      </c>
      <c r="AP469" s="358">
        <f>Hydropower!AE181</f>
        <v>0.58226122468734443</v>
      </c>
      <c r="AQ469" s="358">
        <f>Hydropower!AF181</f>
        <v>0.58226122468734443</v>
      </c>
      <c r="AR469" s="358">
        <f>Hydropower!AG181</f>
        <v>0.58226122468734443</v>
      </c>
      <c r="AS469" s="358">
        <f>Hydropower!AH181</f>
        <v>0.58226122468734443</v>
      </c>
      <c r="AT469" s="358">
        <f>Hydropower!AI181</f>
        <v>0.58226122468734443</v>
      </c>
      <c r="AU469" s="358">
        <f>Hydropower!AJ181</f>
        <v>0.58226122468734443</v>
      </c>
      <c r="AV469" s="358">
        <f>Hydropower!AK181</f>
        <v>0.58226122468734443</v>
      </c>
      <c r="AW469" s="358">
        <f>Hydropower!AL181</f>
        <v>0.58226122468734443</v>
      </c>
      <c r="AX469" s="358">
        <f>Hydropower!AM181</f>
        <v>0.58226122468734443</v>
      </c>
      <c r="AY469" s="358">
        <f>Hydropower!AN181</f>
        <v>0.58226122468734443</v>
      </c>
      <c r="AZ469" s="358">
        <f>Hydropower!AO181</f>
        <v>0.58226122468734443</v>
      </c>
      <c r="BA469" s="358">
        <f>Hydropower!AP181</f>
        <v>0.58226122468734443</v>
      </c>
      <c r="BB469" s="358">
        <f>Hydropower!AQ181</f>
        <v>0.58226122468734443</v>
      </c>
      <c r="BC469" s="358">
        <f>Hydropower!AR181</f>
        <v>0.58226122468734443</v>
      </c>
      <c r="BD469" s="358">
        <f>Hydropower!AS181</f>
        <v>0.58226122468734443</v>
      </c>
      <c r="BE469" s="358">
        <f>Hydropower!AT181</f>
        <v>0.58226122468734443</v>
      </c>
      <c r="BF469" s="358">
        <f>Hydropower!AU181</f>
        <v>0.58226122468734443</v>
      </c>
      <c r="BG469" s="358">
        <f>Hydropower!AV181</f>
        <v>0.58226122468734443</v>
      </c>
      <c r="BI469"/>
      <c r="BJ469" s="438">
        <v>92</v>
      </c>
      <c r="BK469" s="442" t="s">
        <v>649</v>
      </c>
      <c r="BL469" s="456">
        <v>2.5392760000000001</v>
      </c>
      <c r="BM469" s="456">
        <v>8489.1819629811107</v>
      </c>
      <c r="BN469" s="456"/>
      <c r="BO469" s="456">
        <v>0.60998143621806589</v>
      </c>
      <c r="BP469" s="456"/>
      <c r="BQ469" s="464">
        <f t="shared" si="46"/>
        <v>0</v>
      </c>
      <c r="BR469"/>
      <c r="CP469" s="161"/>
      <c r="CQ469" s="161"/>
      <c r="CR469" s="161"/>
      <c r="CT469" s="15"/>
      <c r="DE469" s="335">
        <v>126</v>
      </c>
      <c r="DF469" s="334" t="s">
        <v>648</v>
      </c>
      <c r="DG469" s="456">
        <v>6.316586</v>
      </c>
      <c r="DH469" s="456">
        <v>8973.1315605377586</v>
      </c>
      <c r="DI469" s="470"/>
      <c r="DJ469" s="456">
        <v>0.67704928753544535</v>
      </c>
      <c r="DK469" s="456"/>
      <c r="DL469" s="464">
        <f t="shared" si="47"/>
        <v>0</v>
      </c>
    </row>
    <row r="470" spans="4:116" s="4" customFormat="1" ht="14.1" customHeight="1" thickBot="1">
      <c r="D470" s="736"/>
      <c r="E470" s="8" t="str">
        <f>Hydropower!K182</f>
        <v>NPD 5 - high</v>
      </c>
      <c r="F470" s="485"/>
      <c r="G470" s="485"/>
      <c r="H470" s="485"/>
      <c r="I470" s="485"/>
      <c r="J470" s="485"/>
      <c r="K470" s="485"/>
      <c r="L470" s="485"/>
      <c r="M470" s="485"/>
      <c r="N470" s="485"/>
      <c r="O470" s="485"/>
      <c r="P470" s="485"/>
      <c r="Q470" s="485"/>
      <c r="R470" s="485"/>
      <c r="S470" s="361"/>
      <c r="T470" s="361"/>
      <c r="U470" s="361"/>
      <c r="V470" s="361"/>
      <c r="W470" s="361">
        <f>Hydropower!L182</f>
        <v>0.58226122468734443</v>
      </c>
      <c r="X470" s="361">
        <f>Hydropower!M182</f>
        <v>0.58226122468734443</v>
      </c>
      <c r="Y470" s="361">
        <f>Hydropower!N182</f>
        <v>0.58226122468734443</v>
      </c>
      <c r="Z470" s="361">
        <f>Hydropower!O182</f>
        <v>0.58226122468734443</v>
      </c>
      <c r="AA470" s="361">
        <f>Hydropower!P182</f>
        <v>0.58226122468734443</v>
      </c>
      <c r="AB470" s="361">
        <f>Hydropower!Q182</f>
        <v>0.58226122468734443</v>
      </c>
      <c r="AC470" s="361">
        <f>Hydropower!R182</f>
        <v>0.58226122468734443</v>
      </c>
      <c r="AD470" s="361">
        <f>Hydropower!S182</f>
        <v>0.58226122468734443</v>
      </c>
      <c r="AE470" s="361">
        <f>Hydropower!T182</f>
        <v>0.58226122468734443</v>
      </c>
      <c r="AF470" s="361">
        <f>Hydropower!U182</f>
        <v>0.58226122468734443</v>
      </c>
      <c r="AG470" s="361">
        <f>Hydropower!V182</f>
        <v>0.58226122468734443</v>
      </c>
      <c r="AH470" s="361">
        <f>Hydropower!W182</f>
        <v>0.58226122468734443</v>
      </c>
      <c r="AI470" s="361">
        <f>Hydropower!X182</f>
        <v>0.58226122468734443</v>
      </c>
      <c r="AJ470" s="361">
        <f>Hydropower!Y182</f>
        <v>0.58226122468734443</v>
      </c>
      <c r="AK470" s="361">
        <f>Hydropower!Z182</f>
        <v>0.58226122468734443</v>
      </c>
      <c r="AL470" s="361">
        <f>Hydropower!AA182</f>
        <v>0.58226122468734443</v>
      </c>
      <c r="AM470" s="361">
        <f>Hydropower!AB182</f>
        <v>0.58226122468734443</v>
      </c>
      <c r="AN470" s="361">
        <f>Hydropower!AC182</f>
        <v>0.58226122468734443</v>
      </c>
      <c r="AO470" s="361">
        <f>Hydropower!AD182</f>
        <v>0.58226122468734443</v>
      </c>
      <c r="AP470" s="361">
        <f>Hydropower!AE182</f>
        <v>0.58226122468734443</v>
      </c>
      <c r="AQ470" s="361">
        <f>Hydropower!AF182</f>
        <v>0.58226122468734443</v>
      </c>
      <c r="AR470" s="361">
        <f>Hydropower!AG182</f>
        <v>0.58226122468734443</v>
      </c>
      <c r="AS470" s="361">
        <f>Hydropower!AH182</f>
        <v>0.58226122468734443</v>
      </c>
      <c r="AT470" s="361">
        <f>Hydropower!AI182</f>
        <v>0.58226122468734443</v>
      </c>
      <c r="AU470" s="361">
        <f>Hydropower!AJ182</f>
        <v>0.58226122468734443</v>
      </c>
      <c r="AV470" s="361">
        <f>Hydropower!AK182</f>
        <v>0.58226122468734443</v>
      </c>
      <c r="AW470" s="361">
        <f>Hydropower!AL182</f>
        <v>0.58226122468734443</v>
      </c>
      <c r="AX470" s="361">
        <f>Hydropower!AM182</f>
        <v>0.58226122468734443</v>
      </c>
      <c r="AY470" s="361">
        <f>Hydropower!AN182</f>
        <v>0.58226122468734443</v>
      </c>
      <c r="AZ470" s="361">
        <f>Hydropower!AO182</f>
        <v>0.58226122468734443</v>
      </c>
      <c r="BA470" s="361">
        <f>Hydropower!AP182</f>
        <v>0.58226122468734443</v>
      </c>
      <c r="BB470" s="361">
        <f>Hydropower!AQ182</f>
        <v>0.58226122468734443</v>
      </c>
      <c r="BC470" s="361">
        <f>Hydropower!AR182</f>
        <v>0.58226122468734443</v>
      </c>
      <c r="BD470" s="361">
        <f>Hydropower!AS182</f>
        <v>0.58226122468734443</v>
      </c>
      <c r="BE470" s="361">
        <f>Hydropower!AT182</f>
        <v>0.58226122468734443</v>
      </c>
      <c r="BF470" s="361">
        <f>Hydropower!AU182</f>
        <v>0.58226122468734443</v>
      </c>
      <c r="BG470" s="361">
        <f>Hydropower!AV182</f>
        <v>0.58226122468734443</v>
      </c>
      <c r="BI470"/>
      <c r="BJ470" s="438">
        <v>88</v>
      </c>
      <c r="BK470" s="442" t="s">
        <v>650</v>
      </c>
      <c r="BL470" s="456">
        <v>3.61381</v>
      </c>
      <c r="BM470" s="456">
        <v>8093.4266598813647</v>
      </c>
      <c r="BN470" s="456"/>
      <c r="BO470" s="456">
        <v>0.58170743928214308</v>
      </c>
      <c r="BP470" s="456"/>
      <c r="BQ470" s="464">
        <f t="shared" si="46"/>
        <v>0</v>
      </c>
      <c r="BR470"/>
      <c r="CP470" s="161"/>
      <c r="CQ470" s="161"/>
      <c r="CR470" s="161"/>
      <c r="CT470" s="15"/>
      <c r="DE470" s="335">
        <v>98</v>
      </c>
      <c r="DF470" s="334" t="s">
        <v>650</v>
      </c>
      <c r="DG470" s="456">
        <v>26.954188999999996</v>
      </c>
      <c r="DH470" s="456">
        <v>8266.6674296014371</v>
      </c>
      <c r="DI470" s="470"/>
      <c r="DJ470" s="456">
        <v>0.62425908261455942</v>
      </c>
      <c r="DK470" s="456"/>
      <c r="DL470" s="464">
        <f t="shared" si="47"/>
        <v>0</v>
      </c>
    </row>
    <row r="471" spans="4:116" s="4" customFormat="1" ht="14.1" customHeight="1" thickTop="1">
      <c r="D471" s="736"/>
      <c r="E471" s="8" t="str">
        <f>Hydropower!K183</f>
        <v>NSD 1 - low</v>
      </c>
      <c r="F471" s="9"/>
      <c r="G471" s="9"/>
      <c r="H471" s="9"/>
      <c r="I471" s="9"/>
      <c r="J471" s="9"/>
      <c r="K471" s="9"/>
      <c r="L471" s="9"/>
      <c r="M471" s="9"/>
      <c r="N471" s="9"/>
      <c r="O471" s="9"/>
      <c r="P471" s="9"/>
      <c r="Q471" s="9"/>
      <c r="R471" s="9"/>
      <c r="S471" s="359"/>
      <c r="T471" s="359"/>
      <c r="U471" s="359"/>
      <c r="V471" s="359"/>
      <c r="W471" s="359">
        <f>Hydropower!L183</f>
        <v>0.6756528495520755</v>
      </c>
      <c r="X471" s="359">
        <f>Hydropower!M183</f>
        <v>0.6756528495520755</v>
      </c>
      <c r="Y471" s="359">
        <f>Hydropower!N183</f>
        <v>0.6756528495520755</v>
      </c>
      <c r="Z471" s="359">
        <f>Hydropower!O183</f>
        <v>0.6756528495520755</v>
      </c>
      <c r="AA471" s="359">
        <f>Hydropower!P183</f>
        <v>0.6756528495520755</v>
      </c>
      <c r="AB471" s="359">
        <f>Hydropower!Q183</f>
        <v>0.6756528495520755</v>
      </c>
      <c r="AC471" s="359">
        <f>Hydropower!R183</f>
        <v>0.6756528495520755</v>
      </c>
      <c r="AD471" s="359">
        <f>Hydropower!S183</f>
        <v>0.6756528495520755</v>
      </c>
      <c r="AE471" s="359">
        <f>Hydropower!T183</f>
        <v>0.6756528495520755</v>
      </c>
      <c r="AF471" s="359">
        <f>Hydropower!U183</f>
        <v>0.6756528495520755</v>
      </c>
      <c r="AG471" s="359">
        <f>Hydropower!V183</f>
        <v>0.6756528495520755</v>
      </c>
      <c r="AH471" s="359">
        <f>Hydropower!W183</f>
        <v>0.6756528495520755</v>
      </c>
      <c r="AI471" s="359">
        <f>Hydropower!X183</f>
        <v>0.6756528495520755</v>
      </c>
      <c r="AJ471" s="359">
        <f>Hydropower!Y183</f>
        <v>0.6756528495520755</v>
      </c>
      <c r="AK471" s="359">
        <f>Hydropower!Z183</f>
        <v>0.6756528495520755</v>
      </c>
      <c r="AL471" s="359">
        <f>Hydropower!AA183</f>
        <v>0.6756528495520755</v>
      </c>
      <c r="AM471" s="359">
        <f>Hydropower!AB183</f>
        <v>0.6756528495520755</v>
      </c>
      <c r="AN471" s="359">
        <f>Hydropower!AC183</f>
        <v>0.6756528495520755</v>
      </c>
      <c r="AO471" s="359">
        <f>Hydropower!AD183</f>
        <v>0.6756528495520755</v>
      </c>
      <c r="AP471" s="359">
        <f>Hydropower!AE183</f>
        <v>0.6756528495520755</v>
      </c>
      <c r="AQ471" s="359">
        <f>Hydropower!AF183</f>
        <v>0.6756528495520755</v>
      </c>
      <c r="AR471" s="359">
        <f>Hydropower!AG183</f>
        <v>0.6756528495520755</v>
      </c>
      <c r="AS471" s="359">
        <f>Hydropower!AH183</f>
        <v>0.6756528495520755</v>
      </c>
      <c r="AT471" s="359">
        <f>Hydropower!AI183</f>
        <v>0.6756528495520755</v>
      </c>
      <c r="AU471" s="359">
        <f>Hydropower!AJ183</f>
        <v>0.6756528495520755</v>
      </c>
      <c r="AV471" s="359">
        <f>Hydropower!AK183</f>
        <v>0.6756528495520755</v>
      </c>
      <c r="AW471" s="359">
        <f>Hydropower!AL183</f>
        <v>0.6756528495520755</v>
      </c>
      <c r="AX471" s="359">
        <f>Hydropower!AM183</f>
        <v>0.6756528495520755</v>
      </c>
      <c r="AY471" s="359">
        <f>Hydropower!AN183</f>
        <v>0.6756528495520755</v>
      </c>
      <c r="AZ471" s="359">
        <f>Hydropower!AO183</f>
        <v>0.6756528495520755</v>
      </c>
      <c r="BA471" s="359">
        <f>Hydropower!AP183</f>
        <v>0.6756528495520755</v>
      </c>
      <c r="BB471" s="359">
        <f>Hydropower!AQ183</f>
        <v>0.6756528495520755</v>
      </c>
      <c r="BC471" s="359">
        <f>Hydropower!AR183</f>
        <v>0.6756528495520755</v>
      </c>
      <c r="BD471" s="359">
        <f>Hydropower!AS183</f>
        <v>0.6756528495520755</v>
      </c>
      <c r="BE471" s="359">
        <f>Hydropower!AT183</f>
        <v>0.6756528495520755</v>
      </c>
      <c r="BF471" s="359">
        <f>Hydropower!AU183</f>
        <v>0.6756528495520755</v>
      </c>
      <c r="BG471" s="359">
        <f>Hydropower!AV183</f>
        <v>0.6756528495520755</v>
      </c>
      <c r="BI471"/>
      <c r="BJ471" s="438">
        <v>47</v>
      </c>
      <c r="BK471" s="442" t="s">
        <v>649</v>
      </c>
      <c r="BL471" s="456">
        <v>0.28847499999999998</v>
      </c>
      <c r="BM471" s="456">
        <v>8718.3639249123062</v>
      </c>
      <c r="BN471" s="456"/>
      <c r="BO471" s="456">
        <v>0.62458331109038678</v>
      </c>
      <c r="BP471" s="456"/>
      <c r="BQ471" s="464">
        <f t="shared" si="46"/>
        <v>0</v>
      </c>
      <c r="BR471"/>
      <c r="CP471" s="161"/>
      <c r="CQ471" s="161"/>
      <c r="CR471" s="161"/>
      <c r="CT471" s="15"/>
      <c r="DE471" s="335">
        <v>96</v>
      </c>
      <c r="DF471" s="334" t="s">
        <v>650</v>
      </c>
      <c r="DG471" s="456">
        <v>18.904952000000002</v>
      </c>
      <c r="DH471" s="456">
        <v>9070.5868266888574</v>
      </c>
      <c r="DI471" s="470"/>
      <c r="DJ471" s="456">
        <v>0.68409198875855792</v>
      </c>
      <c r="DK471" s="456"/>
      <c r="DL471" s="464">
        <f t="shared" si="47"/>
        <v>0</v>
      </c>
    </row>
    <row r="472" spans="4:116" s="4" customFormat="1" ht="14.1" customHeight="1">
      <c r="D472" s="736"/>
      <c r="E472" s="8" t="str">
        <f>Hydropower!K184</f>
        <v>NSD 1 - mid</v>
      </c>
      <c r="F472" s="9"/>
      <c r="G472" s="9"/>
      <c r="H472" s="9"/>
      <c r="I472" s="9"/>
      <c r="J472" s="9"/>
      <c r="K472" s="9"/>
      <c r="L472" s="9"/>
      <c r="M472" s="9"/>
      <c r="N472" s="9"/>
      <c r="O472" s="9"/>
      <c r="P472" s="9"/>
      <c r="Q472" s="9"/>
      <c r="R472" s="9"/>
      <c r="S472" s="358"/>
      <c r="T472" s="358"/>
      <c r="U472" s="358"/>
      <c r="V472" s="358">
        <f>Hydropower!L19</f>
        <v>0.6756528495520755</v>
      </c>
      <c r="W472" s="358">
        <f>Hydropower!L184</f>
        <v>0.6756528495520755</v>
      </c>
      <c r="X472" s="358">
        <f>Hydropower!M184</f>
        <v>0.6756528495520755</v>
      </c>
      <c r="Y472" s="358">
        <f>Hydropower!N184</f>
        <v>0.6756528495520755</v>
      </c>
      <c r="Z472" s="358">
        <f>Hydropower!O184</f>
        <v>0.6756528495520755</v>
      </c>
      <c r="AA472" s="358">
        <f>Hydropower!P184</f>
        <v>0.6756528495520755</v>
      </c>
      <c r="AB472" s="358">
        <f>Hydropower!Q184</f>
        <v>0.6756528495520755</v>
      </c>
      <c r="AC472" s="358">
        <f>Hydropower!R184</f>
        <v>0.6756528495520755</v>
      </c>
      <c r="AD472" s="358">
        <f>Hydropower!S184</f>
        <v>0.6756528495520755</v>
      </c>
      <c r="AE472" s="358">
        <f>Hydropower!T184</f>
        <v>0.6756528495520755</v>
      </c>
      <c r="AF472" s="358">
        <f>Hydropower!U184</f>
        <v>0.6756528495520755</v>
      </c>
      <c r="AG472" s="358">
        <f>Hydropower!V184</f>
        <v>0.6756528495520755</v>
      </c>
      <c r="AH472" s="358">
        <f>Hydropower!W184</f>
        <v>0.6756528495520755</v>
      </c>
      <c r="AI472" s="358">
        <f>Hydropower!X184</f>
        <v>0.6756528495520755</v>
      </c>
      <c r="AJ472" s="358">
        <f>Hydropower!Y184</f>
        <v>0.6756528495520755</v>
      </c>
      <c r="AK472" s="358">
        <f>Hydropower!Z184</f>
        <v>0.6756528495520755</v>
      </c>
      <c r="AL472" s="358">
        <f>Hydropower!AA184</f>
        <v>0.6756528495520755</v>
      </c>
      <c r="AM472" s="358">
        <f>Hydropower!AB184</f>
        <v>0.6756528495520755</v>
      </c>
      <c r="AN472" s="358">
        <f>Hydropower!AC184</f>
        <v>0.6756528495520755</v>
      </c>
      <c r="AO472" s="358">
        <f>Hydropower!AD184</f>
        <v>0.6756528495520755</v>
      </c>
      <c r="AP472" s="358">
        <f>Hydropower!AE184</f>
        <v>0.6756528495520755</v>
      </c>
      <c r="AQ472" s="358">
        <f>Hydropower!AF184</f>
        <v>0.6756528495520755</v>
      </c>
      <c r="AR472" s="358">
        <f>Hydropower!AG184</f>
        <v>0.6756528495520755</v>
      </c>
      <c r="AS472" s="358">
        <f>Hydropower!AH184</f>
        <v>0.6756528495520755</v>
      </c>
      <c r="AT472" s="358">
        <f>Hydropower!AI184</f>
        <v>0.6756528495520755</v>
      </c>
      <c r="AU472" s="358">
        <f>Hydropower!AJ184</f>
        <v>0.6756528495520755</v>
      </c>
      <c r="AV472" s="358">
        <f>Hydropower!AK184</f>
        <v>0.6756528495520755</v>
      </c>
      <c r="AW472" s="358">
        <f>Hydropower!AL184</f>
        <v>0.6756528495520755</v>
      </c>
      <c r="AX472" s="358">
        <f>Hydropower!AM184</f>
        <v>0.6756528495520755</v>
      </c>
      <c r="AY472" s="358">
        <f>Hydropower!AN184</f>
        <v>0.6756528495520755</v>
      </c>
      <c r="AZ472" s="358">
        <f>Hydropower!AO184</f>
        <v>0.6756528495520755</v>
      </c>
      <c r="BA472" s="358">
        <f>Hydropower!AP184</f>
        <v>0.6756528495520755</v>
      </c>
      <c r="BB472" s="358">
        <f>Hydropower!AQ184</f>
        <v>0.6756528495520755</v>
      </c>
      <c r="BC472" s="358">
        <f>Hydropower!AR184</f>
        <v>0.6756528495520755</v>
      </c>
      <c r="BD472" s="358">
        <f>Hydropower!AS184</f>
        <v>0.6756528495520755</v>
      </c>
      <c r="BE472" s="358">
        <f>Hydropower!AT184</f>
        <v>0.6756528495520755</v>
      </c>
      <c r="BF472" s="358">
        <f>Hydropower!AU184</f>
        <v>0.6756528495520755</v>
      </c>
      <c r="BG472" s="358">
        <f>Hydropower!AV184</f>
        <v>0.6756528495520755</v>
      </c>
      <c r="BI472"/>
      <c r="BJ472" s="438">
        <v>56</v>
      </c>
      <c r="BK472" s="442" t="s">
        <v>650</v>
      </c>
      <c r="BL472" s="456">
        <v>1.2159120000000001</v>
      </c>
      <c r="BM472" s="456">
        <v>7454.4643673638402</v>
      </c>
      <c r="BN472" s="456"/>
      <c r="BO472" s="456">
        <v>0.53505799746229099</v>
      </c>
      <c r="BP472" s="456"/>
      <c r="BQ472" s="464">
        <f t="shared" si="46"/>
        <v>0</v>
      </c>
      <c r="BR472"/>
      <c r="CP472" s="161"/>
      <c r="CQ472" s="161"/>
      <c r="CR472" s="161"/>
      <c r="CT472" s="15"/>
      <c r="DE472" s="335">
        <v>26</v>
      </c>
      <c r="DF472" s="334" t="s">
        <v>647</v>
      </c>
      <c r="DG472" s="456">
        <v>35.380915000000009</v>
      </c>
      <c r="DH472" s="456">
        <v>9024.2815282592328</v>
      </c>
      <c r="DI472" s="470"/>
      <c r="DJ472" s="456">
        <v>0.68026359177240581</v>
      </c>
      <c r="DK472" s="456"/>
      <c r="DL472" s="464">
        <f t="shared" si="47"/>
        <v>0</v>
      </c>
    </row>
    <row r="473" spans="4:116" s="4" customFormat="1" ht="14.1" customHeight="1" thickBot="1">
      <c r="D473" s="736"/>
      <c r="E473" s="8" t="str">
        <f>Hydropower!K185</f>
        <v>NSD 1 - high</v>
      </c>
      <c r="F473" s="9"/>
      <c r="G473" s="9"/>
      <c r="H473" s="9"/>
      <c r="I473" s="9"/>
      <c r="J473" s="9"/>
      <c r="K473" s="9"/>
      <c r="L473" s="9"/>
      <c r="M473" s="9"/>
      <c r="N473" s="9"/>
      <c r="O473" s="9"/>
      <c r="P473" s="9"/>
      <c r="Q473" s="9"/>
      <c r="R473" s="9"/>
      <c r="S473" s="361"/>
      <c r="T473" s="361"/>
      <c r="U473" s="361"/>
      <c r="V473" s="361"/>
      <c r="W473" s="361">
        <f>Hydropower!L185</f>
        <v>0.6756528495520755</v>
      </c>
      <c r="X473" s="361">
        <f>Hydropower!M185</f>
        <v>0.6756528495520755</v>
      </c>
      <c r="Y473" s="361">
        <f>Hydropower!N185</f>
        <v>0.6756528495520755</v>
      </c>
      <c r="Z473" s="361">
        <f>Hydropower!O185</f>
        <v>0.6756528495520755</v>
      </c>
      <c r="AA473" s="361">
        <f>Hydropower!P185</f>
        <v>0.6756528495520755</v>
      </c>
      <c r="AB473" s="361">
        <f>Hydropower!Q185</f>
        <v>0.6756528495520755</v>
      </c>
      <c r="AC473" s="361">
        <f>Hydropower!R185</f>
        <v>0.6756528495520755</v>
      </c>
      <c r="AD473" s="361">
        <f>Hydropower!S185</f>
        <v>0.6756528495520755</v>
      </c>
      <c r="AE473" s="361">
        <f>Hydropower!T185</f>
        <v>0.6756528495520755</v>
      </c>
      <c r="AF473" s="361">
        <f>Hydropower!U185</f>
        <v>0.6756528495520755</v>
      </c>
      <c r="AG473" s="361">
        <f>Hydropower!V185</f>
        <v>0.6756528495520755</v>
      </c>
      <c r="AH473" s="361">
        <f>Hydropower!W185</f>
        <v>0.6756528495520755</v>
      </c>
      <c r="AI473" s="361">
        <f>Hydropower!X185</f>
        <v>0.6756528495520755</v>
      </c>
      <c r="AJ473" s="361">
        <f>Hydropower!Y185</f>
        <v>0.6756528495520755</v>
      </c>
      <c r="AK473" s="361">
        <f>Hydropower!Z185</f>
        <v>0.6756528495520755</v>
      </c>
      <c r="AL473" s="361">
        <f>Hydropower!AA185</f>
        <v>0.6756528495520755</v>
      </c>
      <c r="AM473" s="361">
        <f>Hydropower!AB185</f>
        <v>0.6756528495520755</v>
      </c>
      <c r="AN473" s="361">
        <f>Hydropower!AC185</f>
        <v>0.6756528495520755</v>
      </c>
      <c r="AO473" s="361">
        <f>Hydropower!AD185</f>
        <v>0.6756528495520755</v>
      </c>
      <c r="AP473" s="361">
        <f>Hydropower!AE185</f>
        <v>0.6756528495520755</v>
      </c>
      <c r="AQ473" s="361">
        <f>Hydropower!AF185</f>
        <v>0.6756528495520755</v>
      </c>
      <c r="AR473" s="361">
        <f>Hydropower!AG185</f>
        <v>0.6756528495520755</v>
      </c>
      <c r="AS473" s="361">
        <f>Hydropower!AH185</f>
        <v>0.6756528495520755</v>
      </c>
      <c r="AT473" s="361">
        <f>Hydropower!AI185</f>
        <v>0.6756528495520755</v>
      </c>
      <c r="AU473" s="361">
        <f>Hydropower!AJ185</f>
        <v>0.6756528495520755</v>
      </c>
      <c r="AV473" s="361">
        <f>Hydropower!AK185</f>
        <v>0.6756528495520755</v>
      </c>
      <c r="AW473" s="361">
        <f>Hydropower!AL185</f>
        <v>0.6756528495520755</v>
      </c>
      <c r="AX473" s="361">
        <f>Hydropower!AM185</f>
        <v>0.6756528495520755</v>
      </c>
      <c r="AY473" s="361">
        <f>Hydropower!AN185</f>
        <v>0.6756528495520755</v>
      </c>
      <c r="AZ473" s="361">
        <f>Hydropower!AO185</f>
        <v>0.6756528495520755</v>
      </c>
      <c r="BA473" s="361">
        <f>Hydropower!AP185</f>
        <v>0.6756528495520755</v>
      </c>
      <c r="BB473" s="361">
        <f>Hydropower!AQ185</f>
        <v>0.6756528495520755</v>
      </c>
      <c r="BC473" s="361">
        <f>Hydropower!AR185</f>
        <v>0.6756528495520755</v>
      </c>
      <c r="BD473" s="361">
        <f>Hydropower!AS185</f>
        <v>0.6756528495520755</v>
      </c>
      <c r="BE473" s="361">
        <f>Hydropower!AT185</f>
        <v>0.6756528495520755</v>
      </c>
      <c r="BF473" s="361">
        <f>Hydropower!AU185</f>
        <v>0.6756528495520755</v>
      </c>
      <c r="BG473" s="361">
        <f>Hydropower!AV185</f>
        <v>0.6756528495520755</v>
      </c>
      <c r="BI473"/>
      <c r="BJ473" s="438">
        <v>104</v>
      </c>
      <c r="BK473" s="442" t="s">
        <v>648</v>
      </c>
      <c r="BL473" s="456">
        <v>0.37300800000000001</v>
      </c>
      <c r="BM473" s="456">
        <v>10473.8386950964</v>
      </c>
      <c r="BN473" s="456"/>
      <c r="BO473" s="456">
        <v>0.74418046693588291</v>
      </c>
      <c r="BP473" s="456"/>
      <c r="BQ473" s="464">
        <f t="shared" si="46"/>
        <v>0</v>
      </c>
      <c r="BR473"/>
      <c r="CP473" s="161"/>
      <c r="CQ473" s="161"/>
      <c r="CR473" s="161"/>
      <c r="CT473" s="15"/>
      <c r="DE473" s="335">
        <v>73</v>
      </c>
      <c r="DF473" s="334" t="s">
        <v>647</v>
      </c>
      <c r="DG473" s="456">
        <v>8.7791180000000004</v>
      </c>
      <c r="DH473" s="456">
        <v>7755.4923800962824</v>
      </c>
      <c r="DI473" s="470"/>
      <c r="DJ473" s="456">
        <v>0.58566705192659319</v>
      </c>
      <c r="DK473" s="456"/>
      <c r="DL473" s="464">
        <f t="shared" si="47"/>
        <v>0</v>
      </c>
    </row>
    <row r="474" spans="4:116" s="4" customFormat="1" ht="14.1" customHeight="1" thickTop="1">
      <c r="D474" s="736"/>
      <c r="E474" s="8" t="str">
        <f>Hydropower!K186</f>
        <v>NSD 2 - low</v>
      </c>
      <c r="F474" s="9"/>
      <c r="G474" s="9"/>
      <c r="H474" s="9"/>
      <c r="I474" s="9"/>
      <c r="J474" s="9"/>
      <c r="K474" s="9"/>
      <c r="L474" s="9"/>
      <c r="M474" s="9"/>
      <c r="N474" s="9"/>
      <c r="O474" s="9"/>
      <c r="P474" s="9"/>
      <c r="Q474" s="9"/>
      <c r="R474" s="9"/>
      <c r="S474" s="359"/>
      <c r="T474" s="359"/>
      <c r="U474" s="359"/>
      <c r="V474" s="359"/>
      <c r="W474" s="359">
        <f>Hydropower!L186</f>
        <v>0.67494540941846493</v>
      </c>
      <c r="X474" s="359">
        <f>Hydropower!M186</f>
        <v>0.67494540941846493</v>
      </c>
      <c r="Y474" s="359">
        <f>Hydropower!N186</f>
        <v>0.67494540941846493</v>
      </c>
      <c r="Z474" s="359">
        <f>Hydropower!O186</f>
        <v>0.67494540941846493</v>
      </c>
      <c r="AA474" s="359">
        <f>Hydropower!P186</f>
        <v>0.67494540941846493</v>
      </c>
      <c r="AB474" s="359">
        <f>Hydropower!Q186</f>
        <v>0.67494540941846493</v>
      </c>
      <c r="AC474" s="359">
        <f>Hydropower!R186</f>
        <v>0.67494540941846493</v>
      </c>
      <c r="AD474" s="359">
        <f>Hydropower!S186</f>
        <v>0.67494540941846493</v>
      </c>
      <c r="AE474" s="359">
        <f>Hydropower!T186</f>
        <v>0.67494540941846493</v>
      </c>
      <c r="AF474" s="359">
        <f>Hydropower!U186</f>
        <v>0.67494540941846493</v>
      </c>
      <c r="AG474" s="359">
        <f>Hydropower!V186</f>
        <v>0.67494540941846493</v>
      </c>
      <c r="AH474" s="359">
        <f>Hydropower!W186</f>
        <v>0.67494540941846493</v>
      </c>
      <c r="AI474" s="359">
        <f>Hydropower!X186</f>
        <v>0.67494540941846493</v>
      </c>
      <c r="AJ474" s="359">
        <f>Hydropower!Y186</f>
        <v>0.67494540941846493</v>
      </c>
      <c r="AK474" s="359">
        <f>Hydropower!Z186</f>
        <v>0.67494540941846493</v>
      </c>
      <c r="AL474" s="359">
        <f>Hydropower!AA186</f>
        <v>0.67494540941846493</v>
      </c>
      <c r="AM474" s="359">
        <f>Hydropower!AB186</f>
        <v>0.67494540941846493</v>
      </c>
      <c r="AN474" s="359">
        <f>Hydropower!AC186</f>
        <v>0.67494540941846493</v>
      </c>
      <c r="AO474" s="359">
        <f>Hydropower!AD186</f>
        <v>0.67494540941846493</v>
      </c>
      <c r="AP474" s="359">
        <f>Hydropower!AE186</f>
        <v>0.67494540941846493</v>
      </c>
      <c r="AQ474" s="359">
        <f>Hydropower!AF186</f>
        <v>0.67494540941846493</v>
      </c>
      <c r="AR474" s="359">
        <f>Hydropower!AG186</f>
        <v>0.67494540941846493</v>
      </c>
      <c r="AS474" s="359">
        <f>Hydropower!AH186</f>
        <v>0.67494540941846493</v>
      </c>
      <c r="AT474" s="359">
        <f>Hydropower!AI186</f>
        <v>0.67494540941846493</v>
      </c>
      <c r="AU474" s="359">
        <f>Hydropower!AJ186</f>
        <v>0.67494540941846493</v>
      </c>
      <c r="AV474" s="359">
        <f>Hydropower!AK186</f>
        <v>0.67494540941846493</v>
      </c>
      <c r="AW474" s="359">
        <f>Hydropower!AL186</f>
        <v>0.67494540941846493</v>
      </c>
      <c r="AX474" s="359">
        <f>Hydropower!AM186</f>
        <v>0.67494540941846493</v>
      </c>
      <c r="AY474" s="359">
        <f>Hydropower!AN186</f>
        <v>0.67494540941846493</v>
      </c>
      <c r="AZ474" s="359">
        <f>Hydropower!AO186</f>
        <v>0.67494540941846493</v>
      </c>
      <c r="BA474" s="359">
        <f>Hydropower!AP186</f>
        <v>0.67494540941846493</v>
      </c>
      <c r="BB474" s="359">
        <f>Hydropower!AQ186</f>
        <v>0.67494540941846493</v>
      </c>
      <c r="BC474" s="359">
        <f>Hydropower!AR186</f>
        <v>0.67494540941846493</v>
      </c>
      <c r="BD474" s="359">
        <f>Hydropower!AS186</f>
        <v>0.67494540941846493</v>
      </c>
      <c r="BE474" s="359">
        <f>Hydropower!AT186</f>
        <v>0.67494540941846493</v>
      </c>
      <c r="BF474" s="359">
        <f>Hydropower!AU186</f>
        <v>0.67494540941846493</v>
      </c>
      <c r="BG474" s="359">
        <f>Hydropower!AV186</f>
        <v>0.67494540941846493</v>
      </c>
      <c r="BI474"/>
      <c r="BJ474" s="438">
        <v>82</v>
      </c>
      <c r="BK474" s="442" t="s">
        <v>650</v>
      </c>
      <c r="BL474" s="456">
        <v>0.36337399999999997</v>
      </c>
      <c r="BM474" s="456">
        <v>8767.7352600602881</v>
      </c>
      <c r="BN474" s="456"/>
      <c r="BO474" s="456">
        <v>0.62328378415549635</v>
      </c>
      <c r="BP474" s="456"/>
      <c r="BQ474" s="464">
        <f t="shared" si="46"/>
        <v>0</v>
      </c>
      <c r="BR474"/>
      <c r="CP474" s="161"/>
      <c r="CQ474" s="161"/>
      <c r="CR474" s="161"/>
      <c r="CT474" s="15"/>
      <c r="DE474" s="335">
        <v>52</v>
      </c>
      <c r="DF474" s="334" t="s">
        <v>647</v>
      </c>
      <c r="DG474" s="456">
        <v>22.120479999999997</v>
      </c>
      <c r="DH474" s="456">
        <v>9620.0706151770628</v>
      </c>
      <c r="DI474" s="470"/>
      <c r="DJ474" s="456">
        <v>0.72428718777165124</v>
      </c>
      <c r="DK474" s="456"/>
      <c r="DL474" s="464">
        <f t="shared" si="47"/>
        <v>0</v>
      </c>
    </row>
    <row r="475" spans="4:116" s="4" customFormat="1" ht="14.1" customHeight="1">
      <c r="D475" s="736"/>
      <c r="E475" s="8" t="str">
        <f>Hydropower!K187</f>
        <v>NSD 2 - mid</v>
      </c>
      <c r="F475" s="9"/>
      <c r="G475" s="9"/>
      <c r="H475" s="9"/>
      <c r="I475" s="9"/>
      <c r="J475" s="9"/>
      <c r="K475" s="9"/>
      <c r="L475" s="9"/>
      <c r="M475" s="9"/>
      <c r="N475" s="9"/>
      <c r="O475" s="9"/>
      <c r="P475" s="9"/>
      <c r="Q475" s="9"/>
      <c r="R475" s="9"/>
      <c r="S475" s="358"/>
      <c r="T475" s="358"/>
      <c r="U475" s="358"/>
      <c r="V475" s="358">
        <f>Hydropower!L20</f>
        <v>0.67494540941846493</v>
      </c>
      <c r="W475" s="358">
        <f>Hydropower!L187</f>
        <v>0.67494540941846493</v>
      </c>
      <c r="X475" s="358">
        <f>Hydropower!M187</f>
        <v>0.67494540941846493</v>
      </c>
      <c r="Y475" s="358">
        <f>Hydropower!N187</f>
        <v>0.67494540941846493</v>
      </c>
      <c r="Z475" s="358">
        <f>Hydropower!O187</f>
        <v>0.67494540941846493</v>
      </c>
      <c r="AA475" s="358">
        <f>Hydropower!P187</f>
        <v>0.67494540941846493</v>
      </c>
      <c r="AB475" s="358">
        <f>Hydropower!Q187</f>
        <v>0.67494540941846493</v>
      </c>
      <c r="AC475" s="358">
        <f>Hydropower!R187</f>
        <v>0.67494540941846493</v>
      </c>
      <c r="AD475" s="358">
        <f>Hydropower!S187</f>
        <v>0.67494540941846493</v>
      </c>
      <c r="AE475" s="358">
        <f>Hydropower!T187</f>
        <v>0.67494540941846493</v>
      </c>
      <c r="AF475" s="358">
        <f>Hydropower!U187</f>
        <v>0.67494540941846493</v>
      </c>
      <c r="AG475" s="358">
        <f>Hydropower!V187</f>
        <v>0.67494540941846493</v>
      </c>
      <c r="AH475" s="358">
        <f>Hydropower!W187</f>
        <v>0.67494540941846493</v>
      </c>
      <c r="AI475" s="358">
        <f>Hydropower!X187</f>
        <v>0.67494540941846493</v>
      </c>
      <c r="AJ475" s="358">
        <f>Hydropower!Y187</f>
        <v>0.67494540941846493</v>
      </c>
      <c r="AK475" s="358">
        <f>Hydropower!Z187</f>
        <v>0.67494540941846493</v>
      </c>
      <c r="AL475" s="358">
        <f>Hydropower!AA187</f>
        <v>0.67494540941846493</v>
      </c>
      <c r="AM475" s="358">
        <f>Hydropower!AB187</f>
        <v>0.67494540941846493</v>
      </c>
      <c r="AN475" s="358">
        <f>Hydropower!AC187</f>
        <v>0.67494540941846493</v>
      </c>
      <c r="AO475" s="358">
        <f>Hydropower!AD187</f>
        <v>0.67494540941846493</v>
      </c>
      <c r="AP475" s="358">
        <f>Hydropower!AE187</f>
        <v>0.67494540941846493</v>
      </c>
      <c r="AQ475" s="358">
        <f>Hydropower!AF187</f>
        <v>0.67494540941846493</v>
      </c>
      <c r="AR475" s="358">
        <f>Hydropower!AG187</f>
        <v>0.67494540941846493</v>
      </c>
      <c r="AS475" s="358">
        <f>Hydropower!AH187</f>
        <v>0.67494540941846493</v>
      </c>
      <c r="AT475" s="358">
        <f>Hydropower!AI187</f>
        <v>0.67494540941846493</v>
      </c>
      <c r="AU475" s="358">
        <f>Hydropower!AJ187</f>
        <v>0.67494540941846493</v>
      </c>
      <c r="AV475" s="358">
        <f>Hydropower!AK187</f>
        <v>0.67494540941846493</v>
      </c>
      <c r="AW475" s="358">
        <f>Hydropower!AL187</f>
        <v>0.67494540941846493</v>
      </c>
      <c r="AX475" s="358">
        <f>Hydropower!AM187</f>
        <v>0.67494540941846493</v>
      </c>
      <c r="AY475" s="358">
        <f>Hydropower!AN187</f>
        <v>0.67494540941846493</v>
      </c>
      <c r="AZ475" s="358">
        <f>Hydropower!AO187</f>
        <v>0.67494540941846493</v>
      </c>
      <c r="BA475" s="358">
        <f>Hydropower!AP187</f>
        <v>0.67494540941846493</v>
      </c>
      <c r="BB475" s="358">
        <f>Hydropower!AQ187</f>
        <v>0.67494540941846493</v>
      </c>
      <c r="BC475" s="358">
        <f>Hydropower!AR187</f>
        <v>0.67494540941846493</v>
      </c>
      <c r="BD475" s="358">
        <f>Hydropower!AS187</f>
        <v>0.67494540941846493</v>
      </c>
      <c r="BE475" s="358">
        <f>Hydropower!AT187</f>
        <v>0.67494540941846493</v>
      </c>
      <c r="BF475" s="358">
        <f>Hydropower!AU187</f>
        <v>0.67494540941846493</v>
      </c>
      <c r="BG475" s="358">
        <f>Hydropower!AV187</f>
        <v>0.67494540941846493</v>
      </c>
      <c r="BI475"/>
      <c r="BJ475" s="438">
        <v>66</v>
      </c>
      <c r="BK475" s="442" t="s">
        <v>649</v>
      </c>
      <c r="BL475" s="456">
        <v>0.6742220000000001</v>
      </c>
      <c r="BM475" s="456">
        <v>7585.090757985794</v>
      </c>
      <c r="BN475" s="456"/>
      <c r="BO475" s="456">
        <v>0.53997884840731492</v>
      </c>
      <c r="BP475" s="456"/>
      <c r="BQ475" s="464">
        <f t="shared" si="46"/>
        <v>0</v>
      </c>
      <c r="BR475"/>
      <c r="CP475" s="161"/>
      <c r="CQ475" s="161"/>
      <c r="CR475" s="161"/>
      <c r="CT475" s="15"/>
      <c r="DE475" s="335">
        <v>46</v>
      </c>
      <c r="DF475" s="334" t="s">
        <v>650</v>
      </c>
      <c r="DG475" s="456">
        <v>13.139931000000001</v>
      </c>
      <c r="DH475" s="456">
        <v>9197.8075649315324</v>
      </c>
      <c r="DI475" s="470"/>
      <c r="DJ475" s="456">
        <v>0.69274660759929085</v>
      </c>
      <c r="DK475" s="456"/>
      <c r="DL475" s="464">
        <f t="shared" si="47"/>
        <v>0</v>
      </c>
    </row>
    <row r="476" spans="4:116" s="4" customFormat="1" ht="14.1" customHeight="1" thickBot="1">
      <c r="D476" s="736"/>
      <c r="E476" s="8" t="str">
        <f>Hydropower!K188</f>
        <v>NSD 2 - high</v>
      </c>
      <c r="F476" s="9"/>
      <c r="G476" s="9"/>
      <c r="H476" s="9"/>
      <c r="I476" s="9"/>
      <c r="J476" s="9"/>
      <c r="K476" s="9"/>
      <c r="L476" s="9"/>
      <c r="M476" s="9"/>
      <c r="N476" s="9"/>
      <c r="O476" s="9"/>
      <c r="P476" s="9"/>
      <c r="Q476" s="9"/>
      <c r="R476" s="9"/>
      <c r="S476" s="361"/>
      <c r="T476" s="361"/>
      <c r="U476" s="361"/>
      <c r="V476" s="361"/>
      <c r="W476" s="361">
        <f>Hydropower!L188</f>
        <v>0.67494540941846493</v>
      </c>
      <c r="X476" s="361">
        <f>Hydropower!M188</f>
        <v>0.67494540941846493</v>
      </c>
      <c r="Y476" s="361">
        <f>Hydropower!N188</f>
        <v>0.67494540941846493</v>
      </c>
      <c r="Z476" s="361">
        <f>Hydropower!O188</f>
        <v>0.67494540941846493</v>
      </c>
      <c r="AA476" s="361">
        <f>Hydropower!P188</f>
        <v>0.67494540941846493</v>
      </c>
      <c r="AB476" s="361">
        <f>Hydropower!Q188</f>
        <v>0.67494540941846493</v>
      </c>
      <c r="AC476" s="361">
        <f>Hydropower!R188</f>
        <v>0.67494540941846493</v>
      </c>
      <c r="AD476" s="361">
        <f>Hydropower!S188</f>
        <v>0.67494540941846493</v>
      </c>
      <c r="AE476" s="361">
        <f>Hydropower!T188</f>
        <v>0.67494540941846493</v>
      </c>
      <c r="AF476" s="361">
        <f>Hydropower!U188</f>
        <v>0.67494540941846493</v>
      </c>
      <c r="AG476" s="361">
        <f>Hydropower!V188</f>
        <v>0.67494540941846493</v>
      </c>
      <c r="AH476" s="361">
        <f>Hydropower!W188</f>
        <v>0.67494540941846493</v>
      </c>
      <c r="AI476" s="361">
        <f>Hydropower!X188</f>
        <v>0.67494540941846493</v>
      </c>
      <c r="AJ476" s="361">
        <f>Hydropower!Y188</f>
        <v>0.67494540941846493</v>
      </c>
      <c r="AK476" s="361">
        <f>Hydropower!Z188</f>
        <v>0.67494540941846493</v>
      </c>
      <c r="AL476" s="361">
        <f>Hydropower!AA188</f>
        <v>0.67494540941846493</v>
      </c>
      <c r="AM476" s="361">
        <f>Hydropower!AB188</f>
        <v>0.67494540941846493</v>
      </c>
      <c r="AN476" s="361">
        <f>Hydropower!AC188</f>
        <v>0.67494540941846493</v>
      </c>
      <c r="AO476" s="361">
        <f>Hydropower!AD188</f>
        <v>0.67494540941846493</v>
      </c>
      <c r="AP476" s="361">
        <f>Hydropower!AE188</f>
        <v>0.67494540941846493</v>
      </c>
      <c r="AQ476" s="361">
        <f>Hydropower!AF188</f>
        <v>0.67494540941846493</v>
      </c>
      <c r="AR476" s="361">
        <f>Hydropower!AG188</f>
        <v>0.67494540941846493</v>
      </c>
      <c r="AS476" s="361">
        <f>Hydropower!AH188</f>
        <v>0.67494540941846493</v>
      </c>
      <c r="AT476" s="361">
        <f>Hydropower!AI188</f>
        <v>0.67494540941846493</v>
      </c>
      <c r="AU476" s="361">
        <f>Hydropower!AJ188</f>
        <v>0.67494540941846493</v>
      </c>
      <c r="AV476" s="361">
        <f>Hydropower!AK188</f>
        <v>0.67494540941846493</v>
      </c>
      <c r="AW476" s="361">
        <f>Hydropower!AL188</f>
        <v>0.67494540941846493</v>
      </c>
      <c r="AX476" s="361">
        <f>Hydropower!AM188</f>
        <v>0.67494540941846493</v>
      </c>
      <c r="AY476" s="361">
        <f>Hydropower!AN188</f>
        <v>0.67494540941846493</v>
      </c>
      <c r="AZ476" s="361">
        <f>Hydropower!AO188</f>
        <v>0.67494540941846493</v>
      </c>
      <c r="BA476" s="361">
        <f>Hydropower!AP188</f>
        <v>0.67494540941846493</v>
      </c>
      <c r="BB476" s="361">
        <f>Hydropower!AQ188</f>
        <v>0.67494540941846493</v>
      </c>
      <c r="BC476" s="361">
        <f>Hydropower!AR188</f>
        <v>0.67494540941846493</v>
      </c>
      <c r="BD476" s="361">
        <f>Hydropower!AS188</f>
        <v>0.67494540941846493</v>
      </c>
      <c r="BE476" s="361">
        <f>Hydropower!AT188</f>
        <v>0.67494540941846493</v>
      </c>
      <c r="BF476" s="361">
        <f>Hydropower!AU188</f>
        <v>0.67494540941846493</v>
      </c>
      <c r="BG476" s="361">
        <f>Hydropower!AV188</f>
        <v>0.67494540941846493</v>
      </c>
      <c r="BI476"/>
      <c r="BJ476" s="438">
        <v>12</v>
      </c>
      <c r="BK476" s="442" t="s">
        <v>648</v>
      </c>
      <c r="BL476" s="456">
        <v>0.52923299999999995</v>
      </c>
      <c r="BM476" s="456">
        <v>8849.3472879835372</v>
      </c>
      <c r="BN476" s="456"/>
      <c r="BO476" s="456">
        <v>0.62860880690574084</v>
      </c>
      <c r="BP476" s="456"/>
      <c r="BQ476" s="464">
        <f t="shared" si="46"/>
        <v>0</v>
      </c>
      <c r="BR476"/>
      <c r="CP476" s="161"/>
      <c r="CQ476" s="161"/>
      <c r="CR476" s="161"/>
      <c r="CT476" s="15"/>
      <c r="DE476" s="335">
        <v>70</v>
      </c>
      <c r="DF476" s="334" t="s">
        <v>648</v>
      </c>
      <c r="DG476" s="456">
        <v>54.379554999999996</v>
      </c>
      <c r="DH476" s="456">
        <v>7477.6519228424904</v>
      </c>
      <c r="DI476" s="470"/>
      <c r="DJ476" s="456">
        <v>0.56431476575461426</v>
      </c>
      <c r="DK476" s="456"/>
      <c r="DL476" s="464">
        <f t="shared" si="47"/>
        <v>0</v>
      </c>
    </row>
    <row r="477" spans="4:116" s="4" customFormat="1" ht="14.1" customHeight="1" thickTop="1">
      <c r="D477" s="736"/>
      <c r="E477" s="8" t="str">
        <f>Hydropower!K189</f>
        <v>NSD 3 - low</v>
      </c>
      <c r="F477" s="9"/>
      <c r="G477" s="9"/>
      <c r="H477" s="9"/>
      <c r="I477" s="9"/>
      <c r="J477" s="9"/>
      <c r="K477" s="9"/>
      <c r="L477" s="9"/>
      <c r="M477" s="9"/>
      <c r="N477" s="9"/>
      <c r="O477" s="9"/>
      <c r="P477" s="9"/>
      <c r="Q477" s="9"/>
      <c r="R477" s="9"/>
      <c r="S477" s="359"/>
      <c r="T477" s="359"/>
      <c r="U477" s="359"/>
      <c r="V477" s="359"/>
      <c r="W477" s="359">
        <f>Hydropower!L189</f>
        <v>0.65535244187484809</v>
      </c>
      <c r="X477" s="359">
        <f>Hydropower!M189</f>
        <v>0.65535244187484809</v>
      </c>
      <c r="Y477" s="359">
        <f>Hydropower!N189</f>
        <v>0.65535244187484809</v>
      </c>
      <c r="Z477" s="359">
        <f>Hydropower!O189</f>
        <v>0.65535244187484809</v>
      </c>
      <c r="AA477" s="359">
        <f>Hydropower!P189</f>
        <v>0.65535244187484809</v>
      </c>
      <c r="AB477" s="359">
        <f>Hydropower!Q189</f>
        <v>0.65535244187484809</v>
      </c>
      <c r="AC477" s="359">
        <f>Hydropower!R189</f>
        <v>0.65535244187484809</v>
      </c>
      <c r="AD477" s="359">
        <f>Hydropower!S189</f>
        <v>0.65535244187484809</v>
      </c>
      <c r="AE477" s="359">
        <f>Hydropower!T189</f>
        <v>0.65535244187484809</v>
      </c>
      <c r="AF477" s="359">
        <f>Hydropower!U189</f>
        <v>0.65535244187484809</v>
      </c>
      <c r="AG477" s="359">
        <f>Hydropower!V189</f>
        <v>0.65535244187484809</v>
      </c>
      <c r="AH477" s="359">
        <f>Hydropower!W189</f>
        <v>0.65535244187484809</v>
      </c>
      <c r="AI477" s="359">
        <f>Hydropower!X189</f>
        <v>0.65535244187484809</v>
      </c>
      <c r="AJ477" s="359">
        <f>Hydropower!Y189</f>
        <v>0.65535244187484809</v>
      </c>
      <c r="AK477" s="359">
        <f>Hydropower!Z189</f>
        <v>0.65535244187484809</v>
      </c>
      <c r="AL477" s="359">
        <f>Hydropower!AA189</f>
        <v>0.65535244187484809</v>
      </c>
      <c r="AM477" s="359">
        <f>Hydropower!AB189</f>
        <v>0.65535244187484809</v>
      </c>
      <c r="AN477" s="359">
        <f>Hydropower!AC189</f>
        <v>0.65535244187484809</v>
      </c>
      <c r="AO477" s="359">
        <f>Hydropower!AD189</f>
        <v>0.65535244187484809</v>
      </c>
      <c r="AP477" s="359">
        <f>Hydropower!AE189</f>
        <v>0.65535244187484809</v>
      </c>
      <c r="AQ477" s="359">
        <f>Hydropower!AF189</f>
        <v>0.65535244187484809</v>
      </c>
      <c r="AR477" s="359">
        <f>Hydropower!AG189</f>
        <v>0.65535244187484809</v>
      </c>
      <c r="AS477" s="359">
        <f>Hydropower!AH189</f>
        <v>0.65535244187484809</v>
      </c>
      <c r="AT477" s="359">
        <f>Hydropower!AI189</f>
        <v>0.65535244187484809</v>
      </c>
      <c r="AU477" s="359">
        <f>Hydropower!AJ189</f>
        <v>0.65535244187484809</v>
      </c>
      <c r="AV477" s="359">
        <f>Hydropower!AK189</f>
        <v>0.65535244187484809</v>
      </c>
      <c r="AW477" s="359">
        <f>Hydropower!AL189</f>
        <v>0.65535244187484809</v>
      </c>
      <c r="AX477" s="359">
        <f>Hydropower!AM189</f>
        <v>0.65535244187484809</v>
      </c>
      <c r="AY477" s="359">
        <f>Hydropower!AN189</f>
        <v>0.65535244187484809</v>
      </c>
      <c r="AZ477" s="359">
        <f>Hydropower!AO189</f>
        <v>0.65535244187484809</v>
      </c>
      <c r="BA477" s="359">
        <f>Hydropower!AP189</f>
        <v>0.65535244187484809</v>
      </c>
      <c r="BB477" s="359">
        <f>Hydropower!AQ189</f>
        <v>0.65535244187484809</v>
      </c>
      <c r="BC477" s="359">
        <f>Hydropower!AR189</f>
        <v>0.65535244187484809</v>
      </c>
      <c r="BD477" s="359">
        <f>Hydropower!AS189</f>
        <v>0.65535244187484809</v>
      </c>
      <c r="BE477" s="359">
        <f>Hydropower!AT189</f>
        <v>0.65535244187484809</v>
      </c>
      <c r="BF477" s="359">
        <f>Hydropower!AU189</f>
        <v>0.65535244187484809</v>
      </c>
      <c r="BG477" s="359">
        <f>Hydropower!AV189</f>
        <v>0.65535244187484809</v>
      </c>
      <c r="BI477"/>
      <c r="BJ477" s="438">
        <v>15</v>
      </c>
      <c r="BK477" s="442" t="s">
        <v>649</v>
      </c>
      <c r="BL477" s="456">
        <v>0.601885</v>
      </c>
      <c r="BM477" s="456">
        <v>9063.2157303298245</v>
      </c>
      <c r="BN477" s="456">
        <f>SUM(BD336:BD478)</f>
        <v>175957.05600455153</v>
      </c>
      <c r="BO477" s="456">
        <v>0.64302037030127879</v>
      </c>
      <c r="BP477" s="456"/>
      <c r="BQ477" s="464">
        <f t="shared" si="46"/>
        <v>0</v>
      </c>
      <c r="BR477"/>
      <c r="CP477" s="161"/>
      <c r="CQ477" s="161"/>
      <c r="CR477" s="161"/>
      <c r="CT477" s="15"/>
      <c r="DE477" s="335">
        <v>101</v>
      </c>
      <c r="DF477" s="334" t="s">
        <v>648</v>
      </c>
      <c r="DG477" s="456">
        <v>8.2684910000000009</v>
      </c>
      <c r="DH477" s="456">
        <v>8398.2588148199466</v>
      </c>
      <c r="DI477" s="470"/>
      <c r="DJ477" s="456">
        <v>0.63234744350694139</v>
      </c>
      <c r="DK477" s="456"/>
      <c r="DL477" s="464">
        <f t="shared" si="47"/>
        <v>0</v>
      </c>
    </row>
    <row r="478" spans="4:116" s="4" customFormat="1" ht="14.1" customHeight="1">
      <c r="D478" s="736"/>
      <c r="E478" s="8" t="str">
        <f>Hydropower!K190</f>
        <v>NSD 3 - mid</v>
      </c>
      <c r="F478" s="9"/>
      <c r="G478" s="9"/>
      <c r="H478" s="9"/>
      <c r="I478" s="9"/>
      <c r="J478" s="9"/>
      <c r="K478" s="9"/>
      <c r="L478" s="9"/>
      <c r="M478" s="9"/>
      <c r="N478" s="9"/>
      <c r="O478" s="9"/>
      <c r="P478" s="9"/>
      <c r="Q478" s="9"/>
      <c r="R478" s="9"/>
      <c r="S478" s="358"/>
      <c r="T478" s="358"/>
      <c r="U478" s="358"/>
      <c r="V478" s="358">
        <f>Hydropower!L21</f>
        <v>0.65535244187484809</v>
      </c>
      <c r="W478" s="358">
        <f>Hydropower!L190</f>
        <v>0.65535244187484809</v>
      </c>
      <c r="X478" s="358">
        <f>Hydropower!M190</f>
        <v>0.65535244187484809</v>
      </c>
      <c r="Y478" s="358">
        <f>Hydropower!N190</f>
        <v>0.65535244187484809</v>
      </c>
      <c r="Z478" s="358">
        <f>Hydropower!O190</f>
        <v>0.65535244187484809</v>
      </c>
      <c r="AA478" s="358">
        <f>Hydropower!P190</f>
        <v>0.65535244187484809</v>
      </c>
      <c r="AB478" s="358">
        <f>Hydropower!Q190</f>
        <v>0.65535244187484809</v>
      </c>
      <c r="AC478" s="358">
        <f>Hydropower!R190</f>
        <v>0.65535244187484809</v>
      </c>
      <c r="AD478" s="358">
        <f>Hydropower!S190</f>
        <v>0.65535244187484809</v>
      </c>
      <c r="AE478" s="358">
        <f>Hydropower!T190</f>
        <v>0.65535244187484809</v>
      </c>
      <c r="AF478" s="358">
        <f>Hydropower!U190</f>
        <v>0.65535244187484809</v>
      </c>
      <c r="AG478" s="358">
        <f>Hydropower!V190</f>
        <v>0.65535244187484809</v>
      </c>
      <c r="AH478" s="358">
        <f>Hydropower!W190</f>
        <v>0.65535244187484809</v>
      </c>
      <c r="AI478" s="358">
        <f>Hydropower!X190</f>
        <v>0.65535244187484809</v>
      </c>
      <c r="AJ478" s="358">
        <f>Hydropower!Y190</f>
        <v>0.65535244187484809</v>
      </c>
      <c r="AK478" s="358">
        <f>Hydropower!Z190</f>
        <v>0.65535244187484809</v>
      </c>
      <c r="AL478" s="358">
        <f>Hydropower!AA190</f>
        <v>0.65535244187484809</v>
      </c>
      <c r="AM478" s="358">
        <f>Hydropower!AB190</f>
        <v>0.65535244187484809</v>
      </c>
      <c r="AN478" s="358">
        <f>Hydropower!AC190</f>
        <v>0.65535244187484809</v>
      </c>
      <c r="AO478" s="358">
        <f>Hydropower!AD190</f>
        <v>0.65535244187484809</v>
      </c>
      <c r="AP478" s="358">
        <f>Hydropower!AE190</f>
        <v>0.65535244187484809</v>
      </c>
      <c r="AQ478" s="358">
        <f>Hydropower!AF190</f>
        <v>0.65535244187484809</v>
      </c>
      <c r="AR478" s="358">
        <f>Hydropower!AG190</f>
        <v>0.65535244187484809</v>
      </c>
      <c r="AS478" s="358">
        <f>Hydropower!AH190</f>
        <v>0.65535244187484809</v>
      </c>
      <c r="AT478" s="358">
        <f>Hydropower!AI190</f>
        <v>0.65535244187484809</v>
      </c>
      <c r="AU478" s="358">
        <f>Hydropower!AJ190</f>
        <v>0.65535244187484809</v>
      </c>
      <c r="AV478" s="358">
        <f>Hydropower!AK190</f>
        <v>0.65535244187484809</v>
      </c>
      <c r="AW478" s="358">
        <f>Hydropower!AL190</f>
        <v>0.65535244187484809</v>
      </c>
      <c r="AX478" s="358">
        <f>Hydropower!AM190</f>
        <v>0.65535244187484809</v>
      </c>
      <c r="AY478" s="358">
        <f>Hydropower!AN190</f>
        <v>0.65535244187484809</v>
      </c>
      <c r="AZ478" s="358">
        <f>Hydropower!AO190</f>
        <v>0.65535244187484809</v>
      </c>
      <c r="BA478" s="358">
        <f>Hydropower!AP190</f>
        <v>0.65535244187484809</v>
      </c>
      <c r="BB478" s="358">
        <f>Hydropower!AQ190</f>
        <v>0.65535244187484809</v>
      </c>
      <c r="BC478" s="358">
        <f>Hydropower!AR190</f>
        <v>0.65535244187484809</v>
      </c>
      <c r="BD478" s="358">
        <f>Hydropower!AS190</f>
        <v>0.65535244187484809</v>
      </c>
      <c r="BE478" s="358">
        <f>Hydropower!AT190</f>
        <v>0.65535244187484809</v>
      </c>
      <c r="BF478" s="358">
        <f>Hydropower!AU190</f>
        <v>0.65535244187484809</v>
      </c>
      <c r="BG478" s="358">
        <f>Hydropower!AV190</f>
        <v>0.65535244187484809</v>
      </c>
      <c r="BI478"/>
      <c r="BJ478" s="438">
        <v>14</v>
      </c>
      <c r="BK478" s="442" t="s">
        <v>647</v>
      </c>
      <c r="BL478" s="456">
        <v>3.4527000000000002E-2</v>
      </c>
      <c r="BM478" s="456">
        <v>9592.9075318094274</v>
      </c>
      <c r="BN478" s="456">
        <f>SUMPRODUCT((BD336:BD478*1000),BE336:BE478)/(SUM(BD336:BD478)*1000)</f>
        <v>8544.0324420101497</v>
      </c>
      <c r="BO478" s="456">
        <v>0.6800460001721782</v>
      </c>
      <c r="BP478" s="456">
        <f>SUMPRODUCT((BD336:BD478*1000),BG336:BG478)/(SUM(BD336:BD478)*1000)</f>
        <v>8544.1678754850964</v>
      </c>
      <c r="BQ478" s="464">
        <f t="shared" si="46"/>
        <v>0</v>
      </c>
      <c r="BR478"/>
      <c r="CP478" s="161"/>
      <c r="CQ478" s="161"/>
      <c r="CR478" s="161"/>
      <c r="CT478" s="15"/>
      <c r="DE478" s="335">
        <v>52</v>
      </c>
      <c r="DF478" s="334" t="s">
        <v>648</v>
      </c>
      <c r="DG478" s="456">
        <v>20.078004999999997</v>
      </c>
      <c r="DH478" s="456">
        <v>9639.2991279945236</v>
      </c>
      <c r="DI478" s="470"/>
      <c r="DJ478" s="456">
        <v>0.72428718777165124</v>
      </c>
      <c r="DK478" s="456"/>
      <c r="DL478" s="464">
        <f t="shared" si="47"/>
        <v>0</v>
      </c>
    </row>
    <row r="479" spans="4:116" s="4" customFormat="1" ht="14.1" customHeight="1" thickBot="1">
      <c r="D479" s="736"/>
      <c r="E479" s="8" t="str">
        <f>Hydropower!K191</f>
        <v>NSD 3 - high</v>
      </c>
      <c r="F479" s="9"/>
      <c r="G479" s="9"/>
      <c r="H479" s="9"/>
      <c r="I479" s="9"/>
      <c r="J479" s="9"/>
      <c r="K479" s="9"/>
      <c r="L479" s="9"/>
      <c r="M479" s="9"/>
      <c r="N479" s="9"/>
      <c r="O479" s="9"/>
      <c r="P479" s="9"/>
      <c r="Q479" s="9"/>
      <c r="R479" s="9"/>
      <c r="S479" s="361"/>
      <c r="T479" s="361"/>
      <c r="U479" s="361"/>
      <c r="V479" s="361"/>
      <c r="W479" s="361">
        <f>Hydropower!L191</f>
        <v>0.65535244187484809</v>
      </c>
      <c r="X479" s="361">
        <f>Hydropower!M191</f>
        <v>0.65535244187484809</v>
      </c>
      <c r="Y479" s="361">
        <f>Hydropower!N191</f>
        <v>0.65535244187484809</v>
      </c>
      <c r="Z479" s="361">
        <f>Hydropower!O191</f>
        <v>0.65535244187484809</v>
      </c>
      <c r="AA479" s="361">
        <f>Hydropower!P191</f>
        <v>0.65535244187484809</v>
      </c>
      <c r="AB479" s="361">
        <f>Hydropower!Q191</f>
        <v>0.65535244187484809</v>
      </c>
      <c r="AC479" s="361">
        <f>Hydropower!R191</f>
        <v>0.65535244187484809</v>
      </c>
      <c r="AD479" s="361">
        <f>Hydropower!S191</f>
        <v>0.65535244187484809</v>
      </c>
      <c r="AE479" s="361">
        <f>Hydropower!T191</f>
        <v>0.65535244187484809</v>
      </c>
      <c r="AF479" s="361">
        <f>Hydropower!U191</f>
        <v>0.65535244187484809</v>
      </c>
      <c r="AG479" s="361">
        <f>Hydropower!V191</f>
        <v>0.65535244187484809</v>
      </c>
      <c r="AH479" s="361">
        <f>Hydropower!W191</f>
        <v>0.65535244187484809</v>
      </c>
      <c r="AI479" s="361">
        <f>Hydropower!X191</f>
        <v>0.65535244187484809</v>
      </c>
      <c r="AJ479" s="361">
        <f>Hydropower!Y191</f>
        <v>0.65535244187484809</v>
      </c>
      <c r="AK479" s="361">
        <f>Hydropower!Z191</f>
        <v>0.65535244187484809</v>
      </c>
      <c r="AL479" s="361">
        <f>Hydropower!AA191</f>
        <v>0.65535244187484809</v>
      </c>
      <c r="AM479" s="361">
        <f>Hydropower!AB191</f>
        <v>0.65535244187484809</v>
      </c>
      <c r="AN479" s="361">
        <f>Hydropower!AC191</f>
        <v>0.65535244187484809</v>
      </c>
      <c r="AO479" s="361">
        <f>Hydropower!AD191</f>
        <v>0.65535244187484809</v>
      </c>
      <c r="AP479" s="361">
        <f>Hydropower!AE191</f>
        <v>0.65535244187484809</v>
      </c>
      <c r="AQ479" s="361">
        <f>Hydropower!AF191</f>
        <v>0.65535244187484809</v>
      </c>
      <c r="AR479" s="361">
        <f>Hydropower!AG191</f>
        <v>0.65535244187484809</v>
      </c>
      <c r="AS479" s="361">
        <f>Hydropower!AH191</f>
        <v>0.65535244187484809</v>
      </c>
      <c r="AT479" s="361">
        <f>Hydropower!AI191</f>
        <v>0.65535244187484809</v>
      </c>
      <c r="AU479" s="361">
        <f>Hydropower!AJ191</f>
        <v>0.65535244187484809</v>
      </c>
      <c r="AV479" s="361">
        <f>Hydropower!AK191</f>
        <v>0.65535244187484809</v>
      </c>
      <c r="AW479" s="361">
        <f>Hydropower!AL191</f>
        <v>0.65535244187484809</v>
      </c>
      <c r="AX479" s="361">
        <f>Hydropower!AM191</f>
        <v>0.65535244187484809</v>
      </c>
      <c r="AY479" s="361">
        <f>Hydropower!AN191</f>
        <v>0.65535244187484809</v>
      </c>
      <c r="AZ479" s="361">
        <f>Hydropower!AO191</f>
        <v>0.65535244187484809</v>
      </c>
      <c r="BA479" s="361">
        <f>Hydropower!AP191</f>
        <v>0.65535244187484809</v>
      </c>
      <c r="BB479" s="361">
        <f>Hydropower!AQ191</f>
        <v>0.65535244187484809</v>
      </c>
      <c r="BC479" s="361">
        <f>Hydropower!AR191</f>
        <v>0.65535244187484809</v>
      </c>
      <c r="BD479" s="361">
        <f>Hydropower!AS191</f>
        <v>0.65535244187484809</v>
      </c>
      <c r="BE479" s="361">
        <f>Hydropower!AT191</f>
        <v>0.65535244187484809</v>
      </c>
      <c r="BF479" s="361">
        <f>Hydropower!AU191</f>
        <v>0.65535244187484809</v>
      </c>
      <c r="BG479" s="361">
        <f>Hydropower!AV191</f>
        <v>0.65535244187484809</v>
      </c>
      <c r="BI479"/>
      <c r="BJ479" s="438">
        <v>21</v>
      </c>
      <c r="BK479" s="442" t="s">
        <v>648</v>
      </c>
      <c r="BL479" s="457">
        <v>0.46805000000000002</v>
      </c>
      <c r="BM479" s="457">
        <v>9079.7869746687629</v>
      </c>
      <c r="BN479" s="457"/>
      <c r="BO479" s="457">
        <v>0.64004321775602768</v>
      </c>
      <c r="BP479" s="457"/>
      <c r="BQ479" s="465">
        <f t="shared" si="46"/>
        <v>0</v>
      </c>
      <c r="BR479"/>
      <c r="CP479" s="161"/>
      <c r="CQ479" s="161"/>
      <c r="CR479" s="161"/>
      <c r="CT479" s="15"/>
      <c r="DE479" s="335">
        <v>15</v>
      </c>
      <c r="DF479" s="334" t="s">
        <v>649</v>
      </c>
      <c r="DG479" s="456">
        <v>359.60667800000004</v>
      </c>
      <c r="DH479" s="456">
        <v>9015.7557554254636</v>
      </c>
      <c r="DI479" s="470"/>
      <c r="DJ479" s="456">
        <v>0.67752074341370616</v>
      </c>
      <c r="DK479" s="456"/>
      <c r="DL479" s="464">
        <f t="shared" si="47"/>
        <v>0</v>
      </c>
    </row>
    <row r="480" spans="4:116" s="4" customFormat="1" ht="14.1" customHeight="1" thickTop="1">
      <c r="D480" s="736"/>
      <c r="E480" s="8" t="str">
        <f>Hydropower!K192</f>
        <v>NSD 4 - low</v>
      </c>
      <c r="F480" s="9"/>
      <c r="G480" s="9"/>
      <c r="H480" s="9"/>
      <c r="I480" s="9"/>
      <c r="J480" s="9"/>
      <c r="K480" s="9"/>
      <c r="L480" s="9"/>
      <c r="M480" s="9"/>
      <c r="N480" s="9"/>
      <c r="O480" s="9"/>
      <c r="P480" s="9"/>
      <c r="Q480" s="9"/>
      <c r="R480" s="9"/>
      <c r="S480" s="359"/>
      <c r="T480" s="359"/>
      <c r="U480" s="359"/>
      <c r="V480" s="359"/>
      <c r="W480" s="359">
        <f>Hydropower!L192</f>
        <v>0.65799037471928068</v>
      </c>
      <c r="X480" s="359">
        <f>Hydropower!M192</f>
        <v>0.65799037471928068</v>
      </c>
      <c r="Y480" s="359">
        <f>Hydropower!N192</f>
        <v>0.65799037471928068</v>
      </c>
      <c r="Z480" s="359">
        <f>Hydropower!O192</f>
        <v>0.65799037471928068</v>
      </c>
      <c r="AA480" s="359">
        <f>Hydropower!P192</f>
        <v>0.65799037471928068</v>
      </c>
      <c r="AB480" s="359">
        <f>Hydropower!Q192</f>
        <v>0.65799037471928068</v>
      </c>
      <c r="AC480" s="359">
        <f>Hydropower!R192</f>
        <v>0.65799037471928068</v>
      </c>
      <c r="AD480" s="359">
        <f>Hydropower!S192</f>
        <v>0.65799037471928068</v>
      </c>
      <c r="AE480" s="359">
        <f>Hydropower!T192</f>
        <v>0.65799037471928068</v>
      </c>
      <c r="AF480" s="359">
        <f>Hydropower!U192</f>
        <v>0.65799037471928068</v>
      </c>
      <c r="AG480" s="359">
        <f>Hydropower!V192</f>
        <v>0.65799037471928068</v>
      </c>
      <c r="AH480" s="359">
        <f>Hydropower!W192</f>
        <v>0.65799037471928068</v>
      </c>
      <c r="AI480" s="359">
        <f>Hydropower!X192</f>
        <v>0.65799037471928068</v>
      </c>
      <c r="AJ480" s="359">
        <f>Hydropower!Y192</f>
        <v>0.65799037471928068</v>
      </c>
      <c r="AK480" s="359">
        <f>Hydropower!Z192</f>
        <v>0.65799037471928068</v>
      </c>
      <c r="AL480" s="359">
        <f>Hydropower!AA192</f>
        <v>0.65799037471928068</v>
      </c>
      <c r="AM480" s="359">
        <f>Hydropower!AB192</f>
        <v>0.65799037471928068</v>
      </c>
      <c r="AN480" s="359">
        <f>Hydropower!AC192</f>
        <v>0.65799037471928068</v>
      </c>
      <c r="AO480" s="359">
        <f>Hydropower!AD192</f>
        <v>0.65799037471928068</v>
      </c>
      <c r="AP480" s="359">
        <f>Hydropower!AE192</f>
        <v>0.65799037471928068</v>
      </c>
      <c r="AQ480" s="359">
        <f>Hydropower!AF192</f>
        <v>0.65799037471928068</v>
      </c>
      <c r="AR480" s="359">
        <f>Hydropower!AG192</f>
        <v>0.65799037471928068</v>
      </c>
      <c r="AS480" s="359">
        <f>Hydropower!AH192</f>
        <v>0.65799037471928068</v>
      </c>
      <c r="AT480" s="359">
        <f>Hydropower!AI192</f>
        <v>0.65799037471928068</v>
      </c>
      <c r="AU480" s="359">
        <f>Hydropower!AJ192</f>
        <v>0.65799037471928068</v>
      </c>
      <c r="AV480" s="359">
        <f>Hydropower!AK192</f>
        <v>0.65799037471928068</v>
      </c>
      <c r="AW480" s="359">
        <f>Hydropower!AL192</f>
        <v>0.65799037471928068</v>
      </c>
      <c r="AX480" s="359">
        <f>Hydropower!AM192</f>
        <v>0.65799037471928068</v>
      </c>
      <c r="AY480" s="359">
        <f>Hydropower!AN192</f>
        <v>0.65799037471928068</v>
      </c>
      <c r="AZ480" s="359">
        <f>Hydropower!AO192</f>
        <v>0.65799037471928068</v>
      </c>
      <c r="BA480" s="359">
        <f>Hydropower!AP192</f>
        <v>0.65799037471928068</v>
      </c>
      <c r="BB480" s="359">
        <f>Hydropower!AQ192</f>
        <v>0.65799037471928068</v>
      </c>
      <c r="BC480" s="359">
        <f>Hydropower!AR192</f>
        <v>0.65799037471928068</v>
      </c>
      <c r="BD480" s="359">
        <f>Hydropower!AS192</f>
        <v>0.65799037471928068</v>
      </c>
      <c r="BE480" s="359">
        <f>Hydropower!AT192</f>
        <v>0.65799037471928068</v>
      </c>
      <c r="BF480" s="359">
        <f>Hydropower!AU192</f>
        <v>0.65799037471928068</v>
      </c>
      <c r="BG480" s="359">
        <f>Hydropower!AV192</f>
        <v>0.65799037471928068</v>
      </c>
      <c r="BI480"/>
      <c r="BJ480" s="438">
        <v>83</v>
      </c>
      <c r="BK480" s="442" t="s">
        <v>649</v>
      </c>
      <c r="BL480" s="457">
        <v>1.5380940000000001</v>
      </c>
      <c r="BM480" s="457">
        <v>7616.2208619042558</v>
      </c>
      <c r="BN480" s="457"/>
      <c r="BO480" s="457">
        <v>0.53761298920616296</v>
      </c>
      <c r="BP480" s="457"/>
      <c r="BQ480" s="465">
        <f t="shared" si="46"/>
        <v>0</v>
      </c>
      <c r="BR480"/>
      <c r="CP480" s="161"/>
      <c r="CQ480" s="161"/>
      <c r="CR480" s="161"/>
      <c r="CT480" s="15"/>
      <c r="DE480" s="335">
        <v>39</v>
      </c>
      <c r="DF480" s="334" t="s">
        <v>647</v>
      </c>
      <c r="DG480" s="456">
        <v>31.836451000000004</v>
      </c>
      <c r="DH480" s="456">
        <v>9086.1981024775232</v>
      </c>
      <c r="DI480" s="470"/>
      <c r="DJ480" s="456">
        <v>0.68249530274682957</v>
      </c>
      <c r="DK480" s="456"/>
      <c r="DL480" s="464">
        <f t="shared" si="47"/>
        <v>0</v>
      </c>
    </row>
    <row r="481" spans="4:116" s="4" customFormat="1" ht="14.1" customHeight="1">
      <c r="D481" s="736"/>
      <c r="E481" s="8" t="str">
        <f>Hydropower!K193</f>
        <v>NSD 4 - mid</v>
      </c>
      <c r="F481" s="9"/>
      <c r="G481" s="9"/>
      <c r="H481" s="9"/>
      <c r="I481" s="9"/>
      <c r="J481" s="9"/>
      <c r="K481" s="9"/>
      <c r="L481" s="9"/>
      <c r="M481" s="9"/>
      <c r="N481" s="9"/>
      <c r="O481" s="9"/>
      <c r="P481" s="9"/>
      <c r="Q481" s="9"/>
      <c r="R481" s="9"/>
      <c r="S481" s="358"/>
      <c r="T481" s="358"/>
      <c r="U481" s="358"/>
      <c r="V481" s="358">
        <f>Hydropower!L22</f>
        <v>0.65799037471928068</v>
      </c>
      <c r="W481" s="358">
        <f>Hydropower!L193</f>
        <v>0.65799037471928068</v>
      </c>
      <c r="X481" s="358">
        <f>Hydropower!M193</f>
        <v>0.65799037471928068</v>
      </c>
      <c r="Y481" s="358">
        <f>Hydropower!N193</f>
        <v>0.65799037471928068</v>
      </c>
      <c r="Z481" s="358">
        <f>Hydropower!O193</f>
        <v>0.65799037471928068</v>
      </c>
      <c r="AA481" s="358">
        <f>Hydropower!P193</f>
        <v>0.65799037471928068</v>
      </c>
      <c r="AB481" s="358">
        <f>Hydropower!Q193</f>
        <v>0.65799037471928068</v>
      </c>
      <c r="AC481" s="358">
        <f>Hydropower!R193</f>
        <v>0.65799037471928068</v>
      </c>
      <c r="AD481" s="358">
        <f>Hydropower!S193</f>
        <v>0.65799037471928068</v>
      </c>
      <c r="AE481" s="358">
        <f>Hydropower!T193</f>
        <v>0.65799037471928068</v>
      </c>
      <c r="AF481" s="358">
        <f>Hydropower!U193</f>
        <v>0.65799037471928068</v>
      </c>
      <c r="AG481" s="358">
        <f>Hydropower!V193</f>
        <v>0.65799037471928068</v>
      </c>
      <c r="AH481" s="358">
        <f>Hydropower!W193</f>
        <v>0.65799037471928068</v>
      </c>
      <c r="AI481" s="358">
        <f>Hydropower!X193</f>
        <v>0.65799037471928068</v>
      </c>
      <c r="AJ481" s="358">
        <f>Hydropower!Y193</f>
        <v>0.65799037471928068</v>
      </c>
      <c r="AK481" s="358">
        <f>Hydropower!Z193</f>
        <v>0.65799037471928068</v>
      </c>
      <c r="AL481" s="358">
        <f>Hydropower!AA193</f>
        <v>0.65799037471928068</v>
      </c>
      <c r="AM481" s="358">
        <f>Hydropower!AB193</f>
        <v>0.65799037471928068</v>
      </c>
      <c r="AN481" s="358">
        <f>Hydropower!AC193</f>
        <v>0.65799037471928068</v>
      </c>
      <c r="AO481" s="358">
        <f>Hydropower!AD193</f>
        <v>0.65799037471928068</v>
      </c>
      <c r="AP481" s="358">
        <f>Hydropower!AE193</f>
        <v>0.65799037471928068</v>
      </c>
      <c r="AQ481" s="358">
        <f>Hydropower!AF193</f>
        <v>0.65799037471928068</v>
      </c>
      <c r="AR481" s="358">
        <f>Hydropower!AG193</f>
        <v>0.65799037471928068</v>
      </c>
      <c r="AS481" s="358">
        <f>Hydropower!AH193</f>
        <v>0.65799037471928068</v>
      </c>
      <c r="AT481" s="358">
        <f>Hydropower!AI193</f>
        <v>0.65799037471928068</v>
      </c>
      <c r="AU481" s="358">
        <f>Hydropower!AJ193</f>
        <v>0.65799037471928068</v>
      </c>
      <c r="AV481" s="358">
        <f>Hydropower!AK193</f>
        <v>0.65799037471928068</v>
      </c>
      <c r="AW481" s="358">
        <f>Hydropower!AL193</f>
        <v>0.65799037471928068</v>
      </c>
      <c r="AX481" s="358">
        <f>Hydropower!AM193</f>
        <v>0.65799037471928068</v>
      </c>
      <c r="AY481" s="358">
        <f>Hydropower!AN193</f>
        <v>0.65799037471928068</v>
      </c>
      <c r="AZ481" s="358">
        <f>Hydropower!AO193</f>
        <v>0.65799037471928068</v>
      </c>
      <c r="BA481" s="358">
        <f>Hydropower!AP193</f>
        <v>0.65799037471928068</v>
      </c>
      <c r="BB481" s="358">
        <f>Hydropower!AQ193</f>
        <v>0.65799037471928068</v>
      </c>
      <c r="BC481" s="358">
        <f>Hydropower!AR193</f>
        <v>0.65799037471928068</v>
      </c>
      <c r="BD481" s="358">
        <f>Hydropower!AS193</f>
        <v>0.65799037471928068</v>
      </c>
      <c r="BE481" s="358">
        <f>Hydropower!AT193</f>
        <v>0.65799037471928068</v>
      </c>
      <c r="BF481" s="358">
        <f>Hydropower!AU193</f>
        <v>0.65799037471928068</v>
      </c>
      <c r="BG481" s="358">
        <f>Hydropower!AV193</f>
        <v>0.65799037471928068</v>
      </c>
      <c r="BI481"/>
      <c r="BJ481" s="438">
        <v>24</v>
      </c>
      <c r="BK481" s="442" t="s">
        <v>650</v>
      </c>
      <c r="BL481" s="457">
        <v>0.45141699999999996</v>
      </c>
      <c r="BM481" s="457">
        <v>9158.5743591597493</v>
      </c>
      <c r="BN481" s="457"/>
      <c r="BO481" s="457">
        <v>0.64417669676880984</v>
      </c>
      <c r="BP481" s="457"/>
      <c r="BQ481" s="465">
        <f t="shared" si="46"/>
        <v>0</v>
      </c>
      <c r="BR481"/>
      <c r="CP481" s="161"/>
      <c r="CQ481" s="161"/>
      <c r="CR481" s="161"/>
      <c r="CT481" s="15"/>
      <c r="DE481" s="335">
        <v>80</v>
      </c>
      <c r="DF481" s="334" t="s">
        <v>648</v>
      </c>
      <c r="DG481" s="456">
        <v>15.016966</v>
      </c>
      <c r="DH481" s="456">
        <v>8863.7495323347212</v>
      </c>
      <c r="DI481" s="470"/>
      <c r="DJ481" s="456">
        <v>0.665667452674643</v>
      </c>
      <c r="DK481" s="456"/>
      <c r="DL481" s="464">
        <f t="shared" si="47"/>
        <v>0</v>
      </c>
    </row>
    <row r="482" spans="4:116" s="4" customFormat="1" ht="14.1" customHeight="1" thickBot="1">
      <c r="D482" s="736"/>
      <c r="E482" s="8" t="str">
        <f>Hydropower!K194</f>
        <v>NSD 4 - high</v>
      </c>
      <c r="F482" s="9"/>
      <c r="G482" s="9"/>
      <c r="H482" s="9"/>
      <c r="I482" s="9"/>
      <c r="J482" s="9"/>
      <c r="K482" s="9"/>
      <c r="L482" s="9"/>
      <c r="M482" s="9"/>
      <c r="N482" s="9"/>
      <c r="O482" s="9"/>
      <c r="P482" s="9"/>
      <c r="Q482" s="9"/>
      <c r="R482" s="9"/>
      <c r="S482" s="361"/>
      <c r="T482" s="361"/>
      <c r="U482" s="361"/>
      <c r="V482" s="361"/>
      <c r="W482" s="361">
        <f>Hydropower!L194</f>
        <v>0.65799037471928068</v>
      </c>
      <c r="X482" s="361">
        <f>Hydropower!M194</f>
        <v>0.65799037471928068</v>
      </c>
      <c r="Y482" s="361">
        <f>Hydropower!N194</f>
        <v>0.65799037471928068</v>
      </c>
      <c r="Z482" s="361">
        <f>Hydropower!O194</f>
        <v>0.65799037471928068</v>
      </c>
      <c r="AA482" s="361">
        <f>Hydropower!P194</f>
        <v>0.65799037471928068</v>
      </c>
      <c r="AB482" s="361">
        <f>Hydropower!Q194</f>
        <v>0.65799037471928068</v>
      </c>
      <c r="AC482" s="361">
        <f>Hydropower!R194</f>
        <v>0.65799037471928068</v>
      </c>
      <c r="AD482" s="361">
        <f>Hydropower!S194</f>
        <v>0.65799037471928068</v>
      </c>
      <c r="AE482" s="361">
        <f>Hydropower!T194</f>
        <v>0.65799037471928068</v>
      </c>
      <c r="AF482" s="361">
        <f>Hydropower!U194</f>
        <v>0.65799037471928068</v>
      </c>
      <c r="AG482" s="361">
        <f>Hydropower!V194</f>
        <v>0.65799037471928068</v>
      </c>
      <c r="AH482" s="361">
        <f>Hydropower!W194</f>
        <v>0.65799037471928068</v>
      </c>
      <c r="AI482" s="361">
        <f>Hydropower!X194</f>
        <v>0.65799037471928068</v>
      </c>
      <c r="AJ482" s="361">
        <f>Hydropower!Y194</f>
        <v>0.65799037471928068</v>
      </c>
      <c r="AK482" s="361">
        <f>Hydropower!Z194</f>
        <v>0.65799037471928068</v>
      </c>
      <c r="AL482" s="361">
        <f>Hydropower!AA194</f>
        <v>0.65799037471928068</v>
      </c>
      <c r="AM482" s="361">
        <f>Hydropower!AB194</f>
        <v>0.65799037471928068</v>
      </c>
      <c r="AN482" s="361">
        <f>Hydropower!AC194</f>
        <v>0.65799037471928068</v>
      </c>
      <c r="AO482" s="361">
        <f>Hydropower!AD194</f>
        <v>0.65799037471928068</v>
      </c>
      <c r="AP482" s="361">
        <f>Hydropower!AE194</f>
        <v>0.65799037471928068</v>
      </c>
      <c r="AQ482" s="361">
        <f>Hydropower!AF194</f>
        <v>0.65799037471928068</v>
      </c>
      <c r="AR482" s="361">
        <f>Hydropower!AG194</f>
        <v>0.65799037471928068</v>
      </c>
      <c r="AS482" s="361">
        <f>Hydropower!AH194</f>
        <v>0.65799037471928068</v>
      </c>
      <c r="AT482" s="361">
        <f>Hydropower!AI194</f>
        <v>0.65799037471928068</v>
      </c>
      <c r="AU482" s="361">
        <f>Hydropower!AJ194</f>
        <v>0.65799037471928068</v>
      </c>
      <c r="AV482" s="361">
        <f>Hydropower!AK194</f>
        <v>0.65799037471928068</v>
      </c>
      <c r="AW482" s="361">
        <f>Hydropower!AL194</f>
        <v>0.65799037471928068</v>
      </c>
      <c r="AX482" s="361">
        <f>Hydropower!AM194</f>
        <v>0.65799037471928068</v>
      </c>
      <c r="AY482" s="361">
        <f>Hydropower!AN194</f>
        <v>0.65799037471928068</v>
      </c>
      <c r="AZ482" s="361">
        <f>Hydropower!AO194</f>
        <v>0.65799037471928068</v>
      </c>
      <c r="BA482" s="361">
        <f>Hydropower!AP194</f>
        <v>0.65799037471928068</v>
      </c>
      <c r="BB482" s="361">
        <f>Hydropower!AQ194</f>
        <v>0.65799037471928068</v>
      </c>
      <c r="BC482" s="361">
        <f>Hydropower!AR194</f>
        <v>0.65799037471928068</v>
      </c>
      <c r="BD482" s="361">
        <f>Hydropower!AS194</f>
        <v>0.65799037471928068</v>
      </c>
      <c r="BE482" s="361">
        <f>Hydropower!AT194</f>
        <v>0.65799037471928068</v>
      </c>
      <c r="BF482" s="361">
        <f>Hydropower!AU194</f>
        <v>0.65799037471928068</v>
      </c>
      <c r="BG482" s="361">
        <f>Hydropower!AV194</f>
        <v>0.65799037471928068</v>
      </c>
      <c r="BI482"/>
      <c r="BJ482" s="438">
        <v>48</v>
      </c>
      <c r="BK482" s="442" t="s">
        <v>648</v>
      </c>
      <c r="BL482" s="457">
        <v>0.582125</v>
      </c>
      <c r="BM482" s="457">
        <v>7488.8220510964929</v>
      </c>
      <c r="BN482" s="457"/>
      <c r="BO482" s="457">
        <v>0.52739082263983272</v>
      </c>
      <c r="BP482" s="457"/>
      <c r="BQ482" s="465">
        <f t="shared" si="46"/>
        <v>0</v>
      </c>
      <c r="BR482"/>
      <c r="CP482" s="161"/>
      <c r="CQ482" s="161"/>
      <c r="CR482" s="161"/>
      <c r="CT482" s="15"/>
      <c r="DE482" s="335">
        <v>117</v>
      </c>
      <c r="DF482" s="334" t="s">
        <v>647</v>
      </c>
      <c r="DG482" s="456">
        <v>19.395671000000007</v>
      </c>
      <c r="DH482" s="456">
        <v>7883.2427800055129</v>
      </c>
      <c r="DI482" s="470"/>
      <c r="DJ482" s="456">
        <v>0.59291315494640762</v>
      </c>
      <c r="DK482" s="456"/>
      <c r="DL482" s="464">
        <f t="shared" si="47"/>
        <v>0</v>
      </c>
    </row>
    <row r="483" spans="4:116" s="4" customFormat="1" ht="14.1" customHeight="1" thickTop="1">
      <c r="D483" s="736"/>
      <c r="E483" s="8" t="str">
        <f>Hydropower!K195</f>
        <v>NSD 5 - low</v>
      </c>
      <c r="F483" s="9"/>
      <c r="G483" s="9"/>
      <c r="H483" s="9"/>
      <c r="I483" s="9"/>
      <c r="J483" s="9"/>
      <c r="K483" s="9"/>
      <c r="L483" s="9"/>
      <c r="M483" s="9"/>
      <c r="N483" s="9"/>
      <c r="O483" s="9"/>
      <c r="P483" s="9"/>
      <c r="Q483" s="9"/>
      <c r="R483" s="9"/>
      <c r="S483" s="359"/>
      <c r="T483" s="359"/>
      <c r="U483" s="359"/>
      <c r="V483" s="359"/>
      <c r="W483" s="359">
        <f>Hydropower!L195</f>
        <v>0.62154797216830626</v>
      </c>
      <c r="X483" s="359">
        <f>Hydropower!M195</f>
        <v>0.62154797216830626</v>
      </c>
      <c r="Y483" s="359">
        <f>Hydropower!N195</f>
        <v>0.62154797216830626</v>
      </c>
      <c r="Z483" s="359">
        <f>Hydropower!O195</f>
        <v>0.62154797216830626</v>
      </c>
      <c r="AA483" s="359">
        <f>Hydropower!P195</f>
        <v>0.62154797216830626</v>
      </c>
      <c r="AB483" s="359">
        <f>Hydropower!Q195</f>
        <v>0.62154797216830626</v>
      </c>
      <c r="AC483" s="359">
        <f>Hydropower!R195</f>
        <v>0.62154797216830626</v>
      </c>
      <c r="AD483" s="359">
        <f>Hydropower!S195</f>
        <v>0.62154797216830626</v>
      </c>
      <c r="AE483" s="359">
        <f>Hydropower!T195</f>
        <v>0.62154797216830626</v>
      </c>
      <c r="AF483" s="359">
        <f>Hydropower!U195</f>
        <v>0.62154797216830626</v>
      </c>
      <c r="AG483" s="359">
        <f>Hydropower!V195</f>
        <v>0.62154797216830626</v>
      </c>
      <c r="AH483" s="359">
        <f>Hydropower!W195</f>
        <v>0.62154797216830626</v>
      </c>
      <c r="AI483" s="359">
        <f>Hydropower!X195</f>
        <v>0.62154797216830626</v>
      </c>
      <c r="AJ483" s="359">
        <f>Hydropower!Y195</f>
        <v>0.62154797216830626</v>
      </c>
      <c r="AK483" s="359">
        <f>Hydropower!Z195</f>
        <v>0.62154797216830626</v>
      </c>
      <c r="AL483" s="359">
        <f>Hydropower!AA195</f>
        <v>0.62154797216830626</v>
      </c>
      <c r="AM483" s="359">
        <f>Hydropower!AB195</f>
        <v>0.62154797216830626</v>
      </c>
      <c r="AN483" s="359">
        <f>Hydropower!AC195</f>
        <v>0.62154797216830626</v>
      </c>
      <c r="AO483" s="359">
        <f>Hydropower!AD195</f>
        <v>0.62154797216830626</v>
      </c>
      <c r="AP483" s="359">
        <f>Hydropower!AE195</f>
        <v>0.62154797216830626</v>
      </c>
      <c r="AQ483" s="359">
        <f>Hydropower!AF195</f>
        <v>0.62154797216830626</v>
      </c>
      <c r="AR483" s="359">
        <f>Hydropower!AG195</f>
        <v>0.62154797216830626</v>
      </c>
      <c r="AS483" s="359">
        <f>Hydropower!AH195</f>
        <v>0.62154797216830626</v>
      </c>
      <c r="AT483" s="359">
        <f>Hydropower!AI195</f>
        <v>0.62154797216830626</v>
      </c>
      <c r="AU483" s="359">
        <f>Hydropower!AJ195</f>
        <v>0.62154797216830626</v>
      </c>
      <c r="AV483" s="359">
        <f>Hydropower!AK195</f>
        <v>0.62154797216830626</v>
      </c>
      <c r="AW483" s="359">
        <f>Hydropower!AL195</f>
        <v>0.62154797216830626</v>
      </c>
      <c r="AX483" s="359">
        <f>Hydropower!AM195</f>
        <v>0.62154797216830626</v>
      </c>
      <c r="AY483" s="359">
        <f>Hydropower!AN195</f>
        <v>0.62154797216830626</v>
      </c>
      <c r="AZ483" s="359">
        <f>Hydropower!AO195</f>
        <v>0.62154797216830626</v>
      </c>
      <c r="BA483" s="359">
        <f>Hydropower!AP195</f>
        <v>0.62154797216830626</v>
      </c>
      <c r="BB483" s="359">
        <f>Hydropower!AQ195</f>
        <v>0.62154797216830626</v>
      </c>
      <c r="BC483" s="359">
        <f>Hydropower!AR195</f>
        <v>0.62154797216830626</v>
      </c>
      <c r="BD483" s="359">
        <f>Hydropower!AS195</f>
        <v>0.62154797216830626</v>
      </c>
      <c r="BE483" s="359">
        <f>Hydropower!AT195</f>
        <v>0.62154797216830626</v>
      </c>
      <c r="BF483" s="359">
        <f>Hydropower!AU195</f>
        <v>0.62154797216830626</v>
      </c>
      <c r="BG483" s="359">
        <f>Hydropower!AV195</f>
        <v>0.62154797216830626</v>
      </c>
      <c r="BI483"/>
      <c r="BJ483" s="438">
        <v>102</v>
      </c>
      <c r="BK483" s="442" t="s">
        <v>647</v>
      </c>
      <c r="BL483" s="457">
        <v>4.0843480000000003</v>
      </c>
      <c r="BM483" s="457">
        <v>7414.0907365204384</v>
      </c>
      <c r="BN483" s="457"/>
      <c r="BO483" s="457">
        <v>0.52220258027005428</v>
      </c>
      <c r="BP483" s="457"/>
      <c r="BQ483" s="465">
        <f t="shared" si="46"/>
        <v>0</v>
      </c>
      <c r="BR483"/>
      <c r="CP483" s="161"/>
      <c r="CQ483" s="161"/>
      <c r="CR483" s="161"/>
      <c r="CT483" s="15"/>
      <c r="DE483" s="335">
        <v>100</v>
      </c>
      <c r="DF483" s="334" t="s">
        <v>647</v>
      </c>
      <c r="DG483" s="456">
        <v>2.3531569999999995</v>
      </c>
      <c r="DH483" s="456">
        <v>8332.4597917558949</v>
      </c>
      <c r="DI483" s="470"/>
      <c r="DJ483" s="456">
        <v>0.62607401625361048</v>
      </c>
      <c r="DK483" s="456"/>
      <c r="DL483" s="464">
        <f t="shared" si="47"/>
        <v>0</v>
      </c>
    </row>
    <row r="484" spans="4:116" s="4" customFormat="1" ht="14.1" customHeight="1">
      <c r="D484" s="736"/>
      <c r="E484" s="8" t="str">
        <f>Hydropower!K196</f>
        <v>NSD 5 - mid</v>
      </c>
      <c r="F484" s="9"/>
      <c r="G484" s="9"/>
      <c r="H484" s="9"/>
      <c r="I484" s="9"/>
      <c r="J484" s="9"/>
      <c r="K484" s="9"/>
      <c r="L484" s="9"/>
      <c r="M484" s="9"/>
      <c r="N484" s="9"/>
      <c r="O484" s="9"/>
      <c r="P484" s="9"/>
      <c r="Q484" s="9"/>
      <c r="R484" s="9"/>
      <c r="S484" s="358"/>
      <c r="T484" s="358"/>
      <c r="U484" s="358"/>
      <c r="V484" s="358">
        <f>Hydropower!L23</f>
        <v>0.62154797216830626</v>
      </c>
      <c r="W484" s="358">
        <f>Hydropower!L196</f>
        <v>0.62154797216830626</v>
      </c>
      <c r="X484" s="358">
        <f>Hydropower!M196</f>
        <v>0.62154797216830626</v>
      </c>
      <c r="Y484" s="358">
        <f>Hydropower!N196</f>
        <v>0.62154797216830626</v>
      </c>
      <c r="Z484" s="358">
        <f>Hydropower!O196</f>
        <v>0.62154797216830626</v>
      </c>
      <c r="AA484" s="358">
        <f>Hydropower!P196</f>
        <v>0.62154797216830626</v>
      </c>
      <c r="AB484" s="358">
        <f>Hydropower!Q196</f>
        <v>0.62154797216830626</v>
      </c>
      <c r="AC484" s="358">
        <f>Hydropower!R196</f>
        <v>0.62154797216830626</v>
      </c>
      <c r="AD484" s="358">
        <f>Hydropower!S196</f>
        <v>0.62154797216830626</v>
      </c>
      <c r="AE484" s="358">
        <f>Hydropower!T196</f>
        <v>0.62154797216830626</v>
      </c>
      <c r="AF484" s="358">
        <f>Hydropower!U196</f>
        <v>0.62154797216830626</v>
      </c>
      <c r="AG484" s="358">
        <f>Hydropower!V196</f>
        <v>0.62154797216830626</v>
      </c>
      <c r="AH484" s="358">
        <f>Hydropower!W196</f>
        <v>0.62154797216830626</v>
      </c>
      <c r="AI484" s="358">
        <f>Hydropower!X196</f>
        <v>0.62154797216830626</v>
      </c>
      <c r="AJ484" s="358">
        <f>Hydropower!Y196</f>
        <v>0.62154797216830626</v>
      </c>
      <c r="AK484" s="358">
        <f>Hydropower!Z196</f>
        <v>0.62154797216830626</v>
      </c>
      <c r="AL484" s="358">
        <f>Hydropower!AA196</f>
        <v>0.62154797216830626</v>
      </c>
      <c r="AM484" s="358">
        <f>Hydropower!AB196</f>
        <v>0.62154797216830626</v>
      </c>
      <c r="AN484" s="358">
        <f>Hydropower!AC196</f>
        <v>0.62154797216830626</v>
      </c>
      <c r="AO484" s="358">
        <f>Hydropower!AD196</f>
        <v>0.62154797216830626</v>
      </c>
      <c r="AP484" s="358">
        <f>Hydropower!AE196</f>
        <v>0.62154797216830626</v>
      </c>
      <c r="AQ484" s="358">
        <f>Hydropower!AF196</f>
        <v>0.62154797216830626</v>
      </c>
      <c r="AR484" s="358">
        <f>Hydropower!AG196</f>
        <v>0.62154797216830626</v>
      </c>
      <c r="AS484" s="358">
        <f>Hydropower!AH196</f>
        <v>0.62154797216830626</v>
      </c>
      <c r="AT484" s="358">
        <f>Hydropower!AI196</f>
        <v>0.62154797216830626</v>
      </c>
      <c r="AU484" s="358">
        <f>Hydropower!AJ196</f>
        <v>0.62154797216830626</v>
      </c>
      <c r="AV484" s="358">
        <f>Hydropower!AK196</f>
        <v>0.62154797216830626</v>
      </c>
      <c r="AW484" s="358">
        <f>Hydropower!AL196</f>
        <v>0.62154797216830626</v>
      </c>
      <c r="AX484" s="358">
        <f>Hydropower!AM196</f>
        <v>0.62154797216830626</v>
      </c>
      <c r="AY484" s="358">
        <f>Hydropower!AN196</f>
        <v>0.62154797216830626</v>
      </c>
      <c r="AZ484" s="358">
        <f>Hydropower!AO196</f>
        <v>0.62154797216830626</v>
      </c>
      <c r="BA484" s="358">
        <f>Hydropower!AP196</f>
        <v>0.62154797216830626</v>
      </c>
      <c r="BB484" s="358">
        <f>Hydropower!AQ196</f>
        <v>0.62154797216830626</v>
      </c>
      <c r="BC484" s="358">
        <f>Hydropower!AR196</f>
        <v>0.62154797216830626</v>
      </c>
      <c r="BD484" s="358">
        <f>Hydropower!AS196</f>
        <v>0.62154797216830626</v>
      </c>
      <c r="BE484" s="358">
        <f>Hydropower!AT196</f>
        <v>0.62154797216830626</v>
      </c>
      <c r="BF484" s="358">
        <f>Hydropower!AU196</f>
        <v>0.62154797216830626</v>
      </c>
      <c r="BG484" s="358">
        <f>Hydropower!AV196</f>
        <v>0.62154797216830626</v>
      </c>
      <c r="BI484"/>
      <c r="BJ484" s="438">
        <v>110</v>
      </c>
      <c r="BK484" s="442" t="s">
        <v>651</v>
      </c>
      <c r="BL484" s="457">
        <v>1.1112009999999992</v>
      </c>
      <c r="BM484" s="457">
        <v>8167.6294833263064</v>
      </c>
      <c r="BN484" s="457"/>
      <c r="BO484" s="457">
        <v>0.57406929627621361</v>
      </c>
      <c r="BP484" s="457"/>
      <c r="BQ484" s="465">
        <f t="shared" si="46"/>
        <v>0</v>
      </c>
      <c r="BR484"/>
      <c r="CP484" s="161"/>
      <c r="CQ484" s="161"/>
      <c r="CR484" s="161"/>
      <c r="CT484" s="15"/>
      <c r="DE484" s="335">
        <v>23</v>
      </c>
      <c r="DF484" s="334" t="s">
        <v>647</v>
      </c>
      <c r="DG484" s="456">
        <v>0.99261500000000003</v>
      </c>
      <c r="DH484" s="456">
        <v>8420.0439845313176</v>
      </c>
      <c r="DI484" s="470"/>
      <c r="DJ484" s="456">
        <v>0.63242850092292657</v>
      </c>
      <c r="DK484" s="456"/>
      <c r="DL484" s="464">
        <f t="shared" si="47"/>
        <v>0</v>
      </c>
    </row>
    <row r="485" spans="4:116" s="4" customFormat="1" ht="14.1" customHeight="1" thickBot="1">
      <c r="D485" s="736"/>
      <c r="E485" s="8" t="str">
        <f>Hydropower!K197</f>
        <v>NSD 5 - high</v>
      </c>
      <c r="F485" s="9"/>
      <c r="G485" s="9"/>
      <c r="H485" s="9"/>
      <c r="I485" s="9"/>
      <c r="J485" s="9"/>
      <c r="K485" s="9"/>
      <c r="L485" s="9"/>
      <c r="M485" s="9"/>
      <c r="N485" s="9"/>
      <c r="O485" s="9"/>
      <c r="P485" s="9"/>
      <c r="Q485" s="9"/>
      <c r="R485" s="9"/>
      <c r="S485" s="361"/>
      <c r="T485" s="361"/>
      <c r="U485" s="361"/>
      <c r="V485" s="361"/>
      <c r="W485" s="361">
        <f>Hydropower!L197</f>
        <v>0.62154797216830626</v>
      </c>
      <c r="X485" s="361">
        <f>Hydropower!M197</f>
        <v>0.62154797216830626</v>
      </c>
      <c r="Y485" s="361">
        <f>Hydropower!N197</f>
        <v>0.62154797216830626</v>
      </c>
      <c r="Z485" s="361">
        <f>Hydropower!O197</f>
        <v>0.62154797216830626</v>
      </c>
      <c r="AA485" s="361">
        <f>Hydropower!P197</f>
        <v>0.62154797216830626</v>
      </c>
      <c r="AB485" s="361">
        <f>Hydropower!Q197</f>
        <v>0.62154797216830626</v>
      </c>
      <c r="AC485" s="361">
        <f>Hydropower!R197</f>
        <v>0.62154797216830626</v>
      </c>
      <c r="AD485" s="361">
        <f>Hydropower!S197</f>
        <v>0.62154797216830626</v>
      </c>
      <c r="AE485" s="361">
        <f>Hydropower!T197</f>
        <v>0.62154797216830626</v>
      </c>
      <c r="AF485" s="361">
        <f>Hydropower!U197</f>
        <v>0.62154797216830626</v>
      </c>
      <c r="AG485" s="361">
        <f>Hydropower!V197</f>
        <v>0.62154797216830626</v>
      </c>
      <c r="AH485" s="361">
        <f>Hydropower!W197</f>
        <v>0.62154797216830626</v>
      </c>
      <c r="AI485" s="361">
        <f>Hydropower!X197</f>
        <v>0.62154797216830626</v>
      </c>
      <c r="AJ485" s="361">
        <f>Hydropower!Y197</f>
        <v>0.62154797216830626</v>
      </c>
      <c r="AK485" s="361">
        <f>Hydropower!Z197</f>
        <v>0.62154797216830626</v>
      </c>
      <c r="AL485" s="361">
        <f>Hydropower!AA197</f>
        <v>0.62154797216830626</v>
      </c>
      <c r="AM485" s="361">
        <f>Hydropower!AB197</f>
        <v>0.62154797216830626</v>
      </c>
      <c r="AN485" s="361">
        <f>Hydropower!AC197</f>
        <v>0.62154797216830626</v>
      </c>
      <c r="AO485" s="361">
        <f>Hydropower!AD197</f>
        <v>0.62154797216830626</v>
      </c>
      <c r="AP485" s="361">
        <f>Hydropower!AE197</f>
        <v>0.62154797216830626</v>
      </c>
      <c r="AQ485" s="361">
        <f>Hydropower!AF197</f>
        <v>0.62154797216830626</v>
      </c>
      <c r="AR485" s="361">
        <f>Hydropower!AG197</f>
        <v>0.62154797216830626</v>
      </c>
      <c r="AS485" s="361">
        <f>Hydropower!AH197</f>
        <v>0.62154797216830626</v>
      </c>
      <c r="AT485" s="361">
        <f>Hydropower!AI197</f>
        <v>0.62154797216830626</v>
      </c>
      <c r="AU485" s="361">
        <f>Hydropower!AJ197</f>
        <v>0.62154797216830626</v>
      </c>
      <c r="AV485" s="361">
        <f>Hydropower!AK197</f>
        <v>0.62154797216830626</v>
      </c>
      <c r="AW485" s="361">
        <f>Hydropower!AL197</f>
        <v>0.62154797216830626</v>
      </c>
      <c r="AX485" s="361">
        <f>Hydropower!AM197</f>
        <v>0.62154797216830626</v>
      </c>
      <c r="AY485" s="361">
        <f>Hydropower!AN197</f>
        <v>0.62154797216830626</v>
      </c>
      <c r="AZ485" s="361">
        <f>Hydropower!AO197</f>
        <v>0.62154797216830626</v>
      </c>
      <c r="BA485" s="361">
        <f>Hydropower!AP197</f>
        <v>0.62154797216830626</v>
      </c>
      <c r="BB485" s="361">
        <f>Hydropower!AQ197</f>
        <v>0.62154797216830626</v>
      </c>
      <c r="BC485" s="361">
        <f>Hydropower!AR197</f>
        <v>0.62154797216830626</v>
      </c>
      <c r="BD485" s="361">
        <f>Hydropower!AS197</f>
        <v>0.62154797216830626</v>
      </c>
      <c r="BE485" s="361">
        <f>Hydropower!AT197</f>
        <v>0.62154797216830626</v>
      </c>
      <c r="BF485" s="361">
        <f>Hydropower!AU197</f>
        <v>0.62154797216830626</v>
      </c>
      <c r="BG485" s="361">
        <f>Hydropower!AV197</f>
        <v>0.62154797216830626</v>
      </c>
      <c r="BI485"/>
      <c r="BJ485" s="438">
        <v>97</v>
      </c>
      <c r="BK485" s="442" t="s">
        <v>649</v>
      </c>
      <c r="BL485" s="457">
        <v>2.5676559999999999</v>
      </c>
      <c r="BM485" s="457">
        <v>9337.2118603169565</v>
      </c>
      <c r="BN485" s="457"/>
      <c r="BO485" s="457">
        <v>0.65386568541473322</v>
      </c>
      <c r="BP485" s="457"/>
      <c r="BQ485" s="465">
        <f t="shared" si="46"/>
        <v>0</v>
      </c>
      <c r="BR485"/>
      <c r="CP485" s="161"/>
      <c r="CQ485" s="161"/>
      <c r="CR485" s="161"/>
      <c r="CT485" s="15"/>
      <c r="DE485" s="335">
        <v>23</v>
      </c>
      <c r="DF485" s="334" t="s">
        <v>648</v>
      </c>
      <c r="DG485" s="456">
        <v>0.98651800000000001</v>
      </c>
      <c r="DH485" s="456">
        <v>8423.1572666116499</v>
      </c>
      <c r="DI485" s="470"/>
      <c r="DJ485" s="456">
        <v>0.63242850092292657</v>
      </c>
      <c r="DK485" s="456"/>
      <c r="DL485" s="464">
        <f t="shared" si="47"/>
        <v>0</v>
      </c>
    </row>
    <row r="486" spans="4:116" ht="14.1" customHeight="1" thickTop="1"/>
    <row r="487" spans="4:116" s="4" customFormat="1" ht="14.1" customHeight="1">
      <c r="D487" s="490"/>
      <c r="E487" s="9"/>
      <c r="F487" s="9"/>
      <c r="G487" s="9"/>
      <c r="H487" s="9"/>
      <c r="I487" s="9"/>
      <c r="J487" s="9"/>
      <c r="K487" s="9"/>
      <c r="L487" s="9"/>
      <c r="M487" s="9"/>
      <c r="N487" s="9"/>
      <c r="O487" s="9"/>
      <c r="P487" s="9"/>
      <c r="Q487" s="9"/>
      <c r="R487" s="9"/>
      <c r="S487" s="9">
        <v>2010</v>
      </c>
      <c r="T487" s="9">
        <v>2011</v>
      </c>
      <c r="U487" s="9">
        <v>2012</v>
      </c>
      <c r="V487" s="9">
        <v>2013</v>
      </c>
      <c r="W487" s="9">
        <v>2014</v>
      </c>
      <c r="X487" s="9">
        <v>2015</v>
      </c>
      <c r="Y487" s="9">
        <v>2016</v>
      </c>
      <c r="Z487" s="9">
        <v>2017</v>
      </c>
      <c r="AA487" s="9">
        <v>2018</v>
      </c>
      <c r="AB487" s="9">
        <v>2019</v>
      </c>
      <c r="AC487" s="9">
        <v>2020</v>
      </c>
      <c r="AD487" s="9">
        <v>2021</v>
      </c>
      <c r="AE487" s="9">
        <v>2022</v>
      </c>
      <c r="AF487" s="9">
        <v>2023</v>
      </c>
      <c r="AG487" s="9">
        <v>2024</v>
      </c>
      <c r="AH487" s="9">
        <v>2025</v>
      </c>
      <c r="AI487" s="9">
        <v>2026</v>
      </c>
      <c r="AJ487" s="9">
        <v>2027</v>
      </c>
      <c r="AK487" s="9">
        <v>2028</v>
      </c>
      <c r="AL487" s="9">
        <v>2029</v>
      </c>
      <c r="AM487" s="9">
        <v>2030</v>
      </c>
      <c r="AN487" s="9">
        <v>2031</v>
      </c>
      <c r="AO487" s="9">
        <v>2032</v>
      </c>
      <c r="AP487" s="9">
        <v>2033</v>
      </c>
      <c r="AQ487" s="9">
        <v>2034</v>
      </c>
      <c r="AR487" s="9">
        <v>2035</v>
      </c>
      <c r="AS487" s="9">
        <v>2036</v>
      </c>
      <c r="AT487" s="9">
        <v>2037</v>
      </c>
      <c r="AU487" s="9">
        <v>2038</v>
      </c>
      <c r="AV487" s="9">
        <v>2039</v>
      </c>
      <c r="AW487" s="9">
        <v>2040</v>
      </c>
      <c r="AX487" s="9">
        <v>2041</v>
      </c>
      <c r="AY487" s="9">
        <v>2042</v>
      </c>
      <c r="AZ487" s="9">
        <v>2043</v>
      </c>
      <c r="BA487" s="9">
        <v>2044</v>
      </c>
      <c r="BB487" s="9">
        <v>2045</v>
      </c>
      <c r="BC487" s="9">
        <v>2046</v>
      </c>
      <c r="BD487" s="9">
        <v>2047</v>
      </c>
      <c r="BE487" s="9">
        <v>2048</v>
      </c>
      <c r="BF487" s="9">
        <v>2049</v>
      </c>
      <c r="BG487" s="9">
        <v>2050</v>
      </c>
      <c r="BI487"/>
      <c r="BJ487" s="438"/>
      <c r="BK487" s="442"/>
      <c r="BL487" s="457"/>
      <c r="BM487" s="457"/>
      <c r="BN487" s="457"/>
      <c r="BO487" s="457"/>
      <c r="BP487" s="457"/>
      <c r="BQ487" s="465"/>
      <c r="BR487"/>
      <c r="CP487" s="161"/>
      <c r="CQ487" s="161"/>
      <c r="CR487" s="161"/>
      <c r="CT487" s="15"/>
      <c r="DE487" s="335"/>
      <c r="DF487" s="334"/>
      <c r="DG487" s="456"/>
      <c r="DH487" s="456"/>
      <c r="DI487" s="470"/>
      <c r="DJ487" s="456"/>
      <c r="DK487" s="456"/>
      <c r="DL487" s="464"/>
    </row>
    <row r="488" spans="4:116" s="4" customFormat="1" ht="14.1" customHeight="1">
      <c r="D488" s="735" t="s">
        <v>672</v>
      </c>
      <c r="E488" s="8" t="str">
        <f>Hydropower!K230</f>
        <v>NPD 1 - low</v>
      </c>
      <c r="F488" s="8"/>
      <c r="G488" s="8"/>
      <c r="H488" s="8"/>
      <c r="I488" s="8"/>
      <c r="J488" s="8"/>
      <c r="K488" s="8"/>
      <c r="L488" s="8"/>
      <c r="M488" s="8"/>
      <c r="N488" s="8"/>
      <c r="O488" s="8"/>
      <c r="P488" s="8"/>
      <c r="Q488" s="8"/>
      <c r="R488" s="8"/>
      <c r="S488" s="123"/>
      <c r="T488" s="123"/>
      <c r="U488" s="123"/>
      <c r="V488" s="123"/>
      <c r="W488" s="123">
        <f>Hydropower!L230</f>
        <v>1422.2269072804152</v>
      </c>
      <c r="X488" s="123">
        <f>Hydropower!M230</f>
        <v>1422.2269072804152</v>
      </c>
      <c r="Y488" s="123">
        <f>Hydropower!N230</f>
        <v>1422.2269072804152</v>
      </c>
      <c r="Z488" s="123">
        <f>Hydropower!O230</f>
        <v>1422.2269072804152</v>
      </c>
      <c r="AA488" s="123">
        <f>Hydropower!P230</f>
        <v>1422.2269072804152</v>
      </c>
      <c r="AB488" s="123">
        <f>Hydropower!Q230</f>
        <v>1422.2269072804152</v>
      </c>
      <c r="AC488" s="123">
        <f>Hydropower!R230</f>
        <v>1422.2269072804152</v>
      </c>
      <c r="AD488" s="123">
        <f>Hydropower!S230</f>
        <v>1422.2269072804152</v>
      </c>
      <c r="AE488" s="123">
        <f>Hydropower!T230</f>
        <v>1422.2269072804152</v>
      </c>
      <c r="AF488" s="123">
        <f>Hydropower!U230</f>
        <v>1422.2269072804152</v>
      </c>
      <c r="AG488" s="123">
        <f>Hydropower!V230</f>
        <v>1422.2269072804152</v>
      </c>
      <c r="AH488" s="123">
        <f>Hydropower!W230</f>
        <v>1422.2269072804152</v>
      </c>
      <c r="AI488" s="123">
        <f>Hydropower!X230</f>
        <v>1422.2269072804152</v>
      </c>
      <c r="AJ488" s="123">
        <f>Hydropower!Y230</f>
        <v>1422.2269072804152</v>
      </c>
      <c r="AK488" s="123">
        <f>Hydropower!Z230</f>
        <v>1422.2269072804152</v>
      </c>
      <c r="AL488" s="123">
        <f>Hydropower!AA230</f>
        <v>1422.2269072804152</v>
      </c>
      <c r="AM488" s="123">
        <f>Hydropower!AB230</f>
        <v>1422.2269072804152</v>
      </c>
      <c r="AN488" s="123">
        <f>Hydropower!AC230</f>
        <v>1422.2269072804152</v>
      </c>
      <c r="AO488" s="123">
        <f>Hydropower!AD230</f>
        <v>1422.2269072804152</v>
      </c>
      <c r="AP488" s="123">
        <f>Hydropower!AE230</f>
        <v>1422.2269072804152</v>
      </c>
      <c r="AQ488" s="123">
        <f>Hydropower!AF230</f>
        <v>1422.2269072804152</v>
      </c>
      <c r="AR488" s="123">
        <f>Hydropower!AG230</f>
        <v>1422.2269072804152</v>
      </c>
      <c r="AS488" s="123">
        <f>Hydropower!AH230</f>
        <v>1422.2269072804152</v>
      </c>
      <c r="AT488" s="123">
        <f>Hydropower!AI230</f>
        <v>1422.2269072804152</v>
      </c>
      <c r="AU488" s="123">
        <f>Hydropower!AJ230</f>
        <v>1422.2269072804152</v>
      </c>
      <c r="AV488" s="123">
        <f>Hydropower!AK230</f>
        <v>1422.2269072804152</v>
      </c>
      <c r="AW488" s="123">
        <f>Hydropower!AL230</f>
        <v>1422.2269072804152</v>
      </c>
      <c r="AX488" s="123">
        <f>Hydropower!AM230</f>
        <v>1422.2269072804152</v>
      </c>
      <c r="AY488" s="123">
        <f>Hydropower!AN230</f>
        <v>1422.2269072804152</v>
      </c>
      <c r="AZ488" s="123">
        <f>Hydropower!AO230</f>
        <v>1422.2269072804152</v>
      </c>
      <c r="BA488" s="123">
        <f>Hydropower!AP230</f>
        <v>1422.2269072804152</v>
      </c>
      <c r="BB488" s="123">
        <f>Hydropower!AQ230</f>
        <v>1422.2269072804152</v>
      </c>
      <c r="BC488" s="123">
        <f>Hydropower!AR230</f>
        <v>1422.2269072804152</v>
      </c>
      <c r="BD488" s="123">
        <f>Hydropower!AS230</f>
        <v>1422.2269072804152</v>
      </c>
      <c r="BE488" s="123">
        <f>Hydropower!AT230</f>
        <v>1422.2269072804152</v>
      </c>
      <c r="BF488" s="123">
        <f>Hydropower!AU230</f>
        <v>1422.2269072804152</v>
      </c>
      <c r="BG488" s="123">
        <f>Hydropower!AV230</f>
        <v>1422.2269072804152</v>
      </c>
      <c r="BI488"/>
      <c r="BJ488" s="438">
        <v>103</v>
      </c>
      <c r="BK488" s="442" t="s">
        <v>650</v>
      </c>
      <c r="BL488" s="457">
        <v>5.9641679999999981</v>
      </c>
      <c r="BM488" s="457">
        <v>10751.402265474448</v>
      </c>
      <c r="BN488" s="457"/>
      <c r="BO488" s="457">
        <v>0.69625422736083564</v>
      </c>
      <c r="BP488" s="457"/>
      <c r="BQ488" s="465">
        <f t="shared" ref="BQ488:BQ517" si="48" xml:space="preserve"> (($V$49 * $V$47 * $V$45 * (BM488 * 1 + $L$106) +$L$70) * 1000 / (BO488 * 8760)) + $L$82 + 0</f>
        <v>0</v>
      </c>
      <c r="BR488"/>
      <c r="CP488" s="161"/>
      <c r="CQ488" s="161"/>
      <c r="CR488" s="161"/>
      <c r="CT488" s="15"/>
      <c r="DE488" s="335">
        <v>75</v>
      </c>
      <c r="DF488" s="334" t="s">
        <v>651</v>
      </c>
      <c r="DG488" s="456">
        <v>4.4754670000000001</v>
      </c>
      <c r="DH488" s="456">
        <v>10705.103002761603</v>
      </c>
      <c r="DI488" s="470"/>
      <c r="DJ488" s="456">
        <v>0.78965490292293072</v>
      </c>
      <c r="DK488" s="456"/>
      <c r="DL488" s="464">
        <f t="shared" ref="DL488:DL517" si="49" xml:space="preserve"> (($V$49 * $V$47 * $V$45 * (DH488 * 1 + $L$106) +$L$70) * 1000 / (DJ488 * 8760)) + $L$82 + 0</f>
        <v>0</v>
      </c>
    </row>
    <row r="489" spans="4:116" s="4" customFormat="1" ht="14.1" customHeight="1">
      <c r="D489" s="736"/>
      <c r="E489" s="8" t="str">
        <f>Hydropower!K231</f>
        <v>NPD 1 - mid</v>
      </c>
      <c r="F489" s="9"/>
      <c r="G489" s="9"/>
      <c r="H489" s="9"/>
      <c r="I489" s="9"/>
      <c r="J489" s="9"/>
      <c r="K489" s="9"/>
      <c r="L489" s="9"/>
      <c r="M489" s="9"/>
      <c r="N489" s="9"/>
      <c r="O489" s="9"/>
      <c r="P489" s="9"/>
      <c r="Q489" s="9"/>
      <c r="R489" s="9"/>
      <c r="S489" s="124"/>
      <c r="T489" s="124"/>
      <c r="U489" s="124"/>
      <c r="V489" s="124">
        <f>Hydropower!L36</f>
        <v>1422.2269072804152</v>
      </c>
      <c r="W489" s="124">
        <f>Hydropower!L231</f>
        <v>1422.2269072804152</v>
      </c>
      <c r="X489" s="124">
        <f>Hydropower!M231</f>
        <v>1422.2269072804152</v>
      </c>
      <c r="Y489" s="124">
        <f>Hydropower!N231</f>
        <v>1422.2269072804152</v>
      </c>
      <c r="Z489" s="124">
        <f>Hydropower!O231</f>
        <v>1422.2269072804152</v>
      </c>
      <c r="AA489" s="124">
        <f>Hydropower!P231</f>
        <v>1422.2269072804152</v>
      </c>
      <c r="AB489" s="124">
        <f>Hydropower!Q231</f>
        <v>1422.2269072804152</v>
      </c>
      <c r="AC489" s="124">
        <f>Hydropower!R231</f>
        <v>1422.2269072804152</v>
      </c>
      <c r="AD489" s="124">
        <f>Hydropower!S231</f>
        <v>1422.2269072804152</v>
      </c>
      <c r="AE489" s="124">
        <f>Hydropower!T231</f>
        <v>1422.2269072804152</v>
      </c>
      <c r="AF489" s="124">
        <f>Hydropower!U231</f>
        <v>1422.2269072804152</v>
      </c>
      <c r="AG489" s="124">
        <f>Hydropower!V231</f>
        <v>1422.2269072804152</v>
      </c>
      <c r="AH489" s="124">
        <f>Hydropower!W231</f>
        <v>1422.2269072804152</v>
      </c>
      <c r="AI489" s="124">
        <f>Hydropower!X231</f>
        <v>1422.2269072804152</v>
      </c>
      <c r="AJ489" s="124">
        <f>Hydropower!Y231</f>
        <v>1422.2269072804152</v>
      </c>
      <c r="AK489" s="124">
        <f>Hydropower!Z231</f>
        <v>1422.2269072804152</v>
      </c>
      <c r="AL489" s="124">
        <f>Hydropower!AA231</f>
        <v>1422.2269072804152</v>
      </c>
      <c r="AM489" s="124">
        <f>Hydropower!AB231</f>
        <v>1422.2269072804152</v>
      </c>
      <c r="AN489" s="124">
        <f>Hydropower!AC231</f>
        <v>1422.2269072804152</v>
      </c>
      <c r="AO489" s="124">
        <f>Hydropower!AD231</f>
        <v>1422.2269072804152</v>
      </c>
      <c r="AP489" s="124">
        <f>Hydropower!AE231</f>
        <v>1422.2269072804152</v>
      </c>
      <c r="AQ489" s="124">
        <f>Hydropower!AF231</f>
        <v>1422.2269072804152</v>
      </c>
      <c r="AR489" s="124">
        <f>Hydropower!AG231</f>
        <v>1422.2269072804152</v>
      </c>
      <c r="AS489" s="124">
        <f>Hydropower!AH231</f>
        <v>1422.2269072804152</v>
      </c>
      <c r="AT489" s="124">
        <f>Hydropower!AI231</f>
        <v>1422.2269072804152</v>
      </c>
      <c r="AU489" s="124">
        <f>Hydropower!AJ231</f>
        <v>1422.2269072804152</v>
      </c>
      <c r="AV489" s="124">
        <f>Hydropower!AK231</f>
        <v>1422.2269072804152</v>
      </c>
      <c r="AW489" s="124">
        <f>Hydropower!AL231</f>
        <v>1422.2269072804152</v>
      </c>
      <c r="AX489" s="124">
        <f>Hydropower!AM231</f>
        <v>1422.2269072804152</v>
      </c>
      <c r="AY489" s="124">
        <f>Hydropower!AN231</f>
        <v>1422.2269072804152</v>
      </c>
      <c r="AZ489" s="124">
        <f>Hydropower!AO231</f>
        <v>1422.2269072804152</v>
      </c>
      <c r="BA489" s="124">
        <f>Hydropower!AP231</f>
        <v>1422.2269072804152</v>
      </c>
      <c r="BB489" s="124">
        <f>Hydropower!AQ231</f>
        <v>1422.2269072804152</v>
      </c>
      <c r="BC489" s="124">
        <f>Hydropower!AR231</f>
        <v>1422.2269072804152</v>
      </c>
      <c r="BD489" s="124">
        <f>Hydropower!AS231</f>
        <v>1422.2269072804152</v>
      </c>
      <c r="BE489" s="124">
        <f>Hydropower!AT231</f>
        <v>1422.2269072804152</v>
      </c>
      <c r="BF489" s="124">
        <f>Hydropower!AU231</f>
        <v>1422.2269072804152</v>
      </c>
      <c r="BG489" s="124">
        <f>Hydropower!AV231</f>
        <v>1422.2269072804152</v>
      </c>
      <c r="BI489"/>
      <c r="BJ489" s="438">
        <v>54</v>
      </c>
      <c r="BK489" s="442" t="s">
        <v>647</v>
      </c>
      <c r="BL489" s="457">
        <v>1.5149119999999998</v>
      </c>
      <c r="BM489" s="457">
        <v>7621.1295165415358</v>
      </c>
      <c r="BN489" s="457"/>
      <c r="BO489" s="457">
        <v>0.49563569816297942</v>
      </c>
      <c r="BP489" s="457"/>
      <c r="BQ489" s="465">
        <f t="shared" si="48"/>
        <v>0</v>
      </c>
      <c r="BR489"/>
      <c r="CP489" s="161"/>
      <c r="CQ489" s="161"/>
      <c r="CR489" s="161"/>
      <c r="CT489" s="15"/>
      <c r="DE489" s="335">
        <v>93</v>
      </c>
      <c r="DF489" s="334" t="s">
        <v>647</v>
      </c>
      <c r="DG489" s="456">
        <v>12.479030000000002</v>
      </c>
      <c r="DH489" s="456">
        <v>8140.2647991568383</v>
      </c>
      <c r="DI489" s="470"/>
      <c r="DJ489" s="456">
        <v>0.60241462263288237</v>
      </c>
      <c r="DK489" s="456"/>
      <c r="DL489" s="464">
        <f t="shared" si="49"/>
        <v>0</v>
      </c>
    </row>
    <row r="490" spans="4:116" s="4" customFormat="1" ht="14.1" customHeight="1" thickBot="1">
      <c r="D490" s="736"/>
      <c r="E490" s="8" t="str">
        <f>Hydropower!K232</f>
        <v>NPD 1 - high</v>
      </c>
      <c r="F490" s="9"/>
      <c r="G490" s="9"/>
      <c r="H490" s="9"/>
      <c r="I490" s="9"/>
      <c r="J490" s="9"/>
      <c r="K490" s="9"/>
      <c r="L490" s="9"/>
      <c r="M490" s="9"/>
      <c r="N490" s="9"/>
      <c r="O490" s="9"/>
      <c r="P490" s="9"/>
      <c r="Q490" s="9"/>
      <c r="R490" s="9"/>
      <c r="S490" s="125"/>
      <c r="T490" s="125"/>
      <c r="U490" s="125"/>
      <c r="V490" s="125"/>
      <c r="W490" s="125">
        <f>Hydropower!L232</f>
        <v>1422.2269072804152</v>
      </c>
      <c r="X490" s="125">
        <f>Hydropower!M232</f>
        <v>1422.2269072804152</v>
      </c>
      <c r="Y490" s="125">
        <f>Hydropower!N232</f>
        <v>1422.2269072804152</v>
      </c>
      <c r="Z490" s="125">
        <f>Hydropower!O232</f>
        <v>1422.2269072804152</v>
      </c>
      <c r="AA490" s="125">
        <f>Hydropower!P232</f>
        <v>1422.2269072804152</v>
      </c>
      <c r="AB490" s="125">
        <f>Hydropower!Q232</f>
        <v>1422.2269072804152</v>
      </c>
      <c r="AC490" s="125">
        <f>Hydropower!R232</f>
        <v>1422.2269072804152</v>
      </c>
      <c r="AD490" s="125">
        <f>Hydropower!S232</f>
        <v>1422.2269072804152</v>
      </c>
      <c r="AE490" s="125">
        <f>Hydropower!T232</f>
        <v>1422.2269072804152</v>
      </c>
      <c r="AF490" s="125">
        <f>Hydropower!U232</f>
        <v>1422.2269072804152</v>
      </c>
      <c r="AG490" s="125">
        <f>Hydropower!V232</f>
        <v>1422.2269072804152</v>
      </c>
      <c r="AH490" s="125">
        <f>Hydropower!W232</f>
        <v>1422.2269072804152</v>
      </c>
      <c r="AI490" s="125">
        <f>Hydropower!X232</f>
        <v>1422.2269072804152</v>
      </c>
      <c r="AJ490" s="125">
        <f>Hydropower!Y232</f>
        <v>1422.2269072804152</v>
      </c>
      <c r="AK490" s="125">
        <f>Hydropower!Z232</f>
        <v>1422.2269072804152</v>
      </c>
      <c r="AL490" s="125">
        <f>Hydropower!AA232</f>
        <v>1422.2269072804152</v>
      </c>
      <c r="AM490" s="125">
        <f>Hydropower!AB232</f>
        <v>1422.2269072804152</v>
      </c>
      <c r="AN490" s="125">
        <f>Hydropower!AC232</f>
        <v>1422.2269072804152</v>
      </c>
      <c r="AO490" s="125">
        <f>Hydropower!AD232</f>
        <v>1422.2269072804152</v>
      </c>
      <c r="AP490" s="125">
        <f>Hydropower!AE232</f>
        <v>1422.2269072804152</v>
      </c>
      <c r="AQ490" s="125">
        <f>Hydropower!AF232</f>
        <v>1422.2269072804152</v>
      </c>
      <c r="AR490" s="125">
        <f>Hydropower!AG232</f>
        <v>1422.2269072804152</v>
      </c>
      <c r="AS490" s="125">
        <f>Hydropower!AH232</f>
        <v>1422.2269072804152</v>
      </c>
      <c r="AT490" s="125">
        <f>Hydropower!AI232</f>
        <v>1422.2269072804152</v>
      </c>
      <c r="AU490" s="125">
        <f>Hydropower!AJ232</f>
        <v>1422.2269072804152</v>
      </c>
      <c r="AV490" s="125">
        <f>Hydropower!AK232</f>
        <v>1422.2269072804152</v>
      </c>
      <c r="AW490" s="125">
        <f>Hydropower!AL232</f>
        <v>1422.2269072804152</v>
      </c>
      <c r="AX490" s="125">
        <f>Hydropower!AM232</f>
        <v>1422.2269072804152</v>
      </c>
      <c r="AY490" s="125">
        <f>Hydropower!AN232</f>
        <v>1422.2269072804152</v>
      </c>
      <c r="AZ490" s="125">
        <f>Hydropower!AO232</f>
        <v>1422.2269072804152</v>
      </c>
      <c r="BA490" s="125">
        <f>Hydropower!AP232</f>
        <v>1422.2269072804152</v>
      </c>
      <c r="BB490" s="125">
        <f>Hydropower!AQ232</f>
        <v>1422.2269072804152</v>
      </c>
      <c r="BC490" s="125">
        <f>Hydropower!AR232</f>
        <v>1422.2269072804152</v>
      </c>
      <c r="BD490" s="125">
        <f>Hydropower!AS232</f>
        <v>1422.2269072804152</v>
      </c>
      <c r="BE490" s="125">
        <f>Hydropower!AT232</f>
        <v>1422.2269072804152</v>
      </c>
      <c r="BF490" s="125">
        <f>Hydropower!AU232</f>
        <v>1422.2269072804152</v>
      </c>
      <c r="BG490" s="125">
        <f>Hydropower!AV232</f>
        <v>1422.2269072804152</v>
      </c>
      <c r="BI490"/>
      <c r="BJ490" s="438">
        <v>60</v>
      </c>
      <c r="BK490" s="442" t="s">
        <v>650</v>
      </c>
      <c r="BL490" s="457">
        <v>0.25029100000000004</v>
      </c>
      <c r="BM490" s="457">
        <v>8185.9584468077865</v>
      </c>
      <c r="BN490" s="457"/>
      <c r="BO490" s="457">
        <v>0.53103936449580591</v>
      </c>
      <c r="BP490" s="457"/>
      <c r="BQ490" s="465">
        <f t="shared" si="48"/>
        <v>0</v>
      </c>
      <c r="BR490"/>
      <c r="CP490" s="161"/>
      <c r="CQ490" s="161"/>
      <c r="CR490" s="161"/>
      <c r="CT490" s="15"/>
      <c r="DE490" s="335">
        <v>22</v>
      </c>
      <c r="DF490" s="334" t="s">
        <v>647</v>
      </c>
      <c r="DG490" s="456">
        <v>8.7456500000000013</v>
      </c>
      <c r="DH490" s="456">
        <v>8807.4781517089286</v>
      </c>
      <c r="DI490" s="470"/>
      <c r="DJ490" s="456">
        <v>0.65092043883725703</v>
      </c>
      <c r="DK490" s="456"/>
      <c r="DL490" s="464">
        <f t="shared" si="49"/>
        <v>0</v>
      </c>
    </row>
    <row r="491" spans="4:116" s="4" customFormat="1" ht="14.1" customHeight="1" thickTop="1">
      <c r="D491" s="736"/>
      <c r="E491" s="8" t="str">
        <f>Hydropower!K233</f>
        <v>NPD 2 - low</v>
      </c>
      <c r="F491" s="9"/>
      <c r="G491" s="9"/>
      <c r="H491" s="9"/>
      <c r="I491" s="9"/>
      <c r="J491" s="9"/>
      <c r="K491" s="9"/>
      <c r="L491" s="9"/>
      <c r="M491" s="9"/>
      <c r="N491" s="9"/>
      <c r="O491" s="9"/>
      <c r="P491" s="9"/>
      <c r="Q491" s="9"/>
      <c r="R491" s="9"/>
      <c r="S491" s="123"/>
      <c r="T491" s="123"/>
      <c r="U491" s="123"/>
      <c r="V491" s="123"/>
      <c r="W491" s="123">
        <f>Hydropower!L233</f>
        <v>2579.0824434293063</v>
      </c>
      <c r="X491" s="123">
        <f>Hydropower!M233</f>
        <v>2579.0824434293063</v>
      </c>
      <c r="Y491" s="123">
        <f>Hydropower!N233</f>
        <v>2579.0824434293063</v>
      </c>
      <c r="Z491" s="123">
        <f>Hydropower!O233</f>
        <v>2579.0824434293063</v>
      </c>
      <c r="AA491" s="123">
        <f>Hydropower!P233</f>
        <v>2579.0824434293063</v>
      </c>
      <c r="AB491" s="123">
        <f>Hydropower!Q233</f>
        <v>2579.0824434293063</v>
      </c>
      <c r="AC491" s="123">
        <f>Hydropower!R233</f>
        <v>2579.0824434293063</v>
      </c>
      <c r="AD491" s="123">
        <f>Hydropower!S233</f>
        <v>2579.0824434293063</v>
      </c>
      <c r="AE491" s="123">
        <f>Hydropower!T233</f>
        <v>2579.0824434293063</v>
      </c>
      <c r="AF491" s="123">
        <f>Hydropower!U233</f>
        <v>2579.0824434293063</v>
      </c>
      <c r="AG491" s="123">
        <f>Hydropower!V233</f>
        <v>2579.0824434293063</v>
      </c>
      <c r="AH491" s="123">
        <f>Hydropower!W233</f>
        <v>2579.0824434293063</v>
      </c>
      <c r="AI491" s="123">
        <f>Hydropower!X233</f>
        <v>2579.0824434293063</v>
      </c>
      <c r="AJ491" s="123">
        <f>Hydropower!Y233</f>
        <v>2579.0824434293063</v>
      </c>
      <c r="AK491" s="123">
        <f>Hydropower!Z233</f>
        <v>2579.0824434293063</v>
      </c>
      <c r="AL491" s="123">
        <f>Hydropower!AA233</f>
        <v>2579.0824434293063</v>
      </c>
      <c r="AM491" s="123">
        <f>Hydropower!AB233</f>
        <v>2579.0824434293063</v>
      </c>
      <c r="AN491" s="123">
        <f>Hydropower!AC233</f>
        <v>2579.0824434293063</v>
      </c>
      <c r="AO491" s="123">
        <f>Hydropower!AD233</f>
        <v>2579.0824434293063</v>
      </c>
      <c r="AP491" s="123">
        <f>Hydropower!AE233</f>
        <v>2579.0824434293063</v>
      </c>
      <c r="AQ491" s="123">
        <f>Hydropower!AF233</f>
        <v>2579.0824434293063</v>
      </c>
      <c r="AR491" s="123">
        <f>Hydropower!AG233</f>
        <v>2579.0824434293063</v>
      </c>
      <c r="AS491" s="123">
        <f>Hydropower!AH233</f>
        <v>2579.0824434293063</v>
      </c>
      <c r="AT491" s="123">
        <f>Hydropower!AI233</f>
        <v>2579.0824434293063</v>
      </c>
      <c r="AU491" s="123">
        <f>Hydropower!AJ233</f>
        <v>2579.0824434293063</v>
      </c>
      <c r="AV491" s="123">
        <f>Hydropower!AK233</f>
        <v>2579.0824434293063</v>
      </c>
      <c r="AW491" s="123">
        <f>Hydropower!AL233</f>
        <v>2579.0824434293063</v>
      </c>
      <c r="AX491" s="123">
        <f>Hydropower!AM233</f>
        <v>2579.0824434293063</v>
      </c>
      <c r="AY491" s="123">
        <f>Hydropower!AN233</f>
        <v>2579.0824434293063</v>
      </c>
      <c r="AZ491" s="123">
        <f>Hydropower!AO233</f>
        <v>2579.0824434293063</v>
      </c>
      <c r="BA491" s="123">
        <f>Hydropower!AP233</f>
        <v>2579.0824434293063</v>
      </c>
      <c r="BB491" s="123">
        <f>Hydropower!AQ233</f>
        <v>2579.0824434293063</v>
      </c>
      <c r="BC491" s="123">
        <f>Hydropower!AR233</f>
        <v>2579.0824434293063</v>
      </c>
      <c r="BD491" s="123">
        <f>Hydropower!AS233</f>
        <v>2579.0824434293063</v>
      </c>
      <c r="BE491" s="123">
        <f>Hydropower!AT233</f>
        <v>2579.0824434293063</v>
      </c>
      <c r="BF491" s="123">
        <f>Hydropower!AU233</f>
        <v>2579.0824434293063</v>
      </c>
      <c r="BG491" s="123">
        <f>Hydropower!AV233</f>
        <v>2579.0824434293063</v>
      </c>
      <c r="BI491"/>
      <c r="BJ491" s="438">
        <v>61</v>
      </c>
      <c r="BK491" s="442" t="s">
        <v>649</v>
      </c>
      <c r="BL491" s="457">
        <v>0.60753699999999999</v>
      </c>
      <c r="BM491" s="457">
        <v>7551.4096494481646</v>
      </c>
      <c r="BN491" s="457"/>
      <c r="BO491" s="457">
        <v>0.490220804904759</v>
      </c>
      <c r="BP491" s="457"/>
      <c r="BQ491" s="465">
        <f t="shared" si="48"/>
        <v>0</v>
      </c>
      <c r="BR491"/>
      <c r="CP491" s="161"/>
      <c r="CQ491" s="161"/>
      <c r="CR491" s="161"/>
      <c r="CT491" s="15"/>
      <c r="DE491" s="335">
        <v>6</v>
      </c>
      <c r="DF491" s="334" t="s">
        <v>648</v>
      </c>
      <c r="DG491" s="456">
        <v>134.77286700000002</v>
      </c>
      <c r="DH491" s="456">
        <v>7850.5260019356065</v>
      </c>
      <c r="DI491" s="470"/>
      <c r="DJ491" s="456">
        <v>0.5810140274401232</v>
      </c>
      <c r="DK491" s="456"/>
      <c r="DL491" s="464">
        <f t="shared" si="49"/>
        <v>0</v>
      </c>
    </row>
    <row r="492" spans="4:116" s="4" customFormat="1" ht="14.1" customHeight="1">
      <c r="D492" s="736"/>
      <c r="E492" s="8" t="str">
        <f>Hydropower!K234</f>
        <v>NPD 2 - mid</v>
      </c>
      <c r="F492" s="9"/>
      <c r="G492" s="9"/>
      <c r="H492" s="9"/>
      <c r="I492" s="9"/>
      <c r="J492" s="9"/>
      <c r="K492" s="9"/>
      <c r="L492" s="9"/>
      <c r="M492" s="9"/>
      <c r="N492" s="9"/>
      <c r="O492" s="9"/>
      <c r="P492" s="9"/>
      <c r="Q492" s="9"/>
      <c r="R492" s="9"/>
      <c r="S492" s="124"/>
      <c r="T492" s="124"/>
      <c r="U492" s="124"/>
      <c r="V492" s="124">
        <f>Hydropower!L37</f>
        <v>2579.0824434293063</v>
      </c>
      <c r="W492" s="124">
        <f>Hydropower!L234</f>
        <v>2579.0824434293063</v>
      </c>
      <c r="X492" s="124">
        <f>Hydropower!M234</f>
        <v>2579.0824434293063</v>
      </c>
      <c r="Y492" s="124">
        <f>Hydropower!N234</f>
        <v>2579.0824434293063</v>
      </c>
      <c r="Z492" s="124">
        <f>Hydropower!O234</f>
        <v>2579.0824434293063</v>
      </c>
      <c r="AA492" s="124">
        <f>Hydropower!P234</f>
        <v>2579.0824434293063</v>
      </c>
      <c r="AB492" s="124">
        <f>Hydropower!Q234</f>
        <v>2579.0824434293063</v>
      </c>
      <c r="AC492" s="124">
        <f>Hydropower!R234</f>
        <v>2579.0824434293063</v>
      </c>
      <c r="AD492" s="124">
        <f>Hydropower!S234</f>
        <v>2579.0824434293063</v>
      </c>
      <c r="AE492" s="124">
        <f>Hydropower!T234</f>
        <v>2579.0824434293063</v>
      </c>
      <c r="AF492" s="124">
        <f>Hydropower!U234</f>
        <v>2579.0824434293063</v>
      </c>
      <c r="AG492" s="124">
        <f>Hydropower!V234</f>
        <v>2579.0824434293063</v>
      </c>
      <c r="AH492" s="124">
        <f>Hydropower!W234</f>
        <v>2579.0824434293063</v>
      </c>
      <c r="AI492" s="124">
        <f>Hydropower!X234</f>
        <v>2579.0824434293063</v>
      </c>
      <c r="AJ492" s="124">
        <f>Hydropower!Y234</f>
        <v>2579.0824434293063</v>
      </c>
      <c r="AK492" s="124">
        <f>Hydropower!Z234</f>
        <v>2579.0824434293063</v>
      </c>
      <c r="AL492" s="124">
        <f>Hydropower!AA234</f>
        <v>2579.0824434293063</v>
      </c>
      <c r="AM492" s="124">
        <f>Hydropower!AB234</f>
        <v>2579.0824434293063</v>
      </c>
      <c r="AN492" s="124">
        <f>Hydropower!AC234</f>
        <v>2579.0824434293063</v>
      </c>
      <c r="AO492" s="124">
        <f>Hydropower!AD234</f>
        <v>2579.0824434293063</v>
      </c>
      <c r="AP492" s="124">
        <f>Hydropower!AE234</f>
        <v>2579.0824434293063</v>
      </c>
      <c r="AQ492" s="124">
        <f>Hydropower!AF234</f>
        <v>2579.0824434293063</v>
      </c>
      <c r="AR492" s="124">
        <f>Hydropower!AG234</f>
        <v>2579.0824434293063</v>
      </c>
      <c r="AS492" s="124">
        <f>Hydropower!AH234</f>
        <v>2579.0824434293063</v>
      </c>
      <c r="AT492" s="124">
        <f>Hydropower!AI234</f>
        <v>2579.0824434293063</v>
      </c>
      <c r="AU492" s="124">
        <f>Hydropower!AJ234</f>
        <v>2579.0824434293063</v>
      </c>
      <c r="AV492" s="124">
        <f>Hydropower!AK234</f>
        <v>2579.0824434293063</v>
      </c>
      <c r="AW492" s="124">
        <f>Hydropower!AL234</f>
        <v>2579.0824434293063</v>
      </c>
      <c r="AX492" s="124">
        <f>Hydropower!AM234</f>
        <v>2579.0824434293063</v>
      </c>
      <c r="AY492" s="124">
        <f>Hydropower!AN234</f>
        <v>2579.0824434293063</v>
      </c>
      <c r="AZ492" s="124">
        <f>Hydropower!AO234</f>
        <v>2579.0824434293063</v>
      </c>
      <c r="BA492" s="124">
        <f>Hydropower!AP234</f>
        <v>2579.0824434293063</v>
      </c>
      <c r="BB492" s="124">
        <f>Hydropower!AQ234</f>
        <v>2579.0824434293063</v>
      </c>
      <c r="BC492" s="124">
        <f>Hydropower!AR234</f>
        <v>2579.0824434293063</v>
      </c>
      <c r="BD492" s="124">
        <f>Hydropower!AS234</f>
        <v>2579.0824434293063</v>
      </c>
      <c r="BE492" s="124">
        <f>Hydropower!AT234</f>
        <v>2579.0824434293063</v>
      </c>
      <c r="BF492" s="124">
        <f>Hydropower!AU234</f>
        <v>2579.0824434293063</v>
      </c>
      <c r="BG492" s="124">
        <f>Hydropower!AV234</f>
        <v>2579.0824434293063</v>
      </c>
      <c r="BI492"/>
      <c r="BJ492" s="438">
        <v>104</v>
      </c>
      <c r="BK492" s="442" t="s">
        <v>649</v>
      </c>
      <c r="BL492" s="457">
        <v>0.35265000000000002</v>
      </c>
      <c r="BM492" s="457">
        <v>11555.925728596188</v>
      </c>
      <c r="BN492" s="457"/>
      <c r="BO492" s="457">
        <v>0.74418046693588291</v>
      </c>
      <c r="BP492" s="457"/>
      <c r="BQ492" s="465">
        <f t="shared" si="48"/>
        <v>0</v>
      </c>
      <c r="BR492"/>
      <c r="CP492" s="161"/>
      <c r="CQ492" s="161"/>
      <c r="CR492" s="161"/>
      <c r="CT492" s="15"/>
      <c r="DE492" s="335">
        <v>46</v>
      </c>
      <c r="DF492" s="334" t="s">
        <v>647</v>
      </c>
      <c r="DG492" s="456">
        <v>32.266596000000007</v>
      </c>
      <c r="DH492" s="456">
        <v>9440.4873390342582</v>
      </c>
      <c r="DI492" s="470"/>
      <c r="DJ492" s="456">
        <v>0.69694940107950265</v>
      </c>
      <c r="DK492" s="456"/>
      <c r="DL492" s="464">
        <f t="shared" si="49"/>
        <v>0</v>
      </c>
    </row>
    <row r="493" spans="4:116" s="4" customFormat="1" ht="14.1" customHeight="1" thickBot="1">
      <c r="D493" s="736"/>
      <c r="E493" s="8" t="str">
        <f>Hydropower!K235</f>
        <v>NPD 2 - high</v>
      </c>
      <c r="F493" s="9"/>
      <c r="G493" s="9"/>
      <c r="H493" s="9"/>
      <c r="I493" s="9"/>
      <c r="J493" s="9"/>
      <c r="K493" s="9"/>
      <c r="L493" s="9"/>
      <c r="M493" s="9"/>
      <c r="N493" s="9"/>
      <c r="O493" s="9"/>
      <c r="P493" s="9"/>
      <c r="Q493" s="9"/>
      <c r="R493" s="9"/>
      <c r="S493" s="125"/>
      <c r="T493" s="125"/>
      <c r="U493" s="125"/>
      <c r="V493" s="125"/>
      <c r="W493" s="125">
        <f>Hydropower!L235</f>
        <v>2579.0824434293063</v>
      </c>
      <c r="X493" s="125">
        <f>Hydropower!M235</f>
        <v>2579.0824434293063</v>
      </c>
      <c r="Y493" s="125">
        <f>Hydropower!N235</f>
        <v>2579.0824434293063</v>
      </c>
      <c r="Z493" s="125">
        <f>Hydropower!O235</f>
        <v>2579.0824434293063</v>
      </c>
      <c r="AA493" s="125">
        <f>Hydropower!P235</f>
        <v>2579.0824434293063</v>
      </c>
      <c r="AB493" s="125">
        <f>Hydropower!Q235</f>
        <v>2579.0824434293063</v>
      </c>
      <c r="AC493" s="125">
        <f>Hydropower!R235</f>
        <v>2579.0824434293063</v>
      </c>
      <c r="AD493" s="125">
        <f>Hydropower!S235</f>
        <v>2579.0824434293063</v>
      </c>
      <c r="AE493" s="125">
        <f>Hydropower!T235</f>
        <v>2579.0824434293063</v>
      </c>
      <c r="AF493" s="125">
        <f>Hydropower!U235</f>
        <v>2579.0824434293063</v>
      </c>
      <c r="AG493" s="125">
        <f>Hydropower!V235</f>
        <v>2579.0824434293063</v>
      </c>
      <c r="AH493" s="125">
        <f>Hydropower!W235</f>
        <v>2579.0824434293063</v>
      </c>
      <c r="AI493" s="125">
        <f>Hydropower!X235</f>
        <v>2579.0824434293063</v>
      </c>
      <c r="AJ493" s="125">
        <f>Hydropower!Y235</f>
        <v>2579.0824434293063</v>
      </c>
      <c r="AK493" s="125">
        <f>Hydropower!Z235</f>
        <v>2579.0824434293063</v>
      </c>
      <c r="AL493" s="125">
        <f>Hydropower!AA235</f>
        <v>2579.0824434293063</v>
      </c>
      <c r="AM493" s="125">
        <f>Hydropower!AB235</f>
        <v>2579.0824434293063</v>
      </c>
      <c r="AN493" s="125">
        <f>Hydropower!AC235</f>
        <v>2579.0824434293063</v>
      </c>
      <c r="AO493" s="125">
        <f>Hydropower!AD235</f>
        <v>2579.0824434293063</v>
      </c>
      <c r="AP493" s="125">
        <f>Hydropower!AE235</f>
        <v>2579.0824434293063</v>
      </c>
      <c r="AQ493" s="125">
        <f>Hydropower!AF235</f>
        <v>2579.0824434293063</v>
      </c>
      <c r="AR493" s="125">
        <f>Hydropower!AG235</f>
        <v>2579.0824434293063</v>
      </c>
      <c r="AS493" s="125">
        <f>Hydropower!AH235</f>
        <v>2579.0824434293063</v>
      </c>
      <c r="AT493" s="125">
        <f>Hydropower!AI235</f>
        <v>2579.0824434293063</v>
      </c>
      <c r="AU493" s="125">
        <f>Hydropower!AJ235</f>
        <v>2579.0824434293063</v>
      </c>
      <c r="AV493" s="125">
        <f>Hydropower!AK235</f>
        <v>2579.0824434293063</v>
      </c>
      <c r="AW493" s="125">
        <f>Hydropower!AL235</f>
        <v>2579.0824434293063</v>
      </c>
      <c r="AX493" s="125">
        <f>Hydropower!AM235</f>
        <v>2579.0824434293063</v>
      </c>
      <c r="AY493" s="125">
        <f>Hydropower!AN235</f>
        <v>2579.0824434293063</v>
      </c>
      <c r="AZ493" s="125">
        <f>Hydropower!AO235</f>
        <v>2579.0824434293063</v>
      </c>
      <c r="BA493" s="125">
        <f>Hydropower!AP235</f>
        <v>2579.0824434293063</v>
      </c>
      <c r="BB493" s="125">
        <f>Hydropower!AQ235</f>
        <v>2579.0824434293063</v>
      </c>
      <c r="BC493" s="125">
        <f>Hydropower!AR235</f>
        <v>2579.0824434293063</v>
      </c>
      <c r="BD493" s="125">
        <f>Hydropower!AS235</f>
        <v>2579.0824434293063</v>
      </c>
      <c r="BE493" s="125">
        <f>Hydropower!AT235</f>
        <v>2579.0824434293063</v>
      </c>
      <c r="BF493" s="125">
        <f>Hydropower!AU235</f>
        <v>2579.0824434293063</v>
      </c>
      <c r="BG493" s="125">
        <f>Hydropower!AV235</f>
        <v>2579.0824434293063</v>
      </c>
      <c r="BI493"/>
      <c r="BJ493" s="438">
        <v>78</v>
      </c>
      <c r="BK493" s="442" t="s">
        <v>648</v>
      </c>
      <c r="BL493" s="457">
        <v>0.83446400000000009</v>
      </c>
      <c r="BM493" s="457">
        <v>10955.435418043757</v>
      </c>
      <c r="BN493" s="457"/>
      <c r="BO493" s="457">
        <v>0.70577803174798748</v>
      </c>
      <c r="BP493" s="457"/>
      <c r="BQ493" s="465">
        <f t="shared" si="48"/>
        <v>0</v>
      </c>
      <c r="BR493"/>
      <c r="CP493" s="161"/>
      <c r="CQ493" s="161"/>
      <c r="CR493" s="161"/>
      <c r="CT493" s="15"/>
      <c r="DE493" s="335">
        <v>77</v>
      </c>
      <c r="DF493" s="334" t="s">
        <v>647</v>
      </c>
      <c r="DG493" s="456">
        <v>5.1923240000000002</v>
      </c>
      <c r="DH493" s="456">
        <v>9887.0500076762528</v>
      </c>
      <c r="DI493" s="470"/>
      <c r="DJ493" s="456">
        <v>0.7293828759688572</v>
      </c>
      <c r="DK493" s="456"/>
      <c r="DL493" s="464">
        <f t="shared" si="49"/>
        <v>0</v>
      </c>
    </row>
    <row r="494" spans="4:116" s="4" customFormat="1" ht="14.1" customHeight="1" thickTop="1">
      <c r="D494" s="736"/>
      <c r="E494" s="8" t="str">
        <f>Hydropower!K236</f>
        <v>NPD 3 - low</v>
      </c>
      <c r="F494" s="9"/>
      <c r="G494" s="9"/>
      <c r="H494" s="9"/>
      <c r="I494" s="9"/>
      <c r="J494" s="9"/>
      <c r="K494" s="9"/>
      <c r="L494" s="9"/>
      <c r="M494" s="9"/>
      <c r="N494" s="9"/>
      <c r="O494" s="9"/>
      <c r="P494" s="9"/>
      <c r="Q494" s="9"/>
      <c r="R494" s="9"/>
      <c r="S494" s="123"/>
      <c r="T494" s="123"/>
      <c r="U494" s="123"/>
      <c r="V494" s="123"/>
      <c r="W494" s="123">
        <f>Hydropower!L236</f>
        <v>5234.6060219852325</v>
      </c>
      <c r="X494" s="123">
        <f>Hydropower!M236</f>
        <v>5234.6060219852325</v>
      </c>
      <c r="Y494" s="123">
        <f>Hydropower!N236</f>
        <v>5234.6060219852325</v>
      </c>
      <c r="Z494" s="123">
        <f>Hydropower!O236</f>
        <v>5234.6060219852325</v>
      </c>
      <c r="AA494" s="123">
        <f>Hydropower!P236</f>
        <v>5234.6060219852325</v>
      </c>
      <c r="AB494" s="123">
        <f>Hydropower!Q236</f>
        <v>5234.6060219852325</v>
      </c>
      <c r="AC494" s="123">
        <f>Hydropower!R236</f>
        <v>5234.6060219852325</v>
      </c>
      <c r="AD494" s="123">
        <f>Hydropower!S236</f>
        <v>5234.6060219852325</v>
      </c>
      <c r="AE494" s="123">
        <f>Hydropower!T236</f>
        <v>5234.6060219852325</v>
      </c>
      <c r="AF494" s="123">
        <f>Hydropower!U236</f>
        <v>5234.6060219852325</v>
      </c>
      <c r="AG494" s="123">
        <f>Hydropower!V236</f>
        <v>5234.6060219852325</v>
      </c>
      <c r="AH494" s="123">
        <f>Hydropower!W236</f>
        <v>5234.6060219852325</v>
      </c>
      <c r="AI494" s="123">
        <f>Hydropower!X236</f>
        <v>5234.6060219852325</v>
      </c>
      <c r="AJ494" s="123">
        <f>Hydropower!Y236</f>
        <v>5234.6060219852325</v>
      </c>
      <c r="AK494" s="123">
        <f>Hydropower!Z236</f>
        <v>5234.6060219852325</v>
      </c>
      <c r="AL494" s="123">
        <f>Hydropower!AA236</f>
        <v>5234.6060219852325</v>
      </c>
      <c r="AM494" s="123">
        <f>Hydropower!AB236</f>
        <v>5234.6060219852325</v>
      </c>
      <c r="AN494" s="123">
        <f>Hydropower!AC236</f>
        <v>5234.6060219852325</v>
      </c>
      <c r="AO494" s="123">
        <f>Hydropower!AD236</f>
        <v>5234.6060219852325</v>
      </c>
      <c r="AP494" s="123">
        <f>Hydropower!AE236</f>
        <v>5234.6060219852325</v>
      </c>
      <c r="AQ494" s="123">
        <f>Hydropower!AF236</f>
        <v>5234.6060219852325</v>
      </c>
      <c r="AR494" s="123">
        <f>Hydropower!AG236</f>
        <v>5234.6060219852325</v>
      </c>
      <c r="AS494" s="123">
        <f>Hydropower!AH236</f>
        <v>5234.6060219852325</v>
      </c>
      <c r="AT494" s="123">
        <f>Hydropower!AI236</f>
        <v>5234.6060219852325</v>
      </c>
      <c r="AU494" s="123">
        <f>Hydropower!AJ236</f>
        <v>5234.6060219852325</v>
      </c>
      <c r="AV494" s="123">
        <f>Hydropower!AK236</f>
        <v>5234.6060219852325</v>
      </c>
      <c r="AW494" s="123">
        <f>Hydropower!AL236</f>
        <v>5234.6060219852325</v>
      </c>
      <c r="AX494" s="123">
        <f>Hydropower!AM236</f>
        <v>5234.6060219852325</v>
      </c>
      <c r="AY494" s="123">
        <f>Hydropower!AN236</f>
        <v>5234.6060219852325</v>
      </c>
      <c r="AZ494" s="123">
        <f>Hydropower!AO236</f>
        <v>5234.6060219852325</v>
      </c>
      <c r="BA494" s="123">
        <f>Hydropower!AP236</f>
        <v>5234.6060219852325</v>
      </c>
      <c r="BB494" s="123">
        <f>Hydropower!AQ236</f>
        <v>5234.6060219852325</v>
      </c>
      <c r="BC494" s="123">
        <f>Hydropower!AR236</f>
        <v>5234.6060219852325</v>
      </c>
      <c r="BD494" s="123">
        <f>Hydropower!AS236</f>
        <v>5234.6060219852325</v>
      </c>
      <c r="BE494" s="123">
        <f>Hydropower!AT236</f>
        <v>5234.6060219852325</v>
      </c>
      <c r="BF494" s="123">
        <f>Hydropower!AU236</f>
        <v>5234.6060219852325</v>
      </c>
      <c r="BG494" s="123">
        <f>Hydropower!AV236</f>
        <v>5234.6060219852325</v>
      </c>
      <c r="BI494"/>
      <c r="BJ494" s="438">
        <v>105</v>
      </c>
      <c r="BK494" s="442" t="s">
        <v>650</v>
      </c>
      <c r="BL494" s="457">
        <v>3.8132719999999996</v>
      </c>
      <c r="BM494" s="457">
        <v>9627.2789720599922</v>
      </c>
      <c r="BN494" s="457"/>
      <c r="BO494" s="457">
        <v>0.61832841422496665</v>
      </c>
      <c r="BP494" s="457"/>
      <c r="BQ494" s="465">
        <f t="shared" si="48"/>
        <v>0</v>
      </c>
      <c r="BR494"/>
      <c r="CP494" s="161"/>
      <c r="CQ494" s="161"/>
      <c r="CR494" s="161"/>
      <c r="CT494" s="15"/>
      <c r="DE494" s="335">
        <v>32</v>
      </c>
      <c r="DF494" s="334" t="s">
        <v>651</v>
      </c>
      <c r="DG494" s="456">
        <v>1.389805</v>
      </c>
      <c r="DH494" s="456">
        <v>8847.6932529974438</v>
      </c>
      <c r="DI494" s="470"/>
      <c r="DJ494" s="456">
        <v>0.65320728842744025</v>
      </c>
      <c r="DK494" s="456"/>
      <c r="DL494" s="464">
        <f t="shared" si="49"/>
        <v>0</v>
      </c>
    </row>
    <row r="495" spans="4:116" s="4" customFormat="1" ht="14.1" customHeight="1">
      <c r="D495" s="736"/>
      <c r="E495" s="8" t="str">
        <f>Hydropower!K237</f>
        <v>NPD 3 - mid</v>
      </c>
      <c r="F495" s="9"/>
      <c r="G495" s="9"/>
      <c r="H495" s="9"/>
      <c r="I495" s="9"/>
      <c r="J495" s="9"/>
      <c r="K495" s="9"/>
      <c r="L495" s="9"/>
      <c r="M495" s="9"/>
      <c r="N495" s="9"/>
      <c r="O495" s="9"/>
      <c r="P495" s="9"/>
      <c r="Q495" s="9"/>
      <c r="R495" s="9"/>
      <c r="S495" s="124"/>
      <c r="T495" s="124"/>
      <c r="U495" s="124"/>
      <c r="V495" s="124">
        <f>Hydropower!L38</f>
        <v>5234.6060219852325</v>
      </c>
      <c r="W495" s="124">
        <f>Hydropower!L237</f>
        <v>5234.6060219852325</v>
      </c>
      <c r="X495" s="124">
        <f>Hydropower!M237</f>
        <v>5234.6060219852325</v>
      </c>
      <c r="Y495" s="124">
        <f>Hydropower!N237</f>
        <v>5234.6060219852325</v>
      </c>
      <c r="Z495" s="124">
        <f>Hydropower!O237</f>
        <v>5234.6060219852325</v>
      </c>
      <c r="AA495" s="124">
        <f>Hydropower!P237</f>
        <v>5234.6060219852325</v>
      </c>
      <c r="AB495" s="124">
        <f>Hydropower!Q237</f>
        <v>5234.6060219852325</v>
      </c>
      <c r="AC495" s="124">
        <f>Hydropower!R237</f>
        <v>5234.6060219852325</v>
      </c>
      <c r="AD495" s="124">
        <f>Hydropower!S237</f>
        <v>5234.6060219852325</v>
      </c>
      <c r="AE495" s="124">
        <f>Hydropower!T237</f>
        <v>5234.6060219852325</v>
      </c>
      <c r="AF495" s="124">
        <f>Hydropower!U237</f>
        <v>5234.6060219852325</v>
      </c>
      <c r="AG495" s="124">
        <f>Hydropower!V237</f>
        <v>5234.6060219852325</v>
      </c>
      <c r="AH495" s="124">
        <f>Hydropower!W237</f>
        <v>5234.6060219852325</v>
      </c>
      <c r="AI495" s="124">
        <f>Hydropower!X237</f>
        <v>5234.6060219852325</v>
      </c>
      <c r="AJ495" s="124">
        <f>Hydropower!Y237</f>
        <v>5234.6060219852325</v>
      </c>
      <c r="AK495" s="124">
        <f>Hydropower!Z237</f>
        <v>5234.6060219852325</v>
      </c>
      <c r="AL495" s="124">
        <f>Hydropower!AA237</f>
        <v>5234.6060219852325</v>
      </c>
      <c r="AM495" s="124">
        <f>Hydropower!AB237</f>
        <v>5234.6060219852325</v>
      </c>
      <c r="AN495" s="124">
        <f>Hydropower!AC237</f>
        <v>5234.6060219852325</v>
      </c>
      <c r="AO495" s="124">
        <f>Hydropower!AD237</f>
        <v>5234.6060219852325</v>
      </c>
      <c r="AP495" s="124">
        <f>Hydropower!AE237</f>
        <v>5234.6060219852325</v>
      </c>
      <c r="AQ495" s="124">
        <f>Hydropower!AF237</f>
        <v>5234.6060219852325</v>
      </c>
      <c r="AR495" s="124">
        <f>Hydropower!AG237</f>
        <v>5234.6060219852325</v>
      </c>
      <c r="AS495" s="124">
        <f>Hydropower!AH237</f>
        <v>5234.6060219852325</v>
      </c>
      <c r="AT495" s="124">
        <f>Hydropower!AI237</f>
        <v>5234.6060219852325</v>
      </c>
      <c r="AU495" s="124">
        <f>Hydropower!AJ237</f>
        <v>5234.6060219852325</v>
      </c>
      <c r="AV495" s="124">
        <f>Hydropower!AK237</f>
        <v>5234.6060219852325</v>
      </c>
      <c r="AW495" s="124">
        <f>Hydropower!AL237</f>
        <v>5234.6060219852325</v>
      </c>
      <c r="AX495" s="124">
        <f>Hydropower!AM237</f>
        <v>5234.6060219852325</v>
      </c>
      <c r="AY495" s="124">
        <f>Hydropower!AN237</f>
        <v>5234.6060219852325</v>
      </c>
      <c r="AZ495" s="124">
        <f>Hydropower!AO237</f>
        <v>5234.6060219852325</v>
      </c>
      <c r="BA495" s="124">
        <f>Hydropower!AP237</f>
        <v>5234.6060219852325</v>
      </c>
      <c r="BB495" s="124">
        <f>Hydropower!AQ237</f>
        <v>5234.6060219852325</v>
      </c>
      <c r="BC495" s="124">
        <f>Hydropower!AR237</f>
        <v>5234.6060219852325</v>
      </c>
      <c r="BD495" s="124">
        <f>Hydropower!AS237</f>
        <v>5234.6060219852325</v>
      </c>
      <c r="BE495" s="124">
        <f>Hydropower!AT237</f>
        <v>5234.6060219852325</v>
      </c>
      <c r="BF495" s="124">
        <f>Hydropower!AU237</f>
        <v>5234.6060219852325</v>
      </c>
      <c r="BG495" s="124">
        <f>Hydropower!AV237</f>
        <v>5234.6060219852325</v>
      </c>
      <c r="BI495"/>
      <c r="BJ495" s="438">
        <v>33</v>
      </c>
      <c r="BK495" s="442" t="s">
        <v>651</v>
      </c>
      <c r="BL495" s="457">
        <v>2.8258970000000003</v>
      </c>
      <c r="BM495" s="457">
        <v>10469.362540850074</v>
      </c>
      <c r="BN495" s="457"/>
      <c r="BO495" s="457">
        <v>0.66860241669463627</v>
      </c>
      <c r="BP495" s="457"/>
      <c r="BQ495" s="465">
        <f t="shared" si="48"/>
        <v>0</v>
      </c>
      <c r="BR495"/>
      <c r="CP495" s="161"/>
      <c r="CQ495" s="161"/>
      <c r="CR495" s="161"/>
      <c r="CT495" s="15"/>
      <c r="DE495" s="335">
        <v>85</v>
      </c>
      <c r="DF495" s="334" t="s">
        <v>650</v>
      </c>
      <c r="DG495" s="456">
        <v>88.906431999999995</v>
      </c>
      <c r="DH495" s="456">
        <v>8129.7674118795258</v>
      </c>
      <c r="DI495" s="470"/>
      <c r="DJ495" s="456">
        <v>0.60086616015441097</v>
      </c>
      <c r="DK495" s="456"/>
      <c r="DL495" s="464">
        <f t="shared" si="49"/>
        <v>0</v>
      </c>
    </row>
    <row r="496" spans="4:116" s="4" customFormat="1" ht="14.1" customHeight="1" thickBot="1">
      <c r="D496" s="736"/>
      <c r="E496" s="8" t="str">
        <f>Hydropower!K238</f>
        <v>NPD 3 - high</v>
      </c>
      <c r="F496" s="9"/>
      <c r="G496" s="9"/>
      <c r="H496" s="9"/>
      <c r="I496" s="9"/>
      <c r="J496" s="9"/>
      <c r="K496" s="9"/>
      <c r="L496" s="9"/>
      <c r="M496" s="9"/>
      <c r="N496" s="9"/>
      <c r="O496" s="9"/>
      <c r="P496" s="9"/>
      <c r="Q496" s="9"/>
      <c r="R496" s="9"/>
      <c r="S496" s="125"/>
      <c r="T496" s="125"/>
      <c r="U496" s="125"/>
      <c r="V496" s="125"/>
      <c r="W496" s="125">
        <f>Hydropower!L238</f>
        <v>5234.6060219852325</v>
      </c>
      <c r="X496" s="125">
        <f>Hydropower!M238</f>
        <v>5234.6060219852325</v>
      </c>
      <c r="Y496" s="125">
        <f>Hydropower!N238</f>
        <v>5234.6060219852325</v>
      </c>
      <c r="Z496" s="125">
        <f>Hydropower!O238</f>
        <v>5234.6060219852325</v>
      </c>
      <c r="AA496" s="125">
        <f>Hydropower!P238</f>
        <v>5234.6060219852325</v>
      </c>
      <c r="AB496" s="125">
        <f>Hydropower!Q238</f>
        <v>5234.6060219852325</v>
      </c>
      <c r="AC496" s="125">
        <f>Hydropower!R238</f>
        <v>5234.6060219852325</v>
      </c>
      <c r="AD496" s="125">
        <f>Hydropower!S238</f>
        <v>5234.6060219852325</v>
      </c>
      <c r="AE496" s="125">
        <f>Hydropower!T238</f>
        <v>5234.6060219852325</v>
      </c>
      <c r="AF496" s="125">
        <f>Hydropower!U238</f>
        <v>5234.6060219852325</v>
      </c>
      <c r="AG496" s="125">
        <f>Hydropower!V238</f>
        <v>5234.6060219852325</v>
      </c>
      <c r="AH496" s="125">
        <f>Hydropower!W238</f>
        <v>5234.6060219852325</v>
      </c>
      <c r="AI496" s="125">
        <f>Hydropower!X238</f>
        <v>5234.6060219852325</v>
      </c>
      <c r="AJ496" s="125">
        <f>Hydropower!Y238</f>
        <v>5234.6060219852325</v>
      </c>
      <c r="AK496" s="125">
        <f>Hydropower!Z238</f>
        <v>5234.6060219852325</v>
      </c>
      <c r="AL496" s="125">
        <f>Hydropower!AA238</f>
        <v>5234.6060219852325</v>
      </c>
      <c r="AM496" s="125">
        <f>Hydropower!AB238</f>
        <v>5234.6060219852325</v>
      </c>
      <c r="AN496" s="125">
        <f>Hydropower!AC238</f>
        <v>5234.6060219852325</v>
      </c>
      <c r="AO496" s="125">
        <f>Hydropower!AD238</f>
        <v>5234.6060219852325</v>
      </c>
      <c r="AP496" s="125">
        <f>Hydropower!AE238</f>
        <v>5234.6060219852325</v>
      </c>
      <c r="AQ496" s="125">
        <f>Hydropower!AF238</f>
        <v>5234.6060219852325</v>
      </c>
      <c r="AR496" s="125">
        <f>Hydropower!AG238</f>
        <v>5234.6060219852325</v>
      </c>
      <c r="AS496" s="125">
        <f>Hydropower!AH238</f>
        <v>5234.6060219852325</v>
      </c>
      <c r="AT496" s="125">
        <f>Hydropower!AI238</f>
        <v>5234.6060219852325</v>
      </c>
      <c r="AU496" s="125">
        <f>Hydropower!AJ238</f>
        <v>5234.6060219852325</v>
      </c>
      <c r="AV496" s="125">
        <f>Hydropower!AK238</f>
        <v>5234.6060219852325</v>
      </c>
      <c r="AW496" s="125">
        <f>Hydropower!AL238</f>
        <v>5234.6060219852325</v>
      </c>
      <c r="AX496" s="125">
        <f>Hydropower!AM238</f>
        <v>5234.6060219852325</v>
      </c>
      <c r="AY496" s="125">
        <f>Hydropower!AN238</f>
        <v>5234.6060219852325</v>
      </c>
      <c r="AZ496" s="125">
        <f>Hydropower!AO238</f>
        <v>5234.6060219852325</v>
      </c>
      <c r="BA496" s="125">
        <f>Hydropower!AP238</f>
        <v>5234.6060219852325</v>
      </c>
      <c r="BB496" s="125">
        <f>Hydropower!AQ238</f>
        <v>5234.6060219852325</v>
      </c>
      <c r="BC496" s="125">
        <f>Hydropower!AR238</f>
        <v>5234.6060219852325</v>
      </c>
      <c r="BD496" s="125">
        <f>Hydropower!AS238</f>
        <v>5234.6060219852325</v>
      </c>
      <c r="BE496" s="125">
        <f>Hydropower!AT238</f>
        <v>5234.6060219852325</v>
      </c>
      <c r="BF496" s="125">
        <f>Hydropower!AU238</f>
        <v>5234.6060219852325</v>
      </c>
      <c r="BG496" s="125">
        <f>Hydropower!AV238</f>
        <v>5234.6060219852325</v>
      </c>
      <c r="BI496"/>
      <c r="BJ496" s="438">
        <v>3</v>
      </c>
      <c r="BK496" s="442" t="s">
        <v>649</v>
      </c>
      <c r="BL496" s="457">
        <v>0.18908</v>
      </c>
      <c r="BM496" s="457">
        <v>11011.911571826458</v>
      </c>
      <c r="BN496" s="457"/>
      <c r="BO496" s="457">
        <v>0.70177457355384665</v>
      </c>
      <c r="BP496" s="457"/>
      <c r="BQ496" s="465">
        <f t="shared" si="48"/>
        <v>0</v>
      </c>
      <c r="BR496"/>
      <c r="CP496" s="161"/>
      <c r="CQ496" s="161"/>
      <c r="CR496" s="161"/>
      <c r="CT496" s="15"/>
      <c r="DE496" s="335">
        <v>67</v>
      </c>
      <c r="DF496" s="334" t="s">
        <v>647</v>
      </c>
      <c r="DG496" s="456">
        <v>16.638002</v>
      </c>
      <c r="DH496" s="456">
        <v>6944.4000350227307</v>
      </c>
      <c r="DI496" s="470"/>
      <c r="DJ496" s="456">
        <v>0.513845</v>
      </c>
      <c r="DK496" s="456"/>
      <c r="DL496" s="464">
        <f t="shared" si="49"/>
        <v>0</v>
      </c>
    </row>
    <row r="497" spans="4:116" s="4" customFormat="1" ht="14.1" customHeight="1" thickTop="1">
      <c r="D497" s="736"/>
      <c r="E497" s="8" t="str">
        <f>Hydropower!K239</f>
        <v>NPD 4 - low</v>
      </c>
      <c r="F497" s="9"/>
      <c r="G497" s="9"/>
      <c r="H497" s="9"/>
      <c r="I497" s="9"/>
      <c r="J497" s="9"/>
      <c r="K497" s="9"/>
      <c r="L497" s="9"/>
      <c r="M497" s="9"/>
      <c r="N497" s="9"/>
      <c r="O497" s="9"/>
      <c r="P497" s="9"/>
      <c r="Q497" s="9"/>
      <c r="R497" s="9"/>
      <c r="S497" s="123"/>
      <c r="T497" s="123"/>
      <c r="U497" s="123"/>
      <c r="V497" s="123"/>
      <c r="W497" s="123">
        <f>Hydropower!L239</f>
        <v>7439.0177853583691</v>
      </c>
      <c r="X497" s="123">
        <f>Hydropower!M239</f>
        <v>7439.0177853583691</v>
      </c>
      <c r="Y497" s="123">
        <f>Hydropower!N239</f>
        <v>7439.0177853583691</v>
      </c>
      <c r="Z497" s="123">
        <f>Hydropower!O239</f>
        <v>7439.0177853583691</v>
      </c>
      <c r="AA497" s="123">
        <f>Hydropower!P239</f>
        <v>7439.0177853583691</v>
      </c>
      <c r="AB497" s="123">
        <f>Hydropower!Q239</f>
        <v>7439.0177853583691</v>
      </c>
      <c r="AC497" s="123">
        <f>Hydropower!R239</f>
        <v>7439.0177853583691</v>
      </c>
      <c r="AD497" s="123">
        <f>Hydropower!S239</f>
        <v>7439.0177853583691</v>
      </c>
      <c r="AE497" s="123">
        <f>Hydropower!T239</f>
        <v>7439.0177853583691</v>
      </c>
      <c r="AF497" s="123">
        <f>Hydropower!U239</f>
        <v>7439.0177853583691</v>
      </c>
      <c r="AG497" s="123">
        <f>Hydropower!V239</f>
        <v>7439.0177853583691</v>
      </c>
      <c r="AH497" s="123">
        <f>Hydropower!W239</f>
        <v>7439.0177853583691</v>
      </c>
      <c r="AI497" s="123">
        <f>Hydropower!X239</f>
        <v>7439.0177853583691</v>
      </c>
      <c r="AJ497" s="123">
        <f>Hydropower!Y239</f>
        <v>7439.0177853583691</v>
      </c>
      <c r="AK497" s="123">
        <f>Hydropower!Z239</f>
        <v>7439.0177853583691</v>
      </c>
      <c r="AL497" s="123">
        <f>Hydropower!AA239</f>
        <v>7439.0177853583691</v>
      </c>
      <c r="AM497" s="123">
        <f>Hydropower!AB239</f>
        <v>7439.0177853583691</v>
      </c>
      <c r="AN497" s="123">
        <f>Hydropower!AC239</f>
        <v>7439.0177853583691</v>
      </c>
      <c r="AO497" s="123">
        <f>Hydropower!AD239</f>
        <v>7439.0177853583691</v>
      </c>
      <c r="AP497" s="123">
        <f>Hydropower!AE239</f>
        <v>7439.0177853583691</v>
      </c>
      <c r="AQ497" s="123">
        <f>Hydropower!AF239</f>
        <v>7439.0177853583691</v>
      </c>
      <c r="AR497" s="123">
        <f>Hydropower!AG239</f>
        <v>7439.0177853583691</v>
      </c>
      <c r="AS497" s="123">
        <f>Hydropower!AH239</f>
        <v>7439.0177853583691</v>
      </c>
      <c r="AT497" s="123">
        <f>Hydropower!AI239</f>
        <v>7439.0177853583691</v>
      </c>
      <c r="AU497" s="123">
        <f>Hydropower!AJ239</f>
        <v>7439.0177853583691</v>
      </c>
      <c r="AV497" s="123">
        <f>Hydropower!AK239</f>
        <v>7439.0177853583691</v>
      </c>
      <c r="AW497" s="123">
        <f>Hydropower!AL239</f>
        <v>7439.0177853583691</v>
      </c>
      <c r="AX497" s="123">
        <f>Hydropower!AM239</f>
        <v>7439.0177853583691</v>
      </c>
      <c r="AY497" s="123">
        <f>Hydropower!AN239</f>
        <v>7439.0177853583691</v>
      </c>
      <c r="AZ497" s="123">
        <f>Hydropower!AO239</f>
        <v>7439.0177853583691</v>
      </c>
      <c r="BA497" s="123">
        <f>Hydropower!AP239</f>
        <v>7439.0177853583691</v>
      </c>
      <c r="BB497" s="123">
        <f>Hydropower!AQ239</f>
        <v>7439.0177853583691</v>
      </c>
      <c r="BC497" s="123">
        <f>Hydropower!AR239</f>
        <v>7439.0177853583691</v>
      </c>
      <c r="BD497" s="123">
        <f>Hydropower!AS239</f>
        <v>7439.0177853583691</v>
      </c>
      <c r="BE497" s="123">
        <f>Hydropower!AT239</f>
        <v>7439.0177853583691</v>
      </c>
      <c r="BF497" s="123">
        <f>Hydropower!AU239</f>
        <v>7439.0177853583691</v>
      </c>
      <c r="BG497" s="123">
        <f>Hydropower!AV239</f>
        <v>7439.0177853583691</v>
      </c>
      <c r="BI497"/>
      <c r="BJ497" s="438">
        <v>11</v>
      </c>
      <c r="BK497" s="442" t="s">
        <v>650</v>
      </c>
      <c r="BL497" s="457">
        <v>8.5689999999999988E-2</v>
      </c>
      <c r="BM497" s="457">
        <v>7724.4306800635413</v>
      </c>
      <c r="BN497" s="457"/>
      <c r="BO497" s="457">
        <v>0.49362838373560602</v>
      </c>
      <c r="BP497" s="457"/>
      <c r="BQ497" s="465">
        <f t="shared" si="48"/>
        <v>0</v>
      </c>
      <c r="BR497"/>
      <c r="CP497" s="161"/>
      <c r="CQ497" s="161"/>
      <c r="CR497" s="161"/>
      <c r="CT497" s="15"/>
      <c r="DE497" s="335">
        <v>17</v>
      </c>
      <c r="DF497" s="334" t="s">
        <v>651</v>
      </c>
      <c r="DG497" s="456">
        <v>186.060688</v>
      </c>
      <c r="DH497" s="456">
        <v>9485.9188612458111</v>
      </c>
      <c r="DI497" s="470"/>
      <c r="DJ497" s="456">
        <v>0.69800975209043437</v>
      </c>
      <c r="DK497" s="456"/>
      <c r="DL497" s="464">
        <f t="shared" si="49"/>
        <v>0</v>
      </c>
    </row>
    <row r="498" spans="4:116" s="4" customFormat="1" ht="14.1" customHeight="1">
      <c r="D498" s="736"/>
      <c r="E498" s="8" t="str">
        <f>Hydropower!K240</f>
        <v>NPD 4 - mid</v>
      </c>
      <c r="F498" s="9"/>
      <c r="G498" s="9"/>
      <c r="H498" s="9"/>
      <c r="I498" s="9"/>
      <c r="J498" s="9"/>
      <c r="K498" s="9"/>
      <c r="L498" s="9"/>
      <c r="M498" s="9"/>
      <c r="N498" s="9"/>
      <c r="O498" s="9"/>
      <c r="P498" s="9"/>
      <c r="Q498" s="9"/>
      <c r="R498" s="9"/>
      <c r="S498" s="124"/>
      <c r="T498" s="124"/>
      <c r="U498" s="124"/>
      <c r="V498" s="124">
        <f>Hydropower!L39</f>
        <v>7439.0177853583691</v>
      </c>
      <c r="W498" s="124">
        <f>Hydropower!L240</f>
        <v>7439.0177853583691</v>
      </c>
      <c r="X498" s="124">
        <f>Hydropower!M240</f>
        <v>7439.0177853583691</v>
      </c>
      <c r="Y498" s="124">
        <f>Hydropower!N240</f>
        <v>7439.0177853583691</v>
      </c>
      <c r="Z498" s="124">
        <f>Hydropower!O240</f>
        <v>7439.0177853583691</v>
      </c>
      <c r="AA498" s="124">
        <f>Hydropower!P240</f>
        <v>7439.0177853583691</v>
      </c>
      <c r="AB498" s="124">
        <f>Hydropower!Q240</f>
        <v>7439.0177853583691</v>
      </c>
      <c r="AC498" s="124">
        <f>Hydropower!R240</f>
        <v>7439.0177853583691</v>
      </c>
      <c r="AD498" s="124">
        <f>Hydropower!S240</f>
        <v>7439.0177853583691</v>
      </c>
      <c r="AE498" s="124">
        <f>Hydropower!T240</f>
        <v>7439.0177853583691</v>
      </c>
      <c r="AF498" s="124">
        <f>Hydropower!U240</f>
        <v>7439.0177853583691</v>
      </c>
      <c r="AG498" s="124">
        <f>Hydropower!V240</f>
        <v>7439.0177853583691</v>
      </c>
      <c r="AH498" s="124">
        <f>Hydropower!W240</f>
        <v>7439.0177853583691</v>
      </c>
      <c r="AI498" s="124">
        <f>Hydropower!X240</f>
        <v>7439.0177853583691</v>
      </c>
      <c r="AJ498" s="124">
        <f>Hydropower!Y240</f>
        <v>7439.0177853583691</v>
      </c>
      <c r="AK498" s="124">
        <f>Hydropower!Z240</f>
        <v>7439.0177853583691</v>
      </c>
      <c r="AL498" s="124">
        <f>Hydropower!AA240</f>
        <v>7439.0177853583691</v>
      </c>
      <c r="AM498" s="124">
        <f>Hydropower!AB240</f>
        <v>7439.0177853583691</v>
      </c>
      <c r="AN498" s="124">
        <f>Hydropower!AC240</f>
        <v>7439.0177853583691</v>
      </c>
      <c r="AO498" s="124">
        <f>Hydropower!AD240</f>
        <v>7439.0177853583691</v>
      </c>
      <c r="AP498" s="124">
        <f>Hydropower!AE240</f>
        <v>7439.0177853583691</v>
      </c>
      <c r="AQ498" s="124">
        <f>Hydropower!AF240</f>
        <v>7439.0177853583691</v>
      </c>
      <c r="AR498" s="124">
        <f>Hydropower!AG240</f>
        <v>7439.0177853583691</v>
      </c>
      <c r="AS498" s="124">
        <f>Hydropower!AH240</f>
        <v>7439.0177853583691</v>
      </c>
      <c r="AT498" s="124">
        <f>Hydropower!AI240</f>
        <v>7439.0177853583691</v>
      </c>
      <c r="AU498" s="124">
        <f>Hydropower!AJ240</f>
        <v>7439.0177853583691</v>
      </c>
      <c r="AV498" s="124">
        <f>Hydropower!AK240</f>
        <v>7439.0177853583691</v>
      </c>
      <c r="AW498" s="124">
        <f>Hydropower!AL240</f>
        <v>7439.0177853583691</v>
      </c>
      <c r="AX498" s="124">
        <f>Hydropower!AM240</f>
        <v>7439.0177853583691</v>
      </c>
      <c r="AY498" s="124">
        <f>Hydropower!AN240</f>
        <v>7439.0177853583691</v>
      </c>
      <c r="AZ498" s="124">
        <f>Hydropower!AO240</f>
        <v>7439.0177853583691</v>
      </c>
      <c r="BA498" s="124">
        <f>Hydropower!AP240</f>
        <v>7439.0177853583691</v>
      </c>
      <c r="BB498" s="124">
        <f>Hydropower!AQ240</f>
        <v>7439.0177853583691</v>
      </c>
      <c r="BC498" s="124">
        <f>Hydropower!AR240</f>
        <v>7439.0177853583691</v>
      </c>
      <c r="BD498" s="124">
        <f>Hydropower!AS240</f>
        <v>7439.0177853583691</v>
      </c>
      <c r="BE498" s="124">
        <f>Hydropower!AT240</f>
        <v>7439.0177853583691</v>
      </c>
      <c r="BF498" s="124">
        <f>Hydropower!AU240</f>
        <v>7439.0177853583691</v>
      </c>
      <c r="BG498" s="124">
        <f>Hydropower!AV240</f>
        <v>7439.0177853583691</v>
      </c>
      <c r="BI498"/>
      <c r="BJ498" s="438">
        <v>76</v>
      </c>
      <c r="BK498" s="442" t="s">
        <v>649</v>
      </c>
      <c r="BL498" s="457">
        <v>1.057477</v>
      </c>
      <c r="BM498" s="457">
        <v>11478.270607155562</v>
      </c>
      <c r="BN498" s="457"/>
      <c r="BO498" s="457">
        <v>0.72791414486721684</v>
      </c>
      <c r="BP498" s="457"/>
      <c r="BQ498" s="465">
        <f t="shared" si="48"/>
        <v>0</v>
      </c>
      <c r="BR498"/>
      <c r="CP498" s="161"/>
      <c r="CQ498" s="161"/>
      <c r="CR498" s="161"/>
      <c r="CT498" s="15"/>
      <c r="DE498" s="335">
        <v>48</v>
      </c>
      <c r="DF498" s="334" t="s">
        <v>647</v>
      </c>
      <c r="DG498" s="456">
        <v>6.6668460000000005</v>
      </c>
      <c r="DH498" s="456">
        <v>8307.5779479026878</v>
      </c>
      <c r="DI498" s="470"/>
      <c r="DJ498" s="456">
        <v>0.61176593300183446</v>
      </c>
      <c r="DK498" s="456"/>
      <c r="DL498" s="464">
        <f t="shared" si="49"/>
        <v>0</v>
      </c>
    </row>
    <row r="499" spans="4:116" s="4" customFormat="1" ht="14.1" customHeight="1" thickBot="1">
      <c r="D499" s="736"/>
      <c r="E499" s="8" t="str">
        <f>Hydropower!K241</f>
        <v>NPD 4 - high</v>
      </c>
      <c r="F499" s="9"/>
      <c r="G499" s="9"/>
      <c r="H499" s="9"/>
      <c r="I499" s="9"/>
      <c r="J499" s="9"/>
      <c r="K499" s="9"/>
      <c r="L499" s="9"/>
      <c r="M499" s="9"/>
      <c r="N499" s="9"/>
      <c r="O499" s="9"/>
      <c r="P499" s="9"/>
      <c r="Q499" s="9"/>
      <c r="R499" s="9"/>
      <c r="S499" s="125"/>
      <c r="T499" s="125"/>
      <c r="U499" s="125"/>
      <c r="V499" s="125"/>
      <c r="W499" s="125">
        <f>Hydropower!L241</f>
        <v>7439.0177853583691</v>
      </c>
      <c r="X499" s="125">
        <f>Hydropower!M241</f>
        <v>7439.0177853583691</v>
      </c>
      <c r="Y499" s="125">
        <f>Hydropower!N241</f>
        <v>7439.0177853583691</v>
      </c>
      <c r="Z499" s="125">
        <f>Hydropower!O241</f>
        <v>7439.0177853583691</v>
      </c>
      <c r="AA499" s="125">
        <f>Hydropower!P241</f>
        <v>7439.0177853583691</v>
      </c>
      <c r="AB499" s="125">
        <f>Hydropower!Q241</f>
        <v>7439.0177853583691</v>
      </c>
      <c r="AC499" s="125">
        <f>Hydropower!R241</f>
        <v>7439.0177853583691</v>
      </c>
      <c r="AD499" s="125">
        <f>Hydropower!S241</f>
        <v>7439.0177853583691</v>
      </c>
      <c r="AE499" s="125">
        <f>Hydropower!T241</f>
        <v>7439.0177853583691</v>
      </c>
      <c r="AF499" s="125">
        <f>Hydropower!U241</f>
        <v>7439.0177853583691</v>
      </c>
      <c r="AG499" s="125">
        <f>Hydropower!V241</f>
        <v>7439.0177853583691</v>
      </c>
      <c r="AH499" s="125">
        <f>Hydropower!W241</f>
        <v>7439.0177853583691</v>
      </c>
      <c r="AI499" s="125">
        <f>Hydropower!X241</f>
        <v>7439.0177853583691</v>
      </c>
      <c r="AJ499" s="125">
        <f>Hydropower!Y241</f>
        <v>7439.0177853583691</v>
      </c>
      <c r="AK499" s="125">
        <f>Hydropower!Z241</f>
        <v>7439.0177853583691</v>
      </c>
      <c r="AL499" s="125">
        <f>Hydropower!AA241</f>
        <v>7439.0177853583691</v>
      </c>
      <c r="AM499" s="125">
        <f>Hydropower!AB241</f>
        <v>7439.0177853583691</v>
      </c>
      <c r="AN499" s="125">
        <f>Hydropower!AC241</f>
        <v>7439.0177853583691</v>
      </c>
      <c r="AO499" s="125">
        <f>Hydropower!AD241</f>
        <v>7439.0177853583691</v>
      </c>
      <c r="AP499" s="125">
        <f>Hydropower!AE241</f>
        <v>7439.0177853583691</v>
      </c>
      <c r="AQ499" s="125">
        <f>Hydropower!AF241</f>
        <v>7439.0177853583691</v>
      </c>
      <c r="AR499" s="125">
        <f>Hydropower!AG241</f>
        <v>7439.0177853583691</v>
      </c>
      <c r="AS499" s="125">
        <f>Hydropower!AH241</f>
        <v>7439.0177853583691</v>
      </c>
      <c r="AT499" s="125">
        <f>Hydropower!AI241</f>
        <v>7439.0177853583691</v>
      </c>
      <c r="AU499" s="125">
        <f>Hydropower!AJ241</f>
        <v>7439.0177853583691</v>
      </c>
      <c r="AV499" s="125">
        <f>Hydropower!AK241</f>
        <v>7439.0177853583691</v>
      </c>
      <c r="AW499" s="125">
        <f>Hydropower!AL241</f>
        <v>7439.0177853583691</v>
      </c>
      <c r="AX499" s="125">
        <f>Hydropower!AM241</f>
        <v>7439.0177853583691</v>
      </c>
      <c r="AY499" s="125">
        <f>Hydropower!AN241</f>
        <v>7439.0177853583691</v>
      </c>
      <c r="AZ499" s="125">
        <f>Hydropower!AO241</f>
        <v>7439.0177853583691</v>
      </c>
      <c r="BA499" s="125">
        <f>Hydropower!AP241</f>
        <v>7439.0177853583691</v>
      </c>
      <c r="BB499" s="125">
        <f>Hydropower!AQ241</f>
        <v>7439.0177853583691</v>
      </c>
      <c r="BC499" s="125">
        <f>Hydropower!AR241</f>
        <v>7439.0177853583691</v>
      </c>
      <c r="BD499" s="125">
        <f>Hydropower!AS241</f>
        <v>7439.0177853583691</v>
      </c>
      <c r="BE499" s="125">
        <f>Hydropower!AT241</f>
        <v>7439.0177853583691</v>
      </c>
      <c r="BF499" s="125">
        <f>Hydropower!AU241</f>
        <v>7439.0177853583691</v>
      </c>
      <c r="BG499" s="125">
        <f>Hydropower!AV241</f>
        <v>7439.0177853583691</v>
      </c>
      <c r="BI499"/>
      <c r="BJ499" s="438">
        <v>69</v>
      </c>
      <c r="BK499" s="442" t="s">
        <v>650</v>
      </c>
      <c r="BL499" s="457">
        <v>3.1059140000000003</v>
      </c>
      <c r="BM499" s="457">
        <v>10909.939378279436</v>
      </c>
      <c r="BN499" s="457"/>
      <c r="BO499" s="457">
        <v>0.6916433076338383</v>
      </c>
      <c r="BP499" s="457"/>
      <c r="BQ499" s="465">
        <f t="shared" si="48"/>
        <v>0</v>
      </c>
      <c r="BR499"/>
      <c r="CP499" s="161"/>
      <c r="CQ499" s="161"/>
      <c r="CR499" s="161"/>
      <c r="CT499" s="15"/>
      <c r="DE499" s="335">
        <v>122</v>
      </c>
      <c r="DF499" s="334" t="s">
        <v>647</v>
      </c>
      <c r="DG499" s="456">
        <v>117.43821500000004</v>
      </c>
      <c r="DH499" s="456">
        <v>8456.4202545712797</v>
      </c>
      <c r="DI499" s="470"/>
      <c r="DJ499" s="456">
        <v>0.622534681284034</v>
      </c>
      <c r="DK499" s="456"/>
      <c r="DL499" s="464">
        <f t="shared" si="49"/>
        <v>0</v>
      </c>
    </row>
    <row r="500" spans="4:116" s="4" customFormat="1" ht="14.1" customHeight="1" thickTop="1">
      <c r="D500" s="736"/>
      <c r="E500" s="8" t="str">
        <f>Hydropower!K242</f>
        <v>NPD 5 - low</v>
      </c>
      <c r="F500" s="9"/>
      <c r="G500" s="9"/>
      <c r="H500" s="9"/>
      <c r="I500" s="9"/>
      <c r="J500" s="9"/>
      <c r="K500" s="9"/>
      <c r="L500" s="9"/>
      <c r="M500" s="9"/>
      <c r="N500" s="9"/>
      <c r="O500" s="9"/>
      <c r="P500" s="9"/>
      <c r="Q500" s="9"/>
      <c r="R500" s="9"/>
      <c r="S500" s="123"/>
      <c r="T500" s="123"/>
      <c r="U500" s="123"/>
      <c r="V500" s="123"/>
      <c r="W500" s="123">
        <f>Hydropower!L242</f>
        <v>9453.4911580511452</v>
      </c>
      <c r="X500" s="123">
        <f>Hydropower!M242</f>
        <v>9453.4911580511452</v>
      </c>
      <c r="Y500" s="123">
        <f>Hydropower!N242</f>
        <v>9453.4911580511452</v>
      </c>
      <c r="Z500" s="123">
        <f>Hydropower!O242</f>
        <v>9453.4911580511452</v>
      </c>
      <c r="AA500" s="123">
        <f>Hydropower!P242</f>
        <v>9453.4911580511452</v>
      </c>
      <c r="AB500" s="123">
        <f>Hydropower!Q242</f>
        <v>9453.4911580511452</v>
      </c>
      <c r="AC500" s="123">
        <f>Hydropower!R242</f>
        <v>9453.4911580511452</v>
      </c>
      <c r="AD500" s="123">
        <f>Hydropower!S242</f>
        <v>9453.4911580511452</v>
      </c>
      <c r="AE500" s="123">
        <f>Hydropower!T242</f>
        <v>9453.4911580511452</v>
      </c>
      <c r="AF500" s="123">
        <f>Hydropower!U242</f>
        <v>9453.4911580511452</v>
      </c>
      <c r="AG500" s="123">
        <f>Hydropower!V242</f>
        <v>9453.4911580511452</v>
      </c>
      <c r="AH500" s="123">
        <f>Hydropower!W242</f>
        <v>9453.4911580511452</v>
      </c>
      <c r="AI500" s="123">
        <f>Hydropower!X242</f>
        <v>9453.4911580511452</v>
      </c>
      <c r="AJ500" s="123">
        <f>Hydropower!Y242</f>
        <v>9453.4911580511452</v>
      </c>
      <c r="AK500" s="123">
        <f>Hydropower!Z242</f>
        <v>9453.4911580511452</v>
      </c>
      <c r="AL500" s="123">
        <f>Hydropower!AA242</f>
        <v>9453.4911580511452</v>
      </c>
      <c r="AM500" s="123">
        <f>Hydropower!AB242</f>
        <v>9453.4911580511452</v>
      </c>
      <c r="AN500" s="123">
        <f>Hydropower!AC242</f>
        <v>9453.4911580511452</v>
      </c>
      <c r="AO500" s="123">
        <f>Hydropower!AD242</f>
        <v>9453.4911580511452</v>
      </c>
      <c r="AP500" s="123">
        <f>Hydropower!AE242</f>
        <v>9453.4911580511452</v>
      </c>
      <c r="AQ500" s="123">
        <f>Hydropower!AF242</f>
        <v>9453.4911580511452</v>
      </c>
      <c r="AR500" s="123">
        <f>Hydropower!AG242</f>
        <v>9453.4911580511452</v>
      </c>
      <c r="AS500" s="123">
        <f>Hydropower!AH242</f>
        <v>9453.4911580511452</v>
      </c>
      <c r="AT500" s="123">
        <f>Hydropower!AI242</f>
        <v>9453.4911580511452</v>
      </c>
      <c r="AU500" s="123">
        <f>Hydropower!AJ242</f>
        <v>9453.4911580511452</v>
      </c>
      <c r="AV500" s="123">
        <f>Hydropower!AK242</f>
        <v>9453.4911580511452</v>
      </c>
      <c r="AW500" s="123">
        <f>Hydropower!AL242</f>
        <v>9453.4911580511452</v>
      </c>
      <c r="AX500" s="123">
        <f>Hydropower!AM242</f>
        <v>9453.4911580511452</v>
      </c>
      <c r="AY500" s="123">
        <f>Hydropower!AN242</f>
        <v>9453.4911580511452</v>
      </c>
      <c r="AZ500" s="123">
        <f>Hydropower!AO242</f>
        <v>9453.4911580511452</v>
      </c>
      <c r="BA500" s="123">
        <f>Hydropower!AP242</f>
        <v>9453.4911580511452</v>
      </c>
      <c r="BB500" s="123">
        <f>Hydropower!AQ242</f>
        <v>9453.4911580511452</v>
      </c>
      <c r="BC500" s="123">
        <f>Hydropower!AR242</f>
        <v>9453.4911580511452</v>
      </c>
      <c r="BD500" s="123">
        <f>Hydropower!AS242</f>
        <v>9453.4911580511452</v>
      </c>
      <c r="BE500" s="123">
        <f>Hydropower!AT242</f>
        <v>9453.4911580511452</v>
      </c>
      <c r="BF500" s="123">
        <f>Hydropower!AU242</f>
        <v>9453.4911580511452</v>
      </c>
      <c r="BG500" s="123">
        <f>Hydropower!AV242</f>
        <v>9453.4911580511452</v>
      </c>
      <c r="BI500"/>
      <c r="BJ500" s="438">
        <v>111</v>
      </c>
      <c r="BK500" s="442" t="s">
        <v>649</v>
      </c>
      <c r="BL500" s="457">
        <v>2.7151310000000004</v>
      </c>
      <c r="BM500" s="457">
        <v>9896.1038077780413</v>
      </c>
      <c r="BN500" s="457"/>
      <c r="BO500" s="457">
        <v>0.62742582663915447</v>
      </c>
      <c r="BP500" s="457"/>
      <c r="BQ500" s="465">
        <f t="shared" si="48"/>
        <v>0</v>
      </c>
      <c r="BR500"/>
      <c r="CP500" s="161"/>
      <c r="CQ500" s="161"/>
      <c r="CR500" s="161"/>
      <c r="CT500" s="15"/>
      <c r="DE500" s="335">
        <v>121</v>
      </c>
      <c r="DF500" s="334" t="s">
        <v>649</v>
      </c>
      <c r="DG500" s="456">
        <v>5.5653020000000009</v>
      </c>
      <c r="DH500" s="456">
        <v>8255.9037093612205</v>
      </c>
      <c r="DI500" s="470"/>
      <c r="DJ500" s="456">
        <v>0.60762464278422501</v>
      </c>
      <c r="DK500" s="456"/>
      <c r="DL500" s="464">
        <f t="shared" si="49"/>
        <v>0</v>
      </c>
    </row>
    <row r="501" spans="4:116" s="4" customFormat="1" ht="14.1" customHeight="1">
      <c r="D501" s="736"/>
      <c r="E501" s="8" t="str">
        <f>Hydropower!K243</f>
        <v>NPD 5 - mid</v>
      </c>
      <c r="F501" s="9"/>
      <c r="G501" s="9"/>
      <c r="H501" s="9"/>
      <c r="I501" s="9"/>
      <c r="J501" s="9"/>
      <c r="K501" s="9"/>
      <c r="L501" s="9"/>
      <c r="M501" s="9"/>
      <c r="N501" s="9"/>
      <c r="O501" s="9"/>
      <c r="P501" s="9"/>
      <c r="Q501" s="9"/>
      <c r="R501" s="9"/>
      <c r="S501" s="124"/>
      <c r="T501" s="124"/>
      <c r="U501" s="124"/>
      <c r="V501" s="124">
        <f>Hydropower!L40</f>
        <v>9453.4911580511452</v>
      </c>
      <c r="W501" s="124">
        <f>Hydropower!L243</f>
        <v>9453.4911580511452</v>
      </c>
      <c r="X501" s="124">
        <f>Hydropower!M243</f>
        <v>9453.4911580511452</v>
      </c>
      <c r="Y501" s="124">
        <f>Hydropower!N243</f>
        <v>9453.4911580511452</v>
      </c>
      <c r="Z501" s="124">
        <f>Hydropower!O243</f>
        <v>9453.4911580511452</v>
      </c>
      <c r="AA501" s="124">
        <f>Hydropower!P243</f>
        <v>9453.4911580511452</v>
      </c>
      <c r="AB501" s="124">
        <f>Hydropower!Q243</f>
        <v>9453.4911580511452</v>
      </c>
      <c r="AC501" s="124">
        <f>Hydropower!R243</f>
        <v>9453.4911580511452</v>
      </c>
      <c r="AD501" s="124">
        <f>Hydropower!S243</f>
        <v>9453.4911580511452</v>
      </c>
      <c r="AE501" s="124">
        <f>Hydropower!T243</f>
        <v>9453.4911580511452</v>
      </c>
      <c r="AF501" s="124">
        <f>Hydropower!U243</f>
        <v>9453.4911580511452</v>
      </c>
      <c r="AG501" s="124">
        <f>Hydropower!V243</f>
        <v>9453.4911580511452</v>
      </c>
      <c r="AH501" s="124">
        <f>Hydropower!W243</f>
        <v>9453.4911580511452</v>
      </c>
      <c r="AI501" s="124">
        <f>Hydropower!X243</f>
        <v>9453.4911580511452</v>
      </c>
      <c r="AJ501" s="124">
        <f>Hydropower!Y243</f>
        <v>9453.4911580511452</v>
      </c>
      <c r="AK501" s="124">
        <f>Hydropower!Z243</f>
        <v>9453.4911580511452</v>
      </c>
      <c r="AL501" s="124">
        <f>Hydropower!AA243</f>
        <v>9453.4911580511452</v>
      </c>
      <c r="AM501" s="124">
        <f>Hydropower!AB243</f>
        <v>9453.4911580511452</v>
      </c>
      <c r="AN501" s="124">
        <f>Hydropower!AC243</f>
        <v>9453.4911580511452</v>
      </c>
      <c r="AO501" s="124">
        <f>Hydropower!AD243</f>
        <v>9453.4911580511452</v>
      </c>
      <c r="AP501" s="124">
        <f>Hydropower!AE243</f>
        <v>9453.4911580511452</v>
      </c>
      <c r="AQ501" s="124">
        <f>Hydropower!AF243</f>
        <v>9453.4911580511452</v>
      </c>
      <c r="AR501" s="124">
        <f>Hydropower!AG243</f>
        <v>9453.4911580511452</v>
      </c>
      <c r="AS501" s="124">
        <f>Hydropower!AH243</f>
        <v>9453.4911580511452</v>
      </c>
      <c r="AT501" s="124">
        <f>Hydropower!AI243</f>
        <v>9453.4911580511452</v>
      </c>
      <c r="AU501" s="124">
        <f>Hydropower!AJ243</f>
        <v>9453.4911580511452</v>
      </c>
      <c r="AV501" s="124">
        <f>Hydropower!AK243</f>
        <v>9453.4911580511452</v>
      </c>
      <c r="AW501" s="124">
        <f>Hydropower!AL243</f>
        <v>9453.4911580511452</v>
      </c>
      <c r="AX501" s="124">
        <f>Hydropower!AM243</f>
        <v>9453.4911580511452</v>
      </c>
      <c r="AY501" s="124">
        <f>Hydropower!AN243</f>
        <v>9453.4911580511452</v>
      </c>
      <c r="AZ501" s="124">
        <f>Hydropower!AO243</f>
        <v>9453.4911580511452</v>
      </c>
      <c r="BA501" s="124">
        <f>Hydropower!AP243</f>
        <v>9453.4911580511452</v>
      </c>
      <c r="BB501" s="124">
        <f>Hydropower!AQ243</f>
        <v>9453.4911580511452</v>
      </c>
      <c r="BC501" s="124">
        <f>Hydropower!AR243</f>
        <v>9453.4911580511452</v>
      </c>
      <c r="BD501" s="124">
        <f>Hydropower!AS243</f>
        <v>9453.4911580511452</v>
      </c>
      <c r="BE501" s="124">
        <f>Hydropower!AT243</f>
        <v>9453.4911580511452</v>
      </c>
      <c r="BF501" s="124">
        <f>Hydropower!AU243</f>
        <v>9453.4911580511452</v>
      </c>
      <c r="BG501" s="124">
        <f>Hydropower!AV243</f>
        <v>9453.4911580511452</v>
      </c>
      <c r="BI501"/>
      <c r="BJ501" s="438">
        <v>71</v>
      </c>
      <c r="BK501" s="442" t="s">
        <v>649</v>
      </c>
      <c r="BL501" s="457">
        <v>0.31469700000000006</v>
      </c>
      <c r="BM501" s="457">
        <v>10811.06323023605</v>
      </c>
      <c r="BN501" s="457"/>
      <c r="BO501" s="457">
        <v>0.68364214902193954</v>
      </c>
      <c r="BP501" s="457"/>
      <c r="BQ501" s="465">
        <f t="shared" si="48"/>
        <v>0</v>
      </c>
      <c r="BR501"/>
      <c r="CP501" s="161"/>
      <c r="CQ501" s="161"/>
      <c r="CR501" s="161"/>
      <c r="CT501" s="15"/>
      <c r="DE501" s="335">
        <v>131</v>
      </c>
      <c r="DF501" s="334" t="s">
        <v>647</v>
      </c>
      <c r="DG501" s="456">
        <v>25.531196999999992</v>
      </c>
      <c r="DH501" s="456">
        <v>8895.7670847747886</v>
      </c>
      <c r="DI501" s="470"/>
      <c r="DJ501" s="456">
        <v>0.65400662137939325</v>
      </c>
      <c r="DK501" s="456"/>
      <c r="DL501" s="464">
        <f t="shared" si="49"/>
        <v>0</v>
      </c>
    </row>
    <row r="502" spans="4:116" s="4" customFormat="1" ht="14.1" customHeight="1" thickBot="1">
      <c r="D502" s="736"/>
      <c r="E502" s="8" t="str">
        <f>Hydropower!K244</f>
        <v>NPD 5 - high</v>
      </c>
      <c r="F502" s="485"/>
      <c r="G502" s="485"/>
      <c r="H502" s="485"/>
      <c r="I502" s="485"/>
      <c r="J502" s="485"/>
      <c r="K502" s="485"/>
      <c r="L502" s="485"/>
      <c r="M502" s="485"/>
      <c r="N502" s="485"/>
      <c r="O502" s="485"/>
      <c r="P502" s="485"/>
      <c r="Q502" s="485"/>
      <c r="R502" s="485"/>
      <c r="S502" s="125"/>
      <c r="T502" s="125"/>
      <c r="U502" s="125"/>
      <c r="V502" s="125"/>
      <c r="W502" s="125">
        <f>Hydropower!L244</f>
        <v>9453.4911580511452</v>
      </c>
      <c r="X502" s="125">
        <f>Hydropower!M244</f>
        <v>9453.4911580511452</v>
      </c>
      <c r="Y502" s="125">
        <f>Hydropower!N244</f>
        <v>9453.4911580511452</v>
      </c>
      <c r="Z502" s="125">
        <f>Hydropower!O244</f>
        <v>9453.4911580511452</v>
      </c>
      <c r="AA502" s="125">
        <f>Hydropower!P244</f>
        <v>9453.4911580511452</v>
      </c>
      <c r="AB502" s="125">
        <f>Hydropower!Q244</f>
        <v>9453.4911580511452</v>
      </c>
      <c r="AC502" s="125">
        <f>Hydropower!R244</f>
        <v>9453.4911580511452</v>
      </c>
      <c r="AD502" s="125">
        <f>Hydropower!S244</f>
        <v>9453.4911580511452</v>
      </c>
      <c r="AE502" s="125">
        <f>Hydropower!T244</f>
        <v>9453.4911580511452</v>
      </c>
      <c r="AF502" s="125">
        <f>Hydropower!U244</f>
        <v>9453.4911580511452</v>
      </c>
      <c r="AG502" s="125">
        <f>Hydropower!V244</f>
        <v>9453.4911580511452</v>
      </c>
      <c r="AH502" s="125">
        <f>Hydropower!W244</f>
        <v>9453.4911580511452</v>
      </c>
      <c r="AI502" s="125">
        <f>Hydropower!X244</f>
        <v>9453.4911580511452</v>
      </c>
      <c r="AJ502" s="125">
        <f>Hydropower!Y244</f>
        <v>9453.4911580511452</v>
      </c>
      <c r="AK502" s="125">
        <f>Hydropower!Z244</f>
        <v>9453.4911580511452</v>
      </c>
      <c r="AL502" s="125">
        <f>Hydropower!AA244</f>
        <v>9453.4911580511452</v>
      </c>
      <c r="AM502" s="125">
        <f>Hydropower!AB244</f>
        <v>9453.4911580511452</v>
      </c>
      <c r="AN502" s="125">
        <f>Hydropower!AC244</f>
        <v>9453.4911580511452</v>
      </c>
      <c r="AO502" s="125">
        <f>Hydropower!AD244</f>
        <v>9453.4911580511452</v>
      </c>
      <c r="AP502" s="125">
        <f>Hydropower!AE244</f>
        <v>9453.4911580511452</v>
      </c>
      <c r="AQ502" s="125">
        <f>Hydropower!AF244</f>
        <v>9453.4911580511452</v>
      </c>
      <c r="AR502" s="125">
        <f>Hydropower!AG244</f>
        <v>9453.4911580511452</v>
      </c>
      <c r="AS502" s="125">
        <f>Hydropower!AH244</f>
        <v>9453.4911580511452</v>
      </c>
      <c r="AT502" s="125">
        <f>Hydropower!AI244</f>
        <v>9453.4911580511452</v>
      </c>
      <c r="AU502" s="125">
        <f>Hydropower!AJ244</f>
        <v>9453.4911580511452</v>
      </c>
      <c r="AV502" s="125">
        <f>Hydropower!AK244</f>
        <v>9453.4911580511452</v>
      </c>
      <c r="AW502" s="125">
        <f>Hydropower!AL244</f>
        <v>9453.4911580511452</v>
      </c>
      <c r="AX502" s="125">
        <f>Hydropower!AM244</f>
        <v>9453.4911580511452</v>
      </c>
      <c r="AY502" s="125">
        <f>Hydropower!AN244</f>
        <v>9453.4911580511452</v>
      </c>
      <c r="AZ502" s="125">
        <f>Hydropower!AO244</f>
        <v>9453.4911580511452</v>
      </c>
      <c r="BA502" s="125">
        <f>Hydropower!AP244</f>
        <v>9453.4911580511452</v>
      </c>
      <c r="BB502" s="125">
        <f>Hydropower!AQ244</f>
        <v>9453.4911580511452</v>
      </c>
      <c r="BC502" s="125">
        <f>Hydropower!AR244</f>
        <v>9453.4911580511452</v>
      </c>
      <c r="BD502" s="125">
        <f>Hydropower!AS244</f>
        <v>9453.4911580511452</v>
      </c>
      <c r="BE502" s="125">
        <f>Hydropower!AT244</f>
        <v>9453.4911580511452</v>
      </c>
      <c r="BF502" s="125">
        <f>Hydropower!AU244</f>
        <v>9453.4911580511452</v>
      </c>
      <c r="BG502" s="125">
        <f>Hydropower!AV244</f>
        <v>9453.4911580511452</v>
      </c>
      <c r="BI502"/>
      <c r="BJ502" s="438">
        <v>73</v>
      </c>
      <c r="BK502" s="442" t="s">
        <v>648</v>
      </c>
      <c r="BL502" s="457">
        <v>0.23185</v>
      </c>
      <c r="BM502" s="457">
        <v>9023.0252285190181</v>
      </c>
      <c r="BN502" s="457"/>
      <c r="BO502" s="457">
        <v>0.57108961519447932</v>
      </c>
      <c r="BP502" s="457"/>
      <c r="BQ502" s="465">
        <f t="shared" si="48"/>
        <v>0</v>
      </c>
      <c r="BR502"/>
      <c r="CP502" s="161"/>
      <c r="CQ502" s="161"/>
      <c r="CR502" s="161"/>
      <c r="CT502" s="15"/>
      <c r="DE502" s="335">
        <v>112</v>
      </c>
      <c r="DF502" s="334" t="s">
        <v>649</v>
      </c>
      <c r="DG502" s="456">
        <v>24.149795999999995</v>
      </c>
      <c r="DH502" s="456">
        <v>8304.7984791423623</v>
      </c>
      <c r="DI502" s="470"/>
      <c r="DJ502" s="456">
        <v>0.6110330294687869</v>
      </c>
      <c r="DK502" s="456"/>
      <c r="DL502" s="464">
        <f t="shared" si="49"/>
        <v>0</v>
      </c>
    </row>
    <row r="503" spans="4:116" s="4" customFormat="1" ht="14.1" customHeight="1" thickTop="1">
      <c r="D503" s="736"/>
      <c r="E503" s="8" t="str">
        <f>Hydropower!K245</f>
        <v>NSD 1 - low</v>
      </c>
      <c r="F503" s="9"/>
      <c r="G503" s="9"/>
      <c r="H503" s="9"/>
      <c r="I503" s="9"/>
      <c r="J503" s="9"/>
      <c r="K503" s="9"/>
      <c r="L503" s="9"/>
      <c r="M503" s="9"/>
      <c r="N503" s="9"/>
      <c r="O503" s="9"/>
      <c r="P503" s="9"/>
      <c r="Q503" s="9"/>
      <c r="R503" s="9"/>
      <c r="S503" s="123"/>
      <c r="T503" s="123"/>
      <c r="U503" s="123"/>
      <c r="V503" s="123"/>
      <c r="W503" s="123">
        <f>Hydropower!L245</f>
        <v>3706.4584126225836</v>
      </c>
      <c r="X503" s="123">
        <f>Hydropower!M245</f>
        <v>3706.4584126225836</v>
      </c>
      <c r="Y503" s="123">
        <f>Hydropower!N245</f>
        <v>3706.4584126225836</v>
      </c>
      <c r="Z503" s="123">
        <f>Hydropower!O245</f>
        <v>3706.4584126225836</v>
      </c>
      <c r="AA503" s="123">
        <f>Hydropower!P245</f>
        <v>3706.4584126225836</v>
      </c>
      <c r="AB503" s="123">
        <f>Hydropower!Q245</f>
        <v>3706.4584126225836</v>
      </c>
      <c r="AC503" s="123">
        <f>Hydropower!R245</f>
        <v>3706.4584126225836</v>
      </c>
      <c r="AD503" s="123">
        <f>Hydropower!S245</f>
        <v>3706.4584126225836</v>
      </c>
      <c r="AE503" s="123">
        <f>Hydropower!T245</f>
        <v>3706.4584126225836</v>
      </c>
      <c r="AF503" s="123">
        <f>Hydropower!U245</f>
        <v>3706.4584126225836</v>
      </c>
      <c r="AG503" s="123">
        <f>Hydropower!V245</f>
        <v>3706.4584126225836</v>
      </c>
      <c r="AH503" s="123">
        <f>Hydropower!W245</f>
        <v>3706.4584126225836</v>
      </c>
      <c r="AI503" s="123">
        <f>Hydropower!X245</f>
        <v>3706.4584126225836</v>
      </c>
      <c r="AJ503" s="123">
        <f>Hydropower!Y245</f>
        <v>3706.4584126225836</v>
      </c>
      <c r="AK503" s="123">
        <f>Hydropower!Z245</f>
        <v>3706.4584126225836</v>
      </c>
      <c r="AL503" s="123">
        <f>Hydropower!AA245</f>
        <v>3706.4584126225836</v>
      </c>
      <c r="AM503" s="123">
        <f>Hydropower!AB245</f>
        <v>3706.4584126225836</v>
      </c>
      <c r="AN503" s="123">
        <f>Hydropower!AC245</f>
        <v>3706.4584126225836</v>
      </c>
      <c r="AO503" s="123">
        <f>Hydropower!AD245</f>
        <v>3706.4584126225836</v>
      </c>
      <c r="AP503" s="123">
        <f>Hydropower!AE245</f>
        <v>3706.4584126225836</v>
      </c>
      <c r="AQ503" s="123">
        <f>Hydropower!AF245</f>
        <v>3706.4584126225836</v>
      </c>
      <c r="AR503" s="123">
        <f>Hydropower!AG245</f>
        <v>3706.4584126225836</v>
      </c>
      <c r="AS503" s="123">
        <f>Hydropower!AH245</f>
        <v>3706.4584126225836</v>
      </c>
      <c r="AT503" s="123">
        <f>Hydropower!AI245</f>
        <v>3706.4584126225836</v>
      </c>
      <c r="AU503" s="123">
        <f>Hydropower!AJ245</f>
        <v>3706.4584126225836</v>
      </c>
      <c r="AV503" s="123">
        <f>Hydropower!AK245</f>
        <v>3706.4584126225836</v>
      </c>
      <c r="AW503" s="123">
        <f>Hydropower!AL245</f>
        <v>3706.4584126225836</v>
      </c>
      <c r="AX503" s="123">
        <f>Hydropower!AM245</f>
        <v>3706.4584126225836</v>
      </c>
      <c r="AY503" s="123">
        <f>Hydropower!AN245</f>
        <v>3706.4584126225836</v>
      </c>
      <c r="AZ503" s="123">
        <f>Hydropower!AO245</f>
        <v>3706.4584126225836</v>
      </c>
      <c r="BA503" s="123">
        <f>Hydropower!AP245</f>
        <v>3706.4584126225836</v>
      </c>
      <c r="BB503" s="123">
        <f>Hydropower!AQ245</f>
        <v>3706.4584126225836</v>
      </c>
      <c r="BC503" s="123">
        <f>Hydropower!AR245</f>
        <v>3706.4584126225836</v>
      </c>
      <c r="BD503" s="123">
        <f>Hydropower!AS245</f>
        <v>3706.4584126225836</v>
      </c>
      <c r="BE503" s="123">
        <f>Hydropower!AT245</f>
        <v>3706.4584126225836</v>
      </c>
      <c r="BF503" s="123">
        <f>Hydropower!AU245</f>
        <v>3706.4584126225836</v>
      </c>
      <c r="BG503" s="123">
        <f>Hydropower!AV245</f>
        <v>3706.4584126225836</v>
      </c>
      <c r="BI503"/>
      <c r="BJ503" s="438">
        <v>114</v>
      </c>
      <c r="BK503" s="442" t="s">
        <v>649</v>
      </c>
      <c r="BL503" s="457">
        <v>2.0303969999999998</v>
      </c>
      <c r="BM503" s="457">
        <v>9473.542964093238</v>
      </c>
      <c r="BN503" s="457"/>
      <c r="BO503" s="457">
        <v>0.59895160349434218</v>
      </c>
      <c r="BP503" s="457"/>
      <c r="BQ503" s="465">
        <f t="shared" si="48"/>
        <v>0</v>
      </c>
      <c r="BR503"/>
      <c r="CP503" s="161"/>
      <c r="CQ503" s="161"/>
      <c r="CR503" s="161"/>
      <c r="CT503" s="15"/>
      <c r="DE503" s="335">
        <v>25</v>
      </c>
      <c r="DF503" s="334" t="s">
        <v>649</v>
      </c>
      <c r="DG503" s="456">
        <v>37.401787000000006</v>
      </c>
      <c r="DH503" s="456">
        <v>9135.9835880709907</v>
      </c>
      <c r="DI503" s="470"/>
      <c r="DJ503" s="456">
        <v>0.67117788378880927</v>
      </c>
      <c r="DK503" s="456"/>
      <c r="DL503" s="464">
        <f t="shared" si="49"/>
        <v>0</v>
      </c>
    </row>
    <row r="504" spans="4:116" s="4" customFormat="1" ht="14.1" customHeight="1">
      <c r="D504" s="736"/>
      <c r="E504" s="8" t="str">
        <f>Hydropower!K246</f>
        <v>NSD 1 - mid</v>
      </c>
      <c r="F504" s="9"/>
      <c r="G504" s="9"/>
      <c r="H504" s="9"/>
      <c r="I504" s="9"/>
      <c r="J504" s="9"/>
      <c r="K504" s="9"/>
      <c r="L504" s="9"/>
      <c r="M504" s="9"/>
      <c r="N504" s="9"/>
      <c r="O504" s="9"/>
      <c r="P504" s="9"/>
      <c r="Q504" s="9"/>
      <c r="R504" s="9"/>
      <c r="S504" s="124"/>
      <c r="T504" s="124"/>
      <c r="U504" s="124"/>
      <c r="V504" s="124">
        <f>Hydropower!L41</f>
        <v>3706.4584126225836</v>
      </c>
      <c r="W504" s="124">
        <f>Hydropower!L246</f>
        <v>3706.4584126225836</v>
      </c>
      <c r="X504" s="124">
        <f>Hydropower!M246</f>
        <v>3706.4584126225836</v>
      </c>
      <c r="Y504" s="124">
        <f>Hydropower!N246</f>
        <v>3706.4584126225836</v>
      </c>
      <c r="Z504" s="124">
        <f>Hydropower!O246</f>
        <v>3706.4584126225836</v>
      </c>
      <c r="AA504" s="124">
        <f>Hydropower!P246</f>
        <v>3706.4584126225836</v>
      </c>
      <c r="AB504" s="124">
        <f>Hydropower!Q246</f>
        <v>3706.4584126225836</v>
      </c>
      <c r="AC504" s="124">
        <f>Hydropower!R246</f>
        <v>3706.4584126225836</v>
      </c>
      <c r="AD504" s="124">
        <f>Hydropower!S246</f>
        <v>3706.4584126225836</v>
      </c>
      <c r="AE504" s="124">
        <f>Hydropower!T246</f>
        <v>3706.4584126225836</v>
      </c>
      <c r="AF504" s="124">
        <f>Hydropower!U246</f>
        <v>3706.4584126225836</v>
      </c>
      <c r="AG504" s="124">
        <f>Hydropower!V246</f>
        <v>3706.4584126225836</v>
      </c>
      <c r="AH504" s="124">
        <f>Hydropower!W246</f>
        <v>3706.4584126225836</v>
      </c>
      <c r="AI504" s="124">
        <f>Hydropower!X246</f>
        <v>3706.4584126225836</v>
      </c>
      <c r="AJ504" s="124">
        <f>Hydropower!Y246</f>
        <v>3706.4584126225836</v>
      </c>
      <c r="AK504" s="124">
        <f>Hydropower!Z246</f>
        <v>3706.4584126225836</v>
      </c>
      <c r="AL504" s="124">
        <f>Hydropower!AA246</f>
        <v>3706.4584126225836</v>
      </c>
      <c r="AM504" s="124">
        <f>Hydropower!AB246</f>
        <v>3706.4584126225836</v>
      </c>
      <c r="AN504" s="124">
        <f>Hydropower!AC246</f>
        <v>3706.4584126225836</v>
      </c>
      <c r="AO504" s="124">
        <f>Hydropower!AD246</f>
        <v>3706.4584126225836</v>
      </c>
      <c r="AP504" s="124">
        <f>Hydropower!AE246</f>
        <v>3706.4584126225836</v>
      </c>
      <c r="AQ504" s="124">
        <f>Hydropower!AF246</f>
        <v>3706.4584126225836</v>
      </c>
      <c r="AR504" s="124">
        <f>Hydropower!AG246</f>
        <v>3706.4584126225836</v>
      </c>
      <c r="AS504" s="124">
        <f>Hydropower!AH246</f>
        <v>3706.4584126225836</v>
      </c>
      <c r="AT504" s="124">
        <f>Hydropower!AI246</f>
        <v>3706.4584126225836</v>
      </c>
      <c r="AU504" s="124">
        <f>Hydropower!AJ246</f>
        <v>3706.4584126225836</v>
      </c>
      <c r="AV504" s="124">
        <f>Hydropower!AK246</f>
        <v>3706.4584126225836</v>
      </c>
      <c r="AW504" s="124">
        <f>Hydropower!AL246</f>
        <v>3706.4584126225836</v>
      </c>
      <c r="AX504" s="124">
        <f>Hydropower!AM246</f>
        <v>3706.4584126225836</v>
      </c>
      <c r="AY504" s="124">
        <f>Hydropower!AN246</f>
        <v>3706.4584126225836</v>
      </c>
      <c r="AZ504" s="124">
        <f>Hydropower!AO246</f>
        <v>3706.4584126225836</v>
      </c>
      <c r="BA504" s="124">
        <f>Hydropower!AP246</f>
        <v>3706.4584126225836</v>
      </c>
      <c r="BB504" s="124">
        <f>Hydropower!AQ246</f>
        <v>3706.4584126225836</v>
      </c>
      <c r="BC504" s="124">
        <f>Hydropower!AR246</f>
        <v>3706.4584126225836</v>
      </c>
      <c r="BD504" s="124">
        <f>Hydropower!AS246</f>
        <v>3706.4584126225836</v>
      </c>
      <c r="BE504" s="124">
        <f>Hydropower!AT246</f>
        <v>3706.4584126225836</v>
      </c>
      <c r="BF504" s="124">
        <f>Hydropower!AU246</f>
        <v>3706.4584126225836</v>
      </c>
      <c r="BG504" s="124">
        <f>Hydropower!AV246</f>
        <v>3706.4584126225836</v>
      </c>
      <c r="BI504"/>
      <c r="BJ504" s="438">
        <v>75</v>
      </c>
      <c r="BK504" s="442" t="s">
        <v>647</v>
      </c>
      <c r="BL504" s="457">
        <v>0.344802</v>
      </c>
      <c r="BM504" s="457">
        <v>11046.900319255321</v>
      </c>
      <c r="BN504" s="457"/>
      <c r="BO504" s="457">
        <v>0.69562127361131099</v>
      </c>
      <c r="BP504" s="457"/>
      <c r="BQ504" s="465">
        <f t="shared" si="48"/>
        <v>0</v>
      </c>
      <c r="BR504"/>
      <c r="CP504" s="161"/>
      <c r="CQ504" s="161"/>
      <c r="CR504" s="161"/>
      <c r="CT504" s="15"/>
      <c r="DE504" s="335">
        <v>48</v>
      </c>
      <c r="DF504" s="334" t="s">
        <v>648</v>
      </c>
      <c r="DG504" s="456">
        <v>6.4953859999999999</v>
      </c>
      <c r="DH504" s="456">
        <v>8326.0701732933758</v>
      </c>
      <c r="DI504" s="470"/>
      <c r="DJ504" s="456">
        <v>0.61176593300183446</v>
      </c>
      <c r="DK504" s="456"/>
      <c r="DL504" s="464">
        <f t="shared" si="49"/>
        <v>0</v>
      </c>
    </row>
    <row r="505" spans="4:116" s="4" customFormat="1" ht="14.1" customHeight="1" thickBot="1">
      <c r="D505" s="736"/>
      <c r="E505" s="8" t="str">
        <f>Hydropower!K247</f>
        <v>NSD 1 - high</v>
      </c>
      <c r="F505" s="9"/>
      <c r="G505" s="9"/>
      <c r="H505" s="9"/>
      <c r="I505" s="9"/>
      <c r="J505" s="9"/>
      <c r="K505" s="9"/>
      <c r="L505" s="9"/>
      <c r="M505" s="9"/>
      <c r="N505" s="9"/>
      <c r="O505" s="9"/>
      <c r="P505" s="9"/>
      <c r="Q505" s="9"/>
      <c r="R505" s="9"/>
      <c r="S505" s="125"/>
      <c r="T505" s="125"/>
      <c r="U505" s="125"/>
      <c r="V505" s="125"/>
      <c r="W505" s="125">
        <f>Hydropower!L247</f>
        <v>3706.4584126225836</v>
      </c>
      <c r="X505" s="125">
        <f>Hydropower!M247</f>
        <v>3706.4584126225836</v>
      </c>
      <c r="Y505" s="125">
        <f>Hydropower!N247</f>
        <v>3706.4584126225836</v>
      </c>
      <c r="Z505" s="125">
        <f>Hydropower!O247</f>
        <v>3706.4584126225836</v>
      </c>
      <c r="AA505" s="125">
        <f>Hydropower!P247</f>
        <v>3706.4584126225836</v>
      </c>
      <c r="AB505" s="125">
        <f>Hydropower!Q247</f>
        <v>3706.4584126225836</v>
      </c>
      <c r="AC505" s="125">
        <f>Hydropower!R247</f>
        <v>3706.4584126225836</v>
      </c>
      <c r="AD505" s="125">
        <f>Hydropower!S247</f>
        <v>3706.4584126225836</v>
      </c>
      <c r="AE505" s="125">
        <f>Hydropower!T247</f>
        <v>3706.4584126225836</v>
      </c>
      <c r="AF505" s="125">
        <f>Hydropower!U247</f>
        <v>3706.4584126225836</v>
      </c>
      <c r="AG505" s="125">
        <f>Hydropower!V247</f>
        <v>3706.4584126225836</v>
      </c>
      <c r="AH505" s="125">
        <f>Hydropower!W247</f>
        <v>3706.4584126225836</v>
      </c>
      <c r="AI505" s="125">
        <f>Hydropower!X247</f>
        <v>3706.4584126225836</v>
      </c>
      <c r="AJ505" s="125">
        <f>Hydropower!Y247</f>
        <v>3706.4584126225836</v>
      </c>
      <c r="AK505" s="125">
        <f>Hydropower!Z247</f>
        <v>3706.4584126225836</v>
      </c>
      <c r="AL505" s="125">
        <f>Hydropower!AA247</f>
        <v>3706.4584126225836</v>
      </c>
      <c r="AM505" s="125">
        <f>Hydropower!AB247</f>
        <v>3706.4584126225836</v>
      </c>
      <c r="AN505" s="125">
        <f>Hydropower!AC247</f>
        <v>3706.4584126225836</v>
      </c>
      <c r="AO505" s="125">
        <f>Hydropower!AD247</f>
        <v>3706.4584126225836</v>
      </c>
      <c r="AP505" s="125">
        <f>Hydropower!AE247</f>
        <v>3706.4584126225836</v>
      </c>
      <c r="AQ505" s="125">
        <f>Hydropower!AF247</f>
        <v>3706.4584126225836</v>
      </c>
      <c r="AR505" s="125">
        <f>Hydropower!AG247</f>
        <v>3706.4584126225836</v>
      </c>
      <c r="AS505" s="125">
        <f>Hydropower!AH247</f>
        <v>3706.4584126225836</v>
      </c>
      <c r="AT505" s="125">
        <f>Hydropower!AI247</f>
        <v>3706.4584126225836</v>
      </c>
      <c r="AU505" s="125">
        <f>Hydropower!AJ247</f>
        <v>3706.4584126225836</v>
      </c>
      <c r="AV505" s="125">
        <f>Hydropower!AK247</f>
        <v>3706.4584126225836</v>
      </c>
      <c r="AW505" s="125">
        <f>Hydropower!AL247</f>
        <v>3706.4584126225836</v>
      </c>
      <c r="AX505" s="125">
        <f>Hydropower!AM247</f>
        <v>3706.4584126225836</v>
      </c>
      <c r="AY505" s="125">
        <f>Hydropower!AN247</f>
        <v>3706.4584126225836</v>
      </c>
      <c r="AZ505" s="125">
        <f>Hydropower!AO247</f>
        <v>3706.4584126225836</v>
      </c>
      <c r="BA505" s="125">
        <f>Hydropower!AP247</f>
        <v>3706.4584126225836</v>
      </c>
      <c r="BB505" s="125">
        <f>Hydropower!AQ247</f>
        <v>3706.4584126225836</v>
      </c>
      <c r="BC505" s="125">
        <f>Hydropower!AR247</f>
        <v>3706.4584126225836</v>
      </c>
      <c r="BD505" s="125">
        <f>Hydropower!AS247</f>
        <v>3706.4584126225836</v>
      </c>
      <c r="BE505" s="125">
        <f>Hydropower!AT247</f>
        <v>3706.4584126225836</v>
      </c>
      <c r="BF505" s="125">
        <f>Hydropower!AU247</f>
        <v>3706.4584126225836</v>
      </c>
      <c r="BG505" s="125">
        <f>Hydropower!AV247</f>
        <v>3706.4584126225836</v>
      </c>
      <c r="BI505"/>
      <c r="BJ505" s="438">
        <v>40</v>
      </c>
      <c r="BK505" s="442" t="s">
        <v>649</v>
      </c>
      <c r="BL505" s="457">
        <v>0.18901100000000001</v>
      </c>
      <c r="BM505" s="457">
        <v>11498.04777919226</v>
      </c>
      <c r="BN505" s="457"/>
      <c r="BO505" s="457">
        <v>0.72323344088956132</v>
      </c>
      <c r="BP505" s="457"/>
      <c r="BQ505" s="465">
        <f t="shared" si="48"/>
        <v>0</v>
      </c>
      <c r="BR505"/>
      <c r="CP505" s="161"/>
      <c r="CQ505" s="161"/>
      <c r="CR505" s="161"/>
      <c r="CT505" s="15"/>
      <c r="DE505" s="335">
        <v>80</v>
      </c>
      <c r="DF505" s="334" t="s">
        <v>649</v>
      </c>
      <c r="DG505" s="456">
        <v>15.001626999999999</v>
      </c>
      <c r="DH505" s="456">
        <v>9073.4662107853874</v>
      </c>
      <c r="DI505" s="470"/>
      <c r="DJ505" s="456">
        <v>0.665667452674643</v>
      </c>
      <c r="DK505" s="456"/>
      <c r="DL505" s="464">
        <f t="shared" si="49"/>
        <v>0</v>
      </c>
    </row>
    <row r="506" spans="4:116" s="4" customFormat="1" ht="14.1" customHeight="1" thickTop="1">
      <c r="D506" s="736"/>
      <c r="E506" s="8" t="str">
        <f>Hydropower!K248</f>
        <v>NSD 2 - low</v>
      </c>
      <c r="F506" s="9"/>
      <c r="G506" s="9"/>
      <c r="H506" s="9"/>
      <c r="I506" s="9"/>
      <c r="J506" s="9"/>
      <c r="K506" s="9"/>
      <c r="L506" s="9"/>
      <c r="M506" s="9"/>
      <c r="N506" s="9"/>
      <c r="O506" s="9"/>
      <c r="P506" s="9"/>
      <c r="Q506" s="9"/>
      <c r="R506" s="9"/>
      <c r="S506" s="123"/>
      <c r="T506" s="123"/>
      <c r="U506" s="123"/>
      <c r="V506" s="123"/>
      <c r="W506" s="123">
        <f>Hydropower!L248</f>
        <v>4843.8469962742101</v>
      </c>
      <c r="X506" s="123">
        <f>Hydropower!M248</f>
        <v>4843.8469962742101</v>
      </c>
      <c r="Y506" s="123">
        <f>Hydropower!N248</f>
        <v>4843.8469962742101</v>
      </c>
      <c r="Z506" s="123">
        <f>Hydropower!O248</f>
        <v>4843.8469962742101</v>
      </c>
      <c r="AA506" s="123">
        <f>Hydropower!P248</f>
        <v>4843.8469962742101</v>
      </c>
      <c r="AB506" s="123">
        <f>Hydropower!Q248</f>
        <v>4843.8469962742101</v>
      </c>
      <c r="AC506" s="123">
        <f>Hydropower!R248</f>
        <v>4843.8469962742101</v>
      </c>
      <c r="AD506" s="123">
        <f>Hydropower!S248</f>
        <v>4843.8469962742101</v>
      </c>
      <c r="AE506" s="123">
        <f>Hydropower!T248</f>
        <v>4843.8469962742101</v>
      </c>
      <c r="AF506" s="123">
        <f>Hydropower!U248</f>
        <v>4843.8469962742101</v>
      </c>
      <c r="AG506" s="123">
        <f>Hydropower!V248</f>
        <v>4843.8469962742101</v>
      </c>
      <c r="AH506" s="123">
        <f>Hydropower!W248</f>
        <v>4843.8469962742101</v>
      </c>
      <c r="AI506" s="123">
        <f>Hydropower!X248</f>
        <v>4843.8469962742101</v>
      </c>
      <c r="AJ506" s="123">
        <f>Hydropower!Y248</f>
        <v>4843.8469962742101</v>
      </c>
      <c r="AK506" s="123">
        <f>Hydropower!Z248</f>
        <v>4843.8469962742101</v>
      </c>
      <c r="AL506" s="123">
        <f>Hydropower!AA248</f>
        <v>4843.8469962742101</v>
      </c>
      <c r="AM506" s="123">
        <f>Hydropower!AB248</f>
        <v>4843.8469962742101</v>
      </c>
      <c r="AN506" s="123">
        <f>Hydropower!AC248</f>
        <v>4843.8469962742101</v>
      </c>
      <c r="AO506" s="123">
        <f>Hydropower!AD248</f>
        <v>4843.8469962742101</v>
      </c>
      <c r="AP506" s="123">
        <f>Hydropower!AE248</f>
        <v>4843.8469962742101</v>
      </c>
      <c r="AQ506" s="123">
        <f>Hydropower!AF248</f>
        <v>4843.8469962742101</v>
      </c>
      <c r="AR506" s="123">
        <f>Hydropower!AG248</f>
        <v>4843.8469962742101</v>
      </c>
      <c r="AS506" s="123">
        <f>Hydropower!AH248</f>
        <v>4843.8469962742101</v>
      </c>
      <c r="AT506" s="123">
        <f>Hydropower!AI248</f>
        <v>4843.8469962742101</v>
      </c>
      <c r="AU506" s="123">
        <f>Hydropower!AJ248</f>
        <v>4843.8469962742101</v>
      </c>
      <c r="AV506" s="123">
        <f>Hydropower!AK248</f>
        <v>4843.8469962742101</v>
      </c>
      <c r="AW506" s="123">
        <f>Hydropower!AL248</f>
        <v>4843.8469962742101</v>
      </c>
      <c r="AX506" s="123">
        <f>Hydropower!AM248</f>
        <v>4843.8469962742101</v>
      </c>
      <c r="AY506" s="123">
        <f>Hydropower!AN248</f>
        <v>4843.8469962742101</v>
      </c>
      <c r="AZ506" s="123">
        <f>Hydropower!AO248</f>
        <v>4843.8469962742101</v>
      </c>
      <c r="BA506" s="123">
        <f>Hydropower!AP248</f>
        <v>4843.8469962742101</v>
      </c>
      <c r="BB506" s="123">
        <f>Hydropower!AQ248</f>
        <v>4843.8469962742101</v>
      </c>
      <c r="BC506" s="123">
        <f>Hydropower!AR248</f>
        <v>4843.8469962742101</v>
      </c>
      <c r="BD506" s="123">
        <f>Hydropower!AS248</f>
        <v>4843.8469962742101</v>
      </c>
      <c r="BE506" s="123">
        <f>Hydropower!AT248</f>
        <v>4843.8469962742101</v>
      </c>
      <c r="BF506" s="123">
        <f>Hydropower!AU248</f>
        <v>4843.8469962742101</v>
      </c>
      <c r="BG506" s="123">
        <f>Hydropower!AV248</f>
        <v>4843.8469962742101</v>
      </c>
      <c r="BI506"/>
      <c r="BJ506" s="438">
        <v>126</v>
      </c>
      <c r="BK506" s="442" t="s">
        <v>649</v>
      </c>
      <c r="BL506" s="457">
        <v>3.0230589999999999</v>
      </c>
      <c r="BM506" s="457">
        <v>10549.597380457939</v>
      </c>
      <c r="BN506" s="457"/>
      <c r="BO506" s="457">
        <v>0.66326271444775053</v>
      </c>
      <c r="BP506" s="457"/>
      <c r="BQ506" s="465">
        <f t="shared" si="48"/>
        <v>0</v>
      </c>
      <c r="BR506"/>
      <c r="CP506" s="161"/>
      <c r="CQ506" s="161"/>
      <c r="CR506" s="161"/>
      <c r="CT506" s="15"/>
      <c r="DE506" s="335">
        <v>84</v>
      </c>
      <c r="DF506" s="334" t="s">
        <v>647</v>
      </c>
      <c r="DG506" s="456">
        <v>9.1810410000000005</v>
      </c>
      <c r="DH506" s="456">
        <v>8461.6389951036981</v>
      </c>
      <c r="DI506" s="470"/>
      <c r="DJ506" s="456">
        <v>0.62108018895129247</v>
      </c>
      <c r="DK506" s="456"/>
      <c r="DL506" s="464">
        <f t="shared" si="49"/>
        <v>0</v>
      </c>
    </row>
    <row r="507" spans="4:116" s="4" customFormat="1" ht="14.1" customHeight="1">
      <c r="D507" s="736"/>
      <c r="E507" s="8" t="str">
        <f>Hydropower!K249</f>
        <v>NSD 2 - mid</v>
      </c>
      <c r="F507" s="9"/>
      <c r="G507" s="9"/>
      <c r="H507" s="9"/>
      <c r="I507" s="9"/>
      <c r="J507" s="9"/>
      <c r="K507" s="9"/>
      <c r="L507" s="9"/>
      <c r="M507" s="9"/>
      <c r="N507" s="9"/>
      <c r="O507" s="9"/>
      <c r="P507" s="9"/>
      <c r="Q507" s="9"/>
      <c r="R507" s="9"/>
      <c r="S507" s="124"/>
      <c r="T507" s="124"/>
      <c r="U507" s="124"/>
      <c r="V507" s="124">
        <f>Hydropower!L42</f>
        <v>4843.8469962742101</v>
      </c>
      <c r="W507" s="124">
        <f>Hydropower!L249</f>
        <v>4843.8469962742101</v>
      </c>
      <c r="X507" s="124">
        <f>Hydropower!M249</f>
        <v>4843.8469962742101</v>
      </c>
      <c r="Y507" s="124">
        <f>Hydropower!N249</f>
        <v>4843.8469962742101</v>
      </c>
      <c r="Z507" s="124">
        <f>Hydropower!O249</f>
        <v>4843.8469962742101</v>
      </c>
      <c r="AA507" s="124">
        <f>Hydropower!P249</f>
        <v>4843.8469962742101</v>
      </c>
      <c r="AB507" s="124">
        <f>Hydropower!Q249</f>
        <v>4843.8469962742101</v>
      </c>
      <c r="AC507" s="124">
        <f>Hydropower!R249</f>
        <v>4843.8469962742101</v>
      </c>
      <c r="AD507" s="124">
        <f>Hydropower!S249</f>
        <v>4843.8469962742101</v>
      </c>
      <c r="AE507" s="124">
        <f>Hydropower!T249</f>
        <v>4843.8469962742101</v>
      </c>
      <c r="AF507" s="124">
        <f>Hydropower!U249</f>
        <v>4843.8469962742101</v>
      </c>
      <c r="AG507" s="124">
        <f>Hydropower!V249</f>
        <v>4843.8469962742101</v>
      </c>
      <c r="AH507" s="124">
        <f>Hydropower!W249</f>
        <v>4843.8469962742101</v>
      </c>
      <c r="AI507" s="124">
        <f>Hydropower!X249</f>
        <v>4843.8469962742101</v>
      </c>
      <c r="AJ507" s="124">
        <f>Hydropower!Y249</f>
        <v>4843.8469962742101</v>
      </c>
      <c r="AK507" s="124">
        <f>Hydropower!Z249</f>
        <v>4843.8469962742101</v>
      </c>
      <c r="AL507" s="124">
        <f>Hydropower!AA249</f>
        <v>4843.8469962742101</v>
      </c>
      <c r="AM507" s="124">
        <f>Hydropower!AB249</f>
        <v>4843.8469962742101</v>
      </c>
      <c r="AN507" s="124">
        <f>Hydropower!AC249</f>
        <v>4843.8469962742101</v>
      </c>
      <c r="AO507" s="124">
        <f>Hydropower!AD249</f>
        <v>4843.8469962742101</v>
      </c>
      <c r="AP507" s="124">
        <f>Hydropower!AE249</f>
        <v>4843.8469962742101</v>
      </c>
      <c r="AQ507" s="124">
        <f>Hydropower!AF249</f>
        <v>4843.8469962742101</v>
      </c>
      <c r="AR507" s="124">
        <f>Hydropower!AG249</f>
        <v>4843.8469962742101</v>
      </c>
      <c r="AS507" s="124">
        <f>Hydropower!AH249</f>
        <v>4843.8469962742101</v>
      </c>
      <c r="AT507" s="124">
        <f>Hydropower!AI249</f>
        <v>4843.8469962742101</v>
      </c>
      <c r="AU507" s="124">
        <f>Hydropower!AJ249</f>
        <v>4843.8469962742101</v>
      </c>
      <c r="AV507" s="124">
        <f>Hydropower!AK249</f>
        <v>4843.8469962742101</v>
      </c>
      <c r="AW507" s="124">
        <f>Hydropower!AL249</f>
        <v>4843.8469962742101</v>
      </c>
      <c r="AX507" s="124">
        <f>Hydropower!AM249</f>
        <v>4843.8469962742101</v>
      </c>
      <c r="AY507" s="124">
        <f>Hydropower!AN249</f>
        <v>4843.8469962742101</v>
      </c>
      <c r="AZ507" s="124">
        <f>Hydropower!AO249</f>
        <v>4843.8469962742101</v>
      </c>
      <c r="BA507" s="124">
        <f>Hydropower!AP249</f>
        <v>4843.8469962742101</v>
      </c>
      <c r="BB507" s="124">
        <f>Hydropower!AQ249</f>
        <v>4843.8469962742101</v>
      </c>
      <c r="BC507" s="124">
        <f>Hydropower!AR249</f>
        <v>4843.8469962742101</v>
      </c>
      <c r="BD507" s="124">
        <f>Hydropower!AS249</f>
        <v>4843.8469962742101</v>
      </c>
      <c r="BE507" s="124">
        <f>Hydropower!AT249</f>
        <v>4843.8469962742101</v>
      </c>
      <c r="BF507" s="124">
        <f>Hydropower!AU249</f>
        <v>4843.8469962742101</v>
      </c>
      <c r="BG507" s="124">
        <f>Hydropower!AV249</f>
        <v>4843.8469962742101</v>
      </c>
      <c r="BI507"/>
      <c r="BJ507" s="438">
        <v>87</v>
      </c>
      <c r="BK507" s="442" t="s">
        <v>650</v>
      </c>
      <c r="BL507" s="457">
        <v>4.4347969999999979</v>
      </c>
      <c r="BM507" s="457">
        <v>9237.4913713346668</v>
      </c>
      <c r="BN507" s="457"/>
      <c r="BO507" s="457">
        <v>0.58117676272723895</v>
      </c>
      <c r="BP507" s="457"/>
      <c r="BQ507" s="465">
        <f t="shared" si="48"/>
        <v>0</v>
      </c>
      <c r="BR507"/>
      <c r="CP507" s="161"/>
      <c r="CQ507" s="161"/>
      <c r="CR507" s="161"/>
      <c r="CT507" s="15"/>
      <c r="DE507" s="335">
        <v>40</v>
      </c>
      <c r="DF507" s="334" t="s">
        <v>648</v>
      </c>
      <c r="DG507" s="456">
        <v>61.046267</v>
      </c>
      <c r="DH507" s="456">
        <v>9686.6579334415928</v>
      </c>
      <c r="DI507" s="470"/>
      <c r="DJ507" s="456">
        <v>0.70977343015510619</v>
      </c>
      <c r="DK507" s="456"/>
      <c r="DL507" s="464">
        <f t="shared" si="49"/>
        <v>0</v>
      </c>
    </row>
    <row r="508" spans="4:116" s="4" customFormat="1" ht="14.1" customHeight="1" thickBot="1">
      <c r="D508" s="736"/>
      <c r="E508" s="8" t="str">
        <f>Hydropower!K250</f>
        <v>NSD 2 - high</v>
      </c>
      <c r="F508" s="9"/>
      <c r="G508" s="9"/>
      <c r="H508" s="9"/>
      <c r="I508" s="9"/>
      <c r="J508" s="9"/>
      <c r="K508" s="9"/>
      <c r="L508" s="9"/>
      <c r="M508" s="9"/>
      <c r="N508" s="9"/>
      <c r="O508" s="9"/>
      <c r="P508" s="9"/>
      <c r="Q508" s="9"/>
      <c r="R508" s="9"/>
      <c r="S508" s="125"/>
      <c r="T508" s="125"/>
      <c r="U508" s="125"/>
      <c r="V508" s="125"/>
      <c r="W508" s="125">
        <f>Hydropower!L250</f>
        <v>4843.8469962742101</v>
      </c>
      <c r="X508" s="125">
        <f>Hydropower!M250</f>
        <v>4843.8469962742101</v>
      </c>
      <c r="Y508" s="125">
        <f>Hydropower!N250</f>
        <v>4843.8469962742101</v>
      </c>
      <c r="Z508" s="125">
        <f>Hydropower!O250</f>
        <v>4843.8469962742101</v>
      </c>
      <c r="AA508" s="125">
        <f>Hydropower!P250</f>
        <v>4843.8469962742101</v>
      </c>
      <c r="AB508" s="125">
        <f>Hydropower!Q250</f>
        <v>4843.8469962742101</v>
      </c>
      <c r="AC508" s="125">
        <f>Hydropower!R250</f>
        <v>4843.8469962742101</v>
      </c>
      <c r="AD508" s="125">
        <f>Hydropower!S250</f>
        <v>4843.8469962742101</v>
      </c>
      <c r="AE508" s="125">
        <f>Hydropower!T250</f>
        <v>4843.8469962742101</v>
      </c>
      <c r="AF508" s="125">
        <f>Hydropower!U250</f>
        <v>4843.8469962742101</v>
      </c>
      <c r="AG508" s="125">
        <f>Hydropower!V250</f>
        <v>4843.8469962742101</v>
      </c>
      <c r="AH508" s="125">
        <f>Hydropower!W250</f>
        <v>4843.8469962742101</v>
      </c>
      <c r="AI508" s="125">
        <f>Hydropower!X250</f>
        <v>4843.8469962742101</v>
      </c>
      <c r="AJ508" s="125">
        <f>Hydropower!Y250</f>
        <v>4843.8469962742101</v>
      </c>
      <c r="AK508" s="125">
        <f>Hydropower!Z250</f>
        <v>4843.8469962742101</v>
      </c>
      <c r="AL508" s="125">
        <f>Hydropower!AA250</f>
        <v>4843.8469962742101</v>
      </c>
      <c r="AM508" s="125">
        <f>Hydropower!AB250</f>
        <v>4843.8469962742101</v>
      </c>
      <c r="AN508" s="125">
        <f>Hydropower!AC250</f>
        <v>4843.8469962742101</v>
      </c>
      <c r="AO508" s="125">
        <f>Hydropower!AD250</f>
        <v>4843.8469962742101</v>
      </c>
      <c r="AP508" s="125">
        <f>Hydropower!AE250</f>
        <v>4843.8469962742101</v>
      </c>
      <c r="AQ508" s="125">
        <f>Hydropower!AF250</f>
        <v>4843.8469962742101</v>
      </c>
      <c r="AR508" s="125">
        <f>Hydropower!AG250</f>
        <v>4843.8469962742101</v>
      </c>
      <c r="AS508" s="125">
        <f>Hydropower!AH250</f>
        <v>4843.8469962742101</v>
      </c>
      <c r="AT508" s="125">
        <f>Hydropower!AI250</f>
        <v>4843.8469962742101</v>
      </c>
      <c r="AU508" s="125">
        <f>Hydropower!AJ250</f>
        <v>4843.8469962742101</v>
      </c>
      <c r="AV508" s="125">
        <f>Hydropower!AK250</f>
        <v>4843.8469962742101</v>
      </c>
      <c r="AW508" s="125">
        <f>Hydropower!AL250</f>
        <v>4843.8469962742101</v>
      </c>
      <c r="AX508" s="125">
        <f>Hydropower!AM250</f>
        <v>4843.8469962742101</v>
      </c>
      <c r="AY508" s="125">
        <f>Hydropower!AN250</f>
        <v>4843.8469962742101</v>
      </c>
      <c r="AZ508" s="125">
        <f>Hydropower!AO250</f>
        <v>4843.8469962742101</v>
      </c>
      <c r="BA508" s="125">
        <f>Hydropower!AP250</f>
        <v>4843.8469962742101</v>
      </c>
      <c r="BB508" s="125">
        <f>Hydropower!AQ250</f>
        <v>4843.8469962742101</v>
      </c>
      <c r="BC508" s="125">
        <f>Hydropower!AR250</f>
        <v>4843.8469962742101</v>
      </c>
      <c r="BD508" s="125">
        <f>Hydropower!AS250</f>
        <v>4843.8469962742101</v>
      </c>
      <c r="BE508" s="125">
        <f>Hydropower!AT250</f>
        <v>4843.8469962742101</v>
      </c>
      <c r="BF508" s="125">
        <f>Hydropower!AU250</f>
        <v>4843.8469962742101</v>
      </c>
      <c r="BG508" s="125">
        <f>Hydropower!AV250</f>
        <v>4843.8469962742101</v>
      </c>
      <c r="BI508"/>
      <c r="BJ508" s="438">
        <v>38</v>
      </c>
      <c r="BK508" s="442" t="s">
        <v>648</v>
      </c>
      <c r="BL508" s="457">
        <v>0.47740800000000005</v>
      </c>
      <c r="BM508" s="457">
        <v>8371.364481797511</v>
      </c>
      <c r="BN508" s="457"/>
      <c r="BO508" s="457">
        <v>0.52663516893288254</v>
      </c>
      <c r="BP508" s="457"/>
      <c r="BQ508" s="465">
        <f t="shared" si="48"/>
        <v>0</v>
      </c>
      <c r="BR508"/>
      <c r="CP508" s="161"/>
      <c r="CQ508" s="161"/>
      <c r="CR508" s="161"/>
      <c r="CT508" s="15"/>
      <c r="DE508" s="335">
        <v>109</v>
      </c>
      <c r="DF508" s="334" t="s">
        <v>649</v>
      </c>
      <c r="DG508" s="456">
        <v>48.168122999999994</v>
      </c>
      <c r="DH508" s="456">
        <v>7441.0605962522586</v>
      </c>
      <c r="DI508" s="470"/>
      <c r="DJ508" s="456">
        <v>0.54707710032087642</v>
      </c>
      <c r="DK508" s="456"/>
      <c r="DL508" s="464">
        <f t="shared" si="49"/>
        <v>0</v>
      </c>
    </row>
    <row r="509" spans="4:116" s="4" customFormat="1" ht="14.1" customHeight="1" thickTop="1">
      <c r="D509" s="736"/>
      <c r="E509" s="8" t="str">
        <f>Hydropower!K251</f>
        <v>NSD 3 - low</v>
      </c>
      <c r="F509" s="9"/>
      <c r="G509" s="9"/>
      <c r="H509" s="9"/>
      <c r="I509" s="9"/>
      <c r="J509" s="9"/>
      <c r="K509" s="9"/>
      <c r="L509" s="9"/>
      <c r="M509" s="9"/>
      <c r="N509" s="9"/>
      <c r="O509" s="9"/>
      <c r="P509" s="9"/>
      <c r="Q509" s="9"/>
      <c r="R509" s="9"/>
      <c r="S509" s="123"/>
      <c r="T509" s="123"/>
      <c r="U509" s="123"/>
      <c r="V509" s="123"/>
      <c r="W509" s="123">
        <f>Hydropower!L251</f>
        <v>5738.5997361865157</v>
      </c>
      <c r="X509" s="123">
        <f>Hydropower!M251</f>
        <v>5738.5997361865157</v>
      </c>
      <c r="Y509" s="123">
        <f>Hydropower!N251</f>
        <v>5738.5997361865157</v>
      </c>
      <c r="Z509" s="123">
        <f>Hydropower!O251</f>
        <v>5738.5997361865157</v>
      </c>
      <c r="AA509" s="123">
        <f>Hydropower!P251</f>
        <v>5738.5997361865157</v>
      </c>
      <c r="AB509" s="123">
        <f>Hydropower!Q251</f>
        <v>5738.5997361865157</v>
      </c>
      <c r="AC509" s="123">
        <f>Hydropower!R251</f>
        <v>5738.5997361865157</v>
      </c>
      <c r="AD509" s="123">
        <f>Hydropower!S251</f>
        <v>5738.5997361865157</v>
      </c>
      <c r="AE509" s="123">
        <f>Hydropower!T251</f>
        <v>5738.5997361865157</v>
      </c>
      <c r="AF509" s="123">
        <f>Hydropower!U251</f>
        <v>5738.5997361865157</v>
      </c>
      <c r="AG509" s="123">
        <f>Hydropower!V251</f>
        <v>5738.5997361865157</v>
      </c>
      <c r="AH509" s="123">
        <f>Hydropower!W251</f>
        <v>5738.5997361865157</v>
      </c>
      <c r="AI509" s="123">
        <f>Hydropower!X251</f>
        <v>5738.5997361865157</v>
      </c>
      <c r="AJ509" s="123">
        <f>Hydropower!Y251</f>
        <v>5738.5997361865157</v>
      </c>
      <c r="AK509" s="123">
        <f>Hydropower!Z251</f>
        <v>5738.5997361865157</v>
      </c>
      <c r="AL509" s="123">
        <f>Hydropower!AA251</f>
        <v>5738.5997361865157</v>
      </c>
      <c r="AM509" s="123">
        <f>Hydropower!AB251</f>
        <v>5738.5997361865157</v>
      </c>
      <c r="AN509" s="123">
        <f>Hydropower!AC251</f>
        <v>5738.5997361865157</v>
      </c>
      <c r="AO509" s="123">
        <f>Hydropower!AD251</f>
        <v>5738.5997361865157</v>
      </c>
      <c r="AP509" s="123">
        <f>Hydropower!AE251</f>
        <v>5738.5997361865157</v>
      </c>
      <c r="AQ509" s="123">
        <f>Hydropower!AF251</f>
        <v>5738.5997361865157</v>
      </c>
      <c r="AR509" s="123">
        <f>Hydropower!AG251</f>
        <v>5738.5997361865157</v>
      </c>
      <c r="AS509" s="123">
        <f>Hydropower!AH251</f>
        <v>5738.5997361865157</v>
      </c>
      <c r="AT509" s="123">
        <f>Hydropower!AI251</f>
        <v>5738.5997361865157</v>
      </c>
      <c r="AU509" s="123">
        <f>Hydropower!AJ251</f>
        <v>5738.5997361865157</v>
      </c>
      <c r="AV509" s="123">
        <f>Hydropower!AK251</f>
        <v>5738.5997361865157</v>
      </c>
      <c r="AW509" s="123">
        <f>Hydropower!AL251</f>
        <v>5738.5997361865157</v>
      </c>
      <c r="AX509" s="123">
        <f>Hydropower!AM251</f>
        <v>5738.5997361865157</v>
      </c>
      <c r="AY509" s="123">
        <f>Hydropower!AN251</f>
        <v>5738.5997361865157</v>
      </c>
      <c r="AZ509" s="123">
        <f>Hydropower!AO251</f>
        <v>5738.5997361865157</v>
      </c>
      <c r="BA509" s="123">
        <f>Hydropower!AP251</f>
        <v>5738.5997361865157</v>
      </c>
      <c r="BB509" s="123">
        <f>Hydropower!AQ251</f>
        <v>5738.5997361865157</v>
      </c>
      <c r="BC509" s="123">
        <f>Hydropower!AR251</f>
        <v>5738.5997361865157</v>
      </c>
      <c r="BD509" s="123">
        <f>Hydropower!AS251</f>
        <v>5738.5997361865157</v>
      </c>
      <c r="BE509" s="123">
        <f>Hydropower!AT251</f>
        <v>5738.5997361865157</v>
      </c>
      <c r="BF509" s="123">
        <f>Hydropower!AU251</f>
        <v>5738.5997361865157</v>
      </c>
      <c r="BG509" s="123">
        <f>Hydropower!AV251</f>
        <v>5738.5997361865157</v>
      </c>
      <c r="BI509"/>
      <c r="BJ509" s="438">
        <v>107</v>
      </c>
      <c r="BK509" s="442" t="s">
        <v>650</v>
      </c>
      <c r="BL509" s="457">
        <v>3.4915170000000009</v>
      </c>
      <c r="BM509" s="457">
        <v>9494.14003448929</v>
      </c>
      <c r="BN509" s="457"/>
      <c r="BO509" s="457">
        <v>0.59574049167853993</v>
      </c>
      <c r="BP509" s="457"/>
      <c r="BQ509" s="465">
        <f t="shared" si="48"/>
        <v>0</v>
      </c>
      <c r="BR509"/>
      <c r="CP509" s="161"/>
      <c r="CQ509" s="161"/>
      <c r="CR509" s="161"/>
      <c r="CT509" s="15"/>
      <c r="DE509" s="335">
        <v>117</v>
      </c>
      <c r="DF509" s="334" t="s">
        <v>650</v>
      </c>
      <c r="DG509" s="456">
        <v>23.037426999999997</v>
      </c>
      <c r="DH509" s="456">
        <v>8008.0830946596652</v>
      </c>
      <c r="DI509" s="470"/>
      <c r="DJ509" s="456">
        <v>0.58776482358878623</v>
      </c>
      <c r="DK509" s="456"/>
      <c r="DL509" s="464">
        <f t="shared" si="49"/>
        <v>0</v>
      </c>
    </row>
    <row r="510" spans="4:116" s="4" customFormat="1" ht="14.1" customHeight="1">
      <c r="D510" s="736"/>
      <c r="E510" s="8" t="str">
        <f>Hydropower!K252</f>
        <v>NSD 3 - mid</v>
      </c>
      <c r="F510" s="9"/>
      <c r="G510" s="9"/>
      <c r="H510" s="9"/>
      <c r="I510" s="9"/>
      <c r="J510" s="9"/>
      <c r="K510" s="9"/>
      <c r="L510" s="9"/>
      <c r="M510" s="9"/>
      <c r="N510" s="9"/>
      <c r="O510" s="9"/>
      <c r="P510" s="9"/>
      <c r="Q510" s="9"/>
      <c r="R510" s="9"/>
      <c r="S510" s="124"/>
      <c r="T510" s="124"/>
      <c r="U510" s="124"/>
      <c r="V510" s="124">
        <f>Hydropower!L43</f>
        <v>5738.5997361865157</v>
      </c>
      <c r="W510" s="124">
        <f>Hydropower!L252</f>
        <v>5738.5997361865157</v>
      </c>
      <c r="X510" s="124">
        <f>Hydropower!M252</f>
        <v>5738.5997361865157</v>
      </c>
      <c r="Y510" s="124">
        <f>Hydropower!N252</f>
        <v>5738.5997361865157</v>
      </c>
      <c r="Z510" s="124">
        <f>Hydropower!O252</f>
        <v>5738.5997361865157</v>
      </c>
      <c r="AA510" s="124">
        <f>Hydropower!P252</f>
        <v>5738.5997361865157</v>
      </c>
      <c r="AB510" s="124">
        <f>Hydropower!Q252</f>
        <v>5738.5997361865157</v>
      </c>
      <c r="AC510" s="124">
        <f>Hydropower!R252</f>
        <v>5738.5997361865157</v>
      </c>
      <c r="AD510" s="124">
        <f>Hydropower!S252</f>
        <v>5738.5997361865157</v>
      </c>
      <c r="AE510" s="124">
        <f>Hydropower!T252</f>
        <v>5738.5997361865157</v>
      </c>
      <c r="AF510" s="124">
        <f>Hydropower!U252</f>
        <v>5738.5997361865157</v>
      </c>
      <c r="AG510" s="124">
        <f>Hydropower!V252</f>
        <v>5738.5997361865157</v>
      </c>
      <c r="AH510" s="124">
        <f>Hydropower!W252</f>
        <v>5738.5997361865157</v>
      </c>
      <c r="AI510" s="124">
        <f>Hydropower!X252</f>
        <v>5738.5997361865157</v>
      </c>
      <c r="AJ510" s="124">
        <f>Hydropower!Y252</f>
        <v>5738.5997361865157</v>
      </c>
      <c r="AK510" s="124">
        <f>Hydropower!Z252</f>
        <v>5738.5997361865157</v>
      </c>
      <c r="AL510" s="124">
        <f>Hydropower!AA252</f>
        <v>5738.5997361865157</v>
      </c>
      <c r="AM510" s="124">
        <f>Hydropower!AB252</f>
        <v>5738.5997361865157</v>
      </c>
      <c r="AN510" s="124">
        <f>Hydropower!AC252</f>
        <v>5738.5997361865157</v>
      </c>
      <c r="AO510" s="124">
        <f>Hydropower!AD252</f>
        <v>5738.5997361865157</v>
      </c>
      <c r="AP510" s="124">
        <f>Hydropower!AE252</f>
        <v>5738.5997361865157</v>
      </c>
      <c r="AQ510" s="124">
        <f>Hydropower!AF252</f>
        <v>5738.5997361865157</v>
      </c>
      <c r="AR510" s="124">
        <f>Hydropower!AG252</f>
        <v>5738.5997361865157</v>
      </c>
      <c r="AS510" s="124">
        <f>Hydropower!AH252</f>
        <v>5738.5997361865157</v>
      </c>
      <c r="AT510" s="124">
        <f>Hydropower!AI252</f>
        <v>5738.5997361865157</v>
      </c>
      <c r="AU510" s="124">
        <f>Hydropower!AJ252</f>
        <v>5738.5997361865157</v>
      </c>
      <c r="AV510" s="124">
        <f>Hydropower!AK252</f>
        <v>5738.5997361865157</v>
      </c>
      <c r="AW510" s="124">
        <f>Hydropower!AL252</f>
        <v>5738.5997361865157</v>
      </c>
      <c r="AX510" s="124">
        <f>Hydropower!AM252</f>
        <v>5738.5997361865157</v>
      </c>
      <c r="AY510" s="124">
        <f>Hydropower!AN252</f>
        <v>5738.5997361865157</v>
      </c>
      <c r="AZ510" s="124">
        <f>Hydropower!AO252</f>
        <v>5738.5997361865157</v>
      </c>
      <c r="BA510" s="124">
        <f>Hydropower!AP252</f>
        <v>5738.5997361865157</v>
      </c>
      <c r="BB510" s="124">
        <f>Hydropower!AQ252</f>
        <v>5738.5997361865157</v>
      </c>
      <c r="BC510" s="124">
        <f>Hydropower!AR252</f>
        <v>5738.5997361865157</v>
      </c>
      <c r="BD510" s="124">
        <f>Hydropower!AS252</f>
        <v>5738.5997361865157</v>
      </c>
      <c r="BE510" s="124">
        <f>Hydropower!AT252</f>
        <v>5738.5997361865157</v>
      </c>
      <c r="BF510" s="124">
        <f>Hydropower!AU252</f>
        <v>5738.5997361865157</v>
      </c>
      <c r="BG510" s="124">
        <f>Hydropower!AV252</f>
        <v>5738.5997361865157</v>
      </c>
      <c r="BI510"/>
      <c r="BJ510" s="438">
        <v>86</v>
      </c>
      <c r="BK510" s="442" t="s">
        <v>649</v>
      </c>
      <c r="BL510" s="457">
        <v>0.72435799999999995</v>
      </c>
      <c r="BM510" s="457">
        <v>7516.3577396126784</v>
      </c>
      <c r="BN510" s="457"/>
      <c r="BO510" s="457">
        <v>0.47034534416900992</v>
      </c>
      <c r="BP510" s="457"/>
      <c r="BQ510" s="465">
        <f t="shared" si="48"/>
        <v>0</v>
      </c>
      <c r="BR510"/>
      <c r="CP510" s="161"/>
      <c r="CQ510" s="161"/>
      <c r="CR510" s="161"/>
      <c r="CT510" s="15"/>
      <c r="DE510" s="335">
        <v>38</v>
      </c>
      <c r="DF510" s="334" t="s">
        <v>647</v>
      </c>
      <c r="DG510" s="456">
        <v>7.2095680000000009</v>
      </c>
      <c r="DH510" s="456">
        <v>8953.2437342484445</v>
      </c>
      <c r="DI510" s="470"/>
      <c r="DJ510" s="456">
        <v>0.6559225889695498</v>
      </c>
      <c r="DK510" s="456"/>
      <c r="DL510" s="464">
        <f t="shared" si="49"/>
        <v>0</v>
      </c>
    </row>
    <row r="511" spans="4:116" s="4" customFormat="1" ht="14.1" customHeight="1" thickBot="1">
      <c r="D511" s="736"/>
      <c r="E511" s="8" t="str">
        <f>Hydropower!K253</f>
        <v>NSD 3 - high</v>
      </c>
      <c r="F511" s="9"/>
      <c r="G511" s="9"/>
      <c r="H511" s="9"/>
      <c r="I511" s="9"/>
      <c r="J511" s="9"/>
      <c r="K511" s="9"/>
      <c r="L511" s="9"/>
      <c r="M511" s="9"/>
      <c r="N511" s="9"/>
      <c r="O511" s="9"/>
      <c r="P511" s="9"/>
      <c r="Q511" s="9"/>
      <c r="R511" s="9"/>
      <c r="S511" s="125"/>
      <c r="T511" s="125"/>
      <c r="U511" s="125"/>
      <c r="V511" s="125"/>
      <c r="W511" s="125">
        <f>Hydropower!L253</f>
        <v>5738.5997361865157</v>
      </c>
      <c r="X511" s="125">
        <f>Hydropower!M253</f>
        <v>5738.5997361865157</v>
      </c>
      <c r="Y511" s="125">
        <f>Hydropower!N253</f>
        <v>5738.5997361865157</v>
      </c>
      <c r="Z511" s="125">
        <f>Hydropower!O253</f>
        <v>5738.5997361865157</v>
      </c>
      <c r="AA511" s="125">
        <f>Hydropower!P253</f>
        <v>5738.5997361865157</v>
      </c>
      <c r="AB511" s="125">
        <f>Hydropower!Q253</f>
        <v>5738.5997361865157</v>
      </c>
      <c r="AC511" s="125">
        <f>Hydropower!R253</f>
        <v>5738.5997361865157</v>
      </c>
      <c r="AD511" s="125">
        <f>Hydropower!S253</f>
        <v>5738.5997361865157</v>
      </c>
      <c r="AE511" s="125">
        <f>Hydropower!T253</f>
        <v>5738.5997361865157</v>
      </c>
      <c r="AF511" s="125">
        <f>Hydropower!U253</f>
        <v>5738.5997361865157</v>
      </c>
      <c r="AG511" s="125">
        <f>Hydropower!V253</f>
        <v>5738.5997361865157</v>
      </c>
      <c r="AH511" s="125">
        <f>Hydropower!W253</f>
        <v>5738.5997361865157</v>
      </c>
      <c r="AI511" s="125">
        <f>Hydropower!X253</f>
        <v>5738.5997361865157</v>
      </c>
      <c r="AJ511" s="125">
        <f>Hydropower!Y253</f>
        <v>5738.5997361865157</v>
      </c>
      <c r="AK511" s="125">
        <f>Hydropower!Z253</f>
        <v>5738.5997361865157</v>
      </c>
      <c r="AL511" s="125">
        <f>Hydropower!AA253</f>
        <v>5738.5997361865157</v>
      </c>
      <c r="AM511" s="125">
        <f>Hydropower!AB253</f>
        <v>5738.5997361865157</v>
      </c>
      <c r="AN511" s="125">
        <f>Hydropower!AC253</f>
        <v>5738.5997361865157</v>
      </c>
      <c r="AO511" s="125">
        <f>Hydropower!AD253</f>
        <v>5738.5997361865157</v>
      </c>
      <c r="AP511" s="125">
        <f>Hydropower!AE253</f>
        <v>5738.5997361865157</v>
      </c>
      <c r="AQ511" s="125">
        <f>Hydropower!AF253</f>
        <v>5738.5997361865157</v>
      </c>
      <c r="AR511" s="125">
        <f>Hydropower!AG253</f>
        <v>5738.5997361865157</v>
      </c>
      <c r="AS511" s="125">
        <f>Hydropower!AH253</f>
        <v>5738.5997361865157</v>
      </c>
      <c r="AT511" s="125">
        <f>Hydropower!AI253</f>
        <v>5738.5997361865157</v>
      </c>
      <c r="AU511" s="125">
        <f>Hydropower!AJ253</f>
        <v>5738.5997361865157</v>
      </c>
      <c r="AV511" s="125">
        <f>Hydropower!AK253</f>
        <v>5738.5997361865157</v>
      </c>
      <c r="AW511" s="125">
        <f>Hydropower!AL253</f>
        <v>5738.5997361865157</v>
      </c>
      <c r="AX511" s="125">
        <f>Hydropower!AM253</f>
        <v>5738.5997361865157</v>
      </c>
      <c r="AY511" s="125">
        <f>Hydropower!AN253</f>
        <v>5738.5997361865157</v>
      </c>
      <c r="AZ511" s="125">
        <f>Hydropower!AO253</f>
        <v>5738.5997361865157</v>
      </c>
      <c r="BA511" s="125">
        <f>Hydropower!AP253</f>
        <v>5738.5997361865157</v>
      </c>
      <c r="BB511" s="125">
        <f>Hydropower!AQ253</f>
        <v>5738.5997361865157</v>
      </c>
      <c r="BC511" s="125">
        <f>Hydropower!AR253</f>
        <v>5738.5997361865157</v>
      </c>
      <c r="BD511" s="125">
        <f>Hydropower!AS253</f>
        <v>5738.5997361865157</v>
      </c>
      <c r="BE511" s="125">
        <f>Hydropower!AT253</f>
        <v>5738.5997361865157</v>
      </c>
      <c r="BF511" s="125">
        <f>Hydropower!AU253</f>
        <v>5738.5997361865157</v>
      </c>
      <c r="BG511" s="125">
        <f>Hydropower!AV253</f>
        <v>5738.5997361865157</v>
      </c>
      <c r="BI511"/>
      <c r="BJ511" s="438">
        <v>78</v>
      </c>
      <c r="BK511" s="442" t="s">
        <v>649</v>
      </c>
      <c r="BL511" s="457">
        <v>0.40001600000000004</v>
      </c>
      <c r="BM511" s="457">
        <v>11373.84462605316</v>
      </c>
      <c r="BN511" s="457"/>
      <c r="BO511" s="457">
        <v>0.70577803174798748</v>
      </c>
      <c r="BP511" s="457"/>
      <c r="BQ511" s="465">
        <f t="shared" si="48"/>
        <v>0</v>
      </c>
      <c r="BR511"/>
      <c r="CP511" s="161"/>
      <c r="CQ511" s="161"/>
      <c r="CR511" s="161"/>
      <c r="CT511" s="15"/>
      <c r="DE511" s="335">
        <v>73</v>
      </c>
      <c r="DF511" s="334" t="s">
        <v>648</v>
      </c>
      <c r="DG511" s="456">
        <v>7.6210909999999998</v>
      </c>
      <c r="DH511" s="456">
        <v>7981.9930959723824</v>
      </c>
      <c r="DI511" s="470"/>
      <c r="DJ511" s="456">
        <v>0.58566705192659319</v>
      </c>
      <c r="DK511" s="456"/>
      <c r="DL511" s="464">
        <f t="shared" si="49"/>
        <v>0</v>
      </c>
    </row>
    <row r="512" spans="4:116" s="4" customFormat="1" ht="14.1" customHeight="1" thickTop="1">
      <c r="D512" s="736"/>
      <c r="E512" s="8" t="str">
        <f>Hydropower!K254</f>
        <v>NSD 4 - low</v>
      </c>
      <c r="F512" s="9"/>
      <c r="G512" s="9"/>
      <c r="H512" s="9"/>
      <c r="I512" s="9"/>
      <c r="J512" s="9"/>
      <c r="K512" s="9"/>
      <c r="L512" s="9"/>
      <c r="M512" s="9"/>
      <c r="N512" s="9"/>
      <c r="O512" s="9"/>
      <c r="P512" s="9"/>
      <c r="Q512" s="9"/>
      <c r="R512" s="9"/>
      <c r="S512" s="123"/>
      <c r="T512" s="123"/>
      <c r="U512" s="123"/>
      <c r="V512" s="123"/>
      <c r="W512" s="123">
        <f>Hydropower!L254</f>
        <v>6713.8403462402675</v>
      </c>
      <c r="X512" s="123">
        <f>Hydropower!M254</f>
        <v>6713.8403462402675</v>
      </c>
      <c r="Y512" s="123">
        <f>Hydropower!N254</f>
        <v>6713.8403462402675</v>
      </c>
      <c r="Z512" s="123">
        <f>Hydropower!O254</f>
        <v>6713.8403462402675</v>
      </c>
      <c r="AA512" s="123">
        <f>Hydropower!P254</f>
        <v>6713.8403462402675</v>
      </c>
      <c r="AB512" s="123">
        <f>Hydropower!Q254</f>
        <v>6713.8403462402675</v>
      </c>
      <c r="AC512" s="123">
        <f>Hydropower!R254</f>
        <v>6713.8403462402675</v>
      </c>
      <c r="AD512" s="123">
        <f>Hydropower!S254</f>
        <v>6713.8403462402675</v>
      </c>
      <c r="AE512" s="123">
        <f>Hydropower!T254</f>
        <v>6713.8403462402675</v>
      </c>
      <c r="AF512" s="123">
        <f>Hydropower!U254</f>
        <v>6713.8403462402675</v>
      </c>
      <c r="AG512" s="123">
        <f>Hydropower!V254</f>
        <v>6713.8403462402675</v>
      </c>
      <c r="AH512" s="123">
        <f>Hydropower!W254</f>
        <v>6713.8403462402675</v>
      </c>
      <c r="AI512" s="123">
        <f>Hydropower!X254</f>
        <v>6713.8403462402675</v>
      </c>
      <c r="AJ512" s="123">
        <f>Hydropower!Y254</f>
        <v>6713.8403462402675</v>
      </c>
      <c r="AK512" s="123">
        <f>Hydropower!Z254</f>
        <v>6713.8403462402675</v>
      </c>
      <c r="AL512" s="123">
        <f>Hydropower!AA254</f>
        <v>6713.8403462402675</v>
      </c>
      <c r="AM512" s="123">
        <f>Hydropower!AB254</f>
        <v>6713.8403462402675</v>
      </c>
      <c r="AN512" s="123">
        <f>Hydropower!AC254</f>
        <v>6713.8403462402675</v>
      </c>
      <c r="AO512" s="123">
        <f>Hydropower!AD254</f>
        <v>6713.8403462402675</v>
      </c>
      <c r="AP512" s="123">
        <f>Hydropower!AE254</f>
        <v>6713.8403462402675</v>
      </c>
      <c r="AQ512" s="123">
        <f>Hydropower!AF254</f>
        <v>6713.8403462402675</v>
      </c>
      <c r="AR512" s="123">
        <f>Hydropower!AG254</f>
        <v>6713.8403462402675</v>
      </c>
      <c r="AS512" s="123">
        <f>Hydropower!AH254</f>
        <v>6713.8403462402675</v>
      </c>
      <c r="AT512" s="123">
        <f>Hydropower!AI254</f>
        <v>6713.8403462402675</v>
      </c>
      <c r="AU512" s="123">
        <f>Hydropower!AJ254</f>
        <v>6713.8403462402675</v>
      </c>
      <c r="AV512" s="123">
        <f>Hydropower!AK254</f>
        <v>6713.8403462402675</v>
      </c>
      <c r="AW512" s="123">
        <f>Hydropower!AL254</f>
        <v>6713.8403462402675</v>
      </c>
      <c r="AX512" s="123">
        <f>Hydropower!AM254</f>
        <v>6713.8403462402675</v>
      </c>
      <c r="AY512" s="123">
        <f>Hydropower!AN254</f>
        <v>6713.8403462402675</v>
      </c>
      <c r="AZ512" s="123">
        <f>Hydropower!AO254</f>
        <v>6713.8403462402675</v>
      </c>
      <c r="BA512" s="123">
        <f>Hydropower!AP254</f>
        <v>6713.8403462402675</v>
      </c>
      <c r="BB512" s="123">
        <f>Hydropower!AQ254</f>
        <v>6713.8403462402675</v>
      </c>
      <c r="BC512" s="123">
        <f>Hydropower!AR254</f>
        <v>6713.8403462402675</v>
      </c>
      <c r="BD512" s="123">
        <f>Hydropower!AS254</f>
        <v>6713.8403462402675</v>
      </c>
      <c r="BE512" s="123">
        <f>Hydropower!AT254</f>
        <v>6713.8403462402675</v>
      </c>
      <c r="BF512" s="123">
        <f>Hydropower!AU254</f>
        <v>6713.8403462402675</v>
      </c>
      <c r="BG512" s="123">
        <f>Hydropower!AV254</f>
        <v>6713.8403462402675</v>
      </c>
      <c r="BI512"/>
      <c r="BJ512" s="438">
        <v>84</v>
      </c>
      <c r="BK512" s="442" t="s">
        <v>649</v>
      </c>
      <c r="BL512" s="457">
        <v>0.41834199999999999</v>
      </c>
      <c r="BM512" s="457">
        <v>10070.20601998163</v>
      </c>
      <c r="BN512" s="457"/>
      <c r="BO512" s="457">
        <v>0.62537762891732096</v>
      </c>
      <c r="BP512" s="457"/>
      <c r="BQ512" s="465">
        <f t="shared" si="48"/>
        <v>0</v>
      </c>
      <c r="BR512"/>
      <c r="CP512" s="161"/>
      <c r="CQ512" s="161"/>
      <c r="CR512" s="161"/>
      <c r="CT512" s="15"/>
      <c r="DE512" s="335">
        <v>63</v>
      </c>
      <c r="DF512" s="334" t="s">
        <v>648</v>
      </c>
      <c r="DG512" s="456">
        <v>48.562589000000003</v>
      </c>
      <c r="DH512" s="456">
        <v>7181.5834047124972</v>
      </c>
      <c r="DI512" s="470"/>
      <c r="DJ512" s="456">
        <v>0.5277380255389158</v>
      </c>
      <c r="DK512" s="456"/>
      <c r="DL512" s="464">
        <f t="shared" si="49"/>
        <v>0</v>
      </c>
    </row>
    <row r="513" spans="4:116" s="4" customFormat="1" ht="14.1" customHeight="1">
      <c r="D513" s="736"/>
      <c r="E513" s="8" t="str">
        <f>Hydropower!K255</f>
        <v>NSD 4 - mid</v>
      </c>
      <c r="F513" s="9"/>
      <c r="G513" s="9"/>
      <c r="H513" s="9"/>
      <c r="I513" s="9"/>
      <c r="J513" s="9"/>
      <c r="K513" s="9"/>
      <c r="L513" s="9"/>
      <c r="M513" s="9"/>
      <c r="N513" s="9"/>
      <c r="O513" s="9"/>
      <c r="P513" s="9"/>
      <c r="Q513" s="9"/>
      <c r="R513" s="9"/>
      <c r="S513" s="124"/>
      <c r="T513" s="124"/>
      <c r="U513" s="124"/>
      <c r="V513" s="124">
        <f>Hydropower!L44</f>
        <v>6713.8403462402675</v>
      </c>
      <c r="W513" s="124">
        <f>Hydropower!L255</f>
        <v>6713.8403462402675</v>
      </c>
      <c r="X513" s="124">
        <f>Hydropower!M255</f>
        <v>6713.8403462402675</v>
      </c>
      <c r="Y513" s="124">
        <f>Hydropower!N255</f>
        <v>6713.8403462402675</v>
      </c>
      <c r="Z513" s="124">
        <f>Hydropower!O255</f>
        <v>6713.8403462402675</v>
      </c>
      <c r="AA513" s="124">
        <f>Hydropower!P255</f>
        <v>6713.8403462402675</v>
      </c>
      <c r="AB513" s="124">
        <f>Hydropower!Q255</f>
        <v>6713.8403462402675</v>
      </c>
      <c r="AC513" s="124">
        <f>Hydropower!R255</f>
        <v>6713.8403462402675</v>
      </c>
      <c r="AD513" s="124">
        <f>Hydropower!S255</f>
        <v>6713.8403462402675</v>
      </c>
      <c r="AE513" s="124">
        <f>Hydropower!T255</f>
        <v>6713.8403462402675</v>
      </c>
      <c r="AF513" s="124">
        <f>Hydropower!U255</f>
        <v>6713.8403462402675</v>
      </c>
      <c r="AG513" s="124">
        <f>Hydropower!V255</f>
        <v>6713.8403462402675</v>
      </c>
      <c r="AH513" s="124">
        <f>Hydropower!W255</f>
        <v>6713.8403462402675</v>
      </c>
      <c r="AI513" s="124">
        <f>Hydropower!X255</f>
        <v>6713.8403462402675</v>
      </c>
      <c r="AJ513" s="124">
        <f>Hydropower!Y255</f>
        <v>6713.8403462402675</v>
      </c>
      <c r="AK513" s="124">
        <f>Hydropower!Z255</f>
        <v>6713.8403462402675</v>
      </c>
      <c r="AL513" s="124">
        <f>Hydropower!AA255</f>
        <v>6713.8403462402675</v>
      </c>
      <c r="AM513" s="124">
        <f>Hydropower!AB255</f>
        <v>6713.8403462402675</v>
      </c>
      <c r="AN513" s="124">
        <f>Hydropower!AC255</f>
        <v>6713.8403462402675</v>
      </c>
      <c r="AO513" s="124">
        <f>Hydropower!AD255</f>
        <v>6713.8403462402675</v>
      </c>
      <c r="AP513" s="124">
        <f>Hydropower!AE255</f>
        <v>6713.8403462402675</v>
      </c>
      <c r="AQ513" s="124">
        <f>Hydropower!AF255</f>
        <v>6713.8403462402675</v>
      </c>
      <c r="AR513" s="124">
        <f>Hydropower!AG255</f>
        <v>6713.8403462402675</v>
      </c>
      <c r="AS513" s="124">
        <f>Hydropower!AH255</f>
        <v>6713.8403462402675</v>
      </c>
      <c r="AT513" s="124">
        <f>Hydropower!AI255</f>
        <v>6713.8403462402675</v>
      </c>
      <c r="AU513" s="124">
        <f>Hydropower!AJ255</f>
        <v>6713.8403462402675</v>
      </c>
      <c r="AV513" s="124">
        <f>Hydropower!AK255</f>
        <v>6713.8403462402675</v>
      </c>
      <c r="AW513" s="124">
        <f>Hydropower!AL255</f>
        <v>6713.8403462402675</v>
      </c>
      <c r="AX513" s="124">
        <f>Hydropower!AM255</f>
        <v>6713.8403462402675</v>
      </c>
      <c r="AY513" s="124">
        <f>Hydropower!AN255</f>
        <v>6713.8403462402675</v>
      </c>
      <c r="AZ513" s="124">
        <f>Hydropower!AO255</f>
        <v>6713.8403462402675</v>
      </c>
      <c r="BA513" s="124">
        <f>Hydropower!AP255</f>
        <v>6713.8403462402675</v>
      </c>
      <c r="BB513" s="124">
        <f>Hydropower!AQ255</f>
        <v>6713.8403462402675</v>
      </c>
      <c r="BC513" s="124">
        <f>Hydropower!AR255</f>
        <v>6713.8403462402675</v>
      </c>
      <c r="BD513" s="124">
        <f>Hydropower!AS255</f>
        <v>6713.8403462402675</v>
      </c>
      <c r="BE513" s="124">
        <f>Hydropower!AT255</f>
        <v>6713.8403462402675</v>
      </c>
      <c r="BF513" s="124">
        <f>Hydropower!AU255</f>
        <v>6713.8403462402675</v>
      </c>
      <c r="BG513" s="124">
        <f>Hydropower!AV255</f>
        <v>6713.8403462402675</v>
      </c>
      <c r="BI513"/>
      <c r="BJ513" s="438">
        <v>104</v>
      </c>
      <c r="BK513" s="442" t="s">
        <v>650</v>
      </c>
      <c r="BL513" s="457">
        <v>0.23155400000000001</v>
      </c>
      <c r="BM513" s="457">
        <v>12015.943585997675</v>
      </c>
      <c r="BN513" s="457"/>
      <c r="BO513" s="457">
        <v>0.74418046693588291</v>
      </c>
      <c r="BP513" s="457"/>
      <c r="BQ513" s="465">
        <f t="shared" si="48"/>
        <v>0</v>
      </c>
      <c r="BR513"/>
      <c r="CP513" s="161"/>
      <c r="CQ513" s="161"/>
      <c r="CR513" s="161"/>
      <c r="CT513" s="15"/>
      <c r="DE513" s="335">
        <v>48</v>
      </c>
      <c r="DF513" s="334" t="s">
        <v>649</v>
      </c>
      <c r="DG513" s="456">
        <v>6.3138239999999994</v>
      </c>
      <c r="DH513" s="456">
        <v>8344.7577309176395</v>
      </c>
      <c r="DI513" s="470"/>
      <c r="DJ513" s="456">
        <v>0.61176593300183446</v>
      </c>
      <c r="DK513" s="456"/>
      <c r="DL513" s="464">
        <f t="shared" si="49"/>
        <v>0</v>
      </c>
    </row>
    <row r="514" spans="4:116" s="4" customFormat="1" ht="14.1" customHeight="1" thickBot="1">
      <c r="D514" s="736"/>
      <c r="E514" s="8" t="str">
        <f>Hydropower!K256</f>
        <v>NSD 4 - high</v>
      </c>
      <c r="F514" s="9"/>
      <c r="G514" s="9"/>
      <c r="H514" s="9"/>
      <c r="I514" s="9"/>
      <c r="J514" s="9"/>
      <c r="K514" s="9"/>
      <c r="L514" s="9"/>
      <c r="M514" s="9"/>
      <c r="N514" s="9"/>
      <c r="O514" s="9"/>
      <c r="P514" s="9"/>
      <c r="Q514" s="9"/>
      <c r="R514" s="9"/>
      <c r="S514" s="125"/>
      <c r="T514" s="125"/>
      <c r="U514" s="125"/>
      <c r="V514" s="125"/>
      <c r="W514" s="125">
        <f>Hydropower!L256</f>
        <v>6713.8403462402675</v>
      </c>
      <c r="X514" s="125">
        <f>Hydropower!M256</f>
        <v>6713.8403462402675</v>
      </c>
      <c r="Y514" s="125">
        <f>Hydropower!N256</f>
        <v>6713.8403462402675</v>
      </c>
      <c r="Z514" s="125">
        <f>Hydropower!O256</f>
        <v>6713.8403462402675</v>
      </c>
      <c r="AA514" s="125">
        <f>Hydropower!P256</f>
        <v>6713.8403462402675</v>
      </c>
      <c r="AB514" s="125">
        <f>Hydropower!Q256</f>
        <v>6713.8403462402675</v>
      </c>
      <c r="AC514" s="125">
        <f>Hydropower!R256</f>
        <v>6713.8403462402675</v>
      </c>
      <c r="AD514" s="125">
        <f>Hydropower!S256</f>
        <v>6713.8403462402675</v>
      </c>
      <c r="AE514" s="125">
        <f>Hydropower!T256</f>
        <v>6713.8403462402675</v>
      </c>
      <c r="AF514" s="125">
        <f>Hydropower!U256</f>
        <v>6713.8403462402675</v>
      </c>
      <c r="AG514" s="125">
        <f>Hydropower!V256</f>
        <v>6713.8403462402675</v>
      </c>
      <c r="AH514" s="125">
        <f>Hydropower!W256</f>
        <v>6713.8403462402675</v>
      </c>
      <c r="AI514" s="125">
        <f>Hydropower!X256</f>
        <v>6713.8403462402675</v>
      </c>
      <c r="AJ514" s="125">
        <f>Hydropower!Y256</f>
        <v>6713.8403462402675</v>
      </c>
      <c r="AK514" s="125">
        <f>Hydropower!Z256</f>
        <v>6713.8403462402675</v>
      </c>
      <c r="AL514" s="125">
        <f>Hydropower!AA256</f>
        <v>6713.8403462402675</v>
      </c>
      <c r="AM514" s="125">
        <f>Hydropower!AB256</f>
        <v>6713.8403462402675</v>
      </c>
      <c r="AN514" s="125">
        <f>Hydropower!AC256</f>
        <v>6713.8403462402675</v>
      </c>
      <c r="AO514" s="125">
        <f>Hydropower!AD256</f>
        <v>6713.8403462402675</v>
      </c>
      <c r="AP514" s="125">
        <f>Hydropower!AE256</f>
        <v>6713.8403462402675</v>
      </c>
      <c r="AQ514" s="125">
        <f>Hydropower!AF256</f>
        <v>6713.8403462402675</v>
      </c>
      <c r="AR514" s="125">
        <f>Hydropower!AG256</f>
        <v>6713.8403462402675</v>
      </c>
      <c r="AS514" s="125">
        <f>Hydropower!AH256</f>
        <v>6713.8403462402675</v>
      </c>
      <c r="AT514" s="125">
        <f>Hydropower!AI256</f>
        <v>6713.8403462402675</v>
      </c>
      <c r="AU514" s="125">
        <f>Hydropower!AJ256</f>
        <v>6713.8403462402675</v>
      </c>
      <c r="AV514" s="125">
        <f>Hydropower!AK256</f>
        <v>6713.8403462402675</v>
      </c>
      <c r="AW514" s="125">
        <f>Hydropower!AL256</f>
        <v>6713.8403462402675</v>
      </c>
      <c r="AX514" s="125">
        <f>Hydropower!AM256</f>
        <v>6713.8403462402675</v>
      </c>
      <c r="AY514" s="125">
        <f>Hydropower!AN256</f>
        <v>6713.8403462402675</v>
      </c>
      <c r="AZ514" s="125">
        <f>Hydropower!AO256</f>
        <v>6713.8403462402675</v>
      </c>
      <c r="BA514" s="125">
        <f>Hydropower!AP256</f>
        <v>6713.8403462402675</v>
      </c>
      <c r="BB514" s="125">
        <f>Hydropower!AQ256</f>
        <v>6713.8403462402675</v>
      </c>
      <c r="BC514" s="125">
        <f>Hydropower!AR256</f>
        <v>6713.8403462402675</v>
      </c>
      <c r="BD514" s="125">
        <f>Hydropower!AS256</f>
        <v>6713.8403462402675</v>
      </c>
      <c r="BE514" s="125">
        <f>Hydropower!AT256</f>
        <v>6713.8403462402675</v>
      </c>
      <c r="BF514" s="125">
        <f>Hydropower!AU256</f>
        <v>6713.8403462402675</v>
      </c>
      <c r="BG514" s="125">
        <f>Hydropower!AV256</f>
        <v>6713.8403462402675</v>
      </c>
      <c r="BI514"/>
      <c r="BJ514" s="438">
        <v>112</v>
      </c>
      <c r="BK514" s="442" t="s">
        <v>651</v>
      </c>
      <c r="BL514" s="457">
        <v>18.283640999999989</v>
      </c>
      <c r="BM514" s="457">
        <v>9906.5164409391291</v>
      </c>
      <c r="BN514" s="457"/>
      <c r="BO514" s="457">
        <v>0.61378431958683977</v>
      </c>
      <c r="BP514" s="457"/>
      <c r="BQ514" s="465">
        <f t="shared" si="48"/>
        <v>0</v>
      </c>
      <c r="BR514"/>
      <c r="CP514" s="161"/>
      <c r="CQ514" s="161"/>
      <c r="CR514" s="161"/>
      <c r="CT514" s="15"/>
      <c r="DE514" s="335">
        <v>55</v>
      </c>
      <c r="DF514" s="334" t="s">
        <v>648</v>
      </c>
      <c r="DG514" s="456">
        <v>10.358785999999998</v>
      </c>
      <c r="DH514" s="456">
        <v>8040.7982876026763</v>
      </c>
      <c r="DI514" s="470"/>
      <c r="DJ514" s="456">
        <v>0.58972271670613119</v>
      </c>
      <c r="DK514" s="456"/>
      <c r="DL514" s="464">
        <f t="shared" si="49"/>
        <v>0</v>
      </c>
    </row>
    <row r="515" spans="4:116" s="4" customFormat="1" ht="14.1" customHeight="1" thickTop="1">
      <c r="D515" s="736"/>
      <c r="E515" s="8" t="str">
        <f>Hydropower!K257</f>
        <v>NSD 5 - low</v>
      </c>
      <c r="F515" s="9"/>
      <c r="G515" s="9"/>
      <c r="H515" s="9"/>
      <c r="I515" s="9"/>
      <c r="J515" s="9"/>
      <c r="K515" s="9"/>
      <c r="L515" s="9"/>
      <c r="M515" s="9"/>
      <c r="N515" s="9"/>
      <c r="O515" s="9"/>
      <c r="P515" s="9"/>
      <c r="Q515" s="9"/>
      <c r="R515" s="9"/>
      <c r="S515" s="123"/>
      <c r="T515" s="123"/>
      <c r="U515" s="123"/>
      <c r="V515" s="123"/>
      <c r="W515" s="123">
        <f>Hydropower!L257</f>
        <v>7814.7085059466963</v>
      </c>
      <c r="X515" s="123">
        <f>Hydropower!M257</f>
        <v>7814.7085059466963</v>
      </c>
      <c r="Y515" s="123">
        <f>Hydropower!N257</f>
        <v>7814.7085059466963</v>
      </c>
      <c r="Z515" s="123">
        <f>Hydropower!O257</f>
        <v>7814.7085059466963</v>
      </c>
      <c r="AA515" s="123">
        <f>Hydropower!P257</f>
        <v>7814.7085059466963</v>
      </c>
      <c r="AB515" s="123">
        <f>Hydropower!Q257</f>
        <v>7814.7085059466963</v>
      </c>
      <c r="AC515" s="123">
        <f>Hydropower!R257</f>
        <v>7814.7085059466963</v>
      </c>
      <c r="AD515" s="123">
        <f>Hydropower!S257</f>
        <v>7814.7085059466963</v>
      </c>
      <c r="AE515" s="123">
        <f>Hydropower!T257</f>
        <v>7814.7085059466963</v>
      </c>
      <c r="AF515" s="123">
        <f>Hydropower!U257</f>
        <v>7814.7085059466963</v>
      </c>
      <c r="AG515" s="123">
        <f>Hydropower!V257</f>
        <v>7814.7085059466963</v>
      </c>
      <c r="AH515" s="123">
        <f>Hydropower!W257</f>
        <v>7814.7085059466963</v>
      </c>
      <c r="AI515" s="123">
        <f>Hydropower!X257</f>
        <v>7814.7085059466963</v>
      </c>
      <c r="AJ515" s="123">
        <f>Hydropower!Y257</f>
        <v>7814.7085059466963</v>
      </c>
      <c r="AK515" s="123">
        <f>Hydropower!Z257</f>
        <v>7814.7085059466963</v>
      </c>
      <c r="AL515" s="123">
        <f>Hydropower!AA257</f>
        <v>7814.7085059466963</v>
      </c>
      <c r="AM515" s="123">
        <f>Hydropower!AB257</f>
        <v>7814.7085059466963</v>
      </c>
      <c r="AN515" s="123">
        <f>Hydropower!AC257</f>
        <v>7814.7085059466963</v>
      </c>
      <c r="AO515" s="123">
        <f>Hydropower!AD257</f>
        <v>7814.7085059466963</v>
      </c>
      <c r="AP515" s="123">
        <f>Hydropower!AE257</f>
        <v>7814.7085059466963</v>
      </c>
      <c r="AQ515" s="123">
        <f>Hydropower!AF257</f>
        <v>7814.7085059466963</v>
      </c>
      <c r="AR515" s="123">
        <f>Hydropower!AG257</f>
        <v>7814.7085059466963</v>
      </c>
      <c r="AS515" s="123">
        <f>Hydropower!AH257</f>
        <v>7814.7085059466963</v>
      </c>
      <c r="AT515" s="123">
        <f>Hydropower!AI257</f>
        <v>7814.7085059466963</v>
      </c>
      <c r="AU515" s="123">
        <f>Hydropower!AJ257</f>
        <v>7814.7085059466963</v>
      </c>
      <c r="AV515" s="123">
        <f>Hydropower!AK257</f>
        <v>7814.7085059466963</v>
      </c>
      <c r="AW515" s="123">
        <f>Hydropower!AL257</f>
        <v>7814.7085059466963</v>
      </c>
      <c r="AX515" s="123">
        <f>Hydropower!AM257</f>
        <v>7814.7085059466963</v>
      </c>
      <c r="AY515" s="123">
        <f>Hydropower!AN257</f>
        <v>7814.7085059466963</v>
      </c>
      <c r="AZ515" s="123">
        <f>Hydropower!AO257</f>
        <v>7814.7085059466963</v>
      </c>
      <c r="BA515" s="123">
        <f>Hydropower!AP257</f>
        <v>7814.7085059466963</v>
      </c>
      <c r="BB515" s="123">
        <f>Hydropower!AQ257</f>
        <v>7814.7085059466963</v>
      </c>
      <c r="BC515" s="123">
        <f>Hydropower!AR257</f>
        <v>7814.7085059466963</v>
      </c>
      <c r="BD515" s="123">
        <f>Hydropower!AS257</f>
        <v>7814.7085059466963</v>
      </c>
      <c r="BE515" s="123">
        <f>Hydropower!AT257</f>
        <v>7814.7085059466963</v>
      </c>
      <c r="BF515" s="123">
        <f>Hydropower!AU257</f>
        <v>7814.7085059466963</v>
      </c>
      <c r="BG515" s="123">
        <f>Hydropower!AV257</f>
        <v>7814.7085059466963</v>
      </c>
      <c r="BI515"/>
      <c r="BJ515" s="438">
        <v>42</v>
      </c>
      <c r="BK515" s="442" t="s">
        <v>648</v>
      </c>
      <c r="BL515" s="457">
        <v>1.0379179999999999</v>
      </c>
      <c r="BM515" s="457">
        <v>9418.7026744752002</v>
      </c>
      <c r="BN515" s="457"/>
      <c r="BO515" s="457">
        <v>0.58178177965366151</v>
      </c>
      <c r="BP515" s="457"/>
      <c r="BQ515" s="465">
        <f t="shared" si="48"/>
        <v>0</v>
      </c>
      <c r="BR515"/>
      <c r="CP515" s="161"/>
      <c r="CQ515" s="161"/>
      <c r="CR515" s="161"/>
      <c r="CT515" s="15"/>
      <c r="DE515" s="335">
        <v>118</v>
      </c>
      <c r="DF515" s="334" t="s">
        <v>651</v>
      </c>
      <c r="DG515" s="456">
        <v>54.757980000000003</v>
      </c>
      <c r="DH515" s="456">
        <v>8755.2471025283685</v>
      </c>
      <c r="DI515" s="470"/>
      <c r="DJ515" s="456">
        <v>0.64137912143026876</v>
      </c>
      <c r="DK515" s="456"/>
      <c r="DL515" s="464">
        <f t="shared" si="49"/>
        <v>0</v>
      </c>
    </row>
    <row r="516" spans="4:116" s="4" customFormat="1" ht="14.1" customHeight="1">
      <c r="D516" s="736"/>
      <c r="E516" s="8" t="str">
        <f>Hydropower!K258</f>
        <v>NSD 5 - mid</v>
      </c>
      <c r="F516" s="9"/>
      <c r="G516" s="9"/>
      <c r="H516" s="9"/>
      <c r="I516" s="9"/>
      <c r="J516" s="9"/>
      <c r="K516" s="9"/>
      <c r="L516" s="9"/>
      <c r="M516" s="9"/>
      <c r="N516" s="9"/>
      <c r="O516" s="9"/>
      <c r="P516" s="9"/>
      <c r="Q516" s="9"/>
      <c r="R516" s="9"/>
      <c r="S516" s="124"/>
      <c r="T516" s="124"/>
      <c r="U516" s="124"/>
      <c r="V516" s="124">
        <f>Hydropower!L45</f>
        <v>7814.7085059466963</v>
      </c>
      <c r="W516" s="124">
        <f>Hydropower!L258</f>
        <v>7814.7085059466963</v>
      </c>
      <c r="X516" s="124">
        <f>Hydropower!M258</f>
        <v>7814.7085059466963</v>
      </c>
      <c r="Y516" s="124">
        <f>Hydropower!N258</f>
        <v>7814.7085059466963</v>
      </c>
      <c r="Z516" s="124">
        <f>Hydropower!O258</f>
        <v>7814.7085059466963</v>
      </c>
      <c r="AA516" s="124">
        <f>Hydropower!P258</f>
        <v>7814.7085059466963</v>
      </c>
      <c r="AB516" s="124">
        <f>Hydropower!Q258</f>
        <v>7814.7085059466963</v>
      </c>
      <c r="AC516" s="124">
        <f>Hydropower!R258</f>
        <v>7814.7085059466963</v>
      </c>
      <c r="AD516" s="124">
        <f>Hydropower!S258</f>
        <v>7814.7085059466963</v>
      </c>
      <c r="AE516" s="124">
        <f>Hydropower!T258</f>
        <v>7814.7085059466963</v>
      </c>
      <c r="AF516" s="124">
        <f>Hydropower!U258</f>
        <v>7814.7085059466963</v>
      </c>
      <c r="AG516" s="124">
        <f>Hydropower!V258</f>
        <v>7814.7085059466963</v>
      </c>
      <c r="AH516" s="124">
        <f>Hydropower!W258</f>
        <v>7814.7085059466963</v>
      </c>
      <c r="AI516" s="124">
        <f>Hydropower!X258</f>
        <v>7814.7085059466963</v>
      </c>
      <c r="AJ516" s="124">
        <f>Hydropower!Y258</f>
        <v>7814.7085059466963</v>
      </c>
      <c r="AK516" s="124">
        <f>Hydropower!Z258</f>
        <v>7814.7085059466963</v>
      </c>
      <c r="AL516" s="124">
        <f>Hydropower!AA258</f>
        <v>7814.7085059466963</v>
      </c>
      <c r="AM516" s="124">
        <f>Hydropower!AB258</f>
        <v>7814.7085059466963</v>
      </c>
      <c r="AN516" s="124">
        <f>Hydropower!AC258</f>
        <v>7814.7085059466963</v>
      </c>
      <c r="AO516" s="124">
        <f>Hydropower!AD258</f>
        <v>7814.7085059466963</v>
      </c>
      <c r="AP516" s="124">
        <f>Hydropower!AE258</f>
        <v>7814.7085059466963</v>
      </c>
      <c r="AQ516" s="124">
        <f>Hydropower!AF258</f>
        <v>7814.7085059466963</v>
      </c>
      <c r="AR516" s="124">
        <f>Hydropower!AG258</f>
        <v>7814.7085059466963</v>
      </c>
      <c r="AS516" s="124">
        <f>Hydropower!AH258</f>
        <v>7814.7085059466963</v>
      </c>
      <c r="AT516" s="124">
        <f>Hydropower!AI258</f>
        <v>7814.7085059466963</v>
      </c>
      <c r="AU516" s="124">
        <f>Hydropower!AJ258</f>
        <v>7814.7085059466963</v>
      </c>
      <c r="AV516" s="124">
        <f>Hydropower!AK258</f>
        <v>7814.7085059466963</v>
      </c>
      <c r="AW516" s="124">
        <f>Hydropower!AL258</f>
        <v>7814.7085059466963</v>
      </c>
      <c r="AX516" s="124">
        <f>Hydropower!AM258</f>
        <v>7814.7085059466963</v>
      </c>
      <c r="AY516" s="124">
        <f>Hydropower!AN258</f>
        <v>7814.7085059466963</v>
      </c>
      <c r="AZ516" s="124">
        <f>Hydropower!AO258</f>
        <v>7814.7085059466963</v>
      </c>
      <c r="BA516" s="124">
        <f>Hydropower!AP258</f>
        <v>7814.7085059466963</v>
      </c>
      <c r="BB516" s="124">
        <f>Hydropower!AQ258</f>
        <v>7814.7085059466963</v>
      </c>
      <c r="BC516" s="124">
        <f>Hydropower!AR258</f>
        <v>7814.7085059466963</v>
      </c>
      <c r="BD516" s="124">
        <f>Hydropower!AS258</f>
        <v>7814.7085059466963</v>
      </c>
      <c r="BE516" s="124">
        <f>Hydropower!AT258</f>
        <v>7814.7085059466963</v>
      </c>
      <c r="BF516" s="124">
        <f>Hydropower!AU258</f>
        <v>7814.7085059466963</v>
      </c>
      <c r="BG516" s="124">
        <f>Hydropower!AV258</f>
        <v>7814.7085059466963</v>
      </c>
      <c r="BI516"/>
      <c r="BJ516" s="438">
        <v>77</v>
      </c>
      <c r="BK516" s="442" t="s">
        <v>650</v>
      </c>
      <c r="BL516" s="457">
        <v>0.56069399999999991</v>
      </c>
      <c r="BM516" s="457">
        <v>11520.602377192958</v>
      </c>
      <c r="BN516" s="457"/>
      <c r="BO516" s="457">
        <v>0.70933210430321458</v>
      </c>
      <c r="BP516" s="457"/>
      <c r="BQ516" s="465">
        <f t="shared" si="48"/>
        <v>0</v>
      </c>
      <c r="BR516"/>
      <c r="CP516" s="161"/>
      <c r="CQ516" s="161"/>
      <c r="CR516" s="161"/>
      <c r="CT516" s="15"/>
      <c r="DE516" s="335">
        <v>127</v>
      </c>
      <c r="DF516" s="334" t="s">
        <v>647</v>
      </c>
      <c r="DG516" s="456">
        <v>213.56860999999995</v>
      </c>
      <c r="DH516" s="456">
        <v>8797.7422127873251</v>
      </c>
      <c r="DI516" s="470"/>
      <c r="DJ516" s="456">
        <v>0.64415396780796919</v>
      </c>
      <c r="DK516" s="456"/>
      <c r="DL516" s="464">
        <f t="shared" si="49"/>
        <v>0</v>
      </c>
    </row>
    <row r="517" spans="4:116" s="4" customFormat="1" ht="14.1" customHeight="1" thickBot="1">
      <c r="D517" s="736"/>
      <c r="E517" s="8" t="str">
        <f>Hydropower!K259</f>
        <v>NSD 5 - high</v>
      </c>
      <c r="F517" s="9"/>
      <c r="G517" s="9"/>
      <c r="H517" s="9"/>
      <c r="I517" s="9"/>
      <c r="J517" s="9"/>
      <c r="K517" s="9"/>
      <c r="L517" s="9"/>
      <c r="M517" s="9"/>
      <c r="N517" s="9"/>
      <c r="O517" s="9"/>
      <c r="P517" s="9"/>
      <c r="Q517" s="9"/>
      <c r="R517" s="9"/>
      <c r="S517" s="125"/>
      <c r="T517" s="125"/>
      <c r="U517" s="125"/>
      <c r="V517" s="125"/>
      <c r="W517" s="125">
        <f>Hydropower!L259</f>
        <v>7814.7085059466963</v>
      </c>
      <c r="X517" s="125">
        <f>Hydropower!M259</f>
        <v>7814.7085059466963</v>
      </c>
      <c r="Y517" s="125">
        <f>Hydropower!N259</f>
        <v>7814.7085059466963</v>
      </c>
      <c r="Z517" s="125">
        <f>Hydropower!O259</f>
        <v>7814.7085059466963</v>
      </c>
      <c r="AA517" s="125">
        <f>Hydropower!P259</f>
        <v>7814.7085059466963</v>
      </c>
      <c r="AB517" s="125">
        <f>Hydropower!Q259</f>
        <v>7814.7085059466963</v>
      </c>
      <c r="AC517" s="125">
        <f>Hydropower!R259</f>
        <v>7814.7085059466963</v>
      </c>
      <c r="AD517" s="125">
        <f>Hydropower!S259</f>
        <v>7814.7085059466963</v>
      </c>
      <c r="AE517" s="125">
        <f>Hydropower!T259</f>
        <v>7814.7085059466963</v>
      </c>
      <c r="AF517" s="125">
        <f>Hydropower!U259</f>
        <v>7814.7085059466963</v>
      </c>
      <c r="AG517" s="125">
        <f>Hydropower!V259</f>
        <v>7814.7085059466963</v>
      </c>
      <c r="AH517" s="125">
        <f>Hydropower!W259</f>
        <v>7814.7085059466963</v>
      </c>
      <c r="AI517" s="125">
        <f>Hydropower!X259</f>
        <v>7814.7085059466963</v>
      </c>
      <c r="AJ517" s="125">
        <f>Hydropower!Y259</f>
        <v>7814.7085059466963</v>
      </c>
      <c r="AK517" s="125">
        <f>Hydropower!Z259</f>
        <v>7814.7085059466963</v>
      </c>
      <c r="AL517" s="125">
        <f>Hydropower!AA259</f>
        <v>7814.7085059466963</v>
      </c>
      <c r="AM517" s="125">
        <f>Hydropower!AB259</f>
        <v>7814.7085059466963</v>
      </c>
      <c r="AN517" s="125">
        <f>Hydropower!AC259</f>
        <v>7814.7085059466963</v>
      </c>
      <c r="AO517" s="125">
        <f>Hydropower!AD259</f>
        <v>7814.7085059466963</v>
      </c>
      <c r="AP517" s="125">
        <f>Hydropower!AE259</f>
        <v>7814.7085059466963</v>
      </c>
      <c r="AQ517" s="125">
        <f>Hydropower!AF259</f>
        <v>7814.7085059466963</v>
      </c>
      <c r="AR517" s="125">
        <f>Hydropower!AG259</f>
        <v>7814.7085059466963</v>
      </c>
      <c r="AS517" s="125">
        <f>Hydropower!AH259</f>
        <v>7814.7085059466963</v>
      </c>
      <c r="AT517" s="125">
        <f>Hydropower!AI259</f>
        <v>7814.7085059466963</v>
      </c>
      <c r="AU517" s="125">
        <f>Hydropower!AJ259</f>
        <v>7814.7085059466963</v>
      </c>
      <c r="AV517" s="125">
        <f>Hydropower!AK259</f>
        <v>7814.7085059466963</v>
      </c>
      <c r="AW517" s="125">
        <f>Hydropower!AL259</f>
        <v>7814.7085059466963</v>
      </c>
      <c r="AX517" s="125">
        <f>Hydropower!AM259</f>
        <v>7814.7085059466963</v>
      </c>
      <c r="AY517" s="125">
        <f>Hydropower!AN259</f>
        <v>7814.7085059466963</v>
      </c>
      <c r="AZ517" s="125">
        <f>Hydropower!AO259</f>
        <v>7814.7085059466963</v>
      </c>
      <c r="BA517" s="125">
        <f>Hydropower!AP259</f>
        <v>7814.7085059466963</v>
      </c>
      <c r="BB517" s="125">
        <f>Hydropower!AQ259</f>
        <v>7814.7085059466963</v>
      </c>
      <c r="BC517" s="125">
        <f>Hydropower!AR259</f>
        <v>7814.7085059466963</v>
      </c>
      <c r="BD517" s="125">
        <f>Hydropower!AS259</f>
        <v>7814.7085059466963</v>
      </c>
      <c r="BE517" s="125">
        <f>Hydropower!AT259</f>
        <v>7814.7085059466963</v>
      </c>
      <c r="BF517" s="125">
        <f>Hydropower!AU259</f>
        <v>7814.7085059466963</v>
      </c>
      <c r="BG517" s="125">
        <f>Hydropower!AV259</f>
        <v>7814.7085059466963</v>
      </c>
      <c r="BI517"/>
      <c r="BJ517" s="438">
        <v>134</v>
      </c>
      <c r="BK517" s="442" t="s">
        <v>649</v>
      </c>
      <c r="BL517" s="457">
        <v>2.0570559999999998</v>
      </c>
      <c r="BM517" s="457">
        <v>10886.088890852097</v>
      </c>
      <c r="BN517" s="457"/>
      <c r="BO517" s="457">
        <v>0.67053970412881658</v>
      </c>
      <c r="BP517" s="457"/>
      <c r="BQ517" s="465">
        <f t="shared" si="48"/>
        <v>0</v>
      </c>
      <c r="BR517"/>
      <c r="CP517" s="161"/>
      <c r="CQ517" s="161"/>
      <c r="CR517" s="161"/>
      <c r="CT517" s="15"/>
      <c r="DE517" s="335">
        <v>40</v>
      </c>
      <c r="DF517" s="334" t="s">
        <v>649</v>
      </c>
      <c r="DG517" s="456">
        <v>62.466808</v>
      </c>
      <c r="DH517" s="456">
        <v>9710.6706048612377</v>
      </c>
      <c r="DI517" s="470"/>
      <c r="DJ517" s="456">
        <v>0.70977343015510619</v>
      </c>
      <c r="DK517" s="456"/>
      <c r="DL517" s="464">
        <f t="shared" si="49"/>
        <v>0</v>
      </c>
    </row>
    <row r="518" spans="4:116" ht="14.1" customHeight="1" thickTop="1"/>
    <row r="519" spans="4:116" s="4" customFormat="1" ht="14.1" customHeight="1">
      <c r="D519" s="490"/>
      <c r="E519" s="9"/>
      <c r="F519" s="9"/>
      <c r="G519" s="9"/>
      <c r="H519" s="9"/>
      <c r="I519" s="9"/>
      <c r="J519" s="9"/>
      <c r="K519" s="9"/>
      <c r="L519" s="9"/>
      <c r="M519" s="9"/>
      <c r="N519" s="9"/>
      <c r="O519" s="9"/>
      <c r="P519" s="9"/>
      <c r="Q519" s="9"/>
      <c r="R519" s="9"/>
      <c r="S519" s="9">
        <v>2010</v>
      </c>
      <c r="T519" s="9">
        <v>2011</v>
      </c>
      <c r="U519" s="9">
        <v>2012</v>
      </c>
      <c r="V519" s="9">
        <v>2013</v>
      </c>
      <c r="W519" s="9">
        <v>2014</v>
      </c>
      <c r="X519" s="9">
        <v>2015</v>
      </c>
      <c r="Y519" s="9">
        <v>2016</v>
      </c>
      <c r="Z519" s="9">
        <v>2017</v>
      </c>
      <c r="AA519" s="9">
        <v>2018</v>
      </c>
      <c r="AB519" s="9">
        <v>2019</v>
      </c>
      <c r="AC519" s="9">
        <v>2020</v>
      </c>
      <c r="AD519" s="9">
        <v>2021</v>
      </c>
      <c r="AE519" s="9">
        <v>2022</v>
      </c>
      <c r="AF519" s="9">
        <v>2023</v>
      </c>
      <c r="AG519" s="9">
        <v>2024</v>
      </c>
      <c r="AH519" s="9">
        <v>2025</v>
      </c>
      <c r="AI519" s="9">
        <v>2026</v>
      </c>
      <c r="AJ519" s="9">
        <v>2027</v>
      </c>
      <c r="AK519" s="9">
        <v>2028</v>
      </c>
      <c r="AL519" s="9">
        <v>2029</v>
      </c>
      <c r="AM519" s="9">
        <v>2030</v>
      </c>
      <c r="AN519" s="9">
        <v>2031</v>
      </c>
      <c r="AO519" s="9">
        <v>2032</v>
      </c>
      <c r="AP519" s="9">
        <v>2033</v>
      </c>
      <c r="AQ519" s="9">
        <v>2034</v>
      </c>
      <c r="AR519" s="9">
        <v>2035</v>
      </c>
      <c r="AS519" s="9">
        <v>2036</v>
      </c>
      <c r="AT519" s="9">
        <v>2037</v>
      </c>
      <c r="AU519" s="9">
        <v>2038</v>
      </c>
      <c r="AV519" s="9">
        <v>2039</v>
      </c>
      <c r="AW519" s="9">
        <v>2040</v>
      </c>
      <c r="AX519" s="9">
        <v>2041</v>
      </c>
      <c r="AY519" s="9">
        <v>2042</v>
      </c>
      <c r="AZ519" s="9">
        <v>2043</v>
      </c>
      <c r="BA519" s="9">
        <v>2044</v>
      </c>
      <c r="BB519" s="9">
        <v>2045</v>
      </c>
      <c r="BC519" s="9">
        <v>2046</v>
      </c>
      <c r="BD519" s="9">
        <v>2047</v>
      </c>
      <c r="BE519" s="9">
        <v>2048</v>
      </c>
      <c r="BF519" s="9">
        <v>2049</v>
      </c>
      <c r="BG519" s="9">
        <v>2050</v>
      </c>
      <c r="BI519"/>
      <c r="BJ519" s="438"/>
      <c r="BK519" s="442"/>
      <c r="BL519" s="457"/>
      <c r="BM519" s="457"/>
      <c r="BN519" s="457"/>
      <c r="BO519" s="457"/>
      <c r="BP519" s="457"/>
      <c r="BQ519" s="465"/>
      <c r="BR519"/>
      <c r="CP519" s="161"/>
      <c r="CQ519" s="161"/>
      <c r="CR519" s="161"/>
      <c r="CT519" s="15"/>
      <c r="DE519" s="335"/>
      <c r="DF519" s="334"/>
      <c r="DG519" s="456"/>
      <c r="DH519" s="456"/>
      <c r="DI519" s="470"/>
      <c r="DJ519" s="456"/>
      <c r="DK519" s="456"/>
      <c r="DL519" s="464"/>
    </row>
    <row r="520" spans="4:116" s="4" customFormat="1" ht="14.1" customHeight="1">
      <c r="D520" s="735" t="s">
        <v>787</v>
      </c>
      <c r="E520" s="8" t="str">
        <f>Hydropower!K323</f>
        <v>NPD 1 - low</v>
      </c>
      <c r="F520" s="8"/>
      <c r="G520" s="8"/>
      <c r="H520" s="8"/>
      <c r="I520" s="8"/>
      <c r="J520" s="8"/>
      <c r="K520" s="8"/>
      <c r="L520" s="8"/>
      <c r="M520" s="8"/>
      <c r="N520" s="8"/>
      <c r="O520" s="8"/>
      <c r="P520" s="8"/>
      <c r="Q520" s="8"/>
      <c r="R520" s="8"/>
      <c r="S520" s="8"/>
      <c r="T520" s="8"/>
      <c r="U520" s="8"/>
      <c r="V520" s="8"/>
      <c r="W520" s="519">
        <f>Hydropower!L323</f>
        <v>15.05</v>
      </c>
      <c r="X520" s="519">
        <f>Hydropower!M323</f>
        <v>15.05</v>
      </c>
      <c r="Y520" s="519">
        <f>Hydropower!N323</f>
        <v>15.05</v>
      </c>
      <c r="Z520" s="519">
        <f>Hydropower!O323</f>
        <v>15.05</v>
      </c>
      <c r="AA520" s="519">
        <f>Hydropower!P323</f>
        <v>15.05</v>
      </c>
      <c r="AB520" s="519">
        <f>Hydropower!Q323</f>
        <v>15.05</v>
      </c>
      <c r="AC520" s="519">
        <f>Hydropower!R323</f>
        <v>15.05</v>
      </c>
      <c r="AD520" s="519">
        <f>Hydropower!S323</f>
        <v>15.05</v>
      </c>
      <c r="AE520" s="519">
        <f>Hydropower!T323</f>
        <v>15.05</v>
      </c>
      <c r="AF520" s="519">
        <f>Hydropower!U323</f>
        <v>15.05</v>
      </c>
      <c r="AG520" s="519">
        <f>Hydropower!V323</f>
        <v>15.05</v>
      </c>
      <c r="AH520" s="519">
        <f>Hydropower!W323</f>
        <v>15.05</v>
      </c>
      <c r="AI520" s="519">
        <f>Hydropower!X323</f>
        <v>15.05</v>
      </c>
      <c r="AJ520" s="519">
        <f>Hydropower!Y323</f>
        <v>15.05</v>
      </c>
      <c r="AK520" s="519">
        <f>Hydropower!Z323</f>
        <v>15.05</v>
      </c>
      <c r="AL520" s="519">
        <f>Hydropower!AA323</f>
        <v>15.05</v>
      </c>
      <c r="AM520" s="519">
        <f>Hydropower!AB323</f>
        <v>15.05</v>
      </c>
      <c r="AN520" s="519">
        <f>Hydropower!AC323</f>
        <v>15.05</v>
      </c>
      <c r="AO520" s="519">
        <f>Hydropower!AD323</f>
        <v>15.05</v>
      </c>
      <c r="AP520" s="519">
        <f>Hydropower!AE323</f>
        <v>15.05</v>
      </c>
      <c r="AQ520" s="519">
        <f>Hydropower!AF323</f>
        <v>15.05</v>
      </c>
      <c r="AR520" s="519">
        <f>Hydropower!AG323</f>
        <v>15.05</v>
      </c>
      <c r="AS520" s="519">
        <f>Hydropower!AH323</f>
        <v>15.05</v>
      </c>
      <c r="AT520" s="519">
        <f>Hydropower!AI323</f>
        <v>15.05</v>
      </c>
      <c r="AU520" s="519">
        <f>Hydropower!AJ323</f>
        <v>15.05</v>
      </c>
      <c r="AV520" s="519">
        <f>Hydropower!AK323</f>
        <v>15.05</v>
      </c>
      <c r="AW520" s="519">
        <f>Hydropower!AL323</f>
        <v>15.05</v>
      </c>
      <c r="AX520" s="519">
        <f>Hydropower!AM323</f>
        <v>15.05</v>
      </c>
      <c r="AY520" s="519">
        <f>Hydropower!AN323</f>
        <v>15.05</v>
      </c>
      <c r="AZ520" s="519">
        <f>Hydropower!AO323</f>
        <v>15.05</v>
      </c>
      <c r="BA520" s="519">
        <f>Hydropower!AP323</f>
        <v>15.05</v>
      </c>
      <c r="BB520" s="519">
        <f>Hydropower!AQ323</f>
        <v>15.05</v>
      </c>
      <c r="BC520" s="519">
        <f>Hydropower!AR323</f>
        <v>15.05</v>
      </c>
      <c r="BD520" s="519">
        <f>Hydropower!AS323</f>
        <v>15.05</v>
      </c>
      <c r="BE520" s="519">
        <f>Hydropower!AT323</f>
        <v>15.05</v>
      </c>
      <c r="BF520" s="519">
        <f>Hydropower!AU323</f>
        <v>15.05</v>
      </c>
      <c r="BG520" s="519">
        <f>Hydropower!AV323</f>
        <v>15.05</v>
      </c>
      <c r="BI520"/>
      <c r="BJ520" s="438">
        <v>120</v>
      </c>
      <c r="BK520" s="442" t="s">
        <v>649</v>
      </c>
      <c r="BL520" s="457">
        <v>5.9873999999999997E-2</v>
      </c>
      <c r="BM520" s="457">
        <v>11691.455317342115</v>
      </c>
      <c r="BN520" s="457"/>
      <c r="BO520" s="457">
        <v>0.62797468371372311</v>
      </c>
      <c r="BP520" s="457"/>
      <c r="BQ520" s="465">
        <f t="shared" ref="BQ520:BQ549" si="50" xml:space="preserve"> (($V$49 * $V$47 * $V$45 * (BM520 * 1 + $L$106) +$L$70) * 1000 / (BO520 * 8760)) + $L$82 + 0</f>
        <v>0</v>
      </c>
      <c r="BR520"/>
      <c r="CP520" s="161"/>
      <c r="CQ520" s="161"/>
      <c r="CR520" s="161"/>
      <c r="CT520" s="15"/>
      <c r="DE520" s="335">
        <v>99</v>
      </c>
      <c r="DF520" s="334" t="s">
        <v>651</v>
      </c>
      <c r="DG520" s="456">
        <v>48.819465000000001</v>
      </c>
      <c r="DH520" s="456">
        <v>8823.9995809695301</v>
      </c>
      <c r="DI520" s="470"/>
      <c r="DJ520" s="456">
        <v>0.6267641971290725</v>
      </c>
      <c r="DK520" s="456"/>
      <c r="DL520" s="464">
        <f t="shared" ref="DL520:DL549" si="51" xml:space="preserve"> (($V$49 * $V$47 * $V$45 * (DH520 * 1 + $L$106) +$L$70) * 1000 / (DJ520 * 8760)) + $L$82 + 0</f>
        <v>0</v>
      </c>
    </row>
    <row r="521" spans="4:116" s="4" customFormat="1" ht="14.1" customHeight="1">
      <c r="D521" s="736"/>
      <c r="E521" s="8" t="str">
        <f>Hydropower!K324</f>
        <v>NPD 1 - mid</v>
      </c>
      <c r="F521" s="9"/>
      <c r="G521" s="9"/>
      <c r="H521" s="9"/>
      <c r="I521" s="9"/>
      <c r="J521" s="9"/>
      <c r="K521" s="9"/>
      <c r="L521" s="9"/>
      <c r="M521" s="9"/>
      <c r="N521" s="9"/>
      <c r="O521" s="9"/>
      <c r="P521" s="9"/>
      <c r="Q521" s="9"/>
      <c r="R521" s="9"/>
      <c r="S521" s="9"/>
      <c r="T521" s="9"/>
      <c r="U521" s="9"/>
      <c r="V521" s="522">
        <f>Hydropower!L69</f>
        <v>15.05</v>
      </c>
      <c r="W521" s="519">
        <f>Hydropower!L324</f>
        <v>15.05</v>
      </c>
      <c r="X521" s="519">
        <f>Hydropower!M324</f>
        <v>15.05</v>
      </c>
      <c r="Y521" s="519">
        <f>Hydropower!N324</f>
        <v>15.05</v>
      </c>
      <c r="Z521" s="519">
        <f>Hydropower!O324</f>
        <v>15.05</v>
      </c>
      <c r="AA521" s="519">
        <f>Hydropower!P324</f>
        <v>15.05</v>
      </c>
      <c r="AB521" s="519">
        <f>Hydropower!Q324</f>
        <v>15.05</v>
      </c>
      <c r="AC521" s="519">
        <f>Hydropower!R324</f>
        <v>15.05</v>
      </c>
      <c r="AD521" s="519">
        <f>Hydropower!S324</f>
        <v>15.05</v>
      </c>
      <c r="AE521" s="519">
        <f>Hydropower!T324</f>
        <v>15.05</v>
      </c>
      <c r="AF521" s="519">
        <f>Hydropower!U324</f>
        <v>15.05</v>
      </c>
      <c r="AG521" s="519">
        <f>Hydropower!V324</f>
        <v>15.05</v>
      </c>
      <c r="AH521" s="519">
        <f>Hydropower!W324</f>
        <v>15.05</v>
      </c>
      <c r="AI521" s="519">
        <f>Hydropower!X324</f>
        <v>15.05</v>
      </c>
      <c r="AJ521" s="519">
        <f>Hydropower!Y324</f>
        <v>15.05</v>
      </c>
      <c r="AK521" s="519">
        <f>Hydropower!Z324</f>
        <v>15.05</v>
      </c>
      <c r="AL521" s="519">
        <f>Hydropower!AA324</f>
        <v>15.05</v>
      </c>
      <c r="AM521" s="519">
        <f>Hydropower!AB324</f>
        <v>15.05</v>
      </c>
      <c r="AN521" s="519">
        <f>Hydropower!AC324</f>
        <v>15.05</v>
      </c>
      <c r="AO521" s="519">
        <f>Hydropower!AD324</f>
        <v>15.05</v>
      </c>
      <c r="AP521" s="519">
        <f>Hydropower!AE324</f>
        <v>15.05</v>
      </c>
      <c r="AQ521" s="519">
        <f>Hydropower!AF324</f>
        <v>15.05</v>
      </c>
      <c r="AR521" s="519">
        <f>Hydropower!AG324</f>
        <v>15.05</v>
      </c>
      <c r="AS521" s="519">
        <f>Hydropower!AH324</f>
        <v>15.05</v>
      </c>
      <c r="AT521" s="519">
        <f>Hydropower!AI324</f>
        <v>15.05</v>
      </c>
      <c r="AU521" s="519">
        <f>Hydropower!AJ324</f>
        <v>15.05</v>
      </c>
      <c r="AV521" s="519">
        <f>Hydropower!AK324</f>
        <v>15.05</v>
      </c>
      <c r="AW521" s="519">
        <f>Hydropower!AL324</f>
        <v>15.05</v>
      </c>
      <c r="AX521" s="519">
        <f>Hydropower!AM324</f>
        <v>15.05</v>
      </c>
      <c r="AY521" s="519">
        <f>Hydropower!AN324</f>
        <v>15.05</v>
      </c>
      <c r="AZ521" s="519">
        <f>Hydropower!AO324</f>
        <v>15.05</v>
      </c>
      <c r="BA521" s="519">
        <f>Hydropower!AP324</f>
        <v>15.05</v>
      </c>
      <c r="BB521" s="519">
        <f>Hydropower!AQ324</f>
        <v>15.05</v>
      </c>
      <c r="BC521" s="519">
        <f>Hydropower!AR324</f>
        <v>15.05</v>
      </c>
      <c r="BD521" s="519">
        <f>Hydropower!AS324</f>
        <v>15.05</v>
      </c>
      <c r="BE521" s="519">
        <f>Hydropower!AT324</f>
        <v>15.05</v>
      </c>
      <c r="BF521" s="519">
        <f>Hydropower!AU324</f>
        <v>15.05</v>
      </c>
      <c r="BG521" s="519">
        <f>Hydropower!AV324</f>
        <v>15.05</v>
      </c>
      <c r="BI521"/>
      <c r="BJ521" s="438">
        <v>71</v>
      </c>
      <c r="BK521" s="442" t="s">
        <v>650</v>
      </c>
      <c r="BL521" s="457">
        <v>0.31925599999999998</v>
      </c>
      <c r="BM521" s="457">
        <v>12742.917584256717</v>
      </c>
      <c r="BN521" s="457"/>
      <c r="BO521" s="457">
        <v>0.68364214902193954</v>
      </c>
      <c r="BP521" s="457"/>
      <c r="BQ521" s="465">
        <f t="shared" si="50"/>
        <v>0</v>
      </c>
      <c r="BR521"/>
      <c r="CP521" s="161"/>
      <c r="CQ521" s="161"/>
      <c r="CR521" s="161"/>
      <c r="CT521" s="15"/>
      <c r="DE521" s="335">
        <v>6</v>
      </c>
      <c r="DF521" s="334" t="s">
        <v>649</v>
      </c>
      <c r="DG521" s="456">
        <v>135.01909600000002</v>
      </c>
      <c r="DH521" s="456">
        <v>8171.5931543649076</v>
      </c>
      <c r="DI521" s="470"/>
      <c r="DJ521" s="456">
        <v>0.5810140274401232</v>
      </c>
      <c r="DK521" s="456"/>
      <c r="DL521" s="464">
        <f t="shared" si="51"/>
        <v>0</v>
      </c>
    </row>
    <row r="522" spans="4:116" s="4" customFormat="1" ht="14.1" customHeight="1">
      <c r="D522" s="736"/>
      <c r="E522" s="8" t="str">
        <f>Hydropower!K325</f>
        <v>NPD 1 - high</v>
      </c>
      <c r="F522" s="9"/>
      <c r="G522" s="9"/>
      <c r="H522" s="9"/>
      <c r="I522" s="9"/>
      <c r="J522" s="9"/>
      <c r="K522" s="9"/>
      <c r="L522" s="9"/>
      <c r="M522" s="9"/>
      <c r="N522" s="9"/>
      <c r="O522" s="9"/>
      <c r="P522" s="9"/>
      <c r="Q522" s="9"/>
      <c r="R522" s="9"/>
      <c r="S522" s="9"/>
      <c r="T522" s="9"/>
      <c r="U522" s="9"/>
      <c r="V522" s="9"/>
      <c r="W522" s="519">
        <f>Hydropower!L325</f>
        <v>15.05</v>
      </c>
      <c r="X522" s="519">
        <f>Hydropower!M325</f>
        <v>15.05</v>
      </c>
      <c r="Y522" s="519">
        <f>Hydropower!N325</f>
        <v>15.05</v>
      </c>
      <c r="Z522" s="519">
        <f>Hydropower!O325</f>
        <v>15.05</v>
      </c>
      <c r="AA522" s="519">
        <f>Hydropower!P325</f>
        <v>15.05</v>
      </c>
      <c r="AB522" s="519">
        <f>Hydropower!Q325</f>
        <v>15.05</v>
      </c>
      <c r="AC522" s="519">
        <f>Hydropower!R325</f>
        <v>15.05</v>
      </c>
      <c r="AD522" s="519">
        <f>Hydropower!S325</f>
        <v>15.05</v>
      </c>
      <c r="AE522" s="519">
        <f>Hydropower!T325</f>
        <v>15.05</v>
      </c>
      <c r="AF522" s="519">
        <f>Hydropower!U325</f>
        <v>15.05</v>
      </c>
      <c r="AG522" s="519">
        <f>Hydropower!V325</f>
        <v>15.05</v>
      </c>
      <c r="AH522" s="519">
        <f>Hydropower!W325</f>
        <v>15.05</v>
      </c>
      <c r="AI522" s="519">
        <f>Hydropower!X325</f>
        <v>15.05</v>
      </c>
      <c r="AJ522" s="519">
        <f>Hydropower!Y325</f>
        <v>15.05</v>
      </c>
      <c r="AK522" s="519">
        <f>Hydropower!Z325</f>
        <v>15.05</v>
      </c>
      <c r="AL522" s="519">
        <f>Hydropower!AA325</f>
        <v>15.05</v>
      </c>
      <c r="AM522" s="519">
        <f>Hydropower!AB325</f>
        <v>15.05</v>
      </c>
      <c r="AN522" s="519">
        <f>Hydropower!AC325</f>
        <v>15.05</v>
      </c>
      <c r="AO522" s="519">
        <f>Hydropower!AD325</f>
        <v>15.05</v>
      </c>
      <c r="AP522" s="519">
        <f>Hydropower!AE325</f>
        <v>15.05</v>
      </c>
      <c r="AQ522" s="519">
        <f>Hydropower!AF325</f>
        <v>15.05</v>
      </c>
      <c r="AR522" s="519">
        <f>Hydropower!AG325</f>
        <v>15.05</v>
      </c>
      <c r="AS522" s="519">
        <f>Hydropower!AH325</f>
        <v>15.05</v>
      </c>
      <c r="AT522" s="519">
        <f>Hydropower!AI325</f>
        <v>15.05</v>
      </c>
      <c r="AU522" s="519">
        <f>Hydropower!AJ325</f>
        <v>15.05</v>
      </c>
      <c r="AV522" s="519">
        <f>Hydropower!AK325</f>
        <v>15.05</v>
      </c>
      <c r="AW522" s="519">
        <f>Hydropower!AL325</f>
        <v>15.05</v>
      </c>
      <c r="AX522" s="519">
        <f>Hydropower!AM325</f>
        <v>15.05</v>
      </c>
      <c r="AY522" s="519">
        <f>Hydropower!AN325</f>
        <v>15.05</v>
      </c>
      <c r="AZ522" s="519">
        <f>Hydropower!AO325</f>
        <v>15.05</v>
      </c>
      <c r="BA522" s="519">
        <f>Hydropower!AP325</f>
        <v>15.05</v>
      </c>
      <c r="BB522" s="519">
        <f>Hydropower!AQ325</f>
        <v>15.05</v>
      </c>
      <c r="BC522" s="519">
        <f>Hydropower!AR325</f>
        <v>15.05</v>
      </c>
      <c r="BD522" s="519">
        <f>Hydropower!AS325</f>
        <v>15.05</v>
      </c>
      <c r="BE522" s="519">
        <f>Hydropower!AT325</f>
        <v>15.05</v>
      </c>
      <c r="BF522" s="519">
        <f>Hydropower!AU325</f>
        <v>15.05</v>
      </c>
      <c r="BG522" s="519">
        <f>Hydropower!AV325</f>
        <v>15.05</v>
      </c>
      <c r="BI522"/>
      <c r="BJ522" s="438">
        <v>122</v>
      </c>
      <c r="BK522" s="442" t="s">
        <v>651</v>
      </c>
      <c r="BL522" s="457">
        <v>13.479272999999997</v>
      </c>
      <c r="BM522" s="457">
        <v>11906.053230960093</v>
      </c>
      <c r="BN522" s="457"/>
      <c r="BO522" s="457">
        <v>0.63735626154772107</v>
      </c>
      <c r="BP522" s="457"/>
      <c r="BQ522" s="465">
        <f t="shared" si="50"/>
        <v>0</v>
      </c>
      <c r="BR522"/>
      <c r="CP522" s="161"/>
      <c r="CQ522" s="161"/>
      <c r="CR522" s="161"/>
      <c r="CT522" s="15"/>
      <c r="DE522" s="335">
        <v>73</v>
      </c>
      <c r="DF522" s="334" t="s">
        <v>650</v>
      </c>
      <c r="DG522" s="456">
        <v>7.1576029999999999</v>
      </c>
      <c r="DH522" s="456">
        <v>8243.4196821340174</v>
      </c>
      <c r="DI522" s="470"/>
      <c r="DJ522" s="456">
        <v>0.58566705192659319</v>
      </c>
      <c r="DK522" s="456"/>
      <c r="DL522" s="464">
        <f t="shared" si="51"/>
        <v>0</v>
      </c>
    </row>
    <row r="523" spans="4:116" s="4" customFormat="1" ht="14.1" customHeight="1">
      <c r="D523" s="736"/>
      <c r="E523" s="8" t="str">
        <f>Hydropower!K326</f>
        <v>NPD 2 - low</v>
      </c>
      <c r="F523" s="9"/>
      <c r="G523" s="9"/>
      <c r="H523" s="9"/>
      <c r="I523" s="9"/>
      <c r="J523" s="9"/>
      <c r="K523" s="9"/>
      <c r="L523" s="9"/>
      <c r="M523" s="9"/>
      <c r="N523" s="9"/>
      <c r="O523" s="9"/>
      <c r="P523" s="9"/>
      <c r="Q523" s="9"/>
      <c r="R523" s="9"/>
      <c r="S523" s="9"/>
      <c r="T523" s="9"/>
      <c r="U523" s="9"/>
      <c r="V523" s="9"/>
      <c r="W523" s="519">
        <f>Hydropower!L326</f>
        <v>15.05</v>
      </c>
      <c r="X523" s="519">
        <f>Hydropower!M326</f>
        <v>15.05</v>
      </c>
      <c r="Y523" s="519">
        <f>Hydropower!N326</f>
        <v>15.05</v>
      </c>
      <c r="Z523" s="519">
        <f>Hydropower!O326</f>
        <v>15.05</v>
      </c>
      <c r="AA523" s="519">
        <f>Hydropower!P326</f>
        <v>15.05</v>
      </c>
      <c r="AB523" s="519">
        <f>Hydropower!Q326</f>
        <v>15.05</v>
      </c>
      <c r="AC523" s="519">
        <f>Hydropower!R326</f>
        <v>15.05</v>
      </c>
      <c r="AD523" s="519">
        <f>Hydropower!S326</f>
        <v>15.05</v>
      </c>
      <c r="AE523" s="519">
        <f>Hydropower!T326</f>
        <v>15.05</v>
      </c>
      <c r="AF523" s="519">
        <f>Hydropower!U326</f>
        <v>15.05</v>
      </c>
      <c r="AG523" s="519">
        <f>Hydropower!V326</f>
        <v>15.05</v>
      </c>
      <c r="AH523" s="519">
        <f>Hydropower!W326</f>
        <v>15.05</v>
      </c>
      <c r="AI523" s="519">
        <f>Hydropower!X326</f>
        <v>15.05</v>
      </c>
      <c r="AJ523" s="519">
        <f>Hydropower!Y326</f>
        <v>15.05</v>
      </c>
      <c r="AK523" s="519">
        <f>Hydropower!Z326</f>
        <v>15.05</v>
      </c>
      <c r="AL523" s="519">
        <f>Hydropower!AA326</f>
        <v>15.05</v>
      </c>
      <c r="AM523" s="519">
        <f>Hydropower!AB326</f>
        <v>15.05</v>
      </c>
      <c r="AN523" s="519">
        <f>Hydropower!AC326</f>
        <v>15.05</v>
      </c>
      <c r="AO523" s="519">
        <f>Hydropower!AD326</f>
        <v>15.05</v>
      </c>
      <c r="AP523" s="519">
        <f>Hydropower!AE326</f>
        <v>15.05</v>
      </c>
      <c r="AQ523" s="519">
        <f>Hydropower!AF326</f>
        <v>15.05</v>
      </c>
      <c r="AR523" s="519">
        <f>Hydropower!AG326</f>
        <v>15.05</v>
      </c>
      <c r="AS523" s="519">
        <f>Hydropower!AH326</f>
        <v>15.05</v>
      </c>
      <c r="AT523" s="519">
        <f>Hydropower!AI326</f>
        <v>15.05</v>
      </c>
      <c r="AU523" s="519">
        <f>Hydropower!AJ326</f>
        <v>15.05</v>
      </c>
      <c r="AV523" s="519">
        <f>Hydropower!AK326</f>
        <v>15.05</v>
      </c>
      <c r="AW523" s="519">
        <f>Hydropower!AL326</f>
        <v>15.05</v>
      </c>
      <c r="AX523" s="519">
        <f>Hydropower!AM326</f>
        <v>15.05</v>
      </c>
      <c r="AY523" s="519">
        <f>Hydropower!AN326</f>
        <v>15.05</v>
      </c>
      <c r="AZ523" s="519">
        <f>Hydropower!AO326</f>
        <v>15.05</v>
      </c>
      <c r="BA523" s="519">
        <f>Hydropower!AP326</f>
        <v>15.05</v>
      </c>
      <c r="BB523" s="519">
        <f>Hydropower!AQ326</f>
        <v>15.05</v>
      </c>
      <c r="BC523" s="519">
        <f>Hydropower!AR326</f>
        <v>15.05</v>
      </c>
      <c r="BD523" s="519">
        <f>Hydropower!AS326</f>
        <v>15.05</v>
      </c>
      <c r="BE523" s="519">
        <f>Hydropower!AT326</f>
        <v>15.05</v>
      </c>
      <c r="BF523" s="519">
        <f>Hydropower!AU326</f>
        <v>15.05</v>
      </c>
      <c r="BG523" s="519">
        <f>Hydropower!AV326</f>
        <v>15.05</v>
      </c>
      <c r="BI523"/>
      <c r="BJ523" s="438">
        <v>79</v>
      </c>
      <c r="BK523" s="442" t="s">
        <v>648</v>
      </c>
      <c r="BL523" s="457">
        <v>0.59931400000000001</v>
      </c>
      <c r="BM523" s="457">
        <v>12387.575767813214</v>
      </c>
      <c r="BN523" s="457"/>
      <c r="BO523" s="457">
        <v>0.66183582178430611</v>
      </c>
      <c r="BP523" s="457"/>
      <c r="BQ523" s="465">
        <f t="shared" si="50"/>
        <v>0</v>
      </c>
      <c r="BR523"/>
      <c r="CP523" s="161"/>
      <c r="CQ523" s="161"/>
      <c r="CR523" s="161"/>
      <c r="CT523" s="15"/>
      <c r="DE523" s="335">
        <v>9</v>
      </c>
      <c r="DF523" s="334" t="s">
        <v>651</v>
      </c>
      <c r="DG523" s="456">
        <v>201.04817399999996</v>
      </c>
      <c r="DH523" s="456">
        <v>9256.8297081101719</v>
      </c>
      <c r="DI523" s="470"/>
      <c r="DJ523" s="456">
        <v>0.65640379774354463</v>
      </c>
      <c r="DK523" s="456"/>
      <c r="DL523" s="464">
        <f t="shared" si="51"/>
        <v>0</v>
      </c>
    </row>
    <row r="524" spans="4:116" s="4" customFormat="1" ht="14.1" customHeight="1">
      <c r="D524" s="736"/>
      <c r="E524" s="8" t="str">
        <f>Hydropower!K327</f>
        <v>NPD 2 - mid</v>
      </c>
      <c r="F524" s="9"/>
      <c r="G524" s="9"/>
      <c r="H524" s="9"/>
      <c r="I524" s="9"/>
      <c r="J524" s="9"/>
      <c r="K524" s="9"/>
      <c r="L524" s="9"/>
      <c r="M524" s="9"/>
      <c r="N524" s="9"/>
      <c r="O524" s="9"/>
      <c r="P524" s="9"/>
      <c r="Q524" s="9"/>
      <c r="R524" s="9"/>
      <c r="S524" s="9"/>
      <c r="T524" s="9"/>
      <c r="U524" s="9"/>
      <c r="V524" s="522">
        <f>Hydropower!L70</f>
        <v>15.05</v>
      </c>
      <c r="W524" s="519">
        <f>Hydropower!L327</f>
        <v>15.05</v>
      </c>
      <c r="X524" s="519">
        <f>Hydropower!M327</f>
        <v>15.05</v>
      </c>
      <c r="Y524" s="519">
        <f>Hydropower!N327</f>
        <v>15.05</v>
      </c>
      <c r="Z524" s="519">
        <f>Hydropower!O327</f>
        <v>15.05</v>
      </c>
      <c r="AA524" s="519">
        <f>Hydropower!P327</f>
        <v>15.05</v>
      </c>
      <c r="AB524" s="519">
        <f>Hydropower!Q327</f>
        <v>15.05</v>
      </c>
      <c r="AC524" s="519">
        <f>Hydropower!R327</f>
        <v>15.05</v>
      </c>
      <c r="AD524" s="519">
        <f>Hydropower!S327</f>
        <v>15.05</v>
      </c>
      <c r="AE524" s="519">
        <f>Hydropower!T327</f>
        <v>15.05</v>
      </c>
      <c r="AF524" s="519">
        <f>Hydropower!U327</f>
        <v>15.05</v>
      </c>
      <c r="AG524" s="519">
        <f>Hydropower!V327</f>
        <v>15.05</v>
      </c>
      <c r="AH524" s="519">
        <f>Hydropower!W327</f>
        <v>15.05</v>
      </c>
      <c r="AI524" s="519">
        <f>Hydropower!X327</f>
        <v>15.05</v>
      </c>
      <c r="AJ524" s="519">
        <f>Hydropower!Y327</f>
        <v>15.05</v>
      </c>
      <c r="AK524" s="519">
        <f>Hydropower!Z327</f>
        <v>15.05</v>
      </c>
      <c r="AL524" s="519">
        <f>Hydropower!AA327</f>
        <v>15.05</v>
      </c>
      <c r="AM524" s="519">
        <f>Hydropower!AB327</f>
        <v>15.05</v>
      </c>
      <c r="AN524" s="519">
        <f>Hydropower!AC327</f>
        <v>15.05</v>
      </c>
      <c r="AO524" s="519">
        <f>Hydropower!AD327</f>
        <v>15.05</v>
      </c>
      <c r="AP524" s="519">
        <f>Hydropower!AE327</f>
        <v>15.05</v>
      </c>
      <c r="AQ524" s="519">
        <f>Hydropower!AF327</f>
        <v>15.05</v>
      </c>
      <c r="AR524" s="519">
        <f>Hydropower!AG327</f>
        <v>15.05</v>
      </c>
      <c r="AS524" s="519">
        <f>Hydropower!AH327</f>
        <v>15.05</v>
      </c>
      <c r="AT524" s="519">
        <f>Hydropower!AI327</f>
        <v>15.05</v>
      </c>
      <c r="AU524" s="519">
        <f>Hydropower!AJ327</f>
        <v>15.05</v>
      </c>
      <c r="AV524" s="519">
        <f>Hydropower!AK327</f>
        <v>15.05</v>
      </c>
      <c r="AW524" s="519">
        <f>Hydropower!AL327</f>
        <v>15.05</v>
      </c>
      <c r="AX524" s="519">
        <f>Hydropower!AM327</f>
        <v>15.05</v>
      </c>
      <c r="AY524" s="519">
        <f>Hydropower!AN327</f>
        <v>15.05</v>
      </c>
      <c r="AZ524" s="519">
        <f>Hydropower!AO327</f>
        <v>15.05</v>
      </c>
      <c r="BA524" s="519">
        <f>Hydropower!AP327</f>
        <v>15.05</v>
      </c>
      <c r="BB524" s="519">
        <f>Hydropower!AQ327</f>
        <v>15.05</v>
      </c>
      <c r="BC524" s="519">
        <f>Hydropower!AR327</f>
        <v>15.05</v>
      </c>
      <c r="BD524" s="519">
        <f>Hydropower!AS327</f>
        <v>15.05</v>
      </c>
      <c r="BE524" s="519">
        <f>Hydropower!AT327</f>
        <v>15.05</v>
      </c>
      <c r="BF524" s="519">
        <f>Hydropower!AU327</f>
        <v>15.05</v>
      </c>
      <c r="BG524" s="519">
        <f>Hydropower!AV327</f>
        <v>15.05</v>
      </c>
      <c r="BI524"/>
      <c r="BJ524" s="438">
        <v>75</v>
      </c>
      <c r="BK524" s="442" t="s">
        <v>649</v>
      </c>
      <c r="BL524" s="457">
        <v>0.30222100000000002</v>
      </c>
      <c r="BM524" s="457">
        <v>13140.895999575068</v>
      </c>
      <c r="BN524" s="457"/>
      <c r="BO524" s="457">
        <v>0.69562127361131099</v>
      </c>
      <c r="BP524" s="457"/>
      <c r="BQ524" s="465">
        <f t="shared" si="50"/>
        <v>0</v>
      </c>
      <c r="BR524"/>
      <c r="CP524" s="161"/>
      <c r="CQ524" s="161"/>
      <c r="CR524" s="161"/>
      <c r="CT524" s="15"/>
      <c r="DE524" s="335">
        <v>121</v>
      </c>
      <c r="DF524" s="334" t="s">
        <v>650</v>
      </c>
      <c r="DG524" s="456">
        <v>5.3326099999999999</v>
      </c>
      <c r="DH524" s="456">
        <v>8567.8123792608858</v>
      </c>
      <c r="DI524" s="470"/>
      <c r="DJ524" s="456">
        <v>0.60762464278422501</v>
      </c>
      <c r="DK524" s="456"/>
      <c r="DL524" s="464">
        <f t="shared" si="51"/>
        <v>0</v>
      </c>
    </row>
    <row r="525" spans="4:116" s="4" customFormat="1" ht="14.1" customHeight="1">
      <c r="D525" s="736"/>
      <c r="E525" s="8" t="str">
        <f>Hydropower!K328</f>
        <v>NPD 2 - high</v>
      </c>
      <c r="F525" s="9"/>
      <c r="G525" s="9"/>
      <c r="H525" s="9"/>
      <c r="I525" s="9"/>
      <c r="J525" s="9"/>
      <c r="K525" s="9"/>
      <c r="L525" s="9"/>
      <c r="M525" s="9"/>
      <c r="N525" s="9"/>
      <c r="O525" s="9"/>
      <c r="P525" s="9"/>
      <c r="Q525" s="9"/>
      <c r="R525" s="9"/>
      <c r="S525" s="9"/>
      <c r="T525" s="9"/>
      <c r="U525" s="9"/>
      <c r="V525" s="9"/>
      <c r="W525" s="519">
        <f>Hydropower!L328</f>
        <v>15.05</v>
      </c>
      <c r="X525" s="519">
        <f>Hydropower!M328</f>
        <v>15.05</v>
      </c>
      <c r="Y525" s="519">
        <f>Hydropower!N328</f>
        <v>15.05</v>
      </c>
      <c r="Z525" s="519">
        <f>Hydropower!O328</f>
        <v>15.05</v>
      </c>
      <c r="AA525" s="519">
        <f>Hydropower!P328</f>
        <v>15.05</v>
      </c>
      <c r="AB525" s="519">
        <f>Hydropower!Q328</f>
        <v>15.05</v>
      </c>
      <c r="AC525" s="519">
        <f>Hydropower!R328</f>
        <v>15.05</v>
      </c>
      <c r="AD525" s="519">
        <f>Hydropower!S328</f>
        <v>15.05</v>
      </c>
      <c r="AE525" s="519">
        <f>Hydropower!T328</f>
        <v>15.05</v>
      </c>
      <c r="AF525" s="519">
        <f>Hydropower!U328</f>
        <v>15.05</v>
      </c>
      <c r="AG525" s="519">
        <f>Hydropower!V328</f>
        <v>15.05</v>
      </c>
      <c r="AH525" s="519">
        <f>Hydropower!W328</f>
        <v>15.05</v>
      </c>
      <c r="AI525" s="519">
        <f>Hydropower!X328</f>
        <v>15.05</v>
      </c>
      <c r="AJ525" s="519">
        <f>Hydropower!Y328</f>
        <v>15.05</v>
      </c>
      <c r="AK525" s="519">
        <f>Hydropower!Z328</f>
        <v>15.05</v>
      </c>
      <c r="AL525" s="519">
        <f>Hydropower!AA328</f>
        <v>15.05</v>
      </c>
      <c r="AM525" s="519">
        <f>Hydropower!AB328</f>
        <v>15.05</v>
      </c>
      <c r="AN525" s="519">
        <f>Hydropower!AC328</f>
        <v>15.05</v>
      </c>
      <c r="AO525" s="519">
        <f>Hydropower!AD328</f>
        <v>15.05</v>
      </c>
      <c r="AP525" s="519">
        <f>Hydropower!AE328</f>
        <v>15.05</v>
      </c>
      <c r="AQ525" s="519">
        <f>Hydropower!AF328</f>
        <v>15.05</v>
      </c>
      <c r="AR525" s="519">
        <f>Hydropower!AG328</f>
        <v>15.05</v>
      </c>
      <c r="AS525" s="519">
        <f>Hydropower!AH328</f>
        <v>15.05</v>
      </c>
      <c r="AT525" s="519">
        <f>Hydropower!AI328</f>
        <v>15.05</v>
      </c>
      <c r="AU525" s="519">
        <f>Hydropower!AJ328</f>
        <v>15.05</v>
      </c>
      <c r="AV525" s="519">
        <f>Hydropower!AK328</f>
        <v>15.05</v>
      </c>
      <c r="AW525" s="519">
        <f>Hydropower!AL328</f>
        <v>15.05</v>
      </c>
      <c r="AX525" s="519">
        <f>Hydropower!AM328</f>
        <v>15.05</v>
      </c>
      <c r="AY525" s="519">
        <f>Hydropower!AN328</f>
        <v>15.05</v>
      </c>
      <c r="AZ525" s="519">
        <f>Hydropower!AO328</f>
        <v>15.05</v>
      </c>
      <c r="BA525" s="519">
        <f>Hydropower!AP328</f>
        <v>15.05</v>
      </c>
      <c r="BB525" s="519">
        <f>Hydropower!AQ328</f>
        <v>15.05</v>
      </c>
      <c r="BC525" s="519">
        <f>Hydropower!AR328</f>
        <v>15.05</v>
      </c>
      <c r="BD525" s="519">
        <f>Hydropower!AS328</f>
        <v>15.05</v>
      </c>
      <c r="BE525" s="519">
        <f>Hydropower!AT328</f>
        <v>15.05</v>
      </c>
      <c r="BF525" s="519">
        <f>Hydropower!AU328</f>
        <v>15.05</v>
      </c>
      <c r="BG525" s="519">
        <f>Hydropower!AV328</f>
        <v>15.05</v>
      </c>
      <c r="BI525"/>
      <c r="BJ525" s="438">
        <v>45</v>
      </c>
      <c r="BK525" s="442" t="s">
        <v>648</v>
      </c>
      <c r="BL525" s="457">
        <v>0.61066500000000001</v>
      </c>
      <c r="BM525" s="457">
        <v>10143.117473797671</v>
      </c>
      <c r="BN525" s="457"/>
      <c r="BO525" s="457">
        <v>0.53726844626051562</v>
      </c>
      <c r="BP525" s="457"/>
      <c r="BQ525" s="465">
        <f t="shared" si="50"/>
        <v>0</v>
      </c>
      <c r="BR525"/>
      <c r="CP525" s="161"/>
      <c r="CQ525" s="161"/>
      <c r="CR525" s="161"/>
      <c r="CT525" s="15"/>
      <c r="DE525" s="335">
        <v>14</v>
      </c>
      <c r="DF525" s="334" t="s">
        <v>648</v>
      </c>
      <c r="DG525" s="456">
        <v>26.978807000000003</v>
      </c>
      <c r="DH525" s="456">
        <v>9562.0619365545663</v>
      </c>
      <c r="DI525" s="470"/>
      <c r="DJ525" s="456">
        <v>0.67660559458609448</v>
      </c>
      <c r="DK525" s="456"/>
      <c r="DL525" s="464">
        <f t="shared" si="51"/>
        <v>0</v>
      </c>
    </row>
    <row r="526" spans="4:116" s="4" customFormat="1" ht="14.1" customHeight="1">
      <c r="D526" s="736"/>
      <c r="E526" s="8" t="str">
        <f>Hydropower!K329</f>
        <v>NPD 3 - low</v>
      </c>
      <c r="F526" s="9"/>
      <c r="G526" s="9"/>
      <c r="H526" s="9"/>
      <c r="I526" s="9"/>
      <c r="J526" s="9"/>
      <c r="K526" s="9"/>
      <c r="L526" s="9"/>
      <c r="M526" s="9"/>
      <c r="N526" s="9"/>
      <c r="O526" s="9"/>
      <c r="P526" s="9"/>
      <c r="Q526" s="9"/>
      <c r="R526" s="9"/>
      <c r="S526" s="9"/>
      <c r="T526" s="9"/>
      <c r="U526" s="9"/>
      <c r="V526" s="9"/>
      <c r="W526" s="519">
        <f>Hydropower!L329</f>
        <v>15.05</v>
      </c>
      <c r="X526" s="519">
        <f>Hydropower!M329</f>
        <v>15.05</v>
      </c>
      <c r="Y526" s="519">
        <f>Hydropower!N329</f>
        <v>15.05</v>
      </c>
      <c r="Z526" s="519">
        <f>Hydropower!O329</f>
        <v>15.05</v>
      </c>
      <c r="AA526" s="519">
        <f>Hydropower!P329</f>
        <v>15.05</v>
      </c>
      <c r="AB526" s="519">
        <f>Hydropower!Q329</f>
        <v>15.05</v>
      </c>
      <c r="AC526" s="519">
        <f>Hydropower!R329</f>
        <v>15.05</v>
      </c>
      <c r="AD526" s="519">
        <f>Hydropower!S329</f>
        <v>15.05</v>
      </c>
      <c r="AE526" s="519">
        <f>Hydropower!T329</f>
        <v>15.05</v>
      </c>
      <c r="AF526" s="519">
        <f>Hydropower!U329</f>
        <v>15.05</v>
      </c>
      <c r="AG526" s="519">
        <f>Hydropower!V329</f>
        <v>15.05</v>
      </c>
      <c r="AH526" s="519">
        <f>Hydropower!W329</f>
        <v>15.05</v>
      </c>
      <c r="AI526" s="519">
        <f>Hydropower!X329</f>
        <v>15.05</v>
      </c>
      <c r="AJ526" s="519">
        <f>Hydropower!Y329</f>
        <v>15.05</v>
      </c>
      <c r="AK526" s="519">
        <f>Hydropower!Z329</f>
        <v>15.05</v>
      </c>
      <c r="AL526" s="519">
        <f>Hydropower!AA329</f>
        <v>15.05</v>
      </c>
      <c r="AM526" s="519">
        <f>Hydropower!AB329</f>
        <v>15.05</v>
      </c>
      <c r="AN526" s="519">
        <f>Hydropower!AC329</f>
        <v>15.05</v>
      </c>
      <c r="AO526" s="519">
        <f>Hydropower!AD329</f>
        <v>15.05</v>
      </c>
      <c r="AP526" s="519">
        <f>Hydropower!AE329</f>
        <v>15.05</v>
      </c>
      <c r="AQ526" s="519">
        <f>Hydropower!AF329</f>
        <v>15.05</v>
      </c>
      <c r="AR526" s="519">
        <f>Hydropower!AG329</f>
        <v>15.05</v>
      </c>
      <c r="AS526" s="519">
        <f>Hydropower!AH329</f>
        <v>15.05</v>
      </c>
      <c r="AT526" s="519">
        <f>Hydropower!AI329</f>
        <v>15.05</v>
      </c>
      <c r="AU526" s="519">
        <f>Hydropower!AJ329</f>
        <v>15.05</v>
      </c>
      <c r="AV526" s="519">
        <f>Hydropower!AK329</f>
        <v>15.05</v>
      </c>
      <c r="AW526" s="519">
        <f>Hydropower!AL329</f>
        <v>15.05</v>
      </c>
      <c r="AX526" s="519">
        <f>Hydropower!AM329</f>
        <v>15.05</v>
      </c>
      <c r="AY526" s="519">
        <f>Hydropower!AN329</f>
        <v>15.05</v>
      </c>
      <c r="AZ526" s="519">
        <f>Hydropower!AO329</f>
        <v>15.05</v>
      </c>
      <c r="BA526" s="519">
        <f>Hydropower!AP329</f>
        <v>15.05</v>
      </c>
      <c r="BB526" s="519">
        <f>Hydropower!AQ329</f>
        <v>15.05</v>
      </c>
      <c r="BC526" s="519">
        <f>Hydropower!AR329</f>
        <v>15.05</v>
      </c>
      <c r="BD526" s="519">
        <f>Hydropower!AS329</f>
        <v>15.05</v>
      </c>
      <c r="BE526" s="519">
        <f>Hydropower!AT329</f>
        <v>15.05</v>
      </c>
      <c r="BF526" s="519">
        <f>Hydropower!AU329</f>
        <v>15.05</v>
      </c>
      <c r="BG526" s="519">
        <f>Hydropower!AV329</f>
        <v>15.05</v>
      </c>
      <c r="BI526"/>
      <c r="BJ526" s="438">
        <v>73</v>
      </c>
      <c r="BK526" s="442" t="s">
        <v>650</v>
      </c>
      <c r="BL526" s="457">
        <v>0.215945</v>
      </c>
      <c r="BM526" s="457">
        <v>10810.229146106383</v>
      </c>
      <c r="BN526" s="457"/>
      <c r="BO526" s="457">
        <v>0.57108961519447932</v>
      </c>
      <c r="BP526" s="457"/>
      <c r="BQ526" s="465">
        <f t="shared" si="50"/>
        <v>0</v>
      </c>
      <c r="BR526"/>
      <c r="CP526" s="161"/>
      <c r="CQ526" s="161"/>
      <c r="CR526" s="161"/>
      <c r="CT526" s="15"/>
      <c r="DE526" s="335">
        <v>76</v>
      </c>
      <c r="DF526" s="334" t="s">
        <v>649</v>
      </c>
      <c r="DG526" s="456">
        <v>2.1188440000000002</v>
      </c>
      <c r="DH526" s="456">
        <v>10589.488363389788</v>
      </c>
      <c r="DI526" s="470"/>
      <c r="DJ526" s="456">
        <v>0.74796471196570624</v>
      </c>
      <c r="DK526" s="456"/>
      <c r="DL526" s="464">
        <f t="shared" si="51"/>
        <v>0</v>
      </c>
    </row>
    <row r="527" spans="4:116" s="4" customFormat="1" ht="14.1" customHeight="1">
      <c r="D527" s="736"/>
      <c r="E527" s="8" t="str">
        <f>Hydropower!K330</f>
        <v>NPD 3 - mid</v>
      </c>
      <c r="F527" s="9"/>
      <c r="G527" s="9"/>
      <c r="H527" s="9"/>
      <c r="I527" s="9"/>
      <c r="J527" s="9"/>
      <c r="K527" s="9"/>
      <c r="L527" s="9"/>
      <c r="M527" s="9"/>
      <c r="N527" s="9"/>
      <c r="O527" s="9"/>
      <c r="P527" s="9"/>
      <c r="Q527" s="9"/>
      <c r="R527" s="9"/>
      <c r="S527" s="9"/>
      <c r="T527" s="9"/>
      <c r="U527" s="9"/>
      <c r="V527" s="522">
        <f>Hydropower!L71</f>
        <v>15.05</v>
      </c>
      <c r="W527" s="519">
        <f>Hydropower!L330</f>
        <v>15.05</v>
      </c>
      <c r="X527" s="519">
        <f>Hydropower!M330</f>
        <v>15.05</v>
      </c>
      <c r="Y527" s="519">
        <f>Hydropower!N330</f>
        <v>15.05</v>
      </c>
      <c r="Z527" s="519">
        <f>Hydropower!O330</f>
        <v>15.05</v>
      </c>
      <c r="AA527" s="519">
        <f>Hydropower!P330</f>
        <v>15.05</v>
      </c>
      <c r="AB527" s="519">
        <f>Hydropower!Q330</f>
        <v>15.05</v>
      </c>
      <c r="AC527" s="519">
        <f>Hydropower!R330</f>
        <v>15.05</v>
      </c>
      <c r="AD527" s="519">
        <f>Hydropower!S330</f>
        <v>15.05</v>
      </c>
      <c r="AE527" s="519">
        <f>Hydropower!T330</f>
        <v>15.05</v>
      </c>
      <c r="AF527" s="519">
        <f>Hydropower!U330</f>
        <v>15.05</v>
      </c>
      <c r="AG527" s="519">
        <f>Hydropower!V330</f>
        <v>15.05</v>
      </c>
      <c r="AH527" s="519">
        <f>Hydropower!W330</f>
        <v>15.05</v>
      </c>
      <c r="AI527" s="519">
        <f>Hydropower!X330</f>
        <v>15.05</v>
      </c>
      <c r="AJ527" s="519">
        <f>Hydropower!Y330</f>
        <v>15.05</v>
      </c>
      <c r="AK527" s="519">
        <f>Hydropower!Z330</f>
        <v>15.05</v>
      </c>
      <c r="AL527" s="519">
        <f>Hydropower!AA330</f>
        <v>15.05</v>
      </c>
      <c r="AM527" s="519">
        <f>Hydropower!AB330</f>
        <v>15.05</v>
      </c>
      <c r="AN527" s="519">
        <f>Hydropower!AC330</f>
        <v>15.05</v>
      </c>
      <c r="AO527" s="519">
        <f>Hydropower!AD330</f>
        <v>15.05</v>
      </c>
      <c r="AP527" s="519">
        <f>Hydropower!AE330</f>
        <v>15.05</v>
      </c>
      <c r="AQ527" s="519">
        <f>Hydropower!AF330</f>
        <v>15.05</v>
      </c>
      <c r="AR527" s="519">
        <f>Hydropower!AG330</f>
        <v>15.05</v>
      </c>
      <c r="AS527" s="519">
        <f>Hydropower!AH330</f>
        <v>15.05</v>
      </c>
      <c r="AT527" s="519">
        <f>Hydropower!AI330</f>
        <v>15.05</v>
      </c>
      <c r="AU527" s="519">
        <f>Hydropower!AJ330</f>
        <v>15.05</v>
      </c>
      <c r="AV527" s="519">
        <f>Hydropower!AK330</f>
        <v>15.05</v>
      </c>
      <c r="AW527" s="519">
        <f>Hydropower!AL330</f>
        <v>15.05</v>
      </c>
      <c r="AX527" s="519">
        <f>Hydropower!AM330</f>
        <v>15.05</v>
      </c>
      <c r="AY527" s="519">
        <f>Hydropower!AN330</f>
        <v>15.05</v>
      </c>
      <c r="AZ527" s="519">
        <f>Hydropower!AO330</f>
        <v>15.05</v>
      </c>
      <c r="BA527" s="519">
        <f>Hydropower!AP330</f>
        <v>15.05</v>
      </c>
      <c r="BB527" s="519">
        <f>Hydropower!AQ330</f>
        <v>15.05</v>
      </c>
      <c r="BC527" s="519">
        <f>Hydropower!AR330</f>
        <v>15.05</v>
      </c>
      <c r="BD527" s="519">
        <f>Hydropower!AS330</f>
        <v>15.05</v>
      </c>
      <c r="BE527" s="519">
        <f>Hydropower!AT330</f>
        <v>15.05</v>
      </c>
      <c r="BF527" s="519">
        <f>Hydropower!AU330</f>
        <v>15.05</v>
      </c>
      <c r="BG527" s="519">
        <f>Hydropower!AV330</f>
        <v>15.05</v>
      </c>
      <c r="BI527"/>
      <c r="BJ527" s="438">
        <v>126</v>
      </c>
      <c r="BK527" s="442" t="s">
        <v>650</v>
      </c>
      <c r="BL527" s="457">
        <v>3.106154000000001</v>
      </c>
      <c r="BM527" s="457">
        <v>12652.301277066976</v>
      </c>
      <c r="BN527" s="457"/>
      <c r="BO527" s="457">
        <v>0.66326271444775053</v>
      </c>
      <c r="BP527" s="457"/>
      <c r="BQ527" s="465">
        <f t="shared" si="50"/>
        <v>0</v>
      </c>
      <c r="BR527"/>
      <c r="CP527" s="161"/>
      <c r="CQ527" s="161"/>
      <c r="CR527" s="161"/>
      <c r="CT527" s="15"/>
      <c r="DE527" s="335">
        <v>50</v>
      </c>
      <c r="DF527" s="334" t="s">
        <v>650</v>
      </c>
      <c r="DG527" s="456">
        <v>83.272379000000001</v>
      </c>
      <c r="DH527" s="456">
        <v>8357.6020495831654</v>
      </c>
      <c r="DI527" s="470"/>
      <c r="DJ527" s="456">
        <v>0.59180908662187781</v>
      </c>
      <c r="DK527" s="456"/>
      <c r="DL527" s="464">
        <f t="shared" si="51"/>
        <v>0</v>
      </c>
    </row>
    <row r="528" spans="4:116" s="4" customFormat="1" ht="14.1" customHeight="1">
      <c r="D528" s="736"/>
      <c r="E528" s="8" t="str">
        <f>Hydropower!K331</f>
        <v>NPD 3 - high</v>
      </c>
      <c r="F528" s="9"/>
      <c r="G528" s="9"/>
      <c r="H528" s="9"/>
      <c r="I528" s="9"/>
      <c r="J528" s="9"/>
      <c r="K528" s="9"/>
      <c r="L528" s="9"/>
      <c r="M528" s="9"/>
      <c r="N528" s="9"/>
      <c r="O528" s="9"/>
      <c r="P528" s="9"/>
      <c r="Q528" s="9"/>
      <c r="R528" s="9"/>
      <c r="S528" s="9"/>
      <c r="T528" s="9"/>
      <c r="U528" s="9"/>
      <c r="V528" s="9"/>
      <c r="W528" s="519">
        <f>Hydropower!L331</f>
        <v>15.05</v>
      </c>
      <c r="X528" s="519">
        <f>Hydropower!M331</f>
        <v>15.05</v>
      </c>
      <c r="Y528" s="519">
        <f>Hydropower!N331</f>
        <v>15.05</v>
      </c>
      <c r="Z528" s="519">
        <f>Hydropower!O331</f>
        <v>15.05</v>
      </c>
      <c r="AA528" s="519">
        <f>Hydropower!P331</f>
        <v>15.05</v>
      </c>
      <c r="AB528" s="519">
        <f>Hydropower!Q331</f>
        <v>15.05</v>
      </c>
      <c r="AC528" s="519">
        <f>Hydropower!R331</f>
        <v>15.05</v>
      </c>
      <c r="AD528" s="519">
        <f>Hydropower!S331</f>
        <v>15.05</v>
      </c>
      <c r="AE528" s="519">
        <f>Hydropower!T331</f>
        <v>15.05</v>
      </c>
      <c r="AF528" s="519">
        <f>Hydropower!U331</f>
        <v>15.05</v>
      </c>
      <c r="AG528" s="519">
        <f>Hydropower!V331</f>
        <v>15.05</v>
      </c>
      <c r="AH528" s="519">
        <f>Hydropower!W331</f>
        <v>15.05</v>
      </c>
      <c r="AI528" s="519">
        <f>Hydropower!X331</f>
        <v>15.05</v>
      </c>
      <c r="AJ528" s="519">
        <f>Hydropower!Y331</f>
        <v>15.05</v>
      </c>
      <c r="AK528" s="519">
        <f>Hydropower!Z331</f>
        <v>15.05</v>
      </c>
      <c r="AL528" s="519">
        <f>Hydropower!AA331</f>
        <v>15.05</v>
      </c>
      <c r="AM528" s="519">
        <f>Hydropower!AB331</f>
        <v>15.05</v>
      </c>
      <c r="AN528" s="519">
        <f>Hydropower!AC331</f>
        <v>15.05</v>
      </c>
      <c r="AO528" s="519">
        <f>Hydropower!AD331</f>
        <v>15.05</v>
      </c>
      <c r="AP528" s="519">
        <f>Hydropower!AE331</f>
        <v>15.05</v>
      </c>
      <c r="AQ528" s="519">
        <f>Hydropower!AF331</f>
        <v>15.05</v>
      </c>
      <c r="AR528" s="519">
        <f>Hydropower!AG331</f>
        <v>15.05</v>
      </c>
      <c r="AS528" s="519">
        <f>Hydropower!AH331</f>
        <v>15.05</v>
      </c>
      <c r="AT528" s="519">
        <f>Hydropower!AI331</f>
        <v>15.05</v>
      </c>
      <c r="AU528" s="519">
        <f>Hydropower!AJ331</f>
        <v>15.05</v>
      </c>
      <c r="AV528" s="519">
        <f>Hydropower!AK331</f>
        <v>15.05</v>
      </c>
      <c r="AW528" s="519">
        <f>Hydropower!AL331</f>
        <v>15.05</v>
      </c>
      <c r="AX528" s="519">
        <f>Hydropower!AM331</f>
        <v>15.05</v>
      </c>
      <c r="AY528" s="519">
        <f>Hydropower!AN331</f>
        <v>15.05</v>
      </c>
      <c r="AZ528" s="519">
        <f>Hydropower!AO331</f>
        <v>15.05</v>
      </c>
      <c r="BA528" s="519">
        <f>Hydropower!AP331</f>
        <v>15.05</v>
      </c>
      <c r="BB528" s="519">
        <f>Hydropower!AQ331</f>
        <v>15.05</v>
      </c>
      <c r="BC528" s="519">
        <f>Hydropower!AR331</f>
        <v>15.05</v>
      </c>
      <c r="BD528" s="519">
        <f>Hydropower!AS331</f>
        <v>15.05</v>
      </c>
      <c r="BE528" s="519">
        <f>Hydropower!AT331</f>
        <v>15.05</v>
      </c>
      <c r="BF528" s="519">
        <f>Hydropower!AU331</f>
        <v>15.05</v>
      </c>
      <c r="BG528" s="519">
        <f>Hydropower!AV331</f>
        <v>15.05</v>
      </c>
      <c r="BI528"/>
      <c r="BJ528" s="438">
        <v>14</v>
      </c>
      <c r="BK528" s="442" t="s">
        <v>649</v>
      </c>
      <c r="BL528" s="457">
        <v>3.7969999999999997E-2</v>
      </c>
      <c r="BM528" s="457">
        <v>12975.724392639506</v>
      </c>
      <c r="BN528" s="457"/>
      <c r="BO528" s="457">
        <v>0.6800460001721782</v>
      </c>
      <c r="BP528" s="457"/>
      <c r="BQ528" s="465">
        <f t="shared" si="50"/>
        <v>0</v>
      </c>
      <c r="BR528"/>
      <c r="CP528" s="161"/>
      <c r="CQ528" s="161"/>
      <c r="CR528" s="161"/>
      <c r="CT528" s="15"/>
      <c r="DE528" s="335">
        <v>24</v>
      </c>
      <c r="DF528" s="334" t="s">
        <v>649</v>
      </c>
      <c r="DG528" s="456">
        <v>25.539496999999994</v>
      </c>
      <c r="DH528" s="456">
        <v>9373.5263555721212</v>
      </c>
      <c r="DI528" s="470"/>
      <c r="DJ528" s="456">
        <v>0.66258729749525036</v>
      </c>
      <c r="DK528" s="456"/>
      <c r="DL528" s="464">
        <f t="shared" si="51"/>
        <v>0</v>
      </c>
    </row>
    <row r="529" spans="4:116" s="4" customFormat="1" ht="14.1" customHeight="1">
      <c r="D529" s="736"/>
      <c r="E529" s="8" t="str">
        <f>Hydropower!K332</f>
        <v>NPD 4 - low</v>
      </c>
      <c r="F529" s="9"/>
      <c r="G529" s="9"/>
      <c r="H529" s="9"/>
      <c r="I529" s="9"/>
      <c r="J529" s="9"/>
      <c r="K529" s="9"/>
      <c r="L529" s="9"/>
      <c r="M529" s="9"/>
      <c r="N529" s="9"/>
      <c r="O529" s="9"/>
      <c r="P529" s="9"/>
      <c r="Q529" s="9"/>
      <c r="R529" s="9"/>
      <c r="S529" s="9"/>
      <c r="T529" s="9"/>
      <c r="U529" s="9"/>
      <c r="V529" s="9"/>
      <c r="W529" s="519">
        <f>Hydropower!L332</f>
        <v>15.05</v>
      </c>
      <c r="X529" s="519">
        <f>Hydropower!M332</f>
        <v>15.05</v>
      </c>
      <c r="Y529" s="519">
        <f>Hydropower!N332</f>
        <v>15.05</v>
      </c>
      <c r="Z529" s="519">
        <f>Hydropower!O332</f>
        <v>15.05</v>
      </c>
      <c r="AA529" s="519">
        <f>Hydropower!P332</f>
        <v>15.05</v>
      </c>
      <c r="AB529" s="519">
        <f>Hydropower!Q332</f>
        <v>15.05</v>
      </c>
      <c r="AC529" s="519">
        <f>Hydropower!R332</f>
        <v>15.05</v>
      </c>
      <c r="AD529" s="519">
        <f>Hydropower!S332</f>
        <v>15.05</v>
      </c>
      <c r="AE529" s="519">
        <f>Hydropower!T332</f>
        <v>15.05</v>
      </c>
      <c r="AF529" s="519">
        <f>Hydropower!U332</f>
        <v>15.05</v>
      </c>
      <c r="AG529" s="519">
        <f>Hydropower!V332</f>
        <v>15.05</v>
      </c>
      <c r="AH529" s="519">
        <f>Hydropower!W332</f>
        <v>15.05</v>
      </c>
      <c r="AI529" s="519">
        <f>Hydropower!X332</f>
        <v>15.05</v>
      </c>
      <c r="AJ529" s="519">
        <f>Hydropower!Y332</f>
        <v>15.05</v>
      </c>
      <c r="AK529" s="519">
        <f>Hydropower!Z332</f>
        <v>15.05</v>
      </c>
      <c r="AL529" s="519">
        <f>Hydropower!AA332</f>
        <v>15.05</v>
      </c>
      <c r="AM529" s="519">
        <f>Hydropower!AB332</f>
        <v>15.05</v>
      </c>
      <c r="AN529" s="519">
        <f>Hydropower!AC332</f>
        <v>15.05</v>
      </c>
      <c r="AO529" s="519">
        <f>Hydropower!AD332</f>
        <v>15.05</v>
      </c>
      <c r="AP529" s="519">
        <f>Hydropower!AE332</f>
        <v>15.05</v>
      </c>
      <c r="AQ529" s="519">
        <f>Hydropower!AF332</f>
        <v>15.05</v>
      </c>
      <c r="AR529" s="519">
        <f>Hydropower!AG332</f>
        <v>15.05</v>
      </c>
      <c r="AS529" s="519">
        <f>Hydropower!AH332</f>
        <v>15.05</v>
      </c>
      <c r="AT529" s="519">
        <f>Hydropower!AI332</f>
        <v>15.05</v>
      </c>
      <c r="AU529" s="519">
        <f>Hydropower!AJ332</f>
        <v>15.05</v>
      </c>
      <c r="AV529" s="519">
        <f>Hydropower!AK332</f>
        <v>15.05</v>
      </c>
      <c r="AW529" s="519">
        <f>Hydropower!AL332</f>
        <v>15.05</v>
      </c>
      <c r="AX529" s="519">
        <f>Hydropower!AM332</f>
        <v>15.05</v>
      </c>
      <c r="AY529" s="519">
        <f>Hydropower!AN332</f>
        <v>15.05</v>
      </c>
      <c r="AZ529" s="519">
        <f>Hydropower!AO332</f>
        <v>15.05</v>
      </c>
      <c r="BA529" s="519">
        <f>Hydropower!AP332</f>
        <v>15.05</v>
      </c>
      <c r="BB529" s="519">
        <f>Hydropower!AQ332</f>
        <v>15.05</v>
      </c>
      <c r="BC529" s="519">
        <f>Hydropower!AR332</f>
        <v>15.05</v>
      </c>
      <c r="BD529" s="519">
        <f>Hydropower!AS332</f>
        <v>15.05</v>
      </c>
      <c r="BE529" s="519">
        <f>Hydropower!AT332</f>
        <v>15.05</v>
      </c>
      <c r="BF529" s="519">
        <f>Hydropower!AU332</f>
        <v>15.05</v>
      </c>
      <c r="BG529" s="519">
        <f>Hydropower!AV332</f>
        <v>15.05</v>
      </c>
      <c r="BI529"/>
      <c r="BJ529" s="438">
        <v>30</v>
      </c>
      <c r="BK529" s="442" t="s">
        <v>648</v>
      </c>
      <c r="BL529" s="458">
        <v>1.4300000000000001E-3</v>
      </c>
      <c r="BM529" s="457">
        <v>12962.292897584617</v>
      </c>
      <c r="BN529" s="457"/>
      <c r="BO529" s="457">
        <v>0.67873041208554186</v>
      </c>
      <c r="BP529" s="457"/>
      <c r="BQ529" s="465">
        <f t="shared" si="50"/>
        <v>0</v>
      </c>
      <c r="BR529"/>
      <c r="CP529" s="161"/>
      <c r="CQ529" s="161"/>
      <c r="CR529" s="161"/>
      <c r="CT529" s="15"/>
      <c r="DE529" s="335">
        <v>19</v>
      </c>
      <c r="DF529" s="334" t="s">
        <v>650</v>
      </c>
      <c r="DG529" s="456">
        <v>1.0957889999999999</v>
      </c>
      <c r="DH529" s="456">
        <v>9075.1503773905588</v>
      </c>
      <c r="DI529" s="470"/>
      <c r="DJ529" s="456">
        <v>0.64170588083500668</v>
      </c>
      <c r="DK529" s="456"/>
      <c r="DL529" s="464">
        <f t="shared" si="51"/>
        <v>0</v>
      </c>
    </row>
    <row r="530" spans="4:116" s="4" customFormat="1" ht="14.1" customHeight="1">
      <c r="D530" s="736"/>
      <c r="E530" s="8" t="str">
        <f>Hydropower!K333</f>
        <v>NPD 4 - mid</v>
      </c>
      <c r="F530" s="9"/>
      <c r="G530" s="9"/>
      <c r="H530" s="9"/>
      <c r="I530" s="9"/>
      <c r="J530" s="9"/>
      <c r="K530" s="9"/>
      <c r="L530" s="9"/>
      <c r="M530" s="9"/>
      <c r="N530" s="9"/>
      <c r="O530" s="9"/>
      <c r="P530" s="9"/>
      <c r="Q530" s="9"/>
      <c r="R530" s="9"/>
      <c r="S530" s="9"/>
      <c r="T530" s="9"/>
      <c r="U530" s="9"/>
      <c r="V530" s="522">
        <f>Hydropower!L72</f>
        <v>15.05</v>
      </c>
      <c r="W530" s="519">
        <f>Hydropower!L333</f>
        <v>15.05</v>
      </c>
      <c r="X530" s="519">
        <f>Hydropower!M333</f>
        <v>15.05</v>
      </c>
      <c r="Y530" s="519">
        <f>Hydropower!N333</f>
        <v>15.05</v>
      </c>
      <c r="Z530" s="519">
        <f>Hydropower!O333</f>
        <v>15.05</v>
      </c>
      <c r="AA530" s="519">
        <f>Hydropower!P333</f>
        <v>15.05</v>
      </c>
      <c r="AB530" s="519">
        <f>Hydropower!Q333</f>
        <v>15.05</v>
      </c>
      <c r="AC530" s="519">
        <f>Hydropower!R333</f>
        <v>15.05</v>
      </c>
      <c r="AD530" s="519">
        <f>Hydropower!S333</f>
        <v>15.05</v>
      </c>
      <c r="AE530" s="519">
        <f>Hydropower!T333</f>
        <v>15.05</v>
      </c>
      <c r="AF530" s="519">
        <f>Hydropower!U333</f>
        <v>15.05</v>
      </c>
      <c r="AG530" s="519">
        <f>Hydropower!V333</f>
        <v>15.05</v>
      </c>
      <c r="AH530" s="519">
        <f>Hydropower!W333</f>
        <v>15.05</v>
      </c>
      <c r="AI530" s="519">
        <f>Hydropower!X333</f>
        <v>15.05</v>
      </c>
      <c r="AJ530" s="519">
        <f>Hydropower!Y333</f>
        <v>15.05</v>
      </c>
      <c r="AK530" s="519">
        <f>Hydropower!Z333</f>
        <v>15.05</v>
      </c>
      <c r="AL530" s="519">
        <f>Hydropower!AA333</f>
        <v>15.05</v>
      </c>
      <c r="AM530" s="519">
        <f>Hydropower!AB333</f>
        <v>15.05</v>
      </c>
      <c r="AN530" s="519">
        <f>Hydropower!AC333</f>
        <v>15.05</v>
      </c>
      <c r="AO530" s="519">
        <f>Hydropower!AD333</f>
        <v>15.05</v>
      </c>
      <c r="AP530" s="519">
        <f>Hydropower!AE333</f>
        <v>15.05</v>
      </c>
      <c r="AQ530" s="519">
        <f>Hydropower!AF333</f>
        <v>15.05</v>
      </c>
      <c r="AR530" s="519">
        <f>Hydropower!AG333</f>
        <v>15.05</v>
      </c>
      <c r="AS530" s="519">
        <f>Hydropower!AH333</f>
        <v>15.05</v>
      </c>
      <c r="AT530" s="519">
        <f>Hydropower!AI333</f>
        <v>15.05</v>
      </c>
      <c r="AU530" s="519">
        <f>Hydropower!AJ333</f>
        <v>15.05</v>
      </c>
      <c r="AV530" s="519">
        <f>Hydropower!AK333</f>
        <v>15.05</v>
      </c>
      <c r="AW530" s="519">
        <f>Hydropower!AL333</f>
        <v>15.05</v>
      </c>
      <c r="AX530" s="519">
        <f>Hydropower!AM333</f>
        <v>15.05</v>
      </c>
      <c r="AY530" s="519">
        <f>Hydropower!AN333</f>
        <v>15.05</v>
      </c>
      <c r="AZ530" s="519">
        <f>Hydropower!AO333</f>
        <v>15.05</v>
      </c>
      <c r="BA530" s="519">
        <f>Hydropower!AP333</f>
        <v>15.05</v>
      </c>
      <c r="BB530" s="519">
        <f>Hydropower!AQ333</f>
        <v>15.05</v>
      </c>
      <c r="BC530" s="519">
        <f>Hydropower!AR333</f>
        <v>15.05</v>
      </c>
      <c r="BD530" s="519">
        <f>Hydropower!AS333</f>
        <v>15.05</v>
      </c>
      <c r="BE530" s="519">
        <f>Hydropower!AT333</f>
        <v>15.05</v>
      </c>
      <c r="BF530" s="519">
        <f>Hydropower!AU333</f>
        <v>15.05</v>
      </c>
      <c r="BG530" s="519">
        <f>Hydropower!AV333</f>
        <v>15.05</v>
      </c>
      <c r="BI530"/>
      <c r="BJ530" s="438">
        <v>22</v>
      </c>
      <c r="BK530" s="442" t="s">
        <v>649</v>
      </c>
      <c r="BL530" s="457">
        <v>0.12303799999999999</v>
      </c>
      <c r="BM530" s="457">
        <v>11701.236290403715</v>
      </c>
      <c r="BN530" s="457"/>
      <c r="BO530" s="457">
        <v>0.61199378950623384</v>
      </c>
      <c r="BP530" s="457"/>
      <c r="BQ530" s="465">
        <f t="shared" si="50"/>
        <v>0</v>
      </c>
      <c r="BR530"/>
      <c r="CP530" s="161"/>
      <c r="CQ530" s="161"/>
      <c r="CR530" s="161"/>
      <c r="CT530" s="15"/>
      <c r="DE530" s="335">
        <v>18</v>
      </c>
      <c r="DF530" s="334" t="s">
        <v>651</v>
      </c>
      <c r="DG530" s="456">
        <v>130.85379300000005</v>
      </c>
      <c r="DH530" s="456">
        <v>9565.230007488155</v>
      </c>
      <c r="DI530" s="470"/>
      <c r="DJ530" s="456">
        <v>0.67580347868925694</v>
      </c>
      <c r="DK530" s="456"/>
      <c r="DL530" s="464">
        <f t="shared" si="51"/>
        <v>0</v>
      </c>
    </row>
    <row r="531" spans="4:116" s="4" customFormat="1" ht="14.1" customHeight="1">
      <c r="D531" s="736"/>
      <c r="E531" s="8" t="str">
        <f>Hydropower!K334</f>
        <v>NPD 4 - high</v>
      </c>
      <c r="F531" s="9"/>
      <c r="G531" s="9"/>
      <c r="H531" s="9"/>
      <c r="I531" s="9"/>
      <c r="J531" s="9"/>
      <c r="K531" s="9"/>
      <c r="L531" s="9"/>
      <c r="M531" s="9"/>
      <c r="N531" s="9"/>
      <c r="O531" s="9"/>
      <c r="P531" s="9"/>
      <c r="Q531" s="9"/>
      <c r="R531" s="9"/>
      <c r="S531" s="9"/>
      <c r="T531" s="9"/>
      <c r="U531" s="9"/>
      <c r="V531" s="9"/>
      <c r="W531" s="519">
        <f>Hydropower!L334</f>
        <v>15.05</v>
      </c>
      <c r="X531" s="519">
        <f>Hydropower!M334</f>
        <v>15.05</v>
      </c>
      <c r="Y531" s="519">
        <f>Hydropower!N334</f>
        <v>15.05</v>
      </c>
      <c r="Z531" s="519">
        <f>Hydropower!O334</f>
        <v>15.05</v>
      </c>
      <c r="AA531" s="519">
        <f>Hydropower!P334</f>
        <v>15.05</v>
      </c>
      <c r="AB531" s="519">
        <f>Hydropower!Q334</f>
        <v>15.05</v>
      </c>
      <c r="AC531" s="519">
        <f>Hydropower!R334</f>
        <v>15.05</v>
      </c>
      <c r="AD531" s="519">
        <f>Hydropower!S334</f>
        <v>15.05</v>
      </c>
      <c r="AE531" s="519">
        <f>Hydropower!T334</f>
        <v>15.05</v>
      </c>
      <c r="AF531" s="519">
        <f>Hydropower!U334</f>
        <v>15.05</v>
      </c>
      <c r="AG531" s="519">
        <f>Hydropower!V334</f>
        <v>15.05</v>
      </c>
      <c r="AH531" s="519">
        <f>Hydropower!W334</f>
        <v>15.05</v>
      </c>
      <c r="AI531" s="519">
        <f>Hydropower!X334</f>
        <v>15.05</v>
      </c>
      <c r="AJ531" s="519">
        <f>Hydropower!Y334</f>
        <v>15.05</v>
      </c>
      <c r="AK531" s="519">
        <f>Hydropower!Z334</f>
        <v>15.05</v>
      </c>
      <c r="AL531" s="519">
        <f>Hydropower!AA334</f>
        <v>15.05</v>
      </c>
      <c r="AM531" s="519">
        <f>Hydropower!AB334</f>
        <v>15.05</v>
      </c>
      <c r="AN531" s="519">
        <f>Hydropower!AC334</f>
        <v>15.05</v>
      </c>
      <c r="AO531" s="519">
        <f>Hydropower!AD334</f>
        <v>15.05</v>
      </c>
      <c r="AP531" s="519">
        <f>Hydropower!AE334</f>
        <v>15.05</v>
      </c>
      <c r="AQ531" s="519">
        <f>Hydropower!AF334</f>
        <v>15.05</v>
      </c>
      <c r="AR531" s="519">
        <f>Hydropower!AG334</f>
        <v>15.05</v>
      </c>
      <c r="AS531" s="519">
        <f>Hydropower!AH334</f>
        <v>15.05</v>
      </c>
      <c r="AT531" s="519">
        <f>Hydropower!AI334</f>
        <v>15.05</v>
      </c>
      <c r="AU531" s="519">
        <f>Hydropower!AJ334</f>
        <v>15.05</v>
      </c>
      <c r="AV531" s="519">
        <f>Hydropower!AK334</f>
        <v>15.05</v>
      </c>
      <c r="AW531" s="519">
        <f>Hydropower!AL334</f>
        <v>15.05</v>
      </c>
      <c r="AX531" s="519">
        <f>Hydropower!AM334</f>
        <v>15.05</v>
      </c>
      <c r="AY531" s="519">
        <f>Hydropower!AN334</f>
        <v>15.05</v>
      </c>
      <c r="AZ531" s="519">
        <f>Hydropower!AO334</f>
        <v>15.05</v>
      </c>
      <c r="BA531" s="519">
        <f>Hydropower!AP334</f>
        <v>15.05</v>
      </c>
      <c r="BB531" s="519">
        <f>Hydropower!AQ334</f>
        <v>15.05</v>
      </c>
      <c r="BC531" s="519">
        <f>Hydropower!AR334</f>
        <v>15.05</v>
      </c>
      <c r="BD531" s="519">
        <f>Hydropower!AS334</f>
        <v>15.05</v>
      </c>
      <c r="BE531" s="519">
        <f>Hydropower!AT334</f>
        <v>15.05</v>
      </c>
      <c r="BF531" s="519">
        <f>Hydropower!AU334</f>
        <v>15.05</v>
      </c>
      <c r="BG531" s="519">
        <f>Hydropower!AV334</f>
        <v>15.05</v>
      </c>
      <c r="BI531"/>
      <c r="BJ531" s="438">
        <v>133</v>
      </c>
      <c r="BK531" s="442" t="s">
        <v>650</v>
      </c>
      <c r="BL531" s="457">
        <v>1.2705010000000001</v>
      </c>
      <c r="BM531" s="457">
        <v>12143.891079832059</v>
      </c>
      <c r="BN531" s="457"/>
      <c r="BO531" s="457">
        <v>0.63406872257097557</v>
      </c>
      <c r="BP531" s="457"/>
      <c r="BQ531" s="465">
        <f t="shared" si="50"/>
        <v>0</v>
      </c>
      <c r="BR531"/>
      <c r="CP531" s="161"/>
      <c r="CQ531" s="161"/>
      <c r="CR531" s="161"/>
      <c r="CT531" s="15"/>
      <c r="DE531" s="335">
        <v>113</v>
      </c>
      <c r="DF531" s="334" t="s">
        <v>649</v>
      </c>
      <c r="DG531" s="456">
        <v>2.903807</v>
      </c>
      <c r="DH531" s="456">
        <v>8587.5377951811679</v>
      </c>
      <c r="DI531" s="470"/>
      <c r="DJ531" s="456">
        <v>0.60704404712954785</v>
      </c>
      <c r="DK531" s="456"/>
      <c r="DL531" s="464">
        <f t="shared" si="51"/>
        <v>0</v>
      </c>
    </row>
    <row r="532" spans="4:116" s="4" customFormat="1" ht="14.1" customHeight="1">
      <c r="D532" s="736"/>
      <c r="E532" s="8" t="str">
        <f>Hydropower!K335</f>
        <v>NPD 5 - low</v>
      </c>
      <c r="F532" s="9"/>
      <c r="G532" s="9"/>
      <c r="H532" s="9"/>
      <c r="I532" s="9"/>
      <c r="J532" s="9"/>
      <c r="K532" s="9"/>
      <c r="L532" s="9"/>
      <c r="M532" s="9"/>
      <c r="N532" s="9"/>
      <c r="O532" s="9"/>
      <c r="P532" s="9"/>
      <c r="Q532" s="9"/>
      <c r="R532" s="9"/>
      <c r="S532" s="9"/>
      <c r="T532" s="9"/>
      <c r="U532" s="9"/>
      <c r="V532" s="9"/>
      <c r="W532" s="519">
        <f>Hydropower!L335</f>
        <v>15.05</v>
      </c>
      <c r="X532" s="519">
        <f>Hydropower!M335</f>
        <v>15.05</v>
      </c>
      <c r="Y532" s="519">
        <f>Hydropower!N335</f>
        <v>15.05</v>
      </c>
      <c r="Z532" s="519">
        <f>Hydropower!O335</f>
        <v>15.05</v>
      </c>
      <c r="AA532" s="519">
        <f>Hydropower!P335</f>
        <v>15.05</v>
      </c>
      <c r="AB532" s="519">
        <f>Hydropower!Q335</f>
        <v>15.05</v>
      </c>
      <c r="AC532" s="519">
        <f>Hydropower!R335</f>
        <v>15.05</v>
      </c>
      <c r="AD532" s="519">
        <f>Hydropower!S335</f>
        <v>15.05</v>
      </c>
      <c r="AE532" s="519">
        <f>Hydropower!T335</f>
        <v>15.05</v>
      </c>
      <c r="AF532" s="519">
        <f>Hydropower!U335</f>
        <v>15.05</v>
      </c>
      <c r="AG532" s="519">
        <f>Hydropower!V335</f>
        <v>15.05</v>
      </c>
      <c r="AH532" s="519">
        <f>Hydropower!W335</f>
        <v>15.05</v>
      </c>
      <c r="AI532" s="519">
        <f>Hydropower!X335</f>
        <v>15.05</v>
      </c>
      <c r="AJ532" s="519">
        <f>Hydropower!Y335</f>
        <v>15.05</v>
      </c>
      <c r="AK532" s="519">
        <f>Hydropower!Z335</f>
        <v>15.05</v>
      </c>
      <c r="AL532" s="519">
        <f>Hydropower!AA335</f>
        <v>15.05</v>
      </c>
      <c r="AM532" s="519">
        <f>Hydropower!AB335</f>
        <v>15.05</v>
      </c>
      <c r="AN532" s="519">
        <f>Hydropower!AC335</f>
        <v>15.05</v>
      </c>
      <c r="AO532" s="519">
        <f>Hydropower!AD335</f>
        <v>15.05</v>
      </c>
      <c r="AP532" s="519">
        <f>Hydropower!AE335</f>
        <v>15.05</v>
      </c>
      <c r="AQ532" s="519">
        <f>Hydropower!AF335</f>
        <v>15.05</v>
      </c>
      <c r="AR532" s="519">
        <f>Hydropower!AG335</f>
        <v>15.05</v>
      </c>
      <c r="AS532" s="519">
        <f>Hydropower!AH335</f>
        <v>15.05</v>
      </c>
      <c r="AT532" s="519">
        <f>Hydropower!AI335</f>
        <v>15.05</v>
      </c>
      <c r="AU532" s="519">
        <f>Hydropower!AJ335</f>
        <v>15.05</v>
      </c>
      <c r="AV532" s="519">
        <f>Hydropower!AK335</f>
        <v>15.05</v>
      </c>
      <c r="AW532" s="519">
        <f>Hydropower!AL335</f>
        <v>15.05</v>
      </c>
      <c r="AX532" s="519">
        <f>Hydropower!AM335</f>
        <v>15.05</v>
      </c>
      <c r="AY532" s="519">
        <f>Hydropower!AN335</f>
        <v>15.05</v>
      </c>
      <c r="AZ532" s="519">
        <f>Hydropower!AO335</f>
        <v>15.05</v>
      </c>
      <c r="BA532" s="519">
        <f>Hydropower!AP335</f>
        <v>15.05</v>
      </c>
      <c r="BB532" s="519">
        <f>Hydropower!AQ335</f>
        <v>15.05</v>
      </c>
      <c r="BC532" s="519">
        <f>Hydropower!AR335</f>
        <v>15.05</v>
      </c>
      <c r="BD532" s="519">
        <f>Hydropower!AS335</f>
        <v>15.05</v>
      </c>
      <c r="BE532" s="519">
        <f>Hydropower!AT335</f>
        <v>15.05</v>
      </c>
      <c r="BF532" s="519">
        <f>Hydropower!AU335</f>
        <v>15.05</v>
      </c>
      <c r="BG532" s="519">
        <f>Hydropower!AV335</f>
        <v>15.05</v>
      </c>
      <c r="BI532"/>
      <c r="BJ532" s="438">
        <v>4</v>
      </c>
      <c r="BK532" s="442" t="s">
        <v>648</v>
      </c>
      <c r="BL532" s="457">
        <v>1.9942999999999999E-2</v>
      </c>
      <c r="BM532" s="457">
        <v>15168.147257557479</v>
      </c>
      <c r="BN532" s="457"/>
      <c r="BO532" s="457">
        <v>0.79016725183002545</v>
      </c>
      <c r="BP532" s="457"/>
      <c r="BQ532" s="465">
        <f t="shared" si="50"/>
        <v>0</v>
      </c>
      <c r="BR532"/>
      <c r="CP532" s="161"/>
      <c r="CQ532" s="161"/>
      <c r="CR532" s="161"/>
      <c r="CT532" s="15"/>
      <c r="DE532" s="335">
        <v>98</v>
      </c>
      <c r="DF532" s="334" t="s">
        <v>647</v>
      </c>
      <c r="DG532" s="456">
        <v>12.275370999999998</v>
      </c>
      <c r="DH532" s="456">
        <v>8553.2701006297484</v>
      </c>
      <c r="DI532" s="470"/>
      <c r="DJ532" s="456">
        <v>0.60455226960424047</v>
      </c>
      <c r="DK532" s="456"/>
      <c r="DL532" s="464">
        <f t="shared" si="51"/>
        <v>0</v>
      </c>
    </row>
    <row r="533" spans="4:116" s="4" customFormat="1" ht="14.1" customHeight="1">
      <c r="D533" s="736"/>
      <c r="E533" s="8" t="str">
        <f>Hydropower!K336</f>
        <v>NPD 5 - mid</v>
      </c>
      <c r="F533" s="9"/>
      <c r="G533" s="9"/>
      <c r="H533" s="9"/>
      <c r="I533" s="9"/>
      <c r="J533" s="9"/>
      <c r="K533" s="9"/>
      <c r="L533" s="9"/>
      <c r="M533" s="9"/>
      <c r="N533" s="9"/>
      <c r="O533" s="9"/>
      <c r="P533" s="9"/>
      <c r="Q533" s="9"/>
      <c r="R533" s="9"/>
      <c r="S533" s="9"/>
      <c r="T533" s="9"/>
      <c r="U533" s="9"/>
      <c r="V533" s="522">
        <f>Hydropower!L73</f>
        <v>15.05</v>
      </c>
      <c r="W533" s="519">
        <f>Hydropower!L336</f>
        <v>15.05</v>
      </c>
      <c r="X533" s="519">
        <f>Hydropower!M336</f>
        <v>15.05</v>
      </c>
      <c r="Y533" s="519">
        <f>Hydropower!N336</f>
        <v>15.05</v>
      </c>
      <c r="Z533" s="519">
        <f>Hydropower!O336</f>
        <v>15.05</v>
      </c>
      <c r="AA533" s="519">
        <f>Hydropower!P336</f>
        <v>15.05</v>
      </c>
      <c r="AB533" s="519">
        <f>Hydropower!Q336</f>
        <v>15.05</v>
      </c>
      <c r="AC533" s="519">
        <f>Hydropower!R336</f>
        <v>15.05</v>
      </c>
      <c r="AD533" s="519">
        <f>Hydropower!S336</f>
        <v>15.05</v>
      </c>
      <c r="AE533" s="519">
        <f>Hydropower!T336</f>
        <v>15.05</v>
      </c>
      <c r="AF533" s="519">
        <f>Hydropower!U336</f>
        <v>15.05</v>
      </c>
      <c r="AG533" s="519">
        <f>Hydropower!V336</f>
        <v>15.05</v>
      </c>
      <c r="AH533" s="519">
        <f>Hydropower!W336</f>
        <v>15.05</v>
      </c>
      <c r="AI533" s="519">
        <f>Hydropower!X336</f>
        <v>15.05</v>
      </c>
      <c r="AJ533" s="519">
        <f>Hydropower!Y336</f>
        <v>15.05</v>
      </c>
      <c r="AK533" s="519">
        <f>Hydropower!Z336</f>
        <v>15.05</v>
      </c>
      <c r="AL533" s="519">
        <f>Hydropower!AA336</f>
        <v>15.05</v>
      </c>
      <c r="AM533" s="519">
        <f>Hydropower!AB336</f>
        <v>15.05</v>
      </c>
      <c r="AN533" s="519">
        <f>Hydropower!AC336</f>
        <v>15.05</v>
      </c>
      <c r="AO533" s="519">
        <f>Hydropower!AD336</f>
        <v>15.05</v>
      </c>
      <c r="AP533" s="519">
        <f>Hydropower!AE336</f>
        <v>15.05</v>
      </c>
      <c r="AQ533" s="519">
        <f>Hydropower!AF336</f>
        <v>15.05</v>
      </c>
      <c r="AR533" s="519">
        <f>Hydropower!AG336</f>
        <v>15.05</v>
      </c>
      <c r="AS533" s="519">
        <f>Hydropower!AH336</f>
        <v>15.05</v>
      </c>
      <c r="AT533" s="519">
        <f>Hydropower!AI336</f>
        <v>15.05</v>
      </c>
      <c r="AU533" s="519">
        <f>Hydropower!AJ336</f>
        <v>15.05</v>
      </c>
      <c r="AV533" s="519">
        <f>Hydropower!AK336</f>
        <v>15.05</v>
      </c>
      <c r="AW533" s="519">
        <f>Hydropower!AL336</f>
        <v>15.05</v>
      </c>
      <c r="AX533" s="519">
        <f>Hydropower!AM336</f>
        <v>15.05</v>
      </c>
      <c r="AY533" s="519">
        <f>Hydropower!AN336</f>
        <v>15.05</v>
      </c>
      <c r="AZ533" s="519">
        <f>Hydropower!AO336</f>
        <v>15.05</v>
      </c>
      <c r="BA533" s="519">
        <f>Hydropower!AP336</f>
        <v>15.05</v>
      </c>
      <c r="BB533" s="519">
        <f>Hydropower!AQ336</f>
        <v>15.05</v>
      </c>
      <c r="BC533" s="519">
        <f>Hydropower!AR336</f>
        <v>15.05</v>
      </c>
      <c r="BD533" s="519">
        <f>Hydropower!AS336</f>
        <v>15.05</v>
      </c>
      <c r="BE533" s="519">
        <f>Hydropower!AT336</f>
        <v>15.05</v>
      </c>
      <c r="BF533" s="519">
        <f>Hydropower!AU336</f>
        <v>15.05</v>
      </c>
      <c r="BG533" s="519">
        <f>Hydropower!AV336</f>
        <v>15.05</v>
      </c>
      <c r="BI533"/>
      <c r="BJ533" s="438">
        <v>104</v>
      </c>
      <c r="BK533" s="442" t="s">
        <v>651</v>
      </c>
      <c r="BL533" s="457">
        <v>0.22418799999999997</v>
      </c>
      <c r="BM533" s="457">
        <v>14280.654523897887</v>
      </c>
      <c r="BN533" s="457"/>
      <c r="BO533" s="457">
        <v>0.74418046693588291</v>
      </c>
      <c r="BP533" s="457"/>
      <c r="BQ533" s="465">
        <f t="shared" si="50"/>
        <v>0</v>
      </c>
      <c r="BR533"/>
      <c r="CP533" s="161"/>
      <c r="CQ533" s="161"/>
      <c r="CR533" s="161"/>
      <c r="CT533" s="15"/>
      <c r="DE533" s="335">
        <v>34</v>
      </c>
      <c r="DF533" s="334" t="s">
        <v>647</v>
      </c>
      <c r="DG533" s="456">
        <v>116.19582299999993</v>
      </c>
      <c r="DH533" s="456">
        <v>9223.8730266719031</v>
      </c>
      <c r="DI533" s="470"/>
      <c r="DJ533" s="456">
        <v>0.65059265851473469</v>
      </c>
      <c r="DK533" s="456"/>
      <c r="DL533" s="464">
        <f t="shared" si="51"/>
        <v>0</v>
      </c>
    </row>
    <row r="534" spans="4:116" s="4" customFormat="1" ht="14.1" customHeight="1">
      <c r="D534" s="736"/>
      <c r="E534" s="8" t="str">
        <f>Hydropower!K337</f>
        <v>NPD 5 - high</v>
      </c>
      <c r="F534" s="485"/>
      <c r="G534" s="485"/>
      <c r="H534" s="485"/>
      <c r="I534" s="485"/>
      <c r="J534" s="485"/>
      <c r="K534" s="485"/>
      <c r="L534" s="485"/>
      <c r="M534" s="485"/>
      <c r="N534" s="485"/>
      <c r="O534" s="485"/>
      <c r="P534" s="485"/>
      <c r="Q534" s="485"/>
      <c r="R534" s="485"/>
      <c r="S534" s="485"/>
      <c r="T534" s="485"/>
      <c r="U534" s="485"/>
      <c r="V534" s="485"/>
      <c r="W534" s="519">
        <f>Hydropower!L337</f>
        <v>15.05</v>
      </c>
      <c r="X534" s="519">
        <f>Hydropower!M337</f>
        <v>15.05</v>
      </c>
      <c r="Y534" s="519">
        <f>Hydropower!N337</f>
        <v>15.05</v>
      </c>
      <c r="Z534" s="519">
        <f>Hydropower!O337</f>
        <v>15.05</v>
      </c>
      <c r="AA534" s="519">
        <f>Hydropower!P337</f>
        <v>15.05</v>
      </c>
      <c r="AB534" s="519">
        <f>Hydropower!Q337</f>
        <v>15.05</v>
      </c>
      <c r="AC534" s="519">
        <f>Hydropower!R337</f>
        <v>15.05</v>
      </c>
      <c r="AD534" s="519">
        <f>Hydropower!S337</f>
        <v>15.05</v>
      </c>
      <c r="AE534" s="519">
        <f>Hydropower!T337</f>
        <v>15.05</v>
      </c>
      <c r="AF534" s="519">
        <f>Hydropower!U337</f>
        <v>15.05</v>
      </c>
      <c r="AG534" s="519">
        <f>Hydropower!V337</f>
        <v>15.05</v>
      </c>
      <c r="AH534" s="519">
        <f>Hydropower!W337</f>
        <v>15.05</v>
      </c>
      <c r="AI534" s="519">
        <f>Hydropower!X337</f>
        <v>15.05</v>
      </c>
      <c r="AJ534" s="519">
        <f>Hydropower!Y337</f>
        <v>15.05</v>
      </c>
      <c r="AK534" s="519">
        <f>Hydropower!Z337</f>
        <v>15.05</v>
      </c>
      <c r="AL534" s="519">
        <f>Hydropower!AA337</f>
        <v>15.05</v>
      </c>
      <c r="AM534" s="519">
        <f>Hydropower!AB337</f>
        <v>15.05</v>
      </c>
      <c r="AN534" s="519">
        <f>Hydropower!AC337</f>
        <v>15.05</v>
      </c>
      <c r="AO534" s="519">
        <f>Hydropower!AD337</f>
        <v>15.05</v>
      </c>
      <c r="AP534" s="519">
        <f>Hydropower!AE337</f>
        <v>15.05</v>
      </c>
      <c r="AQ534" s="519">
        <f>Hydropower!AF337</f>
        <v>15.05</v>
      </c>
      <c r="AR534" s="519">
        <f>Hydropower!AG337</f>
        <v>15.05</v>
      </c>
      <c r="AS534" s="519">
        <f>Hydropower!AH337</f>
        <v>15.05</v>
      </c>
      <c r="AT534" s="519">
        <f>Hydropower!AI337</f>
        <v>15.05</v>
      </c>
      <c r="AU534" s="519">
        <f>Hydropower!AJ337</f>
        <v>15.05</v>
      </c>
      <c r="AV534" s="519">
        <f>Hydropower!AK337</f>
        <v>15.05</v>
      </c>
      <c r="AW534" s="519">
        <f>Hydropower!AL337</f>
        <v>15.05</v>
      </c>
      <c r="AX534" s="519">
        <f>Hydropower!AM337</f>
        <v>15.05</v>
      </c>
      <c r="AY534" s="519">
        <f>Hydropower!AN337</f>
        <v>15.05</v>
      </c>
      <c r="AZ534" s="519">
        <f>Hydropower!AO337</f>
        <v>15.05</v>
      </c>
      <c r="BA534" s="519">
        <f>Hydropower!AP337</f>
        <v>15.05</v>
      </c>
      <c r="BB534" s="519">
        <f>Hydropower!AQ337</f>
        <v>15.05</v>
      </c>
      <c r="BC534" s="519">
        <f>Hydropower!AR337</f>
        <v>15.05</v>
      </c>
      <c r="BD534" s="519">
        <f>Hydropower!AS337</f>
        <v>15.05</v>
      </c>
      <c r="BE534" s="519">
        <f>Hydropower!AT337</f>
        <v>15.05</v>
      </c>
      <c r="BF534" s="519">
        <f>Hydropower!AU337</f>
        <v>15.05</v>
      </c>
      <c r="BG534" s="519">
        <f>Hydropower!AV337</f>
        <v>15.05</v>
      </c>
      <c r="BI534"/>
      <c r="BJ534" s="438">
        <v>38</v>
      </c>
      <c r="BK534" s="442" t="s">
        <v>649</v>
      </c>
      <c r="BL534" s="457">
        <v>0.42130400000000001</v>
      </c>
      <c r="BM534" s="457">
        <v>10099.980883081658</v>
      </c>
      <c r="BN534" s="457"/>
      <c r="BO534" s="457">
        <v>0.52663516893288254</v>
      </c>
      <c r="BP534" s="457"/>
      <c r="BQ534" s="465">
        <f t="shared" si="50"/>
        <v>0</v>
      </c>
      <c r="BR534"/>
      <c r="CP534" s="161"/>
      <c r="CQ534" s="161"/>
      <c r="CR534" s="161"/>
      <c r="CT534" s="15"/>
      <c r="DE534" s="335">
        <v>65</v>
      </c>
      <c r="DF534" s="334" t="s">
        <v>648</v>
      </c>
      <c r="DG534" s="456">
        <v>6.9201050000000004</v>
      </c>
      <c r="DH534" s="456">
        <v>8398.8837015461759</v>
      </c>
      <c r="DI534" s="470"/>
      <c r="DJ534" s="456">
        <v>0.59301416172073573</v>
      </c>
      <c r="DK534" s="456"/>
      <c r="DL534" s="464">
        <f t="shared" si="51"/>
        <v>0</v>
      </c>
    </row>
    <row r="535" spans="4:116" s="4" customFormat="1" ht="14.1" customHeight="1">
      <c r="D535" s="736"/>
      <c r="E535" s="8" t="str">
        <f>Hydropower!K338</f>
        <v>NSD 1 - low</v>
      </c>
      <c r="F535" s="9"/>
      <c r="G535" s="9"/>
      <c r="H535" s="9"/>
      <c r="I535" s="9"/>
      <c r="J535" s="9"/>
      <c r="K535" s="9"/>
      <c r="L535" s="9"/>
      <c r="M535" s="9"/>
      <c r="N535" s="9"/>
      <c r="O535" s="9"/>
      <c r="P535" s="9"/>
      <c r="Q535" s="9"/>
      <c r="R535" s="9"/>
      <c r="S535" s="9"/>
      <c r="T535" s="9"/>
      <c r="U535" s="9"/>
      <c r="V535" s="9"/>
      <c r="W535" s="519">
        <f>Hydropower!L338</f>
        <v>15.05</v>
      </c>
      <c r="X535" s="519">
        <f>Hydropower!M338</f>
        <v>15.05</v>
      </c>
      <c r="Y535" s="519">
        <f>Hydropower!N338</f>
        <v>15.05</v>
      </c>
      <c r="Z535" s="519">
        <f>Hydropower!O338</f>
        <v>15.05</v>
      </c>
      <c r="AA535" s="519">
        <f>Hydropower!P338</f>
        <v>15.05</v>
      </c>
      <c r="AB535" s="519">
        <f>Hydropower!Q338</f>
        <v>15.05</v>
      </c>
      <c r="AC535" s="519">
        <f>Hydropower!R338</f>
        <v>15.05</v>
      </c>
      <c r="AD535" s="519">
        <f>Hydropower!S338</f>
        <v>15.05</v>
      </c>
      <c r="AE535" s="519">
        <f>Hydropower!T338</f>
        <v>15.05</v>
      </c>
      <c r="AF535" s="519">
        <f>Hydropower!U338</f>
        <v>15.05</v>
      </c>
      <c r="AG535" s="519">
        <f>Hydropower!V338</f>
        <v>15.05</v>
      </c>
      <c r="AH535" s="519">
        <f>Hydropower!W338</f>
        <v>15.05</v>
      </c>
      <c r="AI535" s="519">
        <f>Hydropower!X338</f>
        <v>15.05</v>
      </c>
      <c r="AJ535" s="519">
        <f>Hydropower!Y338</f>
        <v>15.05</v>
      </c>
      <c r="AK535" s="519">
        <f>Hydropower!Z338</f>
        <v>15.05</v>
      </c>
      <c r="AL535" s="519">
        <f>Hydropower!AA338</f>
        <v>15.05</v>
      </c>
      <c r="AM535" s="519">
        <f>Hydropower!AB338</f>
        <v>15.05</v>
      </c>
      <c r="AN535" s="519">
        <f>Hydropower!AC338</f>
        <v>15.05</v>
      </c>
      <c r="AO535" s="519">
        <f>Hydropower!AD338</f>
        <v>15.05</v>
      </c>
      <c r="AP535" s="519">
        <f>Hydropower!AE338</f>
        <v>15.05</v>
      </c>
      <c r="AQ535" s="519">
        <f>Hydropower!AF338</f>
        <v>15.05</v>
      </c>
      <c r="AR535" s="519">
        <f>Hydropower!AG338</f>
        <v>15.05</v>
      </c>
      <c r="AS535" s="519">
        <f>Hydropower!AH338</f>
        <v>15.05</v>
      </c>
      <c r="AT535" s="519">
        <f>Hydropower!AI338</f>
        <v>15.05</v>
      </c>
      <c r="AU535" s="519">
        <f>Hydropower!AJ338</f>
        <v>15.05</v>
      </c>
      <c r="AV535" s="519">
        <f>Hydropower!AK338</f>
        <v>15.05</v>
      </c>
      <c r="AW535" s="519">
        <f>Hydropower!AL338</f>
        <v>15.05</v>
      </c>
      <c r="AX535" s="519">
        <f>Hydropower!AM338</f>
        <v>15.05</v>
      </c>
      <c r="AY535" s="519">
        <f>Hydropower!AN338</f>
        <v>15.05</v>
      </c>
      <c r="AZ535" s="519">
        <f>Hydropower!AO338</f>
        <v>15.05</v>
      </c>
      <c r="BA535" s="519">
        <f>Hydropower!AP338</f>
        <v>15.05</v>
      </c>
      <c r="BB535" s="519">
        <f>Hydropower!AQ338</f>
        <v>15.05</v>
      </c>
      <c r="BC535" s="519">
        <f>Hydropower!AR338</f>
        <v>15.05</v>
      </c>
      <c r="BD535" s="519">
        <f>Hydropower!AS338</f>
        <v>15.05</v>
      </c>
      <c r="BE535" s="519">
        <f>Hydropower!AT338</f>
        <v>15.05</v>
      </c>
      <c r="BF535" s="519">
        <f>Hydropower!AU338</f>
        <v>15.05</v>
      </c>
      <c r="BG535" s="519">
        <f>Hydropower!AV338</f>
        <v>15.05</v>
      </c>
      <c r="BI535"/>
      <c r="BJ535" s="438">
        <v>114</v>
      </c>
      <c r="BK535" s="442" t="s">
        <v>651</v>
      </c>
      <c r="BL535" s="457">
        <v>0.75481599999999982</v>
      </c>
      <c r="BM535" s="457">
        <v>11545.417158545923</v>
      </c>
      <c r="BN535" s="457"/>
      <c r="BO535" s="457">
        <v>0.59895160349434218</v>
      </c>
      <c r="BP535" s="457"/>
      <c r="BQ535" s="465">
        <f t="shared" si="50"/>
        <v>0</v>
      </c>
      <c r="BR535"/>
      <c r="CP535" s="161"/>
      <c r="CQ535" s="161"/>
      <c r="CR535" s="161"/>
      <c r="CT535" s="15"/>
      <c r="DE535" s="335">
        <v>6</v>
      </c>
      <c r="DF535" s="334" t="s">
        <v>647</v>
      </c>
      <c r="DG535" s="456">
        <v>125.64044999999996</v>
      </c>
      <c r="DH535" s="456">
        <v>8263.5897160140594</v>
      </c>
      <c r="DI535" s="470"/>
      <c r="DJ535" s="456">
        <v>0.58353152380077822</v>
      </c>
      <c r="DK535" s="456"/>
      <c r="DL535" s="464">
        <f t="shared" si="51"/>
        <v>0</v>
      </c>
    </row>
    <row r="536" spans="4:116" s="4" customFormat="1" ht="14.1" customHeight="1">
      <c r="D536" s="736"/>
      <c r="E536" s="8" t="str">
        <f>Hydropower!K339</f>
        <v>NSD 1 - mid</v>
      </c>
      <c r="F536" s="9"/>
      <c r="G536" s="9"/>
      <c r="H536" s="9"/>
      <c r="I536" s="9"/>
      <c r="J536" s="9"/>
      <c r="K536" s="9"/>
      <c r="L536" s="9"/>
      <c r="M536" s="9"/>
      <c r="N536" s="9"/>
      <c r="O536" s="9"/>
      <c r="P536" s="9"/>
      <c r="Q536" s="9"/>
      <c r="R536" s="9"/>
      <c r="S536" s="9"/>
      <c r="T536" s="9"/>
      <c r="U536" s="9"/>
      <c r="V536" s="522">
        <f>Hydropower!L74</f>
        <v>15.05</v>
      </c>
      <c r="W536" s="519">
        <f>Hydropower!L339</f>
        <v>15.05</v>
      </c>
      <c r="X536" s="519">
        <f>Hydropower!M339</f>
        <v>15.05</v>
      </c>
      <c r="Y536" s="519">
        <f>Hydropower!N339</f>
        <v>15.05</v>
      </c>
      <c r="Z536" s="519">
        <f>Hydropower!O339</f>
        <v>15.05</v>
      </c>
      <c r="AA536" s="519">
        <f>Hydropower!P339</f>
        <v>15.05</v>
      </c>
      <c r="AB536" s="519">
        <f>Hydropower!Q339</f>
        <v>15.05</v>
      </c>
      <c r="AC536" s="519">
        <f>Hydropower!R339</f>
        <v>15.05</v>
      </c>
      <c r="AD536" s="519">
        <f>Hydropower!S339</f>
        <v>15.05</v>
      </c>
      <c r="AE536" s="519">
        <f>Hydropower!T339</f>
        <v>15.05</v>
      </c>
      <c r="AF536" s="519">
        <f>Hydropower!U339</f>
        <v>15.05</v>
      </c>
      <c r="AG536" s="519">
        <f>Hydropower!V339</f>
        <v>15.05</v>
      </c>
      <c r="AH536" s="519">
        <f>Hydropower!W339</f>
        <v>15.05</v>
      </c>
      <c r="AI536" s="519">
        <f>Hydropower!X339</f>
        <v>15.05</v>
      </c>
      <c r="AJ536" s="519">
        <f>Hydropower!Y339</f>
        <v>15.05</v>
      </c>
      <c r="AK536" s="519">
        <f>Hydropower!Z339</f>
        <v>15.05</v>
      </c>
      <c r="AL536" s="519">
        <f>Hydropower!AA339</f>
        <v>15.05</v>
      </c>
      <c r="AM536" s="519">
        <f>Hydropower!AB339</f>
        <v>15.05</v>
      </c>
      <c r="AN536" s="519">
        <f>Hydropower!AC339</f>
        <v>15.05</v>
      </c>
      <c r="AO536" s="519">
        <f>Hydropower!AD339</f>
        <v>15.05</v>
      </c>
      <c r="AP536" s="519">
        <f>Hydropower!AE339</f>
        <v>15.05</v>
      </c>
      <c r="AQ536" s="519">
        <f>Hydropower!AF339</f>
        <v>15.05</v>
      </c>
      <c r="AR536" s="519">
        <f>Hydropower!AG339</f>
        <v>15.05</v>
      </c>
      <c r="AS536" s="519">
        <f>Hydropower!AH339</f>
        <v>15.05</v>
      </c>
      <c r="AT536" s="519">
        <f>Hydropower!AI339</f>
        <v>15.05</v>
      </c>
      <c r="AU536" s="519">
        <f>Hydropower!AJ339</f>
        <v>15.05</v>
      </c>
      <c r="AV536" s="519">
        <f>Hydropower!AK339</f>
        <v>15.05</v>
      </c>
      <c r="AW536" s="519">
        <f>Hydropower!AL339</f>
        <v>15.05</v>
      </c>
      <c r="AX536" s="519">
        <f>Hydropower!AM339</f>
        <v>15.05</v>
      </c>
      <c r="AY536" s="519">
        <f>Hydropower!AN339</f>
        <v>15.05</v>
      </c>
      <c r="AZ536" s="519">
        <f>Hydropower!AO339</f>
        <v>15.05</v>
      </c>
      <c r="BA536" s="519">
        <f>Hydropower!AP339</f>
        <v>15.05</v>
      </c>
      <c r="BB536" s="519">
        <f>Hydropower!AQ339</f>
        <v>15.05</v>
      </c>
      <c r="BC536" s="519">
        <f>Hydropower!AR339</f>
        <v>15.05</v>
      </c>
      <c r="BD536" s="519">
        <f>Hydropower!AS339</f>
        <v>15.05</v>
      </c>
      <c r="BE536" s="519">
        <f>Hydropower!AT339</f>
        <v>15.05</v>
      </c>
      <c r="BF536" s="519">
        <f>Hydropower!AU339</f>
        <v>15.05</v>
      </c>
      <c r="BG536" s="519">
        <f>Hydropower!AV339</f>
        <v>15.05</v>
      </c>
      <c r="BI536"/>
      <c r="BJ536" s="438">
        <v>82</v>
      </c>
      <c r="BK536" s="442" t="s">
        <v>651</v>
      </c>
      <c r="BL536" s="457">
        <v>0.24354499999999993</v>
      </c>
      <c r="BM536" s="457">
        <v>12025.511573996493</v>
      </c>
      <c r="BN536" s="457"/>
      <c r="BO536" s="457">
        <v>0.62328378415549635</v>
      </c>
      <c r="BP536" s="457"/>
      <c r="BQ536" s="465">
        <f t="shared" si="50"/>
        <v>0</v>
      </c>
      <c r="BR536"/>
      <c r="CP536" s="161"/>
      <c r="CQ536" s="161"/>
      <c r="CR536" s="161"/>
      <c r="CT536" s="15"/>
      <c r="DE536" s="335">
        <v>79</v>
      </c>
      <c r="DF536" s="334" t="s">
        <v>647</v>
      </c>
      <c r="DG536" s="456">
        <v>3.14398</v>
      </c>
      <c r="DH536" s="456">
        <v>9137.3822064322812</v>
      </c>
      <c r="DI536" s="470"/>
      <c r="DJ536" s="456">
        <v>0.64396692591700322</v>
      </c>
      <c r="DK536" s="456"/>
      <c r="DL536" s="464">
        <f t="shared" si="51"/>
        <v>0</v>
      </c>
    </row>
    <row r="537" spans="4:116" s="4" customFormat="1" ht="14.1" customHeight="1">
      <c r="D537" s="736"/>
      <c r="E537" s="8" t="str">
        <f>Hydropower!K340</f>
        <v>NSD 1 - high</v>
      </c>
      <c r="F537" s="9"/>
      <c r="G537" s="9"/>
      <c r="H537" s="9"/>
      <c r="I537" s="9"/>
      <c r="J537" s="9"/>
      <c r="K537" s="9"/>
      <c r="L537" s="9"/>
      <c r="M537" s="9"/>
      <c r="N537" s="9"/>
      <c r="O537" s="9"/>
      <c r="P537" s="9"/>
      <c r="Q537" s="9"/>
      <c r="R537" s="9"/>
      <c r="S537" s="9"/>
      <c r="T537" s="9"/>
      <c r="U537" s="9"/>
      <c r="V537" s="9"/>
      <c r="W537" s="519">
        <f>Hydropower!L340</f>
        <v>15.05</v>
      </c>
      <c r="X537" s="519">
        <f>Hydropower!M340</f>
        <v>15.05</v>
      </c>
      <c r="Y537" s="519">
        <f>Hydropower!N340</f>
        <v>15.05</v>
      </c>
      <c r="Z537" s="519">
        <f>Hydropower!O340</f>
        <v>15.05</v>
      </c>
      <c r="AA537" s="519">
        <f>Hydropower!P340</f>
        <v>15.05</v>
      </c>
      <c r="AB537" s="519">
        <f>Hydropower!Q340</f>
        <v>15.05</v>
      </c>
      <c r="AC537" s="519">
        <f>Hydropower!R340</f>
        <v>15.05</v>
      </c>
      <c r="AD537" s="519">
        <f>Hydropower!S340</f>
        <v>15.05</v>
      </c>
      <c r="AE537" s="519">
        <f>Hydropower!T340</f>
        <v>15.05</v>
      </c>
      <c r="AF537" s="519">
        <f>Hydropower!U340</f>
        <v>15.05</v>
      </c>
      <c r="AG537" s="519">
        <f>Hydropower!V340</f>
        <v>15.05</v>
      </c>
      <c r="AH537" s="519">
        <f>Hydropower!W340</f>
        <v>15.05</v>
      </c>
      <c r="AI537" s="519">
        <f>Hydropower!X340</f>
        <v>15.05</v>
      </c>
      <c r="AJ537" s="519">
        <f>Hydropower!Y340</f>
        <v>15.05</v>
      </c>
      <c r="AK537" s="519">
        <f>Hydropower!Z340</f>
        <v>15.05</v>
      </c>
      <c r="AL537" s="519">
        <f>Hydropower!AA340</f>
        <v>15.05</v>
      </c>
      <c r="AM537" s="519">
        <f>Hydropower!AB340</f>
        <v>15.05</v>
      </c>
      <c r="AN537" s="519">
        <f>Hydropower!AC340</f>
        <v>15.05</v>
      </c>
      <c r="AO537" s="519">
        <f>Hydropower!AD340</f>
        <v>15.05</v>
      </c>
      <c r="AP537" s="519">
        <f>Hydropower!AE340</f>
        <v>15.05</v>
      </c>
      <c r="AQ537" s="519">
        <f>Hydropower!AF340</f>
        <v>15.05</v>
      </c>
      <c r="AR537" s="519">
        <f>Hydropower!AG340</f>
        <v>15.05</v>
      </c>
      <c r="AS537" s="519">
        <f>Hydropower!AH340</f>
        <v>15.05</v>
      </c>
      <c r="AT537" s="519">
        <f>Hydropower!AI340</f>
        <v>15.05</v>
      </c>
      <c r="AU537" s="519">
        <f>Hydropower!AJ340</f>
        <v>15.05</v>
      </c>
      <c r="AV537" s="519">
        <f>Hydropower!AK340</f>
        <v>15.05</v>
      </c>
      <c r="AW537" s="519">
        <f>Hydropower!AL340</f>
        <v>15.05</v>
      </c>
      <c r="AX537" s="519">
        <f>Hydropower!AM340</f>
        <v>15.05</v>
      </c>
      <c r="AY537" s="519">
        <f>Hydropower!AN340</f>
        <v>15.05</v>
      </c>
      <c r="AZ537" s="519">
        <f>Hydropower!AO340</f>
        <v>15.05</v>
      </c>
      <c r="BA537" s="519">
        <f>Hydropower!AP340</f>
        <v>15.05</v>
      </c>
      <c r="BB537" s="519">
        <f>Hydropower!AQ340</f>
        <v>15.05</v>
      </c>
      <c r="BC537" s="519">
        <f>Hydropower!AR340</f>
        <v>15.05</v>
      </c>
      <c r="BD537" s="519">
        <f>Hydropower!AS340</f>
        <v>15.05</v>
      </c>
      <c r="BE537" s="519">
        <f>Hydropower!AT340</f>
        <v>15.05</v>
      </c>
      <c r="BF537" s="519">
        <f>Hydropower!AU340</f>
        <v>15.05</v>
      </c>
      <c r="BG537" s="519">
        <f>Hydropower!AV340</f>
        <v>15.05</v>
      </c>
      <c r="BI537"/>
      <c r="BJ537" s="438">
        <v>72</v>
      </c>
      <c r="BK537" s="442" t="s">
        <v>651</v>
      </c>
      <c r="BL537" s="457">
        <v>1.6282449999999979</v>
      </c>
      <c r="BM537" s="457">
        <v>13259.855075858944</v>
      </c>
      <c r="BN537" s="457"/>
      <c r="BO537" s="457">
        <v>0.68512294084075742</v>
      </c>
      <c r="BP537" s="457"/>
      <c r="BQ537" s="465">
        <f t="shared" si="50"/>
        <v>0</v>
      </c>
      <c r="BR537"/>
      <c r="CP537" s="161"/>
      <c r="CQ537" s="161"/>
      <c r="CR537" s="161"/>
      <c r="CT537" s="15"/>
      <c r="DE537" s="335">
        <v>81</v>
      </c>
      <c r="DF537" s="334" t="s">
        <v>650</v>
      </c>
      <c r="DG537" s="456">
        <v>9.2744470000000003</v>
      </c>
      <c r="DH537" s="456">
        <v>9153.3089619112816</v>
      </c>
      <c r="DI537" s="470"/>
      <c r="DJ537" s="456">
        <v>0.64475860574009214</v>
      </c>
      <c r="DK537" s="456"/>
      <c r="DL537" s="464">
        <f t="shared" si="51"/>
        <v>0</v>
      </c>
    </row>
    <row r="538" spans="4:116" s="4" customFormat="1" ht="14.1" customHeight="1">
      <c r="D538" s="736"/>
      <c r="E538" s="8" t="str">
        <f>Hydropower!K341</f>
        <v>NSD 2 - low</v>
      </c>
      <c r="F538" s="9"/>
      <c r="G538" s="9"/>
      <c r="H538" s="9"/>
      <c r="I538" s="9"/>
      <c r="J538" s="9"/>
      <c r="K538" s="9"/>
      <c r="L538" s="9"/>
      <c r="M538" s="9"/>
      <c r="N538" s="9"/>
      <c r="O538" s="9"/>
      <c r="P538" s="9"/>
      <c r="Q538" s="9"/>
      <c r="R538" s="9"/>
      <c r="S538" s="9"/>
      <c r="T538" s="9"/>
      <c r="U538" s="9"/>
      <c r="V538" s="9"/>
      <c r="W538" s="519">
        <f>Hydropower!L341</f>
        <v>15.05</v>
      </c>
      <c r="X538" s="519">
        <f>Hydropower!M341</f>
        <v>15.05</v>
      </c>
      <c r="Y538" s="519">
        <f>Hydropower!N341</f>
        <v>15.05</v>
      </c>
      <c r="Z538" s="519">
        <f>Hydropower!O341</f>
        <v>15.05</v>
      </c>
      <c r="AA538" s="519">
        <f>Hydropower!P341</f>
        <v>15.05</v>
      </c>
      <c r="AB538" s="519">
        <f>Hydropower!Q341</f>
        <v>15.05</v>
      </c>
      <c r="AC538" s="519">
        <f>Hydropower!R341</f>
        <v>15.05</v>
      </c>
      <c r="AD538" s="519">
        <f>Hydropower!S341</f>
        <v>15.05</v>
      </c>
      <c r="AE538" s="519">
        <f>Hydropower!T341</f>
        <v>15.05</v>
      </c>
      <c r="AF538" s="519">
        <f>Hydropower!U341</f>
        <v>15.05</v>
      </c>
      <c r="AG538" s="519">
        <f>Hydropower!V341</f>
        <v>15.05</v>
      </c>
      <c r="AH538" s="519">
        <f>Hydropower!W341</f>
        <v>15.05</v>
      </c>
      <c r="AI538" s="519">
        <f>Hydropower!X341</f>
        <v>15.05</v>
      </c>
      <c r="AJ538" s="519">
        <f>Hydropower!Y341</f>
        <v>15.05</v>
      </c>
      <c r="AK538" s="519">
        <f>Hydropower!Z341</f>
        <v>15.05</v>
      </c>
      <c r="AL538" s="519">
        <f>Hydropower!AA341</f>
        <v>15.05</v>
      </c>
      <c r="AM538" s="519">
        <f>Hydropower!AB341</f>
        <v>15.05</v>
      </c>
      <c r="AN538" s="519">
        <f>Hydropower!AC341</f>
        <v>15.05</v>
      </c>
      <c r="AO538" s="519">
        <f>Hydropower!AD341</f>
        <v>15.05</v>
      </c>
      <c r="AP538" s="519">
        <f>Hydropower!AE341</f>
        <v>15.05</v>
      </c>
      <c r="AQ538" s="519">
        <f>Hydropower!AF341</f>
        <v>15.05</v>
      </c>
      <c r="AR538" s="519">
        <f>Hydropower!AG341</f>
        <v>15.05</v>
      </c>
      <c r="AS538" s="519">
        <f>Hydropower!AH341</f>
        <v>15.05</v>
      </c>
      <c r="AT538" s="519">
        <f>Hydropower!AI341</f>
        <v>15.05</v>
      </c>
      <c r="AU538" s="519">
        <f>Hydropower!AJ341</f>
        <v>15.05</v>
      </c>
      <c r="AV538" s="519">
        <f>Hydropower!AK341</f>
        <v>15.05</v>
      </c>
      <c r="AW538" s="519">
        <f>Hydropower!AL341</f>
        <v>15.05</v>
      </c>
      <c r="AX538" s="519">
        <f>Hydropower!AM341</f>
        <v>15.05</v>
      </c>
      <c r="AY538" s="519">
        <f>Hydropower!AN341</f>
        <v>15.05</v>
      </c>
      <c r="AZ538" s="519">
        <f>Hydropower!AO341</f>
        <v>15.05</v>
      </c>
      <c r="BA538" s="519">
        <f>Hydropower!AP341</f>
        <v>15.05</v>
      </c>
      <c r="BB538" s="519">
        <f>Hydropower!AQ341</f>
        <v>15.05</v>
      </c>
      <c r="BC538" s="519">
        <f>Hydropower!AR341</f>
        <v>15.05</v>
      </c>
      <c r="BD538" s="519">
        <f>Hydropower!AS341</f>
        <v>15.05</v>
      </c>
      <c r="BE538" s="519">
        <f>Hydropower!AT341</f>
        <v>15.05</v>
      </c>
      <c r="BF538" s="519">
        <f>Hydropower!AU341</f>
        <v>15.05</v>
      </c>
      <c r="BG538" s="519">
        <f>Hydropower!AV341</f>
        <v>15.05</v>
      </c>
      <c r="BI538"/>
      <c r="BJ538" s="438">
        <v>40</v>
      </c>
      <c r="BK538" s="442" t="s">
        <v>650</v>
      </c>
      <c r="BL538" s="457">
        <v>0.18543099999999998</v>
      </c>
      <c r="BM538" s="457">
        <v>14090.859703035574</v>
      </c>
      <c r="BN538" s="457"/>
      <c r="BO538" s="457">
        <v>0.72323344088956132</v>
      </c>
      <c r="BP538" s="457"/>
      <c r="BQ538" s="465">
        <f t="shared" si="50"/>
        <v>0</v>
      </c>
      <c r="BR538"/>
      <c r="CP538" s="161"/>
      <c r="CQ538" s="161"/>
      <c r="CR538" s="161"/>
      <c r="CT538" s="15"/>
      <c r="DE538" s="335">
        <v>115</v>
      </c>
      <c r="DF538" s="334" t="s">
        <v>647</v>
      </c>
      <c r="DG538" s="456">
        <v>17.965143999999995</v>
      </c>
      <c r="DH538" s="456">
        <v>8816.4094702796519</v>
      </c>
      <c r="DI538" s="470"/>
      <c r="DJ538" s="456">
        <v>0.62069309963145236</v>
      </c>
      <c r="DK538" s="456"/>
      <c r="DL538" s="464">
        <f t="shared" si="51"/>
        <v>0</v>
      </c>
    </row>
    <row r="539" spans="4:116" s="4" customFormat="1" ht="14.1" customHeight="1">
      <c r="D539" s="736"/>
      <c r="E539" s="8" t="str">
        <f>Hydropower!K342</f>
        <v>NSD 2 - mid</v>
      </c>
      <c r="F539" s="9"/>
      <c r="G539" s="9"/>
      <c r="H539" s="9"/>
      <c r="I539" s="9"/>
      <c r="J539" s="9"/>
      <c r="K539" s="9"/>
      <c r="L539" s="9"/>
      <c r="M539" s="9"/>
      <c r="N539" s="9"/>
      <c r="O539" s="9"/>
      <c r="P539" s="9"/>
      <c r="Q539" s="9"/>
      <c r="R539" s="9"/>
      <c r="S539" s="9"/>
      <c r="T539" s="9"/>
      <c r="U539" s="9"/>
      <c r="V539" s="522">
        <f>Hydropower!L75</f>
        <v>15.05</v>
      </c>
      <c r="W539" s="519">
        <f>Hydropower!L342</f>
        <v>15.05</v>
      </c>
      <c r="X539" s="519">
        <f>Hydropower!M342</f>
        <v>15.05</v>
      </c>
      <c r="Y539" s="519">
        <f>Hydropower!N342</f>
        <v>15.05</v>
      </c>
      <c r="Z539" s="519">
        <f>Hydropower!O342</f>
        <v>15.05</v>
      </c>
      <c r="AA539" s="519">
        <f>Hydropower!P342</f>
        <v>15.05</v>
      </c>
      <c r="AB539" s="519">
        <f>Hydropower!Q342</f>
        <v>15.05</v>
      </c>
      <c r="AC539" s="519">
        <f>Hydropower!R342</f>
        <v>15.05</v>
      </c>
      <c r="AD539" s="519">
        <f>Hydropower!S342</f>
        <v>15.05</v>
      </c>
      <c r="AE539" s="519">
        <f>Hydropower!T342</f>
        <v>15.05</v>
      </c>
      <c r="AF539" s="519">
        <f>Hydropower!U342</f>
        <v>15.05</v>
      </c>
      <c r="AG539" s="519">
        <f>Hydropower!V342</f>
        <v>15.05</v>
      </c>
      <c r="AH539" s="519">
        <f>Hydropower!W342</f>
        <v>15.05</v>
      </c>
      <c r="AI539" s="519">
        <f>Hydropower!X342</f>
        <v>15.05</v>
      </c>
      <c r="AJ539" s="519">
        <f>Hydropower!Y342</f>
        <v>15.05</v>
      </c>
      <c r="AK539" s="519">
        <f>Hydropower!Z342</f>
        <v>15.05</v>
      </c>
      <c r="AL539" s="519">
        <f>Hydropower!AA342</f>
        <v>15.05</v>
      </c>
      <c r="AM539" s="519">
        <f>Hydropower!AB342</f>
        <v>15.05</v>
      </c>
      <c r="AN539" s="519">
        <f>Hydropower!AC342</f>
        <v>15.05</v>
      </c>
      <c r="AO539" s="519">
        <f>Hydropower!AD342</f>
        <v>15.05</v>
      </c>
      <c r="AP539" s="519">
        <f>Hydropower!AE342</f>
        <v>15.05</v>
      </c>
      <c r="AQ539" s="519">
        <f>Hydropower!AF342</f>
        <v>15.05</v>
      </c>
      <c r="AR539" s="519">
        <f>Hydropower!AG342</f>
        <v>15.05</v>
      </c>
      <c r="AS539" s="519">
        <f>Hydropower!AH342</f>
        <v>15.05</v>
      </c>
      <c r="AT539" s="519">
        <f>Hydropower!AI342</f>
        <v>15.05</v>
      </c>
      <c r="AU539" s="519">
        <f>Hydropower!AJ342</f>
        <v>15.05</v>
      </c>
      <c r="AV539" s="519">
        <f>Hydropower!AK342</f>
        <v>15.05</v>
      </c>
      <c r="AW539" s="519">
        <f>Hydropower!AL342</f>
        <v>15.05</v>
      </c>
      <c r="AX539" s="519">
        <f>Hydropower!AM342</f>
        <v>15.05</v>
      </c>
      <c r="AY539" s="519">
        <f>Hydropower!AN342</f>
        <v>15.05</v>
      </c>
      <c r="AZ539" s="519">
        <f>Hydropower!AO342</f>
        <v>15.05</v>
      </c>
      <c r="BA539" s="519">
        <f>Hydropower!AP342</f>
        <v>15.05</v>
      </c>
      <c r="BB539" s="519">
        <f>Hydropower!AQ342</f>
        <v>15.05</v>
      </c>
      <c r="BC539" s="519">
        <f>Hydropower!AR342</f>
        <v>15.05</v>
      </c>
      <c r="BD539" s="519">
        <f>Hydropower!AS342</f>
        <v>15.05</v>
      </c>
      <c r="BE539" s="519">
        <f>Hydropower!AT342</f>
        <v>15.05</v>
      </c>
      <c r="BF539" s="519">
        <f>Hydropower!AU342</f>
        <v>15.05</v>
      </c>
      <c r="BG539" s="519">
        <f>Hydropower!AV342</f>
        <v>15.05</v>
      </c>
      <c r="BI539"/>
      <c r="BJ539" s="438">
        <v>84</v>
      </c>
      <c r="BK539" s="442" t="s">
        <v>650</v>
      </c>
      <c r="BL539" s="457">
        <v>0.366031</v>
      </c>
      <c r="BM539" s="457">
        <v>12181.857524926398</v>
      </c>
      <c r="BN539" s="457"/>
      <c r="BO539" s="457">
        <v>0.62537762891732096</v>
      </c>
      <c r="BP539" s="457"/>
      <c r="BQ539" s="465">
        <f t="shared" si="50"/>
        <v>0</v>
      </c>
      <c r="BR539"/>
      <c r="CP539" s="161"/>
      <c r="CQ539" s="161"/>
      <c r="CR539" s="161"/>
      <c r="CT539" s="15"/>
      <c r="DE539" s="335">
        <v>40</v>
      </c>
      <c r="DF539" s="334" t="s">
        <v>649</v>
      </c>
      <c r="DG539" s="456">
        <v>26.763757999999992</v>
      </c>
      <c r="DH539" s="456">
        <v>11075.903320871921</v>
      </c>
      <c r="DI539" s="470"/>
      <c r="DJ539" s="456">
        <v>0.77649323135136972</v>
      </c>
      <c r="DK539" s="456"/>
      <c r="DL539" s="464">
        <f t="shared" si="51"/>
        <v>0</v>
      </c>
    </row>
    <row r="540" spans="4:116" s="4" customFormat="1" ht="14.1" customHeight="1">
      <c r="D540" s="736"/>
      <c r="E540" s="8" t="str">
        <f>Hydropower!K343</f>
        <v>NSD 2 - high</v>
      </c>
      <c r="F540" s="9"/>
      <c r="G540" s="9"/>
      <c r="H540" s="9"/>
      <c r="I540" s="9"/>
      <c r="J540" s="9"/>
      <c r="K540" s="9"/>
      <c r="L540" s="9"/>
      <c r="M540" s="9"/>
      <c r="N540" s="9"/>
      <c r="O540" s="9"/>
      <c r="P540" s="9"/>
      <c r="Q540" s="9"/>
      <c r="R540" s="9"/>
      <c r="S540" s="9"/>
      <c r="T540" s="9"/>
      <c r="U540" s="9"/>
      <c r="V540" s="9"/>
      <c r="W540" s="519">
        <f>Hydropower!L343</f>
        <v>15.05</v>
      </c>
      <c r="X540" s="519">
        <f>Hydropower!M343</f>
        <v>15.05</v>
      </c>
      <c r="Y540" s="519">
        <f>Hydropower!N343</f>
        <v>15.05</v>
      </c>
      <c r="Z540" s="519">
        <f>Hydropower!O343</f>
        <v>15.05</v>
      </c>
      <c r="AA540" s="519">
        <f>Hydropower!P343</f>
        <v>15.05</v>
      </c>
      <c r="AB540" s="519">
        <f>Hydropower!Q343</f>
        <v>15.05</v>
      </c>
      <c r="AC540" s="519">
        <f>Hydropower!R343</f>
        <v>15.05</v>
      </c>
      <c r="AD540" s="519">
        <f>Hydropower!S343</f>
        <v>15.05</v>
      </c>
      <c r="AE540" s="519">
        <f>Hydropower!T343</f>
        <v>15.05</v>
      </c>
      <c r="AF540" s="519">
        <f>Hydropower!U343</f>
        <v>15.05</v>
      </c>
      <c r="AG540" s="519">
        <f>Hydropower!V343</f>
        <v>15.05</v>
      </c>
      <c r="AH540" s="519">
        <f>Hydropower!W343</f>
        <v>15.05</v>
      </c>
      <c r="AI540" s="519">
        <f>Hydropower!X343</f>
        <v>15.05</v>
      </c>
      <c r="AJ540" s="519">
        <f>Hydropower!Y343</f>
        <v>15.05</v>
      </c>
      <c r="AK540" s="519">
        <f>Hydropower!Z343</f>
        <v>15.05</v>
      </c>
      <c r="AL540" s="519">
        <f>Hydropower!AA343</f>
        <v>15.05</v>
      </c>
      <c r="AM540" s="519">
        <f>Hydropower!AB343</f>
        <v>15.05</v>
      </c>
      <c r="AN540" s="519">
        <f>Hydropower!AC343</f>
        <v>15.05</v>
      </c>
      <c r="AO540" s="519">
        <f>Hydropower!AD343</f>
        <v>15.05</v>
      </c>
      <c r="AP540" s="519">
        <f>Hydropower!AE343</f>
        <v>15.05</v>
      </c>
      <c r="AQ540" s="519">
        <f>Hydropower!AF343</f>
        <v>15.05</v>
      </c>
      <c r="AR540" s="519">
        <f>Hydropower!AG343</f>
        <v>15.05</v>
      </c>
      <c r="AS540" s="519">
        <f>Hydropower!AH343</f>
        <v>15.05</v>
      </c>
      <c r="AT540" s="519">
        <f>Hydropower!AI343</f>
        <v>15.05</v>
      </c>
      <c r="AU540" s="519">
        <f>Hydropower!AJ343</f>
        <v>15.05</v>
      </c>
      <c r="AV540" s="519">
        <f>Hydropower!AK343</f>
        <v>15.05</v>
      </c>
      <c r="AW540" s="519">
        <f>Hydropower!AL343</f>
        <v>15.05</v>
      </c>
      <c r="AX540" s="519">
        <f>Hydropower!AM343</f>
        <v>15.05</v>
      </c>
      <c r="AY540" s="519">
        <f>Hydropower!AN343</f>
        <v>15.05</v>
      </c>
      <c r="AZ540" s="519">
        <f>Hydropower!AO343</f>
        <v>15.05</v>
      </c>
      <c r="BA540" s="519">
        <f>Hydropower!AP343</f>
        <v>15.05</v>
      </c>
      <c r="BB540" s="519">
        <f>Hydropower!AQ343</f>
        <v>15.05</v>
      </c>
      <c r="BC540" s="519">
        <f>Hydropower!AR343</f>
        <v>15.05</v>
      </c>
      <c r="BD540" s="519">
        <f>Hydropower!AS343</f>
        <v>15.05</v>
      </c>
      <c r="BE540" s="519">
        <f>Hydropower!AT343</f>
        <v>15.05</v>
      </c>
      <c r="BF540" s="519">
        <f>Hydropower!AU343</f>
        <v>15.05</v>
      </c>
      <c r="BG540" s="519">
        <f>Hydropower!AV343</f>
        <v>15.05</v>
      </c>
      <c r="BI540"/>
      <c r="BJ540" s="438">
        <v>80</v>
      </c>
      <c r="BK540" s="442" t="s">
        <v>651</v>
      </c>
      <c r="BL540" s="457">
        <v>2.6938260000000005</v>
      </c>
      <c r="BM540" s="457">
        <v>13671.206088378365</v>
      </c>
      <c r="BN540" s="457"/>
      <c r="BO540" s="457">
        <v>0.69903420694676399</v>
      </c>
      <c r="BP540" s="457"/>
      <c r="BQ540" s="465">
        <f t="shared" si="50"/>
        <v>0</v>
      </c>
      <c r="BR540"/>
      <c r="CP540" s="161"/>
      <c r="CQ540" s="161"/>
      <c r="CR540" s="161"/>
      <c r="CT540" s="15"/>
      <c r="DE540" s="335">
        <v>83</v>
      </c>
      <c r="DF540" s="334" t="s">
        <v>647</v>
      </c>
      <c r="DG540" s="456">
        <v>6.5532649999999997</v>
      </c>
      <c r="DH540" s="456">
        <v>8395.8464569557291</v>
      </c>
      <c r="DI540" s="470"/>
      <c r="DJ540" s="456">
        <v>0.59048926981150218</v>
      </c>
      <c r="DK540" s="456"/>
      <c r="DL540" s="464">
        <f t="shared" si="51"/>
        <v>0</v>
      </c>
    </row>
    <row r="541" spans="4:116" s="4" customFormat="1" ht="14.1" customHeight="1">
      <c r="D541" s="736"/>
      <c r="E541" s="8" t="str">
        <f>Hydropower!K344</f>
        <v>NSD 3 - low</v>
      </c>
      <c r="F541" s="9"/>
      <c r="G541" s="9"/>
      <c r="H541" s="9"/>
      <c r="I541" s="9"/>
      <c r="J541" s="9"/>
      <c r="K541" s="9"/>
      <c r="L541" s="9"/>
      <c r="M541" s="9"/>
      <c r="N541" s="9"/>
      <c r="O541" s="9"/>
      <c r="P541" s="9"/>
      <c r="Q541" s="9"/>
      <c r="R541" s="9"/>
      <c r="S541" s="9"/>
      <c r="T541" s="9"/>
      <c r="U541" s="9"/>
      <c r="V541" s="9"/>
      <c r="W541" s="519">
        <f>Hydropower!L344</f>
        <v>15.05</v>
      </c>
      <c r="X541" s="519">
        <f>Hydropower!M344</f>
        <v>15.05</v>
      </c>
      <c r="Y541" s="519">
        <f>Hydropower!N344</f>
        <v>15.05</v>
      </c>
      <c r="Z541" s="519">
        <f>Hydropower!O344</f>
        <v>15.05</v>
      </c>
      <c r="AA541" s="519">
        <f>Hydropower!P344</f>
        <v>15.05</v>
      </c>
      <c r="AB541" s="519">
        <f>Hydropower!Q344</f>
        <v>15.05</v>
      </c>
      <c r="AC541" s="519">
        <f>Hydropower!R344</f>
        <v>15.05</v>
      </c>
      <c r="AD541" s="519">
        <f>Hydropower!S344</f>
        <v>15.05</v>
      </c>
      <c r="AE541" s="519">
        <f>Hydropower!T344</f>
        <v>15.05</v>
      </c>
      <c r="AF541" s="519">
        <f>Hydropower!U344</f>
        <v>15.05</v>
      </c>
      <c r="AG541" s="519">
        <f>Hydropower!V344</f>
        <v>15.05</v>
      </c>
      <c r="AH541" s="519">
        <f>Hydropower!W344</f>
        <v>15.05</v>
      </c>
      <c r="AI541" s="519">
        <f>Hydropower!X344</f>
        <v>15.05</v>
      </c>
      <c r="AJ541" s="519">
        <f>Hydropower!Y344</f>
        <v>15.05</v>
      </c>
      <c r="AK541" s="519">
        <f>Hydropower!Z344</f>
        <v>15.05</v>
      </c>
      <c r="AL541" s="519">
        <f>Hydropower!AA344</f>
        <v>15.05</v>
      </c>
      <c r="AM541" s="519">
        <f>Hydropower!AB344</f>
        <v>15.05</v>
      </c>
      <c r="AN541" s="519">
        <f>Hydropower!AC344</f>
        <v>15.05</v>
      </c>
      <c r="AO541" s="519">
        <f>Hydropower!AD344</f>
        <v>15.05</v>
      </c>
      <c r="AP541" s="519">
        <f>Hydropower!AE344</f>
        <v>15.05</v>
      </c>
      <c r="AQ541" s="519">
        <f>Hydropower!AF344</f>
        <v>15.05</v>
      </c>
      <c r="AR541" s="519">
        <f>Hydropower!AG344</f>
        <v>15.05</v>
      </c>
      <c r="AS541" s="519">
        <f>Hydropower!AH344</f>
        <v>15.05</v>
      </c>
      <c r="AT541" s="519">
        <f>Hydropower!AI344</f>
        <v>15.05</v>
      </c>
      <c r="AU541" s="519">
        <f>Hydropower!AJ344</f>
        <v>15.05</v>
      </c>
      <c r="AV541" s="519">
        <f>Hydropower!AK344</f>
        <v>15.05</v>
      </c>
      <c r="AW541" s="519">
        <f>Hydropower!AL344</f>
        <v>15.05</v>
      </c>
      <c r="AX541" s="519">
        <f>Hydropower!AM344</f>
        <v>15.05</v>
      </c>
      <c r="AY541" s="519">
        <f>Hydropower!AN344</f>
        <v>15.05</v>
      </c>
      <c r="AZ541" s="519">
        <f>Hydropower!AO344</f>
        <v>15.05</v>
      </c>
      <c r="BA541" s="519">
        <f>Hydropower!AP344</f>
        <v>15.05</v>
      </c>
      <c r="BB541" s="519">
        <f>Hydropower!AQ344</f>
        <v>15.05</v>
      </c>
      <c r="BC541" s="519">
        <f>Hydropower!AR344</f>
        <v>15.05</v>
      </c>
      <c r="BD541" s="519">
        <f>Hydropower!AS344</f>
        <v>15.05</v>
      </c>
      <c r="BE541" s="519">
        <f>Hydropower!AT344</f>
        <v>15.05</v>
      </c>
      <c r="BF541" s="519">
        <f>Hydropower!AU344</f>
        <v>15.05</v>
      </c>
      <c r="BG541" s="519">
        <f>Hydropower!AV344</f>
        <v>15.05</v>
      </c>
      <c r="BI541"/>
      <c r="BJ541" s="438">
        <v>4</v>
      </c>
      <c r="BK541" s="442" t="s">
        <v>649</v>
      </c>
      <c r="BL541" s="457">
        <v>1.2560999999999999E-2</v>
      </c>
      <c r="BM541" s="457">
        <v>15470.628657857156</v>
      </c>
      <c r="BN541" s="457"/>
      <c r="BO541" s="457">
        <v>0.79016725183002545</v>
      </c>
      <c r="BP541" s="457"/>
      <c r="BQ541" s="465">
        <f t="shared" si="50"/>
        <v>0</v>
      </c>
      <c r="BR541"/>
      <c r="CP541" s="161"/>
      <c r="CQ541" s="161"/>
      <c r="CR541" s="161"/>
      <c r="CT541" s="15"/>
      <c r="DE541" s="335">
        <v>132</v>
      </c>
      <c r="DF541" s="334" t="s">
        <v>651</v>
      </c>
      <c r="DG541" s="456">
        <v>11.953885999999999</v>
      </c>
      <c r="DH541" s="456">
        <v>9332.9818425693084</v>
      </c>
      <c r="DI541" s="470"/>
      <c r="DJ541" s="456">
        <v>0.65548433056171318</v>
      </c>
      <c r="DK541" s="456"/>
      <c r="DL541" s="464">
        <f t="shared" si="51"/>
        <v>0</v>
      </c>
    </row>
    <row r="542" spans="4:116" s="4" customFormat="1" ht="14.1" customHeight="1">
      <c r="D542" s="736"/>
      <c r="E542" s="8" t="str">
        <f>Hydropower!K345</f>
        <v>NSD 3 - mid</v>
      </c>
      <c r="F542" s="9"/>
      <c r="G542" s="9"/>
      <c r="H542" s="9"/>
      <c r="I542" s="9"/>
      <c r="J542" s="9"/>
      <c r="K542" s="9"/>
      <c r="L542" s="9"/>
      <c r="M542" s="9"/>
      <c r="N542" s="9"/>
      <c r="O542" s="9"/>
      <c r="P542" s="9"/>
      <c r="Q542" s="9"/>
      <c r="R542" s="9"/>
      <c r="S542" s="9"/>
      <c r="T542" s="9"/>
      <c r="U542" s="9"/>
      <c r="V542" s="522">
        <f>Hydropower!L76</f>
        <v>15.05</v>
      </c>
      <c r="W542" s="519">
        <f>Hydropower!L345</f>
        <v>15.05</v>
      </c>
      <c r="X542" s="519">
        <f>Hydropower!M345</f>
        <v>15.05</v>
      </c>
      <c r="Y542" s="519">
        <f>Hydropower!N345</f>
        <v>15.05</v>
      </c>
      <c r="Z542" s="519">
        <f>Hydropower!O345</f>
        <v>15.05</v>
      </c>
      <c r="AA542" s="519">
        <f>Hydropower!P345</f>
        <v>15.05</v>
      </c>
      <c r="AB542" s="519">
        <f>Hydropower!Q345</f>
        <v>15.05</v>
      </c>
      <c r="AC542" s="519">
        <f>Hydropower!R345</f>
        <v>15.05</v>
      </c>
      <c r="AD542" s="519">
        <f>Hydropower!S345</f>
        <v>15.05</v>
      </c>
      <c r="AE542" s="519">
        <f>Hydropower!T345</f>
        <v>15.05</v>
      </c>
      <c r="AF542" s="519">
        <f>Hydropower!U345</f>
        <v>15.05</v>
      </c>
      <c r="AG542" s="519">
        <f>Hydropower!V345</f>
        <v>15.05</v>
      </c>
      <c r="AH542" s="519">
        <f>Hydropower!W345</f>
        <v>15.05</v>
      </c>
      <c r="AI542" s="519">
        <f>Hydropower!X345</f>
        <v>15.05</v>
      </c>
      <c r="AJ542" s="519">
        <f>Hydropower!Y345</f>
        <v>15.05</v>
      </c>
      <c r="AK542" s="519">
        <f>Hydropower!Z345</f>
        <v>15.05</v>
      </c>
      <c r="AL542" s="519">
        <f>Hydropower!AA345</f>
        <v>15.05</v>
      </c>
      <c r="AM542" s="519">
        <f>Hydropower!AB345</f>
        <v>15.05</v>
      </c>
      <c r="AN542" s="519">
        <f>Hydropower!AC345</f>
        <v>15.05</v>
      </c>
      <c r="AO542" s="519">
        <f>Hydropower!AD345</f>
        <v>15.05</v>
      </c>
      <c r="AP542" s="519">
        <f>Hydropower!AE345</f>
        <v>15.05</v>
      </c>
      <c r="AQ542" s="519">
        <f>Hydropower!AF345</f>
        <v>15.05</v>
      </c>
      <c r="AR542" s="519">
        <f>Hydropower!AG345</f>
        <v>15.05</v>
      </c>
      <c r="AS542" s="519">
        <f>Hydropower!AH345</f>
        <v>15.05</v>
      </c>
      <c r="AT542" s="519">
        <f>Hydropower!AI345</f>
        <v>15.05</v>
      </c>
      <c r="AU542" s="519">
        <f>Hydropower!AJ345</f>
        <v>15.05</v>
      </c>
      <c r="AV542" s="519">
        <f>Hydropower!AK345</f>
        <v>15.05</v>
      </c>
      <c r="AW542" s="519">
        <f>Hydropower!AL345</f>
        <v>15.05</v>
      </c>
      <c r="AX542" s="519">
        <f>Hydropower!AM345</f>
        <v>15.05</v>
      </c>
      <c r="AY542" s="519">
        <f>Hydropower!AN345</f>
        <v>15.05</v>
      </c>
      <c r="AZ542" s="519">
        <f>Hydropower!AO345</f>
        <v>15.05</v>
      </c>
      <c r="BA542" s="519">
        <f>Hydropower!AP345</f>
        <v>15.05</v>
      </c>
      <c r="BB542" s="519">
        <f>Hydropower!AQ345</f>
        <v>15.05</v>
      </c>
      <c r="BC542" s="519">
        <f>Hydropower!AR345</f>
        <v>15.05</v>
      </c>
      <c r="BD542" s="519">
        <f>Hydropower!AS345</f>
        <v>15.05</v>
      </c>
      <c r="BE542" s="519">
        <f>Hydropower!AT345</f>
        <v>15.05</v>
      </c>
      <c r="BF542" s="519">
        <f>Hydropower!AU345</f>
        <v>15.05</v>
      </c>
      <c r="BG542" s="519">
        <f>Hydropower!AV345</f>
        <v>15.05</v>
      </c>
      <c r="BI542"/>
      <c r="BJ542" s="438">
        <v>37</v>
      </c>
      <c r="BK542" s="442" t="s">
        <v>650</v>
      </c>
      <c r="BL542" s="457">
        <v>2.8663300000000005</v>
      </c>
      <c r="BM542" s="457">
        <v>10948.316346648649</v>
      </c>
      <c r="BN542" s="457"/>
      <c r="BO542" s="457">
        <v>0.56054811387596826</v>
      </c>
      <c r="BP542" s="457"/>
      <c r="BQ542" s="465">
        <f t="shared" si="50"/>
        <v>0</v>
      </c>
      <c r="BR542"/>
      <c r="CP542" s="161"/>
      <c r="CQ542" s="161"/>
      <c r="CR542" s="161"/>
      <c r="CT542" s="15"/>
      <c r="DE542" s="335">
        <v>15</v>
      </c>
      <c r="DF542" s="334" t="s">
        <v>650</v>
      </c>
      <c r="DG542" s="456">
        <v>368.46753500000005</v>
      </c>
      <c r="DH542" s="456">
        <v>9655.5005431967984</v>
      </c>
      <c r="DI542" s="470"/>
      <c r="DJ542" s="456">
        <v>0.67752074341370616</v>
      </c>
      <c r="DK542" s="456"/>
      <c r="DL542" s="464">
        <f t="shared" si="51"/>
        <v>0</v>
      </c>
    </row>
    <row r="543" spans="4:116" s="4" customFormat="1" ht="14.1" customHeight="1">
      <c r="D543" s="736"/>
      <c r="E543" s="8" t="str">
        <f>Hydropower!K346</f>
        <v>NSD 3 - high</v>
      </c>
      <c r="F543" s="9"/>
      <c r="G543" s="9"/>
      <c r="H543" s="9"/>
      <c r="I543" s="9"/>
      <c r="J543" s="9"/>
      <c r="K543" s="9"/>
      <c r="L543" s="9"/>
      <c r="M543" s="9"/>
      <c r="N543" s="9"/>
      <c r="O543" s="9"/>
      <c r="P543" s="9"/>
      <c r="Q543" s="9"/>
      <c r="R543" s="9"/>
      <c r="S543" s="9"/>
      <c r="T543" s="9"/>
      <c r="U543" s="9"/>
      <c r="V543" s="9"/>
      <c r="W543" s="519">
        <f>Hydropower!L346</f>
        <v>15.05</v>
      </c>
      <c r="X543" s="519">
        <f>Hydropower!M346</f>
        <v>15.05</v>
      </c>
      <c r="Y543" s="519">
        <f>Hydropower!N346</f>
        <v>15.05</v>
      </c>
      <c r="Z543" s="519">
        <f>Hydropower!O346</f>
        <v>15.05</v>
      </c>
      <c r="AA543" s="519">
        <f>Hydropower!P346</f>
        <v>15.05</v>
      </c>
      <c r="AB543" s="519">
        <f>Hydropower!Q346</f>
        <v>15.05</v>
      </c>
      <c r="AC543" s="519">
        <f>Hydropower!R346</f>
        <v>15.05</v>
      </c>
      <c r="AD543" s="519">
        <f>Hydropower!S346</f>
        <v>15.05</v>
      </c>
      <c r="AE543" s="519">
        <f>Hydropower!T346</f>
        <v>15.05</v>
      </c>
      <c r="AF543" s="519">
        <f>Hydropower!U346</f>
        <v>15.05</v>
      </c>
      <c r="AG543" s="519">
        <f>Hydropower!V346</f>
        <v>15.05</v>
      </c>
      <c r="AH543" s="519">
        <f>Hydropower!W346</f>
        <v>15.05</v>
      </c>
      <c r="AI543" s="519">
        <f>Hydropower!X346</f>
        <v>15.05</v>
      </c>
      <c r="AJ543" s="519">
        <f>Hydropower!Y346</f>
        <v>15.05</v>
      </c>
      <c r="AK543" s="519">
        <f>Hydropower!Z346</f>
        <v>15.05</v>
      </c>
      <c r="AL543" s="519">
        <f>Hydropower!AA346</f>
        <v>15.05</v>
      </c>
      <c r="AM543" s="519">
        <f>Hydropower!AB346</f>
        <v>15.05</v>
      </c>
      <c r="AN543" s="519">
        <f>Hydropower!AC346</f>
        <v>15.05</v>
      </c>
      <c r="AO543" s="519">
        <f>Hydropower!AD346</f>
        <v>15.05</v>
      </c>
      <c r="AP543" s="519">
        <f>Hydropower!AE346</f>
        <v>15.05</v>
      </c>
      <c r="AQ543" s="519">
        <f>Hydropower!AF346</f>
        <v>15.05</v>
      </c>
      <c r="AR543" s="519">
        <f>Hydropower!AG346</f>
        <v>15.05</v>
      </c>
      <c r="AS543" s="519">
        <f>Hydropower!AH346</f>
        <v>15.05</v>
      </c>
      <c r="AT543" s="519">
        <f>Hydropower!AI346</f>
        <v>15.05</v>
      </c>
      <c r="AU543" s="519">
        <f>Hydropower!AJ346</f>
        <v>15.05</v>
      </c>
      <c r="AV543" s="519">
        <f>Hydropower!AK346</f>
        <v>15.05</v>
      </c>
      <c r="AW543" s="519">
        <f>Hydropower!AL346</f>
        <v>15.05</v>
      </c>
      <c r="AX543" s="519">
        <f>Hydropower!AM346</f>
        <v>15.05</v>
      </c>
      <c r="AY543" s="519">
        <f>Hydropower!AN346</f>
        <v>15.05</v>
      </c>
      <c r="AZ543" s="519">
        <f>Hydropower!AO346</f>
        <v>15.05</v>
      </c>
      <c r="BA543" s="519">
        <f>Hydropower!AP346</f>
        <v>15.05</v>
      </c>
      <c r="BB543" s="519">
        <f>Hydropower!AQ346</f>
        <v>15.05</v>
      </c>
      <c r="BC543" s="519">
        <f>Hydropower!AR346</f>
        <v>15.05</v>
      </c>
      <c r="BD543" s="519">
        <f>Hydropower!AS346</f>
        <v>15.05</v>
      </c>
      <c r="BE543" s="519">
        <f>Hydropower!AT346</f>
        <v>15.05</v>
      </c>
      <c r="BF543" s="519">
        <f>Hydropower!AU346</f>
        <v>15.05</v>
      </c>
      <c r="BG543" s="519">
        <f>Hydropower!AV346</f>
        <v>15.05</v>
      </c>
      <c r="BI543"/>
      <c r="BJ543" s="438">
        <v>52</v>
      </c>
      <c r="BK543" s="442" t="s">
        <v>648</v>
      </c>
      <c r="BL543" s="457">
        <v>0.118959</v>
      </c>
      <c r="BM543" s="457">
        <v>9122.4514475672677</v>
      </c>
      <c r="BN543" s="457"/>
      <c r="BO543" s="457">
        <v>0.46748772085344659</v>
      </c>
      <c r="BP543" s="457"/>
      <c r="BQ543" s="465">
        <f t="shared" si="50"/>
        <v>0</v>
      </c>
      <c r="BR543"/>
      <c r="CP543" s="161"/>
      <c r="CQ543" s="161"/>
      <c r="CR543" s="161"/>
      <c r="CT543" s="15"/>
      <c r="DE543" s="335">
        <v>24</v>
      </c>
      <c r="DF543" s="334" t="s">
        <v>650</v>
      </c>
      <c r="DG543" s="456">
        <v>25.619679999999999</v>
      </c>
      <c r="DH543" s="456">
        <v>9446.3526563712494</v>
      </c>
      <c r="DI543" s="470"/>
      <c r="DJ543" s="456">
        <v>0.66258729749525036</v>
      </c>
      <c r="DK543" s="456"/>
      <c r="DL543" s="464">
        <f t="shared" si="51"/>
        <v>0</v>
      </c>
    </row>
    <row r="544" spans="4:116" s="4" customFormat="1" ht="14.1" customHeight="1">
      <c r="D544" s="736"/>
      <c r="E544" s="8" t="str">
        <f>Hydropower!K347</f>
        <v>NSD 4 - low</v>
      </c>
      <c r="F544" s="9"/>
      <c r="G544" s="9"/>
      <c r="H544" s="9"/>
      <c r="I544" s="9"/>
      <c r="J544" s="9"/>
      <c r="K544" s="9"/>
      <c r="L544" s="9"/>
      <c r="M544" s="9"/>
      <c r="N544" s="9"/>
      <c r="O544" s="9"/>
      <c r="P544" s="9"/>
      <c r="Q544" s="9"/>
      <c r="R544" s="9"/>
      <c r="S544" s="9"/>
      <c r="T544" s="9"/>
      <c r="U544" s="9"/>
      <c r="V544" s="9"/>
      <c r="W544" s="519">
        <f>Hydropower!L347</f>
        <v>15.05</v>
      </c>
      <c r="X544" s="519">
        <f>Hydropower!M347</f>
        <v>15.05</v>
      </c>
      <c r="Y544" s="519">
        <f>Hydropower!N347</f>
        <v>15.05</v>
      </c>
      <c r="Z544" s="519">
        <f>Hydropower!O347</f>
        <v>15.05</v>
      </c>
      <c r="AA544" s="519">
        <f>Hydropower!P347</f>
        <v>15.05</v>
      </c>
      <c r="AB544" s="519">
        <f>Hydropower!Q347</f>
        <v>15.05</v>
      </c>
      <c r="AC544" s="519">
        <f>Hydropower!R347</f>
        <v>15.05</v>
      </c>
      <c r="AD544" s="519">
        <f>Hydropower!S347</f>
        <v>15.05</v>
      </c>
      <c r="AE544" s="519">
        <f>Hydropower!T347</f>
        <v>15.05</v>
      </c>
      <c r="AF544" s="519">
        <f>Hydropower!U347</f>
        <v>15.05</v>
      </c>
      <c r="AG544" s="519">
        <f>Hydropower!V347</f>
        <v>15.05</v>
      </c>
      <c r="AH544" s="519">
        <f>Hydropower!W347</f>
        <v>15.05</v>
      </c>
      <c r="AI544" s="519">
        <f>Hydropower!X347</f>
        <v>15.05</v>
      </c>
      <c r="AJ544" s="519">
        <f>Hydropower!Y347</f>
        <v>15.05</v>
      </c>
      <c r="AK544" s="519">
        <f>Hydropower!Z347</f>
        <v>15.05</v>
      </c>
      <c r="AL544" s="519">
        <f>Hydropower!AA347</f>
        <v>15.05</v>
      </c>
      <c r="AM544" s="519">
        <f>Hydropower!AB347</f>
        <v>15.05</v>
      </c>
      <c r="AN544" s="519">
        <f>Hydropower!AC347</f>
        <v>15.05</v>
      </c>
      <c r="AO544" s="519">
        <f>Hydropower!AD347</f>
        <v>15.05</v>
      </c>
      <c r="AP544" s="519">
        <f>Hydropower!AE347</f>
        <v>15.05</v>
      </c>
      <c r="AQ544" s="519">
        <f>Hydropower!AF347</f>
        <v>15.05</v>
      </c>
      <c r="AR544" s="519">
        <f>Hydropower!AG347</f>
        <v>15.05</v>
      </c>
      <c r="AS544" s="519">
        <f>Hydropower!AH347</f>
        <v>15.05</v>
      </c>
      <c r="AT544" s="519">
        <f>Hydropower!AI347</f>
        <v>15.05</v>
      </c>
      <c r="AU544" s="519">
        <f>Hydropower!AJ347</f>
        <v>15.05</v>
      </c>
      <c r="AV544" s="519">
        <f>Hydropower!AK347</f>
        <v>15.05</v>
      </c>
      <c r="AW544" s="519">
        <f>Hydropower!AL347</f>
        <v>15.05</v>
      </c>
      <c r="AX544" s="519">
        <f>Hydropower!AM347</f>
        <v>15.05</v>
      </c>
      <c r="AY544" s="519">
        <f>Hydropower!AN347</f>
        <v>15.05</v>
      </c>
      <c r="AZ544" s="519">
        <f>Hydropower!AO347</f>
        <v>15.05</v>
      </c>
      <c r="BA544" s="519">
        <f>Hydropower!AP347</f>
        <v>15.05</v>
      </c>
      <c r="BB544" s="519">
        <f>Hydropower!AQ347</f>
        <v>15.05</v>
      </c>
      <c r="BC544" s="519">
        <f>Hydropower!AR347</f>
        <v>15.05</v>
      </c>
      <c r="BD544" s="519">
        <f>Hydropower!AS347</f>
        <v>15.05</v>
      </c>
      <c r="BE544" s="519">
        <f>Hydropower!AT347</f>
        <v>15.05</v>
      </c>
      <c r="BF544" s="519">
        <f>Hydropower!AU347</f>
        <v>15.05</v>
      </c>
      <c r="BG544" s="519">
        <f>Hydropower!AV347</f>
        <v>15.05</v>
      </c>
      <c r="BI544"/>
      <c r="BJ544" s="438">
        <v>74</v>
      </c>
      <c r="BK544" s="442" t="s">
        <v>651</v>
      </c>
      <c r="BL544" s="457">
        <v>0.52471899999999971</v>
      </c>
      <c r="BM544" s="457">
        <v>14349.029018669475</v>
      </c>
      <c r="BN544" s="457"/>
      <c r="BO544" s="457">
        <v>0.73112494883651935</v>
      </c>
      <c r="BP544" s="457"/>
      <c r="BQ544" s="465">
        <f t="shared" si="50"/>
        <v>0</v>
      </c>
      <c r="BR544"/>
      <c r="CP544" s="161"/>
      <c r="CQ544" s="161"/>
      <c r="CR544" s="161"/>
      <c r="CT544" s="15"/>
      <c r="DE544" s="335">
        <v>88</v>
      </c>
      <c r="DF544" s="334" t="s">
        <v>647</v>
      </c>
      <c r="DG544" s="456">
        <v>5.5917349999999999</v>
      </c>
      <c r="DH544" s="456">
        <v>8179.6927423988582</v>
      </c>
      <c r="DI544" s="470"/>
      <c r="DJ544" s="456">
        <v>0.57458755477126822</v>
      </c>
      <c r="DK544" s="456"/>
      <c r="DL544" s="464">
        <f t="shared" si="51"/>
        <v>0</v>
      </c>
    </row>
    <row r="545" spans="2:307" s="4" customFormat="1" ht="14.1" customHeight="1">
      <c r="D545" s="736"/>
      <c r="E545" s="8" t="str">
        <f>Hydropower!K348</f>
        <v>NSD 4 - mid</v>
      </c>
      <c r="F545" s="9"/>
      <c r="G545" s="9"/>
      <c r="H545" s="9"/>
      <c r="I545" s="9"/>
      <c r="J545" s="9"/>
      <c r="K545" s="9"/>
      <c r="L545" s="9"/>
      <c r="M545" s="9"/>
      <c r="N545" s="9"/>
      <c r="O545" s="9"/>
      <c r="P545" s="9"/>
      <c r="Q545" s="9"/>
      <c r="R545" s="9"/>
      <c r="S545" s="9"/>
      <c r="T545" s="9"/>
      <c r="U545" s="9"/>
      <c r="V545" s="522">
        <f>Hydropower!L77</f>
        <v>15.05</v>
      </c>
      <c r="W545" s="519">
        <f>Hydropower!L348</f>
        <v>15.05</v>
      </c>
      <c r="X545" s="519">
        <f>Hydropower!M348</f>
        <v>15.05</v>
      </c>
      <c r="Y545" s="519">
        <f>Hydropower!N348</f>
        <v>15.05</v>
      </c>
      <c r="Z545" s="519">
        <f>Hydropower!O348</f>
        <v>15.05</v>
      </c>
      <c r="AA545" s="519">
        <f>Hydropower!P348</f>
        <v>15.05</v>
      </c>
      <c r="AB545" s="519">
        <f>Hydropower!Q348</f>
        <v>15.05</v>
      </c>
      <c r="AC545" s="519">
        <f>Hydropower!R348</f>
        <v>15.05</v>
      </c>
      <c r="AD545" s="519">
        <f>Hydropower!S348</f>
        <v>15.05</v>
      </c>
      <c r="AE545" s="519">
        <f>Hydropower!T348</f>
        <v>15.05</v>
      </c>
      <c r="AF545" s="519">
        <f>Hydropower!U348</f>
        <v>15.05</v>
      </c>
      <c r="AG545" s="519">
        <f>Hydropower!V348</f>
        <v>15.05</v>
      </c>
      <c r="AH545" s="519">
        <f>Hydropower!W348</f>
        <v>15.05</v>
      </c>
      <c r="AI545" s="519">
        <f>Hydropower!X348</f>
        <v>15.05</v>
      </c>
      <c r="AJ545" s="519">
        <f>Hydropower!Y348</f>
        <v>15.05</v>
      </c>
      <c r="AK545" s="519">
        <f>Hydropower!Z348</f>
        <v>15.05</v>
      </c>
      <c r="AL545" s="519">
        <f>Hydropower!AA348</f>
        <v>15.05</v>
      </c>
      <c r="AM545" s="519">
        <f>Hydropower!AB348</f>
        <v>15.05</v>
      </c>
      <c r="AN545" s="519">
        <f>Hydropower!AC348</f>
        <v>15.05</v>
      </c>
      <c r="AO545" s="519">
        <f>Hydropower!AD348</f>
        <v>15.05</v>
      </c>
      <c r="AP545" s="519">
        <f>Hydropower!AE348</f>
        <v>15.05</v>
      </c>
      <c r="AQ545" s="519">
        <f>Hydropower!AF348</f>
        <v>15.05</v>
      </c>
      <c r="AR545" s="519">
        <f>Hydropower!AG348</f>
        <v>15.05</v>
      </c>
      <c r="AS545" s="519">
        <f>Hydropower!AH348</f>
        <v>15.05</v>
      </c>
      <c r="AT545" s="519">
        <f>Hydropower!AI348</f>
        <v>15.05</v>
      </c>
      <c r="AU545" s="519">
        <f>Hydropower!AJ348</f>
        <v>15.05</v>
      </c>
      <c r="AV545" s="519">
        <f>Hydropower!AK348</f>
        <v>15.05</v>
      </c>
      <c r="AW545" s="519">
        <f>Hydropower!AL348</f>
        <v>15.05</v>
      </c>
      <c r="AX545" s="519">
        <f>Hydropower!AM348</f>
        <v>15.05</v>
      </c>
      <c r="AY545" s="519">
        <f>Hydropower!AN348</f>
        <v>15.05</v>
      </c>
      <c r="AZ545" s="519">
        <f>Hydropower!AO348</f>
        <v>15.05</v>
      </c>
      <c r="BA545" s="519">
        <f>Hydropower!AP348</f>
        <v>15.05</v>
      </c>
      <c r="BB545" s="519">
        <f>Hydropower!AQ348</f>
        <v>15.05</v>
      </c>
      <c r="BC545" s="519">
        <f>Hydropower!AR348</f>
        <v>15.05</v>
      </c>
      <c r="BD545" s="519">
        <f>Hydropower!AS348</f>
        <v>15.05</v>
      </c>
      <c r="BE545" s="519">
        <f>Hydropower!AT348</f>
        <v>15.05</v>
      </c>
      <c r="BF545" s="519">
        <f>Hydropower!AU348</f>
        <v>15.05</v>
      </c>
      <c r="BG545" s="519">
        <f>Hydropower!AV348</f>
        <v>15.05</v>
      </c>
      <c r="BI545"/>
      <c r="BJ545" s="438">
        <v>125</v>
      </c>
      <c r="BK545" s="442" t="s">
        <v>648</v>
      </c>
      <c r="BL545" s="457">
        <v>0.23874100000000001</v>
      </c>
      <c r="BM545" s="457">
        <v>12834.155132412503</v>
      </c>
      <c r="BN545" s="457"/>
      <c r="BO545" s="457">
        <v>0.65306390642889567</v>
      </c>
      <c r="BP545" s="457"/>
      <c r="BQ545" s="465">
        <f t="shared" si="50"/>
        <v>0</v>
      </c>
      <c r="BR545"/>
      <c r="CP545" s="161"/>
      <c r="CQ545" s="161"/>
      <c r="CR545" s="161"/>
      <c r="CT545" s="15"/>
      <c r="DE545" s="335">
        <v>110</v>
      </c>
      <c r="DF545" s="334" t="s">
        <v>650</v>
      </c>
      <c r="DG545" s="456">
        <v>8.8078869999999991</v>
      </c>
      <c r="DH545" s="456">
        <v>8009.0359819079176</v>
      </c>
      <c r="DI545" s="470"/>
      <c r="DJ545" s="456">
        <v>0.56176957222293611</v>
      </c>
      <c r="DK545" s="456"/>
      <c r="DL545" s="464">
        <f t="shared" si="51"/>
        <v>0</v>
      </c>
    </row>
    <row r="546" spans="2:307" s="4" customFormat="1" ht="14.1" customHeight="1">
      <c r="D546" s="736"/>
      <c r="E546" s="8" t="str">
        <f>Hydropower!K349</f>
        <v>NSD 4 - high</v>
      </c>
      <c r="F546" s="9"/>
      <c r="G546" s="9"/>
      <c r="H546" s="9"/>
      <c r="I546" s="9"/>
      <c r="J546" s="9"/>
      <c r="K546" s="9"/>
      <c r="L546" s="9"/>
      <c r="M546" s="9"/>
      <c r="N546" s="9"/>
      <c r="O546" s="9"/>
      <c r="P546" s="9"/>
      <c r="Q546" s="9"/>
      <c r="R546" s="9"/>
      <c r="S546" s="9"/>
      <c r="T546" s="9"/>
      <c r="U546" s="9"/>
      <c r="V546" s="9"/>
      <c r="W546" s="519">
        <f>Hydropower!L349</f>
        <v>15.05</v>
      </c>
      <c r="X546" s="519">
        <f>Hydropower!M349</f>
        <v>15.05</v>
      </c>
      <c r="Y546" s="519">
        <f>Hydropower!N349</f>
        <v>15.05</v>
      </c>
      <c r="Z546" s="519">
        <f>Hydropower!O349</f>
        <v>15.05</v>
      </c>
      <c r="AA546" s="519">
        <f>Hydropower!P349</f>
        <v>15.05</v>
      </c>
      <c r="AB546" s="519">
        <f>Hydropower!Q349</f>
        <v>15.05</v>
      </c>
      <c r="AC546" s="519">
        <f>Hydropower!R349</f>
        <v>15.05</v>
      </c>
      <c r="AD546" s="519">
        <f>Hydropower!S349</f>
        <v>15.05</v>
      </c>
      <c r="AE546" s="519">
        <f>Hydropower!T349</f>
        <v>15.05</v>
      </c>
      <c r="AF546" s="519">
        <f>Hydropower!U349</f>
        <v>15.05</v>
      </c>
      <c r="AG546" s="519">
        <f>Hydropower!V349</f>
        <v>15.05</v>
      </c>
      <c r="AH546" s="519">
        <f>Hydropower!W349</f>
        <v>15.05</v>
      </c>
      <c r="AI546" s="519">
        <f>Hydropower!X349</f>
        <v>15.05</v>
      </c>
      <c r="AJ546" s="519">
        <f>Hydropower!Y349</f>
        <v>15.05</v>
      </c>
      <c r="AK546" s="519">
        <f>Hydropower!Z349</f>
        <v>15.05</v>
      </c>
      <c r="AL546" s="519">
        <f>Hydropower!AA349</f>
        <v>15.05</v>
      </c>
      <c r="AM546" s="519">
        <f>Hydropower!AB349</f>
        <v>15.05</v>
      </c>
      <c r="AN546" s="519">
        <f>Hydropower!AC349</f>
        <v>15.05</v>
      </c>
      <c r="AO546" s="519">
        <f>Hydropower!AD349</f>
        <v>15.05</v>
      </c>
      <c r="AP546" s="519">
        <f>Hydropower!AE349</f>
        <v>15.05</v>
      </c>
      <c r="AQ546" s="519">
        <f>Hydropower!AF349</f>
        <v>15.05</v>
      </c>
      <c r="AR546" s="519">
        <f>Hydropower!AG349</f>
        <v>15.05</v>
      </c>
      <c r="AS546" s="519">
        <f>Hydropower!AH349</f>
        <v>15.05</v>
      </c>
      <c r="AT546" s="519">
        <f>Hydropower!AI349</f>
        <v>15.05</v>
      </c>
      <c r="AU546" s="519">
        <f>Hydropower!AJ349</f>
        <v>15.05</v>
      </c>
      <c r="AV546" s="519">
        <f>Hydropower!AK349</f>
        <v>15.05</v>
      </c>
      <c r="AW546" s="519">
        <f>Hydropower!AL349</f>
        <v>15.05</v>
      </c>
      <c r="AX546" s="519">
        <f>Hydropower!AM349</f>
        <v>15.05</v>
      </c>
      <c r="AY546" s="519">
        <f>Hydropower!AN349</f>
        <v>15.05</v>
      </c>
      <c r="AZ546" s="519">
        <f>Hydropower!AO349</f>
        <v>15.05</v>
      </c>
      <c r="BA546" s="519">
        <f>Hydropower!AP349</f>
        <v>15.05</v>
      </c>
      <c r="BB546" s="519">
        <f>Hydropower!AQ349</f>
        <v>15.05</v>
      </c>
      <c r="BC546" s="519">
        <f>Hydropower!AR349</f>
        <v>15.05</v>
      </c>
      <c r="BD546" s="519">
        <f>Hydropower!AS349</f>
        <v>15.05</v>
      </c>
      <c r="BE546" s="519">
        <f>Hydropower!AT349</f>
        <v>15.05</v>
      </c>
      <c r="BF546" s="519">
        <f>Hydropower!AU349</f>
        <v>15.05</v>
      </c>
      <c r="BG546" s="519">
        <f>Hydropower!AV349</f>
        <v>15.05</v>
      </c>
      <c r="BI546"/>
      <c r="BJ546" s="438">
        <v>128</v>
      </c>
      <c r="BK546" s="442" t="s">
        <v>647</v>
      </c>
      <c r="BL546" s="457">
        <v>2.5357000000000001E-2</v>
      </c>
      <c r="BM546" s="457">
        <v>15543.912041315773</v>
      </c>
      <c r="BN546" s="457"/>
      <c r="BO546" s="457">
        <v>0.78910943658321953</v>
      </c>
      <c r="BP546" s="457"/>
      <c r="BQ546" s="465">
        <f t="shared" si="50"/>
        <v>0</v>
      </c>
      <c r="BR546"/>
      <c r="CP546" s="161"/>
      <c r="CQ546" s="161"/>
      <c r="CR546" s="161"/>
      <c r="CT546" s="15"/>
      <c r="DE546" s="335">
        <v>28</v>
      </c>
      <c r="DF546" s="334" t="s">
        <v>649</v>
      </c>
      <c r="DG546" s="456">
        <v>24.017325</v>
      </c>
      <c r="DH546" s="456">
        <v>9231.3347327913762</v>
      </c>
      <c r="DI546" s="470"/>
      <c r="DJ546" s="456">
        <v>0.6461744353977662</v>
      </c>
      <c r="DK546" s="456"/>
      <c r="DL546" s="464">
        <f t="shared" si="51"/>
        <v>0</v>
      </c>
    </row>
    <row r="547" spans="2:307" s="4" customFormat="1" ht="14.1" customHeight="1">
      <c r="D547" s="736"/>
      <c r="E547" s="8" t="str">
        <f>Hydropower!K350</f>
        <v>NSD 5 - low</v>
      </c>
      <c r="F547" s="9"/>
      <c r="G547" s="9"/>
      <c r="H547" s="9"/>
      <c r="I547" s="9"/>
      <c r="J547" s="9"/>
      <c r="K547" s="9"/>
      <c r="L547" s="9"/>
      <c r="M547" s="9"/>
      <c r="N547" s="9"/>
      <c r="O547" s="9"/>
      <c r="P547" s="9"/>
      <c r="Q547" s="9"/>
      <c r="R547" s="9"/>
      <c r="S547" s="9"/>
      <c r="T547" s="9"/>
      <c r="U547" s="9"/>
      <c r="V547" s="9"/>
      <c r="W547" s="519">
        <f>Hydropower!L350</f>
        <v>15.05</v>
      </c>
      <c r="X547" s="519">
        <f>Hydropower!M350</f>
        <v>15.05</v>
      </c>
      <c r="Y547" s="519">
        <f>Hydropower!N350</f>
        <v>15.05</v>
      </c>
      <c r="Z547" s="519">
        <f>Hydropower!O350</f>
        <v>15.05</v>
      </c>
      <c r="AA547" s="519">
        <f>Hydropower!P350</f>
        <v>15.05</v>
      </c>
      <c r="AB547" s="519">
        <f>Hydropower!Q350</f>
        <v>15.05</v>
      </c>
      <c r="AC547" s="519">
        <f>Hydropower!R350</f>
        <v>15.05</v>
      </c>
      <c r="AD547" s="519">
        <f>Hydropower!S350</f>
        <v>15.05</v>
      </c>
      <c r="AE547" s="519">
        <f>Hydropower!T350</f>
        <v>15.05</v>
      </c>
      <c r="AF547" s="519">
        <f>Hydropower!U350</f>
        <v>15.05</v>
      </c>
      <c r="AG547" s="519">
        <f>Hydropower!V350</f>
        <v>15.05</v>
      </c>
      <c r="AH547" s="519">
        <f>Hydropower!W350</f>
        <v>15.05</v>
      </c>
      <c r="AI547" s="519">
        <f>Hydropower!X350</f>
        <v>15.05</v>
      </c>
      <c r="AJ547" s="519">
        <f>Hydropower!Y350</f>
        <v>15.05</v>
      </c>
      <c r="AK547" s="519">
        <f>Hydropower!Z350</f>
        <v>15.05</v>
      </c>
      <c r="AL547" s="519">
        <f>Hydropower!AA350</f>
        <v>15.05</v>
      </c>
      <c r="AM547" s="519">
        <f>Hydropower!AB350</f>
        <v>15.05</v>
      </c>
      <c r="AN547" s="519">
        <f>Hydropower!AC350</f>
        <v>15.05</v>
      </c>
      <c r="AO547" s="519">
        <f>Hydropower!AD350</f>
        <v>15.05</v>
      </c>
      <c r="AP547" s="519">
        <f>Hydropower!AE350</f>
        <v>15.05</v>
      </c>
      <c r="AQ547" s="519">
        <f>Hydropower!AF350</f>
        <v>15.05</v>
      </c>
      <c r="AR547" s="519">
        <f>Hydropower!AG350</f>
        <v>15.05</v>
      </c>
      <c r="AS547" s="519">
        <f>Hydropower!AH350</f>
        <v>15.05</v>
      </c>
      <c r="AT547" s="519">
        <f>Hydropower!AI350</f>
        <v>15.05</v>
      </c>
      <c r="AU547" s="519">
        <f>Hydropower!AJ350</f>
        <v>15.05</v>
      </c>
      <c r="AV547" s="519">
        <f>Hydropower!AK350</f>
        <v>15.05</v>
      </c>
      <c r="AW547" s="519">
        <f>Hydropower!AL350</f>
        <v>15.05</v>
      </c>
      <c r="AX547" s="519">
        <f>Hydropower!AM350</f>
        <v>15.05</v>
      </c>
      <c r="AY547" s="519">
        <f>Hydropower!AN350</f>
        <v>15.05</v>
      </c>
      <c r="AZ547" s="519">
        <f>Hydropower!AO350</f>
        <v>15.05</v>
      </c>
      <c r="BA547" s="519">
        <f>Hydropower!AP350</f>
        <v>15.05</v>
      </c>
      <c r="BB547" s="519">
        <f>Hydropower!AQ350</f>
        <v>15.05</v>
      </c>
      <c r="BC547" s="519">
        <f>Hydropower!AR350</f>
        <v>15.05</v>
      </c>
      <c r="BD547" s="519">
        <f>Hydropower!AS350</f>
        <v>15.05</v>
      </c>
      <c r="BE547" s="519">
        <f>Hydropower!AT350</f>
        <v>15.05</v>
      </c>
      <c r="BF547" s="519">
        <f>Hydropower!AU350</f>
        <v>15.05</v>
      </c>
      <c r="BG547" s="519">
        <f>Hydropower!AV350</f>
        <v>15.05</v>
      </c>
      <c r="BI547"/>
      <c r="BJ547" s="438">
        <v>51</v>
      </c>
      <c r="BK547" s="442" t="s">
        <v>651</v>
      </c>
      <c r="BL547" s="457">
        <v>3.4723249999999974</v>
      </c>
      <c r="BM547" s="457">
        <v>9619.7559173992813</v>
      </c>
      <c r="BN547" s="457"/>
      <c r="BO547" s="457">
        <v>0.48976125814172311</v>
      </c>
      <c r="BP547" s="457"/>
      <c r="BQ547" s="465">
        <f t="shared" si="50"/>
        <v>0</v>
      </c>
      <c r="BR547"/>
      <c r="CP547" s="161"/>
      <c r="CQ547" s="161"/>
      <c r="CR547" s="161"/>
      <c r="CT547" s="15"/>
      <c r="DE547" s="335">
        <v>1</v>
      </c>
      <c r="DF547" s="334" t="s">
        <v>651</v>
      </c>
      <c r="DG547" s="456">
        <v>192.92105400000005</v>
      </c>
      <c r="DH547" s="456">
        <v>9606.2334919133227</v>
      </c>
      <c r="DI547" s="470"/>
      <c r="DJ547" s="456">
        <v>0.67191216232595485</v>
      </c>
      <c r="DK547" s="456"/>
      <c r="DL547" s="464">
        <f t="shared" si="51"/>
        <v>0</v>
      </c>
    </row>
    <row r="548" spans="2:307" s="4" customFormat="1" ht="14.1" customHeight="1">
      <c r="D548" s="736"/>
      <c r="E548" s="8" t="str">
        <f>Hydropower!K351</f>
        <v>NSD 5 - mid</v>
      </c>
      <c r="F548" s="9"/>
      <c r="G548" s="9"/>
      <c r="H548" s="9"/>
      <c r="I548" s="9"/>
      <c r="J548" s="9"/>
      <c r="K548" s="9"/>
      <c r="L548" s="9"/>
      <c r="M548" s="9"/>
      <c r="N548" s="9"/>
      <c r="O548" s="9"/>
      <c r="P548" s="9"/>
      <c r="Q548" s="9"/>
      <c r="R548" s="9"/>
      <c r="S548" s="9"/>
      <c r="T548" s="9"/>
      <c r="U548" s="9"/>
      <c r="V548" s="522">
        <f>Hydropower!L78</f>
        <v>15.05</v>
      </c>
      <c r="W548" s="519">
        <f>Hydropower!L351</f>
        <v>15.05</v>
      </c>
      <c r="X548" s="519">
        <f>Hydropower!M351</f>
        <v>15.05</v>
      </c>
      <c r="Y548" s="519">
        <f>Hydropower!N351</f>
        <v>15.05</v>
      </c>
      <c r="Z548" s="519">
        <f>Hydropower!O351</f>
        <v>15.05</v>
      </c>
      <c r="AA548" s="519">
        <f>Hydropower!P351</f>
        <v>15.05</v>
      </c>
      <c r="AB548" s="519">
        <f>Hydropower!Q351</f>
        <v>15.05</v>
      </c>
      <c r="AC548" s="519">
        <f>Hydropower!R351</f>
        <v>15.05</v>
      </c>
      <c r="AD548" s="519">
        <f>Hydropower!S351</f>
        <v>15.05</v>
      </c>
      <c r="AE548" s="519">
        <f>Hydropower!T351</f>
        <v>15.05</v>
      </c>
      <c r="AF548" s="519">
        <f>Hydropower!U351</f>
        <v>15.05</v>
      </c>
      <c r="AG548" s="519">
        <f>Hydropower!V351</f>
        <v>15.05</v>
      </c>
      <c r="AH548" s="519">
        <f>Hydropower!W351</f>
        <v>15.05</v>
      </c>
      <c r="AI548" s="519">
        <f>Hydropower!X351</f>
        <v>15.05</v>
      </c>
      <c r="AJ548" s="519">
        <f>Hydropower!Y351</f>
        <v>15.05</v>
      </c>
      <c r="AK548" s="519">
        <f>Hydropower!Z351</f>
        <v>15.05</v>
      </c>
      <c r="AL548" s="519">
        <f>Hydropower!AA351</f>
        <v>15.05</v>
      </c>
      <c r="AM548" s="519">
        <f>Hydropower!AB351</f>
        <v>15.05</v>
      </c>
      <c r="AN548" s="519">
        <f>Hydropower!AC351</f>
        <v>15.05</v>
      </c>
      <c r="AO548" s="519">
        <f>Hydropower!AD351</f>
        <v>15.05</v>
      </c>
      <c r="AP548" s="519">
        <f>Hydropower!AE351</f>
        <v>15.05</v>
      </c>
      <c r="AQ548" s="519">
        <f>Hydropower!AF351</f>
        <v>15.05</v>
      </c>
      <c r="AR548" s="519">
        <f>Hydropower!AG351</f>
        <v>15.05</v>
      </c>
      <c r="AS548" s="519">
        <f>Hydropower!AH351</f>
        <v>15.05</v>
      </c>
      <c r="AT548" s="519">
        <f>Hydropower!AI351</f>
        <v>15.05</v>
      </c>
      <c r="AU548" s="519">
        <f>Hydropower!AJ351</f>
        <v>15.05</v>
      </c>
      <c r="AV548" s="519">
        <f>Hydropower!AK351</f>
        <v>15.05</v>
      </c>
      <c r="AW548" s="519">
        <f>Hydropower!AL351</f>
        <v>15.05</v>
      </c>
      <c r="AX548" s="519">
        <f>Hydropower!AM351</f>
        <v>15.05</v>
      </c>
      <c r="AY548" s="519">
        <f>Hydropower!AN351</f>
        <v>15.05</v>
      </c>
      <c r="AZ548" s="519">
        <f>Hydropower!AO351</f>
        <v>15.05</v>
      </c>
      <c r="BA548" s="519">
        <f>Hydropower!AP351</f>
        <v>15.05</v>
      </c>
      <c r="BB548" s="519">
        <f>Hydropower!AQ351</f>
        <v>15.05</v>
      </c>
      <c r="BC548" s="519">
        <f>Hydropower!AR351</f>
        <v>15.05</v>
      </c>
      <c r="BD548" s="519">
        <f>Hydropower!AS351</f>
        <v>15.05</v>
      </c>
      <c r="BE548" s="519">
        <f>Hydropower!AT351</f>
        <v>15.05</v>
      </c>
      <c r="BF548" s="519">
        <f>Hydropower!AU351</f>
        <v>15.05</v>
      </c>
      <c r="BG548" s="519">
        <f>Hydropower!AV351</f>
        <v>15.05</v>
      </c>
      <c r="BI548"/>
      <c r="BJ548" s="438">
        <v>48</v>
      </c>
      <c r="BK548" s="442" t="s">
        <v>650</v>
      </c>
      <c r="BL548" s="457">
        <v>0.57906299999999999</v>
      </c>
      <c r="BM548" s="457">
        <v>10409.052531517978</v>
      </c>
      <c r="BN548" s="457"/>
      <c r="BO548" s="457">
        <v>0.52739082263983272</v>
      </c>
      <c r="BP548" s="457"/>
      <c r="BQ548" s="465">
        <f t="shared" si="50"/>
        <v>0</v>
      </c>
      <c r="BR548"/>
      <c r="CP548" s="161"/>
      <c r="CQ548" s="161"/>
      <c r="CR548" s="161"/>
      <c r="CT548" s="15"/>
      <c r="DE548" s="335">
        <v>32</v>
      </c>
      <c r="DF548" s="334" t="s">
        <v>649</v>
      </c>
      <c r="DG548" s="456">
        <v>7.1839620000000002</v>
      </c>
      <c r="DH548" s="456">
        <v>8847.8870198962541</v>
      </c>
      <c r="DI548" s="470"/>
      <c r="DJ548" s="456">
        <v>0.61921906734458798</v>
      </c>
      <c r="DK548" s="456"/>
      <c r="DL548" s="464">
        <f t="shared" si="51"/>
        <v>0</v>
      </c>
    </row>
    <row r="549" spans="2:307" s="4" customFormat="1" ht="14.1" customHeight="1">
      <c r="D549" s="736"/>
      <c r="E549" s="8" t="str">
        <f>Hydropower!K352</f>
        <v>NSD 5 - high</v>
      </c>
      <c r="F549" s="9"/>
      <c r="G549" s="9"/>
      <c r="H549" s="9"/>
      <c r="I549" s="9"/>
      <c r="J549" s="9"/>
      <c r="K549" s="9"/>
      <c r="L549" s="9"/>
      <c r="M549" s="9"/>
      <c r="N549" s="9"/>
      <c r="O549" s="9"/>
      <c r="P549" s="9"/>
      <c r="Q549" s="9"/>
      <c r="R549" s="9"/>
      <c r="S549" s="9"/>
      <c r="T549" s="9"/>
      <c r="U549" s="9"/>
      <c r="V549" s="9"/>
      <c r="W549" s="519">
        <f>Hydropower!L352</f>
        <v>15.05</v>
      </c>
      <c r="X549" s="519">
        <f>Hydropower!M352</f>
        <v>15.05</v>
      </c>
      <c r="Y549" s="519">
        <f>Hydropower!N352</f>
        <v>15.05</v>
      </c>
      <c r="Z549" s="519">
        <f>Hydropower!O352</f>
        <v>15.05</v>
      </c>
      <c r="AA549" s="519">
        <f>Hydropower!P352</f>
        <v>15.05</v>
      </c>
      <c r="AB549" s="519">
        <f>Hydropower!Q352</f>
        <v>15.05</v>
      </c>
      <c r="AC549" s="519">
        <f>Hydropower!R352</f>
        <v>15.05</v>
      </c>
      <c r="AD549" s="519">
        <f>Hydropower!S352</f>
        <v>15.05</v>
      </c>
      <c r="AE549" s="519">
        <f>Hydropower!T352</f>
        <v>15.05</v>
      </c>
      <c r="AF549" s="519">
        <f>Hydropower!U352</f>
        <v>15.05</v>
      </c>
      <c r="AG549" s="519">
        <f>Hydropower!V352</f>
        <v>15.05</v>
      </c>
      <c r="AH549" s="519">
        <f>Hydropower!W352</f>
        <v>15.05</v>
      </c>
      <c r="AI549" s="519">
        <f>Hydropower!X352</f>
        <v>15.05</v>
      </c>
      <c r="AJ549" s="519">
        <f>Hydropower!Y352</f>
        <v>15.05</v>
      </c>
      <c r="AK549" s="519">
        <f>Hydropower!Z352</f>
        <v>15.05</v>
      </c>
      <c r="AL549" s="519">
        <f>Hydropower!AA352</f>
        <v>15.05</v>
      </c>
      <c r="AM549" s="519">
        <f>Hydropower!AB352</f>
        <v>15.05</v>
      </c>
      <c r="AN549" s="519">
        <f>Hydropower!AC352</f>
        <v>15.05</v>
      </c>
      <c r="AO549" s="519">
        <f>Hydropower!AD352</f>
        <v>15.05</v>
      </c>
      <c r="AP549" s="519">
        <f>Hydropower!AE352</f>
        <v>15.05</v>
      </c>
      <c r="AQ549" s="519">
        <f>Hydropower!AF352</f>
        <v>15.05</v>
      </c>
      <c r="AR549" s="519">
        <f>Hydropower!AG352</f>
        <v>15.05</v>
      </c>
      <c r="AS549" s="519">
        <f>Hydropower!AH352</f>
        <v>15.05</v>
      </c>
      <c r="AT549" s="519">
        <f>Hydropower!AI352</f>
        <v>15.05</v>
      </c>
      <c r="AU549" s="519">
        <f>Hydropower!AJ352</f>
        <v>15.05</v>
      </c>
      <c r="AV549" s="519">
        <f>Hydropower!AK352</f>
        <v>15.05</v>
      </c>
      <c r="AW549" s="519">
        <f>Hydropower!AL352</f>
        <v>15.05</v>
      </c>
      <c r="AX549" s="519">
        <f>Hydropower!AM352</f>
        <v>15.05</v>
      </c>
      <c r="AY549" s="519">
        <f>Hydropower!AN352</f>
        <v>15.05</v>
      </c>
      <c r="AZ549" s="519">
        <f>Hydropower!AO352</f>
        <v>15.05</v>
      </c>
      <c r="BA549" s="519">
        <f>Hydropower!AP352</f>
        <v>15.05</v>
      </c>
      <c r="BB549" s="519">
        <f>Hydropower!AQ352</f>
        <v>15.05</v>
      </c>
      <c r="BC549" s="519">
        <f>Hydropower!AR352</f>
        <v>15.05</v>
      </c>
      <c r="BD549" s="519">
        <f>Hydropower!AS352</f>
        <v>15.05</v>
      </c>
      <c r="BE549" s="519">
        <f>Hydropower!AT352</f>
        <v>15.05</v>
      </c>
      <c r="BF549" s="519">
        <f>Hydropower!AU352</f>
        <v>15.05</v>
      </c>
      <c r="BG549" s="519">
        <f>Hydropower!AV352</f>
        <v>15.05</v>
      </c>
      <c r="BI549"/>
      <c r="BJ549" s="438">
        <v>120</v>
      </c>
      <c r="BK549" s="442" t="s">
        <v>650</v>
      </c>
      <c r="BL549" s="457">
        <v>3.4589000000000002E-2</v>
      </c>
      <c r="BM549" s="457">
        <v>12437.794505854896</v>
      </c>
      <c r="BN549" s="457"/>
      <c r="BO549" s="457">
        <v>0.62797468371372311</v>
      </c>
      <c r="BP549" s="457"/>
      <c r="BQ549" s="465">
        <f t="shared" si="50"/>
        <v>0</v>
      </c>
      <c r="BR549"/>
      <c r="CP549" s="161"/>
      <c r="CQ549" s="161"/>
      <c r="CR549" s="161"/>
      <c r="CT549" s="15"/>
      <c r="DE549" s="335">
        <v>12</v>
      </c>
      <c r="DF549" s="334" t="s">
        <v>649</v>
      </c>
      <c r="DG549" s="456">
        <v>11.378159999999999</v>
      </c>
      <c r="DH549" s="456">
        <v>9155.6268229585767</v>
      </c>
      <c r="DI549" s="470"/>
      <c r="DJ549" s="456">
        <v>0.63995516833225574</v>
      </c>
      <c r="DK549" s="456"/>
      <c r="DL549" s="464">
        <f t="shared" si="51"/>
        <v>0</v>
      </c>
    </row>
    <row r="550" spans="2:307" ht="14.1" customHeight="1"/>
    <row r="551" spans="2:307">
      <c r="B551" s="4"/>
      <c r="C551" s="4"/>
      <c r="D551" s="4"/>
      <c r="E551" s="4"/>
      <c r="F551" s="24">
        <f t="shared" ref="F551:AN551" si="52">F4</f>
        <v>2000</v>
      </c>
      <c r="G551" s="24">
        <f t="shared" si="52"/>
        <v>2001</v>
      </c>
      <c r="H551" s="24">
        <f t="shared" si="52"/>
        <v>2002</v>
      </c>
      <c r="I551" s="24">
        <f t="shared" si="52"/>
        <v>2003</v>
      </c>
      <c r="J551" s="24">
        <f t="shared" si="52"/>
        <v>2004</v>
      </c>
      <c r="K551" s="24">
        <f t="shared" si="52"/>
        <v>2005</v>
      </c>
      <c r="L551" s="24">
        <f t="shared" si="52"/>
        <v>2006</v>
      </c>
      <c r="M551" s="24">
        <f t="shared" si="52"/>
        <v>2007</v>
      </c>
      <c r="N551" s="24">
        <f t="shared" si="52"/>
        <v>2008</v>
      </c>
      <c r="O551" s="24">
        <f t="shared" si="52"/>
        <v>2009</v>
      </c>
      <c r="P551" s="24">
        <f t="shared" si="52"/>
        <v>2010</v>
      </c>
      <c r="Q551" s="24">
        <f t="shared" si="52"/>
        <v>2011</v>
      </c>
      <c r="R551" s="24">
        <f t="shared" si="52"/>
        <v>2012</v>
      </c>
      <c r="S551" s="24">
        <v>2010</v>
      </c>
      <c r="T551" s="24">
        <v>2011</v>
      </c>
      <c r="U551" s="24">
        <v>2012</v>
      </c>
      <c r="V551" s="364">
        <f t="shared" si="52"/>
        <v>2013</v>
      </c>
      <c r="W551" s="24">
        <f t="shared" si="52"/>
        <v>2014</v>
      </c>
      <c r="X551" s="24">
        <f t="shared" si="52"/>
        <v>2015</v>
      </c>
      <c r="Y551" s="24">
        <f t="shared" si="52"/>
        <v>2016</v>
      </c>
      <c r="Z551" s="24">
        <f t="shared" si="52"/>
        <v>2017</v>
      </c>
      <c r="AA551" s="24">
        <f t="shared" si="52"/>
        <v>2018</v>
      </c>
      <c r="AB551" s="24">
        <f t="shared" si="52"/>
        <v>2019</v>
      </c>
      <c r="AC551" s="24">
        <f t="shared" si="52"/>
        <v>2020</v>
      </c>
      <c r="AD551" s="24">
        <f t="shared" si="52"/>
        <v>2021</v>
      </c>
      <c r="AE551" s="24">
        <f t="shared" si="52"/>
        <v>2022</v>
      </c>
      <c r="AF551" s="24">
        <f t="shared" si="52"/>
        <v>2023</v>
      </c>
      <c r="AG551" s="24">
        <f t="shared" si="52"/>
        <v>2024</v>
      </c>
      <c r="AH551" s="24">
        <f t="shared" si="52"/>
        <v>2025</v>
      </c>
      <c r="AI551" s="24">
        <f t="shared" si="52"/>
        <v>2026</v>
      </c>
      <c r="AJ551" s="24">
        <f t="shared" si="52"/>
        <v>2027</v>
      </c>
      <c r="AK551" s="24">
        <f t="shared" si="52"/>
        <v>2028</v>
      </c>
      <c r="AL551" s="24">
        <f t="shared" si="52"/>
        <v>2029</v>
      </c>
      <c r="AM551" s="24">
        <f t="shared" si="52"/>
        <v>2030</v>
      </c>
      <c r="AN551" s="24">
        <f t="shared" si="52"/>
        <v>2031</v>
      </c>
      <c r="AO551" s="24">
        <f t="shared" ref="AO551:BF551" si="53">AO4</f>
        <v>2032</v>
      </c>
      <c r="AP551" s="24">
        <f t="shared" si="53"/>
        <v>2033</v>
      </c>
      <c r="AQ551" s="24">
        <f t="shared" si="53"/>
        <v>2034</v>
      </c>
      <c r="AR551" s="24">
        <f t="shared" si="53"/>
        <v>2035</v>
      </c>
      <c r="AS551" s="24">
        <f t="shared" si="53"/>
        <v>2036</v>
      </c>
      <c r="AT551" s="24">
        <f t="shared" si="53"/>
        <v>2037</v>
      </c>
      <c r="AU551" s="24">
        <f t="shared" si="53"/>
        <v>2038</v>
      </c>
      <c r="AV551" s="24">
        <f t="shared" si="53"/>
        <v>2039</v>
      </c>
      <c r="AW551" s="24">
        <f t="shared" si="53"/>
        <v>2040</v>
      </c>
      <c r="AX551" s="24">
        <f t="shared" si="53"/>
        <v>2041</v>
      </c>
      <c r="AY551" s="24">
        <f t="shared" si="53"/>
        <v>2042</v>
      </c>
      <c r="AZ551" s="24">
        <f t="shared" si="53"/>
        <v>2043</v>
      </c>
      <c r="BA551" s="24">
        <f t="shared" si="53"/>
        <v>2044</v>
      </c>
      <c r="BB551" s="24">
        <f t="shared" si="53"/>
        <v>2045</v>
      </c>
      <c r="BC551" s="24">
        <f t="shared" si="53"/>
        <v>2046</v>
      </c>
      <c r="BD551" s="24">
        <f t="shared" si="53"/>
        <v>2047</v>
      </c>
      <c r="BE551" s="24">
        <f t="shared" si="53"/>
        <v>2048</v>
      </c>
      <c r="BF551" s="24">
        <f t="shared" si="53"/>
        <v>2049</v>
      </c>
      <c r="BG551" s="24">
        <f t="shared" ref="BG551" si="54">BG4</f>
        <v>2050</v>
      </c>
    </row>
    <row r="552" spans="2:307" s="4" customFormat="1" ht="14.1" customHeight="1">
      <c r="B552" s="788" t="s">
        <v>4</v>
      </c>
      <c r="D552" s="735" t="s">
        <v>34</v>
      </c>
      <c r="E552" s="8" t="str">
        <f>Hydropower!K453</f>
        <v>NPD 1 - low</v>
      </c>
      <c r="F552" s="8"/>
      <c r="G552" s="8"/>
      <c r="H552" s="8"/>
      <c r="I552" s="8"/>
      <c r="J552" s="8"/>
      <c r="K552" s="8"/>
      <c r="L552" s="8"/>
      <c r="M552" s="8"/>
      <c r="N552" s="8"/>
      <c r="O552" s="8"/>
      <c r="P552" s="8"/>
      <c r="Q552" s="8"/>
      <c r="R552" s="8"/>
      <c r="S552" s="8"/>
      <c r="T552" s="8"/>
      <c r="U552" s="8"/>
      <c r="V552" s="8"/>
      <c r="W552" s="123">
        <f>Hydropower!L453</f>
        <v>35.253545283734006</v>
      </c>
      <c r="X552" s="123">
        <f>Hydropower!M453</f>
        <v>35.253545283734006</v>
      </c>
      <c r="Y552" s="123">
        <f>Hydropower!N453</f>
        <v>35.253545283734006</v>
      </c>
      <c r="Z552" s="123">
        <f>Hydropower!O453</f>
        <v>35.253545283734006</v>
      </c>
      <c r="AA552" s="123">
        <f>Hydropower!P453</f>
        <v>35.253545283734006</v>
      </c>
      <c r="AB552" s="123">
        <f>Hydropower!Q453</f>
        <v>35.253545283734006</v>
      </c>
      <c r="AC552" s="123">
        <f>Hydropower!R453</f>
        <v>35.253545283734006</v>
      </c>
      <c r="AD552" s="123">
        <f>Hydropower!S453</f>
        <v>35.253545283734006</v>
      </c>
      <c r="AE552" s="123">
        <f>Hydropower!T453</f>
        <v>35.253545283734006</v>
      </c>
      <c r="AF552" s="123">
        <f>Hydropower!U453</f>
        <v>35.253545283734006</v>
      </c>
      <c r="AG552" s="123">
        <f>Hydropower!V453</f>
        <v>35.253545283734006</v>
      </c>
      <c r="AH552" s="123">
        <f>Hydropower!W453</f>
        <v>35.253545283734006</v>
      </c>
      <c r="AI552" s="123">
        <f>Hydropower!X453</f>
        <v>35.253545283734006</v>
      </c>
      <c r="AJ552" s="123">
        <f>Hydropower!Y453</f>
        <v>35.253545283734006</v>
      </c>
      <c r="AK552" s="123">
        <f>Hydropower!Z453</f>
        <v>35.253545283734006</v>
      </c>
      <c r="AL552" s="123">
        <f>Hydropower!AA453</f>
        <v>35.253545283734006</v>
      </c>
      <c r="AM552" s="123">
        <f>Hydropower!AB453</f>
        <v>35.253545283734006</v>
      </c>
      <c r="AN552" s="123">
        <f>Hydropower!AC453</f>
        <v>35.253545283734006</v>
      </c>
      <c r="AO552" s="123">
        <f>Hydropower!AD453</f>
        <v>35.253545283734006</v>
      </c>
      <c r="AP552" s="123">
        <f>Hydropower!AE453</f>
        <v>35.253545283734006</v>
      </c>
      <c r="AQ552" s="123">
        <f>Hydropower!AF453</f>
        <v>35.253545283734006</v>
      </c>
      <c r="AR552" s="123">
        <f>Hydropower!AG453</f>
        <v>35.253545283734006</v>
      </c>
      <c r="AS552" s="123">
        <f>Hydropower!AH453</f>
        <v>35.253545283734006</v>
      </c>
      <c r="AT552" s="123">
        <f>Hydropower!AI453</f>
        <v>35.253545283734006</v>
      </c>
      <c r="AU552" s="123">
        <f>Hydropower!AJ453</f>
        <v>35.253545283734006</v>
      </c>
      <c r="AV552" s="123">
        <f>Hydropower!AK453</f>
        <v>35.253545283734006</v>
      </c>
      <c r="AW552" s="123">
        <f>Hydropower!AL453</f>
        <v>35.253545283734006</v>
      </c>
      <c r="AX552" s="123">
        <f>Hydropower!AM453</f>
        <v>35.253545283734006</v>
      </c>
      <c r="AY552" s="123">
        <f>Hydropower!AN453</f>
        <v>35.253545283734006</v>
      </c>
      <c r="AZ552" s="123">
        <f>Hydropower!AO453</f>
        <v>35.253545283734006</v>
      </c>
      <c r="BA552" s="123">
        <f>Hydropower!AP453</f>
        <v>35.253545283734006</v>
      </c>
      <c r="BB552" s="123">
        <f>Hydropower!AQ453</f>
        <v>35.253545283734006</v>
      </c>
      <c r="BC552" s="123">
        <f>Hydropower!AR453</f>
        <v>35.253545283734006</v>
      </c>
      <c r="BD552" s="123">
        <f>Hydropower!AS453</f>
        <v>35.253545283734006</v>
      </c>
      <c r="BE552" s="123">
        <f>Hydropower!AT453</f>
        <v>35.253545283734006</v>
      </c>
      <c r="BF552" s="123">
        <f>Hydropower!AU453</f>
        <v>35.253545283734006</v>
      </c>
      <c r="BG552" s="123">
        <f>Hydropower!AV453</f>
        <v>35.253545283734006</v>
      </c>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c r="KT552"/>
      <c r="KU552"/>
    </row>
    <row r="553" spans="2:307" s="4" customFormat="1" ht="14.1" customHeight="1">
      <c r="B553" s="788"/>
      <c r="D553" s="736"/>
      <c r="E553" s="8" t="str">
        <f>Hydropower!K454</f>
        <v>NPD 1 - mid</v>
      </c>
      <c r="F553" s="9"/>
      <c r="G553" s="9"/>
      <c r="H553" s="9"/>
      <c r="I553" s="9"/>
      <c r="J553" s="9"/>
      <c r="K553" s="9"/>
      <c r="L553" s="9"/>
      <c r="M553" s="9"/>
      <c r="N553" s="9"/>
      <c r="O553" s="9"/>
      <c r="P553" s="9"/>
      <c r="Q553" s="9"/>
      <c r="R553" s="9"/>
      <c r="S553" s="9"/>
      <c r="T553" s="9"/>
      <c r="U553" s="9"/>
      <c r="V553" s="523">
        <f>Hydropower!L138</f>
        <v>35.253545283734006</v>
      </c>
      <c r="W553" s="124">
        <f>Hydropower!L454</f>
        <v>35.253545283734006</v>
      </c>
      <c r="X553" s="124">
        <f>Hydropower!M454</f>
        <v>35.253545283734006</v>
      </c>
      <c r="Y553" s="124">
        <f>Hydropower!N454</f>
        <v>35.253545283734006</v>
      </c>
      <c r="Z553" s="124">
        <f>Hydropower!O454</f>
        <v>35.253545283734006</v>
      </c>
      <c r="AA553" s="124">
        <f>Hydropower!P454</f>
        <v>35.253545283734006</v>
      </c>
      <c r="AB553" s="124">
        <f>Hydropower!Q454</f>
        <v>35.253545283734006</v>
      </c>
      <c r="AC553" s="124">
        <f>Hydropower!R454</f>
        <v>35.253545283734006</v>
      </c>
      <c r="AD553" s="124">
        <f>Hydropower!S454</f>
        <v>35.253545283734006</v>
      </c>
      <c r="AE553" s="124">
        <f>Hydropower!T454</f>
        <v>35.253545283734006</v>
      </c>
      <c r="AF553" s="124">
        <f>Hydropower!U454</f>
        <v>35.253545283734006</v>
      </c>
      <c r="AG553" s="124">
        <f>Hydropower!V454</f>
        <v>35.253545283734006</v>
      </c>
      <c r="AH553" s="124">
        <f>Hydropower!W454</f>
        <v>35.253545283734006</v>
      </c>
      <c r="AI553" s="124">
        <f>Hydropower!X454</f>
        <v>35.253545283734006</v>
      </c>
      <c r="AJ553" s="124">
        <f>Hydropower!Y454</f>
        <v>35.253545283734006</v>
      </c>
      <c r="AK553" s="124">
        <f>Hydropower!Z454</f>
        <v>35.253545283734006</v>
      </c>
      <c r="AL553" s="124">
        <f>Hydropower!AA454</f>
        <v>35.253545283734006</v>
      </c>
      <c r="AM553" s="124">
        <f>Hydropower!AB454</f>
        <v>35.253545283734006</v>
      </c>
      <c r="AN553" s="124">
        <f>Hydropower!AC454</f>
        <v>35.253545283734006</v>
      </c>
      <c r="AO553" s="124">
        <f>Hydropower!AD454</f>
        <v>35.253545283734006</v>
      </c>
      <c r="AP553" s="124">
        <f>Hydropower!AE454</f>
        <v>35.253545283734006</v>
      </c>
      <c r="AQ553" s="124">
        <f>Hydropower!AF454</f>
        <v>35.253545283734006</v>
      </c>
      <c r="AR553" s="124">
        <f>Hydropower!AG454</f>
        <v>35.253545283734006</v>
      </c>
      <c r="AS553" s="124">
        <f>Hydropower!AH454</f>
        <v>35.253545283734006</v>
      </c>
      <c r="AT553" s="124">
        <f>Hydropower!AI454</f>
        <v>35.253545283734006</v>
      </c>
      <c r="AU553" s="124">
        <f>Hydropower!AJ454</f>
        <v>35.253545283734006</v>
      </c>
      <c r="AV553" s="124">
        <f>Hydropower!AK454</f>
        <v>35.253545283734006</v>
      </c>
      <c r="AW553" s="124">
        <f>Hydropower!AL454</f>
        <v>35.253545283734006</v>
      </c>
      <c r="AX553" s="124">
        <f>Hydropower!AM454</f>
        <v>35.253545283734006</v>
      </c>
      <c r="AY553" s="124">
        <f>Hydropower!AN454</f>
        <v>35.253545283734006</v>
      </c>
      <c r="AZ553" s="124">
        <f>Hydropower!AO454</f>
        <v>35.253545283734006</v>
      </c>
      <c r="BA553" s="124">
        <f>Hydropower!AP454</f>
        <v>35.253545283734006</v>
      </c>
      <c r="BB553" s="124">
        <f>Hydropower!AQ454</f>
        <v>35.253545283734006</v>
      </c>
      <c r="BC553" s="124">
        <f>Hydropower!AR454</f>
        <v>35.253545283734006</v>
      </c>
      <c r="BD553" s="124">
        <f>Hydropower!AS454</f>
        <v>35.253545283734006</v>
      </c>
      <c r="BE553" s="124">
        <f>Hydropower!AT454</f>
        <v>35.253545283734006</v>
      </c>
      <c r="BF553" s="124">
        <f>Hydropower!AU454</f>
        <v>35.253545283734006</v>
      </c>
      <c r="BG553" s="124">
        <f>Hydropower!AV454</f>
        <v>35.253545283734006</v>
      </c>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c r="KT553"/>
      <c r="KU553"/>
    </row>
    <row r="554" spans="2:307" s="4" customFormat="1" ht="14.1" customHeight="1" thickBot="1">
      <c r="B554" s="788"/>
      <c r="D554" s="736"/>
      <c r="E554" s="8" t="str">
        <f>Hydropower!K455</f>
        <v>NPD 1 - high</v>
      </c>
      <c r="F554" s="9"/>
      <c r="G554" s="9"/>
      <c r="H554" s="9"/>
      <c r="I554" s="9"/>
      <c r="J554" s="9"/>
      <c r="K554" s="9"/>
      <c r="L554" s="9"/>
      <c r="M554" s="9"/>
      <c r="N554" s="9"/>
      <c r="O554" s="9"/>
      <c r="P554" s="9"/>
      <c r="Q554" s="9"/>
      <c r="R554" s="9"/>
      <c r="S554" s="9"/>
      <c r="T554" s="9"/>
      <c r="U554" s="9"/>
      <c r="V554" s="9"/>
      <c r="W554" s="125">
        <f>Hydropower!L455</f>
        <v>35.253545283734006</v>
      </c>
      <c r="X554" s="125">
        <f>Hydropower!M455</f>
        <v>35.253545283734006</v>
      </c>
      <c r="Y554" s="125">
        <f>Hydropower!N455</f>
        <v>35.253545283734006</v>
      </c>
      <c r="Z554" s="125">
        <f>Hydropower!O455</f>
        <v>35.253545283734006</v>
      </c>
      <c r="AA554" s="125">
        <f>Hydropower!P455</f>
        <v>35.253545283734006</v>
      </c>
      <c r="AB554" s="125">
        <f>Hydropower!Q455</f>
        <v>35.253545283734006</v>
      </c>
      <c r="AC554" s="125">
        <f>Hydropower!R455</f>
        <v>35.253545283734006</v>
      </c>
      <c r="AD554" s="125">
        <f>Hydropower!S455</f>
        <v>35.253545283734006</v>
      </c>
      <c r="AE554" s="125">
        <f>Hydropower!T455</f>
        <v>35.253545283734006</v>
      </c>
      <c r="AF554" s="125">
        <f>Hydropower!U455</f>
        <v>35.253545283734006</v>
      </c>
      <c r="AG554" s="125">
        <f>Hydropower!V455</f>
        <v>35.253545283734006</v>
      </c>
      <c r="AH554" s="125">
        <f>Hydropower!W455</f>
        <v>35.253545283734006</v>
      </c>
      <c r="AI554" s="125">
        <f>Hydropower!X455</f>
        <v>35.253545283734006</v>
      </c>
      <c r="AJ554" s="125">
        <f>Hydropower!Y455</f>
        <v>35.253545283734006</v>
      </c>
      <c r="AK554" s="125">
        <f>Hydropower!Z455</f>
        <v>35.253545283734006</v>
      </c>
      <c r="AL554" s="125">
        <f>Hydropower!AA455</f>
        <v>35.253545283734006</v>
      </c>
      <c r="AM554" s="125">
        <f>Hydropower!AB455</f>
        <v>35.253545283734006</v>
      </c>
      <c r="AN554" s="125">
        <f>Hydropower!AC455</f>
        <v>35.253545283734006</v>
      </c>
      <c r="AO554" s="125">
        <f>Hydropower!AD455</f>
        <v>35.253545283734006</v>
      </c>
      <c r="AP554" s="125">
        <f>Hydropower!AE455</f>
        <v>35.253545283734006</v>
      </c>
      <c r="AQ554" s="125">
        <f>Hydropower!AF455</f>
        <v>35.253545283734006</v>
      </c>
      <c r="AR554" s="125">
        <f>Hydropower!AG455</f>
        <v>35.253545283734006</v>
      </c>
      <c r="AS554" s="125">
        <f>Hydropower!AH455</f>
        <v>35.253545283734006</v>
      </c>
      <c r="AT554" s="125">
        <f>Hydropower!AI455</f>
        <v>35.253545283734006</v>
      </c>
      <c r="AU554" s="125">
        <f>Hydropower!AJ455</f>
        <v>35.253545283734006</v>
      </c>
      <c r="AV554" s="125">
        <f>Hydropower!AK455</f>
        <v>35.253545283734006</v>
      </c>
      <c r="AW554" s="125">
        <f>Hydropower!AL455</f>
        <v>35.253545283734006</v>
      </c>
      <c r="AX554" s="125">
        <f>Hydropower!AM455</f>
        <v>35.253545283734006</v>
      </c>
      <c r="AY554" s="125">
        <f>Hydropower!AN455</f>
        <v>35.253545283734006</v>
      </c>
      <c r="AZ554" s="125">
        <f>Hydropower!AO455</f>
        <v>35.253545283734006</v>
      </c>
      <c r="BA554" s="125">
        <f>Hydropower!AP455</f>
        <v>35.253545283734006</v>
      </c>
      <c r="BB554" s="125">
        <f>Hydropower!AQ455</f>
        <v>35.253545283734006</v>
      </c>
      <c r="BC554" s="125">
        <f>Hydropower!AR455</f>
        <v>35.253545283734006</v>
      </c>
      <c r="BD554" s="125">
        <f>Hydropower!AS455</f>
        <v>35.253545283734006</v>
      </c>
      <c r="BE554" s="125">
        <f>Hydropower!AT455</f>
        <v>35.253545283734006</v>
      </c>
      <c r="BF554" s="125">
        <f>Hydropower!AU455</f>
        <v>35.253545283734006</v>
      </c>
      <c r="BG554" s="125">
        <f>Hydropower!AV455</f>
        <v>35.253545283734006</v>
      </c>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c r="KT554"/>
      <c r="KU554"/>
    </row>
    <row r="555" spans="2:307" s="4" customFormat="1" ht="14.1" customHeight="1" thickTop="1">
      <c r="B555" s="788"/>
      <c r="D555" s="736"/>
      <c r="E555" s="8" t="str">
        <f>Hydropower!K456</f>
        <v>NPD 2 - low</v>
      </c>
      <c r="F555" s="9"/>
      <c r="G555" s="9"/>
      <c r="H555" s="9"/>
      <c r="I555" s="9"/>
      <c r="J555" s="9"/>
      <c r="K555" s="9"/>
      <c r="L555" s="9"/>
      <c r="M555" s="9"/>
      <c r="N555" s="9"/>
      <c r="O555" s="9"/>
      <c r="P555" s="9"/>
      <c r="Q555" s="9"/>
      <c r="R555" s="9"/>
      <c r="S555" s="9"/>
      <c r="T555" s="9"/>
      <c r="U555" s="9"/>
      <c r="V555" s="9"/>
      <c r="W555" s="123">
        <f>Hydropower!L456</f>
        <v>60.655623739958578</v>
      </c>
      <c r="X555" s="123">
        <f>Hydropower!M456</f>
        <v>60.655623739958578</v>
      </c>
      <c r="Y555" s="123">
        <f>Hydropower!N456</f>
        <v>60.655623739958578</v>
      </c>
      <c r="Z555" s="123">
        <f>Hydropower!O456</f>
        <v>60.655623739958578</v>
      </c>
      <c r="AA555" s="123">
        <f>Hydropower!P456</f>
        <v>60.655623739958578</v>
      </c>
      <c r="AB555" s="123">
        <f>Hydropower!Q456</f>
        <v>60.655623739958578</v>
      </c>
      <c r="AC555" s="123">
        <f>Hydropower!R456</f>
        <v>60.655623739958578</v>
      </c>
      <c r="AD555" s="123">
        <f>Hydropower!S456</f>
        <v>60.655623739958578</v>
      </c>
      <c r="AE555" s="123">
        <f>Hydropower!T456</f>
        <v>60.655623739958578</v>
      </c>
      <c r="AF555" s="123">
        <f>Hydropower!U456</f>
        <v>60.655623739958578</v>
      </c>
      <c r="AG555" s="123">
        <f>Hydropower!V456</f>
        <v>60.655623739958578</v>
      </c>
      <c r="AH555" s="123">
        <f>Hydropower!W456</f>
        <v>60.655623739958578</v>
      </c>
      <c r="AI555" s="123">
        <f>Hydropower!X456</f>
        <v>60.655623739958578</v>
      </c>
      <c r="AJ555" s="123">
        <f>Hydropower!Y456</f>
        <v>60.655623739958578</v>
      </c>
      <c r="AK555" s="123">
        <f>Hydropower!Z456</f>
        <v>60.655623739958578</v>
      </c>
      <c r="AL555" s="123">
        <f>Hydropower!AA456</f>
        <v>60.655623739958578</v>
      </c>
      <c r="AM555" s="123">
        <f>Hydropower!AB456</f>
        <v>60.655623739958578</v>
      </c>
      <c r="AN555" s="123">
        <f>Hydropower!AC456</f>
        <v>60.655623739958578</v>
      </c>
      <c r="AO555" s="123">
        <f>Hydropower!AD456</f>
        <v>60.655623739958578</v>
      </c>
      <c r="AP555" s="123">
        <f>Hydropower!AE456</f>
        <v>60.655623739958578</v>
      </c>
      <c r="AQ555" s="123">
        <f>Hydropower!AF456</f>
        <v>60.655623739958578</v>
      </c>
      <c r="AR555" s="123">
        <f>Hydropower!AG456</f>
        <v>60.655623739958578</v>
      </c>
      <c r="AS555" s="123">
        <f>Hydropower!AH456</f>
        <v>60.655623739958578</v>
      </c>
      <c r="AT555" s="123">
        <f>Hydropower!AI456</f>
        <v>60.655623739958578</v>
      </c>
      <c r="AU555" s="123">
        <f>Hydropower!AJ456</f>
        <v>60.655623739958578</v>
      </c>
      <c r="AV555" s="123">
        <f>Hydropower!AK456</f>
        <v>60.655623739958578</v>
      </c>
      <c r="AW555" s="123">
        <f>Hydropower!AL456</f>
        <v>60.655623739958578</v>
      </c>
      <c r="AX555" s="123">
        <f>Hydropower!AM456</f>
        <v>60.655623739958578</v>
      </c>
      <c r="AY555" s="123">
        <f>Hydropower!AN456</f>
        <v>60.655623739958578</v>
      </c>
      <c r="AZ555" s="123">
        <f>Hydropower!AO456</f>
        <v>60.655623739958578</v>
      </c>
      <c r="BA555" s="123">
        <f>Hydropower!AP456</f>
        <v>60.655623739958578</v>
      </c>
      <c r="BB555" s="123">
        <f>Hydropower!AQ456</f>
        <v>60.655623739958578</v>
      </c>
      <c r="BC555" s="123">
        <f>Hydropower!AR456</f>
        <v>60.655623739958578</v>
      </c>
      <c r="BD555" s="123">
        <f>Hydropower!AS456</f>
        <v>60.655623739958578</v>
      </c>
      <c r="BE555" s="123">
        <f>Hydropower!AT456</f>
        <v>60.655623739958578</v>
      </c>
      <c r="BF555" s="123">
        <f>Hydropower!AU456</f>
        <v>60.655623739958578</v>
      </c>
      <c r="BG555" s="123">
        <f>Hydropower!AV456</f>
        <v>60.655623739958578</v>
      </c>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c r="KT555"/>
      <c r="KU555"/>
    </row>
    <row r="556" spans="2:307" s="4" customFormat="1" ht="14.1" customHeight="1">
      <c r="B556" s="788"/>
      <c r="D556" s="736"/>
      <c r="E556" s="8" t="str">
        <f>Hydropower!K457</f>
        <v>NPD 2 - mid</v>
      </c>
      <c r="F556" s="9"/>
      <c r="G556" s="9"/>
      <c r="H556" s="9"/>
      <c r="I556" s="9"/>
      <c r="J556" s="9"/>
      <c r="K556" s="9"/>
      <c r="L556" s="9"/>
      <c r="M556" s="9"/>
      <c r="N556" s="9"/>
      <c r="O556" s="9"/>
      <c r="P556" s="9"/>
      <c r="Q556" s="9"/>
      <c r="R556" s="9"/>
      <c r="S556" s="9"/>
      <c r="T556" s="9"/>
      <c r="U556" s="9"/>
      <c r="V556" s="523">
        <f>Hydropower!L139</f>
        <v>60.655623739958578</v>
      </c>
      <c r="W556" s="124">
        <f>Hydropower!L457</f>
        <v>60.655623739958578</v>
      </c>
      <c r="X556" s="124">
        <f>Hydropower!M457</f>
        <v>60.655623739958578</v>
      </c>
      <c r="Y556" s="124">
        <f>Hydropower!N457</f>
        <v>60.655623739958578</v>
      </c>
      <c r="Z556" s="124">
        <f>Hydropower!O457</f>
        <v>60.655623739958578</v>
      </c>
      <c r="AA556" s="124">
        <f>Hydropower!P457</f>
        <v>60.655623739958578</v>
      </c>
      <c r="AB556" s="124">
        <f>Hydropower!Q457</f>
        <v>60.655623739958578</v>
      </c>
      <c r="AC556" s="124">
        <f>Hydropower!R457</f>
        <v>60.655623739958578</v>
      </c>
      <c r="AD556" s="124">
        <f>Hydropower!S457</f>
        <v>60.655623739958578</v>
      </c>
      <c r="AE556" s="124">
        <f>Hydropower!T457</f>
        <v>60.655623739958578</v>
      </c>
      <c r="AF556" s="124">
        <f>Hydropower!U457</f>
        <v>60.655623739958578</v>
      </c>
      <c r="AG556" s="124">
        <f>Hydropower!V457</f>
        <v>60.655623739958578</v>
      </c>
      <c r="AH556" s="124">
        <f>Hydropower!W457</f>
        <v>60.655623739958578</v>
      </c>
      <c r="AI556" s="124">
        <f>Hydropower!X457</f>
        <v>60.655623739958578</v>
      </c>
      <c r="AJ556" s="124">
        <f>Hydropower!Y457</f>
        <v>60.655623739958578</v>
      </c>
      <c r="AK556" s="124">
        <f>Hydropower!Z457</f>
        <v>60.655623739958578</v>
      </c>
      <c r="AL556" s="124">
        <f>Hydropower!AA457</f>
        <v>60.655623739958578</v>
      </c>
      <c r="AM556" s="124">
        <f>Hydropower!AB457</f>
        <v>60.655623739958578</v>
      </c>
      <c r="AN556" s="124">
        <f>Hydropower!AC457</f>
        <v>60.655623739958578</v>
      </c>
      <c r="AO556" s="124">
        <f>Hydropower!AD457</f>
        <v>60.655623739958578</v>
      </c>
      <c r="AP556" s="124">
        <f>Hydropower!AE457</f>
        <v>60.655623739958578</v>
      </c>
      <c r="AQ556" s="124">
        <f>Hydropower!AF457</f>
        <v>60.655623739958578</v>
      </c>
      <c r="AR556" s="124">
        <f>Hydropower!AG457</f>
        <v>60.655623739958578</v>
      </c>
      <c r="AS556" s="124">
        <f>Hydropower!AH457</f>
        <v>60.655623739958578</v>
      </c>
      <c r="AT556" s="124">
        <f>Hydropower!AI457</f>
        <v>60.655623739958578</v>
      </c>
      <c r="AU556" s="124">
        <f>Hydropower!AJ457</f>
        <v>60.655623739958578</v>
      </c>
      <c r="AV556" s="124">
        <f>Hydropower!AK457</f>
        <v>60.655623739958578</v>
      </c>
      <c r="AW556" s="124">
        <f>Hydropower!AL457</f>
        <v>60.655623739958578</v>
      </c>
      <c r="AX556" s="124">
        <f>Hydropower!AM457</f>
        <v>60.655623739958578</v>
      </c>
      <c r="AY556" s="124">
        <f>Hydropower!AN457</f>
        <v>60.655623739958578</v>
      </c>
      <c r="AZ556" s="124">
        <f>Hydropower!AO457</f>
        <v>60.655623739958578</v>
      </c>
      <c r="BA556" s="124">
        <f>Hydropower!AP457</f>
        <v>60.655623739958578</v>
      </c>
      <c r="BB556" s="124">
        <f>Hydropower!AQ457</f>
        <v>60.655623739958578</v>
      </c>
      <c r="BC556" s="124">
        <f>Hydropower!AR457</f>
        <v>60.655623739958578</v>
      </c>
      <c r="BD556" s="124">
        <f>Hydropower!AS457</f>
        <v>60.655623739958578</v>
      </c>
      <c r="BE556" s="124">
        <f>Hydropower!AT457</f>
        <v>60.655623739958578</v>
      </c>
      <c r="BF556" s="124">
        <f>Hydropower!AU457</f>
        <v>60.655623739958578</v>
      </c>
      <c r="BG556" s="124">
        <f>Hydropower!AV457</f>
        <v>60.655623739958578</v>
      </c>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c r="KT556"/>
      <c r="KU556"/>
    </row>
    <row r="557" spans="2:307" s="4" customFormat="1" ht="14.1" customHeight="1" thickBot="1">
      <c r="B557" s="788"/>
      <c r="D557" s="736"/>
      <c r="E557" s="8" t="str">
        <f>Hydropower!K458</f>
        <v>NPD 2 - high</v>
      </c>
      <c r="F557" s="9"/>
      <c r="G557" s="9"/>
      <c r="H557" s="9"/>
      <c r="I557" s="9"/>
      <c r="J557" s="9"/>
      <c r="K557" s="9"/>
      <c r="L557" s="9"/>
      <c r="M557" s="9"/>
      <c r="N557" s="9"/>
      <c r="O557" s="9"/>
      <c r="P557" s="9"/>
      <c r="Q557" s="9"/>
      <c r="R557" s="9"/>
      <c r="S557" s="9"/>
      <c r="T557" s="9"/>
      <c r="U557" s="9"/>
      <c r="V557" s="9"/>
      <c r="W557" s="125">
        <f>Hydropower!L458</f>
        <v>60.655623739958578</v>
      </c>
      <c r="X557" s="125">
        <f>Hydropower!M458</f>
        <v>60.655623739958578</v>
      </c>
      <c r="Y557" s="125">
        <f>Hydropower!N458</f>
        <v>60.655623739958578</v>
      </c>
      <c r="Z557" s="125">
        <f>Hydropower!O458</f>
        <v>60.655623739958578</v>
      </c>
      <c r="AA557" s="125">
        <f>Hydropower!P458</f>
        <v>60.655623739958578</v>
      </c>
      <c r="AB557" s="125">
        <f>Hydropower!Q458</f>
        <v>60.655623739958578</v>
      </c>
      <c r="AC557" s="125">
        <f>Hydropower!R458</f>
        <v>60.655623739958578</v>
      </c>
      <c r="AD557" s="125">
        <f>Hydropower!S458</f>
        <v>60.655623739958578</v>
      </c>
      <c r="AE557" s="125">
        <f>Hydropower!T458</f>
        <v>60.655623739958578</v>
      </c>
      <c r="AF557" s="125">
        <f>Hydropower!U458</f>
        <v>60.655623739958578</v>
      </c>
      <c r="AG557" s="125">
        <f>Hydropower!V458</f>
        <v>60.655623739958578</v>
      </c>
      <c r="AH557" s="125">
        <f>Hydropower!W458</f>
        <v>60.655623739958578</v>
      </c>
      <c r="AI557" s="125">
        <f>Hydropower!X458</f>
        <v>60.655623739958578</v>
      </c>
      <c r="AJ557" s="125">
        <f>Hydropower!Y458</f>
        <v>60.655623739958578</v>
      </c>
      <c r="AK557" s="125">
        <f>Hydropower!Z458</f>
        <v>60.655623739958578</v>
      </c>
      <c r="AL557" s="125">
        <f>Hydropower!AA458</f>
        <v>60.655623739958578</v>
      </c>
      <c r="AM557" s="125">
        <f>Hydropower!AB458</f>
        <v>60.655623739958578</v>
      </c>
      <c r="AN557" s="125">
        <f>Hydropower!AC458</f>
        <v>60.655623739958578</v>
      </c>
      <c r="AO557" s="125">
        <f>Hydropower!AD458</f>
        <v>60.655623739958578</v>
      </c>
      <c r="AP557" s="125">
        <f>Hydropower!AE458</f>
        <v>60.655623739958578</v>
      </c>
      <c r="AQ557" s="125">
        <f>Hydropower!AF458</f>
        <v>60.655623739958578</v>
      </c>
      <c r="AR557" s="125">
        <f>Hydropower!AG458</f>
        <v>60.655623739958578</v>
      </c>
      <c r="AS557" s="125">
        <f>Hydropower!AH458</f>
        <v>60.655623739958578</v>
      </c>
      <c r="AT557" s="125">
        <f>Hydropower!AI458</f>
        <v>60.655623739958578</v>
      </c>
      <c r="AU557" s="125">
        <f>Hydropower!AJ458</f>
        <v>60.655623739958578</v>
      </c>
      <c r="AV557" s="125">
        <f>Hydropower!AK458</f>
        <v>60.655623739958578</v>
      </c>
      <c r="AW557" s="125">
        <f>Hydropower!AL458</f>
        <v>60.655623739958578</v>
      </c>
      <c r="AX557" s="125">
        <f>Hydropower!AM458</f>
        <v>60.655623739958578</v>
      </c>
      <c r="AY557" s="125">
        <f>Hydropower!AN458</f>
        <v>60.655623739958578</v>
      </c>
      <c r="AZ557" s="125">
        <f>Hydropower!AO458</f>
        <v>60.655623739958578</v>
      </c>
      <c r="BA557" s="125">
        <f>Hydropower!AP458</f>
        <v>60.655623739958578</v>
      </c>
      <c r="BB557" s="125">
        <f>Hydropower!AQ458</f>
        <v>60.655623739958578</v>
      </c>
      <c r="BC557" s="125">
        <f>Hydropower!AR458</f>
        <v>60.655623739958578</v>
      </c>
      <c r="BD557" s="125">
        <f>Hydropower!AS458</f>
        <v>60.655623739958578</v>
      </c>
      <c r="BE557" s="125">
        <f>Hydropower!AT458</f>
        <v>60.655623739958578</v>
      </c>
      <c r="BF557" s="125">
        <f>Hydropower!AU458</f>
        <v>60.655623739958578</v>
      </c>
      <c r="BG557" s="125">
        <f>Hydropower!AV458</f>
        <v>60.655623739958578</v>
      </c>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c r="KT557"/>
      <c r="KU557"/>
    </row>
    <row r="558" spans="2:307" s="4" customFormat="1" ht="14.1" customHeight="1" thickTop="1">
      <c r="B558" s="788"/>
      <c r="D558" s="736"/>
      <c r="E558" s="8" t="str">
        <f>Hydropower!K459</f>
        <v>NPD 3 - low</v>
      </c>
      <c r="F558" s="9"/>
      <c r="G558" s="9"/>
      <c r="H558" s="9"/>
      <c r="I558" s="9"/>
      <c r="J558" s="9"/>
      <c r="K558" s="9"/>
      <c r="L558" s="9"/>
      <c r="M558" s="9"/>
      <c r="N558" s="9"/>
      <c r="O558" s="9"/>
      <c r="P558" s="9"/>
      <c r="Q558" s="9"/>
      <c r="R558" s="9"/>
      <c r="S558" s="9"/>
      <c r="T558" s="9"/>
      <c r="U558" s="9"/>
      <c r="V558" s="9"/>
      <c r="W558" s="123">
        <f>Hydropower!L459</f>
        <v>120.78566310478746</v>
      </c>
      <c r="X558" s="123">
        <f>Hydropower!M459</f>
        <v>120.78566310478746</v>
      </c>
      <c r="Y558" s="123">
        <f>Hydropower!N459</f>
        <v>120.78566310478746</v>
      </c>
      <c r="Z558" s="123">
        <f>Hydropower!O459</f>
        <v>120.78566310478746</v>
      </c>
      <c r="AA558" s="123">
        <f>Hydropower!P459</f>
        <v>120.78566310478746</v>
      </c>
      <c r="AB558" s="123">
        <f>Hydropower!Q459</f>
        <v>120.78566310478746</v>
      </c>
      <c r="AC558" s="123">
        <f>Hydropower!R459</f>
        <v>120.78566310478746</v>
      </c>
      <c r="AD558" s="123">
        <f>Hydropower!S459</f>
        <v>120.78566310478746</v>
      </c>
      <c r="AE558" s="123">
        <f>Hydropower!T459</f>
        <v>120.78566310478746</v>
      </c>
      <c r="AF558" s="123">
        <f>Hydropower!U459</f>
        <v>120.78566310478746</v>
      </c>
      <c r="AG558" s="123">
        <f>Hydropower!V459</f>
        <v>120.78566310478746</v>
      </c>
      <c r="AH558" s="123">
        <f>Hydropower!W459</f>
        <v>120.78566310478746</v>
      </c>
      <c r="AI558" s="123">
        <f>Hydropower!X459</f>
        <v>120.78566310478746</v>
      </c>
      <c r="AJ558" s="123">
        <f>Hydropower!Y459</f>
        <v>120.78566310478746</v>
      </c>
      <c r="AK558" s="123">
        <f>Hydropower!Z459</f>
        <v>120.78566310478746</v>
      </c>
      <c r="AL558" s="123">
        <f>Hydropower!AA459</f>
        <v>120.78566310478746</v>
      </c>
      <c r="AM558" s="123">
        <f>Hydropower!AB459</f>
        <v>120.78566310478746</v>
      </c>
      <c r="AN558" s="123">
        <f>Hydropower!AC459</f>
        <v>120.78566310478746</v>
      </c>
      <c r="AO558" s="123">
        <f>Hydropower!AD459</f>
        <v>120.78566310478746</v>
      </c>
      <c r="AP558" s="123">
        <f>Hydropower!AE459</f>
        <v>120.78566310478746</v>
      </c>
      <c r="AQ558" s="123">
        <f>Hydropower!AF459</f>
        <v>120.78566310478746</v>
      </c>
      <c r="AR558" s="123">
        <f>Hydropower!AG459</f>
        <v>120.78566310478746</v>
      </c>
      <c r="AS558" s="123">
        <f>Hydropower!AH459</f>
        <v>120.78566310478746</v>
      </c>
      <c r="AT558" s="123">
        <f>Hydropower!AI459</f>
        <v>120.78566310478746</v>
      </c>
      <c r="AU558" s="123">
        <f>Hydropower!AJ459</f>
        <v>120.78566310478746</v>
      </c>
      <c r="AV558" s="123">
        <f>Hydropower!AK459</f>
        <v>120.78566310478746</v>
      </c>
      <c r="AW558" s="123">
        <f>Hydropower!AL459</f>
        <v>120.78566310478746</v>
      </c>
      <c r="AX558" s="123">
        <f>Hydropower!AM459</f>
        <v>120.78566310478746</v>
      </c>
      <c r="AY558" s="123">
        <f>Hydropower!AN459</f>
        <v>120.78566310478746</v>
      </c>
      <c r="AZ558" s="123">
        <f>Hydropower!AO459</f>
        <v>120.78566310478746</v>
      </c>
      <c r="BA558" s="123">
        <f>Hydropower!AP459</f>
        <v>120.78566310478746</v>
      </c>
      <c r="BB558" s="123">
        <f>Hydropower!AQ459</f>
        <v>120.78566310478746</v>
      </c>
      <c r="BC558" s="123">
        <f>Hydropower!AR459</f>
        <v>120.78566310478746</v>
      </c>
      <c r="BD558" s="123">
        <f>Hydropower!AS459</f>
        <v>120.78566310478746</v>
      </c>
      <c r="BE558" s="123">
        <f>Hydropower!AT459</f>
        <v>120.78566310478746</v>
      </c>
      <c r="BF558" s="123">
        <f>Hydropower!AU459</f>
        <v>120.78566310478746</v>
      </c>
      <c r="BG558" s="123">
        <f>Hydropower!AV459</f>
        <v>120.78566310478746</v>
      </c>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c r="KT558"/>
      <c r="KU558"/>
    </row>
    <row r="559" spans="2:307" s="4" customFormat="1" ht="14.1" customHeight="1">
      <c r="B559" s="788"/>
      <c r="D559" s="736"/>
      <c r="E559" s="8" t="str">
        <f>Hydropower!K460</f>
        <v>NPD 3 - mid</v>
      </c>
      <c r="F559" s="9"/>
      <c r="G559" s="9"/>
      <c r="H559" s="9"/>
      <c r="I559" s="9"/>
      <c r="J559" s="9"/>
      <c r="K559" s="9"/>
      <c r="L559" s="9"/>
      <c r="M559" s="9"/>
      <c r="N559" s="9"/>
      <c r="O559" s="9"/>
      <c r="P559" s="9"/>
      <c r="Q559" s="9"/>
      <c r="R559" s="9"/>
      <c r="S559" s="9"/>
      <c r="T559" s="9"/>
      <c r="U559" s="9"/>
      <c r="V559" s="523">
        <f>Hydropower!L140</f>
        <v>120.78566310478746</v>
      </c>
      <c r="W559" s="124">
        <f>Hydropower!L460</f>
        <v>120.78566310478746</v>
      </c>
      <c r="X559" s="124">
        <f>Hydropower!M460</f>
        <v>120.78566310478746</v>
      </c>
      <c r="Y559" s="124">
        <f>Hydropower!N460</f>
        <v>120.78566310478746</v>
      </c>
      <c r="Z559" s="124">
        <f>Hydropower!O460</f>
        <v>120.78566310478746</v>
      </c>
      <c r="AA559" s="124">
        <f>Hydropower!P460</f>
        <v>120.78566310478746</v>
      </c>
      <c r="AB559" s="124">
        <f>Hydropower!Q460</f>
        <v>120.78566310478746</v>
      </c>
      <c r="AC559" s="124">
        <f>Hydropower!R460</f>
        <v>120.78566310478746</v>
      </c>
      <c r="AD559" s="124">
        <f>Hydropower!S460</f>
        <v>120.78566310478746</v>
      </c>
      <c r="AE559" s="124">
        <f>Hydropower!T460</f>
        <v>120.78566310478746</v>
      </c>
      <c r="AF559" s="124">
        <f>Hydropower!U460</f>
        <v>120.78566310478746</v>
      </c>
      <c r="AG559" s="124">
        <f>Hydropower!V460</f>
        <v>120.78566310478746</v>
      </c>
      <c r="AH559" s="124">
        <f>Hydropower!W460</f>
        <v>120.78566310478746</v>
      </c>
      <c r="AI559" s="124">
        <f>Hydropower!X460</f>
        <v>120.78566310478746</v>
      </c>
      <c r="AJ559" s="124">
        <f>Hydropower!Y460</f>
        <v>120.78566310478746</v>
      </c>
      <c r="AK559" s="124">
        <f>Hydropower!Z460</f>
        <v>120.78566310478746</v>
      </c>
      <c r="AL559" s="124">
        <f>Hydropower!AA460</f>
        <v>120.78566310478746</v>
      </c>
      <c r="AM559" s="124">
        <f>Hydropower!AB460</f>
        <v>120.78566310478746</v>
      </c>
      <c r="AN559" s="124">
        <f>Hydropower!AC460</f>
        <v>120.78566310478746</v>
      </c>
      <c r="AO559" s="124">
        <f>Hydropower!AD460</f>
        <v>120.78566310478746</v>
      </c>
      <c r="AP559" s="124">
        <f>Hydropower!AE460</f>
        <v>120.78566310478746</v>
      </c>
      <c r="AQ559" s="124">
        <f>Hydropower!AF460</f>
        <v>120.78566310478746</v>
      </c>
      <c r="AR559" s="124">
        <f>Hydropower!AG460</f>
        <v>120.78566310478746</v>
      </c>
      <c r="AS559" s="124">
        <f>Hydropower!AH460</f>
        <v>120.78566310478746</v>
      </c>
      <c r="AT559" s="124">
        <f>Hydropower!AI460</f>
        <v>120.78566310478746</v>
      </c>
      <c r="AU559" s="124">
        <f>Hydropower!AJ460</f>
        <v>120.78566310478746</v>
      </c>
      <c r="AV559" s="124">
        <f>Hydropower!AK460</f>
        <v>120.78566310478746</v>
      </c>
      <c r="AW559" s="124">
        <f>Hydropower!AL460</f>
        <v>120.78566310478746</v>
      </c>
      <c r="AX559" s="124">
        <f>Hydropower!AM460</f>
        <v>120.78566310478746</v>
      </c>
      <c r="AY559" s="124">
        <f>Hydropower!AN460</f>
        <v>120.78566310478746</v>
      </c>
      <c r="AZ559" s="124">
        <f>Hydropower!AO460</f>
        <v>120.78566310478746</v>
      </c>
      <c r="BA559" s="124">
        <f>Hydropower!AP460</f>
        <v>120.78566310478746</v>
      </c>
      <c r="BB559" s="124">
        <f>Hydropower!AQ460</f>
        <v>120.78566310478746</v>
      </c>
      <c r="BC559" s="124">
        <f>Hydropower!AR460</f>
        <v>120.78566310478746</v>
      </c>
      <c r="BD559" s="124">
        <f>Hydropower!AS460</f>
        <v>120.78566310478746</v>
      </c>
      <c r="BE559" s="124">
        <f>Hydropower!AT460</f>
        <v>120.78566310478746</v>
      </c>
      <c r="BF559" s="124">
        <f>Hydropower!AU460</f>
        <v>120.78566310478746</v>
      </c>
      <c r="BG559" s="124">
        <f>Hydropower!AV460</f>
        <v>120.78566310478746</v>
      </c>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c r="KT559"/>
      <c r="KU559"/>
    </row>
    <row r="560" spans="2:307" s="4" customFormat="1" ht="14.1" customHeight="1" thickBot="1">
      <c r="B560" s="788"/>
      <c r="D560" s="736"/>
      <c r="E560" s="8" t="str">
        <f>Hydropower!K461</f>
        <v>NPD 3 - high</v>
      </c>
      <c r="F560" s="9"/>
      <c r="G560" s="9"/>
      <c r="H560" s="9"/>
      <c r="I560" s="9"/>
      <c r="J560" s="9"/>
      <c r="K560" s="9"/>
      <c r="L560" s="9"/>
      <c r="M560" s="9"/>
      <c r="N560" s="9"/>
      <c r="O560" s="9"/>
      <c r="P560" s="9"/>
      <c r="Q560" s="9"/>
      <c r="R560" s="9"/>
      <c r="S560" s="9"/>
      <c r="T560" s="9"/>
      <c r="U560" s="9"/>
      <c r="V560" s="9"/>
      <c r="W560" s="125">
        <f>Hydropower!L461</f>
        <v>120.78566310478746</v>
      </c>
      <c r="X560" s="125">
        <f>Hydropower!M461</f>
        <v>120.78566310478746</v>
      </c>
      <c r="Y560" s="125">
        <f>Hydropower!N461</f>
        <v>120.78566310478746</v>
      </c>
      <c r="Z560" s="125">
        <f>Hydropower!O461</f>
        <v>120.78566310478746</v>
      </c>
      <c r="AA560" s="125">
        <f>Hydropower!P461</f>
        <v>120.78566310478746</v>
      </c>
      <c r="AB560" s="125">
        <f>Hydropower!Q461</f>
        <v>120.78566310478746</v>
      </c>
      <c r="AC560" s="125">
        <f>Hydropower!R461</f>
        <v>120.78566310478746</v>
      </c>
      <c r="AD560" s="125">
        <f>Hydropower!S461</f>
        <v>120.78566310478746</v>
      </c>
      <c r="AE560" s="125">
        <f>Hydropower!T461</f>
        <v>120.78566310478746</v>
      </c>
      <c r="AF560" s="125">
        <f>Hydropower!U461</f>
        <v>120.78566310478746</v>
      </c>
      <c r="AG560" s="125">
        <f>Hydropower!V461</f>
        <v>120.78566310478746</v>
      </c>
      <c r="AH560" s="125">
        <f>Hydropower!W461</f>
        <v>120.78566310478746</v>
      </c>
      <c r="AI560" s="125">
        <f>Hydropower!X461</f>
        <v>120.78566310478746</v>
      </c>
      <c r="AJ560" s="125">
        <f>Hydropower!Y461</f>
        <v>120.78566310478746</v>
      </c>
      <c r="AK560" s="125">
        <f>Hydropower!Z461</f>
        <v>120.78566310478746</v>
      </c>
      <c r="AL560" s="125">
        <f>Hydropower!AA461</f>
        <v>120.78566310478746</v>
      </c>
      <c r="AM560" s="125">
        <f>Hydropower!AB461</f>
        <v>120.78566310478746</v>
      </c>
      <c r="AN560" s="125">
        <f>Hydropower!AC461</f>
        <v>120.78566310478746</v>
      </c>
      <c r="AO560" s="125">
        <f>Hydropower!AD461</f>
        <v>120.78566310478746</v>
      </c>
      <c r="AP560" s="125">
        <f>Hydropower!AE461</f>
        <v>120.78566310478746</v>
      </c>
      <c r="AQ560" s="125">
        <f>Hydropower!AF461</f>
        <v>120.78566310478746</v>
      </c>
      <c r="AR560" s="125">
        <f>Hydropower!AG461</f>
        <v>120.78566310478746</v>
      </c>
      <c r="AS560" s="125">
        <f>Hydropower!AH461</f>
        <v>120.78566310478746</v>
      </c>
      <c r="AT560" s="125">
        <f>Hydropower!AI461</f>
        <v>120.78566310478746</v>
      </c>
      <c r="AU560" s="125">
        <f>Hydropower!AJ461</f>
        <v>120.78566310478746</v>
      </c>
      <c r="AV560" s="125">
        <f>Hydropower!AK461</f>
        <v>120.78566310478746</v>
      </c>
      <c r="AW560" s="125">
        <f>Hydropower!AL461</f>
        <v>120.78566310478746</v>
      </c>
      <c r="AX560" s="125">
        <f>Hydropower!AM461</f>
        <v>120.78566310478746</v>
      </c>
      <c r="AY560" s="125">
        <f>Hydropower!AN461</f>
        <v>120.78566310478746</v>
      </c>
      <c r="AZ560" s="125">
        <f>Hydropower!AO461</f>
        <v>120.78566310478746</v>
      </c>
      <c r="BA560" s="125">
        <f>Hydropower!AP461</f>
        <v>120.78566310478746</v>
      </c>
      <c r="BB560" s="125">
        <f>Hydropower!AQ461</f>
        <v>120.78566310478746</v>
      </c>
      <c r="BC560" s="125">
        <f>Hydropower!AR461</f>
        <v>120.78566310478746</v>
      </c>
      <c r="BD560" s="125">
        <f>Hydropower!AS461</f>
        <v>120.78566310478746</v>
      </c>
      <c r="BE560" s="125">
        <f>Hydropower!AT461</f>
        <v>120.78566310478746</v>
      </c>
      <c r="BF560" s="125">
        <f>Hydropower!AU461</f>
        <v>120.78566310478746</v>
      </c>
      <c r="BG560" s="125">
        <f>Hydropower!AV461</f>
        <v>120.78566310478746</v>
      </c>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c r="KT560"/>
      <c r="KU560"/>
    </row>
    <row r="561" spans="2:307" s="4" customFormat="1" ht="14.1" customHeight="1" thickTop="1">
      <c r="B561" s="788"/>
      <c r="D561" s="736"/>
      <c r="E561" s="8" t="str">
        <f>Hydropower!K462</f>
        <v>NPD 4 - low</v>
      </c>
      <c r="F561" s="9"/>
      <c r="G561" s="9"/>
      <c r="H561" s="9"/>
      <c r="I561" s="9"/>
      <c r="J561" s="9"/>
      <c r="K561" s="9"/>
      <c r="L561" s="9"/>
      <c r="M561" s="9"/>
      <c r="N561" s="9"/>
      <c r="O561" s="9"/>
      <c r="P561" s="9"/>
      <c r="Q561" s="9"/>
      <c r="R561" s="9"/>
      <c r="S561" s="9"/>
      <c r="T561" s="9"/>
      <c r="U561" s="9"/>
      <c r="V561" s="9"/>
      <c r="W561" s="123">
        <f>Hydropower!L462</f>
        <v>173.8657766559308</v>
      </c>
      <c r="X561" s="123">
        <f>Hydropower!M462</f>
        <v>173.8657766559308</v>
      </c>
      <c r="Y561" s="123">
        <f>Hydropower!N462</f>
        <v>173.8657766559308</v>
      </c>
      <c r="Z561" s="123">
        <f>Hydropower!O462</f>
        <v>173.8657766559308</v>
      </c>
      <c r="AA561" s="123">
        <f>Hydropower!P462</f>
        <v>173.8657766559308</v>
      </c>
      <c r="AB561" s="123">
        <f>Hydropower!Q462</f>
        <v>173.8657766559308</v>
      </c>
      <c r="AC561" s="123">
        <f>Hydropower!R462</f>
        <v>173.8657766559308</v>
      </c>
      <c r="AD561" s="123">
        <f>Hydropower!S462</f>
        <v>173.8657766559308</v>
      </c>
      <c r="AE561" s="123">
        <f>Hydropower!T462</f>
        <v>173.8657766559308</v>
      </c>
      <c r="AF561" s="123">
        <f>Hydropower!U462</f>
        <v>173.8657766559308</v>
      </c>
      <c r="AG561" s="123">
        <f>Hydropower!V462</f>
        <v>173.8657766559308</v>
      </c>
      <c r="AH561" s="123">
        <f>Hydropower!W462</f>
        <v>173.8657766559308</v>
      </c>
      <c r="AI561" s="123">
        <f>Hydropower!X462</f>
        <v>173.8657766559308</v>
      </c>
      <c r="AJ561" s="123">
        <f>Hydropower!Y462</f>
        <v>173.8657766559308</v>
      </c>
      <c r="AK561" s="123">
        <f>Hydropower!Z462</f>
        <v>173.8657766559308</v>
      </c>
      <c r="AL561" s="123">
        <f>Hydropower!AA462</f>
        <v>173.8657766559308</v>
      </c>
      <c r="AM561" s="123">
        <f>Hydropower!AB462</f>
        <v>173.8657766559308</v>
      </c>
      <c r="AN561" s="123">
        <f>Hydropower!AC462</f>
        <v>173.8657766559308</v>
      </c>
      <c r="AO561" s="123">
        <f>Hydropower!AD462</f>
        <v>173.8657766559308</v>
      </c>
      <c r="AP561" s="123">
        <f>Hydropower!AE462</f>
        <v>173.8657766559308</v>
      </c>
      <c r="AQ561" s="123">
        <f>Hydropower!AF462</f>
        <v>173.8657766559308</v>
      </c>
      <c r="AR561" s="123">
        <f>Hydropower!AG462</f>
        <v>173.8657766559308</v>
      </c>
      <c r="AS561" s="123">
        <f>Hydropower!AH462</f>
        <v>173.8657766559308</v>
      </c>
      <c r="AT561" s="123">
        <f>Hydropower!AI462</f>
        <v>173.8657766559308</v>
      </c>
      <c r="AU561" s="123">
        <f>Hydropower!AJ462</f>
        <v>173.8657766559308</v>
      </c>
      <c r="AV561" s="123">
        <f>Hydropower!AK462</f>
        <v>173.8657766559308</v>
      </c>
      <c r="AW561" s="123">
        <f>Hydropower!AL462</f>
        <v>173.8657766559308</v>
      </c>
      <c r="AX561" s="123">
        <f>Hydropower!AM462</f>
        <v>173.8657766559308</v>
      </c>
      <c r="AY561" s="123">
        <f>Hydropower!AN462</f>
        <v>173.8657766559308</v>
      </c>
      <c r="AZ561" s="123">
        <f>Hydropower!AO462</f>
        <v>173.8657766559308</v>
      </c>
      <c r="BA561" s="123">
        <f>Hydropower!AP462</f>
        <v>173.8657766559308</v>
      </c>
      <c r="BB561" s="123">
        <f>Hydropower!AQ462</f>
        <v>173.8657766559308</v>
      </c>
      <c r="BC561" s="123">
        <f>Hydropower!AR462</f>
        <v>173.8657766559308</v>
      </c>
      <c r="BD561" s="123">
        <f>Hydropower!AS462</f>
        <v>173.8657766559308</v>
      </c>
      <c r="BE561" s="123">
        <f>Hydropower!AT462</f>
        <v>173.8657766559308</v>
      </c>
      <c r="BF561" s="123">
        <f>Hydropower!AU462</f>
        <v>173.8657766559308</v>
      </c>
      <c r="BG561" s="123">
        <f>Hydropower!AV462</f>
        <v>173.8657766559308</v>
      </c>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c r="KT561"/>
      <c r="KU561"/>
    </row>
    <row r="562" spans="2:307" s="4" customFormat="1" ht="14.1" customHeight="1">
      <c r="B562" s="788"/>
      <c r="D562" s="736"/>
      <c r="E562" s="8" t="str">
        <f>Hydropower!K463</f>
        <v>NPD 4 - mid</v>
      </c>
      <c r="F562" s="9"/>
      <c r="G562" s="9"/>
      <c r="H562" s="9"/>
      <c r="I562" s="9"/>
      <c r="J562" s="9"/>
      <c r="K562" s="9"/>
      <c r="L562" s="9"/>
      <c r="M562" s="9"/>
      <c r="N562" s="9"/>
      <c r="O562" s="9"/>
      <c r="P562" s="9"/>
      <c r="Q562" s="9"/>
      <c r="R562" s="9"/>
      <c r="S562" s="9"/>
      <c r="T562" s="9"/>
      <c r="U562" s="9"/>
      <c r="V562" s="523">
        <f>Hydropower!L141</f>
        <v>173.8657766559308</v>
      </c>
      <c r="W562" s="124">
        <f>Hydropower!L463</f>
        <v>173.8657766559308</v>
      </c>
      <c r="X562" s="124">
        <f>Hydropower!M463</f>
        <v>173.8657766559308</v>
      </c>
      <c r="Y562" s="124">
        <f>Hydropower!N463</f>
        <v>173.8657766559308</v>
      </c>
      <c r="Z562" s="124">
        <f>Hydropower!O463</f>
        <v>173.8657766559308</v>
      </c>
      <c r="AA562" s="124">
        <f>Hydropower!P463</f>
        <v>173.8657766559308</v>
      </c>
      <c r="AB562" s="124">
        <f>Hydropower!Q463</f>
        <v>173.8657766559308</v>
      </c>
      <c r="AC562" s="124">
        <f>Hydropower!R463</f>
        <v>173.8657766559308</v>
      </c>
      <c r="AD562" s="124">
        <f>Hydropower!S463</f>
        <v>173.8657766559308</v>
      </c>
      <c r="AE562" s="124">
        <f>Hydropower!T463</f>
        <v>173.8657766559308</v>
      </c>
      <c r="AF562" s="124">
        <f>Hydropower!U463</f>
        <v>173.8657766559308</v>
      </c>
      <c r="AG562" s="124">
        <f>Hydropower!V463</f>
        <v>173.8657766559308</v>
      </c>
      <c r="AH562" s="124">
        <f>Hydropower!W463</f>
        <v>173.8657766559308</v>
      </c>
      <c r="AI562" s="124">
        <f>Hydropower!X463</f>
        <v>173.8657766559308</v>
      </c>
      <c r="AJ562" s="124">
        <f>Hydropower!Y463</f>
        <v>173.8657766559308</v>
      </c>
      <c r="AK562" s="124">
        <f>Hydropower!Z463</f>
        <v>173.8657766559308</v>
      </c>
      <c r="AL562" s="124">
        <f>Hydropower!AA463</f>
        <v>173.8657766559308</v>
      </c>
      <c r="AM562" s="124">
        <f>Hydropower!AB463</f>
        <v>173.8657766559308</v>
      </c>
      <c r="AN562" s="124">
        <f>Hydropower!AC463</f>
        <v>173.8657766559308</v>
      </c>
      <c r="AO562" s="124">
        <f>Hydropower!AD463</f>
        <v>173.8657766559308</v>
      </c>
      <c r="AP562" s="124">
        <f>Hydropower!AE463</f>
        <v>173.8657766559308</v>
      </c>
      <c r="AQ562" s="124">
        <f>Hydropower!AF463</f>
        <v>173.8657766559308</v>
      </c>
      <c r="AR562" s="124">
        <f>Hydropower!AG463</f>
        <v>173.8657766559308</v>
      </c>
      <c r="AS562" s="124">
        <f>Hydropower!AH463</f>
        <v>173.8657766559308</v>
      </c>
      <c r="AT562" s="124">
        <f>Hydropower!AI463</f>
        <v>173.8657766559308</v>
      </c>
      <c r="AU562" s="124">
        <f>Hydropower!AJ463</f>
        <v>173.8657766559308</v>
      </c>
      <c r="AV562" s="124">
        <f>Hydropower!AK463</f>
        <v>173.8657766559308</v>
      </c>
      <c r="AW562" s="124">
        <f>Hydropower!AL463</f>
        <v>173.8657766559308</v>
      </c>
      <c r="AX562" s="124">
        <f>Hydropower!AM463</f>
        <v>173.8657766559308</v>
      </c>
      <c r="AY562" s="124">
        <f>Hydropower!AN463</f>
        <v>173.8657766559308</v>
      </c>
      <c r="AZ562" s="124">
        <f>Hydropower!AO463</f>
        <v>173.8657766559308</v>
      </c>
      <c r="BA562" s="124">
        <f>Hydropower!AP463</f>
        <v>173.8657766559308</v>
      </c>
      <c r="BB562" s="124">
        <f>Hydropower!AQ463</f>
        <v>173.8657766559308</v>
      </c>
      <c r="BC562" s="124">
        <f>Hydropower!AR463</f>
        <v>173.8657766559308</v>
      </c>
      <c r="BD562" s="124">
        <f>Hydropower!AS463</f>
        <v>173.8657766559308</v>
      </c>
      <c r="BE562" s="124">
        <f>Hydropower!AT463</f>
        <v>173.8657766559308</v>
      </c>
      <c r="BF562" s="124">
        <f>Hydropower!AU463</f>
        <v>173.8657766559308</v>
      </c>
      <c r="BG562" s="124">
        <f>Hydropower!AV463</f>
        <v>173.8657766559308</v>
      </c>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c r="KT562"/>
      <c r="KU562"/>
    </row>
    <row r="563" spans="2:307" s="4" customFormat="1" ht="14.1" customHeight="1" thickBot="1">
      <c r="B563" s="788"/>
      <c r="D563" s="736"/>
      <c r="E563" s="8" t="str">
        <f>Hydropower!K464</f>
        <v>NPD 4 - high</v>
      </c>
      <c r="F563" s="9"/>
      <c r="G563" s="9"/>
      <c r="H563" s="9"/>
      <c r="I563" s="9"/>
      <c r="J563" s="9"/>
      <c r="K563" s="9"/>
      <c r="L563" s="9"/>
      <c r="M563" s="9"/>
      <c r="N563" s="9"/>
      <c r="O563" s="9"/>
      <c r="P563" s="9"/>
      <c r="Q563" s="9"/>
      <c r="R563" s="9"/>
      <c r="S563" s="9"/>
      <c r="T563" s="9"/>
      <c r="U563" s="9"/>
      <c r="V563" s="9"/>
      <c r="W563" s="125">
        <f>Hydropower!L464</f>
        <v>173.8657766559308</v>
      </c>
      <c r="X563" s="125">
        <f>Hydropower!M464</f>
        <v>173.8657766559308</v>
      </c>
      <c r="Y563" s="125">
        <f>Hydropower!N464</f>
        <v>173.8657766559308</v>
      </c>
      <c r="Z563" s="125">
        <f>Hydropower!O464</f>
        <v>173.8657766559308</v>
      </c>
      <c r="AA563" s="125">
        <f>Hydropower!P464</f>
        <v>173.8657766559308</v>
      </c>
      <c r="AB563" s="125">
        <f>Hydropower!Q464</f>
        <v>173.8657766559308</v>
      </c>
      <c r="AC563" s="125">
        <f>Hydropower!R464</f>
        <v>173.8657766559308</v>
      </c>
      <c r="AD563" s="125">
        <f>Hydropower!S464</f>
        <v>173.8657766559308</v>
      </c>
      <c r="AE563" s="125">
        <f>Hydropower!T464</f>
        <v>173.8657766559308</v>
      </c>
      <c r="AF563" s="125">
        <f>Hydropower!U464</f>
        <v>173.8657766559308</v>
      </c>
      <c r="AG563" s="125">
        <f>Hydropower!V464</f>
        <v>173.8657766559308</v>
      </c>
      <c r="AH563" s="125">
        <f>Hydropower!W464</f>
        <v>173.8657766559308</v>
      </c>
      <c r="AI563" s="125">
        <f>Hydropower!X464</f>
        <v>173.8657766559308</v>
      </c>
      <c r="AJ563" s="125">
        <f>Hydropower!Y464</f>
        <v>173.8657766559308</v>
      </c>
      <c r="AK563" s="125">
        <f>Hydropower!Z464</f>
        <v>173.8657766559308</v>
      </c>
      <c r="AL563" s="125">
        <f>Hydropower!AA464</f>
        <v>173.8657766559308</v>
      </c>
      <c r="AM563" s="125">
        <f>Hydropower!AB464</f>
        <v>173.8657766559308</v>
      </c>
      <c r="AN563" s="125">
        <f>Hydropower!AC464</f>
        <v>173.8657766559308</v>
      </c>
      <c r="AO563" s="125">
        <f>Hydropower!AD464</f>
        <v>173.8657766559308</v>
      </c>
      <c r="AP563" s="125">
        <f>Hydropower!AE464</f>
        <v>173.8657766559308</v>
      </c>
      <c r="AQ563" s="125">
        <f>Hydropower!AF464</f>
        <v>173.8657766559308</v>
      </c>
      <c r="AR563" s="125">
        <f>Hydropower!AG464</f>
        <v>173.8657766559308</v>
      </c>
      <c r="AS563" s="125">
        <f>Hydropower!AH464</f>
        <v>173.8657766559308</v>
      </c>
      <c r="AT563" s="125">
        <f>Hydropower!AI464</f>
        <v>173.8657766559308</v>
      </c>
      <c r="AU563" s="125">
        <f>Hydropower!AJ464</f>
        <v>173.8657766559308</v>
      </c>
      <c r="AV563" s="125">
        <f>Hydropower!AK464</f>
        <v>173.8657766559308</v>
      </c>
      <c r="AW563" s="125">
        <f>Hydropower!AL464</f>
        <v>173.8657766559308</v>
      </c>
      <c r="AX563" s="125">
        <f>Hydropower!AM464</f>
        <v>173.8657766559308</v>
      </c>
      <c r="AY563" s="125">
        <f>Hydropower!AN464</f>
        <v>173.8657766559308</v>
      </c>
      <c r="AZ563" s="125">
        <f>Hydropower!AO464</f>
        <v>173.8657766559308</v>
      </c>
      <c r="BA563" s="125">
        <f>Hydropower!AP464</f>
        <v>173.8657766559308</v>
      </c>
      <c r="BB563" s="125">
        <f>Hydropower!AQ464</f>
        <v>173.8657766559308</v>
      </c>
      <c r="BC563" s="125">
        <f>Hydropower!AR464</f>
        <v>173.8657766559308</v>
      </c>
      <c r="BD563" s="125">
        <f>Hydropower!AS464</f>
        <v>173.8657766559308</v>
      </c>
      <c r="BE563" s="125">
        <f>Hydropower!AT464</f>
        <v>173.8657766559308</v>
      </c>
      <c r="BF563" s="125">
        <f>Hydropower!AU464</f>
        <v>173.8657766559308</v>
      </c>
      <c r="BG563" s="125">
        <f>Hydropower!AV464</f>
        <v>173.8657766559308</v>
      </c>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c r="KT563"/>
      <c r="KU563"/>
    </row>
    <row r="564" spans="2:307" s="4" customFormat="1" ht="14.1" customHeight="1" thickTop="1">
      <c r="B564" s="788"/>
      <c r="D564" s="736"/>
      <c r="E564" s="8" t="str">
        <f>Hydropower!K465</f>
        <v>NPD 5 - low</v>
      </c>
      <c r="F564" s="9"/>
      <c r="G564" s="9"/>
      <c r="H564" s="9"/>
      <c r="I564" s="9"/>
      <c r="J564" s="9"/>
      <c r="K564" s="9"/>
      <c r="L564" s="9"/>
      <c r="M564" s="9"/>
      <c r="N564" s="9"/>
      <c r="O564" s="9"/>
      <c r="P564" s="9"/>
      <c r="Q564" s="9"/>
      <c r="R564" s="9"/>
      <c r="S564" s="9"/>
      <c r="T564" s="9"/>
      <c r="U564" s="9"/>
      <c r="V564" s="9"/>
      <c r="W564" s="123">
        <f>Hydropower!L465</f>
        <v>228.04176740638394</v>
      </c>
      <c r="X564" s="123">
        <f>Hydropower!M465</f>
        <v>228.04176740638394</v>
      </c>
      <c r="Y564" s="123">
        <f>Hydropower!N465</f>
        <v>228.04176740638394</v>
      </c>
      <c r="Z564" s="123">
        <f>Hydropower!O465</f>
        <v>228.04176740638394</v>
      </c>
      <c r="AA564" s="123">
        <f>Hydropower!P465</f>
        <v>228.04176740638394</v>
      </c>
      <c r="AB564" s="123">
        <f>Hydropower!Q465</f>
        <v>228.04176740638394</v>
      </c>
      <c r="AC564" s="123">
        <f>Hydropower!R465</f>
        <v>228.04176740638394</v>
      </c>
      <c r="AD564" s="123">
        <f>Hydropower!S465</f>
        <v>228.04176740638394</v>
      </c>
      <c r="AE564" s="123">
        <f>Hydropower!T465</f>
        <v>228.04176740638394</v>
      </c>
      <c r="AF564" s="123">
        <f>Hydropower!U465</f>
        <v>228.04176740638394</v>
      </c>
      <c r="AG564" s="123">
        <f>Hydropower!V465</f>
        <v>228.04176740638394</v>
      </c>
      <c r="AH564" s="123">
        <f>Hydropower!W465</f>
        <v>228.04176740638394</v>
      </c>
      <c r="AI564" s="123">
        <f>Hydropower!X465</f>
        <v>228.04176740638394</v>
      </c>
      <c r="AJ564" s="123">
        <f>Hydropower!Y465</f>
        <v>228.04176740638394</v>
      </c>
      <c r="AK564" s="123">
        <f>Hydropower!Z465</f>
        <v>228.04176740638394</v>
      </c>
      <c r="AL564" s="123">
        <f>Hydropower!AA465</f>
        <v>228.04176740638394</v>
      </c>
      <c r="AM564" s="123">
        <f>Hydropower!AB465</f>
        <v>228.04176740638394</v>
      </c>
      <c r="AN564" s="123">
        <f>Hydropower!AC465</f>
        <v>228.04176740638394</v>
      </c>
      <c r="AO564" s="123">
        <f>Hydropower!AD465</f>
        <v>228.04176740638394</v>
      </c>
      <c r="AP564" s="123">
        <f>Hydropower!AE465</f>
        <v>228.04176740638394</v>
      </c>
      <c r="AQ564" s="123">
        <f>Hydropower!AF465</f>
        <v>228.04176740638394</v>
      </c>
      <c r="AR564" s="123">
        <f>Hydropower!AG465</f>
        <v>228.04176740638394</v>
      </c>
      <c r="AS564" s="123">
        <f>Hydropower!AH465</f>
        <v>228.04176740638394</v>
      </c>
      <c r="AT564" s="123">
        <f>Hydropower!AI465</f>
        <v>228.04176740638394</v>
      </c>
      <c r="AU564" s="123">
        <f>Hydropower!AJ465</f>
        <v>228.04176740638394</v>
      </c>
      <c r="AV564" s="123">
        <f>Hydropower!AK465</f>
        <v>228.04176740638394</v>
      </c>
      <c r="AW564" s="123">
        <f>Hydropower!AL465</f>
        <v>228.04176740638394</v>
      </c>
      <c r="AX564" s="123">
        <f>Hydropower!AM465</f>
        <v>228.04176740638394</v>
      </c>
      <c r="AY564" s="123">
        <f>Hydropower!AN465</f>
        <v>228.04176740638394</v>
      </c>
      <c r="AZ564" s="123">
        <f>Hydropower!AO465</f>
        <v>228.04176740638394</v>
      </c>
      <c r="BA564" s="123">
        <f>Hydropower!AP465</f>
        <v>228.04176740638394</v>
      </c>
      <c r="BB564" s="123">
        <f>Hydropower!AQ465</f>
        <v>228.04176740638394</v>
      </c>
      <c r="BC564" s="123">
        <f>Hydropower!AR465</f>
        <v>228.04176740638394</v>
      </c>
      <c r="BD564" s="123">
        <f>Hydropower!AS465</f>
        <v>228.04176740638394</v>
      </c>
      <c r="BE564" s="123">
        <f>Hydropower!AT465</f>
        <v>228.04176740638394</v>
      </c>
      <c r="BF564" s="123">
        <f>Hydropower!AU465</f>
        <v>228.04176740638394</v>
      </c>
      <c r="BG564" s="123">
        <f>Hydropower!AV465</f>
        <v>228.04176740638394</v>
      </c>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c r="KT564"/>
      <c r="KU564"/>
    </row>
    <row r="565" spans="2:307" s="4" customFormat="1" ht="14.1" customHeight="1">
      <c r="B565" s="788"/>
      <c r="D565" s="736"/>
      <c r="E565" s="8" t="str">
        <f>Hydropower!K466</f>
        <v>NPD 5 - mid</v>
      </c>
      <c r="F565" s="9"/>
      <c r="G565" s="9"/>
      <c r="H565" s="9"/>
      <c r="I565" s="9"/>
      <c r="J565" s="9"/>
      <c r="K565" s="9"/>
      <c r="L565" s="9"/>
      <c r="M565" s="9"/>
      <c r="N565" s="9"/>
      <c r="O565" s="9"/>
      <c r="P565" s="9"/>
      <c r="Q565" s="9"/>
      <c r="R565" s="9"/>
      <c r="S565" s="9"/>
      <c r="T565" s="9"/>
      <c r="U565" s="9"/>
      <c r="V565" s="523">
        <f>Hydropower!L142</f>
        <v>228.04176740638394</v>
      </c>
      <c r="W565" s="124">
        <f>Hydropower!L466</f>
        <v>228.04176740638394</v>
      </c>
      <c r="X565" s="124">
        <f>Hydropower!M466</f>
        <v>228.04176740638394</v>
      </c>
      <c r="Y565" s="124">
        <f>Hydropower!N466</f>
        <v>228.04176740638394</v>
      </c>
      <c r="Z565" s="124">
        <f>Hydropower!O466</f>
        <v>228.04176740638394</v>
      </c>
      <c r="AA565" s="124">
        <f>Hydropower!P466</f>
        <v>228.04176740638394</v>
      </c>
      <c r="AB565" s="124">
        <f>Hydropower!Q466</f>
        <v>228.04176740638394</v>
      </c>
      <c r="AC565" s="124">
        <f>Hydropower!R466</f>
        <v>228.04176740638394</v>
      </c>
      <c r="AD565" s="124">
        <f>Hydropower!S466</f>
        <v>228.04176740638394</v>
      </c>
      <c r="AE565" s="124">
        <f>Hydropower!T466</f>
        <v>228.04176740638394</v>
      </c>
      <c r="AF565" s="124">
        <f>Hydropower!U466</f>
        <v>228.04176740638394</v>
      </c>
      <c r="AG565" s="124">
        <f>Hydropower!V466</f>
        <v>228.04176740638394</v>
      </c>
      <c r="AH565" s="124">
        <f>Hydropower!W466</f>
        <v>228.04176740638394</v>
      </c>
      <c r="AI565" s="124">
        <f>Hydropower!X466</f>
        <v>228.04176740638394</v>
      </c>
      <c r="AJ565" s="124">
        <f>Hydropower!Y466</f>
        <v>228.04176740638394</v>
      </c>
      <c r="AK565" s="124">
        <f>Hydropower!Z466</f>
        <v>228.04176740638394</v>
      </c>
      <c r="AL565" s="124">
        <f>Hydropower!AA466</f>
        <v>228.04176740638394</v>
      </c>
      <c r="AM565" s="124">
        <f>Hydropower!AB466</f>
        <v>228.04176740638394</v>
      </c>
      <c r="AN565" s="124">
        <f>Hydropower!AC466</f>
        <v>228.04176740638394</v>
      </c>
      <c r="AO565" s="124">
        <f>Hydropower!AD466</f>
        <v>228.04176740638394</v>
      </c>
      <c r="AP565" s="124">
        <f>Hydropower!AE466</f>
        <v>228.04176740638394</v>
      </c>
      <c r="AQ565" s="124">
        <f>Hydropower!AF466</f>
        <v>228.04176740638394</v>
      </c>
      <c r="AR565" s="124">
        <f>Hydropower!AG466</f>
        <v>228.04176740638394</v>
      </c>
      <c r="AS565" s="124">
        <f>Hydropower!AH466</f>
        <v>228.04176740638394</v>
      </c>
      <c r="AT565" s="124">
        <f>Hydropower!AI466</f>
        <v>228.04176740638394</v>
      </c>
      <c r="AU565" s="124">
        <f>Hydropower!AJ466</f>
        <v>228.04176740638394</v>
      </c>
      <c r="AV565" s="124">
        <f>Hydropower!AK466</f>
        <v>228.04176740638394</v>
      </c>
      <c r="AW565" s="124">
        <f>Hydropower!AL466</f>
        <v>228.04176740638394</v>
      </c>
      <c r="AX565" s="124">
        <f>Hydropower!AM466</f>
        <v>228.04176740638394</v>
      </c>
      <c r="AY565" s="124">
        <f>Hydropower!AN466</f>
        <v>228.04176740638394</v>
      </c>
      <c r="AZ565" s="124">
        <f>Hydropower!AO466</f>
        <v>228.04176740638394</v>
      </c>
      <c r="BA565" s="124">
        <f>Hydropower!AP466</f>
        <v>228.04176740638394</v>
      </c>
      <c r="BB565" s="124">
        <f>Hydropower!AQ466</f>
        <v>228.04176740638394</v>
      </c>
      <c r="BC565" s="124">
        <f>Hydropower!AR466</f>
        <v>228.04176740638394</v>
      </c>
      <c r="BD565" s="124">
        <f>Hydropower!AS466</f>
        <v>228.04176740638394</v>
      </c>
      <c r="BE565" s="124">
        <f>Hydropower!AT466</f>
        <v>228.04176740638394</v>
      </c>
      <c r="BF565" s="124">
        <f>Hydropower!AU466</f>
        <v>228.04176740638394</v>
      </c>
      <c r="BG565" s="124">
        <f>Hydropower!AV466</f>
        <v>228.04176740638394</v>
      </c>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c r="KT565"/>
      <c r="KU565"/>
    </row>
    <row r="566" spans="2:307" s="4" customFormat="1" ht="14.1" customHeight="1" thickBot="1">
      <c r="B566" s="788"/>
      <c r="D566" s="736"/>
      <c r="E566" s="8" t="str">
        <f>Hydropower!K467</f>
        <v>NPD 5 - high</v>
      </c>
      <c r="F566" s="485"/>
      <c r="G566" s="485"/>
      <c r="H566" s="485"/>
      <c r="I566" s="485"/>
      <c r="J566" s="485"/>
      <c r="K566" s="485"/>
      <c r="L566" s="485"/>
      <c r="M566" s="485"/>
      <c r="N566" s="485"/>
      <c r="O566" s="485"/>
      <c r="P566" s="485"/>
      <c r="Q566" s="485"/>
      <c r="R566" s="485"/>
      <c r="S566" s="485"/>
      <c r="T566" s="485"/>
      <c r="U566" s="485"/>
      <c r="V566" s="485"/>
      <c r="W566" s="125">
        <f>Hydropower!L467</f>
        <v>228.04176740638394</v>
      </c>
      <c r="X566" s="125">
        <f>Hydropower!M467</f>
        <v>228.04176740638394</v>
      </c>
      <c r="Y566" s="125">
        <f>Hydropower!N467</f>
        <v>228.04176740638394</v>
      </c>
      <c r="Z566" s="125">
        <f>Hydropower!O467</f>
        <v>228.04176740638394</v>
      </c>
      <c r="AA566" s="125">
        <f>Hydropower!P467</f>
        <v>228.04176740638394</v>
      </c>
      <c r="AB566" s="125">
        <f>Hydropower!Q467</f>
        <v>228.04176740638394</v>
      </c>
      <c r="AC566" s="125">
        <f>Hydropower!R467</f>
        <v>228.04176740638394</v>
      </c>
      <c r="AD566" s="125">
        <f>Hydropower!S467</f>
        <v>228.04176740638394</v>
      </c>
      <c r="AE566" s="125">
        <f>Hydropower!T467</f>
        <v>228.04176740638394</v>
      </c>
      <c r="AF566" s="125">
        <f>Hydropower!U467</f>
        <v>228.04176740638394</v>
      </c>
      <c r="AG566" s="125">
        <f>Hydropower!V467</f>
        <v>228.04176740638394</v>
      </c>
      <c r="AH566" s="125">
        <f>Hydropower!W467</f>
        <v>228.04176740638394</v>
      </c>
      <c r="AI566" s="125">
        <f>Hydropower!X467</f>
        <v>228.04176740638394</v>
      </c>
      <c r="AJ566" s="125">
        <f>Hydropower!Y467</f>
        <v>228.04176740638394</v>
      </c>
      <c r="AK566" s="125">
        <f>Hydropower!Z467</f>
        <v>228.04176740638394</v>
      </c>
      <c r="AL566" s="125">
        <f>Hydropower!AA467</f>
        <v>228.04176740638394</v>
      </c>
      <c r="AM566" s="125">
        <f>Hydropower!AB467</f>
        <v>228.04176740638394</v>
      </c>
      <c r="AN566" s="125">
        <f>Hydropower!AC467</f>
        <v>228.04176740638394</v>
      </c>
      <c r="AO566" s="125">
        <f>Hydropower!AD467</f>
        <v>228.04176740638394</v>
      </c>
      <c r="AP566" s="125">
        <f>Hydropower!AE467</f>
        <v>228.04176740638394</v>
      </c>
      <c r="AQ566" s="125">
        <f>Hydropower!AF467</f>
        <v>228.04176740638394</v>
      </c>
      <c r="AR566" s="125">
        <f>Hydropower!AG467</f>
        <v>228.04176740638394</v>
      </c>
      <c r="AS566" s="125">
        <f>Hydropower!AH467</f>
        <v>228.04176740638394</v>
      </c>
      <c r="AT566" s="125">
        <f>Hydropower!AI467</f>
        <v>228.04176740638394</v>
      </c>
      <c r="AU566" s="125">
        <f>Hydropower!AJ467</f>
        <v>228.04176740638394</v>
      </c>
      <c r="AV566" s="125">
        <f>Hydropower!AK467</f>
        <v>228.04176740638394</v>
      </c>
      <c r="AW566" s="125">
        <f>Hydropower!AL467</f>
        <v>228.04176740638394</v>
      </c>
      <c r="AX566" s="125">
        <f>Hydropower!AM467</f>
        <v>228.04176740638394</v>
      </c>
      <c r="AY566" s="125">
        <f>Hydropower!AN467</f>
        <v>228.04176740638394</v>
      </c>
      <c r="AZ566" s="125">
        <f>Hydropower!AO467</f>
        <v>228.04176740638394</v>
      </c>
      <c r="BA566" s="125">
        <f>Hydropower!AP467</f>
        <v>228.04176740638394</v>
      </c>
      <c r="BB566" s="125">
        <f>Hydropower!AQ467</f>
        <v>228.04176740638394</v>
      </c>
      <c r="BC566" s="125">
        <f>Hydropower!AR467</f>
        <v>228.04176740638394</v>
      </c>
      <c r="BD566" s="125">
        <f>Hydropower!AS467</f>
        <v>228.04176740638394</v>
      </c>
      <c r="BE566" s="125">
        <f>Hydropower!AT467</f>
        <v>228.04176740638394</v>
      </c>
      <c r="BF566" s="125">
        <f>Hydropower!AU467</f>
        <v>228.04176740638394</v>
      </c>
      <c r="BG566" s="125">
        <f>Hydropower!AV467</f>
        <v>228.04176740638394</v>
      </c>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c r="KT566"/>
      <c r="KU566"/>
    </row>
    <row r="567" spans="2:307" s="4" customFormat="1" ht="14.1" customHeight="1" thickTop="1">
      <c r="B567" s="788"/>
      <c r="D567" s="736"/>
      <c r="E567" s="8" t="str">
        <f>Hydropower!K468</f>
        <v>NSD 1 - low</v>
      </c>
      <c r="F567" s="9"/>
      <c r="G567" s="9"/>
      <c r="H567" s="9"/>
      <c r="I567" s="9"/>
      <c r="J567" s="9"/>
      <c r="K567" s="9"/>
      <c r="L567" s="9"/>
      <c r="M567" s="9"/>
      <c r="N567" s="9"/>
      <c r="O567" s="9"/>
      <c r="P567" s="9"/>
      <c r="Q567" s="9"/>
      <c r="R567" s="9"/>
      <c r="S567" s="9"/>
      <c r="T567" s="9"/>
      <c r="U567" s="9"/>
      <c r="V567" s="9"/>
      <c r="W567" s="123">
        <f>Hydropower!L468</f>
        <v>80.377448493592027</v>
      </c>
      <c r="X567" s="123">
        <f>Hydropower!M468</f>
        <v>80.377448493592027</v>
      </c>
      <c r="Y567" s="123">
        <f>Hydropower!N468</f>
        <v>80.377448493592027</v>
      </c>
      <c r="Z567" s="123">
        <f>Hydropower!O468</f>
        <v>80.377448493592027</v>
      </c>
      <c r="AA567" s="123">
        <f>Hydropower!P468</f>
        <v>80.377448493592027</v>
      </c>
      <c r="AB567" s="123">
        <f>Hydropower!Q468</f>
        <v>80.377448493592027</v>
      </c>
      <c r="AC567" s="123">
        <f>Hydropower!R468</f>
        <v>80.377448493592027</v>
      </c>
      <c r="AD567" s="123">
        <f>Hydropower!S468</f>
        <v>80.377448493592027</v>
      </c>
      <c r="AE567" s="123">
        <f>Hydropower!T468</f>
        <v>80.377448493592027</v>
      </c>
      <c r="AF567" s="123">
        <f>Hydropower!U468</f>
        <v>80.377448493592027</v>
      </c>
      <c r="AG567" s="123">
        <f>Hydropower!V468</f>
        <v>80.377448493592027</v>
      </c>
      <c r="AH567" s="123">
        <f>Hydropower!W468</f>
        <v>80.377448493592027</v>
      </c>
      <c r="AI567" s="123">
        <f>Hydropower!X468</f>
        <v>80.377448493592027</v>
      </c>
      <c r="AJ567" s="123">
        <f>Hydropower!Y468</f>
        <v>80.377448493592027</v>
      </c>
      <c r="AK567" s="123">
        <f>Hydropower!Z468</f>
        <v>80.377448493592027</v>
      </c>
      <c r="AL567" s="123">
        <f>Hydropower!AA468</f>
        <v>80.377448493592027</v>
      </c>
      <c r="AM567" s="123">
        <f>Hydropower!AB468</f>
        <v>80.377448493592027</v>
      </c>
      <c r="AN567" s="123">
        <f>Hydropower!AC468</f>
        <v>80.377448493592027</v>
      </c>
      <c r="AO567" s="123">
        <f>Hydropower!AD468</f>
        <v>80.377448493592027</v>
      </c>
      <c r="AP567" s="123">
        <f>Hydropower!AE468</f>
        <v>80.377448493592027</v>
      </c>
      <c r="AQ567" s="123">
        <f>Hydropower!AF468</f>
        <v>80.377448493592027</v>
      </c>
      <c r="AR567" s="123">
        <f>Hydropower!AG468</f>
        <v>80.377448493592027</v>
      </c>
      <c r="AS567" s="123">
        <f>Hydropower!AH468</f>
        <v>80.377448493592027</v>
      </c>
      <c r="AT567" s="123">
        <f>Hydropower!AI468</f>
        <v>80.377448493592027</v>
      </c>
      <c r="AU567" s="123">
        <f>Hydropower!AJ468</f>
        <v>80.377448493592027</v>
      </c>
      <c r="AV567" s="123">
        <f>Hydropower!AK468</f>
        <v>80.377448493592027</v>
      </c>
      <c r="AW567" s="123">
        <f>Hydropower!AL468</f>
        <v>80.377448493592027</v>
      </c>
      <c r="AX567" s="123">
        <f>Hydropower!AM468</f>
        <v>80.377448493592027</v>
      </c>
      <c r="AY567" s="123">
        <f>Hydropower!AN468</f>
        <v>80.377448493592027</v>
      </c>
      <c r="AZ567" s="123">
        <f>Hydropower!AO468</f>
        <v>80.377448493592027</v>
      </c>
      <c r="BA567" s="123">
        <f>Hydropower!AP468</f>
        <v>80.377448493592027</v>
      </c>
      <c r="BB567" s="123">
        <f>Hydropower!AQ468</f>
        <v>80.377448493592027</v>
      </c>
      <c r="BC567" s="123">
        <f>Hydropower!AR468</f>
        <v>80.377448493592027</v>
      </c>
      <c r="BD567" s="123">
        <f>Hydropower!AS468</f>
        <v>80.377448493592027</v>
      </c>
      <c r="BE567" s="123">
        <f>Hydropower!AT468</f>
        <v>80.377448493592027</v>
      </c>
      <c r="BF567" s="123">
        <f>Hydropower!AU468</f>
        <v>80.377448493592027</v>
      </c>
      <c r="BG567" s="123">
        <f>Hydropower!AV468</f>
        <v>80.377448493592027</v>
      </c>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c r="KT567"/>
      <c r="KU567"/>
    </row>
    <row r="568" spans="2:307" s="4" customFormat="1" ht="14.1" customHeight="1">
      <c r="B568" s="788"/>
      <c r="D568" s="736"/>
      <c r="E568" s="8" t="str">
        <f>Hydropower!K469</f>
        <v>NSD 1 - mid</v>
      </c>
      <c r="F568" s="9"/>
      <c r="G568" s="9"/>
      <c r="H568" s="9"/>
      <c r="I568" s="9"/>
      <c r="J568" s="9"/>
      <c r="K568" s="9"/>
      <c r="L568" s="9"/>
      <c r="M568" s="9"/>
      <c r="N568" s="9"/>
      <c r="O568" s="9"/>
      <c r="P568" s="9"/>
      <c r="Q568" s="9"/>
      <c r="R568" s="9"/>
      <c r="S568" s="9"/>
      <c r="T568" s="9"/>
      <c r="U568" s="9"/>
      <c r="V568" s="523">
        <f>Hydropower!L143</f>
        <v>80.377448493592027</v>
      </c>
      <c r="W568" s="124">
        <f>Hydropower!L469</f>
        <v>80.377448493592027</v>
      </c>
      <c r="X568" s="124">
        <f>Hydropower!M469</f>
        <v>80.377448493592027</v>
      </c>
      <c r="Y568" s="124">
        <f>Hydropower!N469</f>
        <v>80.377448493592027</v>
      </c>
      <c r="Z568" s="124">
        <f>Hydropower!O469</f>
        <v>80.377448493592027</v>
      </c>
      <c r="AA568" s="124">
        <f>Hydropower!P469</f>
        <v>80.377448493592027</v>
      </c>
      <c r="AB568" s="124">
        <f>Hydropower!Q469</f>
        <v>80.377448493592027</v>
      </c>
      <c r="AC568" s="124">
        <f>Hydropower!R469</f>
        <v>80.377448493592027</v>
      </c>
      <c r="AD568" s="124">
        <f>Hydropower!S469</f>
        <v>80.377448493592027</v>
      </c>
      <c r="AE568" s="124">
        <f>Hydropower!T469</f>
        <v>80.377448493592027</v>
      </c>
      <c r="AF568" s="124">
        <f>Hydropower!U469</f>
        <v>80.377448493592027</v>
      </c>
      <c r="AG568" s="124">
        <f>Hydropower!V469</f>
        <v>80.377448493592027</v>
      </c>
      <c r="AH568" s="124">
        <f>Hydropower!W469</f>
        <v>80.377448493592027</v>
      </c>
      <c r="AI568" s="124">
        <f>Hydropower!X469</f>
        <v>80.377448493592027</v>
      </c>
      <c r="AJ568" s="124">
        <f>Hydropower!Y469</f>
        <v>80.377448493592027</v>
      </c>
      <c r="AK568" s="124">
        <f>Hydropower!Z469</f>
        <v>80.377448493592027</v>
      </c>
      <c r="AL568" s="124">
        <f>Hydropower!AA469</f>
        <v>80.377448493592027</v>
      </c>
      <c r="AM568" s="124">
        <f>Hydropower!AB469</f>
        <v>80.377448493592027</v>
      </c>
      <c r="AN568" s="124">
        <f>Hydropower!AC469</f>
        <v>80.377448493592027</v>
      </c>
      <c r="AO568" s="124">
        <f>Hydropower!AD469</f>
        <v>80.377448493592027</v>
      </c>
      <c r="AP568" s="124">
        <f>Hydropower!AE469</f>
        <v>80.377448493592027</v>
      </c>
      <c r="AQ568" s="124">
        <f>Hydropower!AF469</f>
        <v>80.377448493592027</v>
      </c>
      <c r="AR568" s="124">
        <f>Hydropower!AG469</f>
        <v>80.377448493592027</v>
      </c>
      <c r="AS568" s="124">
        <f>Hydropower!AH469</f>
        <v>80.377448493592027</v>
      </c>
      <c r="AT568" s="124">
        <f>Hydropower!AI469</f>
        <v>80.377448493592027</v>
      </c>
      <c r="AU568" s="124">
        <f>Hydropower!AJ469</f>
        <v>80.377448493592027</v>
      </c>
      <c r="AV568" s="124">
        <f>Hydropower!AK469</f>
        <v>80.377448493592027</v>
      </c>
      <c r="AW568" s="124">
        <f>Hydropower!AL469</f>
        <v>80.377448493592027</v>
      </c>
      <c r="AX568" s="124">
        <f>Hydropower!AM469</f>
        <v>80.377448493592027</v>
      </c>
      <c r="AY568" s="124">
        <f>Hydropower!AN469</f>
        <v>80.377448493592027</v>
      </c>
      <c r="AZ568" s="124">
        <f>Hydropower!AO469</f>
        <v>80.377448493592027</v>
      </c>
      <c r="BA568" s="124">
        <f>Hydropower!AP469</f>
        <v>80.377448493592027</v>
      </c>
      <c r="BB568" s="124">
        <f>Hydropower!AQ469</f>
        <v>80.377448493592027</v>
      </c>
      <c r="BC568" s="124">
        <f>Hydropower!AR469</f>
        <v>80.377448493592027</v>
      </c>
      <c r="BD568" s="124">
        <f>Hydropower!AS469</f>
        <v>80.377448493592027</v>
      </c>
      <c r="BE568" s="124">
        <f>Hydropower!AT469</f>
        <v>80.377448493592027</v>
      </c>
      <c r="BF568" s="124">
        <f>Hydropower!AU469</f>
        <v>80.377448493592027</v>
      </c>
      <c r="BG568" s="124">
        <f>Hydropower!AV469</f>
        <v>80.377448493592027</v>
      </c>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c r="KT568"/>
      <c r="KU568"/>
    </row>
    <row r="569" spans="2:307" s="4" customFormat="1" ht="14.1" customHeight="1" thickBot="1">
      <c r="B569" s="788"/>
      <c r="D569" s="736"/>
      <c r="E569" s="8" t="str">
        <f>Hydropower!K470</f>
        <v>NSD 1 - high</v>
      </c>
      <c r="F569" s="9"/>
      <c r="G569" s="9"/>
      <c r="H569" s="9"/>
      <c r="I569" s="9"/>
      <c r="J569" s="9"/>
      <c r="K569" s="9"/>
      <c r="L569" s="9"/>
      <c r="M569" s="9"/>
      <c r="N569" s="9"/>
      <c r="O569" s="9"/>
      <c r="P569" s="9"/>
      <c r="Q569" s="9"/>
      <c r="R569" s="9"/>
      <c r="S569" s="9"/>
      <c r="T569" s="9"/>
      <c r="U569" s="9"/>
      <c r="V569" s="9"/>
      <c r="W569" s="125">
        <f>Hydropower!L470</f>
        <v>80.377448493592027</v>
      </c>
      <c r="X569" s="125">
        <f>Hydropower!M470</f>
        <v>80.377448493592027</v>
      </c>
      <c r="Y569" s="125">
        <f>Hydropower!N470</f>
        <v>80.377448493592027</v>
      </c>
      <c r="Z569" s="125">
        <f>Hydropower!O470</f>
        <v>80.377448493592027</v>
      </c>
      <c r="AA569" s="125">
        <f>Hydropower!P470</f>
        <v>80.377448493592027</v>
      </c>
      <c r="AB569" s="125">
        <f>Hydropower!Q470</f>
        <v>80.377448493592027</v>
      </c>
      <c r="AC569" s="125">
        <f>Hydropower!R470</f>
        <v>80.377448493592027</v>
      </c>
      <c r="AD569" s="125">
        <f>Hydropower!S470</f>
        <v>80.377448493592027</v>
      </c>
      <c r="AE569" s="125">
        <f>Hydropower!T470</f>
        <v>80.377448493592027</v>
      </c>
      <c r="AF569" s="125">
        <f>Hydropower!U470</f>
        <v>80.377448493592027</v>
      </c>
      <c r="AG569" s="125">
        <f>Hydropower!V470</f>
        <v>80.377448493592027</v>
      </c>
      <c r="AH569" s="125">
        <f>Hydropower!W470</f>
        <v>80.377448493592027</v>
      </c>
      <c r="AI569" s="125">
        <f>Hydropower!X470</f>
        <v>80.377448493592027</v>
      </c>
      <c r="AJ569" s="125">
        <f>Hydropower!Y470</f>
        <v>80.377448493592027</v>
      </c>
      <c r="AK569" s="125">
        <f>Hydropower!Z470</f>
        <v>80.377448493592027</v>
      </c>
      <c r="AL569" s="125">
        <f>Hydropower!AA470</f>
        <v>80.377448493592027</v>
      </c>
      <c r="AM569" s="125">
        <f>Hydropower!AB470</f>
        <v>80.377448493592027</v>
      </c>
      <c r="AN569" s="125">
        <f>Hydropower!AC470</f>
        <v>80.377448493592027</v>
      </c>
      <c r="AO569" s="125">
        <f>Hydropower!AD470</f>
        <v>80.377448493592027</v>
      </c>
      <c r="AP569" s="125">
        <f>Hydropower!AE470</f>
        <v>80.377448493592027</v>
      </c>
      <c r="AQ569" s="125">
        <f>Hydropower!AF470</f>
        <v>80.377448493592027</v>
      </c>
      <c r="AR569" s="125">
        <f>Hydropower!AG470</f>
        <v>80.377448493592027</v>
      </c>
      <c r="AS569" s="125">
        <f>Hydropower!AH470</f>
        <v>80.377448493592027</v>
      </c>
      <c r="AT569" s="125">
        <f>Hydropower!AI470</f>
        <v>80.377448493592027</v>
      </c>
      <c r="AU569" s="125">
        <f>Hydropower!AJ470</f>
        <v>80.377448493592027</v>
      </c>
      <c r="AV569" s="125">
        <f>Hydropower!AK470</f>
        <v>80.377448493592027</v>
      </c>
      <c r="AW569" s="125">
        <f>Hydropower!AL470</f>
        <v>80.377448493592027</v>
      </c>
      <c r="AX569" s="125">
        <f>Hydropower!AM470</f>
        <v>80.377448493592027</v>
      </c>
      <c r="AY569" s="125">
        <f>Hydropower!AN470</f>
        <v>80.377448493592027</v>
      </c>
      <c r="AZ569" s="125">
        <f>Hydropower!AO470</f>
        <v>80.377448493592027</v>
      </c>
      <c r="BA569" s="125">
        <f>Hydropower!AP470</f>
        <v>80.377448493592027</v>
      </c>
      <c r="BB569" s="125">
        <f>Hydropower!AQ470</f>
        <v>80.377448493592027</v>
      </c>
      <c r="BC569" s="125">
        <f>Hydropower!AR470</f>
        <v>80.377448493592027</v>
      </c>
      <c r="BD569" s="125">
        <f>Hydropower!AS470</f>
        <v>80.377448493592027</v>
      </c>
      <c r="BE569" s="125">
        <f>Hydropower!AT470</f>
        <v>80.377448493592027</v>
      </c>
      <c r="BF569" s="125">
        <f>Hydropower!AU470</f>
        <v>80.377448493592027</v>
      </c>
      <c r="BG569" s="125">
        <f>Hydropower!AV470</f>
        <v>80.377448493592027</v>
      </c>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c r="KT569"/>
      <c r="KU569"/>
    </row>
    <row r="570" spans="2:307" s="4" customFormat="1" ht="14.1" customHeight="1" thickTop="1">
      <c r="B570" s="788"/>
      <c r="D570" s="736"/>
      <c r="E570" s="8" t="str">
        <f>Hydropower!K471</f>
        <v>NSD 2 - low</v>
      </c>
      <c r="F570" s="9"/>
      <c r="G570" s="9"/>
      <c r="H570" s="9"/>
      <c r="I570" s="9"/>
      <c r="J570" s="9"/>
      <c r="K570" s="9"/>
      <c r="L570" s="9"/>
      <c r="M570" s="9"/>
      <c r="N570" s="9"/>
      <c r="O570" s="9"/>
      <c r="P570" s="9"/>
      <c r="Q570" s="9"/>
      <c r="R570" s="9"/>
      <c r="S570" s="9"/>
      <c r="T570" s="9"/>
      <c r="U570" s="9"/>
      <c r="V570" s="9"/>
      <c r="W570" s="123">
        <f>Hydropower!L471</f>
        <v>103.54244058570191</v>
      </c>
      <c r="X570" s="123">
        <f>Hydropower!M471</f>
        <v>103.54244058570191</v>
      </c>
      <c r="Y570" s="123">
        <f>Hydropower!N471</f>
        <v>103.54244058570191</v>
      </c>
      <c r="Z570" s="123">
        <f>Hydropower!O471</f>
        <v>103.54244058570191</v>
      </c>
      <c r="AA570" s="123">
        <f>Hydropower!P471</f>
        <v>103.54244058570191</v>
      </c>
      <c r="AB570" s="123">
        <f>Hydropower!Q471</f>
        <v>103.54244058570191</v>
      </c>
      <c r="AC570" s="123">
        <f>Hydropower!R471</f>
        <v>103.54244058570191</v>
      </c>
      <c r="AD570" s="123">
        <f>Hydropower!S471</f>
        <v>103.54244058570191</v>
      </c>
      <c r="AE570" s="123">
        <f>Hydropower!T471</f>
        <v>103.54244058570191</v>
      </c>
      <c r="AF570" s="123">
        <f>Hydropower!U471</f>
        <v>103.54244058570191</v>
      </c>
      <c r="AG570" s="123">
        <f>Hydropower!V471</f>
        <v>103.54244058570191</v>
      </c>
      <c r="AH570" s="123">
        <f>Hydropower!W471</f>
        <v>103.54244058570191</v>
      </c>
      <c r="AI570" s="123">
        <f>Hydropower!X471</f>
        <v>103.54244058570191</v>
      </c>
      <c r="AJ570" s="123">
        <f>Hydropower!Y471</f>
        <v>103.54244058570191</v>
      </c>
      <c r="AK570" s="123">
        <f>Hydropower!Z471</f>
        <v>103.54244058570191</v>
      </c>
      <c r="AL570" s="123">
        <f>Hydropower!AA471</f>
        <v>103.54244058570191</v>
      </c>
      <c r="AM570" s="123">
        <f>Hydropower!AB471</f>
        <v>103.54244058570191</v>
      </c>
      <c r="AN570" s="123">
        <f>Hydropower!AC471</f>
        <v>103.54244058570191</v>
      </c>
      <c r="AO570" s="123">
        <f>Hydropower!AD471</f>
        <v>103.54244058570191</v>
      </c>
      <c r="AP570" s="123">
        <f>Hydropower!AE471</f>
        <v>103.54244058570191</v>
      </c>
      <c r="AQ570" s="123">
        <f>Hydropower!AF471</f>
        <v>103.54244058570191</v>
      </c>
      <c r="AR570" s="123">
        <f>Hydropower!AG471</f>
        <v>103.54244058570191</v>
      </c>
      <c r="AS570" s="123">
        <f>Hydropower!AH471</f>
        <v>103.54244058570191</v>
      </c>
      <c r="AT570" s="123">
        <f>Hydropower!AI471</f>
        <v>103.54244058570191</v>
      </c>
      <c r="AU570" s="123">
        <f>Hydropower!AJ471</f>
        <v>103.54244058570191</v>
      </c>
      <c r="AV570" s="123">
        <f>Hydropower!AK471</f>
        <v>103.54244058570191</v>
      </c>
      <c r="AW570" s="123">
        <f>Hydropower!AL471</f>
        <v>103.54244058570191</v>
      </c>
      <c r="AX570" s="123">
        <f>Hydropower!AM471</f>
        <v>103.54244058570191</v>
      </c>
      <c r="AY570" s="123">
        <f>Hydropower!AN471</f>
        <v>103.54244058570191</v>
      </c>
      <c r="AZ570" s="123">
        <f>Hydropower!AO471</f>
        <v>103.54244058570191</v>
      </c>
      <c r="BA570" s="123">
        <f>Hydropower!AP471</f>
        <v>103.54244058570191</v>
      </c>
      <c r="BB570" s="123">
        <f>Hydropower!AQ471</f>
        <v>103.54244058570191</v>
      </c>
      <c r="BC570" s="123">
        <f>Hydropower!AR471</f>
        <v>103.54244058570191</v>
      </c>
      <c r="BD570" s="123">
        <f>Hydropower!AS471</f>
        <v>103.54244058570191</v>
      </c>
      <c r="BE570" s="123">
        <f>Hydropower!AT471</f>
        <v>103.54244058570191</v>
      </c>
      <c r="BF570" s="123">
        <f>Hydropower!AU471</f>
        <v>103.54244058570191</v>
      </c>
      <c r="BG570" s="123">
        <f>Hydropower!AV471</f>
        <v>103.54244058570191</v>
      </c>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c r="KT570"/>
      <c r="KU570"/>
    </row>
    <row r="571" spans="2:307" s="4" customFormat="1" ht="14.1" customHeight="1">
      <c r="B571" s="788"/>
      <c r="D571" s="736"/>
      <c r="E571" s="8" t="str">
        <f>Hydropower!K472</f>
        <v>NSD 2 - mid</v>
      </c>
      <c r="F571" s="9"/>
      <c r="G571" s="9"/>
      <c r="H571" s="9"/>
      <c r="I571" s="9"/>
      <c r="J571" s="9"/>
      <c r="K571" s="9"/>
      <c r="L571" s="9"/>
      <c r="M571" s="9"/>
      <c r="N571" s="9"/>
      <c r="O571" s="9"/>
      <c r="P571" s="9"/>
      <c r="Q571" s="9"/>
      <c r="R571" s="9"/>
      <c r="S571" s="9"/>
      <c r="T571" s="9"/>
      <c r="U571" s="9"/>
      <c r="V571" s="523">
        <f>Hydropower!L144</f>
        <v>103.54244058570191</v>
      </c>
      <c r="W571" s="124">
        <f>Hydropower!L472</f>
        <v>103.54244058570191</v>
      </c>
      <c r="X571" s="124">
        <f>Hydropower!M472</f>
        <v>103.54244058570191</v>
      </c>
      <c r="Y571" s="124">
        <f>Hydropower!N472</f>
        <v>103.54244058570191</v>
      </c>
      <c r="Z571" s="124">
        <f>Hydropower!O472</f>
        <v>103.54244058570191</v>
      </c>
      <c r="AA571" s="124">
        <f>Hydropower!P472</f>
        <v>103.54244058570191</v>
      </c>
      <c r="AB571" s="124">
        <f>Hydropower!Q472</f>
        <v>103.54244058570191</v>
      </c>
      <c r="AC571" s="124">
        <f>Hydropower!R472</f>
        <v>103.54244058570191</v>
      </c>
      <c r="AD571" s="124">
        <f>Hydropower!S472</f>
        <v>103.54244058570191</v>
      </c>
      <c r="AE571" s="124">
        <f>Hydropower!T472</f>
        <v>103.54244058570191</v>
      </c>
      <c r="AF571" s="124">
        <f>Hydropower!U472</f>
        <v>103.54244058570191</v>
      </c>
      <c r="AG571" s="124">
        <f>Hydropower!V472</f>
        <v>103.54244058570191</v>
      </c>
      <c r="AH571" s="124">
        <f>Hydropower!W472</f>
        <v>103.54244058570191</v>
      </c>
      <c r="AI571" s="124">
        <f>Hydropower!X472</f>
        <v>103.54244058570191</v>
      </c>
      <c r="AJ571" s="124">
        <f>Hydropower!Y472</f>
        <v>103.54244058570191</v>
      </c>
      <c r="AK571" s="124">
        <f>Hydropower!Z472</f>
        <v>103.54244058570191</v>
      </c>
      <c r="AL571" s="124">
        <f>Hydropower!AA472</f>
        <v>103.54244058570191</v>
      </c>
      <c r="AM571" s="124">
        <f>Hydropower!AB472</f>
        <v>103.54244058570191</v>
      </c>
      <c r="AN571" s="124">
        <f>Hydropower!AC472</f>
        <v>103.54244058570191</v>
      </c>
      <c r="AO571" s="124">
        <f>Hydropower!AD472</f>
        <v>103.54244058570191</v>
      </c>
      <c r="AP571" s="124">
        <f>Hydropower!AE472</f>
        <v>103.54244058570191</v>
      </c>
      <c r="AQ571" s="124">
        <f>Hydropower!AF472</f>
        <v>103.54244058570191</v>
      </c>
      <c r="AR571" s="124">
        <f>Hydropower!AG472</f>
        <v>103.54244058570191</v>
      </c>
      <c r="AS571" s="124">
        <f>Hydropower!AH472</f>
        <v>103.54244058570191</v>
      </c>
      <c r="AT571" s="124">
        <f>Hydropower!AI472</f>
        <v>103.54244058570191</v>
      </c>
      <c r="AU571" s="124">
        <f>Hydropower!AJ472</f>
        <v>103.54244058570191</v>
      </c>
      <c r="AV571" s="124">
        <f>Hydropower!AK472</f>
        <v>103.54244058570191</v>
      </c>
      <c r="AW571" s="124">
        <f>Hydropower!AL472</f>
        <v>103.54244058570191</v>
      </c>
      <c r="AX571" s="124">
        <f>Hydropower!AM472</f>
        <v>103.54244058570191</v>
      </c>
      <c r="AY571" s="124">
        <f>Hydropower!AN472</f>
        <v>103.54244058570191</v>
      </c>
      <c r="AZ571" s="124">
        <f>Hydropower!AO472</f>
        <v>103.54244058570191</v>
      </c>
      <c r="BA571" s="124">
        <f>Hydropower!AP472</f>
        <v>103.54244058570191</v>
      </c>
      <c r="BB571" s="124">
        <f>Hydropower!AQ472</f>
        <v>103.54244058570191</v>
      </c>
      <c r="BC571" s="124">
        <f>Hydropower!AR472</f>
        <v>103.54244058570191</v>
      </c>
      <c r="BD571" s="124">
        <f>Hydropower!AS472</f>
        <v>103.54244058570191</v>
      </c>
      <c r="BE571" s="124">
        <f>Hydropower!AT472</f>
        <v>103.54244058570191</v>
      </c>
      <c r="BF571" s="124">
        <f>Hydropower!AU472</f>
        <v>103.54244058570191</v>
      </c>
      <c r="BG571" s="124">
        <f>Hydropower!AV472</f>
        <v>103.54244058570191</v>
      </c>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c r="KT571"/>
      <c r="KU571"/>
    </row>
    <row r="572" spans="2:307" s="4" customFormat="1" ht="14.1" customHeight="1" thickBot="1">
      <c r="B572" s="788"/>
      <c r="D572" s="736"/>
      <c r="E572" s="8" t="str">
        <f>Hydropower!K473</f>
        <v>NSD 2 - high</v>
      </c>
      <c r="F572" s="9"/>
      <c r="G572" s="9"/>
      <c r="H572" s="9"/>
      <c r="I572" s="9"/>
      <c r="J572" s="9"/>
      <c r="K572" s="9"/>
      <c r="L572" s="9"/>
      <c r="M572" s="9"/>
      <c r="N572" s="9"/>
      <c r="O572" s="9"/>
      <c r="P572" s="9"/>
      <c r="Q572" s="9"/>
      <c r="R572" s="9"/>
      <c r="S572" s="9"/>
      <c r="T572" s="9"/>
      <c r="U572" s="9"/>
      <c r="V572" s="9"/>
      <c r="W572" s="125">
        <f>Hydropower!L473</f>
        <v>103.54244058570191</v>
      </c>
      <c r="X572" s="125">
        <f>Hydropower!M473</f>
        <v>103.54244058570191</v>
      </c>
      <c r="Y572" s="125">
        <f>Hydropower!N473</f>
        <v>103.54244058570191</v>
      </c>
      <c r="Z572" s="125">
        <f>Hydropower!O473</f>
        <v>103.54244058570191</v>
      </c>
      <c r="AA572" s="125">
        <f>Hydropower!P473</f>
        <v>103.54244058570191</v>
      </c>
      <c r="AB572" s="125">
        <f>Hydropower!Q473</f>
        <v>103.54244058570191</v>
      </c>
      <c r="AC572" s="125">
        <f>Hydropower!R473</f>
        <v>103.54244058570191</v>
      </c>
      <c r="AD572" s="125">
        <f>Hydropower!S473</f>
        <v>103.54244058570191</v>
      </c>
      <c r="AE572" s="125">
        <f>Hydropower!T473</f>
        <v>103.54244058570191</v>
      </c>
      <c r="AF572" s="125">
        <f>Hydropower!U473</f>
        <v>103.54244058570191</v>
      </c>
      <c r="AG572" s="125">
        <f>Hydropower!V473</f>
        <v>103.54244058570191</v>
      </c>
      <c r="AH572" s="125">
        <f>Hydropower!W473</f>
        <v>103.54244058570191</v>
      </c>
      <c r="AI572" s="125">
        <f>Hydropower!X473</f>
        <v>103.54244058570191</v>
      </c>
      <c r="AJ572" s="125">
        <f>Hydropower!Y473</f>
        <v>103.54244058570191</v>
      </c>
      <c r="AK572" s="125">
        <f>Hydropower!Z473</f>
        <v>103.54244058570191</v>
      </c>
      <c r="AL572" s="125">
        <f>Hydropower!AA473</f>
        <v>103.54244058570191</v>
      </c>
      <c r="AM572" s="125">
        <f>Hydropower!AB473</f>
        <v>103.54244058570191</v>
      </c>
      <c r="AN572" s="125">
        <f>Hydropower!AC473</f>
        <v>103.54244058570191</v>
      </c>
      <c r="AO572" s="125">
        <f>Hydropower!AD473</f>
        <v>103.54244058570191</v>
      </c>
      <c r="AP572" s="125">
        <f>Hydropower!AE473</f>
        <v>103.54244058570191</v>
      </c>
      <c r="AQ572" s="125">
        <f>Hydropower!AF473</f>
        <v>103.54244058570191</v>
      </c>
      <c r="AR572" s="125">
        <f>Hydropower!AG473</f>
        <v>103.54244058570191</v>
      </c>
      <c r="AS572" s="125">
        <f>Hydropower!AH473</f>
        <v>103.54244058570191</v>
      </c>
      <c r="AT572" s="125">
        <f>Hydropower!AI473</f>
        <v>103.54244058570191</v>
      </c>
      <c r="AU572" s="125">
        <f>Hydropower!AJ473</f>
        <v>103.54244058570191</v>
      </c>
      <c r="AV572" s="125">
        <f>Hydropower!AK473</f>
        <v>103.54244058570191</v>
      </c>
      <c r="AW572" s="125">
        <f>Hydropower!AL473</f>
        <v>103.54244058570191</v>
      </c>
      <c r="AX572" s="125">
        <f>Hydropower!AM473</f>
        <v>103.54244058570191</v>
      </c>
      <c r="AY572" s="125">
        <f>Hydropower!AN473</f>
        <v>103.54244058570191</v>
      </c>
      <c r="AZ572" s="125">
        <f>Hydropower!AO473</f>
        <v>103.54244058570191</v>
      </c>
      <c r="BA572" s="125">
        <f>Hydropower!AP473</f>
        <v>103.54244058570191</v>
      </c>
      <c r="BB572" s="125">
        <f>Hydropower!AQ473</f>
        <v>103.54244058570191</v>
      </c>
      <c r="BC572" s="125">
        <f>Hydropower!AR473</f>
        <v>103.54244058570191</v>
      </c>
      <c r="BD572" s="125">
        <f>Hydropower!AS473</f>
        <v>103.54244058570191</v>
      </c>
      <c r="BE572" s="125">
        <f>Hydropower!AT473</f>
        <v>103.54244058570191</v>
      </c>
      <c r="BF572" s="125">
        <f>Hydropower!AU473</f>
        <v>103.54244058570191</v>
      </c>
      <c r="BG572" s="125">
        <f>Hydropower!AV473</f>
        <v>103.54244058570191</v>
      </c>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c r="KT572"/>
      <c r="KU572"/>
    </row>
    <row r="573" spans="2:307" s="4" customFormat="1" ht="14.1" customHeight="1" thickTop="1">
      <c r="B573" s="788"/>
      <c r="D573" s="736"/>
      <c r="E573" s="8" t="str">
        <f>Hydropower!K474</f>
        <v>NSD 3 - low</v>
      </c>
      <c r="F573" s="9"/>
      <c r="G573" s="9"/>
      <c r="H573" s="9"/>
      <c r="I573" s="9"/>
      <c r="J573" s="9"/>
      <c r="K573" s="9"/>
      <c r="L573" s="9"/>
      <c r="M573" s="9"/>
      <c r="N573" s="9"/>
      <c r="O573" s="9"/>
      <c r="P573" s="9"/>
      <c r="Q573" s="9"/>
      <c r="R573" s="9"/>
      <c r="S573" s="9"/>
      <c r="T573" s="9"/>
      <c r="U573" s="9"/>
      <c r="V573" s="9"/>
      <c r="W573" s="123">
        <f>Hydropower!L474</f>
        <v>125.25972691636782</v>
      </c>
      <c r="X573" s="123">
        <f>Hydropower!M474</f>
        <v>125.25972691636782</v>
      </c>
      <c r="Y573" s="123">
        <f>Hydropower!N474</f>
        <v>125.25972691636782</v>
      </c>
      <c r="Z573" s="123">
        <f>Hydropower!O474</f>
        <v>125.25972691636782</v>
      </c>
      <c r="AA573" s="123">
        <f>Hydropower!P474</f>
        <v>125.25972691636782</v>
      </c>
      <c r="AB573" s="123">
        <f>Hydropower!Q474</f>
        <v>125.25972691636782</v>
      </c>
      <c r="AC573" s="123">
        <f>Hydropower!R474</f>
        <v>125.25972691636782</v>
      </c>
      <c r="AD573" s="123">
        <f>Hydropower!S474</f>
        <v>125.25972691636782</v>
      </c>
      <c r="AE573" s="123">
        <f>Hydropower!T474</f>
        <v>125.25972691636782</v>
      </c>
      <c r="AF573" s="123">
        <f>Hydropower!U474</f>
        <v>125.25972691636782</v>
      </c>
      <c r="AG573" s="123">
        <f>Hydropower!V474</f>
        <v>125.25972691636782</v>
      </c>
      <c r="AH573" s="123">
        <f>Hydropower!W474</f>
        <v>125.25972691636782</v>
      </c>
      <c r="AI573" s="123">
        <f>Hydropower!X474</f>
        <v>125.25972691636782</v>
      </c>
      <c r="AJ573" s="123">
        <f>Hydropower!Y474</f>
        <v>125.25972691636782</v>
      </c>
      <c r="AK573" s="123">
        <f>Hydropower!Z474</f>
        <v>125.25972691636782</v>
      </c>
      <c r="AL573" s="123">
        <f>Hydropower!AA474</f>
        <v>125.25972691636782</v>
      </c>
      <c r="AM573" s="123">
        <f>Hydropower!AB474</f>
        <v>125.25972691636782</v>
      </c>
      <c r="AN573" s="123">
        <f>Hydropower!AC474</f>
        <v>125.25972691636782</v>
      </c>
      <c r="AO573" s="123">
        <f>Hydropower!AD474</f>
        <v>125.25972691636782</v>
      </c>
      <c r="AP573" s="123">
        <f>Hydropower!AE474</f>
        <v>125.25972691636782</v>
      </c>
      <c r="AQ573" s="123">
        <f>Hydropower!AF474</f>
        <v>125.25972691636782</v>
      </c>
      <c r="AR573" s="123">
        <f>Hydropower!AG474</f>
        <v>125.25972691636782</v>
      </c>
      <c r="AS573" s="123">
        <f>Hydropower!AH474</f>
        <v>125.25972691636782</v>
      </c>
      <c r="AT573" s="123">
        <f>Hydropower!AI474</f>
        <v>125.25972691636782</v>
      </c>
      <c r="AU573" s="123">
        <f>Hydropower!AJ474</f>
        <v>125.25972691636782</v>
      </c>
      <c r="AV573" s="123">
        <f>Hydropower!AK474</f>
        <v>125.25972691636782</v>
      </c>
      <c r="AW573" s="123">
        <f>Hydropower!AL474</f>
        <v>125.25972691636782</v>
      </c>
      <c r="AX573" s="123">
        <f>Hydropower!AM474</f>
        <v>125.25972691636782</v>
      </c>
      <c r="AY573" s="123">
        <f>Hydropower!AN474</f>
        <v>125.25972691636782</v>
      </c>
      <c r="AZ573" s="123">
        <f>Hydropower!AO474</f>
        <v>125.25972691636782</v>
      </c>
      <c r="BA573" s="123">
        <f>Hydropower!AP474</f>
        <v>125.25972691636782</v>
      </c>
      <c r="BB573" s="123">
        <f>Hydropower!AQ474</f>
        <v>125.25972691636782</v>
      </c>
      <c r="BC573" s="123">
        <f>Hydropower!AR474</f>
        <v>125.25972691636782</v>
      </c>
      <c r="BD573" s="123">
        <f>Hydropower!AS474</f>
        <v>125.25972691636782</v>
      </c>
      <c r="BE573" s="123">
        <f>Hydropower!AT474</f>
        <v>125.25972691636782</v>
      </c>
      <c r="BF573" s="123">
        <f>Hydropower!AU474</f>
        <v>125.25972691636782</v>
      </c>
      <c r="BG573" s="123">
        <f>Hydropower!AV474</f>
        <v>125.25972691636782</v>
      </c>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c r="KT573"/>
      <c r="KU573"/>
    </row>
    <row r="574" spans="2:307" s="4" customFormat="1" ht="14.1" customHeight="1">
      <c r="B574" s="788"/>
      <c r="D574" s="736"/>
      <c r="E574" s="8" t="str">
        <f>Hydropower!K475</f>
        <v>NSD 3 - mid</v>
      </c>
      <c r="F574" s="9"/>
      <c r="G574" s="9"/>
      <c r="H574" s="9"/>
      <c r="I574" s="9"/>
      <c r="J574" s="9"/>
      <c r="K574" s="9"/>
      <c r="L574" s="9"/>
      <c r="M574" s="9"/>
      <c r="N574" s="9"/>
      <c r="O574" s="9"/>
      <c r="P574" s="9"/>
      <c r="Q574" s="9"/>
      <c r="R574" s="9"/>
      <c r="S574" s="9"/>
      <c r="T574" s="9"/>
      <c r="U574" s="9"/>
      <c r="V574" s="523">
        <f>Hydropower!L145</f>
        <v>125.25972691636782</v>
      </c>
      <c r="W574" s="124">
        <f>Hydropower!L475</f>
        <v>125.25972691636782</v>
      </c>
      <c r="X574" s="124">
        <f>Hydropower!M475</f>
        <v>125.25972691636782</v>
      </c>
      <c r="Y574" s="124">
        <f>Hydropower!N475</f>
        <v>125.25972691636782</v>
      </c>
      <c r="Z574" s="124">
        <f>Hydropower!O475</f>
        <v>125.25972691636782</v>
      </c>
      <c r="AA574" s="124">
        <f>Hydropower!P475</f>
        <v>125.25972691636782</v>
      </c>
      <c r="AB574" s="124">
        <f>Hydropower!Q475</f>
        <v>125.25972691636782</v>
      </c>
      <c r="AC574" s="124">
        <f>Hydropower!R475</f>
        <v>125.25972691636782</v>
      </c>
      <c r="AD574" s="124">
        <f>Hydropower!S475</f>
        <v>125.25972691636782</v>
      </c>
      <c r="AE574" s="124">
        <f>Hydropower!T475</f>
        <v>125.25972691636782</v>
      </c>
      <c r="AF574" s="124">
        <f>Hydropower!U475</f>
        <v>125.25972691636782</v>
      </c>
      <c r="AG574" s="124">
        <f>Hydropower!V475</f>
        <v>125.25972691636782</v>
      </c>
      <c r="AH574" s="124">
        <f>Hydropower!W475</f>
        <v>125.25972691636782</v>
      </c>
      <c r="AI574" s="124">
        <f>Hydropower!X475</f>
        <v>125.25972691636782</v>
      </c>
      <c r="AJ574" s="124">
        <f>Hydropower!Y475</f>
        <v>125.25972691636782</v>
      </c>
      <c r="AK574" s="124">
        <f>Hydropower!Z475</f>
        <v>125.25972691636782</v>
      </c>
      <c r="AL574" s="124">
        <f>Hydropower!AA475</f>
        <v>125.25972691636782</v>
      </c>
      <c r="AM574" s="124">
        <f>Hydropower!AB475</f>
        <v>125.25972691636782</v>
      </c>
      <c r="AN574" s="124">
        <f>Hydropower!AC475</f>
        <v>125.25972691636782</v>
      </c>
      <c r="AO574" s="124">
        <f>Hydropower!AD475</f>
        <v>125.25972691636782</v>
      </c>
      <c r="AP574" s="124">
        <f>Hydropower!AE475</f>
        <v>125.25972691636782</v>
      </c>
      <c r="AQ574" s="124">
        <f>Hydropower!AF475</f>
        <v>125.25972691636782</v>
      </c>
      <c r="AR574" s="124">
        <f>Hydropower!AG475</f>
        <v>125.25972691636782</v>
      </c>
      <c r="AS574" s="124">
        <f>Hydropower!AH475</f>
        <v>125.25972691636782</v>
      </c>
      <c r="AT574" s="124">
        <f>Hydropower!AI475</f>
        <v>125.25972691636782</v>
      </c>
      <c r="AU574" s="124">
        <f>Hydropower!AJ475</f>
        <v>125.25972691636782</v>
      </c>
      <c r="AV574" s="124">
        <f>Hydropower!AK475</f>
        <v>125.25972691636782</v>
      </c>
      <c r="AW574" s="124">
        <f>Hydropower!AL475</f>
        <v>125.25972691636782</v>
      </c>
      <c r="AX574" s="124">
        <f>Hydropower!AM475</f>
        <v>125.25972691636782</v>
      </c>
      <c r="AY574" s="124">
        <f>Hydropower!AN475</f>
        <v>125.25972691636782</v>
      </c>
      <c r="AZ574" s="124">
        <f>Hydropower!AO475</f>
        <v>125.25972691636782</v>
      </c>
      <c r="BA574" s="124">
        <f>Hydropower!AP475</f>
        <v>125.25972691636782</v>
      </c>
      <c r="BB574" s="124">
        <f>Hydropower!AQ475</f>
        <v>125.25972691636782</v>
      </c>
      <c r="BC574" s="124">
        <f>Hydropower!AR475</f>
        <v>125.25972691636782</v>
      </c>
      <c r="BD574" s="124">
        <f>Hydropower!AS475</f>
        <v>125.25972691636782</v>
      </c>
      <c r="BE574" s="124">
        <f>Hydropower!AT475</f>
        <v>125.25972691636782</v>
      </c>
      <c r="BF574" s="124">
        <f>Hydropower!AU475</f>
        <v>125.25972691636782</v>
      </c>
      <c r="BG574" s="124">
        <f>Hydropower!AV475</f>
        <v>125.25972691636782</v>
      </c>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c r="KT574"/>
      <c r="KU574"/>
    </row>
    <row r="575" spans="2:307" s="4" customFormat="1" ht="14.1" customHeight="1" thickBot="1">
      <c r="B575" s="788"/>
      <c r="D575" s="736"/>
      <c r="E575" s="8" t="str">
        <f>Hydropower!K476</f>
        <v>NSD 3 - high</v>
      </c>
      <c r="F575" s="9"/>
      <c r="G575" s="9"/>
      <c r="H575" s="9"/>
      <c r="I575" s="9"/>
      <c r="J575" s="9"/>
      <c r="K575" s="9"/>
      <c r="L575" s="9"/>
      <c r="M575" s="9"/>
      <c r="N575" s="9"/>
      <c r="O575" s="9"/>
      <c r="P575" s="9"/>
      <c r="Q575" s="9"/>
      <c r="R575" s="9"/>
      <c r="S575" s="9"/>
      <c r="T575" s="9"/>
      <c r="U575" s="9"/>
      <c r="V575" s="9"/>
      <c r="W575" s="125">
        <f>Hydropower!L476</f>
        <v>125.25972691636782</v>
      </c>
      <c r="X575" s="125">
        <f>Hydropower!M476</f>
        <v>125.25972691636782</v>
      </c>
      <c r="Y575" s="125">
        <f>Hydropower!N476</f>
        <v>125.25972691636782</v>
      </c>
      <c r="Z575" s="125">
        <f>Hydropower!O476</f>
        <v>125.25972691636782</v>
      </c>
      <c r="AA575" s="125">
        <f>Hydropower!P476</f>
        <v>125.25972691636782</v>
      </c>
      <c r="AB575" s="125">
        <f>Hydropower!Q476</f>
        <v>125.25972691636782</v>
      </c>
      <c r="AC575" s="125">
        <f>Hydropower!R476</f>
        <v>125.25972691636782</v>
      </c>
      <c r="AD575" s="125">
        <f>Hydropower!S476</f>
        <v>125.25972691636782</v>
      </c>
      <c r="AE575" s="125">
        <f>Hydropower!T476</f>
        <v>125.25972691636782</v>
      </c>
      <c r="AF575" s="125">
        <f>Hydropower!U476</f>
        <v>125.25972691636782</v>
      </c>
      <c r="AG575" s="125">
        <f>Hydropower!V476</f>
        <v>125.25972691636782</v>
      </c>
      <c r="AH575" s="125">
        <f>Hydropower!W476</f>
        <v>125.25972691636782</v>
      </c>
      <c r="AI575" s="125">
        <f>Hydropower!X476</f>
        <v>125.25972691636782</v>
      </c>
      <c r="AJ575" s="125">
        <f>Hydropower!Y476</f>
        <v>125.25972691636782</v>
      </c>
      <c r="AK575" s="125">
        <f>Hydropower!Z476</f>
        <v>125.25972691636782</v>
      </c>
      <c r="AL575" s="125">
        <f>Hydropower!AA476</f>
        <v>125.25972691636782</v>
      </c>
      <c r="AM575" s="125">
        <f>Hydropower!AB476</f>
        <v>125.25972691636782</v>
      </c>
      <c r="AN575" s="125">
        <f>Hydropower!AC476</f>
        <v>125.25972691636782</v>
      </c>
      <c r="AO575" s="125">
        <f>Hydropower!AD476</f>
        <v>125.25972691636782</v>
      </c>
      <c r="AP575" s="125">
        <f>Hydropower!AE476</f>
        <v>125.25972691636782</v>
      </c>
      <c r="AQ575" s="125">
        <f>Hydropower!AF476</f>
        <v>125.25972691636782</v>
      </c>
      <c r="AR575" s="125">
        <f>Hydropower!AG476</f>
        <v>125.25972691636782</v>
      </c>
      <c r="AS575" s="125">
        <f>Hydropower!AH476</f>
        <v>125.25972691636782</v>
      </c>
      <c r="AT575" s="125">
        <f>Hydropower!AI476</f>
        <v>125.25972691636782</v>
      </c>
      <c r="AU575" s="125">
        <f>Hydropower!AJ476</f>
        <v>125.25972691636782</v>
      </c>
      <c r="AV575" s="125">
        <f>Hydropower!AK476</f>
        <v>125.25972691636782</v>
      </c>
      <c r="AW575" s="125">
        <f>Hydropower!AL476</f>
        <v>125.25972691636782</v>
      </c>
      <c r="AX575" s="125">
        <f>Hydropower!AM476</f>
        <v>125.25972691636782</v>
      </c>
      <c r="AY575" s="125">
        <f>Hydropower!AN476</f>
        <v>125.25972691636782</v>
      </c>
      <c r="AZ575" s="125">
        <f>Hydropower!AO476</f>
        <v>125.25972691636782</v>
      </c>
      <c r="BA575" s="125">
        <f>Hydropower!AP476</f>
        <v>125.25972691636782</v>
      </c>
      <c r="BB575" s="125">
        <f>Hydropower!AQ476</f>
        <v>125.25972691636782</v>
      </c>
      <c r="BC575" s="125">
        <f>Hydropower!AR476</f>
        <v>125.25972691636782</v>
      </c>
      <c r="BD575" s="125">
        <f>Hydropower!AS476</f>
        <v>125.25972691636782</v>
      </c>
      <c r="BE575" s="125">
        <f>Hydropower!AT476</f>
        <v>125.25972691636782</v>
      </c>
      <c r="BF575" s="125">
        <f>Hydropower!AU476</f>
        <v>125.25972691636782</v>
      </c>
      <c r="BG575" s="125">
        <f>Hydropower!AV476</f>
        <v>125.25972691636782</v>
      </c>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c r="KT575"/>
      <c r="KU575"/>
    </row>
    <row r="576" spans="2:307" s="4" customFormat="1" ht="14.1" customHeight="1" thickTop="1">
      <c r="B576" s="788"/>
      <c r="D576" s="736"/>
      <c r="E576" s="8" t="str">
        <f>Hydropower!K477</f>
        <v>NSD 4 - low</v>
      </c>
      <c r="F576" s="9"/>
      <c r="G576" s="9"/>
      <c r="H576" s="9"/>
      <c r="I576" s="9"/>
      <c r="J576" s="9"/>
      <c r="K576" s="9"/>
      <c r="L576" s="9"/>
      <c r="M576" s="9"/>
      <c r="N576" s="9"/>
      <c r="O576" s="9"/>
      <c r="P576" s="9"/>
      <c r="Q576" s="9"/>
      <c r="R576" s="9"/>
      <c r="S576" s="9"/>
      <c r="T576" s="9"/>
      <c r="U576" s="9"/>
      <c r="V576" s="9"/>
      <c r="W576" s="123">
        <f>Hydropower!L477</f>
        <v>145.07108679865806</v>
      </c>
      <c r="X576" s="123">
        <f>Hydropower!M477</f>
        <v>145.07108679865806</v>
      </c>
      <c r="Y576" s="123">
        <f>Hydropower!N477</f>
        <v>145.07108679865806</v>
      </c>
      <c r="Z576" s="123">
        <f>Hydropower!O477</f>
        <v>145.07108679865806</v>
      </c>
      <c r="AA576" s="123">
        <f>Hydropower!P477</f>
        <v>145.07108679865806</v>
      </c>
      <c r="AB576" s="123">
        <f>Hydropower!Q477</f>
        <v>145.07108679865806</v>
      </c>
      <c r="AC576" s="123">
        <f>Hydropower!R477</f>
        <v>145.07108679865806</v>
      </c>
      <c r="AD576" s="123">
        <f>Hydropower!S477</f>
        <v>145.07108679865806</v>
      </c>
      <c r="AE576" s="123">
        <f>Hydropower!T477</f>
        <v>145.07108679865806</v>
      </c>
      <c r="AF576" s="123">
        <f>Hydropower!U477</f>
        <v>145.07108679865806</v>
      </c>
      <c r="AG576" s="123">
        <f>Hydropower!V477</f>
        <v>145.07108679865806</v>
      </c>
      <c r="AH576" s="123">
        <f>Hydropower!W477</f>
        <v>145.07108679865806</v>
      </c>
      <c r="AI576" s="123">
        <f>Hydropower!X477</f>
        <v>145.07108679865806</v>
      </c>
      <c r="AJ576" s="123">
        <f>Hydropower!Y477</f>
        <v>145.07108679865806</v>
      </c>
      <c r="AK576" s="123">
        <f>Hydropower!Z477</f>
        <v>145.07108679865806</v>
      </c>
      <c r="AL576" s="123">
        <f>Hydropower!AA477</f>
        <v>145.07108679865806</v>
      </c>
      <c r="AM576" s="123">
        <f>Hydropower!AB477</f>
        <v>145.07108679865806</v>
      </c>
      <c r="AN576" s="123">
        <f>Hydropower!AC477</f>
        <v>145.07108679865806</v>
      </c>
      <c r="AO576" s="123">
        <f>Hydropower!AD477</f>
        <v>145.07108679865806</v>
      </c>
      <c r="AP576" s="123">
        <f>Hydropower!AE477</f>
        <v>145.07108679865806</v>
      </c>
      <c r="AQ576" s="123">
        <f>Hydropower!AF477</f>
        <v>145.07108679865806</v>
      </c>
      <c r="AR576" s="123">
        <f>Hydropower!AG477</f>
        <v>145.07108679865806</v>
      </c>
      <c r="AS576" s="123">
        <f>Hydropower!AH477</f>
        <v>145.07108679865806</v>
      </c>
      <c r="AT576" s="123">
        <f>Hydropower!AI477</f>
        <v>145.07108679865806</v>
      </c>
      <c r="AU576" s="123">
        <f>Hydropower!AJ477</f>
        <v>145.07108679865806</v>
      </c>
      <c r="AV576" s="123">
        <f>Hydropower!AK477</f>
        <v>145.07108679865806</v>
      </c>
      <c r="AW576" s="123">
        <f>Hydropower!AL477</f>
        <v>145.07108679865806</v>
      </c>
      <c r="AX576" s="123">
        <f>Hydropower!AM477</f>
        <v>145.07108679865806</v>
      </c>
      <c r="AY576" s="123">
        <f>Hydropower!AN477</f>
        <v>145.07108679865806</v>
      </c>
      <c r="AZ576" s="123">
        <f>Hydropower!AO477</f>
        <v>145.07108679865806</v>
      </c>
      <c r="BA576" s="123">
        <f>Hydropower!AP477</f>
        <v>145.07108679865806</v>
      </c>
      <c r="BB576" s="123">
        <f>Hydropower!AQ477</f>
        <v>145.07108679865806</v>
      </c>
      <c r="BC576" s="123">
        <f>Hydropower!AR477</f>
        <v>145.07108679865806</v>
      </c>
      <c r="BD576" s="123">
        <f>Hydropower!AS477</f>
        <v>145.07108679865806</v>
      </c>
      <c r="BE576" s="123">
        <f>Hydropower!AT477</f>
        <v>145.07108679865806</v>
      </c>
      <c r="BF576" s="123">
        <f>Hydropower!AU477</f>
        <v>145.07108679865806</v>
      </c>
      <c r="BG576" s="123">
        <f>Hydropower!AV477</f>
        <v>145.07108679865806</v>
      </c>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c r="KT576"/>
      <c r="KU576"/>
    </row>
    <row r="577" spans="1:307" s="4" customFormat="1" ht="14.1" customHeight="1">
      <c r="B577" s="788"/>
      <c r="D577" s="736"/>
      <c r="E577" s="8" t="str">
        <f>Hydropower!K478</f>
        <v>NSD 4 - mid</v>
      </c>
      <c r="F577" s="9"/>
      <c r="G577" s="9"/>
      <c r="H577" s="9"/>
      <c r="I577" s="9"/>
      <c r="J577" s="9"/>
      <c r="K577" s="9"/>
      <c r="L577" s="9"/>
      <c r="M577" s="9"/>
      <c r="N577" s="9"/>
      <c r="O577" s="9"/>
      <c r="P577" s="9"/>
      <c r="Q577" s="9"/>
      <c r="R577" s="9"/>
      <c r="S577" s="9"/>
      <c r="T577" s="9"/>
      <c r="U577" s="9"/>
      <c r="V577" s="523">
        <f>Hydropower!L146</f>
        <v>145.07108679865806</v>
      </c>
      <c r="W577" s="124">
        <f>Hydropower!L478</f>
        <v>145.07108679865806</v>
      </c>
      <c r="X577" s="124">
        <f>Hydropower!M478</f>
        <v>145.07108679865806</v>
      </c>
      <c r="Y577" s="124">
        <f>Hydropower!N478</f>
        <v>145.07108679865806</v>
      </c>
      <c r="Z577" s="124">
        <f>Hydropower!O478</f>
        <v>145.07108679865806</v>
      </c>
      <c r="AA577" s="124">
        <f>Hydropower!P478</f>
        <v>145.07108679865806</v>
      </c>
      <c r="AB577" s="124">
        <f>Hydropower!Q478</f>
        <v>145.07108679865806</v>
      </c>
      <c r="AC577" s="124">
        <f>Hydropower!R478</f>
        <v>145.07108679865806</v>
      </c>
      <c r="AD577" s="124">
        <f>Hydropower!S478</f>
        <v>145.07108679865806</v>
      </c>
      <c r="AE577" s="124">
        <f>Hydropower!T478</f>
        <v>145.07108679865806</v>
      </c>
      <c r="AF577" s="124">
        <f>Hydropower!U478</f>
        <v>145.07108679865806</v>
      </c>
      <c r="AG577" s="124">
        <f>Hydropower!V478</f>
        <v>145.07108679865806</v>
      </c>
      <c r="AH577" s="124">
        <f>Hydropower!W478</f>
        <v>145.07108679865806</v>
      </c>
      <c r="AI577" s="124">
        <f>Hydropower!X478</f>
        <v>145.07108679865806</v>
      </c>
      <c r="AJ577" s="124">
        <f>Hydropower!Y478</f>
        <v>145.07108679865806</v>
      </c>
      <c r="AK577" s="124">
        <f>Hydropower!Z478</f>
        <v>145.07108679865806</v>
      </c>
      <c r="AL577" s="124">
        <f>Hydropower!AA478</f>
        <v>145.07108679865806</v>
      </c>
      <c r="AM577" s="124">
        <f>Hydropower!AB478</f>
        <v>145.07108679865806</v>
      </c>
      <c r="AN577" s="124">
        <f>Hydropower!AC478</f>
        <v>145.07108679865806</v>
      </c>
      <c r="AO577" s="124">
        <f>Hydropower!AD478</f>
        <v>145.07108679865806</v>
      </c>
      <c r="AP577" s="124">
        <f>Hydropower!AE478</f>
        <v>145.07108679865806</v>
      </c>
      <c r="AQ577" s="124">
        <f>Hydropower!AF478</f>
        <v>145.07108679865806</v>
      </c>
      <c r="AR577" s="124">
        <f>Hydropower!AG478</f>
        <v>145.07108679865806</v>
      </c>
      <c r="AS577" s="124">
        <f>Hydropower!AH478</f>
        <v>145.07108679865806</v>
      </c>
      <c r="AT577" s="124">
        <f>Hydropower!AI478</f>
        <v>145.07108679865806</v>
      </c>
      <c r="AU577" s="124">
        <f>Hydropower!AJ478</f>
        <v>145.07108679865806</v>
      </c>
      <c r="AV577" s="124">
        <f>Hydropower!AK478</f>
        <v>145.07108679865806</v>
      </c>
      <c r="AW577" s="124">
        <f>Hydropower!AL478</f>
        <v>145.07108679865806</v>
      </c>
      <c r="AX577" s="124">
        <f>Hydropower!AM478</f>
        <v>145.07108679865806</v>
      </c>
      <c r="AY577" s="124">
        <f>Hydropower!AN478</f>
        <v>145.07108679865806</v>
      </c>
      <c r="AZ577" s="124">
        <f>Hydropower!AO478</f>
        <v>145.07108679865806</v>
      </c>
      <c r="BA577" s="124">
        <f>Hydropower!AP478</f>
        <v>145.07108679865806</v>
      </c>
      <c r="BB577" s="124">
        <f>Hydropower!AQ478</f>
        <v>145.07108679865806</v>
      </c>
      <c r="BC577" s="124">
        <f>Hydropower!AR478</f>
        <v>145.07108679865806</v>
      </c>
      <c r="BD577" s="124">
        <f>Hydropower!AS478</f>
        <v>145.07108679865806</v>
      </c>
      <c r="BE577" s="124">
        <f>Hydropower!AT478</f>
        <v>145.07108679865806</v>
      </c>
      <c r="BF577" s="124">
        <f>Hydropower!AU478</f>
        <v>145.07108679865806</v>
      </c>
      <c r="BG577" s="124">
        <f>Hydropower!AV478</f>
        <v>145.07108679865806</v>
      </c>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c r="KT577"/>
      <c r="KU577"/>
    </row>
    <row r="578" spans="1:307" s="4" customFormat="1" ht="14.1" customHeight="1" thickBot="1">
      <c r="B578" s="788"/>
      <c r="D578" s="736"/>
      <c r="E578" s="8" t="str">
        <f>Hydropower!K479</f>
        <v>NSD 4 - high</v>
      </c>
      <c r="F578" s="9"/>
      <c r="G578" s="9"/>
      <c r="H578" s="9"/>
      <c r="I578" s="9"/>
      <c r="J578" s="9"/>
      <c r="K578" s="9"/>
      <c r="L578" s="9"/>
      <c r="M578" s="9"/>
      <c r="N578" s="9"/>
      <c r="O578" s="9"/>
      <c r="P578" s="9"/>
      <c r="Q578" s="9"/>
      <c r="R578" s="9"/>
      <c r="S578" s="9"/>
      <c r="T578" s="9"/>
      <c r="U578" s="9"/>
      <c r="V578" s="9"/>
      <c r="W578" s="125">
        <f>Hydropower!L479</f>
        <v>145.07108679865806</v>
      </c>
      <c r="X578" s="125">
        <f>Hydropower!M479</f>
        <v>145.07108679865806</v>
      </c>
      <c r="Y578" s="125">
        <f>Hydropower!N479</f>
        <v>145.07108679865806</v>
      </c>
      <c r="Z578" s="125">
        <f>Hydropower!O479</f>
        <v>145.07108679865806</v>
      </c>
      <c r="AA578" s="125">
        <f>Hydropower!P479</f>
        <v>145.07108679865806</v>
      </c>
      <c r="AB578" s="125">
        <f>Hydropower!Q479</f>
        <v>145.07108679865806</v>
      </c>
      <c r="AC578" s="125">
        <f>Hydropower!R479</f>
        <v>145.07108679865806</v>
      </c>
      <c r="AD578" s="125">
        <f>Hydropower!S479</f>
        <v>145.07108679865806</v>
      </c>
      <c r="AE578" s="125">
        <f>Hydropower!T479</f>
        <v>145.07108679865806</v>
      </c>
      <c r="AF578" s="125">
        <f>Hydropower!U479</f>
        <v>145.07108679865806</v>
      </c>
      <c r="AG578" s="125">
        <f>Hydropower!V479</f>
        <v>145.07108679865806</v>
      </c>
      <c r="AH578" s="125">
        <f>Hydropower!W479</f>
        <v>145.07108679865806</v>
      </c>
      <c r="AI578" s="125">
        <f>Hydropower!X479</f>
        <v>145.07108679865806</v>
      </c>
      <c r="AJ578" s="125">
        <f>Hydropower!Y479</f>
        <v>145.07108679865806</v>
      </c>
      <c r="AK578" s="125">
        <f>Hydropower!Z479</f>
        <v>145.07108679865806</v>
      </c>
      <c r="AL578" s="125">
        <f>Hydropower!AA479</f>
        <v>145.07108679865806</v>
      </c>
      <c r="AM578" s="125">
        <f>Hydropower!AB479</f>
        <v>145.07108679865806</v>
      </c>
      <c r="AN578" s="125">
        <f>Hydropower!AC479</f>
        <v>145.07108679865806</v>
      </c>
      <c r="AO578" s="125">
        <f>Hydropower!AD479</f>
        <v>145.07108679865806</v>
      </c>
      <c r="AP578" s="125">
        <f>Hydropower!AE479</f>
        <v>145.07108679865806</v>
      </c>
      <c r="AQ578" s="125">
        <f>Hydropower!AF479</f>
        <v>145.07108679865806</v>
      </c>
      <c r="AR578" s="125">
        <f>Hydropower!AG479</f>
        <v>145.07108679865806</v>
      </c>
      <c r="AS578" s="125">
        <f>Hydropower!AH479</f>
        <v>145.07108679865806</v>
      </c>
      <c r="AT578" s="125">
        <f>Hydropower!AI479</f>
        <v>145.07108679865806</v>
      </c>
      <c r="AU578" s="125">
        <f>Hydropower!AJ479</f>
        <v>145.07108679865806</v>
      </c>
      <c r="AV578" s="125">
        <f>Hydropower!AK479</f>
        <v>145.07108679865806</v>
      </c>
      <c r="AW578" s="125">
        <f>Hydropower!AL479</f>
        <v>145.07108679865806</v>
      </c>
      <c r="AX578" s="125">
        <f>Hydropower!AM479</f>
        <v>145.07108679865806</v>
      </c>
      <c r="AY578" s="125">
        <f>Hydropower!AN479</f>
        <v>145.07108679865806</v>
      </c>
      <c r="AZ578" s="125">
        <f>Hydropower!AO479</f>
        <v>145.07108679865806</v>
      </c>
      <c r="BA578" s="125">
        <f>Hydropower!AP479</f>
        <v>145.07108679865806</v>
      </c>
      <c r="BB578" s="125">
        <f>Hydropower!AQ479</f>
        <v>145.07108679865806</v>
      </c>
      <c r="BC578" s="125">
        <f>Hydropower!AR479</f>
        <v>145.07108679865806</v>
      </c>
      <c r="BD578" s="125">
        <f>Hydropower!AS479</f>
        <v>145.07108679865806</v>
      </c>
      <c r="BE578" s="125">
        <f>Hydropower!AT479</f>
        <v>145.07108679865806</v>
      </c>
      <c r="BF578" s="125">
        <f>Hydropower!AU479</f>
        <v>145.07108679865806</v>
      </c>
      <c r="BG578" s="125">
        <f>Hydropower!AV479</f>
        <v>145.07108679865806</v>
      </c>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c r="KT578"/>
      <c r="KU578"/>
    </row>
    <row r="579" spans="1:307" s="4" customFormat="1" ht="14.1" customHeight="1" thickTop="1">
      <c r="B579" s="788"/>
      <c r="D579" s="736"/>
      <c r="E579" s="8" t="str">
        <f>Hydropower!K480</f>
        <v>NSD 5 - low</v>
      </c>
      <c r="F579" s="9"/>
      <c r="G579" s="9"/>
      <c r="H579" s="9"/>
      <c r="I579" s="9"/>
      <c r="J579" s="9"/>
      <c r="K579" s="9"/>
      <c r="L579" s="9"/>
      <c r="M579" s="9"/>
      <c r="N579" s="9"/>
      <c r="O579" s="9"/>
      <c r="P579" s="9"/>
      <c r="Q579" s="9"/>
      <c r="R579" s="9"/>
      <c r="S579" s="9"/>
      <c r="T579" s="9"/>
      <c r="U579" s="9"/>
      <c r="V579" s="9"/>
      <c r="W579" s="123">
        <f>Hydropower!L480</f>
        <v>177.68094564692737</v>
      </c>
      <c r="X579" s="123">
        <f>Hydropower!M480</f>
        <v>177.68094564692737</v>
      </c>
      <c r="Y579" s="123">
        <f>Hydropower!N480</f>
        <v>177.68094564692737</v>
      </c>
      <c r="Z579" s="123">
        <f>Hydropower!O480</f>
        <v>177.68094564692737</v>
      </c>
      <c r="AA579" s="123">
        <f>Hydropower!P480</f>
        <v>177.68094564692737</v>
      </c>
      <c r="AB579" s="123">
        <f>Hydropower!Q480</f>
        <v>177.68094564692737</v>
      </c>
      <c r="AC579" s="123">
        <f>Hydropower!R480</f>
        <v>177.68094564692737</v>
      </c>
      <c r="AD579" s="123">
        <f>Hydropower!S480</f>
        <v>177.68094564692737</v>
      </c>
      <c r="AE579" s="123">
        <f>Hydropower!T480</f>
        <v>177.68094564692737</v>
      </c>
      <c r="AF579" s="123">
        <f>Hydropower!U480</f>
        <v>177.68094564692737</v>
      </c>
      <c r="AG579" s="123">
        <f>Hydropower!V480</f>
        <v>177.68094564692737</v>
      </c>
      <c r="AH579" s="123">
        <f>Hydropower!W480</f>
        <v>177.68094564692737</v>
      </c>
      <c r="AI579" s="123">
        <f>Hydropower!X480</f>
        <v>177.68094564692737</v>
      </c>
      <c r="AJ579" s="123">
        <f>Hydropower!Y480</f>
        <v>177.68094564692737</v>
      </c>
      <c r="AK579" s="123">
        <f>Hydropower!Z480</f>
        <v>177.68094564692737</v>
      </c>
      <c r="AL579" s="123">
        <f>Hydropower!AA480</f>
        <v>177.68094564692737</v>
      </c>
      <c r="AM579" s="123">
        <f>Hydropower!AB480</f>
        <v>177.68094564692737</v>
      </c>
      <c r="AN579" s="123">
        <f>Hydropower!AC480</f>
        <v>177.68094564692737</v>
      </c>
      <c r="AO579" s="123">
        <f>Hydropower!AD480</f>
        <v>177.68094564692737</v>
      </c>
      <c r="AP579" s="123">
        <f>Hydropower!AE480</f>
        <v>177.68094564692737</v>
      </c>
      <c r="AQ579" s="123">
        <f>Hydropower!AF480</f>
        <v>177.68094564692737</v>
      </c>
      <c r="AR579" s="123">
        <f>Hydropower!AG480</f>
        <v>177.68094564692737</v>
      </c>
      <c r="AS579" s="123">
        <f>Hydropower!AH480</f>
        <v>177.68094564692737</v>
      </c>
      <c r="AT579" s="123">
        <f>Hydropower!AI480</f>
        <v>177.68094564692737</v>
      </c>
      <c r="AU579" s="123">
        <f>Hydropower!AJ480</f>
        <v>177.68094564692737</v>
      </c>
      <c r="AV579" s="123">
        <f>Hydropower!AK480</f>
        <v>177.68094564692737</v>
      </c>
      <c r="AW579" s="123">
        <f>Hydropower!AL480</f>
        <v>177.68094564692737</v>
      </c>
      <c r="AX579" s="123">
        <f>Hydropower!AM480</f>
        <v>177.68094564692737</v>
      </c>
      <c r="AY579" s="123">
        <f>Hydropower!AN480</f>
        <v>177.68094564692737</v>
      </c>
      <c r="AZ579" s="123">
        <f>Hydropower!AO480</f>
        <v>177.68094564692737</v>
      </c>
      <c r="BA579" s="123">
        <f>Hydropower!AP480</f>
        <v>177.68094564692737</v>
      </c>
      <c r="BB579" s="123">
        <f>Hydropower!AQ480</f>
        <v>177.68094564692737</v>
      </c>
      <c r="BC579" s="123">
        <f>Hydropower!AR480</f>
        <v>177.68094564692737</v>
      </c>
      <c r="BD579" s="123">
        <f>Hydropower!AS480</f>
        <v>177.68094564692737</v>
      </c>
      <c r="BE579" s="123">
        <f>Hydropower!AT480</f>
        <v>177.68094564692737</v>
      </c>
      <c r="BF579" s="123">
        <f>Hydropower!AU480</f>
        <v>177.68094564692737</v>
      </c>
      <c r="BG579" s="123">
        <f>Hydropower!AV480</f>
        <v>177.68094564692737</v>
      </c>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c r="KT579"/>
      <c r="KU579"/>
    </row>
    <row r="580" spans="1:307" s="4" customFormat="1" ht="14.1" customHeight="1">
      <c r="B580" s="788"/>
      <c r="D580" s="736"/>
      <c r="E580" s="8" t="str">
        <f>Hydropower!K481</f>
        <v>NSD 5 - mid</v>
      </c>
      <c r="F580" s="9"/>
      <c r="G580" s="9"/>
      <c r="H580" s="9"/>
      <c r="I580" s="9"/>
      <c r="J580" s="9"/>
      <c r="K580" s="9"/>
      <c r="L580" s="9"/>
      <c r="M580" s="9"/>
      <c r="N580" s="9"/>
      <c r="O580" s="9"/>
      <c r="P580" s="9"/>
      <c r="Q580" s="9"/>
      <c r="R580" s="9"/>
      <c r="S580" s="9"/>
      <c r="T580" s="9"/>
      <c r="U580" s="9"/>
      <c r="V580" s="523">
        <f>Hydropower!L147</f>
        <v>177.68094564692737</v>
      </c>
      <c r="W580" s="124">
        <f>Hydropower!L481</f>
        <v>177.68094564692737</v>
      </c>
      <c r="X580" s="124">
        <f>Hydropower!M481</f>
        <v>177.68094564692737</v>
      </c>
      <c r="Y580" s="124">
        <f>Hydropower!N481</f>
        <v>177.68094564692737</v>
      </c>
      <c r="Z580" s="124">
        <f>Hydropower!O481</f>
        <v>177.68094564692737</v>
      </c>
      <c r="AA580" s="124">
        <f>Hydropower!P481</f>
        <v>177.68094564692737</v>
      </c>
      <c r="AB580" s="124">
        <f>Hydropower!Q481</f>
        <v>177.68094564692737</v>
      </c>
      <c r="AC580" s="124">
        <f>Hydropower!R481</f>
        <v>177.68094564692737</v>
      </c>
      <c r="AD580" s="124">
        <f>Hydropower!S481</f>
        <v>177.68094564692737</v>
      </c>
      <c r="AE580" s="124">
        <f>Hydropower!T481</f>
        <v>177.68094564692737</v>
      </c>
      <c r="AF580" s="124">
        <f>Hydropower!U481</f>
        <v>177.68094564692737</v>
      </c>
      <c r="AG580" s="124">
        <f>Hydropower!V481</f>
        <v>177.68094564692737</v>
      </c>
      <c r="AH580" s="124">
        <f>Hydropower!W481</f>
        <v>177.68094564692737</v>
      </c>
      <c r="AI580" s="124">
        <f>Hydropower!X481</f>
        <v>177.68094564692737</v>
      </c>
      <c r="AJ580" s="124">
        <f>Hydropower!Y481</f>
        <v>177.68094564692737</v>
      </c>
      <c r="AK580" s="124">
        <f>Hydropower!Z481</f>
        <v>177.68094564692737</v>
      </c>
      <c r="AL580" s="124">
        <f>Hydropower!AA481</f>
        <v>177.68094564692737</v>
      </c>
      <c r="AM580" s="124">
        <f>Hydropower!AB481</f>
        <v>177.68094564692737</v>
      </c>
      <c r="AN580" s="124">
        <f>Hydropower!AC481</f>
        <v>177.68094564692737</v>
      </c>
      <c r="AO580" s="124">
        <f>Hydropower!AD481</f>
        <v>177.68094564692737</v>
      </c>
      <c r="AP580" s="124">
        <f>Hydropower!AE481</f>
        <v>177.68094564692737</v>
      </c>
      <c r="AQ580" s="124">
        <f>Hydropower!AF481</f>
        <v>177.68094564692737</v>
      </c>
      <c r="AR580" s="124">
        <f>Hydropower!AG481</f>
        <v>177.68094564692737</v>
      </c>
      <c r="AS580" s="124">
        <f>Hydropower!AH481</f>
        <v>177.68094564692737</v>
      </c>
      <c r="AT580" s="124">
        <f>Hydropower!AI481</f>
        <v>177.68094564692737</v>
      </c>
      <c r="AU580" s="124">
        <f>Hydropower!AJ481</f>
        <v>177.68094564692737</v>
      </c>
      <c r="AV580" s="124">
        <f>Hydropower!AK481</f>
        <v>177.68094564692737</v>
      </c>
      <c r="AW580" s="124">
        <f>Hydropower!AL481</f>
        <v>177.68094564692737</v>
      </c>
      <c r="AX580" s="124">
        <f>Hydropower!AM481</f>
        <v>177.68094564692737</v>
      </c>
      <c r="AY580" s="124">
        <f>Hydropower!AN481</f>
        <v>177.68094564692737</v>
      </c>
      <c r="AZ580" s="124">
        <f>Hydropower!AO481</f>
        <v>177.68094564692737</v>
      </c>
      <c r="BA580" s="124">
        <f>Hydropower!AP481</f>
        <v>177.68094564692737</v>
      </c>
      <c r="BB580" s="124">
        <f>Hydropower!AQ481</f>
        <v>177.68094564692737</v>
      </c>
      <c r="BC580" s="124">
        <f>Hydropower!AR481</f>
        <v>177.68094564692737</v>
      </c>
      <c r="BD580" s="124">
        <f>Hydropower!AS481</f>
        <v>177.68094564692737</v>
      </c>
      <c r="BE580" s="124">
        <f>Hydropower!AT481</f>
        <v>177.68094564692737</v>
      </c>
      <c r="BF580" s="124">
        <f>Hydropower!AU481</f>
        <v>177.68094564692737</v>
      </c>
      <c r="BG580" s="124">
        <f>Hydropower!AV481</f>
        <v>177.68094564692737</v>
      </c>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c r="KT580"/>
      <c r="KU580"/>
    </row>
    <row r="581" spans="1:307" s="4" customFormat="1" ht="14.1" customHeight="1" thickBot="1">
      <c r="B581" s="788"/>
      <c r="D581" s="736"/>
      <c r="E581" s="8" t="str">
        <f>Hydropower!K482</f>
        <v>NSD 5 - high</v>
      </c>
      <c r="F581" s="9"/>
      <c r="G581" s="9"/>
      <c r="H581" s="9"/>
      <c r="I581" s="9"/>
      <c r="J581" s="9"/>
      <c r="K581" s="9"/>
      <c r="L581" s="9"/>
      <c r="M581" s="9"/>
      <c r="N581" s="9"/>
      <c r="O581" s="9"/>
      <c r="P581" s="9"/>
      <c r="Q581" s="9"/>
      <c r="R581" s="9"/>
      <c r="S581" s="9"/>
      <c r="T581" s="9"/>
      <c r="U581" s="9"/>
      <c r="V581" s="9"/>
      <c r="W581" s="125">
        <f>Hydropower!L482</f>
        <v>177.68094564692737</v>
      </c>
      <c r="X581" s="125">
        <f>Hydropower!M482</f>
        <v>177.68094564692737</v>
      </c>
      <c r="Y581" s="125">
        <f>Hydropower!N482</f>
        <v>177.68094564692737</v>
      </c>
      <c r="Z581" s="125">
        <f>Hydropower!O482</f>
        <v>177.68094564692737</v>
      </c>
      <c r="AA581" s="125">
        <f>Hydropower!P482</f>
        <v>177.68094564692737</v>
      </c>
      <c r="AB581" s="125">
        <f>Hydropower!Q482</f>
        <v>177.68094564692737</v>
      </c>
      <c r="AC581" s="125">
        <f>Hydropower!R482</f>
        <v>177.68094564692737</v>
      </c>
      <c r="AD581" s="125">
        <f>Hydropower!S482</f>
        <v>177.68094564692737</v>
      </c>
      <c r="AE581" s="125">
        <f>Hydropower!T482</f>
        <v>177.68094564692737</v>
      </c>
      <c r="AF581" s="125">
        <f>Hydropower!U482</f>
        <v>177.68094564692737</v>
      </c>
      <c r="AG581" s="125">
        <f>Hydropower!V482</f>
        <v>177.68094564692737</v>
      </c>
      <c r="AH581" s="125">
        <f>Hydropower!W482</f>
        <v>177.68094564692737</v>
      </c>
      <c r="AI581" s="125">
        <f>Hydropower!X482</f>
        <v>177.68094564692737</v>
      </c>
      <c r="AJ581" s="125">
        <f>Hydropower!Y482</f>
        <v>177.68094564692737</v>
      </c>
      <c r="AK581" s="125">
        <f>Hydropower!Z482</f>
        <v>177.68094564692737</v>
      </c>
      <c r="AL581" s="125">
        <f>Hydropower!AA482</f>
        <v>177.68094564692737</v>
      </c>
      <c r="AM581" s="125">
        <f>Hydropower!AB482</f>
        <v>177.68094564692737</v>
      </c>
      <c r="AN581" s="125">
        <f>Hydropower!AC482</f>
        <v>177.68094564692737</v>
      </c>
      <c r="AO581" s="125">
        <f>Hydropower!AD482</f>
        <v>177.68094564692737</v>
      </c>
      <c r="AP581" s="125">
        <f>Hydropower!AE482</f>
        <v>177.68094564692737</v>
      </c>
      <c r="AQ581" s="125">
        <f>Hydropower!AF482</f>
        <v>177.68094564692737</v>
      </c>
      <c r="AR581" s="125">
        <f>Hydropower!AG482</f>
        <v>177.68094564692737</v>
      </c>
      <c r="AS581" s="125">
        <f>Hydropower!AH482</f>
        <v>177.68094564692737</v>
      </c>
      <c r="AT581" s="125">
        <f>Hydropower!AI482</f>
        <v>177.68094564692737</v>
      </c>
      <c r="AU581" s="125">
        <f>Hydropower!AJ482</f>
        <v>177.68094564692737</v>
      </c>
      <c r="AV581" s="125">
        <f>Hydropower!AK482</f>
        <v>177.68094564692737</v>
      </c>
      <c r="AW581" s="125">
        <f>Hydropower!AL482</f>
        <v>177.68094564692737</v>
      </c>
      <c r="AX581" s="125">
        <f>Hydropower!AM482</f>
        <v>177.68094564692737</v>
      </c>
      <c r="AY581" s="125">
        <f>Hydropower!AN482</f>
        <v>177.68094564692737</v>
      </c>
      <c r="AZ581" s="125">
        <f>Hydropower!AO482</f>
        <v>177.68094564692737</v>
      </c>
      <c r="BA581" s="125">
        <f>Hydropower!AP482</f>
        <v>177.68094564692737</v>
      </c>
      <c r="BB581" s="125">
        <f>Hydropower!AQ482</f>
        <v>177.68094564692737</v>
      </c>
      <c r="BC581" s="125">
        <f>Hydropower!AR482</f>
        <v>177.68094564692737</v>
      </c>
      <c r="BD581" s="125">
        <f>Hydropower!AS482</f>
        <v>177.68094564692737</v>
      </c>
      <c r="BE581" s="125">
        <f>Hydropower!AT482</f>
        <v>177.68094564692737</v>
      </c>
      <c r="BF581" s="125">
        <f>Hydropower!AU482</f>
        <v>177.68094564692737</v>
      </c>
      <c r="BG581" s="125">
        <f>Hydropower!AV482</f>
        <v>177.68094564692737</v>
      </c>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c r="KT581"/>
      <c r="KU581"/>
    </row>
    <row r="582" spans="1:307" ht="15.75" thickTop="1"/>
    <row r="586" spans="1:307">
      <c r="A586" s="1"/>
    </row>
    <row r="587" spans="1:307" s="700" customFormat="1">
      <c r="A587" s="700" t="s">
        <v>324</v>
      </c>
    </row>
    <row r="588" spans="1:307" ht="15.75" thickBot="1">
      <c r="F588" s="1">
        <f t="shared" ref="F588:AN588" si="55">F4</f>
        <v>2000</v>
      </c>
      <c r="G588" s="1">
        <f t="shared" si="55"/>
        <v>2001</v>
      </c>
      <c r="H588" s="1">
        <f t="shared" si="55"/>
        <v>2002</v>
      </c>
      <c r="I588" s="1">
        <f t="shared" si="55"/>
        <v>2003</v>
      </c>
      <c r="J588" s="1">
        <f t="shared" si="55"/>
        <v>2004</v>
      </c>
      <c r="K588" s="1">
        <f t="shared" si="55"/>
        <v>2005</v>
      </c>
      <c r="L588" s="1">
        <f t="shared" si="55"/>
        <v>2006</v>
      </c>
      <c r="M588" s="1">
        <f t="shared" si="55"/>
        <v>2007</v>
      </c>
      <c r="N588" s="1">
        <f t="shared" si="55"/>
        <v>2008</v>
      </c>
      <c r="O588" s="1">
        <f t="shared" si="55"/>
        <v>2009</v>
      </c>
      <c r="P588" s="1">
        <f t="shared" si="55"/>
        <v>2010</v>
      </c>
      <c r="Q588" s="1">
        <f t="shared" si="55"/>
        <v>2011</v>
      </c>
      <c r="R588" s="1">
        <f t="shared" si="55"/>
        <v>2012</v>
      </c>
      <c r="S588" s="24">
        <v>2010</v>
      </c>
      <c r="T588" s="24">
        <v>2011</v>
      </c>
      <c r="U588" s="24">
        <v>2012</v>
      </c>
      <c r="V588" s="365">
        <f t="shared" si="55"/>
        <v>2013</v>
      </c>
      <c r="W588" s="1">
        <f t="shared" si="55"/>
        <v>2014</v>
      </c>
      <c r="X588" s="1">
        <f t="shared" si="55"/>
        <v>2015</v>
      </c>
      <c r="Y588" s="1">
        <f t="shared" si="55"/>
        <v>2016</v>
      </c>
      <c r="Z588" s="1">
        <f t="shared" si="55"/>
        <v>2017</v>
      </c>
      <c r="AA588" s="1">
        <f t="shared" si="55"/>
        <v>2018</v>
      </c>
      <c r="AB588" s="1">
        <f t="shared" si="55"/>
        <v>2019</v>
      </c>
      <c r="AC588" s="1">
        <f t="shared" si="55"/>
        <v>2020</v>
      </c>
      <c r="AD588" s="1">
        <f t="shared" si="55"/>
        <v>2021</v>
      </c>
      <c r="AE588" s="1">
        <f t="shared" si="55"/>
        <v>2022</v>
      </c>
      <c r="AF588" s="1">
        <f t="shared" si="55"/>
        <v>2023</v>
      </c>
      <c r="AG588" s="1">
        <f t="shared" si="55"/>
        <v>2024</v>
      </c>
      <c r="AH588" s="1">
        <f t="shared" si="55"/>
        <v>2025</v>
      </c>
      <c r="AI588" s="1">
        <f t="shared" si="55"/>
        <v>2026</v>
      </c>
      <c r="AJ588" s="1">
        <f t="shared" si="55"/>
        <v>2027</v>
      </c>
      <c r="AK588" s="1">
        <f t="shared" si="55"/>
        <v>2028</v>
      </c>
      <c r="AL588" s="1">
        <f t="shared" si="55"/>
        <v>2029</v>
      </c>
      <c r="AM588" s="1">
        <f t="shared" si="55"/>
        <v>2030</v>
      </c>
      <c r="AN588" s="1">
        <f t="shared" si="55"/>
        <v>2031</v>
      </c>
      <c r="AO588" s="1">
        <f t="shared" ref="AO588:BF588" si="56">AO4</f>
        <v>2032</v>
      </c>
      <c r="AP588" s="1">
        <f t="shared" si="56"/>
        <v>2033</v>
      </c>
      <c r="AQ588" s="1">
        <f t="shared" si="56"/>
        <v>2034</v>
      </c>
      <c r="AR588" s="1">
        <f t="shared" si="56"/>
        <v>2035</v>
      </c>
      <c r="AS588" s="1">
        <f t="shared" si="56"/>
        <v>2036</v>
      </c>
      <c r="AT588" s="1">
        <f t="shared" si="56"/>
        <v>2037</v>
      </c>
      <c r="AU588" s="1">
        <f t="shared" si="56"/>
        <v>2038</v>
      </c>
      <c r="AV588" s="1">
        <f t="shared" si="56"/>
        <v>2039</v>
      </c>
      <c r="AW588" s="1">
        <f t="shared" si="56"/>
        <v>2040</v>
      </c>
      <c r="AX588" s="1">
        <f t="shared" si="56"/>
        <v>2041</v>
      </c>
      <c r="AY588" s="1">
        <f t="shared" si="56"/>
        <v>2042</v>
      </c>
      <c r="AZ588" s="1">
        <f t="shared" si="56"/>
        <v>2043</v>
      </c>
      <c r="BA588" s="1">
        <f t="shared" si="56"/>
        <v>2044</v>
      </c>
      <c r="BB588" s="1">
        <f t="shared" si="56"/>
        <v>2045</v>
      </c>
      <c r="BC588" s="1">
        <f t="shared" si="56"/>
        <v>2046</v>
      </c>
      <c r="BD588" s="1">
        <f t="shared" si="56"/>
        <v>2047</v>
      </c>
      <c r="BE588" s="1">
        <f t="shared" si="56"/>
        <v>2048</v>
      </c>
      <c r="BF588" s="1">
        <f t="shared" si="56"/>
        <v>2049</v>
      </c>
      <c r="BG588" s="1">
        <f t="shared" ref="BG588" si="57">BG4</f>
        <v>2050</v>
      </c>
    </row>
    <row r="589" spans="1:307" ht="15" customHeight="1">
      <c r="B589" s="788" t="s">
        <v>685</v>
      </c>
      <c r="D589" s="802" t="s">
        <v>34</v>
      </c>
      <c r="E589" s="513" t="str">
        <f>'Conventional - Coal'!K213</f>
        <v>Coal-new - Low</v>
      </c>
      <c r="F589" s="1"/>
      <c r="G589" s="1"/>
      <c r="H589" s="1"/>
      <c r="I589" s="1"/>
      <c r="J589" s="1"/>
      <c r="K589" s="1"/>
      <c r="L589" s="1"/>
      <c r="M589" s="1"/>
      <c r="N589" s="1"/>
      <c r="O589" s="1"/>
      <c r="P589" s="1"/>
      <c r="Q589" s="1"/>
      <c r="R589" s="1"/>
      <c r="S589" s="123"/>
      <c r="T589" s="123"/>
      <c r="U589" s="123"/>
      <c r="V589" s="123"/>
      <c r="W589" s="123"/>
      <c r="X589" s="123"/>
      <c r="Y589" s="123">
        <f>'Conventional - Coal'!N213</f>
        <v>123.62518090810251</v>
      </c>
      <c r="Z589" s="123">
        <f>'Conventional - Coal'!O213</f>
        <v>120.13837404485432</v>
      </c>
      <c r="AA589" s="123">
        <f>'Conventional - Coal'!P213</f>
        <v>119.70560157289005</v>
      </c>
      <c r="AB589" s="123">
        <f>'Conventional - Coal'!Q213</f>
        <v>119.28619522658467</v>
      </c>
      <c r="AC589" s="123">
        <f>'Conventional - Coal'!R213</f>
        <v>118.65438025450572</v>
      </c>
      <c r="AD589" s="123">
        <f>'Conventional - Coal'!S213</f>
        <v>118.10960388979953</v>
      </c>
      <c r="AE589" s="123">
        <f>'Conventional - Coal'!T213</f>
        <v>117.64505542814491</v>
      </c>
      <c r="AF589" s="123">
        <f>'Conventional - Coal'!U213</f>
        <v>117.11192780609218</v>
      </c>
      <c r="AG589" s="123">
        <f>'Conventional - Coal'!V213</f>
        <v>116.46937137579832</v>
      </c>
      <c r="AH589" s="123">
        <f>'Conventional - Coal'!W213</f>
        <v>115.96608010744036</v>
      </c>
      <c r="AI589" s="123">
        <f>'Conventional - Coal'!X213</f>
        <v>115.31712699116466</v>
      </c>
      <c r="AJ589" s="123">
        <f>'Conventional - Coal'!Y213</f>
        <v>114.87570465427987</v>
      </c>
      <c r="AK589" s="123">
        <f>'Conventional - Coal'!Z213</f>
        <v>114.38735029167319</v>
      </c>
      <c r="AL589" s="123">
        <f>'Conventional - Coal'!AA213</f>
        <v>113.86059261869569</v>
      </c>
      <c r="AM589" s="123">
        <f>'Conventional - Coal'!AB213</f>
        <v>113.34307054161937</v>
      </c>
      <c r="AN589" s="123">
        <f>'Conventional - Coal'!AC213</f>
        <v>112.83275152088801</v>
      </c>
      <c r="AO589" s="123">
        <f>'Conventional - Coal'!AD213</f>
        <v>112.32284682259812</v>
      </c>
      <c r="AP589" s="123">
        <f>'Conventional - Coal'!AE213</f>
        <v>111.88407850621569</v>
      </c>
      <c r="AQ589" s="123">
        <f>'Conventional - Coal'!AF213</f>
        <v>111.38007272119114</v>
      </c>
      <c r="AR589" s="123">
        <f>'Conventional - Coal'!AG213</f>
        <v>110.98333287187479</v>
      </c>
      <c r="AS589" s="123">
        <f>'Conventional - Coal'!AH213</f>
        <v>110.50044545198764</v>
      </c>
      <c r="AT589" s="123">
        <f>'Conventional - Coal'!AI213</f>
        <v>110.11244060163027</v>
      </c>
      <c r="AU589" s="123">
        <f>'Conventional - Coal'!AJ213</f>
        <v>109.6952910175203</v>
      </c>
      <c r="AV589" s="123">
        <f>'Conventional - Coal'!AK213</f>
        <v>109.34879073266681</v>
      </c>
      <c r="AW589" s="123">
        <f>'Conventional - Coal'!AL213</f>
        <v>108.89734607671475</v>
      </c>
      <c r="AX589" s="123">
        <f>'Conventional - Coal'!AM213</f>
        <v>108.89734607671475</v>
      </c>
      <c r="AY589" s="123">
        <f>'Conventional - Coal'!AN213</f>
        <v>108.89734607671475</v>
      </c>
      <c r="AZ589" s="123">
        <f>'Conventional - Coal'!AO213</f>
        <v>108.89734607671475</v>
      </c>
      <c r="BA589" s="123">
        <f>'Conventional - Coal'!AP213</f>
        <v>108.89734607671475</v>
      </c>
      <c r="BB589" s="123">
        <f>'Conventional - Coal'!AQ213</f>
        <v>108.89734607671475</v>
      </c>
      <c r="BC589" s="123">
        <f>'Conventional - Coal'!AR213</f>
        <v>108.89734607671475</v>
      </c>
      <c r="BD589" s="123">
        <f>'Conventional - Coal'!AS213</f>
        <v>108.89734607671475</v>
      </c>
      <c r="BE589" s="123">
        <f>'Conventional - Coal'!AT213</f>
        <v>108.89734607671475</v>
      </c>
      <c r="BF589" s="123">
        <f>'Conventional - Coal'!AU213</f>
        <v>108.89734607671475</v>
      </c>
      <c r="BG589" s="123">
        <f>'Conventional - Coal'!AV213</f>
        <v>108.89734607671475</v>
      </c>
    </row>
    <row r="590" spans="1:307" ht="14.1" customHeight="1">
      <c r="B590" s="788"/>
      <c r="C590" s="4"/>
      <c r="D590" s="802"/>
      <c r="E590" s="514" t="str">
        <f>'Conventional - Coal'!K214</f>
        <v>Coal-new - Mid</v>
      </c>
      <c r="F590" s="41" t="e">
        <f>'Conventional - Coal'!#REF!</f>
        <v>#REF!</v>
      </c>
      <c r="G590" s="41" t="e">
        <f>'Conventional - Coal'!#REF!</f>
        <v>#REF!</v>
      </c>
      <c r="H590" s="41" t="e">
        <f>'Conventional - Coal'!#REF!</f>
        <v>#REF!</v>
      </c>
      <c r="I590" s="41" t="e">
        <f>'Conventional - Coal'!#REF!</f>
        <v>#REF!</v>
      </c>
      <c r="J590" s="41" t="e">
        <f>'Conventional - Coal'!#REF!</f>
        <v>#REF!</v>
      </c>
      <c r="K590" s="41" t="e">
        <f>'Conventional - Coal'!#REF!</f>
        <v>#REF!</v>
      </c>
      <c r="L590" s="41" t="e">
        <f>'Conventional - Coal'!#REF!</f>
        <v>#REF!</v>
      </c>
      <c r="M590" s="41" t="e">
        <f>'Conventional - Coal'!#REF!</f>
        <v>#REF!</v>
      </c>
      <c r="N590" s="41" t="e">
        <f>'Conventional - Coal'!#REF!</f>
        <v>#REF!</v>
      </c>
      <c r="O590" s="41" t="e">
        <f>'Conventional - Coal'!#REF!</f>
        <v>#REF!</v>
      </c>
      <c r="P590" s="41" t="e">
        <f>'Conventional - Coal'!#REF!</f>
        <v>#REF!</v>
      </c>
      <c r="Q590" s="41" t="e">
        <f>'Conventional - Coal'!#REF!</f>
        <v>#REF!</v>
      </c>
      <c r="R590" s="41" t="e">
        <f>'Conventional - Coal'!#REF!</f>
        <v>#REF!</v>
      </c>
      <c r="S590" s="124"/>
      <c r="T590" s="124"/>
      <c r="U590" s="124"/>
      <c r="V590" s="124">
        <f>'Conventional - Coal'!L71</f>
        <v>110.8750985392729</v>
      </c>
      <c r="W590" s="124"/>
      <c r="X590" s="124"/>
      <c r="Y590" s="124">
        <f>'Conventional - Coal'!N214</f>
        <v>124.59415004910251</v>
      </c>
      <c r="Z590" s="124">
        <f>'Conventional - Coal'!O214</f>
        <v>121.55440591420431</v>
      </c>
      <c r="AA590" s="124">
        <f>'Conventional - Coal'!P214</f>
        <v>121.51198421284005</v>
      </c>
      <c r="AB590" s="124">
        <f>'Conventional - Coal'!Q214</f>
        <v>121.50762260258466</v>
      </c>
      <c r="AC590" s="124">
        <f>'Conventional - Coal'!R214</f>
        <v>121.29385458430572</v>
      </c>
      <c r="AD590" s="124">
        <f>'Conventional - Coal'!S214</f>
        <v>121.24449813619952</v>
      </c>
      <c r="AE590" s="124">
        <f>'Conventional - Coal'!T214</f>
        <v>121.19210234064492</v>
      </c>
      <c r="AF590" s="124">
        <f>'Conventional - Coal'!U214</f>
        <v>121.06395971859217</v>
      </c>
      <c r="AG590" s="124">
        <f>'Conventional - Coal'!V214</f>
        <v>120.94317355899832</v>
      </c>
      <c r="AH590" s="124">
        <f>'Conventional - Coal'!W214</f>
        <v>120.90455937974036</v>
      </c>
      <c r="AI590" s="124">
        <f>'Conventional - Coal'!X214</f>
        <v>120.75231689466466</v>
      </c>
      <c r="AJ590" s="124">
        <f>'Conventional - Coal'!Y214</f>
        <v>120.75136241497988</v>
      </c>
      <c r="AK590" s="124">
        <f>'Conventional - Coal'!Z214</f>
        <v>120.73354893857318</v>
      </c>
      <c r="AL590" s="124">
        <f>'Conventional - Coal'!AA214</f>
        <v>120.63797995219568</v>
      </c>
      <c r="AM590" s="124">
        <f>'Conventional - Coal'!AB214</f>
        <v>120.62295246351937</v>
      </c>
      <c r="AN590" s="124">
        <f>'Conventional - Coal'!AC214</f>
        <v>120.53589136598801</v>
      </c>
      <c r="AO590" s="124">
        <f>'Conventional - Coal'!AD214</f>
        <v>120.44573163529812</v>
      </c>
      <c r="AP590" s="124">
        <f>'Conventional - Coal'!AE214</f>
        <v>120.43768183721569</v>
      </c>
      <c r="AQ590" s="124">
        <f>'Conventional - Coal'!AF214</f>
        <v>120.34766367589114</v>
      </c>
      <c r="AR590" s="124">
        <f>'Conventional - Coal'!AG214</f>
        <v>120.35111688977479</v>
      </c>
      <c r="AS590" s="124">
        <f>'Conventional - Coal'!AH214</f>
        <v>120.29688989298765</v>
      </c>
      <c r="AT590" s="124">
        <f>'Conventional - Coal'!AI214</f>
        <v>120.29341174323027</v>
      </c>
      <c r="AU590" s="124">
        <f>'Conventional - Coal'!AJ214</f>
        <v>120.25607830562029</v>
      </c>
      <c r="AV590" s="124">
        <f>'Conventional - Coal'!AK214</f>
        <v>120.37947131666681</v>
      </c>
      <c r="AW590" s="124">
        <f>'Conventional - Coal'!AL214</f>
        <v>120.40608136861475</v>
      </c>
      <c r="AX590" s="124">
        <f>'Conventional - Coal'!AM214</f>
        <v>120.40608136861475</v>
      </c>
      <c r="AY590" s="124">
        <f>'Conventional - Coal'!AN214</f>
        <v>120.40608136861475</v>
      </c>
      <c r="AZ590" s="124">
        <f>'Conventional - Coal'!AO214</f>
        <v>120.40608136861475</v>
      </c>
      <c r="BA590" s="124">
        <f>'Conventional - Coal'!AP214</f>
        <v>120.40608136861475</v>
      </c>
      <c r="BB590" s="124">
        <f>'Conventional - Coal'!AQ214</f>
        <v>120.40608136861475</v>
      </c>
      <c r="BC590" s="124">
        <f>'Conventional - Coal'!AR214</f>
        <v>120.40608136861475</v>
      </c>
      <c r="BD590" s="124">
        <f>'Conventional - Coal'!AS214</f>
        <v>120.40608136861475</v>
      </c>
      <c r="BE590" s="124">
        <f>'Conventional - Coal'!AT214</f>
        <v>120.40608136861475</v>
      </c>
      <c r="BF590" s="124">
        <f>'Conventional - Coal'!AU214</f>
        <v>120.40608136861475</v>
      </c>
      <c r="BG590" s="124">
        <f>'Conventional - Coal'!AV214</f>
        <v>120.40608136861475</v>
      </c>
    </row>
    <row r="591" spans="1:307" ht="14.1" customHeight="1" thickBot="1">
      <c r="B591" s="788"/>
      <c r="C591" s="4"/>
      <c r="D591" s="802"/>
      <c r="E591" s="515" t="str">
        <f>'Conventional - Coal'!K215</f>
        <v>Coal-new - High</v>
      </c>
      <c r="F591" s="41"/>
      <c r="G591" s="41"/>
      <c r="H591" s="41"/>
      <c r="I591" s="41"/>
      <c r="J591" s="41"/>
      <c r="K591" s="41"/>
      <c r="L591" s="41"/>
      <c r="M591" s="41"/>
      <c r="N591" s="41"/>
      <c r="O591" s="41"/>
      <c r="P591" s="41"/>
      <c r="Q591" s="41"/>
      <c r="R591" s="41"/>
      <c r="S591" s="125"/>
      <c r="T591" s="125"/>
      <c r="U591" s="125"/>
      <c r="V591" s="125"/>
      <c r="W591" s="125"/>
      <c r="X591" s="125"/>
      <c r="Y591" s="125">
        <f>'Conventional - Coal'!N215</f>
        <v>125.63593669080251</v>
      </c>
      <c r="Z591" s="125">
        <f>'Conventional - Coal'!O215</f>
        <v>123.1467774890543</v>
      </c>
      <c r="AA591" s="125">
        <f>'Conventional - Coal'!P215</f>
        <v>123.46190434654005</v>
      </c>
      <c r="AB591" s="125">
        <f>'Conventional - Coal'!Q215</f>
        <v>123.93852247118465</v>
      </c>
      <c r="AC591" s="125">
        <f>'Conventional - Coal'!R215</f>
        <v>124.31653047130573</v>
      </c>
      <c r="AD591" s="125">
        <f>'Conventional - Coal'!S215</f>
        <v>124.86511178179953</v>
      </c>
      <c r="AE591" s="125">
        <f>'Conventional - Coal'!T215</f>
        <v>125.35441560939492</v>
      </c>
      <c r="AF591" s="125">
        <f>'Conventional - Coal'!U215</f>
        <v>125.88973788734218</v>
      </c>
      <c r="AG591" s="125">
        <f>'Conventional - Coal'!V215</f>
        <v>126.34197421029832</v>
      </c>
      <c r="AH591" s="125">
        <f>'Conventional - Coal'!W215</f>
        <v>126.96067305664036</v>
      </c>
      <c r="AI591" s="125">
        <f>'Conventional - Coal'!X215</f>
        <v>127.58601797096466</v>
      </c>
      <c r="AJ591" s="125">
        <f>'Conventional - Coal'!Y215</f>
        <v>128.48518739497987</v>
      </c>
      <c r="AK591" s="125">
        <f>'Conventional - Coal'!Z215</f>
        <v>129.17975873297317</v>
      </c>
      <c r="AL591" s="125">
        <f>'Conventional - Coal'!AA215</f>
        <v>129.94601711159569</v>
      </c>
      <c r="AM591" s="125">
        <f>'Conventional - Coal'!AB215</f>
        <v>130.64656803331937</v>
      </c>
      <c r="AN591" s="125">
        <f>'Conventional - Coal'!AC215</f>
        <v>131.341015361388</v>
      </c>
      <c r="AO591" s="125">
        <f>'Conventional - Coal'!AD215</f>
        <v>132.03205356779813</v>
      </c>
      <c r="AP591" s="125">
        <f>'Conventional - Coal'!AE215</f>
        <v>132.84966366001569</v>
      </c>
      <c r="AQ591" s="125">
        <f>'Conventional - Coal'!AF215</f>
        <v>133.59908220729113</v>
      </c>
      <c r="AR591" s="125">
        <f>'Conventional - Coal'!AG215</f>
        <v>134.53341542857478</v>
      </c>
      <c r="AS591" s="125">
        <f>'Conventional - Coal'!AH215</f>
        <v>135.44245682528765</v>
      </c>
      <c r="AT591" s="125">
        <f>'Conventional - Coal'!AI215</f>
        <v>136.58604738993026</v>
      </c>
      <c r="AU591" s="125">
        <f>'Conventional - Coal'!AJ215</f>
        <v>137.40579527882031</v>
      </c>
      <c r="AV591" s="125">
        <f>'Conventional - Coal'!AK215</f>
        <v>138.55545036446682</v>
      </c>
      <c r="AW591" s="125">
        <f>'Conventional - Coal'!AL215</f>
        <v>139.62143397681476</v>
      </c>
      <c r="AX591" s="125">
        <f>'Conventional - Coal'!AM215</f>
        <v>139.62143397681476</v>
      </c>
      <c r="AY591" s="125">
        <f>'Conventional - Coal'!AN215</f>
        <v>139.62143397681476</v>
      </c>
      <c r="AZ591" s="125">
        <f>'Conventional - Coal'!AO215</f>
        <v>139.62143397681476</v>
      </c>
      <c r="BA591" s="125">
        <f>'Conventional - Coal'!AP215</f>
        <v>139.62143397681476</v>
      </c>
      <c r="BB591" s="125">
        <f>'Conventional - Coal'!AQ215</f>
        <v>139.62143397681476</v>
      </c>
      <c r="BC591" s="125">
        <f>'Conventional - Coal'!AR215</f>
        <v>139.62143397681476</v>
      </c>
      <c r="BD591" s="125">
        <f>'Conventional - Coal'!AS215</f>
        <v>139.62143397681476</v>
      </c>
      <c r="BE591" s="125">
        <f>'Conventional - Coal'!AT215</f>
        <v>139.62143397681476</v>
      </c>
      <c r="BF591" s="125">
        <f>'Conventional - Coal'!AU215</f>
        <v>139.62143397681476</v>
      </c>
      <c r="BG591" s="125">
        <f>'Conventional - Coal'!AV215</f>
        <v>139.62143397681476</v>
      </c>
    </row>
    <row r="592" spans="1:307" ht="14.1" customHeight="1">
      <c r="B592" s="788"/>
      <c r="C592" s="4"/>
      <c r="D592" s="802"/>
      <c r="E592" s="513" t="str">
        <f>'Conventional - Coal'!K216</f>
        <v>Coal-IGCC - Low</v>
      </c>
      <c r="F592" s="41"/>
      <c r="G592" s="41"/>
      <c r="H592" s="41"/>
      <c r="I592" s="41"/>
      <c r="J592" s="41"/>
      <c r="K592" s="41"/>
      <c r="L592" s="41"/>
      <c r="M592" s="41"/>
      <c r="N592" s="41"/>
      <c r="O592" s="41"/>
      <c r="P592" s="41"/>
      <c r="Q592" s="41"/>
      <c r="R592" s="41"/>
      <c r="S592" s="123"/>
      <c r="T592" s="123"/>
      <c r="U592" s="123"/>
      <c r="V592" s="123"/>
      <c r="W592" s="123">
        <f>'Conventional - Coal'!L216</f>
        <v>139.4520215035146</v>
      </c>
      <c r="X592" s="123">
        <f>'Conventional - Coal'!M216</f>
        <v>139.54754702066458</v>
      </c>
      <c r="Y592" s="123">
        <f>'Conventional - Coal'!N216</f>
        <v>139.19112924286458</v>
      </c>
      <c r="Z592" s="123">
        <f>'Conventional - Coal'!O216</f>
        <v>139.1171432132646</v>
      </c>
      <c r="AA592" s="123">
        <f>'Conventional - Coal'!P216</f>
        <v>139.06825447966457</v>
      </c>
      <c r="AB592" s="123">
        <f>'Conventional - Coal'!Q216</f>
        <v>138.8121084503646</v>
      </c>
      <c r="AC592" s="123">
        <f>'Conventional - Coal'!R216</f>
        <v>138.42425643721458</v>
      </c>
      <c r="AD592" s="123">
        <f>'Conventional - Coal'!S216</f>
        <v>138.02280975766459</v>
      </c>
      <c r="AE592" s="123">
        <f>'Conventional - Coal'!T216</f>
        <v>137.72648028436458</v>
      </c>
      <c r="AF592" s="123">
        <f>'Conventional - Coal'!U216</f>
        <v>137.3960847923646</v>
      </c>
      <c r="AG592" s="123">
        <f>'Conventional - Coal'!V216</f>
        <v>137.0158412090646</v>
      </c>
      <c r="AH592" s="123">
        <f>'Conventional - Coal'!W216</f>
        <v>136.70167355736459</v>
      </c>
      <c r="AI592" s="123">
        <f>'Conventional - Coal'!X216</f>
        <v>136.53085362486459</v>
      </c>
      <c r="AJ592" s="123">
        <f>'Conventional - Coal'!Y216</f>
        <v>136.37890782036459</v>
      </c>
      <c r="AK592" s="123">
        <f>'Conventional - Coal'!Z216</f>
        <v>136.19081685086459</v>
      </c>
      <c r="AL592" s="123">
        <f>'Conventional - Coal'!AA216</f>
        <v>136.02289306861459</v>
      </c>
      <c r="AM592" s="123">
        <f>'Conventional - Coal'!AB216</f>
        <v>135.8533057013646</v>
      </c>
      <c r="AN592" s="123">
        <f>'Conventional - Coal'!AC216</f>
        <v>135.67260256161458</v>
      </c>
      <c r="AO592" s="123">
        <f>'Conventional - Coal'!AD216</f>
        <v>135.50360501086459</v>
      </c>
      <c r="AP592" s="123">
        <f>'Conventional - Coal'!AE216</f>
        <v>135.33484943611461</v>
      </c>
      <c r="AQ592" s="123">
        <f>'Conventional - Coal'!AF216</f>
        <v>135.16247934486461</v>
      </c>
      <c r="AR592" s="123">
        <f>'Conventional - Coal'!AG216</f>
        <v>135.01479080561461</v>
      </c>
      <c r="AS592" s="123">
        <f>'Conventional - Coal'!AH216</f>
        <v>134.84657211511458</v>
      </c>
      <c r="AT592" s="123">
        <f>'Conventional - Coal'!AI216</f>
        <v>134.69179821611459</v>
      </c>
      <c r="AU592" s="123">
        <f>'Conventional - Coal'!AJ216</f>
        <v>134.53284266936458</v>
      </c>
      <c r="AV592" s="123">
        <f>'Conventional - Coal'!AK216</f>
        <v>134.38166060161458</v>
      </c>
      <c r="AW592" s="123">
        <f>'Conventional - Coal'!AL216</f>
        <v>134.24546592236459</v>
      </c>
      <c r="AX592" s="123">
        <f>'Conventional - Coal'!AM216</f>
        <v>134.24546592236459</v>
      </c>
      <c r="AY592" s="123">
        <f>'Conventional - Coal'!AN216</f>
        <v>134.24546592236459</v>
      </c>
      <c r="AZ592" s="123">
        <f>'Conventional - Coal'!AO216</f>
        <v>134.24546592236459</v>
      </c>
      <c r="BA592" s="123">
        <f>'Conventional - Coal'!AP216</f>
        <v>134.24546592236459</v>
      </c>
      <c r="BB592" s="123">
        <f>'Conventional - Coal'!AQ216</f>
        <v>134.24546592236459</v>
      </c>
      <c r="BC592" s="123">
        <f>'Conventional - Coal'!AR216</f>
        <v>134.24546592236459</v>
      </c>
      <c r="BD592" s="123">
        <f>'Conventional - Coal'!AS216</f>
        <v>134.24546592236459</v>
      </c>
      <c r="BE592" s="123">
        <f>'Conventional - Coal'!AT216</f>
        <v>134.24546592236459</v>
      </c>
      <c r="BF592" s="123">
        <f>'Conventional - Coal'!AU216</f>
        <v>134.24546592236459</v>
      </c>
      <c r="BG592" s="123">
        <f>'Conventional - Coal'!AV216</f>
        <v>134.24546592236459</v>
      </c>
    </row>
    <row r="593" spans="2:59">
      <c r="B593" s="788"/>
      <c r="C593" s="4"/>
      <c r="D593" s="802"/>
      <c r="E593" s="514" t="str">
        <f>'Conventional - Coal'!K217</f>
        <v>Coal-IGCC - Mid</v>
      </c>
      <c r="F593" s="41" t="e">
        <f>'Conventional - Coal'!#REF!</f>
        <v>#REF!</v>
      </c>
      <c r="G593" s="41" t="e">
        <f>'Conventional - Coal'!#REF!</f>
        <v>#REF!</v>
      </c>
      <c r="H593" s="41" t="e">
        <f>'Conventional - Coal'!#REF!</f>
        <v>#REF!</v>
      </c>
      <c r="I593" s="41" t="e">
        <f>'Conventional - Coal'!#REF!</f>
        <v>#REF!</v>
      </c>
      <c r="J593" s="41" t="e">
        <f>'Conventional - Coal'!#REF!</f>
        <v>#REF!</v>
      </c>
      <c r="K593" s="41" t="e">
        <f>'Conventional - Coal'!#REF!</f>
        <v>#REF!</v>
      </c>
      <c r="L593" s="41" t="e">
        <f>'Conventional - Coal'!#REF!</f>
        <v>#REF!</v>
      </c>
      <c r="M593" s="41" t="e">
        <f>'Conventional - Coal'!#REF!</f>
        <v>#REF!</v>
      </c>
      <c r="N593" s="41" t="e">
        <f>'Conventional - Coal'!#REF!</f>
        <v>#REF!</v>
      </c>
      <c r="O593" s="41" t="e">
        <f>'Conventional - Coal'!#REF!</f>
        <v>#REF!</v>
      </c>
      <c r="P593" s="41" t="e">
        <f>'Conventional - Coal'!#REF!</f>
        <v>#REF!</v>
      </c>
      <c r="Q593" s="41" t="e">
        <f>'Conventional - Coal'!#REF!</f>
        <v>#REF!</v>
      </c>
      <c r="R593" s="41" t="e">
        <f>'Conventional - Coal'!#REF!</f>
        <v>#REF!</v>
      </c>
      <c r="S593" s="124"/>
      <c r="T593" s="124"/>
      <c r="U593" s="124"/>
      <c r="V593" s="124">
        <f>'Conventional - Coal'!L72</f>
        <v>140.21827673515745</v>
      </c>
      <c r="W593" s="124">
        <f>'Conventional - Coal'!L217</f>
        <v>139.72923979556458</v>
      </c>
      <c r="X593" s="124">
        <f>'Conventional - Coal'!M217</f>
        <v>140.1391774880646</v>
      </c>
      <c r="Y593" s="124">
        <f>'Conventional - Coal'!N217</f>
        <v>140.0960890328646</v>
      </c>
      <c r="Z593" s="124">
        <f>'Conventional - Coal'!O217</f>
        <v>140.4282240318646</v>
      </c>
      <c r="AA593" s="124">
        <f>'Conventional - Coal'!P217</f>
        <v>140.72221714771459</v>
      </c>
      <c r="AB593" s="124">
        <f>'Conventional - Coal'!Q217</f>
        <v>140.82812987036459</v>
      </c>
      <c r="AC593" s="124">
        <f>'Conventional - Coal'!R217</f>
        <v>140.7955649960646</v>
      </c>
      <c r="AD593" s="124">
        <f>'Conventional - Coal'!S217</f>
        <v>140.80699665686458</v>
      </c>
      <c r="AE593" s="124">
        <f>'Conventional - Coal'!T217</f>
        <v>140.8478815673646</v>
      </c>
      <c r="AF593" s="124">
        <f>'Conventional - Coal'!U217</f>
        <v>140.8377400121646</v>
      </c>
      <c r="AG593" s="124">
        <f>'Conventional - Coal'!V217</f>
        <v>140.87027260946459</v>
      </c>
      <c r="AH593" s="124">
        <f>'Conventional - Coal'!W217</f>
        <v>140.91124685011459</v>
      </c>
      <c r="AI593" s="124">
        <f>'Conventional - Coal'!X217</f>
        <v>141.16382442361459</v>
      </c>
      <c r="AJ593" s="124">
        <f>'Conventional - Coal'!Y217</f>
        <v>141.38733463011459</v>
      </c>
      <c r="AK593" s="124">
        <f>'Conventional - Coal'!Z217</f>
        <v>141.60033400411459</v>
      </c>
      <c r="AL593" s="124">
        <f>'Conventional - Coal'!AA217</f>
        <v>141.79995664236458</v>
      </c>
      <c r="AM593" s="124">
        <f>'Conventional - Coal'!AB217</f>
        <v>142.0586970421146</v>
      </c>
      <c r="AN593" s="124">
        <f>'Conventional - Coal'!AC217</f>
        <v>142.23878011836459</v>
      </c>
      <c r="AO593" s="124">
        <f>'Conventional - Coal'!AD217</f>
        <v>142.42757433061459</v>
      </c>
      <c r="AP593" s="124">
        <f>'Conventional - Coal'!AE217</f>
        <v>142.6259644036146</v>
      </c>
      <c r="AQ593" s="124">
        <f>'Conventional - Coal'!AF217</f>
        <v>142.8064784996146</v>
      </c>
      <c r="AR593" s="124">
        <f>'Conventional - Coal'!AG217</f>
        <v>142.99991562636458</v>
      </c>
      <c r="AS593" s="124">
        <f>'Conventional - Coal'!AH217</f>
        <v>143.19708825761461</v>
      </c>
      <c r="AT593" s="124">
        <f>'Conventional - Coal'!AI217</f>
        <v>143.3700859741146</v>
      </c>
      <c r="AU593" s="124">
        <f>'Conventional - Coal'!AJ217</f>
        <v>143.53488675361459</v>
      </c>
      <c r="AV593" s="124">
        <f>'Conventional - Coal'!AK217</f>
        <v>143.7842430216146</v>
      </c>
      <c r="AW593" s="124">
        <f>'Conventional - Coal'!AL217</f>
        <v>144.05554348811461</v>
      </c>
      <c r="AX593" s="124">
        <f>'Conventional - Coal'!AM217</f>
        <v>144.05554348811461</v>
      </c>
      <c r="AY593" s="124">
        <f>'Conventional - Coal'!AN217</f>
        <v>144.05554348811461</v>
      </c>
      <c r="AZ593" s="124">
        <f>'Conventional - Coal'!AO217</f>
        <v>144.05554348811461</v>
      </c>
      <c r="BA593" s="124">
        <f>'Conventional - Coal'!AP217</f>
        <v>144.05554348811461</v>
      </c>
      <c r="BB593" s="124">
        <f>'Conventional - Coal'!AQ217</f>
        <v>144.05554348811461</v>
      </c>
      <c r="BC593" s="124">
        <f>'Conventional - Coal'!AR217</f>
        <v>144.05554348811461</v>
      </c>
      <c r="BD593" s="124">
        <f>'Conventional - Coal'!AS217</f>
        <v>144.05554348811461</v>
      </c>
      <c r="BE593" s="124">
        <f>'Conventional - Coal'!AT217</f>
        <v>144.05554348811461</v>
      </c>
      <c r="BF593" s="124">
        <f>'Conventional - Coal'!AU217</f>
        <v>144.05554348811461</v>
      </c>
      <c r="BG593" s="124">
        <f>'Conventional - Coal'!AV217</f>
        <v>144.05554348811461</v>
      </c>
    </row>
    <row r="594" spans="2:59" ht="15.75" thickBot="1">
      <c r="B594" s="788"/>
      <c r="C594" s="4"/>
      <c r="D594" s="802"/>
      <c r="E594" s="515" t="str">
        <f>'Conventional - Coal'!K218</f>
        <v>Coal-IGCC - High</v>
      </c>
      <c r="F594" s="41"/>
      <c r="G594" s="41"/>
      <c r="H594" s="41"/>
      <c r="I594" s="41"/>
      <c r="J594" s="41"/>
      <c r="K594" s="41"/>
      <c r="L594" s="41"/>
      <c r="M594" s="41"/>
      <c r="N594" s="41"/>
      <c r="O594" s="41"/>
      <c r="P594" s="41"/>
      <c r="Q594" s="41"/>
      <c r="R594" s="41"/>
      <c r="S594" s="125"/>
      <c r="T594" s="125"/>
      <c r="U594" s="125"/>
      <c r="V594" s="125"/>
      <c r="W594" s="125">
        <f>'Conventional - Coal'!L218</f>
        <v>139.9459018072146</v>
      </c>
      <c r="X594" s="125">
        <f>'Conventional - Coal'!M218</f>
        <v>140.68230731726459</v>
      </c>
      <c r="Y594" s="125">
        <f>'Conventional - Coal'!N218</f>
        <v>141.06905605586459</v>
      </c>
      <c r="Z594" s="125">
        <f>'Conventional - Coal'!O218</f>
        <v>141.9025749084646</v>
      </c>
      <c r="AA594" s="125">
        <f>'Conventional - Coal'!P218</f>
        <v>142.5076058220146</v>
      </c>
      <c r="AB594" s="125">
        <f>'Conventional - Coal'!Q218</f>
        <v>143.03425475111459</v>
      </c>
      <c r="AC594" s="125">
        <f>'Conventional - Coal'!R218</f>
        <v>143.51114253381459</v>
      </c>
      <c r="AD594" s="125">
        <f>'Conventional - Coal'!S218</f>
        <v>144.02256448366458</v>
      </c>
      <c r="AE594" s="125">
        <f>'Conventional - Coal'!T218</f>
        <v>144.5107172438646</v>
      </c>
      <c r="AF594" s="125">
        <f>'Conventional - Coal'!U218</f>
        <v>145.04030340026461</v>
      </c>
      <c r="AG594" s="125">
        <f>'Conventional - Coal'!V218</f>
        <v>145.52164204931461</v>
      </c>
      <c r="AH594" s="125">
        <f>'Conventional - Coal'!W218</f>
        <v>146.07349477836459</v>
      </c>
      <c r="AI594" s="125">
        <f>'Conventional - Coal'!X218</f>
        <v>146.9888899863646</v>
      </c>
      <c r="AJ594" s="125">
        <f>'Conventional - Coal'!Y218</f>
        <v>147.97966828011459</v>
      </c>
      <c r="AK594" s="125">
        <f>'Conventional - Coal'!Z218</f>
        <v>148.7999064261146</v>
      </c>
      <c r="AL594" s="125">
        <f>'Conventional - Coal'!AA218</f>
        <v>149.7341530768646</v>
      </c>
      <c r="AM594" s="125">
        <f>'Conventional - Coal'!AB218</f>
        <v>150.6028544786146</v>
      </c>
      <c r="AN594" s="125">
        <f>'Conventional - Coal'!AC218</f>
        <v>151.4490974828646</v>
      </c>
      <c r="AO594" s="125">
        <f>'Conventional - Coal'!AD218</f>
        <v>152.3037869618646</v>
      </c>
      <c r="AP594" s="125">
        <f>'Conventional - Coal'!AE218</f>
        <v>153.2059717926146</v>
      </c>
      <c r="AQ594" s="125">
        <f>'Conventional - Coal'!AF218</f>
        <v>154.10202404411459</v>
      </c>
      <c r="AR594" s="125">
        <f>'Conventional - Coal'!AG218</f>
        <v>155.08894584536461</v>
      </c>
      <c r="AS594" s="125">
        <f>'Conventional - Coal'!AH218</f>
        <v>156.10721110036459</v>
      </c>
      <c r="AT594" s="125">
        <f>'Conventional - Coal'!AI218</f>
        <v>157.25797333886459</v>
      </c>
      <c r="AU594" s="125">
        <f>'Conventional - Coal'!AJ218</f>
        <v>158.1533525946146</v>
      </c>
      <c r="AV594" s="125">
        <f>'Conventional - Coal'!AK218</f>
        <v>159.27749747311458</v>
      </c>
      <c r="AW594" s="125">
        <f>'Conventional - Coal'!AL218</f>
        <v>160.43476281661458</v>
      </c>
      <c r="AX594" s="125">
        <f>'Conventional - Coal'!AM218</f>
        <v>160.43476281661458</v>
      </c>
      <c r="AY594" s="125">
        <f>'Conventional - Coal'!AN218</f>
        <v>160.43476281661458</v>
      </c>
      <c r="AZ594" s="125">
        <f>'Conventional - Coal'!AO218</f>
        <v>160.43476281661458</v>
      </c>
      <c r="BA594" s="125">
        <f>'Conventional - Coal'!AP218</f>
        <v>160.43476281661458</v>
      </c>
      <c r="BB594" s="125">
        <f>'Conventional - Coal'!AQ218</f>
        <v>160.43476281661458</v>
      </c>
      <c r="BC594" s="125">
        <f>'Conventional - Coal'!AR218</f>
        <v>160.43476281661458</v>
      </c>
      <c r="BD594" s="125">
        <f>'Conventional - Coal'!AS218</f>
        <v>160.43476281661458</v>
      </c>
      <c r="BE594" s="125">
        <f>'Conventional - Coal'!AT218</f>
        <v>160.43476281661458</v>
      </c>
      <c r="BF594" s="125">
        <f>'Conventional - Coal'!AU218</f>
        <v>160.43476281661458</v>
      </c>
      <c r="BG594" s="125">
        <f>'Conventional - Coal'!AV218</f>
        <v>160.43476281661458</v>
      </c>
    </row>
    <row r="595" spans="2:59">
      <c r="B595" s="788"/>
      <c r="C595" s="4"/>
      <c r="D595" s="802"/>
      <c r="E595" s="513" t="str">
        <f>'Conventional - Coal'!K219</f>
        <v>Coal-CCS - Low</v>
      </c>
      <c r="F595" s="41"/>
      <c r="G595" s="41"/>
      <c r="H595" s="41"/>
      <c r="I595" s="41"/>
      <c r="J595" s="41"/>
      <c r="K595" s="41"/>
      <c r="L595" s="41"/>
      <c r="M595" s="41"/>
      <c r="N595" s="41"/>
      <c r="O595" s="41"/>
      <c r="P595" s="41"/>
      <c r="Q595" s="41"/>
      <c r="R595" s="41"/>
      <c r="S595" s="123"/>
      <c r="T595" s="123"/>
      <c r="U595" s="123"/>
      <c r="V595" s="123"/>
      <c r="W595" s="123"/>
      <c r="X595" s="123"/>
      <c r="Y595" s="123"/>
      <c r="Z595" s="123">
        <f>'Conventional - Coal'!O219</f>
        <v>217.90827246279406</v>
      </c>
      <c r="AA595" s="123">
        <f>'Conventional - Coal'!P219</f>
        <v>216.01551467104338</v>
      </c>
      <c r="AB595" s="123">
        <f>'Conventional - Coal'!Q219</f>
        <v>213.48912172034744</v>
      </c>
      <c r="AC595" s="123">
        <f>'Conventional - Coal'!R219</f>
        <v>209.71440295801483</v>
      </c>
      <c r="AD595" s="123">
        <f>'Conventional - Coal'!S219</f>
        <v>208.08170585513184</v>
      </c>
      <c r="AE595" s="123">
        <f>'Conventional - Coal'!T219</f>
        <v>206.54522481222273</v>
      </c>
      <c r="AF595" s="123">
        <f>'Conventional - Coal'!U219</f>
        <v>204.88132172881839</v>
      </c>
      <c r="AG595" s="123">
        <f>'Conventional - Coal'!V219</f>
        <v>203.08063924283115</v>
      </c>
      <c r="AH595" s="123">
        <f>'Conventional - Coal'!W219</f>
        <v>201.44697402470604</v>
      </c>
      <c r="AI595" s="123">
        <f>'Conventional - Coal'!X219</f>
        <v>199.95258934010479</v>
      </c>
      <c r="AJ595" s="123">
        <f>'Conventional - Coal'!Y219</f>
        <v>198.87480631055223</v>
      </c>
      <c r="AK595" s="123">
        <f>'Conventional - Coal'!Z219</f>
        <v>197.67360045816238</v>
      </c>
      <c r="AL595" s="123">
        <f>'Conventional - Coal'!AA219</f>
        <v>196.34546028249969</v>
      </c>
      <c r="AM595" s="123">
        <f>'Conventional - Coal'!AB219</f>
        <v>195.05435345368389</v>
      </c>
      <c r="AN595" s="123">
        <f>'Conventional - Coal'!AC219</f>
        <v>193.8763045715456</v>
      </c>
      <c r="AO595" s="123">
        <f>'Conventional - Coal'!AD219</f>
        <v>192.68973714022644</v>
      </c>
      <c r="AP595" s="123">
        <f>'Conventional - Coal'!AE219</f>
        <v>191.6363546584856</v>
      </c>
      <c r="AQ595" s="123">
        <f>'Conventional - Coal'!AF219</f>
        <v>190.47186256556199</v>
      </c>
      <c r="AR595" s="123">
        <f>'Conventional - Coal'!AG219</f>
        <v>189.5016442875274</v>
      </c>
      <c r="AS595" s="123">
        <f>'Conventional - Coal'!AH219</f>
        <v>188.32926376551677</v>
      </c>
      <c r="AT595" s="123">
        <f>'Conventional - Coal'!AI219</f>
        <v>187.31225325058523</v>
      </c>
      <c r="AU595" s="123">
        <f>'Conventional - Coal'!AJ219</f>
        <v>186.31694829211361</v>
      </c>
      <c r="AV595" s="123">
        <f>'Conventional - Coal'!AK219</f>
        <v>185.31140239453282</v>
      </c>
      <c r="AW595" s="123">
        <f>'Conventional - Coal'!AL219</f>
        <v>184.23334243284978</v>
      </c>
      <c r="AX595" s="123">
        <f>'Conventional - Coal'!AM219</f>
        <v>184.23334243284978</v>
      </c>
      <c r="AY595" s="123">
        <f>'Conventional - Coal'!AN219</f>
        <v>184.23334243284978</v>
      </c>
      <c r="AZ595" s="123">
        <f>'Conventional - Coal'!AO219</f>
        <v>184.23334243284978</v>
      </c>
      <c r="BA595" s="123">
        <f>'Conventional - Coal'!AP219</f>
        <v>184.23334243284978</v>
      </c>
      <c r="BB595" s="123">
        <f>'Conventional - Coal'!AQ219</f>
        <v>184.23334243284978</v>
      </c>
      <c r="BC595" s="123">
        <f>'Conventional - Coal'!AR219</f>
        <v>184.23334243284978</v>
      </c>
      <c r="BD595" s="123">
        <f>'Conventional - Coal'!AS219</f>
        <v>184.23334243284978</v>
      </c>
      <c r="BE595" s="123">
        <f>'Conventional - Coal'!AT219</f>
        <v>184.23334243284978</v>
      </c>
      <c r="BF595" s="123">
        <f>'Conventional - Coal'!AU219</f>
        <v>184.23334243284978</v>
      </c>
      <c r="BG595" s="123">
        <f>'Conventional - Coal'!AV219</f>
        <v>184.23334243284978</v>
      </c>
    </row>
    <row r="596" spans="2:59">
      <c r="B596" s="788"/>
      <c r="C596" s="4"/>
      <c r="D596" s="802"/>
      <c r="E596" s="514" t="str">
        <f>'Conventional - Coal'!K220</f>
        <v>Coal-CCS - Mid</v>
      </c>
      <c r="F596" s="41" t="e">
        <f>'Conventional - Coal'!#REF!</f>
        <v>#REF!</v>
      </c>
      <c r="G596" s="41" t="e">
        <f>'Conventional - Coal'!#REF!</f>
        <v>#REF!</v>
      </c>
      <c r="H596" s="41" t="e">
        <f>'Conventional - Coal'!#REF!</f>
        <v>#REF!</v>
      </c>
      <c r="I596" s="41" t="e">
        <f>'Conventional - Coal'!#REF!</f>
        <v>#REF!</v>
      </c>
      <c r="J596" s="41" t="e">
        <f>'Conventional - Coal'!#REF!</f>
        <v>#REF!</v>
      </c>
      <c r="K596" s="41" t="e">
        <f>'Conventional - Coal'!#REF!</f>
        <v>#REF!</v>
      </c>
      <c r="L596" s="41" t="e">
        <f>'Conventional - Coal'!#REF!</f>
        <v>#REF!</v>
      </c>
      <c r="M596" s="41" t="e">
        <f>'Conventional - Coal'!#REF!</f>
        <v>#REF!</v>
      </c>
      <c r="N596" s="41" t="e">
        <f>'Conventional - Coal'!#REF!</f>
        <v>#REF!</v>
      </c>
      <c r="O596" s="41" t="e">
        <f>'Conventional - Coal'!#REF!</f>
        <v>#REF!</v>
      </c>
      <c r="P596" s="41" t="e">
        <f>'Conventional - Coal'!#REF!</f>
        <v>#REF!</v>
      </c>
      <c r="Q596" s="41" t="e">
        <f>'Conventional - Coal'!#REF!</f>
        <v>#REF!</v>
      </c>
      <c r="R596" s="41" t="e">
        <f>'Conventional - Coal'!#REF!</f>
        <v>#REF!</v>
      </c>
      <c r="S596" s="124"/>
      <c r="T596" s="124"/>
      <c r="U596" s="124"/>
      <c r="V596" s="124">
        <f>'Conventional - Coal'!L73</f>
        <v>226.0421054961318</v>
      </c>
      <c r="W596" s="124"/>
      <c r="X596" s="124"/>
      <c r="Y596" s="124"/>
      <c r="Z596" s="124">
        <f>'Conventional - Coal'!O220</f>
        <v>219.45508948769407</v>
      </c>
      <c r="AA596" s="124">
        <f>'Conventional - Coal'!P220</f>
        <v>217.95577971874337</v>
      </c>
      <c r="AB596" s="124">
        <f>'Conventional - Coal'!Q220</f>
        <v>215.83734289634742</v>
      </c>
      <c r="AC596" s="124">
        <f>'Conventional - Coal'!R220</f>
        <v>212.45632263851485</v>
      </c>
      <c r="AD596" s="124">
        <f>'Conventional - Coal'!S220</f>
        <v>211.28459438313183</v>
      </c>
      <c r="AE596" s="124">
        <f>'Conventional - Coal'!T220</f>
        <v>210.10848679632272</v>
      </c>
      <c r="AF596" s="124">
        <f>'Conventional - Coal'!U220</f>
        <v>208.7791543465184</v>
      </c>
      <c r="AG596" s="124">
        <f>'Conventional - Coal'!V220</f>
        <v>207.41623472243117</v>
      </c>
      <c r="AH596" s="124">
        <f>'Conventional - Coal'!W220</f>
        <v>206.14248463715603</v>
      </c>
      <c r="AI596" s="124">
        <f>'Conventional - Coal'!X220</f>
        <v>205.1203728753548</v>
      </c>
      <c r="AJ596" s="124">
        <f>'Conventional - Coal'!Y220</f>
        <v>204.46138708760225</v>
      </c>
      <c r="AK596" s="124">
        <f>'Conventional - Coal'!Z220</f>
        <v>203.70757194051239</v>
      </c>
      <c r="AL596" s="124">
        <f>'Conventional - Coal'!AA220</f>
        <v>202.78940636274967</v>
      </c>
      <c r="AM596" s="124">
        <f>'Conventional - Coal'!AB220</f>
        <v>201.97607184853388</v>
      </c>
      <c r="AN596" s="124">
        <f>'Conventional - Coal'!AC220</f>
        <v>201.20045698719559</v>
      </c>
      <c r="AO596" s="124">
        <f>'Conventional - Coal'!AD220</f>
        <v>200.41298345527645</v>
      </c>
      <c r="AP596" s="124">
        <f>'Conventional - Coal'!AE220</f>
        <v>199.76912853498561</v>
      </c>
      <c r="AQ596" s="124">
        <f>'Conventional - Coal'!AF220</f>
        <v>198.998256253612</v>
      </c>
      <c r="AR596" s="124">
        <f>'Conventional - Coal'!AG220</f>
        <v>198.40854190637739</v>
      </c>
      <c r="AS596" s="124">
        <f>'Conventional - Coal'!AH220</f>
        <v>197.64373210701677</v>
      </c>
      <c r="AT596" s="124">
        <f>'Conventional - Coal'!AI220</f>
        <v>196.99232993098522</v>
      </c>
      <c r="AU596" s="124">
        <f>'Conventional - Coal'!AJ220</f>
        <v>196.35815451226358</v>
      </c>
      <c r="AV596" s="124">
        <f>'Conventional - Coal'!AK220</f>
        <v>195.79938359053281</v>
      </c>
      <c r="AW596" s="124">
        <f>'Conventional - Coal'!AL220</f>
        <v>195.17585848269977</v>
      </c>
      <c r="AX596" s="124">
        <f>'Conventional - Coal'!AM220</f>
        <v>195.17585848269977</v>
      </c>
      <c r="AY596" s="124">
        <f>'Conventional - Coal'!AN220</f>
        <v>195.17585848269977</v>
      </c>
      <c r="AZ596" s="124">
        <f>'Conventional - Coal'!AO220</f>
        <v>195.17585848269977</v>
      </c>
      <c r="BA596" s="124">
        <f>'Conventional - Coal'!AP220</f>
        <v>195.17585848269977</v>
      </c>
      <c r="BB596" s="124">
        <f>'Conventional - Coal'!AQ220</f>
        <v>195.17585848269977</v>
      </c>
      <c r="BC596" s="124">
        <f>'Conventional - Coal'!AR220</f>
        <v>195.17585848269977</v>
      </c>
      <c r="BD596" s="124">
        <f>'Conventional - Coal'!AS220</f>
        <v>195.17585848269977</v>
      </c>
      <c r="BE596" s="124">
        <f>'Conventional - Coal'!AT220</f>
        <v>195.17585848269977</v>
      </c>
      <c r="BF596" s="124">
        <f>'Conventional - Coal'!AU220</f>
        <v>195.17585848269977</v>
      </c>
      <c r="BG596" s="124">
        <f>'Conventional - Coal'!AV220</f>
        <v>195.17585848269977</v>
      </c>
    </row>
    <row r="597" spans="2:59" ht="15.75" thickBot="1">
      <c r="B597" s="788"/>
      <c r="C597" s="4"/>
      <c r="D597" s="802"/>
      <c r="E597" s="515" t="str">
        <f>'Conventional - Coal'!K221</f>
        <v>Coal-CCS - High</v>
      </c>
      <c r="F597" s="387"/>
      <c r="G597" s="387"/>
      <c r="H597" s="387"/>
      <c r="I597" s="387"/>
      <c r="J597" s="387"/>
      <c r="K597" s="387"/>
      <c r="L597" s="387"/>
      <c r="M597" s="387"/>
      <c r="N597" s="387"/>
      <c r="O597" s="387"/>
      <c r="P597" s="387"/>
      <c r="Q597" s="387"/>
      <c r="R597" s="387"/>
      <c r="S597" s="125"/>
      <c r="T597" s="125"/>
      <c r="U597" s="125"/>
      <c r="V597" s="125"/>
      <c r="W597" s="125"/>
      <c r="X597" s="125"/>
      <c r="Y597" s="125"/>
      <c r="Z597" s="125">
        <f>'Conventional - Coal'!O221</f>
        <v>221.19453300959407</v>
      </c>
      <c r="AA597" s="125">
        <f>'Conventional - Coal'!P221</f>
        <v>220.05022072894337</v>
      </c>
      <c r="AB597" s="125">
        <f>'Conventional - Coal'!Q221</f>
        <v>218.40699275744743</v>
      </c>
      <c r="AC597" s="125">
        <f>'Conventional - Coal'!R221</f>
        <v>215.59631699601485</v>
      </c>
      <c r="AD597" s="125">
        <f>'Conventional - Coal'!S221</f>
        <v>214.98373732013184</v>
      </c>
      <c r="AE597" s="125">
        <f>'Conventional - Coal'!T221</f>
        <v>214.28982778287272</v>
      </c>
      <c r="AF597" s="125">
        <f>'Conventional - Coal'!U221</f>
        <v>213.53875041466839</v>
      </c>
      <c r="AG597" s="125">
        <f>'Conventional - Coal'!V221</f>
        <v>212.64825320258117</v>
      </c>
      <c r="AH597" s="125">
        <f>'Conventional - Coal'!W221</f>
        <v>211.90064306450603</v>
      </c>
      <c r="AI597" s="125">
        <f>'Conventional - Coal'!X221</f>
        <v>211.61786211380479</v>
      </c>
      <c r="AJ597" s="125">
        <f>'Conventional - Coal'!Y221</f>
        <v>211.81471495760223</v>
      </c>
      <c r="AK597" s="125">
        <f>'Conventional - Coal'!Z221</f>
        <v>211.7382359441124</v>
      </c>
      <c r="AL597" s="125">
        <f>'Conventional - Coal'!AA221</f>
        <v>211.63949661384967</v>
      </c>
      <c r="AM597" s="125">
        <f>'Conventional - Coal'!AB221</f>
        <v>211.50653470723387</v>
      </c>
      <c r="AN597" s="125">
        <f>'Conventional - Coal'!AC221</f>
        <v>211.4739787722956</v>
      </c>
      <c r="AO597" s="125">
        <f>'Conventional - Coal'!AD221</f>
        <v>211.42926895402644</v>
      </c>
      <c r="AP597" s="125">
        <f>'Conventional - Coal'!AE221</f>
        <v>211.5704522131856</v>
      </c>
      <c r="AQ597" s="125">
        <f>'Conventional - Coal'!AF221</f>
        <v>211.597717122712</v>
      </c>
      <c r="AR597" s="125">
        <f>'Conventional - Coal'!AG221</f>
        <v>211.89308433857738</v>
      </c>
      <c r="AS597" s="125">
        <f>'Conventional - Coal'!AH221</f>
        <v>212.04415100946679</v>
      </c>
      <c r="AT597" s="125">
        <f>'Conventional - Coal'!AI221</f>
        <v>212.48338281703522</v>
      </c>
      <c r="AU597" s="125">
        <f>'Conventional - Coal'!AJ221</f>
        <v>212.6641211080636</v>
      </c>
      <c r="AV597" s="125">
        <f>'Conventional - Coal'!AK221</f>
        <v>213.08112110623281</v>
      </c>
      <c r="AW597" s="125">
        <f>'Conventional - Coal'!AL221</f>
        <v>213.44583333099979</v>
      </c>
      <c r="AX597" s="125">
        <f>'Conventional - Coal'!AM221</f>
        <v>213.44583333099979</v>
      </c>
      <c r="AY597" s="125">
        <f>'Conventional - Coal'!AN221</f>
        <v>213.44583333099979</v>
      </c>
      <c r="AZ597" s="125">
        <f>'Conventional - Coal'!AO221</f>
        <v>213.44583333099979</v>
      </c>
      <c r="BA597" s="125">
        <f>'Conventional - Coal'!AP221</f>
        <v>213.44583333099979</v>
      </c>
      <c r="BB597" s="125">
        <f>'Conventional - Coal'!AQ221</f>
        <v>213.44583333099979</v>
      </c>
      <c r="BC597" s="125">
        <f>'Conventional - Coal'!AR221</f>
        <v>213.44583333099979</v>
      </c>
      <c r="BD597" s="125">
        <f>'Conventional - Coal'!AS221</f>
        <v>213.44583333099979</v>
      </c>
      <c r="BE597" s="125">
        <f>'Conventional - Coal'!AT221</f>
        <v>213.44583333099979</v>
      </c>
      <c r="BF597" s="125">
        <f>'Conventional - Coal'!AU221</f>
        <v>213.44583333099979</v>
      </c>
      <c r="BG597" s="125">
        <f>'Conventional - Coal'!AV221</f>
        <v>213.44583333099979</v>
      </c>
    </row>
    <row r="599" spans="2:59" ht="15.75" thickBot="1">
      <c r="F599" s="24">
        <f t="shared" ref="F599:AN599" si="58">F4</f>
        <v>2000</v>
      </c>
      <c r="G599" s="24">
        <f t="shared" si="58"/>
        <v>2001</v>
      </c>
      <c r="H599" s="24">
        <f t="shared" si="58"/>
        <v>2002</v>
      </c>
      <c r="I599" s="24">
        <f t="shared" si="58"/>
        <v>2003</v>
      </c>
      <c r="J599" s="24">
        <f t="shared" si="58"/>
        <v>2004</v>
      </c>
      <c r="K599" s="24">
        <f t="shared" si="58"/>
        <v>2005</v>
      </c>
      <c r="L599" s="24">
        <f t="shared" si="58"/>
        <v>2006</v>
      </c>
      <c r="M599" s="24">
        <f t="shared" si="58"/>
        <v>2007</v>
      </c>
      <c r="N599" s="24">
        <f t="shared" si="58"/>
        <v>2008</v>
      </c>
      <c r="O599" s="24">
        <f t="shared" si="58"/>
        <v>2009</v>
      </c>
      <c r="P599" s="24">
        <f t="shared" si="58"/>
        <v>2010</v>
      </c>
      <c r="Q599" s="24">
        <f t="shared" si="58"/>
        <v>2011</v>
      </c>
      <c r="R599" s="24">
        <f t="shared" si="58"/>
        <v>2012</v>
      </c>
      <c r="S599" s="24">
        <v>2010</v>
      </c>
      <c r="T599" s="24">
        <v>2011</v>
      </c>
      <c r="U599" s="24">
        <v>2012</v>
      </c>
      <c r="V599" s="364">
        <f t="shared" si="58"/>
        <v>2013</v>
      </c>
      <c r="W599" s="24">
        <f t="shared" si="58"/>
        <v>2014</v>
      </c>
      <c r="X599" s="24">
        <f t="shared" si="58"/>
        <v>2015</v>
      </c>
      <c r="Y599" s="24">
        <f t="shared" si="58"/>
        <v>2016</v>
      </c>
      <c r="Z599" s="24">
        <f t="shared" si="58"/>
        <v>2017</v>
      </c>
      <c r="AA599" s="24">
        <f t="shared" si="58"/>
        <v>2018</v>
      </c>
      <c r="AB599" s="24">
        <f t="shared" si="58"/>
        <v>2019</v>
      </c>
      <c r="AC599" s="24">
        <f t="shared" si="58"/>
        <v>2020</v>
      </c>
      <c r="AD599" s="24">
        <f t="shared" si="58"/>
        <v>2021</v>
      </c>
      <c r="AE599" s="24">
        <f t="shared" si="58"/>
        <v>2022</v>
      </c>
      <c r="AF599" s="24">
        <f t="shared" si="58"/>
        <v>2023</v>
      </c>
      <c r="AG599" s="24">
        <f t="shared" si="58"/>
        <v>2024</v>
      </c>
      <c r="AH599" s="24">
        <f t="shared" si="58"/>
        <v>2025</v>
      </c>
      <c r="AI599" s="24">
        <f t="shared" si="58"/>
        <v>2026</v>
      </c>
      <c r="AJ599" s="24">
        <f t="shared" si="58"/>
        <v>2027</v>
      </c>
      <c r="AK599" s="24">
        <f t="shared" si="58"/>
        <v>2028</v>
      </c>
      <c r="AL599" s="24">
        <f t="shared" si="58"/>
        <v>2029</v>
      </c>
      <c r="AM599" s="24">
        <f t="shared" si="58"/>
        <v>2030</v>
      </c>
      <c r="AN599" s="24">
        <f t="shared" si="58"/>
        <v>2031</v>
      </c>
      <c r="AO599" s="24">
        <f t="shared" ref="AO599:BF599" si="59">AO4</f>
        <v>2032</v>
      </c>
      <c r="AP599" s="24">
        <f t="shared" si="59"/>
        <v>2033</v>
      </c>
      <c r="AQ599" s="24">
        <f t="shared" si="59"/>
        <v>2034</v>
      </c>
      <c r="AR599" s="24">
        <f t="shared" si="59"/>
        <v>2035</v>
      </c>
      <c r="AS599" s="24">
        <f t="shared" si="59"/>
        <v>2036</v>
      </c>
      <c r="AT599" s="24">
        <f t="shared" si="59"/>
        <v>2037</v>
      </c>
      <c r="AU599" s="24">
        <f t="shared" si="59"/>
        <v>2038</v>
      </c>
      <c r="AV599" s="24">
        <f t="shared" si="59"/>
        <v>2039</v>
      </c>
      <c r="AW599" s="24">
        <f t="shared" si="59"/>
        <v>2040</v>
      </c>
      <c r="AX599" s="24">
        <f t="shared" si="59"/>
        <v>2041</v>
      </c>
      <c r="AY599" s="24">
        <f t="shared" si="59"/>
        <v>2042</v>
      </c>
      <c r="AZ599" s="24">
        <f t="shared" si="59"/>
        <v>2043</v>
      </c>
      <c r="BA599" s="24">
        <f t="shared" si="59"/>
        <v>2044</v>
      </c>
      <c r="BB599" s="24">
        <f t="shared" si="59"/>
        <v>2045</v>
      </c>
      <c r="BC599" s="24">
        <f t="shared" si="59"/>
        <v>2046</v>
      </c>
      <c r="BD599" s="24">
        <f t="shared" si="59"/>
        <v>2047</v>
      </c>
      <c r="BE599" s="24">
        <f t="shared" si="59"/>
        <v>2048</v>
      </c>
      <c r="BF599" s="24">
        <f t="shared" si="59"/>
        <v>2049</v>
      </c>
      <c r="BG599" s="24">
        <f t="shared" ref="BG599" si="60">BG4</f>
        <v>2050</v>
      </c>
    </row>
    <row r="600" spans="2:59">
      <c r="B600" s="876" t="s">
        <v>686</v>
      </c>
      <c r="D600" s="802" t="s">
        <v>672</v>
      </c>
      <c r="E600" s="513" t="str">
        <f>'Conventional - Coal'!K117</f>
        <v>Coal-new - Low</v>
      </c>
      <c r="F600" s="24"/>
      <c r="G600" s="24"/>
      <c r="H600" s="24"/>
      <c r="I600" s="24"/>
      <c r="J600" s="24"/>
      <c r="K600" s="24"/>
      <c r="L600" s="24"/>
      <c r="M600" s="24"/>
      <c r="N600" s="24"/>
      <c r="O600" s="24"/>
      <c r="P600" s="24"/>
      <c r="Q600" s="24"/>
      <c r="R600" s="24"/>
      <c r="S600" s="123"/>
      <c r="T600" s="123"/>
      <c r="U600" s="123"/>
      <c r="V600" s="123"/>
      <c r="W600" s="123"/>
      <c r="X600" s="123"/>
      <c r="Y600" s="123">
        <f>'Conventional - Coal'!N117</f>
        <v>4027.7236249961293</v>
      </c>
      <c r="Z600" s="123">
        <f>'Conventional - Coal'!O117</f>
        <v>3871.4234863994548</v>
      </c>
      <c r="AA600" s="123">
        <f>'Conventional - Coal'!P117</f>
        <v>3844.7698085757793</v>
      </c>
      <c r="AB600" s="123">
        <f>'Conventional - Coal'!Q117</f>
        <v>3830.6767925139579</v>
      </c>
      <c r="AC600" s="123">
        <f>'Conventional - Coal'!R117</f>
        <v>3812.7412819575211</v>
      </c>
      <c r="AD600" s="123">
        <f>'Conventional - Coal'!S117</f>
        <v>3798.3232210441915</v>
      </c>
      <c r="AE600" s="123">
        <f>'Conventional - Coal'!T117</f>
        <v>3784.5552498338784</v>
      </c>
      <c r="AF600" s="123">
        <f>'Conventional - Coal'!U117</f>
        <v>3768.6048346205812</v>
      </c>
      <c r="AG600" s="123">
        <f>'Conventional - Coal'!V117</f>
        <v>3750.4023229361201</v>
      </c>
      <c r="AH600" s="123">
        <f>'Conventional - Coal'!W117</f>
        <v>3735.252911106897</v>
      </c>
      <c r="AI600" s="123">
        <f>'Conventional - Coal'!X117</f>
        <v>3715.7037850376164</v>
      </c>
      <c r="AJ600" s="123">
        <f>'Conventional - Coal'!Y117</f>
        <v>3704.2343452772539</v>
      </c>
      <c r="AK600" s="123">
        <f>'Conventional - Coal'!Z117</f>
        <v>3692.5675568570473</v>
      </c>
      <c r="AL600" s="123">
        <f>'Conventional - Coal'!AA117</f>
        <v>3678.1959309225044</v>
      </c>
      <c r="AM600" s="123">
        <f>'Conventional - Coal'!AB117</f>
        <v>3664.3118722652248</v>
      </c>
      <c r="AN600" s="123">
        <f>'Conventional - Coal'!AC117</f>
        <v>3651.310078204895</v>
      </c>
      <c r="AO600" s="123">
        <f>'Conventional - Coal'!AD117</f>
        <v>3637.7278469097296</v>
      </c>
      <c r="AP600" s="123">
        <f>'Conventional - Coal'!AE117</f>
        <v>3627.2335417038921</v>
      </c>
      <c r="AQ600" s="123">
        <f>'Conventional - Coal'!AF117</f>
        <v>3614.080833962505</v>
      </c>
      <c r="AR600" s="123">
        <f>'Conventional - Coal'!AG117</f>
        <v>3604.3410971619546</v>
      </c>
      <c r="AS600" s="123">
        <f>'Conventional - Coal'!AH117</f>
        <v>3591.8965228470684</v>
      </c>
      <c r="AT600" s="123">
        <f>'Conventional - Coal'!AI117</f>
        <v>3582.8997457071082</v>
      </c>
      <c r="AU600" s="123">
        <f>'Conventional - Coal'!AJ117</f>
        <v>3572.8465727997459</v>
      </c>
      <c r="AV600" s="123">
        <f>'Conventional - Coal'!AK117</f>
        <v>3565.4750199173272</v>
      </c>
      <c r="AW600" s="123">
        <f>'Conventional - Coal'!AL117</f>
        <v>3552.7634444744158</v>
      </c>
      <c r="AX600" s="123">
        <f>'Conventional - Coal'!AM117</f>
        <v>3552.7634444744158</v>
      </c>
      <c r="AY600" s="123">
        <f>'Conventional - Coal'!AN117</f>
        <v>3552.7634444744158</v>
      </c>
      <c r="AZ600" s="123">
        <f>'Conventional - Coal'!AO117</f>
        <v>3552.7634444744158</v>
      </c>
      <c r="BA600" s="123">
        <f>'Conventional - Coal'!AP117</f>
        <v>3552.7634444744158</v>
      </c>
      <c r="BB600" s="123">
        <f>'Conventional - Coal'!AQ117</f>
        <v>3552.7634444744158</v>
      </c>
      <c r="BC600" s="123">
        <f>'Conventional - Coal'!AR117</f>
        <v>3552.7634444744158</v>
      </c>
      <c r="BD600" s="123">
        <f>'Conventional - Coal'!AS117</f>
        <v>3552.7634444744158</v>
      </c>
      <c r="BE600" s="123">
        <f>'Conventional - Coal'!AT117</f>
        <v>3552.7634444744158</v>
      </c>
      <c r="BF600" s="123">
        <f>'Conventional - Coal'!AU117</f>
        <v>3552.7634444744158</v>
      </c>
      <c r="BG600" s="123">
        <f>'Conventional - Coal'!AV117</f>
        <v>3552.7634444744158</v>
      </c>
    </row>
    <row r="601" spans="2:59" ht="14.1" customHeight="1">
      <c r="B601" s="876"/>
      <c r="D601" s="802"/>
      <c r="E601" s="514" t="str">
        <f>'Conventional - Coal'!K118</f>
        <v>Coal-new - Mid</v>
      </c>
      <c r="F601" s="41" t="e">
        <f>'Conventional - Coal'!#REF!</f>
        <v>#REF!</v>
      </c>
      <c r="G601" s="41" t="e">
        <f>'Conventional - Coal'!#REF!</f>
        <v>#REF!</v>
      </c>
      <c r="H601" s="41" t="e">
        <f>'Conventional - Coal'!#REF!</f>
        <v>#REF!</v>
      </c>
      <c r="I601" s="41" t="e">
        <f>'Conventional - Coal'!#REF!</f>
        <v>#REF!</v>
      </c>
      <c r="J601" s="41" t="e">
        <f>'Conventional - Coal'!#REF!</f>
        <v>#REF!</v>
      </c>
      <c r="K601" s="41" t="e">
        <f>'Conventional - Coal'!#REF!</f>
        <v>#REF!</v>
      </c>
      <c r="L601" s="41" t="e">
        <f>'Conventional - Coal'!#REF!</f>
        <v>#REF!</v>
      </c>
      <c r="M601" s="41" t="e">
        <f>'Conventional - Coal'!#REF!</f>
        <v>#REF!</v>
      </c>
      <c r="N601" s="41" t="e">
        <f>'Conventional - Coal'!#REF!</f>
        <v>#REF!</v>
      </c>
      <c r="O601" s="41" t="e">
        <f>'Conventional - Coal'!#REF!</f>
        <v>#REF!</v>
      </c>
      <c r="P601" s="41" t="e">
        <f>'Conventional - Coal'!#REF!</f>
        <v>#REF!</v>
      </c>
      <c r="Q601" s="41" t="e">
        <f>'Conventional - Coal'!#REF!</f>
        <v>#REF!</v>
      </c>
      <c r="R601" s="41" t="e">
        <f>'Conventional - Coal'!#REF!</f>
        <v>#REF!</v>
      </c>
      <c r="S601" s="124"/>
      <c r="T601" s="124"/>
      <c r="U601" s="124"/>
      <c r="V601" s="124">
        <f>'Conventional - Coal'!L24</f>
        <v>3446.4969955206161</v>
      </c>
      <c r="W601" s="124"/>
      <c r="X601" s="124"/>
      <c r="Y601" s="124">
        <f>'Conventional - Coal'!N118</f>
        <v>4027.7236249961293</v>
      </c>
      <c r="Z601" s="124">
        <f>'Conventional - Coal'!O118</f>
        <v>3871.4234863994548</v>
      </c>
      <c r="AA601" s="124">
        <f>'Conventional - Coal'!P118</f>
        <v>3844.7698085757793</v>
      </c>
      <c r="AB601" s="124">
        <f>'Conventional - Coal'!Q118</f>
        <v>3830.6767925139579</v>
      </c>
      <c r="AC601" s="124">
        <f>'Conventional - Coal'!R118</f>
        <v>3812.7412819575211</v>
      </c>
      <c r="AD601" s="124">
        <f>'Conventional - Coal'!S118</f>
        <v>3798.3232210441915</v>
      </c>
      <c r="AE601" s="124">
        <f>'Conventional - Coal'!T118</f>
        <v>3784.5552498338784</v>
      </c>
      <c r="AF601" s="124">
        <f>'Conventional - Coal'!U118</f>
        <v>3768.6048346205812</v>
      </c>
      <c r="AG601" s="124">
        <f>'Conventional - Coal'!V118</f>
        <v>3750.4023229361201</v>
      </c>
      <c r="AH601" s="124">
        <f>'Conventional - Coal'!W118</f>
        <v>3735.252911106897</v>
      </c>
      <c r="AI601" s="124">
        <f>'Conventional - Coal'!X118</f>
        <v>3715.7037850376164</v>
      </c>
      <c r="AJ601" s="124">
        <f>'Conventional - Coal'!Y118</f>
        <v>3704.2343452772539</v>
      </c>
      <c r="AK601" s="124">
        <f>'Conventional - Coal'!Z118</f>
        <v>3692.5675568570473</v>
      </c>
      <c r="AL601" s="124">
        <f>'Conventional - Coal'!AA118</f>
        <v>3678.1959309225044</v>
      </c>
      <c r="AM601" s="124">
        <f>'Conventional - Coal'!AB118</f>
        <v>3664.3118722652248</v>
      </c>
      <c r="AN601" s="124">
        <f>'Conventional - Coal'!AC118</f>
        <v>3651.310078204895</v>
      </c>
      <c r="AO601" s="124">
        <f>'Conventional - Coal'!AD118</f>
        <v>3637.7278469097296</v>
      </c>
      <c r="AP601" s="124">
        <f>'Conventional - Coal'!AE118</f>
        <v>3627.2335417038921</v>
      </c>
      <c r="AQ601" s="124">
        <f>'Conventional - Coal'!AF118</f>
        <v>3614.080833962505</v>
      </c>
      <c r="AR601" s="124">
        <f>'Conventional - Coal'!AG118</f>
        <v>3604.3410971619546</v>
      </c>
      <c r="AS601" s="124">
        <f>'Conventional - Coal'!AH118</f>
        <v>3591.8965228470684</v>
      </c>
      <c r="AT601" s="124">
        <f>'Conventional - Coal'!AI118</f>
        <v>3582.8997457071082</v>
      </c>
      <c r="AU601" s="124">
        <f>'Conventional - Coal'!AJ118</f>
        <v>3572.8465727997459</v>
      </c>
      <c r="AV601" s="124">
        <f>'Conventional - Coal'!AK118</f>
        <v>3565.4750199173272</v>
      </c>
      <c r="AW601" s="124">
        <f>'Conventional - Coal'!AL118</f>
        <v>3552.7634444744158</v>
      </c>
      <c r="AX601" s="124">
        <f>'Conventional - Coal'!AM118</f>
        <v>3552.7634444744158</v>
      </c>
      <c r="AY601" s="124">
        <f>'Conventional - Coal'!AN118</f>
        <v>3552.7634444744158</v>
      </c>
      <c r="AZ601" s="124">
        <f>'Conventional - Coal'!AO118</f>
        <v>3552.7634444744158</v>
      </c>
      <c r="BA601" s="124">
        <f>'Conventional - Coal'!AP118</f>
        <v>3552.7634444744158</v>
      </c>
      <c r="BB601" s="124">
        <f>'Conventional - Coal'!AQ118</f>
        <v>3552.7634444744158</v>
      </c>
      <c r="BC601" s="124">
        <f>'Conventional - Coal'!AR118</f>
        <v>3552.7634444744158</v>
      </c>
      <c r="BD601" s="124">
        <f>'Conventional - Coal'!AS118</f>
        <v>3552.7634444744158</v>
      </c>
      <c r="BE601" s="124">
        <f>'Conventional - Coal'!AT118</f>
        <v>3552.7634444744158</v>
      </c>
      <c r="BF601" s="124">
        <f>'Conventional - Coal'!AU118</f>
        <v>3552.7634444744158</v>
      </c>
      <c r="BG601" s="124">
        <f>'Conventional - Coal'!AV118</f>
        <v>3552.7634444744158</v>
      </c>
    </row>
    <row r="602" spans="2:59" ht="14.1" customHeight="1" thickBot="1">
      <c r="B602" s="876"/>
      <c r="D602" s="802"/>
      <c r="E602" s="515" t="str">
        <f>'Conventional - Coal'!K119</f>
        <v>Coal-new - High</v>
      </c>
      <c r="F602" s="41"/>
      <c r="G602" s="41"/>
      <c r="H602" s="41"/>
      <c r="I602" s="41"/>
      <c r="J602" s="41"/>
      <c r="K602" s="41"/>
      <c r="L602" s="41"/>
      <c r="M602" s="41"/>
      <c r="N602" s="41"/>
      <c r="O602" s="41"/>
      <c r="P602" s="41"/>
      <c r="Q602" s="41"/>
      <c r="R602" s="41"/>
      <c r="S602" s="125"/>
      <c r="T602" s="125"/>
      <c r="U602" s="125"/>
      <c r="V602" s="125"/>
      <c r="W602" s="125"/>
      <c r="X602" s="125"/>
      <c r="Y602" s="125">
        <f>'Conventional - Coal'!N119</f>
        <v>4027.7236249961293</v>
      </c>
      <c r="Z602" s="125">
        <f>'Conventional - Coal'!O119</f>
        <v>3871.4234863994548</v>
      </c>
      <c r="AA602" s="125">
        <f>'Conventional - Coal'!P119</f>
        <v>3844.7698085757793</v>
      </c>
      <c r="AB602" s="125">
        <f>'Conventional - Coal'!Q119</f>
        <v>3830.6767925139579</v>
      </c>
      <c r="AC602" s="125">
        <f>'Conventional - Coal'!R119</f>
        <v>3812.7412819575211</v>
      </c>
      <c r="AD602" s="125">
        <f>'Conventional - Coal'!S119</f>
        <v>3798.3232210441915</v>
      </c>
      <c r="AE602" s="125">
        <f>'Conventional - Coal'!T119</f>
        <v>3784.5552498338784</v>
      </c>
      <c r="AF602" s="125">
        <f>'Conventional - Coal'!U119</f>
        <v>3768.6048346205812</v>
      </c>
      <c r="AG602" s="125">
        <f>'Conventional - Coal'!V119</f>
        <v>3750.4023229361201</v>
      </c>
      <c r="AH602" s="125">
        <f>'Conventional - Coal'!W119</f>
        <v>3735.252911106897</v>
      </c>
      <c r="AI602" s="125">
        <f>'Conventional - Coal'!X119</f>
        <v>3715.7037850376164</v>
      </c>
      <c r="AJ602" s="125">
        <f>'Conventional - Coal'!Y119</f>
        <v>3704.2343452772539</v>
      </c>
      <c r="AK602" s="125">
        <f>'Conventional - Coal'!Z119</f>
        <v>3692.5675568570473</v>
      </c>
      <c r="AL602" s="125">
        <f>'Conventional - Coal'!AA119</f>
        <v>3678.1959309225044</v>
      </c>
      <c r="AM602" s="125">
        <f>'Conventional - Coal'!AB119</f>
        <v>3664.3118722652248</v>
      </c>
      <c r="AN602" s="125">
        <f>'Conventional - Coal'!AC119</f>
        <v>3651.310078204895</v>
      </c>
      <c r="AO602" s="125">
        <f>'Conventional - Coal'!AD119</f>
        <v>3637.7278469097296</v>
      </c>
      <c r="AP602" s="125">
        <f>'Conventional - Coal'!AE119</f>
        <v>3627.2335417038921</v>
      </c>
      <c r="AQ602" s="125">
        <f>'Conventional - Coal'!AF119</f>
        <v>3614.080833962505</v>
      </c>
      <c r="AR602" s="125">
        <f>'Conventional - Coal'!AG119</f>
        <v>3604.3410971619546</v>
      </c>
      <c r="AS602" s="125">
        <f>'Conventional - Coal'!AH119</f>
        <v>3591.8965228470684</v>
      </c>
      <c r="AT602" s="125">
        <f>'Conventional - Coal'!AI119</f>
        <v>3582.8997457071082</v>
      </c>
      <c r="AU602" s="125">
        <f>'Conventional - Coal'!AJ119</f>
        <v>3572.8465727997459</v>
      </c>
      <c r="AV602" s="125">
        <f>'Conventional - Coal'!AK119</f>
        <v>3565.4750199173272</v>
      </c>
      <c r="AW602" s="125">
        <f>'Conventional - Coal'!AL119</f>
        <v>3552.7634444744158</v>
      </c>
      <c r="AX602" s="125">
        <f>'Conventional - Coal'!AM119</f>
        <v>3552.7634444744158</v>
      </c>
      <c r="AY602" s="125">
        <f>'Conventional - Coal'!AN119</f>
        <v>3552.7634444744158</v>
      </c>
      <c r="AZ602" s="125">
        <f>'Conventional - Coal'!AO119</f>
        <v>3552.7634444744158</v>
      </c>
      <c r="BA602" s="125">
        <f>'Conventional - Coal'!AP119</f>
        <v>3552.7634444744158</v>
      </c>
      <c r="BB602" s="125">
        <f>'Conventional - Coal'!AQ119</f>
        <v>3552.7634444744158</v>
      </c>
      <c r="BC602" s="125">
        <f>'Conventional - Coal'!AR119</f>
        <v>3552.7634444744158</v>
      </c>
      <c r="BD602" s="125">
        <f>'Conventional - Coal'!AS119</f>
        <v>3552.7634444744158</v>
      </c>
      <c r="BE602" s="125">
        <f>'Conventional - Coal'!AT119</f>
        <v>3552.7634444744158</v>
      </c>
      <c r="BF602" s="125">
        <f>'Conventional - Coal'!AU119</f>
        <v>3552.7634444744158</v>
      </c>
      <c r="BG602" s="125">
        <f>'Conventional - Coal'!AV119</f>
        <v>3552.7634444744158</v>
      </c>
    </row>
    <row r="603" spans="2:59" ht="14.1" customHeight="1">
      <c r="B603" s="876"/>
      <c r="D603" s="802"/>
      <c r="E603" s="513" t="str">
        <f>'Conventional - Coal'!K120</f>
        <v>Coal-IGCC - Low</v>
      </c>
      <c r="F603" s="41"/>
      <c r="G603" s="41"/>
      <c r="H603" s="41"/>
      <c r="I603" s="41"/>
      <c r="J603" s="41"/>
      <c r="K603" s="41"/>
      <c r="L603" s="41"/>
      <c r="M603" s="41"/>
      <c r="N603" s="41"/>
      <c r="O603" s="41"/>
      <c r="P603" s="41"/>
      <c r="Q603" s="41"/>
      <c r="R603" s="41"/>
      <c r="S603" s="123"/>
      <c r="T603" s="123"/>
      <c r="U603" s="123"/>
      <c r="V603" s="123"/>
      <c r="W603" s="123">
        <f>'Conventional - Coal'!L120</f>
        <v>4472.9654190942329</v>
      </c>
      <c r="X603" s="123">
        <f>'Conventional - Coal'!M120</f>
        <v>4472.9654190942329</v>
      </c>
      <c r="Y603" s="123">
        <f>'Conventional - Coal'!N120</f>
        <v>4472.9654190942329</v>
      </c>
      <c r="Z603" s="123">
        <f>'Conventional - Coal'!O120</f>
        <v>4472.9654190942329</v>
      </c>
      <c r="AA603" s="123">
        <f>'Conventional - Coal'!P120</f>
        <v>4472.9654190942329</v>
      </c>
      <c r="AB603" s="123">
        <f>'Conventional - Coal'!Q120</f>
        <v>4472.9654190942329</v>
      </c>
      <c r="AC603" s="123">
        <f>'Conventional - Coal'!R120</f>
        <v>4472.9654190942329</v>
      </c>
      <c r="AD603" s="123">
        <f>'Conventional - Coal'!S120</f>
        <v>4472.9654190942329</v>
      </c>
      <c r="AE603" s="123">
        <f>'Conventional - Coal'!T120</f>
        <v>4472.9654190942329</v>
      </c>
      <c r="AF603" s="123">
        <f>'Conventional - Coal'!U120</f>
        <v>4472.9654190942329</v>
      </c>
      <c r="AG603" s="123">
        <f>'Conventional - Coal'!V120</f>
        <v>4472.9654190942329</v>
      </c>
      <c r="AH603" s="123">
        <f>'Conventional - Coal'!W120</f>
        <v>4472.9654190942329</v>
      </c>
      <c r="AI603" s="123">
        <f>'Conventional - Coal'!X120</f>
        <v>4472.9654190942329</v>
      </c>
      <c r="AJ603" s="123">
        <f>'Conventional - Coal'!Y120</f>
        <v>4472.9654190942329</v>
      </c>
      <c r="AK603" s="123">
        <f>'Conventional - Coal'!Z120</f>
        <v>4472.9654190942329</v>
      </c>
      <c r="AL603" s="123">
        <f>'Conventional - Coal'!AA120</f>
        <v>4472.9654190942329</v>
      </c>
      <c r="AM603" s="123">
        <f>'Conventional - Coal'!AB120</f>
        <v>4472.9654190942329</v>
      </c>
      <c r="AN603" s="123">
        <f>'Conventional - Coal'!AC120</f>
        <v>4472.9654190942329</v>
      </c>
      <c r="AO603" s="123">
        <f>'Conventional - Coal'!AD120</f>
        <v>4472.9654190942329</v>
      </c>
      <c r="AP603" s="123">
        <f>'Conventional - Coal'!AE120</f>
        <v>4472.9654190942329</v>
      </c>
      <c r="AQ603" s="123">
        <f>'Conventional - Coal'!AF120</f>
        <v>4472.9654190942329</v>
      </c>
      <c r="AR603" s="123">
        <f>'Conventional - Coal'!AG120</f>
        <v>4472.9654190942329</v>
      </c>
      <c r="AS603" s="123">
        <f>'Conventional - Coal'!AH120</f>
        <v>4472.9654190942329</v>
      </c>
      <c r="AT603" s="123">
        <f>'Conventional - Coal'!AI120</f>
        <v>4472.9654190942329</v>
      </c>
      <c r="AU603" s="123">
        <f>'Conventional - Coal'!AJ120</f>
        <v>4472.9654190942329</v>
      </c>
      <c r="AV603" s="123">
        <f>'Conventional - Coal'!AK120</f>
        <v>4472.9654190942329</v>
      </c>
      <c r="AW603" s="123">
        <f>'Conventional - Coal'!AL120</f>
        <v>4472.9654190942329</v>
      </c>
      <c r="AX603" s="123">
        <f>'Conventional - Coal'!AM120</f>
        <v>4472.9654190942329</v>
      </c>
      <c r="AY603" s="123">
        <f>'Conventional - Coal'!AN120</f>
        <v>4472.9654190942329</v>
      </c>
      <c r="AZ603" s="123">
        <f>'Conventional - Coal'!AO120</f>
        <v>4472.9654190942329</v>
      </c>
      <c r="BA603" s="123">
        <f>'Conventional - Coal'!AP120</f>
        <v>4472.9654190942329</v>
      </c>
      <c r="BB603" s="123">
        <f>'Conventional - Coal'!AQ120</f>
        <v>4472.9654190942329</v>
      </c>
      <c r="BC603" s="123">
        <f>'Conventional - Coal'!AR120</f>
        <v>4472.9654190942329</v>
      </c>
      <c r="BD603" s="123">
        <f>'Conventional - Coal'!AS120</f>
        <v>4472.9654190942329</v>
      </c>
      <c r="BE603" s="123">
        <f>'Conventional - Coal'!AT120</f>
        <v>4472.9654190942329</v>
      </c>
      <c r="BF603" s="123">
        <f>'Conventional - Coal'!AU120</f>
        <v>4472.9654190942329</v>
      </c>
      <c r="BG603" s="123">
        <f>'Conventional - Coal'!AV120</f>
        <v>4472.9654190942329</v>
      </c>
    </row>
    <row r="604" spans="2:59">
      <c r="B604" s="876"/>
      <c r="D604" s="802"/>
      <c r="E604" s="514" t="str">
        <f>'Conventional - Coal'!K121</f>
        <v>Coal-IGCC - Mid</v>
      </c>
      <c r="F604" s="41" t="e">
        <f>'Conventional - Coal'!#REF!</f>
        <v>#REF!</v>
      </c>
      <c r="G604" s="41" t="e">
        <f>'Conventional - Coal'!#REF!</f>
        <v>#REF!</v>
      </c>
      <c r="H604" s="41" t="e">
        <f>'Conventional - Coal'!#REF!</f>
        <v>#REF!</v>
      </c>
      <c r="I604" s="41" t="e">
        <f>'Conventional - Coal'!#REF!</f>
        <v>#REF!</v>
      </c>
      <c r="J604" s="41" t="e">
        <f>'Conventional - Coal'!#REF!</f>
        <v>#REF!</v>
      </c>
      <c r="K604" s="41" t="e">
        <f>'Conventional - Coal'!#REF!</f>
        <v>#REF!</v>
      </c>
      <c r="L604" s="41" t="e">
        <f>'Conventional - Coal'!#REF!</f>
        <v>#REF!</v>
      </c>
      <c r="M604" s="41" t="e">
        <f>'Conventional - Coal'!#REF!</f>
        <v>#REF!</v>
      </c>
      <c r="N604" s="41" t="e">
        <f>'Conventional - Coal'!#REF!</f>
        <v>#REF!</v>
      </c>
      <c r="O604" s="41" t="e">
        <f>'Conventional - Coal'!#REF!</f>
        <v>#REF!</v>
      </c>
      <c r="P604" s="41" t="e">
        <f>'Conventional - Coal'!#REF!</f>
        <v>#REF!</v>
      </c>
      <c r="Q604" s="41" t="e">
        <f>'Conventional - Coal'!#REF!</f>
        <v>#REF!</v>
      </c>
      <c r="R604" s="41" t="e">
        <f>'Conventional - Coal'!#REF!</f>
        <v>#REF!</v>
      </c>
      <c r="S604" s="124"/>
      <c r="T604" s="124"/>
      <c r="U604" s="124"/>
      <c r="V604" s="124">
        <f>'Conventional - Coal'!L25</f>
        <v>4443.3282938835</v>
      </c>
      <c r="W604" s="124">
        <f>'Conventional - Coal'!L121</f>
        <v>4472.9654190942329</v>
      </c>
      <c r="X604" s="124">
        <f>'Conventional - Coal'!M121</f>
        <v>4472.9654190942329</v>
      </c>
      <c r="Y604" s="124">
        <f>'Conventional - Coal'!N121</f>
        <v>4472.9654190942329</v>
      </c>
      <c r="Z604" s="124">
        <f>'Conventional - Coal'!O121</f>
        <v>4472.9654190942329</v>
      </c>
      <c r="AA604" s="124">
        <f>'Conventional - Coal'!P121</f>
        <v>4472.9654190942329</v>
      </c>
      <c r="AB604" s="124">
        <f>'Conventional - Coal'!Q121</f>
        <v>4472.9654190942329</v>
      </c>
      <c r="AC604" s="124">
        <f>'Conventional - Coal'!R121</f>
        <v>4472.9654190942329</v>
      </c>
      <c r="AD604" s="124">
        <f>'Conventional - Coal'!S121</f>
        <v>4472.9654190942329</v>
      </c>
      <c r="AE604" s="124">
        <f>'Conventional - Coal'!T121</f>
        <v>4472.9654190942329</v>
      </c>
      <c r="AF604" s="124">
        <f>'Conventional - Coal'!U121</f>
        <v>4472.9654190942329</v>
      </c>
      <c r="AG604" s="124">
        <f>'Conventional - Coal'!V121</f>
        <v>4472.9654190942329</v>
      </c>
      <c r="AH604" s="124">
        <f>'Conventional - Coal'!W121</f>
        <v>4472.9654190942329</v>
      </c>
      <c r="AI604" s="124">
        <f>'Conventional - Coal'!X121</f>
        <v>4472.9654190942329</v>
      </c>
      <c r="AJ604" s="124">
        <f>'Conventional - Coal'!Y121</f>
        <v>4472.9654190942329</v>
      </c>
      <c r="AK604" s="124">
        <f>'Conventional - Coal'!Z121</f>
        <v>4472.9654190942329</v>
      </c>
      <c r="AL604" s="124">
        <f>'Conventional - Coal'!AA121</f>
        <v>4472.9654190942329</v>
      </c>
      <c r="AM604" s="124">
        <f>'Conventional - Coal'!AB121</f>
        <v>4472.9654190942329</v>
      </c>
      <c r="AN604" s="124">
        <f>'Conventional - Coal'!AC121</f>
        <v>4472.9654190942329</v>
      </c>
      <c r="AO604" s="124">
        <f>'Conventional - Coal'!AD121</f>
        <v>4472.9654190942329</v>
      </c>
      <c r="AP604" s="124">
        <f>'Conventional - Coal'!AE121</f>
        <v>4472.9654190942329</v>
      </c>
      <c r="AQ604" s="124">
        <f>'Conventional - Coal'!AF121</f>
        <v>4472.9654190942329</v>
      </c>
      <c r="AR604" s="124">
        <f>'Conventional - Coal'!AG121</f>
        <v>4472.9654190942329</v>
      </c>
      <c r="AS604" s="124">
        <f>'Conventional - Coal'!AH121</f>
        <v>4472.9654190942329</v>
      </c>
      <c r="AT604" s="124">
        <f>'Conventional - Coal'!AI121</f>
        <v>4472.9654190942329</v>
      </c>
      <c r="AU604" s="124">
        <f>'Conventional - Coal'!AJ121</f>
        <v>4472.9654190942329</v>
      </c>
      <c r="AV604" s="124">
        <f>'Conventional - Coal'!AK121</f>
        <v>4472.9654190942329</v>
      </c>
      <c r="AW604" s="124">
        <f>'Conventional - Coal'!AL121</f>
        <v>4472.9654190942329</v>
      </c>
      <c r="AX604" s="124">
        <f>'Conventional - Coal'!AM121</f>
        <v>4472.9654190942329</v>
      </c>
      <c r="AY604" s="124">
        <f>'Conventional - Coal'!AN121</f>
        <v>4472.9654190942329</v>
      </c>
      <c r="AZ604" s="124">
        <f>'Conventional - Coal'!AO121</f>
        <v>4472.9654190942329</v>
      </c>
      <c r="BA604" s="124">
        <f>'Conventional - Coal'!AP121</f>
        <v>4472.9654190942329</v>
      </c>
      <c r="BB604" s="124">
        <f>'Conventional - Coal'!AQ121</f>
        <v>4472.9654190942329</v>
      </c>
      <c r="BC604" s="124">
        <f>'Conventional - Coal'!AR121</f>
        <v>4472.9654190942329</v>
      </c>
      <c r="BD604" s="124">
        <f>'Conventional - Coal'!AS121</f>
        <v>4472.9654190942329</v>
      </c>
      <c r="BE604" s="124">
        <f>'Conventional - Coal'!AT121</f>
        <v>4472.9654190942329</v>
      </c>
      <c r="BF604" s="124">
        <f>'Conventional - Coal'!AU121</f>
        <v>4472.9654190942329</v>
      </c>
      <c r="BG604" s="124">
        <f>'Conventional - Coal'!AV121</f>
        <v>4472.9654190942329</v>
      </c>
    </row>
    <row r="605" spans="2:59" ht="15.75" thickBot="1">
      <c r="B605" s="876"/>
      <c r="D605" s="802"/>
      <c r="E605" s="515" t="str">
        <f>'Conventional - Coal'!K122</f>
        <v>Coal-IGCC - High</v>
      </c>
      <c r="F605" s="41"/>
      <c r="G605" s="41"/>
      <c r="H605" s="41"/>
      <c r="I605" s="41"/>
      <c r="J605" s="41"/>
      <c r="K605" s="41"/>
      <c r="L605" s="41"/>
      <c r="M605" s="41"/>
      <c r="N605" s="41"/>
      <c r="O605" s="41"/>
      <c r="P605" s="41"/>
      <c r="Q605" s="41"/>
      <c r="R605" s="41"/>
      <c r="S605" s="125"/>
      <c r="T605" s="125"/>
      <c r="U605" s="125"/>
      <c r="V605" s="125"/>
      <c r="W605" s="125">
        <f>'Conventional - Coal'!L122</f>
        <v>4472.9654190942329</v>
      </c>
      <c r="X605" s="125">
        <f>'Conventional - Coal'!M122</f>
        <v>4472.9654190942329</v>
      </c>
      <c r="Y605" s="125">
        <f>'Conventional - Coal'!N122</f>
        <v>4472.9654190942329</v>
      </c>
      <c r="Z605" s="125">
        <f>'Conventional - Coal'!O122</f>
        <v>4472.9654190942329</v>
      </c>
      <c r="AA605" s="125">
        <f>'Conventional - Coal'!P122</f>
        <v>4472.9654190942329</v>
      </c>
      <c r="AB605" s="125">
        <f>'Conventional - Coal'!Q122</f>
        <v>4472.9654190942329</v>
      </c>
      <c r="AC605" s="125">
        <f>'Conventional - Coal'!R122</f>
        <v>4472.9654190942329</v>
      </c>
      <c r="AD605" s="125">
        <f>'Conventional - Coal'!S122</f>
        <v>4472.9654190942329</v>
      </c>
      <c r="AE605" s="125">
        <f>'Conventional - Coal'!T122</f>
        <v>4472.9654190942329</v>
      </c>
      <c r="AF605" s="125">
        <f>'Conventional - Coal'!U122</f>
        <v>4472.9654190942329</v>
      </c>
      <c r="AG605" s="125">
        <f>'Conventional - Coal'!V122</f>
        <v>4472.9654190942329</v>
      </c>
      <c r="AH605" s="125">
        <f>'Conventional - Coal'!W122</f>
        <v>4472.9654190942329</v>
      </c>
      <c r="AI605" s="125">
        <f>'Conventional - Coal'!X122</f>
        <v>4472.9654190942329</v>
      </c>
      <c r="AJ605" s="125">
        <f>'Conventional - Coal'!Y122</f>
        <v>4472.9654190942329</v>
      </c>
      <c r="AK605" s="125">
        <f>'Conventional - Coal'!Z122</f>
        <v>4472.9654190942329</v>
      </c>
      <c r="AL605" s="125">
        <f>'Conventional - Coal'!AA122</f>
        <v>4472.9654190942329</v>
      </c>
      <c r="AM605" s="125">
        <f>'Conventional - Coal'!AB122</f>
        <v>4472.9654190942329</v>
      </c>
      <c r="AN605" s="125">
        <f>'Conventional - Coal'!AC122</f>
        <v>4472.9654190942329</v>
      </c>
      <c r="AO605" s="125">
        <f>'Conventional - Coal'!AD122</f>
        <v>4472.9654190942329</v>
      </c>
      <c r="AP605" s="125">
        <f>'Conventional - Coal'!AE122</f>
        <v>4472.9654190942329</v>
      </c>
      <c r="AQ605" s="125">
        <f>'Conventional - Coal'!AF122</f>
        <v>4472.9654190942329</v>
      </c>
      <c r="AR605" s="125">
        <f>'Conventional - Coal'!AG122</f>
        <v>4472.9654190942329</v>
      </c>
      <c r="AS605" s="125">
        <f>'Conventional - Coal'!AH122</f>
        <v>4472.9654190942329</v>
      </c>
      <c r="AT605" s="125">
        <f>'Conventional - Coal'!AI122</f>
        <v>4472.9654190942329</v>
      </c>
      <c r="AU605" s="125">
        <f>'Conventional - Coal'!AJ122</f>
        <v>4472.9654190942329</v>
      </c>
      <c r="AV605" s="125">
        <f>'Conventional - Coal'!AK122</f>
        <v>4472.9654190942329</v>
      </c>
      <c r="AW605" s="125">
        <f>'Conventional - Coal'!AL122</f>
        <v>4472.9654190942329</v>
      </c>
      <c r="AX605" s="125">
        <f>'Conventional - Coal'!AM122</f>
        <v>4472.9654190942329</v>
      </c>
      <c r="AY605" s="125">
        <f>'Conventional - Coal'!AN122</f>
        <v>4472.9654190942329</v>
      </c>
      <c r="AZ605" s="125">
        <f>'Conventional - Coal'!AO122</f>
        <v>4472.9654190942329</v>
      </c>
      <c r="BA605" s="125">
        <f>'Conventional - Coal'!AP122</f>
        <v>4472.9654190942329</v>
      </c>
      <c r="BB605" s="125">
        <f>'Conventional - Coal'!AQ122</f>
        <v>4472.9654190942329</v>
      </c>
      <c r="BC605" s="125">
        <f>'Conventional - Coal'!AR122</f>
        <v>4472.9654190942329</v>
      </c>
      <c r="BD605" s="125">
        <f>'Conventional - Coal'!AS122</f>
        <v>4472.9654190942329</v>
      </c>
      <c r="BE605" s="125">
        <f>'Conventional - Coal'!AT122</f>
        <v>4472.9654190942329</v>
      </c>
      <c r="BF605" s="125">
        <f>'Conventional - Coal'!AU122</f>
        <v>4472.9654190942329</v>
      </c>
      <c r="BG605" s="125">
        <f>'Conventional - Coal'!AV122</f>
        <v>4472.9654190942329</v>
      </c>
    </row>
    <row r="606" spans="2:59">
      <c r="B606" s="876"/>
      <c r="D606" s="802"/>
      <c r="E606" s="513" t="str">
        <f>'Conventional - Coal'!K123</f>
        <v>Coal-CCS - Low</v>
      </c>
      <c r="F606" s="41"/>
      <c r="G606" s="41"/>
      <c r="H606" s="41"/>
      <c r="I606" s="41"/>
      <c r="J606" s="41"/>
      <c r="K606" s="41"/>
      <c r="L606" s="41"/>
      <c r="M606" s="41"/>
      <c r="N606" s="41"/>
      <c r="O606" s="41"/>
      <c r="P606" s="41"/>
      <c r="Q606" s="41"/>
      <c r="R606" s="41"/>
      <c r="S606" s="123"/>
      <c r="T606" s="123"/>
      <c r="U606" s="123"/>
      <c r="V606" s="123"/>
      <c r="W606" s="123"/>
      <c r="X606" s="123"/>
      <c r="Y606" s="123"/>
      <c r="Z606" s="123">
        <f>'Conventional - Coal'!O123</f>
        <v>7520.6672080483331</v>
      </c>
      <c r="AA606" s="123">
        <f>'Conventional - Coal'!P123</f>
        <v>7446.2783720317339</v>
      </c>
      <c r="AB606" s="123">
        <f>'Conventional - Coal'!Q123</f>
        <v>7356.1132519722878</v>
      </c>
      <c r="AC606" s="123">
        <f>'Conventional - Coal'!R123</f>
        <v>7218.1317125070418</v>
      </c>
      <c r="AD606" s="123">
        <f>'Conventional - Coal'!S123</f>
        <v>7171.8592561459045</v>
      </c>
      <c r="AE606" s="123">
        <f>'Conventional - Coal'!T123</f>
        <v>7126.5967605733831</v>
      </c>
      <c r="AF606" s="123">
        <f>'Conventional - Coal'!U123</f>
        <v>7077.3756830592793</v>
      </c>
      <c r="AG606" s="123">
        <f>'Conventional - Coal'!V123</f>
        <v>7023.4066289642151</v>
      </c>
      <c r="AH606" s="123">
        <f>'Conventional - Coal'!W123</f>
        <v>6974.4757700675282</v>
      </c>
      <c r="AI606" s="123">
        <f>'Conventional - Coal'!X123</f>
        <v>6917.6509647770708</v>
      </c>
      <c r="AJ606" s="123">
        <f>'Conventional - Coal'!Y123</f>
        <v>6878.0651453612463</v>
      </c>
      <c r="AK606" s="123">
        <f>'Conventional - Coal'!Z123</f>
        <v>6834.8573976000453</v>
      </c>
      <c r="AL606" s="123">
        <f>'Conventional - Coal'!AA123</f>
        <v>6785.1371440639814</v>
      </c>
      <c r="AM606" s="123">
        <f>'Conventional - Coal'!AB123</f>
        <v>6737.1117672536384</v>
      </c>
      <c r="AN606" s="123">
        <f>'Conventional - Coal'!AC123</f>
        <v>6694.5541091954537</v>
      </c>
      <c r="AO606" s="123">
        <f>'Conventional - Coal'!AD123</f>
        <v>6651.0561428168339</v>
      </c>
      <c r="AP606" s="123">
        <f>'Conventional - Coal'!AE123</f>
        <v>6613.3509400418779</v>
      </c>
      <c r="AQ606" s="123">
        <f>'Conventional - Coal'!AF123</f>
        <v>6570.9790218988401</v>
      </c>
      <c r="AR606" s="123">
        <f>'Conventional - Coal'!AG123</f>
        <v>6535.8741779359507</v>
      </c>
      <c r="AS606" s="123">
        <f>'Conventional - Coal'!AH123</f>
        <v>6492.9566487921666</v>
      </c>
      <c r="AT606" s="123">
        <f>'Conventional - Coal'!AI123</f>
        <v>6456.1569281035563</v>
      </c>
      <c r="AU606" s="123">
        <f>'Conventional - Coal'!AJ123</f>
        <v>6420.5064731399207</v>
      </c>
      <c r="AV606" s="123">
        <f>'Conventional - Coal'!AK123</f>
        <v>6384.0317973028177</v>
      </c>
      <c r="AW606" s="123">
        <f>'Conventional - Coal'!AL123</f>
        <v>6343.668191992313</v>
      </c>
      <c r="AX606" s="123">
        <f>'Conventional - Coal'!AM123</f>
        <v>6343.668191992313</v>
      </c>
      <c r="AY606" s="123">
        <f>'Conventional - Coal'!AN123</f>
        <v>6343.668191992313</v>
      </c>
      <c r="AZ606" s="123">
        <f>'Conventional - Coal'!AO123</f>
        <v>6343.668191992313</v>
      </c>
      <c r="BA606" s="123">
        <f>'Conventional - Coal'!AP123</f>
        <v>6343.668191992313</v>
      </c>
      <c r="BB606" s="123">
        <f>'Conventional - Coal'!AQ123</f>
        <v>6343.668191992313</v>
      </c>
      <c r="BC606" s="123">
        <f>'Conventional - Coal'!AR123</f>
        <v>6343.668191992313</v>
      </c>
      <c r="BD606" s="123">
        <f>'Conventional - Coal'!AS123</f>
        <v>6343.668191992313</v>
      </c>
      <c r="BE606" s="123">
        <f>'Conventional - Coal'!AT123</f>
        <v>6343.668191992313</v>
      </c>
      <c r="BF606" s="123">
        <f>'Conventional - Coal'!AU123</f>
        <v>6343.668191992313</v>
      </c>
      <c r="BG606" s="123">
        <f>'Conventional - Coal'!AV123</f>
        <v>6343.668191992313</v>
      </c>
    </row>
    <row r="607" spans="2:59">
      <c r="B607" s="876"/>
      <c r="D607" s="802"/>
      <c r="E607" s="514" t="str">
        <f>'Conventional - Coal'!K124</f>
        <v>Coal-CCS - Mid</v>
      </c>
      <c r="F607" s="41" t="e">
        <f>'Conventional - Coal'!#REF!</f>
        <v>#REF!</v>
      </c>
      <c r="G607" s="41" t="e">
        <f>'Conventional - Coal'!#REF!</f>
        <v>#REF!</v>
      </c>
      <c r="H607" s="41" t="e">
        <f>'Conventional - Coal'!#REF!</f>
        <v>#REF!</v>
      </c>
      <c r="I607" s="41" t="e">
        <f>'Conventional - Coal'!#REF!</f>
        <v>#REF!</v>
      </c>
      <c r="J607" s="41" t="e">
        <f>'Conventional - Coal'!#REF!</f>
        <v>#REF!</v>
      </c>
      <c r="K607" s="41" t="e">
        <f>'Conventional - Coal'!#REF!</f>
        <v>#REF!</v>
      </c>
      <c r="L607" s="41" t="e">
        <f>'Conventional - Coal'!#REF!</f>
        <v>#REF!</v>
      </c>
      <c r="M607" s="41" t="e">
        <f>'Conventional - Coal'!#REF!</f>
        <v>#REF!</v>
      </c>
      <c r="N607" s="41" t="e">
        <f>'Conventional - Coal'!#REF!</f>
        <v>#REF!</v>
      </c>
      <c r="O607" s="41" t="e">
        <f>'Conventional - Coal'!#REF!</f>
        <v>#REF!</v>
      </c>
      <c r="P607" s="41" t="e">
        <f>'Conventional - Coal'!#REF!</f>
        <v>#REF!</v>
      </c>
      <c r="Q607" s="41" t="e">
        <f>'Conventional - Coal'!#REF!</f>
        <v>#REF!</v>
      </c>
      <c r="R607" s="41" t="e">
        <f>'Conventional - Coal'!#REF!</f>
        <v>#REF!</v>
      </c>
      <c r="S607" s="124"/>
      <c r="T607" s="124"/>
      <c r="U607" s="124"/>
      <c r="V607" s="124">
        <f>'Conventional - Coal'!L26</f>
        <v>7737.8203863452281</v>
      </c>
      <c r="W607" s="124"/>
      <c r="X607" s="124"/>
      <c r="Y607" s="124"/>
      <c r="Z607" s="124">
        <f>'Conventional - Coal'!O124</f>
        <v>7520.6672080483331</v>
      </c>
      <c r="AA607" s="124">
        <f>'Conventional - Coal'!P124</f>
        <v>7446.2783720317339</v>
      </c>
      <c r="AB607" s="124">
        <f>'Conventional - Coal'!Q124</f>
        <v>7356.1132519722878</v>
      </c>
      <c r="AC607" s="124">
        <f>'Conventional - Coal'!R124</f>
        <v>7218.1317125070418</v>
      </c>
      <c r="AD607" s="124">
        <f>'Conventional - Coal'!S124</f>
        <v>7171.8592561459045</v>
      </c>
      <c r="AE607" s="124">
        <f>'Conventional - Coal'!T124</f>
        <v>7126.5967605733831</v>
      </c>
      <c r="AF607" s="124">
        <f>'Conventional - Coal'!U124</f>
        <v>7077.3756830592793</v>
      </c>
      <c r="AG607" s="124">
        <f>'Conventional - Coal'!V124</f>
        <v>7023.4066289642151</v>
      </c>
      <c r="AH607" s="124">
        <f>'Conventional - Coal'!W124</f>
        <v>6974.4757700675282</v>
      </c>
      <c r="AI607" s="124">
        <f>'Conventional - Coal'!X124</f>
        <v>6917.6509647770708</v>
      </c>
      <c r="AJ607" s="124">
        <f>'Conventional - Coal'!Y124</f>
        <v>6878.0651453612463</v>
      </c>
      <c r="AK607" s="124">
        <f>'Conventional - Coal'!Z124</f>
        <v>6834.8573976000453</v>
      </c>
      <c r="AL607" s="124">
        <f>'Conventional - Coal'!AA124</f>
        <v>6785.1371440639814</v>
      </c>
      <c r="AM607" s="124">
        <f>'Conventional - Coal'!AB124</f>
        <v>6737.1117672536384</v>
      </c>
      <c r="AN607" s="124">
        <f>'Conventional - Coal'!AC124</f>
        <v>6694.5541091954537</v>
      </c>
      <c r="AO607" s="124">
        <f>'Conventional - Coal'!AD124</f>
        <v>6651.0561428168339</v>
      </c>
      <c r="AP607" s="124">
        <f>'Conventional - Coal'!AE124</f>
        <v>6613.3509400418779</v>
      </c>
      <c r="AQ607" s="124">
        <f>'Conventional - Coal'!AF124</f>
        <v>6570.9790218988401</v>
      </c>
      <c r="AR607" s="124">
        <f>'Conventional - Coal'!AG124</f>
        <v>6535.8741779359507</v>
      </c>
      <c r="AS607" s="124">
        <f>'Conventional - Coal'!AH124</f>
        <v>6492.9566487921666</v>
      </c>
      <c r="AT607" s="124">
        <f>'Conventional - Coal'!AI124</f>
        <v>6456.1569281035563</v>
      </c>
      <c r="AU607" s="124">
        <f>'Conventional - Coal'!AJ124</f>
        <v>6420.5064731399207</v>
      </c>
      <c r="AV607" s="124">
        <f>'Conventional - Coal'!AK124</f>
        <v>6384.0317973028177</v>
      </c>
      <c r="AW607" s="124">
        <f>'Conventional - Coal'!AL124</f>
        <v>6343.668191992313</v>
      </c>
      <c r="AX607" s="124">
        <f>'Conventional - Coal'!AM124</f>
        <v>6343.668191992313</v>
      </c>
      <c r="AY607" s="124">
        <f>'Conventional - Coal'!AN124</f>
        <v>6343.668191992313</v>
      </c>
      <c r="AZ607" s="124">
        <f>'Conventional - Coal'!AO124</f>
        <v>6343.668191992313</v>
      </c>
      <c r="BA607" s="124">
        <f>'Conventional - Coal'!AP124</f>
        <v>6343.668191992313</v>
      </c>
      <c r="BB607" s="124">
        <f>'Conventional - Coal'!AQ124</f>
        <v>6343.668191992313</v>
      </c>
      <c r="BC607" s="124">
        <f>'Conventional - Coal'!AR124</f>
        <v>6343.668191992313</v>
      </c>
      <c r="BD607" s="124">
        <f>'Conventional - Coal'!AS124</f>
        <v>6343.668191992313</v>
      </c>
      <c r="BE607" s="124">
        <f>'Conventional - Coal'!AT124</f>
        <v>6343.668191992313</v>
      </c>
      <c r="BF607" s="124">
        <f>'Conventional - Coal'!AU124</f>
        <v>6343.668191992313</v>
      </c>
      <c r="BG607" s="124">
        <f>'Conventional - Coal'!AV124</f>
        <v>6343.668191992313</v>
      </c>
    </row>
    <row r="608" spans="2:59" ht="15.75" thickBot="1">
      <c r="B608" s="876"/>
      <c r="D608" s="802"/>
      <c r="E608" s="515" t="str">
        <f>'Conventional - Coal'!K125</f>
        <v>Coal-CCS - High</v>
      </c>
      <c r="F608" s="387"/>
      <c r="G608" s="387"/>
      <c r="H608" s="387"/>
      <c r="I608" s="387"/>
      <c r="J608" s="387"/>
      <c r="K608" s="387"/>
      <c r="L608" s="387"/>
      <c r="M608" s="387"/>
      <c r="N608" s="387"/>
      <c r="O608" s="387"/>
      <c r="P608" s="387"/>
      <c r="Q608" s="387"/>
      <c r="R608" s="387"/>
      <c r="S608" s="125"/>
      <c r="T608" s="125"/>
      <c r="U608" s="125"/>
      <c r="V608" s="125"/>
      <c r="W608" s="125"/>
      <c r="X608" s="125"/>
      <c r="Y608" s="125"/>
      <c r="Z608" s="125">
        <f>'Conventional - Coal'!O125</f>
        <v>7520.6672080483331</v>
      </c>
      <c r="AA608" s="125">
        <f>'Conventional - Coal'!P125</f>
        <v>7446.2783720317339</v>
      </c>
      <c r="AB608" s="125">
        <f>'Conventional - Coal'!Q125</f>
        <v>7356.1132519722878</v>
      </c>
      <c r="AC608" s="125">
        <f>'Conventional - Coal'!R125</f>
        <v>7218.1317125070418</v>
      </c>
      <c r="AD608" s="125">
        <f>'Conventional - Coal'!S125</f>
        <v>7171.8592561459045</v>
      </c>
      <c r="AE608" s="125">
        <f>'Conventional - Coal'!T125</f>
        <v>7126.5967605733831</v>
      </c>
      <c r="AF608" s="125">
        <f>'Conventional - Coal'!U125</f>
        <v>7077.3756830592793</v>
      </c>
      <c r="AG608" s="125">
        <f>'Conventional - Coal'!V125</f>
        <v>7023.4066289642151</v>
      </c>
      <c r="AH608" s="125">
        <f>'Conventional - Coal'!W125</f>
        <v>6974.4757700675282</v>
      </c>
      <c r="AI608" s="125">
        <f>'Conventional - Coal'!X125</f>
        <v>6917.6509647770708</v>
      </c>
      <c r="AJ608" s="125">
        <f>'Conventional - Coal'!Y125</f>
        <v>6878.0651453612463</v>
      </c>
      <c r="AK608" s="125">
        <f>'Conventional - Coal'!Z125</f>
        <v>6834.8573976000453</v>
      </c>
      <c r="AL608" s="125">
        <f>'Conventional - Coal'!AA125</f>
        <v>6785.1371440639814</v>
      </c>
      <c r="AM608" s="125">
        <f>'Conventional - Coal'!AB125</f>
        <v>6737.1117672536384</v>
      </c>
      <c r="AN608" s="125">
        <f>'Conventional - Coal'!AC125</f>
        <v>6694.5541091954537</v>
      </c>
      <c r="AO608" s="125">
        <f>'Conventional - Coal'!AD125</f>
        <v>6651.0561428168339</v>
      </c>
      <c r="AP608" s="125">
        <f>'Conventional - Coal'!AE125</f>
        <v>6613.3509400418779</v>
      </c>
      <c r="AQ608" s="125">
        <f>'Conventional - Coal'!AF125</f>
        <v>6570.9790218988401</v>
      </c>
      <c r="AR608" s="125">
        <f>'Conventional - Coal'!AG125</f>
        <v>6535.8741779359507</v>
      </c>
      <c r="AS608" s="125">
        <f>'Conventional - Coal'!AH125</f>
        <v>6492.9566487921666</v>
      </c>
      <c r="AT608" s="125">
        <f>'Conventional - Coal'!AI125</f>
        <v>6456.1569281035563</v>
      </c>
      <c r="AU608" s="125">
        <f>'Conventional - Coal'!AJ125</f>
        <v>6420.5064731399207</v>
      </c>
      <c r="AV608" s="125">
        <f>'Conventional - Coal'!AK125</f>
        <v>6384.0317973028177</v>
      </c>
      <c r="AW608" s="125">
        <f>'Conventional - Coal'!AL125</f>
        <v>6343.668191992313</v>
      </c>
      <c r="AX608" s="125">
        <f>'Conventional - Coal'!AM125</f>
        <v>6343.668191992313</v>
      </c>
      <c r="AY608" s="125">
        <f>'Conventional - Coal'!AN125</f>
        <v>6343.668191992313</v>
      </c>
      <c r="AZ608" s="125">
        <f>'Conventional - Coal'!AO125</f>
        <v>6343.668191992313</v>
      </c>
      <c r="BA608" s="125">
        <f>'Conventional - Coal'!AP125</f>
        <v>6343.668191992313</v>
      </c>
      <c r="BB608" s="125">
        <f>'Conventional - Coal'!AQ125</f>
        <v>6343.668191992313</v>
      </c>
      <c r="BC608" s="125">
        <f>'Conventional - Coal'!AR125</f>
        <v>6343.668191992313</v>
      </c>
      <c r="BD608" s="125">
        <f>'Conventional - Coal'!AS125</f>
        <v>6343.668191992313</v>
      </c>
      <c r="BE608" s="125">
        <f>'Conventional - Coal'!AT125</f>
        <v>6343.668191992313</v>
      </c>
      <c r="BF608" s="125">
        <f>'Conventional - Coal'!AU125</f>
        <v>6343.668191992313</v>
      </c>
      <c r="BG608" s="125">
        <f>'Conventional - Coal'!AV125</f>
        <v>6343.668191992313</v>
      </c>
    </row>
    <row r="610" spans="1:59" ht="15.75" thickBot="1">
      <c r="F610" s="1">
        <f t="shared" ref="F610:AN610" si="61">F4</f>
        <v>2000</v>
      </c>
      <c r="G610" s="1">
        <f t="shared" si="61"/>
        <v>2001</v>
      </c>
      <c r="H610" s="1">
        <f t="shared" si="61"/>
        <v>2002</v>
      </c>
      <c r="I610" s="1">
        <f t="shared" si="61"/>
        <v>2003</v>
      </c>
      <c r="J610" s="1">
        <f t="shared" si="61"/>
        <v>2004</v>
      </c>
      <c r="K610" s="1">
        <f t="shared" si="61"/>
        <v>2005</v>
      </c>
      <c r="L610" s="1">
        <f t="shared" si="61"/>
        <v>2006</v>
      </c>
      <c r="M610" s="1">
        <f t="shared" si="61"/>
        <v>2007</v>
      </c>
      <c r="N610" s="1">
        <f t="shared" si="61"/>
        <v>2008</v>
      </c>
      <c r="O610" s="1">
        <f t="shared" si="61"/>
        <v>2009</v>
      </c>
      <c r="P610" s="1">
        <f t="shared" si="61"/>
        <v>2010</v>
      </c>
      <c r="Q610" s="1">
        <f t="shared" si="61"/>
        <v>2011</v>
      </c>
      <c r="R610" s="1">
        <f t="shared" si="61"/>
        <v>2012</v>
      </c>
      <c r="S610" s="24">
        <v>2010</v>
      </c>
      <c r="T610" s="24">
        <v>2011</v>
      </c>
      <c r="U610" s="24">
        <v>2012</v>
      </c>
      <c r="V610" s="365">
        <f t="shared" si="61"/>
        <v>2013</v>
      </c>
      <c r="W610" s="1">
        <f t="shared" si="61"/>
        <v>2014</v>
      </c>
      <c r="X610" s="1">
        <f t="shared" si="61"/>
        <v>2015</v>
      </c>
      <c r="Y610" s="1">
        <f t="shared" si="61"/>
        <v>2016</v>
      </c>
      <c r="Z610" s="1">
        <f t="shared" si="61"/>
        <v>2017</v>
      </c>
      <c r="AA610" s="1">
        <f t="shared" si="61"/>
        <v>2018</v>
      </c>
      <c r="AB610" s="1">
        <f t="shared" si="61"/>
        <v>2019</v>
      </c>
      <c r="AC610" s="1">
        <f t="shared" si="61"/>
        <v>2020</v>
      </c>
      <c r="AD610" s="1">
        <f t="shared" si="61"/>
        <v>2021</v>
      </c>
      <c r="AE610" s="1">
        <f t="shared" si="61"/>
        <v>2022</v>
      </c>
      <c r="AF610" s="1">
        <f t="shared" si="61"/>
        <v>2023</v>
      </c>
      <c r="AG610" s="1">
        <f t="shared" si="61"/>
        <v>2024</v>
      </c>
      <c r="AH610" s="1">
        <f t="shared" si="61"/>
        <v>2025</v>
      </c>
      <c r="AI610" s="1">
        <f t="shared" si="61"/>
        <v>2026</v>
      </c>
      <c r="AJ610" s="1">
        <f t="shared" si="61"/>
        <v>2027</v>
      </c>
      <c r="AK610" s="1">
        <f t="shared" si="61"/>
        <v>2028</v>
      </c>
      <c r="AL610" s="1">
        <f t="shared" si="61"/>
        <v>2029</v>
      </c>
      <c r="AM610" s="1">
        <f t="shared" si="61"/>
        <v>2030</v>
      </c>
      <c r="AN610" s="1">
        <f t="shared" si="61"/>
        <v>2031</v>
      </c>
      <c r="AO610" s="1">
        <f t="shared" ref="AO610:BF610" si="62">AO4</f>
        <v>2032</v>
      </c>
      <c r="AP610" s="1">
        <f t="shared" si="62"/>
        <v>2033</v>
      </c>
      <c r="AQ610" s="1">
        <f t="shared" si="62"/>
        <v>2034</v>
      </c>
      <c r="AR610" s="1">
        <f t="shared" si="62"/>
        <v>2035</v>
      </c>
      <c r="AS610" s="1">
        <f t="shared" si="62"/>
        <v>2036</v>
      </c>
      <c r="AT610" s="1">
        <f t="shared" si="62"/>
        <v>2037</v>
      </c>
      <c r="AU610" s="1">
        <f t="shared" si="62"/>
        <v>2038</v>
      </c>
      <c r="AV610" s="1">
        <f t="shared" si="62"/>
        <v>2039</v>
      </c>
      <c r="AW610" s="1">
        <f t="shared" si="62"/>
        <v>2040</v>
      </c>
      <c r="AX610" s="1">
        <f t="shared" si="62"/>
        <v>2041</v>
      </c>
      <c r="AY610" s="1">
        <f t="shared" si="62"/>
        <v>2042</v>
      </c>
      <c r="AZ610" s="1">
        <f t="shared" si="62"/>
        <v>2043</v>
      </c>
      <c r="BA610" s="1">
        <f t="shared" si="62"/>
        <v>2044</v>
      </c>
      <c r="BB610" s="1">
        <f t="shared" si="62"/>
        <v>2045</v>
      </c>
      <c r="BC610" s="1">
        <f t="shared" si="62"/>
        <v>2046</v>
      </c>
      <c r="BD610" s="1">
        <f t="shared" si="62"/>
        <v>2047</v>
      </c>
      <c r="BE610" s="1">
        <f t="shared" si="62"/>
        <v>2048</v>
      </c>
      <c r="BF610" s="1">
        <f t="shared" si="62"/>
        <v>2049</v>
      </c>
      <c r="BG610" s="1">
        <f t="shared" ref="BG610" si="63">BG4</f>
        <v>2050</v>
      </c>
    </row>
    <row r="611" spans="1:59">
      <c r="B611" s="875" t="s">
        <v>685</v>
      </c>
      <c r="D611" s="802" t="s">
        <v>39</v>
      </c>
      <c r="E611" s="513" t="str">
        <f>'Conventional - Coal'!K87</f>
        <v>Coal-new - Low</v>
      </c>
      <c r="F611" s="1"/>
      <c r="G611" s="1"/>
      <c r="H611" s="1"/>
      <c r="I611" s="1"/>
      <c r="J611" s="1"/>
      <c r="K611" s="1"/>
      <c r="L611" s="1"/>
      <c r="M611" s="1"/>
      <c r="N611" s="1"/>
      <c r="O611" s="1"/>
      <c r="P611" s="1"/>
      <c r="Q611" s="1"/>
      <c r="R611" s="1"/>
      <c r="S611" s="516"/>
      <c r="T611" s="516"/>
      <c r="U611" s="516"/>
      <c r="V611" s="516"/>
      <c r="W611" s="516">
        <f>'Conventional - Coal'!L87</f>
        <v>0.59699999999999998</v>
      </c>
      <c r="X611" s="516">
        <f>'Conventional - Coal'!M87</f>
        <v>0.59699999999999998</v>
      </c>
      <c r="Y611" s="516">
        <f>'Conventional - Coal'!N87</f>
        <v>0.59699999999999998</v>
      </c>
      <c r="Z611" s="516">
        <f>'Conventional - Coal'!O87</f>
        <v>0.59699999999999998</v>
      </c>
      <c r="AA611" s="516">
        <f>'Conventional - Coal'!P87</f>
        <v>0.59699999999999998</v>
      </c>
      <c r="AB611" s="516">
        <f>'Conventional - Coal'!Q87</f>
        <v>0.59699999999999998</v>
      </c>
      <c r="AC611" s="516">
        <f>'Conventional - Coal'!R87</f>
        <v>0.59699999999999998</v>
      </c>
      <c r="AD611" s="516">
        <f>'Conventional - Coal'!S87</f>
        <v>0.59699999999999998</v>
      </c>
      <c r="AE611" s="516">
        <f>'Conventional - Coal'!T87</f>
        <v>0.59699999999999998</v>
      </c>
      <c r="AF611" s="516">
        <f>'Conventional - Coal'!U87</f>
        <v>0.59699999999999998</v>
      </c>
      <c r="AG611" s="516">
        <f>'Conventional - Coal'!V87</f>
        <v>0.59699999999999998</v>
      </c>
      <c r="AH611" s="516">
        <f>'Conventional - Coal'!W87</f>
        <v>0.59699999999999998</v>
      </c>
      <c r="AI611" s="516">
        <f>'Conventional - Coal'!X87</f>
        <v>0.59699999999999998</v>
      </c>
      <c r="AJ611" s="516">
        <f>'Conventional - Coal'!Y87</f>
        <v>0.59699999999999998</v>
      </c>
      <c r="AK611" s="516">
        <f>'Conventional - Coal'!Z87</f>
        <v>0.59699999999999998</v>
      </c>
      <c r="AL611" s="516">
        <f>'Conventional - Coal'!AA87</f>
        <v>0.59699999999999998</v>
      </c>
      <c r="AM611" s="516">
        <f>'Conventional - Coal'!AB87</f>
        <v>0.59699999999999998</v>
      </c>
      <c r="AN611" s="516">
        <f>'Conventional - Coal'!AC87</f>
        <v>0.59699999999999998</v>
      </c>
      <c r="AO611" s="516">
        <f>'Conventional - Coal'!AD87</f>
        <v>0.59699999999999998</v>
      </c>
      <c r="AP611" s="516">
        <f>'Conventional - Coal'!AE87</f>
        <v>0.59699999999999998</v>
      </c>
      <c r="AQ611" s="516">
        <f>'Conventional - Coal'!AF87</f>
        <v>0.59699999999999998</v>
      </c>
      <c r="AR611" s="516">
        <f>'Conventional - Coal'!AG87</f>
        <v>0.59699999999999998</v>
      </c>
      <c r="AS611" s="516">
        <f>'Conventional - Coal'!AH87</f>
        <v>0.59699999999999998</v>
      </c>
      <c r="AT611" s="516">
        <f>'Conventional - Coal'!AI87</f>
        <v>0.59699999999999998</v>
      </c>
      <c r="AU611" s="516">
        <f>'Conventional - Coal'!AJ87</f>
        <v>0.59699999999999998</v>
      </c>
      <c r="AV611" s="516">
        <f>'Conventional - Coal'!AK87</f>
        <v>0.59699999999999998</v>
      </c>
      <c r="AW611" s="516">
        <f>'Conventional - Coal'!AL87</f>
        <v>0.59699999999999998</v>
      </c>
      <c r="AX611" s="516">
        <f>'Conventional - Coal'!AM87</f>
        <v>0.59699999999999998</v>
      </c>
      <c r="AY611" s="516">
        <f>'Conventional - Coal'!AN87</f>
        <v>0.59699999999999998</v>
      </c>
      <c r="AZ611" s="516">
        <f>'Conventional - Coal'!AO87</f>
        <v>0.59699999999999998</v>
      </c>
      <c r="BA611" s="516">
        <f>'Conventional - Coal'!AP87</f>
        <v>0.59699999999999998</v>
      </c>
      <c r="BB611" s="516">
        <f>'Conventional - Coal'!AQ87</f>
        <v>0.59699999999999998</v>
      </c>
      <c r="BC611" s="516">
        <f>'Conventional - Coal'!AR87</f>
        <v>0.59699999999999998</v>
      </c>
      <c r="BD611" s="516">
        <f>'Conventional - Coal'!AS87</f>
        <v>0.59699999999999998</v>
      </c>
      <c r="BE611" s="516">
        <f>'Conventional - Coal'!AT87</f>
        <v>0.59699999999999998</v>
      </c>
      <c r="BF611" s="516">
        <f>'Conventional - Coal'!AU87</f>
        <v>0.59699999999999998</v>
      </c>
      <c r="BG611" s="516">
        <f>'Conventional - Coal'!AV87</f>
        <v>0.59699999999999998</v>
      </c>
    </row>
    <row r="612" spans="1:59" ht="14.1" customHeight="1">
      <c r="B612" s="875"/>
      <c r="D612" s="802"/>
      <c r="E612" s="514" t="str">
        <f>'Conventional - Coal'!K88</f>
        <v>Coal-new - Mid</v>
      </c>
      <c r="F612" s="359" t="e">
        <f>'Conventional - Coal'!#REF!</f>
        <v>#REF!</v>
      </c>
      <c r="G612" s="359" t="e">
        <f>'Conventional - Coal'!#REF!</f>
        <v>#REF!</v>
      </c>
      <c r="H612" s="359" t="e">
        <f>'Conventional - Coal'!#REF!</f>
        <v>#REF!</v>
      </c>
      <c r="I612" s="359" t="e">
        <f>'Conventional - Coal'!#REF!</f>
        <v>#REF!</v>
      </c>
      <c r="J612" s="359" t="e">
        <f>'Conventional - Coal'!#REF!</f>
        <v>#REF!</v>
      </c>
      <c r="K612" s="359" t="e">
        <f>'Conventional - Coal'!#REF!</f>
        <v>#REF!</v>
      </c>
      <c r="L612" s="359" t="e">
        <f>'Conventional - Coal'!#REF!</f>
        <v>#REF!</v>
      </c>
      <c r="M612" s="359" t="e">
        <f>'Conventional - Coal'!#REF!</f>
        <v>#REF!</v>
      </c>
      <c r="N612" s="359" t="e">
        <f>'Conventional - Coal'!#REF!</f>
        <v>#REF!</v>
      </c>
      <c r="O612" s="359" t="e">
        <f>'Conventional - Coal'!#REF!</f>
        <v>#REF!</v>
      </c>
      <c r="P612" s="359" t="e">
        <f>'Conventional - Coal'!#REF!</f>
        <v>#REF!</v>
      </c>
      <c r="Q612" s="359" t="e">
        <f>'Conventional - Coal'!#REF!</f>
        <v>#REF!</v>
      </c>
      <c r="R612" s="359" t="e">
        <f>'Conventional - Coal'!#REF!</f>
        <v>#REF!</v>
      </c>
      <c r="S612" s="517"/>
      <c r="T612" s="517"/>
      <c r="U612" s="517"/>
      <c r="V612" s="517">
        <f>'Conventional - Coal'!L12</f>
        <v>0.59699999999999998</v>
      </c>
      <c r="W612" s="517">
        <f>'Conventional - Coal'!L88</f>
        <v>0.59699999999999998</v>
      </c>
      <c r="X612" s="517">
        <f>'Conventional - Coal'!M88</f>
        <v>0.59699999999999998</v>
      </c>
      <c r="Y612" s="517">
        <f>'Conventional - Coal'!N88</f>
        <v>0.59699999999999998</v>
      </c>
      <c r="Z612" s="517">
        <f>'Conventional - Coal'!O88</f>
        <v>0.59699999999999998</v>
      </c>
      <c r="AA612" s="517">
        <f>'Conventional - Coal'!P88</f>
        <v>0.59699999999999998</v>
      </c>
      <c r="AB612" s="517">
        <f>'Conventional - Coal'!Q88</f>
        <v>0.59699999999999998</v>
      </c>
      <c r="AC612" s="517">
        <f>'Conventional - Coal'!R88</f>
        <v>0.59699999999999998</v>
      </c>
      <c r="AD612" s="517">
        <f>'Conventional - Coal'!S88</f>
        <v>0.59699999999999998</v>
      </c>
      <c r="AE612" s="517">
        <f>'Conventional - Coal'!T88</f>
        <v>0.59699999999999998</v>
      </c>
      <c r="AF612" s="517">
        <f>'Conventional - Coal'!U88</f>
        <v>0.59699999999999998</v>
      </c>
      <c r="AG612" s="517">
        <f>'Conventional - Coal'!V88</f>
        <v>0.59699999999999998</v>
      </c>
      <c r="AH612" s="517">
        <f>'Conventional - Coal'!W88</f>
        <v>0.59699999999999998</v>
      </c>
      <c r="AI612" s="517">
        <f>'Conventional - Coal'!X88</f>
        <v>0.59699999999999998</v>
      </c>
      <c r="AJ612" s="517">
        <f>'Conventional - Coal'!Y88</f>
        <v>0.59699999999999998</v>
      </c>
      <c r="AK612" s="517">
        <f>'Conventional - Coal'!Z88</f>
        <v>0.59699999999999998</v>
      </c>
      <c r="AL612" s="517">
        <f>'Conventional - Coal'!AA88</f>
        <v>0.59699999999999998</v>
      </c>
      <c r="AM612" s="517">
        <f>'Conventional - Coal'!AB88</f>
        <v>0.59699999999999998</v>
      </c>
      <c r="AN612" s="517">
        <f>'Conventional - Coal'!AC88</f>
        <v>0.59699999999999998</v>
      </c>
      <c r="AO612" s="517">
        <f>'Conventional - Coal'!AD88</f>
        <v>0.59699999999999998</v>
      </c>
      <c r="AP612" s="517">
        <f>'Conventional - Coal'!AE88</f>
        <v>0.59699999999999998</v>
      </c>
      <c r="AQ612" s="517">
        <f>'Conventional - Coal'!AF88</f>
        <v>0.59699999999999998</v>
      </c>
      <c r="AR612" s="517">
        <f>'Conventional - Coal'!AG88</f>
        <v>0.59699999999999998</v>
      </c>
      <c r="AS612" s="517">
        <f>'Conventional - Coal'!AH88</f>
        <v>0.59699999999999998</v>
      </c>
      <c r="AT612" s="517">
        <f>'Conventional - Coal'!AI88</f>
        <v>0.59699999999999998</v>
      </c>
      <c r="AU612" s="517">
        <f>'Conventional - Coal'!AJ88</f>
        <v>0.59699999999999998</v>
      </c>
      <c r="AV612" s="517">
        <f>'Conventional - Coal'!AK88</f>
        <v>0.59699999999999998</v>
      </c>
      <c r="AW612" s="517">
        <f>'Conventional - Coal'!AL88</f>
        <v>0.59699999999999998</v>
      </c>
      <c r="AX612" s="517">
        <f>'Conventional - Coal'!AM88</f>
        <v>0.59699999999999998</v>
      </c>
      <c r="AY612" s="517">
        <f>'Conventional - Coal'!AN88</f>
        <v>0.59699999999999998</v>
      </c>
      <c r="AZ612" s="517">
        <f>'Conventional - Coal'!AO88</f>
        <v>0.59699999999999998</v>
      </c>
      <c r="BA612" s="517">
        <f>'Conventional - Coal'!AP88</f>
        <v>0.59699999999999998</v>
      </c>
      <c r="BB612" s="517">
        <f>'Conventional - Coal'!AQ88</f>
        <v>0.59699999999999998</v>
      </c>
      <c r="BC612" s="517">
        <f>'Conventional - Coal'!AR88</f>
        <v>0.59699999999999998</v>
      </c>
      <c r="BD612" s="517">
        <f>'Conventional - Coal'!AS88</f>
        <v>0.59699999999999998</v>
      </c>
      <c r="BE612" s="517">
        <f>'Conventional - Coal'!AT88</f>
        <v>0.59699999999999998</v>
      </c>
      <c r="BF612" s="517">
        <f>'Conventional - Coal'!AU88</f>
        <v>0.59699999999999998</v>
      </c>
      <c r="BG612" s="517">
        <f>'Conventional - Coal'!AV88</f>
        <v>0.59699999999999998</v>
      </c>
    </row>
    <row r="613" spans="1:59" ht="14.1" customHeight="1" thickBot="1">
      <c r="B613" s="875"/>
      <c r="D613" s="802"/>
      <c r="E613" s="515" t="str">
        <f>'Conventional - Coal'!K89</f>
        <v>Coal-new - High</v>
      </c>
      <c r="F613" s="359"/>
      <c r="G613" s="359"/>
      <c r="H613" s="359"/>
      <c r="I613" s="359"/>
      <c r="J613" s="359"/>
      <c r="K613" s="359"/>
      <c r="L613" s="359"/>
      <c r="M613" s="359"/>
      <c r="N613" s="359"/>
      <c r="O613" s="359"/>
      <c r="P613" s="359"/>
      <c r="Q613" s="359"/>
      <c r="R613" s="359"/>
      <c r="S613" s="518"/>
      <c r="T613" s="518"/>
      <c r="U613" s="518"/>
      <c r="V613" s="518"/>
      <c r="W613" s="518">
        <f>'Conventional - Coal'!L89</f>
        <v>0.59699999999999998</v>
      </c>
      <c r="X613" s="518">
        <f>'Conventional - Coal'!M89</f>
        <v>0.59699999999999998</v>
      </c>
      <c r="Y613" s="518">
        <f>'Conventional - Coal'!N89</f>
        <v>0.59699999999999998</v>
      </c>
      <c r="Z613" s="518">
        <f>'Conventional - Coal'!O89</f>
        <v>0.59699999999999998</v>
      </c>
      <c r="AA613" s="518">
        <f>'Conventional - Coal'!P89</f>
        <v>0.59699999999999998</v>
      </c>
      <c r="AB613" s="518">
        <f>'Conventional - Coal'!Q89</f>
        <v>0.59699999999999998</v>
      </c>
      <c r="AC613" s="518">
        <f>'Conventional - Coal'!R89</f>
        <v>0.59699999999999998</v>
      </c>
      <c r="AD613" s="518">
        <f>'Conventional - Coal'!S89</f>
        <v>0.59699999999999998</v>
      </c>
      <c r="AE613" s="518">
        <f>'Conventional - Coal'!T89</f>
        <v>0.59699999999999998</v>
      </c>
      <c r="AF613" s="518">
        <f>'Conventional - Coal'!U89</f>
        <v>0.59699999999999998</v>
      </c>
      <c r="AG613" s="518">
        <f>'Conventional - Coal'!V89</f>
        <v>0.59699999999999998</v>
      </c>
      <c r="AH613" s="518">
        <f>'Conventional - Coal'!W89</f>
        <v>0.59699999999999998</v>
      </c>
      <c r="AI613" s="518">
        <f>'Conventional - Coal'!X89</f>
        <v>0.59699999999999998</v>
      </c>
      <c r="AJ613" s="518">
        <f>'Conventional - Coal'!Y89</f>
        <v>0.59699999999999998</v>
      </c>
      <c r="AK613" s="518">
        <f>'Conventional - Coal'!Z89</f>
        <v>0.59699999999999998</v>
      </c>
      <c r="AL613" s="518">
        <f>'Conventional - Coal'!AA89</f>
        <v>0.59699999999999998</v>
      </c>
      <c r="AM613" s="518">
        <f>'Conventional - Coal'!AB89</f>
        <v>0.59699999999999998</v>
      </c>
      <c r="AN613" s="518">
        <f>'Conventional - Coal'!AC89</f>
        <v>0.59699999999999998</v>
      </c>
      <c r="AO613" s="518">
        <f>'Conventional - Coal'!AD89</f>
        <v>0.59699999999999998</v>
      </c>
      <c r="AP613" s="518">
        <f>'Conventional - Coal'!AE89</f>
        <v>0.59699999999999998</v>
      </c>
      <c r="AQ613" s="518">
        <f>'Conventional - Coal'!AF89</f>
        <v>0.59699999999999998</v>
      </c>
      <c r="AR613" s="518">
        <f>'Conventional - Coal'!AG89</f>
        <v>0.59699999999999998</v>
      </c>
      <c r="AS613" s="518">
        <f>'Conventional - Coal'!AH89</f>
        <v>0.59699999999999998</v>
      </c>
      <c r="AT613" s="518">
        <f>'Conventional - Coal'!AI89</f>
        <v>0.59699999999999998</v>
      </c>
      <c r="AU613" s="518">
        <f>'Conventional - Coal'!AJ89</f>
        <v>0.59699999999999998</v>
      </c>
      <c r="AV613" s="518">
        <f>'Conventional - Coal'!AK89</f>
        <v>0.59699999999999998</v>
      </c>
      <c r="AW613" s="518">
        <f>'Conventional - Coal'!AL89</f>
        <v>0.59699999999999998</v>
      </c>
      <c r="AX613" s="518">
        <f>'Conventional - Coal'!AM89</f>
        <v>0.59699999999999998</v>
      </c>
      <c r="AY613" s="518">
        <f>'Conventional - Coal'!AN89</f>
        <v>0.59699999999999998</v>
      </c>
      <c r="AZ613" s="518">
        <f>'Conventional - Coal'!AO89</f>
        <v>0.59699999999999998</v>
      </c>
      <c r="BA613" s="518">
        <f>'Conventional - Coal'!AP89</f>
        <v>0.59699999999999998</v>
      </c>
      <c r="BB613" s="518">
        <f>'Conventional - Coal'!AQ89</f>
        <v>0.59699999999999998</v>
      </c>
      <c r="BC613" s="518">
        <f>'Conventional - Coal'!AR89</f>
        <v>0.59699999999999998</v>
      </c>
      <c r="BD613" s="518">
        <f>'Conventional - Coal'!AS89</f>
        <v>0.59699999999999998</v>
      </c>
      <c r="BE613" s="518">
        <f>'Conventional - Coal'!AT89</f>
        <v>0.59699999999999998</v>
      </c>
      <c r="BF613" s="518">
        <f>'Conventional - Coal'!AU89</f>
        <v>0.59699999999999998</v>
      </c>
      <c r="BG613" s="518">
        <f>'Conventional - Coal'!AV89</f>
        <v>0.59699999999999998</v>
      </c>
    </row>
    <row r="614" spans="1:59" ht="14.1" customHeight="1">
      <c r="B614" s="875"/>
      <c r="D614" s="802"/>
      <c r="E614" s="513" t="str">
        <f>'Conventional - Coal'!K90</f>
        <v>Coal-IGCC - Low</v>
      </c>
      <c r="F614" s="359"/>
      <c r="G614" s="359"/>
      <c r="H614" s="359"/>
      <c r="I614" s="359"/>
      <c r="J614" s="359"/>
      <c r="K614" s="359"/>
      <c r="L614" s="359"/>
      <c r="M614" s="359"/>
      <c r="N614" s="359"/>
      <c r="O614" s="359"/>
      <c r="P614" s="359"/>
      <c r="Q614" s="359"/>
      <c r="R614" s="359"/>
      <c r="S614" s="516"/>
      <c r="T614" s="516"/>
      <c r="U614" s="516"/>
      <c r="V614" s="516"/>
      <c r="W614" s="516">
        <f>'Conventional - Coal'!L90</f>
        <v>0.59699999999999998</v>
      </c>
      <c r="X614" s="516">
        <f>'Conventional - Coal'!M90</f>
        <v>0.59699999999999998</v>
      </c>
      <c r="Y614" s="516">
        <f>'Conventional - Coal'!N90</f>
        <v>0.59699999999999998</v>
      </c>
      <c r="Z614" s="516">
        <f>'Conventional - Coal'!O90</f>
        <v>0.59699999999999998</v>
      </c>
      <c r="AA614" s="516">
        <f>'Conventional - Coal'!P90</f>
        <v>0.59699999999999998</v>
      </c>
      <c r="AB614" s="516">
        <f>'Conventional - Coal'!Q90</f>
        <v>0.59699999999999998</v>
      </c>
      <c r="AC614" s="516">
        <f>'Conventional - Coal'!R90</f>
        <v>0.59699999999999998</v>
      </c>
      <c r="AD614" s="516">
        <f>'Conventional - Coal'!S90</f>
        <v>0.59699999999999998</v>
      </c>
      <c r="AE614" s="516">
        <f>'Conventional - Coal'!T90</f>
        <v>0.59699999999999998</v>
      </c>
      <c r="AF614" s="516">
        <f>'Conventional - Coal'!U90</f>
        <v>0.59699999999999998</v>
      </c>
      <c r="AG614" s="516">
        <f>'Conventional - Coal'!V90</f>
        <v>0.59699999999999998</v>
      </c>
      <c r="AH614" s="516">
        <f>'Conventional - Coal'!W90</f>
        <v>0.59699999999999998</v>
      </c>
      <c r="AI614" s="516">
        <f>'Conventional - Coal'!X90</f>
        <v>0.59699999999999998</v>
      </c>
      <c r="AJ614" s="516">
        <f>'Conventional - Coal'!Y90</f>
        <v>0.59699999999999998</v>
      </c>
      <c r="AK614" s="516">
        <f>'Conventional - Coal'!Z90</f>
        <v>0.59699999999999998</v>
      </c>
      <c r="AL614" s="516">
        <f>'Conventional - Coal'!AA90</f>
        <v>0.59699999999999998</v>
      </c>
      <c r="AM614" s="516">
        <f>'Conventional - Coal'!AB90</f>
        <v>0.59699999999999998</v>
      </c>
      <c r="AN614" s="516">
        <f>'Conventional - Coal'!AC90</f>
        <v>0.59699999999999998</v>
      </c>
      <c r="AO614" s="516">
        <f>'Conventional - Coal'!AD90</f>
        <v>0.59699999999999998</v>
      </c>
      <c r="AP614" s="516">
        <f>'Conventional - Coal'!AE90</f>
        <v>0.59699999999999998</v>
      </c>
      <c r="AQ614" s="516">
        <f>'Conventional - Coal'!AF90</f>
        <v>0.59699999999999998</v>
      </c>
      <c r="AR614" s="516">
        <f>'Conventional - Coal'!AG90</f>
        <v>0.59699999999999998</v>
      </c>
      <c r="AS614" s="516">
        <f>'Conventional - Coal'!AH90</f>
        <v>0.59699999999999998</v>
      </c>
      <c r="AT614" s="516">
        <f>'Conventional - Coal'!AI90</f>
        <v>0.59699999999999998</v>
      </c>
      <c r="AU614" s="516">
        <f>'Conventional - Coal'!AJ90</f>
        <v>0.59699999999999998</v>
      </c>
      <c r="AV614" s="516">
        <f>'Conventional - Coal'!AK90</f>
        <v>0.59699999999999998</v>
      </c>
      <c r="AW614" s="516">
        <f>'Conventional - Coal'!AL90</f>
        <v>0.59699999999999998</v>
      </c>
      <c r="AX614" s="516">
        <f>'Conventional - Coal'!AM90</f>
        <v>0.59699999999999998</v>
      </c>
      <c r="AY614" s="516">
        <f>'Conventional - Coal'!AN90</f>
        <v>0.59699999999999998</v>
      </c>
      <c r="AZ614" s="516">
        <f>'Conventional - Coal'!AO90</f>
        <v>0.59699999999999998</v>
      </c>
      <c r="BA614" s="516">
        <f>'Conventional - Coal'!AP90</f>
        <v>0.59699999999999998</v>
      </c>
      <c r="BB614" s="516">
        <f>'Conventional - Coal'!AQ90</f>
        <v>0.59699999999999998</v>
      </c>
      <c r="BC614" s="516">
        <f>'Conventional - Coal'!AR90</f>
        <v>0.59699999999999998</v>
      </c>
      <c r="BD614" s="516">
        <f>'Conventional - Coal'!AS90</f>
        <v>0.59699999999999998</v>
      </c>
      <c r="BE614" s="516">
        <f>'Conventional - Coal'!AT90</f>
        <v>0.59699999999999998</v>
      </c>
      <c r="BF614" s="516">
        <f>'Conventional - Coal'!AU90</f>
        <v>0.59699999999999998</v>
      </c>
      <c r="BG614" s="516">
        <f>'Conventional - Coal'!AV90</f>
        <v>0.59699999999999998</v>
      </c>
    </row>
    <row r="615" spans="1:59">
      <c r="B615" s="875"/>
      <c r="D615" s="802"/>
      <c r="E615" s="514" t="str">
        <f>'Conventional - Coal'!K91</f>
        <v>Coal-IGCC - Mid</v>
      </c>
      <c r="F615" s="359" t="e">
        <f>'Conventional - Coal'!#REF!</f>
        <v>#REF!</v>
      </c>
      <c r="G615" s="359" t="e">
        <f>'Conventional - Coal'!#REF!</f>
        <v>#REF!</v>
      </c>
      <c r="H615" s="359" t="e">
        <f>'Conventional - Coal'!#REF!</f>
        <v>#REF!</v>
      </c>
      <c r="I615" s="359" t="e">
        <f>'Conventional - Coal'!#REF!</f>
        <v>#REF!</v>
      </c>
      <c r="J615" s="359" t="e">
        <f>'Conventional - Coal'!#REF!</f>
        <v>#REF!</v>
      </c>
      <c r="K615" s="359" t="e">
        <f>'Conventional - Coal'!#REF!</f>
        <v>#REF!</v>
      </c>
      <c r="L615" s="359" t="e">
        <f>'Conventional - Coal'!#REF!</f>
        <v>#REF!</v>
      </c>
      <c r="M615" s="359" t="e">
        <f>'Conventional - Coal'!#REF!</f>
        <v>#REF!</v>
      </c>
      <c r="N615" s="359" t="e">
        <f>'Conventional - Coal'!#REF!</f>
        <v>#REF!</v>
      </c>
      <c r="O615" s="359" t="e">
        <f>'Conventional - Coal'!#REF!</f>
        <v>#REF!</v>
      </c>
      <c r="P615" s="359" t="e">
        <f>'Conventional - Coal'!#REF!</f>
        <v>#REF!</v>
      </c>
      <c r="Q615" s="359" t="e">
        <f>'Conventional - Coal'!#REF!</f>
        <v>#REF!</v>
      </c>
      <c r="R615" s="359" t="e">
        <f>'Conventional - Coal'!#REF!</f>
        <v>#REF!</v>
      </c>
      <c r="S615" s="517"/>
      <c r="T615" s="517"/>
      <c r="U615" s="517"/>
      <c r="V615" s="517">
        <f>'Conventional - Coal'!L13</f>
        <v>0.59699999999999998</v>
      </c>
      <c r="W615" s="517">
        <f>'Conventional - Coal'!L91</f>
        <v>0.59699999999999998</v>
      </c>
      <c r="X615" s="517">
        <f>'Conventional - Coal'!M91</f>
        <v>0.59699999999999998</v>
      </c>
      <c r="Y615" s="517">
        <f>'Conventional - Coal'!N91</f>
        <v>0.59699999999999998</v>
      </c>
      <c r="Z615" s="517">
        <f>'Conventional - Coal'!O91</f>
        <v>0.59699999999999998</v>
      </c>
      <c r="AA615" s="517">
        <f>'Conventional - Coal'!P91</f>
        <v>0.59699999999999998</v>
      </c>
      <c r="AB615" s="517">
        <f>'Conventional - Coal'!Q91</f>
        <v>0.59699999999999998</v>
      </c>
      <c r="AC615" s="517">
        <f>'Conventional - Coal'!R91</f>
        <v>0.59699999999999998</v>
      </c>
      <c r="AD615" s="517">
        <f>'Conventional - Coal'!S91</f>
        <v>0.59699999999999998</v>
      </c>
      <c r="AE615" s="517">
        <f>'Conventional - Coal'!T91</f>
        <v>0.59699999999999998</v>
      </c>
      <c r="AF615" s="517">
        <f>'Conventional - Coal'!U91</f>
        <v>0.59699999999999998</v>
      </c>
      <c r="AG615" s="517">
        <f>'Conventional - Coal'!V91</f>
        <v>0.59699999999999998</v>
      </c>
      <c r="AH615" s="517">
        <f>'Conventional - Coal'!W91</f>
        <v>0.59699999999999998</v>
      </c>
      <c r="AI615" s="517">
        <f>'Conventional - Coal'!X91</f>
        <v>0.59699999999999998</v>
      </c>
      <c r="AJ615" s="517">
        <f>'Conventional - Coal'!Y91</f>
        <v>0.59699999999999998</v>
      </c>
      <c r="AK615" s="517">
        <f>'Conventional - Coal'!Z91</f>
        <v>0.59699999999999998</v>
      </c>
      <c r="AL615" s="517">
        <f>'Conventional - Coal'!AA91</f>
        <v>0.59699999999999998</v>
      </c>
      <c r="AM615" s="517">
        <f>'Conventional - Coal'!AB91</f>
        <v>0.59699999999999998</v>
      </c>
      <c r="AN615" s="517">
        <f>'Conventional - Coal'!AC91</f>
        <v>0.59699999999999998</v>
      </c>
      <c r="AO615" s="517">
        <f>'Conventional - Coal'!AD91</f>
        <v>0.59699999999999998</v>
      </c>
      <c r="AP615" s="517">
        <f>'Conventional - Coal'!AE91</f>
        <v>0.59699999999999998</v>
      </c>
      <c r="AQ615" s="517">
        <f>'Conventional - Coal'!AF91</f>
        <v>0.59699999999999998</v>
      </c>
      <c r="AR615" s="517">
        <f>'Conventional - Coal'!AG91</f>
        <v>0.59699999999999998</v>
      </c>
      <c r="AS615" s="517">
        <f>'Conventional - Coal'!AH91</f>
        <v>0.59699999999999998</v>
      </c>
      <c r="AT615" s="517">
        <f>'Conventional - Coal'!AI91</f>
        <v>0.59699999999999998</v>
      </c>
      <c r="AU615" s="517">
        <f>'Conventional - Coal'!AJ91</f>
        <v>0.59699999999999998</v>
      </c>
      <c r="AV615" s="517">
        <f>'Conventional - Coal'!AK91</f>
        <v>0.59699999999999998</v>
      </c>
      <c r="AW615" s="517">
        <f>'Conventional - Coal'!AL91</f>
        <v>0.59699999999999998</v>
      </c>
      <c r="AX615" s="517">
        <f>'Conventional - Coal'!AM91</f>
        <v>0.59699999999999998</v>
      </c>
      <c r="AY615" s="517">
        <f>'Conventional - Coal'!AN91</f>
        <v>0.59699999999999998</v>
      </c>
      <c r="AZ615" s="517">
        <f>'Conventional - Coal'!AO91</f>
        <v>0.59699999999999998</v>
      </c>
      <c r="BA615" s="517">
        <f>'Conventional - Coal'!AP91</f>
        <v>0.59699999999999998</v>
      </c>
      <c r="BB615" s="517">
        <f>'Conventional - Coal'!AQ91</f>
        <v>0.59699999999999998</v>
      </c>
      <c r="BC615" s="517">
        <f>'Conventional - Coal'!AR91</f>
        <v>0.59699999999999998</v>
      </c>
      <c r="BD615" s="517">
        <f>'Conventional - Coal'!AS91</f>
        <v>0.59699999999999998</v>
      </c>
      <c r="BE615" s="517">
        <f>'Conventional - Coal'!AT91</f>
        <v>0.59699999999999998</v>
      </c>
      <c r="BF615" s="517">
        <f>'Conventional - Coal'!AU91</f>
        <v>0.59699999999999998</v>
      </c>
      <c r="BG615" s="517">
        <f>'Conventional - Coal'!AV91</f>
        <v>0.59699999999999998</v>
      </c>
    </row>
    <row r="616" spans="1:59" ht="15.75" thickBot="1">
      <c r="B616" s="875"/>
      <c r="D616" s="802"/>
      <c r="E616" s="515" t="str">
        <f>'Conventional - Coal'!K92</f>
        <v>Coal-IGCC - High</v>
      </c>
      <c r="F616" s="359"/>
      <c r="G616" s="359"/>
      <c r="H616" s="359"/>
      <c r="I616" s="359"/>
      <c r="J616" s="359"/>
      <c r="K616" s="359"/>
      <c r="L616" s="359"/>
      <c r="M616" s="359"/>
      <c r="N616" s="359"/>
      <c r="O616" s="359"/>
      <c r="P616" s="359"/>
      <c r="Q616" s="359"/>
      <c r="R616" s="359"/>
      <c r="S616" s="518"/>
      <c r="T616" s="518"/>
      <c r="U616" s="518"/>
      <c r="V616" s="518"/>
      <c r="W616" s="518">
        <f>'Conventional - Coal'!L92</f>
        <v>0.59699999999999998</v>
      </c>
      <c r="X616" s="518">
        <f>'Conventional - Coal'!M92</f>
        <v>0.59699999999999998</v>
      </c>
      <c r="Y616" s="518">
        <f>'Conventional - Coal'!N92</f>
        <v>0.59699999999999998</v>
      </c>
      <c r="Z616" s="518">
        <f>'Conventional - Coal'!O92</f>
        <v>0.59699999999999998</v>
      </c>
      <c r="AA616" s="518">
        <f>'Conventional - Coal'!P92</f>
        <v>0.59699999999999998</v>
      </c>
      <c r="AB616" s="518">
        <f>'Conventional - Coal'!Q92</f>
        <v>0.59699999999999998</v>
      </c>
      <c r="AC616" s="518">
        <f>'Conventional - Coal'!R92</f>
        <v>0.59699999999999998</v>
      </c>
      <c r="AD616" s="518">
        <f>'Conventional - Coal'!S92</f>
        <v>0.59699999999999998</v>
      </c>
      <c r="AE616" s="518">
        <f>'Conventional - Coal'!T92</f>
        <v>0.59699999999999998</v>
      </c>
      <c r="AF616" s="518">
        <f>'Conventional - Coal'!U92</f>
        <v>0.59699999999999998</v>
      </c>
      <c r="AG616" s="518">
        <f>'Conventional - Coal'!V92</f>
        <v>0.59699999999999998</v>
      </c>
      <c r="AH616" s="518">
        <f>'Conventional - Coal'!W92</f>
        <v>0.59699999999999998</v>
      </c>
      <c r="AI616" s="518">
        <f>'Conventional - Coal'!X92</f>
        <v>0.59699999999999998</v>
      </c>
      <c r="AJ616" s="518">
        <f>'Conventional - Coal'!Y92</f>
        <v>0.59699999999999998</v>
      </c>
      <c r="AK616" s="518">
        <f>'Conventional - Coal'!Z92</f>
        <v>0.59699999999999998</v>
      </c>
      <c r="AL616" s="518">
        <f>'Conventional - Coal'!AA92</f>
        <v>0.59699999999999998</v>
      </c>
      <c r="AM616" s="518">
        <f>'Conventional - Coal'!AB92</f>
        <v>0.59699999999999998</v>
      </c>
      <c r="AN616" s="518">
        <f>'Conventional - Coal'!AC92</f>
        <v>0.59699999999999998</v>
      </c>
      <c r="AO616" s="518">
        <f>'Conventional - Coal'!AD92</f>
        <v>0.59699999999999998</v>
      </c>
      <c r="AP616" s="518">
        <f>'Conventional - Coal'!AE92</f>
        <v>0.59699999999999998</v>
      </c>
      <c r="AQ616" s="518">
        <f>'Conventional - Coal'!AF92</f>
        <v>0.59699999999999998</v>
      </c>
      <c r="AR616" s="518">
        <f>'Conventional - Coal'!AG92</f>
        <v>0.59699999999999998</v>
      </c>
      <c r="AS616" s="518">
        <f>'Conventional - Coal'!AH92</f>
        <v>0.59699999999999998</v>
      </c>
      <c r="AT616" s="518">
        <f>'Conventional - Coal'!AI92</f>
        <v>0.59699999999999998</v>
      </c>
      <c r="AU616" s="518">
        <f>'Conventional - Coal'!AJ92</f>
        <v>0.59699999999999998</v>
      </c>
      <c r="AV616" s="518">
        <f>'Conventional - Coal'!AK92</f>
        <v>0.59699999999999998</v>
      </c>
      <c r="AW616" s="518">
        <f>'Conventional - Coal'!AL92</f>
        <v>0.59699999999999998</v>
      </c>
      <c r="AX616" s="518">
        <f>'Conventional - Coal'!AM92</f>
        <v>0.59699999999999998</v>
      </c>
      <c r="AY616" s="518">
        <f>'Conventional - Coal'!AN92</f>
        <v>0.59699999999999998</v>
      </c>
      <c r="AZ616" s="518">
        <f>'Conventional - Coal'!AO92</f>
        <v>0.59699999999999998</v>
      </c>
      <c r="BA616" s="518">
        <f>'Conventional - Coal'!AP92</f>
        <v>0.59699999999999998</v>
      </c>
      <c r="BB616" s="518">
        <f>'Conventional - Coal'!AQ92</f>
        <v>0.59699999999999998</v>
      </c>
      <c r="BC616" s="518">
        <f>'Conventional - Coal'!AR92</f>
        <v>0.59699999999999998</v>
      </c>
      <c r="BD616" s="518">
        <f>'Conventional - Coal'!AS92</f>
        <v>0.59699999999999998</v>
      </c>
      <c r="BE616" s="518">
        <f>'Conventional - Coal'!AT92</f>
        <v>0.59699999999999998</v>
      </c>
      <c r="BF616" s="518">
        <f>'Conventional - Coal'!AU92</f>
        <v>0.59699999999999998</v>
      </c>
      <c r="BG616" s="518">
        <f>'Conventional - Coal'!AV92</f>
        <v>0.59699999999999998</v>
      </c>
    </row>
    <row r="617" spans="1:59">
      <c r="B617" s="875"/>
      <c r="D617" s="802"/>
      <c r="E617" s="513" t="str">
        <f>'Conventional - Coal'!K93</f>
        <v>Coal-CCS - Low</v>
      </c>
      <c r="F617" s="359"/>
      <c r="G617" s="359"/>
      <c r="H617" s="359"/>
      <c r="I617" s="359"/>
      <c r="J617" s="359"/>
      <c r="K617" s="359"/>
      <c r="L617" s="359"/>
      <c r="M617" s="359"/>
      <c r="N617" s="359"/>
      <c r="O617" s="359"/>
      <c r="P617" s="359"/>
      <c r="Q617" s="359"/>
      <c r="R617" s="359"/>
      <c r="S617" s="516"/>
      <c r="T617" s="516"/>
      <c r="U617" s="516"/>
      <c r="V617" s="516"/>
      <c r="W617" s="516">
        <f>'Conventional - Coal'!L93</f>
        <v>0.59699999999999998</v>
      </c>
      <c r="X617" s="516">
        <f>'Conventional - Coal'!M93</f>
        <v>0.59699999999999998</v>
      </c>
      <c r="Y617" s="516">
        <f>'Conventional - Coal'!N93</f>
        <v>0.59699999999999998</v>
      </c>
      <c r="Z617" s="516">
        <f>'Conventional - Coal'!O93</f>
        <v>0.59699999999999998</v>
      </c>
      <c r="AA617" s="516">
        <f>'Conventional - Coal'!P93</f>
        <v>0.59699999999999998</v>
      </c>
      <c r="AB617" s="516">
        <f>'Conventional - Coal'!Q93</f>
        <v>0.59699999999999998</v>
      </c>
      <c r="AC617" s="516">
        <f>'Conventional - Coal'!R93</f>
        <v>0.59699999999999998</v>
      </c>
      <c r="AD617" s="516">
        <f>'Conventional - Coal'!S93</f>
        <v>0.59699999999999998</v>
      </c>
      <c r="AE617" s="516">
        <f>'Conventional - Coal'!T93</f>
        <v>0.59699999999999998</v>
      </c>
      <c r="AF617" s="516">
        <f>'Conventional - Coal'!U93</f>
        <v>0.59699999999999998</v>
      </c>
      <c r="AG617" s="516">
        <f>'Conventional - Coal'!V93</f>
        <v>0.59699999999999998</v>
      </c>
      <c r="AH617" s="516">
        <f>'Conventional - Coal'!W93</f>
        <v>0.59699999999999998</v>
      </c>
      <c r="AI617" s="516">
        <f>'Conventional - Coal'!X93</f>
        <v>0.59699999999999998</v>
      </c>
      <c r="AJ617" s="516">
        <f>'Conventional - Coal'!Y93</f>
        <v>0.59699999999999998</v>
      </c>
      <c r="AK617" s="516">
        <f>'Conventional - Coal'!Z93</f>
        <v>0.59699999999999998</v>
      </c>
      <c r="AL617" s="516">
        <f>'Conventional - Coal'!AA93</f>
        <v>0.59699999999999998</v>
      </c>
      <c r="AM617" s="516">
        <f>'Conventional - Coal'!AB93</f>
        <v>0.59699999999999998</v>
      </c>
      <c r="AN617" s="516">
        <f>'Conventional - Coal'!AC93</f>
        <v>0.59699999999999998</v>
      </c>
      <c r="AO617" s="516">
        <f>'Conventional - Coal'!AD93</f>
        <v>0.59699999999999998</v>
      </c>
      <c r="AP617" s="516">
        <f>'Conventional - Coal'!AE93</f>
        <v>0.59699999999999998</v>
      </c>
      <c r="AQ617" s="516">
        <f>'Conventional - Coal'!AF93</f>
        <v>0.59699999999999998</v>
      </c>
      <c r="AR617" s="516">
        <f>'Conventional - Coal'!AG93</f>
        <v>0.59699999999999998</v>
      </c>
      <c r="AS617" s="516">
        <f>'Conventional - Coal'!AH93</f>
        <v>0.59699999999999998</v>
      </c>
      <c r="AT617" s="516">
        <f>'Conventional - Coal'!AI93</f>
        <v>0.59699999999999998</v>
      </c>
      <c r="AU617" s="516">
        <f>'Conventional - Coal'!AJ93</f>
        <v>0.59699999999999998</v>
      </c>
      <c r="AV617" s="516">
        <f>'Conventional - Coal'!AK93</f>
        <v>0.59699999999999998</v>
      </c>
      <c r="AW617" s="516">
        <f>'Conventional - Coal'!AL93</f>
        <v>0.59699999999999998</v>
      </c>
      <c r="AX617" s="516">
        <f>'Conventional - Coal'!AM93</f>
        <v>0.59699999999999998</v>
      </c>
      <c r="AY617" s="516">
        <f>'Conventional - Coal'!AN93</f>
        <v>0.59699999999999998</v>
      </c>
      <c r="AZ617" s="516">
        <f>'Conventional - Coal'!AO93</f>
        <v>0.59699999999999998</v>
      </c>
      <c r="BA617" s="516">
        <f>'Conventional - Coal'!AP93</f>
        <v>0.59699999999999998</v>
      </c>
      <c r="BB617" s="516">
        <f>'Conventional - Coal'!AQ93</f>
        <v>0.59699999999999998</v>
      </c>
      <c r="BC617" s="516">
        <f>'Conventional - Coal'!AR93</f>
        <v>0.59699999999999998</v>
      </c>
      <c r="BD617" s="516">
        <f>'Conventional - Coal'!AS93</f>
        <v>0.59699999999999998</v>
      </c>
      <c r="BE617" s="516">
        <f>'Conventional - Coal'!AT93</f>
        <v>0.59699999999999998</v>
      </c>
      <c r="BF617" s="516">
        <f>'Conventional - Coal'!AU93</f>
        <v>0.59699999999999998</v>
      </c>
      <c r="BG617" s="516">
        <f>'Conventional - Coal'!AV93</f>
        <v>0.59699999999999998</v>
      </c>
    </row>
    <row r="618" spans="1:59">
      <c r="B618" s="875"/>
      <c r="D618" s="802"/>
      <c r="E618" s="514" t="str">
        <f>'Conventional - Coal'!K94</f>
        <v>Coal-CCS - Mid</v>
      </c>
      <c r="F618" s="359" t="e">
        <f>'Conventional - Coal'!#REF!</f>
        <v>#REF!</v>
      </c>
      <c r="G618" s="359" t="e">
        <f>'Conventional - Coal'!#REF!</f>
        <v>#REF!</v>
      </c>
      <c r="H618" s="359" t="e">
        <f>'Conventional - Coal'!#REF!</f>
        <v>#REF!</v>
      </c>
      <c r="I618" s="359" t="e">
        <f>'Conventional - Coal'!#REF!</f>
        <v>#REF!</v>
      </c>
      <c r="J618" s="359" t="e">
        <f>'Conventional - Coal'!#REF!</f>
        <v>#REF!</v>
      </c>
      <c r="K618" s="359" t="e">
        <f>'Conventional - Coal'!#REF!</f>
        <v>#REF!</v>
      </c>
      <c r="L618" s="359" t="e">
        <f>'Conventional - Coal'!#REF!</f>
        <v>#REF!</v>
      </c>
      <c r="M618" s="359" t="e">
        <f>'Conventional - Coal'!#REF!</f>
        <v>#REF!</v>
      </c>
      <c r="N618" s="359" t="e">
        <f>'Conventional - Coal'!#REF!</f>
        <v>#REF!</v>
      </c>
      <c r="O618" s="359" t="e">
        <f>'Conventional - Coal'!#REF!</f>
        <v>#REF!</v>
      </c>
      <c r="P618" s="359" t="e">
        <f>'Conventional - Coal'!#REF!</f>
        <v>#REF!</v>
      </c>
      <c r="Q618" s="359" t="e">
        <f>'Conventional - Coal'!#REF!</f>
        <v>#REF!</v>
      </c>
      <c r="R618" s="359" t="e">
        <f>'Conventional - Coal'!#REF!</f>
        <v>#REF!</v>
      </c>
      <c r="S618" s="517"/>
      <c r="T618" s="517"/>
      <c r="U618" s="517"/>
      <c r="V618" s="517">
        <f>'Conventional - Coal'!L14</f>
        <v>0.59699999999999998</v>
      </c>
      <c r="W618" s="517">
        <f>'Conventional - Coal'!L94</f>
        <v>0.59699999999999998</v>
      </c>
      <c r="X618" s="517">
        <f>'Conventional - Coal'!M94</f>
        <v>0.59699999999999998</v>
      </c>
      <c r="Y618" s="517">
        <f>'Conventional - Coal'!N94</f>
        <v>0.59699999999999998</v>
      </c>
      <c r="Z618" s="517">
        <f>'Conventional - Coal'!O94</f>
        <v>0.59699999999999998</v>
      </c>
      <c r="AA618" s="517">
        <f>'Conventional - Coal'!P94</f>
        <v>0.59699999999999998</v>
      </c>
      <c r="AB618" s="517">
        <f>'Conventional - Coal'!Q94</f>
        <v>0.59699999999999998</v>
      </c>
      <c r="AC618" s="517">
        <f>'Conventional - Coal'!R94</f>
        <v>0.59699999999999998</v>
      </c>
      <c r="AD618" s="517">
        <f>'Conventional - Coal'!S94</f>
        <v>0.59699999999999998</v>
      </c>
      <c r="AE618" s="517">
        <f>'Conventional - Coal'!T94</f>
        <v>0.59699999999999998</v>
      </c>
      <c r="AF618" s="517">
        <f>'Conventional - Coal'!U94</f>
        <v>0.59699999999999998</v>
      </c>
      <c r="AG618" s="517">
        <f>'Conventional - Coal'!V94</f>
        <v>0.59699999999999998</v>
      </c>
      <c r="AH618" s="517">
        <f>'Conventional - Coal'!W94</f>
        <v>0.59699999999999998</v>
      </c>
      <c r="AI618" s="517">
        <f>'Conventional - Coal'!X94</f>
        <v>0.59699999999999998</v>
      </c>
      <c r="AJ618" s="517">
        <f>'Conventional - Coal'!Y94</f>
        <v>0.59699999999999998</v>
      </c>
      <c r="AK618" s="517">
        <f>'Conventional - Coal'!Z94</f>
        <v>0.59699999999999998</v>
      </c>
      <c r="AL618" s="517">
        <f>'Conventional - Coal'!AA94</f>
        <v>0.59699999999999998</v>
      </c>
      <c r="AM618" s="517">
        <f>'Conventional - Coal'!AB94</f>
        <v>0.59699999999999998</v>
      </c>
      <c r="AN618" s="517">
        <f>'Conventional - Coal'!AC94</f>
        <v>0.59699999999999998</v>
      </c>
      <c r="AO618" s="517">
        <f>'Conventional - Coal'!AD94</f>
        <v>0.59699999999999998</v>
      </c>
      <c r="AP618" s="517">
        <f>'Conventional - Coal'!AE94</f>
        <v>0.59699999999999998</v>
      </c>
      <c r="AQ618" s="517">
        <f>'Conventional - Coal'!AF94</f>
        <v>0.59699999999999998</v>
      </c>
      <c r="AR618" s="517">
        <f>'Conventional - Coal'!AG94</f>
        <v>0.59699999999999998</v>
      </c>
      <c r="AS618" s="517">
        <f>'Conventional - Coal'!AH94</f>
        <v>0.59699999999999998</v>
      </c>
      <c r="AT618" s="517">
        <f>'Conventional - Coal'!AI94</f>
        <v>0.59699999999999998</v>
      </c>
      <c r="AU618" s="517">
        <f>'Conventional - Coal'!AJ94</f>
        <v>0.59699999999999998</v>
      </c>
      <c r="AV618" s="517">
        <f>'Conventional - Coal'!AK94</f>
        <v>0.59699999999999998</v>
      </c>
      <c r="AW618" s="517">
        <f>'Conventional - Coal'!AL94</f>
        <v>0.59699999999999998</v>
      </c>
      <c r="AX618" s="517">
        <f>'Conventional - Coal'!AM94</f>
        <v>0.59699999999999998</v>
      </c>
      <c r="AY618" s="517">
        <f>'Conventional - Coal'!AN94</f>
        <v>0.59699999999999998</v>
      </c>
      <c r="AZ618" s="517">
        <f>'Conventional - Coal'!AO94</f>
        <v>0.59699999999999998</v>
      </c>
      <c r="BA618" s="517">
        <f>'Conventional - Coal'!AP94</f>
        <v>0.59699999999999998</v>
      </c>
      <c r="BB618" s="517">
        <f>'Conventional - Coal'!AQ94</f>
        <v>0.59699999999999998</v>
      </c>
      <c r="BC618" s="517">
        <f>'Conventional - Coal'!AR94</f>
        <v>0.59699999999999998</v>
      </c>
      <c r="BD618" s="517">
        <f>'Conventional - Coal'!AS94</f>
        <v>0.59699999999999998</v>
      </c>
      <c r="BE618" s="517">
        <f>'Conventional - Coal'!AT94</f>
        <v>0.59699999999999998</v>
      </c>
      <c r="BF618" s="517">
        <f>'Conventional - Coal'!AU94</f>
        <v>0.59699999999999998</v>
      </c>
      <c r="BG618" s="517">
        <f>'Conventional - Coal'!AV94</f>
        <v>0.59699999999999998</v>
      </c>
    </row>
    <row r="619" spans="1:59" ht="15.75" thickBot="1">
      <c r="B619" s="875"/>
      <c r="D619" s="802"/>
      <c r="E619" s="515" t="str">
        <f>'Conventional - Coal'!K95</f>
        <v>Coal-CCS - High</v>
      </c>
      <c r="F619" s="388"/>
      <c r="G619" s="388"/>
      <c r="H619" s="388"/>
      <c r="I619" s="388"/>
      <c r="J619" s="388"/>
      <c r="K619" s="388"/>
      <c r="L619" s="388"/>
      <c r="M619" s="388"/>
      <c r="N619" s="388"/>
      <c r="O619" s="388"/>
      <c r="P619" s="388"/>
      <c r="Q619" s="388"/>
      <c r="R619" s="388"/>
      <c r="S619" s="518"/>
      <c r="T619" s="518"/>
      <c r="U619" s="518"/>
      <c r="V619" s="518"/>
      <c r="W619" s="518">
        <f>'Conventional - Coal'!L95</f>
        <v>0.59699999999999998</v>
      </c>
      <c r="X619" s="518">
        <f>'Conventional - Coal'!M95</f>
        <v>0.59699999999999998</v>
      </c>
      <c r="Y619" s="518">
        <f>'Conventional - Coal'!N95</f>
        <v>0.59699999999999998</v>
      </c>
      <c r="Z619" s="518">
        <f>'Conventional - Coal'!O95</f>
        <v>0.59699999999999998</v>
      </c>
      <c r="AA619" s="518">
        <f>'Conventional - Coal'!P95</f>
        <v>0.59699999999999998</v>
      </c>
      <c r="AB619" s="518">
        <f>'Conventional - Coal'!Q95</f>
        <v>0.59699999999999998</v>
      </c>
      <c r="AC619" s="518">
        <f>'Conventional - Coal'!R95</f>
        <v>0.59699999999999998</v>
      </c>
      <c r="AD619" s="518">
        <f>'Conventional - Coal'!S95</f>
        <v>0.59699999999999998</v>
      </c>
      <c r="AE619" s="518">
        <f>'Conventional - Coal'!T95</f>
        <v>0.59699999999999998</v>
      </c>
      <c r="AF619" s="518">
        <f>'Conventional - Coal'!U95</f>
        <v>0.59699999999999998</v>
      </c>
      <c r="AG619" s="518">
        <f>'Conventional - Coal'!V95</f>
        <v>0.59699999999999998</v>
      </c>
      <c r="AH619" s="518">
        <f>'Conventional - Coal'!W95</f>
        <v>0.59699999999999998</v>
      </c>
      <c r="AI619" s="518">
        <f>'Conventional - Coal'!X95</f>
        <v>0.59699999999999998</v>
      </c>
      <c r="AJ619" s="518">
        <f>'Conventional - Coal'!Y95</f>
        <v>0.59699999999999998</v>
      </c>
      <c r="AK619" s="518">
        <f>'Conventional - Coal'!Z95</f>
        <v>0.59699999999999998</v>
      </c>
      <c r="AL619" s="518">
        <f>'Conventional - Coal'!AA95</f>
        <v>0.59699999999999998</v>
      </c>
      <c r="AM619" s="518">
        <f>'Conventional - Coal'!AB95</f>
        <v>0.59699999999999998</v>
      </c>
      <c r="AN619" s="518">
        <f>'Conventional - Coal'!AC95</f>
        <v>0.59699999999999998</v>
      </c>
      <c r="AO619" s="518">
        <f>'Conventional - Coal'!AD95</f>
        <v>0.59699999999999998</v>
      </c>
      <c r="AP619" s="518">
        <f>'Conventional - Coal'!AE95</f>
        <v>0.59699999999999998</v>
      </c>
      <c r="AQ619" s="518">
        <f>'Conventional - Coal'!AF95</f>
        <v>0.59699999999999998</v>
      </c>
      <c r="AR619" s="518">
        <f>'Conventional - Coal'!AG95</f>
        <v>0.59699999999999998</v>
      </c>
      <c r="AS619" s="518">
        <f>'Conventional - Coal'!AH95</f>
        <v>0.59699999999999998</v>
      </c>
      <c r="AT619" s="518">
        <f>'Conventional - Coal'!AI95</f>
        <v>0.59699999999999998</v>
      </c>
      <c r="AU619" s="518">
        <f>'Conventional - Coal'!AJ95</f>
        <v>0.59699999999999998</v>
      </c>
      <c r="AV619" s="518">
        <f>'Conventional - Coal'!AK95</f>
        <v>0.59699999999999998</v>
      </c>
      <c r="AW619" s="518">
        <f>'Conventional - Coal'!AL95</f>
        <v>0.59699999999999998</v>
      </c>
      <c r="AX619" s="518">
        <f>'Conventional - Coal'!AM95</f>
        <v>0.59699999999999998</v>
      </c>
      <c r="AY619" s="518">
        <f>'Conventional - Coal'!AN95</f>
        <v>0.59699999999999998</v>
      </c>
      <c r="AZ619" s="518">
        <f>'Conventional - Coal'!AO95</f>
        <v>0.59699999999999998</v>
      </c>
      <c r="BA619" s="518">
        <f>'Conventional - Coal'!AP95</f>
        <v>0.59699999999999998</v>
      </c>
      <c r="BB619" s="518">
        <f>'Conventional - Coal'!AQ95</f>
        <v>0.59699999999999998</v>
      </c>
      <c r="BC619" s="518">
        <f>'Conventional - Coal'!AR95</f>
        <v>0.59699999999999998</v>
      </c>
      <c r="BD619" s="518">
        <f>'Conventional - Coal'!AS95</f>
        <v>0.59699999999999998</v>
      </c>
      <c r="BE619" s="518">
        <f>'Conventional - Coal'!AT95</f>
        <v>0.59699999999999998</v>
      </c>
      <c r="BF619" s="518">
        <f>'Conventional - Coal'!AU95</f>
        <v>0.59699999999999998</v>
      </c>
      <c r="BG619" s="518">
        <f>'Conventional - Coal'!AV95</f>
        <v>0.59699999999999998</v>
      </c>
    </row>
    <row r="620" spans="1:59">
      <c r="A620" s="1"/>
    </row>
    <row r="621" spans="1:59" ht="15.75" thickBot="1">
      <c r="A621" s="1"/>
      <c r="F621" s="1">
        <f t="shared" ref="F621:AN621" si="64">F4</f>
        <v>2000</v>
      </c>
      <c r="G621" s="1">
        <f t="shared" si="64"/>
        <v>2001</v>
      </c>
      <c r="H621" s="1">
        <f t="shared" si="64"/>
        <v>2002</v>
      </c>
      <c r="I621" s="1">
        <f t="shared" si="64"/>
        <v>2003</v>
      </c>
      <c r="J621" s="1">
        <f t="shared" si="64"/>
        <v>2004</v>
      </c>
      <c r="K621" s="1">
        <f t="shared" si="64"/>
        <v>2005</v>
      </c>
      <c r="L621" s="1">
        <f t="shared" si="64"/>
        <v>2006</v>
      </c>
      <c r="M621" s="1">
        <f t="shared" si="64"/>
        <v>2007</v>
      </c>
      <c r="N621" s="1">
        <f t="shared" si="64"/>
        <v>2008</v>
      </c>
      <c r="O621" s="1">
        <f t="shared" si="64"/>
        <v>2009</v>
      </c>
      <c r="P621" s="1">
        <f t="shared" si="64"/>
        <v>2010</v>
      </c>
      <c r="Q621" s="1">
        <f t="shared" si="64"/>
        <v>2011</v>
      </c>
      <c r="R621" s="1">
        <f t="shared" si="64"/>
        <v>2012</v>
      </c>
      <c r="S621" s="24">
        <v>2010</v>
      </c>
      <c r="T621" s="24">
        <v>2011</v>
      </c>
      <c r="U621" s="24">
        <v>2012</v>
      </c>
      <c r="V621" s="1">
        <f t="shared" si="64"/>
        <v>2013</v>
      </c>
      <c r="W621" s="1">
        <f t="shared" si="64"/>
        <v>2014</v>
      </c>
      <c r="X621" s="1">
        <f t="shared" si="64"/>
        <v>2015</v>
      </c>
      <c r="Y621" s="1">
        <f t="shared" si="64"/>
        <v>2016</v>
      </c>
      <c r="Z621" s="1">
        <f t="shared" si="64"/>
        <v>2017</v>
      </c>
      <c r="AA621" s="1">
        <f t="shared" si="64"/>
        <v>2018</v>
      </c>
      <c r="AB621" s="1">
        <f t="shared" si="64"/>
        <v>2019</v>
      </c>
      <c r="AC621" s="1">
        <f t="shared" si="64"/>
        <v>2020</v>
      </c>
      <c r="AD621" s="1">
        <f t="shared" si="64"/>
        <v>2021</v>
      </c>
      <c r="AE621" s="1">
        <f t="shared" si="64"/>
        <v>2022</v>
      </c>
      <c r="AF621" s="1">
        <f t="shared" si="64"/>
        <v>2023</v>
      </c>
      <c r="AG621" s="1">
        <f t="shared" si="64"/>
        <v>2024</v>
      </c>
      <c r="AH621" s="1">
        <f t="shared" si="64"/>
        <v>2025</v>
      </c>
      <c r="AI621" s="1">
        <f t="shared" si="64"/>
        <v>2026</v>
      </c>
      <c r="AJ621" s="1">
        <f t="shared" si="64"/>
        <v>2027</v>
      </c>
      <c r="AK621" s="1">
        <f t="shared" si="64"/>
        <v>2028</v>
      </c>
      <c r="AL621" s="1">
        <f t="shared" si="64"/>
        <v>2029</v>
      </c>
      <c r="AM621" s="1">
        <f t="shared" si="64"/>
        <v>2030</v>
      </c>
      <c r="AN621" s="1">
        <f t="shared" si="64"/>
        <v>2031</v>
      </c>
      <c r="AO621" s="1">
        <f t="shared" ref="AO621:BF621" si="65">AO4</f>
        <v>2032</v>
      </c>
      <c r="AP621" s="1">
        <f t="shared" si="65"/>
        <v>2033</v>
      </c>
      <c r="AQ621" s="1">
        <f t="shared" si="65"/>
        <v>2034</v>
      </c>
      <c r="AR621" s="1">
        <f t="shared" si="65"/>
        <v>2035</v>
      </c>
      <c r="AS621" s="1">
        <f t="shared" si="65"/>
        <v>2036</v>
      </c>
      <c r="AT621" s="1">
        <f t="shared" si="65"/>
        <v>2037</v>
      </c>
      <c r="AU621" s="1">
        <f t="shared" si="65"/>
        <v>2038</v>
      </c>
      <c r="AV621" s="1">
        <f t="shared" si="65"/>
        <v>2039</v>
      </c>
      <c r="AW621" s="1">
        <f t="shared" si="65"/>
        <v>2040</v>
      </c>
      <c r="AX621" s="1">
        <f t="shared" si="65"/>
        <v>2041</v>
      </c>
      <c r="AY621" s="1">
        <f t="shared" si="65"/>
        <v>2042</v>
      </c>
      <c r="AZ621" s="1">
        <f t="shared" si="65"/>
        <v>2043</v>
      </c>
      <c r="BA621" s="1">
        <f t="shared" si="65"/>
        <v>2044</v>
      </c>
      <c r="BB621" s="1">
        <f t="shared" si="65"/>
        <v>2045</v>
      </c>
      <c r="BC621" s="1">
        <f t="shared" si="65"/>
        <v>2046</v>
      </c>
      <c r="BD621" s="1">
        <f t="shared" si="65"/>
        <v>2047</v>
      </c>
      <c r="BE621" s="1">
        <f t="shared" si="65"/>
        <v>2048</v>
      </c>
      <c r="BF621" s="1">
        <f t="shared" si="65"/>
        <v>2049</v>
      </c>
      <c r="BG621" s="1">
        <f t="shared" ref="BG621" si="66">BG4</f>
        <v>2050</v>
      </c>
    </row>
    <row r="622" spans="1:59">
      <c r="A622" s="1"/>
      <c r="B622" s="874" t="s">
        <v>686</v>
      </c>
      <c r="D622" s="802" t="s">
        <v>787</v>
      </c>
      <c r="E622" s="513" t="str">
        <f>'Conventional - Coal'!K147</f>
        <v>Coal-new - Low</v>
      </c>
      <c r="F622" s="1"/>
      <c r="G622" s="1"/>
      <c r="H622" s="1"/>
      <c r="I622" s="1"/>
      <c r="J622" s="1"/>
      <c r="K622" s="1"/>
      <c r="L622" s="1"/>
      <c r="M622" s="1"/>
      <c r="N622" s="1"/>
      <c r="O622" s="1"/>
      <c r="P622" s="1"/>
      <c r="Q622" s="1"/>
      <c r="R622" s="1"/>
      <c r="S622" s="123"/>
      <c r="T622" s="123"/>
      <c r="U622" s="123"/>
      <c r="V622" s="123"/>
      <c r="W622" s="123">
        <f>'Conventional - Coal'!L147</f>
        <v>31.65</v>
      </c>
      <c r="X622" s="123">
        <f>'Conventional - Coal'!M147</f>
        <v>31.65</v>
      </c>
      <c r="Y622" s="123">
        <f>'Conventional - Coal'!N147</f>
        <v>31.65</v>
      </c>
      <c r="Z622" s="123">
        <f>'Conventional - Coal'!O147</f>
        <v>31.65</v>
      </c>
      <c r="AA622" s="123">
        <f>'Conventional - Coal'!P147</f>
        <v>31.65</v>
      </c>
      <c r="AB622" s="123">
        <f>'Conventional - Coal'!Q147</f>
        <v>31.65</v>
      </c>
      <c r="AC622" s="123">
        <f>'Conventional - Coal'!R147</f>
        <v>31.65</v>
      </c>
      <c r="AD622" s="123">
        <f>'Conventional - Coal'!S147</f>
        <v>31.65</v>
      </c>
      <c r="AE622" s="123">
        <f>'Conventional - Coal'!T147</f>
        <v>31.65</v>
      </c>
      <c r="AF622" s="123">
        <f>'Conventional - Coal'!U147</f>
        <v>31.65</v>
      </c>
      <c r="AG622" s="123">
        <f>'Conventional - Coal'!V147</f>
        <v>31.65</v>
      </c>
      <c r="AH622" s="123">
        <f>'Conventional - Coal'!W147</f>
        <v>31.65</v>
      </c>
      <c r="AI622" s="123">
        <f>'Conventional - Coal'!X147</f>
        <v>31.65</v>
      </c>
      <c r="AJ622" s="123">
        <f>'Conventional - Coal'!Y147</f>
        <v>31.65</v>
      </c>
      <c r="AK622" s="123">
        <f>'Conventional - Coal'!Z147</f>
        <v>31.65</v>
      </c>
      <c r="AL622" s="123">
        <f>'Conventional - Coal'!AA147</f>
        <v>31.65</v>
      </c>
      <c r="AM622" s="123">
        <f>'Conventional - Coal'!AB147</f>
        <v>31.65</v>
      </c>
      <c r="AN622" s="123">
        <f>'Conventional - Coal'!AC147</f>
        <v>31.65</v>
      </c>
      <c r="AO622" s="123">
        <f>'Conventional - Coal'!AD147</f>
        <v>31.65</v>
      </c>
      <c r="AP622" s="123">
        <f>'Conventional - Coal'!AE147</f>
        <v>31.65</v>
      </c>
      <c r="AQ622" s="123">
        <f>'Conventional - Coal'!AF147</f>
        <v>31.65</v>
      </c>
      <c r="AR622" s="123">
        <f>'Conventional - Coal'!AG147</f>
        <v>31.65</v>
      </c>
      <c r="AS622" s="123">
        <f>'Conventional - Coal'!AH147</f>
        <v>31.65</v>
      </c>
      <c r="AT622" s="123">
        <f>'Conventional - Coal'!AI147</f>
        <v>31.65</v>
      </c>
      <c r="AU622" s="123">
        <f>'Conventional - Coal'!AJ147</f>
        <v>31.65</v>
      </c>
      <c r="AV622" s="123">
        <f>'Conventional - Coal'!AK147</f>
        <v>31.65</v>
      </c>
      <c r="AW622" s="123">
        <f>'Conventional - Coal'!AL147</f>
        <v>31.65</v>
      </c>
      <c r="AX622" s="123">
        <f>'Conventional - Coal'!AM147</f>
        <v>31.65</v>
      </c>
      <c r="AY622" s="123">
        <f>'Conventional - Coal'!AN147</f>
        <v>31.65</v>
      </c>
      <c r="AZ622" s="123">
        <f>'Conventional - Coal'!AO147</f>
        <v>31.65</v>
      </c>
      <c r="BA622" s="123">
        <f>'Conventional - Coal'!AP147</f>
        <v>31.65</v>
      </c>
      <c r="BB622" s="123">
        <f>'Conventional - Coal'!AQ147</f>
        <v>31.65</v>
      </c>
      <c r="BC622" s="123">
        <f>'Conventional - Coal'!AR147</f>
        <v>31.65</v>
      </c>
      <c r="BD622" s="123">
        <f>'Conventional - Coal'!AS147</f>
        <v>31.65</v>
      </c>
      <c r="BE622" s="123">
        <f>'Conventional - Coal'!AT147</f>
        <v>31.65</v>
      </c>
      <c r="BF622" s="123">
        <f>'Conventional - Coal'!AU147</f>
        <v>31.65</v>
      </c>
      <c r="BG622" s="123">
        <f>'Conventional - Coal'!AV147</f>
        <v>31.65</v>
      </c>
    </row>
    <row r="623" spans="1:59" ht="14.1" customHeight="1">
      <c r="B623" s="874"/>
      <c r="D623" s="802"/>
      <c r="E623" s="514" t="str">
        <f>'Conventional - Coal'!K148</f>
        <v>Coal-new - Mid</v>
      </c>
      <c r="F623" s="41" t="e">
        <f>'Conventional - Coal'!#REF!</f>
        <v>#REF!</v>
      </c>
      <c r="G623" s="41" t="e">
        <f>'Conventional - Coal'!#REF!</f>
        <v>#REF!</v>
      </c>
      <c r="H623" s="41" t="e">
        <f>'Conventional - Coal'!#REF!</f>
        <v>#REF!</v>
      </c>
      <c r="I623" s="41" t="e">
        <f>'Conventional - Coal'!#REF!</f>
        <v>#REF!</v>
      </c>
      <c r="J623" s="41" t="e">
        <f>'Conventional - Coal'!#REF!</f>
        <v>#REF!</v>
      </c>
      <c r="K623" s="41" t="e">
        <f>'Conventional - Coal'!#REF!</f>
        <v>#REF!</v>
      </c>
      <c r="L623" s="41" t="e">
        <f>'Conventional - Coal'!#REF!</f>
        <v>#REF!</v>
      </c>
      <c r="M623" s="41" t="e">
        <f>'Conventional - Coal'!#REF!</f>
        <v>#REF!</v>
      </c>
      <c r="N623" s="41" t="e">
        <f>'Conventional - Coal'!#REF!</f>
        <v>#REF!</v>
      </c>
      <c r="O623" s="41" t="e">
        <f>'Conventional - Coal'!#REF!</f>
        <v>#REF!</v>
      </c>
      <c r="P623" s="41" t="e">
        <f>'Conventional - Coal'!#REF!</f>
        <v>#REF!</v>
      </c>
      <c r="Q623" s="41" t="e">
        <f>'Conventional - Coal'!#REF!</f>
        <v>#REF!</v>
      </c>
      <c r="R623" s="41" t="e">
        <f>'Conventional - Coal'!#REF!</f>
        <v>#REF!</v>
      </c>
      <c r="S623" s="124"/>
      <c r="T623" s="124"/>
      <c r="U623" s="124"/>
      <c r="V623" s="124">
        <f>'Conventional - Coal'!L36</f>
        <v>31.65</v>
      </c>
      <c r="W623" s="124">
        <f>'Conventional - Coal'!L148</f>
        <v>31.65</v>
      </c>
      <c r="X623" s="124">
        <f>'Conventional - Coal'!M148</f>
        <v>31.65</v>
      </c>
      <c r="Y623" s="124">
        <f>'Conventional - Coal'!N148</f>
        <v>31.65</v>
      </c>
      <c r="Z623" s="124">
        <f>'Conventional - Coal'!O148</f>
        <v>31.65</v>
      </c>
      <c r="AA623" s="124">
        <f>'Conventional - Coal'!P148</f>
        <v>31.65</v>
      </c>
      <c r="AB623" s="124">
        <f>'Conventional - Coal'!Q148</f>
        <v>31.65</v>
      </c>
      <c r="AC623" s="124">
        <f>'Conventional - Coal'!R148</f>
        <v>31.65</v>
      </c>
      <c r="AD623" s="124">
        <f>'Conventional - Coal'!S148</f>
        <v>31.65</v>
      </c>
      <c r="AE623" s="124">
        <f>'Conventional - Coal'!T148</f>
        <v>31.65</v>
      </c>
      <c r="AF623" s="124">
        <f>'Conventional - Coal'!U148</f>
        <v>31.65</v>
      </c>
      <c r="AG623" s="124">
        <f>'Conventional - Coal'!V148</f>
        <v>31.65</v>
      </c>
      <c r="AH623" s="124">
        <f>'Conventional - Coal'!W148</f>
        <v>31.65</v>
      </c>
      <c r="AI623" s="124">
        <f>'Conventional - Coal'!X148</f>
        <v>31.65</v>
      </c>
      <c r="AJ623" s="124">
        <f>'Conventional - Coal'!Y148</f>
        <v>31.65</v>
      </c>
      <c r="AK623" s="124">
        <f>'Conventional - Coal'!Z148</f>
        <v>31.65</v>
      </c>
      <c r="AL623" s="124">
        <f>'Conventional - Coal'!AA148</f>
        <v>31.65</v>
      </c>
      <c r="AM623" s="124">
        <f>'Conventional - Coal'!AB148</f>
        <v>31.65</v>
      </c>
      <c r="AN623" s="124">
        <f>'Conventional - Coal'!AC148</f>
        <v>31.65</v>
      </c>
      <c r="AO623" s="124">
        <f>'Conventional - Coal'!AD148</f>
        <v>31.65</v>
      </c>
      <c r="AP623" s="124">
        <f>'Conventional - Coal'!AE148</f>
        <v>31.65</v>
      </c>
      <c r="AQ623" s="124">
        <f>'Conventional - Coal'!AF148</f>
        <v>31.65</v>
      </c>
      <c r="AR623" s="124">
        <f>'Conventional - Coal'!AG148</f>
        <v>31.65</v>
      </c>
      <c r="AS623" s="124">
        <f>'Conventional - Coal'!AH148</f>
        <v>31.65</v>
      </c>
      <c r="AT623" s="124">
        <f>'Conventional - Coal'!AI148</f>
        <v>31.65</v>
      </c>
      <c r="AU623" s="124">
        <f>'Conventional - Coal'!AJ148</f>
        <v>31.65</v>
      </c>
      <c r="AV623" s="124">
        <f>'Conventional - Coal'!AK148</f>
        <v>31.65</v>
      </c>
      <c r="AW623" s="124">
        <f>'Conventional - Coal'!AL148</f>
        <v>31.65</v>
      </c>
      <c r="AX623" s="124">
        <f>'Conventional - Coal'!AM148</f>
        <v>31.65</v>
      </c>
      <c r="AY623" s="124">
        <f>'Conventional - Coal'!AN148</f>
        <v>31.65</v>
      </c>
      <c r="AZ623" s="124">
        <f>'Conventional - Coal'!AO148</f>
        <v>31.65</v>
      </c>
      <c r="BA623" s="124">
        <f>'Conventional - Coal'!AP148</f>
        <v>31.65</v>
      </c>
      <c r="BB623" s="124">
        <f>'Conventional - Coal'!AQ148</f>
        <v>31.65</v>
      </c>
      <c r="BC623" s="124">
        <f>'Conventional - Coal'!AR148</f>
        <v>31.65</v>
      </c>
      <c r="BD623" s="124">
        <f>'Conventional - Coal'!AS148</f>
        <v>31.65</v>
      </c>
      <c r="BE623" s="124">
        <f>'Conventional - Coal'!AT148</f>
        <v>31.65</v>
      </c>
      <c r="BF623" s="124">
        <f>'Conventional - Coal'!AU148</f>
        <v>31.65</v>
      </c>
      <c r="BG623" s="124">
        <f>'Conventional - Coal'!AV148</f>
        <v>31.65</v>
      </c>
    </row>
    <row r="624" spans="1:59" ht="14.1" customHeight="1" thickBot="1">
      <c r="B624" s="874"/>
      <c r="D624" s="802"/>
      <c r="E624" s="515" t="str">
        <f>'Conventional - Coal'!K149</f>
        <v>Coal-new - High</v>
      </c>
      <c r="F624" s="41"/>
      <c r="G624" s="41"/>
      <c r="H624" s="41"/>
      <c r="I624" s="41"/>
      <c r="J624" s="41"/>
      <c r="K624" s="41"/>
      <c r="L624" s="41"/>
      <c r="M624" s="41"/>
      <c r="N624" s="41"/>
      <c r="O624" s="41"/>
      <c r="P624" s="41"/>
      <c r="Q624" s="41"/>
      <c r="R624" s="41"/>
      <c r="S624" s="125"/>
      <c r="T624" s="125"/>
      <c r="U624" s="125"/>
      <c r="V624" s="125"/>
      <c r="W624" s="125">
        <f>'Conventional - Coal'!L149</f>
        <v>31.65</v>
      </c>
      <c r="X624" s="125">
        <f>'Conventional - Coal'!M149</f>
        <v>31.65</v>
      </c>
      <c r="Y624" s="125">
        <f>'Conventional - Coal'!N149</f>
        <v>31.65</v>
      </c>
      <c r="Z624" s="125">
        <f>'Conventional - Coal'!O149</f>
        <v>31.65</v>
      </c>
      <c r="AA624" s="125">
        <f>'Conventional - Coal'!P149</f>
        <v>31.65</v>
      </c>
      <c r="AB624" s="125">
        <f>'Conventional - Coal'!Q149</f>
        <v>31.65</v>
      </c>
      <c r="AC624" s="125">
        <f>'Conventional - Coal'!R149</f>
        <v>31.65</v>
      </c>
      <c r="AD624" s="125">
        <f>'Conventional - Coal'!S149</f>
        <v>31.65</v>
      </c>
      <c r="AE624" s="125">
        <f>'Conventional - Coal'!T149</f>
        <v>31.65</v>
      </c>
      <c r="AF624" s="125">
        <f>'Conventional - Coal'!U149</f>
        <v>31.65</v>
      </c>
      <c r="AG624" s="125">
        <f>'Conventional - Coal'!V149</f>
        <v>31.65</v>
      </c>
      <c r="AH624" s="125">
        <f>'Conventional - Coal'!W149</f>
        <v>31.65</v>
      </c>
      <c r="AI624" s="125">
        <f>'Conventional - Coal'!X149</f>
        <v>31.65</v>
      </c>
      <c r="AJ624" s="125">
        <f>'Conventional - Coal'!Y149</f>
        <v>31.65</v>
      </c>
      <c r="AK624" s="125">
        <f>'Conventional - Coal'!Z149</f>
        <v>31.65</v>
      </c>
      <c r="AL624" s="125">
        <f>'Conventional - Coal'!AA149</f>
        <v>31.65</v>
      </c>
      <c r="AM624" s="125">
        <f>'Conventional - Coal'!AB149</f>
        <v>31.65</v>
      </c>
      <c r="AN624" s="125">
        <f>'Conventional - Coal'!AC149</f>
        <v>31.65</v>
      </c>
      <c r="AO624" s="125">
        <f>'Conventional - Coal'!AD149</f>
        <v>31.65</v>
      </c>
      <c r="AP624" s="125">
        <f>'Conventional - Coal'!AE149</f>
        <v>31.65</v>
      </c>
      <c r="AQ624" s="125">
        <f>'Conventional - Coal'!AF149</f>
        <v>31.65</v>
      </c>
      <c r="AR624" s="125">
        <f>'Conventional - Coal'!AG149</f>
        <v>31.65</v>
      </c>
      <c r="AS624" s="125">
        <f>'Conventional - Coal'!AH149</f>
        <v>31.65</v>
      </c>
      <c r="AT624" s="125">
        <f>'Conventional - Coal'!AI149</f>
        <v>31.65</v>
      </c>
      <c r="AU624" s="125">
        <f>'Conventional - Coal'!AJ149</f>
        <v>31.65</v>
      </c>
      <c r="AV624" s="125">
        <f>'Conventional - Coal'!AK149</f>
        <v>31.65</v>
      </c>
      <c r="AW624" s="125">
        <f>'Conventional - Coal'!AL149</f>
        <v>31.65</v>
      </c>
      <c r="AX624" s="125">
        <f>'Conventional - Coal'!AM149</f>
        <v>31.65</v>
      </c>
      <c r="AY624" s="125">
        <f>'Conventional - Coal'!AN149</f>
        <v>31.65</v>
      </c>
      <c r="AZ624" s="125">
        <f>'Conventional - Coal'!AO149</f>
        <v>31.65</v>
      </c>
      <c r="BA624" s="125">
        <f>'Conventional - Coal'!AP149</f>
        <v>31.65</v>
      </c>
      <c r="BB624" s="125">
        <f>'Conventional - Coal'!AQ149</f>
        <v>31.65</v>
      </c>
      <c r="BC624" s="125">
        <f>'Conventional - Coal'!AR149</f>
        <v>31.65</v>
      </c>
      <c r="BD624" s="125">
        <f>'Conventional - Coal'!AS149</f>
        <v>31.65</v>
      </c>
      <c r="BE624" s="125">
        <f>'Conventional - Coal'!AT149</f>
        <v>31.65</v>
      </c>
      <c r="BF624" s="125">
        <f>'Conventional - Coal'!AU149</f>
        <v>31.65</v>
      </c>
      <c r="BG624" s="125">
        <f>'Conventional - Coal'!AV149</f>
        <v>31.65</v>
      </c>
    </row>
    <row r="625" spans="1:59" ht="14.1" customHeight="1">
      <c r="B625" s="874"/>
      <c r="D625" s="802"/>
      <c r="E625" s="513" t="str">
        <f>'Conventional - Coal'!K150</f>
        <v>Coal-IGCC - Low</v>
      </c>
      <c r="F625" s="41"/>
      <c r="G625" s="41"/>
      <c r="H625" s="41"/>
      <c r="I625" s="41"/>
      <c r="J625" s="41"/>
      <c r="K625" s="41"/>
      <c r="L625" s="41"/>
      <c r="M625" s="41"/>
      <c r="N625" s="41"/>
      <c r="O625" s="41"/>
      <c r="P625" s="41"/>
      <c r="Q625" s="41"/>
      <c r="R625" s="41"/>
      <c r="S625" s="123"/>
      <c r="T625" s="123"/>
      <c r="U625" s="123"/>
      <c r="V625" s="123"/>
      <c r="W625" s="123">
        <f>'Conventional - Coal'!L150</f>
        <v>52.16</v>
      </c>
      <c r="X625" s="123">
        <f>'Conventional - Coal'!M150</f>
        <v>52.16</v>
      </c>
      <c r="Y625" s="123">
        <f>'Conventional - Coal'!N150</f>
        <v>52.16</v>
      </c>
      <c r="Z625" s="123">
        <f>'Conventional - Coal'!O150</f>
        <v>52.16</v>
      </c>
      <c r="AA625" s="123">
        <f>'Conventional - Coal'!P150</f>
        <v>52.16</v>
      </c>
      <c r="AB625" s="123">
        <f>'Conventional - Coal'!Q150</f>
        <v>52.16</v>
      </c>
      <c r="AC625" s="123">
        <f>'Conventional - Coal'!R150</f>
        <v>52.16</v>
      </c>
      <c r="AD625" s="123">
        <f>'Conventional - Coal'!S150</f>
        <v>52.16</v>
      </c>
      <c r="AE625" s="123">
        <f>'Conventional - Coal'!T150</f>
        <v>52.16</v>
      </c>
      <c r="AF625" s="123">
        <f>'Conventional - Coal'!U150</f>
        <v>52.16</v>
      </c>
      <c r="AG625" s="123">
        <f>'Conventional - Coal'!V150</f>
        <v>52.16</v>
      </c>
      <c r="AH625" s="123">
        <f>'Conventional - Coal'!W150</f>
        <v>52.16</v>
      </c>
      <c r="AI625" s="123">
        <f>'Conventional - Coal'!X150</f>
        <v>52.16</v>
      </c>
      <c r="AJ625" s="123">
        <f>'Conventional - Coal'!Y150</f>
        <v>52.16</v>
      </c>
      <c r="AK625" s="123">
        <f>'Conventional - Coal'!Z150</f>
        <v>52.16</v>
      </c>
      <c r="AL625" s="123">
        <f>'Conventional - Coal'!AA150</f>
        <v>52.16</v>
      </c>
      <c r="AM625" s="123">
        <f>'Conventional - Coal'!AB150</f>
        <v>52.16</v>
      </c>
      <c r="AN625" s="123">
        <f>'Conventional - Coal'!AC150</f>
        <v>52.16</v>
      </c>
      <c r="AO625" s="123">
        <f>'Conventional - Coal'!AD150</f>
        <v>52.16</v>
      </c>
      <c r="AP625" s="123">
        <f>'Conventional - Coal'!AE150</f>
        <v>52.16</v>
      </c>
      <c r="AQ625" s="123">
        <f>'Conventional - Coal'!AF150</f>
        <v>52.16</v>
      </c>
      <c r="AR625" s="123">
        <f>'Conventional - Coal'!AG150</f>
        <v>52.16</v>
      </c>
      <c r="AS625" s="123">
        <f>'Conventional - Coal'!AH150</f>
        <v>52.16</v>
      </c>
      <c r="AT625" s="123">
        <f>'Conventional - Coal'!AI150</f>
        <v>52.16</v>
      </c>
      <c r="AU625" s="123">
        <f>'Conventional - Coal'!AJ150</f>
        <v>52.16</v>
      </c>
      <c r="AV625" s="123">
        <f>'Conventional - Coal'!AK150</f>
        <v>52.16</v>
      </c>
      <c r="AW625" s="123">
        <f>'Conventional - Coal'!AL150</f>
        <v>52.16</v>
      </c>
      <c r="AX625" s="123">
        <f>'Conventional - Coal'!AM150</f>
        <v>52.16</v>
      </c>
      <c r="AY625" s="123">
        <f>'Conventional - Coal'!AN150</f>
        <v>52.16</v>
      </c>
      <c r="AZ625" s="123">
        <f>'Conventional - Coal'!AO150</f>
        <v>52.16</v>
      </c>
      <c r="BA625" s="123">
        <f>'Conventional - Coal'!AP150</f>
        <v>52.16</v>
      </c>
      <c r="BB625" s="123">
        <f>'Conventional - Coal'!AQ150</f>
        <v>52.16</v>
      </c>
      <c r="BC625" s="123">
        <f>'Conventional - Coal'!AR150</f>
        <v>52.16</v>
      </c>
      <c r="BD625" s="123">
        <f>'Conventional - Coal'!AS150</f>
        <v>52.16</v>
      </c>
      <c r="BE625" s="123">
        <f>'Conventional - Coal'!AT150</f>
        <v>52.16</v>
      </c>
      <c r="BF625" s="123">
        <f>'Conventional - Coal'!AU150</f>
        <v>52.16</v>
      </c>
      <c r="BG625" s="123">
        <f>'Conventional - Coal'!AV150</f>
        <v>52.16</v>
      </c>
    </row>
    <row r="626" spans="1:59">
      <c r="B626" s="874"/>
      <c r="D626" s="802"/>
      <c r="E626" s="514" t="str">
        <f>'Conventional - Coal'!K151</f>
        <v>Coal-IGCC - Mid</v>
      </c>
      <c r="F626" s="41" t="e">
        <f>'Conventional - Coal'!#REF!</f>
        <v>#REF!</v>
      </c>
      <c r="G626" s="41" t="e">
        <f>'Conventional - Coal'!#REF!</f>
        <v>#REF!</v>
      </c>
      <c r="H626" s="41" t="e">
        <f>'Conventional - Coal'!#REF!</f>
        <v>#REF!</v>
      </c>
      <c r="I626" s="41" t="e">
        <f>'Conventional - Coal'!#REF!</f>
        <v>#REF!</v>
      </c>
      <c r="J626" s="41" t="e">
        <f>'Conventional - Coal'!#REF!</f>
        <v>#REF!</v>
      </c>
      <c r="K626" s="41" t="e">
        <f>'Conventional - Coal'!#REF!</f>
        <v>#REF!</v>
      </c>
      <c r="L626" s="41" t="e">
        <f>'Conventional - Coal'!#REF!</f>
        <v>#REF!</v>
      </c>
      <c r="M626" s="41" t="e">
        <f>'Conventional - Coal'!#REF!</f>
        <v>#REF!</v>
      </c>
      <c r="N626" s="41" t="e">
        <f>'Conventional - Coal'!#REF!</f>
        <v>#REF!</v>
      </c>
      <c r="O626" s="41" t="e">
        <f>'Conventional - Coal'!#REF!</f>
        <v>#REF!</v>
      </c>
      <c r="P626" s="41" t="e">
        <f>'Conventional - Coal'!#REF!</f>
        <v>#REF!</v>
      </c>
      <c r="Q626" s="41" t="e">
        <f>'Conventional - Coal'!#REF!</f>
        <v>#REF!</v>
      </c>
      <c r="R626" s="41" t="e">
        <f>'Conventional - Coal'!#REF!</f>
        <v>#REF!</v>
      </c>
      <c r="S626" s="124"/>
      <c r="T626" s="124"/>
      <c r="U626" s="124"/>
      <c r="V626" s="124">
        <f>'Conventional - Coal'!L37</f>
        <v>52.16</v>
      </c>
      <c r="W626" s="124">
        <f>'Conventional - Coal'!L151</f>
        <v>52.16</v>
      </c>
      <c r="X626" s="124">
        <f>'Conventional - Coal'!M151</f>
        <v>52.16</v>
      </c>
      <c r="Y626" s="124">
        <f>'Conventional - Coal'!N151</f>
        <v>52.16</v>
      </c>
      <c r="Z626" s="124">
        <f>'Conventional - Coal'!O151</f>
        <v>52.16</v>
      </c>
      <c r="AA626" s="124">
        <f>'Conventional - Coal'!P151</f>
        <v>52.16</v>
      </c>
      <c r="AB626" s="124">
        <f>'Conventional - Coal'!Q151</f>
        <v>52.16</v>
      </c>
      <c r="AC626" s="124">
        <f>'Conventional - Coal'!R151</f>
        <v>52.16</v>
      </c>
      <c r="AD626" s="124">
        <f>'Conventional - Coal'!S151</f>
        <v>52.16</v>
      </c>
      <c r="AE626" s="124">
        <f>'Conventional - Coal'!T151</f>
        <v>52.16</v>
      </c>
      <c r="AF626" s="124">
        <f>'Conventional - Coal'!U151</f>
        <v>52.16</v>
      </c>
      <c r="AG626" s="124">
        <f>'Conventional - Coal'!V151</f>
        <v>52.16</v>
      </c>
      <c r="AH626" s="124">
        <f>'Conventional - Coal'!W151</f>
        <v>52.16</v>
      </c>
      <c r="AI626" s="124">
        <f>'Conventional - Coal'!X151</f>
        <v>52.16</v>
      </c>
      <c r="AJ626" s="124">
        <f>'Conventional - Coal'!Y151</f>
        <v>52.16</v>
      </c>
      <c r="AK626" s="124">
        <f>'Conventional - Coal'!Z151</f>
        <v>52.16</v>
      </c>
      <c r="AL626" s="124">
        <f>'Conventional - Coal'!AA151</f>
        <v>52.16</v>
      </c>
      <c r="AM626" s="124">
        <f>'Conventional - Coal'!AB151</f>
        <v>52.16</v>
      </c>
      <c r="AN626" s="124">
        <f>'Conventional - Coal'!AC151</f>
        <v>52.16</v>
      </c>
      <c r="AO626" s="124">
        <f>'Conventional - Coal'!AD151</f>
        <v>52.16</v>
      </c>
      <c r="AP626" s="124">
        <f>'Conventional - Coal'!AE151</f>
        <v>52.16</v>
      </c>
      <c r="AQ626" s="124">
        <f>'Conventional - Coal'!AF151</f>
        <v>52.16</v>
      </c>
      <c r="AR626" s="124">
        <f>'Conventional - Coal'!AG151</f>
        <v>52.16</v>
      </c>
      <c r="AS626" s="124">
        <f>'Conventional - Coal'!AH151</f>
        <v>52.16</v>
      </c>
      <c r="AT626" s="124">
        <f>'Conventional - Coal'!AI151</f>
        <v>52.16</v>
      </c>
      <c r="AU626" s="124">
        <f>'Conventional - Coal'!AJ151</f>
        <v>52.16</v>
      </c>
      <c r="AV626" s="124">
        <f>'Conventional - Coal'!AK151</f>
        <v>52.16</v>
      </c>
      <c r="AW626" s="124">
        <f>'Conventional - Coal'!AL151</f>
        <v>52.16</v>
      </c>
      <c r="AX626" s="124">
        <f>'Conventional - Coal'!AM151</f>
        <v>52.16</v>
      </c>
      <c r="AY626" s="124">
        <f>'Conventional - Coal'!AN151</f>
        <v>52.16</v>
      </c>
      <c r="AZ626" s="124">
        <f>'Conventional - Coal'!AO151</f>
        <v>52.16</v>
      </c>
      <c r="BA626" s="124">
        <f>'Conventional - Coal'!AP151</f>
        <v>52.16</v>
      </c>
      <c r="BB626" s="124">
        <f>'Conventional - Coal'!AQ151</f>
        <v>52.16</v>
      </c>
      <c r="BC626" s="124">
        <f>'Conventional - Coal'!AR151</f>
        <v>52.16</v>
      </c>
      <c r="BD626" s="124">
        <f>'Conventional - Coal'!AS151</f>
        <v>52.16</v>
      </c>
      <c r="BE626" s="124">
        <f>'Conventional - Coal'!AT151</f>
        <v>52.16</v>
      </c>
      <c r="BF626" s="124">
        <f>'Conventional - Coal'!AU151</f>
        <v>52.16</v>
      </c>
      <c r="BG626" s="124">
        <f>'Conventional - Coal'!AV151</f>
        <v>52.16</v>
      </c>
    </row>
    <row r="627" spans="1:59" ht="15.75" thickBot="1">
      <c r="B627" s="874"/>
      <c r="D627" s="802"/>
      <c r="E627" s="515" t="str">
        <f>'Conventional - Coal'!K152</f>
        <v>Coal-IGCC - High</v>
      </c>
      <c r="F627" s="41"/>
      <c r="G627" s="41"/>
      <c r="H627" s="41"/>
      <c r="I627" s="41"/>
      <c r="J627" s="41"/>
      <c r="K627" s="41"/>
      <c r="L627" s="41"/>
      <c r="M627" s="41"/>
      <c r="N627" s="41"/>
      <c r="O627" s="41"/>
      <c r="P627" s="41"/>
      <c r="Q627" s="41"/>
      <c r="R627" s="41"/>
      <c r="S627" s="125"/>
      <c r="T627" s="125"/>
      <c r="U627" s="125"/>
      <c r="V627" s="125"/>
      <c r="W627" s="125">
        <f>'Conventional - Coal'!L152</f>
        <v>52.16</v>
      </c>
      <c r="X627" s="125">
        <f>'Conventional - Coal'!M152</f>
        <v>52.16</v>
      </c>
      <c r="Y627" s="125">
        <f>'Conventional - Coal'!N152</f>
        <v>52.16</v>
      </c>
      <c r="Z627" s="125">
        <f>'Conventional - Coal'!O152</f>
        <v>52.16</v>
      </c>
      <c r="AA627" s="125">
        <f>'Conventional - Coal'!P152</f>
        <v>52.16</v>
      </c>
      <c r="AB627" s="125">
        <f>'Conventional - Coal'!Q152</f>
        <v>52.16</v>
      </c>
      <c r="AC627" s="125">
        <f>'Conventional - Coal'!R152</f>
        <v>52.16</v>
      </c>
      <c r="AD627" s="125">
        <f>'Conventional - Coal'!S152</f>
        <v>52.16</v>
      </c>
      <c r="AE627" s="125">
        <f>'Conventional - Coal'!T152</f>
        <v>52.16</v>
      </c>
      <c r="AF627" s="125">
        <f>'Conventional - Coal'!U152</f>
        <v>52.16</v>
      </c>
      <c r="AG627" s="125">
        <f>'Conventional - Coal'!V152</f>
        <v>52.16</v>
      </c>
      <c r="AH627" s="125">
        <f>'Conventional - Coal'!W152</f>
        <v>52.16</v>
      </c>
      <c r="AI627" s="125">
        <f>'Conventional - Coal'!X152</f>
        <v>52.16</v>
      </c>
      <c r="AJ627" s="125">
        <f>'Conventional - Coal'!Y152</f>
        <v>52.16</v>
      </c>
      <c r="AK627" s="125">
        <f>'Conventional - Coal'!Z152</f>
        <v>52.16</v>
      </c>
      <c r="AL627" s="125">
        <f>'Conventional - Coal'!AA152</f>
        <v>52.16</v>
      </c>
      <c r="AM627" s="125">
        <f>'Conventional - Coal'!AB152</f>
        <v>52.16</v>
      </c>
      <c r="AN627" s="125">
        <f>'Conventional - Coal'!AC152</f>
        <v>52.16</v>
      </c>
      <c r="AO627" s="125">
        <f>'Conventional - Coal'!AD152</f>
        <v>52.16</v>
      </c>
      <c r="AP627" s="125">
        <f>'Conventional - Coal'!AE152</f>
        <v>52.16</v>
      </c>
      <c r="AQ627" s="125">
        <f>'Conventional - Coal'!AF152</f>
        <v>52.16</v>
      </c>
      <c r="AR627" s="125">
        <f>'Conventional - Coal'!AG152</f>
        <v>52.16</v>
      </c>
      <c r="AS627" s="125">
        <f>'Conventional - Coal'!AH152</f>
        <v>52.16</v>
      </c>
      <c r="AT627" s="125">
        <f>'Conventional - Coal'!AI152</f>
        <v>52.16</v>
      </c>
      <c r="AU627" s="125">
        <f>'Conventional - Coal'!AJ152</f>
        <v>52.16</v>
      </c>
      <c r="AV627" s="125">
        <f>'Conventional - Coal'!AK152</f>
        <v>52.16</v>
      </c>
      <c r="AW627" s="125">
        <f>'Conventional - Coal'!AL152</f>
        <v>52.16</v>
      </c>
      <c r="AX627" s="125">
        <f>'Conventional - Coal'!AM152</f>
        <v>52.16</v>
      </c>
      <c r="AY627" s="125">
        <f>'Conventional - Coal'!AN152</f>
        <v>52.16</v>
      </c>
      <c r="AZ627" s="125">
        <f>'Conventional - Coal'!AO152</f>
        <v>52.16</v>
      </c>
      <c r="BA627" s="125">
        <f>'Conventional - Coal'!AP152</f>
        <v>52.16</v>
      </c>
      <c r="BB627" s="125">
        <f>'Conventional - Coal'!AQ152</f>
        <v>52.16</v>
      </c>
      <c r="BC627" s="125">
        <f>'Conventional - Coal'!AR152</f>
        <v>52.16</v>
      </c>
      <c r="BD627" s="125">
        <f>'Conventional - Coal'!AS152</f>
        <v>52.16</v>
      </c>
      <c r="BE627" s="125">
        <f>'Conventional - Coal'!AT152</f>
        <v>52.16</v>
      </c>
      <c r="BF627" s="125">
        <f>'Conventional - Coal'!AU152</f>
        <v>52.16</v>
      </c>
      <c r="BG627" s="125">
        <f>'Conventional - Coal'!AV152</f>
        <v>52.16</v>
      </c>
    </row>
    <row r="628" spans="1:59">
      <c r="B628" s="874"/>
      <c r="D628" s="802"/>
      <c r="E628" s="513" t="str">
        <f>'Conventional - Coal'!K153</f>
        <v>Coal-CCS - Low</v>
      </c>
      <c r="F628" s="41"/>
      <c r="G628" s="41"/>
      <c r="H628" s="41"/>
      <c r="I628" s="41"/>
      <c r="J628" s="41"/>
      <c r="K628" s="41"/>
      <c r="L628" s="41"/>
      <c r="M628" s="41"/>
      <c r="N628" s="41"/>
      <c r="O628" s="41"/>
      <c r="P628" s="41"/>
      <c r="Q628" s="41"/>
      <c r="R628" s="41"/>
      <c r="S628" s="123"/>
      <c r="T628" s="123"/>
      <c r="U628" s="123"/>
      <c r="V628" s="123"/>
      <c r="W628" s="123">
        <f>'Conventional - Coal'!L153</f>
        <v>73.930000000000007</v>
      </c>
      <c r="X628" s="123">
        <f>'Conventional - Coal'!M153</f>
        <v>73.930000000000007</v>
      </c>
      <c r="Y628" s="123">
        <f>'Conventional - Coal'!N153</f>
        <v>73.930000000000007</v>
      </c>
      <c r="Z628" s="123">
        <f>'Conventional - Coal'!O153</f>
        <v>73.930000000000007</v>
      </c>
      <c r="AA628" s="123">
        <f>'Conventional - Coal'!P153</f>
        <v>73.930000000000007</v>
      </c>
      <c r="AB628" s="123">
        <f>'Conventional - Coal'!Q153</f>
        <v>73.930000000000007</v>
      </c>
      <c r="AC628" s="123">
        <f>'Conventional - Coal'!R153</f>
        <v>73.930000000000007</v>
      </c>
      <c r="AD628" s="123">
        <f>'Conventional - Coal'!S153</f>
        <v>73.930000000000007</v>
      </c>
      <c r="AE628" s="123">
        <f>'Conventional - Coal'!T153</f>
        <v>73.930000000000007</v>
      </c>
      <c r="AF628" s="123">
        <f>'Conventional - Coal'!U153</f>
        <v>73.930000000000007</v>
      </c>
      <c r="AG628" s="123">
        <f>'Conventional - Coal'!V153</f>
        <v>73.930000000000007</v>
      </c>
      <c r="AH628" s="123">
        <f>'Conventional - Coal'!W153</f>
        <v>73.930000000000007</v>
      </c>
      <c r="AI628" s="123">
        <f>'Conventional - Coal'!X153</f>
        <v>73.930000000000007</v>
      </c>
      <c r="AJ628" s="123">
        <f>'Conventional - Coal'!Y153</f>
        <v>73.930000000000007</v>
      </c>
      <c r="AK628" s="123">
        <f>'Conventional - Coal'!Z153</f>
        <v>73.930000000000007</v>
      </c>
      <c r="AL628" s="123">
        <f>'Conventional - Coal'!AA153</f>
        <v>73.930000000000007</v>
      </c>
      <c r="AM628" s="123">
        <f>'Conventional - Coal'!AB153</f>
        <v>73.930000000000007</v>
      </c>
      <c r="AN628" s="123">
        <f>'Conventional - Coal'!AC153</f>
        <v>73.930000000000007</v>
      </c>
      <c r="AO628" s="123">
        <f>'Conventional - Coal'!AD153</f>
        <v>73.930000000000007</v>
      </c>
      <c r="AP628" s="123">
        <f>'Conventional - Coal'!AE153</f>
        <v>73.930000000000007</v>
      </c>
      <c r="AQ628" s="123">
        <f>'Conventional - Coal'!AF153</f>
        <v>73.930000000000007</v>
      </c>
      <c r="AR628" s="123">
        <f>'Conventional - Coal'!AG153</f>
        <v>73.930000000000007</v>
      </c>
      <c r="AS628" s="123">
        <f>'Conventional - Coal'!AH153</f>
        <v>73.930000000000007</v>
      </c>
      <c r="AT628" s="123">
        <f>'Conventional - Coal'!AI153</f>
        <v>73.930000000000007</v>
      </c>
      <c r="AU628" s="123">
        <f>'Conventional - Coal'!AJ153</f>
        <v>73.930000000000007</v>
      </c>
      <c r="AV628" s="123">
        <f>'Conventional - Coal'!AK153</f>
        <v>73.930000000000007</v>
      </c>
      <c r="AW628" s="123">
        <f>'Conventional - Coal'!AL153</f>
        <v>73.930000000000007</v>
      </c>
      <c r="AX628" s="123">
        <f>'Conventional - Coal'!AM153</f>
        <v>73.930000000000007</v>
      </c>
      <c r="AY628" s="123">
        <f>'Conventional - Coal'!AN153</f>
        <v>73.930000000000007</v>
      </c>
      <c r="AZ628" s="123">
        <f>'Conventional - Coal'!AO153</f>
        <v>73.930000000000007</v>
      </c>
      <c r="BA628" s="123">
        <f>'Conventional - Coal'!AP153</f>
        <v>73.930000000000007</v>
      </c>
      <c r="BB628" s="123">
        <f>'Conventional - Coal'!AQ153</f>
        <v>73.930000000000007</v>
      </c>
      <c r="BC628" s="123">
        <f>'Conventional - Coal'!AR153</f>
        <v>73.930000000000007</v>
      </c>
      <c r="BD628" s="123">
        <f>'Conventional - Coal'!AS153</f>
        <v>73.930000000000007</v>
      </c>
      <c r="BE628" s="123">
        <f>'Conventional - Coal'!AT153</f>
        <v>73.930000000000007</v>
      </c>
      <c r="BF628" s="123">
        <f>'Conventional - Coal'!AU153</f>
        <v>73.930000000000007</v>
      </c>
      <c r="BG628" s="123">
        <f>'Conventional - Coal'!AV153</f>
        <v>73.930000000000007</v>
      </c>
    </row>
    <row r="629" spans="1:59">
      <c r="B629" s="874"/>
      <c r="D629" s="802"/>
      <c r="E629" s="514" t="str">
        <f>'Conventional - Coal'!K154</f>
        <v>Coal-CCS - Mid</v>
      </c>
      <c r="F629" s="41" t="e">
        <f>'Conventional - Coal'!#REF!</f>
        <v>#REF!</v>
      </c>
      <c r="G629" s="41" t="e">
        <f>'Conventional - Coal'!#REF!</f>
        <v>#REF!</v>
      </c>
      <c r="H629" s="41" t="e">
        <f>'Conventional - Coal'!#REF!</f>
        <v>#REF!</v>
      </c>
      <c r="I629" s="41" t="e">
        <f>'Conventional - Coal'!#REF!</f>
        <v>#REF!</v>
      </c>
      <c r="J629" s="41" t="e">
        <f>'Conventional - Coal'!#REF!</f>
        <v>#REF!</v>
      </c>
      <c r="K629" s="41" t="e">
        <f>'Conventional - Coal'!#REF!</f>
        <v>#REF!</v>
      </c>
      <c r="L629" s="41" t="e">
        <f>'Conventional - Coal'!#REF!</f>
        <v>#REF!</v>
      </c>
      <c r="M629" s="41" t="e">
        <f>'Conventional - Coal'!#REF!</f>
        <v>#REF!</v>
      </c>
      <c r="N629" s="41" t="e">
        <f>'Conventional - Coal'!#REF!</f>
        <v>#REF!</v>
      </c>
      <c r="O629" s="41" t="e">
        <f>'Conventional - Coal'!#REF!</f>
        <v>#REF!</v>
      </c>
      <c r="P629" s="41" t="e">
        <f>'Conventional - Coal'!#REF!</f>
        <v>#REF!</v>
      </c>
      <c r="Q629" s="41" t="e">
        <f>'Conventional - Coal'!#REF!</f>
        <v>#REF!</v>
      </c>
      <c r="R629" s="41" t="e">
        <f>'Conventional - Coal'!#REF!</f>
        <v>#REF!</v>
      </c>
      <c r="S629" s="124"/>
      <c r="T629" s="124"/>
      <c r="U629" s="124"/>
      <c r="V629" s="124">
        <f>'Conventional - Coal'!L38</f>
        <v>73.930000000000007</v>
      </c>
      <c r="W629" s="124">
        <f>'Conventional - Coal'!L154</f>
        <v>73.930000000000007</v>
      </c>
      <c r="X629" s="124">
        <f>'Conventional - Coal'!M154</f>
        <v>73.930000000000007</v>
      </c>
      <c r="Y629" s="124">
        <f>'Conventional - Coal'!N154</f>
        <v>73.930000000000007</v>
      </c>
      <c r="Z629" s="124">
        <f>'Conventional - Coal'!O154</f>
        <v>73.930000000000007</v>
      </c>
      <c r="AA629" s="124">
        <f>'Conventional - Coal'!P154</f>
        <v>73.930000000000007</v>
      </c>
      <c r="AB629" s="124">
        <f>'Conventional - Coal'!Q154</f>
        <v>73.930000000000007</v>
      </c>
      <c r="AC629" s="124">
        <f>'Conventional - Coal'!R154</f>
        <v>73.930000000000007</v>
      </c>
      <c r="AD629" s="124">
        <f>'Conventional - Coal'!S154</f>
        <v>73.930000000000007</v>
      </c>
      <c r="AE629" s="124">
        <f>'Conventional - Coal'!T154</f>
        <v>73.930000000000007</v>
      </c>
      <c r="AF629" s="124">
        <f>'Conventional - Coal'!U154</f>
        <v>73.930000000000007</v>
      </c>
      <c r="AG629" s="124">
        <f>'Conventional - Coal'!V154</f>
        <v>73.930000000000007</v>
      </c>
      <c r="AH629" s="124">
        <f>'Conventional - Coal'!W154</f>
        <v>73.930000000000007</v>
      </c>
      <c r="AI629" s="124">
        <f>'Conventional - Coal'!X154</f>
        <v>73.930000000000007</v>
      </c>
      <c r="AJ629" s="124">
        <f>'Conventional - Coal'!Y154</f>
        <v>73.930000000000007</v>
      </c>
      <c r="AK629" s="124">
        <f>'Conventional - Coal'!Z154</f>
        <v>73.930000000000007</v>
      </c>
      <c r="AL629" s="124">
        <f>'Conventional - Coal'!AA154</f>
        <v>73.930000000000007</v>
      </c>
      <c r="AM629" s="124">
        <f>'Conventional - Coal'!AB154</f>
        <v>73.930000000000007</v>
      </c>
      <c r="AN629" s="124">
        <f>'Conventional - Coal'!AC154</f>
        <v>73.930000000000007</v>
      </c>
      <c r="AO629" s="124">
        <f>'Conventional - Coal'!AD154</f>
        <v>73.930000000000007</v>
      </c>
      <c r="AP629" s="124">
        <f>'Conventional - Coal'!AE154</f>
        <v>73.930000000000007</v>
      </c>
      <c r="AQ629" s="124">
        <f>'Conventional - Coal'!AF154</f>
        <v>73.930000000000007</v>
      </c>
      <c r="AR629" s="124">
        <f>'Conventional - Coal'!AG154</f>
        <v>73.930000000000007</v>
      </c>
      <c r="AS629" s="124">
        <f>'Conventional - Coal'!AH154</f>
        <v>73.930000000000007</v>
      </c>
      <c r="AT629" s="124">
        <f>'Conventional - Coal'!AI154</f>
        <v>73.930000000000007</v>
      </c>
      <c r="AU629" s="124">
        <f>'Conventional - Coal'!AJ154</f>
        <v>73.930000000000007</v>
      </c>
      <c r="AV629" s="124">
        <f>'Conventional - Coal'!AK154</f>
        <v>73.930000000000007</v>
      </c>
      <c r="AW629" s="124">
        <f>'Conventional - Coal'!AL154</f>
        <v>73.930000000000007</v>
      </c>
      <c r="AX629" s="124">
        <f>'Conventional - Coal'!AM154</f>
        <v>73.930000000000007</v>
      </c>
      <c r="AY629" s="124">
        <f>'Conventional - Coal'!AN154</f>
        <v>73.930000000000007</v>
      </c>
      <c r="AZ629" s="124">
        <f>'Conventional - Coal'!AO154</f>
        <v>73.930000000000007</v>
      </c>
      <c r="BA629" s="124">
        <f>'Conventional - Coal'!AP154</f>
        <v>73.930000000000007</v>
      </c>
      <c r="BB629" s="124">
        <f>'Conventional - Coal'!AQ154</f>
        <v>73.930000000000007</v>
      </c>
      <c r="BC629" s="124">
        <f>'Conventional - Coal'!AR154</f>
        <v>73.930000000000007</v>
      </c>
      <c r="BD629" s="124">
        <f>'Conventional - Coal'!AS154</f>
        <v>73.930000000000007</v>
      </c>
      <c r="BE629" s="124">
        <f>'Conventional - Coal'!AT154</f>
        <v>73.930000000000007</v>
      </c>
      <c r="BF629" s="124">
        <f>'Conventional - Coal'!AU154</f>
        <v>73.930000000000007</v>
      </c>
      <c r="BG629" s="124">
        <f>'Conventional - Coal'!AV154</f>
        <v>73.930000000000007</v>
      </c>
    </row>
    <row r="630" spans="1:59" ht="15.75" thickBot="1">
      <c r="B630" s="874"/>
      <c r="D630" s="802"/>
      <c r="E630" s="515" t="str">
        <f>'Conventional - Coal'!K155</f>
        <v>Coal-CCS - High</v>
      </c>
      <c r="F630" s="387"/>
      <c r="G630" s="387"/>
      <c r="H630" s="387"/>
      <c r="I630" s="387"/>
      <c r="J630" s="387"/>
      <c r="K630" s="387"/>
      <c r="L630" s="387"/>
      <c r="M630" s="387"/>
      <c r="N630" s="387"/>
      <c r="O630" s="387"/>
      <c r="P630" s="387"/>
      <c r="Q630" s="387"/>
      <c r="R630" s="387"/>
      <c r="S630" s="125"/>
      <c r="T630" s="125"/>
      <c r="U630" s="125"/>
      <c r="V630" s="125"/>
      <c r="W630" s="125">
        <f>'Conventional - Coal'!L155</f>
        <v>73.930000000000007</v>
      </c>
      <c r="X630" s="125">
        <f>'Conventional - Coal'!M155</f>
        <v>73.930000000000007</v>
      </c>
      <c r="Y630" s="125">
        <f>'Conventional - Coal'!N155</f>
        <v>73.930000000000007</v>
      </c>
      <c r="Z630" s="125">
        <f>'Conventional - Coal'!O155</f>
        <v>73.930000000000007</v>
      </c>
      <c r="AA630" s="125">
        <f>'Conventional - Coal'!P155</f>
        <v>73.930000000000007</v>
      </c>
      <c r="AB630" s="125">
        <f>'Conventional - Coal'!Q155</f>
        <v>73.930000000000007</v>
      </c>
      <c r="AC630" s="125">
        <f>'Conventional - Coal'!R155</f>
        <v>73.930000000000007</v>
      </c>
      <c r="AD630" s="125">
        <f>'Conventional - Coal'!S155</f>
        <v>73.930000000000007</v>
      </c>
      <c r="AE630" s="125">
        <f>'Conventional - Coal'!T155</f>
        <v>73.930000000000007</v>
      </c>
      <c r="AF630" s="125">
        <f>'Conventional - Coal'!U155</f>
        <v>73.930000000000007</v>
      </c>
      <c r="AG630" s="125">
        <f>'Conventional - Coal'!V155</f>
        <v>73.930000000000007</v>
      </c>
      <c r="AH630" s="125">
        <f>'Conventional - Coal'!W155</f>
        <v>73.930000000000007</v>
      </c>
      <c r="AI630" s="125">
        <f>'Conventional - Coal'!X155</f>
        <v>73.930000000000007</v>
      </c>
      <c r="AJ630" s="125">
        <f>'Conventional - Coal'!Y155</f>
        <v>73.930000000000007</v>
      </c>
      <c r="AK630" s="125">
        <f>'Conventional - Coal'!Z155</f>
        <v>73.930000000000007</v>
      </c>
      <c r="AL630" s="125">
        <f>'Conventional - Coal'!AA155</f>
        <v>73.930000000000007</v>
      </c>
      <c r="AM630" s="125">
        <f>'Conventional - Coal'!AB155</f>
        <v>73.930000000000007</v>
      </c>
      <c r="AN630" s="125">
        <f>'Conventional - Coal'!AC155</f>
        <v>73.930000000000007</v>
      </c>
      <c r="AO630" s="125">
        <f>'Conventional - Coal'!AD155</f>
        <v>73.930000000000007</v>
      </c>
      <c r="AP630" s="125">
        <f>'Conventional - Coal'!AE155</f>
        <v>73.930000000000007</v>
      </c>
      <c r="AQ630" s="125">
        <f>'Conventional - Coal'!AF155</f>
        <v>73.930000000000007</v>
      </c>
      <c r="AR630" s="125">
        <f>'Conventional - Coal'!AG155</f>
        <v>73.930000000000007</v>
      </c>
      <c r="AS630" s="125">
        <f>'Conventional - Coal'!AH155</f>
        <v>73.930000000000007</v>
      </c>
      <c r="AT630" s="125">
        <f>'Conventional - Coal'!AI155</f>
        <v>73.930000000000007</v>
      </c>
      <c r="AU630" s="125">
        <f>'Conventional - Coal'!AJ155</f>
        <v>73.930000000000007</v>
      </c>
      <c r="AV630" s="125">
        <f>'Conventional - Coal'!AK155</f>
        <v>73.930000000000007</v>
      </c>
      <c r="AW630" s="125">
        <f>'Conventional - Coal'!AL155</f>
        <v>73.930000000000007</v>
      </c>
      <c r="AX630" s="125">
        <f>'Conventional - Coal'!AM155</f>
        <v>73.930000000000007</v>
      </c>
      <c r="AY630" s="125">
        <f>'Conventional - Coal'!AN155</f>
        <v>73.930000000000007</v>
      </c>
      <c r="AZ630" s="125">
        <f>'Conventional - Coal'!AO155</f>
        <v>73.930000000000007</v>
      </c>
      <c r="BA630" s="125">
        <f>'Conventional - Coal'!AP155</f>
        <v>73.930000000000007</v>
      </c>
      <c r="BB630" s="125">
        <f>'Conventional - Coal'!AQ155</f>
        <v>73.930000000000007</v>
      </c>
      <c r="BC630" s="125">
        <f>'Conventional - Coal'!AR155</f>
        <v>73.930000000000007</v>
      </c>
      <c r="BD630" s="125">
        <f>'Conventional - Coal'!AS155</f>
        <v>73.930000000000007</v>
      </c>
      <c r="BE630" s="125">
        <f>'Conventional - Coal'!AT155</f>
        <v>73.930000000000007</v>
      </c>
      <c r="BF630" s="125">
        <f>'Conventional - Coal'!AU155</f>
        <v>73.930000000000007</v>
      </c>
      <c r="BG630" s="125">
        <f>'Conventional - Coal'!AV155</f>
        <v>73.930000000000007</v>
      </c>
    </row>
    <row r="631" spans="1:59">
      <c r="A631" s="1"/>
    </row>
    <row r="632" spans="1:59" s="700" customFormat="1">
      <c r="A632" s="700" t="s">
        <v>325</v>
      </c>
    </row>
    <row r="633" spans="1:59" ht="15.75" thickBot="1">
      <c r="F633" s="1">
        <f t="shared" ref="F633:AN633" si="67">F4</f>
        <v>2000</v>
      </c>
      <c r="G633" s="1">
        <f t="shared" si="67"/>
        <v>2001</v>
      </c>
      <c r="H633" s="1">
        <f t="shared" si="67"/>
        <v>2002</v>
      </c>
      <c r="I633" s="1">
        <f t="shared" si="67"/>
        <v>2003</v>
      </c>
      <c r="J633" s="1">
        <f t="shared" si="67"/>
        <v>2004</v>
      </c>
      <c r="K633" s="1">
        <f t="shared" si="67"/>
        <v>2005</v>
      </c>
      <c r="L633" s="1">
        <f t="shared" si="67"/>
        <v>2006</v>
      </c>
      <c r="M633" s="1">
        <f t="shared" si="67"/>
        <v>2007</v>
      </c>
      <c r="N633" s="1">
        <f t="shared" si="67"/>
        <v>2008</v>
      </c>
      <c r="O633" s="1">
        <f t="shared" si="67"/>
        <v>2009</v>
      </c>
      <c r="P633" s="1">
        <f t="shared" si="67"/>
        <v>2010</v>
      </c>
      <c r="Q633" s="1">
        <f t="shared" si="67"/>
        <v>2011</v>
      </c>
      <c r="R633" s="1">
        <f t="shared" si="67"/>
        <v>2012</v>
      </c>
      <c r="S633" s="24">
        <v>2010</v>
      </c>
      <c r="T633" s="24">
        <v>2011</v>
      </c>
      <c r="U633" s="24">
        <v>2012</v>
      </c>
      <c r="V633" s="365">
        <f t="shared" si="67"/>
        <v>2013</v>
      </c>
      <c r="W633" s="1">
        <f t="shared" si="67"/>
        <v>2014</v>
      </c>
      <c r="X633" s="1">
        <f t="shared" si="67"/>
        <v>2015</v>
      </c>
      <c r="Y633" s="1">
        <f t="shared" si="67"/>
        <v>2016</v>
      </c>
      <c r="Z633" s="1">
        <f t="shared" si="67"/>
        <v>2017</v>
      </c>
      <c r="AA633" s="1">
        <f t="shared" si="67"/>
        <v>2018</v>
      </c>
      <c r="AB633" s="1">
        <f t="shared" si="67"/>
        <v>2019</v>
      </c>
      <c r="AC633" s="1">
        <f t="shared" si="67"/>
        <v>2020</v>
      </c>
      <c r="AD633" s="1">
        <f t="shared" si="67"/>
        <v>2021</v>
      </c>
      <c r="AE633" s="1">
        <f t="shared" si="67"/>
        <v>2022</v>
      </c>
      <c r="AF633" s="1">
        <f t="shared" si="67"/>
        <v>2023</v>
      </c>
      <c r="AG633" s="1">
        <f t="shared" si="67"/>
        <v>2024</v>
      </c>
      <c r="AH633" s="1">
        <f t="shared" si="67"/>
        <v>2025</v>
      </c>
      <c r="AI633" s="1">
        <f t="shared" si="67"/>
        <v>2026</v>
      </c>
      <c r="AJ633" s="1">
        <f t="shared" si="67"/>
        <v>2027</v>
      </c>
      <c r="AK633" s="1">
        <f t="shared" si="67"/>
        <v>2028</v>
      </c>
      <c r="AL633" s="1">
        <f t="shared" si="67"/>
        <v>2029</v>
      </c>
      <c r="AM633" s="1">
        <f t="shared" si="67"/>
        <v>2030</v>
      </c>
      <c r="AN633" s="1">
        <f t="shared" si="67"/>
        <v>2031</v>
      </c>
      <c r="AO633" s="1">
        <f t="shared" ref="AO633:BF633" si="68">AO4</f>
        <v>2032</v>
      </c>
      <c r="AP633" s="1">
        <f t="shared" si="68"/>
        <v>2033</v>
      </c>
      <c r="AQ633" s="1">
        <f t="shared" si="68"/>
        <v>2034</v>
      </c>
      <c r="AR633" s="1">
        <f t="shared" si="68"/>
        <v>2035</v>
      </c>
      <c r="AS633" s="1">
        <f t="shared" si="68"/>
        <v>2036</v>
      </c>
      <c r="AT633" s="1">
        <f t="shared" si="68"/>
        <v>2037</v>
      </c>
      <c r="AU633" s="1">
        <f t="shared" si="68"/>
        <v>2038</v>
      </c>
      <c r="AV633" s="1">
        <f t="shared" si="68"/>
        <v>2039</v>
      </c>
      <c r="AW633" s="1">
        <f t="shared" si="68"/>
        <v>2040</v>
      </c>
      <c r="AX633" s="1">
        <f t="shared" si="68"/>
        <v>2041</v>
      </c>
      <c r="AY633" s="1">
        <f t="shared" si="68"/>
        <v>2042</v>
      </c>
      <c r="AZ633" s="1">
        <f t="shared" si="68"/>
        <v>2043</v>
      </c>
      <c r="BA633" s="1">
        <f t="shared" si="68"/>
        <v>2044</v>
      </c>
      <c r="BB633" s="1">
        <f t="shared" si="68"/>
        <v>2045</v>
      </c>
      <c r="BC633" s="1">
        <f t="shared" si="68"/>
        <v>2046</v>
      </c>
      <c r="BD633" s="1">
        <f t="shared" si="68"/>
        <v>2047</v>
      </c>
      <c r="BE633" s="1">
        <f t="shared" si="68"/>
        <v>2048</v>
      </c>
      <c r="BF633" s="1">
        <f t="shared" si="68"/>
        <v>2049</v>
      </c>
      <c r="BG633" s="1">
        <f t="shared" ref="BG633" si="69">BG4</f>
        <v>2050</v>
      </c>
    </row>
    <row r="634" spans="1:59">
      <c r="B634" s="788" t="s">
        <v>667</v>
      </c>
      <c r="D634" s="801" t="s">
        <v>34</v>
      </c>
      <c r="E634" s="513" t="str">
        <f>'Conventional - Gas'!K213</f>
        <v>Gas-CT - Low</v>
      </c>
      <c r="F634" s="123"/>
      <c r="G634" s="123"/>
      <c r="H634" s="123"/>
      <c r="I634" s="123"/>
      <c r="J634" s="123"/>
      <c r="K634" s="123"/>
      <c r="L634" s="123"/>
      <c r="M634" s="123"/>
      <c r="N634" s="123"/>
      <c r="O634" s="123"/>
      <c r="P634" s="123"/>
      <c r="Q634" s="123"/>
      <c r="R634" s="123"/>
      <c r="S634" s="123"/>
      <c r="T634" s="123"/>
      <c r="U634" s="123"/>
      <c r="V634" s="123"/>
      <c r="W634" s="123"/>
      <c r="X634" s="123">
        <f>'Conventional - Gas'!M213</f>
        <v>351.73149172117849</v>
      </c>
      <c r="Y634" s="123">
        <f>'Conventional - Gas'!N213</f>
        <v>351.13171269899294</v>
      </c>
      <c r="Z634" s="123">
        <f>'Conventional - Gas'!O213</f>
        <v>349.60630274206767</v>
      </c>
      <c r="AA634" s="123">
        <f>'Conventional - Gas'!P213</f>
        <v>347.36657559944945</v>
      </c>
      <c r="AB634" s="123">
        <f>'Conventional - Gas'!Q213</f>
        <v>346.87210272374062</v>
      </c>
      <c r="AC634" s="123">
        <f>'Conventional - Gas'!R213</f>
        <v>346.52000474643933</v>
      </c>
      <c r="AD634" s="123">
        <f>'Conventional - Gas'!S213</f>
        <v>345.21575431515356</v>
      </c>
      <c r="AE634" s="123">
        <f>'Conventional - Gas'!T213</f>
        <v>344.23118114859705</v>
      </c>
      <c r="AF634" s="123">
        <f>'Conventional - Gas'!U213</f>
        <v>344.72560982475386</v>
      </c>
      <c r="AG634" s="123">
        <f>'Conventional - Gas'!V213</f>
        <v>344.24804610556561</v>
      </c>
      <c r="AH634" s="123">
        <f>'Conventional - Gas'!W213</f>
        <v>344.38687208181193</v>
      </c>
      <c r="AI634" s="123">
        <f>'Conventional - Gas'!X213</f>
        <v>341.94294269622605</v>
      </c>
      <c r="AJ634" s="123">
        <f>'Conventional - Gas'!Y213</f>
        <v>339.89225441187881</v>
      </c>
      <c r="AK634" s="123">
        <f>'Conventional - Gas'!Z213</f>
        <v>339.07483171077689</v>
      </c>
      <c r="AL634" s="123">
        <f>'Conventional - Gas'!AA213</f>
        <v>338.85815527309626</v>
      </c>
      <c r="AM634" s="123">
        <f>'Conventional - Gas'!AB213</f>
        <v>337.87291317447654</v>
      </c>
      <c r="AN634" s="123">
        <f>'Conventional - Gas'!AC213</f>
        <v>337.34851180928314</v>
      </c>
      <c r="AO634" s="123">
        <f>'Conventional - Gas'!AD213</f>
        <v>336.4413586524513</v>
      </c>
      <c r="AP634" s="123">
        <f>'Conventional - Gas'!AE213</f>
        <v>335.94760485713232</v>
      </c>
      <c r="AQ634" s="123">
        <f>'Conventional - Gas'!AF213</f>
        <v>335.25792904157328</v>
      </c>
      <c r="AR634" s="123">
        <f>'Conventional - Gas'!AG213</f>
        <v>335.14481976187039</v>
      </c>
      <c r="AS634" s="123">
        <f>'Conventional - Gas'!AH213</f>
        <v>334.31109848883415</v>
      </c>
      <c r="AT634" s="123">
        <f>'Conventional - Gas'!AI213</f>
        <v>334.13812220362354</v>
      </c>
      <c r="AU634" s="123">
        <f>'Conventional - Gas'!AJ213</f>
        <v>333.66490728889789</v>
      </c>
      <c r="AV634" s="123">
        <f>'Conventional - Gas'!AK213</f>
        <v>333.21483300299826</v>
      </c>
      <c r="AW634" s="123">
        <f>'Conventional - Gas'!AL213</f>
        <v>332.49143761183279</v>
      </c>
      <c r="AX634" s="123">
        <f>'Conventional - Gas'!AM213</f>
        <v>332.49143761183279</v>
      </c>
      <c r="AY634" s="123">
        <f>'Conventional - Gas'!AN213</f>
        <v>332.49143761183279</v>
      </c>
      <c r="AZ634" s="123">
        <f>'Conventional - Gas'!AO213</f>
        <v>332.49143761183279</v>
      </c>
      <c r="BA634" s="123">
        <f>'Conventional - Gas'!AP213</f>
        <v>332.49143761183279</v>
      </c>
      <c r="BB634" s="123">
        <f>'Conventional - Gas'!AQ213</f>
        <v>332.49143761183279</v>
      </c>
      <c r="BC634" s="123">
        <f>'Conventional - Gas'!AR213</f>
        <v>332.49143761183279</v>
      </c>
      <c r="BD634" s="123">
        <f>'Conventional - Gas'!AS213</f>
        <v>332.49143761183279</v>
      </c>
      <c r="BE634" s="123">
        <f>'Conventional - Gas'!AT213</f>
        <v>332.49143761183279</v>
      </c>
      <c r="BF634" s="123">
        <f>'Conventional - Gas'!AU213</f>
        <v>332.49143761183279</v>
      </c>
      <c r="BG634" s="123">
        <f>'Conventional - Gas'!AV213</f>
        <v>332.49143761183279</v>
      </c>
    </row>
    <row r="635" spans="1:59" ht="14.1" customHeight="1">
      <c r="B635" s="788"/>
      <c r="C635" s="4"/>
      <c r="D635" s="802"/>
      <c r="E635" s="514" t="str">
        <f>'Conventional - Gas'!K214</f>
        <v>Gas-CT - Mid</v>
      </c>
      <c r="F635" s="124" t="e">
        <f>'Conventional - Gas'!#REF!</f>
        <v>#REF!</v>
      </c>
      <c r="G635" s="124" t="e">
        <f>'Conventional - Gas'!#REF!</f>
        <v>#REF!</v>
      </c>
      <c r="H635" s="124" t="e">
        <f>'Conventional - Gas'!#REF!</f>
        <v>#REF!</v>
      </c>
      <c r="I635" s="124" t="e">
        <f>'Conventional - Gas'!#REF!</f>
        <v>#REF!</v>
      </c>
      <c r="J635" s="124" t="e">
        <f>'Conventional - Gas'!#REF!</f>
        <v>#REF!</v>
      </c>
      <c r="K635" s="124" t="e">
        <f>'Conventional - Gas'!#REF!</f>
        <v>#REF!</v>
      </c>
      <c r="L635" s="124" t="e">
        <f>'Conventional - Gas'!#REF!</f>
        <v>#REF!</v>
      </c>
      <c r="M635" s="124" t="e">
        <f>'Conventional - Gas'!#REF!</f>
        <v>#REF!</v>
      </c>
      <c r="N635" s="124" t="e">
        <f>'Conventional - Gas'!#REF!</f>
        <v>#REF!</v>
      </c>
      <c r="O635" s="124" t="e">
        <f>'Conventional - Gas'!#REF!</f>
        <v>#REF!</v>
      </c>
      <c r="P635" s="124" t="e">
        <f>'Conventional - Gas'!#REF!</f>
        <v>#REF!</v>
      </c>
      <c r="Q635" s="124" t="e">
        <f>'Conventional - Gas'!#REF!</f>
        <v>#REF!</v>
      </c>
      <c r="R635" s="124" t="e">
        <f>'Conventional - Gas'!#REF!</f>
        <v>#REF!</v>
      </c>
      <c r="S635" s="124"/>
      <c r="T635" s="124"/>
      <c r="U635" s="124"/>
      <c r="V635" s="124">
        <f>'Conventional - Gas'!L71</f>
        <v>357.40706098710598</v>
      </c>
      <c r="W635" s="124"/>
      <c r="X635" s="124">
        <f>'Conventional - Gas'!M214</f>
        <v>356.44784656106117</v>
      </c>
      <c r="Y635" s="124">
        <f>'Conventional - Gas'!N214</f>
        <v>355.96258604992158</v>
      </c>
      <c r="Z635" s="124">
        <f>'Conventional - Gas'!O214</f>
        <v>356.63227791782521</v>
      </c>
      <c r="AA635" s="124">
        <f>'Conventional - Gas'!P214</f>
        <v>356.79298287334973</v>
      </c>
      <c r="AB635" s="124">
        <f>'Conventional - Gas'!Q214</f>
        <v>356.32803724060278</v>
      </c>
      <c r="AC635" s="124">
        <f>'Conventional - Gas'!R214</f>
        <v>353.41471389130737</v>
      </c>
      <c r="AD635" s="124">
        <f>'Conventional - Gas'!S214</f>
        <v>353.47016466324743</v>
      </c>
      <c r="AE635" s="124">
        <f>'Conventional - Gas'!T214</f>
        <v>352.36642073364106</v>
      </c>
      <c r="AF635" s="124">
        <f>'Conventional - Gas'!U214</f>
        <v>351.81043126756913</v>
      </c>
      <c r="AG635" s="124">
        <f>'Conventional - Gas'!V214</f>
        <v>351.7513985816164</v>
      </c>
      <c r="AH635" s="124">
        <f>'Conventional - Gas'!W214</f>
        <v>351.09328267320984</v>
      </c>
      <c r="AI635" s="124">
        <f>'Conventional - Gas'!X214</f>
        <v>349.71640006670503</v>
      </c>
      <c r="AJ635" s="124">
        <f>'Conventional - Gas'!Y214</f>
        <v>349.73235496906358</v>
      </c>
      <c r="AK635" s="124">
        <f>'Conventional - Gas'!Z214</f>
        <v>349.95256141019041</v>
      </c>
      <c r="AL635" s="124">
        <f>'Conventional - Gas'!AA214</f>
        <v>350.78324144611679</v>
      </c>
      <c r="AM635" s="124">
        <f>'Conventional - Gas'!AB214</f>
        <v>352.06549496088905</v>
      </c>
      <c r="AN635" s="124">
        <f>'Conventional - Gas'!AC214</f>
        <v>352.24687181172692</v>
      </c>
      <c r="AO635" s="124">
        <f>'Conventional - Gas'!AD214</f>
        <v>352.27190239389802</v>
      </c>
      <c r="AP635" s="124">
        <f>'Conventional - Gas'!AE214</f>
        <v>353.45799840307563</v>
      </c>
      <c r="AQ635" s="124">
        <f>'Conventional - Gas'!AF214</f>
        <v>354.07662980648041</v>
      </c>
      <c r="AR635" s="124">
        <f>'Conventional - Gas'!AG214</f>
        <v>355.49233277506687</v>
      </c>
      <c r="AS635" s="124">
        <f>'Conventional - Gas'!AH214</f>
        <v>357.56264407534445</v>
      </c>
      <c r="AT635" s="124">
        <f>'Conventional - Gas'!AI214</f>
        <v>357.7158915682374</v>
      </c>
      <c r="AU635" s="124">
        <f>'Conventional - Gas'!AJ214</f>
        <v>357.67872878938664</v>
      </c>
      <c r="AV635" s="124">
        <f>'Conventional - Gas'!AK214</f>
        <v>359.48229432509015</v>
      </c>
      <c r="AW635" s="124">
        <f>'Conventional - Gas'!AL214</f>
        <v>361.31419913675944</v>
      </c>
      <c r="AX635" s="124">
        <f>'Conventional - Gas'!AM214</f>
        <v>361.31419913675944</v>
      </c>
      <c r="AY635" s="124">
        <f>'Conventional - Gas'!AN214</f>
        <v>361.31419913675944</v>
      </c>
      <c r="AZ635" s="124">
        <f>'Conventional - Gas'!AO214</f>
        <v>361.31419913675944</v>
      </c>
      <c r="BA635" s="124">
        <f>'Conventional - Gas'!AP214</f>
        <v>361.31419913675944</v>
      </c>
      <c r="BB635" s="124">
        <f>'Conventional - Gas'!AQ214</f>
        <v>361.31419913675944</v>
      </c>
      <c r="BC635" s="124">
        <f>'Conventional - Gas'!AR214</f>
        <v>361.31419913675944</v>
      </c>
      <c r="BD635" s="124">
        <f>'Conventional - Gas'!AS214</f>
        <v>361.31419913675944</v>
      </c>
      <c r="BE635" s="124">
        <f>'Conventional - Gas'!AT214</f>
        <v>361.31419913675944</v>
      </c>
      <c r="BF635" s="124">
        <f>'Conventional - Gas'!AU214</f>
        <v>361.31419913675944</v>
      </c>
      <c r="BG635" s="124">
        <f>'Conventional - Gas'!AV214</f>
        <v>361.31419913675944</v>
      </c>
    </row>
    <row r="636" spans="1:59" ht="15.75" thickBot="1">
      <c r="B636" s="788"/>
      <c r="C636" s="4"/>
      <c r="D636" s="802"/>
      <c r="E636" s="515" t="str">
        <f>'Conventional - Gas'!K215</f>
        <v>Gas-CT - High</v>
      </c>
      <c r="F636" s="125"/>
      <c r="G636" s="125"/>
      <c r="H636" s="125"/>
      <c r="I636" s="125"/>
      <c r="J636" s="125"/>
      <c r="K636" s="125"/>
      <c r="L636" s="125"/>
      <c r="M636" s="125"/>
      <c r="N636" s="125"/>
      <c r="O636" s="125"/>
      <c r="P636" s="125"/>
      <c r="Q636" s="125"/>
      <c r="R636" s="125"/>
      <c r="S636" s="125"/>
      <c r="T636" s="125"/>
      <c r="U636" s="125"/>
      <c r="V636" s="125"/>
      <c r="W636" s="125"/>
      <c r="X636" s="125">
        <f>'Conventional - Gas'!M215</f>
        <v>358.30627750944825</v>
      </c>
      <c r="Y636" s="125">
        <f>'Conventional - Gas'!N215</f>
        <v>358.64615617826962</v>
      </c>
      <c r="Z636" s="125">
        <f>'Conventional - Gas'!O215</f>
        <v>360.69289799055252</v>
      </c>
      <c r="AA636" s="125">
        <f>'Conventional - Gas'!P215</f>
        <v>360.46230178317376</v>
      </c>
      <c r="AB636" s="125">
        <f>'Conventional - Gas'!Q215</f>
        <v>360.66843971186375</v>
      </c>
      <c r="AC636" s="125">
        <f>'Conventional - Gas'!R215</f>
        <v>359.86129158671304</v>
      </c>
      <c r="AD636" s="125">
        <f>'Conventional - Gas'!S215</f>
        <v>360.15128378626798</v>
      </c>
      <c r="AE636" s="125">
        <f>'Conventional - Gas'!T215</f>
        <v>361.15652796032725</v>
      </c>
      <c r="AF636" s="125">
        <f>'Conventional - Gas'!U215</f>
        <v>362.666009261704</v>
      </c>
      <c r="AG636" s="125">
        <f>'Conventional - Gas'!V215</f>
        <v>363.92307900463697</v>
      </c>
      <c r="AH636" s="125">
        <f>'Conventional - Gas'!W215</f>
        <v>365.71617633889895</v>
      </c>
      <c r="AI636" s="125">
        <f>'Conventional - Gas'!X215</f>
        <v>367.37540876171965</v>
      </c>
      <c r="AJ636" s="125">
        <f>'Conventional - Gas'!Y215</f>
        <v>369.80208292116527</v>
      </c>
      <c r="AK636" s="125">
        <f>'Conventional - Gas'!Z215</f>
        <v>371.17938936229206</v>
      </c>
      <c r="AL636" s="125">
        <f>'Conventional - Gas'!AA215</f>
        <v>372.13028488697694</v>
      </c>
      <c r="AM636" s="125">
        <f>'Conventional - Gas'!AB215</f>
        <v>372.70546886362609</v>
      </c>
      <c r="AN636" s="125">
        <f>'Conventional - Gas'!AC215</f>
        <v>372.03456370811011</v>
      </c>
      <c r="AO636" s="125">
        <f>'Conventional - Gas'!AD215</f>
        <v>372.45955538754413</v>
      </c>
      <c r="AP636" s="125">
        <f>'Conventional - Gas'!AE215</f>
        <v>372.81472804628186</v>
      </c>
      <c r="AQ636" s="125">
        <f>'Conventional - Gas'!AF215</f>
        <v>373.22928343062506</v>
      </c>
      <c r="AR636" s="125">
        <f>'Conventional - Gas'!AG215</f>
        <v>375.82386921201703</v>
      </c>
      <c r="AS636" s="125">
        <f>'Conventional - Gas'!AH215</f>
        <v>378.20695380408341</v>
      </c>
      <c r="AT636" s="125">
        <f>'Conventional - Gas'!AI215</f>
        <v>379.8073303536724</v>
      </c>
      <c r="AU636" s="125">
        <f>'Conventional - Gas'!AJ215</f>
        <v>379.48055324930846</v>
      </c>
      <c r="AV636" s="125">
        <f>'Conventional - Gas'!AK215</f>
        <v>384.30266429332084</v>
      </c>
      <c r="AW636" s="125">
        <f>'Conventional - Gas'!AL215</f>
        <v>386.97809462796181</v>
      </c>
      <c r="AX636" s="125">
        <f>'Conventional - Gas'!AM215</f>
        <v>386.97809462796181</v>
      </c>
      <c r="AY636" s="125">
        <f>'Conventional - Gas'!AN215</f>
        <v>386.97809462796181</v>
      </c>
      <c r="AZ636" s="125">
        <f>'Conventional - Gas'!AO215</f>
        <v>386.97809462796181</v>
      </c>
      <c r="BA636" s="125">
        <f>'Conventional - Gas'!AP215</f>
        <v>386.97809462796181</v>
      </c>
      <c r="BB636" s="125">
        <f>'Conventional - Gas'!AQ215</f>
        <v>386.97809462796181</v>
      </c>
      <c r="BC636" s="125">
        <f>'Conventional - Gas'!AR215</f>
        <v>386.97809462796181</v>
      </c>
      <c r="BD636" s="125">
        <f>'Conventional - Gas'!AS215</f>
        <v>386.97809462796181</v>
      </c>
      <c r="BE636" s="125">
        <f>'Conventional - Gas'!AT215</f>
        <v>386.97809462796181</v>
      </c>
      <c r="BF636" s="125">
        <f>'Conventional - Gas'!AU215</f>
        <v>386.97809462796181</v>
      </c>
      <c r="BG636" s="125">
        <f>'Conventional - Gas'!AV215</f>
        <v>386.97809462796181</v>
      </c>
    </row>
    <row r="637" spans="1:59" ht="15.75" thickTop="1">
      <c r="B637" s="788"/>
      <c r="C637" s="4"/>
      <c r="D637" s="802"/>
      <c r="E637" s="513" t="str">
        <f>'Conventional - Gas'!K216</f>
        <v>Gas-CC - Low</v>
      </c>
      <c r="F637" s="126"/>
      <c r="G637" s="126"/>
      <c r="H637" s="126"/>
      <c r="I637" s="126"/>
      <c r="J637" s="126"/>
      <c r="K637" s="126"/>
      <c r="L637" s="126"/>
      <c r="M637" s="126"/>
      <c r="N637" s="126"/>
      <c r="O637" s="126"/>
      <c r="P637" s="126"/>
      <c r="Q637" s="126"/>
      <c r="R637" s="126"/>
      <c r="S637" s="126"/>
      <c r="T637" s="126"/>
      <c r="U637" s="126"/>
      <c r="V637" s="126"/>
      <c r="W637" s="126"/>
      <c r="X637" s="126">
        <f>'Conventional - Gas'!M216</f>
        <v>63.672910610154311</v>
      </c>
      <c r="Y637" s="126">
        <f>'Conventional - Gas'!N216</f>
        <v>62.871585093825807</v>
      </c>
      <c r="Z637" s="126">
        <f>'Conventional - Gas'!O216</f>
        <v>62.684694602035378</v>
      </c>
      <c r="AA637" s="126">
        <f>'Conventional - Gas'!P216</f>
        <v>63.227146359621713</v>
      </c>
      <c r="AB637" s="126">
        <f>'Conventional - Gas'!Q216</f>
        <v>63.797685467837937</v>
      </c>
      <c r="AC637" s="126">
        <f>'Conventional - Gas'!R216</f>
        <v>64.563579464727127</v>
      </c>
      <c r="AD637" s="126">
        <f>'Conventional - Gas'!S216</f>
        <v>64.574802678107034</v>
      </c>
      <c r="AE637" s="126">
        <f>'Conventional - Gas'!T216</f>
        <v>64.811472437678574</v>
      </c>
      <c r="AF637" s="126">
        <f>'Conventional - Gas'!U216</f>
        <v>66.160031135596654</v>
      </c>
      <c r="AG637" s="126">
        <f>'Conventional - Gas'!V216</f>
        <v>66.990652996263634</v>
      </c>
      <c r="AH637" s="126">
        <f>'Conventional - Gas'!W216</f>
        <v>68.224328869144188</v>
      </c>
      <c r="AI637" s="126">
        <f>'Conventional - Gas'!X216</f>
        <v>67.689189895057922</v>
      </c>
      <c r="AJ637" s="126">
        <f>'Conventional - Gas'!Y216</f>
        <v>66.785861424195303</v>
      </c>
      <c r="AK637" s="126">
        <f>'Conventional - Gas'!Z216</f>
        <v>66.795706359969302</v>
      </c>
      <c r="AL637" s="126">
        <f>'Conventional - Gas'!AA216</f>
        <v>67.395642899833263</v>
      </c>
      <c r="AM637" s="126">
        <f>'Conventional - Gas'!AB216</f>
        <v>67.385921038520166</v>
      </c>
      <c r="AN637" s="126">
        <f>'Conventional - Gas'!AC216</f>
        <v>67.626021047290976</v>
      </c>
      <c r="AO637" s="126">
        <f>'Conventional - Gas'!AD216</f>
        <v>67.61234313417998</v>
      </c>
      <c r="AP637" s="126">
        <f>'Conventional - Gas'!AE216</f>
        <v>67.73591272775019</v>
      </c>
      <c r="AQ637" s="126">
        <f>'Conventional - Gas'!AF216</f>
        <v>67.80891947804561</v>
      </c>
      <c r="AR637" s="126">
        <f>'Conventional - Gas'!AG216</f>
        <v>68.004534413831152</v>
      </c>
      <c r="AS637" s="126">
        <f>'Conventional - Gas'!AH216</f>
        <v>67.816144508653622</v>
      </c>
      <c r="AT637" s="126">
        <f>'Conventional - Gas'!AI216</f>
        <v>67.940980271363117</v>
      </c>
      <c r="AU637" s="126">
        <f>'Conventional - Gas'!AJ216</f>
        <v>67.903692811490714</v>
      </c>
      <c r="AV637" s="126">
        <f>'Conventional - Gas'!AK216</f>
        <v>67.77036585328517</v>
      </c>
      <c r="AW637" s="126">
        <f>'Conventional - Gas'!AL216</f>
        <v>67.670084527878345</v>
      </c>
      <c r="AX637" s="126">
        <f>'Conventional - Gas'!AM216</f>
        <v>67.670084527878345</v>
      </c>
      <c r="AY637" s="126">
        <f>'Conventional - Gas'!AN216</f>
        <v>67.670084527878345</v>
      </c>
      <c r="AZ637" s="126">
        <f>'Conventional - Gas'!AO216</f>
        <v>67.670084527878345</v>
      </c>
      <c r="BA637" s="126">
        <f>'Conventional - Gas'!AP216</f>
        <v>67.670084527878345</v>
      </c>
      <c r="BB637" s="126">
        <f>'Conventional - Gas'!AQ216</f>
        <v>67.670084527878345</v>
      </c>
      <c r="BC637" s="126">
        <f>'Conventional - Gas'!AR216</f>
        <v>67.670084527878345</v>
      </c>
      <c r="BD637" s="126">
        <f>'Conventional - Gas'!AS216</f>
        <v>67.670084527878345</v>
      </c>
      <c r="BE637" s="126">
        <f>'Conventional - Gas'!AT216</f>
        <v>67.670084527878345</v>
      </c>
      <c r="BF637" s="126">
        <f>'Conventional - Gas'!AU216</f>
        <v>67.670084527878345</v>
      </c>
      <c r="BG637" s="126">
        <f>'Conventional - Gas'!AV216</f>
        <v>67.670084527878345</v>
      </c>
    </row>
    <row r="638" spans="1:59">
      <c r="B638" s="788"/>
      <c r="C638" s="4"/>
      <c r="D638" s="802"/>
      <c r="E638" s="514" t="str">
        <f>'Conventional - Gas'!K217</f>
        <v>Gas-CC - Mid</v>
      </c>
      <c r="F638" s="124" t="e">
        <f>'Conventional - Gas'!#REF!</f>
        <v>#REF!</v>
      </c>
      <c r="G638" s="124" t="e">
        <f>'Conventional - Gas'!#REF!</f>
        <v>#REF!</v>
      </c>
      <c r="H638" s="124" t="e">
        <f>'Conventional - Gas'!#REF!</f>
        <v>#REF!</v>
      </c>
      <c r="I638" s="124" t="e">
        <f>'Conventional - Gas'!#REF!</f>
        <v>#REF!</v>
      </c>
      <c r="J638" s="124" t="e">
        <f>'Conventional - Gas'!#REF!</f>
        <v>#REF!</v>
      </c>
      <c r="K638" s="124" t="e">
        <f>'Conventional - Gas'!#REF!</f>
        <v>#REF!</v>
      </c>
      <c r="L638" s="124" t="e">
        <f>'Conventional - Gas'!#REF!</f>
        <v>#REF!</v>
      </c>
      <c r="M638" s="124" t="e">
        <f>'Conventional - Gas'!#REF!</f>
        <v>#REF!</v>
      </c>
      <c r="N638" s="124" t="e">
        <f>'Conventional - Gas'!#REF!</f>
        <v>#REF!</v>
      </c>
      <c r="O638" s="124" t="e">
        <f>'Conventional - Gas'!#REF!</f>
        <v>#REF!</v>
      </c>
      <c r="P638" s="124" t="e">
        <f>'Conventional - Gas'!#REF!</f>
        <v>#REF!</v>
      </c>
      <c r="Q638" s="124" t="e">
        <f>'Conventional - Gas'!#REF!</f>
        <v>#REF!</v>
      </c>
      <c r="R638" s="124" t="e">
        <f>'Conventional - Gas'!#REF!</f>
        <v>#REF!</v>
      </c>
      <c r="S638" s="124"/>
      <c r="T638" s="124"/>
      <c r="U638" s="124"/>
      <c r="V638" s="124">
        <f>'Conventional - Gas'!L72</f>
        <v>65.537238417024383</v>
      </c>
      <c r="W638" s="124"/>
      <c r="X638" s="124">
        <f>'Conventional - Gas'!M217</f>
        <v>66.817147170076112</v>
      </c>
      <c r="Y638" s="124">
        <f>'Conventional - Gas'!N217</f>
        <v>66.103473283464126</v>
      </c>
      <c r="Z638" s="124">
        <f>'Conventional - Gas'!O217</f>
        <v>67.401730355114552</v>
      </c>
      <c r="AA638" s="124">
        <f>'Conventional - Gas'!P217</f>
        <v>69.578271827852404</v>
      </c>
      <c r="AB638" s="124">
        <f>'Conventional - Gas'!Q217</f>
        <v>70.198032582207432</v>
      </c>
      <c r="AC638" s="124">
        <f>'Conventional - Gas'!R217</f>
        <v>69.240113741266725</v>
      </c>
      <c r="AD638" s="124">
        <f>'Conventional - Gas'!S217</f>
        <v>70.19392238983724</v>
      </c>
      <c r="AE638" s="124">
        <f>'Conventional - Gas'!T217</f>
        <v>70.369710663485023</v>
      </c>
      <c r="AF638" s="124">
        <f>'Conventional - Gas'!U217</f>
        <v>71.02346585519588</v>
      </c>
      <c r="AG638" s="124">
        <f>'Conventional - Gas'!V217</f>
        <v>72.160502136830587</v>
      </c>
      <c r="AH638" s="124">
        <f>'Conventional - Gas'!W217</f>
        <v>72.862341246563531</v>
      </c>
      <c r="AI638" s="124">
        <f>'Conventional - Gas'!X217</f>
        <v>73.065149360747071</v>
      </c>
      <c r="AJ638" s="124">
        <f>'Conventional - Gas'!Y217</f>
        <v>73.591067809532547</v>
      </c>
      <c r="AK638" s="124">
        <f>'Conventional - Gas'!Z217</f>
        <v>74.318515215247885</v>
      </c>
      <c r="AL638" s="124">
        <f>'Conventional - Gas'!AA217</f>
        <v>75.642781442648527</v>
      </c>
      <c r="AM638" s="124">
        <f>'Conventional - Gas'!AB217</f>
        <v>77.201211810807564</v>
      </c>
      <c r="AN638" s="124">
        <f>'Conventional - Gas'!AC217</f>
        <v>77.929413175296844</v>
      </c>
      <c r="AO638" s="124">
        <f>'Conventional - Gas'!AD217</f>
        <v>78.560413911159458</v>
      </c>
      <c r="AP638" s="124">
        <f>'Conventional - Gas'!AE217</f>
        <v>79.845732264260448</v>
      </c>
      <c r="AQ638" s="124">
        <f>'Conventional - Gas'!AF217</f>
        <v>80.823536743881391</v>
      </c>
      <c r="AR638" s="124">
        <f>'Conventional - Gas'!AG217</f>
        <v>82.076446045062823</v>
      </c>
      <c r="AS638" s="124">
        <f>'Conventional - Gas'!AH217</f>
        <v>83.89642393006126</v>
      </c>
      <c r="AT638" s="124">
        <f>'Conventional - Gas'!AI217</f>
        <v>84.246869189838179</v>
      </c>
      <c r="AU638" s="124">
        <f>'Conventional - Gas'!AJ217</f>
        <v>84.511146207091883</v>
      </c>
      <c r="AV638" s="124">
        <f>'Conventional - Gas'!AK217</f>
        <v>85.9363891044582</v>
      </c>
      <c r="AW638" s="124">
        <f>'Conventional - Gas'!AL217</f>
        <v>87.603299603538176</v>
      </c>
      <c r="AX638" s="124">
        <f>'Conventional - Gas'!AM217</f>
        <v>87.603299603538176</v>
      </c>
      <c r="AY638" s="124">
        <f>'Conventional - Gas'!AN217</f>
        <v>87.603299603538176</v>
      </c>
      <c r="AZ638" s="124">
        <f>'Conventional - Gas'!AO217</f>
        <v>87.603299603538176</v>
      </c>
      <c r="BA638" s="124">
        <f>'Conventional - Gas'!AP217</f>
        <v>87.603299603538176</v>
      </c>
      <c r="BB638" s="124">
        <f>'Conventional - Gas'!AQ217</f>
        <v>87.603299603538176</v>
      </c>
      <c r="BC638" s="124">
        <f>'Conventional - Gas'!AR217</f>
        <v>87.603299603538176</v>
      </c>
      <c r="BD638" s="124">
        <f>'Conventional - Gas'!AS217</f>
        <v>87.603299603538176</v>
      </c>
      <c r="BE638" s="124">
        <f>'Conventional - Gas'!AT217</f>
        <v>87.603299603538176</v>
      </c>
      <c r="BF638" s="124">
        <f>'Conventional - Gas'!AU217</f>
        <v>87.603299603538176</v>
      </c>
      <c r="BG638" s="124">
        <f>'Conventional - Gas'!AV217</f>
        <v>87.603299603538176</v>
      </c>
    </row>
    <row r="639" spans="1:59" ht="15.75" thickBot="1">
      <c r="B639" s="788"/>
      <c r="C639" s="4"/>
      <c r="D639" s="802"/>
      <c r="E639" s="515" t="str">
        <f>'Conventional - Gas'!K218</f>
        <v>Gas-CC - High</v>
      </c>
      <c r="F639" s="125"/>
      <c r="G639" s="125"/>
      <c r="H639" s="125"/>
      <c r="I639" s="125"/>
      <c r="J639" s="125"/>
      <c r="K639" s="125"/>
      <c r="L639" s="125"/>
      <c r="M639" s="125"/>
      <c r="N639" s="125"/>
      <c r="O639" s="125"/>
      <c r="P639" s="125"/>
      <c r="Q639" s="125"/>
      <c r="R639" s="125"/>
      <c r="S639" s="125"/>
      <c r="T639" s="125"/>
      <c r="U639" s="125"/>
      <c r="V639" s="125"/>
      <c r="W639" s="125"/>
      <c r="X639" s="125">
        <f>'Conventional - Gas'!M218</f>
        <v>68.056101135667504</v>
      </c>
      <c r="Y639" s="125">
        <f>'Conventional - Gas'!N218</f>
        <v>67.898800540844377</v>
      </c>
      <c r="Z639" s="125">
        <f>'Conventional - Gas'!O218</f>
        <v>70.127912782973794</v>
      </c>
      <c r="AA639" s="125">
        <f>'Conventional - Gas'!P218</f>
        <v>72.05050797276931</v>
      </c>
      <c r="AB639" s="125">
        <f>'Conventional - Gas'!Q218</f>
        <v>73.135878903224054</v>
      </c>
      <c r="AC639" s="125">
        <f>'Conventional - Gas'!R218</f>
        <v>73.612690005978351</v>
      </c>
      <c r="AD639" s="125">
        <f>'Conventional - Gas'!S218</f>
        <v>74.742037467403222</v>
      </c>
      <c r="AE639" s="125">
        <f>'Conventional - Gas'!T218</f>
        <v>76.375373986065668</v>
      </c>
      <c r="AF639" s="125">
        <f>'Conventional - Gas'!U218</f>
        <v>78.475367832419721</v>
      </c>
      <c r="AG639" s="125">
        <f>'Conventional - Gas'!V218</f>
        <v>80.546853674367256</v>
      </c>
      <c r="AH639" s="125">
        <f>'Conventional - Gas'!W218</f>
        <v>82.975226655361183</v>
      </c>
      <c r="AI639" s="125">
        <f>'Conventional - Gas'!X218</f>
        <v>85.277748005615109</v>
      </c>
      <c r="AJ639" s="125">
        <f>'Conventional - Gas'!Y218</f>
        <v>87.470869140617594</v>
      </c>
      <c r="AK639" s="125">
        <f>'Conventional - Gas'!Z218</f>
        <v>88.998542546332942</v>
      </c>
      <c r="AL639" s="125">
        <f>'Conventional - Gas'!AA218</f>
        <v>90.40594727490658</v>
      </c>
      <c r="AM639" s="125">
        <f>'Conventional - Gas'!AB218</f>
        <v>91.475383236174125</v>
      </c>
      <c r="AN639" s="125">
        <f>'Conventional - Gas'!AC218</f>
        <v>91.614164307848171</v>
      </c>
      <c r="AO639" s="125">
        <f>'Conventional - Gas'!AD218</f>
        <v>92.521769718344203</v>
      </c>
      <c r="AP639" s="125">
        <f>'Conventional - Gas'!AE218</f>
        <v>93.23243897540415</v>
      </c>
      <c r="AQ639" s="125">
        <f>'Conventional - Gas'!AF218</f>
        <v>94.069108776579327</v>
      </c>
      <c r="AR639" s="125">
        <f>'Conventional - Gas'!AG218</f>
        <v>96.137308612511504</v>
      </c>
      <c r="AS639" s="125">
        <f>'Conventional - Gas'!AH218</f>
        <v>98.17359392141023</v>
      </c>
      <c r="AT639" s="125">
        <f>'Conventional - Gas'!AI218</f>
        <v>99.524843170923248</v>
      </c>
      <c r="AU639" s="125">
        <f>'Conventional - Gas'!AJ218</f>
        <v>99.588829017795689</v>
      </c>
      <c r="AV639" s="125">
        <f>'Conventional - Gas'!AK218</f>
        <v>103.10163444038196</v>
      </c>
      <c r="AW639" s="125">
        <f>'Conventional - Gas'!AL218</f>
        <v>105.35190943271706</v>
      </c>
      <c r="AX639" s="125">
        <f>'Conventional - Gas'!AM218</f>
        <v>105.35190943271706</v>
      </c>
      <c r="AY639" s="125">
        <f>'Conventional - Gas'!AN218</f>
        <v>105.35190943271706</v>
      </c>
      <c r="AZ639" s="125">
        <f>'Conventional - Gas'!AO218</f>
        <v>105.35190943271706</v>
      </c>
      <c r="BA639" s="125">
        <f>'Conventional - Gas'!AP218</f>
        <v>105.35190943271706</v>
      </c>
      <c r="BB639" s="125">
        <f>'Conventional - Gas'!AQ218</f>
        <v>105.35190943271706</v>
      </c>
      <c r="BC639" s="125">
        <f>'Conventional - Gas'!AR218</f>
        <v>105.35190943271706</v>
      </c>
      <c r="BD639" s="125">
        <f>'Conventional - Gas'!AS218</f>
        <v>105.35190943271706</v>
      </c>
      <c r="BE639" s="125">
        <f>'Conventional - Gas'!AT218</f>
        <v>105.35190943271706</v>
      </c>
      <c r="BF639" s="125">
        <f>'Conventional - Gas'!AU218</f>
        <v>105.35190943271706</v>
      </c>
      <c r="BG639" s="125">
        <f>'Conventional - Gas'!AV218</f>
        <v>105.35190943271706</v>
      </c>
    </row>
    <row r="640" spans="1:59" ht="15.75" thickTop="1">
      <c r="B640" s="788"/>
      <c r="C640" s="4"/>
      <c r="D640" s="802"/>
      <c r="E640" s="513" t="str">
        <f>'Conventional - Gas'!K219</f>
        <v>Gas-CC-CCS - Low</v>
      </c>
      <c r="F640" s="126"/>
      <c r="G640" s="126"/>
      <c r="H640" s="126"/>
      <c r="I640" s="126"/>
      <c r="J640" s="126"/>
      <c r="K640" s="126"/>
      <c r="L640" s="126"/>
      <c r="M640" s="126"/>
      <c r="N640" s="126"/>
      <c r="O640" s="126"/>
      <c r="P640" s="126"/>
      <c r="Q640" s="126"/>
      <c r="R640" s="126"/>
      <c r="S640" s="126"/>
      <c r="T640" s="126"/>
      <c r="U640" s="126"/>
      <c r="V640" s="126"/>
      <c r="W640" s="126"/>
      <c r="X640" s="126"/>
      <c r="Y640" s="126"/>
      <c r="Z640" s="126">
        <f>'Conventional - Gas'!O219</f>
        <v>106.43450195318947</v>
      </c>
      <c r="AA640" s="126">
        <f>'Conventional - Gas'!P219</f>
        <v>106.51721037157918</v>
      </c>
      <c r="AB640" s="126">
        <f>'Conventional - Gas'!Q219</f>
        <v>106.41141417045721</v>
      </c>
      <c r="AC640" s="126">
        <f>'Conventional - Gas'!R219</f>
        <v>106.07221854852541</v>
      </c>
      <c r="AD640" s="126">
        <f>'Conventional - Gas'!S219</f>
        <v>105.81398271809329</v>
      </c>
      <c r="AE640" s="126">
        <f>'Conventional - Gas'!T219</f>
        <v>105.80854786686777</v>
      </c>
      <c r="AF640" s="126">
        <f>'Conventional - Gas'!U219</f>
        <v>107.06177116170207</v>
      </c>
      <c r="AG640" s="126">
        <f>'Conventional - Gas'!V219</f>
        <v>107.69674743319011</v>
      </c>
      <c r="AH640" s="126">
        <f>'Conventional - Gas'!W219</f>
        <v>108.74108282666296</v>
      </c>
      <c r="AI640" s="126">
        <f>'Conventional - Gas'!X219</f>
        <v>107.74388628776987</v>
      </c>
      <c r="AJ640" s="126">
        <f>'Conventional - Gas'!Y219</f>
        <v>106.45252523468744</v>
      </c>
      <c r="AK640" s="126">
        <f>'Conventional - Gas'!Z219</f>
        <v>106.15835134908849</v>
      </c>
      <c r="AL640" s="126">
        <f>'Conventional - Gas'!AA219</f>
        <v>106.49374373708275</v>
      </c>
      <c r="AM640" s="126">
        <f>'Conventional - Gas'!AB219</f>
        <v>106.15514864201023</v>
      </c>
      <c r="AN640" s="126">
        <f>'Conventional - Gas'!AC219</f>
        <v>106.15217329917353</v>
      </c>
      <c r="AO640" s="126">
        <f>'Conventional - Gas'!AD219</f>
        <v>105.86000140487187</v>
      </c>
      <c r="AP640" s="126">
        <f>'Conventional - Gas'!AE219</f>
        <v>105.74794886108624</v>
      </c>
      <c r="AQ640" s="126">
        <f>'Conventional - Gas'!AF219</f>
        <v>105.56851975691544</v>
      </c>
      <c r="AR640" s="126">
        <f>'Conventional - Gas'!AG219</f>
        <v>105.5818693865975</v>
      </c>
      <c r="AS640" s="126">
        <f>'Conventional - Gas'!AH219</f>
        <v>105.11127275249854</v>
      </c>
      <c r="AT640" s="126">
        <f>'Conventional - Gas'!AI219</f>
        <v>105.01665804652785</v>
      </c>
      <c r="AU640" s="126">
        <f>'Conventional - Gas'!AJ219</f>
        <v>104.76305336287743</v>
      </c>
      <c r="AV640" s="126">
        <f>'Conventional - Gas'!AK219</f>
        <v>104.35651430839683</v>
      </c>
      <c r="AW640" s="126">
        <f>'Conventional - Gas'!AL219</f>
        <v>104.01642665447382</v>
      </c>
      <c r="AX640" s="126">
        <f>'Conventional - Gas'!AM219</f>
        <v>104.01642665447382</v>
      </c>
      <c r="AY640" s="126">
        <f>'Conventional - Gas'!AN219</f>
        <v>104.01642665447382</v>
      </c>
      <c r="AZ640" s="126">
        <f>'Conventional - Gas'!AO219</f>
        <v>104.01642665447382</v>
      </c>
      <c r="BA640" s="126">
        <f>'Conventional - Gas'!AP219</f>
        <v>104.01642665447382</v>
      </c>
      <c r="BB640" s="126">
        <f>'Conventional - Gas'!AQ219</f>
        <v>104.01642665447382</v>
      </c>
      <c r="BC640" s="126">
        <f>'Conventional - Gas'!AR219</f>
        <v>104.01642665447382</v>
      </c>
      <c r="BD640" s="126">
        <f>'Conventional - Gas'!AS219</f>
        <v>104.01642665447382</v>
      </c>
      <c r="BE640" s="126">
        <f>'Conventional - Gas'!AT219</f>
        <v>104.01642665447382</v>
      </c>
      <c r="BF640" s="126">
        <f>'Conventional - Gas'!AU219</f>
        <v>104.01642665447382</v>
      </c>
      <c r="BG640" s="126">
        <f>'Conventional - Gas'!AV219</f>
        <v>104.01642665447382</v>
      </c>
    </row>
    <row r="641" spans="2:59">
      <c r="B641" s="788"/>
      <c r="C641" s="4"/>
      <c r="D641" s="802"/>
      <c r="E641" s="514" t="str">
        <f>'Conventional - Gas'!K220</f>
        <v>Gas-CC-CCS - Mid</v>
      </c>
      <c r="F641" s="124" t="e">
        <f>'Conventional - Gas'!#REF!</f>
        <v>#REF!</v>
      </c>
      <c r="G641" s="124" t="e">
        <f>'Conventional - Gas'!#REF!</f>
        <v>#REF!</v>
      </c>
      <c r="H641" s="124" t="e">
        <f>'Conventional - Gas'!#REF!</f>
        <v>#REF!</v>
      </c>
      <c r="I641" s="124" t="e">
        <f>'Conventional - Gas'!#REF!</f>
        <v>#REF!</v>
      </c>
      <c r="J641" s="124" t="e">
        <f>'Conventional - Gas'!#REF!</f>
        <v>#REF!</v>
      </c>
      <c r="K641" s="124" t="e">
        <f>'Conventional - Gas'!#REF!</f>
        <v>#REF!</v>
      </c>
      <c r="L641" s="124" t="e">
        <f>'Conventional - Gas'!#REF!</f>
        <v>#REF!</v>
      </c>
      <c r="M641" s="124" t="e">
        <f>'Conventional - Gas'!#REF!</f>
        <v>#REF!</v>
      </c>
      <c r="N641" s="124" t="e">
        <f>'Conventional - Gas'!#REF!</f>
        <v>#REF!</v>
      </c>
      <c r="O641" s="124" t="e">
        <f>'Conventional - Gas'!#REF!</f>
        <v>#REF!</v>
      </c>
      <c r="P641" s="124" t="e">
        <f>'Conventional - Gas'!#REF!</f>
        <v>#REF!</v>
      </c>
      <c r="Q641" s="124" t="e">
        <f>'Conventional - Gas'!#REF!</f>
        <v>#REF!</v>
      </c>
      <c r="R641" s="124" t="e">
        <f>'Conventional - Gas'!#REF!</f>
        <v>#REF!</v>
      </c>
      <c r="S641" s="124"/>
      <c r="T641" s="124"/>
      <c r="U641" s="124"/>
      <c r="V641" s="124">
        <f>'Conventional - Gas'!L73</f>
        <v>110.14749668641448</v>
      </c>
      <c r="W641" s="124"/>
      <c r="X641" s="124"/>
      <c r="Y641" s="124"/>
      <c r="Z641" s="124">
        <f>'Conventional - Gas'!O220</f>
        <v>111.75356178886884</v>
      </c>
      <c r="AA641" s="124">
        <f>'Conventional - Gas'!P220</f>
        <v>113.68968439660361</v>
      </c>
      <c r="AB641" s="124">
        <f>'Conventional - Gas'!Q220</f>
        <v>113.65036098204078</v>
      </c>
      <c r="AC641" s="124">
        <f>'Conventional - Gas'!R220</f>
        <v>111.37040692829081</v>
      </c>
      <c r="AD641" s="124">
        <f>'Conventional - Gas'!S220</f>
        <v>112.18968587058595</v>
      </c>
      <c r="AE641" s="124">
        <f>'Conventional - Gas'!T220</f>
        <v>112.12472766892057</v>
      </c>
      <c r="AF641" s="124">
        <f>'Conventional - Gas'!U220</f>
        <v>112.59678791390149</v>
      </c>
      <c r="AG641" s="124">
        <f>'Conventional - Gas'!V220</f>
        <v>113.58943262380595</v>
      </c>
      <c r="AH641" s="124">
        <f>'Conventional - Gas'!W220</f>
        <v>114.02855812451241</v>
      </c>
      <c r="AI641" s="124">
        <f>'Conventional - Gas'!X220</f>
        <v>113.87264373038963</v>
      </c>
      <c r="AJ641" s="124">
        <f>'Conventional - Gas'!Y220</f>
        <v>114.21066767398362</v>
      </c>
      <c r="AK641" s="124">
        <f>'Conventional - Gas'!Z220</f>
        <v>114.73458244894186</v>
      </c>
      <c r="AL641" s="124">
        <f>'Conventional - Gas'!AA220</f>
        <v>115.8957327303379</v>
      </c>
      <c r="AM641" s="124">
        <f>'Conventional - Gas'!AB220</f>
        <v>117.34487891361336</v>
      </c>
      <c r="AN641" s="124">
        <f>'Conventional - Gas'!AC220</f>
        <v>117.89835397478447</v>
      </c>
      <c r="AO641" s="124">
        <f>'Conventional - Gas'!AD220</f>
        <v>118.34113536523355</v>
      </c>
      <c r="AP641" s="124">
        <f>'Conventional - Gas'!AE220</f>
        <v>119.55351177257208</v>
      </c>
      <c r="AQ641" s="124">
        <f>'Conventional - Gas'!AF220</f>
        <v>120.40557962314222</v>
      </c>
      <c r="AR641" s="124">
        <f>'Conventional - Gas'!AG220</f>
        <v>121.62427701489661</v>
      </c>
      <c r="AS641" s="124">
        <f>'Conventional - Gas'!AH220</f>
        <v>123.44328079912609</v>
      </c>
      <c r="AT641" s="124">
        <f>'Conventional - Gas'!AI220</f>
        <v>123.60586778768132</v>
      </c>
      <c r="AU641" s="124">
        <f>'Conventional - Gas'!AJ220</f>
        <v>123.69605578799963</v>
      </c>
      <c r="AV641" s="124">
        <f>'Conventional - Gas'!AK220</f>
        <v>125.0663338139198</v>
      </c>
      <c r="AW641" s="124">
        <f>'Conventional - Gas'!AL220</f>
        <v>126.74089863570549</v>
      </c>
      <c r="AX641" s="124">
        <f>'Conventional - Gas'!AM220</f>
        <v>126.74089863570549</v>
      </c>
      <c r="AY641" s="124">
        <f>'Conventional - Gas'!AN220</f>
        <v>126.74089863570549</v>
      </c>
      <c r="AZ641" s="124">
        <f>'Conventional - Gas'!AO220</f>
        <v>126.74089863570549</v>
      </c>
      <c r="BA641" s="124">
        <f>'Conventional - Gas'!AP220</f>
        <v>126.74089863570549</v>
      </c>
      <c r="BB641" s="124">
        <f>'Conventional - Gas'!AQ220</f>
        <v>126.74089863570549</v>
      </c>
      <c r="BC641" s="124">
        <f>'Conventional - Gas'!AR220</f>
        <v>126.74089863570549</v>
      </c>
      <c r="BD641" s="124">
        <f>'Conventional - Gas'!AS220</f>
        <v>126.74089863570549</v>
      </c>
      <c r="BE641" s="124">
        <f>'Conventional - Gas'!AT220</f>
        <v>126.74089863570549</v>
      </c>
      <c r="BF641" s="124">
        <f>'Conventional - Gas'!AU220</f>
        <v>126.74089863570549</v>
      </c>
      <c r="BG641" s="124">
        <f>'Conventional - Gas'!AV220</f>
        <v>126.74089863570549</v>
      </c>
    </row>
    <row r="642" spans="2:59" ht="15.75" thickBot="1">
      <c r="B642" s="788"/>
      <c r="C642" s="4"/>
      <c r="D642" s="802"/>
      <c r="E642" s="515" t="str">
        <f>'Conventional - Gas'!K221</f>
        <v>Gas-CC-CCS - High</v>
      </c>
      <c r="F642" s="125"/>
      <c r="G642" s="125"/>
      <c r="H642" s="125"/>
      <c r="I642" s="125"/>
      <c r="J642" s="125"/>
      <c r="K642" s="125"/>
      <c r="L642" s="125"/>
      <c r="M642" s="125"/>
      <c r="N642" s="125"/>
      <c r="O642" s="125"/>
      <c r="P642" s="125"/>
      <c r="Q642" s="125"/>
      <c r="R642" s="125"/>
      <c r="S642" s="125"/>
      <c r="T642" s="125"/>
      <c r="U642" s="125"/>
      <c r="V642" s="125"/>
      <c r="W642" s="125"/>
      <c r="X642" s="125"/>
      <c r="Y642" s="125"/>
      <c r="Z642" s="125">
        <f>'Conventional - Gas'!O221</f>
        <v>114.82768041247587</v>
      </c>
      <c r="AA642" s="125">
        <f>'Conventional - Gas'!P221</f>
        <v>116.48163829860752</v>
      </c>
      <c r="AB642" s="125">
        <f>'Conventional - Gas'!Q221</f>
        <v>116.97313596258819</v>
      </c>
      <c r="AC642" s="125">
        <f>'Conventional - Gas'!R221</f>
        <v>116.3242320016046</v>
      </c>
      <c r="AD642" s="125">
        <f>'Conventional - Gas'!S221</f>
        <v>117.35017952894373</v>
      </c>
      <c r="AE642" s="125">
        <f>'Conventional - Gas'!T221</f>
        <v>118.94934508094403</v>
      </c>
      <c r="AF642" s="125">
        <f>'Conventional - Gas'!U221</f>
        <v>121.07770822181938</v>
      </c>
      <c r="AG642" s="125">
        <f>'Conventional - Gas'!V221</f>
        <v>123.14834395078542</v>
      </c>
      <c r="AH642" s="125">
        <f>'Conventional - Gas'!W221</f>
        <v>125.5575553409347</v>
      </c>
      <c r="AI642" s="125">
        <f>'Conventional - Gas'!X221</f>
        <v>127.79537795414328</v>
      </c>
      <c r="AJ642" s="125">
        <f>'Conventional - Gas'!Y221</f>
        <v>130.03406371200904</v>
      </c>
      <c r="AK642" s="125">
        <f>'Conventional - Gas'!Z221</f>
        <v>131.47026048696728</v>
      </c>
      <c r="AL642" s="125">
        <f>'Conventional - Gas'!AA221</f>
        <v>132.72619119055292</v>
      </c>
      <c r="AM642" s="125">
        <f>'Conventional - Gas'!AB221</f>
        <v>133.61786886429763</v>
      </c>
      <c r="AN642" s="125">
        <f>'Conventional - Gas'!AC221</f>
        <v>133.49938684888028</v>
      </c>
      <c r="AO642" s="125">
        <f>'Conventional - Gas'!AD221</f>
        <v>134.25750598864511</v>
      </c>
      <c r="AP642" s="125">
        <f>'Conventional - Gas'!AE221</f>
        <v>134.81476493337362</v>
      </c>
      <c r="AQ642" s="125">
        <f>'Conventional - Gas'!AF221</f>
        <v>135.50593495417837</v>
      </c>
      <c r="AR642" s="125">
        <f>'Conventional - Gas'!AG221</f>
        <v>137.65408837413415</v>
      </c>
      <c r="AS642" s="125">
        <f>'Conventional - Gas'!AH221</f>
        <v>139.71968920631085</v>
      </c>
      <c r="AT642" s="125">
        <f>'Conventional - Gas'!AI221</f>
        <v>141.02322320904005</v>
      </c>
      <c r="AU642" s="125">
        <f>'Conventional - Gas'!AJ221</f>
        <v>140.88507317798008</v>
      </c>
      <c r="AV642" s="125">
        <f>'Conventional - Gas'!AK221</f>
        <v>144.63523603097747</v>
      </c>
      <c r="AW642" s="125">
        <f>'Conventional - Gas'!AL221</f>
        <v>146.97485413350608</v>
      </c>
      <c r="AX642" s="125">
        <f>'Conventional - Gas'!AM221</f>
        <v>146.97485413350608</v>
      </c>
      <c r="AY642" s="125">
        <f>'Conventional - Gas'!AN221</f>
        <v>146.97485413350608</v>
      </c>
      <c r="AZ642" s="125">
        <f>'Conventional - Gas'!AO221</f>
        <v>146.97485413350608</v>
      </c>
      <c r="BA642" s="125">
        <f>'Conventional - Gas'!AP221</f>
        <v>146.97485413350608</v>
      </c>
      <c r="BB642" s="125">
        <f>'Conventional - Gas'!AQ221</f>
        <v>146.97485413350608</v>
      </c>
      <c r="BC642" s="125">
        <f>'Conventional - Gas'!AR221</f>
        <v>146.97485413350608</v>
      </c>
      <c r="BD642" s="125">
        <f>'Conventional - Gas'!AS221</f>
        <v>146.97485413350608</v>
      </c>
      <c r="BE642" s="125">
        <f>'Conventional - Gas'!AT221</f>
        <v>146.97485413350608</v>
      </c>
      <c r="BF642" s="125">
        <f>'Conventional - Gas'!AU221</f>
        <v>146.97485413350608</v>
      </c>
      <c r="BG642" s="125">
        <f>'Conventional - Gas'!AV221</f>
        <v>146.97485413350608</v>
      </c>
    </row>
    <row r="644" spans="2:59" ht="15.75" thickBot="1">
      <c r="F644" s="24">
        <f t="shared" ref="F644:AN644" si="70">F4</f>
        <v>2000</v>
      </c>
      <c r="G644" s="24">
        <f t="shared" si="70"/>
        <v>2001</v>
      </c>
      <c r="H644" s="24">
        <f t="shared" si="70"/>
        <v>2002</v>
      </c>
      <c r="I644" s="24">
        <f t="shared" si="70"/>
        <v>2003</v>
      </c>
      <c r="J644" s="24">
        <f t="shared" si="70"/>
        <v>2004</v>
      </c>
      <c r="K644" s="24">
        <f t="shared" si="70"/>
        <v>2005</v>
      </c>
      <c r="L644" s="24">
        <f t="shared" si="70"/>
        <v>2006</v>
      </c>
      <c r="M644" s="24">
        <f t="shared" si="70"/>
        <v>2007</v>
      </c>
      <c r="N644" s="24">
        <f t="shared" si="70"/>
        <v>2008</v>
      </c>
      <c r="O644" s="24">
        <f t="shared" si="70"/>
        <v>2009</v>
      </c>
      <c r="P644" s="24">
        <f t="shared" si="70"/>
        <v>2010</v>
      </c>
      <c r="Q644" s="24">
        <f t="shared" si="70"/>
        <v>2011</v>
      </c>
      <c r="R644" s="24">
        <f t="shared" si="70"/>
        <v>2012</v>
      </c>
      <c r="S644" s="24">
        <v>2010</v>
      </c>
      <c r="T644" s="24">
        <v>2011</v>
      </c>
      <c r="U644" s="24">
        <v>2012</v>
      </c>
      <c r="V644" s="364">
        <f t="shared" si="70"/>
        <v>2013</v>
      </c>
      <c r="W644" s="24">
        <f t="shared" si="70"/>
        <v>2014</v>
      </c>
      <c r="X644" s="24">
        <f t="shared" si="70"/>
        <v>2015</v>
      </c>
      <c r="Y644" s="24">
        <f t="shared" si="70"/>
        <v>2016</v>
      </c>
      <c r="Z644" s="24">
        <f t="shared" si="70"/>
        <v>2017</v>
      </c>
      <c r="AA644" s="24">
        <f t="shared" si="70"/>
        <v>2018</v>
      </c>
      <c r="AB644" s="24">
        <f t="shared" si="70"/>
        <v>2019</v>
      </c>
      <c r="AC644" s="24">
        <f t="shared" si="70"/>
        <v>2020</v>
      </c>
      <c r="AD644" s="24">
        <f t="shared" si="70"/>
        <v>2021</v>
      </c>
      <c r="AE644" s="24">
        <f t="shared" si="70"/>
        <v>2022</v>
      </c>
      <c r="AF644" s="24">
        <f t="shared" si="70"/>
        <v>2023</v>
      </c>
      <c r="AG644" s="24">
        <f t="shared" si="70"/>
        <v>2024</v>
      </c>
      <c r="AH644" s="24">
        <f t="shared" si="70"/>
        <v>2025</v>
      </c>
      <c r="AI644" s="24">
        <f t="shared" si="70"/>
        <v>2026</v>
      </c>
      <c r="AJ644" s="24">
        <f t="shared" si="70"/>
        <v>2027</v>
      </c>
      <c r="AK644" s="24">
        <f t="shared" si="70"/>
        <v>2028</v>
      </c>
      <c r="AL644" s="24">
        <f t="shared" si="70"/>
        <v>2029</v>
      </c>
      <c r="AM644" s="24">
        <f t="shared" si="70"/>
        <v>2030</v>
      </c>
      <c r="AN644" s="24">
        <f t="shared" si="70"/>
        <v>2031</v>
      </c>
      <c r="AO644" s="24">
        <f t="shared" ref="AO644:BF644" si="71">AO4</f>
        <v>2032</v>
      </c>
      <c r="AP644" s="24">
        <f t="shared" si="71"/>
        <v>2033</v>
      </c>
      <c r="AQ644" s="24">
        <f t="shared" si="71"/>
        <v>2034</v>
      </c>
      <c r="AR644" s="24">
        <f t="shared" si="71"/>
        <v>2035</v>
      </c>
      <c r="AS644" s="24">
        <f t="shared" si="71"/>
        <v>2036</v>
      </c>
      <c r="AT644" s="24">
        <f t="shared" si="71"/>
        <v>2037</v>
      </c>
      <c r="AU644" s="24">
        <f t="shared" si="71"/>
        <v>2038</v>
      </c>
      <c r="AV644" s="24">
        <f t="shared" si="71"/>
        <v>2039</v>
      </c>
      <c r="AW644" s="24">
        <f t="shared" si="71"/>
        <v>2040</v>
      </c>
      <c r="AX644" s="24">
        <f t="shared" si="71"/>
        <v>2041</v>
      </c>
      <c r="AY644" s="24">
        <f t="shared" si="71"/>
        <v>2042</v>
      </c>
      <c r="AZ644" s="24">
        <f t="shared" si="71"/>
        <v>2043</v>
      </c>
      <c r="BA644" s="24">
        <f t="shared" si="71"/>
        <v>2044</v>
      </c>
      <c r="BB644" s="24">
        <f t="shared" si="71"/>
        <v>2045</v>
      </c>
      <c r="BC644" s="24">
        <f t="shared" si="71"/>
        <v>2046</v>
      </c>
      <c r="BD644" s="24">
        <f t="shared" si="71"/>
        <v>2047</v>
      </c>
      <c r="BE644" s="24">
        <f t="shared" si="71"/>
        <v>2048</v>
      </c>
      <c r="BF644" s="24">
        <f t="shared" si="71"/>
        <v>2049</v>
      </c>
      <c r="BG644" s="24">
        <f t="shared" ref="BG644" si="72">BG4</f>
        <v>2050</v>
      </c>
    </row>
    <row r="645" spans="2:59">
      <c r="B645" s="876" t="s">
        <v>668</v>
      </c>
      <c r="D645" s="802" t="s">
        <v>672</v>
      </c>
      <c r="E645" s="513" t="str">
        <f>'Conventional - Gas'!K117</f>
        <v>Gas-CT - Low</v>
      </c>
      <c r="F645" s="24"/>
      <c r="G645" s="24"/>
      <c r="H645" s="24"/>
      <c r="I645" s="24"/>
      <c r="J645" s="24"/>
      <c r="K645" s="24"/>
      <c r="L645" s="24"/>
      <c r="M645" s="24"/>
      <c r="N645" s="24"/>
      <c r="O645" s="24"/>
      <c r="P645" s="24"/>
      <c r="Q645" s="24"/>
      <c r="R645" s="24"/>
      <c r="S645" s="123"/>
      <c r="T645" s="123"/>
      <c r="U645" s="123"/>
      <c r="V645" s="123"/>
      <c r="W645" s="123"/>
      <c r="X645" s="123">
        <f>'Conventional - Gas'!M117</f>
        <v>863.94074220884261</v>
      </c>
      <c r="Y645" s="123">
        <f>'Conventional - Gas'!N117</f>
        <v>861.67593525106849</v>
      </c>
      <c r="Z645" s="123">
        <f>'Conventional - Gas'!O117</f>
        <v>857.7177175863352</v>
      </c>
      <c r="AA645" s="123">
        <f>'Conventional - Gas'!P117</f>
        <v>847.40141800344713</v>
      </c>
      <c r="AB645" s="123">
        <f>'Conventional - Gas'!Q117</f>
        <v>843.28736499758247</v>
      </c>
      <c r="AC645" s="123">
        <f>'Conventional - Gas'!R117</f>
        <v>838.27985603589866</v>
      </c>
      <c r="AD645" s="123">
        <f>'Conventional - Gas'!S117</f>
        <v>834.11385791632358</v>
      </c>
      <c r="AE645" s="123">
        <f>'Conventional - Gas'!T117</f>
        <v>829.92708175126438</v>
      </c>
      <c r="AF645" s="123">
        <f>'Conventional - Gas'!U117</f>
        <v>825.39746783571638</v>
      </c>
      <c r="AG645" s="123">
        <f>'Conventional - Gas'!V117</f>
        <v>819.9847869870913</v>
      </c>
      <c r="AH645" s="123">
        <f>'Conventional - Gas'!W117</f>
        <v>814.76949757056582</v>
      </c>
      <c r="AI645" s="123">
        <f>'Conventional - Gas'!X117</f>
        <v>808.80619851661049</v>
      </c>
      <c r="AJ645" s="123">
        <f>'Conventional - Gas'!Y117</f>
        <v>806.12583064915327</v>
      </c>
      <c r="AK645" s="123">
        <f>'Conventional - Gas'!Z117</f>
        <v>803.14418112217561</v>
      </c>
      <c r="AL645" s="123">
        <f>'Conventional - Gas'!AA117</f>
        <v>799.25868661663662</v>
      </c>
      <c r="AM645" s="123">
        <f>'Conventional - Gas'!AB117</f>
        <v>795.76797497529697</v>
      </c>
      <c r="AN645" s="123">
        <f>'Conventional - Gas'!AC117</f>
        <v>792.63049010718805</v>
      </c>
      <c r="AO645" s="123">
        <f>'Conventional - Gas'!AD117</f>
        <v>789.43067110262655</v>
      </c>
      <c r="AP645" s="123">
        <f>'Conventional - Gas'!AE117</f>
        <v>787.0100288037213</v>
      </c>
      <c r="AQ645" s="123">
        <f>'Conventional - Gas'!AF117</f>
        <v>784.13226950416447</v>
      </c>
      <c r="AR645" s="123">
        <f>'Conventional - Gas'!AG117</f>
        <v>782.66741729753085</v>
      </c>
      <c r="AS645" s="123">
        <f>'Conventional - Gas'!AH117</f>
        <v>780.60000177185634</v>
      </c>
      <c r="AT645" s="123">
        <f>'Conventional - Gas'!AI117</f>
        <v>779.29098490635397</v>
      </c>
      <c r="AU645" s="123">
        <f>'Conventional - Gas'!AJ117</f>
        <v>777.74302051778363</v>
      </c>
      <c r="AV645" s="123">
        <f>'Conventional - Gas'!AK117</f>
        <v>776.78723042551212</v>
      </c>
      <c r="AW645" s="123">
        <f>'Conventional - Gas'!AL117</f>
        <v>774.65748076338514</v>
      </c>
      <c r="AX645" s="123">
        <f>'Conventional - Gas'!AM117</f>
        <v>774.65748076338514</v>
      </c>
      <c r="AY645" s="123">
        <f>'Conventional - Gas'!AN117</f>
        <v>774.65748076338514</v>
      </c>
      <c r="AZ645" s="123">
        <f>'Conventional - Gas'!AO117</f>
        <v>774.65748076338514</v>
      </c>
      <c r="BA645" s="123">
        <f>'Conventional - Gas'!AP117</f>
        <v>774.65748076338514</v>
      </c>
      <c r="BB645" s="123">
        <f>'Conventional - Gas'!AQ117</f>
        <v>774.65748076338514</v>
      </c>
      <c r="BC645" s="123">
        <f>'Conventional - Gas'!AR117</f>
        <v>774.65748076338514</v>
      </c>
      <c r="BD645" s="123">
        <f>'Conventional - Gas'!AS117</f>
        <v>774.65748076338514</v>
      </c>
      <c r="BE645" s="123">
        <f>'Conventional - Gas'!AT117</f>
        <v>774.65748076338514</v>
      </c>
      <c r="BF645" s="123">
        <f>'Conventional - Gas'!AU117</f>
        <v>774.65748076338514</v>
      </c>
      <c r="BG645" s="123">
        <f>'Conventional - Gas'!AV117</f>
        <v>774.65748076338514</v>
      </c>
    </row>
    <row r="646" spans="2:59" ht="15" customHeight="1">
      <c r="B646" s="876"/>
      <c r="D646" s="802"/>
      <c r="E646" s="514" t="str">
        <f>'Conventional - Gas'!K118</f>
        <v>Gas-CT - Mid</v>
      </c>
      <c r="F646" s="41" t="e">
        <f>'Conventional - Gas'!#REF!</f>
        <v>#REF!</v>
      </c>
      <c r="G646" s="41" t="e">
        <f>'Conventional - Gas'!#REF!</f>
        <v>#REF!</v>
      </c>
      <c r="H646" s="41" t="e">
        <f>'Conventional - Gas'!#REF!</f>
        <v>#REF!</v>
      </c>
      <c r="I646" s="41" t="e">
        <f>'Conventional - Gas'!#REF!</f>
        <v>#REF!</v>
      </c>
      <c r="J646" s="41" t="e">
        <f>'Conventional - Gas'!#REF!</f>
        <v>#REF!</v>
      </c>
      <c r="K646" s="41" t="e">
        <f>'Conventional - Gas'!#REF!</f>
        <v>#REF!</v>
      </c>
      <c r="L646" s="41" t="e">
        <f>'Conventional - Gas'!#REF!</f>
        <v>#REF!</v>
      </c>
      <c r="M646" s="41" t="e">
        <f>'Conventional - Gas'!#REF!</f>
        <v>#REF!</v>
      </c>
      <c r="N646" s="41" t="e">
        <f>'Conventional - Gas'!#REF!</f>
        <v>#REF!</v>
      </c>
      <c r="O646" s="41" t="e">
        <f>'Conventional - Gas'!#REF!</f>
        <v>#REF!</v>
      </c>
      <c r="P646" s="41" t="e">
        <f>'Conventional - Gas'!#REF!</f>
        <v>#REF!</v>
      </c>
      <c r="Q646" s="41" t="e">
        <f>'Conventional - Gas'!#REF!</f>
        <v>#REF!</v>
      </c>
      <c r="R646" s="41" t="e">
        <f>'Conventional - Gas'!#REF!</f>
        <v>#REF!</v>
      </c>
      <c r="S646" s="124"/>
      <c r="T646" s="124"/>
      <c r="U646" s="124"/>
      <c r="V646" s="124">
        <f>'Conventional - Gas'!L24</f>
        <v>866.78733444017325</v>
      </c>
      <c r="W646" s="124"/>
      <c r="X646" s="124">
        <f>'Conventional - Gas'!M118</f>
        <v>863.94074220884261</v>
      </c>
      <c r="Y646" s="124">
        <f>'Conventional - Gas'!N118</f>
        <v>861.67593525106849</v>
      </c>
      <c r="Z646" s="124">
        <f>'Conventional - Gas'!O118</f>
        <v>857.7177175863352</v>
      </c>
      <c r="AA646" s="124">
        <f>'Conventional - Gas'!P118</f>
        <v>847.40141800344713</v>
      </c>
      <c r="AB646" s="124">
        <f>'Conventional - Gas'!Q118</f>
        <v>843.28736499758247</v>
      </c>
      <c r="AC646" s="124">
        <f>'Conventional - Gas'!R118</f>
        <v>838.27985603589866</v>
      </c>
      <c r="AD646" s="124">
        <f>'Conventional - Gas'!S118</f>
        <v>834.11385791632358</v>
      </c>
      <c r="AE646" s="124">
        <f>'Conventional - Gas'!T118</f>
        <v>829.92708175126438</v>
      </c>
      <c r="AF646" s="124">
        <f>'Conventional - Gas'!U118</f>
        <v>825.39746783571638</v>
      </c>
      <c r="AG646" s="124">
        <f>'Conventional - Gas'!V118</f>
        <v>819.9847869870913</v>
      </c>
      <c r="AH646" s="124">
        <f>'Conventional - Gas'!W118</f>
        <v>814.76949757056582</v>
      </c>
      <c r="AI646" s="124">
        <f>'Conventional - Gas'!X118</f>
        <v>808.80619851661049</v>
      </c>
      <c r="AJ646" s="124">
        <f>'Conventional - Gas'!Y118</f>
        <v>806.12583064915327</v>
      </c>
      <c r="AK646" s="124">
        <f>'Conventional - Gas'!Z118</f>
        <v>803.14418112217561</v>
      </c>
      <c r="AL646" s="124">
        <f>'Conventional - Gas'!AA118</f>
        <v>799.25868661663662</v>
      </c>
      <c r="AM646" s="124">
        <f>'Conventional - Gas'!AB118</f>
        <v>795.76797497529697</v>
      </c>
      <c r="AN646" s="124">
        <f>'Conventional - Gas'!AC118</f>
        <v>792.63049010718805</v>
      </c>
      <c r="AO646" s="124">
        <f>'Conventional - Gas'!AD118</f>
        <v>789.43067110262655</v>
      </c>
      <c r="AP646" s="124">
        <f>'Conventional - Gas'!AE118</f>
        <v>787.0100288037213</v>
      </c>
      <c r="AQ646" s="124">
        <f>'Conventional - Gas'!AF118</f>
        <v>784.13226950416447</v>
      </c>
      <c r="AR646" s="124">
        <f>'Conventional - Gas'!AG118</f>
        <v>782.66741729753085</v>
      </c>
      <c r="AS646" s="124">
        <f>'Conventional - Gas'!AH118</f>
        <v>780.60000177185634</v>
      </c>
      <c r="AT646" s="124">
        <f>'Conventional - Gas'!AI118</f>
        <v>779.29098490635397</v>
      </c>
      <c r="AU646" s="124">
        <f>'Conventional - Gas'!AJ118</f>
        <v>777.74302051778363</v>
      </c>
      <c r="AV646" s="124">
        <f>'Conventional - Gas'!AK118</f>
        <v>776.78723042551212</v>
      </c>
      <c r="AW646" s="124">
        <f>'Conventional - Gas'!AL118</f>
        <v>774.65748076338514</v>
      </c>
      <c r="AX646" s="124">
        <f>'Conventional - Gas'!AM118</f>
        <v>774.65748076338514</v>
      </c>
      <c r="AY646" s="124">
        <f>'Conventional - Gas'!AN118</f>
        <v>774.65748076338514</v>
      </c>
      <c r="AZ646" s="124">
        <f>'Conventional - Gas'!AO118</f>
        <v>774.65748076338514</v>
      </c>
      <c r="BA646" s="124">
        <f>'Conventional - Gas'!AP118</f>
        <v>774.65748076338514</v>
      </c>
      <c r="BB646" s="124">
        <f>'Conventional - Gas'!AQ118</f>
        <v>774.65748076338514</v>
      </c>
      <c r="BC646" s="124">
        <f>'Conventional - Gas'!AR118</f>
        <v>774.65748076338514</v>
      </c>
      <c r="BD646" s="124">
        <f>'Conventional - Gas'!AS118</f>
        <v>774.65748076338514</v>
      </c>
      <c r="BE646" s="124">
        <f>'Conventional - Gas'!AT118</f>
        <v>774.65748076338514</v>
      </c>
      <c r="BF646" s="124">
        <f>'Conventional - Gas'!AU118</f>
        <v>774.65748076338514</v>
      </c>
      <c r="BG646" s="124">
        <f>'Conventional - Gas'!AV118</f>
        <v>774.65748076338514</v>
      </c>
    </row>
    <row r="647" spans="2:59" ht="15.75" thickBot="1">
      <c r="B647" s="876"/>
      <c r="D647" s="802"/>
      <c r="E647" s="515" t="str">
        <f>'Conventional - Gas'!K119</f>
        <v>Gas-CT - High</v>
      </c>
      <c r="F647" s="512"/>
      <c r="G647" s="512"/>
      <c r="H647" s="512"/>
      <c r="I647" s="512"/>
      <c r="J647" s="512"/>
      <c r="K647" s="512"/>
      <c r="L647" s="512"/>
      <c r="M647" s="512"/>
      <c r="N647" s="512"/>
      <c r="O647" s="512"/>
      <c r="P647" s="512"/>
      <c r="Q647" s="512"/>
      <c r="R647" s="512"/>
      <c r="S647" s="125"/>
      <c r="T647" s="125"/>
      <c r="U647" s="125"/>
      <c r="V647" s="125"/>
      <c r="W647" s="125"/>
      <c r="X647" s="125">
        <f>'Conventional - Gas'!M119</f>
        <v>863.94074220884261</v>
      </c>
      <c r="Y647" s="125">
        <f>'Conventional - Gas'!N119</f>
        <v>861.67593525106849</v>
      </c>
      <c r="Z647" s="125">
        <f>'Conventional - Gas'!O119</f>
        <v>857.7177175863352</v>
      </c>
      <c r="AA647" s="125">
        <f>'Conventional - Gas'!P119</f>
        <v>847.40141800344713</v>
      </c>
      <c r="AB647" s="125">
        <f>'Conventional - Gas'!Q119</f>
        <v>843.28736499758247</v>
      </c>
      <c r="AC647" s="125">
        <f>'Conventional - Gas'!R119</f>
        <v>838.27985603589866</v>
      </c>
      <c r="AD647" s="125">
        <f>'Conventional - Gas'!S119</f>
        <v>834.11385791632358</v>
      </c>
      <c r="AE647" s="125">
        <f>'Conventional - Gas'!T119</f>
        <v>829.92708175126438</v>
      </c>
      <c r="AF647" s="125">
        <f>'Conventional - Gas'!U119</f>
        <v>825.39746783571638</v>
      </c>
      <c r="AG647" s="125">
        <f>'Conventional - Gas'!V119</f>
        <v>819.9847869870913</v>
      </c>
      <c r="AH647" s="125">
        <f>'Conventional - Gas'!W119</f>
        <v>814.76949757056582</v>
      </c>
      <c r="AI647" s="125">
        <f>'Conventional - Gas'!X119</f>
        <v>808.80619851661049</v>
      </c>
      <c r="AJ647" s="125">
        <f>'Conventional - Gas'!Y119</f>
        <v>806.12583064915327</v>
      </c>
      <c r="AK647" s="125">
        <f>'Conventional - Gas'!Z119</f>
        <v>803.14418112217561</v>
      </c>
      <c r="AL647" s="125">
        <f>'Conventional - Gas'!AA119</f>
        <v>799.25868661663662</v>
      </c>
      <c r="AM647" s="125">
        <f>'Conventional - Gas'!AB119</f>
        <v>795.76797497529697</v>
      </c>
      <c r="AN647" s="125">
        <f>'Conventional - Gas'!AC119</f>
        <v>792.63049010718805</v>
      </c>
      <c r="AO647" s="125">
        <f>'Conventional - Gas'!AD119</f>
        <v>789.43067110262655</v>
      </c>
      <c r="AP647" s="125">
        <f>'Conventional - Gas'!AE119</f>
        <v>787.0100288037213</v>
      </c>
      <c r="AQ647" s="125">
        <f>'Conventional - Gas'!AF119</f>
        <v>784.13226950416447</v>
      </c>
      <c r="AR647" s="125">
        <f>'Conventional - Gas'!AG119</f>
        <v>782.66741729753085</v>
      </c>
      <c r="AS647" s="125">
        <f>'Conventional - Gas'!AH119</f>
        <v>780.60000177185634</v>
      </c>
      <c r="AT647" s="125">
        <f>'Conventional - Gas'!AI119</f>
        <v>779.29098490635397</v>
      </c>
      <c r="AU647" s="125">
        <f>'Conventional - Gas'!AJ119</f>
        <v>777.74302051778363</v>
      </c>
      <c r="AV647" s="125">
        <f>'Conventional - Gas'!AK119</f>
        <v>776.78723042551212</v>
      </c>
      <c r="AW647" s="125">
        <f>'Conventional - Gas'!AL119</f>
        <v>774.65748076338514</v>
      </c>
      <c r="AX647" s="125">
        <f>'Conventional - Gas'!AM119</f>
        <v>774.65748076338514</v>
      </c>
      <c r="AY647" s="125">
        <f>'Conventional - Gas'!AN119</f>
        <v>774.65748076338514</v>
      </c>
      <c r="AZ647" s="125">
        <f>'Conventional - Gas'!AO119</f>
        <v>774.65748076338514</v>
      </c>
      <c r="BA647" s="125">
        <f>'Conventional - Gas'!AP119</f>
        <v>774.65748076338514</v>
      </c>
      <c r="BB647" s="125">
        <f>'Conventional - Gas'!AQ119</f>
        <v>774.65748076338514</v>
      </c>
      <c r="BC647" s="125">
        <f>'Conventional - Gas'!AR119</f>
        <v>774.65748076338514</v>
      </c>
      <c r="BD647" s="125">
        <f>'Conventional - Gas'!AS119</f>
        <v>774.65748076338514</v>
      </c>
      <c r="BE647" s="125">
        <f>'Conventional - Gas'!AT119</f>
        <v>774.65748076338514</v>
      </c>
      <c r="BF647" s="125">
        <f>'Conventional - Gas'!AU119</f>
        <v>774.65748076338514</v>
      </c>
      <c r="BG647" s="125">
        <f>'Conventional - Gas'!AV119</f>
        <v>774.65748076338514</v>
      </c>
    </row>
    <row r="648" spans="2:59">
      <c r="B648" s="876"/>
      <c r="D648" s="802"/>
      <c r="E648" s="513" t="str">
        <f>'Conventional - Gas'!K120</f>
        <v>Gas-CC - Low</v>
      </c>
      <c r="F648" s="512"/>
      <c r="G648" s="512"/>
      <c r="H648" s="512"/>
      <c r="I648" s="512"/>
      <c r="J648" s="512"/>
      <c r="K648" s="512"/>
      <c r="L648" s="512"/>
      <c r="M648" s="512"/>
      <c r="N648" s="512"/>
      <c r="O648" s="512"/>
      <c r="P648" s="512"/>
      <c r="Q648" s="512"/>
      <c r="R648" s="512"/>
      <c r="S648" s="123"/>
      <c r="T648" s="123"/>
      <c r="U648" s="123"/>
      <c r="V648" s="123"/>
      <c r="W648" s="123"/>
      <c r="X648" s="123">
        <f>'Conventional - Gas'!M120</f>
        <v>1049.364020109532</v>
      </c>
      <c r="Y648" s="123">
        <f>'Conventional - Gas'!N120</f>
        <v>1014.7581853556549</v>
      </c>
      <c r="Z648" s="123">
        <f>'Conventional - Gas'!O120</f>
        <v>1010.7584115999531</v>
      </c>
      <c r="AA648" s="123">
        <f>'Conventional - Gas'!P120</f>
        <v>1000.8472839040064</v>
      </c>
      <c r="AB648" s="123">
        <f>'Conventional - Gas'!Q120</f>
        <v>996.6605077389471</v>
      </c>
      <c r="AC648" s="123">
        <f>'Conventional - Gas'!R120</f>
        <v>991.44521832242174</v>
      </c>
      <c r="AD648" s="123">
        <f>'Conventional - Gas'!S120</f>
        <v>987.20649704365201</v>
      </c>
      <c r="AE648" s="123">
        <f>'Conventional - Gas'!T120</f>
        <v>983.00933185585075</v>
      </c>
      <c r="AF648" s="123">
        <f>'Conventional - Gas'!U120</f>
        <v>978.33427162191356</v>
      </c>
      <c r="AG648" s="123">
        <f>'Conventional - Gas'!V120</f>
        <v>972.80731152312558</v>
      </c>
      <c r="AH648" s="123">
        <f>'Conventional - Gas'!W120</f>
        <v>967.73746842498929</v>
      </c>
      <c r="AI648" s="123">
        <f>'Conventional - Gas'!X120</f>
        <v>961.67027914361302</v>
      </c>
      <c r="AJ648" s="123">
        <f>'Conventional - Gas'!Y120</f>
        <v>958.79251984405619</v>
      </c>
      <c r="AK648" s="123">
        <f>'Conventional - Gas'!Z120</f>
        <v>955.67581302143151</v>
      </c>
      <c r="AL648" s="123">
        <f>'Conventional - Gas'!AA120</f>
        <v>951.62409415201932</v>
      </c>
      <c r="AM648" s="123">
        <f>'Conventional - Gas'!AB120</f>
        <v>947.91521303309571</v>
      </c>
      <c r="AN648" s="123">
        <f>'Conventional - Gas'!AC120</f>
        <v>944.54916966466101</v>
      </c>
      <c r="AO648" s="123">
        <f>'Conventional - Gas'!AD120</f>
        <v>941.07923606880547</v>
      </c>
      <c r="AP648" s="123">
        <f>'Conventional - Gas'!AE120</f>
        <v>938.48198038328485</v>
      </c>
      <c r="AQ648" s="123">
        <f>'Conventional - Gas'!AF120</f>
        <v>935.29255040146552</v>
      </c>
      <c r="AR648" s="123">
        <f>'Conventional - Gas'!AG120</f>
        <v>933.45369337611692</v>
      </c>
      <c r="AS648" s="123">
        <f>'Conventional - Gas'!AH120</f>
        <v>930.91877182704866</v>
      </c>
      <c r="AT648" s="123">
        <f>'Conventional - Gas'!AI120</f>
        <v>929.26691721105772</v>
      </c>
      <c r="AU648" s="123">
        <f>'Conventional - Gas'!AJ120</f>
        <v>927.3449480037724</v>
      </c>
      <c r="AV648" s="123">
        <f>'Conventional - Gas'!AK120</f>
        <v>926.11904332020663</v>
      </c>
      <c r="AW648" s="123">
        <f>'Conventional - Gas'!AL120</f>
        <v>923.51139861194383</v>
      </c>
      <c r="AX648" s="123">
        <f>'Conventional - Gas'!AM120</f>
        <v>923.51139861194383</v>
      </c>
      <c r="AY648" s="123">
        <f>'Conventional - Gas'!AN120</f>
        <v>923.51139861194383</v>
      </c>
      <c r="AZ648" s="123">
        <f>'Conventional - Gas'!AO120</f>
        <v>923.51139861194383</v>
      </c>
      <c r="BA648" s="123">
        <f>'Conventional - Gas'!AP120</f>
        <v>923.51139861194383</v>
      </c>
      <c r="BB648" s="123">
        <f>'Conventional - Gas'!AQ120</f>
        <v>923.51139861194383</v>
      </c>
      <c r="BC648" s="123">
        <f>'Conventional - Gas'!AR120</f>
        <v>923.51139861194383</v>
      </c>
      <c r="BD648" s="123">
        <f>'Conventional - Gas'!AS120</f>
        <v>923.51139861194383</v>
      </c>
      <c r="BE648" s="123">
        <f>'Conventional - Gas'!AT120</f>
        <v>923.51139861194383</v>
      </c>
      <c r="BF648" s="123">
        <f>'Conventional - Gas'!AU120</f>
        <v>923.51139861194383</v>
      </c>
      <c r="BG648" s="123">
        <f>'Conventional - Gas'!AV120</f>
        <v>923.51139861194383</v>
      </c>
    </row>
    <row r="649" spans="2:59">
      <c r="B649" s="876"/>
      <c r="D649" s="802"/>
      <c r="E649" s="514" t="str">
        <f>'Conventional - Gas'!K121</f>
        <v>Gas-CC - Mid</v>
      </c>
      <c r="F649" s="42" t="e">
        <f>'Conventional - Gas'!#REF!</f>
        <v>#REF!</v>
      </c>
      <c r="G649" s="42" t="e">
        <f>'Conventional - Gas'!#REF!</f>
        <v>#REF!</v>
      </c>
      <c r="H649" s="42" t="e">
        <f>'Conventional - Gas'!#REF!</f>
        <v>#REF!</v>
      </c>
      <c r="I649" s="42" t="e">
        <f>'Conventional - Gas'!#REF!</f>
        <v>#REF!</v>
      </c>
      <c r="J649" s="42" t="e">
        <f>'Conventional - Gas'!#REF!</f>
        <v>#REF!</v>
      </c>
      <c r="K649" s="42" t="e">
        <f>'Conventional - Gas'!#REF!</f>
        <v>#REF!</v>
      </c>
      <c r="L649" s="42" t="e">
        <f>'Conventional - Gas'!#REF!</f>
        <v>#REF!</v>
      </c>
      <c r="M649" s="42" t="e">
        <f>'Conventional - Gas'!#REF!</f>
        <v>#REF!</v>
      </c>
      <c r="N649" s="42" t="e">
        <f>'Conventional - Gas'!#REF!</f>
        <v>#REF!</v>
      </c>
      <c r="O649" s="42" t="e">
        <f>'Conventional - Gas'!#REF!</f>
        <v>#REF!</v>
      </c>
      <c r="P649" s="42" t="e">
        <f>'Conventional - Gas'!#REF!</f>
        <v>#REF!</v>
      </c>
      <c r="Q649" s="42" t="e">
        <f>'Conventional - Gas'!#REF!</f>
        <v>#REF!</v>
      </c>
      <c r="R649" s="42" t="e">
        <f>'Conventional - Gas'!#REF!</f>
        <v>#REF!</v>
      </c>
      <c r="S649" s="124"/>
      <c r="T649" s="124"/>
      <c r="U649" s="124"/>
      <c r="V649" s="124">
        <f>'Conventional - Gas'!L25</f>
        <v>1020.7422624550944</v>
      </c>
      <c r="W649" s="124"/>
      <c r="X649" s="124">
        <f>'Conventional - Gas'!M121</f>
        <v>1049.364020109532</v>
      </c>
      <c r="Y649" s="124">
        <f>'Conventional - Gas'!N121</f>
        <v>1014.7581853556549</v>
      </c>
      <c r="Z649" s="124">
        <f>'Conventional - Gas'!O121</f>
        <v>1010.7584115999531</v>
      </c>
      <c r="AA649" s="124">
        <f>'Conventional - Gas'!P121</f>
        <v>1000.8472839040064</v>
      </c>
      <c r="AB649" s="124">
        <f>'Conventional - Gas'!Q121</f>
        <v>996.6605077389471</v>
      </c>
      <c r="AC649" s="124">
        <f>'Conventional - Gas'!R121</f>
        <v>991.44521832242174</v>
      </c>
      <c r="AD649" s="124">
        <f>'Conventional - Gas'!S121</f>
        <v>987.20649704365201</v>
      </c>
      <c r="AE649" s="124">
        <f>'Conventional - Gas'!T121</f>
        <v>983.00933185585075</v>
      </c>
      <c r="AF649" s="124">
        <f>'Conventional - Gas'!U121</f>
        <v>978.33427162191356</v>
      </c>
      <c r="AG649" s="124">
        <f>'Conventional - Gas'!V121</f>
        <v>972.80731152312558</v>
      </c>
      <c r="AH649" s="124">
        <f>'Conventional - Gas'!W121</f>
        <v>967.73746842498929</v>
      </c>
      <c r="AI649" s="124">
        <f>'Conventional - Gas'!X121</f>
        <v>961.67027914361302</v>
      </c>
      <c r="AJ649" s="124">
        <f>'Conventional - Gas'!Y121</f>
        <v>958.79251984405619</v>
      </c>
      <c r="AK649" s="124">
        <f>'Conventional - Gas'!Z121</f>
        <v>955.67581302143151</v>
      </c>
      <c r="AL649" s="124">
        <f>'Conventional - Gas'!AA121</f>
        <v>951.62409415201932</v>
      </c>
      <c r="AM649" s="124">
        <f>'Conventional - Gas'!AB121</f>
        <v>947.91521303309571</v>
      </c>
      <c r="AN649" s="124">
        <f>'Conventional - Gas'!AC121</f>
        <v>944.54916966466101</v>
      </c>
      <c r="AO649" s="124">
        <f>'Conventional - Gas'!AD121</f>
        <v>941.07923606880547</v>
      </c>
      <c r="AP649" s="124">
        <f>'Conventional - Gas'!AE121</f>
        <v>938.48198038328485</v>
      </c>
      <c r="AQ649" s="124">
        <f>'Conventional - Gas'!AF121</f>
        <v>935.29255040146552</v>
      </c>
      <c r="AR649" s="124">
        <f>'Conventional - Gas'!AG121</f>
        <v>933.45369337611692</v>
      </c>
      <c r="AS649" s="124">
        <f>'Conventional - Gas'!AH121</f>
        <v>930.91877182704866</v>
      </c>
      <c r="AT649" s="124">
        <f>'Conventional - Gas'!AI121</f>
        <v>929.26691721105772</v>
      </c>
      <c r="AU649" s="124">
        <f>'Conventional - Gas'!AJ121</f>
        <v>927.3449480037724</v>
      </c>
      <c r="AV649" s="124">
        <f>'Conventional - Gas'!AK121</f>
        <v>926.11904332020663</v>
      </c>
      <c r="AW649" s="124">
        <f>'Conventional - Gas'!AL121</f>
        <v>923.51139861194383</v>
      </c>
      <c r="AX649" s="124">
        <f>'Conventional - Gas'!AM121</f>
        <v>923.51139861194383</v>
      </c>
      <c r="AY649" s="124">
        <f>'Conventional - Gas'!AN121</f>
        <v>923.51139861194383</v>
      </c>
      <c r="AZ649" s="124">
        <f>'Conventional - Gas'!AO121</f>
        <v>923.51139861194383</v>
      </c>
      <c r="BA649" s="124">
        <f>'Conventional - Gas'!AP121</f>
        <v>923.51139861194383</v>
      </c>
      <c r="BB649" s="124">
        <f>'Conventional - Gas'!AQ121</f>
        <v>923.51139861194383</v>
      </c>
      <c r="BC649" s="124">
        <f>'Conventional - Gas'!AR121</f>
        <v>923.51139861194383</v>
      </c>
      <c r="BD649" s="124">
        <f>'Conventional - Gas'!AS121</f>
        <v>923.51139861194383</v>
      </c>
      <c r="BE649" s="124">
        <f>'Conventional - Gas'!AT121</f>
        <v>923.51139861194383</v>
      </c>
      <c r="BF649" s="124">
        <f>'Conventional - Gas'!AU121</f>
        <v>923.51139861194383</v>
      </c>
      <c r="BG649" s="124">
        <f>'Conventional - Gas'!AV121</f>
        <v>923.51139861194383</v>
      </c>
    </row>
    <row r="650" spans="2:59" ht="15.75" thickBot="1">
      <c r="B650" s="876"/>
      <c r="D650" s="802"/>
      <c r="E650" s="515" t="str">
        <f>'Conventional - Gas'!K122</f>
        <v>Gas-CC - High</v>
      </c>
      <c r="F650" s="79"/>
      <c r="G650" s="79"/>
      <c r="H650" s="79"/>
      <c r="I650" s="79"/>
      <c r="J650" s="79"/>
      <c r="K650" s="79"/>
      <c r="L650" s="79"/>
      <c r="M650" s="79"/>
      <c r="N650" s="79"/>
      <c r="O650" s="79"/>
      <c r="P650" s="79"/>
      <c r="Q650" s="79"/>
      <c r="R650" s="79"/>
      <c r="S650" s="125"/>
      <c r="T650" s="125"/>
      <c r="U650" s="125"/>
      <c r="V650" s="125"/>
      <c r="W650" s="125"/>
      <c r="X650" s="125">
        <f>'Conventional - Gas'!M122</f>
        <v>1049.364020109532</v>
      </c>
      <c r="Y650" s="125">
        <f>'Conventional - Gas'!N122</f>
        <v>1014.7581853556549</v>
      </c>
      <c r="Z650" s="125">
        <f>'Conventional - Gas'!O122</f>
        <v>1010.7584115999531</v>
      </c>
      <c r="AA650" s="125">
        <f>'Conventional - Gas'!P122</f>
        <v>1000.8472839040064</v>
      </c>
      <c r="AB650" s="125">
        <f>'Conventional - Gas'!Q122</f>
        <v>996.6605077389471</v>
      </c>
      <c r="AC650" s="125">
        <f>'Conventional - Gas'!R122</f>
        <v>991.44521832242174</v>
      </c>
      <c r="AD650" s="125">
        <f>'Conventional - Gas'!S122</f>
        <v>987.20649704365201</v>
      </c>
      <c r="AE650" s="125">
        <f>'Conventional - Gas'!T122</f>
        <v>983.00933185585075</v>
      </c>
      <c r="AF650" s="125">
        <f>'Conventional - Gas'!U122</f>
        <v>978.33427162191356</v>
      </c>
      <c r="AG650" s="125">
        <f>'Conventional - Gas'!V122</f>
        <v>972.80731152312558</v>
      </c>
      <c r="AH650" s="125">
        <f>'Conventional - Gas'!W122</f>
        <v>967.73746842498929</v>
      </c>
      <c r="AI650" s="125">
        <f>'Conventional - Gas'!X122</f>
        <v>961.67027914361302</v>
      </c>
      <c r="AJ650" s="125">
        <f>'Conventional - Gas'!Y122</f>
        <v>958.79251984405619</v>
      </c>
      <c r="AK650" s="125">
        <f>'Conventional - Gas'!Z122</f>
        <v>955.67581302143151</v>
      </c>
      <c r="AL650" s="125">
        <f>'Conventional - Gas'!AA122</f>
        <v>951.62409415201932</v>
      </c>
      <c r="AM650" s="125">
        <f>'Conventional - Gas'!AB122</f>
        <v>947.91521303309571</v>
      </c>
      <c r="AN650" s="125">
        <f>'Conventional - Gas'!AC122</f>
        <v>944.54916966466101</v>
      </c>
      <c r="AO650" s="125">
        <f>'Conventional - Gas'!AD122</f>
        <v>941.07923606880547</v>
      </c>
      <c r="AP650" s="125">
        <f>'Conventional - Gas'!AE122</f>
        <v>938.48198038328485</v>
      </c>
      <c r="AQ650" s="125">
        <f>'Conventional - Gas'!AF122</f>
        <v>935.29255040146552</v>
      </c>
      <c r="AR650" s="125">
        <f>'Conventional - Gas'!AG122</f>
        <v>933.45369337611692</v>
      </c>
      <c r="AS650" s="125">
        <f>'Conventional - Gas'!AH122</f>
        <v>930.91877182704866</v>
      </c>
      <c r="AT650" s="125">
        <f>'Conventional - Gas'!AI122</f>
        <v>929.26691721105772</v>
      </c>
      <c r="AU650" s="125">
        <f>'Conventional - Gas'!AJ122</f>
        <v>927.3449480037724</v>
      </c>
      <c r="AV650" s="125">
        <f>'Conventional - Gas'!AK122</f>
        <v>926.11904332020663</v>
      </c>
      <c r="AW650" s="125">
        <f>'Conventional - Gas'!AL122</f>
        <v>923.51139861194383</v>
      </c>
      <c r="AX650" s="125">
        <f>'Conventional - Gas'!AM122</f>
        <v>923.51139861194383</v>
      </c>
      <c r="AY650" s="125">
        <f>'Conventional - Gas'!AN122</f>
        <v>923.51139861194383</v>
      </c>
      <c r="AZ650" s="125">
        <f>'Conventional - Gas'!AO122</f>
        <v>923.51139861194383</v>
      </c>
      <c r="BA650" s="125">
        <f>'Conventional - Gas'!AP122</f>
        <v>923.51139861194383</v>
      </c>
      <c r="BB650" s="125">
        <f>'Conventional - Gas'!AQ122</f>
        <v>923.51139861194383</v>
      </c>
      <c r="BC650" s="125">
        <f>'Conventional - Gas'!AR122</f>
        <v>923.51139861194383</v>
      </c>
      <c r="BD650" s="125">
        <f>'Conventional - Gas'!AS122</f>
        <v>923.51139861194383</v>
      </c>
      <c r="BE650" s="125">
        <f>'Conventional - Gas'!AT122</f>
        <v>923.51139861194383</v>
      </c>
      <c r="BF650" s="125">
        <f>'Conventional - Gas'!AU122</f>
        <v>923.51139861194383</v>
      </c>
      <c r="BG650" s="125">
        <f>'Conventional - Gas'!AV122</f>
        <v>923.51139861194383</v>
      </c>
    </row>
    <row r="651" spans="2:59">
      <c r="B651" s="876"/>
      <c r="D651" s="802"/>
      <c r="E651" s="513" t="str">
        <f>'Conventional - Gas'!K123</f>
        <v>Gas-CC-CCS - Low</v>
      </c>
      <c r="F651" s="79"/>
      <c r="G651" s="79"/>
      <c r="H651" s="79"/>
      <c r="I651" s="79"/>
      <c r="J651" s="79"/>
      <c r="K651" s="79"/>
      <c r="L651" s="79"/>
      <c r="M651" s="79"/>
      <c r="N651" s="79"/>
      <c r="O651" s="79"/>
      <c r="P651" s="79"/>
      <c r="Q651" s="79"/>
      <c r="R651" s="79"/>
      <c r="S651" s="123"/>
      <c r="T651" s="123"/>
      <c r="U651" s="123"/>
      <c r="V651" s="123"/>
      <c r="W651" s="123"/>
      <c r="X651" s="123"/>
      <c r="Y651" s="123"/>
      <c r="Z651" s="123">
        <f>'Conventional - Gas'!O123</f>
        <v>2157.9558588716764</v>
      </c>
      <c r="AA651" s="123">
        <f>'Conventional - Gas'!P123</f>
        <v>2126.4771199631664</v>
      </c>
      <c r="AB651" s="123">
        <f>'Conventional - Gas'!Q123</f>
        <v>2093.6062520072173</v>
      </c>
      <c r="AC651" s="123">
        <f>'Conventional - Gas'!R123</f>
        <v>2043.250658776343</v>
      </c>
      <c r="AD651" s="123">
        <f>'Conventional - Gas'!S123</f>
        <v>2027.1165064578888</v>
      </c>
      <c r="AE651" s="123">
        <f>'Conventional - Gas'!T123</f>
        <v>2010.8888529347557</v>
      </c>
      <c r="AF651" s="123">
        <f>'Conventional - Gas'!U123</f>
        <v>1993.8300775922564</v>
      </c>
      <c r="AG651" s="123">
        <f>'Conventional - Gas'!V123</f>
        <v>1974.6311635648879</v>
      </c>
      <c r="AH651" s="123">
        <f>'Conventional - Gas'!W123</f>
        <v>1955.8478104472024</v>
      </c>
      <c r="AI651" s="123">
        <f>'Conventional - Gas'!X123</f>
        <v>1935.287934440621</v>
      </c>
      <c r="AJ651" s="123">
        <f>'Conventional - Gas'!Y123</f>
        <v>1922.7899400818958</v>
      </c>
      <c r="AK651" s="123">
        <f>'Conventional - Gas'!Z123</f>
        <v>1908.473866743306</v>
      </c>
      <c r="AL651" s="123">
        <f>'Conventional - Gas'!AA123</f>
        <v>1891.5709267419377</v>
      </c>
      <c r="AM651" s="123">
        <f>'Conventional - Gas'!AB123</f>
        <v>1875.8003902194564</v>
      </c>
      <c r="AN651" s="123">
        <f>'Conventional - Gas'!AC123</f>
        <v>1862.2115484728124</v>
      </c>
      <c r="AO651" s="123">
        <f>'Conventional - Gas'!AD123</f>
        <v>1848.5084274760056</v>
      </c>
      <c r="AP651" s="123">
        <f>'Conventional - Gas'!AE123</f>
        <v>1836.6337744818052</v>
      </c>
      <c r="AQ651" s="123">
        <f>'Conventional - Gas'!AF123</f>
        <v>1823.740997258881</v>
      </c>
      <c r="AR651" s="123">
        <f>'Conventional - Gas'!AG123</f>
        <v>1814.2558194953594</v>
      </c>
      <c r="AS651" s="123">
        <f>'Conventional - Gas'!AH123</f>
        <v>1802.3499994329327</v>
      </c>
      <c r="AT651" s="123">
        <f>'Conventional - Gas'!AI123</f>
        <v>1792.1168120319815</v>
      </c>
      <c r="AU651" s="123">
        <f>'Conventional - Gas'!AJ123</f>
        <v>1782.4861879500711</v>
      </c>
      <c r="AV651" s="123">
        <f>'Conventional - Gas'!AK123</f>
        <v>1772.1179432534727</v>
      </c>
      <c r="AW651" s="123">
        <f>'Conventional - Gas'!AL123</f>
        <v>1761.1886913288017</v>
      </c>
      <c r="AX651" s="123">
        <f>'Conventional - Gas'!AM123</f>
        <v>1761.1886913288017</v>
      </c>
      <c r="AY651" s="123">
        <f>'Conventional - Gas'!AN123</f>
        <v>1761.1886913288017</v>
      </c>
      <c r="AZ651" s="123">
        <f>'Conventional - Gas'!AO123</f>
        <v>1761.1886913288017</v>
      </c>
      <c r="BA651" s="123">
        <f>'Conventional - Gas'!AP123</f>
        <v>1761.1886913288017</v>
      </c>
      <c r="BB651" s="123">
        <f>'Conventional - Gas'!AQ123</f>
        <v>1761.1886913288017</v>
      </c>
      <c r="BC651" s="123">
        <f>'Conventional - Gas'!AR123</f>
        <v>1761.1886913288017</v>
      </c>
      <c r="BD651" s="123">
        <f>'Conventional - Gas'!AS123</f>
        <v>1761.1886913288017</v>
      </c>
      <c r="BE651" s="123">
        <f>'Conventional - Gas'!AT123</f>
        <v>1761.1886913288017</v>
      </c>
      <c r="BF651" s="123">
        <f>'Conventional - Gas'!AU123</f>
        <v>1761.1886913288017</v>
      </c>
      <c r="BG651" s="123">
        <f>'Conventional - Gas'!AV123</f>
        <v>1761.1886913288017</v>
      </c>
    </row>
    <row r="652" spans="2:59" ht="15.75" thickBot="1">
      <c r="B652" s="876"/>
      <c r="D652" s="802"/>
      <c r="E652" s="514" t="str">
        <f>'Conventional - Gas'!K124</f>
        <v>Gas-CC-CCS - Mid</v>
      </c>
      <c r="F652" s="77" t="e">
        <f>'Conventional - Gas'!#REF!</f>
        <v>#REF!</v>
      </c>
      <c r="G652" s="77" t="e">
        <f>'Conventional - Gas'!#REF!</f>
        <v>#REF!</v>
      </c>
      <c r="H652" s="77" t="e">
        <f>'Conventional - Gas'!#REF!</f>
        <v>#REF!</v>
      </c>
      <c r="I652" s="77" t="e">
        <f>'Conventional - Gas'!#REF!</f>
        <v>#REF!</v>
      </c>
      <c r="J652" s="77" t="e">
        <f>'Conventional - Gas'!#REF!</f>
        <v>#REF!</v>
      </c>
      <c r="K652" s="77" t="e">
        <f>'Conventional - Gas'!#REF!</f>
        <v>#REF!</v>
      </c>
      <c r="L652" s="77" t="e">
        <f>'Conventional - Gas'!#REF!</f>
        <v>#REF!</v>
      </c>
      <c r="M652" s="77" t="e">
        <f>'Conventional - Gas'!#REF!</f>
        <v>#REF!</v>
      </c>
      <c r="N652" s="77" t="e">
        <f>'Conventional - Gas'!#REF!</f>
        <v>#REF!</v>
      </c>
      <c r="O652" s="77" t="e">
        <f>'Conventional - Gas'!#REF!</f>
        <v>#REF!</v>
      </c>
      <c r="P652" s="77" t="e">
        <f>'Conventional - Gas'!#REF!</f>
        <v>#REF!</v>
      </c>
      <c r="Q652" s="77" t="e">
        <f>'Conventional - Gas'!#REF!</f>
        <v>#REF!</v>
      </c>
      <c r="R652" s="77" t="e">
        <f>'Conventional - Gas'!#REF!</f>
        <v>#REF!</v>
      </c>
      <c r="S652" s="124"/>
      <c r="T652" s="124"/>
      <c r="U652" s="124"/>
      <c r="V652" s="124">
        <f>'Conventional - Gas'!L26</f>
        <v>2197.5484245417533</v>
      </c>
      <c r="W652" s="124"/>
      <c r="X652" s="124"/>
      <c r="Y652" s="124"/>
      <c r="Z652" s="124">
        <f>'Conventional - Gas'!O124</f>
        <v>2157.9558588716764</v>
      </c>
      <c r="AA652" s="124">
        <f>'Conventional - Gas'!P124</f>
        <v>2126.4771199631664</v>
      </c>
      <c r="AB652" s="124">
        <f>'Conventional - Gas'!Q124</f>
        <v>2093.6062520072173</v>
      </c>
      <c r="AC652" s="124">
        <f>'Conventional - Gas'!R124</f>
        <v>2043.250658776343</v>
      </c>
      <c r="AD652" s="124">
        <f>'Conventional - Gas'!S124</f>
        <v>2027.1165064578888</v>
      </c>
      <c r="AE652" s="124">
        <f>'Conventional - Gas'!T124</f>
        <v>2010.8888529347557</v>
      </c>
      <c r="AF652" s="124">
        <f>'Conventional - Gas'!U124</f>
        <v>1993.8300775922564</v>
      </c>
      <c r="AG652" s="124">
        <f>'Conventional - Gas'!V124</f>
        <v>1974.6311635648879</v>
      </c>
      <c r="AH652" s="124">
        <f>'Conventional - Gas'!W124</f>
        <v>1955.8478104472024</v>
      </c>
      <c r="AI652" s="124">
        <f>'Conventional - Gas'!X124</f>
        <v>1935.287934440621</v>
      </c>
      <c r="AJ652" s="124">
        <f>'Conventional - Gas'!Y124</f>
        <v>1922.7899400818958</v>
      </c>
      <c r="AK652" s="124">
        <f>'Conventional - Gas'!Z124</f>
        <v>1908.473866743306</v>
      </c>
      <c r="AL652" s="124">
        <f>'Conventional - Gas'!AA124</f>
        <v>1891.5709267419377</v>
      </c>
      <c r="AM652" s="124">
        <f>'Conventional - Gas'!AB124</f>
        <v>1875.8003902194564</v>
      </c>
      <c r="AN652" s="124">
        <f>'Conventional - Gas'!AC124</f>
        <v>1862.2115484728124</v>
      </c>
      <c r="AO652" s="124">
        <f>'Conventional - Gas'!AD124</f>
        <v>1848.5084274760056</v>
      </c>
      <c r="AP652" s="124">
        <f>'Conventional - Gas'!AE124</f>
        <v>1836.6337744818052</v>
      </c>
      <c r="AQ652" s="124">
        <f>'Conventional - Gas'!AF124</f>
        <v>1823.740997258881</v>
      </c>
      <c r="AR652" s="124">
        <f>'Conventional - Gas'!AG124</f>
        <v>1814.2558194953594</v>
      </c>
      <c r="AS652" s="124">
        <f>'Conventional - Gas'!AH124</f>
        <v>1802.3499994329327</v>
      </c>
      <c r="AT652" s="124">
        <f>'Conventional - Gas'!AI124</f>
        <v>1792.1168120319815</v>
      </c>
      <c r="AU652" s="124">
        <f>'Conventional - Gas'!AJ124</f>
        <v>1782.4861879500711</v>
      </c>
      <c r="AV652" s="124">
        <f>'Conventional - Gas'!AK124</f>
        <v>1772.1179432534727</v>
      </c>
      <c r="AW652" s="124">
        <f>'Conventional - Gas'!AL124</f>
        <v>1761.1886913288017</v>
      </c>
      <c r="AX652" s="124">
        <f>'Conventional - Gas'!AM124</f>
        <v>1761.1886913288017</v>
      </c>
      <c r="AY652" s="124">
        <f>'Conventional - Gas'!AN124</f>
        <v>1761.1886913288017</v>
      </c>
      <c r="AZ652" s="124">
        <f>'Conventional - Gas'!AO124</f>
        <v>1761.1886913288017</v>
      </c>
      <c r="BA652" s="124">
        <f>'Conventional - Gas'!AP124</f>
        <v>1761.1886913288017</v>
      </c>
      <c r="BB652" s="124">
        <f>'Conventional - Gas'!AQ124</f>
        <v>1761.1886913288017</v>
      </c>
      <c r="BC652" s="124">
        <f>'Conventional - Gas'!AR124</f>
        <v>1761.1886913288017</v>
      </c>
      <c r="BD652" s="124">
        <f>'Conventional - Gas'!AS124</f>
        <v>1761.1886913288017</v>
      </c>
      <c r="BE652" s="124">
        <f>'Conventional - Gas'!AT124</f>
        <v>1761.1886913288017</v>
      </c>
      <c r="BF652" s="124">
        <f>'Conventional - Gas'!AU124</f>
        <v>1761.1886913288017</v>
      </c>
      <c r="BG652" s="124">
        <f>'Conventional - Gas'!AV124</f>
        <v>1761.1886913288017</v>
      </c>
    </row>
    <row r="653" spans="2:59" ht="16.5" thickTop="1" thickBot="1">
      <c r="B653" s="876"/>
      <c r="D653" s="802"/>
      <c r="E653" s="515" t="str">
        <f>'Conventional - Gas'!K125</f>
        <v>Gas-CC-CCS - High</v>
      </c>
      <c r="F653" s="387"/>
      <c r="G653" s="387"/>
      <c r="H653" s="387"/>
      <c r="I653" s="387"/>
      <c r="J653" s="387"/>
      <c r="K653" s="387"/>
      <c r="L653" s="387"/>
      <c r="M653" s="387"/>
      <c r="N653" s="387"/>
      <c r="O653" s="387"/>
      <c r="P653" s="387"/>
      <c r="Q653" s="387"/>
      <c r="R653" s="387"/>
      <c r="S653" s="125"/>
      <c r="T653" s="125"/>
      <c r="U653" s="125"/>
      <c r="V653" s="125"/>
      <c r="W653" s="125"/>
      <c r="X653" s="125"/>
      <c r="Y653" s="125"/>
      <c r="Z653" s="125">
        <f>'Conventional - Gas'!O125</f>
        <v>2157.9558588716764</v>
      </c>
      <c r="AA653" s="125">
        <f>'Conventional - Gas'!P125</f>
        <v>2126.4771199631664</v>
      </c>
      <c r="AB653" s="125">
        <f>'Conventional - Gas'!Q125</f>
        <v>2093.6062520072173</v>
      </c>
      <c r="AC653" s="125">
        <f>'Conventional - Gas'!R125</f>
        <v>2043.250658776343</v>
      </c>
      <c r="AD653" s="125">
        <f>'Conventional - Gas'!S125</f>
        <v>2027.1165064578888</v>
      </c>
      <c r="AE653" s="125">
        <f>'Conventional - Gas'!T125</f>
        <v>2010.8888529347557</v>
      </c>
      <c r="AF653" s="125">
        <f>'Conventional - Gas'!U125</f>
        <v>1993.8300775922564</v>
      </c>
      <c r="AG653" s="125">
        <f>'Conventional - Gas'!V125</f>
        <v>1974.6311635648879</v>
      </c>
      <c r="AH653" s="125">
        <f>'Conventional - Gas'!W125</f>
        <v>1955.8478104472024</v>
      </c>
      <c r="AI653" s="125">
        <f>'Conventional - Gas'!X125</f>
        <v>1935.287934440621</v>
      </c>
      <c r="AJ653" s="125">
        <f>'Conventional - Gas'!Y125</f>
        <v>1922.7899400818958</v>
      </c>
      <c r="AK653" s="125">
        <f>'Conventional - Gas'!Z125</f>
        <v>1908.473866743306</v>
      </c>
      <c r="AL653" s="125">
        <f>'Conventional - Gas'!AA125</f>
        <v>1891.5709267419377</v>
      </c>
      <c r="AM653" s="125">
        <f>'Conventional - Gas'!AB125</f>
        <v>1875.8003902194564</v>
      </c>
      <c r="AN653" s="125">
        <f>'Conventional - Gas'!AC125</f>
        <v>1862.2115484728124</v>
      </c>
      <c r="AO653" s="125">
        <f>'Conventional - Gas'!AD125</f>
        <v>1848.5084274760056</v>
      </c>
      <c r="AP653" s="125">
        <f>'Conventional - Gas'!AE125</f>
        <v>1836.6337744818052</v>
      </c>
      <c r="AQ653" s="125">
        <f>'Conventional - Gas'!AF125</f>
        <v>1823.740997258881</v>
      </c>
      <c r="AR653" s="125">
        <f>'Conventional - Gas'!AG125</f>
        <v>1814.2558194953594</v>
      </c>
      <c r="AS653" s="125">
        <f>'Conventional - Gas'!AH125</f>
        <v>1802.3499994329327</v>
      </c>
      <c r="AT653" s="125">
        <f>'Conventional - Gas'!AI125</f>
        <v>1792.1168120319815</v>
      </c>
      <c r="AU653" s="125">
        <f>'Conventional - Gas'!AJ125</f>
        <v>1782.4861879500711</v>
      </c>
      <c r="AV653" s="125">
        <f>'Conventional - Gas'!AK125</f>
        <v>1772.1179432534727</v>
      </c>
      <c r="AW653" s="125">
        <f>'Conventional - Gas'!AL125</f>
        <v>1761.1886913288017</v>
      </c>
      <c r="AX653" s="125">
        <f>'Conventional - Gas'!AM125</f>
        <v>1761.1886913288017</v>
      </c>
      <c r="AY653" s="125">
        <f>'Conventional - Gas'!AN125</f>
        <v>1761.1886913288017</v>
      </c>
      <c r="AZ653" s="125">
        <f>'Conventional - Gas'!AO125</f>
        <v>1761.1886913288017</v>
      </c>
      <c r="BA653" s="125">
        <f>'Conventional - Gas'!AP125</f>
        <v>1761.1886913288017</v>
      </c>
      <c r="BB653" s="125">
        <f>'Conventional - Gas'!AQ125</f>
        <v>1761.1886913288017</v>
      </c>
      <c r="BC653" s="125">
        <f>'Conventional - Gas'!AR125</f>
        <v>1761.1886913288017</v>
      </c>
      <c r="BD653" s="125">
        <f>'Conventional - Gas'!AS125</f>
        <v>1761.1886913288017</v>
      </c>
      <c r="BE653" s="125">
        <f>'Conventional - Gas'!AT125</f>
        <v>1761.1886913288017</v>
      </c>
      <c r="BF653" s="125">
        <f>'Conventional - Gas'!AU125</f>
        <v>1761.1886913288017</v>
      </c>
      <c r="BG653" s="125">
        <f>'Conventional - Gas'!AV125</f>
        <v>1761.1886913288017</v>
      </c>
    </row>
    <row r="655" spans="2:59" ht="15.75" thickBot="1">
      <c r="F655" s="1">
        <f t="shared" ref="F655:AN655" si="73">F4</f>
        <v>2000</v>
      </c>
      <c r="G655" s="1">
        <f t="shared" si="73"/>
        <v>2001</v>
      </c>
      <c r="H655" s="1">
        <f t="shared" si="73"/>
        <v>2002</v>
      </c>
      <c r="I655" s="1">
        <f t="shared" si="73"/>
        <v>2003</v>
      </c>
      <c r="J655" s="1">
        <f t="shared" si="73"/>
        <v>2004</v>
      </c>
      <c r="K655" s="1">
        <f t="shared" si="73"/>
        <v>2005</v>
      </c>
      <c r="L655" s="1">
        <f t="shared" si="73"/>
        <v>2006</v>
      </c>
      <c r="M655" s="1">
        <f t="shared" si="73"/>
        <v>2007</v>
      </c>
      <c r="N655" s="1">
        <f t="shared" si="73"/>
        <v>2008</v>
      </c>
      <c r="O655" s="1">
        <f t="shared" si="73"/>
        <v>2009</v>
      </c>
      <c r="P655" s="1">
        <f t="shared" si="73"/>
        <v>2010</v>
      </c>
      <c r="Q655" s="1">
        <f t="shared" si="73"/>
        <v>2011</v>
      </c>
      <c r="R655" s="1">
        <f t="shared" si="73"/>
        <v>2012</v>
      </c>
      <c r="S655" s="24">
        <v>2010</v>
      </c>
      <c r="T655" s="24">
        <v>2011</v>
      </c>
      <c r="U655" s="24">
        <v>2012</v>
      </c>
      <c r="V655" s="365">
        <f t="shared" si="73"/>
        <v>2013</v>
      </c>
      <c r="W655" s="1">
        <f t="shared" si="73"/>
        <v>2014</v>
      </c>
      <c r="X655" s="1">
        <f t="shared" si="73"/>
        <v>2015</v>
      </c>
      <c r="Y655" s="1">
        <f t="shared" si="73"/>
        <v>2016</v>
      </c>
      <c r="Z655" s="1">
        <f t="shared" si="73"/>
        <v>2017</v>
      </c>
      <c r="AA655" s="1">
        <f t="shared" si="73"/>
        <v>2018</v>
      </c>
      <c r="AB655" s="1">
        <f t="shared" si="73"/>
        <v>2019</v>
      </c>
      <c r="AC655" s="1">
        <f t="shared" si="73"/>
        <v>2020</v>
      </c>
      <c r="AD655" s="1">
        <f t="shared" si="73"/>
        <v>2021</v>
      </c>
      <c r="AE655" s="1">
        <f t="shared" si="73"/>
        <v>2022</v>
      </c>
      <c r="AF655" s="1">
        <f t="shared" si="73"/>
        <v>2023</v>
      </c>
      <c r="AG655" s="1">
        <f t="shared" si="73"/>
        <v>2024</v>
      </c>
      <c r="AH655" s="1">
        <f t="shared" si="73"/>
        <v>2025</v>
      </c>
      <c r="AI655" s="1">
        <f t="shared" si="73"/>
        <v>2026</v>
      </c>
      <c r="AJ655" s="1">
        <f t="shared" si="73"/>
        <v>2027</v>
      </c>
      <c r="AK655" s="1">
        <f t="shared" si="73"/>
        <v>2028</v>
      </c>
      <c r="AL655" s="1">
        <f t="shared" si="73"/>
        <v>2029</v>
      </c>
      <c r="AM655" s="1">
        <f t="shared" si="73"/>
        <v>2030</v>
      </c>
      <c r="AN655" s="1">
        <f t="shared" si="73"/>
        <v>2031</v>
      </c>
      <c r="AO655" s="1">
        <f t="shared" ref="AO655:BF655" si="74">AO4</f>
        <v>2032</v>
      </c>
      <c r="AP655" s="1">
        <f t="shared" si="74"/>
        <v>2033</v>
      </c>
      <c r="AQ655" s="1">
        <f t="shared" si="74"/>
        <v>2034</v>
      </c>
      <c r="AR655" s="1">
        <f t="shared" si="74"/>
        <v>2035</v>
      </c>
      <c r="AS655" s="1">
        <f t="shared" si="74"/>
        <v>2036</v>
      </c>
      <c r="AT655" s="1">
        <f t="shared" si="74"/>
        <v>2037</v>
      </c>
      <c r="AU655" s="1">
        <f t="shared" si="74"/>
        <v>2038</v>
      </c>
      <c r="AV655" s="1">
        <f t="shared" si="74"/>
        <v>2039</v>
      </c>
      <c r="AW655" s="1">
        <f t="shared" si="74"/>
        <v>2040</v>
      </c>
      <c r="AX655" s="1">
        <f t="shared" si="74"/>
        <v>2041</v>
      </c>
      <c r="AY655" s="1">
        <f t="shared" si="74"/>
        <v>2042</v>
      </c>
      <c r="AZ655" s="1">
        <f t="shared" si="74"/>
        <v>2043</v>
      </c>
      <c r="BA655" s="1">
        <f t="shared" si="74"/>
        <v>2044</v>
      </c>
      <c r="BB655" s="1">
        <f t="shared" si="74"/>
        <v>2045</v>
      </c>
      <c r="BC655" s="1">
        <f t="shared" si="74"/>
        <v>2046</v>
      </c>
      <c r="BD655" s="1">
        <f t="shared" si="74"/>
        <v>2047</v>
      </c>
      <c r="BE655" s="1">
        <f t="shared" si="74"/>
        <v>2048</v>
      </c>
      <c r="BF655" s="1">
        <f t="shared" si="74"/>
        <v>2049</v>
      </c>
      <c r="BG655" s="1">
        <f t="shared" ref="BG655" si="75">BG4</f>
        <v>2050</v>
      </c>
    </row>
    <row r="656" spans="2:59">
      <c r="B656" s="875" t="s">
        <v>667</v>
      </c>
      <c r="D656" s="802" t="s">
        <v>666</v>
      </c>
      <c r="E656" s="513" t="str">
        <f>'Conventional - Gas'!K87</f>
        <v>Gas-CT - Low</v>
      </c>
      <c r="F656" s="1"/>
      <c r="G656" s="1"/>
      <c r="H656" s="1"/>
      <c r="I656" s="1"/>
      <c r="J656" s="1"/>
      <c r="K656" s="1"/>
      <c r="L656" s="1"/>
      <c r="M656" s="1"/>
      <c r="N656" s="1"/>
      <c r="O656" s="1"/>
      <c r="P656" s="1"/>
      <c r="Q656" s="1"/>
      <c r="R656" s="1"/>
      <c r="S656" s="516"/>
      <c r="T656" s="516"/>
      <c r="U656" s="516"/>
      <c r="V656" s="516"/>
      <c r="W656" s="516">
        <f>'Conventional - Gas'!L87</f>
        <v>4.1000000000000002E-2</v>
      </c>
      <c r="X656" s="516">
        <f>'Conventional - Gas'!M87</f>
        <v>4.1000000000000002E-2</v>
      </c>
      <c r="Y656" s="516">
        <f>'Conventional - Gas'!N87</f>
        <v>4.1000000000000002E-2</v>
      </c>
      <c r="Z656" s="516">
        <f>'Conventional - Gas'!O87</f>
        <v>4.1000000000000002E-2</v>
      </c>
      <c r="AA656" s="516">
        <f>'Conventional - Gas'!P87</f>
        <v>4.1000000000000002E-2</v>
      </c>
      <c r="AB656" s="516">
        <f>'Conventional - Gas'!Q87</f>
        <v>4.1000000000000002E-2</v>
      </c>
      <c r="AC656" s="516">
        <f>'Conventional - Gas'!R87</f>
        <v>4.1000000000000002E-2</v>
      </c>
      <c r="AD656" s="516">
        <f>'Conventional - Gas'!S87</f>
        <v>4.1000000000000002E-2</v>
      </c>
      <c r="AE656" s="516">
        <f>'Conventional - Gas'!T87</f>
        <v>4.1000000000000002E-2</v>
      </c>
      <c r="AF656" s="516">
        <f>'Conventional - Gas'!U87</f>
        <v>4.1000000000000002E-2</v>
      </c>
      <c r="AG656" s="516">
        <f>'Conventional - Gas'!V87</f>
        <v>4.1000000000000002E-2</v>
      </c>
      <c r="AH656" s="516">
        <f>'Conventional - Gas'!W87</f>
        <v>4.1000000000000002E-2</v>
      </c>
      <c r="AI656" s="516">
        <f>'Conventional - Gas'!X87</f>
        <v>4.1000000000000002E-2</v>
      </c>
      <c r="AJ656" s="516">
        <f>'Conventional - Gas'!Y87</f>
        <v>4.1000000000000002E-2</v>
      </c>
      <c r="AK656" s="516">
        <f>'Conventional - Gas'!Z87</f>
        <v>4.1000000000000002E-2</v>
      </c>
      <c r="AL656" s="516">
        <f>'Conventional - Gas'!AA87</f>
        <v>4.1000000000000002E-2</v>
      </c>
      <c r="AM656" s="516">
        <f>'Conventional - Gas'!AB87</f>
        <v>4.1000000000000002E-2</v>
      </c>
      <c r="AN656" s="516">
        <f>'Conventional - Gas'!AC87</f>
        <v>4.1000000000000002E-2</v>
      </c>
      <c r="AO656" s="516">
        <f>'Conventional - Gas'!AD87</f>
        <v>4.1000000000000002E-2</v>
      </c>
      <c r="AP656" s="516">
        <f>'Conventional - Gas'!AE87</f>
        <v>4.1000000000000002E-2</v>
      </c>
      <c r="AQ656" s="516">
        <f>'Conventional - Gas'!AF87</f>
        <v>4.1000000000000002E-2</v>
      </c>
      <c r="AR656" s="516">
        <f>'Conventional - Gas'!AG87</f>
        <v>4.1000000000000002E-2</v>
      </c>
      <c r="AS656" s="516">
        <f>'Conventional - Gas'!AH87</f>
        <v>4.1000000000000002E-2</v>
      </c>
      <c r="AT656" s="516">
        <f>'Conventional - Gas'!AI87</f>
        <v>4.1000000000000002E-2</v>
      </c>
      <c r="AU656" s="516">
        <f>'Conventional - Gas'!AJ87</f>
        <v>4.1000000000000002E-2</v>
      </c>
      <c r="AV656" s="516">
        <f>'Conventional - Gas'!AK87</f>
        <v>4.1000000000000002E-2</v>
      </c>
      <c r="AW656" s="516">
        <f>'Conventional - Gas'!AL87</f>
        <v>4.1000000000000002E-2</v>
      </c>
      <c r="AX656" s="516">
        <f>'Conventional - Gas'!AM87</f>
        <v>4.1000000000000002E-2</v>
      </c>
      <c r="AY656" s="516">
        <f>'Conventional - Gas'!AN87</f>
        <v>4.1000000000000002E-2</v>
      </c>
      <c r="AZ656" s="516">
        <f>'Conventional - Gas'!AO87</f>
        <v>4.1000000000000002E-2</v>
      </c>
      <c r="BA656" s="516">
        <f>'Conventional - Gas'!AP87</f>
        <v>4.1000000000000002E-2</v>
      </c>
      <c r="BB656" s="516">
        <f>'Conventional - Gas'!AQ87</f>
        <v>4.1000000000000002E-2</v>
      </c>
      <c r="BC656" s="516">
        <f>'Conventional - Gas'!AR87</f>
        <v>4.1000000000000002E-2</v>
      </c>
      <c r="BD656" s="516">
        <f>'Conventional - Gas'!AS87</f>
        <v>4.1000000000000002E-2</v>
      </c>
      <c r="BE656" s="516">
        <f>'Conventional - Gas'!AT87</f>
        <v>4.1000000000000002E-2</v>
      </c>
      <c r="BF656" s="516">
        <f>'Conventional - Gas'!AU87</f>
        <v>4.1000000000000002E-2</v>
      </c>
      <c r="BG656" s="516">
        <f>'Conventional - Gas'!AV87</f>
        <v>4.1000000000000002E-2</v>
      </c>
    </row>
    <row r="657" spans="1:59" ht="15" customHeight="1">
      <c r="B657" s="875"/>
      <c r="D657" s="802"/>
      <c r="E657" s="514" t="str">
        <f>'Conventional - Gas'!K88</f>
        <v>Gas-CT - Mid</v>
      </c>
      <c r="F657" s="359" t="e">
        <f>'Conventional - Gas'!#REF!</f>
        <v>#REF!</v>
      </c>
      <c r="G657" s="359" t="e">
        <f>'Conventional - Gas'!#REF!</f>
        <v>#REF!</v>
      </c>
      <c r="H657" s="359" t="e">
        <f>'Conventional - Gas'!#REF!</f>
        <v>#REF!</v>
      </c>
      <c r="I657" s="359" t="e">
        <f>'Conventional - Gas'!#REF!</f>
        <v>#REF!</v>
      </c>
      <c r="J657" s="359" t="e">
        <f>'Conventional - Gas'!#REF!</f>
        <v>#REF!</v>
      </c>
      <c r="K657" s="359" t="e">
        <f>'Conventional - Gas'!#REF!</f>
        <v>#REF!</v>
      </c>
      <c r="L657" s="359" t="e">
        <f>'Conventional - Gas'!#REF!</f>
        <v>#REF!</v>
      </c>
      <c r="M657" s="359" t="e">
        <f>'Conventional - Gas'!#REF!</f>
        <v>#REF!</v>
      </c>
      <c r="N657" s="359" t="e">
        <f>'Conventional - Gas'!#REF!</f>
        <v>#REF!</v>
      </c>
      <c r="O657" s="359" t="e">
        <f>'Conventional - Gas'!#REF!</f>
        <v>#REF!</v>
      </c>
      <c r="P657" s="359" t="e">
        <f>'Conventional - Gas'!#REF!</f>
        <v>#REF!</v>
      </c>
      <c r="Q657" s="359" t="e">
        <f>'Conventional - Gas'!#REF!</f>
        <v>#REF!</v>
      </c>
      <c r="R657" s="359" t="e">
        <f>'Conventional - Gas'!#REF!</f>
        <v>#REF!</v>
      </c>
      <c r="S657" s="517"/>
      <c r="T657" s="517"/>
      <c r="U657" s="517"/>
      <c r="V657" s="517">
        <f>'Conventional - Gas'!L12</f>
        <v>4.1000000000000002E-2</v>
      </c>
      <c r="W657" s="517">
        <f>'Conventional - Gas'!L88</f>
        <v>4.1000000000000002E-2</v>
      </c>
      <c r="X657" s="517">
        <f>'Conventional - Gas'!M88</f>
        <v>4.1000000000000002E-2</v>
      </c>
      <c r="Y657" s="517">
        <f>'Conventional - Gas'!N88</f>
        <v>4.1000000000000002E-2</v>
      </c>
      <c r="Z657" s="517">
        <f>'Conventional - Gas'!O88</f>
        <v>4.1000000000000002E-2</v>
      </c>
      <c r="AA657" s="517">
        <f>'Conventional - Gas'!P88</f>
        <v>4.1000000000000002E-2</v>
      </c>
      <c r="AB657" s="517">
        <f>'Conventional - Gas'!Q88</f>
        <v>4.1000000000000002E-2</v>
      </c>
      <c r="AC657" s="517">
        <f>'Conventional - Gas'!R88</f>
        <v>4.1000000000000002E-2</v>
      </c>
      <c r="AD657" s="517">
        <f>'Conventional - Gas'!S88</f>
        <v>4.1000000000000002E-2</v>
      </c>
      <c r="AE657" s="517">
        <f>'Conventional - Gas'!T88</f>
        <v>4.1000000000000002E-2</v>
      </c>
      <c r="AF657" s="517">
        <f>'Conventional - Gas'!U88</f>
        <v>4.1000000000000002E-2</v>
      </c>
      <c r="AG657" s="517">
        <f>'Conventional - Gas'!V88</f>
        <v>4.1000000000000002E-2</v>
      </c>
      <c r="AH657" s="517">
        <f>'Conventional - Gas'!W88</f>
        <v>4.1000000000000002E-2</v>
      </c>
      <c r="AI657" s="517">
        <f>'Conventional - Gas'!X88</f>
        <v>4.1000000000000002E-2</v>
      </c>
      <c r="AJ657" s="517">
        <f>'Conventional - Gas'!Y88</f>
        <v>4.1000000000000002E-2</v>
      </c>
      <c r="AK657" s="517">
        <f>'Conventional - Gas'!Z88</f>
        <v>4.1000000000000002E-2</v>
      </c>
      <c r="AL657" s="517">
        <f>'Conventional - Gas'!AA88</f>
        <v>4.1000000000000002E-2</v>
      </c>
      <c r="AM657" s="517">
        <f>'Conventional - Gas'!AB88</f>
        <v>4.1000000000000002E-2</v>
      </c>
      <c r="AN657" s="517">
        <f>'Conventional - Gas'!AC88</f>
        <v>4.1000000000000002E-2</v>
      </c>
      <c r="AO657" s="517">
        <f>'Conventional - Gas'!AD88</f>
        <v>4.1000000000000002E-2</v>
      </c>
      <c r="AP657" s="517">
        <f>'Conventional - Gas'!AE88</f>
        <v>4.1000000000000002E-2</v>
      </c>
      <c r="AQ657" s="517">
        <f>'Conventional - Gas'!AF88</f>
        <v>4.1000000000000002E-2</v>
      </c>
      <c r="AR657" s="517">
        <f>'Conventional - Gas'!AG88</f>
        <v>4.1000000000000002E-2</v>
      </c>
      <c r="AS657" s="517">
        <f>'Conventional - Gas'!AH88</f>
        <v>4.1000000000000002E-2</v>
      </c>
      <c r="AT657" s="517">
        <f>'Conventional - Gas'!AI88</f>
        <v>4.1000000000000002E-2</v>
      </c>
      <c r="AU657" s="517">
        <f>'Conventional - Gas'!AJ88</f>
        <v>4.1000000000000002E-2</v>
      </c>
      <c r="AV657" s="517">
        <f>'Conventional - Gas'!AK88</f>
        <v>4.1000000000000002E-2</v>
      </c>
      <c r="AW657" s="517">
        <f>'Conventional - Gas'!AL88</f>
        <v>4.1000000000000002E-2</v>
      </c>
      <c r="AX657" s="517">
        <f>'Conventional - Gas'!AM88</f>
        <v>4.1000000000000002E-2</v>
      </c>
      <c r="AY657" s="517">
        <f>'Conventional - Gas'!AN88</f>
        <v>4.1000000000000002E-2</v>
      </c>
      <c r="AZ657" s="517">
        <f>'Conventional - Gas'!AO88</f>
        <v>4.1000000000000002E-2</v>
      </c>
      <c r="BA657" s="517">
        <f>'Conventional - Gas'!AP88</f>
        <v>4.1000000000000002E-2</v>
      </c>
      <c r="BB657" s="517">
        <f>'Conventional - Gas'!AQ88</f>
        <v>4.1000000000000002E-2</v>
      </c>
      <c r="BC657" s="517">
        <f>'Conventional - Gas'!AR88</f>
        <v>4.1000000000000002E-2</v>
      </c>
      <c r="BD657" s="517">
        <f>'Conventional - Gas'!AS88</f>
        <v>4.1000000000000002E-2</v>
      </c>
      <c r="BE657" s="517">
        <f>'Conventional - Gas'!AT88</f>
        <v>4.1000000000000002E-2</v>
      </c>
      <c r="BF657" s="517">
        <f>'Conventional - Gas'!AU88</f>
        <v>4.1000000000000002E-2</v>
      </c>
      <c r="BG657" s="517">
        <f>'Conventional - Gas'!AV88</f>
        <v>4.1000000000000002E-2</v>
      </c>
    </row>
    <row r="658" spans="1:59" ht="15.75" thickBot="1">
      <c r="B658" s="875"/>
      <c r="D658" s="802"/>
      <c r="E658" s="515" t="str">
        <f>'Conventional - Gas'!K89</f>
        <v>Gas-CT - High</v>
      </c>
      <c r="F658" s="520"/>
      <c r="G658" s="520"/>
      <c r="H658" s="520"/>
      <c r="I658" s="520"/>
      <c r="J658" s="520"/>
      <c r="K658" s="520"/>
      <c r="L658" s="520"/>
      <c r="M658" s="520"/>
      <c r="N658" s="520"/>
      <c r="O658" s="520"/>
      <c r="P658" s="520"/>
      <c r="Q658" s="520"/>
      <c r="R658" s="520"/>
      <c r="S658" s="518"/>
      <c r="T658" s="518"/>
      <c r="U658" s="518"/>
      <c r="V658" s="518"/>
      <c r="W658" s="518">
        <f>'Conventional - Gas'!L89</f>
        <v>4.1000000000000002E-2</v>
      </c>
      <c r="X658" s="518">
        <f>'Conventional - Gas'!M89</f>
        <v>4.1000000000000002E-2</v>
      </c>
      <c r="Y658" s="518">
        <f>'Conventional - Gas'!N89</f>
        <v>4.1000000000000002E-2</v>
      </c>
      <c r="Z658" s="518">
        <f>'Conventional - Gas'!O89</f>
        <v>4.1000000000000002E-2</v>
      </c>
      <c r="AA658" s="518">
        <f>'Conventional - Gas'!P89</f>
        <v>4.1000000000000002E-2</v>
      </c>
      <c r="AB658" s="518">
        <f>'Conventional - Gas'!Q89</f>
        <v>4.1000000000000002E-2</v>
      </c>
      <c r="AC658" s="518">
        <f>'Conventional - Gas'!R89</f>
        <v>4.1000000000000002E-2</v>
      </c>
      <c r="AD658" s="518">
        <f>'Conventional - Gas'!S89</f>
        <v>4.1000000000000002E-2</v>
      </c>
      <c r="AE658" s="518">
        <f>'Conventional - Gas'!T89</f>
        <v>4.1000000000000002E-2</v>
      </c>
      <c r="AF658" s="518">
        <f>'Conventional - Gas'!U89</f>
        <v>4.1000000000000002E-2</v>
      </c>
      <c r="AG658" s="518">
        <f>'Conventional - Gas'!V89</f>
        <v>4.1000000000000002E-2</v>
      </c>
      <c r="AH658" s="518">
        <f>'Conventional - Gas'!W89</f>
        <v>4.1000000000000002E-2</v>
      </c>
      <c r="AI658" s="518">
        <f>'Conventional - Gas'!X89</f>
        <v>4.1000000000000002E-2</v>
      </c>
      <c r="AJ658" s="518">
        <f>'Conventional - Gas'!Y89</f>
        <v>4.1000000000000002E-2</v>
      </c>
      <c r="AK658" s="518">
        <f>'Conventional - Gas'!Z89</f>
        <v>4.1000000000000002E-2</v>
      </c>
      <c r="AL658" s="518">
        <f>'Conventional - Gas'!AA89</f>
        <v>4.1000000000000002E-2</v>
      </c>
      <c r="AM658" s="518">
        <f>'Conventional - Gas'!AB89</f>
        <v>4.1000000000000002E-2</v>
      </c>
      <c r="AN658" s="518">
        <f>'Conventional - Gas'!AC89</f>
        <v>4.1000000000000002E-2</v>
      </c>
      <c r="AO658" s="518">
        <f>'Conventional - Gas'!AD89</f>
        <v>4.1000000000000002E-2</v>
      </c>
      <c r="AP658" s="518">
        <f>'Conventional - Gas'!AE89</f>
        <v>4.1000000000000002E-2</v>
      </c>
      <c r="AQ658" s="518">
        <f>'Conventional - Gas'!AF89</f>
        <v>4.1000000000000002E-2</v>
      </c>
      <c r="AR658" s="518">
        <f>'Conventional - Gas'!AG89</f>
        <v>4.1000000000000002E-2</v>
      </c>
      <c r="AS658" s="518">
        <f>'Conventional - Gas'!AH89</f>
        <v>4.1000000000000002E-2</v>
      </c>
      <c r="AT658" s="518">
        <f>'Conventional - Gas'!AI89</f>
        <v>4.1000000000000002E-2</v>
      </c>
      <c r="AU658" s="518">
        <f>'Conventional - Gas'!AJ89</f>
        <v>4.1000000000000002E-2</v>
      </c>
      <c r="AV658" s="518">
        <f>'Conventional - Gas'!AK89</f>
        <v>4.1000000000000002E-2</v>
      </c>
      <c r="AW658" s="518">
        <f>'Conventional - Gas'!AL89</f>
        <v>4.1000000000000002E-2</v>
      </c>
      <c r="AX658" s="518">
        <f>'Conventional - Gas'!AM89</f>
        <v>4.1000000000000002E-2</v>
      </c>
      <c r="AY658" s="518">
        <f>'Conventional - Gas'!AN89</f>
        <v>4.1000000000000002E-2</v>
      </c>
      <c r="AZ658" s="518">
        <f>'Conventional - Gas'!AO89</f>
        <v>4.1000000000000002E-2</v>
      </c>
      <c r="BA658" s="518">
        <f>'Conventional - Gas'!AP89</f>
        <v>4.1000000000000002E-2</v>
      </c>
      <c r="BB658" s="518">
        <f>'Conventional - Gas'!AQ89</f>
        <v>4.1000000000000002E-2</v>
      </c>
      <c r="BC658" s="518">
        <f>'Conventional - Gas'!AR89</f>
        <v>4.1000000000000002E-2</v>
      </c>
      <c r="BD658" s="518">
        <f>'Conventional - Gas'!AS89</f>
        <v>4.1000000000000002E-2</v>
      </c>
      <c r="BE658" s="518">
        <f>'Conventional - Gas'!AT89</f>
        <v>4.1000000000000002E-2</v>
      </c>
      <c r="BF658" s="518">
        <f>'Conventional - Gas'!AU89</f>
        <v>4.1000000000000002E-2</v>
      </c>
      <c r="BG658" s="518">
        <f>'Conventional - Gas'!AV89</f>
        <v>4.1000000000000002E-2</v>
      </c>
    </row>
    <row r="659" spans="1:59">
      <c r="B659" s="875"/>
      <c r="D659" s="802"/>
      <c r="E659" s="513" t="str">
        <f>'Conventional - Gas'!K90</f>
        <v>Gas-CC - Low</v>
      </c>
      <c r="F659" s="520"/>
      <c r="G659" s="520"/>
      <c r="H659" s="520"/>
      <c r="I659" s="520"/>
      <c r="J659" s="520"/>
      <c r="K659" s="520"/>
      <c r="L659" s="520"/>
      <c r="M659" s="520"/>
      <c r="N659" s="520"/>
      <c r="O659" s="520"/>
      <c r="P659" s="520"/>
      <c r="Q659" s="520"/>
      <c r="R659" s="520"/>
      <c r="S659" s="516"/>
      <c r="T659" s="516"/>
      <c r="U659" s="516"/>
      <c r="V659" s="516"/>
      <c r="W659" s="516">
        <f>'Conventional - Gas'!L90</f>
        <v>0.46500000000000002</v>
      </c>
      <c r="X659" s="516">
        <f>'Conventional - Gas'!M90</f>
        <v>0.46500000000000002</v>
      </c>
      <c r="Y659" s="516">
        <f>'Conventional - Gas'!N90</f>
        <v>0.46500000000000002</v>
      </c>
      <c r="Z659" s="516">
        <f>'Conventional - Gas'!O90</f>
        <v>0.46500000000000002</v>
      </c>
      <c r="AA659" s="516">
        <f>'Conventional - Gas'!P90</f>
        <v>0.46500000000000002</v>
      </c>
      <c r="AB659" s="516">
        <f>'Conventional - Gas'!Q90</f>
        <v>0.46500000000000002</v>
      </c>
      <c r="AC659" s="516">
        <f>'Conventional - Gas'!R90</f>
        <v>0.46500000000000002</v>
      </c>
      <c r="AD659" s="516">
        <f>'Conventional - Gas'!S90</f>
        <v>0.46500000000000002</v>
      </c>
      <c r="AE659" s="516">
        <f>'Conventional - Gas'!T90</f>
        <v>0.46500000000000002</v>
      </c>
      <c r="AF659" s="516">
        <f>'Conventional - Gas'!U90</f>
        <v>0.46500000000000002</v>
      </c>
      <c r="AG659" s="516">
        <f>'Conventional - Gas'!V90</f>
        <v>0.46500000000000002</v>
      </c>
      <c r="AH659" s="516">
        <f>'Conventional - Gas'!W90</f>
        <v>0.46500000000000002</v>
      </c>
      <c r="AI659" s="516">
        <f>'Conventional - Gas'!X90</f>
        <v>0.46500000000000002</v>
      </c>
      <c r="AJ659" s="516">
        <f>'Conventional - Gas'!Y90</f>
        <v>0.46500000000000002</v>
      </c>
      <c r="AK659" s="516">
        <f>'Conventional - Gas'!Z90</f>
        <v>0.46500000000000002</v>
      </c>
      <c r="AL659" s="516">
        <f>'Conventional - Gas'!AA90</f>
        <v>0.46500000000000002</v>
      </c>
      <c r="AM659" s="516">
        <f>'Conventional - Gas'!AB90</f>
        <v>0.46500000000000002</v>
      </c>
      <c r="AN659" s="516">
        <f>'Conventional - Gas'!AC90</f>
        <v>0.46500000000000002</v>
      </c>
      <c r="AO659" s="516">
        <f>'Conventional - Gas'!AD90</f>
        <v>0.46500000000000002</v>
      </c>
      <c r="AP659" s="516">
        <f>'Conventional - Gas'!AE90</f>
        <v>0.46500000000000002</v>
      </c>
      <c r="AQ659" s="516">
        <f>'Conventional - Gas'!AF90</f>
        <v>0.46500000000000002</v>
      </c>
      <c r="AR659" s="516">
        <f>'Conventional - Gas'!AG90</f>
        <v>0.46500000000000002</v>
      </c>
      <c r="AS659" s="516">
        <f>'Conventional - Gas'!AH90</f>
        <v>0.46500000000000002</v>
      </c>
      <c r="AT659" s="516">
        <f>'Conventional - Gas'!AI90</f>
        <v>0.46500000000000002</v>
      </c>
      <c r="AU659" s="516">
        <f>'Conventional - Gas'!AJ90</f>
        <v>0.46500000000000002</v>
      </c>
      <c r="AV659" s="516">
        <f>'Conventional - Gas'!AK90</f>
        <v>0.46500000000000002</v>
      </c>
      <c r="AW659" s="516">
        <f>'Conventional - Gas'!AL90</f>
        <v>0.46500000000000002</v>
      </c>
      <c r="AX659" s="516">
        <f>'Conventional - Gas'!AM90</f>
        <v>0.46500000000000002</v>
      </c>
      <c r="AY659" s="516">
        <f>'Conventional - Gas'!AN90</f>
        <v>0.46500000000000002</v>
      </c>
      <c r="AZ659" s="516">
        <f>'Conventional - Gas'!AO90</f>
        <v>0.46500000000000002</v>
      </c>
      <c r="BA659" s="516">
        <f>'Conventional - Gas'!AP90</f>
        <v>0.46500000000000002</v>
      </c>
      <c r="BB659" s="516">
        <f>'Conventional - Gas'!AQ90</f>
        <v>0.46500000000000002</v>
      </c>
      <c r="BC659" s="516">
        <f>'Conventional - Gas'!AR90</f>
        <v>0.46500000000000002</v>
      </c>
      <c r="BD659" s="516">
        <f>'Conventional - Gas'!AS90</f>
        <v>0.46500000000000002</v>
      </c>
      <c r="BE659" s="516">
        <f>'Conventional - Gas'!AT90</f>
        <v>0.46500000000000002</v>
      </c>
      <c r="BF659" s="516">
        <f>'Conventional - Gas'!AU90</f>
        <v>0.46500000000000002</v>
      </c>
      <c r="BG659" s="516">
        <f>'Conventional - Gas'!AV90</f>
        <v>0.46500000000000002</v>
      </c>
    </row>
    <row r="660" spans="1:59">
      <c r="B660" s="875"/>
      <c r="D660" s="802"/>
      <c r="E660" s="514" t="str">
        <f>'Conventional - Gas'!K91</f>
        <v>Gas-CC - Mid</v>
      </c>
      <c r="F660" s="358" t="e">
        <f>'Conventional - Gas'!#REF!</f>
        <v>#REF!</v>
      </c>
      <c r="G660" s="358" t="e">
        <f>'Conventional - Gas'!#REF!</f>
        <v>#REF!</v>
      </c>
      <c r="H660" s="358" t="e">
        <f>'Conventional - Gas'!#REF!</f>
        <v>#REF!</v>
      </c>
      <c r="I660" s="358" t="e">
        <f>'Conventional - Gas'!#REF!</f>
        <v>#REF!</v>
      </c>
      <c r="J660" s="358" t="e">
        <f>'Conventional - Gas'!#REF!</f>
        <v>#REF!</v>
      </c>
      <c r="K660" s="358" t="e">
        <f>'Conventional - Gas'!#REF!</f>
        <v>#REF!</v>
      </c>
      <c r="L660" s="358" t="e">
        <f>'Conventional - Gas'!#REF!</f>
        <v>#REF!</v>
      </c>
      <c r="M660" s="358" t="e">
        <f>'Conventional - Gas'!#REF!</f>
        <v>#REF!</v>
      </c>
      <c r="N660" s="358" t="e">
        <f>'Conventional - Gas'!#REF!</f>
        <v>#REF!</v>
      </c>
      <c r="O660" s="358" t="e">
        <f>'Conventional - Gas'!#REF!</f>
        <v>#REF!</v>
      </c>
      <c r="P660" s="358" t="e">
        <f>'Conventional - Gas'!#REF!</f>
        <v>#REF!</v>
      </c>
      <c r="Q660" s="358" t="e">
        <f>'Conventional - Gas'!#REF!</f>
        <v>#REF!</v>
      </c>
      <c r="R660" s="358" t="e">
        <f>'Conventional - Gas'!#REF!</f>
        <v>#REF!</v>
      </c>
      <c r="S660" s="517"/>
      <c r="T660" s="517"/>
      <c r="U660" s="517"/>
      <c r="V660" s="517">
        <f>'Conventional - Gas'!L13</f>
        <v>0.46500000000000002</v>
      </c>
      <c r="W660" s="517">
        <f>'Conventional - Gas'!L91</f>
        <v>0.46500000000000002</v>
      </c>
      <c r="X660" s="517">
        <f>'Conventional - Gas'!M91</f>
        <v>0.46500000000000002</v>
      </c>
      <c r="Y660" s="517">
        <f>'Conventional - Gas'!N91</f>
        <v>0.46500000000000002</v>
      </c>
      <c r="Z660" s="517">
        <f>'Conventional - Gas'!O91</f>
        <v>0.46500000000000002</v>
      </c>
      <c r="AA660" s="517">
        <f>'Conventional - Gas'!P91</f>
        <v>0.46500000000000002</v>
      </c>
      <c r="AB660" s="517">
        <f>'Conventional - Gas'!Q91</f>
        <v>0.46500000000000002</v>
      </c>
      <c r="AC660" s="517">
        <f>'Conventional - Gas'!R91</f>
        <v>0.46500000000000002</v>
      </c>
      <c r="AD660" s="517">
        <f>'Conventional - Gas'!S91</f>
        <v>0.46500000000000002</v>
      </c>
      <c r="AE660" s="517">
        <f>'Conventional - Gas'!T91</f>
        <v>0.46500000000000002</v>
      </c>
      <c r="AF660" s="517">
        <f>'Conventional - Gas'!U91</f>
        <v>0.46500000000000002</v>
      </c>
      <c r="AG660" s="517">
        <f>'Conventional - Gas'!V91</f>
        <v>0.46500000000000002</v>
      </c>
      <c r="AH660" s="517">
        <f>'Conventional - Gas'!W91</f>
        <v>0.46500000000000002</v>
      </c>
      <c r="AI660" s="517">
        <f>'Conventional - Gas'!X91</f>
        <v>0.46500000000000002</v>
      </c>
      <c r="AJ660" s="517">
        <f>'Conventional - Gas'!Y91</f>
        <v>0.46500000000000002</v>
      </c>
      <c r="AK660" s="517">
        <f>'Conventional - Gas'!Z91</f>
        <v>0.46500000000000002</v>
      </c>
      <c r="AL660" s="517">
        <f>'Conventional - Gas'!AA91</f>
        <v>0.46500000000000002</v>
      </c>
      <c r="AM660" s="517">
        <f>'Conventional - Gas'!AB91</f>
        <v>0.46500000000000002</v>
      </c>
      <c r="AN660" s="517">
        <f>'Conventional - Gas'!AC91</f>
        <v>0.46500000000000002</v>
      </c>
      <c r="AO660" s="517">
        <f>'Conventional - Gas'!AD91</f>
        <v>0.46500000000000002</v>
      </c>
      <c r="AP660" s="517">
        <f>'Conventional - Gas'!AE91</f>
        <v>0.46500000000000002</v>
      </c>
      <c r="AQ660" s="517">
        <f>'Conventional - Gas'!AF91</f>
        <v>0.46500000000000002</v>
      </c>
      <c r="AR660" s="517">
        <f>'Conventional - Gas'!AG91</f>
        <v>0.46500000000000002</v>
      </c>
      <c r="AS660" s="517">
        <f>'Conventional - Gas'!AH91</f>
        <v>0.46500000000000002</v>
      </c>
      <c r="AT660" s="517">
        <f>'Conventional - Gas'!AI91</f>
        <v>0.46500000000000002</v>
      </c>
      <c r="AU660" s="517">
        <f>'Conventional - Gas'!AJ91</f>
        <v>0.46500000000000002</v>
      </c>
      <c r="AV660" s="517">
        <f>'Conventional - Gas'!AK91</f>
        <v>0.46500000000000002</v>
      </c>
      <c r="AW660" s="517">
        <f>'Conventional - Gas'!AL91</f>
        <v>0.46500000000000002</v>
      </c>
      <c r="AX660" s="517">
        <f>'Conventional - Gas'!AM91</f>
        <v>0.46500000000000002</v>
      </c>
      <c r="AY660" s="517">
        <f>'Conventional - Gas'!AN91</f>
        <v>0.46500000000000002</v>
      </c>
      <c r="AZ660" s="517">
        <f>'Conventional - Gas'!AO91</f>
        <v>0.46500000000000002</v>
      </c>
      <c r="BA660" s="517">
        <f>'Conventional - Gas'!AP91</f>
        <v>0.46500000000000002</v>
      </c>
      <c r="BB660" s="517">
        <f>'Conventional - Gas'!AQ91</f>
        <v>0.46500000000000002</v>
      </c>
      <c r="BC660" s="517">
        <f>'Conventional - Gas'!AR91</f>
        <v>0.46500000000000002</v>
      </c>
      <c r="BD660" s="517">
        <f>'Conventional - Gas'!AS91</f>
        <v>0.46500000000000002</v>
      </c>
      <c r="BE660" s="517">
        <f>'Conventional - Gas'!AT91</f>
        <v>0.46500000000000002</v>
      </c>
      <c r="BF660" s="517">
        <f>'Conventional - Gas'!AU91</f>
        <v>0.46500000000000002</v>
      </c>
      <c r="BG660" s="517">
        <f>'Conventional - Gas'!AV91</f>
        <v>0.46500000000000002</v>
      </c>
    </row>
    <row r="661" spans="1:59" ht="15.75" thickBot="1">
      <c r="B661" s="875"/>
      <c r="D661" s="802"/>
      <c r="E661" s="515" t="str">
        <f>'Conventional - Gas'!K92</f>
        <v>Gas-CC - High</v>
      </c>
      <c r="F661" s="521"/>
      <c r="G661" s="521"/>
      <c r="H661" s="521"/>
      <c r="I661" s="521"/>
      <c r="J661" s="521"/>
      <c r="K661" s="521"/>
      <c r="L661" s="521"/>
      <c r="M661" s="521"/>
      <c r="N661" s="521"/>
      <c r="O661" s="521"/>
      <c r="P661" s="521"/>
      <c r="Q661" s="521"/>
      <c r="R661" s="521"/>
      <c r="S661" s="518"/>
      <c r="T661" s="518"/>
      <c r="U661" s="518"/>
      <c r="V661" s="518"/>
      <c r="W661" s="518">
        <f>'Conventional - Gas'!L92</f>
        <v>0.46500000000000002</v>
      </c>
      <c r="X661" s="518">
        <f>'Conventional - Gas'!M92</f>
        <v>0.46500000000000002</v>
      </c>
      <c r="Y661" s="518">
        <f>'Conventional - Gas'!N92</f>
        <v>0.46500000000000002</v>
      </c>
      <c r="Z661" s="518">
        <f>'Conventional - Gas'!O92</f>
        <v>0.46500000000000002</v>
      </c>
      <c r="AA661" s="518">
        <f>'Conventional - Gas'!P92</f>
        <v>0.46500000000000002</v>
      </c>
      <c r="AB661" s="518">
        <f>'Conventional - Gas'!Q92</f>
        <v>0.46500000000000002</v>
      </c>
      <c r="AC661" s="518">
        <f>'Conventional - Gas'!R92</f>
        <v>0.46500000000000002</v>
      </c>
      <c r="AD661" s="518">
        <f>'Conventional - Gas'!S92</f>
        <v>0.46500000000000002</v>
      </c>
      <c r="AE661" s="518">
        <f>'Conventional - Gas'!T92</f>
        <v>0.46500000000000002</v>
      </c>
      <c r="AF661" s="518">
        <f>'Conventional - Gas'!U92</f>
        <v>0.46500000000000002</v>
      </c>
      <c r="AG661" s="518">
        <f>'Conventional - Gas'!V92</f>
        <v>0.46500000000000002</v>
      </c>
      <c r="AH661" s="518">
        <f>'Conventional - Gas'!W92</f>
        <v>0.46500000000000002</v>
      </c>
      <c r="AI661" s="518">
        <f>'Conventional - Gas'!X92</f>
        <v>0.46500000000000002</v>
      </c>
      <c r="AJ661" s="518">
        <f>'Conventional - Gas'!Y92</f>
        <v>0.46500000000000002</v>
      </c>
      <c r="AK661" s="518">
        <f>'Conventional - Gas'!Z92</f>
        <v>0.46500000000000002</v>
      </c>
      <c r="AL661" s="518">
        <f>'Conventional - Gas'!AA92</f>
        <v>0.46500000000000002</v>
      </c>
      <c r="AM661" s="518">
        <f>'Conventional - Gas'!AB92</f>
        <v>0.46500000000000002</v>
      </c>
      <c r="AN661" s="518">
        <f>'Conventional - Gas'!AC92</f>
        <v>0.46500000000000002</v>
      </c>
      <c r="AO661" s="518">
        <f>'Conventional - Gas'!AD92</f>
        <v>0.46500000000000002</v>
      </c>
      <c r="AP661" s="518">
        <f>'Conventional - Gas'!AE92</f>
        <v>0.46500000000000002</v>
      </c>
      <c r="AQ661" s="518">
        <f>'Conventional - Gas'!AF92</f>
        <v>0.46500000000000002</v>
      </c>
      <c r="AR661" s="518">
        <f>'Conventional - Gas'!AG92</f>
        <v>0.46500000000000002</v>
      </c>
      <c r="AS661" s="518">
        <f>'Conventional - Gas'!AH92</f>
        <v>0.46500000000000002</v>
      </c>
      <c r="AT661" s="518">
        <f>'Conventional - Gas'!AI92</f>
        <v>0.46500000000000002</v>
      </c>
      <c r="AU661" s="518">
        <f>'Conventional - Gas'!AJ92</f>
        <v>0.46500000000000002</v>
      </c>
      <c r="AV661" s="518">
        <f>'Conventional - Gas'!AK92</f>
        <v>0.46500000000000002</v>
      </c>
      <c r="AW661" s="518">
        <f>'Conventional - Gas'!AL92</f>
        <v>0.46500000000000002</v>
      </c>
      <c r="AX661" s="518">
        <f>'Conventional - Gas'!AM92</f>
        <v>0.46500000000000002</v>
      </c>
      <c r="AY661" s="518">
        <f>'Conventional - Gas'!AN92</f>
        <v>0.46500000000000002</v>
      </c>
      <c r="AZ661" s="518">
        <f>'Conventional - Gas'!AO92</f>
        <v>0.46500000000000002</v>
      </c>
      <c r="BA661" s="518">
        <f>'Conventional - Gas'!AP92</f>
        <v>0.46500000000000002</v>
      </c>
      <c r="BB661" s="518">
        <f>'Conventional - Gas'!AQ92</f>
        <v>0.46500000000000002</v>
      </c>
      <c r="BC661" s="518">
        <f>'Conventional - Gas'!AR92</f>
        <v>0.46500000000000002</v>
      </c>
      <c r="BD661" s="518">
        <f>'Conventional - Gas'!AS92</f>
        <v>0.46500000000000002</v>
      </c>
      <c r="BE661" s="518">
        <f>'Conventional - Gas'!AT92</f>
        <v>0.46500000000000002</v>
      </c>
      <c r="BF661" s="518">
        <f>'Conventional - Gas'!AU92</f>
        <v>0.46500000000000002</v>
      </c>
      <c r="BG661" s="518">
        <f>'Conventional - Gas'!AV92</f>
        <v>0.46500000000000002</v>
      </c>
    </row>
    <row r="662" spans="1:59">
      <c r="B662" s="875"/>
      <c r="D662" s="802"/>
      <c r="E662" s="513" t="str">
        <f>'Conventional - Gas'!K93</f>
        <v>Gas-CC-CCS - Low</v>
      </c>
      <c r="F662" s="521"/>
      <c r="G662" s="521"/>
      <c r="H662" s="521"/>
      <c r="I662" s="521"/>
      <c r="J662" s="521"/>
      <c r="K662" s="521"/>
      <c r="L662" s="521"/>
      <c r="M662" s="521"/>
      <c r="N662" s="521"/>
      <c r="O662" s="521"/>
      <c r="P662" s="521"/>
      <c r="Q662" s="521"/>
      <c r="R662" s="521"/>
      <c r="S662" s="516"/>
      <c r="T662" s="516"/>
      <c r="U662" s="516"/>
      <c r="V662" s="516"/>
      <c r="W662" s="516">
        <f>'Conventional - Gas'!L93</f>
        <v>0.46500000000000002</v>
      </c>
      <c r="X662" s="516">
        <f>'Conventional - Gas'!M93</f>
        <v>0.46500000000000002</v>
      </c>
      <c r="Y662" s="516">
        <f>'Conventional - Gas'!N93</f>
        <v>0.46500000000000002</v>
      </c>
      <c r="Z662" s="516">
        <f>'Conventional - Gas'!O93</f>
        <v>0.46500000000000002</v>
      </c>
      <c r="AA662" s="516">
        <f>'Conventional - Gas'!P93</f>
        <v>0.46500000000000002</v>
      </c>
      <c r="AB662" s="516">
        <f>'Conventional - Gas'!Q93</f>
        <v>0.46500000000000002</v>
      </c>
      <c r="AC662" s="516">
        <f>'Conventional - Gas'!R93</f>
        <v>0.46500000000000002</v>
      </c>
      <c r="AD662" s="516">
        <f>'Conventional - Gas'!S93</f>
        <v>0.46500000000000002</v>
      </c>
      <c r="AE662" s="516">
        <f>'Conventional - Gas'!T93</f>
        <v>0.46500000000000002</v>
      </c>
      <c r="AF662" s="516">
        <f>'Conventional - Gas'!U93</f>
        <v>0.46500000000000002</v>
      </c>
      <c r="AG662" s="516">
        <f>'Conventional - Gas'!V93</f>
        <v>0.46500000000000002</v>
      </c>
      <c r="AH662" s="516">
        <f>'Conventional - Gas'!W93</f>
        <v>0.46500000000000002</v>
      </c>
      <c r="AI662" s="516">
        <f>'Conventional - Gas'!X93</f>
        <v>0.46500000000000002</v>
      </c>
      <c r="AJ662" s="516">
        <f>'Conventional - Gas'!Y93</f>
        <v>0.46500000000000002</v>
      </c>
      <c r="AK662" s="516">
        <f>'Conventional - Gas'!Z93</f>
        <v>0.46500000000000002</v>
      </c>
      <c r="AL662" s="516">
        <f>'Conventional - Gas'!AA93</f>
        <v>0.46500000000000002</v>
      </c>
      <c r="AM662" s="516">
        <f>'Conventional - Gas'!AB93</f>
        <v>0.46500000000000002</v>
      </c>
      <c r="AN662" s="516">
        <f>'Conventional - Gas'!AC93</f>
        <v>0.46500000000000002</v>
      </c>
      <c r="AO662" s="516">
        <f>'Conventional - Gas'!AD93</f>
        <v>0.46500000000000002</v>
      </c>
      <c r="AP662" s="516">
        <f>'Conventional - Gas'!AE93</f>
        <v>0.46500000000000002</v>
      </c>
      <c r="AQ662" s="516">
        <f>'Conventional - Gas'!AF93</f>
        <v>0.46500000000000002</v>
      </c>
      <c r="AR662" s="516">
        <f>'Conventional - Gas'!AG93</f>
        <v>0.46500000000000002</v>
      </c>
      <c r="AS662" s="516">
        <f>'Conventional - Gas'!AH93</f>
        <v>0.46500000000000002</v>
      </c>
      <c r="AT662" s="516">
        <f>'Conventional - Gas'!AI93</f>
        <v>0.46500000000000002</v>
      </c>
      <c r="AU662" s="516">
        <f>'Conventional - Gas'!AJ93</f>
        <v>0.46500000000000002</v>
      </c>
      <c r="AV662" s="516">
        <f>'Conventional - Gas'!AK93</f>
        <v>0.46500000000000002</v>
      </c>
      <c r="AW662" s="516">
        <f>'Conventional - Gas'!AL93</f>
        <v>0.46500000000000002</v>
      </c>
      <c r="AX662" s="516">
        <f>'Conventional - Gas'!AM93</f>
        <v>0.46500000000000002</v>
      </c>
      <c r="AY662" s="516">
        <f>'Conventional - Gas'!AN93</f>
        <v>0.46500000000000002</v>
      </c>
      <c r="AZ662" s="516">
        <f>'Conventional - Gas'!AO93</f>
        <v>0.46500000000000002</v>
      </c>
      <c r="BA662" s="516">
        <f>'Conventional - Gas'!AP93</f>
        <v>0.46500000000000002</v>
      </c>
      <c r="BB662" s="516">
        <f>'Conventional - Gas'!AQ93</f>
        <v>0.46500000000000002</v>
      </c>
      <c r="BC662" s="516">
        <f>'Conventional - Gas'!AR93</f>
        <v>0.46500000000000002</v>
      </c>
      <c r="BD662" s="516">
        <f>'Conventional - Gas'!AS93</f>
        <v>0.46500000000000002</v>
      </c>
      <c r="BE662" s="516">
        <f>'Conventional - Gas'!AT93</f>
        <v>0.46500000000000002</v>
      </c>
      <c r="BF662" s="516">
        <f>'Conventional - Gas'!AU93</f>
        <v>0.46500000000000002</v>
      </c>
      <c r="BG662" s="516">
        <f>'Conventional - Gas'!AV93</f>
        <v>0.46500000000000002</v>
      </c>
    </row>
    <row r="663" spans="1:59" ht="15.75" thickBot="1">
      <c r="B663" s="875"/>
      <c r="D663" s="802"/>
      <c r="E663" s="514" t="str">
        <f>'Conventional - Gas'!K94</f>
        <v>Gas-CC-CCS - Mid</v>
      </c>
      <c r="F663" s="361" t="e">
        <f>'Conventional - Gas'!#REF!</f>
        <v>#REF!</v>
      </c>
      <c r="G663" s="361" t="e">
        <f>'Conventional - Gas'!#REF!</f>
        <v>#REF!</v>
      </c>
      <c r="H663" s="361" t="e">
        <f>'Conventional - Gas'!#REF!</f>
        <v>#REF!</v>
      </c>
      <c r="I663" s="361" t="e">
        <f>'Conventional - Gas'!#REF!</f>
        <v>#REF!</v>
      </c>
      <c r="J663" s="361" t="e">
        <f>'Conventional - Gas'!#REF!</f>
        <v>#REF!</v>
      </c>
      <c r="K663" s="361" t="e">
        <f>'Conventional - Gas'!#REF!</f>
        <v>#REF!</v>
      </c>
      <c r="L663" s="361" t="e">
        <f>'Conventional - Gas'!#REF!</f>
        <v>#REF!</v>
      </c>
      <c r="M663" s="361" t="e">
        <f>'Conventional - Gas'!#REF!</f>
        <v>#REF!</v>
      </c>
      <c r="N663" s="361" t="e">
        <f>'Conventional - Gas'!#REF!</f>
        <v>#REF!</v>
      </c>
      <c r="O663" s="361" t="e">
        <f>'Conventional - Gas'!#REF!</f>
        <v>#REF!</v>
      </c>
      <c r="P663" s="361" t="e">
        <f>'Conventional - Gas'!#REF!</f>
        <v>#REF!</v>
      </c>
      <c r="Q663" s="361" t="e">
        <f>'Conventional - Gas'!#REF!</f>
        <v>#REF!</v>
      </c>
      <c r="R663" s="361" t="e">
        <f>'Conventional - Gas'!#REF!</f>
        <v>#REF!</v>
      </c>
      <c r="S663" s="517"/>
      <c r="T663" s="517"/>
      <c r="U663" s="517"/>
      <c r="V663" s="517">
        <f>'Conventional - Gas'!L14</f>
        <v>0.46500000000000002</v>
      </c>
      <c r="W663" s="517">
        <f>'Conventional - Gas'!L94</f>
        <v>0.46500000000000002</v>
      </c>
      <c r="X663" s="517">
        <f>'Conventional - Gas'!M94</f>
        <v>0.46500000000000002</v>
      </c>
      <c r="Y663" s="517">
        <f>'Conventional - Gas'!N94</f>
        <v>0.46500000000000002</v>
      </c>
      <c r="Z663" s="517">
        <f>'Conventional - Gas'!O94</f>
        <v>0.46500000000000002</v>
      </c>
      <c r="AA663" s="517">
        <f>'Conventional - Gas'!P94</f>
        <v>0.46500000000000002</v>
      </c>
      <c r="AB663" s="517">
        <f>'Conventional - Gas'!Q94</f>
        <v>0.46500000000000002</v>
      </c>
      <c r="AC663" s="517">
        <f>'Conventional - Gas'!R94</f>
        <v>0.46500000000000002</v>
      </c>
      <c r="AD663" s="517">
        <f>'Conventional - Gas'!S94</f>
        <v>0.46500000000000002</v>
      </c>
      <c r="AE663" s="517">
        <f>'Conventional - Gas'!T94</f>
        <v>0.46500000000000002</v>
      </c>
      <c r="AF663" s="517">
        <f>'Conventional - Gas'!U94</f>
        <v>0.46500000000000002</v>
      </c>
      <c r="AG663" s="517">
        <f>'Conventional - Gas'!V94</f>
        <v>0.46500000000000002</v>
      </c>
      <c r="AH663" s="517">
        <f>'Conventional - Gas'!W94</f>
        <v>0.46500000000000002</v>
      </c>
      <c r="AI663" s="517">
        <f>'Conventional - Gas'!X94</f>
        <v>0.46500000000000002</v>
      </c>
      <c r="AJ663" s="517">
        <f>'Conventional - Gas'!Y94</f>
        <v>0.46500000000000002</v>
      </c>
      <c r="AK663" s="517">
        <f>'Conventional - Gas'!Z94</f>
        <v>0.46500000000000002</v>
      </c>
      <c r="AL663" s="517">
        <f>'Conventional - Gas'!AA94</f>
        <v>0.46500000000000002</v>
      </c>
      <c r="AM663" s="517">
        <f>'Conventional - Gas'!AB94</f>
        <v>0.46500000000000002</v>
      </c>
      <c r="AN663" s="517">
        <f>'Conventional - Gas'!AC94</f>
        <v>0.46500000000000002</v>
      </c>
      <c r="AO663" s="517">
        <f>'Conventional - Gas'!AD94</f>
        <v>0.46500000000000002</v>
      </c>
      <c r="AP663" s="517">
        <f>'Conventional - Gas'!AE94</f>
        <v>0.46500000000000002</v>
      </c>
      <c r="AQ663" s="517">
        <f>'Conventional - Gas'!AF94</f>
        <v>0.46500000000000002</v>
      </c>
      <c r="AR663" s="517">
        <f>'Conventional - Gas'!AG94</f>
        <v>0.46500000000000002</v>
      </c>
      <c r="AS663" s="517">
        <f>'Conventional - Gas'!AH94</f>
        <v>0.46500000000000002</v>
      </c>
      <c r="AT663" s="517">
        <f>'Conventional - Gas'!AI94</f>
        <v>0.46500000000000002</v>
      </c>
      <c r="AU663" s="517">
        <f>'Conventional - Gas'!AJ94</f>
        <v>0.46500000000000002</v>
      </c>
      <c r="AV663" s="517">
        <f>'Conventional - Gas'!AK94</f>
        <v>0.46500000000000002</v>
      </c>
      <c r="AW663" s="517">
        <f>'Conventional - Gas'!AL94</f>
        <v>0.46500000000000002</v>
      </c>
      <c r="AX663" s="517">
        <f>'Conventional - Gas'!AM94</f>
        <v>0.46500000000000002</v>
      </c>
      <c r="AY663" s="517">
        <f>'Conventional - Gas'!AN94</f>
        <v>0.46500000000000002</v>
      </c>
      <c r="AZ663" s="517">
        <f>'Conventional - Gas'!AO94</f>
        <v>0.46500000000000002</v>
      </c>
      <c r="BA663" s="517">
        <f>'Conventional - Gas'!AP94</f>
        <v>0.46500000000000002</v>
      </c>
      <c r="BB663" s="517">
        <f>'Conventional - Gas'!AQ94</f>
        <v>0.46500000000000002</v>
      </c>
      <c r="BC663" s="517">
        <f>'Conventional - Gas'!AR94</f>
        <v>0.46500000000000002</v>
      </c>
      <c r="BD663" s="517">
        <f>'Conventional - Gas'!AS94</f>
        <v>0.46500000000000002</v>
      </c>
      <c r="BE663" s="517">
        <f>'Conventional - Gas'!AT94</f>
        <v>0.46500000000000002</v>
      </c>
      <c r="BF663" s="517">
        <f>'Conventional - Gas'!AU94</f>
        <v>0.46500000000000002</v>
      </c>
      <c r="BG663" s="517">
        <f>'Conventional - Gas'!AV94</f>
        <v>0.46500000000000002</v>
      </c>
    </row>
    <row r="664" spans="1:59" ht="16.5" thickTop="1" thickBot="1">
      <c r="B664" s="875"/>
      <c r="D664" s="802"/>
      <c r="E664" s="515" t="str">
        <f>'Conventional - Gas'!K95</f>
        <v>Gas-CC-CCS - High</v>
      </c>
      <c r="F664" s="388"/>
      <c r="G664" s="388"/>
      <c r="H664" s="388"/>
      <c r="I664" s="388"/>
      <c r="J664" s="388"/>
      <c r="K664" s="388"/>
      <c r="L664" s="388"/>
      <c r="M664" s="388"/>
      <c r="N664" s="388"/>
      <c r="O664" s="388"/>
      <c r="P664" s="388"/>
      <c r="Q664" s="388"/>
      <c r="R664" s="388"/>
      <c r="S664" s="518"/>
      <c r="T664" s="518"/>
      <c r="U664" s="518"/>
      <c r="V664" s="518"/>
      <c r="W664" s="518">
        <f>'Conventional - Gas'!L95</f>
        <v>0.46500000000000002</v>
      </c>
      <c r="X664" s="518">
        <f>'Conventional - Gas'!M95</f>
        <v>0.46500000000000002</v>
      </c>
      <c r="Y664" s="518">
        <f>'Conventional - Gas'!N95</f>
        <v>0.46500000000000002</v>
      </c>
      <c r="Z664" s="518">
        <f>'Conventional - Gas'!O95</f>
        <v>0.46500000000000002</v>
      </c>
      <c r="AA664" s="518">
        <f>'Conventional - Gas'!P95</f>
        <v>0.46500000000000002</v>
      </c>
      <c r="AB664" s="518">
        <f>'Conventional - Gas'!Q95</f>
        <v>0.46500000000000002</v>
      </c>
      <c r="AC664" s="518">
        <f>'Conventional - Gas'!R95</f>
        <v>0.46500000000000002</v>
      </c>
      <c r="AD664" s="518">
        <f>'Conventional - Gas'!S95</f>
        <v>0.46500000000000002</v>
      </c>
      <c r="AE664" s="518">
        <f>'Conventional - Gas'!T95</f>
        <v>0.46500000000000002</v>
      </c>
      <c r="AF664" s="518">
        <f>'Conventional - Gas'!U95</f>
        <v>0.46500000000000002</v>
      </c>
      <c r="AG664" s="518">
        <f>'Conventional - Gas'!V95</f>
        <v>0.46500000000000002</v>
      </c>
      <c r="AH664" s="518">
        <f>'Conventional - Gas'!W95</f>
        <v>0.46500000000000002</v>
      </c>
      <c r="AI664" s="518">
        <f>'Conventional - Gas'!X95</f>
        <v>0.46500000000000002</v>
      </c>
      <c r="AJ664" s="518">
        <f>'Conventional - Gas'!Y95</f>
        <v>0.46500000000000002</v>
      </c>
      <c r="AK664" s="518">
        <f>'Conventional - Gas'!Z95</f>
        <v>0.46500000000000002</v>
      </c>
      <c r="AL664" s="518">
        <f>'Conventional - Gas'!AA95</f>
        <v>0.46500000000000002</v>
      </c>
      <c r="AM664" s="518">
        <f>'Conventional - Gas'!AB95</f>
        <v>0.46500000000000002</v>
      </c>
      <c r="AN664" s="518">
        <f>'Conventional - Gas'!AC95</f>
        <v>0.46500000000000002</v>
      </c>
      <c r="AO664" s="518">
        <f>'Conventional - Gas'!AD95</f>
        <v>0.46500000000000002</v>
      </c>
      <c r="AP664" s="518">
        <f>'Conventional - Gas'!AE95</f>
        <v>0.46500000000000002</v>
      </c>
      <c r="AQ664" s="518">
        <f>'Conventional - Gas'!AF95</f>
        <v>0.46500000000000002</v>
      </c>
      <c r="AR664" s="518">
        <f>'Conventional - Gas'!AG95</f>
        <v>0.46500000000000002</v>
      </c>
      <c r="AS664" s="518">
        <f>'Conventional - Gas'!AH95</f>
        <v>0.46500000000000002</v>
      </c>
      <c r="AT664" s="518">
        <f>'Conventional - Gas'!AI95</f>
        <v>0.46500000000000002</v>
      </c>
      <c r="AU664" s="518">
        <f>'Conventional - Gas'!AJ95</f>
        <v>0.46500000000000002</v>
      </c>
      <c r="AV664" s="518">
        <f>'Conventional - Gas'!AK95</f>
        <v>0.46500000000000002</v>
      </c>
      <c r="AW664" s="518">
        <f>'Conventional - Gas'!AL95</f>
        <v>0.46500000000000002</v>
      </c>
      <c r="AX664" s="518">
        <f>'Conventional - Gas'!AM95</f>
        <v>0.46500000000000002</v>
      </c>
      <c r="AY664" s="518">
        <f>'Conventional - Gas'!AN95</f>
        <v>0.46500000000000002</v>
      </c>
      <c r="AZ664" s="518">
        <f>'Conventional - Gas'!AO95</f>
        <v>0.46500000000000002</v>
      </c>
      <c r="BA664" s="518">
        <f>'Conventional - Gas'!AP95</f>
        <v>0.46500000000000002</v>
      </c>
      <c r="BB664" s="518">
        <f>'Conventional - Gas'!AQ95</f>
        <v>0.46500000000000002</v>
      </c>
      <c r="BC664" s="518">
        <f>'Conventional - Gas'!AR95</f>
        <v>0.46500000000000002</v>
      </c>
      <c r="BD664" s="518">
        <f>'Conventional - Gas'!AS95</f>
        <v>0.46500000000000002</v>
      </c>
      <c r="BE664" s="518">
        <f>'Conventional - Gas'!AT95</f>
        <v>0.46500000000000002</v>
      </c>
      <c r="BF664" s="518">
        <f>'Conventional - Gas'!AU95</f>
        <v>0.46500000000000002</v>
      </c>
      <c r="BG664" s="518">
        <f>'Conventional - Gas'!AV95</f>
        <v>0.46500000000000002</v>
      </c>
    </row>
    <row r="665" spans="1:59">
      <c r="A665" s="1"/>
    </row>
    <row r="666" spans="1:59" ht="15.75" thickBot="1">
      <c r="A666" s="1"/>
      <c r="F666" s="1">
        <f t="shared" ref="F666:AN666" si="76">F4</f>
        <v>2000</v>
      </c>
      <c r="G666" s="1">
        <f t="shared" si="76"/>
        <v>2001</v>
      </c>
      <c r="H666" s="1">
        <f t="shared" si="76"/>
        <v>2002</v>
      </c>
      <c r="I666" s="1">
        <f t="shared" si="76"/>
        <v>2003</v>
      </c>
      <c r="J666" s="1">
        <f t="shared" si="76"/>
        <v>2004</v>
      </c>
      <c r="K666" s="1">
        <f t="shared" si="76"/>
        <v>2005</v>
      </c>
      <c r="L666" s="1">
        <f t="shared" si="76"/>
        <v>2006</v>
      </c>
      <c r="M666" s="1">
        <f t="shared" si="76"/>
        <v>2007</v>
      </c>
      <c r="N666" s="1">
        <f t="shared" si="76"/>
        <v>2008</v>
      </c>
      <c r="O666" s="1">
        <f t="shared" si="76"/>
        <v>2009</v>
      </c>
      <c r="P666" s="1">
        <f t="shared" si="76"/>
        <v>2010</v>
      </c>
      <c r="Q666" s="1">
        <f t="shared" si="76"/>
        <v>2011</v>
      </c>
      <c r="R666" s="1">
        <f t="shared" si="76"/>
        <v>2012</v>
      </c>
      <c r="S666" s="24">
        <v>2010</v>
      </c>
      <c r="T666" s="24">
        <v>2011</v>
      </c>
      <c r="U666" s="24">
        <v>2012</v>
      </c>
      <c r="V666" s="1">
        <f t="shared" si="76"/>
        <v>2013</v>
      </c>
      <c r="W666" s="1">
        <f t="shared" si="76"/>
        <v>2014</v>
      </c>
      <c r="X666" s="1">
        <f t="shared" si="76"/>
        <v>2015</v>
      </c>
      <c r="Y666" s="1">
        <f t="shared" si="76"/>
        <v>2016</v>
      </c>
      <c r="Z666" s="1">
        <f t="shared" si="76"/>
        <v>2017</v>
      </c>
      <c r="AA666" s="1">
        <f t="shared" si="76"/>
        <v>2018</v>
      </c>
      <c r="AB666" s="1">
        <f t="shared" si="76"/>
        <v>2019</v>
      </c>
      <c r="AC666" s="1">
        <f t="shared" si="76"/>
        <v>2020</v>
      </c>
      <c r="AD666" s="1">
        <f t="shared" si="76"/>
        <v>2021</v>
      </c>
      <c r="AE666" s="1">
        <f t="shared" si="76"/>
        <v>2022</v>
      </c>
      <c r="AF666" s="1">
        <f t="shared" si="76"/>
        <v>2023</v>
      </c>
      <c r="AG666" s="1">
        <f t="shared" si="76"/>
        <v>2024</v>
      </c>
      <c r="AH666" s="1">
        <f t="shared" si="76"/>
        <v>2025</v>
      </c>
      <c r="AI666" s="1">
        <f t="shared" si="76"/>
        <v>2026</v>
      </c>
      <c r="AJ666" s="1">
        <f t="shared" si="76"/>
        <v>2027</v>
      </c>
      <c r="AK666" s="1">
        <f t="shared" si="76"/>
        <v>2028</v>
      </c>
      <c r="AL666" s="1">
        <f t="shared" si="76"/>
        <v>2029</v>
      </c>
      <c r="AM666" s="1">
        <f t="shared" si="76"/>
        <v>2030</v>
      </c>
      <c r="AN666" s="1">
        <f t="shared" si="76"/>
        <v>2031</v>
      </c>
      <c r="AO666" s="1">
        <f t="shared" ref="AO666:BF666" si="77">AO4</f>
        <v>2032</v>
      </c>
      <c r="AP666" s="1">
        <f t="shared" si="77"/>
        <v>2033</v>
      </c>
      <c r="AQ666" s="1">
        <f t="shared" si="77"/>
        <v>2034</v>
      </c>
      <c r="AR666" s="1">
        <f t="shared" si="77"/>
        <v>2035</v>
      </c>
      <c r="AS666" s="1">
        <f t="shared" si="77"/>
        <v>2036</v>
      </c>
      <c r="AT666" s="1">
        <f t="shared" si="77"/>
        <v>2037</v>
      </c>
      <c r="AU666" s="1">
        <f t="shared" si="77"/>
        <v>2038</v>
      </c>
      <c r="AV666" s="1">
        <f t="shared" si="77"/>
        <v>2039</v>
      </c>
      <c r="AW666" s="1">
        <f t="shared" si="77"/>
        <v>2040</v>
      </c>
      <c r="AX666" s="1">
        <f t="shared" si="77"/>
        <v>2041</v>
      </c>
      <c r="AY666" s="1">
        <f t="shared" si="77"/>
        <v>2042</v>
      </c>
      <c r="AZ666" s="1">
        <f t="shared" si="77"/>
        <v>2043</v>
      </c>
      <c r="BA666" s="1">
        <f t="shared" si="77"/>
        <v>2044</v>
      </c>
      <c r="BB666" s="1">
        <f t="shared" si="77"/>
        <v>2045</v>
      </c>
      <c r="BC666" s="1">
        <f t="shared" si="77"/>
        <v>2046</v>
      </c>
      <c r="BD666" s="1">
        <f t="shared" si="77"/>
        <v>2047</v>
      </c>
      <c r="BE666" s="1">
        <f t="shared" si="77"/>
        <v>2048</v>
      </c>
      <c r="BF666" s="1">
        <f t="shared" si="77"/>
        <v>2049</v>
      </c>
      <c r="BG666" s="1">
        <f t="shared" ref="BG666" si="78">BG4</f>
        <v>2050</v>
      </c>
    </row>
    <row r="667" spans="1:59">
      <c r="A667" s="1"/>
      <c r="B667" s="874" t="s">
        <v>667</v>
      </c>
      <c r="D667" s="802" t="s">
        <v>624</v>
      </c>
      <c r="E667" s="513" t="str">
        <f>'Conventional - Gas'!K147</f>
        <v>Gas-CT - Low</v>
      </c>
      <c r="F667" s="1"/>
      <c r="G667" s="1"/>
      <c r="H667" s="1"/>
      <c r="I667" s="1"/>
      <c r="J667" s="1"/>
      <c r="K667" s="1"/>
      <c r="L667" s="1"/>
      <c r="M667" s="1"/>
      <c r="N667" s="1"/>
      <c r="O667" s="1"/>
      <c r="P667" s="1"/>
      <c r="Q667" s="1"/>
      <c r="R667" s="1"/>
      <c r="S667" s="123"/>
      <c r="T667" s="123"/>
      <c r="U667" s="123"/>
      <c r="V667" s="123"/>
      <c r="W667" s="123">
        <f>'Conventional - Gas'!L147</f>
        <v>7.3</v>
      </c>
      <c r="X667" s="123">
        <f>'Conventional - Gas'!M147</f>
        <v>7.3</v>
      </c>
      <c r="Y667" s="123">
        <f>'Conventional - Gas'!N147</f>
        <v>7.3</v>
      </c>
      <c r="Z667" s="123">
        <f>'Conventional - Gas'!O147</f>
        <v>7.3</v>
      </c>
      <c r="AA667" s="123">
        <f>'Conventional - Gas'!P147</f>
        <v>7.3</v>
      </c>
      <c r="AB667" s="123">
        <f>'Conventional - Gas'!Q147</f>
        <v>7.3</v>
      </c>
      <c r="AC667" s="123">
        <f>'Conventional - Gas'!R147</f>
        <v>7.3</v>
      </c>
      <c r="AD667" s="123">
        <f>'Conventional - Gas'!S147</f>
        <v>7.3</v>
      </c>
      <c r="AE667" s="123">
        <f>'Conventional - Gas'!T147</f>
        <v>7.3</v>
      </c>
      <c r="AF667" s="123">
        <f>'Conventional - Gas'!U147</f>
        <v>7.3</v>
      </c>
      <c r="AG667" s="123">
        <f>'Conventional - Gas'!V147</f>
        <v>7.3</v>
      </c>
      <c r="AH667" s="123">
        <f>'Conventional - Gas'!W147</f>
        <v>7.3</v>
      </c>
      <c r="AI667" s="123">
        <f>'Conventional - Gas'!X147</f>
        <v>7.3</v>
      </c>
      <c r="AJ667" s="123">
        <f>'Conventional - Gas'!Y147</f>
        <v>7.3</v>
      </c>
      <c r="AK667" s="123">
        <f>'Conventional - Gas'!Z147</f>
        <v>7.3</v>
      </c>
      <c r="AL667" s="123">
        <f>'Conventional - Gas'!AA147</f>
        <v>7.3</v>
      </c>
      <c r="AM667" s="123">
        <f>'Conventional - Gas'!AB147</f>
        <v>7.3</v>
      </c>
      <c r="AN667" s="123">
        <f>'Conventional - Gas'!AC147</f>
        <v>7.3</v>
      </c>
      <c r="AO667" s="123">
        <f>'Conventional - Gas'!AD147</f>
        <v>7.3</v>
      </c>
      <c r="AP667" s="123">
        <f>'Conventional - Gas'!AE147</f>
        <v>7.3</v>
      </c>
      <c r="AQ667" s="123">
        <f>'Conventional - Gas'!AF147</f>
        <v>7.3</v>
      </c>
      <c r="AR667" s="123">
        <f>'Conventional - Gas'!AG147</f>
        <v>7.3</v>
      </c>
      <c r="AS667" s="123">
        <f>'Conventional - Gas'!AH147</f>
        <v>7.3</v>
      </c>
      <c r="AT667" s="123">
        <f>'Conventional - Gas'!AI147</f>
        <v>7.3</v>
      </c>
      <c r="AU667" s="123">
        <f>'Conventional - Gas'!AJ147</f>
        <v>7.3</v>
      </c>
      <c r="AV667" s="123">
        <f>'Conventional - Gas'!AK147</f>
        <v>7.3</v>
      </c>
      <c r="AW667" s="123">
        <f>'Conventional - Gas'!AL147</f>
        <v>7.3</v>
      </c>
      <c r="AX667" s="123">
        <f>'Conventional - Gas'!AM147</f>
        <v>7.3</v>
      </c>
      <c r="AY667" s="123">
        <f>'Conventional - Gas'!AN147</f>
        <v>7.3</v>
      </c>
      <c r="AZ667" s="123">
        <f>'Conventional - Gas'!AO147</f>
        <v>7.3</v>
      </c>
      <c r="BA667" s="123">
        <f>'Conventional - Gas'!AP147</f>
        <v>7.3</v>
      </c>
      <c r="BB667" s="123">
        <f>'Conventional - Gas'!AQ147</f>
        <v>7.3</v>
      </c>
      <c r="BC667" s="123">
        <f>'Conventional - Gas'!AR147</f>
        <v>7.3</v>
      </c>
      <c r="BD667" s="123">
        <f>'Conventional - Gas'!AS147</f>
        <v>7.3</v>
      </c>
      <c r="BE667" s="123">
        <f>'Conventional - Gas'!AT147</f>
        <v>7.3</v>
      </c>
      <c r="BF667" s="123">
        <f>'Conventional - Gas'!AU147</f>
        <v>7.3</v>
      </c>
      <c r="BG667" s="123">
        <f>'Conventional - Gas'!AV147</f>
        <v>7.3</v>
      </c>
    </row>
    <row r="668" spans="1:59" ht="14.1" customHeight="1">
      <c r="B668" s="874"/>
      <c r="D668" s="802"/>
      <c r="E668" s="514" t="str">
        <f>'Conventional - Gas'!K148</f>
        <v>Gas-CT - Mid</v>
      </c>
      <c r="F668" s="41" t="e">
        <f>'Conventional - Gas'!#REF!</f>
        <v>#REF!</v>
      </c>
      <c r="G668" s="41" t="e">
        <f>'Conventional - Gas'!#REF!</f>
        <v>#REF!</v>
      </c>
      <c r="H668" s="41" t="e">
        <f>'Conventional - Gas'!#REF!</f>
        <v>#REF!</v>
      </c>
      <c r="I668" s="41" t="e">
        <f>'Conventional - Gas'!#REF!</f>
        <v>#REF!</v>
      </c>
      <c r="J668" s="41" t="e">
        <f>'Conventional - Gas'!#REF!</f>
        <v>#REF!</v>
      </c>
      <c r="K668" s="41" t="e">
        <f>'Conventional - Gas'!#REF!</f>
        <v>#REF!</v>
      </c>
      <c r="L668" s="41" t="e">
        <f>'Conventional - Gas'!#REF!</f>
        <v>#REF!</v>
      </c>
      <c r="M668" s="41" t="e">
        <f>'Conventional - Gas'!#REF!</f>
        <v>#REF!</v>
      </c>
      <c r="N668" s="41" t="e">
        <f>'Conventional - Gas'!#REF!</f>
        <v>#REF!</v>
      </c>
      <c r="O668" s="41" t="e">
        <f>'Conventional - Gas'!#REF!</f>
        <v>#REF!</v>
      </c>
      <c r="P668" s="41" t="e">
        <f>'Conventional - Gas'!#REF!</f>
        <v>#REF!</v>
      </c>
      <c r="Q668" s="41" t="e">
        <f>'Conventional - Gas'!#REF!</f>
        <v>#REF!</v>
      </c>
      <c r="R668" s="41" t="e">
        <f>'Conventional - Gas'!#REF!</f>
        <v>#REF!</v>
      </c>
      <c r="S668" s="124"/>
      <c r="T668" s="124"/>
      <c r="U668" s="124"/>
      <c r="V668" s="124">
        <f>'Conventional - Gas'!L36</f>
        <v>7.3</v>
      </c>
      <c r="W668" s="124">
        <f>'Conventional - Gas'!L148</f>
        <v>7.3</v>
      </c>
      <c r="X668" s="124">
        <f>'Conventional - Gas'!M148</f>
        <v>7.3</v>
      </c>
      <c r="Y668" s="124">
        <f>'Conventional - Gas'!N148</f>
        <v>7.3</v>
      </c>
      <c r="Z668" s="124">
        <f>'Conventional - Gas'!O148</f>
        <v>7.3</v>
      </c>
      <c r="AA668" s="124">
        <f>'Conventional - Gas'!P148</f>
        <v>7.3</v>
      </c>
      <c r="AB668" s="124">
        <f>'Conventional - Gas'!Q148</f>
        <v>7.3</v>
      </c>
      <c r="AC668" s="124">
        <f>'Conventional - Gas'!R148</f>
        <v>7.3</v>
      </c>
      <c r="AD668" s="124">
        <f>'Conventional - Gas'!S148</f>
        <v>7.3</v>
      </c>
      <c r="AE668" s="124">
        <f>'Conventional - Gas'!T148</f>
        <v>7.3</v>
      </c>
      <c r="AF668" s="124">
        <f>'Conventional - Gas'!U148</f>
        <v>7.3</v>
      </c>
      <c r="AG668" s="124">
        <f>'Conventional - Gas'!V148</f>
        <v>7.3</v>
      </c>
      <c r="AH668" s="124">
        <f>'Conventional - Gas'!W148</f>
        <v>7.3</v>
      </c>
      <c r="AI668" s="124">
        <f>'Conventional - Gas'!X148</f>
        <v>7.3</v>
      </c>
      <c r="AJ668" s="124">
        <f>'Conventional - Gas'!Y148</f>
        <v>7.3</v>
      </c>
      <c r="AK668" s="124">
        <f>'Conventional - Gas'!Z148</f>
        <v>7.3</v>
      </c>
      <c r="AL668" s="124">
        <f>'Conventional - Gas'!AA148</f>
        <v>7.3</v>
      </c>
      <c r="AM668" s="124">
        <f>'Conventional - Gas'!AB148</f>
        <v>7.3</v>
      </c>
      <c r="AN668" s="124">
        <f>'Conventional - Gas'!AC148</f>
        <v>7.3</v>
      </c>
      <c r="AO668" s="124">
        <f>'Conventional - Gas'!AD148</f>
        <v>7.3</v>
      </c>
      <c r="AP668" s="124">
        <f>'Conventional - Gas'!AE148</f>
        <v>7.3</v>
      </c>
      <c r="AQ668" s="124">
        <f>'Conventional - Gas'!AF148</f>
        <v>7.3</v>
      </c>
      <c r="AR668" s="124">
        <f>'Conventional - Gas'!AG148</f>
        <v>7.3</v>
      </c>
      <c r="AS668" s="124">
        <f>'Conventional - Gas'!AH148</f>
        <v>7.3</v>
      </c>
      <c r="AT668" s="124">
        <f>'Conventional - Gas'!AI148</f>
        <v>7.3</v>
      </c>
      <c r="AU668" s="124">
        <f>'Conventional - Gas'!AJ148</f>
        <v>7.3</v>
      </c>
      <c r="AV668" s="124">
        <f>'Conventional - Gas'!AK148</f>
        <v>7.3</v>
      </c>
      <c r="AW668" s="124">
        <f>'Conventional - Gas'!AL148</f>
        <v>7.3</v>
      </c>
      <c r="AX668" s="124">
        <f>'Conventional - Gas'!AM148</f>
        <v>7.3</v>
      </c>
      <c r="AY668" s="124">
        <f>'Conventional - Gas'!AN148</f>
        <v>7.3</v>
      </c>
      <c r="AZ668" s="124">
        <f>'Conventional - Gas'!AO148</f>
        <v>7.3</v>
      </c>
      <c r="BA668" s="124">
        <f>'Conventional - Gas'!AP148</f>
        <v>7.3</v>
      </c>
      <c r="BB668" s="124">
        <f>'Conventional - Gas'!AQ148</f>
        <v>7.3</v>
      </c>
      <c r="BC668" s="124">
        <f>'Conventional - Gas'!AR148</f>
        <v>7.3</v>
      </c>
      <c r="BD668" s="124">
        <f>'Conventional - Gas'!AS148</f>
        <v>7.3</v>
      </c>
      <c r="BE668" s="124">
        <f>'Conventional - Gas'!AT148</f>
        <v>7.3</v>
      </c>
      <c r="BF668" s="124">
        <f>'Conventional - Gas'!AU148</f>
        <v>7.3</v>
      </c>
      <c r="BG668" s="124">
        <f>'Conventional - Gas'!AV148</f>
        <v>7.3</v>
      </c>
    </row>
    <row r="669" spans="1:59" ht="14.1" customHeight="1" thickBot="1">
      <c r="B669" s="874"/>
      <c r="D669" s="802"/>
      <c r="E669" s="515" t="str">
        <f>'Conventional - Gas'!K149</f>
        <v>Gas-CT - High</v>
      </c>
      <c r="F669" s="41"/>
      <c r="G669" s="41"/>
      <c r="H669" s="41"/>
      <c r="I669" s="41"/>
      <c r="J669" s="41"/>
      <c r="K669" s="41"/>
      <c r="L669" s="41"/>
      <c r="M669" s="41"/>
      <c r="N669" s="41"/>
      <c r="O669" s="41"/>
      <c r="P669" s="41"/>
      <c r="Q669" s="41"/>
      <c r="R669" s="41"/>
      <c r="S669" s="125"/>
      <c r="T669" s="125"/>
      <c r="U669" s="125"/>
      <c r="V669" s="125"/>
      <c r="W669" s="125">
        <f>'Conventional - Gas'!L149</f>
        <v>7.3</v>
      </c>
      <c r="X669" s="125">
        <f>'Conventional - Gas'!M149</f>
        <v>7.3</v>
      </c>
      <c r="Y669" s="125">
        <f>'Conventional - Gas'!N149</f>
        <v>7.3</v>
      </c>
      <c r="Z669" s="125">
        <f>'Conventional - Gas'!O149</f>
        <v>7.3</v>
      </c>
      <c r="AA669" s="125">
        <f>'Conventional - Gas'!P149</f>
        <v>7.3</v>
      </c>
      <c r="AB669" s="125">
        <f>'Conventional - Gas'!Q149</f>
        <v>7.3</v>
      </c>
      <c r="AC669" s="125">
        <f>'Conventional - Gas'!R149</f>
        <v>7.3</v>
      </c>
      <c r="AD669" s="125">
        <f>'Conventional - Gas'!S149</f>
        <v>7.3</v>
      </c>
      <c r="AE669" s="125">
        <f>'Conventional - Gas'!T149</f>
        <v>7.3</v>
      </c>
      <c r="AF669" s="125">
        <f>'Conventional - Gas'!U149</f>
        <v>7.3</v>
      </c>
      <c r="AG669" s="125">
        <f>'Conventional - Gas'!V149</f>
        <v>7.3</v>
      </c>
      <c r="AH669" s="125">
        <f>'Conventional - Gas'!W149</f>
        <v>7.3</v>
      </c>
      <c r="AI669" s="125">
        <f>'Conventional - Gas'!X149</f>
        <v>7.3</v>
      </c>
      <c r="AJ669" s="125">
        <f>'Conventional - Gas'!Y149</f>
        <v>7.3</v>
      </c>
      <c r="AK669" s="125">
        <f>'Conventional - Gas'!Z149</f>
        <v>7.3</v>
      </c>
      <c r="AL669" s="125">
        <f>'Conventional - Gas'!AA149</f>
        <v>7.3</v>
      </c>
      <c r="AM669" s="125">
        <f>'Conventional - Gas'!AB149</f>
        <v>7.3</v>
      </c>
      <c r="AN669" s="125">
        <f>'Conventional - Gas'!AC149</f>
        <v>7.3</v>
      </c>
      <c r="AO669" s="125">
        <f>'Conventional - Gas'!AD149</f>
        <v>7.3</v>
      </c>
      <c r="AP669" s="125">
        <f>'Conventional - Gas'!AE149</f>
        <v>7.3</v>
      </c>
      <c r="AQ669" s="125">
        <f>'Conventional - Gas'!AF149</f>
        <v>7.3</v>
      </c>
      <c r="AR669" s="125">
        <f>'Conventional - Gas'!AG149</f>
        <v>7.3</v>
      </c>
      <c r="AS669" s="125">
        <f>'Conventional - Gas'!AH149</f>
        <v>7.3</v>
      </c>
      <c r="AT669" s="125">
        <f>'Conventional - Gas'!AI149</f>
        <v>7.3</v>
      </c>
      <c r="AU669" s="125">
        <f>'Conventional - Gas'!AJ149</f>
        <v>7.3</v>
      </c>
      <c r="AV669" s="125">
        <f>'Conventional - Gas'!AK149</f>
        <v>7.3</v>
      </c>
      <c r="AW669" s="125">
        <f>'Conventional - Gas'!AL149</f>
        <v>7.3</v>
      </c>
      <c r="AX669" s="125">
        <f>'Conventional - Gas'!AM149</f>
        <v>7.3</v>
      </c>
      <c r="AY669" s="125">
        <f>'Conventional - Gas'!AN149</f>
        <v>7.3</v>
      </c>
      <c r="AZ669" s="125">
        <f>'Conventional - Gas'!AO149</f>
        <v>7.3</v>
      </c>
      <c r="BA669" s="125">
        <f>'Conventional - Gas'!AP149</f>
        <v>7.3</v>
      </c>
      <c r="BB669" s="125">
        <f>'Conventional - Gas'!AQ149</f>
        <v>7.3</v>
      </c>
      <c r="BC669" s="125">
        <f>'Conventional - Gas'!AR149</f>
        <v>7.3</v>
      </c>
      <c r="BD669" s="125">
        <f>'Conventional - Gas'!AS149</f>
        <v>7.3</v>
      </c>
      <c r="BE669" s="125">
        <f>'Conventional - Gas'!AT149</f>
        <v>7.3</v>
      </c>
      <c r="BF669" s="125">
        <f>'Conventional - Gas'!AU149</f>
        <v>7.3</v>
      </c>
      <c r="BG669" s="125">
        <f>'Conventional - Gas'!AV149</f>
        <v>7.3</v>
      </c>
    </row>
    <row r="670" spans="1:59" ht="14.1" customHeight="1">
      <c r="B670" s="874"/>
      <c r="D670" s="802"/>
      <c r="E670" s="513" t="str">
        <f>'Conventional - Gas'!K150</f>
        <v>Gas-CC - Low</v>
      </c>
      <c r="F670" s="41"/>
      <c r="G670" s="41"/>
      <c r="H670" s="41"/>
      <c r="I670" s="41"/>
      <c r="J670" s="41"/>
      <c r="K670" s="41"/>
      <c r="L670" s="41"/>
      <c r="M670" s="41"/>
      <c r="N670" s="41"/>
      <c r="O670" s="41"/>
      <c r="P670" s="41"/>
      <c r="Q670" s="41"/>
      <c r="R670" s="41"/>
      <c r="S670" s="123"/>
      <c r="T670" s="123"/>
      <c r="U670" s="123"/>
      <c r="V670" s="123"/>
      <c r="W670" s="123">
        <f>'Conventional - Gas'!L150</f>
        <v>14.48</v>
      </c>
      <c r="X670" s="123">
        <f>'Conventional - Gas'!M150</f>
        <v>14.48</v>
      </c>
      <c r="Y670" s="123">
        <f>'Conventional - Gas'!N150</f>
        <v>14.48</v>
      </c>
      <c r="Z670" s="123">
        <f>'Conventional - Gas'!O150</f>
        <v>14.48</v>
      </c>
      <c r="AA670" s="123">
        <f>'Conventional - Gas'!P150</f>
        <v>14.48</v>
      </c>
      <c r="AB670" s="123">
        <f>'Conventional - Gas'!Q150</f>
        <v>14.48</v>
      </c>
      <c r="AC670" s="123">
        <f>'Conventional - Gas'!R150</f>
        <v>14.48</v>
      </c>
      <c r="AD670" s="123">
        <f>'Conventional - Gas'!S150</f>
        <v>14.48</v>
      </c>
      <c r="AE670" s="123">
        <f>'Conventional - Gas'!T150</f>
        <v>14.48</v>
      </c>
      <c r="AF670" s="123">
        <f>'Conventional - Gas'!U150</f>
        <v>14.48</v>
      </c>
      <c r="AG670" s="123">
        <f>'Conventional - Gas'!V150</f>
        <v>14.48</v>
      </c>
      <c r="AH670" s="123">
        <f>'Conventional - Gas'!W150</f>
        <v>14.48</v>
      </c>
      <c r="AI670" s="123">
        <f>'Conventional - Gas'!X150</f>
        <v>14.48</v>
      </c>
      <c r="AJ670" s="123">
        <f>'Conventional - Gas'!Y150</f>
        <v>14.48</v>
      </c>
      <c r="AK670" s="123">
        <f>'Conventional - Gas'!Z150</f>
        <v>14.48</v>
      </c>
      <c r="AL670" s="123">
        <f>'Conventional - Gas'!AA150</f>
        <v>14.48</v>
      </c>
      <c r="AM670" s="123">
        <f>'Conventional - Gas'!AB150</f>
        <v>14.48</v>
      </c>
      <c r="AN670" s="123">
        <f>'Conventional - Gas'!AC150</f>
        <v>14.48</v>
      </c>
      <c r="AO670" s="123">
        <f>'Conventional - Gas'!AD150</f>
        <v>14.48</v>
      </c>
      <c r="AP670" s="123">
        <f>'Conventional - Gas'!AE150</f>
        <v>14.48</v>
      </c>
      <c r="AQ670" s="123">
        <f>'Conventional - Gas'!AF150</f>
        <v>14.48</v>
      </c>
      <c r="AR670" s="123">
        <f>'Conventional - Gas'!AG150</f>
        <v>14.48</v>
      </c>
      <c r="AS670" s="123">
        <f>'Conventional - Gas'!AH150</f>
        <v>14.48</v>
      </c>
      <c r="AT670" s="123">
        <f>'Conventional - Gas'!AI150</f>
        <v>14.48</v>
      </c>
      <c r="AU670" s="123">
        <f>'Conventional - Gas'!AJ150</f>
        <v>14.48</v>
      </c>
      <c r="AV670" s="123">
        <f>'Conventional - Gas'!AK150</f>
        <v>14.48</v>
      </c>
      <c r="AW670" s="123">
        <f>'Conventional - Gas'!AL150</f>
        <v>14.48</v>
      </c>
      <c r="AX670" s="123">
        <f>'Conventional - Gas'!AM150</f>
        <v>14.48</v>
      </c>
      <c r="AY670" s="123">
        <f>'Conventional - Gas'!AN150</f>
        <v>14.48</v>
      </c>
      <c r="AZ670" s="123">
        <f>'Conventional - Gas'!AO150</f>
        <v>14.48</v>
      </c>
      <c r="BA670" s="123">
        <f>'Conventional - Gas'!AP150</f>
        <v>14.48</v>
      </c>
      <c r="BB670" s="123">
        <f>'Conventional - Gas'!AQ150</f>
        <v>14.48</v>
      </c>
      <c r="BC670" s="123">
        <f>'Conventional - Gas'!AR150</f>
        <v>14.48</v>
      </c>
      <c r="BD670" s="123">
        <f>'Conventional - Gas'!AS150</f>
        <v>14.48</v>
      </c>
      <c r="BE670" s="123">
        <f>'Conventional - Gas'!AT150</f>
        <v>14.48</v>
      </c>
      <c r="BF670" s="123">
        <f>'Conventional - Gas'!AU150</f>
        <v>14.48</v>
      </c>
      <c r="BG670" s="123">
        <f>'Conventional - Gas'!AV150</f>
        <v>14.48</v>
      </c>
    </row>
    <row r="671" spans="1:59">
      <c r="B671" s="874"/>
      <c r="D671" s="802"/>
      <c r="E671" s="514" t="str">
        <f>'Conventional - Gas'!K151</f>
        <v>Gas-CC - Mid</v>
      </c>
      <c r="F671" s="41" t="e">
        <f>'Conventional - Gas'!#REF!</f>
        <v>#REF!</v>
      </c>
      <c r="G671" s="41" t="e">
        <f>'Conventional - Gas'!#REF!</f>
        <v>#REF!</v>
      </c>
      <c r="H671" s="41" t="e">
        <f>'Conventional - Gas'!#REF!</f>
        <v>#REF!</v>
      </c>
      <c r="I671" s="41" t="e">
        <f>'Conventional - Gas'!#REF!</f>
        <v>#REF!</v>
      </c>
      <c r="J671" s="41" t="e">
        <f>'Conventional - Gas'!#REF!</f>
        <v>#REF!</v>
      </c>
      <c r="K671" s="41" t="e">
        <f>'Conventional - Gas'!#REF!</f>
        <v>#REF!</v>
      </c>
      <c r="L671" s="41" t="e">
        <f>'Conventional - Gas'!#REF!</f>
        <v>#REF!</v>
      </c>
      <c r="M671" s="41" t="e">
        <f>'Conventional - Gas'!#REF!</f>
        <v>#REF!</v>
      </c>
      <c r="N671" s="41" t="e">
        <f>'Conventional - Gas'!#REF!</f>
        <v>#REF!</v>
      </c>
      <c r="O671" s="41" t="e">
        <f>'Conventional - Gas'!#REF!</f>
        <v>#REF!</v>
      </c>
      <c r="P671" s="41" t="e">
        <f>'Conventional - Gas'!#REF!</f>
        <v>#REF!</v>
      </c>
      <c r="Q671" s="41" t="e">
        <f>'Conventional - Gas'!#REF!</f>
        <v>#REF!</v>
      </c>
      <c r="R671" s="41" t="e">
        <f>'Conventional - Gas'!#REF!</f>
        <v>#REF!</v>
      </c>
      <c r="S671" s="124"/>
      <c r="T671" s="124"/>
      <c r="U671" s="124"/>
      <c r="V671" s="124">
        <f>'Conventional - Gas'!L37</f>
        <v>14.48</v>
      </c>
      <c r="W671" s="124">
        <f>'Conventional - Gas'!L151</f>
        <v>14.48</v>
      </c>
      <c r="X671" s="124">
        <f>'Conventional - Gas'!M151</f>
        <v>14.48</v>
      </c>
      <c r="Y671" s="124">
        <f>'Conventional - Gas'!N151</f>
        <v>14.48</v>
      </c>
      <c r="Z671" s="124">
        <f>'Conventional - Gas'!O151</f>
        <v>14.48</v>
      </c>
      <c r="AA671" s="124">
        <f>'Conventional - Gas'!P151</f>
        <v>14.48</v>
      </c>
      <c r="AB671" s="124">
        <f>'Conventional - Gas'!Q151</f>
        <v>14.48</v>
      </c>
      <c r="AC671" s="124">
        <f>'Conventional - Gas'!R151</f>
        <v>14.48</v>
      </c>
      <c r="AD671" s="124">
        <f>'Conventional - Gas'!S151</f>
        <v>14.48</v>
      </c>
      <c r="AE671" s="124">
        <f>'Conventional - Gas'!T151</f>
        <v>14.48</v>
      </c>
      <c r="AF671" s="124">
        <f>'Conventional - Gas'!U151</f>
        <v>14.48</v>
      </c>
      <c r="AG671" s="124">
        <f>'Conventional - Gas'!V151</f>
        <v>14.48</v>
      </c>
      <c r="AH671" s="124">
        <f>'Conventional - Gas'!W151</f>
        <v>14.48</v>
      </c>
      <c r="AI671" s="124">
        <f>'Conventional - Gas'!X151</f>
        <v>14.48</v>
      </c>
      <c r="AJ671" s="124">
        <f>'Conventional - Gas'!Y151</f>
        <v>14.48</v>
      </c>
      <c r="AK671" s="124">
        <f>'Conventional - Gas'!Z151</f>
        <v>14.48</v>
      </c>
      <c r="AL671" s="124">
        <f>'Conventional - Gas'!AA151</f>
        <v>14.48</v>
      </c>
      <c r="AM671" s="124">
        <f>'Conventional - Gas'!AB151</f>
        <v>14.48</v>
      </c>
      <c r="AN671" s="124">
        <f>'Conventional - Gas'!AC151</f>
        <v>14.48</v>
      </c>
      <c r="AO671" s="124">
        <f>'Conventional - Gas'!AD151</f>
        <v>14.48</v>
      </c>
      <c r="AP671" s="124">
        <f>'Conventional - Gas'!AE151</f>
        <v>14.48</v>
      </c>
      <c r="AQ671" s="124">
        <f>'Conventional - Gas'!AF151</f>
        <v>14.48</v>
      </c>
      <c r="AR671" s="124">
        <f>'Conventional - Gas'!AG151</f>
        <v>14.48</v>
      </c>
      <c r="AS671" s="124">
        <f>'Conventional - Gas'!AH151</f>
        <v>14.48</v>
      </c>
      <c r="AT671" s="124">
        <f>'Conventional - Gas'!AI151</f>
        <v>14.48</v>
      </c>
      <c r="AU671" s="124">
        <f>'Conventional - Gas'!AJ151</f>
        <v>14.48</v>
      </c>
      <c r="AV671" s="124">
        <f>'Conventional - Gas'!AK151</f>
        <v>14.48</v>
      </c>
      <c r="AW671" s="124">
        <f>'Conventional - Gas'!AL151</f>
        <v>14.48</v>
      </c>
      <c r="AX671" s="124">
        <f>'Conventional - Gas'!AM151</f>
        <v>14.48</v>
      </c>
      <c r="AY671" s="124">
        <f>'Conventional - Gas'!AN151</f>
        <v>14.48</v>
      </c>
      <c r="AZ671" s="124">
        <f>'Conventional - Gas'!AO151</f>
        <v>14.48</v>
      </c>
      <c r="BA671" s="124">
        <f>'Conventional - Gas'!AP151</f>
        <v>14.48</v>
      </c>
      <c r="BB671" s="124">
        <f>'Conventional - Gas'!AQ151</f>
        <v>14.48</v>
      </c>
      <c r="BC671" s="124">
        <f>'Conventional - Gas'!AR151</f>
        <v>14.48</v>
      </c>
      <c r="BD671" s="124">
        <f>'Conventional - Gas'!AS151</f>
        <v>14.48</v>
      </c>
      <c r="BE671" s="124">
        <f>'Conventional - Gas'!AT151</f>
        <v>14.48</v>
      </c>
      <c r="BF671" s="124">
        <f>'Conventional - Gas'!AU151</f>
        <v>14.48</v>
      </c>
      <c r="BG671" s="124">
        <f>'Conventional - Gas'!AV151</f>
        <v>14.48</v>
      </c>
    </row>
    <row r="672" spans="1:59" ht="15.75" thickBot="1">
      <c r="B672" s="874"/>
      <c r="D672" s="802"/>
      <c r="E672" s="515" t="str">
        <f>'Conventional - Gas'!K152</f>
        <v>Gas-CC - High</v>
      </c>
      <c r="F672" s="41"/>
      <c r="G672" s="41"/>
      <c r="H672" s="41"/>
      <c r="I672" s="41"/>
      <c r="J672" s="41"/>
      <c r="K672" s="41"/>
      <c r="L672" s="41"/>
      <c r="M672" s="41"/>
      <c r="N672" s="41"/>
      <c r="O672" s="41"/>
      <c r="P672" s="41"/>
      <c r="Q672" s="41"/>
      <c r="R672" s="41"/>
      <c r="S672" s="125"/>
      <c r="T672" s="125"/>
      <c r="U672" s="125"/>
      <c r="V672" s="125"/>
      <c r="W672" s="125">
        <f>'Conventional - Gas'!L152</f>
        <v>14.48</v>
      </c>
      <c r="X672" s="125">
        <f>'Conventional - Gas'!M152</f>
        <v>14.48</v>
      </c>
      <c r="Y672" s="125">
        <f>'Conventional - Gas'!N152</f>
        <v>14.48</v>
      </c>
      <c r="Z672" s="125">
        <f>'Conventional - Gas'!O152</f>
        <v>14.48</v>
      </c>
      <c r="AA672" s="125">
        <f>'Conventional - Gas'!P152</f>
        <v>14.48</v>
      </c>
      <c r="AB672" s="125">
        <f>'Conventional - Gas'!Q152</f>
        <v>14.48</v>
      </c>
      <c r="AC672" s="125">
        <f>'Conventional - Gas'!R152</f>
        <v>14.48</v>
      </c>
      <c r="AD672" s="125">
        <f>'Conventional - Gas'!S152</f>
        <v>14.48</v>
      </c>
      <c r="AE672" s="125">
        <f>'Conventional - Gas'!T152</f>
        <v>14.48</v>
      </c>
      <c r="AF672" s="125">
        <f>'Conventional - Gas'!U152</f>
        <v>14.48</v>
      </c>
      <c r="AG672" s="125">
        <f>'Conventional - Gas'!V152</f>
        <v>14.48</v>
      </c>
      <c r="AH672" s="125">
        <f>'Conventional - Gas'!W152</f>
        <v>14.48</v>
      </c>
      <c r="AI672" s="125">
        <f>'Conventional - Gas'!X152</f>
        <v>14.48</v>
      </c>
      <c r="AJ672" s="125">
        <f>'Conventional - Gas'!Y152</f>
        <v>14.48</v>
      </c>
      <c r="AK672" s="125">
        <f>'Conventional - Gas'!Z152</f>
        <v>14.48</v>
      </c>
      <c r="AL672" s="125">
        <f>'Conventional - Gas'!AA152</f>
        <v>14.48</v>
      </c>
      <c r="AM672" s="125">
        <f>'Conventional - Gas'!AB152</f>
        <v>14.48</v>
      </c>
      <c r="AN672" s="125">
        <f>'Conventional - Gas'!AC152</f>
        <v>14.48</v>
      </c>
      <c r="AO672" s="125">
        <f>'Conventional - Gas'!AD152</f>
        <v>14.48</v>
      </c>
      <c r="AP672" s="125">
        <f>'Conventional - Gas'!AE152</f>
        <v>14.48</v>
      </c>
      <c r="AQ672" s="125">
        <f>'Conventional - Gas'!AF152</f>
        <v>14.48</v>
      </c>
      <c r="AR672" s="125">
        <f>'Conventional - Gas'!AG152</f>
        <v>14.48</v>
      </c>
      <c r="AS672" s="125">
        <f>'Conventional - Gas'!AH152</f>
        <v>14.48</v>
      </c>
      <c r="AT672" s="125">
        <f>'Conventional - Gas'!AI152</f>
        <v>14.48</v>
      </c>
      <c r="AU672" s="125">
        <f>'Conventional - Gas'!AJ152</f>
        <v>14.48</v>
      </c>
      <c r="AV672" s="125">
        <f>'Conventional - Gas'!AK152</f>
        <v>14.48</v>
      </c>
      <c r="AW672" s="125">
        <f>'Conventional - Gas'!AL152</f>
        <v>14.48</v>
      </c>
      <c r="AX672" s="125">
        <f>'Conventional - Gas'!AM152</f>
        <v>14.48</v>
      </c>
      <c r="AY672" s="125">
        <f>'Conventional - Gas'!AN152</f>
        <v>14.48</v>
      </c>
      <c r="AZ672" s="125">
        <f>'Conventional - Gas'!AO152</f>
        <v>14.48</v>
      </c>
      <c r="BA672" s="125">
        <f>'Conventional - Gas'!AP152</f>
        <v>14.48</v>
      </c>
      <c r="BB672" s="125">
        <f>'Conventional - Gas'!AQ152</f>
        <v>14.48</v>
      </c>
      <c r="BC672" s="125">
        <f>'Conventional - Gas'!AR152</f>
        <v>14.48</v>
      </c>
      <c r="BD672" s="125">
        <f>'Conventional - Gas'!AS152</f>
        <v>14.48</v>
      </c>
      <c r="BE672" s="125">
        <f>'Conventional - Gas'!AT152</f>
        <v>14.48</v>
      </c>
      <c r="BF672" s="125">
        <f>'Conventional - Gas'!AU152</f>
        <v>14.48</v>
      </c>
      <c r="BG672" s="125">
        <f>'Conventional - Gas'!AV152</f>
        <v>14.48</v>
      </c>
    </row>
    <row r="673" spans="1:59">
      <c r="B673" s="874"/>
      <c r="D673" s="802"/>
      <c r="E673" s="513" t="str">
        <f>'Conventional - Gas'!K153</f>
        <v>Gas-CC-CCS - Low</v>
      </c>
      <c r="F673" s="41"/>
      <c r="G673" s="41"/>
      <c r="H673" s="41"/>
      <c r="I673" s="41"/>
      <c r="J673" s="41"/>
      <c r="K673" s="41"/>
      <c r="L673" s="41"/>
      <c r="M673" s="41"/>
      <c r="N673" s="41"/>
      <c r="O673" s="41"/>
      <c r="P673" s="41"/>
      <c r="Q673" s="41"/>
      <c r="R673" s="41"/>
      <c r="S673" s="123"/>
      <c r="T673" s="123"/>
      <c r="U673" s="123"/>
      <c r="V673" s="123"/>
      <c r="W673" s="123">
        <f>'Conventional - Gas'!L153</f>
        <v>32.270000000000003</v>
      </c>
      <c r="X673" s="123">
        <f>'Conventional - Gas'!M153</f>
        <v>32.270000000000003</v>
      </c>
      <c r="Y673" s="123">
        <f>'Conventional - Gas'!N153</f>
        <v>32.270000000000003</v>
      </c>
      <c r="Z673" s="123">
        <f>'Conventional - Gas'!O153</f>
        <v>32.270000000000003</v>
      </c>
      <c r="AA673" s="123">
        <f>'Conventional - Gas'!P153</f>
        <v>32.270000000000003</v>
      </c>
      <c r="AB673" s="123">
        <f>'Conventional - Gas'!Q153</f>
        <v>32.270000000000003</v>
      </c>
      <c r="AC673" s="123">
        <f>'Conventional - Gas'!R153</f>
        <v>32.270000000000003</v>
      </c>
      <c r="AD673" s="123">
        <f>'Conventional - Gas'!S153</f>
        <v>32.270000000000003</v>
      </c>
      <c r="AE673" s="123">
        <f>'Conventional - Gas'!T153</f>
        <v>32.270000000000003</v>
      </c>
      <c r="AF673" s="123">
        <f>'Conventional - Gas'!U153</f>
        <v>32.270000000000003</v>
      </c>
      <c r="AG673" s="123">
        <f>'Conventional - Gas'!V153</f>
        <v>32.270000000000003</v>
      </c>
      <c r="AH673" s="123">
        <f>'Conventional - Gas'!W153</f>
        <v>32.270000000000003</v>
      </c>
      <c r="AI673" s="123">
        <f>'Conventional - Gas'!X153</f>
        <v>32.270000000000003</v>
      </c>
      <c r="AJ673" s="123">
        <f>'Conventional - Gas'!Y153</f>
        <v>32.270000000000003</v>
      </c>
      <c r="AK673" s="123">
        <f>'Conventional - Gas'!Z153</f>
        <v>32.270000000000003</v>
      </c>
      <c r="AL673" s="123">
        <f>'Conventional - Gas'!AA153</f>
        <v>32.270000000000003</v>
      </c>
      <c r="AM673" s="123">
        <f>'Conventional - Gas'!AB153</f>
        <v>32.270000000000003</v>
      </c>
      <c r="AN673" s="123">
        <f>'Conventional - Gas'!AC153</f>
        <v>32.270000000000003</v>
      </c>
      <c r="AO673" s="123">
        <f>'Conventional - Gas'!AD153</f>
        <v>32.270000000000003</v>
      </c>
      <c r="AP673" s="123">
        <f>'Conventional - Gas'!AE153</f>
        <v>32.270000000000003</v>
      </c>
      <c r="AQ673" s="123">
        <f>'Conventional - Gas'!AF153</f>
        <v>32.270000000000003</v>
      </c>
      <c r="AR673" s="123">
        <f>'Conventional - Gas'!AG153</f>
        <v>32.270000000000003</v>
      </c>
      <c r="AS673" s="123">
        <f>'Conventional - Gas'!AH153</f>
        <v>32.270000000000003</v>
      </c>
      <c r="AT673" s="123">
        <f>'Conventional - Gas'!AI153</f>
        <v>32.270000000000003</v>
      </c>
      <c r="AU673" s="123">
        <f>'Conventional - Gas'!AJ153</f>
        <v>32.270000000000003</v>
      </c>
      <c r="AV673" s="123">
        <f>'Conventional - Gas'!AK153</f>
        <v>32.270000000000003</v>
      </c>
      <c r="AW673" s="123">
        <f>'Conventional - Gas'!AL153</f>
        <v>32.270000000000003</v>
      </c>
      <c r="AX673" s="123">
        <f>'Conventional - Gas'!AM153</f>
        <v>32.270000000000003</v>
      </c>
      <c r="AY673" s="123">
        <f>'Conventional - Gas'!AN153</f>
        <v>32.270000000000003</v>
      </c>
      <c r="AZ673" s="123">
        <f>'Conventional - Gas'!AO153</f>
        <v>32.270000000000003</v>
      </c>
      <c r="BA673" s="123">
        <f>'Conventional - Gas'!AP153</f>
        <v>32.270000000000003</v>
      </c>
      <c r="BB673" s="123">
        <f>'Conventional - Gas'!AQ153</f>
        <v>32.270000000000003</v>
      </c>
      <c r="BC673" s="123">
        <f>'Conventional - Gas'!AR153</f>
        <v>32.270000000000003</v>
      </c>
      <c r="BD673" s="123">
        <f>'Conventional - Gas'!AS153</f>
        <v>32.270000000000003</v>
      </c>
      <c r="BE673" s="123">
        <f>'Conventional - Gas'!AT153</f>
        <v>32.270000000000003</v>
      </c>
      <c r="BF673" s="123">
        <f>'Conventional - Gas'!AU153</f>
        <v>32.270000000000003</v>
      </c>
      <c r="BG673" s="123">
        <f>'Conventional - Gas'!AV153</f>
        <v>32.270000000000003</v>
      </c>
    </row>
    <row r="674" spans="1:59">
      <c r="B674" s="874"/>
      <c r="D674" s="802"/>
      <c r="E674" s="514" t="str">
        <f>'Conventional - Gas'!K154</f>
        <v>Gas-CC-CCS - Mid</v>
      </c>
      <c r="F674" s="41" t="e">
        <f>'Conventional - Gas'!#REF!</f>
        <v>#REF!</v>
      </c>
      <c r="G674" s="41" t="e">
        <f>'Conventional - Gas'!#REF!</f>
        <v>#REF!</v>
      </c>
      <c r="H674" s="41" t="e">
        <f>'Conventional - Gas'!#REF!</f>
        <v>#REF!</v>
      </c>
      <c r="I674" s="41" t="e">
        <f>'Conventional - Gas'!#REF!</f>
        <v>#REF!</v>
      </c>
      <c r="J674" s="41" t="e">
        <f>'Conventional - Gas'!#REF!</f>
        <v>#REF!</v>
      </c>
      <c r="K674" s="41" t="e">
        <f>'Conventional - Gas'!#REF!</f>
        <v>#REF!</v>
      </c>
      <c r="L674" s="41" t="e">
        <f>'Conventional - Gas'!#REF!</f>
        <v>#REF!</v>
      </c>
      <c r="M674" s="41" t="e">
        <f>'Conventional - Gas'!#REF!</f>
        <v>#REF!</v>
      </c>
      <c r="N674" s="41" t="e">
        <f>'Conventional - Gas'!#REF!</f>
        <v>#REF!</v>
      </c>
      <c r="O674" s="41" t="e">
        <f>'Conventional - Gas'!#REF!</f>
        <v>#REF!</v>
      </c>
      <c r="P674" s="41" t="e">
        <f>'Conventional - Gas'!#REF!</f>
        <v>#REF!</v>
      </c>
      <c r="Q674" s="41" t="e">
        <f>'Conventional - Gas'!#REF!</f>
        <v>#REF!</v>
      </c>
      <c r="R674" s="41" t="e">
        <f>'Conventional - Gas'!#REF!</f>
        <v>#REF!</v>
      </c>
      <c r="S674" s="124"/>
      <c r="T674" s="124"/>
      <c r="U674" s="124"/>
      <c r="V674" s="124">
        <f>'Conventional - Gas'!L38</f>
        <v>32.270000000000003</v>
      </c>
      <c r="W674" s="124">
        <f>'Conventional - Gas'!L154</f>
        <v>32.270000000000003</v>
      </c>
      <c r="X674" s="124">
        <f>'Conventional - Gas'!M154</f>
        <v>32.270000000000003</v>
      </c>
      <c r="Y674" s="124">
        <f>'Conventional - Gas'!N154</f>
        <v>32.270000000000003</v>
      </c>
      <c r="Z674" s="124">
        <f>'Conventional - Gas'!O154</f>
        <v>32.270000000000003</v>
      </c>
      <c r="AA674" s="124">
        <f>'Conventional - Gas'!P154</f>
        <v>32.270000000000003</v>
      </c>
      <c r="AB674" s="124">
        <f>'Conventional - Gas'!Q154</f>
        <v>32.270000000000003</v>
      </c>
      <c r="AC674" s="124">
        <f>'Conventional - Gas'!R154</f>
        <v>32.270000000000003</v>
      </c>
      <c r="AD674" s="124">
        <f>'Conventional - Gas'!S154</f>
        <v>32.270000000000003</v>
      </c>
      <c r="AE674" s="124">
        <f>'Conventional - Gas'!T154</f>
        <v>32.270000000000003</v>
      </c>
      <c r="AF674" s="124">
        <f>'Conventional - Gas'!U154</f>
        <v>32.270000000000003</v>
      </c>
      <c r="AG674" s="124">
        <f>'Conventional - Gas'!V154</f>
        <v>32.270000000000003</v>
      </c>
      <c r="AH674" s="124">
        <f>'Conventional - Gas'!W154</f>
        <v>32.270000000000003</v>
      </c>
      <c r="AI674" s="124">
        <f>'Conventional - Gas'!X154</f>
        <v>32.270000000000003</v>
      </c>
      <c r="AJ674" s="124">
        <f>'Conventional - Gas'!Y154</f>
        <v>32.270000000000003</v>
      </c>
      <c r="AK674" s="124">
        <f>'Conventional - Gas'!Z154</f>
        <v>32.270000000000003</v>
      </c>
      <c r="AL674" s="124">
        <f>'Conventional - Gas'!AA154</f>
        <v>32.270000000000003</v>
      </c>
      <c r="AM674" s="124">
        <f>'Conventional - Gas'!AB154</f>
        <v>32.270000000000003</v>
      </c>
      <c r="AN674" s="124">
        <f>'Conventional - Gas'!AC154</f>
        <v>32.270000000000003</v>
      </c>
      <c r="AO674" s="124">
        <f>'Conventional - Gas'!AD154</f>
        <v>32.270000000000003</v>
      </c>
      <c r="AP674" s="124">
        <f>'Conventional - Gas'!AE154</f>
        <v>32.270000000000003</v>
      </c>
      <c r="AQ674" s="124">
        <f>'Conventional - Gas'!AF154</f>
        <v>32.270000000000003</v>
      </c>
      <c r="AR674" s="124">
        <f>'Conventional - Gas'!AG154</f>
        <v>32.270000000000003</v>
      </c>
      <c r="AS674" s="124">
        <f>'Conventional - Gas'!AH154</f>
        <v>32.270000000000003</v>
      </c>
      <c r="AT674" s="124">
        <f>'Conventional - Gas'!AI154</f>
        <v>32.270000000000003</v>
      </c>
      <c r="AU674" s="124">
        <f>'Conventional - Gas'!AJ154</f>
        <v>32.270000000000003</v>
      </c>
      <c r="AV674" s="124">
        <f>'Conventional - Gas'!AK154</f>
        <v>32.270000000000003</v>
      </c>
      <c r="AW674" s="124">
        <f>'Conventional - Gas'!AL154</f>
        <v>32.270000000000003</v>
      </c>
      <c r="AX674" s="124">
        <f>'Conventional - Gas'!AM154</f>
        <v>32.270000000000003</v>
      </c>
      <c r="AY674" s="124">
        <f>'Conventional - Gas'!AN154</f>
        <v>32.270000000000003</v>
      </c>
      <c r="AZ674" s="124">
        <f>'Conventional - Gas'!AO154</f>
        <v>32.270000000000003</v>
      </c>
      <c r="BA674" s="124">
        <f>'Conventional - Gas'!AP154</f>
        <v>32.270000000000003</v>
      </c>
      <c r="BB674" s="124">
        <f>'Conventional - Gas'!AQ154</f>
        <v>32.270000000000003</v>
      </c>
      <c r="BC674" s="124">
        <f>'Conventional - Gas'!AR154</f>
        <v>32.270000000000003</v>
      </c>
      <c r="BD674" s="124">
        <f>'Conventional - Gas'!AS154</f>
        <v>32.270000000000003</v>
      </c>
      <c r="BE674" s="124">
        <f>'Conventional - Gas'!AT154</f>
        <v>32.270000000000003</v>
      </c>
      <c r="BF674" s="124">
        <f>'Conventional - Gas'!AU154</f>
        <v>32.270000000000003</v>
      </c>
      <c r="BG674" s="124">
        <f>'Conventional - Gas'!AV154</f>
        <v>32.270000000000003</v>
      </c>
    </row>
    <row r="675" spans="1:59" ht="15.75" thickBot="1">
      <c r="B675" s="874"/>
      <c r="D675" s="802"/>
      <c r="E675" s="515" t="str">
        <f>'Conventional - Gas'!K155</f>
        <v>Gas-CC-CCS - High</v>
      </c>
      <c r="F675" s="387"/>
      <c r="G675" s="387"/>
      <c r="H675" s="387"/>
      <c r="I675" s="387"/>
      <c r="J675" s="387"/>
      <c r="K675" s="387"/>
      <c r="L675" s="387"/>
      <c r="M675" s="387"/>
      <c r="N675" s="387"/>
      <c r="O675" s="387"/>
      <c r="P675" s="387"/>
      <c r="Q675" s="387"/>
      <c r="R675" s="387"/>
      <c r="S675" s="125"/>
      <c r="T675" s="125"/>
      <c r="U675" s="125"/>
      <c r="V675" s="125"/>
      <c r="W675" s="125">
        <f>'Conventional - Gas'!L155</f>
        <v>32.270000000000003</v>
      </c>
      <c r="X675" s="125">
        <f>'Conventional - Gas'!M155</f>
        <v>32.270000000000003</v>
      </c>
      <c r="Y675" s="125">
        <f>'Conventional - Gas'!N155</f>
        <v>32.270000000000003</v>
      </c>
      <c r="Z675" s="125">
        <f>'Conventional - Gas'!O155</f>
        <v>32.270000000000003</v>
      </c>
      <c r="AA675" s="125">
        <f>'Conventional - Gas'!P155</f>
        <v>32.270000000000003</v>
      </c>
      <c r="AB675" s="125">
        <f>'Conventional - Gas'!Q155</f>
        <v>32.270000000000003</v>
      </c>
      <c r="AC675" s="125">
        <f>'Conventional - Gas'!R155</f>
        <v>32.270000000000003</v>
      </c>
      <c r="AD675" s="125">
        <f>'Conventional - Gas'!S155</f>
        <v>32.270000000000003</v>
      </c>
      <c r="AE675" s="125">
        <f>'Conventional - Gas'!T155</f>
        <v>32.270000000000003</v>
      </c>
      <c r="AF675" s="125">
        <f>'Conventional - Gas'!U155</f>
        <v>32.270000000000003</v>
      </c>
      <c r="AG675" s="125">
        <f>'Conventional - Gas'!V155</f>
        <v>32.270000000000003</v>
      </c>
      <c r="AH675" s="125">
        <f>'Conventional - Gas'!W155</f>
        <v>32.270000000000003</v>
      </c>
      <c r="AI675" s="125">
        <f>'Conventional - Gas'!X155</f>
        <v>32.270000000000003</v>
      </c>
      <c r="AJ675" s="125">
        <f>'Conventional - Gas'!Y155</f>
        <v>32.270000000000003</v>
      </c>
      <c r="AK675" s="125">
        <f>'Conventional - Gas'!Z155</f>
        <v>32.270000000000003</v>
      </c>
      <c r="AL675" s="125">
        <f>'Conventional - Gas'!AA155</f>
        <v>32.270000000000003</v>
      </c>
      <c r="AM675" s="125">
        <f>'Conventional - Gas'!AB155</f>
        <v>32.270000000000003</v>
      </c>
      <c r="AN675" s="125">
        <f>'Conventional - Gas'!AC155</f>
        <v>32.270000000000003</v>
      </c>
      <c r="AO675" s="125">
        <f>'Conventional - Gas'!AD155</f>
        <v>32.270000000000003</v>
      </c>
      <c r="AP675" s="125">
        <f>'Conventional - Gas'!AE155</f>
        <v>32.270000000000003</v>
      </c>
      <c r="AQ675" s="125">
        <f>'Conventional - Gas'!AF155</f>
        <v>32.270000000000003</v>
      </c>
      <c r="AR675" s="125">
        <f>'Conventional - Gas'!AG155</f>
        <v>32.270000000000003</v>
      </c>
      <c r="AS675" s="125">
        <f>'Conventional - Gas'!AH155</f>
        <v>32.270000000000003</v>
      </c>
      <c r="AT675" s="125">
        <f>'Conventional - Gas'!AI155</f>
        <v>32.270000000000003</v>
      </c>
      <c r="AU675" s="125">
        <f>'Conventional - Gas'!AJ155</f>
        <v>32.270000000000003</v>
      </c>
      <c r="AV675" s="125">
        <f>'Conventional - Gas'!AK155</f>
        <v>32.270000000000003</v>
      </c>
      <c r="AW675" s="125">
        <f>'Conventional - Gas'!AL155</f>
        <v>32.270000000000003</v>
      </c>
      <c r="AX675" s="125">
        <f>'Conventional - Gas'!AM155</f>
        <v>32.270000000000003</v>
      </c>
      <c r="AY675" s="125">
        <f>'Conventional - Gas'!AN155</f>
        <v>32.270000000000003</v>
      </c>
      <c r="AZ675" s="125">
        <f>'Conventional - Gas'!AO155</f>
        <v>32.270000000000003</v>
      </c>
      <c r="BA675" s="125">
        <f>'Conventional - Gas'!AP155</f>
        <v>32.270000000000003</v>
      </c>
      <c r="BB675" s="125">
        <f>'Conventional - Gas'!AQ155</f>
        <v>32.270000000000003</v>
      </c>
      <c r="BC675" s="125">
        <f>'Conventional - Gas'!AR155</f>
        <v>32.270000000000003</v>
      </c>
      <c r="BD675" s="125">
        <f>'Conventional - Gas'!AS155</f>
        <v>32.270000000000003</v>
      </c>
      <c r="BE675" s="125">
        <f>'Conventional - Gas'!AT155</f>
        <v>32.270000000000003</v>
      </c>
      <c r="BF675" s="125">
        <f>'Conventional - Gas'!AU155</f>
        <v>32.270000000000003</v>
      </c>
      <c r="BG675" s="125">
        <f>'Conventional - Gas'!AV155</f>
        <v>32.270000000000003</v>
      </c>
    </row>
    <row r="676" spans="1:59">
      <c r="A676" s="1"/>
    </row>
    <row r="677" spans="1:59" s="700" customFormat="1">
      <c r="A677" s="700" t="s">
        <v>664</v>
      </c>
    </row>
    <row r="678" spans="1:59" ht="15.75" thickBot="1">
      <c r="F678" s="1">
        <f t="shared" ref="F678:AN678" si="79">F4</f>
        <v>2000</v>
      </c>
      <c r="G678" s="1">
        <f t="shared" si="79"/>
        <v>2001</v>
      </c>
      <c r="H678" s="1">
        <f t="shared" si="79"/>
        <v>2002</v>
      </c>
      <c r="I678" s="1">
        <f t="shared" si="79"/>
        <v>2003</v>
      </c>
      <c r="J678" s="1">
        <f t="shared" si="79"/>
        <v>2004</v>
      </c>
      <c r="K678" s="1">
        <f t="shared" si="79"/>
        <v>2005</v>
      </c>
      <c r="L678" s="1">
        <f t="shared" si="79"/>
        <v>2006</v>
      </c>
      <c r="M678" s="1">
        <f t="shared" si="79"/>
        <v>2007</v>
      </c>
      <c r="N678" s="1">
        <f t="shared" si="79"/>
        <v>2008</v>
      </c>
      <c r="O678" s="1">
        <f t="shared" si="79"/>
        <v>2009</v>
      </c>
      <c r="P678" s="1">
        <f t="shared" si="79"/>
        <v>2010</v>
      </c>
      <c r="Q678" s="1">
        <f t="shared" si="79"/>
        <v>2011</v>
      </c>
      <c r="R678" s="1">
        <f t="shared" si="79"/>
        <v>2012</v>
      </c>
      <c r="S678" s="24">
        <v>2010</v>
      </c>
      <c r="T678" s="24">
        <v>2011</v>
      </c>
      <c r="U678" s="24">
        <v>2012</v>
      </c>
      <c r="V678" s="365">
        <f t="shared" si="79"/>
        <v>2013</v>
      </c>
      <c r="W678" s="368">
        <f t="shared" si="79"/>
        <v>2014</v>
      </c>
      <c r="X678" s="1">
        <f t="shared" si="79"/>
        <v>2015</v>
      </c>
      <c r="Y678" s="1">
        <f t="shared" si="79"/>
        <v>2016</v>
      </c>
      <c r="Z678" s="1">
        <f t="shared" si="79"/>
        <v>2017</v>
      </c>
      <c r="AA678" s="1">
        <f t="shared" si="79"/>
        <v>2018</v>
      </c>
      <c r="AB678" s="1">
        <f t="shared" si="79"/>
        <v>2019</v>
      </c>
      <c r="AC678" s="1">
        <f t="shared" si="79"/>
        <v>2020</v>
      </c>
      <c r="AD678" s="1">
        <f t="shared" si="79"/>
        <v>2021</v>
      </c>
      <c r="AE678" s="1">
        <f t="shared" si="79"/>
        <v>2022</v>
      </c>
      <c r="AF678" s="1">
        <f t="shared" si="79"/>
        <v>2023</v>
      </c>
      <c r="AG678" s="1">
        <f t="shared" si="79"/>
        <v>2024</v>
      </c>
      <c r="AH678" s="1">
        <f t="shared" si="79"/>
        <v>2025</v>
      </c>
      <c r="AI678" s="1">
        <f t="shared" si="79"/>
        <v>2026</v>
      </c>
      <c r="AJ678" s="1">
        <f t="shared" si="79"/>
        <v>2027</v>
      </c>
      <c r="AK678" s="1">
        <f t="shared" si="79"/>
        <v>2028</v>
      </c>
      <c r="AL678" s="1">
        <f t="shared" si="79"/>
        <v>2029</v>
      </c>
      <c r="AM678" s="1">
        <f t="shared" si="79"/>
        <v>2030</v>
      </c>
      <c r="AN678" s="1">
        <f t="shared" si="79"/>
        <v>2031</v>
      </c>
      <c r="AO678" s="1">
        <f t="shared" ref="AO678:BF678" si="80">AO4</f>
        <v>2032</v>
      </c>
      <c r="AP678" s="1">
        <f t="shared" si="80"/>
        <v>2033</v>
      </c>
      <c r="AQ678" s="1">
        <f t="shared" si="80"/>
        <v>2034</v>
      </c>
      <c r="AR678" s="1">
        <f t="shared" si="80"/>
        <v>2035</v>
      </c>
      <c r="AS678" s="1">
        <f t="shared" si="80"/>
        <v>2036</v>
      </c>
      <c r="AT678" s="1">
        <f t="shared" si="80"/>
        <v>2037</v>
      </c>
      <c r="AU678" s="1">
        <f t="shared" si="80"/>
        <v>2038</v>
      </c>
      <c r="AV678" s="1">
        <f t="shared" si="80"/>
        <v>2039</v>
      </c>
      <c r="AW678" s="1">
        <f t="shared" si="80"/>
        <v>2040</v>
      </c>
      <c r="AX678" s="1">
        <f t="shared" si="80"/>
        <v>2041</v>
      </c>
      <c r="AY678" s="1">
        <f t="shared" si="80"/>
        <v>2042</v>
      </c>
      <c r="AZ678" s="1">
        <f t="shared" si="80"/>
        <v>2043</v>
      </c>
      <c r="BA678" s="1">
        <f t="shared" si="80"/>
        <v>2044</v>
      </c>
      <c r="BB678" s="1">
        <f t="shared" si="80"/>
        <v>2045</v>
      </c>
      <c r="BC678" s="1">
        <f t="shared" si="80"/>
        <v>2046</v>
      </c>
      <c r="BD678" s="1">
        <f t="shared" si="80"/>
        <v>2047</v>
      </c>
      <c r="BE678" s="1">
        <f t="shared" si="80"/>
        <v>2048</v>
      </c>
      <c r="BF678" s="1">
        <f t="shared" si="80"/>
        <v>2049</v>
      </c>
      <c r="BG678" s="1">
        <f t="shared" ref="BG678" si="81">BG4</f>
        <v>2050</v>
      </c>
    </row>
    <row r="679" spans="1:59">
      <c r="B679" s="788" t="s">
        <v>687</v>
      </c>
      <c r="D679" s="802" t="s">
        <v>34</v>
      </c>
      <c r="E679" s="513" t="str">
        <f>'Conventional - Biopower'!K212</f>
        <v>Dedicated - Low</v>
      </c>
      <c r="F679" s="1"/>
      <c r="G679" s="1"/>
      <c r="H679" s="1"/>
      <c r="I679" s="1"/>
      <c r="J679" s="1"/>
      <c r="K679" s="1"/>
      <c r="L679" s="1"/>
      <c r="M679" s="1"/>
      <c r="N679" s="1"/>
      <c r="O679" s="1"/>
      <c r="P679" s="1"/>
      <c r="Q679" s="1"/>
      <c r="R679" s="1"/>
      <c r="S679" s="123"/>
      <c r="T679" s="123"/>
      <c r="U679" s="123"/>
      <c r="V679" s="123"/>
      <c r="W679" s="123"/>
      <c r="X679" s="123"/>
      <c r="Y679" s="123">
        <f>'Conventional - Biopower'!N212</f>
        <v>163.54900354373154</v>
      </c>
      <c r="Z679" s="123">
        <f>'Conventional - Biopower'!O212</f>
        <v>158.84891516686957</v>
      </c>
      <c r="AA679" s="123">
        <f>'Conventional - Biopower'!P212</f>
        <v>158.51282792789797</v>
      </c>
      <c r="AB679" s="123">
        <f>'Conventional - Biopower'!Q212</f>
        <v>158.21364917844249</v>
      </c>
      <c r="AC679" s="123">
        <f>'Conventional - Biopower'!R212</f>
        <v>157.82818766872742</v>
      </c>
      <c r="AD679" s="123">
        <f>'Conventional - Biopower'!S212</f>
        <v>157.51849855470778</v>
      </c>
      <c r="AE679" s="123">
        <f>'Conventional - Biopower'!T212</f>
        <v>157.23740740938607</v>
      </c>
      <c r="AF679" s="123">
        <f>'Conventional - Biopower'!U212</f>
        <v>156.89520949334221</v>
      </c>
      <c r="AG679" s="123">
        <f>'Conventional - Biopower'!V212</f>
        <v>156.52856886900955</v>
      </c>
      <c r="AH679" s="123">
        <f>'Conventional - Biopower'!W212</f>
        <v>156.26849845281626</v>
      </c>
      <c r="AI679" s="123">
        <f>'Conventional - Biopower'!X212</f>
        <v>155.89036975558781</v>
      </c>
      <c r="AJ679" s="123">
        <f>'Conventional - Biopower'!Y212</f>
        <v>155.58752459988904</v>
      </c>
      <c r="AK679" s="123">
        <f>'Conventional - Biopower'!Z212</f>
        <v>155.29958949624645</v>
      </c>
      <c r="AL679" s="123">
        <f>'Conventional - Biopower'!AA212</f>
        <v>154.97205720517593</v>
      </c>
      <c r="AM679" s="123">
        <f>'Conventional - Biopower'!AB212</f>
        <v>154.63377012245832</v>
      </c>
      <c r="AN679" s="123">
        <f>'Conventional - Biopower'!AC212</f>
        <v>154.28863908141983</v>
      </c>
      <c r="AO679" s="123">
        <f>'Conventional - Biopower'!AD212</f>
        <v>153.94081934246955</v>
      </c>
      <c r="AP679" s="123">
        <f>'Conventional - Biopower'!AE212</f>
        <v>153.65826163465053</v>
      </c>
      <c r="AQ679" s="123">
        <f>'Conventional - Biopower'!AF212</f>
        <v>153.30262022904782</v>
      </c>
      <c r="AR679" s="123">
        <f>'Conventional - Biopower'!AG212</f>
        <v>152.94648996927938</v>
      </c>
      <c r="AS679" s="123">
        <f>'Conventional - Biopower'!AH212</f>
        <v>152.54171872001612</v>
      </c>
      <c r="AT679" s="123">
        <f>'Conventional - Biopower'!AI212</f>
        <v>152.19805424147492</v>
      </c>
      <c r="AU679" s="123">
        <f>'Conventional - Biopower'!AJ212</f>
        <v>151.7737288255806</v>
      </c>
      <c r="AV679" s="123">
        <f>'Conventional - Biopower'!AK212</f>
        <v>151.31420590975031</v>
      </c>
      <c r="AW679" s="123">
        <f>'Conventional - Biopower'!AL212</f>
        <v>150.77573304614708</v>
      </c>
      <c r="AX679" s="123">
        <f>'Conventional - Biopower'!AM212</f>
        <v>150.77573304614708</v>
      </c>
      <c r="AY679" s="123">
        <f>'Conventional - Biopower'!AN212</f>
        <v>150.77573304614708</v>
      </c>
      <c r="AZ679" s="123">
        <f>'Conventional - Biopower'!AO212</f>
        <v>150.77573304614708</v>
      </c>
      <c r="BA679" s="123">
        <f>'Conventional - Biopower'!AP212</f>
        <v>150.77573304614708</v>
      </c>
      <c r="BB679" s="123">
        <f>'Conventional - Biopower'!AQ212</f>
        <v>150.77573304614708</v>
      </c>
      <c r="BC679" s="123">
        <f>'Conventional - Biopower'!AR212</f>
        <v>150.77573304614708</v>
      </c>
      <c r="BD679" s="123">
        <f>'Conventional - Biopower'!AS212</f>
        <v>150.77573304614708</v>
      </c>
      <c r="BE679" s="123">
        <f>'Conventional - Biopower'!AT212</f>
        <v>150.77573304614708</v>
      </c>
      <c r="BF679" s="123">
        <f>'Conventional - Biopower'!AU212</f>
        <v>150.77573304614708</v>
      </c>
      <c r="BG679" s="123">
        <f>'Conventional - Biopower'!AV212</f>
        <v>150.77573304614708</v>
      </c>
    </row>
    <row r="680" spans="1:59" ht="15" customHeight="1">
      <c r="B680" s="788"/>
      <c r="C680" s="4"/>
      <c r="D680" s="802"/>
      <c r="E680" s="514" t="str">
        <f>'Conventional - Biopower'!K213</f>
        <v>Dedicated - Mid</v>
      </c>
      <c r="F680" s="41" t="e">
        <f>'Conventional - Biopower'!#REF!</f>
        <v>#REF!</v>
      </c>
      <c r="G680" s="41" t="e">
        <f>'Conventional - Biopower'!#REF!</f>
        <v>#REF!</v>
      </c>
      <c r="H680" s="41" t="e">
        <f>'Conventional - Biopower'!#REF!</f>
        <v>#REF!</v>
      </c>
      <c r="I680" s="41" t="e">
        <f>'Conventional - Biopower'!#REF!</f>
        <v>#REF!</v>
      </c>
      <c r="J680" s="41" t="e">
        <f>'Conventional - Biopower'!#REF!</f>
        <v>#REF!</v>
      </c>
      <c r="K680" s="41" t="e">
        <f>'Conventional - Biopower'!#REF!</f>
        <v>#REF!</v>
      </c>
      <c r="L680" s="41" t="e">
        <f>'Conventional - Biopower'!#REF!</f>
        <v>#REF!</v>
      </c>
      <c r="M680" s="41" t="e">
        <f>'Conventional - Biopower'!#REF!</f>
        <v>#REF!</v>
      </c>
      <c r="N680" s="41" t="e">
        <f>'Conventional - Biopower'!#REF!</f>
        <v>#REF!</v>
      </c>
      <c r="O680" s="41" t="e">
        <f>'Conventional - Biopower'!#REF!</f>
        <v>#REF!</v>
      </c>
      <c r="P680" s="41" t="e">
        <f>'Conventional - Biopower'!#REF!</f>
        <v>#REF!</v>
      </c>
      <c r="Q680" s="41" t="e">
        <f>'Conventional - Biopower'!#REF!</f>
        <v>#REF!</v>
      </c>
      <c r="R680" s="41" t="e">
        <f>'Conventional - Biopower'!#REF!</f>
        <v>#REF!</v>
      </c>
      <c r="S680" s="124"/>
      <c r="T680" s="124"/>
      <c r="U680" s="124"/>
      <c r="V680" s="124">
        <f>'Conventional - Biopower'!L71</f>
        <v>165.81190947711275</v>
      </c>
      <c r="W680" s="124"/>
      <c r="X680" s="124"/>
      <c r="Y680" s="124">
        <f>'Conventional - Biopower'!N213</f>
        <v>163.54900354373154</v>
      </c>
      <c r="Z680" s="124">
        <f>'Conventional - Biopower'!O213</f>
        <v>158.84891516686957</v>
      </c>
      <c r="AA680" s="124">
        <f>'Conventional - Biopower'!P213</f>
        <v>158.51282792789797</v>
      </c>
      <c r="AB680" s="124">
        <f>'Conventional - Biopower'!Q213</f>
        <v>158.21364917844249</v>
      </c>
      <c r="AC680" s="124">
        <f>'Conventional - Biopower'!R213</f>
        <v>157.82818766872742</v>
      </c>
      <c r="AD680" s="124">
        <f>'Conventional - Biopower'!S213</f>
        <v>157.51849855470778</v>
      </c>
      <c r="AE680" s="124">
        <f>'Conventional - Biopower'!T213</f>
        <v>157.23740740938607</v>
      </c>
      <c r="AF680" s="124">
        <f>'Conventional - Biopower'!U213</f>
        <v>156.89520949334221</v>
      </c>
      <c r="AG680" s="124">
        <f>'Conventional - Biopower'!V213</f>
        <v>156.52856886900955</v>
      </c>
      <c r="AH680" s="124">
        <f>'Conventional - Biopower'!W213</f>
        <v>156.26849845281626</v>
      </c>
      <c r="AI680" s="124">
        <f>'Conventional - Biopower'!X213</f>
        <v>155.89036975558781</v>
      </c>
      <c r="AJ680" s="124">
        <f>'Conventional - Biopower'!Y213</f>
        <v>155.58752459988904</v>
      </c>
      <c r="AK680" s="124">
        <f>'Conventional - Biopower'!Z213</f>
        <v>155.29958949624645</v>
      </c>
      <c r="AL680" s="124">
        <f>'Conventional - Biopower'!AA213</f>
        <v>154.97205720517593</v>
      </c>
      <c r="AM680" s="124">
        <f>'Conventional - Biopower'!AB213</f>
        <v>154.63377012245832</v>
      </c>
      <c r="AN680" s="124">
        <f>'Conventional - Biopower'!AC213</f>
        <v>154.28863908141983</v>
      </c>
      <c r="AO680" s="124">
        <f>'Conventional - Biopower'!AD213</f>
        <v>153.94081934246955</v>
      </c>
      <c r="AP680" s="124">
        <f>'Conventional - Biopower'!AE213</f>
        <v>153.65826163465053</v>
      </c>
      <c r="AQ680" s="124">
        <f>'Conventional - Biopower'!AF213</f>
        <v>153.30262022904782</v>
      </c>
      <c r="AR680" s="124">
        <f>'Conventional - Biopower'!AG213</f>
        <v>152.94648996927938</v>
      </c>
      <c r="AS680" s="124">
        <f>'Conventional - Biopower'!AH213</f>
        <v>152.54171872001612</v>
      </c>
      <c r="AT680" s="124">
        <f>'Conventional - Biopower'!AI213</f>
        <v>152.19805424147492</v>
      </c>
      <c r="AU680" s="124">
        <f>'Conventional - Biopower'!AJ213</f>
        <v>151.7737288255806</v>
      </c>
      <c r="AV680" s="124">
        <f>'Conventional - Biopower'!AK213</f>
        <v>151.31420590975031</v>
      </c>
      <c r="AW680" s="124">
        <f>'Conventional - Biopower'!AL213</f>
        <v>150.77573304614708</v>
      </c>
      <c r="AX680" s="124">
        <f>'Conventional - Biopower'!AM213</f>
        <v>150.77573304614708</v>
      </c>
      <c r="AY680" s="124">
        <f>'Conventional - Biopower'!AN213</f>
        <v>150.77573304614708</v>
      </c>
      <c r="AZ680" s="124">
        <f>'Conventional - Biopower'!AO213</f>
        <v>150.77573304614708</v>
      </c>
      <c r="BA680" s="124">
        <f>'Conventional - Biopower'!AP213</f>
        <v>150.77573304614708</v>
      </c>
      <c r="BB680" s="124">
        <f>'Conventional - Biopower'!AQ213</f>
        <v>150.77573304614708</v>
      </c>
      <c r="BC680" s="124">
        <f>'Conventional - Biopower'!AR213</f>
        <v>150.77573304614708</v>
      </c>
      <c r="BD680" s="124">
        <f>'Conventional - Biopower'!AS213</f>
        <v>150.77573304614708</v>
      </c>
      <c r="BE680" s="124">
        <f>'Conventional - Biopower'!AT213</f>
        <v>150.77573304614708</v>
      </c>
      <c r="BF680" s="124">
        <f>'Conventional - Biopower'!AU213</f>
        <v>150.77573304614708</v>
      </c>
      <c r="BG680" s="124">
        <f>'Conventional - Biopower'!AV213</f>
        <v>150.77573304614708</v>
      </c>
    </row>
    <row r="681" spans="1:59" ht="15.75" thickBot="1">
      <c r="B681" s="788"/>
      <c r="C681" s="4"/>
      <c r="D681" s="802"/>
      <c r="E681" s="515" t="str">
        <f>'Conventional - Biopower'!K214</f>
        <v>Dedicated - High</v>
      </c>
      <c r="F681" s="512"/>
      <c r="G681" s="512"/>
      <c r="H681" s="512"/>
      <c r="I681" s="512"/>
      <c r="J681" s="512"/>
      <c r="K681" s="512"/>
      <c r="L681" s="512"/>
      <c r="M681" s="512"/>
      <c r="N681" s="512"/>
      <c r="O681" s="512"/>
      <c r="P681" s="512"/>
      <c r="Q681" s="512"/>
      <c r="R681" s="512"/>
      <c r="S681" s="125"/>
      <c r="T681" s="125"/>
      <c r="U681" s="125"/>
      <c r="V681" s="125"/>
      <c r="W681" s="125"/>
      <c r="X681" s="125"/>
      <c r="Y681" s="125">
        <f>'Conventional - Biopower'!N214</f>
        <v>163.54900354373154</v>
      </c>
      <c r="Z681" s="125">
        <f>'Conventional - Biopower'!O214</f>
        <v>158.84891516686957</v>
      </c>
      <c r="AA681" s="125">
        <f>'Conventional - Biopower'!P214</f>
        <v>158.51282792789797</v>
      </c>
      <c r="AB681" s="125">
        <f>'Conventional - Biopower'!Q214</f>
        <v>158.21364917844249</v>
      </c>
      <c r="AC681" s="125">
        <f>'Conventional - Biopower'!R214</f>
        <v>157.82818766872742</v>
      </c>
      <c r="AD681" s="125">
        <f>'Conventional - Biopower'!S214</f>
        <v>157.51849855470778</v>
      </c>
      <c r="AE681" s="125">
        <f>'Conventional - Biopower'!T214</f>
        <v>157.23740740938607</v>
      </c>
      <c r="AF681" s="125">
        <f>'Conventional - Biopower'!U214</f>
        <v>156.89520949334221</v>
      </c>
      <c r="AG681" s="125">
        <f>'Conventional - Biopower'!V214</f>
        <v>156.52856886900955</v>
      </c>
      <c r="AH681" s="125">
        <f>'Conventional - Biopower'!W214</f>
        <v>156.26849845281626</v>
      </c>
      <c r="AI681" s="125">
        <f>'Conventional - Biopower'!X214</f>
        <v>155.89036975558781</v>
      </c>
      <c r="AJ681" s="125">
        <f>'Conventional - Biopower'!Y214</f>
        <v>155.58752459988904</v>
      </c>
      <c r="AK681" s="125">
        <f>'Conventional - Biopower'!Z214</f>
        <v>155.29958949624645</v>
      </c>
      <c r="AL681" s="125">
        <f>'Conventional - Biopower'!AA214</f>
        <v>154.97205720517593</v>
      </c>
      <c r="AM681" s="125">
        <f>'Conventional - Biopower'!AB214</f>
        <v>154.63377012245832</v>
      </c>
      <c r="AN681" s="125">
        <f>'Conventional - Biopower'!AC214</f>
        <v>154.28863908141983</v>
      </c>
      <c r="AO681" s="125">
        <f>'Conventional - Biopower'!AD214</f>
        <v>153.94081934246955</v>
      </c>
      <c r="AP681" s="125">
        <f>'Conventional - Biopower'!AE214</f>
        <v>153.65826163465053</v>
      </c>
      <c r="AQ681" s="125">
        <f>'Conventional - Biopower'!AF214</f>
        <v>153.30262022904782</v>
      </c>
      <c r="AR681" s="125">
        <f>'Conventional - Biopower'!AG214</f>
        <v>152.94648996927938</v>
      </c>
      <c r="AS681" s="125">
        <f>'Conventional - Biopower'!AH214</f>
        <v>152.54171872001612</v>
      </c>
      <c r="AT681" s="125">
        <f>'Conventional - Biopower'!AI214</f>
        <v>152.19805424147492</v>
      </c>
      <c r="AU681" s="125">
        <f>'Conventional - Biopower'!AJ214</f>
        <v>151.7737288255806</v>
      </c>
      <c r="AV681" s="125">
        <f>'Conventional - Biopower'!AK214</f>
        <v>151.31420590975031</v>
      </c>
      <c r="AW681" s="125">
        <f>'Conventional - Biopower'!AL214</f>
        <v>150.77573304614708</v>
      </c>
      <c r="AX681" s="125">
        <f>'Conventional - Biopower'!AM214</f>
        <v>150.77573304614708</v>
      </c>
      <c r="AY681" s="125">
        <f>'Conventional - Biopower'!AN214</f>
        <v>150.77573304614708</v>
      </c>
      <c r="AZ681" s="125">
        <f>'Conventional - Biopower'!AO214</f>
        <v>150.77573304614708</v>
      </c>
      <c r="BA681" s="125">
        <f>'Conventional - Biopower'!AP214</f>
        <v>150.77573304614708</v>
      </c>
      <c r="BB681" s="125">
        <f>'Conventional - Biopower'!AQ214</f>
        <v>150.77573304614708</v>
      </c>
      <c r="BC681" s="125">
        <f>'Conventional - Biopower'!AR214</f>
        <v>150.77573304614708</v>
      </c>
      <c r="BD681" s="125">
        <f>'Conventional - Biopower'!AS214</f>
        <v>150.77573304614708</v>
      </c>
      <c r="BE681" s="125">
        <f>'Conventional - Biopower'!AT214</f>
        <v>150.77573304614708</v>
      </c>
      <c r="BF681" s="125">
        <f>'Conventional - Biopower'!AU214</f>
        <v>150.77573304614708</v>
      </c>
      <c r="BG681" s="125">
        <f>'Conventional - Biopower'!AV214</f>
        <v>150.77573304614708</v>
      </c>
    </row>
    <row r="682" spans="1:59">
      <c r="B682" s="788"/>
      <c r="C682" s="4"/>
      <c r="D682" s="802"/>
      <c r="E682" s="513" t="str">
        <f>'Conventional - Biopower'!K215</f>
        <v>CofireOld - Low</v>
      </c>
      <c r="F682" s="512"/>
      <c r="G682" s="512"/>
      <c r="H682" s="512"/>
      <c r="I682" s="512"/>
      <c r="J682" s="512"/>
      <c r="K682" s="512"/>
      <c r="L682" s="512"/>
      <c r="M682" s="512"/>
      <c r="N682" s="512"/>
      <c r="O682" s="512"/>
      <c r="P682" s="512"/>
      <c r="Q682" s="512"/>
      <c r="R682" s="512"/>
      <c r="S682" s="123"/>
      <c r="T682" s="123"/>
      <c r="U682" s="123"/>
      <c r="V682" s="123"/>
      <c r="W682" s="123"/>
      <c r="X682" s="123"/>
      <c r="Y682" s="123">
        <f>'Conventional - Biopower'!N215</f>
        <v>140.22717774469783</v>
      </c>
      <c r="Z682" s="123">
        <f>'Conventional - Biopower'!O215</f>
        <v>137.8427563430244</v>
      </c>
      <c r="AA682" s="123">
        <f>'Conventional - Biopower'!P215</f>
        <v>137.81703478082602</v>
      </c>
      <c r="AB682" s="123">
        <f>'Conventional - Biopower'!Q215</f>
        <v>137.82088889565716</v>
      </c>
      <c r="AC682" s="123">
        <f>'Conventional - Biopower'!R215</f>
        <v>137.74557014603084</v>
      </c>
      <c r="AD682" s="123">
        <f>'Conventional - Biopower'!S215</f>
        <v>137.7508693129609</v>
      </c>
      <c r="AE682" s="123">
        <f>'Conventional - Biopower'!T215</f>
        <v>137.77938905276534</v>
      </c>
      <c r="AF682" s="123">
        <f>'Conventional - Biopower'!U215</f>
        <v>137.76877894890919</v>
      </c>
      <c r="AG682" s="123">
        <f>'Conventional - Biopower'!V215</f>
        <v>137.7283702513391</v>
      </c>
      <c r="AH682" s="123">
        <f>'Conventional - Biopower'!W215</f>
        <v>137.77399988694572</v>
      </c>
      <c r="AI682" s="123">
        <f>'Conventional - Biopower'!X215</f>
        <v>137.73430296022588</v>
      </c>
      <c r="AJ682" s="123">
        <f>'Conventional - Biopower'!Y215</f>
        <v>137.76546837714523</v>
      </c>
      <c r="AK682" s="123">
        <f>'Conventional - Biopower'!Z215</f>
        <v>137.80861072112612</v>
      </c>
      <c r="AL682" s="123">
        <f>'Conventional - Biopower'!AA215</f>
        <v>137.80997754433153</v>
      </c>
      <c r="AM682" s="123">
        <f>'Conventional - Biopower'!AB215</f>
        <v>137.81230056547008</v>
      </c>
      <c r="AN682" s="123">
        <f>'Conventional - Biopower'!AC215</f>
        <v>137.83171197201236</v>
      </c>
      <c r="AO682" s="123">
        <f>'Conventional - Biopower'!AD215</f>
        <v>137.83645775358133</v>
      </c>
      <c r="AP682" s="123">
        <f>'Conventional - Biopower'!AE215</f>
        <v>137.90424421213709</v>
      </c>
      <c r="AQ682" s="123">
        <f>'Conventional - Biopower'!AF215</f>
        <v>137.90214603538521</v>
      </c>
      <c r="AR682" s="123">
        <f>'Conventional - Biopower'!AG215</f>
        <v>137.93644598358526</v>
      </c>
      <c r="AS682" s="123">
        <f>'Conventional - Biopower'!AH215</f>
        <v>137.92868296313009</v>
      </c>
      <c r="AT682" s="123">
        <f>'Conventional - Biopower'!AI215</f>
        <v>137.9871596821377</v>
      </c>
      <c r="AU682" s="123">
        <f>'Conventional - Biopower'!AJ215</f>
        <v>138.02534895326551</v>
      </c>
      <c r="AV682" s="123">
        <f>'Conventional - Biopower'!AK215</f>
        <v>138.12486791179995</v>
      </c>
      <c r="AW682" s="123">
        <f>'Conventional - Biopower'!AL215</f>
        <v>138.11197192260408</v>
      </c>
      <c r="AX682" s="123">
        <f>'Conventional - Biopower'!AM215</f>
        <v>138.33197192260411</v>
      </c>
      <c r="AY682" s="123">
        <f>'Conventional - Biopower'!AN215</f>
        <v>138.5619719226041</v>
      </c>
      <c r="AZ682" s="123">
        <f>'Conventional - Biopower'!AO215</f>
        <v>138.7819719226041</v>
      </c>
      <c r="BA682" s="123">
        <f>'Conventional - Biopower'!AP215</f>
        <v>139.0019719226041</v>
      </c>
      <c r="BB682" s="123">
        <f>'Conventional - Biopower'!AQ215</f>
        <v>139.23197192260409</v>
      </c>
      <c r="BC682" s="123">
        <f>'Conventional - Biopower'!AR215</f>
        <v>139.4719719226041</v>
      </c>
      <c r="BD682" s="123">
        <f>'Conventional - Biopower'!AS215</f>
        <v>139.7219719226041</v>
      </c>
      <c r="BE682" s="123">
        <f>'Conventional - Biopower'!AT215</f>
        <v>139.9719719226041</v>
      </c>
      <c r="BF682" s="123">
        <f>'Conventional - Biopower'!AU215</f>
        <v>140.2219719226041</v>
      </c>
      <c r="BG682" s="123">
        <f>'Conventional - Biopower'!AV215</f>
        <v>140.46197192260411</v>
      </c>
    </row>
    <row r="683" spans="1:59">
      <c r="B683" s="788"/>
      <c r="C683" s="4"/>
      <c r="D683" s="802"/>
      <c r="E683" s="514" t="str">
        <f>'Conventional - Biopower'!K216</f>
        <v>CofireOld - Mid</v>
      </c>
      <c r="F683" s="42" t="e">
        <f>'Conventional - Biopower'!#REF!</f>
        <v>#REF!</v>
      </c>
      <c r="G683" s="42" t="e">
        <f>'Conventional - Biopower'!#REF!</f>
        <v>#REF!</v>
      </c>
      <c r="H683" s="42" t="e">
        <f>'Conventional - Biopower'!#REF!</f>
        <v>#REF!</v>
      </c>
      <c r="I683" s="42" t="e">
        <f>'Conventional - Biopower'!#REF!</f>
        <v>#REF!</v>
      </c>
      <c r="J683" s="42" t="e">
        <f>'Conventional - Biopower'!#REF!</f>
        <v>#REF!</v>
      </c>
      <c r="K683" s="42" t="e">
        <f>'Conventional - Biopower'!#REF!</f>
        <v>#REF!</v>
      </c>
      <c r="L683" s="42" t="e">
        <f>'Conventional - Biopower'!#REF!</f>
        <v>#REF!</v>
      </c>
      <c r="M683" s="42" t="e">
        <f>'Conventional - Biopower'!#REF!</f>
        <v>#REF!</v>
      </c>
      <c r="N683" s="42" t="e">
        <f>'Conventional - Biopower'!#REF!</f>
        <v>#REF!</v>
      </c>
      <c r="O683" s="42" t="e">
        <f>'Conventional - Biopower'!#REF!</f>
        <v>#REF!</v>
      </c>
      <c r="P683" s="42" t="e">
        <f>'Conventional - Biopower'!#REF!</f>
        <v>#REF!</v>
      </c>
      <c r="Q683" s="42" t="e">
        <f>'Conventional - Biopower'!#REF!</f>
        <v>#REF!</v>
      </c>
      <c r="R683" s="42" t="e">
        <f>'Conventional - Biopower'!#REF!</f>
        <v>#REF!</v>
      </c>
      <c r="S683" s="124"/>
      <c r="T683" s="124"/>
      <c r="U683" s="124"/>
      <c r="V683" s="124">
        <f>'Conventional - Biopower'!L72</f>
        <v>138.2701557163</v>
      </c>
      <c r="W683" s="124"/>
      <c r="X683" s="124"/>
      <c r="Y683" s="124">
        <f>'Conventional - Biopower'!N216</f>
        <v>140.22717774469783</v>
      </c>
      <c r="Z683" s="124">
        <f>'Conventional - Biopower'!O216</f>
        <v>137.8427563430244</v>
      </c>
      <c r="AA683" s="124">
        <f>'Conventional - Biopower'!P216</f>
        <v>137.81703478082602</v>
      </c>
      <c r="AB683" s="124">
        <f>'Conventional - Biopower'!Q216</f>
        <v>137.82088889565716</v>
      </c>
      <c r="AC683" s="124">
        <f>'Conventional - Biopower'!R216</f>
        <v>137.74557014603084</v>
      </c>
      <c r="AD683" s="124">
        <f>'Conventional - Biopower'!S216</f>
        <v>137.7508693129609</v>
      </c>
      <c r="AE683" s="124">
        <f>'Conventional - Biopower'!T216</f>
        <v>137.77938905276534</v>
      </c>
      <c r="AF683" s="124">
        <f>'Conventional - Biopower'!U216</f>
        <v>137.76877894890919</v>
      </c>
      <c r="AG683" s="124">
        <f>'Conventional - Biopower'!V216</f>
        <v>137.7283702513391</v>
      </c>
      <c r="AH683" s="124">
        <f>'Conventional - Biopower'!W216</f>
        <v>137.77399988694572</v>
      </c>
      <c r="AI683" s="124">
        <f>'Conventional - Biopower'!X216</f>
        <v>137.73430296022588</v>
      </c>
      <c r="AJ683" s="124">
        <f>'Conventional - Biopower'!Y216</f>
        <v>137.76546837714523</v>
      </c>
      <c r="AK683" s="124">
        <f>'Conventional - Biopower'!Z216</f>
        <v>137.80861072112612</v>
      </c>
      <c r="AL683" s="124">
        <f>'Conventional - Biopower'!AA216</f>
        <v>137.80997754433153</v>
      </c>
      <c r="AM683" s="124">
        <f>'Conventional - Biopower'!AB216</f>
        <v>137.81230056547008</v>
      </c>
      <c r="AN683" s="124">
        <f>'Conventional - Biopower'!AC216</f>
        <v>137.83171197201236</v>
      </c>
      <c r="AO683" s="124">
        <f>'Conventional - Biopower'!AD216</f>
        <v>137.83645775358133</v>
      </c>
      <c r="AP683" s="124">
        <f>'Conventional - Biopower'!AE216</f>
        <v>137.90424421213709</v>
      </c>
      <c r="AQ683" s="124">
        <f>'Conventional - Biopower'!AF216</f>
        <v>137.90214603538521</v>
      </c>
      <c r="AR683" s="124">
        <f>'Conventional - Biopower'!AG216</f>
        <v>137.93644598358526</v>
      </c>
      <c r="AS683" s="124">
        <f>'Conventional - Biopower'!AH216</f>
        <v>137.92868296313009</v>
      </c>
      <c r="AT683" s="124">
        <f>'Conventional - Biopower'!AI216</f>
        <v>137.9871596821377</v>
      </c>
      <c r="AU683" s="124">
        <f>'Conventional - Biopower'!AJ216</f>
        <v>138.02534895326551</v>
      </c>
      <c r="AV683" s="124">
        <f>'Conventional - Biopower'!AK216</f>
        <v>138.12486791179995</v>
      </c>
      <c r="AW683" s="124">
        <f>'Conventional - Biopower'!AL216</f>
        <v>138.11197192260408</v>
      </c>
      <c r="AX683" s="124">
        <f>'Conventional - Biopower'!AM216</f>
        <v>138.33197192260411</v>
      </c>
      <c r="AY683" s="124">
        <f>'Conventional - Biopower'!AN216</f>
        <v>138.5619719226041</v>
      </c>
      <c r="AZ683" s="124">
        <f>'Conventional - Biopower'!AO216</f>
        <v>138.7819719226041</v>
      </c>
      <c r="BA683" s="124">
        <f>'Conventional - Biopower'!AP216</f>
        <v>139.0019719226041</v>
      </c>
      <c r="BB683" s="124">
        <f>'Conventional - Biopower'!AQ216</f>
        <v>139.23197192260409</v>
      </c>
      <c r="BC683" s="124">
        <f>'Conventional - Biopower'!AR216</f>
        <v>139.4719719226041</v>
      </c>
      <c r="BD683" s="124">
        <f>'Conventional - Biopower'!AS216</f>
        <v>139.7219719226041</v>
      </c>
      <c r="BE683" s="124">
        <f>'Conventional - Biopower'!AT216</f>
        <v>139.9719719226041</v>
      </c>
      <c r="BF683" s="124">
        <f>'Conventional - Biopower'!AU216</f>
        <v>140.2219719226041</v>
      </c>
      <c r="BG683" s="124">
        <f>'Conventional - Biopower'!AV216</f>
        <v>140.46197192260411</v>
      </c>
    </row>
    <row r="684" spans="1:59" ht="15.75" thickBot="1">
      <c r="B684" s="788"/>
      <c r="C684" s="4"/>
      <c r="D684" s="802"/>
      <c r="E684" s="515" t="str">
        <f>'Conventional - Biopower'!K217</f>
        <v>CofireOld - High</v>
      </c>
      <c r="F684" s="79"/>
      <c r="G684" s="79"/>
      <c r="H684" s="79"/>
      <c r="I684" s="79"/>
      <c r="J684" s="79"/>
      <c r="K684" s="79"/>
      <c r="L684" s="79"/>
      <c r="M684" s="79"/>
      <c r="N684" s="79"/>
      <c r="O684" s="79"/>
      <c r="P684" s="79"/>
      <c r="Q684" s="79"/>
      <c r="R684" s="79"/>
      <c r="S684" s="125"/>
      <c r="T684" s="125"/>
      <c r="U684" s="125"/>
      <c r="V684" s="125"/>
      <c r="W684" s="125"/>
      <c r="X684" s="125"/>
      <c r="Y684" s="125">
        <f>'Conventional - Biopower'!N217</f>
        <v>140.22717774469783</v>
      </c>
      <c r="Z684" s="125">
        <f>'Conventional - Biopower'!O217</f>
        <v>137.8427563430244</v>
      </c>
      <c r="AA684" s="125">
        <f>'Conventional - Biopower'!P217</f>
        <v>137.81703478082602</v>
      </c>
      <c r="AB684" s="125">
        <f>'Conventional - Biopower'!Q217</f>
        <v>137.82088889565716</v>
      </c>
      <c r="AC684" s="125">
        <f>'Conventional - Biopower'!R217</f>
        <v>137.74557014603084</v>
      </c>
      <c r="AD684" s="125">
        <f>'Conventional - Biopower'!S217</f>
        <v>137.7508693129609</v>
      </c>
      <c r="AE684" s="125">
        <f>'Conventional - Biopower'!T217</f>
        <v>137.77938905276534</v>
      </c>
      <c r="AF684" s="125">
        <f>'Conventional - Biopower'!U217</f>
        <v>137.76877894890919</v>
      </c>
      <c r="AG684" s="125">
        <f>'Conventional - Biopower'!V217</f>
        <v>137.7283702513391</v>
      </c>
      <c r="AH684" s="125">
        <f>'Conventional - Biopower'!W217</f>
        <v>137.77399988694572</v>
      </c>
      <c r="AI684" s="125">
        <f>'Conventional - Biopower'!X217</f>
        <v>137.73430296022588</v>
      </c>
      <c r="AJ684" s="125">
        <f>'Conventional - Biopower'!Y217</f>
        <v>137.76546837714523</v>
      </c>
      <c r="AK684" s="125">
        <f>'Conventional - Biopower'!Z217</f>
        <v>137.80861072112612</v>
      </c>
      <c r="AL684" s="125">
        <f>'Conventional - Biopower'!AA217</f>
        <v>137.80997754433153</v>
      </c>
      <c r="AM684" s="125">
        <f>'Conventional - Biopower'!AB217</f>
        <v>137.81230056547008</v>
      </c>
      <c r="AN684" s="125">
        <f>'Conventional - Biopower'!AC217</f>
        <v>137.83171197201236</v>
      </c>
      <c r="AO684" s="125">
        <f>'Conventional - Biopower'!AD217</f>
        <v>137.83645775358133</v>
      </c>
      <c r="AP684" s="125">
        <f>'Conventional - Biopower'!AE217</f>
        <v>137.90424421213709</v>
      </c>
      <c r="AQ684" s="125">
        <f>'Conventional - Biopower'!AF217</f>
        <v>137.90214603538521</v>
      </c>
      <c r="AR684" s="125">
        <f>'Conventional - Biopower'!AG217</f>
        <v>137.93644598358526</v>
      </c>
      <c r="AS684" s="125">
        <f>'Conventional - Biopower'!AH217</f>
        <v>137.92868296313009</v>
      </c>
      <c r="AT684" s="125">
        <f>'Conventional - Biopower'!AI217</f>
        <v>137.9871596821377</v>
      </c>
      <c r="AU684" s="125">
        <f>'Conventional - Biopower'!AJ217</f>
        <v>138.02534895326551</v>
      </c>
      <c r="AV684" s="125">
        <f>'Conventional - Biopower'!AK217</f>
        <v>138.12486791179995</v>
      </c>
      <c r="AW684" s="125">
        <f>'Conventional - Biopower'!AL217</f>
        <v>138.11197192260408</v>
      </c>
      <c r="AX684" s="125">
        <f>'Conventional - Biopower'!AM217</f>
        <v>138.33197192260411</v>
      </c>
      <c r="AY684" s="125">
        <f>'Conventional - Biopower'!AN217</f>
        <v>138.5619719226041</v>
      </c>
      <c r="AZ684" s="125">
        <f>'Conventional - Biopower'!AO217</f>
        <v>138.7819719226041</v>
      </c>
      <c r="BA684" s="125">
        <f>'Conventional - Biopower'!AP217</f>
        <v>139.0019719226041</v>
      </c>
      <c r="BB684" s="125">
        <f>'Conventional - Biopower'!AQ217</f>
        <v>139.23197192260409</v>
      </c>
      <c r="BC684" s="125">
        <f>'Conventional - Biopower'!AR217</f>
        <v>139.4719719226041</v>
      </c>
      <c r="BD684" s="125">
        <f>'Conventional - Biopower'!AS217</f>
        <v>139.7219719226041</v>
      </c>
      <c r="BE684" s="125">
        <f>'Conventional - Biopower'!AT217</f>
        <v>139.9719719226041</v>
      </c>
      <c r="BF684" s="125">
        <f>'Conventional - Biopower'!AU217</f>
        <v>140.2219719226041</v>
      </c>
      <c r="BG684" s="125">
        <f>'Conventional - Biopower'!AV217</f>
        <v>140.46197192260411</v>
      </c>
    </row>
    <row r="685" spans="1:59">
      <c r="B685" s="788"/>
      <c r="C685" s="4"/>
      <c r="D685" s="802"/>
      <c r="E685" s="513" t="str">
        <f>'Conventional - Biopower'!K218</f>
        <v>CofireNew - Low</v>
      </c>
      <c r="F685" s="79"/>
      <c r="G685" s="79"/>
      <c r="H685" s="79"/>
      <c r="I685" s="79"/>
      <c r="J685" s="79"/>
      <c r="K685" s="79"/>
      <c r="L685" s="79"/>
      <c r="M685" s="79"/>
      <c r="N685" s="79"/>
      <c r="O685" s="79"/>
      <c r="P685" s="79"/>
      <c r="Q685" s="79"/>
      <c r="R685" s="79"/>
      <c r="S685" s="123"/>
      <c r="T685" s="123"/>
      <c r="U685" s="123"/>
      <c r="V685" s="123"/>
      <c r="W685" s="123"/>
      <c r="X685" s="123"/>
      <c r="Y685" s="123">
        <f>'Conventional - Biopower'!N218</f>
        <v>131.59321532503483</v>
      </c>
      <c r="Z685" s="123">
        <f>'Conventional - Biopower'!O218</f>
        <v>128.3022490810248</v>
      </c>
      <c r="AA685" s="123">
        <f>'Conventional - Biopower'!P218</f>
        <v>127.74080007163002</v>
      </c>
      <c r="AB685" s="123">
        <f>'Conventional - Biopower'!Q218</f>
        <v>127.44431002008633</v>
      </c>
      <c r="AC685" s="123">
        <f>'Conventional - Biopower'!R218</f>
        <v>127.0666701770237</v>
      </c>
      <c r="AD685" s="123">
        <f>'Conventional - Biopower'!S218</f>
        <v>126.53109174007625</v>
      </c>
      <c r="AE685" s="123">
        <f>'Conventional - Biopower'!T218</f>
        <v>126.03820121977054</v>
      </c>
      <c r="AF685" s="123">
        <f>'Conventional - Biopower'!U218</f>
        <v>125.47035840788183</v>
      </c>
      <c r="AG685" s="123">
        <f>'Conventional - Biopower'!V218</f>
        <v>124.85509674191275</v>
      </c>
      <c r="AH685" s="123">
        <f>'Conventional - Biopower'!W218</f>
        <v>124.33287497166043</v>
      </c>
      <c r="AI685" s="123">
        <f>'Conventional - Biopower'!X218</f>
        <v>123.92150419115916</v>
      </c>
      <c r="AJ685" s="123">
        <f>'Conventional - Biopower'!Y218</f>
        <v>123.68001023326539</v>
      </c>
      <c r="AK685" s="123">
        <f>'Conventional - Biopower'!Z218</f>
        <v>123.43436101496249</v>
      </c>
      <c r="AL685" s="123">
        <f>'Conventional - Biopower'!AA218</f>
        <v>123.13176028634658</v>
      </c>
      <c r="AM685" s="123">
        <f>'Conventional - Biopower'!AB218</f>
        <v>122.839425495212</v>
      </c>
      <c r="AN685" s="123">
        <f>'Conventional - Biopower'!AC218</f>
        <v>122.56566716237694</v>
      </c>
      <c r="AO685" s="123">
        <f>'Conventional - Biopower'!AD218</f>
        <v>122.27968747539748</v>
      </c>
      <c r="AP685" s="123">
        <f>'Conventional - Biopower'!AE218</f>
        <v>122.0587253924663</v>
      </c>
      <c r="AQ685" s="123">
        <f>'Conventional - Biopower'!AF218</f>
        <v>121.78154508047081</v>
      </c>
      <c r="AR685" s="123">
        <f>'Conventional - Biopower'!AG218</f>
        <v>121.5767151850103</v>
      </c>
      <c r="AS685" s="123">
        <f>'Conventional - Biopower'!AH218</f>
        <v>121.31468935215389</v>
      </c>
      <c r="AT685" s="123">
        <f>'Conventional - Biopower'!AI218</f>
        <v>121.12525836291533</v>
      </c>
      <c r="AU685" s="123">
        <f>'Conventional - Biopower'!AJ218</f>
        <v>120.91358450913393</v>
      </c>
      <c r="AV685" s="123">
        <f>'Conventional - Biopower'!AK218</f>
        <v>120.75837331149978</v>
      </c>
      <c r="AW685" s="123">
        <f>'Conventional - Biopower'!AL218</f>
        <v>120.49072565573692</v>
      </c>
      <c r="AX685" s="123">
        <f>'Conventional - Biopower'!AM218</f>
        <v>120.49072565573692</v>
      </c>
      <c r="AY685" s="123">
        <f>'Conventional - Biopower'!AN218</f>
        <v>120.49072565573692</v>
      </c>
      <c r="AZ685" s="123">
        <f>'Conventional - Biopower'!AO218</f>
        <v>120.49072565573692</v>
      </c>
      <c r="BA685" s="123">
        <f>'Conventional - Biopower'!AP218</f>
        <v>120.49072565573692</v>
      </c>
      <c r="BB685" s="123">
        <f>'Conventional - Biopower'!AQ218</f>
        <v>120.49072565573692</v>
      </c>
      <c r="BC685" s="123">
        <f>'Conventional - Biopower'!AR218</f>
        <v>120.49072565573692</v>
      </c>
      <c r="BD685" s="123">
        <f>'Conventional - Biopower'!AS218</f>
        <v>120.49072565573692</v>
      </c>
      <c r="BE685" s="123">
        <f>'Conventional - Biopower'!AT218</f>
        <v>120.49072565573692</v>
      </c>
      <c r="BF685" s="123">
        <f>'Conventional - Biopower'!AU218</f>
        <v>120.49072565573692</v>
      </c>
      <c r="BG685" s="123">
        <f>'Conventional - Biopower'!AV218</f>
        <v>120.49072565573692</v>
      </c>
    </row>
    <row r="686" spans="1:59" ht="15.75" thickBot="1">
      <c r="B686" s="788"/>
      <c r="C686" s="4"/>
      <c r="D686" s="802"/>
      <c r="E686" s="514" t="str">
        <f>'Conventional - Biopower'!K219</f>
        <v>CofireNew - Mid</v>
      </c>
      <c r="F686" s="77" t="e">
        <f>'Conventional - Biopower'!#REF!</f>
        <v>#REF!</v>
      </c>
      <c r="G686" s="77" t="e">
        <f>'Conventional - Biopower'!#REF!</f>
        <v>#REF!</v>
      </c>
      <c r="H686" s="77" t="e">
        <f>'Conventional - Biopower'!#REF!</f>
        <v>#REF!</v>
      </c>
      <c r="I686" s="77" t="e">
        <f>'Conventional - Biopower'!#REF!</f>
        <v>#REF!</v>
      </c>
      <c r="J686" s="77" t="e">
        <f>'Conventional - Biopower'!#REF!</f>
        <v>#REF!</v>
      </c>
      <c r="K686" s="77" t="e">
        <f>'Conventional - Biopower'!#REF!</f>
        <v>#REF!</v>
      </c>
      <c r="L686" s="77" t="e">
        <f>'Conventional - Biopower'!#REF!</f>
        <v>#REF!</v>
      </c>
      <c r="M686" s="77" t="e">
        <f>'Conventional - Biopower'!#REF!</f>
        <v>#REF!</v>
      </c>
      <c r="N686" s="77" t="e">
        <f>'Conventional - Biopower'!#REF!</f>
        <v>#REF!</v>
      </c>
      <c r="O686" s="77" t="e">
        <f>'Conventional - Biopower'!#REF!</f>
        <v>#REF!</v>
      </c>
      <c r="P686" s="77" t="e">
        <f>'Conventional - Biopower'!#REF!</f>
        <v>#REF!</v>
      </c>
      <c r="Q686" s="77" t="e">
        <f>'Conventional - Biopower'!#REF!</f>
        <v>#REF!</v>
      </c>
      <c r="R686" s="77" t="e">
        <f>'Conventional - Biopower'!#REF!</f>
        <v>#REF!</v>
      </c>
      <c r="S686" s="124"/>
      <c r="T686" s="124"/>
      <c r="U686" s="124"/>
      <c r="V686" s="124">
        <f>'Conventional - Biopower'!L73</f>
        <v>120.5439957118932</v>
      </c>
      <c r="W686" s="124"/>
      <c r="X686" s="124"/>
      <c r="Y686" s="124">
        <f>'Conventional - Biopower'!N219</f>
        <v>131.59321532503483</v>
      </c>
      <c r="Z686" s="124">
        <f>'Conventional - Biopower'!O219</f>
        <v>128.3022490810248</v>
      </c>
      <c r="AA686" s="124">
        <f>'Conventional - Biopower'!P219</f>
        <v>127.74080007163002</v>
      </c>
      <c r="AB686" s="124">
        <f>'Conventional - Biopower'!Q219</f>
        <v>127.44431002008633</v>
      </c>
      <c r="AC686" s="124">
        <f>'Conventional - Biopower'!R219</f>
        <v>127.0666701770237</v>
      </c>
      <c r="AD686" s="124">
        <f>'Conventional - Biopower'!S219</f>
        <v>126.53109174007625</v>
      </c>
      <c r="AE686" s="124">
        <f>'Conventional - Biopower'!T219</f>
        <v>126.03820121977054</v>
      </c>
      <c r="AF686" s="124">
        <f>'Conventional - Biopower'!U219</f>
        <v>125.47035840788183</v>
      </c>
      <c r="AG686" s="124">
        <f>'Conventional - Biopower'!V219</f>
        <v>124.85509674191275</v>
      </c>
      <c r="AH686" s="124">
        <f>'Conventional - Biopower'!W219</f>
        <v>124.33287497166043</v>
      </c>
      <c r="AI686" s="124">
        <f>'Conventional - Biopower'!X219</f>
        <v>123.92150419115916</v>
      </c>
      <c r="AJ686" s="124">
        <f>'Conventional - Biopower'!Y219</f>
        <v>123.68001023326539</v>
      </c>
      <c r="AK686" s="124">
        <f>'Conventional - Biopower'!Z219</f>
        <v>123.43436101496249</v>
      </c>
      <c r="AL686" s="124">
        <f>'Conventional - Biopower'!AA219</f>
        <v>123.13176028634658</v>
      </c>
      <c r="AM686" s="124">
        <f>'Conventional - Biopower'!AB219</f>
        <v>122.839425495212</v>
      </c>
      <c r="AN686" s="124">
        <f>'Conventional - Biopower'!AC219</f>
        <v>122.56566716237694</v>
      </c>
      <c r="AO686" s="124">
        <f>'Conventional - Biopower'!AD219</f>
        <v>122.27968747539748</v>
      </c>
      <c r="AP686" s="124">
        <f>'Conventional - Biopower'!AE219</f>
        <v>122.0587253924663</v>
      </c>
      <c r="AQ686" s="124">
        <f>'Conventional - Biopower'!AF219</f>
        <v>121.78154508047081</v>
      </c>
      <c r="AR686" s="124">
        <f>'Conventional - Biopower'!AG219</f>
        <v>121.5767151850103</v>
      </c>
      <c r="AS686" s="124">
        <f>'Conventional - Biopower'!AH219</f>
        <v>121.31468935215389</v>
      </c>
      <c r="AT686" s="124">
        <f>'Conventional - Biopower'!AI219</f>
        <v>121.12525836291533</v>
      </c>
      <c r="AU686" s="124">
        <f>'Conventional - Biopower'!AJ219</f>
        <v>120.91358450913393</v>
      </c>
      <c r="AV686" s="124">
        <f>'Conventional - Biopower'!AK219</f>
        <v>120.75837331149978</v>
      </c>
      <c r="AW686" s="124">
        <f>'Conventional - Biopower'!AL219</f>
        <v>120.49072565573692</v>
      </c>
      <c r="AX686" s="124">
        <f>'Conventional - Biopower'!AM219</f>
        <v>120.49072565573692</v>
      </c>
      <c r="AY686" s="124">
        <f>'Conventional - Biopower'!AN219</f>
        <v>120.49072565573692</v>
      </c>
      <c r="AZ686" s="124">
        <f>'Conventional - Biopower'!AO219</f>
        <v>120.49072565573692</v>
      </c>
      <c r="BA686" s="124">
        <f>'Conventional - Biopower'!AP219</f>
        <v>120.49072565573692</v>
      </c>
      <c r="BB686" s="124">
        <f>'Conventional - Biopower'!AQ219</f>
        <v>120.49072565573692</v>
      </c>
      <c r="BC686" s="124">
        <f>'Conventional - Biopower'!AR219</f>
        <v>120.49072565573692</v>
      </c>
      <c r="BD686" s="124">
        <f>'Conventional - Biopower'!AS219</f>
        <v>120.49072565573692</v>
      </c>
      <c r="BE686" s="124">
        <f>'Conventional - Biopower'!AT219</f>
        <v>120.49072565573692</v>
      </c>
      <c r="BF686" s="124">
        <f>'Conventional - Biopower'!AU219</f>
        <v>120.49072565573692</v>
      </c>
      <c r="BG686" s="124">
        <f>'Conventional - Biopower'!AV219</f>
        <v>120.49072565573692</v>
      </c>
    </row>
    <row r="687" spans="1:59" ht="16.5" thickTop="1" thickBot="1">
      <c r="B687" s="788"/>
      <c r="C687" s="4"/>
      <c r="D687" s="802"/>
      <c r="E687" s="515" t="str">
        <f>'Conventional - Biopower'!K220</f>
        <v>CofireNew - High</v>
      </c>
      <c r="F687" s="387"/>
      <c r="G687" s="387"/>
      <c r="H687" s="387"/>
      <c r="I687" s="387"/>
      <c r="J687" s="387"/>
      <c r="K687" s="387"/>
      <c r="L687" s="387"/>
      <c r="M687" s="387"/>
      <c r="N687" s="387"/>
      <c r="O687" s="387"/>
      <c r="P687" s="387"/>
      <c r="Q687" s="387"/>
      <c r="R687" s="387"/>
      <c r="S687" s="125"/>
      <c r="T687" s="125"/>
      <c r="U687" s="125"/>
      <c r="V687" s="125"/>
      <c r="W687" s="125"/>
      <c r="X687" s="125"/>
      <c r="Y687" s="125">
        <f>'Conventional - Biopower'!N220</f>
        <v>131.59321532503483</v>
      </c>
      <c r="Z687" s="125">
        <f>'Conventional - Biopower'!O220</f>
        <v>128.3022490810248</v>
      </c>
      <c r="AA687" s="125">
        <f>'Conventional - Biopower'!P220</f>
        <v>127.74080007163002</v>
      </c>
      <c r="AB687" s="125">
        <f>'Conventional - Biopower'!Q220</f>
        <v>127.44431002008633</v>
      </c>
      <c r="AC687" s="125">
        <f>'Conventional - Biopower'!R220</f>
        <v>127.0666701770237</v>
      </c>
      <c r="AD687" s="125">
        <f>'Conventional - Biopower'!S220</f>
        <v>126.53109174007625</v>
      </c>
      <c r="AE687" s="125">
        <f>'Conventional - Biopower'!T220</f>
        <v>126.03820121977054</v>
      </c>
      <c r="AF687" s="125">
        <f>'Conventional - Biopower'!U220</f>
        <v>125.47035840788183</v>
      </c>
      <c r="AG687" s="125">
        <f>'Conventional - Biopower'!V220</f>
        <v>124.85509674191275</v>
      </c>
      <c r="AH687" s="125">
        <f>'Conventional - Biopower'!W220</f>
        <v>124.33287497166043</v>
      </c>
      <c r="AI687" s="125">
        <f>'Conventional - Biopower'!X220</f>
        <v>123.92150419115916</v>
      </c>
      <c r="AJ687" s="125">
        <f>'Conventional - Biopower'!Y220</f>
        <v>123.68001023326539</v>
      </c>
      <c r="AK687" s="125">
        <f>'Conventional - Biopower'!Z220</f>
        <v>123.43436101496249</v>
      </c>
      <c r="AL687" s="125">
        <f>'Conventional - Biopower'!AA220</f>
        <v>123.13176028634658</v>
      </c>
      <c r="AM687" s="125">
        <f>'Conventional - Biopower'!AB220</f>
        <v>122.839425495212</v>
      </c>
      <c r="AN687" s="125">
        <f>'Conventional - Biopower'!AC220</f>
        <v>122.56566716237694</v>
      </c>
      <c r="AO687" s="125">
        <f>'Conventional - Biopower'!AD220</f>
        <v>122.27968747539748</v>
      </c>
      <c r="AP687" s="125">
        <f>'Conventional - Biopower'!AE220</f>
        <v>122.0587253924663</v>
      </c>
      <c r="AQ687" s="125">
        <f>'Conventional - Biopower'!AF220</f>
        <v>121.78154508047081</v>
      </c>
      <c r="AR687" s="125">
        <f>'Conventional - Biopower'!AG220</f>
        <v>121.5767151850103</v>
      </c>
      <c r="AS687" s="125">
        <f>'Conventional - Biopower'!AH220</f>
        <v>121.31468935215389</v>
      </c>
      <c r="AT687" s="125">
        <f>'Conventional - Biopower'!AI220</f>
        <v>121.12525836291533</v>
      </c>
      <c r="AU687" s="125">
        <f>'Conventional - Biopower'!AJ220</f>
        <v>120.91358450913393</v>
      </c>
      <c r="AV687" s="125">
        <f>'Conventional - Biopower'!AK220</f>
        <v>120.75837331149978</v>
      </c>
      <c r="AW687" s="125">
        <f>'Conventional - Biopower'!AL220</f>
        <v>120.49072565573692</v>
      </c>
      <c r="AX687" s="125">
        <f>'Conventional - Biopower'!AM220</f>
        <v>120.49072565573692</v>
      </c>
      <c r="AY687" s="125">
        <f>'Conventional - Biopower'!AN220</f>
        <v>120.49072565573692</v>
      </c>
      <c r="AZ687" s="125">
        <f>'Conventional - Biopower'!AO220</f>
        <v>120.49072565573692</v>
      </c>
      <c r="BA687" s="125">
        <f>'Conventional - Biopower'!AP220</f>
        <v>120.49072565573692</v>
      </c>
      <c r="BB687" s="125">
        <f>'Conventional - Biopower'!AQ220</f>
        <v>120.49072565573692</v>
      </c>
      <c r="BC687" s="125">
        <f>'Conventional - Biopower'!AR220</f>
        <v>120.49072565573692</v>
      </c>
      <c r="BD687" s="125">
        <f>'Conventional - Biopower'!AS220</f>
        <v>120.49072565573692</v>
      </c>
      <c r="BE687" s="125">
        <f>'Conventional - Biopower'!AT220</f>
        <v>120.49072565573692</v>
      </c>
      <c r="BF687" s="125">
        <f>'Conventional - Biopower'!AU220</f>
        <v>120.49072565573692</v>
      </c>
      <c r="BG687" s="125">
        <f>'Conventional - Biopower'!AV220</f>
        <v>120.49072565573692</v>
      </c>
    </row>
    <row r="689" spans="2:59" ht="15.75" thickBot="1">
      <c r="F689" s="24">
        <f t="shared" ref="F689:AN689" si="82">F4</f>
        <v>2000</v>
      </c>
      <c r="G689" s="24">
        <f t="shared" si="82"/>
        <v>2001</v>
      </c>
      <c r="H689" s="24">
        <f t="shared" si="82"/>
        <v>2002</v>
      </c>
      <c r="I689" s="24">
        <f t="shared" si="82"/>
        <v>2003</v>
      </c>
      <c r="J689" s="24">
        <f t="shared" si="82"/>
        <v>2004</v>
      </c>
      <c r="K689" s="24">
        <f t="shared" si="82"/>
        <v>2005</v>
      </c>
      <c r="L689" s="24">
        <f t="shared" si="82"/>
        <v>2006</v>
      </c>
      <c r="M689" s="24">
        <f t="shared" si="82"/>
        <v>2007</v>
      </c>
      <c r="N689" s="24">
        <f t="shared" si="82"/>
        <v>2008</v>
      </c>
      <c r="O689" s="24">
        <f t="shared" si="82"/>
        <v>2009</v>
      </c>
      <c r="P689" s="24">
        <f t="shared" si="82"/>
        <v>2010</v>
      </c>
      <c r="Q689" s="24">
        <f t="shared" si="82"/>
        <v>2011</v>
      </c>
      <c r="R689" s="24">
        <f t="shared" si="82"/>
        <v>2012</v>
      </c>
      <c r="S689" s="24">
        <v>2010</v>
      </c>
      <c r="T689" s="24">
        <v>2011</v>
      </c>
      <c r="U689" s="24">
        <v>2012</v>
      </c>
      <c r="V689" s="364">
        <f t="shared" si="82"/>
        <v>2013</v>
      </c>
      <c r="W689" s="367">
        <f t="shared" si="82"/>
        <v>2014</v>
      </c>
      <c r="X689" s="24">
        <f t="shared" si="82"/>
        <v>2015</v>
      </c>
      <c r="Y689" s="24">
        <f t="shared" si="82"/>
        <v>2016</v>
      </c>
      <c r="Z689" s="24">
        <f t="shared" si="82"/>
        <v>2017</v>
      </c>
      <c r="AA689" s="24">
        <f t="shared" si="82"/>
        <v>2018</v>
      </c>
      <c r="AB689" s="24">
        <f t="shared" si="82"/>
        <v>2019</v>
      </c>
      <c r="AC689" s="24">
        <f t="shared" si="82"/>
        <v>2020</v>
      </c>
      <c r="AD689" s="24">
        <f t="shared" si="82"/>
        <v>2021</v>
      </c>
      <c r="AE689" s="24">
        <f t="shared" si="82"/>
        <v>2022</v>
      </c>
      <c r="AF689" s="24">
        <f t="shared" si="82"/>
        <v>2023</v>
      </c>
      <c r="AG689" s="24">
        <f t="shared" si="82"/>
        <v>2024</v>
      </c>
      <c r="AH689" s="24">
        <f t="shared" si="82"/>
        <v>2025</v>
      </c>
      <c r="AI689" s="24">
        <f t="shared" si="82"/>
        <v>2026</v>
      </c>
      <c r="AJ689" s="24">
        <f t="shared" si="82"/>
        <v>2027</v>
      </c>
      <c r="AK689" s="24">
        <f t="shared" si="82"/>
        <v>2028</v>
      </c>
      <c r="AL689" s="24">
        <f t="shared" si="82"/>
        <v>2029</v>
      </c>
      <c r="AM689" s="24">
        <f t="shared" si="82"/>
        <v>2030</v>
      </c>
      <c r="AN689" s="24">
        <f t="shared" si="82"/>
        <v>2031</v>
      </c>
      <c r="AO689" s="24">
        <f t="shared" ref="AO689:BF689" si="83">AO4</f>
        <v>2032</v>
      </c>
      <c r="AP689" s="24">
        <f t="shared" si="83"/>
        <v>2033</v>
      </c>
      <c r="AQ689" s="24">
        <f t="shared" si="83"/>
        <v>2034</v>
      </c>
      <c r="AR689" s="24">
        <f t="shared" si="83"/>
        <v>2035</v>
      </c>
      <c r="AS689" s="24">
        <f t="shared" si="83"/>
        <v>2036</v>
      </c>
      <c r="AT689" s="24">
        <f t="shared" si="83"/>
        <v>2037</v>
      </c>
      <c r="AU689" s="24">
        <f t="shared" si="83"/>
        <v>2038</v>
      </c>
      <c r="AV689" s="24">
        <f t="shared" si="83"/>
        <v>2039</v>
      </c>
      <c r="AW689" s="24">
        <f t="shared" si="83"/>
        <v>2040</v>
      </c>
      <c r="AX689" s="24">
        <f t="shared" si="83"/>
        <v>2041</v>
      </c>
      <c r="AY689" s="24">
        <f t="shared" si="83"/>
        <v>2042</v>
      </c>
      <c r="AZ689" s="24">
        <f t="shared" si="83"/>
        <v>2043</v>
      </c>
      <c r="BA689" s="24">
        <f t="shared" si="83"/>
        <v>2044</v>
      </c>
      <c r="BB689" s="24">
        <f t="shared" si="83"/>
        <v>2045</v>
      </c>
      <c r="BC689" s="24">
        <f t="shared" si="83"/>
        <v>2046</v>
      </c>
      <c r="BD689" s="24">
        <f t="shared" si="83"/>
        <v>2047</v>
      </c>
      <c r="BE689" s="24">
        <f t="shared" si="83"/>
        <v>2048</v>
      </c>
      <c r="BF689" s="24">
        <f t="shared" si="83"/>
        <v>2049</v>
      </c>
      <c r="BG689" s="24">
        <f t="shared" ref="BG689" si="84">BG4</f>
        <v>2050</v>
      </c>
    </row>
    <row r="690" spans="2:59">
      <c r="B690" s="876" t="s">
        <v>687</v>
      </c>
      <c r="D690" s="802" t="s">
        <v>672</v>
      </c>
      <c r="E690" s="513" t="str">
        <f>'Conventional - Biopower'!K116</f>
        <v>Dedicated - Low</v>
      </c>
      <c r="F690" s="24"/>
      <c r="G690" s="24"/>
      <c r="H690" s="24"/>
      <c r="I690" s="24"/>
      <c r="J690" s="24"/>
      <c r="K690" s="24"/>
      <c r="L690" s="24"/>
      <c r="M690" s="24"/>
      <c r="N690" s="24"/>
      <c r="O690" s="24"/>
      <c r="P690" s="24"/>
      <c r="Q690" s="24"/>
      <c r="R690" s="24"/>
      <c r="S690" s="123"/>
      <c r="T690" s="123"/>
      <c r="U690" s="123"/>
      <c r="V690" s="123"/>
      <c r="W690" s="123"/>
      <c r="X690" s="123"/>
      <c r="Y690" s="123">
        <f>'Conventional - Biopower'!N116</f>
        <v>4178.3436617082252</v>
      </c>
      <c r="Z690" s="123">
        <f>'Conventional - Biopower'!O116</f>
        <v>3971.545650092412</v>
      </c>
      <c r="AA690" s="123">
        <f>'Conventional - Biopower'!P116</f>
        <v>3956.7582318194004</v>
      </c>
      <c r="AB690" s="123">
        <f>'Conventional - Biopower'!Q116</f>
        <v>3943.5947409349151</v>
      </c>
      <c r="AC690" s="123">
        <f>'Conventional - Biopower'!R116</f>
        <v>3926.6349164865228</v>
      </c>
      <c r="AD690" s="123">
        <f>'Conventional - Biopower'!S116</f>
        <v>3913.0089827033185</v>
      </c>
      <c r="AE690" s="123">
        <f>'Conventional - Biopower'!T116</f>
        <v>3900.6413237840725</v>
      </c>
      <c r="AF690" s="123">
        <f>'Conventional - Biopower'!U116</f>
        <v>3885.585043360642</v>
      </c>
      <c r="AG690" s="123">
        <f>'Conventional - Biopower'!V116</f>
        <v>3869.4533143355384</v>
      </c>
      <c r="AH690" s="123">
        <f>'Conventional - Biopower'!W116</f>
        <v>3858.0105412137314</v>
      </c>
      <c r="AI690" s="123">
        <f>'Conventional - Biopower'!X116</f>
        <v>3841.3733513458415</v>
      </c>
      <c r="AJ690" s="123">
        <f>'Conventional - Biopower'!Y116</f>
        <v>3828.0485431711054</v>
      </c>
      <c r="AK690" s="123">
        <f>'Conventional - Biopower'!Z116</f>
        <v>3815.3797586433907</v>
      </c>
      <c r="AL690" s="123">
        <f>'Conventional - Biopower'!AA116</f>
        <v>3800.9687473809645</v>
      </c>
      <c r="AM690" s="123">
        <f>'Conventional - Biopower'!AB116</f>
        <v>3786.0845387338022</v>
      </c>
      <c r="AN690" s="123">
        <f>'Conventional - Biopower'!AC116</f>
        <v>3770.8992044781712</v>
      </c>
      <c r="AO690" s="123">
        <f>'Conventional - Biopower'!AD116</f>
        <v>3755.5955708763563</v>
      </c>
      <c r="AP690" s="123">
        <f>'Conventional - Biopower'!AE116</f>
        <v>3743.1633850410094</v>
      </c>
      <c r="AQ690" s="123">
        <f>'Conventional - Biopower'!AF116</f>
        <v>3727.5156078866594</v>
      </c>
      <c r="AR690" s="123">
        <f>'Conventional - Biopower'!AG116</f>
        <v>3711.8463217602748</v>
      </c>
      <c r="AS690" s="123">
        <f>'Conventional - Biopower'!AH116</f>
        <v>3694.0368929165602</v>
      </c>
      <c r="AT690" s="123">
        <f>'Conventional - Biopower'!AI116</f>
        <v>3678.9160855770297</v>
      </c>
      <c r="AU690" s="123">
        <f>'Conventional - Biopower'!AJ116</f>
        <v>3660.2462978519761</v>
      </c>
      <c r="AV690" s="123">
        <f>'Conventional - Biopower'!AK116</f>
        <v>3640.027864140513</v>
      </c>
      <c r="AW690" s="123">
        <f>'Conventional - Biopower'!AL116</f>
        <v>3616.3357314456439</v>
      </c>
      <c r="AX690" s="123">
        <f>'Conventional - Biopower'!AM116</f>
        <v>3616.3357314456439</v>
      </c>
      <c r="AY690" s="123">
        <f>'Conventional - Biopower'!AN116</f>
        <v>3616.3357314456439</v>
      </c>
      <c r="AZ690" s="123">
        <f>'Conventional - Biopower'!AO116</f>
        <v>3616.3357314456439</v>
      </c>
      <c r="BA690" s="123">
        <f>'Conventional - Biopower'!AP116</f>
        <v>3616.3357314456439</v>
      </c>
      <c r="BB690" s="123">
        <f>'Conventional - Biopower'!AQ116</f>
        <v>3616.3357314456439</v>
      </c>
      <c r="BC690" s="123">
        <f>'Conventional - Biopower'!AR116</f>
        <v>3616.3357314456439</v>
      </c>
      <c r="BD690" s="123">
        <f>'Conventional - Biopower'!AS116</f>
        <v>3616.3357314456439</v>
      </c>
      <c r="BE690" s="123">
        <f>'Conventional - Biopower'!AT116</f>
        <v>3616.3357314456439</v>
      </c>
      <c r="BF690" s="123">
        <f>'Conventional - Biopower'!AU116</f>
        <v>3616.3357314456439</v>
      </c>
      <c r="BG690" s="123">
        <f>'Conventional - Biopower'!AV116</f>
        <v>3616.3357314456439</v>
      </c>
    </row>
    <row r="691" spans="2:59" ht="15" customHeight="1">
      <c r="B691" s="876"/>
      <c r="D691" s="802"/>
      <c r="E691" s="514" t="str">
        <f>'Conventional - Biopower'!K117</f>
        <v>Dedicated - Mid</v>
      </c>
      <c r="F691" s="41" t="e">
        <f>'Conventional - Biopower'!#REF!</f>
        <v>#REF!</v>
      </c>
      <c r="G691" s="41" t="e">
        <f>'Conventional - Biopower'!#REF!</f>
        <v>#REF!</v>
      </c>
      <c r="H691" s="41" t="e">
        <f>'Conventional - Biopower'!#REF!</f>
        <v>#REF!</v>
      </c>
      <c r="I691" s="41" t="e">
        <f>'Conventional - Biopower'!#REF!</f>
        <v>#REF!</v>
      </c>
      <c r="J691" s="41" t="e">
        <f>'Conventional - Biopower'!#REF!</f>
        <v>#REF!</v>
      </c>
      <c r="K691" s="41" t="e">
        <f>'Conventional - Biopower'!#REF!</f>
        <v>#REF!</v>
      </c>
      <c r="L691" s="41" t="e">
        <f>'Conventional - Biopower'!#REF!</f>
        <v>#REF!</v>
      </c>
      <c r="M691" s="41" t="e">
        <f>'Conventional - Biopower'!#REF!</f>
        <v>#REF!</v>
      </c>
      <c r="N691" s="41" t="e">
        <f>'Conventional - Biopower'!#REF!</f>
        <v>#REF!</v>
      </c>
      <c r="O691" s="41" t="e">
        <f>'Conventional - Biopower'!#REF!</f>
        <v>#REF!</v>
      </c>
      <c r="P691" s="41" t="e">
        <f>'Conventional - Biopower'!#REF!</f>
        <v>#REF!</v>
      </c>
      <c r="Q691" s="41" t="e">
        <f>'Conventional - Biopower'!#REF!</f>
        <v>#REF!</v>
      </c>
      <c r="R691" s="41" t="e">
        <f>'Conventional - Biopower'!#REF!</f>
        <v>#REF!</v>
      </c>
      <c r="S691" s="124"/>
      <c r="T691" s="124"/>
      <c r="U691" s="124"/>
      <c r="V691" s="124">
        <f>'Conventional - Biopower'!L24</f>
        <v>4277.9086932511655</v>
      </c>
      <c r="W691" s="124"/>
      <c r="X691" s="124"/>
      <c r="Y691" s="124">
        <f>'Conventional - Biopower'!N117</f>
        <v>4178.3436617082252</v>
      </c>
      <c r="Z691" s="124">
        <f>'Conventional - Biopower'!O117</f>
        <v>3971.545650092412</v>
      </c>
      <c r="AA691" s="124">
        <f>'Conventional - Biopower'!P117</f>
        <v>3956.7582318194004</v>
      </c>
      <c r="AB691" s="124">
        <f>'Conventional - Biopower'!Q117</f>
        <v>3943.5947409349151</v>
      </c>
      <c r="AC691" s="124">
        <f>'Conventional - Biopower'!R117</f>
        <v>3926.6349164865228</v>
      </c>
      <c r="AD691" s="124">
        <f>'Conventional - Biopower'!S117</f>
        <v>3913.0089827033185</v>
      </c>
      <c r="AE691" s="124">
        <f>'Conventional - Biopower'!T117</f>
        <v>3900.6413237840725</v>
      </c>
      <c r="AF691" s="124">
        <f>'Conventional - Biopower'!U117</f>
        <v>3885.585043360642</v>
      </c>
      <c r="AG691" s="124">
        <f>'Conventional - Biopower'!V117</f>
        <v>3869.4533143355384</v>
      </c>
      <c r="AH691" s="124">
        <f>'Conventional - Biopower'!W117</f>
        <v>3858.0105412137314</v>
      </c>
      <c r="AI691" s="124">
        <f>'Conventional - Biopower'!X117</f>
        <v>3841.3733513458415</v>
      </c>
      <c r="AJ691" s="124">
        <f>'Conventional - Biopower'!Y117</f>
        <v>3828.0485431711054</v>
      </c>
      <c r="AK691" s="124">
        <f>'Conventional - Biopower'!Z117</f>
        <v>3815.3797586433907</v>
      </c>
      <c r="AL691" s="124">
        <f>'Conventional - Biopower'!AA117</f>
        <v>3800.9687473809645</v>
      </c>
      <c r="AM691" s="124">
        <f>'Conventional - Biopower'!AB117</f>
        <v>3786.0845387338022</v>
      </c>
      <c r="AN691" s="124">
        <f>'Conventional - Biopower'!AC117</f>
        <v>3770.8992044781712</v>
      </c>
      <c r="AO691" s="124">
        <f>'Conventional - Biopower'!AD117</f>
        <v>3755.5955708763563</v>
      </c>
      <c r="AP691" s="124">
        <f>'Conventional - Biopower'!AE117</f>
        <v>3743.1633850410094</v>
      </c>
      <c r="AQ691" s="124">
        <f>'Conventional - Biopower'!AF117</f>
        <v>3727.5156078866594</v>
      </c>
      <c r="AR691" s="124">
        <f>'Conventional - Biopower'!AG117</f>
        <v>3711.8463217602748</v>
      </c>
      <c r="AS691" s="124">
        <f>'Conventional - Biopower'!AH117</f>
        <v>3694.0368929165602</v>
      </c>
      <c r="AT691" s="124">
        <f>'Conventional - Biopower'!AI117</f>
        <v>3678.9160855770297</v>
      </c>
      <c r="AU691" s="124">
        <f>'Conventional - Biopower'!AJ117</f>
        <v>3660.2462978519761</v>
      </c>
      <c r="AV691" s="124">
        <f>'Conventional - Biopower'!AK117</f>
        <v>3640.027864140513</v>
      </c>
      <c r="AW691" s="124">
        <f>'Conventional - Biopower'!AL117</f>
        <v>3616.3357314456439</v>
      </c>
      <c r="AX691" s="124">
        <f>'Conventional - Biopower'!AM117</f>
        <v>3616.3357314456439</v>
      </c>
      <c r="AY691" s="124">
        <f>'Conventional - Biopower'!AN117</f>
        <v>3616.3357314456439</v>
      </c>
      <c r="AZ691" s="124">
        <f>'Conventional - Biopower'!AO117</f>
        <v>3616.3357314456439</v>
      </c>
      <c r="BA691" s="124">
        <f>'Conventional - Biopower'!AP117</f>
        <v>3616.3357314456439</v>
      </c>
      <c r="BB691" s="124">
        <f>'Conventional - Biopower'!AQ117</f>
        <v>3616.3357314456439</v>
      </c>
      <c r="BC691" s="124">
        <f>'Conventional - Biopower'!AR117</f>
        <v>3616.3357314456439</v>
      </c>
      <c r="BD691" s="124">
        <f>'Conventional - Biopower'!AS117</f>
        <v>3616.3357314456439</v>
      </c>
      <c r="BE691" s="124">
        <f>'Conventional - Biopower'!AT117</f>
        <v>3616.3357314456439</v>
      </c>
      <c r="BF691" s="124">
        <f>'Conventional - Biopower'!AU117</f>
        <v>3616.3357314456439</v>
      </c>
      <c r="BG691" s="124">
        <f>'Conventional - Biopower'!AV117</f>
        <v>3616.3357314456439</v>
      </c>
    </row>
    <row r="692" spans="2:59" ht="15.75" thickBot="1">
      <c r="B692" s="876"/>
      <c r="D692" s="802"/>
      <c r="E692" s="515" t="str">
        <f>'Conventional - Biopower'!K118</f>
        <v>Dedicated - High</v>
      </c>
      <c r="F692" s="512"/>
      <c r="G692" s="512"/>
      <c r="H692" s="512"/>
      <c r="I692" s="512"/>
      <c r="J692" s="512"/>
      <c r="K692" s="512"/>
      <c r="L692" s="512"/>
      <c r="M692" s="512"/>
      <c r="N692" s="512"/>
      <c r="O692" s="512"/>
      <c r="P692" s="512"/>
      <c r="Q692" s="512"/>
      <c r="R692" s="512"/>
      <c r="S692" s="125"/>
      <c r="T692" s="125"/>
      <c r="U692" s="125"/>
      <c r="V692" s="125"/>
      <c r="W692" s="125"/>
      <c r="X692" s="125"/>
      <c r="Y692" s="125">
        <f>'Conventional - Biopower'!N118</f>
        <v>4178.3436617082252</v>
      </c>
      <c r="Z692" s="125">
        <f>'Conventional - Biopower'!O118</f>
        <v>3971.545650092412</v>
      </c>
      <c r="AA692" s="125">
        <f>'Conventional - Biopower'!P118</f>
        <v>3956.7582318194004</v>
      </c>
      <c r="AB692" s="125">
        <f>'Conventional - Biopower'!Q118</f>
        <v>3943.5947409349151</v>
      </c>
      <c r="AC692" s="125">
        <f>'Conventional - Biopower'!R118</f>
        <v>3926.6349164865228</v>
      </c>
      <c r="AD692" s="125">
        <f>'Conventional - Biopower'!S118</f>
        <v>3913.0089827033185</v>
      </c>
      <c r="AE692" s="125">
        <f>'Conventional - Biopower'!T118</f>
        <v>3900.6413237840725</v>
      </c>
      <c r="AF692" s="125">
        <f>'Conventional - Biopower'!U118</f>
        <v>3885.585043360642</v>
      </c>
      <c r="AG692" s="125">
        <f>'Conventional - Biopower'!V118</f>
        <v>3869.4533143355384</v>
      </c>
      <c r="AH692" s="125">
        <f>'Conventional - Biopower'!W118</f>
        <v>3858.0105412137314</v>
      </c>
      <c r="AI692" s="125">
        <f>'Conventional - Biopower'!X118</f>
        <v>3841.3733513458415</v>
      </c>
      <c r="AJ692" s="125">
        <f>'Conventional - Biopower'!Y118</f>
        <v>3828.0485431711054</v>
      </c>
      <c r="AK692" s="125">
        <f>'Conventional - Biopower'!Z118</f>
        <v>3815.3797586433907</v>
      </c>
      <c r="AL692" s="125">
        <f>'Conventional - Biopower'!AA118</f>
        <v>3800.9687473809645</v>
      </c>
      <c r="AM692" s="125">
        <f>'Conventional - Biopower'!AB118</f>
        <v>3786.0845387338022</v>
      </c>
      <c r="AN692" s="125">
        <f>'Conventional - Biopower'!AC118</f>
        <v>3770.8992044781712</v>
      </c>
      <c r="AO692" s="125">
        <f>'Conventional - Biopower'!AD118</f>
        <v>3755.5955708763563</v>
      </c>
      <c r="AP692" s="125">
        <f>'Conventional - Biopower'!AE118</f>
        <v>3743.1633850410094</v>
      </c>
      <c r="AQ692" s="125">
        <f>'Conventional - Biopower'!AF118</f>
        <v>3727.5156078866594</v>
      </c>
      <c r="AR692" s="125">
        <f>'Conventional - Biopower'!AG118</f>
        <v>3711.8463217602748</v>
      </c>
      <c r="AS692" s="125">
        <f>'Conventional - Biopower'!AH118</f>
        <v>3694.0368929165602</v>
      </c>
      <c r="AT692" s="125">
        <f>'Conventional - Biopower'!AI118</f>
        <v>3678.9160855770297</v>
      </c>
      <c r="AU692" s="125">
        <f>'Conventional - Biopower'!AJ118</f>
        <v>3660.2462978519761</v>
      </c>
      <c r="AV692" s="125">
        <f>'Conventional - Biopower'!AK118</f>
        <v>3640.027864140513</v>
      </c>
      <c r="AW692" s="125">
        <f>'Conventional - Biopower'!AL118</f>
        <v>3616.3357314456439</v>
      </c>
      <c r="AX692" s="125">
        <f>'Conventional - Biopower'!AM118</f>
        <v>3616.3357314456439</v>
      </c>
      <c r="AY692" s="125">
        <f>'Conventional - Biopower'!AN118</f>
        <v>3616.3357314456439</v>
      </c>
      <c r="AZ692" s="125">
        <f>'Conventional - Biopower'!AO118</f>
        <v>3616.3357314456439</v>
      </c>
      <c r="BA692" s="125">
        <f>'Conventional - Biopower'!AP118</f>
        <v>3616.3357314456439</v>
      </c>
      <c r="BB692" s="125">
        <f>'Conventional - Biopower'!AQ118</f>
        <v>3616.3357314456439</v>
      </c>
      <c r="BC692" s="125">
        <f>'Conventional - Biopower'!AR118</f>
        <v>3616.3357314456439</v>
      </c>
      <c r="BD692" s="125">
        <f>'Conventional - Biopower'!AS118</f>
        <v>3616.3357314456439</v>
      </c>
      <c r="BE692" s="125">
        <f>'Conventional - Biopower'!AT118</f>
        <v>3616.3357314456439</v>
      </c>
      <c r="BF692" s="125">
        <f>'Conventional - Biopower'!AU118</f>
        <v>3616.3357314456439</v>
      </c>
      <c r="BG692" s="125">
        <f>'Conventional - Biopower'!AV118</f>
        <v>3616.3357314456439</v>
      </c>
    </row>
    <row r="693" spans="2:59">
      <c r="B693" s="876"/>
      <c r="D693" s="802"/>
      <c r="E693" s="513" t="str">
        <f>'Conventional - Biopower'!K119</f>
        <v>CofireOld - Low</v>
      </c>
      <c r="F693" s="512"/>
      <c r="G693" s="512"/>
      <c r="H693" s="512"/>
      <c r="I693" s="512"/>
      <c r="J693" s="512"/>
      <c r="K693" s="512"/>
      <c r="L693" s="512"/>
      <c r="M693" s="512"/>
      <c r="N693" s="512"/>
      <c r="O693" s="512"/>
      <c r="P693" s="512"/>
      <c r="Q693" s="512"/>
      <c r="R693" s="512"/>
      <c r="S693" s="123"/>
      <c r="T693" s="123"/>
      <c r="U693" s="123"/>
      <c r="V693" s="123"/>
      <c r="W693" s="123"/>
      <c r="X693" s="123"/>
      <c r="Y693" s="123">
        <f>'Conventional - Biopower'!N119</f>
        <v>4173.6654602909457</v>
      </c>
      <c r="Z693" s="123">
        <f>'Conventional - Biopower'!O119</f>
        <v>4063.0340626367833</v>
      </c>
      <c r="AA693" s="123">
        <f>'Conventional - Biopower'!P119</f>
        <v>4055.7425211174368</v>
      </c>
      <c r="AB693" s="123">
        <f>'Conventional - Biopower'!Q119</f>
        <v>4049.752272406115</v>
      </c>
      <c r="AC693" s="123">
        <f>'Conventional - Biopower'!R119</f>
        <v>4040.7185041520565</v>
      </c>
      <c r="AD693" s="123">
        <f>'Conventional - Biopower'!S119</f>
        <v>4034.3518484301494</v>
      </c>
      <c r="AE693" s="123">
        <f>'Conventional - Biopower'!T119</f>
        <v>4029.0068688798315</v>
      </c>
      <c r="AF693" s="123">
        <f>'Conventional - Biopower'!U119</f>
        <v>4021.5002376401499</v>
      </c>
      <c r="AG693" s="123">
        <f>'Conventional - Biopower'!V119</f>
        <v>4013.1224930331127</v>
      </c>
      <c r="AH693" s="123">
        <f>'Conventional - Biopower'!W119</f>
        <v>4008.5303275039664</v>
      </c>
      <c r="AI693" s="123">
        <f>'Conventional - Biopower'!X119</f>
        <v>3999.7439124282932</v>
      </c>
      <c r="AJ693" s="123">
        <f>'Conventional - Biopower'!Y119</f>
        <v>3993.6353643707876</v>
      </c>
      <c r="AK693" s="123">
        <f>'Conventional - Biopower'!Z119</f>
        <v>3988.0537861281014</v>
      </c>
      <c r="AL693" s="123">
        <f>'Conventional - Biopower'!AA119</f>
        <v>3981.0741247032402</v>
      </c>
      <c r="AM693" s="123">
        <f>'Conventional - Biopower'!AB119</f>
        <v>3973.696547295759</v>
      </c>
      <c r="AN693" s="123">
        <f>'Conventional - Biopower'!AC119</f>
        <v>3966.6308499827637</v>
      </c>
      <c r="AO693" s="123">
        <f>'Conventional - Biopower'!AD119</f>
        <v>3958.9198835087641</v>
      </c>
      <c r="AP693" s="123">
        <f>'Conventional - Biopower'!AE119</f>
        <v>3953.5426405003959</v>
      </c>
      <c r="AQ693" s="123">
        <f>'Conventional - Biopower'!AF119</f>
        <v>3945.530548417928</v>
      </c>
      <c r="AR693" s="123">
        <f>'Conventional - Biopower'!AG119</f>
        <v>3938.6799408252673</v>
      </c>
      <c r="AS693" s="123">
        <f>'Conventional - Biopower'!AH119</f>
        <v>3929.538627711042</v>
      </c>
      <c r="AT693" s="123">
        <f>'Conventional - Biopower'!AI119</f>
        <v>3923.3117803073519</v>
      </c>
      <c r="AU693" s="123">
        <f>'Conventional - Biopower'!AJ119</f>
        <v>3916.1923105642722</v>
      </c>
      <c r="AV693" s="123">
        <f>'Conventional - Biopower'!AK119</f>
        <v>3911.3312828847079</v>
      </c>
      <c r="AW693" s="123">
        <f>'Conventional - Biopower'!AL119</f>
        <v>3901.9641255641309</v>
      </c>
      <c r="AX693" s="123">
        <f>'Conventional - Biopower'!AM119</f>
        <v>3901.9641255641309</v>
      </c>
      <c r="AY693" s="123">
        <f>'Conventional - Biopower'!AN119</f>
        <v>3901.9641255641309</v>
      </c>
      <c r="AZ693" s="123">
        <f>'Conventional - Biopower'!AO119</f>
        <v>3901.9641255641309</v>
      </c>
      <c r="BA693" s="123">
        <f>'Conventional - Biopower'!AP119</f>
        <v>3901.9641255641309</v>
      </c>
      <c r="BB693" s="123">
        <f>'Conventional - Biopower'!AQ119</f>
        <v>3901.9641255641309</v>
      </c>
      <c r="BC693" s="123">
        <f>'Conventional - Biopower'!AR119</f>
        <v>3901.9641255641309</v>
      </c>
      <c r="BD693" s="123">
        <f>'Conventional - Biopower'!AS119</f>
        <v>3901.9641255641309</v>
      </c>
      <c r="BE693" s="123">
        <f>'Conventional - Biopower'!AT119</f>
        <v>3901.9641255641309</v>
      </c>
      <c r="BF693" s="123">
        <f>'Conventional - Biopower'!AU119</f>
        <v>3901.9641255641309</v>
      </c>
      <c r="BG693" s="123">
        <f>'Conventional - Biopower'!AV119</f>
        <v>3901.9641255641309</v>
      </c>
    </row>
    <row r="694" spans="2:59">
      <c r="B694" s="876"/>
      <c r="D694" s="802"/>
      <c r="E694" s="514" t="str">
        <f>'Conventional - Biopower'!K120</f>
        <v>CofireOld - Mid</v>
      </c>
      <c r="F694" s="42" t="e">
        <f>'Conventional - Biopower'!#REF!</f>
        <v>#REF!</v>
      </c>
      <c r="G694" s="42" t="e">
        <f>'Conventional - Biopower'!#REF!</f>
        <v>#REF!</v>
      </c>
      <c r="H694" s="42" t="e">
        <f>'Conventional - Biopower'!#REF!</f>
        <v>#REF!</v>
      </c>
      <c r="I694" s="42" t="e">
        <f>'Conventional - Biopower'!#REF!</f>
        <v>#REF!</v>
      </c>
      <c r="J694" s="42" t="e">
        <f>'Conventional - Biopower'!#REF!</f>
        <v>#REF!</v>
      </c>
      <c r="K694" s="42" t="e">
        <f>'Conventional - Biopower'!#REF!</f>
        <v>#REF!</v>
      </c>
      <c r="L694" s="42" t="e">
        <f>'Conventional - Biopower'!#REF!</f>
        <v>#REF!</v>
      </c>
      <c r="M694" s="42" t="e">
        <f>'Conventional - Biopower'!#REF!</f>
        <v>#REF!</v>
      </c>
      <c r="N694" s="42" t="e">
        <f>'Conventional - Biopower'!#REF!</f>
        <v>#REF!</v>
      </c>
      <c r="O694" s="42" t="e">
        <f>'Conventional - Biopower'!#REF!</f>
        <v>#REF!</v>
      </c>
      <c r="P694" s="42" t="e">
        <f>'Conventional - Biopower'!#REF!</f>
        <v>#REF!</v>
      </c>
      <c r="Q694" s="42" t="e">
        <f>'Conventional - Biopower'!#REF!</f>
        <v>#REF!</v>
      </c>
      <c r="R694" s="42" t="e">
        <f>'Conventional - Biopower'!#REF!</f>
        <v>#REF!</v>
      </c>
      <c r="S694" s="124"/>
      <c r="T694" s="124"/>
      <c r="U694" s="124"/>
      <c r="V694" s="124">
        <f>'Conventional - Biopower'!L25</f>
        <v>4104.7184504376519</v>
      </c>
      <c r="W694" s="124"/>
      <c r="X694" s="124"/>
      <c r="Y694" s="124">
        <f>'Conventional - Biopower'!N120</f>
        <v>4173.6654602909457</v>
      </c>
      <c r="Z694" s="124">
        <f>'Conventional - Biopower'!O120</f>
        <v>4063.0340626367833</v>
      </c>
      <c r="AA694" s="124">
        <f>'Conventional - Biopower'!P120</f>
        <v>4055.7425211174368</v>
      </c>
      <c r="AB694" s="124">
        <f>'Conventional - Biopower'!Q120</f>
        <v>4049.752272406115</v>
      </c>
      <c r="AC694" s="124">
        <f>'Conventional - Biopower'!R120</f>
        <v>4040.7185041520565</v>
      </c>
      <c r="AD694" s="124">
        <f>'Conventional - Biopower'!S120</f>
        <v>4034.3518484301494</v>
      </c>
      <c r="AE694" s="124">
        <f>'Conventional - Biopower'!T120</f>
        <v>4029.0068688798315</v>
      </c>
      <c r="AF694" s="124">
        <f>'Conventional - Biopower'!U120</f>
        <v>4021.5002376401499</v>
      </c>
      <c r="AG694" s="124">
        <f>'Conventional - Biopower'!V120</f>
        <v>4013.1224930331127</v>
      </c>
      <c r="AH694" s="124">
        <f>'Conventional - Biopower'!W120</f>
        <v>4008.5303275039664</v>
      </c>
      <c r="AI694" s="124">
        <f>'Conventional - Biopower'!X120</f>
        <v>3999.7439124282932</v>
      </c>
      <c r="AJ694" s="124">
        <f>'Conventional - Biopower'!Y120</f>
        <v>3993.6353643707876</v>
      </c>
      <c r="AK694" s="124">
        <f>'Conventional - Biopower'!Z120</f>
        <v>3988.0537861281014</v>
      </c>
      <c r="AL694" s="124">
        <f>'Conventional - Biopower'!AA120</f>
        <v>3981.0741247032402</v>
      </c>
      <c r="AM694" s="124">
        <f>'Conventional - Biopower'!AB120</f>
        <v>3973.696547295759</v>
      </c>
      <c r="AN694" s="124">
        <f>'Conventional - Biopower'!AC120</f>
        <v>3966.6308499827637</v>
      </c>
      <c r="AO694" s="124">
        <f>'Conventional - Biopower'!AD120</f>
        <v>3958.9198835087641</v>
      </c>
      <c r="AP694" s="124">
        <f>'Conventional - Biopower'!AE120</f>
        <v>3953.5426405003959</v>
      </c>
      <c r="AQ694" s="124">
        <f>'Conventional - Biopower'!AF120</f>
        <v>3945.530548417928</v>
      </c>
      <c r="AR694" s="124">
        <f>'Conventional - Biopower'!AG120</f>
        <v>3938.6799408252673</v>
      </c>
      <c r="AS694" s="124">
        <f>'Conventional - Biopower'!AH120</f>
        <v>3929.538627711042</v>
      </c>
      <c r="AT694" s="124">
        <f>'Conventional - Biopower'!AI120</f>
        <v>3923.3117803073519</v>
      </c>
      <c r="AU694" s="124">
        <f>'Conventional - Biopower'!AJ120</f>
        <v>3916.1923105642722</v>
      </c>
      <c r="AV694" s="124">
        <f>'Conventional - Biopower'!AK120</f>
        <v>3911.3312828847079</v>
      </c>
      <c r="AW694" s="124">
        <f>'Conventional - Biopower'!AL120</f>
        <v>3901.9641255641309</v>
      </c>
      <c r="AX694" s="124">
        <f>'Conventional - Biopower'!AM120</f>
        <v>3901.9641255641309</v>
      </c>
      <c r="AY694" s="124">
        <f>'Conventional - Biopower'!AN120</f>
        <v>3901.9641255641309</v>
      </c>
      <c r="AZ694" s="124">
        <f>'Conventional - Biopower'!AO120</f>
        <v>3901.9641255641309</v>
      </c>
      <c r="BA694" s="124">
        <f>'Conventional - Biopower'!AP120</f>
        <v>3901.9641255641309</v>
      </c>
      <c r="BB694" s="124">
        <f>'Conventional - Biopower'!AQ120</f>
        <v>3901.9641255641309</v>
      </c>
      <c r="BC694" s="124">
        <f>'Conventional - Biopower'!AR120</f>
        <v>3901.9641255641309</v>
      </c>
      <c r="BD694" s="124">
        <f>'Conventional - Biopower'!AS120</f>
        <v>3901.9641255641309</v>
      </c>
      <c r="BE694" s="124">
        <f>'Conventional - Biopower'!AT120</f>
        <v>3901.9641255641309</v>
      </c>
      <c r="BF694" s="124">
        <f>'Conventional - Biopower'!AU120</f>
        <v>3901.9641255641309</v>
      </c>
      <c r="BG694" s="124">
        <f>'Conventional - Biopower'!AV120</f>
        <v>3901.9641255641309</v>
      </c>
    </row>
    <row r="695" spans="2:59" ht="15.75" thickBot="1">
      <c r="B695" s="876"/>
      <c r="D695" s="802"/>
      <c r="E695" s="515" t="str">
        <f>'Conventional - Biopower'!K121</f>
        <v>CofireOld - High</v>
      </c>
      <c r="F695" s="79"/>
      <c r="G695" s="79"/>
      <c r="H695" s="79"/>
      <c r="I695" s="79"/>
      <c r="J695" s="79"/>
      <c r="K695" s="79"/>
      <c r="L695" s="79"/>
      <c r="M695" s="79"/>
      <c r="N695" s="79"/>
      <c r="O695" s="79"/>
      <c r="P695" s="79"/>
      <c r="Q695" s="79"/>
      <c r="R695" s="79"/>
      <c r="S695" s="125"/>
      <c r="T695" s="125"/>
      <c r="U695" s="125"/>
      <c r="V695" s="125"/>
      <c r="W695" s="125"/>
      <c r="X695" s="125"/>
      <c r="Y695" s="125">
        <f>'Conventional - Biopower'!N121</f>
        <v>4173.6654602909457</v>
      </c>
      <c r="Z695" s="125">
        <f>'Conventional - Biopower'!O121</f>
        <v>4063.0340626367833</v>
      </c>
      <c r="AA695" s="125">
        <f>'Conventional - Biopower'!P121</f>
        <v>4055.7425211174368</v>
      </c>
      <c r="AB695" s="125">
        <f>'Conventional - Biopower'!Q121</f>
        <v>4049.752272406115</v>
      </c>
      <c r="AC695" s="125">
        <f>'Conventional - Biopower'!R121</f>
        <v>4040.7185041520565</v>
      </c>
      <c r="AD695" s="125">
        <f>'Conventional - Biopower'!S121</f>
        <v>4034.3518484301494</v>
      </c>
      <c r="AE695" s="125">
        <f>'Conventional - Biopower'!T121</f>
        <v>4029.0068688798315</v>
      </c>
      <c r="AF695" s="125">
        <f>'Conventional - Biopower'!U121</f>
        <v>4021.5002376401499</v>
      </c>
      <c r="AG695" s="125">
        <f>'Conventional - Biopower'!V121</f>
        <v>4013.1224930331127</v>
      </c>
      <c r="AH695" s="125">
        <f>'Conventional - Biopower'!W121</f>
        <v>4008.5303275039664</v>
      </c>
      <c r="AI695" s="125">
        <f>'Conventional - Biopower'!X121</f>
        <v>3999.7439124282932</v>
      </c>
      <c r="AJ695" s="125">
        <f>'Conventional - Biopower'!Y121</f>
        <v>3993.6353643707876</v>
      </c>
      <c r="AK695" s="125">
        <f>'Conventional - Biopower'!Z121</f>
        <v>3988.0537861281014</v>
      </c>
      <c r="AL695" s="125">
        <f>'Conventional - Biopower'!AA121</f>
        <v>3981.0741247032402</v>
      </c>
      <c r="AM695" s="125">
        <f>'Conventional - Biopower'!AB121</f>
        <v>3973.696547295759</v>
      </c>
      <c r="AN695" s="125">
        <f>'Conventional - Biopower'!AC121</f>
        <v>3966.6308499827637</v>
      </c>
      <c r="AO695" s="125">
        <f>'Conventional - Biopower'!AD121</f>
        <v>3958.9198835087641</v>
      </c>
      <c r="AP695" s="125">
        <f>'Conventional - Biopower'!AE121</f>
        <v>3953.5426405003959</v>
      </c>
      <c r="AQ695" s="125">
        <f>'Conventional - Biopower'!AF121</f>
        <v>3945.530548417928</v>
      </c>
      <c r="AR695" s="125">
        <f>'Conventional - Biopower'!AG121</f>
        <v>3938.6799408252673</v>
      </c>
      <c r="AS695" s="125">
        <f>'Conventional - Biopower'!AH121</f>
        <v>3929.538627711042</v>
      </c>
      <c r="AT695" s="125">
        <f>'Conventional - Biopower'!AI121</f>
        <v>3923.3117803073519</v>
      </c>
      <c r="AU695" s="125">
        <f>'Conventional - Biopower'!AJ121</f>
        <v>3916.1923105642722</v>
      </c>
      <c r="AV695" s="125">
        <f>'Conventional - Biopower'!AK121</f>
        <v>3911.3312828847079</v>
      </c>
      <c r="AW695" s="125">
        <f>'Conventional - Biopower'!AL121</f>
        <v>3901.9641255641309</v>
      </c>
      <c r="AX695" s="125">
        <f>'Conventional - Biopower'!AM121</f>
        <v>3901.9641255641309</v>
      </c>
      <c r="AY695" s="125">
        <f>'Conventional - Biopower'!AN121</f>
        <v>3901.9641255641309</v>
      </c>
      <c r="AZ695" s="125">
        <f>'Conventional - Biopower'!AO121</f>
        <v>3901.9641255641309</v>
      </c>
      <c r="BA695" s="125">
        <f>'Conventional - Biopower'!AP121</f>
        <v>3901.9641255641309</v>
      </c>
      <c r="BB695" s="125">
        <f>'Conventional - Biopower'!AQ121</f>
        <v>3901.9641255641309</v>
      </c>
      <c r="BC695" s="125">
        <f>'Conventional - Biopower'!AR121</f>
        <v>3901.9641255641309</v>
      </c>
      <c r="BD695" s="125">
        <f>'Conventional - Biopower'!AS121</f>
        <v>3901.9641255641309</v>
      </c>
      <c r="BE695" s="125">
        <f>'Conventional - Biopower'!AT121</f>
        <v>3901.9641255641309</v>
      </c>
      <c r="BF695" s="125">
        <f>'Conventional - Biopower'!AU121</f>
        <v>3901.9641255641309</v>
      </c>
      <c r="BG695" s="125">
        <f>'Conventional - Biopower'!AV121</f>
        <v>3901.9641255641309</v>
      </c>
    </row>
    <row r="696" spans="2:59">
      <c r="B696" s="876"/>
      <c r="D696" s="802"/>
      <c r="E696" s="513" t="str">
        <f>'Conventional - Biopower'!K122</f>
        <v>CofireNew - Low</v>
      </c>
      <c r="F696" s="79"/>
      <c r="G696" s="79"/>
      <c r="H696" s="79"/>
      <c r="I696" s="79"/>
      <c r="J696" s="79"/>
      <c r="K696" s="79"/>
      <c r="L696" s="79"/>
      <c r="M696" s="79"/>
      <c r="N696" s="79"/>
      <c r="O696" s="79"/>
      <c r="P696" s="79"/>
      <c r="Q696" s="79"/>
      <c r="R696" s="79"/>
      <c r="S696" s="123"/>
      <c r="T696" s="123"/>
      <c r="U696" s="123"/>
      <c r="V696" s="123"/>
      <c r="W696" s="123"/>
      <c r="X696" s="123"/>
      <c r="Y696" s="123">
        <f>'Conventional - Biopower'!N122</f>
        <v>4043.396371170224</v>
      </c>
      <c r="Z696" s="123">
        <f>'Conventional - Biopower'!O122</f>
        <v>3898.5979714408927</v>
      </c>
      <c r="AA696" s="123">
        <f>'Conventional - Biopower'!P122</f>
        <v>3873.8949170604506</v>
      </c>
      <c r="AB696" s="123">
        <f>'Conventional - Biopower'!Q122</f>
        <v>3860.8497255221496</v>
      </c>
      <c r="AC696" s="123">
        <f>'Conventional - Biopower'!R122</f>
        <v>3844.2340446262929</v>
      </c>
      <c r="AD696" s="123">
        <f>'Conventional - Biopower'!S122</f>
        <v>3830.876972993507</v>
      </c>
      <c r="AE696" s="123">
        <f>'Conventional - Biopower'!T122</f>
        <v>3818.1221525776587</v>
      </c>
      <c r="AF696" s="123">
        <f>'Conventional - Biopower'!U122</f>
        <v>3803.3454887906632</v>
      </c>
      <c r="AG696" s="123">
        <f>'Conventional - Biopower'!V122</f>
        <v>3786.4824547164217</v>
      </c>
      <c r="AH696" s="123">
        <f>'Conventional - Biopower'!W122</f>
        <v>3772.4370959785647</v>
      </c>
      <c r="AI696" s="123">
        <f>'Conventional - Biopower'!X122</f>
        <v>3754.3372960123979</v>
      </c>
      <c r="AJ696" s="123">
        <f>'Conventional - Biopower'!Y122</f>
        <v>3743.7118638278635</v>
      </c>
      <c r="AK696" s="123">
        <f>'Conventional - Biopower'!Z122</f>
        <v>3732.9036053810437</v>
      </c>
      <c r="AL696" s="123">
        <f>'Conventional - Biopower'!AA122</f>
        <v>3719.5895516923247</v>
      </c>
      <c r="AM696" s="123">
        <f>'Conventional - Biopower'!AB122</f>
        <v>3706.7271864163085</v>
      </c>
      <c r="AN696" s="123">
        <f>'Conventional - Biopower'!AC122</f>
        <v>3694.6821620775645</v>
      </c>
      <c r="AO696" s="123">
        <f>'Conventional - Biopower'!AD122</f>
        <v>3682.0994134379839</v>
      </c>
      <c r="AP696" s="123">
        <f>'Conventional - Biopower'!AE122</f>
        <v>3672.3773580788543</v>
      </c>
      <c r="AQ696" s="123">
        <f>'Conventional - Biopower'!AF122</f>
        <v>3660.1817709358761</v>
      </c>
      <c r="AR696" s="123">
        <f>'Conventional - Biopower'!AG122</f>
        <v>3651.1695116538513</v>
      </c>
      <c r="AS696" s="123">
        <f>'Conventional - Biopower'!AH122</f>
        <v>3639.6407026439106</v>
      </c>
      <c r="AT696" s="123">
        <f>'Conventional - Biopower'!AI122</f>
        <v>3631.3059759809403</v>
      </c>
      <c r="AU696" s="123">
        <f>'Conventional - Biopower'!AJ122</f>
        <v>3621.9925910904467</v>
      </c>
      <c r="AV696" s="123">
        <f>'Conventional - Biopower'!AK122</f>
        <v>3615.1634924698196</v>
      </c>
      <c r="AW696" s="123">
        <f>'Conventional - Biopower'!AL122</f>
        <v>3603.3873302814941</v>
      </c>
      <c r="AX696" s="123">
        <f>'Conventional - Biopower'!AM122</f>
        <v>3603.3873302814941</v>
      </c>
      <c r="AY696" s="123">
        <f>'Conventional - Biopower'!AN122</f>
        <v>3603.3873302814941</v>
      </c>
      <c r="AZ696" s="123">
        <f>'Conventional - Biopower'!AO122</f>
        <v>3603.3873302814941</v>
      </c>
      <c r="BA696" s="123">
        <f>'Conventional - Biopower'!AP122</f>
        <v>3603.3873302814941</v>
      </c>
      <c r="BB696" s="123">
        <f>'Conventional - Biopower'!AQ122</f>
        <v>3603.3873302814941</v>
      </c>
      <c r="BC696" s="123">
        <f>'Conventional - Biopower'!AR122</f>
        <v>3603.3873302814941</v>
      </c>
      <c r="BD696" s="123">
        <f>'Conventional - Biopower'!AS122</f>
        <v>3603.3873302814941</v>
      </c>
      <c r="BE696" s="123">
        <f>'Conventional - Biopower'!AT122</f>
        <v>3603.3873302814941</v>
      </c>
      <c r="BF696" s="123">
        <f>'Conventional - Biopower'!AU122</f>
        <v>3603.3873302814941</v>
      </c>
      <c r="BG696" s="123">
        <f>'Conventional - Biopower'!AV122</f>
        <v>3603.3873302814941</v>
      </c>
    </row>
    <row r="697" spans="2:59" ht="15.75" thickBot="1">
      <c r="B697" s="876"/>
      <c r="D697" s="802"/>
      <c r="E697" s="514" t="str">
        <f>'Conventional - Biopower'!K123</f>
        <v>CofireNew - Mid</v>
      </c>
      <c r="F697" s="77" t="e">
        <f>'Conventional - Biopower'!#REF!</f>
        <v>#REF!</v>
      </c>
      <c r="G697" s="77" t="e">
        <f>'Conventional - Biopower'!#REF!</f>
        <v>#REF!</v>
      </c>
      <c r="H697" s="77" t="e">
        <f>'Conventional - Biopower'!#REF!</f>
        <v>#REF!</v>
      </c>
      <c r="I697" s="77" t="e">
        <f>'Conventional - Biopower'!#REF!</f>
        <v>#REF!</v>
      </c>
      <c r="J697" s="77" t="e">
        <f>'Conventional - Biopower'!#REF!</f>
        <v>#REF!</v>
      </c>
      <c r="K697" s="77" t="e">
        <f>'Conventional - Biopower'!#REF!</f>
        <v>#REF!</v>
      </c>
      <c r="L697" s="77" t="e">
        <f>'Conventional - Biopower'!#REF!</f>
        <v>#REF!</v>
      </c>
      <c r="M697" s="77" t="e">
        <f>'Conventional - Biopower'!#REF!</f>
        <v>#REF!</v>
      </c>
      <c r="N697" s="77" t="e">
        <f>'Conventional - Biopower'!#REF!</f>
        <v>#REF!</v>
      </c>
      <c r="O697" s="77" t="e">
        <f>'Conventional - Biopower'!#REF!</f>
        <v>#REF!</v>
      </c>
      <c r="P697" s="77" t="e">
        <f>'Conventional - Biopower'!#REF!</f>
        <v>#REF!</v>
      </c>
      <c r="Q697" s="77" t="e">
        <f>'Conventional - Biopower'!#REF!</f>
        <v>#REF!</v>
      </c>
      <c r="R697" s="77" t="e">
        <f>'Conventional - Biopower'!#REF!</f>
        <v>#REF!</v>
      </c>
      <c r="S697" s="124"/>
      <c r="T697" s="124"/>
      <c r="U697" s="124"/>
      <c r="V697" s="124">
        <f>'Conventional - Biopower'!L26</f>
        <v>3504.9300107982772</v>
      </c>
      <c r="W697" s="124"/>
      <c r="X697" s="124"/>
      <c r="Y697" s="124">
        <f>'Conventional - Biopower'!N123</f>
        <v>4043.396371170224</v>
      </c>
      <c r="Z697" s="124">
        <f>'Conventional - Biopower'!O123</f>
        <v>3898.5979714408927</v>
      </c>
      <c r="AA697" s="124">
        <f>'Conventional - Biopower'!P123</f>
        <v>3873.8949170604506</v>
      </c>
      <c r="AB697" s="124">
        <f>'Conventional - Biopower'!Q123</f>
        <v>3860.8497255221496</v>
      </c>
      <c r="AC697" s="124">
        <f>'Conventional - Biopower'!R123</f>
        <v>3844.2340446262929</v>
      </c>
      <c r="AD697" s="124">
        <f>'Conventional - Biopower'!S123</f>
        <v>3830.876972993507</v>
      </c>
      <c r="AE697" s="124">
        <f>'Conventional - Biopower'!T123</f>
        <v>3818.1221525776587</v>
      </c>
      <c r="AF697" s="124">
        <f>'Conventional - Biopower'!U123</f>
        <v>3803.3454887906632</v>
      </c>
      <c r="AG697" s="124">
        <f>'Conventional - Biopower'!V123</f>
        <v>3786.4824547164217</v>
      </c>
      <c r="AH697" s="124">
        <f>'Conventional - Biopower'!W123</f>
        <v>3772.4370959785647</v>
      </c>
      <c r="AI697" s="124">
        <f>'Conventional - Biopower'!X123</f>
        <v>3754.3372960123979</v>
      </c>
      <c r="AJ697" s="124">
        <f>'Conventional - Biopower'!Y123</f>
        <v>3743.7118638278635</v>
      </c>
      <c r="AK697" s="124">
        <f>'Conventional - Biopower'!Z123</f>
        <v>3732.9036053810437</v>
      </c>
      <c r="AL697" s="124">
        <f>'Conventional - Biopower'!AA123</f>
        <v>3719.5895516923247</v>
      </c>
      <c r="AM697" s="124">
        <f>'Conventional - Biopower'!AB123</f>
        <v>3706.7271864163085</v>
      </c>
      <c r="AN697" s="124">
        <f>'Conventional - Biopower'!AC123</f>
        <v>3694.6821620775645</v>
      </c>
      <c r="AO697" s="124">
        <f>'Conventional - Biopower'!AD123</f>
        <v>3682.0994134379839</v>
      </c>
      <c r="AP697" s="124">
        <f>'Conventional - Biopower'!AE123</f>
        <v>3672.3773580788543</v>
      </c>
      <c r="AQ697" s="124">
        <f>'Conventional - Biopower'!AF123</f>
        <v>3660.1817709358761</v>
      </c>
      <c r="AR697" s="124">
        <f>'Conventional - Biopower'!AG123</f>
        <v>3651.1695116538513</v>
      </c>
      <c r="AS697" s="124">
        <f>'Conventional - Biopower'!AH123</f>
        <v>3639.6407026439106</v>
      </c>
      <c r="AT697" s="124">
        <f>'Conventional - Biopower'!AI123</f>
        <v>3631.3059759809403</v>
      </c>
      <c r="AU697" s="124">
        <f>'Conventional - Biopower'!AJ123</f>
        <v>3621.9925910904467</v>
      </c>
      <c r="AV697" s="124">
        <f>'Conventional - Biopower'!AK123</f>
        <v>3615.1634924698196</v>
      </c>
      <c r="AW697" s="124">
        <f>'Conventional - Biopower'!AL123</f>
        <v>3603.3873302814941</v>
      </c>
      <c r="AX697" s="124">
        <f>'Conventional - Biopower'!AM123</f>
        <v>3603.3873302814941</v>
      </c>
      <c r="AY697" s="124">
        <f>'Conventional - Biopower'!AN123</f>
        <v>3603.3873302814941</v>
      </c>
      <c r="AZ697" s="124">
        <f>'Conventional - Biopower'!AO123</f>
        <v>3603.3873302814941</v>
      </c>
      <c r="BA697" s="124">
        <f>'Conventional - Biopower'!AP123</f>
        <v>3603.3873302814941</v>
      </c>
      <c r="BB697" s="124">
        <f>'Conventional - Biopower'!AQ123</f>
        <v>3603.3873302814941</v>
      </c>
      <c r="BC697" s="124">
        <f>'Conventional - Biopower'!AR123</f>
        <v>3603.3873302814941</v>
      </c>
      <c r="BD697" s="124">
        <f>'Conventional - Biopower'!AS123</f>
        <v>3603.3873302814941</v>
      </c>
      <c r="BE697" s="124">
        <f>'Conventional - Biopower'!AT123</f>
        <v>3603.3873302814941</v>
      </c>
      <c r="BF697" s="124">
        <f>'Conventional - Biopower'!AU123</f>
        <v>3603.3873302814941</v>
      </c>
      <c r="BG697" s="124">
        <f>'Conventional - Biopower'!AV123</f>
        <v>3603.3873302814941</v>
      </c>
    </row>
    <row r="698" spans="2:59" ht="16.5" thickTop="1" thickBot="1">
      <c r="B698" s="876"/>
      <c r="D698" s="802"/>
      <c r="E698" s="515" t="str">
        <f>'Conventional - Biopower'!K124</f>
        <v>CofireNew - High</v>
      </c>
      <c r="F698" s="387"/>
      <c r="G698" s="387"/>
      <c r="H698" s="387"/>
      <c r="I698" s="387"/>
      <c r="J698" s="387"/>
      <c r="K698" s="387"/>
      <c r="L698" s="387"/>
      <c r="M698" s="387"/>
      <c r="N698" s="387"/>
      <c r="O698" s="387"/>
      <c r="P698" s="387"/>
      <c r="Q698" s="387"/>
      <c r="R698" s="387"/>
      <c r="S698" s="125"/>
      <c r="T698" s="125"/>
      <c r="U698" s="125"/>
      <c r="V698" s="125"/>
      <c r="W698" s="125"/>
      <c r="X698" s="125"/>
      <c r="Y698" s="125">
        <f>'Conventional - Biopower'!N124</f>
        <v>4043.396371170224</v>
      </c>
      <c r="Z698" s="125">
        <f>'Conventional - Biopower'!O124</f>
        <v>3898.5979714408927</v>
      </c>
      <c r="AA698" s="125">
        <f>'Conventional - Biopower'!P124</f>
        <v>3873.8949170604506</v>
      </c>
      <c r="AB698" s="125">
        <f>'Conventional - Biopower'!Q124</f>
        <v>3860.8497255221496</v>
      </c>
      <c r="AC698" s="125">
        <f>'Conventional - Biopower'!R124</f>
        <v>3844.2340446262929</v>
      </c>
      <c r="AD698" s="125">
        <f>'Conventional - Biopower'!S124</f>
        <v>3830.876972993507</v>
      </c>
      <c r="AE698" s="125">
        <f>'Conventional - Biopower'!T124</f>
        <v>3818.1221525776587</v>
      </c>
      <c r="AF698" s="125">
        <f>'Conventional - Biopower'!U124</f>
        <v>3803.3454887906632</v>
      </c>
      <c r="AG698" s="125">
        <f>'Conventional - Biopower'!V124</f>
        <v>3786.4824547164217</v>
      </c>
      <c r="AH698" s="125">
        <f>'Conventional - Biopower'!W124</f>
        <v>3772.4370959785647</v>
      </c>
      <c r="AI698" s="125">
        <f>'Conventional - Biopower'!X124</f>
        <v>3754.3372960123979</v>
      </c>
      <c r="AJ698" s="125">
        <f>'Conventional - Biopower'!Y124</f>
        <v>3743.7118638278635</v>
      </c>
      <c r="AK698" s="125">
        <f>'Conventional - Biopower'!Z124</f>
        <v>3732.9036053810437</v>
      </c>
      <c r="AL698" s="125">
        <f>'Conventional - Biopower'!AA124</f>
        <v>3719.5895516923247</v>
      </c>
      <c r="AM698" s="125">
        <f>'Conventional - Biopower'!AB124</f>
        <v>3706.7271864163085</v>
      </c>
      <c r="AN698" s="125">
        <f>'Conventional - Biopower'!AC124</f>
        <v>3694.6821620775645</v>
      </c>
      <c r="AO698" s="125">
        <f>'Conventional - Biopower'!AD124</f>
        <v>3682.0994134379839</v>
      </c>
      <c r="AP698" s="125">
        <f>'Conventional - Biopower'!AE124</f>
        <v>3672.3773580788543</v>
      </c>
      <c r="AQ698" s="125">
        <f>'Conventional - Biopower'!AF124</f>
        <v>3660.1817709358761</v>
      </c>
      <c r="AR698" s="125">
        <f>'Conventional - Biopower'!AG124</f>
        <v>3651.1695116538513</v>
      </c>
      <c r="AS698" s="125">
        <f>'Conventional - Biopower'!AH124</f>
        <v>3639.6407026439106</v>
      </c>
      <c r="AT698" s="125">
        <f>'Conventional - Biopower'!AI124</f>
        <v>3631.3059759809403</v>
      </c>
      <c r="AU698" s="125">
        <f>'Conventional - Biopower'!AJ124</f>
        <v>3621.9925910904467</v>
      </c>
      <c r="AV698" s="125">
        <f>'Conventional - Biopower'!AK124</f>
        <v>3615.1634924698196</v>
      </c>
      <c r="AW698" s="125">
        <f>'Conventional - Biopower'!AL124</f>
        <v>3603.3873302814941</v>
      </c>
      <c r="AX698" s="125">
        <f>'Conventional - Biopower'!AM124</f>
        <v>3603.3873302814941</v>
      </c>
      <c r="AY698" s="125">
        <f>'Conventional - Biopower'!AN124</f>
        <v>3603.3873302814941</v>
      </c>
      <c r="AZ698" s="125">
        <f>'Conventional - Biopower'!AO124</f>
        <v>3603.3873302814941</v>
      </c>
      <c r="BA698" s="125">
        <f>'Conventional - Biopower'!AP124</f>
        <v>3603.3873302814941</v>
      </c>
      <c r="BB698" s="125">
        <f>'Conventional - Biopower'!AQ124</f>
        <v>3603.3873302814941</v>
      </c>
      <c r="BC698" s="125">
        <f>'Conventional - Biopower'!AR124</f>
        <v>3603.3873302814941</v>
      </c>
      <c r="BD698" s="125">
        <f>'Conventional - Biopower'!AS124</f>
        <v>3603.3873302814941</v>
      </c>
      <c r="BE698" s="125">
        <f>'Conventional - Biopower'!AT124</f>
        <v>3603.3873302814941</v>
      </c>
      <c r="BF698" s="125">
        <f>'Conventional - Biopower'!AU124</f>
        <v>3603.3873302814941</v>
      </c>
      <c r="BG698" s="125">
        <f>'Conventional - Biopower'!AV124</f>
        <v>3603.3873302814941</v>
      </c>
    </row>
    <row r="700" spans="2:59" ht="15.75" thickBot="1">
      <c r="F700" s="1">
        <f t="shared" ref="F700:AN700" si="85">F4</f>
        <v>2000</v>
      </c>
      <c r="G700" s="1">
        <f t="shared" si="85"/>
        <v>2001</v>
      </c>
      <c r="H700" s="1">
        <f t="shared" si="85"/>
        <v>2002</v>
      </c>
      <c r="I700" s="1">
        <f t="shared" si="85"/>
        <v>2003</v>
      </c>
      <c r="J700" s="1">
        <f t="shared" si="85"/>
        <v>2004</v>
      </c>
      <c r="K700" s="1">
        <f t="shared" si="85"/>
        <v>2005</v>
      </c>
      <c r="L700" s="1">
        <f t="shared" si="85"/>
        <v>2006</v>
      </c>
      <c r="M700" s="1">
        <f t="shared" si="85"/>
        <v>2007</v>
      </c>
      <c r="N700" s="1">
        <f t="shared" si="85"/>
        <v>2008</v>
      </c>
      <c r="O700" s="1">
        <f t="shared" si="85"/>
        <v>2009</v>
      </c>
      <c r="P700" s="1">
        <f t="shared" si="85"/>
        <v>2010</v>
      </c>
      <c r="Q700" s="1">
        <f t="shared" si="85"/>
        <v>2011</v>
      </c>
      <c r="R700" s="1">
        <f t="shared" si="85"/>
        <v>2012</v>
      </c>
      <c r="S700" s="24">
        <v>2010</v>
      </c>
      <c r="T700" s="24">
        <v>2011</v>
      </c>
      <c r="U700" s="24">
        <v>2012</v>
      </c>
      <c r="V700" s="365">
        <f t="shared" si="85"/>
        <v>2013</v>
      </c>
      <c r="W700" s="368">
        <f t="shared" si="85"/>
        <v>2014</v>
      </c>
      <c r="X700" s="1">
        <f t="shared" si="85"/>
        <v>2015</v>
      </c>
      <c r="Y700" s="1">
        <f t="shared" si="85"/>
        <v>2016</v>
      </c>
      <c r="Z700" s="1">
        <f t="shared" si="85"/>
        <v>2017</v>
      </c>
      <c r="AA700" s="1">
        <f t="shared" si="85"/>
        <v>2018</v>
      </c>
      <c r="AB700" s="1">
        <f t="shared" si="85"/>
        <v>2019</v>
      </c>
      <c r="AC700" s="1">
        <f t="shared" si="85"/>
        <v>2020</v>
      </c>
      <c r="AD700" s="1">
        <f t="shared" si="85"/>
        <v>2021</v>
      </c>
      <c r="AE700" s="1">
        <f t="shared" si="85"/>
        <v>2022</v>
      </c>
      <c r="AF700" s="1">
        <f t="shared" si="85"/>
        <v>2023</v>
      </c>
      <c r="AG700" s="1">
        <f t="shared" si="85"/>
        <v>2024</v>
      </c>
      <c r="AH700" s="1">
        <f t="shared" si="85"/>
        <v>2025</v>
      </c>
      <c r="AI700" s="1">
        <f t="shared" si="85"/>
        <v>2026</v>
      </c>
      <c r="AJ700" s="1">
        <f t="shared" si="85"/>
        <v>2027</v>
      </c>
      <c r="AK700" s="1">
        <f t="shared" si="85"/>
        <v>2028</v>
      </c>
      <c r="AL700" s="1">
        <f t="shared" si="85"/>
        <v>2029</v>
      </c>
      <c r="AM700" s="1">
        <f t="shared" si="85"/>
        <v>2030</v>
      </c>
      <c r="AN700" s="1">
        <f t="shared" si="85"/>
        <v>2031</v>
      </c>
      <c r="AO700" s="1">
        <f t="shared" ref="AO700:BF700" si="86">AO4</f>
        <v>2032</v>
      </c>
      <c r="AP700" s="1">
        <f t="shared" si="86"/>
        <v>2033</v>
      </c>
      <c r="AQ700" s="1">
        <f t="shared" si="86"/>
        <v>2034</v>
      </c>
      <c r="AR700" s="1">
        <f t="shared" si="86"/>
        <v>2035</v>
      </c>
      <c r="AS700" s="1">
        <f t="shared" si="86"/>
        <v>2036</v>
      </c>
      <c r="AT700" s="1">
        <f t="shared" si="86"/>
        <v>2037</v>
      </c>
      <c r="AU700" s="1">
        <f t="shared" si="86"/>
        <v>2038</v>
      </c>
      <c r="AV700" s="1">
        <f t="shared" si="86"/>
        <v>2039</v>
      </c>
      <c r="AW700" s="1">
        <f t="shared" si="86"/>
        <v>2040</v>
      </c>
      <c r="AX700" s="1">
        <f t="shared" si="86"/>
        <v>2041</v>
      </c>
      <c r="AY700" s="1">
        <f t="shared" si="86"/>
        <v>2042</v>
      </c>
      <c r="AZ700" s="1">
        <f t="shared" si="86"/>
        <v>2043</v>
      </c>
      <c r="BA700" s="1">
        <f t="shared" si="86"/>
        <v>2044</v>
      </c>
      <c r="BB700" s="1">
        <f t="shared" si="86"/>
        <v>2045</v>
      </c>
      <c r="BC700" s="1">
        <f t="shared" si="86"/>
        <v>2046</v>
      </c>
      <c r="BD700" s="1">
        <f t="shared" si="86"/>
        <v>2047</v>
      </c>
      <c r="BE700" s="1">
        <f t="shared" si="86"/>
        <v>2048</v>
      </c>
      <c r="BF700" s="1">
        <f t="shared" si="86"/>
        <v>2049</v>
      </c>
      <c r="BG700" s="1">
        <f t="shared" ref="BG700" si="87">BG4</f>
        <v>2050</v>
      </c>
    </row>
    <row r="701" spans="2:59">
      <c r="B701" s="875" t="s">
        <v>687</v>
      </c>
      <c r="D701" s="802" t="s">
        <v>39</v>
      </c>
      <c r="E701" s="513" t="str">
        <f>'Conventional - Biopower'!K86</f>
        <v>Dedicated - Low</v>
      </c>
      <c r="F701" s="1"/>
      <c r="G701" s="1"/>
      <c r="H701" s="1"/>
      <c r="I701" s="1"/>
      <c r="J701" s="1"/>
      <c r="K701" s="1"/>
      <c r="L701" s="1"/>
      <c r="M701" s="1"/>
      <c r="N701" s="1"/>
      <c r="O701" s="1"/>
      <c r="P701" s="1"/>
      <c r="Q701" s="1"/>
      <c r="R701" s="1"/>
      <c r="S701" s="516"/>
      <c r="T701" s="516"/>
      <c r="U701" s="516"/>
      <c r="V701" s="516"/>
      <c r="W701" s="516">
        <f>'Conventional - Biopower'!L86</f>
        <v>0.50800000000000001</v>
      </c>
      <c r="X701" s="516">
        <f>'Conventional - Biopower'!M86</f>
        <v>0.50800000000000001</v>
      </c>
      <c r="Y701" s="516">
        <f>'Conventional - Biopower'!N86</f>
        <v>0.50800000000000001</v>
      </c>
      <c r="Z701" s="516">
        <f>'Conventional - Biopower'!O86</f>
        <v>0.50800000000000001</v>
      </c>
      <c r="AA701" s="516">
        <f>'Conventional - Biopower'!P86</f>
        <v>0.50800000000000001</v>
      </c>
      <c r="AB701" s="516">
        <f>'Conventional - Biopower'!Q86</f>
        <v>0.50800000000000001</v>
      </c>
      <c r="AC701" s="516">
        <f>'Conventional - Biopower'!R86</f>
        <v>0.50800000000000001</v>
      </c>
      <c r="AD701" s="516">
        <f>'Conventional - Biopower'!S86</f>
        <v>0.50800000000000001</v>
      </c>
      <c r="AE701" s="516">
        <f>'Conventional - Biopower'!T86</f>
        <v>0.50800000000000001</v>
      </c>
      <c r="AF701" s="516">
        <f>'Conventional - Biopower'!U86</f>
        <v>0.50800000000000001</v>
      </c>
      <c r="AG701" s="516">
        <f>'Conventional - Biopower'!V86</f>
        <v>0.50800000000000001</v>
      </c>
      <c r="AH701" s="516">
        <f>'Conventional - Biopower'!W86</f>
        <v>0.50800000000000001</v>
      </c>
      <c r="AI701" s="516">
        <f>'Conventional - Biopower'!X86</f>
        <v>0.50800000000000001</v>
      </c>
      <c r="AJ701" s="516">
        <f>'Conventional - Biopower'!Y86</f>
        <v>0.50800000000000001</v>
      </c>
      <c r="AK701" s="516">
        <f>'Conventional - Biopower'!Z86</f>
        <v>0.50800000000000001</v>
      </c>
      <c r="AL701" s="516">
        <f>'Conventional - Biopower'!AA86</f>
        <v>0.50800000000000001</v>
      </c>
      <c r="AM701" s="516">
        <f>'Conventional - Biopower'!AB86</f>
        <v>0.50800000000000001</v>
      </c>
      <c r="AN701" s="516">
        <f>'Conventional - Biopower'!AC86</f>
        <v>0.50800000000000001</v>
      </c>
      <c r="AO701" s="516">
        <f>'Conventional - Biopower'!AD86</f>
        <v>0.50800000000000001</v>
      </c>
      <c r="AP701" s="516">
        <f>'Conventional - Biopower'!AE86</f>
        <v>0.50800000000000001</v>
      </c>
      <c r="AQ701" s="516">
        <f>'Conventional - Biopower'!AF86</f>
        <v>0.50800000000000001</v>
      </c>
      <c r="AR701" s="516">
        <f>'Conventional - Biopower'!AG86</f>
        <v>0.50800000000000001</v>
      </c>
      <c r="AS701" s="516">
        <f>'Conventional - Biopower'!AH86</f>
        <v>0.50800000000000001</v>
      </c>
      <c r="AT701" s="516">
        <f>'Conventional - Biopower'!AI86</f>
        <v>0.50800000000000001</v>
      </c>
      <c r="AU701" s="516">
        <f>'Conventional - Biopower'!AJ86</f>
        <v>0.50800000000000001</v>
      </c>
      <c r="AV701" s="516">
        <f>'Conventional - Biopower'!AK86</f>
        <v>0.50800000000000001</v>
      </c>
      <c r="AW701" s="516">
        <f>'Conventional - Biopower'!AL86</f>
        <v>0.50800000000000001</v>
      </c>
      <c r="AX701" s="516">
        <f>'Conventional - Biopower'!AM86</f>
        <v>0.50800000000000001</v>
      </c>
      <c r="AY701" s="516">
        <f>'Conventional - Biopower'!AN86</f>
        <v>0.50800000000000001</v>
      </c>
      <c r="AZ701" s="516">
        <f>'Conventional - Biopower'!AO86</f>
        <v>0.50800000000000001</v>
      </c>
      <c r="BA701" s="516">
        <f>'Conventional - Biopower'!AP86</f>
        <v>0.50800000000000001</v>
      </c>
      <c r="BB701" s="516">
        <f>'Conventional - Biopower'!AQ86</f>
        <v>0.50800000000000001</v>
      </c>
      <c r="BC701" s="516">
        <f>'Conventional - Biopower'!AR86</f>
        <v>0.50800000000000001</v>
      </c>
      <c r="BD701" s="516">
        <f>'Conventional - Biopower'!AS86</f>
        <v>0.50800000000000001</v>
      </c>
      <c r="BE701" s="516">
        <f>'Conventional - Biopower'!AT86</f>
        <v>0.50800000000000001</v>
      </c>
      <c r="BF701" s="516">
        <f>'Conventional - Biopower'!AU86</f>
        <v>0.50800000000000001</v>
      </c>
      <c r="BG701" s="516">
        <f>'Conventional - Biopower'!AV86</f>
        <v>0.50800000000000001</v>
      </c>
    </row>
    <row r="702" spans="2:59" ht="15" customHeight="1">
      <c r="B702" s="875"/>
      <c r="D702" s="802"/>
      <c r="E702" s="514" t="str">
        <f>'Conventional - Biopower'!K87</f>
        <v>Dedicated - Mid</v>
      </c>
      <c r="F702" s="359" t="e">
        <f>'Conventional - Biopower'!#REF!</f>
        <v>#REF!</v>
      </c>
      <c r="G702" s="359" t="e">
        <f>'Conventional - Biopower'!#REF!</f>
        <v>#REF!</v>
      </c>
      <c r="H702" s="359" t="e">
        <f>'Conventional - Biopower'!#REF!</f>
        <v>#REF!</v>
      </c>
      <c r="I702" s="359" t="e">
        <f>'Conventional - Biopower'!#REF!</f>
        <v>#REF!</v>
      </c>
      <c r="J702" s="359" t="e">
        <f>'Conventional - Biopower'!#REF!</f>
        <v>#REF!</v>
      </c>
      <c r="K702" s="359" t="e">
        <f>'Conventional - Biopower'!#REF!</f>
        <v>#REF!</v>
      </c>
      <c r="L702" s="359" t="e">
        <f>'Conventional - Biopower'!#REF!</f>
        <v>#REF!</v>
      </c>
      <c r="M702" s="359" t="e">
        <f>'Conventional - Biopower'!#REF!</f>
        <v>#REF!</v>
      </c>
      <c r="N702" s="359" t="e">
        <f>'Conventional - Biopower'!#REF!</f>
        <v>#REF!</v>
      </c>
      <c r="O702" s="359" t="e">
        <f>'Conventional - Biopower'!#REF!</f>
        <v>#REF!</v>
      </c>
      <c r="P702" s="359" t="e">
        <f>'Conventional - Biopower'!#REF!</f>
        <v>#REF!</v>
      </c>
      <c r="Q702" s="359" t="e">
        <f>'Conventional - Biopower'!#REF!</f>
        <v>#REF!</v>
      </c>
      <c r="R702" s="359" t="e">
        <f>'Conventional - Biopower'!#REF!</f>
        <v>#REF!</v>
      </c>
      <c r="S702" s="517"/>
      <c r="T702" s="517"/>
      <c r="U702" s="517"/>
      <c r="V702" s="517">
        <f>'Conventional - Biopower'!L12</f>
        <v>0.50800000000000001</v>
      </c>
      <c r="W702" s="517">
        <f>'Conventional - Biopower'!L87</f>
        <v>0.50800000000000001</v>
      </c>
      <c r="X702" s="517">
        <f>'Conventional - Biopower'!M87</f>
        <v>0.50800000000000001</v>
      </c>
      <c r="Y702" s="517">
        <f>'Conventional - Biopower'!N87</f>
        <v>0.50800000000000001</v>
      </c>
      <c r="Z702" s="517">
        <f>'Conventional - Biopower'!O87</f>
        <v>0.50800000000000001</v>
      </c>
      <c r="AA702" s="517">
        <f>'Conventional - Biopower'!P87</f>
        <v>0.50800000000000001</v>
      </c>
      <c r="AB702" s="517">
        <f>'Conventional - Biopower'!Q87</f>
        <v>0.50800000000000001</v>
      </c>
      <c r="AC702" s="517">
        <f>'Conventional - Biopower'!R87</f>
        <v>0.50800000000000001</v>
      </c>
      <c r="AD702" s="517">
        <f>'Conventional - Biopower'!S87</f>
        <v>0.50800000000000001</v>
      </c>
      <c r="AE702" s="517">
        <f>'Conventional - Biopower'!T87</f>
        <v>0.50800000000000001</v>
      </c>
      <c r="AF702" s="517">
        <f>'Conventional - Biopower'!U87</f>
        <v>0.50800000000000001</v>
      </c>
      <c r="AG702" s="517">
        <f>'Conventional - Biopower'!V87</f>
        <v>0.50800000000000001</v>
      </c>
      <c r="AH702" s="517">
        <f>'Conventional - Biopower'!W87</f>
        <v>0.50800000000000001</v>
      </c>
      <c r="AI702" s="517">
        <f>'Conventional - Biopower'!X87</f>
        <v>0.50800000000000001</v>
      </c>
      <c r="AJ702" s="517">
        <f>'Conventional - Biopower'!Y87</f>
        <v>0.50800000000000001</v>
      </c>
      <c r="AK702" s="517">
        <f>'Conventional - Biopower'!Z87</f>
        <v>0.50800000000000001</v>
      </c>
      <c r="AL702" s="517">
        <f>'Conventional - Biopower'!AA87</f>
        <v>0.50800000000000001</v>
      </c>
      <c r="AM702" s="517">
        <f>'Conventional - Biopower'!AB87</f>
        <v>0.50800000000000001</v>
      </c>
      <c r="AN702" s="517">
        <f>'Conventional - Biopower'!AC87</f>
        <v>0.50800000000000001</v>
      </c>
      <c r="AO702" s="517">
        <f>'Conventional - Biopower'!AD87</f>
        <v>0.50800000000000001</v>
      </c>
      <c r="AP702" s="517">
        <f>'Conventional - Biopower'!AE87</f>
        <v>0.50800000000000001</v>
      </c>
      <c r="AQ702" s="517">
        <f>'Conventional - Biopower'!AF87</f>
        <v>0.50800000000000001</v>
      </c>
      <c r="AR702" s="517">
        <f>'Conventional - Biopower'!AG87</f>
        <v>0.50800000000000001</v>
      </c>
      <c r="AS702" s="517">
        <f>'Conventional - Biopower'!AH87</f>
        <v>0.50800000000000001</v>
      </c>
      <c r="AT702" s="517">
        <f>'Conventional - Biopower'!AI87</f>
        <v>0.50800000000000001</v>
      </c>
      <c r="AU702" s="517">
        <f>'Conventional - Biopower'!AJ87</f>
        <v>0.50800000000000001</v>
      </c>
      <c r="AV702" s="517">
        <f>'Conventional - Biopower'!AK87</f>
        <v>0.50800000000000001</v>
      </c>
      <c r="AW702" s="517">
        <f>'Conventional - Biopower'!AL87</f>
        <v>0.50800000000000001</v>
      </c>
      <c r="AX702" s="517">
        <f>'Conventional - Biopower'!AM87</f>
        <v>0.50800000000000001</v>
      </c>
      <c r="AY702" s="517">
        <f>'Conventional - Biopower'!AN87</f>
        <v>0.50800000000000001</v>
      </c>
      <c r="AZ702" s="517">
        <f>'Conventional - Biopower'!AO87</f>
        <v>0.50800000000000001</v>
      </c>
      <c r="BA702" s="517">
        <f>'Conventional - Biopower'!AP87</f>
        <v>0.50800000000000001</v>
      </c>
      <c r="BB702" s="517">
        <f>'Conventional - Biopower'!AQ87</f>
        <v>0.50800000000000001</v>
      </c>
      <c r="BC702" s="517">
        <f>'Conventional - Biopower'!AR87</f>
        <v>0.50800000000000001</v>
      </c>
      <c r="BD702" s="517">
        <f>'Conventional - Biopower'!AS87</f>
        <v>0.50800000000000001</v>
      </c>
      <c r="BE702" s="517">
        <f>'Conventional - Biopower'!AT87</f>
        <v>0.50800000000000001</v>
      </c>
      <c r="BF702" s="517">
        <f>'Conventional - Biopower'!AU87</f>
        <v>0.50800000000000001</v>
      </c>
      <c r="BG702" s="517">
        <f>'Conventional - Biopower'!AV87</f>
        <v>0.50800000000000001</v>
      </c>
    </row>
    <row r="703" spans="2:59" ht="15.75" thickBot="1">
      <c r="B703" s="875"/>
      <c r="D703" s="802"/>
      <c r="E703" s="515" t="str">
        <f>'Conventional - Biopower'!K88</f>
        <v>Dedicated - High</v>
      </c>
      <c r="F703" s="520"/>
      <c r="G703" s="520"/>
      <c r="H703" s="520"/>
      <c r="I703" s="520"/>
      <c r="J703" s="520"/>
      <c r="K703" s="520"/>
      <c r="L703" s="520"/>
      <c r="M703" s="520"/>
      <c r="N703" s="520"/>
      <c r="O703" s="520"/>
      <c r="P703" s="520"/>
      <c r="Q703" s="520"/>
      <c r="R703" s="520"/>
      <c r="S703" s="518"/>
      <c r="T703" s="518"/>
      <c r="U703" s="518"/>
      <c r="V703" s="518"/>
      <c r="W703" s="518">
        <f>'Conventional - Biopower'!L88</f>
        <v>0.50800000000000001</v>
      </c>
      <c r="X703" s="518">
        <f>'Conventional - Biopower'!M88</f>
        <v>0.50800000000000001</v>
      </c>
      <c r="Y703" s="518">
        <f>'Conventional - Biopower'!N88</f>
        <v>0.50800000000000001</v>
      </c>
      <c r="Z703" s="518">
        <f>'Conventional - Biopower'!O88</f>
        <v>0.50800000000000001</v>
      </c>
      <c r="AA703" s="518">
        <f>'Conventional - Biopower'!P88</f>
        <v>0.50800000000000001</v>
      </c>
      <c r="AB703" s="518">
        <f>'Conventional - Biopower'!Q88</f>
        <v>0.50800000000000001</v>
      </c>
      <c r="AC703" s="518">
        <f>'Conventional - Biopower'!R88</f>
        <v>0.50800000000000001</v>
      </c>
      <c r="AD703" s="518">
        <f>'Conventional - Biopower'!S88</f>
        <v>0.50800000000000001</v>
      </c>
      <c r="AE703" s="518">
        <f>'Conventional - Biopower'!T88</f>
        <v>0.50800000000000001</v>
      </c>
      <c r="AF703" s="518">
        <f>'Conventional - Biopower'!U88</f>
        <v>0.50800000000000001</v>
      </c>
      <c r="AG703" s="518">
        <f>'Conventional - Biopower'!V88</f>
        <v>0.50800000000000001</v>
      </c>
      <c r="AH703" s="518">
        <f>'Conventional - Biopower'!W88</f>
        <v>0.50800000000000001</v>
      </c>
      <c r="AI703" s="518">
        <f>'Conventional - Biopower'!X88</f>
        <v>0.50800000000000001</v>
      </c>
      <c r="AJ703" s="518">
        <f>'Conventional - Biopower'!Y88</f>
        <v>0.50800000000000001</v>
      </c>
      <c r="AK703" s="518">
        <f>'Conventional - Biopower'!Z88</f>
        <v>0.50800000000000001</v>
      </c>
      <c r="AL703" s="518">
        <f>'Conventional - Biopower'!AA88</f>
        <v>0.50800000000000001</v>
      </c>
      <c r="AM703" s="518">
        <f>'Conventional - Biopower'!AB88</f>
        <v>0.50800000000000001</v>
      </c>
      <c r="AN703" s="518">
        <f>'Conventional - Biopower'!AC88</f>
        <v>0.50800000000000001</v>
      </c>
      <c r="AO703" s="518">
        <f>'Conventional - Biopower'!AD88</f>
        <v>0.50800000000000001</v>
      </c>
      <c r="AP703" s="518">
        <f>'Conventional - Biopower'!AE88</f>
        <v>0.50800000000000001</v>
      </c>
      <c r="AQ703" s="518">
        <f>'Conventional - Biopower'!AF88</f>
        <v>0.50800000000000001</v>
      </c>
      <c r="AR703" s="518">
        <f>'Conventional - Biopower'!AG88</f>
        <v>0.50800000000000001</v>
      </c>
      <c r="AS703" s="518">
        <f>'Conventional - Biopower'!AH88</f>
        <v>0.50800000000000001</v>
      </c>
      <c r="AT703" s="518">
        <f>'Conventional - Biopower'!AI88</f>
        <v>0.50800000000000001</v>
      </c>
      <c r="AU703" s="518">
        <f>'Conventional - Biopower'!AJ88</f>
        <v>0.50800000000000001</v>
      </c>
      <c r="AV703" s="518">
        <f>'Conventional - Biopower'!AK88</f>
        <v>0.50800000000000001</v>
      </c>
      <c r="AW703" s="518">
        <f>'Conventional - Biopower'!AL88</f>
        <v>0.50800000000000001</v>
      </c>
      <c r="AX703" s="518">
        <f>'Conventional - Biopower'!AM88</f>
        <v>0.50800000000000001</v>
      </c>
      <c r="AY703" s="518">
        <f>'Conventional - Biopower'!AN88</f>
        <v>0.50800000000000001</v>
      </c>
      <c r="AZ703" s="518">
        <f>'Conventional - Biopower'!AO88</f>
        <v>0.50800000000000001</v>
      </c>
      <c r="BA703" s="518">
        <f>'Conventional - Biopower'!AP88</f>
        <v>0.50800000000000001</v>
      </c>
      <c r="BB703" s="518">
        <f>'Conventional - Biopower'!AQ88</f>
        <v>0.50800000000000001</v>
      </c>
      <c r="BC703" s="518">
        <f>'Conventional - Biopower'!AR88</f>
        <v>0.50800000000000001</v>
      </c>
      <c r="BD703" s="518">
        <f>'Conventional - Biopower'!AS88</f>
        <v>0.50800000000000001</v>
      </c>
      <c r="BE703" s="518">
        <f>'Conventional - Biopower'!AT88</f>
        <v>0.50800000000000001</v>
      </c>
      <c r="BF703" s="518">
        <f>'Conventional - Biopower'!AU88</f>
        <v>0.50800000000000001</v>
      </c>
      <c r="BG703" s="518">
        <f>'Conventional - Biopower'!AV88</f>
        <v>0.50800000000000001</v>
      </c>
    </row>
    <row r="704" spans="2:59">
      <c r="B704" s="875"/>
      <c r="D704" s="802"/>
      <c r="E704" s="513" t="str">
        <f>'Conventional - Biopower'!K89</f>
        <v>CofireOld - Low</v>
      </c>
      <c r="F704" s="520"/>
      <c r="G704" s="520"/>
      <c r="H704" s="520"/>
      <c r="I704" s="520"/>
      <c r="J704" s="520"/>
      <c r="K704" s="520"/>
      <c r="L704" s="520"/>
      <c r="M704" s="520"/>
      <c r="N704" s="520"/>
      <c r="O704" s="520"/>
      <c r="P704" s="520"/>
      <c r="Q704" s="520"/>
      <c r="R704" s="520"/>
      <c r="S704" s="516"/>
      <c r="T704" s="516"/>
      <c r="U704" s="516"/>
      <c r="V704" s="516"/>
      <c r="W704" s="516">
        <f>'Conventional - Biopower'!L89</f>
        <v>0.50800000000000001</v>
      </c>
      <c r="X704" s="516">
        <f>'Conventional - Biopower'!M89</f>
        <v>0.50800000000000001</v>
      </c>
      <c r="Y704" s="516">
        <f>'Conventional - Biopower'!N89</f>
        <v>0.50800000000000001</v>
      </c>
      <c r="Z704" s="516">
        <f>'Conventional - Biopower'!O89</f>
        <v>0.50800000000000001</v>
      </c>
      <c r="AA704" s="516">
        <f>'Conventional - Biopower'!P89</f>
        <v>0.50800000000000001</v>
      </c>
      <c r="AB704" s="516">
        <f>'Conventional - Biopower'!Q89</f>
        <v>0.50800000000000001</v>
      </c>
      <c r="AC704" s="516">
        <f>'Conventional - Biopower'!R89</f>
        <v>0.50800000000000001</v>
      </c>
      <c r="AD704" s="516">
        <f>'Conventional - Biopower'!S89</f>
        <v>0.50800000000000001</v>
      </c>
      <c r="AE704" s="516">
        <f>'Conventional - Biopower'!T89</f>
        <v>0.50800000000000001</v>
      </c>
      <c r="AF704" s="516">
        <f>'Conventional - Biopower'!U89</f>
        <v>0.50800000000000001</v>
      </c>
      <c r="AG704" s="516">
        <f>'Conventional - Biopower'!V89</f>
        <v>0.50800000000000001</v>
      </c>
      <c r="AH704" s="516">
        <f>'Conventional - Biopower'!W89</f>
        <v>0.50800000000000001</v>
      </c>
      <c r="AI704" s="516">
        <f>'Conventional - Biopower'!X89</f>
        <v>0.50800000000000001</v>
      </c>
      <c r="AJ704" s="516">
        <f>'Conventional - Biopower'!Y89</f>
        <v>0.50800000000000001</v>
      </c>
      <c r="AK704" s="516">
        <f>'Conventional - Biopower'!Z89</f>
        <v>0.50800000000000001</v>
      </c>
      <c r="AL704" s="516">
        <f>'Conventional - Biopower'!AA89</f>
        <v>0.50800000000000001</v>
      </c>
      <c r="AM704" s="516">
        <f>'Conventional - Biopower'!AB89</f>
        <v>0.50800000000000001</v>
      </c>
      <c r="AN704" s="516">
        <f>'Conventional - Biopower'!AC89</f>
        <v>0.50800000000000001</v>
      </c>
      <c r="AO704" s="516">
        <f>'Conventional - Biopower'!AD89</f>
        <v>0.50800000000000001</v>
      </c>
      <c r="AP704" s="516">
        <f>'Conventional - Biopower'!AE89</f>
        <v>0.50800000000000001</v>
      </c>
      <c r="AQ704" s="516">
        <f>'Conventional - Biopower'!AF89</f>
        <v>0.50800000000000001</v>
      </c>
      <c r="AR704" s="516">
        <f>'Conventional - Biopower'!AG89</f>
        <v>0.50800000000000001</v>
      </c>
      <c r="AS704" s="516">
        <f>'Conventional - Biopower'!AH89</f>
        <v>0.50800000000000001</v>
      </c>
      <c r="AT704" s="516">
        <f>'Conventional - Biopower'!AI89</f>
        <v>0.50800000000000001</v>
      </c>
      <c r="AU704" s="516">
        <f>'Conventional - Biopower'!AJ89</f>
        <v>0.50800000000000001</v>
      </c>
      <c r="AV704" s="516">
        <f>'Conventional - Biopower'!AK89</f>
        <v>0.50800000000000001</v>
      </c>
      <c r="AW704" s="516">
        <f>'Conventional - Biopower'!AL89</f>
        <v>0.50800000000000001</v>
      </c>
      <c r="AX704" s="516">
        <f>'Conventional - Biopower'!AM89</f>
        <v>0.50800000000000001</v>
      </c>
      <c r="AY704" s="516">
        <f>'Conventional - Biopower'!AN89</f>
        <v>0.50800000000000001</v>
      </c>
      <c r="AZ704" s="516">
        <f>'Conventional - Biopower'!AO89</f>
        <v>0.50800000000000001</v>
      </c>
      <c r="BA704" s="516">
        <f>'Conventional - Biopower'!AP89</f>
        <v>0.50800000000000001</v>
      </c>
      <c r="BB704" s="516">
        <f>'Conventional - Biopower'!AQ89</f>
        <v>0.50800000000000001</v>
      </c>
      <c r="BC704" s="516">
        <f>'Conventional - Biopower'!AR89</f>
        <v>0.50800000000000001</v>
      </c>
      <c r="BD704" s="516">
        <f>'Conventional - Biopower'!AS89</f>
        <v>0.50800000000000001</v>
      </c>
      <c r="BE704" s="516">
        <f>'Conventional - Biopower'!AT89</f>
        <v>0.50800000000000001</v>
      </c>
      <c r="BF704" s="516">
        <f>'Conventional - Biopower'!AU89</f>
        <v>0.50800000000000001</v>
      </c>
      <c r="BG704" s="516">
        <f>'Conventional - Biopower'!AV89</f>
        <v>0.50800000000000001</v>
      </c>
    </row>
    <row r="705" spans="2:59">
      <c r="B705" s="875"/>
      <c r="D705" s="802"/>
      <c r="E705" s="514" t="str">
        <f>'Conventional - Biopower'!K90</f>
        <v>CofireOld - Mid</v>
      </c>
      <c r="F705" s="358" t="e">
        <f>'Conventional - Biopower'!#REF!</f>
        <v>#REF!</v>
      </c>
      <c r="G705" s="358" t="e">
        <f>'Conventional - Biopower'!#REF!</f>
        <v>#REF!</v>
      </c>
      <c r="H705" s="358" t="e">
        <f>'Conventional - Biopower'!#REF!</f>
        <v>#REF!</v>
      </c>
      <c r="I705" s="358" t="e">
        <f>'Conventional - Biopower'!#REF!</f>
        <v>#REF!</v>
      </c>
      <c r="J705" s="358" t="e">
        <f>'Conventional - Biopower'!#REF!</f>
        <v>#REF!</v>
      </c>
      <c r="K705" s="358" t="e">
        <f>'Conventional - Biopower'!#REF!</f>
        <v>#REF!</v>
      </c>
      <c r="L705" s="358" t="e">
        <f>'Conventional - Biopower'!#REF!</f>
        <v>#REF!</v>
      </c>
      <c r="M705" s="358" t="e">
        <f>'Conventional - Biopower'!#REF!</f>
        <v>#REF!</v>
      </c>
      <c r="N705" s="358" t="e">
        <f>'Conventional - Biopower'!#REF!</f>
        <v>#REF!</v>
      </c>
      <c r="O705" s="358" t="e">
        <f>'Conventional - Biopower'!#REF!</f>
        <v>#REF!</v>
      </c>
      <c r="P705" s="358" t="e">
        <f>'Conventional - Biopower'!#REF!</f>
        <v>#REF!</v>
      </c>
      <c r="Q705" s="358" t="e">
        <f>'Conventional - Biopower'!#REF!</f>
        <v>#REF!</v>
      </c>
      <c r="R705" s="358" t="e">
        <f>'Conventional - Biopower'!#REF!</f>
        <v>#REF!</v>
      </c>
      <c r="S705" s="517"/>
      <c r="T705" s="517"/>
      <c r="U705" s="517"/>
      <c r="V705" s="517">
        <f>'Conventional - Biopower'!L13</f>
        <v>0.50800000000000001</v>
      </c>
      <c r="W705" s="517">
        <f>'Conventional - Biopower'!L90</f>
        <v>0.50800000000000001</v>
      </c>
      <c r="X705" s="517">
        <f>'Conventional - Biopower'!M90</f>
        <v>0.50800000000000001</v>
      </c>
      <c r="Y705" s="517">
        <f>'Conventional - Biopower'!N90</f>
        <v>0.50800000000000001</v>
      </c>
      <c r="Z705" s="517">
        <f>'Conventional - Biopower'!O90</f>
        <v>0.50800000000000001</v>
      </c>
      <c r="AA705" s="517">
        <f>'Conventional - Biopower'!P90</f>
        <v>0.50800000000000001</v>
      </c>
      <c r="AB705" s="517">
        <f>'Conventional - Biopower'!Q90</f>
        <v>0.50800000000000001</v>
      </c>
      <c r="AC705" s="517">
        <f>'Conventional - Biopower'!R90</f>
        <v>0.50800000000000001</v>
      </c>
      <c r="AD705" s="517">
        <f>'Conventional - Biopower'!S90</f>
        <v>0.50800000000000001</v>
      </c>
      <c r="AE705" s="517">
        <f>'Conventional - Biopower'!T90</f>
        <v>0.50800000000000001</v>
      </c>
      <c r="AF705" s="517">
        <f>'Conventional - Biopower'!U90</f>
        <v>0.50800000000000001</v>
      </c>
      <c r="AG705" s="517">
        <f>'Conventional - Biopower'!V90</f>
        <v>0.50800000000000001</v>
      </c>
      <c r="AH705" s="517">
        <f>'Conventional - Biopower'!W90</f>
        <v>0.50800000000000001</v>
      </c>
      <c r="AI705" s="517">
        <f>'Conventional - Biopower'!X90</f>
        <v>0.50800000000000001</v>
      </c>
      <c r="AJ705" s="517">
        <f>'Conventional - Biopower'!Y90</f>
        <v>0.50800000000000001</v>
      </c>
      <c r="AK705" s="517">
        <f>'Conventional - Biopower'!Z90</f>
        <v>0.50800000000000001</v>
      </c>
      <c r="AL705" s="517">
        <f>'Conventional - Biopower'!AA90</f>
        <v>0.50800000000000001</v>
      </c>
      <c r="AM705" s="517">
        <f>'Conventional - Biopower'!AB90</f>
        <v>0.50800000000000001</v>
      </c>
      <c r="AN705" s="517">
        <f>'Conventional - Biopower'!AC90</f>
        <v>0.50800000000000001</v>
      </c>
      <c r="AO705" s="517">
        <f>'Conventional - Biopower'!AD90</f>
        <v>0.50800000000000001</v>
      </c>
      <c r="AP705" s="517">
        <f>'Conventional - Biopower'!AE90</f>
        <v>0.50800000000000001</v>
      </c>
      <c r="AQ705" s="517">
        <f>'Conventional - Biopower'!AF90</f>
        <v>0.50800000000000001</v>
      </c>
      <c r="AR705" s="517">
        <f>'Conventional - Biopower'!AG90</f>
        <v>0.50800000000000001</v>
      </c>
      <c r="AS705" s="517">
        <f>'Conventional - Biopower'!AH90</f>
        <v>0.50800000000000001</v>
      </c>
      <c r="AT705" s="517">
        <f>'Conventional - Biopower'!AI90</f>
        <v>0.50800000000000001</v>
      </c>
      <c r="AU705" s="517">
        <f>'Conventional - Biopower'!AJ90</f>
        <v>0.50800000000000001</v>
      </c>
      <c r="AV705" s="517">
        <f>'Conventional - Biopower'!AK90</f>
        <v>0.50800000000000001</v>
      </c>
      <c r="AW705" s="517">
        <f>'Conventional - Biopower'!AL90</f>
        <v>0.50800000000000001</v>
      </c>
      <c r="AX705" s="517">
        <f>'Conventional - Biopower'!AM90</f>
        <v>0.50800000000000001</v>
      </c>
      <c r="AY705" s="517">
        <f>'Conventional - Biopower'!AN90</f>
        <v>0.50800000000000001</v>
      </c>
      <c r="AZ705" s="517">
        <f>'Conventional - Biopower'!AO90</f>
        <v>0.50800000000000001</v>
      </c>
      <c r="BA705" s="517">
        <f>'Conventional - Biopower'!AP90</f>
        <v>0.50800000000000001</v>
      </c>
      <c r="BB705" s="517">
        <f>'Conventional - Biopower'!AQ90</f>
        <v>0.50800000000000001</v>
      </c>
      <c r="BC705" s="517">
        <f>'Conventional - Biopower'!AR90</f>
        <v>0.50800000000000001</v>
      </c>
      <c r="BD705" s="517">
        <f>'Conventional - Biopower'!AS90</f>
        <v>0.50800000000000001</v>
      </c>
      <c r="BE705" s="517">
        <f>'Conventional - Biopower'!AT90</f>
        <v>0.50800000000000001</v>
      </c>
      <c r="BF705" s="517">
        <f>'Conventional - Biopower'!AU90</f>
        <v>0.50800000000000001</v>
      </c>
      <c r="BG705" s="517">
        <f>'Conventional - Biopower'!AV90</f>
        <v>0.50800000000000001</v>
      </c>
    </row>
    <row r="706" spans="2:59" ht="15.75" thickBot="1">
      <c r="B706" s="875"/>
      <c r="D706" s="802"/>
      <c r="E706" s="515" t="str">
        <f>'Conventional - Biopower'!K91</f>
        <v>CofireOld - High</v>
      </c>
      <c r="F706" s="521"/>
      <c r="G706" s="521"/>
      <c r="H706" s="521"/>
      <c r="I706" s="521"/>
      <c r="J706" s="521"/>
      <c r="K706" s="521"/>
      <c r="L706" s="521"/>
      <c r="M706" s="521"/>
      <c r="N706" s="521"/>
      <c r="O706" s="521"/>
      <c r="P706" s="521"/>
      <c r="Q706" s="521"/>
      <c r="R706" s="521"/>
      <c r="S706" s="518"/>
      <c r="T706" s="518"/>
      <c r="U706" s="518"/>
      <c r="V706" s="518"/>
      <c r="W706" s="518">
        <f>'Conventional - Biopower'!L91</f>
        <v>0.50800000000000001</v>
      </c>
      <c r="X706" s="518">
        <f>'Conventional - Biopower'!M91</f>
        <v>0.50800000000000001</v>
      </c>
      <c r="Y706" s="518">
        <f>'Conventional - Biopower'!N91</f>
        <v>0.50800000000000001</v>
      </c>
      <c r="Z706" s="518">
        <f>'Conventional - Biopower'!O91</f>
        <v>0.50800000000000001</v>
      </c>
      <c r="AA706" s="518">
        <f>'Conventional - Biopower'!P91</f>
        <v>0.50800000000000001</v>
      </c>
      <c r="AB706" s="518">
        <f>'Conventional - Biopower'!Q91</f>
        <v>0.50800000000000001</v>
      </c>
      <c r="AC706" s="518">
        <f>'Conventional - Biopower'!R91</f>
        <v>0.50800000000000001</v>
      </c>
      <c r="AD706" s="518">
        <f>'Conventional - Biopower'!S91</f>
        <v>0.50800000000000001</v>
      </c>
      <c r="AE706" s="518">
        <f>'Conventional - Biopower'!T91</f>
        <v>0.50800000000000001</v>
      </c>
      <c r="AF706" s="518">
        <f>'Conventional - Biopower'!U91</f>
        <v>0.50800000000000001</v>
      </c>
      <c r="AG706" s="518">
        <f>'Conventional - Biopower'!V91</f>
        <v>0.50800000000000001</v>
      </c>
      <c r="AH706" s="518">
        <f>'Conventional - Biopower'!W91</f>
        <v>0.50800000000000001</v>
      </c>
      <c r="AI706" s="518">
        <f>'Conventional - Biopower'!X91</f>
        <v>0.50800000000000001</v>
      </c>
      <c r="AJ706" s="518">
        <f>'Conventional - Biopower'!Y91</f>
        <v>0.50800000000000001</v>
      </c>
      <c r="AK706" s="518">
        <f>'Conventional - Biopower'!Z91</f>
        <v>0.50800000000000001</v>
      </c>
      <c r="AL706" s="518">
        <f>'Conventional - Biopower'!AA91</f>
        <v>0.50800000000000001</v>
      </c>
      <c r="AM706" s="518">
        <f>'Conventional - Biopower'!AB91</f>
        <v>0.50800000000000001</v>
      </c>
      <c r="AN706" s="518">
        <f>'Conventional - Biopower'!AC91</f>
        <v>0.50800000000000001</v>
      </c>
      <c r="AO706" s="518">
        <f>'Conventional - Biopower'!AD91</f>
        <v>0.50800000000000001</v>
      </c>
      <c r="AP706" s="518">
        <f>'Conventional - Biopower'!AE91</f>
        <v>0.50800000000000001</v>
      </c>
      <c r="AQ706" s="518">
        <f>'Conventional - Biopower'!AF91</f>
        <v>0.50800000000000001</v>
      </c>
      <c r="AR706" s="518">
        <f>'Conventional - Biopower'!AG91</f>
        <v>0.50800000000000001</v>
      </c>
      <c r="AS706" s="518">
        <f>'Conventional - Biopower'!AH91</f>
        <v>0.50800000000000001</v>
      </c>
      <c r="AT706" s="518">
        <f>'Conventional - Biopower'!AI91</f>
        <v>0.50800000000000001</v>
      </c>
      <c r="AU706" s="518">
        <f>'Conventional - Biopower'!AJ91</f>
        <v>0.50800000000000001</v>
      </c>
      <c r="AV706" s="518">
        <f>'Conventional - Biopower'!AK91</f>
        <v>0.50800000000000001</v>
      </c>
      <c r="AW706" s="518">
        <f>'Conventional - Biopower'!AL91</f>
        <v>0.50800000000000001</v>
      </c>
      <c r="AX706" s="518">
        <f>'Conventional - Biopower'!AM91</f>
        <v>0.50800000000000001</v>
      </c>
      <c r="AY706" s="518">
        <f>'Conventional - Biopower'!AN91</f>
        <v>0.50800000000000001</v>
      </c>
      <c r="AZ706" s="518">
        <f>'Conventional - Biopower'!AO91</f>
        <v>0.50800000000000001</v>
      </c>
      <c r="BA706" s="518">
        <f>'Conventional - Biopower'!AP91</f>
        <v>0.50800000000000001</v>
      </c>
      <c r="BB706" s="518">
        <f>'Conventional - Biopower'!AQ91</f>
        <v>0.50800000000000001</v>
      </c>
      <c r="BC706" s="518">
        <f>'Conventional - Biopower'!AR91</f>
        <v>0.50800000000000001</v>
      </c>
      <c r="BD706" s="518">
        <f>'Conventional - Biopower'!AS91</f>
        <v>0.50800000000000001</v>
      </c>
      <c r="BE706" s="518">
        <f>'Conventional - Biopower'!AT91</f>
        <v>0.50800000000000001</v>
      </c>
      <c r="BF706" s="518">
        <f>'Conventional - Biopower'!AU91</f>
        <v>0.50800000000000001</v>
      </c>
      <c r="BG706" s="518">
        <f>'Conventional - Biopower'!AV91</f>
        <v>0.50800000000000001</v>
      </c>
    </row>
    <row r="707" spans="2:59">
      <c r="B707" s="875"/>
      <c r="D707" s="802"/>
      <c r="E707" s="513" t="str">
        <f>'Conventional - Biopower'!K92</f>
        <v>CofireNew - Low</v>
      </c>
      <c r="F707" s="521"/>
      <c r="G707" s="521"/>
      <c r="H707" s="521"/>
      <c r="I707" s="521"/>
      <c r="J707" s="521"/>
      <c r="K707" s="521"/>
      <c r="L707" s="521"/>
      <c r="M707" s="521"/>
      <c r="N707" s="521"/>
      <c r="O707" s="521"/>
      <c r="P707" s="521"/>
      <c r="Q707" s="521"/>
      <c r="R707" s="521"/>
      <c r="S707" s="516"/>
      <c r="T707" s="516"/>
      <c r="U707" s="516"/>
      <c r="V707" s="516"/>
      <c r="W707" s="516">
        <f>'Conventional - Biopower'!L92</f>
        <v>0.50800000000000001</v>
      </c>
      <c r="X707" s="516">
        <f>'Conventional - Biopower'!M92</f>
        <v>0.50800000000000001</v>
      </c>
      <c r="Y707" s="516">
        <f>'Conventional - Biopower'!N92</f>
        <v>0.50800000000000001</v>
      </c>
      <c r="Z707" s="516">
        <f>'Conventional - Biopower'!O92</f>
        <v>0.50800000000000001</v>
      </c>
      <c r="AA707" s="516">
        <f>'Conventional - Biopower'!P92</f>
        <v>0.50800000000000001</v>
      </c>
      <c r="AB707" s="516">
        <f>'Conventional - Biopower'!Q92</f>
        <v>0.50800000000000001</v>
      </c>
      <c r="AC707" s="516">
        <f>'Conventional - Biopower'!R92</f>
        <v>0.50800000000000001</v>
      </c>
      <c r="AD707" s="516">
        <f>'Conventional - Biopower'!S92</f>
        <v>0.50800000000000001</v>
      </c>
      <c r="AE707" s="516">
        <f>'Conventional - Biopower'!T92</f>
        <v>0.50800000000000001</v>
      </c>
      <c r="AF707" s="516">
        <f>'Conventional - Biopower'!U92</f>
        <v>0.50800000000000001</v>
      </c>
      <c r="AG707" s="516">
        <f>'Conventional - Biopower'!V92</f>
        <v>0.50800000000000001</v>
      </c>
      <c r="AH707" s="516">
        <f>'Conventional - Biopower'!W92</f>
        <v>0.50800000000000001</v>
      </c>
      <c r="AI707" s="516">
        <f>'Conventional - Biopower'!X92</f>
        <v>0.50800000000000001</v>
      </c>
      <c r="AJ707" s="516">
        <f>'Conventional - Biopower'!Y92</f>
        <v>0.50800000000000001</v>
      </c>
      <c r="AK707" s="516">
        <f>'Conventional - Biopower'!Z92</f>
        <v>0.50800000000000001</v>
      </c>
      <c r="AL707" s="516">
        <f>'Conventional - Biopower'!AA92</f>
        <v>0.50800000000000001</v>
      </c>
      <c r="AM707" s="516">
        <f>'Conventional - Biopower'!AB92</f>
        <v>0.50800000000000001</v>
      </c>
      <c r="AN707" s="516">
        <f>'Conventional - Biopower'!AC92</f>
        <v>0.50800000000000001</v>
      </c>
      <c r="AO707" s="516">
        <f>'Conventional - Biopower'!AD92</f>
        <v>0.50800000000000001</v>
      </c>
      <c r="AP707" s="516">
        <f>'Conventional - Biopower'!AE92</f>
        <v>0.50800000000000001</v>
      </c>
      <c r="AQ707" s="516">
        <f>'Conventional - Biopower'!AF92</f>
        <v>0.50800000000000001</v>
      </c>
      <c r="AR707" s="516">
        <f>'Conventional - Biopower'!AG92</f>
        <v>0.50800000000000001</v>
      </c>
      <c r="AS707" s="516">
        <f>'Conventional - Biopower'!AH92</f>
        <v>0.50800000000000001</v>
      </c>
      <c r="AT707" s="516">
        <f>'Conventional - Biopower'!AI92</f>
        <v>0.50800000000000001</v>
      </c>
      <c r="AU707" s="516">
        <f>'Conventional - Biopower'!AJ92</f>
        <v>0.50800000000000001</v>
      </c>
      <c r="AV707" s="516">
        <f>'Conventional - Biopower'!AK92</f>
        <v>0.50800000000000001</v>
      </c>
      <c r="AW707" s="516">
        <f>'Conventional - Biopower'!AL92</f>
        <v>0.50800000000000001</v>
      </c>
      <c r="AX707" s="516">
        <f>'Conventional - Biopower'!AM92</f>
        <v>0.50800000000000001</v>
      </c>
      <c r="AY707" s="516">
        <f>'Conventional - Biopower'!AN92</f>
        <v>0.50800000000000001</v>
      </c>
      <c r="AZ707" s="516">
        <f>'Conventional - Biopower'!AO92</f>
        <v>0.50800000000000001</v>
      </c>
      <c r="BA707" s="516">
        <f>'Conventional - Biopower'!AP92</f>
        <v>0.50800000000000001</v>
      </c>
      <c r="BB707" s="516">
        <f>'Conventional - Biopower'!AQ92</f>
        <v>0.50800000000000001</v>
      </c>
      <c r="BC707" s="516">
        <f>'Conventional - Biopower'!AR92</f>
        <v>0.50800000000000001</v>
      </c>
      <c r="BD707" s="516">
        <f>'Conventional - Biopower'!AS92</f>
        <v>0.50800000000000001</v>
      </c>
      <c r="BE707" s="516">
        <f>'Conventional - Biopower'!AT92</f>
        <v>0.50800000000000001</v>
      </c>
      <c r="BF707" s="516">
        <f>'Conventional - Biopower'!AU92</f>
        <v>0.50800000000000001</v>
      </c>
      <c r="BG707" s="516">
        <f>'Conventional - Biopower'!AV92</f>
        <v>0.50800000000000001</v>
      </c>
    </row>
    <row r="708" spans="2:59" ht="15.75" thickBot="1">
      <c r="B708" s="875"/>
      <c r="D708" s="802"/>
      <c r="E708" s="514" t="str">
        <f>'Conventional - Biopower'!K93</f>
        <v>CofireNew - Mid</v>
      </c>
      <c r="F708" s="361" t="e">
        <f>'Conventional - Biopower'!#REF!</f>
        <v>#REF!</v>
      </c>
      <c r="G708" s="361" t="e">
        <f>'Conventional - Biopower'!#REF!</f>
        <v>#REF!</v>
      </c>
      <c r="H708" s="361" t="e">
        <f>'Conventional - Biopower'!#REF!</f>
        <v>#REF!</v>
      </c>
      <c r="I708" s="361" t="e">
        <f>'Conventional - Biopower'!#REF!</f>
        <v>#REF!</v>
      </c>
      <c r="J708" s="361" t="e">
        <f>'Conventional - Biopower'!#REF!</f>
        <v>#REF!</v>
      </c>
      <c r="K708" s="361" t="e">
        <f>'Conventional - Biopower'!#REF!</f>
        <v>#REF!</v>
      </c>
      <c r="L708" s="361" t="e">
        <f>'Conventional - Biopower'!#REF!</f>
        <v>#REF!</v>
      </c>
      <c r="M708" s="361" t="e">
        <f>'Conventional - Biopower'!#REF!</f>
        <v>#REF!</v>
      </c>
      <c r="N708" s="361" t="e">
        <f>'Conventional - Biopower'!#REF!</f>
        <v>#REF!</v>
      </c>
      <c r="O708" s="361" t="e">
        <f>'Conventional - Biopower'!#REF!</f>
        <v>#REF!</v>
      </c>
      <c r="P708" s="361" t="e">
        <f>'Conventional - Biopower'!#REF!</f>
        <v>#REF!</v>
      </c>
      <c r="Q708" s="361" t="e">
        <f>'Conventional - Biopower'!#REF!</f>
        <v>#REF!</v>
      </c>
      <c r="R708" s="361" t="e">
        <f>'Conventional - Biopower'!#REF!</f>
        <v>#REF!</v>
      </c>
      <c r="S708" s="517"/>
      <c r="T708" s="517"/>
      <c r="U708" s="517"/>
      <c r="V708" s="517">
        <f>'Conventional - Biopower'!L14</f>
        <v>0.50800000000000001</v>
      </c>
      <c r="W708" s="517">
        <f>'Conventional - Biopower'!L93</f>
        <v>0.50800000000000001</v>
      </c>
      <c r="X708" s="517">
        <f>'Conventional - Biopower'!M93</f>
        <v>0.50800000000000001</v>
      </c>
      <c r="Y708" s="517">
        <f>'Conventional - Biopower'!N93</f>
        <v>0.50800000000000001</v>
      </c>
      <c r="Z708" s="517">
        <f>'Conventional - Biopower'!O93</f>
        <v>0.50800000000000001</v>
      </c>
      <c r="AA708" s="517">
        <f>'Conventional - Biopower'!P93</f>
        <v>0.50800000000000001</v>
      </c>
      <c r="AB708" s="517">
        <f>'Conventional - Biopower'!Q93</f>
        <v>0.50800000000000001</v>
      </c>
      <c r="AC708" s="517">
        <f>'Conventional - Biopower'!R93</f>
        <v>0.50800000000000001</v>
      </c>
      <c r="AD708" s="517">
        <f>'Conventional - Biopower'!S93</f>
        <v>0.50800000000000001</v>
      </c>
      <c r="AE708" s="517">
        <f>'Conventional - Biopower'!T93</f>
        <v>0.50800000000000001</v>
      </c>
      <c r="AF708" s="517">
        <f>'Conventional - Biopower'!U93</f>
        <v>0.50800000000000001</v>
      </c>
      <c r="AG708" s="517">
        <f>'Conventional - Biopower'!V93</f>
        <v>0.50800000000000001</v>
      </c>
      <c r="AH708" s="517">
        <f>'Conventional - Biopower'!W93</f>
        <v>0.50800000000000001</v>
      </c>
      <c r="AI708" s="517">
        <f>'Conventional - Biopower'!X93</f>
        <v>0.50800000000000001</v>
      </c>
      <c r="AJ708" s="517">
        <f>'Conventional - Biopower'!Y93</f>
        <v>0.50800000000000001</v>
      </c>
      <c r="AK708" s="517">
        <f>'Conventional - Biopower'!Z93</f>
        <v>0.50800000000000001</v>
      </c>
      <c r="AL708" s="517">
        <f>'Conventional - Biopower'!AA93</f>
        <v>0.50800000000000001</v>
      </c>
      <c r="AM708" s="517">
        <f>'Conventional - Biopower'!AB93</f>
        <v>0.50800000000000001</v>
      </c>
      <c r="AN708" s="517">
        <f>'Conventional - Biopower'!AC93</f>
        <v>0.50800000000000001</v>
      </c>
      <c r="AO708" s="517">
        <f>'Conventional - Biopower'!AD93</f>
        <v>0.50800000000000001</v>
      </c>
      <c r="AP708" s="517">
        <f>'Conventional - Biopower'!AE93</f>
        <v>0.50800000000000001</v>
      </c>
      <c r="AQ708" s="517">
        <f>'Conventional - Biopower'!AF93</f>
        <v>0.50800000000000001</v>
      </c>
      <c r="AR708" s="517">
        <f>'Conventional - Biopower'!AG93</f>
        <v>0.50800000000000001</v>
      </c>
      <c r="AS708" s="517">
        <f>'Conventional - Biopower'!AH93</f>
        <v>0.50800000000000001</v>
      </c>
      <c r="AT708" s="517">
        <f>'Conventional - Biopower'!AI93</f>
        <v>0.50800000000000001</v>
      </c>
      <c r="AU708" s="517">
        <f>'Conventional - Biopower'!AJ93</f>
        <v>0.50800000000000001</v>
      </c>
      <c r="AV708" s="517">
        <f>'Conventional - Biopower'!AK93</f>
        <v>0.50800000000000001</v>
      </c>
      <c r="AW708" s="517">
        <f>'Conventional - Biopower'!AL93</f>
        <v>0.50800000000000001</v>
      </c>
      <c r="AX708" s="517">
        <f>'Conventional - Biopower'!AM93</f>
        <v>0.50800000000000001</v>
      </c>
      <c r="AY708" s="517">
        <f>'Conventional - Biopower'!AN93</f>
        <v>0.50800000000000001</v>
      </c>
      <c r="AZ708" s="517">
        <f>'Conventional - Biopower'!AO93</f>
        <v>0.50800000000000001</v>
      </c>
      <c r="BA708" s="517">
        <f>'Conventional - Biopower'!AP93</f>
        <v>0.50800000000000001</v>
      </c>
      <c r="BB708" s="517">
        <f>'Conventional - Biopower'!AQ93</f>
        <v>0.50800000000000001</v>
      </c>
      <c r="BC708" s="517">
        <f>'Conventional - Biopower'!AR93</f>
        <v>0.50800000000000001</v>
      </c>
      <c r="BD708" s="517">
        <f>'Conventional - Biopower'!AS93</f>
        <v>0.50800000000000001</v>
      </c>
      <c r="BE708" s="517">
        <f>'Conventional - Biopower'!AT93</f>
        <v>0.50800000000000001</v>
      </c>
      <c r="BF708" s="517">
        <f>'Conventional - Biopower'!AU93</f>
        <v>0.50800000000000001</v>
      </c>
      <c r="BG708" s="517">
        <f>'Conventional - Biopower'!AV93</f>
        <v>0.50800000000000001</v>
      </c>
    </row>
    <row r="709" spans="2:59" ht="16.5" thickTop="1" thickBot="1">
      <c r="B709" s="875"/>
      <c r="D709" s="802"/>
      <c r="E709" s="515" t="str">
        <f>'Conventional - Biopower'!K94</f>
        <v>CofireNew - High</v>
      </c>
      <c r="F709" s="388"/>
      <c r="G709" s="388"/>
      <c r="H709" s="388"/>
      <c r="I709" s="388"/>
      <c r="J709" s="388"/>
      <c r="K709" s="388"/>
      <c r="L709" s="388"/>
      <c r="M709" s="388"/>
      <c r="N709" s="388"/>
      <c r="O709" s="388"/>
      <c r="P709" s="388"/>
      <c r="Q709" s="388"/>
      <c r="R709" s="388"/>
      <c r="S709" s="518"/>
      <c r="T709" s="518"/>
      <c r="U709" s="518"/>
      <c r="V709" s="518"/>
      <c r="W709" s="518">
        <f>'Conventional - Biopower'!L94</f>
        <v>0.50800000000000001</v>
      </c>
      <c r="X709" s="518">
        <f>'Conventional - Biopower'!M94</f>
        <v>0.50800000000000001</v>
      </c>
      <c r="Y709" s="518">
        <f>'Conventional - Biopower'!N94</f>
        <v>0.50800000000000001</v>
      </c>
      <c r="Z709" s="518">
        <f>'Conventional - Biopower'!O94</f>
        <v>0.50800000000000001</v>
      </c>
      <c r="AA709" s="518">
        <f>'Conventional - Biopower'!P94</f>
        <v>0.50800000000000001</v>
      </c>
      <c r="AB709" s="518">
        <f>'Conventional - Biopower'!Q94</f>
        <v>0.50800000000000001</v>
      </c>
      <c r="AC709" s="518">
        <f>'Conventional - Biopower'!R94</f>
        <v>0.50800000000000001</v>
      </c>
      <c r="AD709" s="518">
        <f>'Conventional - Biopower'!S94</f>
        <v>0.50800000000000001</v>
      </c>
      <c r="AE709" s="518">
        <f>'Conventional - Biopower'!T94</f>
        <v>0.50800000000000001</v>
      </c>
      <c r="AF709" s="518">
        <f>'Conventional - Biopower'!U94</f>
        <v>0.50800000000000001</v>
      </c>
      <c r="AG709" s="518">
        <f>'Conventional - Biopower'!V94</f>
        <v>0.50800000000000001</v>
      </c>
      <c r="AH709" s="518">
        <f>'Conventional - Biopower'!W94</f>
        <v>0.50800000000000001</v>
      </c>
      <c r="AI709" s="518">
        <f>'Conventional - Biopower'!X94</f>
        <v>0.50800000000000001</v>
      </c>
      <c r="AJ709" s="518">
        <f>'Conventional - Biopower'!Y94</f>
        <v>0.50800000000000001</v>
      </c>
      <c r="AK709" s="518">
        <f>'Conventional - Biopower'!Z94</f>
        <v>0.50800000000000001</v>
      </c>
      <c r="AL709" s="518">
        <f>'Conventional - Biopower'!AA94</f>
        <v>0.50800000000000001</v>
      </c>
      <c r="AM709" s="518">
        <f>'Conventional - Biopower'!AB94</f>
        <v>0.50800000000000001</v>
      </c>
      <c r="AN709" s="518">
        <f>'Conventional - Biopower'!AC94</f>
        <v>0.50800000000000001</v>
      </c>
      <c r="AO709" s="518">
        <f>'Conventional - Biopower'!AD94</f>
        <v>0.50800000000000001</v>
      </c>
      <c r="AP709" s="518">
        <f>'Conventional - Biopower'!AE94</f>
        <v>0.50800000000000001</v>
      </c>
      <c r="AQ709" s="518">
        <f>'Conventional - Biopower'!AF94</f>
        <v>0.50800000000000001</v>
      </c>
      <c r="AR709" s="518">
        <f>'Conventional - Biopower'!AG94</f>
        <v>0.50800000000000001</v>
      </c>
      <c r="AS709" s="518">
        <f>'Conventional - Biopower'!AH94</f>
        <v>0.50800000000000001</v>
      </c>
      <c r="AT709" s="518">
        <f>'Conventional - Biopower'!AI94</f>
        <v>0.50800000000000001</v>
      </c>
      <c r="AU709" s="518">
        <f>'Conventional - Biopower'!AJ94</f>
        <v>0.50800000000000001</v>
      </c>
      <c r="AV709" s="518">
        <f>'Conventional - Biopower'!AK94</f>
        <v>0.50800000000000001</v>
      </c>
      <c r="AW709" s="518">
        <f>'Conventional - Biopower'!AL94</f>
        <v>0.50800000000000001</v>
      </c>
      <c r="AX709" s="518">
        <f>'Conventional - Biopower'!AM94</f>
        <v>0.50800000000000001</v>
      </c>
      <c r="AY709" s="518">
        <f>'Conventional - Biopower'!AN94</f>
        <v>0.50800000000000001</v>
      </c>
      <c r="AZ709" s="518">
        <f>'Conventional - Biopower'!AO94</f>
        <v>0.50800000000000001</v>
      </c>
      <c r="BA709" s="518">
        <f>'Conventional - Biopower'!AP94</f>
        <v>0.50800000000000001</v>
      </c>
      <c r="BB709" s="518">
        <f>'Conventional - Biopower'!AQ94</f>
        <v>0.50800000000000001</v>
      </c>
      <c r="BC709" s="518">
        <f>'Conventional - Biopower'!AR94</f>
        <v>0.50800000000000001</v>
      </c>
      <c r="BD709" s="518">
        <f>'Conventional - Biopower'!AS94</f>
        <v>0.50800000000000001</v>
      </c>
      <c r="BE709" s="518">
        <f>'Conventional - Biopower'!AT94</f>
        <v>0.50800000000000001</v>
      </c>
      <c r="BF709" s="518">
        <f>'Conventional - Biopower'!AU94</f>
        <v>0.50800000000000001</v>
      </c>
      <c r="BG709" s="518">
        <f>'Conventional - Biopower'!AV94</f>
        <v>0.50800000000000001</v>
      </c>
    </row>
    <row r="711" spans="2:59" ht="15.75" thickBot="1">
      <c r="F711" s="1">
        <f t="shared" ref="F711:AN711" si="88">F4</f>
        <v>2000</v>
      </c>
      <c r="G711" s="1">
        <f t="shared" si="88"/>
        <v>2001</v>
      </c>
      <c r="H711" s="1">
        <f t="shared" si="88"/>
        <v>2002</v>
      </c>
      <c r="I711" s="1">
        <f t="shared" si="88"/>
        <v>2003</v>
      </c>
      <c r="J711" s="1">
        <f t="shared" si="88"/>
        <v>2004</v>
      </c>
      <c r="K711" s="1">
        <f t="shared" si="88"/>
        <v>2005</v>
      </c>
      <c r="L711" s="1">
        <f t="shared" si="88"/>
        <v>2006</v>
      </c>
      <c r="M711" s="1">
        <f t="shared" si="88"/>
        <v>2007</v>
      </c>
      <c r="N711" s="1">
        <f t="shared" si="88"/>
        <v>2008</v>
      </c>
      <c r="O711" s="1">
        <f t="shared" si="88"/>
        <v>2009</v>
      </c>
      <c r="P711" s="1">
        <f t="shared" si="88"/>
        <v>2010</v>
      </c>
      <c r="Q711" s="1">
        <f t="shared" si="88"/>
        <v>2011</v>
      </c>
      <c r="R711" s="1">
        <f t="shared" si="88"/>
        <v>2012</v>
      </c>
      <c r="S711" s="24">
        <v>2010</v>
      </c>
      <c r="T711" s="24">
        <v>2011</v>
      </c>
      <c r="U711" s="24">
        <v>2012</v>
      </c>
      <c r="V711" s="1">
        <f t="shared" si="88"/>
        <v>2013</v>
      </c>
      <c r="W711" s="1">
        <f t="shared" si="88"/>
        <v>2014</v>
      </c>
      <c r="X711" s="1">
        <f t="shared" si="88"/>
        <v>2015</v>
      </c>
      <c r="Y711" s="1">
        <f t="shared" si="88"/>
        <v>2016</v>
      </c>
      <c r="Z711" s="1">
        <f t="shared" si="88"/>
        <v>2017</v>
      </c>
      <c r="AA711" s="1">
        <f t="shared" si="88"/>
        <v>2018</v>
      </c>
      <c r="AB711" s="1">
        <f t="shared" si="88"/>
        <v>2019</v>
      </c>
      <c r="AC711" s="1">
        <f t="shared" si="88"/>
        <v>2020</v>
      </c>
      <c r="AD711" s="1">
        <f t="shared" si="88"/>
        <v>2021</v>
      </c>
      <c r="AE711" s="1">
        <f t="shared" si="88"/>
        <v>2022</v>
      </c>
      <c r="AF711" s="1">
        <f t="shared" si="88"/>
        <v>2023</v>
      </c>
      <c r="AG711" s="1">
        <f t="shared" si="88"/>
        <v>2024</v>
      </c>
      <c r="AH711" s="1">
        <f t="shared" si="88"/>
        <v>2025</v>
      </c>
      <c r="AI711" s="1">
        <f t="shared" si="88"/>
        <v>2026</v>
      </c>
      <c r="AJ711" s="1">
        <f t="shared" si="88"/>
        <v>2027</v>
      </c>
      <c r="AK711" s="1">
        <f t="shared" si="88"/>
        <v>2028</v>
      </c>
      <c r="AL711" s="1">
        <f t="shared" si="88"/>
        <v>2029</v>
      </c>
      <c r="AM711" s="1">
        <f t="shared" si="88"/>
        <v>2030</v>
      </c>
      <c r="AN711" s="1">
        <f t="shared" si="88"/>
        <v>2031</v>
      </c>
      <c r="AO711" s="1">
        <f t="shared" ref="AO711:BF711" si="89">AO4</f>
        <v>2032</v>
      </c>
      <c r="AP711" s="1">
        <f t="shared" si="89"/>
        <v>2033</v>
      </c>
      <c r="AQ711" s="1">
        <f t="shared" si="89"/>
        <v>2034</v>
      </c>
      <c r="AR711" s="1">
        <f t="shared" si="89"/>
        <v>2035</v>
      </c>
      <c r="AS711" s="1">
        <f t="shared" si="89"/>
        <v>2036</v>
      </c>
      <c r="AT711" s="1">
        <f t="shared" si="89"/>
        <v>2037</v>
      </c>
      <c r="AU711" s="1">
        <f t="shared" si="89"/>
        <v>2038</v>
      </c>
      <c r="AV711" s="1">
        <f t="shared" si="89"/>
        <v>2039</v>
      </c>
      <c r="AW711" s="1">
        <f t="shared" si="89"/>
        <v>2040</v>
      </c>
      <c r="AX711" s="1">
        <f t="shared" si="89"/>
        <v>2041</v>
      </c>
      <c r="AY711" s="1">
        <f t="shared" si="89"/>
        <v>2042</v>
      </c>
      <c r="AZ711" s="1">
        <f t="shared" si="89"/>
        <v>2043</v>
      </c>
      <c r="BA711" s="1">
        <f t="shared" si="89"/>
        <v>2044</v>
      </c>
      <c r="BB711" s="1">
        <f t="shared" si="89"/>
        <v>2045</v>
      </c>
      <c r="BC711" s="1">
        <f t="shared" si="89"/>
        <v>2046</v>
      </c>
      <c r="BD711" s="1">
        <f t="shared" si="89"/>
        <v>2047</v>
      </c>
      <c r="BE711" s="1">
        <f t="shared" si="89"/>
        <v>2048</v>
      </c>
      <c r="BF711" s="1">
        <f t="shared" si="89"/>
        <v>2049</v>
      </c>
      <c r="BG711" s="1">
        <f t="shared" ref="BG711" si="90">BG4</f>
        <v>2050</v>
      </c>
    </row>
    <row r="712" spans="2:59">
      <c r="B712" s="874" t="s">
        <v>687</v>
      </c>
      <c r="D712" s="802" t="s">
        <v>624</v>
      </c>
      <c r="E712" s="513" t="str">
        <f>'Conventional - Biopower'!K146</f>
        <v>Dedicated - Low</v>
      </c>
      <c r="F712" s="1"/>
      <c r="G712" s="1"/>
      <c r="H712" s="1"/>
      <c r="I712" s="1"/>
      <c r="J712" s="1"/>
      <c r="K712" s="1"/>
      <c r="L712" s="1"/>
      <c r="M712" s="1"/>
      <c r="N712" s="1"/>
      <c r="O712" s="1"/>
      <c r="P712" s="1"/>
      <c r="Q712" s="1"/>
      <c r="R712" s="1"/>
      <c r="S712" s="123"/>
      <c r="T712" s="123"/>
      <c r="U712" s="123"/>
      <c r="V712" s="123"/>
      <c r="W712" s="123">
        <f>'Conventional - Biopower'!L146</f>
        <v>107.22</v>
      </c>
      <c r="X712" s="123">
        <f>'Conventional - Biopower'!M146</f>
        <v>107.22</v>
      </c>
      <c r="Y712" s="123">
        <f>'Conventional - Biopower'!N146</f>
        <v>107.22</v>
      </c>
      <c r="Z712" s="123">
        <f>'Conventional - Biopower'!O146</f>
        <v>107.22</v>
      </c>
      <c r="AA712" s="123">
        <f>'Conventional - Biopower'!P146</f>
        <v>107.22</v>
      </c>
      <c r="AB712" s="123">
        <f>'Conventional - Biopower'!Q146</f>
        <v>107.22</v>
      </c>
      <c r="AC712" s="123">
        <f>'Conventional - Biopower'!R146</f>
        <v>107.22</v>
      </c>
      <c r="AD712" s="123">
        <f>'Conventional - Biopower'!S146</f>
        <v>107.22</v>
      </c>
      <c r="AE712" s="123">
        <f>'Conventional - Biopower'!T146</f>
        <v>107.22</v>
      </c>
      <c r="AF712" s="123">
        <f>'Conventional - Biopower'!U146</f>
        <v>107.22</v>
      </c>
      <c r="AG712" s="123">
        <f>'Conventional - Biopower'!V146</f>
        <v>107.22</v>
      </c>
      <c r="AH712" s="123">
        <f>'Conventional - Biopower'!W146</f>
        <v>107.22</v>
      </c>
      <c r="AI712" s="123">
        <f>'Conventional - Biopower'!X146</f>
        <v>107.22</v>
      </c>
      <c r="AJ712" s="123">
        <f>'Conventional - Biopower'!Y146</f>
        <v>107.22</v>
      </c>
      <c r="AK712" s="123">
        <f>'Conventional - Biopower'!Z146</f>
        <v>107.22</v>
      </c>
      <c r="AL712" s="123">
        <f>'Conventional - Biopower'!AA146</f>
        <v>107.22</v>
      </c>
      <c r="AM712" s="123">
        <f>'Conventional - Biopower'!AB146</f>
        <v>107.22</v>
      </c>
      <c r="AN712" s="123">
        <f>'Conventional - Biopower'!AC146</f>
        <v>107.22</v>
      </c>
      <c r="AO712" s="123">
        <f>'Conventional - Biopower'!AD146</f>
        <v>107.22</v>
      </c>
      <c r="AP712" s="123">
        <f>'Conventional - Biopower'!AE146</f>
        <v>107.22</v>
      </c>
      <c r="AQ712" s="123">
        <f>'Conventional - Biopower'!AF146</f>
        <v>107.22</v>
      </c>
      <c r="AR712" s="123">
        <f>'Conventional - Biopower'!AG146</f>
        <v>107.22</v>
      </c>
      <c r="AS712" s="123">
        <f>'Conventional - Biopower'!AH146</f>
        <v>107.22</v>
      </c>
      <c r="AT712" s="123">
        <f>'Conventional - Biopower'!AI146</f>
        <v>107.22</v>
      </c>
      <c r="AU712" s="123">
        <f>'Conventional - Biopower'!AJ146</f>
        <v>107.22</v>
      </c>
      <c r="AV712" s="123">
        <f>'Conventional - Biopower'!AK146</f>
        <v>107.22</v>
      </c>
      <c r="AW712" s="123">
        <f>'Conventional - Biopower'!AL146</f>
        <v>107.22</v>
      </c>
      <c r="AX712" s="123">
        <f>'Conventional - Biopower'!AM146</f>
        <v>107.22</v>
      </c>
      <c r="AY712" s="123">
        <f>'Conventional - Biopower'!AN146</f>
        <v>107.22</v>
      </c>
      <c r="AZ712" s="123">
        <f>'Conventional - Biopower'!AO146</f>
        <v>107.22</v>
      </c>
      <c r="BA712" s="123">
        <f>'Conventional - Biopower'!AP146</f>
        <v>107.22</v>
      </c>
      <c r="BB712" s="123">
        <f>'Conventional - Biopower'!AQ146</f>
        <v>107.22</v>
      </c>
      <c r="BC712" s="123">
        <f>'Conventional - Biopower'!AR146</f>
        <v>107.22</v>
      </c>
      <c r="BD712" s="123">
        <f>'Conventional - Biopower'!AS146</f>
        <v>107.22</v>
      </c>
      <c r="BE712" s="123">
        <f>'Conventional - Biopower'!AT146</f>
        <v>107.22</v>
      </c>
      <c r="BF712" s="123">
        <f>'Conventional - Biopower'!AU146</f>
        <v>107.22</v>
      </c>
      <c r="BG712" s="123">
        <f>'Conventional - Biopower'!AV146</f>
        <v>107.22</v>
      </c>
    </row>
    <row r="713" spans="2:59" ht="14.1" customHeight="1">
      <c r="B713" s="874"/>
      <c r="D713" s="802"/>
      <c r="E713" s="514" t="str">
        <f>'Conventional - Biopower'!K147</f>
        <v>Dedicated - Mid</v>
      </c>
      <c r="F713" s="41" t="e">
        <f>'Conventional - Biopower'!#REF!</f>
        <v>#REF!</v>
      </c>
      <c r="G713" s="41" t="e">
        <f>'Conventional - Biopower'!#REF!</f>
        <v>#REF!</v>
      </c>
      <c r="H713" s="41" t="e">
        <f>'Conventional - Biopower'!#REF!</f>
        <v>#REF!</v>
      </c>
      <c r="I713" s="41" t="e">
        <f>'Conventional - Biopower'!#REF!</f>
        <v>#REF!</v>
      </c>
      <c r="J713" s="41" t="e">
        <f>'Conventional - Biopower'!#REF!</f>
        <v>#REF!</v>
      </c>
      <c r="K713" s="41" t="e">
        <f>'Conventional - Biopower'!#REF!</f>
        <v>#REF!</v>
      </c>
      <c r="L713" s="41" t="e">
        <f>'Conventional - Biopower'!#REF!</f>
        <v>#REF!</v>
      </c>
      <c r="M713" s="41" t="e">
        <f>'Conventional - Biopower'!#REF!</f>
        <v>#REF!</v>
      </c>
      <c r="N713" s="41" t="e">
        <f>'Conventional - Biopower'!#REF!</f>
        <v>#REF!</v>
      </c>
      <c r="O713" s="41" t="e">
        <f>'Conventional - Biopower'!#REF!</f>
        <v>#REF!</v>
      </c>
      <c r="P713" s="41" t="e">
        <f>'Conventional - Biopower'!#REF!</f>
        <v>#REF!</v>
      </c>
      <c r="Q713" s="41" t="e">
        <f>'Conventional - Biopower'!#REF!</f>
        <v>#REF!</v>
      </c>
      <c r="R713" s="41" t="e">
        <f>'Conventional - Biopower'!#REF!</f>
        <v>#REF!</v>
      </c>
      <c r="S713" s="124"/>
      <c r="T713" s="124"/>
      <c r="U713" s="124"/>
      <c r="V713" s="124">
        <f>'Conventional - Biopower'!L36</f>
        <v>107.22</v>
      </c>
      <c r="W713" s="124">
        <f>'Conventional - Biopower'!L147</f>
        <v>107.22</v>
      </c>
      <c r="X713" s="124">
        <f>'Conventional - Biopower'!M147</f>
        <v>107.22</v>
      </c>
      <c r="Y713" s="124">
        <f>'Conventional - Biopower'!N147</f>
        <v>107.22</v>
      </c>
      <c r="Z713" s="124">
        <f>'Conventional - Biopower'!O147</f>
        <v>107.22</v>
      </c>
      <c r="AA713" s="124">
        <f>'Conventional - Biopower'!P147</f>
        <v>107.22</v>
      </c>
      <c r="AB713" s="124">
        <f>'Conventional - Biopower'!Q147</f>
        <v>107.22</v>
      </c>
      <c r="AC713" s="124">
        <f>'Conventional - Biopower'!R147</f>
        <v>107.22</v>
      </c>
      <c r="AD713" s="124">
        <f>'Conventional - Biopower'!S147</f>
        <v>107.22</v>
      </c>
      <c r="AE713" s="124">
        <f>'Conventional - Biopower'!T147</f>
        <v>107.22</v>
      </c>
      <c r="AF713" s="124">
        <f>'Conventional - Biopower'!U147</f>
        <v>107.22</v>
      </c>
      <c r="AG713" s="124">
        <f>'Conventional - Biopower'!V147</f>
        <v>107.22</v>
      </c>
      <c r="AH713" s="124">
        <f>'Conventional - Biopower'!W147</f>
        <v>107.22</v>
      </c>
      <c r="AI713" s="124">
        <f>'Conventional - Biopower'!X147</f>
        <v>107.22</v>
      </c>
      <c r="AJ713" s="124">
        <f>'Conventional - Biopower'!Y147</f>
        <v>107.22</v>
      </c>
      <c r="AK713" s="124">
        <f>'Conventional - Biopower'!Z147</f>
        <v>107.22</v>
      </c>
      <c r="AL713" s="124">
        <f>'Conventional - Biopower'!AA147</f>
        <v>107.22</v>
      </c>
      <c r="AM713" s="124">
        <f>'Conventional - Biopower'!AB147</f>
        <v>107.22</v>
      </c>
      <c r="AN713" s="124">
        <f>'Conventional - Biopower'!AC147</f>
        <v>107.22</v>
      </c>
      <c r="AO713" s="124">
        <f>'Conventional - Biopower'!AD147</f>
        <v>107.22</v>
      </c>
      <c r="AP713" s="124">
        <f>'Conventional - Biopower'!AE147</f>
        <v>107.22</v>
      </c>
      <c r="AQ713" s="124">
        <f>'Conventional - Biopower'!AF147</f>
        <v>107.22</v>
      </c>
      <c r="AR713" s="124">
        <f>'Conventional - Biopower'!AG147</f>
        <v>107.22</v>
      </c>
      <c r="AS713" s="124">
        <f>'Conventional - Biopower'!AH147</f>
        <v>107.22</v>
      </c>
      <c r="AT713" s="124">
        <f>'Conventional - Biopower'!AI147</f>
        <v>107.22</v>
      </c>
      <c r="AU713" s="124">
        <f>'Conventional - Biopower'!AJ147</f>
        <v>107.22</v>
      </c>
      <c r="AV713" s="124">
        <f>'Conventional - Biopower'!AK147</f>
        <v>107.22</v>
      </c>
      <c r="AW713" s="124">
        <f>'Conventional - Biopower'!AL147</f>
        <v>107.22</v>
      </c>
      <c r="AX713" s="124">
        <f>'Conventional - Biopower'!AM147</f>
        <v>107.22</v>
      </c>
      <c r="AY713" s="124">
        <f>'Conventional - Biopower'!AN147</f>
        <v>107.22</v>
      </c>
      <c r="AZ713" s="124">
        <f>'Conventional - Biopower'!AO147</f>
        <v>107.22</v>
      </c>
      <c r="BA713" s="124">
        <f>'Conventional - Biopower'!AP147</f>
        <v>107.22</v>
      </c>
      <c r="BB713" s="124">
        <f>'Conventional - Biopower'!AQ147</f>
        <v>107.22</v>
      </c>
      <c r="BC713" s="124">
        <f>'Conventional - Biopower'!AR147</f>
        <v>107.22</v>
      </c>
      <c r="BD713" s="124">
        <f>'Conventional - Biopower'!AS147</f>
        <v>107.22</v>
      </c>
      <c r="BE713" s="124">
        <f>'Conventional - Biopower'!AT147</f>
        <v>107.22</v>
      </c>
      <c r="BF713" s="124">
        <f>'Conventional - Biopower'!AU147</f>
        <v>107.22</v>
      </c>
      <c r="BG713" s="124">
        <f>'Conventional - Biopower'!AV147</f>
        <v>107.22</v>
      </c>
    </row>
    <row r="714" spans="2:59" ht="14.1" customHeight="1" thickBot="1">
      <c r="B714" s="874"/>
      <c r="D714" s="802"/>
      <c r="E714" s="515" t="str">
        <f>'Conventional - Biopower'!K148</f>
        <v>Dedicated - High</v>
      </c>
      <c r="F714" s="41"/>
      <c r="G714" s="41"/>
      <c r="H714" s="41"/>
      <c r="I714" s="41"/>
      <c r="J714" s="41"/>
      <c r="K714" s="41"/>
      <c r="L714" s="41"/>
      <c r="M714" s="41"/>
      <c r="N714" s="41"/>
      <c r="O714" s="41"/>
      <c r="P714" s="41"/>
      <c r="Q714" s="41"/>
      <c r="R714" s="41"/>
      <c r="S714" s="125"/>
      <c r="T714" s="125"/>
      <c r="U714" s="125"/>
      <c r="V714" s="125"/>
      <c r="W714" s="125">
        <f>'Conventional - Biopower'!L148</f>
        <v>107.22</v>
      </c>
      <c r="X714" s="125">
        <f>'Conventional - Biopower'!M148</f>
        <v>107.22</v>
      </c>
      <c r="Y714" s="125">
        <f>'Conventional - Biopower'!N148</f>
        <v>107.22</v>
      </c>
      <c r="Z714" s="125">
        <f>'Conventional - Biopower'!O148</f>
        <v>107.22</v>
      </c>
      <c r="AA714" s="125">
        <f>'Conventional - Biopower'!P148</f>
        <v>107.22</v>
      </c>
      <c r="AB714" s="125">
        <f>'Conventional - Biopower'!Q148</f>
        <v>107.22</v>
      </c>
      <c r="AC714" s="125">
        <f>'Conventional - Biopower'!R148</f>
        <v>107.22</v>
      </c>
      <c r="AD714" s="125">
        <f>'Conventional - Biopower'!S148</f>
        <v>107.22</v>
      </c>
      <c r="AE714" s="125">
        <f>'Conventional - Biopower'!T148</f>
        <v>107.22</v>
      </c>
      <c r="AF714" s="125">
        <f>'Conventional - Biopower'!U148</f>
        <v>107.22</v>
      </c>
      <c r="AG714" s="125">
        <f>'Conventional - Biopower'!V148</f>
        <v>107.22</v>
      </c>
      <c r="AH714" s="125">
        <f>'Conventional - Biopower'!W148</f>
        <v>107.22</v>
      </c>
      <c r="AI714" s="125">
        <f>'Conventional - Biopower'!X148</f>
        <v>107.22</v>
      </c>
      <c r="AJ714" s="125">
        <f>'Conventional - Biopower'!Y148</f>
        <v>107.22</v>
      </c>
      <c r="AK714" s="125">
        <f>'Conventional - Biopower'!Z148</f>
        <v>107.22</v>
      </c>
      <c r="AL714" s="125">
        <f>'Conventional - Biopower'!AA148</f>
        <v>107.22</v>
      </c>
      <c r="AM714" s="125">
        <f>'Conventional - Biopower'!AB148</f>
        <v>107.22</v>
      </c>
      <c r="AN714" s="125">
        <f>'Conventional - Biopower'!AC148</f>
        <v>107.22</v>
      </c>
      <c r="AO714" s="125">
        <f>'Conventional - Biopower'!AD148</f>
        <v>107.22</v>
      </c>
      <c r="AP714" s="125">
        <f>'Conventional - Biopower'!AE148</f>
        <v>107.22</v>
      </c>
      <c r="AQ714" s="125">
        <f>'Conventional - Biopower'!AF148</f>
        <v>107.22</v>
      </c>
      <c r="AR714" s="125">
        <f>'Conventional - Biopower'!AG148</f>
        <v>107.22</v>
      </c>
      <c r="AS714" s="125">
        <f>'Conventional - Biopower'!AH148</f>
        <v>107.22</v>
      </c>
      <c r="AT714" s="125">
        <f>'Conventional - Biopower'!AI148</f>
        <v>107.22</v>
      </c>
      <c r="AU714" s="125">
        <f>'Conventional - Biopower'!AJ148</f>
        <v>107.22</v>
      </c>
      <c r="AV714" s="125">
        <f>'Conventional - Biopower'!AK148</f>
        <v>107.22</v>
      </c>
      <c r="AW714" s="125">
        <f>'Conventional - Biopower'!AL148</f>
        <v>107.22</v>
      </c>
      <c r="AX714" s="125">
        <f>'Conventional - Biopower'!AM148</f>
        <v>107.22</v>
      </c>
      <c r="AY714" s="125">
        <f>'Conventional - Biopower'!AN148</f>
        <v>107.22</v>
      </c>
      <c r="AZ714" s="125">
        <f>'Conventional - Biopower'!AO148</f>
        <v>107.22</v>
      </c>
      <c r="BA714" s="125">
        <f>'Conventional - Biopower'!AP148</f>
        <v>107.22</v>
      </c>
      <c r="BB714" s="125">
        <f>'Conventional - Biopower'!AQ148</f>
        <v>107.22</v>
      </c>
      <c r="BC714" s="125">
        <f>'Conventional - Biopower'!AR148</f>
        <v>107.22</v>
      </c>
      <c r="BD714" s="125">
        <f>'Conventional - Biopower'!AS148</f>
        <v>107.22</v>
      </c>
      <c r="BE714" s="125">
        <f>'Conventional - Biopower'!AT148</f>
        <v>107.22</v>
      </c>
      <c r="BF714" s="125">
        <f>'Conventional - Biopower'!AU148</f>
        <v>107.22</v>
      </c>
      <c r="BG714" s="125">
        <f>'Conventional - Biopower'!AV148</f>
        <v>107.22</v>
      </c>
    </row>
    <row r="715" spans="2:59" ht="14.1" customHeight="1">
      <c r="B715" s="874"/>
      <c r="D715" s="802"/>
      <c r="E715" s="513" t="str">
        <f>'Conventional - Biopower'!K149</f>
        <v>CofireOld - Low</v>
      </c>
      <c r="F715" s="41"/>
      <c r="G715" s="41"/>
      <c r="H715" s="41"/>
      <c r="I715" s="41"/>
      <c r="J715" s="41"/>
      <c r="K715" s="41"/>
      <c r="L715" s="41"/>
      <c r="M715" s="41"/>
      <c r="N715" s="41"/>
      <c r="O715" s="41"/>
      <c r="P715" s="41"/>
      <c r="Q715" s="41"/>
      <c r="R715" s="41"/>
      <c r="S715" s="123"/>
      <c r="T715" s="123"/>
      <c r="U715" s="123"/>
      <c r="V715" s="123"/>
      <c r="W715" s="123">
        <f>'Conventional - Biopower'!L149</f>
        <v>33.520000000000003</v>
      </c>
      <c r="X715" s="123">
        <f>'Conventional - Biopower'!M149</f>
        <v>33.520000000000003</v>
      </c>
      <c r="Y715" s="123">
        <f>'Conventional - Biopower'!N149</f>
        <v>33.520000000000003</v>
      </c>
      <c r="Z715" s="123">
        <f>'Conventional - Biopower'!O149</f>
        <v>33.520000000000003</v>
      </c>
      <c r="AA715" s="123">
        <f>'Conventional - Biopower'!P149</f>
        <v>33.520000000000003</v>
      </c>
      <c r="AB715" s="123">
        <f>'Conventional - Biopower'!Q149</f>
        <v>33.520000000000003</v>
      </c>
      <c r="AC715" s="123">
        <f>'Conventional - Biopower'!R149</f>
        <v>33.520000000000003</v>
      </c>
      <c r="AD715" s="123">
        <f>'Conventional - Biopower'!S149</f>
        <v>33.520000000000003</v>
      </c>
      <c r="AE715" s="123">
        <f>'Conventional - Biopower'!T149</f>
        <v>33.520000000000003</v>
      </c>
      <c r="AF715" s="123">
        <f>'Conventional - Biopower'!U149</f>
        <v>33.520000000000003</v>
      </c>
      <c r="AG715" s="123">
        <f>'Conventional - Biopower'!V149</f>
        <v>33.520000000000003</v>
      </c>
      <c r="AH715" s="123">
        <f>'Conventional - Biopower'!W149</f>
        <v>33.520000000000003</v>
      </c>
      <c r="AI715" s="123">
        <f>'Conventional - Biopower'!X149</f>
        <v>33.520000000000003</v>
      </c>
      <c r="AJ715" s="123">
        <f>'Conventional - Biopower'!Y149</f>
        <v>33.520000000000003</v>
      </c>
      <c r="AK715" s="123">
        <f>'Conventional - Biopower'!Z149</f>
        <v>33.520000000000003</v>
      </c>
      <c r="AL715" s="123">
        <f>'Conventional - Biopower'!AA149</f>
        <v>33.520000000000003</v>
      </c>
      <c r="AM715" s="123">
        <f>'Conventional - Biopower'!AB149</f>
        <v>33.520000000000003</v>
      </c>
      <c r="AN715" s="123">
        <f>'Conventional - Biopower'!AC149</f>
        <v>33.520000000000003</v>
      </c>
      <c r="AO715" s="123">
        <f>'Conventional - Biopower'!AD149</f>
        <v>33.520000000000003</v>
      </c>
      <c r="AP715" s="123">
        <f>'Conventional - Biopower'!AE149</f>
        <v>33.520000000000003</v>
      </c>
      <c r="AQ715" s="123">
        <f>'Conventional - Biopower'!AF149</f>
        <v>33.520000000000003</v>
      </c>
      <c r="AR715" s="123">
        <f>'Conventional - Biopower'!AG149</f>
        <v>33.520000000000003</v>
      </c>
      <c r="AS715" s="123">
        <f>'Conventional - Biopower'!AH149</f>
        <v>33.520000000000003</v>
      </c>
      <c r="AT715" s="123">
        <f>'Conventional - Biopower'!AI149</f>
        <v>33.520000000000003</v>
      </c>
      <c r="AU715" s="123">
        <f>'Conventional - Biopower'!AJ149</f>
        <v>33.520000000000003</v>
      </c>
      <c r="AV715" s="123">
        <f>'Conventional - Biopower'!AK149</f>
        <v>33.520000000000003</v>
      </c>
      <c r="AW715" s="123">
        <f>'Conventional - Biopower'!AL149</f>
        <v>33.520000000000003</v>
      </c>
      <c r="AX715" s="123">
        <f>'Conventional - Biopower'!AM149</f>
        <v>33.520000000000003</v>
      </c>
      <c r="AY715" s="123">
        <f>'Conventional - Biopower'!AN149</f>
        <v>33.520000000000003</v>
      </c>
      <c r="AZ715" s="123">
        <f>'Conventional - Biopower'!AO149</f>
        <v>33.520000000000003</v>
      </c>
      <c r="BA715" s="123">
        <f>'Conventional - Biopower'!AP149</f>
        <v>33.520000000000003</v>
      </c>
      <c r="BB715" s="123">
        <f>'Conventional - Biopower'!AQ149</f>
        <v>33.520000000000003</v>
      </c>
      <c r="BC715" s="123">
        <f>'Conventional - Biopower'!AR149</f>
        <v>33.520000000000003</v>
      </c>
      <c r="BD715" s="123">
        <f>'Conventional - Biopower'!AS149</f>
        <v>33.520000000000003</v>
      </c>
      <c r="BE715" s="123">
        <f>'Conventional - Biopower'!AT149</f>
        <v>33.520000000000003</v>
      </c>
      <c r="BF715" s="123">
        <f>'Conventional - Biopower'!AU149</f>
        <v>33.520000000000003</v>
      </c>
      <c r="BG715" s="123">
        <f>'Conventional - Biopower'!AV149</f>
        <v>33.520000000000003</v>
      </c>
    </row>
    <row r="716" spans="2:59">
      <c r="B716" s="874"/>
      <c r="D716" s="802"/>
      <c r="E716" s="514" t="str">
        <f>'Conventional - Biopower'!K150</f>
        <v>CofireOld - Mid</v>
      </c>
      <c r="F716" s="41" t="e">
        <f>'Conventional - Biopower'!#REF!</f>
        <v>#REF!</v>
      </c>
      <c r="G716" s="41" t="e">
        <f>'Conventional - Biopower'!#REF!</f>
        <v>#REF!</v>
      </c>
      <c r="H716" s="41" t="e">
        <f>'Conventional - Biopower'!#REF!</f>
        <v>#REF!</v>
      </c>
      <c r="I716" s="41" t="e">
        <f>'Conventional - Biopower'!#REF!</f>
        <v>#REF!</v>
      </c>
      <c r="J716" s="41" t="e">
        <f>'Conventional - Biopower'!#REF!</f>
        <v>#REF!</v>
      </c>
      <c r="K716" s="41" t="e">
        <f>'Conventional - Biopower'!#REF!</f>
        <v>#REF!</v>
      </c>
      <c r="L716" s="41" t="e">
        <f>'Conventional - Biopower'!#REF!</f>
        <v>#REF!</v>
      </c>
      <c r="M716" s="41" t="e">
        <f>'Conventional - Biopower'!#REF!</f>
        <v>#REF!</v>
      </c>
      <c r="N716" s="41" t="e">
        <f>'Conventional - Biopower'!#REF!</f>
        <v>#REF!</v>
      </c>
      <c r="O716" s="41" t="e">
        <f>'Conventional - Biopower'!#REF!</f>
        <v>#REF!</v>
      </c>
      <c r="P716" s="41" t="e">
        <f>'Conventional - Biopower'!#REF!</f>
        <v>#REF!</v>
      </c>
      <c r="Q716" s="41" t="e">
        <f>'Conventional - Biopower'!#REF!</f>
        <v>#REF!</v>
      </c>
      <c r="R716" s="41" t="e">
        <f>'Conventional - Biopower'!#REF!</f>
        <v>#REF!</v>
      </c>
      <c r="S716" s="124"/>
      <c r="T716" s="124"/>
      <c r="U716" s="124"/>
      <c r="V716" s="124">
        <f>'Conventional - Biopower'!L37</f>
        <v>33.520000000000003</v>
      </c>
      <c r="W716" s="124">
        <f>'Conventional - Biopower'!L150</f>
        <v>33.520000000000003</v>
      </c>
      <c r="X716" s="124">
        <f>'Conventional - Biopower'!M150</f>
        <v>33.520000000000003</v>
      </c>
      <c r="Y716" s="124">
        <f>'Conventional - Biopower'!N150</f>
        <v>33.520000000000003</v>
      </c>
      <c r="Z716" s="124">
        <f>'Conventional - Biopower'!O150</f>
        <v>33.520000000000003</v>
      </c>
      <c r="AA716" s="124">
        <f>'Conventional - Biopower'!P150</f>
        <v>33.520000000000003</v>
      </c>
      <c r="AB716" s="124">
        <f>'Conventional - Biopower'!Q150</f>
        <v>33.520000000000003</v>
      </c>
      <c r="AC716" s="124">
        <f>'Conventional - Biopower'!R150</f>
        <v>33.520000000000003</v>
      </c>
      <c r="AD716" s="124">
        <f>'Conventional - Biopower'!S150</f>
        <v>33.520000000000003</v>
      </c>
      <c r="AE716" s="124">
        <f>'Conventional - Biopower'!T150</f>
        <v>33.520000000000003</v>
      </c>
      <c r="AF716" s="124">
        <f>'Conventional - Biopower'!U150</f>
        <v>33.520000000000003</v>
      </c>
      <c r="AG716" s="124">
        <f>'Conventional - Biopower'!V150</f>
        <v>33.520000000000003</v>
      </c>
      <c r="AH716" s="124">
        <f>'Conventional - Biopower'!W150</f>
        <v>33.520000000000003</v>
      </c>
      <c r="AI716" s="124">
        <f>'Conventional - Biopower'!X150</f>
        <v>33.520000000000003</v>
      </c>
      <c r="AJ716" s="124">
        <f>'Conventional - Biopower'!Y150</f>
        <v>33.520000000000003</v>
      </c>
      <c r="AK716" s="124">
        <f>'Conventional - Biopower'!Z150</f>
        <v>33.520000000000003</v>
      </c>
      <c r="AL716" s="124">
        <f>'Conventional - Biopower'!AA150</f>
        <v>33.520000000000003</v>
      </c>
      <c r="AM716" s="124">
        <f>'Conventional - Biopower'!AB150</f>
        <v>33.520000000000003</v>
      </c>
      <c r="AN716" s="124">
        <f>'Conventional - Biopower'!AC150</f>
        <v>33.520000000000003</v>
      </c>
      <c r="AO716" s="124">
        <f>'Conventional - Biopower'!AD150</f>
        <v>33.520000000000003</v>
      </c>
      <c r="AP716" s="124">
        <f>'Conventional - Biopower'!AE150</f>
        <v>33.520000000000003</v>
      </c>
      <c r="AQ716" s="124">
        <f>'Conventional - Biopower'!AF150</f>
        <v>33.520000000000003</v>
      </c>
      <c r="AR716" s="124">
        <f>'Conventional - Biopower'!AG150</f>
        <v>33.520000000000003</v>
      </c>
      <c r="AS716" s="124">
        <f>'Conventional - Biopower'!AH150</f>
        <v>33.520000000000003</v>
      </c>
      <c r="AT716" s="124">
        <f>'Conventional - Biopower'!AI150</f>
        <v>33.520000000000003</v>
      </c>
      <c r="AU716" s="124">
        <f>'Conventional - Biopower'!AJ150</f>
        <v>33.520000000000003</v>
      </c>
      <c r="AV716" s="124">
        <f>'Conventional - Biopower'!AK150</f>
        <v>33.520000000000003</v>
      </c>
      <c r="AW716" s="124">
        <f>'Conventional - Biopower'!AL150</f>
        <v>33.520000000000003</v>
      </c>
      <c r="AX716" s="124">
        <f>'Conventional - Biopower'!AM150</f>
        <v>33.520000000000003</v>
      </c>
      <c r="AY716" s="124">
        <f>'Conventional - Biopower'!AN150</f>
        <v>33.520000000000003</v>
      </c>
      <c r="AZ716" s="124">
        <f>'Conventional - Biopower'!AO150</f>
        <v>33.520000000000003</v>
      </c>
      <c r="BA716" s="124">
        <f>'Conventional - Biopower'!AP150</f>
        <v>33.520000000000003</v>
      </c>
      <c r="BB716" s="124">
        <f>'Conventional - Biopower'!AQ150</f>
        <v>33.520000000000003</v>
      </c>
      <c r="BC716" s="124">
        <f>'Conventional - Biopower'!AR150</f>
        <v>33.520000000000003</v>
      </c>
      <c r="BD716" s="124">
        <f>'Conventional - Biopower'!AS150</f>
        <v>33.520000000000003</v>
      </c>
      <c r="BE716" s="124">
        <f>'Conventional - Biopower'!AT150</f>
        <v>33.520000000000003</v>
      </c>
      <c r="BF716" s="124">
        <f>'Conventional - Biopower'!AU150</f>
        <v>33.520000000000003</v>
      </c>
      <c r="BG716" s="124">
        <f>'Conventional - Biopower'!AV150</f>
        <v>33.520000000000003</v>
      </c>
    </row>
    <row r="717" spans="2:59" ht="15.75" thickBot="1">
      <c r="B717" s="874"/>
      <c r="D717" s="802"/>
      <c r="E717" s="515" t="str">
        <f>'Conventional - Biopower'!K151</f>
        <v>CofireOld - High</v>
      </c>
      <c r="F717" s="41"/>
      <c r="G717" s="41"/>
      <c r="H717" s="41"/>
      <c r="I717" s="41"/>
      <c r="J717" s="41"/>
      <c r="K717" s="41"/>
      <c r="L717" s="41"/>
      <c r="M717" s="41"/>
      <c r="N717" s="41"/>
      <c r="O717" s="41"/>
      <c r="P717" s="41"/>
      <c r="Q717" s="41"/>
      <c r="R717" s="41"/>
      <c r="S717" s="125"/>
      <c r="T717" s="125"/>
      <c r="U717" s="125"/>
      <c r="V717" s="125"/>
      <c r="W717" s="125">
        <f>'Conventional - Biopower'!L151</f>
        <v>33.520000000000003</v>
      </c>
      <c r="X717" s="125">
        <f>'Conventional - Biopower'!M151</f>
        <v>33.520000000000003</v>
      </c>
      <c r="Y717" s="125">
        <f>'Conventional - Biopower'!N151</f>
        <v>33.520000000000003</v>
      </c>
      <c r="Z717" s="125">
        <f>'Conventional - Biopower'!O151</f>
        <v>33.520000000000003</v>
      </c>
      <c r="AA717" s="125">
        <f>'Conventional - Biopower'!P151</f>
        <v>33.520000000000003</v>
      </c>
      <c r="AB717" s="125">
        <f>'Conventional - Biopower'!Q151</f>
        <v>33.520000000000003</v>
      </c>
      <c r="AC717" s="125">
        <f>'Conventional - Biopower'!R151</f>
        <v>33.520000000000003</v>
      </c>
      <c r="AD717" s="125">
        <f>'Conventional - Biopower'!S151</f>
        <v>33.520000000000003</v>
      </c>
      <c r="AE717" s="125">
        <f>'Conventional - Biopower'!T151</f>
        <v>33.520000000000003</v>
      </c>
      <c r="AF717" s="125">
        <f>'Conventional - Biopower'!U151</f>
        <v>33.520000000000003</v>
      </c>
      <c r="AG717" s="125">
        <f>'Conventional - Biopower'!V151</f>
        <v>33.520000000000003</v>
      </c>
      <c r="AH717" s="125">
        <f>'Conventional - Biopower'!W151</f>
        <v>33.520000000000003</v>
      </c>
      <c r="AI717" s="125">
        <f>'Conventional - Biopower'!X151</f>
        <v>33.520000000000003</v>
      </c>
      <c r="AJ717" s="125">
        <f>'Conventional - Biopower'!Y151</f>
        <v>33.520000000000003</v>
      </c>
      <c r="AK717" s="125">
        <f>'Conventional - Biopower'!Z151</f>
        <v>33.520000000000003</v>
      </c>
      <c r="AL717" s="125">
        <f>'Conventional - Biopower'!AA151</f>
        <v>33.520000000000003</v>
      </c>
      <c r="AM717" s="125">
        <f>'Conventional - Biopower'!AB151</f>
        <v>33.520000000000003</v>
      </c>
      <c r="AN717" s="125">
        <f>'Conventional - Biopower'!AC151</f>
        <v>33.520000000000003</v>
      </c>
      <c r="AO717" s="125">
        <f>'Conventional - Biopower'!AD151</f>
        <v>33.520000000000003</v>
      </c>
      <c r="AP717" s="125">
        <f>'Conventional - Biopower'!AE151</f>
        <v>33.520000000000003</v>
      </c>
      <c r="AQ717" s="125">
        <f>'Conventional - Biopower'!AF151</f>
        <v>33.520000000000003</v>
      </c>
      <c r="AR717" s="125">
        <f>'Conventional - Biopower'!AG151</f>
        <v>33.520000000000003</v>
      </c>
      <c r="AS717" s="125">
        <f>'Conventional - Biopower'!AH151</f>
        <v>33.520000000000003</v>
      </c>
      <c r="AT717" s="125">
        <f>'Conventional - Biopower'!AI151</f>
        <v>33.520000000000003</v>
      </c>
      <c r="AU717" s="125">
        <f>'Conventional - Biopower'!AJ151</f>
        <v>33.520000000000003</v>
      </c>
      <c r="AV717" s="125">
        <f>'Conventional - Biopower'!AK151</f>
        <v>33.520000000000003</v>
      </c>
      <c r="AW717" s="125">
        <f>'Conventional - Biopower'!AL151</f>
        <v>33.520000000000003</v>
      </c>
      <c r="AX717" s="125">
        <f>'Conventional - Biopower'!AM151</f>
        <v>33.520000000000003</v>
      </c>
      <c r="AY717" s="125">
        <f>'Conventional - Biopower'!AN151</f>
        <v>33.520000000000003</v>
      </c>
      <c r="AZ717" s="125">
        <f>'Conventional - Biopower'!AO151</f>
        <v>33.520000000000003</v>
      </c>
      <c r="BA717" s="125">
        <f>'Conventional - Biopower'!AP151</f>
        <v>33.520000000000003</v>
      </c>
      <c r="BB717" s="125">
        <f>'Conventional - Biopower'!AQ151</f>
        <v>33.520000000000003</v>
      </c>
      <c r="BC717" s="125">
        <f>'Conventional - Biopower'!AR151</f>
        <v>33.520000000000003</v>
      </c>
      <c r="BD717" s="125">
        <f>'Conventional - Biopower'!AS151</f>
        <v>33.520000000000003</v>
      </c>
      <c r="BE717" s="125">
        <f>'Conventional - Biopower'!AT151</f>
        <v>33.520000000000003</v>
      </c>
      <c r="BF717" s="125">
        <f>'Conventional - Biopower'!AU151</f>
        <v>33.520000000000003</v>
      </c>
      <c r="BG717" s="125">
        <f>'Conventional - Biopower'!AV151</f>
        <v>33.520000000000003</v>
      </c>
    </row>
    <row r="718" spans="2:59">
      <c r="B718" s="874"/>
      <c r="D718" s="802"/>
      <c r="E718" s="513" t="str">
        <f>'Conventional - Biopower'!K152</f>
        <v>CofireNew - Low</v>
      </c>
      <c r="F718" s="41"/>
      <c r="G718" s="41"/>
      <c r="H718" s="41"/>
      <c r="I718" s="41"/>
      <c r="J718" s="41"/>
      <c r="K718" s="41"/>
      <c r="L718" s="41"/>
      <c r="M718" s="41"/>
      <c r="N718" s="41"/>
      <c r="O718" s="41"/>
      <c r="P718" s="41"/>
      <c r="Q718" s="41"/>
      <c r="R718" s="41"/>
      <c r="S718" s="123"/>
      <c r="T718" s="123"/>
      <c r="U718" s="123"/>
      <c r="V718" s="123"/>
      <c r="W718" s="123">
        <f>'Conventional - Biopower'!L152</f>
        <v>31.65</v>
      </c>
      <c r="X718" s="123">
        <f>'Conventional - Biopower'!M152</f>
        <v>31.65</v>
      </c>
      <c r="Y718" s="123">
        <f>'Conventional - Biopower'!N152</f>
        <v>31.65</v>
      </c>
      <c r="Z718" s="123">
        <f>'Conventional - Biopower'!O152</f>
        <v>31.65</v>
      </c>
      <c r="AA718" s="123">
        <f>'Conventional - Biopower'!P152</f>
        <v>31.65</v>
      </c>
      <c r="AB718" s="123">
        <f>'Conventional - Biopower'!Q152</f>
        <v>31.65</v>
      </c>
      <c r="AC718" s="123">
        <f>'Conventional - Biopower'!R152</f>
        <v>31.65</v>
      </c>
      <c r="AD718" s="123">
        <f>'Conventional - Biopower'!S152</f>
        <v>31.65</v>
      </c>
      <c r="AE718" s="123">
        <f>'Conventional - Biopower'!T152</f>
        <v>31.65</v>
      </c>
      <c r="AF718" s="123">
        <f>'Conventional - Biopower'!U152</f>
        <v>31.65</v>
      </c>
      <c r="AG718" s="123">
        <f>'Conventional - Biopower'!V152</f>
        <v>31.65</v>
      </c>
      <c r="AH718" s="123">
        <f>'Conventional - Biopower'!W152</f>
        <v>31.65</v>
      </c>
      <c r="AI718" s="123">
        <f>'Conventional - Biopower'!X152</f>
        <v>31.65</v>
      </c>
      <c r="AJ718" s="123">
        <f>'Conventional - Biopower'!Y152</f>
        <v>31.65</v>
      </c>
      <c r="AK718" s="123">
        <f>'Conventional - Biopower'!Z152</f>
        <v>31.65</v>
      </c>
      <c r="AL718" s="123">
        <f>'Conventional - Biopower'!AA152</f>
        <v>31.65</v>
      </c>
      <c r="AM718" s="123">
        <f>'Conventional - Biopower'!AB152</f>
        <v>31.65</v>
      </c>
      <c r="AN718" s="123">
        <f>'Conventional - Biopower'!AC152</f>
        <v>31.65</v>
      </c>
      <c r="AO718" s="123">
        <f>'Conventional - Biopower'!AD152</f>
        <v>31.65</v>
      </c>
      <c r="AP718" s="123">
        <f>'Conventional - Biopower'!AE152</f>
        <v>31.65</v>
      </c>
      <c r="AQ718" s="123">
        <f>'Conventional - Biopower'!AF152</f>
        <v>31.65</v>
      </c>
      <c r="AR718" s="123">
        <f>'Conventional - Biopower'!AG152</f>
        <v>31.65</v>
      </c>
      <c r="AS718" s="123">
        <f>'Conventional - Biopower'!AH152</f>
        <v>31.65</v>
      </c>
      <c r="AT718" s="123">
        <f>'Conventional - Biopower'!AI152</f>
        <v>31.65</v>
      </c>
      <c r="AU718" s="123">
        <f>'Conventional - Biopower'!AJ152</f>
        <v>31.65</v>
      </c>
      <c r="AV718" s="123">
        <f>'Conventional - Biopower'!AK152</f>
        <v>31.65</v>
      </c>
      <c r="AW718" s="123">
        <f>'Conventional - Biopower'!AL152</f>
        <v>31.65</v>
      </c>
      <c r="AX718" s="123">
        <f>'Conventional - Biopower'!AM152</f>
        <v>31.65</v>
      </c>
      <c r="AY718" s="123">
        <f>'Conventional - Biopower'!AN152</f>
        <v>31.65</v>
      </c>
      <c r="AZ718" s="123">
        <f>'Conventional - Biopower'!AO152</f>
        <v>31.65</v>
      </c>
      <c r="BA718" s="123">
        <f>'Conventional - Biopower'!AP152</f>
        <v>31.65</v>
      </c>
      <c r="BB718" s="123">
        <f>'Conventional - Biopower'!AQ152</f>
        <v>31.65</v>
      </c>
      <c r="BC718" s="123">
        <f>'Conventional - Biopower'!AR152</f>
        <v>31.65</v>
      </c>
      <c r="BD718" s="123">
        <f>'Conventional - Biopower'!AS152</f>
        <v>31.65</v>
      </c>
      <c r="BE718" s="123">
        <f>'Conventional - Biopower'!AT152</f>
        <v>31.65</v>
      </c>
      <c r="BF718" s="123">
        <f>'Conventional - Biopower'!AU152</f>
        <v>31.65</v>
      </c>
      <c r="BG718" s="123">
        <f>'Conventional - Biopower'!AV152</f>
        <v>31.65</v>
      </c>
    </row>
    <row r="719" spans="2:59">
      <c r="B719" s="874"/>
      <c r="D719" s="802"/>
      <c r="E719" s="514" t="str">
        <f>'Conventional - Biopower'!K153</f>
        <v>CofireNew - Mid</v>
      </c>
      <c r="F719" s="41" t="e">
        <f>'Conventional - Biopower'!#REF!</f>
        <v>#REF!</v>
      </c>
      <c r="G719" s="41" t="e">
        <f>'Conventional - Biopower'!#REF!</f>
        <v>#REF!</v>
      </c>
      <c r="H719" s="41" t="e">
        <f>'Conventional - Biopower'!#REF!</f>
        <v>#REF!</v>
      </c>
      <c r="I719" s="41" t="e">
        <f>'Conventional - Biopower'!#REF!</f>
        <v>#REF!</v>
      </c>
      <c r="J719" s="41" t="e">
        <f>'Conventional - Biopower'!#REF!</f>
        <v>#REF!</v>
      </c>
      <c r="K719" s="41" t="e">
        <f>'Conventional - Biopower'!#REF!</f>
        <v>#REF!</v>
      </c>
      <c r="L719" s="41" t="e">
        <f>'Conventional - Biopower'!#REF!</f>
        <v>#REF!</v>
      </c>
      <c r="M719" s="41" t="e">
        <f>'Conventional - Biopower'!#REF!</f>
        <v>#REF!</v>
      </c>
      <c r="N719" s="41" t="e">
        <f>'Conventional - Biopower'!#REF!</f>
        <v>#REF!</v>
      </c>
      <c r="O719" s="41" t="e">
        <f>'Conventional - Biopower'!#REF!</f>
        <v>#REF!</v>
      </c>
      <c r="P719" s="41" t="e">
        <f>'Conventional - Biopower'!#REF!</f>
        <v>#REF!</v>
      </c>
      <c r="Q719" s="41" t="e">
        <f>'Conventional - Biopower'!#REF!</f>
        <v>#REF!</v>
      </c>
      <c r="R719" s="41" t="e">
        <f>'Conventional - Biopower'!#REF!</f>
        <v>#REF!</v>
      </c>
      <c r="S719" s="124"/>
      <c r="T719" s="124"/>
      <c r="U719" s="124"/>
      <c r="V719" s="124">
        <f>'Conventional - Biopower'!L38</f>
        <v>31.65</v>
      </c>
      <c r="W719" s="124">
        <f>'Conventional - Biopower'!L153</f>
        <v>31.65</v>
      </c>
      <c r="X719" s="124">
        <f>'Conventional - Biopower'!M153</f>
        <v>31.65</v>
      </c>
      <c r="Y719" s="124">
        <f>'Conventional - Biopower'!N153</f>
        <v>31.65</v>
      </c>
      <c r="Z719" s="124">
        <f>'Conventional - Biopower'!O153</f>
        <v>31.65</v>
      </c>
      <c r="AA719" s="124">
        <f>'Conventional - Biopower'!P153</f>
        <v>31.65</v>
      </c>
      <c r="AB719" s="124">
        <f>'Conventional - Biopower'!Q153</f>
        <v>31.65</v>
      </c>
      <c r="AC719" s="124">
        <f>'Conventional - Biopower'!R153</f>
        <v>31.65</v>
      </c>
      <c r="AD719" s="124">
        <f>'Conventional - Biopower'!S153</f>
        <v>31.65</v>
      </c>
      <c r="AE719" s="124">
        <f>'Conventional - Biopower'!T153</f>
        <v>31.65</v>
      </c>
      <c r="AF719" s="124">
        <f>'Conventional - Biopower'!U153</f>
        <v>31.65</v>
      </c>
      <c r="AG719" s="124">
        <f>'Conventional - Biopower'!V153</f>
        <v>31.65</v>
      </c>
      <c r="AH719" s="124">
        <f>'Conventional - Biopower'!W153</f>
        <v>31.65</v>
      </c>
      <c r="AI719" s="124">
        <f>'Conventional - Biopower'!X153</f>
        <v>31.65</v>
      </c>
      <c r="AJ719" s="124">
        <f>'Conventional - Biopower'!Y153</f>
        <v>31.65</v>
      </c>
      <c r="AK719" s="124">
        <f>'Conventional - Biopower'!Z153</f>
        <v>31.65</v>
      </c>
      <c r="AL719" s="124">
        <f>'Conventional - Biopower'!AA153</f>
        <v>31.65</v>
      </c>
      <c r="AM719" s="124">
        <f>'Conventional - Biopower'!AB153</f>
        <v>31.65</v>
      </c>
      <c r="AN719" s="124">
        <f>'Conventional - Biopower'!AC153</f>
        <v>31.65</v>
      </c>
      <c r="AO719" s="124">
        <f>'Conventional - Biopower'!AD153</f>
        <v>31.65</v>
      </c>
      <c r="AP719" s="124">
        <f>'Conventional - Biopower'!AE153</f>
        <v>31.65</v>
      </c>
      <c r="AQ719" s="124">
        <f>'Conventional - Biopower'!AF153</f>
        <v>31.65</v>
      </c>
      <c r="AR719" s="124">
        <f>'Conventional - Biopower'!AG153</f>
        <v>31.65</v>
      </c>
      <c r="AS719" s="124">
        <f>'Conventional - Biopower'!AH153</f>
        <v>31.65</v>
      </c>
      <c r="AT719" s="124">
        <f>'Conventional - Biopower'!AI153</f>
        <v>31.65</v>
      </c>
      <c r="AU719" s="124">
        <f>'Conventional - Biopower'!AJ153</f>
        <v>31.65</v>
      </c>
      <c r="AV719" s="124">
        <f>'Conventional - Biopower'!AK153</f>
        <v>31.65</v>
      </c>
      <c r="AW719" s="124">
        <f>'Conventional - Biopower'!AL153</f>
        <v>31.65</v>
      </c>
      <c r="AX719" s="124">
        <f>'Conventional - Biopower'!AM153</f>
        <v>31.65</v>
      </c>
      <c r="AY719" s="124">
        <f>'Conventional - Biopower'!AN153</f>
        <v>31.65</v>
      </c>
      <c r="AZ719" s="124">
        <f>'Conventional - Biopower'!AO153</f>
        <v>31.65</v>
      </c>
      <c r="BA719" s="124">
        <f>'Conventional - Biopower'!AP153</f>
        <v>31.65</v>
      </c>
      <c r="BB719" s="124">
        <f>'Conventional - Biopower'!AQ153</f>
        <v>31.65</v>
      </c>
      <c r="BC719" s="124">
        <f>'Conventional - Biopower'!AR153</f>
        <v>31.65</v>
      </c>
      <c r="BD719" s="124">
        <f>'Conventional - Biopower'!AS153</f>
        <v>31.65</v>
      </c>
      <c r="BE719" s="124">
        <f>'Conventional - Biopower'!AT153</f>
        <v>31.65</v>
      </c>
      <c r="BF719" s="124">
        <f>'Conventional - Biopower'!AU153</f>
        <v>31.65</v>
      </c>
      <c r="BG719" s="124">
        <f>'Conventional - Biopower'!AV153</f>
        <v>31.65</v>
      </c>
    </row>
    <row r="720" spans="2:59" ht="15.75" thickBot="1">
      <c r="B720" s="874"/>
      <c r="D720" s="802"/>
      <c r="E720" s="515" t="str">
        <f>'Conventional - Biopower'!K154</f>
        <v>CofireNew - High</v>
      </c>
      <c r="F720" s="387"/>
      <c r="G720" s="387"/>
      <c r="H720" s="387"/>
      <c r="I720" s="387"/>
      <c r="J720" s="387"/>
      <c r="K720" s="387"/>
      <c r="L720" s="387"/>
      <c r="M720" s="387"/>
      <c r="N720" s="387"/>
      <c r="O720" s="387"/>
      <c r="P720" s="387"/>
      <c r="Q720" s="387"/>
      <c r="R720" s="387"/>
      <c r="S720" s="125"/>
      <c r="T720" s="125"/>
      <c r="U720" s="125"/>
      <c r="V720" s="125"/>
      <c r="W720" s="125">
        <f>'Conventional - Biopower'!L154</f>
        <v>31.65</v>
      </c>
      <c r="X720" s="125">
        <f>'Conventional - Biopower'!M154</f>
        <v>31.65</v>
      </c>
      <c r="Y720" s="125">
        <f>'Conventional - Biopower'!N154</f>
        <v>31.65</v>
      </c>
      <c r="Z720" s="125">
        <f>'Conventional - Biopower'!O154</f>
        <v>31.65</v>
      </c>
      <c r="AA720" s="125">
        <f>'Conventional - Biopower'!P154</f>
        <v>31.65</v>
      </c>
      <c r="AB720" s="125">
        <f>'Conventional - Biopower'!Q154</f>
        <v>31.65</v>
      </c>
      <c r="AC720" s="125">
        <f>'Conventional - Biopower'!R154</f>
        <v>31.65</v>
      </c>
      <c r="AD720" s="125">
        <f>'Conventional - Biopower'!S154</f>
        <v>31.65</v>
      </c>
      <c r="AE720" s="125">
        <f>'Conventional - Biopower'!T154</f>
        <v>31.65</v>
      </c>
      <c r="AF720" s="125">
        <f>'Conventional - Biopower'!U154</f>
        <v>31.65</v>
      </c>
      <c r="AG720" s="125">
        <f>'Conventional - Biopower'!V154</f>
        <v>31.65</v>
      </c>
      <c r="AH720" s="125">
        <f>'Conventional - Biopower'!W154</f>
        <v>31.65</v>
      </c>
      <c r="AI720" s="125">
        <f>'Conventional - Biopower'!X154</f>
        <v>31.65</v>
      </c>
      <c r="AJ720" s="125">
        <f>'Conventional - Biopower'!Y154</f>
        <v>31.65</v>
      </c>
      <c r="AK720" s="125">
        <f>'Conventional - Biopower'!Z154</f>
        <v>31.65</v>
      </c>
      <c r="AL720" s="125">
        <f>'Conventional - Biopower'!AA154</f>
        <v>31.65</v>
      </c>
      <c r="AM720" s="125">
        <f>'Conventional - Biopower'!AB154</f>
        <v>31.65</v>
      </c>
      <c r="AN720" s="125">
        <f>'Conventional - Biopower'!AC154</f>
        <v>31.65</v>
      </c>
      <c r="AO720" s="125">
        <f>'Conventional - Biopower'!AD154</f>
        <v>31.65</v>
      </c>
      <c r="AP720" s="125">
        <f>'Conventional - Biopower'!AE154</f>
        <v>31.65</v>
      </c>
      <c r="AQ720" s="125">
        <f>'Conventional - Biopower'!AF154</f>
        <v>31.65</v>
      </c>
      <c r="AR720" s="125">
        <f>'Conventional - Biopower'!AG154</f>
        <v>31.65</v>
      </c>
      <c r="AS720" s="125">
        <f>'Conventional - Biopower'!AH154</f>
        <v>31.65</v>
      </c>
      <c r="AT720" s="125">
        <f>'Conventional - Biopower'!AI154</f>
        <v>31.65</v>
      </c>
      <c r="AU720" s="125">
        <f>'Conventional - Biopower'!AJ154</f>
        <v>31.65</v>
      </c>
      <c r="AV720" s="125">
        <f>'Conventional - Biopower'!AK154</f>
        <v>31.65</v>
      </c>
      <c r="AW720" s="125">
        <f>'Conventional - Biopower'!AL154</f>
        <v>31.65</v>
      </c>
      <c r="AX720" s="125">
        <f>'Conventional - Biopower'!AM154</f>
        <v>31.65</v>
      </c>
      <c r="AY720" s="125">
        <f>'Conventional - Biopower'!AN154</f>
        <v>31.65</v>
      </c>
      <c r="AZ720" s="125">
        <f>'Conventional - Biopower'!AO154</f>
        <v>31.65</v>
      </c>
      <c r="BA720" s="125">
        <f>'Conventional - Biopower'!AP154</f>
        <v>31.65</v>
      </c>
      <c r="BB720" s="125">
        <f>'Conventional - Biopower'!AQ154</f>
        <v>31.65</v>
      </c>
      <c r="BC720" s="125">
        <f>'Conventional - Biopower'!AR154</f>
        <v>31.65</v>
      </c>
      <c r="BD720" s="125">
        <f>'Conventional - Biopower'!AS154</f>
        <v>31.65</v>
      </c>
      <c r="BE720" s="125">
        <f>'Conventional - Biopower'!AT154</f>
        <v>31.65</v>
      </c>
      <c r="BF720" s="125">
        <f>'Conventional - Biopower'!AU154</f>
        <v>31.65</v>
      </c>
      <c r="BG720" s="125">
        <f>'Conventional - Biopower'!AV154</f>
        <v>31.65</v>
      </c>
    </row>
    <row r="722" spans="1:59" s="700" customFormat="1">
      <c r="A722" s="700" t="s">
        <v>665</v>
      </c>
      <c r="V722" s="700" t="s">
        <v>671</v>
      </c>
    </row>
    <row r="723" spans="1:59">
      <c r="F723" s="1">
        <f t="shared" ref="F723:AN723" si="91">F4</f>
        <v>2000</v>
      </c>
      <c r="G723" s="1">
        <f t="shared" si="91"/>
        <v>2001</v>
      </c>
      <c r="H723" s="1">
        <f t="shared" si="91"/>
        <v>2002</v>
      </c>
      <c r="I723" s="1">
        <f t="shared" si="91"/>
        <v>2003</v>
      </c>
      <c r="J723" s="1">
        <f t="shared" si="91"/>
        <v>2004</v>
      </c>
      <c r="K723" s="1">
        <f t="shared" si="91"/>
        <v>2005</v>
      </c>
      <c r="L723" s="1">
        <f t="shared" si="91"/>
        <v>2006</v>
      </c>
      <c r="M723" s="1">
        <f t="shared" si="91"/>
        <v>2007</v>
      </c>
      <c r="N723" s="1">
        <f t="shared" si="91"/>
        <v>2008</v>
      </c>
      <c r="O723" s="1">
        <f t="shared" si="91"/>
        <v>2009</v>
      </c>
      <c r="P723" s="1">
        <f t="shared" si="91"/>
        <v>2010</v>
      </c>
      <c r="Q723" s="1">
        <f t="shared" si="91"/>
        <v>2011</v>
      </c>
      <c r="R723" s="1">
        <f t="shared" si="91"/>
        <v>2012</v>
      </c>
      <c r="S723" s="24">
        <v>2010</v>
      </c>
      <c r="T723" s="24">
        <v>2011</v>
      </c>
      <c r="U723" s="24">
        <v>2012</v>
      </c>
      <c r="V723" s="365">
        <f t="shared" si="91"/>
        <v>2013</v>
      </c>
      <c r="W723" s="1">
        <f t="shared" si="91"/>
        <v>2014</v>
      </c>
      <c r="X723" s="1">
        <f t="shared" si="91"/>
        <v>2015</v>
      </c>
      <c r="Y723" s="1">
        <f t="shared" si="91"/>
        <v>2016</v>
      </c>
      <c r="Z723" s="1">
        <f t="shared" si="91"/>
        <v>2017</v>
      </c>
      <c r="AA723" s="1">
        <f t="shared" si="91"/>
        <v>2018</v>
      </c>
      <c r="AB723" s="1">
        <f t="shared" si="91"/>
        <v>2019</v>
      </c>
      <c r="AC723" s="1">
        <f t="shared" si="91"/>
        <v>2020</v>
      </c>
      <c r="AD723" s="1">
        <f t="shared" si="91"/>
        <v>2021</v>
      </c>
      <c r="AE723" s="1">
        <f t="shared" si="91"/>
        <v>2022</v>
      </c>
      <c r="AF723" s="1">
        <f t="shared" si="91"/>
        <v>2023</v>
      </c>
      <c r="AG723" s="1">
        <f t="shared" si="91"/>
        <v>2024</v>
      </c>
      <c r="AH723" s="1">
        <f t="shared" si="91"/>
        <v>2025</v>
      </c>
      <c r="AI723" s="1">
        <f t="shared" si="91"/>
        <v>2026</v>
      </c>
      <c r="AJ723" s="1">
        <f t="shared" si="91"/>
        <v>2027</v>
      </c>
      <c r="AK723" s="1">
        <f t="shared" si="91"/>
        <v>2028</v>
      </c>
      <c r="AL723" s="1">
        <f t="shared" si="91"/>
        <v>2029</v>
      </c>
      <c r="AM723" s="1">
        <f t="shared" si="91"/>
        <v>2030</v>
      </c>
      <c r="AN723" s="1">
        <f t="shared" si="91"/>
        <v>2031</v>
      </c>
      <c r="AO723" s="1">
        <f t="shared" ref="AO723:BF723" si="92">AO4</f>
        <v>2032</v>
      </c>
      <c r="AP723" s="1">
        <f t="shared" si="92"/>
        <v>2033</v>
      </c>
      <c r="AQ723" s="1">
        <f t="shared" si="92"/>
        <v>2034</v>
      </c>
      <c r="AR723" s="1">
        <f t="shared" si="92"/>
        <v>2035</v>
      </c>
      <c r="AS723" s="1">
        <f t="shared" si="92"/>
        <v>2036</v>
      </c>
      <c r="AT723" s="1">
        <f t="shared" si="92"/>
        <v>2037</v>
      </c>
      <c r="AU723" s="1">
        <f t="shared" si="92"/>
        <v>2038</v>
      </c>
      <c r="AV723" s="1">
        <f t="shared" si="92"/>
        <v>2039</v>
      </c>
      <c r="AW723" s="1">
        <f t="shared" si="92"/>
        <v>2040</v>
      </c>
      <c r="AX723" s="1">
        <f t="shared" si="92"/>
        <v>2041</v>
      </c>
      <c r="AY723" s="1">
        <f t="shared" si="92"/>
        <v>2042</v>
      </c>
      <c r="AZ723" s="1">
        <f t="shared" si="92"/>
        <v>2043</v>
      </c>
      <c r="BA723" s="1">
        <f t="shared" si="92"/>
        <v>2044</v>
      </c>
      <c r="BB723" s="1">
        <f t="shared" si="92"/>
        <v>2045</v>
      </c>
      <c r="BC723" s="1">
        <f t="shared" si="92"/>
        <v>2046</v>
      </c>
      <c r="BD723" s="1">
        <f t="shared" si="92"/>
        <v>2047</v>
      </c>
      <c r="BE723" s="1">
        <f t="shared" si="92"/>
        <v>2048</v>
      </c>
      <c r="BF723" s="1">
        <f t="shared" si="92"/>
        <v>2049</v>
      </c>
      <c r="BG723" s="1">
        <f t="shared" ref="BG723" si="93">BG4</f>
        <v>2050</v>
      </c>
    </row>
    <row r="724" spans="1:59">
      <c r="B724" s="788" t="s">
        <v>3</v>
      </c>
      <c r="C724" s="4"/>
      <c r="D724" s="735" t="s">
        <v>34</v>
      </c>
      <c r="E724" s="595" t="str">
        <f>'Conventional - Nuclear'!K140</f>
        <v>Nuclear - Low</v>
      </c>
      <c r="F724" s="41" t="e">
        <f>'Conventional - Nuclear'!#REF!</f>
        <v>#REF!</v>
      </c>
      <c r="G724" s="41" t="e">
        <f>'Conventional - Nuclear'!#REF!</f>
        <v>#REF!</v>
      </c>
      <c r="H724" s="41" t="e">
        <f>'Conventional - Nuclear'!#REF!</f>
        <v>#REF!</v>
      </c>
      <c r="I724" s="41" t="e">
        <f>'Conventional - Nuclear'!#REF!</f>
        <v>#REF!</v>
      </c>
      <c r="J724" s="41" t="e">
        <f>'Conventional - Nuclear'!#REF!</f>
        <v>#REF!</v>
      </c>
      <c r="K724" s="41" t="e">
        <f>'Conventional - Nuclear'!#REF!</f>
        <v>#REF!</v>
      </c>
      <c r="L724" s="41" t="e">
        <f>'Conventional - Nuclear'!#REF!</f>
        <v>#REF!</v>
      </c>
      <c r="M724" s="41" t="e">
        <f>'Conventional - Nuclear'!#REF!</f>
        <v>#REF!</v>
      </c>
      <c r="N724" s="41" t="e">
        <f>'Conventional - Nuclear'!#REF!</f>
        <v>#REF!</v>
      </c>
      <c r="O724" s="41" t="e">
        <f>'Conventional - Nuclear'!#REF!</f>
        <v>#REF!</v>
      </c>
      <c r="P724" s="41" t="e">
        <f>'Conventional - Nuclear'!#REF!</f>
        <v>#REF!</v>
      </c>
      <c r="Q724" s="41" t="e">
        <f>'Conventional - Nuclear'!#REF!</f>
        <v>#REF!</v>
      </c>
      <c r="R724" s="41" t="e">
        <f>'Conventional - Nuclear'!#REF!</f>
        <v>#REF!</v>
      </c>
      <c r="S724" s="41"/>
      <c r="T724" s="41"/>
      <c r="U724" s="41"/>
      <c r="V724" s="41"/>
      <c r="W724" s="41">
        <f>'Conventional - Nuclear'!L140</f>
        <v>0</v>
      </c>
      <c r="X724" s="41">
        <f>'Conventional - Nuclear'!M140</f>
        <v>0</v>
      </c>
      <c r="Y724" s="41">
        <f>'Conventional - Nuclear'!N140</f>
        <v>0</v>
      </c>
      <c r="Z724" s="41">
        <f>'Conventional - Nuclear'!O140</f>
        <v>0</v>
      </c>
      <c r="AA724" s="41">
        <f>'Conventional - Nuclear'!P140</f>
        <v>0</v>
      </c>
      <c r="AB724" s="41">
        <f>'Conventional - Nuclear'!Q140</f>
        <v>0</v>
      </c>
      <c r="AC724" s="41">
        <f>'Conventional - Nuclear'!R140</f>
        <v>0</v>
      </c>
      <c r="AD724" s="41">
        <f>'Conventional - Nuclear'!S140</f>
        <v>0</v>
      </c>
      <c r="AE724" s="41">
        <f>'Conventional - Nuclear'!T140</f>
        <v>0</v>
      </c>
      <c r="AF724" s="41">
        <f>'Conventional - Nuclear'!U140</f>
        <v>0</v>
      </c>
      <c r="AG724" s="41">
        <f>'Conventional - Nuclear'!V140</f>
        <v>0</v>
      </c>
      <c r="AH724" s="41">
        <f>'Conventional - Nuclear'!W140</f>
        <v>0</v>
      </c>
      <c r="AI724" s="41">
        <f>'Conventional - Nuclear'!X140</f>
        <v>0</v>
      </c>
      <c r="AJ724" s="41">
        <f>'Conventional - Nuclear'!Y140</f>
        <v>0</v>
      </c>
      <c r="AK724" s="41">
        <f>'Conventional - Nuclear'!Z140</f>
        <v>0</v>
      </c>
      <c r="AL724" s="41">
        <f>'Conventional - Nuclear'!AA140</f>
        <v>0</v>
      </c>
      <c r="AM724" s="41">
        <f>'Conventional - Nuclear'!AB140</f>
        <v>0</v>
      </c>
      <c r="AN724" s="41">
        <f>'Conventional - Nuclear'!AC140</f>
        <v>0</v>
      </c>
      <c r="AO724" s="41">
        <f>'Conventional - Nuclear'!AD140</f>
        <v>0</v>
      </c>
      <c r="AP724" s="41">
        <f>'Conventional - Nuclear'!AE140</f>
        <v>0</v>
      </c>
      <c r="AQ724" s="41">
        <f>'Conventional - Nuclear'!AF140</f>
        <v>0</v>
      </c>
      <c r="AR724" s="41">
        <f>'Conventional - Nuclear'!AG140</f>
        <v>0</v>
      </c>
      <c r="AS724" s="41">
        <f>'Conventional - Nuclear'!AH140</f>
        <v>0</v>
      </c>
      <c r="AT724" s="41">
        <f>'Conventional - Nuclear'!AI140</f>
        <v>0</v>
      </c>
      <c r="AU724" s="41">
        <f>'Conventional - Nuclear'!AJ140</f>
        <v>0</v>
      </c>
      <c r="AV724" s="41">
        <f>'Conventional - Nuclear'!AK140</f>
        <v>0</v>
      </c>
      <c r="AW724" s="41">
        <f>'Conventional - Nuclear'!AL140</f>
        <v>0</v>
      </c>
      <c r="AX724" s="41">
        <f>'Conventional - Nuclear'!AM140</f>
        <v>0</v>
      </c>
      <c r="AY724" s="41">
        <f>'Conventional - Nuclear'!AN140</f>
        <v>0</v>
      </c>
      <c r="AZ724" s="41">
        <f>'Conventional - Nuclear'!AO140</f>
        <v>0</v>
      </c>
      <c r="BA724" s="41">
        <f>'Conventional - Nuclear'!AP140</f>
        <v>0</v>
      </c>
      <c r="BB724" s="41">
        <f>'Conventional - Nuclear'!AQ140</f>
        <v>0</v>
      </c>
      <c r="BC724" s="41">
        <f>'Conventional - Nuclear'!AR140</f>
        <v>0</v>
      </c>
      <c r="BD724" s="41">
        <f>'Conventional - Nuclear'!AS140</f>
        <v>0</v>
      </c>
      <c r="BE724" s="41">
        <f>'Conventional - Nuclear'!AT140</f>
        <v>0</v>
      </c>
      <c r="BF724" s="41">
        <f>'Conventional - Nuclear'!AU140</f>
        <v>0</v>
      </c>
      <c r="BG724" s="41">
        <f>'Conventional - Nuclear'!AV140</f>
        <v>0</v>
      </c>
    </row>
    <row r="725" spans="1:59">
      <c r="B725" s="788"/>
      <c r="C725" s="4"/>
      <c r="D725" s="736"/>
      <c r="E725" s="595" t="str">
        <f>'Conventional - Nuclear'!K141</f>
        <v>Nuclear - Mid</v>
      </c>
      <c r="F725" s="42" t="e">
        <f>'Conventional - Nuclear'!#REF!</f>
        <v>#REF!</v>
      </c>
      <c r="G725" s="42" t="e">
        <f>'Conventional - Nuclear'!#REF!</f>
        <v>#REF!</v>
      </c>
      <c r="H725" s="42" t="e">
        <f>'Conventional - Nuclear'!#REF!</f>
        <v>#REF!</v>
      </c>
      <c r="I725" s="42" t="e">
        <f>'Conventional - Nuclear'!#REF!</f>
        <v>#REF!</v>
      </c>
      <c r="J725" s="42" t="e">
        <f>'Conventional - Nuclear'!#REF!</f>
        <v>#REF!</v>
      </c>
      <c r="K725" s="42" t="e">
        <f>'Conventional - Nuclear'!#REF!</f>
        <v>#REF!</v>
      </c>
      <c r="L725" s="42" t="e">
        <f>'Conventional - Nuclear'!#REF!</f>
        <v>#REF!</v>
      </c>
      <c r="M725" s="42" t="e">
        <f>'Conventional - Nuclear'!#REF!</f>
        <v>#REF!</v>
      </c>
      <c r="N725" s="42" t="e">
        <f>'Conventional - Nuclear'!#REF!</f>
        <v>#REF!</v>
      </c>
      <c r="O725" s="42" t="e">
        <f>'Conventional - Nuclear'!#REF!</f>
        <v>#REF!</v>
      </c>
      <c r="P725" s="42" t="e">
        <f>'Conventional - Nuclear'!#REF!</f>
        <v>#REF!</v>
      </c>
      <c r="Q725" s="42" t="e">
        <f>'Conventional - Nuclear'!#REF!</f>
        <v>#REF!</v>
      </c>
      <c r="R725" s="42" t="e">
        <f>'Conventional - Nuclear'!#REF!</f>
        <v>#REF!</v>
      </c>
      <c r="S725" s="42"/>
      <c r="T725" s="42"/>
      <c r="U725" s="42"/>
      <c r="V725" s="42">
        <f>'Conventional - Nuclear'!L71</f>
        <v>117.0056826859352</v>
      </c>
      <c r="W725" s="42"/>
      <c r="X725" s="42"/>
      <c r="Y725" s="42"/>
      <c r="Z725" s="42"/>
      <c r="AA725" s="42">
        <f>'Conventional - Nuclear'!P141</f>
        <v>118.40866627061153</v>
      </c>
      <c r="AB725" s="42">
        <f>'Conventional - Nuclear'!Q141</f>
        <v>109.51525319583311</v>
      </c>
      <c r="AC725" s="42">
        <f>'Conventional - Nuclear'!R141</f>
        <v>107.39465480616202</v>
      </c>
      <c r="AD725" s="42">
        <f>'Conventional - Nuclear'!S141</f>
        <v>107.03442850458362</v>
      </c>
      <c r="AE725" s="42">
        <f>'Conventional - Nuclear'!T141</f>
        <v>106.64801145759981</v>
      </c>
      <c r="AF725" s="42">
        <f>'Conventional - Nuclear'!U141</f>
        <v>106.3739371103905</v>
      </c>
      <c r="AG725" s="42">
        <f>'Conventional - Nuclear'!V141</f>
        <v>105.97089640829306</v>
      </c>
      <c r="AH725" s="42">
        <f>'Conventional - Nuclear'!W141</f>
        <v>105.93301663383119</v>
      </c>
      <c r="AI725" s="42">
        <f>'Conventional - Nuclear'!X141</f>
        <v>105.678721275965</v>
      </c>
      <c r="AJ725" s="42">
        <f>'Conventional - Nuclear'!Y141</f>
        <v>105.37781312611382</v>
      </c>
      <c r="AK725" s="42">
        <f>'Conventional - Nuclear'!Z141</f>
        <v>105.17573231439759</v>
      </c>
      <c r="AL725" s="42">
        <f>'Conventional - Nuclear'!AA141</f>
        <v>104.79858610098817</v>
      </c>
      <c r="AM725" s="42">
        <f>'Conventional - Nuclear'!AB141</f>
        <v>104.4964012448152</v>
      </c>
      <c r="AN725" s="42">
        <f>'Conventional - Nuclear'!AC141</f>
        <v>104.05600742463302</v>
      </c>
      <c r="AO725" s="42">
        <f>'Conventional - Nuclear'!AD141</f>
        <v>103.52965857071898</v>
      </c>
      <c r="AP725" s="42">
        <f>'Conventional - Nuclear'!AE141</f>
        <v>103.15997217155697</v>
      </c>
      <c r="AQ725" s="42">
        <f>'Conventional - Nuclear'!AF141</f>
        <v>102.83381259025424</v>
      </c>
      <c r="AR725" s="42">
        <f>'Conventional - Nuclear'!AG141</f>
        <v>102.42529944604838</v>
      </c>
      <c r="AS725" s="42">
        <f>'Conventional - Nuclear'!AH141</f>
        <v>101.68058702071858</v>
      </c>
      <c r="AT725" s="42">
        <f>'Conventional - Nuclear'!AI141</f>
        <v>101.27617027621922</v>
      </c>
      <c r="AU725" s="42">
        <f>'Conventional - Nuclear'!AJ141</f>
        <v>100.64633514700529</v>
      </c>
      <c r="AV725" s="42">
        <f>'Conventional - Nuclear'!AK141</f>
        <v>100.41254235549664</v>
      </c>
      <c r="AW725" s="42">
        <f>'Conventional - Nuclear'!AL141</f>
        <v>99.81173823289808</v>
      </c>
      <c r="AX725" s="42">
        <f>'Conventional - Nuclear'!AM141</f>
        <v>99.939141032898078</v>
      </c>
      <c r="AY725" s="42">
        <f>'Conventional - Nuclear'!AN141</f>
        <v>99.939141032898078</v>
      </c>
      <c r="AZ725" s="42">
        <f>'Conventional - Nuclear'!AO141</f>
        <v>99.939141032898078</v>
      </c>
      <c r="BA725" s="42">
        <f>'Conventional - Nuclear'!AP141</f>
        <v>99.939141032898078</v>
      </c>
      <c r="BB725" s="42">
        <f>'Conventional - Nuclear'!AQ141</f>
        <v>99.939141032898078</v>
      </c>
      <c r="BC725" s="42">
        <f>'Conventional - Nuclear'!AR141</f>
        <v>99.939141032898078</v>
      </c>
      <c r="BD725" s="42">
        <f>'Conventional - Nuclear'!AS141</f>
        <v>99.939141032898078</v>
      </c>
      <c r="BE725" s="42">
        <f>'Conventional - Nuclear'!AT141</f>
        <v>99.939141032898078</v>
      </c>
      <c r="BF725" s="42">
        <f>'Conventional - Nuclear'!AU141</f>
        <v>99.939141032898078</v>
      </c>
      <c r="BG725" s="42">
        <f>'Conventional - Nuclear'!AV141</f>
        <v>99.939141032898078</v>
      </c>
    </row>
    <row r="726" spans="1:59" ht="15.75" thickBot="1">
      <c r="B726" s="788"/>
      <c r="C726" s="4"/>
      <c r="D726" s="736"/>
      <c r="E726" s="595" t="str">
        <f>'Conventional - Nuclear'!K142</f>
        <v>Nuclear - High</v>
      </c>
      <c r="F726" s="77" t="e">
        <f>'Conventional - Nuclear'!#REF!</f>
        <v>#REF!</v>
      </c>
      <c r="G726" s="77" t="e">
        <f>'Conventional - Nuclear'!#REF!</f>
        <v>#REF!</v>
      </c>
      <c r="H726" s="77" t="e">
        <f>'Conventional - Nuclear'!#REF!</f>
        <v>#REF!</v>
      </c>
      <c r="I726" s="77" t="e">
        <f>'Conventional - Nuclear'!#REF!</f>
        <v>#REF!</v>
      </c>
      <c r="J726" s="77" t="e">
        <f>'Conventional - Nuclear'!#REF!</f>
        <v>#REF!</v>
      </c>
      <c r="K726" s="77" t="e">
        <f>'Conventional - Nuclear'!#REF!</f>
        <v>#REF!</v>
      </c>
      <c r="L726" s="77" t="e">
        <f>'Conventional - Nuclear'!#REF!</f>
        <v>#REF!</v>
      </c>
      <c r="M726" s="77" t="e">
        <f>'Conventional - Nuclear'!#REF!</f>
        <v>#REF!</v>
      </c>
      <c r="N726" s="77" t="e">
        <f>'Conventional - Nuclear'!#REF!</f>
        <v>#REF!</v>
      </c>
      <c r="O726" s="77" t="e">
        <f>'Conventional - Nuclear'!#REF!</f>
        <v>#REF!</v>
      </c>
      <c r="P726" s="77" t="e">
        <f>'Conventional - Nuclear'!#REF!</f>
        <v>#REF!</v>
      </c>
      <c r="Q726" s="77" t="e">
        <f>'Conventional - Nuclear'!#REF!</f>
        <v>#REF!</v>
      </c>
      <c r="R726" s="77" t="e">
        <f>'Conventional - Nuclear'!#REF!</f>
        <v>#REF!</v>
      </c>
      <c r="S726" s="77"/>
      <c r="T726" s="77"/>
      <c r="U726" s="77"/>
      <c r="V726" s="77"/>
      <c r="W726" s="77">
        <f>'Conventional - Nuclear'!L142</f>
        <v>0</v>
      </c>
      <c r="X726" s="77">
        <f>'Conventional - Nuclear'!M142</f>
        <v>0</v>
      </c>
      <c r="Y726" s="77">
        <f>'Conventional - Nuclear'!N142</f>
        <v>0</v>
      </c>
      <c r="Z726" s="77">
        <f>'Conventional - Nuclear'!O142</f>
        <v>0</v>
      </c>
      <c r="AA726" s="77">
        <f>'Conventional - Nuclear'!P142</f>
        <v>0</v>
      </c>
      <c r="AB726" s="77">
        <f>'Conventional - Nuclear'!Q142</f>
        <v>0</v>
      </c>
      <c r="AC726" s="77">
        <f>'Conventional - Nuclear'!R142</f>
        <v>0</v>
      </c>
      <c r="AD726" s="77">
        <f>'Conventional - Nuclear'!S142</f>
        <v>0</v>
      </c>
      <c r="AE726" s="77">
        <f>'Conventional - Nuclear'!T142</f>
        <v>0</v>
      </c>
      <c r="AF726" s="77">
        <f>'Conventional - Nuclear'!U142</f>
        <v>0</v>
      </c>
      <c r="AG726" s="77">
        <f>'Conventional - Nuclear'!V142</f>
        <v>0</v>
      </c>
      <c r="AH726" s="77">
        <f>'Conventional - Nuclear'!W142</f>
        <v>0</v>
      </c>
      <c r="AI726" s="77">
        <f>'Conventional - Nuclear'!X142</f>
        <v>0</v>
      </c>
      <c r="AJ726" s="77">
        <f>'Conventional - Nuclear'!Y142</f>
        <v>0</v>
      </c>
      <c r="AK726" s="77">
        <f>'Conventional - Nuclear'!Z142</f>
        <v>0</v>
      </c>
      <c r="AL726" s="77">
        <f>'Conventional - Nuclear'!AA142</f>
        <v>0</v>
      </c>
      <c r="AM726" s="77">
        <f>'Conventional - Nuclear'!AB142</f>
        <v>0</v>
      </c>
      <c r="AN726" s="77">
        <f>'Conventional - Nuclear'!AC142</f>
        <v>0</v>
      </c>
      <c r="AO726" s="77">
        <f>'Conventional - Nuclear'!AD142</f>
        <v>0</v>
      </c>
      <c r="AP726" s="77">
        <f>'Conventional - Nuclear'!AE142</f>
        <v>0</v>
      </c>
      <c r="AQ726" s="77">
        <f>'Conventional - Nuclear'!AF142</f>
        <v>0</v>
      </c>
      <c r="AR726" s="77">
        <f>'Conventional - Nuclear'!AG142</f>
        <v>0</v>
      </c>
      <c r="AS726" s="77">
        <f>'Conventional - Nuclear'!AH142</f>
        <v>0</v>
      </c>
      <c r="AT726" s="77">
        <f>'Conventional - Nuclear'!AI142</f>
        <v>0</v>
      </c>
      <c r="AU726" s="77">
        <f>'Conventional - Nuclear'!AJ142</f>
        <v>0</v>
      </c>
      <c r="AV726" s="77">
        <f>'Conventional - Nuclear'!AK142</f>
        <v>0</v>
      </c>
      <c r="AW726" s="77">
        <f>'Conventional - Nuclear'!AL142</f>
        <v>0</v>
      </c>
      <c r="AX726" s="77">
        <f>'Conventional - Nuclear'!AM142</f>
        <v>0</v>
      </c>
      <c r="AY726" s="77">
        <f>'Conventional - Nuclear'!AN142</f>
        <v>0</v>
      </c>
      <c r="AZ726" s="77">
        <f>'Conventional - Nuclear'!AO142</f>
        <v>0</v>
      </c>
      <c r="BA726" s="77">
        <f>'Conventional - Nuclear'!AP142</f>
        <v>0</v>
      </c>
      <c r="BB726" s="77">
        <f>'Conventional - Nuclear'!AQ142</f>
        <v>0</v>
      </c>
      <c r="BC726" s="77">
        <f>'Conventional - Nuclear'!AR142</f>
        <v>0</v>
      </c>
      <c r="BD726" s="77">
        <f>'Conventional - Nuclear'!AS142</f>
        <v>0</v>
      </c>
      <c r="BE726" s="77">
        <f>'Conventional - Nuclear'!AT142</f>
        <v>0</v>
      </c>
      <c r="BF726" s="77">
        <f>'Conventional - Nuclear'!AU142</f>
        <v>0</v>
      </c>
      <c r="BG726" s="77">
        <f>'Conventional - Nuclear'!AV142</f>
        <v>0</v>
      </c>
    </row>
    <row r="727" spans="1:59" ht="15.75" thickTop="1">
      <c r="E727" s="596"/>
      <c r="V727" s="366" t="s">
        <v>671</v>
      </c>
    </row>
    <row r="728" spans="1:59">
      <c r="E728" s="596"/>
      <c r="F728" s="24">
        <f t="shared" ref="F728:AN728" si="94">F4</f>
        <v>2000</v>
      </c>
      <c r="G728" s="24">
        <f t="shared" si="94"/>
        <v>2001</v>
      </c>
      <c r="H728" s="24">
        <f t="shared" si="94"/>
        <v>2002</v>
      </c>
      <c r="I728" s="24">
        <f t="shared" si="94"/>
        <v>2003</v>
      </c>
      <c r="J728" s="24">
        <f t="shared" si="94"/>
        <v>2004</v>
      </c>
      <c r="K728" s="24">
        <f t="shared" si="94"/>
        <v>2005</v>
      </c>
      <c r="L728" s="24">
        <f t="shared" si="94"/>
        <v>2006</v>
      </c>
      <c r="M728" s="24">
        <f t="shared" si="94"/>
        <v>2007</v>
      </c>
      <c r="N728" s="24">
        <f t="shared" si="94"/>
        <v>2008</v>
      </c>
      <c r="O728" s="24">
        <f t="shared" si="94"/>
        <v>2009</v>
      </c>
      <c r="P728" s="24">
        <f t="shared" si="94"/>
        <v>2010</v>
      </c>
      <c r="Q728" s="24">
        <f t="shared" si="94"/>
        <v>2011</v>
      </c>
      <c r="R728" s="24">
        <f t="shared" si="94"/>
        <v>2012</v>
      </c>
      <c r="S728" s="24">
        <v>2010</v>
      </c>
      <c r="T728" s="24">
        <v>2011</v>
      </c>
      <c r="U728" s="24">
        <v>2012</v>
      </c>
      <c r="V728" s="365">
        <f t="shared" si="94"/>
        <v>2013</v>
      </c>
      <c r="W728" s="24">
        <f t="shared" si="94"/>
        <v>2014</v>
      </c>
      <c r="X728" s="24">
        <f t="shared" si="94"/>
        <v>2015</v>
      </c>
      <c r="Y728" s="24">
        <f t="shared" si="94"/>
        <v>2016</v>
      </c>
      <c r="Z728" s="24">
        <f t="shared" si="94"/>
        <v>2017</v>
      </c>
      <c r="AA728" s="24">
        <f t="shared" si="94"/>
        <v>2018</v>
      </c>
      <c r="AB728" s="24">
        <f t="shared" si="94"/>
        <v>2019</v>
      </c>
      <c r="AC728" s="24">
        <f t="shared" si="94"/>
        <v>2020</v>
      </c>
      <c r="AD728" s="24">
        <f t="shared" si="94"/>
        <v>2021</v>
      </c>
      <c r="AE728" s="24">
        <f t="shared" si="94"/>
        <v>2022</v>
      </c>
      <c r="AF728" s="24">
        <f t="shared" si="94"/>
        <v>2023</v>
      </c>
      <c r="AG728" s="24">
        <f t="shared" si="94"/>
        <v>2024</v>
      </c>
      <c r="AH728" s="24">
        <f t="shared" si="94"/>
        <v>2025</v>
      </c>
      <c r="AI728" s="24">
        <f t="shared" si="94"/>
        <v>2026</v>
      </c>
      <c r="AJ728" s="24">
        <f t="shared" si="94"/>
        <v>2027</v>
      </c>
      <c r="AK728" s="24">
        <f t="shared" si="94"/>
        <v>2028</v>
      </c>
      <c r="AL728" s="24">
        <f t="shared" si="94"/>
        <v>2029</v>
      </c>
      <c r="AM728" s="24">
        <f t="shared" si="94"/>
        <v>2030</v>
      </c>
      <c r="AN728" s="24">
        <f t="shared" si="94"/>
        <v>2031</v>
      </c>
      <c r="AO728" s="24">
        <f t="shared" ref="AO728:BF728" si="95">AO4</f>
        <v>2032</v>
      </c>
      <c r="AP728" s="24">
        <f t="shared" si="95"/>
        <v>2033</v>
      </c>
      <c r="AQ728" s="24">
        <f t="shared" si="95"/>
        <v>2034</v>
      </c>
      <c r="AR728" s="24">
        <f t="shared" si="95"/>
        <v>2035</v>
      </c>
      <c r="AS728" s="24">
        <f t="shared" si="95"/>
        <v>2036</v>
      </c>
      <c r="AT728" s="24">
        <f t="shared" si="95"/>
        <v>2037</v>
      </c>
      <c r="AU728" s="24">
        <f t="shared" si="95"/>
        <v>2038</v>
      </c>
      <c r="AV728" s="24">
        <f t="shared" si="95"/>
        <v>2039</v>
      </c>
      <c r="AW728" s="24">
        <f t="shared" si="95"/>
        <v>2040</v>
      </c>
      <c r="AX728" s="24">
        <f t="shared" si="95"/>
        <v>2041</v>
      </c>
      <c r="AY728" s="24">
        <f t="shared" si="95"/>
        <v>2042</v>
      </c>
      <c r="AZ728" s="24">
        <f t="shared" si="95"/>
        <v>2043</v>
      </c>
      <c r="BA728" s="24">
        <f t="shared" si="95"/>
        <v>2044</v>
      </c>
      <c r="BB728" s="24">
        <f t="shared" si="95"/>
        <v>2045</v>
      </c>
      <c r="BC728" s="24">
        <f t="shared" si="95"/>
        <v>2046</v>
      </c>
      <c r="BD728" s="24">
        <f t="shared" si="95"/>
        <v>2047</v>
      </c>
      <c r="BE728" s="24">
        <f t="shared" si="95"/>
        <v>2048</v>
      </c>
      <c r="BF728" s="24">
        <f t="shared" si="95"/>
        <v>2049</v>
      </c>
      <c r="BG728" s="24">
        <f t="shared" ref="BG728" si="96">BG4</f>
        <v>2050</v>
      </c>
    </row>
    <row r="729" spans="1:59">
      <c r="B729" s="876" t="s">
        <v>3</v>
      </c>
      <c r="D729" s="735" t="s">
        <v>672</v>
      </c>
      <c r="E729" s="595" t="str">
        <f>'Conventional - Nuclear'!K98</f>
        <v>Nuclear - Low</v>
      </c>
      <c r="F729" s="41" t="e">
        <f>'Conventional - Nuclear'!#REF!</f>
        <v>#REF!</v>
      </c>
      <c r="G729" s="41" t="e">
        <f>'Conventional - Nuclear'!#REF!</f>
        <v>#REF!</v>
      </c>
      <c r="H729" s="41" t="e">
        <f>'Conventional - Nuclear'!#REF!</f>
        <v>#REF!</v>
      </c>
      <c r="I729" s="41" t="e">
        <f>'Conventional - Nuclear'!#REF!</f>
        <v>#REF!</v>
      </c>
      <c r="J729" s="41" t="e">
        <f>'Conventional - Nuclear'!#REF!</f>
        <v>#REF!</v>
      </c>
      <c r="K729" s="41" t="e">
        <f>'Conventional - Nuclear'!#REF!</f>
        <v>#REF!</v>
      </c>
      <c r="L729" s="41" t="e">
        <f>'Conventional - Nuclear'!#REF!</f>
        <v>#REF!</v>
      </c>
      <c r="M729" s="41" t="e">
        <f>'Conventional - Nuclear'!#REF!</f>
        <v>#REF!</v>
      </c>
      <c r="N729" s="41" t="e">
        <f>'Conventional - Nuclear'!#REF!</f>
        <v>#REF!</v>
      </c>
      <c r="O729" s="41" t="e">
        <f>'Conventional - Nuclear'!#REF!</f>
        <v>#REF!</v>
      </c>
      <c r="P729" s="41" t="e">
        <f>'Conventional - Nuclear'!#REF!</f>
        <v>#REF!</v>
      </c>
      <c r="Q729" s="41" t="e">
        <f>'Conventional - Nuclear'!#REF!</f>
        <v>#REF!</v>
      </c>
      <c r="R729" s="41" t="e">
        <f>'Conventional - Nuclear'!#REF!</f>
        <v>#REF!</v>
      </c>
      <c r="S729" s="41"/>
      <c r="T729" s="41"/>
      <c r="U729" s="41"/>
      <c r="V729" s="41"/>
      <c r="W729" s="41">
        <f>'Conventional - Nuclear'!L98</f>
        <v>0</v>
      </c>
      <c r="X729" s="41">
        <f>'Conventional - Nuclear'!M98</f>
        <v>0</v>
      </c>
      <c r="Y729" s="41">
        <f>'Conventional - Nuclear'!N98</f>
        <v>0</v>
      </c>
      <c r="Z729" s="41">
        <f>'Conventional - Nuclear'!O98</f>
        <v>0</v>
      </c>
      <c r="AA729" s="41">
        <f>'Conventional - Nuclear'!P98</f>
        <v>0</v>
      </c>
      <c r="AB729" s="41">
        <f>'Conventional - Nuclear'!Q98</f>
        <v>0</v>
      </c>
      <c r="AC729" s="41">
        <f>'Conventional - Nuclear'!R98</f>
        <v>0</v>
      </c>
      <c r="AD729" s="41">
        <f>'Conventional - Nuclear'!S98</f>
        <v>0</v>
      </c>
      <c r="AE729" s="41">
        <f>'Conventional - Nuclear'!T98</f>
        <v>0</v>
      </c>
      <c r="AF729" s="41">
        <f>'Conventional - Nuclear'!U98</f>
        <v>0</v>
      </c>
      <c r="AG729" s="41">
        <f>'Conventional - Nuclear'!V98</f>
        <v>0</v>
      </c>
      <c r="AH729" s="41">
        <f>'Conventional - Nuclear'!W98</f>
        <v>0</v>
      </c>
      <c r="AI729" s="41">
        <f>'Conventional - Nuclear'!X98</f>
        <v>0</v>
      </c>
      <c r="AJ729" s="41">
        <f>'Conventional - Nuclear'!Y98</f>
        <v>0</v>
      </c>
      <c r="AK729" s="41">
        <f>'Conventional - Nuclear'!Z98</f>
        <v>0</v>
      </c>
      <c r="AL729" s="41">
        <f>'Conventional - Nuclear'!AA98</f>
        <v>0</v>
      </c>
      <c r="AM729" s="41">
        <f>'Conventional - Nuclear'!AB98</f>
        <v>0</v>
      </c>
      <c r="AN729" s="41">
        <f>'Conventional - Nuclear'!AC98</f>
        <v>0</v>
      </c>
      <c r="AO729" s="41">
        <f>'Conventional - Nuclear'!AD98</f>
        <v>0</v>
      </c>
      <c r="AP729" s="41">
        <f>'Conventional - Nuclear'!AE98</f>
        <v>0</v>
      </c>
      <c r="AQ729" s="41">
        <f>'Conventional - Nuclear'!AF98</f>
        <v>0</v>
      </c>
      <c r="AR729" s="41">
        <f>'Conventional - Nuclear'!AG98</f>
        <v>0</v>
      </c>
      <c r="AS729" s="41">
        <f>'Conventional - Nuclear'!AH98</f>
        <v>0</v>
      </c>
      <c r="AT729" s="41">
        <f>'Conventional - Nuclear'!AI98</f>
        <v>0</v>
      </c>
      <c r="AU729" s="41">
        <f>'Conventional - Nuclear'!AJ98</f>
        <v>0</v>
      </c>
      <c r="AV729" s="41">
        <f>'Conventional - Nuclear'!AK98</f>
        <v>0</v>
      </c>
      <c r="AW729" s="41">
        <f>'Conventional - Nuclear'!AL98</f>
        <v>0</v>
      </c>
      <c r="AX729" s="41">
        <f>'Conventional - Nuclear'!AM98</f>
        <v>0</v>
      </c>
      <c r="AY729" s="41">
        <f>'Conventional - Nuclear'!AN98</f>
        <v>0</v>
      </c>
      <c r="AZ729" s="41">
        <f>'Conventional - Nuclear'!AO98</f>
        <v>0</v>
      </c>
      <c r="BA729" s="41">
        <f>'Conventional - Nuclear'!AP98</f>
        <v>0</v>
      </c>
      <c r="BB729" s="41">
        <f>'Conventional - Nuclear'!AQ98</f>
        <v>0</v>
      </c>
      <c r="BC729" s="41">
        <f>'Conventional - Nuclear'!AR98</f>
        <v>0</v>
      </c>
      <c r="BD729" s="41">
        <f>'Conventional - Nuclear'!AS98</f>
        <v>0</v>
      </c>
      <c r="BE729" s="41">
        <f>'Conventional - Nuclear'!AT98</f>
        <v>0</v>
      </c>
      <c r="BF729" s="41">
        <f>'Conventional - Nuclear'!AU98</f>
        <v>0</v>
      </c>
      <c r="BG729" s="41">
        <f>'Conventional - Nuclear'!AV98</f>
        <v>0</v>
      </c>
    </row>
    <row r="730" spans="1:59">
      <c r="B730" s="876"/>
      <c r="D730" s="736"/>
      <c r="E730" s="595" t="str">
        <f>'Conventional - Nuclear'!K99</f>
        <v>Nuclear - Mid</v>
      </c>
      <c r="F730" s="42" t="e">
        <f>'Conventional - Nuclear'!#REF!</f>
        <v>#REF!</v>
      </c>
      <c r="G730" s="42" t="e">
        <f>'Conventional - Nuclear'!#REF!</f>
        <v>#REF!</v>
      </c>
      <c r="H730" s="42" t="e">
        <f>'Conventional - Nuclear'!#REF!</f>
        <v>#REF!</v>
      </c>
      <c r="I730" s="42" t="e">
        <f>'Conventional - Nuclear'!#REF!</f>
        <v>#REF!</v>
      </c>
      <c r="J730" s="42" t="e">
        <f>'Conventional - Nuclear'!#REF!</f>
        <v>#REF!</v>
      </c>
      <c r="K730" s="42" t="e">
        <f>'Conventional - Nuclear'!#REF!</f>
        <v>#REF!</v>
      </c>
      <c r="L730" s="42" t="e">
        <f>'Conventional - Nuclear'!#REF!</f>
        <v>#REF!</v>
      </c>
      <c r="M730" s="42" t="e">
        <f>'Conventional - Nuclear'!#REF!</f>
        <v>#REF!</v>
      </c>
      <c r="N730" s="42" t="e">
        <f>'Conventional - Nuclear'!#REF!</f>
        <v>#REF!</v>
      </c>
      <c r="O730" s="42" t="e">
        <f>'Conventional - Nuclear'!#REF!</f>
        <v>#REF!</v>
      </c>
      <c r="P730" s="42" t="e">
        <f>'Conventional - Nuclear'!#REF!</f>
        <v>#REF!</v>
      </c>
      <c r="Q730" s="42" t="e">
        <f>'Conventional - Nuclear'!#REF!</f>
        <v>#REF!</v>
      </c>
      <c r="R730" s="42" t="e">
        <f>'Conventional - Nuclear'!#REF!</f>
        <v>#REF!</v>
      </c>
      <c r="S730" s="42"/>
      <c r="T730" s="42"/>
      <c r="U730" s="42"/>
      <c r="V730" s="42">
        <f>'Conventional - Nuclear'!L24</f>
        <v>6481.7658189045269</v>
      </c>
      <c r="W730" s="42"/>
      <c r="X730" s="42"/>
      <c r="Y730" s="42"/>
      <c r="Z730" s="42"/>
      <c r="AA730" s="42">
        <f>'Conventional - Nuclear'!P99</f>
        <v>6181.4708110897027</v>
      </c>
      <c r="AB730" s="42">
        <f>'Conventional - Nuclear'!Q99</f>
        <v>5596.9589068650166</v>
      </c>
      <c r="AC730" s="42">
        <f>'Conventional - Nuclear'!R99</f>
        <v>5464.9674796632798</v>
      </c>
      <c r="AD730" s="42">
        <f>'Conventional - Nuclear'!S99</f>
        <v>5438.7201079039896</v>
      </c>
      <c r="AE730" s="42">
        <f>'Conventional - Nuclear'!T99</f>
        <v>5414.2256565939042</v>
      </c>
      <c r="AF730" s="42">
        <f>'Conventional - Nuclear'!U99</f>
        <v>5385.9815807467785</v>
      </c>
      <c r="AG730" s="42">
        <f>'Conventional - Nuclear'!V99</f>
        <v>5356.2515855784704</v>
      </c>
      <c r="AH730" s="42">
        <f>'Conventional - Nuclear'!W99</f>
        <v>5333.0224874403293</v>
      </c>
      <c r="AI730" s="42">
        <f>'Conventional - Nuclear'!X99</f>
        <v>5302.6075763349163</v>
      </c>
      <c r="AJ730" s="42">
        <f>'Conventional - Nuclear'!Y99</f>
        <v>5276.7665106400109</v>
      </c>
      <c r="AK730" s="42">
        <f>'Conventional - Nuclear'!Z99</f>
        <v>5251.8309270314503</v>
      </c>
      <c r="AL730" s="42">
        <f>'Conventional - Nuclear'!AA99</f>
        <v>5224.4807245259717</v>
      </c>
      <c r="AM730" s="42">
        <f>'Conventional - Nuclear'!AB99</f>
        <v>5196.4804323174767</v>
      </c>
      <c r="AN730" s="42">
        <f>'Conventional - Nuclear'!AC99</f>
        <v>5159.4717542243243</v>
      </c>
      <c r="AO730" s="42">
        <f>'Conventional - Nuclear'!AD99</f>
        <v>5117.5525771244584</v>
      </c>
      <c r="AP730" s="42">
        <f>'Conventional - Nuclear'!AE99</f>
        <v>5085.1525706759057</v>
      </c>
      <c r="AQ730" s="42">
        <f>'Conventional - Nuclear'!AF99</f>
        <v>5056.2816226151563</v>
      </c>
      <c r="AR730" s="42">
        <f>'Conventional - Nuclear'!AG99</f>
        <v>5021.3509098227169</v>
      </c>
      <c r="AS730" s="42">
        <f>'Conventional - Nuclear'!AH99</f>
        <v>4981.1150007038759</v>
      </c>
      <c r="AT730" s="42">
        <f>'Conventional - Nuclear'!AI99</f>
        <v>4946.4512890394626</v>
      </c>
      <c r="AU730" s="42">
        <f>'Conventional - Nuclear'!AJ99</f>
        <v>4913.7030202500082</v>
      </c>
      <c r="AV730" s="42">
        <f>'Conventional - Nuclear'!AK99</f>
        <v>4890.1604860050538</v>
      </c>
      <c r="AW730" s="42">
        <f>'Conventional - Nuclear'!AL99</f>
        <v>4859.3044426011647</v>
      </c>
      <c r="AX730" s="42">
        <f>'Conventional - Nuclear'!AM99</f>
        <v>4859.3044426011647</v>
      </c>
      <c r="AY730" s="42">
        <f>'Conventional - Nuclear'!AN99</f>
        <v>4859.3044426011647</v>
      </c>
      <c r="AZ730" s="42">
        <f>'Conventional - Nuclear'!AO99</f>
        <v>4859.3044426011647</v>
      </c>
      <c r="BA730" s="42">
        <f>'Conventional - Nuclear'!AP99</f>
        <v>4859.3044426011647</v>
      </c>
      <c r="BB730" s="42">
        <f>'Conventional - Nuclear'!AQ99</f>
        <v>4859.3044426011647</v>
      </c>
      <c r="BC730" s="42">
        <f>'Conventional - Nuclear'!AR99</f>
        <v>4859.3044426011647</v>
      </c>
      <c r="BD730" s="42">
        <f>'Conventional - Nuclear'!AS99</f>
        <v>4859.3044426011647</v>
      </c>
      <c r="BE730" s="42">
        <f>'Conventional - Nuclear'!AT99</f>
        <v>4859.3044426011647</v>
      </c>
      <c r="BF730" s="42">
        <f>'Conventional - Nuclear'!AU99</f>
        <v>4859.3044426011647</v>
      </c>
      <c r="BG730" s="42">
        <f>'Conventional - Nuclear'!AV99</f>
        <v>4859.3044426011647</v>
      </c>
    </row>
    <row r="731" spans="1:59" ht="15.75" thickBot="1">
      <c r="B731" s="876"/>
      <c r="D731" s="736"/>
      <c r="E731" s="595" t="str">
        <f>'Conventional - Nuclear'!K100</f>
        <v>Nuclear - High</v>
      </c>
      <c r="F731" s="77" t="e">
        <f>'Conventional - Nuclear'!#REF!</f>
        <v>#REF!</v>
      </c>
      <c r="G731" s="77" t="e">
        <f>'Conventional - Nuclear'!#REF!</f>
        <v>#REF!</v>
      </c>
      <c r="H731" s="77" t="e">
        <f>'Conventional - Nuclear'!#REF!</f>
        <v>#REF!</v>
      </c>
      <c r="I731" s="77" t="e">
        <f>'Conventional - Nuclear'!#REF!</f>
        <v>#REF!</v>
      </c>
      <c r="J731" s="77" t="e">
        <f>'Conventional - Nuclear'!#REF!</f>
        <v>#REF!</v>
      </c>
      <c r="K731" s="77" t="e">
        <f>'Conventional - Nuclear'!#REF!</f>
        <v>#REF!</v>
      </c>
      <c r="L731" s="77" t="e">
        <f>'Conventional - Nuclear'!#REF!</f>
        <v>#REF!</v>
      </c>
      <c r="M731" s="77" t="e">
        <f>'Conventional - Nuclear'!#REF!</f>
        <v>#REF!</v>
      </c>
      <c r="N731" s="77" t="e">
        <f>'Conventional - Nuclear'!#REF!</f>
        <v>#REF!</v>
      </c>
      <c r="O731" s="77" t="e">
        <f>'Conventional - Nuclear'!#REF!</f>
        <v>#REF!</v>
      </c>
      <c r="P731" s="77" t="e">
        <f>'Conventional - Nuclear'!#REF!</f>
        <v>#REF!</v>
      </c>
      <c r="Q731" s="77" t="e">
        <f>'Conventional - Nuclear'!#REF!</f>
        <v>#REF!</v>
      </c>
      <c r="R731" s="77" t="e">
        <f>'Conventional - Nuclear'!#REF!</f>
        <v>#REF!</v>
      </c>
      <c r="S731" s="77"/>
      <c r="T731" s="77"/>
      <c r="U731" s="77"/>
      <c r="V731" s="77"/>
      <c r="W731" s="77">
        <f>'Conventional - Nuclear'!L100</f>
        <v>0</v>
      </c>
      <c r="X731" s="77">
        <f>'Conventional - Nuclear'!M100</f>
        <v>0</v>
      </c>
      <c r="Y731" s="77">
        <f>'Conventional - Nuclear'!N100</f>
        <v>0</v>
      </c>
      <c r="Z731" s="77">
        <f>'Conventional - Nuclear'!O100</f>
        <v>0</v>
      </c>
      <c r="AA731" s="77">
        <f>'Conventional - Nuclear'!P100</f>
        <v>0</v>
      </c>
      <c r="AB731" s="77">
        <f>'Conventional - Nuclear'!Q100</f>
        <v>0</v>
      </c>
      <c r="AC731" s="77">
        <f>'Conventional - Nuclear'!R100</f>
        <v>0</v>
      </c>
      <c r="AD731" s="77">
        <f>'Conventional - Nuclear'!S100</f>
        <v>0</v>
      </c>
      <c r="AE731" s="77">
        <f>'Conventional - Nuclear'!T100</f>
        <v>0</v>
      </c>
      <c r="AF731" s="77">
        <f>'Conventional - Nuclear'!U100</f>
        <v>0</v>
      </c>
      <c r="AG731" s="77">
        <f>'Conventional - Nuclear'!V100</f>
        <v>0</v>
      </c>
      <c r="AH731" s="77">
        <f>'Conventional - Nuclear'!W100</f>
        <v>0</v>
      </c>
      <c r="AI731" s="77">
        <f>'Conventional - Nuclear'!X100</f>
        <v>0</v>
      </c>
      <c r="AJ731" s="77">
        <f>'Conventional - Nuclear'!Y100</f>
        <v>0</v>
      </c>
      <c r="AK731" s="77">
        <f>'Conventional - Nuclear'!Z100</f>
        <v>0</v>
      </c>
      <c r="AL731" s="77">
        <f>'Conventional - Nuclear'!AA100</f>
        <v>0</v>
      </c>
      <c r="AM731" s="77">
        <f>'Conventional - Nuclear'!AB100</f>
        <v>0</v>
      </c>
      <c r="AN731" s="77">
        <f>'Conventional - Nuclear'!AC100</f>
        <v>0</v>
      </c>
      <c r="AO731" s="77">
        <f>'Conventional - Nuclear'!AD100</f>
        <v>0</v>
      </c>
      <c r="AP731" s="77">
        <f>'Conventional - Nuclear'!AE100</f>
        <v>0</v>
      </c>
      <c r="AQ731" s="77">
        <f>'Conventional - Nuclear'!AF100</f>
        <v>0</v>
      </c>
      <c r="AR731" s="77">
        <f>'Conventional - Nuclear'!AG100</f>
        <v>0</v>
      </c>
      <c r="AS731" s="77">
        <f>'Conventional - Nuclear'!AH100</f>
        <v>0</v>
      </c>
      <c r="AT731" s="77">
        <f>'Conventional - Nuclear'!AI100</f>
        <v>0</v>
      </c>
      <c r="AU731" s="77">
        <f>'Conventional - Nuclear'!AJ100</f>
        <v>0</v>
      </c>
      <c r="AV731" s="77">
        <f>'Conventional - Nuclear'!AK100</f>
        <v>0</v>
      </c>
      <c r="AW731" s="77">
        <f>'Conventional - Nuclear'!AL100</f>
        <v>0</v>
      </c>
      <c r="AX731" s="77">
        <f>'Conventional - Nuclear'!AM100</f>
        <v>0</v>
      </c>
      <c r="AY731" s="77">
        <f>'Conventional - Nuclear'!AN100</f>
        <v>0</v>
      </c>
      <c r="AZ731" s="77">
        <f>'Conventional - Nuclear'!AO100</f>
        <v>0</v>
      </c>
      <c r="BA731" s="77">
        <f>'Conventional - Nuclear'!AP100</f>
        <v>0</v>
      </c>
      <c r="BB731" s="77">
        <f>'Conventional - Nuclear'!AQ100</f>
        <v>0</v>
      </c>
      <c r="BC731" s="77">
        <f>'Conventional - Nuclear'!AR100</f>
        <v>0</v>
      </c>
      <c r="BD731" s="77">
        <f>'Conventional - Nuclear'!AS100</f>
        <v>0</v>
      </c>
      <c r="BE731" s="77">
        <f>'Conventional - Nuclear'!AT100</f>
        <v>0</v>
      </c>
      <c r="BF731" s="77">
        <f>'Conventional - Nuclear'!AU100</f>
        <v>0</v>
      </c>
      <c r="BG731" s="77">
        <f>'Conventional - Nuclear'!AV100</f>
        <v>0</v>
      </c>
    </row>
    <row r="732" spans="1:59" ht="15.75" thickTop="1">
      <c r="E732" s="596"/>
      <c r="V732" s="366" t="s">
        <v>671</v>
      </c>
    </row>
    <row r="733" spans="1:59">
      <c r="E733" s="596"/>
      <c r="F733" s="1">
        <f t="shared" ref="F733:AN733" si="97">F4</f>
        <v>2000</v>
      </c>
      <c r="G733" s="1">
        <f t="shared" si="97"/>
        <v>2001</v>
      </c>
      <c r="H733" s="1">
        <f t="shared" si="97"/>
        <v>2002</v>
      </c>
      <c r="I733" s="1">
        <f t="shared" si="97"/>
        <v>2003</v>
      </c>
      <c r="J733" s="1">
        <f t="shared" si="97"/>
        <v>2004</v>
      </c>
      <c r="K733" s="1">
        <f t="shared" si="97"/>
        <v>2005</v>
      </c>
      <c r="L733" s="1">
        <f t="shared" si="97"/>
        <v>2006</v>
      </c>
      <c r="M733" s="1">
        <f t="shared" si="97"/>
        <v>2007</v>
      </c>
      <c r="N733" s="1">
        <f t="shared" si="97"/>
        <v>2008</v>
      </c>
      <c r="O733" s="1">
        <f t="shared" si="97"/>
        <v>2009</v>
      </c>
      <c r="P733" s="1">
        <f t="shared" si="97"/>
        <v>2010</v>
      </c>
      <c r="Q733" s="1">
        <f t="shared" si="97"/>
        <v>2011</v>
      </c>
      <c r="R733" s="1">
        <f t="shared" si="97"/>
        <v>2012</v>
      </c>
      <c r="S733" s="24">
        <v>2010</v>
      </c>
      <c r="T733" s="24">
        <v>2011</v>
      </c>
      <c r="U733" s="24">
        <v>2012</v>
      </c>
      <c r="V733" s="373">
        <f t="shared" si="97"/>
        <v>2013</v>
      </c>
      <c r="W733" s="1">
        <f t="shared" si="97"/>
        <v>2014</v>
      </c>
      <c r="X733" s="1">
        <f t="shared" si="97"/>
        <v>2015</v>
      </c>
      <c r="Y733" s="1">
        <f t="shared" si="97"/>
        <v>2016</v>
      </c>
      <c r="Z733" s="1">
        <f t="shared" si="97"/>
        <v>2017</v>
      </c>
      <c r="AA733" s="1">
        <f t="shared" si="97"/>
        <v>2018</v>
      </c>
      <c r="AB733" s="1">
        <f t="shared" si="97"/>
        <v>2019</v>
      </c>
      <c r="AC733" s="1">
        <f t="shared" si="97"/>
        <v>2020</v>
      </c>
      <c r="AD733" s="1">
        <f t="shared" si="97"/>
        <v>2021</v>
      </c>
      <c r="AE733" s="1">
        <f t="shared" si="97"/>
        <v>2022</v>
      </c>
      <c r="AF733" s="1">
        <f t="shared" si="97"/>
        <v>2023</v>
      </c>
      <c r="AG733" s="1">
        <f t="shared" si="97"/>
        <v>2024</v>
      </c>
      <c r="AH733" s="1">
        <f t="shared" si="97"/>
        <v>2025</v>
      </c>
      <c r="AI733" s="1">
        <f t="shared" si="97"/>
        <v>2026</v>
      </c>
      <c r="AJ733" s="1">
        <f t="shared" si="97"/>
        <v>2027</v>
      </c>
      <c r="AK733" s="1">
        <f t="shared" si="97"/>
        <v>2028</v>
      </c>
      <c r="AL733" s="1">
        <f t="shared" si="97"/>
        <v>2029</v>
      </c>
      <c r="AM733" s="1">
        <f t="shared" si="97"/>
        <v>2030</v>
      </c>
      <c r="AN733" s="1">
        <f t="shared" si="97"/>
        <v>2031</v>
      </c>
      <c r="AO733" s="1">
        <f t="shared" ref="AO733:BF733" si="98">AO4</f>
        <v>2032</v>
      </c>
      <c r="AP733" s="1">
        <f t="shared" si="98"/>
        <v>2033</v>
      </c>
      <c r="AQ733" s="1">
        <f t="shared" si="98"/>
        <v>2034</v>
      </c>
      <c r="AR733" s="1">
        <f t="shared" si="98"/>
        <v>2035</v>
      </c>
      <c r="AS733" s="1">
        <f t="shared" si="98"/>
        <v>2036</v>
      </c>
      <c r="AT733" s="1">
        <f t="shared" si="98"/>
        <v>2037</v>
      </c>
      <c r="AU733" s="1">
        <f t="shared" si="98"/>
        <v>2038</v>
      </c>
      <c r="AV733" s="1">
        <f t="shared" si="98"/>
        <v>2039</v>
      </c>
      <c r="AW733" s="1">
        <f t="shared" si="98"/>
        <v>2040</v>
      </c>
      <c r="AX733" s="1">
        <f t="shared" si="98"/>
        <v>2041</v>
      </c>
      <c r="AY733" s="1">
        <f t="shared" si="98"/>
        <v>2042</v>
      </c>
      <c r="AZ733" s="1">
        <f t="shared" si="98"/>
        <v>2043</v>
      </c>
      <c r="BA733" s="1">
        <f t="shared" si="98"/>
        <v>2044</v>
      </c>
      <c r="BB733" s="1">
        <f t="shared" si="98"/>
        <v>2045</v>
      </c>
      <c r="BC733" s="1">
        <f t="shared" si="98"/>
        <v>2046</v>
      </c>
      <c r="BD733" s="1">
        <f t="shared" si="98"/>
        <v>2047</v>
      </c>
      <c r="BE733" s="1">
        <f t="shared" si="98"/>
        <v>2048</v>
      </c>
      <c r="BF733" s="1">
        <f t="shared" si="98"/>
        <v>2049</v>
      </c>
      <c r="BG733" s="1">
        <f t="shared" ref="BG733" si="99">BG4</f>
        <v>2050</v>
      </c>
    </row>
    <row r="734" spans="1:59">
      <c r="B734" s="875" t="s">
        <v>3</v>
      </c>
      <c r="D734" s="735" t="s">
        <v>39</v>
      </c>
      <c r="E734" s="595" t="str">
        <f>'Conventional - Nuclear'!K86</f>
        <v>Nuclear - Low</v>
      </c>
      <c r="F734" s="359" t="e">
        <f>'Conventional - Nuclear'!#REF!</f>
        <v>#REF!</v>
      </c>
      <c r="G734" s="359" t="e">
        <f>'Conventional - Nuclear'!#REF!</f>
        <v>#REF!</v>
      </c>
      <c r="H734" s="359" t="e">
        <f>'Conventional - Nuclear'!#REF!</f>
        <v>#REF!</v>
      </c>
      <c r="I734" s="359" t="e">
        <f>'Conventional - Nuclear'!#REF!</f>
        <v>#REF!</v>
      </c>
      <c r="J734" s="359" t="e">
        <f>'Conventional - Nuclear'!#REF!</f>
        <v>#REF!</v>
      </c>
      <c r="K734" s="359" t="e">
        <f>'Conventional - Nuclear'!#REF!</f>
        <v>#REF!</v>
      </c>
      <c r="L734" s="359" t="e">
        <f>'Conventional - Nuclear'!#REF!</f>
        <v>#REF!</v>
      </c>
      <c r="M734" s="359" t="e">
        <f>'Conventional - Nuclear'!#REF!</f>
        <v>#REF!</v>
      </c>
      <c r="N734" s="359" t="e">
        <f>'Conventional - Nuclear'!#REF!</f>
        <v>#REF!</v>
      </c>
      <c r="O734" s="359" t="e">
        <f>'Conventional - Nuclear'!#REF!</f>
        <v>#REF!</v>
      </c>
      <c r="P734" s="359" t="e">
        <f>'Conventional - Nuclear'!#REF!</f>
        <v>#REF!</v>
      </c>
      <c r="Q734" s="359" t="e">
        <f>'Conventional - Nuclear'!#REF!</f>
        <v>#REF!</v>
      </c>
      <c r="R734" s="359" t="e">
        <f>'Conventional - Nuclear'!#REF!</f>
        <v>#REF!</v>
      </c>
      <c r="S734" s="359"/>
      <c r="T734" s="359"/>
      <c r="U734" s="359"/>
      <c r="V734" s="359" t="s">
        <v>92</v>
      </c>
      <c r="W734" s="359">
        <f>'Conventional - Nuclear'!L86</f>
        <v>0</v>
      </c>
      <c r="X734" s="359">
        <f>'Conventional - Nuclear'!M86</f>
        <v>0</v>
      </c>
      <c r="Y734" s="359">
        <f>'Conventional - Nuclear'!N86</f>
        <v>0</v>
      </c>
      <c r="Z734" s="359">
        <f>'Conventional - Nuclear'!O86</f>
        <v>0</v>
      </c>
      <c r="AA734" s="359">
        <f>'Conventional - Nuclear'!P86</f>
        <v>0</v>
      </c>
      <c r="AB734" s="359">
        <f>'Conventional - Nuclear'!Q86</f>
        <v>0</v>
      </c>
      <c r="AC734" s="359">
        <f>'Conventional - Nuclear'!R86</f>
        <v>0</v>
      </c>
      <c r="AD734" s="359">
        <f>'Conventional - Nuclear'!S86</f>
        <v>0</v>
      </c>
      <c r="AE734" s="359">
        <f>'Conventional - Nuclear'!T86</f>
        <v>0</v>
      </c>
      <c r="AF734" s="359">
        <f>'Conventional - Nuclear'!U86</f>
        <v>0</v>
      </c>
      <c r="AG734" s="359">
        <f>'Conventional - Nuclear'!V86</f>
        <v>0</v>
      </c>
      <c r="AH734" s="359">
        <f>'Conventional - Nuclear'!W86</f>
        <v>0</v>
      </c>
      <c r="AI734" s="359">
        <f>'Conventional - Nuclear'!X86</f>
        <v>0</v>
      </c>
      <c r="AJ734" s="359">
        <f>'Conventional - Nuclear'!Y86</f>
        <v>0</v>
      </c>
      <c r="AK734" s="359">
        <f>'Conventional - Nuclear'!Z86</f>
        <v>0</v>
      </c>
      <c r="AL734" s="359">
        <f>'Conventional - Nuclear'!AA86</f>
        <v>0</v>
      </c>
      <c r="AM734" s="359">
        <f>'Conventional - Nuclear'!AB86</f>
        <v>0</v>
      </c>
      <c r="AN734" s="359">
        <f>'Conventional - Nuclear'!AC86</f>
        <v>0</v>
      </c>
      <c r="AO734" s="359">
        <f>'Conventional - Nuclear'!AD86</f>
        <v>0</v>
      </c>
      <c r="AP734" s="359">
        <f>'Conventional - Nuclear'!AE86</f>
        <v>0</v>
      </c>
      <c r="AQ734" s="359">
        <f>'Conventional - Nuclear'!AF86</f>
        <v>0</v>
      </c>
      <c r="AR734" s="359">
        <f>'Conventional - Nuclear'!AG86</f>
        <v>0</v>
      </c>
      <c r="AS734" s="359">
        <f>'Conventional - Nuclear'!AH86</f>
        <v>0</v>
      </c>
      <c r="AT734" s="359">
        <f>'Conventional - Nuclear'!AI86</f>
        <v>0</v>
      </c>
      <c r="AU734" s="359">
        <f>'Conventional - Nuclear'!AJ86</f>
        <v>0</v>
      </c>
      <c r="AV734" s="359">
        <f>'Conventional - Nuclear'!AK86</f>
        <v>0</v>
      </c>
      <c r="AW734" s="359">
        <f>'Conventional - Nuclear'!AL86</f>
        <v>0</v>
      </c>
      <c r="AX734" s="359">
        <f>'Conventional - Nuclear'!AM86</f>
        <v>0</v>
      </c>
      <c r="AY734" s="359">
        <f>'Conventional - Nuclear'!AN86</f>
        <v>0</v>
      </c>
      <c r="AZ734" s="359">
        <f>'Conventional - Nuclear'!AO86</f>
        <v>0</v>
      </c>
      <c r="BA734" s="359">
        <f>'Conventional - Nuclear'!AP86</f>
        <v>0</v>
      </c>
      <c r="BB734" s="359">
        <f>'Conventional - Nuclear'!AQ86</f>
        <v>0</v>
      </c>
      <c r="BC734" s="359">
        <f>'Conventional - Nuclear'!AR86</f>
        <v>0</v>
      </c>
      <c r="BD734" s="359">
        <f>'Conventional - Nuclear'!AS86</f>
        <v>0</v>
      </c>
      <c r="BE734" s="359">
        <f>'Conventional - Nuclear'!AT86</f>
        <v>0</v>
      </c>
      <c r="BF734" s="359">
        <f>'Conventional - Nuclear'!AU86</f>
        <v>0</v>
      </c>
      <c r="BG734" s="359">
        <f>'Conventional - Nuclear'!AV86</f>
        <v>0</v>
      </c>
    </row>
    <row r="735" spans="1:59">
      <c r="B735" s="875"/>
      <c r="D735" s="736"/>
      <c r="E735" s="595" t="str">
        <f>'Conventional - Nuclear'!K87</f>
        <v>Nuclear - Mid</v>
      </c>
      <c r="F735" s="358" t="e">
        <f>'Conventional - Nuclear'!#REF!</f>
        <v>#REF!</v>
      </c>
      <c r="G735" s="358" t="e">
        <f>'Conventional - Nuclear'!#REF!</f>
        <v>#REF!</v>
      </c>
      <c r="H735" s="358" t="e">
        <f>'Conventional - Nuclear'!#REF!</f>
        <v>#REF!</v>
      </c>
      <c r="I735" s="358" t="e">
        <f>'Conventional - Nuclear'!#REF!</f>
        <v>#REF!</v>
      </c>
      <c r="J735" s="358" t="e">
        <f>'Conventional - Nuclear'!#REF!</f>
        <v>#REF!</v>
      </c>
      <c r="K735" s="358" t="e">
        <f>'Conventional - Nuclear'!#REF!</f>
        <v>#REF!</v>
      </c>
      <c r="L735" s="358" t="e">
        <f>'Conventional - Nuclear'!#REF!</f>
        <v>#REF!</v>
      </c>
      <c r="M735" s="358" t="e">
        <f>'Conventional - Nuclear'!#REF!</f>
        <v>#REF!</v>
      </c>
      <c r="N735" s="358" t="e">
        <f>'Conventional - Nuclear'!#REF!</f>
        <v>#REF!</v>
      </c>
      <c r="O735" s="358" t="e">
        <f>'Conventional - Nuclear'!#REF!</f>
        <v>#REF!</v>
      </c>
      <c r="P735" s="358" t="e">
        <f>'Conventional - Nuclear'!#REF!</f>
        <v>#REF!</v>
      </c>
      <c r="Q735" s="358" t="e">
        <f>'Conventional - Nuclear'!#REF!</f>
        <v>#REF!</v>
      </c>
      <c r="R735" s="358" t="e">
        <f>'Conventional - Nuclear'!#REF!</f>
        <v>#REF!</v>
      </c>
      <c r="S735" s="358"/>
      <c r="T735" s="358"/>
      <c r="U735" s="358"/>
      <c r="V735" s="358">
        <f>'Conventional - Nuclear'!L12</f>
        <v>0.90100000000000002</v>
      </c>
      <c r="W735" s="358">
        <f>'Conventional - Nuclear'!L87</f>
        <v>0.86</v>
      </c>
      <c r="X735" s="358">
        <f>'Conventional - Nuclear'!M87</f>
        <v>0.86</v>
      </c>
      <c r="Y735" s="358">
        <f>'Conventional - Nuclear'!N87</f>
        <v>0.86</v>
      </c>
      <c r="Z735" s="358">
        <f>'Conventional - Nuclear'!O87</f>
        <v>0.86</v>
      </c>
      <c r="AA735" s="358">
        <f>'Conventional - Nuclear'!P87</f>
        <v>0.86</v>
      </c>
      <c r="AB735" s="358">
        <f>'Conventional - Nuclear'!Q87</f>
        <v>0.86</v>
      </c>
      <c r="AC735" s="358">
        <f>'Conventional - Nuclear'!R87</f>
        <v>0.86</v>
      </c>
      <c r="AD735" s="358">
        <f>'Conventional - Nuclear'!S87</f>
        <v>0.86</v>
      </c>
      <c r="AE735" s="358">
        <f>'Conventional - Nuclear'!T87</f>
        <v>0.86</v>
      </c>
      <c r="AF735" s="358">
        <f>'Conventional - Nuclear'!U87</f>
        <v>0.86</v>
      </c>
      <c r="AG735" s="358">
        <f>'Conventional - Nuclear'!V87</f>
        <v>0.86</v>
      </c>
      <c r="AH735" s="358">
        <f>'Conventional - Nuclear'!W87</f>
        <v>0.86</v>
      </c>
      <c r="AI735" s="358">
        <f>'Conventional - Nuclear'!X87</f>
        <v>0.86</v>
      </c>
      <c r="AJ735" s="358">
        <f>'Conventional - Nuclear'!Y87</f>
        <v>0.86</v>
      </c>
      <c r="AK735" s="358">
        <f>'Conventional - Nuclear'!Z87</f>
        <v>0.86</v>
      </c>
      <c r="AL735" s="358">
        <f>'Conventional - Nuclear'!AA87</f>
        <v>0.86</v>
      </c>
      <c r="AM735" s="358">
        <f>'Conventional - Nuclear'!AB87</f>
        <v>0.86</v>
      </c>
      <c r="AN735" s="358">
        <f>'Conventional - Nuclear'!AC87</f>
        <v>0.86</v>
      </c>
      <c r="AO735" s="358">
        <f>'Conventional - Nuclear'!AD87</f>
        <v>0.86</v>
      </c>
      <c r="AP735" s="358">
        <f>'Conventional - Nuclear'!AE87</f>
        <v>0.86</v>
      </c>
      <c r="AQ735" s="358">
        <f>'Conventional - Nuclear'!AF87</f>
        <v>0.86</v>
      </c>
      <c r="AR735" s="358">
        <f>'Conventional - Nuclear'!AG87</f>
        <v>0.86</v>
      </c>
      <c r="AS735" s="358">
        <f>'Conventional - Nuclear'!AH87</f>
        <v>0.86</v>
      </c>
      <c r="AT735" s="358">
        <f>'Conventional - Nuclear'!AI87</f>
        <v>0.86</v>
      </c>
      <c r="AU735" s="358">
        <f>'Conventional - Nuclear'!AJ87</f>
        <v>0.86</v>
      </c>
      <c r="AV735" s="358">
        <f>'Conventional - Nuclear'!AK87</f>
        <v>0.86</v>
      </c>
      <c r="AW735" s="358">
        <f>'Conventional - Nuclear'!AL87</f>
        <v>0.86</v>
      </c>
      <c r="AX735" s="358">
        <f>'Conventional - Nuclear'!AM87</f>
        <v>0.86</v>
      </c>
      <c r="AY735" s="358">
        <f>'Conventional - Nuclear'!AN87</f>
        <v>0.86</v>
      </c>
      <c r="AZ735" s="358">
        <f>'Conventional - Nuclear'!AO87</f>
        <v>0.86</v>
      </c>
      <c r="BA735" s="358">
        <f>'Conventional - Nuclear'!AP87</f>
        <v>0.86</v>
      </c>
      <c r="BB735" s="358">
        <f>'Conventional - Nuclear'!AQ87</f>
        <v>0.86</v>
      </c>
      <c r="BC735" s="358">
        <f>'Conventional - Nuclear'!AR87</f>
        <v>0.86</v>
      </c>
      <c r="BD735" s="358">
        <f>'Conventional - Nuclear'!AS87</f>
        <v>0.86</v>
      </c>
      <c r="BE735" s="358">
        <f>'Conventional - Nuclear'!AT87</f>
        <v>0.86</v>
      </c>
      <c r="BF735" s="358">
        <f>'Conventional - Nuclear'!AU87</f>
        <v>0.86</v>
      </c>
      <c r="BG735" s="358">
        <f>'Conventional - Nuclear'!AV87</f>
        <v>0.86</v>
      </c>
    </row>
    <row r="736" spans="1:59" ht="15.75" thickBot="1">
      <c r="B736" s="875"/>
      <c r="D736" s="736"/>
      <c r="E736" s="595" t="str">
        <f>'Conventional - Nuclear'!K88</f>
        <v>Nuclear - High</v>
      </c>
      <c r="F736" s="361" t="e">
        <f>'Conventional - Nuclear'!#REF!</f>
        <v>#REF!</v>
      </c>
      <c r="G736" s="361" t="e">
        <f>'Conventional - Nuclear'!#REF!</f>
        <v>#REF!</v>
      </c>
      <c r="H736" s="361" t="e">
        <f>'Conventional - Nuclear'!#REF!</f>
        <v>#REF!</v>
      </c>
      <c r="I736" s="361" t="e">
        <f>'Conventional - Nuclear'!#REF!</f>
        <v>#REF!</v>
      </c>
      <c r="J736" s="361" t="e">
        <f>'Conventional - Nuclear'!#REF!</f>
        <v>#REF!</v>
      </c>
      <c r="K736" s="361" t="e">
        <f>'Conventional - Nuclear'!#REF!</f>
        <v>#REF!</v>
      </c>
      <c r="L736" s="361" t="e">
        <f>'Conventional - Nuclear'!#REF!</f>
        <v>#REF!</v>
      </c>
      <c r="M736" s="361" t="e">
        <f>'Conventional - Nuclear'!#REF!</f>
        <v>#REF!</v>
      </c>
      <c r="N736" s="361" t="e">
        <f>'Conventional - Nuclear'!#REF!</f>
        <v>#REF!</v>
      </c>
      <c r="O736" s="361" t="e">
        <f>'Conventional - Nuclear'!#REF!</f>
        <v>#REF!</v>
      </c>
      <c r="P736" s="361" t="e">
        <f>'Conventional - Nuclear'!#REF!</f>
        <v>#REF!</v>
      </c>
      <c r="Q736" s="361" t="e">
        <f>'Conventional - Nuclear'!#REF!</f>
        <v>#REF!</v>
      </c>
      <c r="R736" s="361" t="e">
        <f>'Conventional - Nuclear'!#REF!</f>
        <v>#REF!</v>
      </c>
      <c r="S736" s="361"/>
      <c r="T736" s="361"/>
      <c r="U736" s="361"/>
      <c r="V736" s="361" t="s">
        <v>92</v>
      </c>
      <c r="W736" s="361">
        <f>'Conventional - Nuclear'!L88</f>
        <v>0</v>
      </c>
      <c r="X736" s="361">
        <f>'Conventional - Nuclear'!M88</f>
        <v>0</v>
      </c>
      <c r="Y736" s="361">
        <f>'Conventional - Nuclear'!N88</f>
        <v>0</v>
      </c>
      <c r="Z736" s="361">
        <f>'Conventional - Nuclear'!O88</f>
        <v>0</v>
      </c>
      <c r="AA736" s="361">
        <f>'Conventional - Nuclear'!P88</f>
        <v>0</v>
      </c>
      <c r="AB736" s="361">
        <f>'Conventional - Nuclear'!Q88</f>
        <v>0</v>
      </c>
      <c r="AC736" s="361">
        <f>'Conventional - Nuclear'!R88</f>
        <v>0</v>
      </c>
      <c r="AD736" s="361">
        <f>'Conventional - Nuclear'!S88</f>
        <v>0</v>
      </c>
      <c r="AE736" s="361">
        <f>'Conventional - Nuclear'!T88</f>
        <v>0</v>
      </c>
      <c r="AF736" s="361">
        <f>'Conventional - Nuclear'!U88</f>
        <v>0</v>
      </c>
      <c r="AG736" s="361">
        <f>'Conventional - Nuclear'!V88</f>
        <v>0</v>
      </c>
      <c r="AH736" s="361">
        <f>'Conventional - Nuclear'!W88</f>
        <v>0</v>
      </c>
      <c r="AI736" s="361">
        <f>'Conventional - Nuclear'!X88</f>
        <v>0</v>
      </c>
      <c r="AJ736" s="361">
        <f>'Conventional - Nuclear'!Y88</f>
        <v>0</v>
      </c>
      <c r="AK736" s="361">
        <f>'Conventional - Nuclear'!Z88</f>
        <v>0</v>
      </c>
      <c r="AL736" s="361">
        <f>'Conventional - Nuclear'!AA88</f>
        <v>0</v>
      </c>
      <c r="AM736" s="361">
        <f>'Conventional - Nuclear'!AB88</f>
        <v>0</v>
      </c>
      <c r="AN736" s="361">
        <f>'Conventional - Nuclear'!AC88</f>
        <v>0</v>
      </c>
      <c r="AO736" s="361">
        <f>'Conventional - Nuclear'!AD88</f>
        <v>0</v>
      </c>
      <c r="AP736" s="361">
        <f>'Conventional - Nuclear'!AE88</f>
        <v>0</v>
      </c>
      <c r="AQ736" s="361">
        <f>'Conventional - Nuclear'!AF88</f>
        <v>0</v>
      </c>
      <c r="AR736" s="361">
        <f>'Conventional - Nuclear'!AG88</f>
        <v>0</v>
      </c>
      <c r="AS736" s="361">
        <f>'Conventional - Nuclear'!AH88</f>
        <v>0</v>
      </c>
      <c r="AT736" s="361">
        <f>'Conventional - Nuclear'!AI88</f>
        <v>0</v>
      </c>
      <c r="AU736" s="361">
        <f>'Conventional - Nuclear'!AJ88</f>
        <v>0</v>
      </c>
      <c r="AV736" s="361">
        <f>'Conventional - Nuclear'!AK88</f>
        <v>0</v>
      </c>
      <c r="AW736" s="361">
        <f>'Conventional - Nuclear'!AL88</f>
        <v>0</v>
      </c>
      <c r="AX736" s="361">
        <f>'Conventional - Nuclear'!AM88</f>
        <v>0</v>
      </c>
      <c r="AY736" s="361">
        <f>'Conventional - Nuclear'!AN88</f>
        <v>0</v>
      </c>
      <c r="AZ736" s="361">
        <f>'Conventional - Nuclear'!AO88</f>
        <v>0</v>
      </c>
      <c r="BA736" s="361">
        <f>'Conventional - Nuclear'!AP88</f>
        <v>0</v>
      </c>
      <c r="BB736" s="361">
        <f>'Conventional - Nuclear'!AQ88</f>
        <v>0</v>
      </c>
      <c r="BC736" s="361">
        <f>'Conventional - Nuclear'!AR88</f>
        <v>0</v>
      </c>
      <c r="BD736" s="361">
        <f>'Conventional - Nuclear'!AS88</f>
        <v>0</v>
      </c>
      <c r="BE736" s="361">
        <f>'Conventional - Nuclear'!AT88</f>
        <v>0</v>
      </c>
      <c r="BF736" s="361">
        <f>'Conventional - Nuclear'!AU88</f>
        <v>0</v>
      </c>
      <c r="BG736" s="361">
        <f>'Conventional - Nuclear'!AV88</f>
        <v>0</v>
      </c>
    </row>
    <row r="737" spans="2:59" ht="15.75" thickTop="1">
      <c r="E737" s="596"/>
    </row>
    <row r="738" spans="2:59">
      <c r="E738" s="596"/>
      <c r="F738" s="1">
        <f t="shared" ref="F738:AN738" si="100">F4</f>
        <v>2000</v>
      </c>
      <c r="G738" s="1">
        <f t="shared" si="100"/>
        <v>2001</v>
      </c>
      <c r="H738" s="1">
        <f t="shared" si="100"/>
        <v>2002</v>
      </c>
      <c r="I738" s="1">
        <f t="shared" si="100"/>
        <v>2003</v>
      </c>
      <c r="J738" s="1">
        <f t="shared" si="100"/>
        <v>2004</v>
      </c>
      <c r="K738" s="1">
        <f t="shared" si="100"/>
        <v>2005</v>
      </c>
      <c r="L738" s="1">
        <f t="shared" si="100"/>
        <v>2006</v>
      </c>
      <c r="M738" s="1">
        <f t="shared" si="100"/>
        <v>2007</v>
      </c>
      <c r="N738" s="1">
        <f t="shared" si="100"/>
        <v>2008</v>
      </c>
      <c r="O738" s="1">
        <f t="shared" si="100"/>
        <v>2009</v>
      </c>
      <c r="P738" s="1">
        <f t="shared" si="100"/>
        <v>2010</v>
      </c>
      <c r="Q738" s="1">
        <f t="shared" si="100"/>
        <v>2011</v>
      </c>
      <c r="R738" s="1">
        <f t="shared" si="100"/>
        <v>2012</v>
      </c>
      <c r="S738" s="24">
        <v>2010</v>
      </c>
      <c r="T738" s="24">
        <v>2011</v>
      </c>
      <c r="U738" s="24">
        <v>2012</v>
      </c>
      <c r="V738" s="1">
        <f t="shared" si="100"/>
        <v>2013</v>
      </c>
      <c r="W738" s="1">
        <f t="shared" si="100"/>
        <v>2014</v>
      </c>
      <c r="X738" s="1">
        <f t="shared" si="100"/>
        <v>2015</v>
      </c>
      <c r="Y738" s="1">
        <f t="shared" si="100"/>
        <v>2016</v>
      </c>
      <c r="Z738" s="1">
        <f t="shared" si="100"/>
        <v>2017</v>
      </c>
      <c r="AA738" s="1">
        <f t="shared" si="100"/>
        <v>2018</v>
      </c>
      <c r="AB738" s="1">
        <f t="shared" si="100"/>
        <v>2019</v>
      </c>
      <c r="AC738" s="1">
        <f t="shared" si="100"/>
        <v>2020</v>
      </c>
      <c r="AD738" s="1">
        <f t="shared" si="100"/>
        <v>2021</v>
      </c>
      <c r="AE738" s="1">
        <f t="shared" si="100"/>
        <v>2022</v>
      </c>
      <c r="AF738" s="1">
        <f t="shared" si="100"/>
        <v>2023</v>
      </c>
      <c r="AG738" s="1">
        <f t="shared" si="100"/>
        <v>2024</v>
      </c>
      <c r="AH738" s="1">
        <f t="shared" si="100"/>
        <v>2025</v>
      </c>
      <c r="AI738" s="1">
        <f t="shared" si="100"/>
        <v>2026</v>
      </c>
      <c r="AJ738" s="1">
        <f t="shared" si="100"/>
        <v>2027</v>
      </c>
      <c r="AK738" s="1">
        <f t="shared" si="100"/>
        <v>2028</v>
      </c>
      <c r="AL738" s="1">
        <f t="shared" si="100"/>
        <v>2029</v>
      </c>
      <c r="AM738" s="1">
        <f t="shared" si="100"/>
        <v>2030</v>
      </c>
      <c r="AN738" s="1">
        <f t="shared" si="100"/>
        <v>2031</v>
      </c>
      <c r="AO738" s="1">
        <f t="shared" ref="AO738:BF738" si="101">AO4</f>
        <v>2032</v>
      </c>
      <c r="AP738" s="1">
        <f t="shared" si="101"/>
        <v>2033</v>
      </c>
      <c r="AQ738" s="1">
        <f t="shared" si="101"/>
        <v>2034</v>
      </c>
      <c r="AR738" s="1">
        <f t="shared" si="101"/>
        <v>2035</v>
      </c>
      <c r="AS738" s="1">
        <f t="shared" si="101"/>
        <v>2036</v>
      </c>
      <c r="AT738" s="1">
        <f t="shared" si="101"/>
        <v>2037</v>
      </c>
      <c r="AU738" s="1">
        <f t="shared" si="101"/>
        <v>2038</v>
      </c>
      <c r="AV738" s="1">
        <f t="shared" si="101"/>
        <v>2039</v>
      </c>
      <c r="AW738" s="1">
        <f t="shared" si="101"/>
        <v>2040</v>
      </c>
      <c r="AX738" s="1">
        <f t="shared" si="101"/>
        <v>2041</v>
      </c>
      <c r="AY738" s="1">
        <f t="shared" si="101"/>
        <v>2042</v>
      </c>
      <c r="AZ738" s="1">
        <f t="shared" si="101"/>
        <v>2043</v>
      </c>
      <c r="BA738" s="1">
        <f t="shared" si="101"/>
        <v>2044</v>
      </c>
      <c r="BB738" s="1">
        <f t="shared" si="101"/>
        <v>2045</v>
      </c>
      <c r="BC738" s="1">
        <f t="shared" si="101"/>
        <v>2046</v>
      </c>
      <c r="BD738" s="1">
        <f t="shared" si="101"/>
        <v>2047</v>
      </c>
      <c r="BE738" s="1">
        <f t="shared" si="101"/>
        <v>2048</v>
      </c>
      <c r="BF738" s="1">
        <f t="shared" si="101"/>
        <v>2049</v>
      </c>
      <c r="BG738" s="1">
        <f t="shared" ref="BG738" si="102">BG4</f>
        <v>2050</v>
      </c>
    </row>
    <row r="739" spans="2:59" ht="14.1" customHeight="1">
      <c r="B739" s="874" t="s">
        <v>3</v>
      </c>
      <c r="D739" s="735" t="s">
        <v>624</v>
      </c>
      <c r="E739" s="595" t="str">
        <f>'Conventional - Nuclear'!K110</f>
        <v>Nuclear - Low</v>
      </c>
      <c r="F739" s="41" t="e">
        <f>'Conventional - Nuclear'!#REF!</f>
        <v>#REF!</v>
      </c>
      <c r="G739" s="41" t="e">
        <f>'Conventional - Nuclear'!#REF!</f>
        <v>#REF!</v>
      </c>
      <c r="H739" s="41" t="e">
        <f>'Conventional - Nuclear'!#REF!</f>
        <v>#REF!</v>
      </c>
      <c r="I739" s="41" t="e">
        <f>'Conventional - Nuclear'!#REF!</f>
        <v>#REF!</v>
      </c>
      <c r="J739" s="41" t="e">
        <f>'Conventional - Nuclear'!#REF!</f>
        <v>#REF!</v>
      </c>
      <c r="K739" s="41" t="e">
        <f>'Conventional - Nuclear'!#REF!</f>
        <v>#REF!</v>
      </c>
      <c r="L739" s="41" t="e">
        <f>'Conventional - Nuclear'!#REF!</f>
        <v>#REF!</v>
      </c>
      <c r="M739" s="41" t="e">
        <f>'Conventional - Nuclear'!#REF!</f>
        <v>#REF!</v>
      </c>
      <c r="N739" s="41" t="e">
        <f>'Conventional - Nuclear'!#REF!</f>
        <v>#REF!</v>
      </c>
      <c r="O739" s="41" t="e">
        <f>'Conventional - Nuclear'!#REF!</f>
        <v>#REF!</v>
      </c>
      <c r="P739" s="41" t="e">
        <f>'Conventional - Nuclear'!#REF!</f>
        <v>#REF!</v>
      </c>
      <c r="Q739" s="41" t="e">
        <f>'Conventional - Nuclear'!#REF!</f>
        <v>#REF!</v>
      </c>
      <c r="R739" s="41" t="e">
        <f>'Conventional - Nuclear'!#REF!</f>
        <v>#REF!</v>
      </c>
      <c r="S739" s="41"/>
      <c r="T739" s="41"/>
      <c r="U739" s="41"/>
      <c r="V739" s="41"/>
      <c r="W739" s="41">
        <f>'Conventional - Nuclear'!L110</f>
        <v>0</v>
      </c>
      <c r="X739" s="41">
        <f>'Conventional - Nuclear'!M110</f>
        <v>0</v>
      </c>
      <c r="Y739" s="41">
        <f>'Conventional - Nuclear'!N110</f>
        <v>0</v>
      </c>
      <c r="Z739" s="41">
        <f>'Conventional - Nuclear'!O110</f>
        <v>0</v>
      </c>
      <c r="AA739" s="41">
        <f>'Conventional - Nuclear'!P110</f>
        <v>0</v>
      </c>
      <c r="AB739" s="41">
        <f>'Conventional - Nuclear'!Q110</f>
        <v>0</v>
      </c>
      <c r="AC739" s="41">
        <f>'Conventional - Nuclear'!R110</f>
        <v>0</v>
      </c>
      <c r="AD739" s="41">
        <f>'Conventional - Nuclear'!S110</f>
        <v>0</v>
      </c>
      <c r="AE739" s="41">
        <f>'Conventional - Nuclear'!T110</f>
        <v>0</v>
      </c>
      <c r="AF739" s="41">
        <f>'Conventional - Nuclear'!U110</f>
        <v>0</v>
      </c>
      <c r="AG739" s="41">
        <f>'Conventional - Nuclear'!V110</f>
        <v>0</v>
      </c>
      <c r="AH739" s="41">
        <f>'Conventional - Nuclear'!W110</f>
        <v>0</v>
      </c>
      <c r="AI739" s="41">
        <f>'Conventional - Nuclear'!X110</f>
        <v>0</v>
      </c>
      <c r="AJ739" s="41">
        <f>'Conventional - Nuclear'!Y110</f>
        <v>0</v>
      </c>
      <c r="AK739" s="41">
        <f>'Conventional - Nuclear'!Z110</f>
        <v>0</v>
      </c>
      <c r="AL739" s="41">
        <f>'Conventional - Nuclear'!AA110</f>
        <v>0</v>
      </c>
      <c r="AM739" s="41">
        <f>'Conventional - Nuclear'!AB110</f>
        <v>0</v>
      </c>
      <c r="AN739" s="41">
        <f>'Conventional - Nuclear'!AC110</f>
        <v>0</v>
      </c>
      <c r="AO739" s="41">
        <f>'Conventional - Nuclear'!AD110</f>
        <v>0</v>
      </c>
      <c r="AP739" s="41">
        <f>'Conventional - Nuclear'!AE110</f>
        <v>0</v>
      </c>
      <c r="AQ739" s="41">
        <f>'Conventional - Nuclear'!AF110</f>
        <v>0</v>
      </c>
      <c r="AR739" s="41">
        <f>'Conventional - Nuclear'!AG110</f>
        <v>0</v>
      </c>
      <c r="AS739" s="41">
        <f>'Conventional - Nuclear'!AH110</f>
        <v>0</v>
      </c>
      <c r="AT739" s="41">
        <f>'Conventional - Nuclear'!AI110</f>
        <v>0</v>
      </c>
      <c r="AU739" s="41">
        <f>'Conventional - Nuclear'!AJ110</f>
        <v>0</v>
      </c>
      <c r="AV739" s="41">
        <f>'Conventional - Nuclear'!AK110</f>
        <v>0</v>
      </c>
      <c r="AW739" s="41">
        <f>'Conventional - Nuclear'!AL110</f>
        <v>0</v>
      </c>
      <c r="AX739" s="41">
        <f>'Conventional - Nuclear'!AM110</f>
        <v>0</v>
      </c>
      <c r="AY739" s="41">
        <f>'Conventional - Nuclear'!AN110</f>
        <v>0</v>
      </c>
      <c r="AZ739" s="41">
        <f>'Conventional - Nuclear'!AO110</f>
        <v>0</v>
      </c>
      <c r="BA739" s="41">
        <f>'Conventional - Nuclear'!AP110</f>
        <v>0</v>
      </c>
      <c r="BB739" s="41">
        <f>'Conventional - Nuclear'!AQ110</f>
        <v>0</v>
      </c>
      <c r="BC739" s="41">
        <f>'Conventional - Nuclear'!AR110</f>
        <v>0</v>
      </c>
      <c r="BD739" s="41">
        <f>'Conventional - Nuclear'!AS110</f>
        <v>0</v>
      </c>
      <c r="BE739" s="41">
        <f>'Conventional - Nuclear'!AT110</f>
        <v>0</v>
      </c>
      <c r="BF739" s="41">
        <f>'Conventional - Nuclear'!AU110</f>
        <v>0</v>
      </c>
      <c r="BG739" s="41">
        <f>'Conventional - Nuclear'!AV110</f>
        <v>0</v>
      </c>
    </row>
    <row r="740" spans="2:59">
      <c r="B740" s="874"/>
      <c r="D740" s="736"/>
      <c r="E740" s="595" t="str">
        <f>'Conventional - Nuclear'!K111</f>
        <v>Nuclear - Mid</v>
      </c>
      <c r="F740" s="41" t="e">
        <f>'Conventional - Nuclear'!#REF!</f>
        <v>#REF!</v>
      </c>
      <c r="G740" s="41" t="e">
        <f>'Conventional - Nuclear'!#REF!</f>
        <v>#REF!</v>
      </c>
      <c r="H740" s="41" t="e">
        <f>'Conventional - Nuclear'!#REF!</f>
        <v>#REF!</v>
      </c>
      <c r="I740" s="41" t="e">
        <f>'Conventional - Nuclear'!#REF!</f>
        <v>#REF!</v>
      </c>
      <c r="J740" s="41" t="e">
        <f>'Conventional - Nuclear'!#REF!</f>
        <v>#REF!</v>
      </c>
      <c r="K740" s="41" t="e">
        <f>'Conventional - Nuclear'!#REF!</f>
        <v>#REF!</v>
      </c>
      <c r="L740" s="41" t="e">
        <f>'Conventional - Nuclear'!#REF!</f>
        <v>#REF!</v>
      </c>
      <c r="M740" s="41" t="e">
        <f>'Conventional - Nuclear'!#REF!</f>
        <v>#REF!</v>
      </c>
      <c r="N740" s="41" t="e">
        <f>'Conventional - Nuclear'!#REF!</f>
        <v>#REF!</v>
      </c>
      <c r="O740" s="41" t="e">
        <f>'Conventional - Nuclear'!#REF!</f>
        <v>#REF!</v>
      </c>
      <c r="P740" s="41" t="e">
        <f>'Conventional - Nuclear'!#REF!</f>
        <v>#REF!</v>
      </c>
      <c r="Q740" s="41" t="e">
        <f>'Conventional - Nuclear'!#REF!</f>
        <v>#REF!</v>
      </c>
      <c r="R740" s="41" t="e">
        <f>'Conventional - Nuclear'!#REF!</f>
        <v>#REF!</v>
      </c>
      <c r="S740" s="41"/>
      <c r="T740" s="41"/>
      <c r="U740" s="41"/>
      <c r="V740" s="41">
        <f>'Conventional - Nuclear'!L36</f>
        <v>94.68</v>
      </c>
      <c r="W740" s="41">
        <f>'Conventional - Nuclear'!L111</f>
        <v>94.68</v>
      </c>
      <c r="X740" s="41">
        <f>'Conventional - Nuclear'!M111</f>
        <v>94.68</v>
      </c>
      <c r="Y740" s="41">
        <f>'Conventional - Nuclear'!N111</f>
        <v>94.68</v>
      </c>
      <c r="Z740" s="41">
        <f>'Conventional - Nuclear'!O111</f>
        <v>94.68</v>
      </c>
      <c r="AA740" s="41">
        <f>'Conventional - Nuclear'!P111</f>
        <v>94.68</v>
      </c>
      <c r="AB740" s="41">
        <f>'Conventional - Nuclear'!Q111</f>
        <v>94.68</v>
      </c>
      <c r="AC740" s="41">
        <f>'Conventional - Nuclear'!R111</f>
        <v>94.68</v>
      </c>
      <c r="AD740" s="41">
        <f>'Conventional - Nuclear'!S111</f>
        <v>94.68</v>
      </c>
      <c r="AE740" s="41">
        <f>'Conventional - Nuclear'!T111</f>
        <v>94.68</v>
      </c>
      <c r="AF740" s="41">
        <f>'Conventional - Nuclear'!U111</f>
        <v>94.68</v>
      </c>
      <c r="AG740" s="41">
        <f>'Conventional - Nuclear'!V111</f>
        <v>94.68</v>
      </c>
      <c r="AH740" s="41">
        <f>'Conventional - Nuclear'!W111</f>
        <v>94.68</v>
      </c>
      <c r="AI740" s="41">
        <f>'Conventional - Nuclear'!X111</f>
        <v>94.68</v>
      </c>
      <c r="AJ740" s="41">
        <f>'Conventional - Nuclear'!Y111</f>
        <v>94.68</v>
      </c>
      <c r="AK740" s="41">
        <f>'Conventional - Nuclear'!Z111</f>
        <v>94.68</v>
      </c>
      <c r="AL740" s="41">
        <f>'Conventional - Nuclear'!AA111</f>
        <v>94.68</v>
      </c>
      <c r="AM740" s="41">
        <f>'Conventional - Nuclear'!AB111</f>
        <v>94.68</v>
      </c>
      <c r="AN740" s="41">
        <f>'Conventional - Nuclear'!AC111</f>
        <v>94.68</v>
      </c>
      <c r="AO740" s="41">
        <f>'Conventional - Nuclear'!AD111</f>
        <v>94.68</v>
      </c>
      <c r="AP740" s="41">
        <f>'Conventional - Nuclear'!AE111</f>
        <v>94.68</v>
      </c>
      <c r="AQ740" s="41">
        <f>'Conventional - Nuclear'!AF111</f>
        <v>94.68</v>
      </c>
      <c r="AR740" s="41">
        <f>'Conventional - Nuclear'!AG111</f>
        <v>94.68</v>
      </c>
      <c r="AS740" s="41">
        <f>'Conventional - Nuclear'!AH111</f>
        <v>94.68</v>
      </c>
      <c r="AT740" s="41">
        <f>'Conventional - Nuclear'!AI111</f>
        <v>94.68</v>
      </c>
      <c r="AU740" s="41">
        <f>'Conventional - Nuclear'!AJ111</f>
        <v>94.68</v>
      </c>
      <c r="AV740" s="41">
        <f>'Conventional - Nuclear'!AK111</f>
        <v>94.68</v>
      </c>
      <c r="AW740" s="41">
        <f>'Conventional - Nuclear'!AL111</f>
        <v>94.68</v>
      </c>
      <c r="AX740" s="41">
        <f>'Conventional - Nuclear'!AM111</f>
        <v>94.68</v>
      </c>
      <c r="AY740" s="41">
        <f>'Conventional - Nuclear'!AN111</f>
        <v>94.68</v>
      </c>
      <c r="AZ740" s="41">
        <f>'Conventional - Nuclear'!AO111</f>
        <v>94.68</v>
      </c>
      <c r="BA740" s="41">
        <f>'Conventional - Nuclear'!AP111</f>
        <v>94.68</v>
      </c>
      <c r="BB740" s="41">
        <f>'Conventional - Nuclear'!AQ111</f>
        <v>94.68</v>
      </c>
      <c r="BC740" s="41">
        <f>'Conventional - Nuclear'!AR111</f>
        <v>94.68</v>
      </c>
      <c r="BD740" s="41">
        <f>'Conventional - Nuclear'!AS111</f>
        <v>94.68</v>
      </c>
      <c r="BE740" s="41">
        <f>'Conventional - Nuclear'!AT111</f>
        <v>94.68</v>
      </c>
      <c r="BF740" s="41">
        <f>'Conventional - Nuclear'!AU111</f>
        <v>94.68</v>
      </c>
      <c r="BG740" s="41">
        <f>'Conventional - Nuclear'!AV111</f>
        <v>94.68</v>
      </c>
    </row>
    <row r="741" spans="2:59">
      <c r="B741" s="874"/>
      <c r="D741" s="736"/>
      <c r="E741" s="595" t="str">
        <f>'Conventional - Nuclear'!K112</f>
        <v>Nuclear - High</v>
      </c>
      <c r="F741" s="41" t="e">
        <f>'Conventional - Nuclear'!#REF!</f>
        <v>#REF!</v>
      </c>
      <c r="G741" s="41" t="e">
        <f>'Conventional - Nuclear'!#REF!</f>
        <v>#REF!</v>
      </c>
      <c r="H741" s="41" t="e">
        <f>'Conventional - Nuclear'!#REF!</f>
        <v>#REF!</v>
      </c>
      <c r="I741" s="41" t="e">
        <f>'Conventional - Nuclear'!#REF!</f>
        <v>#REF!</v>
      </c>
      <c r="J741" s="41" t="e">
        <f>'Conventional - Nuclear'!#REF!</f>
        <v>#REF!</v>
      </c>
      <c r="K741" s="41" t="e">
        <f>'Conventional - Nuclear'!#REF!</f>
        <v>#REF!</v>
      </c>
      <c r="L741" s="41" t="e">
        <f>'Conventional - Nuclear'!#REF!</f>
        <v>#REF!</v>
      </c>
      <c r="M741" s="41" t="e">
        <f>'Conventional - Nuclear'!#REF!</f>
        <v>#REF!</v>
      </c>
      <c r="N741" s="41" t="e">
        <f>'Conventional - Nuclear'!#REF!</f>
        <v>#REF!</v>
      </c>
      <c r="O741" s="41" t="e">
        <f>'Conventional - Nuclear'!#REF!</f>
        <v>#REF!</v>
      </c>
      <c r="P741" s="41" t="e">
        <f>'Conventional - Nuclear'!#REF!</f>
        <v>#REF!</v>
      </c>
      <c r="Q741" s="41" t="e">
        <f>'Conventional - Nuclear'!#REF!</f>
        <v>#REF!</v>
      </c>
      <c r="R741" s="41" t="e">
        <f>'Conventional - Nuclear'!#REF!</f>
        <v>#REF!</v>
      </c>
      <c r="S741" s="41"/>
      <c r="T741" s="41"/>
      <c r="U741" s="41"/>
      <c r="V741" s="41"/>
      <c r="W741" s="41">
        <f>'Conventional - Nuclear'!L112</f>
        <v>0</v>
      </c>
      <c r="X741" s="41">
        <f>'Conventional - Nuclear'!M112</f>
        <v>0</v>
      </c>
      <c r="Y741" s="41">
        <f>'Conventional - Nuclear'!N112</f>
        <v>0</v>
      </c>
      <c r="Z741" s="41">
        <f>'Conventional - Nuclear'!O112</f>
        <v>0</v>
      </c>
      <c r="AA741" s="41">
        <f>'Conventional - Nuclear'!P112</f>
        <v>0</v>
      </c>
      <c r="AB741" s="41">
        <f>'Conventional - Nuclear'!Q112</f>
        <v>0</v>
      </c>
      <c r="AC741" s="41">
        <f>'Conventional - Nuclear'!R112</f>
        <v>0</v>
      </c>
      <c r="AD741" s="41">
        <f>'Conventional - Nuclear'!S112</f>
        <v>0</v>
      </c>
      <c r="AE741" s="41">
        <f>'Conventional - Nuclear'!T112</f>
        <v>0</v>
      </c>
      <c r="AF741" s="41">
        <f>'Conventional - Nuclear'!U112</f>
        <v>0</v>
      </c>
      <c r="AG741" s="41">
        <f>'Conventional - Nuclear'!V112</f>
        <v>0</v>
      </c>
      <c r="AH741" s="41">
        <f>'Conventional - Nuclear'!W112</f>
        <v>0</v>
      </c>
      <c r="AI741" s="41">
        <f>'Conventional - Nuclear'!X112</f>
        <v>0</v>
      </c>
      <c r="AJ741" s="41">
        <f>'Conventional - Nuclear'!Y112</f>
        <v>0</v>
      </c>
      <c r="AK741" s="41">
        <f>'Conventional - Nuclear'!Z112</f>
        <v>0</v>
      </c>
      <c r="AL741" s="41">
        <f>'Conventional - Nuclear'!AA112</f>
        <v>0</v>
      </c>
      <c r="AM741" s="41">
        <f>'Conventional - Nuclear'!AB112</f>
        <v>0</v>
      </c>
      <c r="AN741" s="41">
        <f>'Conventional - Nuclear'!AC112</f>
        <v>0</v>
      </c>
      <c r="AO741" s="41">
        <f>'Conventional - Nuclear'!AD112</f>
        <v>0</v>
      </c>
      <c r="AP741" s="41">
        <f>'Conventional - Nuclear'!AE112</f>
        <v>0</v>
      </c>
      <c r="AQ741" s="41">
        <f>'Conventional - Nuclear'!AF112</f>
        <v>0</v>
      </c>
      <c r="AR741" s="41">
        <f>'Conventional - Nuclear'!AG112</f>
        <v>0</v>
      </c>
      <c r="AS741" s="41">
        <f>'Conventional - Nuclear'!AH112</f>
        <v>0</v>
      </c>
      <c r="AT741" s="41">
        <f>'Conventional - Nuclear'!AI112</f>
        <v>0</v>
      </c>
      <c r="AU741" s="41">
        <f>'Conventional - Nuclear'!AJ112</f>
        <v>0</v>
      </c>
      <c r="AV741" s="41">
        <f>'Conventional - Nuclear'!AK112</f>
        <v>0</v>
      </c>
      <c r="AW741" s="41">
        <f>'Conventional - Nuclear'!AL112</f>
        <v>0</v>
      </c>
      <c r="AX741" s="41">
        <f>'Conventional - Nuclear'!AM112</f>
        <v>0</v>
      </c>
      <c r="AY741" s="41">
        <f>'Conventional - Nuclear'!AN112</f>
        <v>0</v>
      </c>
      <c r="AZ741" s="41">
        <f>'Conventional - Nuclear'!AO112</f>
        <v>0</v>
      </c>
      <c r="BA741" s="41">
        <f>'Conventional - Nuclear'!AP112</f>
        <v>0</v>
      </c>
      <c r="BB741" s="41">
        <f>'Conventional - Nuclear'!AQ112</f>
        <v>0</v>
      </c>
      <c r="BC741" s="41">
        <f>'Conventional - Nuclear'!AR112</f>
        <v>0</v>
      </c>
      <c r="BD741" s="41">
        <f>'Conventional - Nuclear'!AS112</f>
        <v>0</v>
      </c>
      <c r="BE741" s="41">
        <f>'Conventional - Nuclear'!AT112</f>
        <v>0</v>
      </c>
      <c r="BF741" s="41">
        <f>'Conventional - Nuclear'!AU112</f>
        <v>0</v>
      </c>
      <c r="BG741" s="41">
        <f>'Conventional - Nuclear'!AV112</f>
        <v>0</v>
      </c>
    </row>
  </sheetData>
  <mergeCells count="82">
    <mergeCell ref="D241:D249"/>
    <mergeCell ref="B230:B238"/>
    <mergeCell ref="D230:D238"/>
    <mergeCell ref="A283:A309"/>
    <mergeCell ref="A312:A338"/>
    <mergeCell ref="B283:B309"/>
    <mergeCell ref="B312:B338"/>
    <mergeCell ref="A341:A367"/>
    <mergeCell ref="A372:A393"/>
    <mergeCell ref="D456:D485"/>
    <mergeCell ref="B413:B430"/>
    <mergeCell ref="D413:D430"/>
    <mergeCell ref="D433:D450"/>
    <mergeCell ref="B433:B450"/>
    <mergeCell ref="D372:D389"/>
    <mergeCell ref="D393:D410"/>
    <mergeCell ref="B341:B367"/>
    <mergeCell ref="B739:B741"/>
    <mergeCell ref="D739:D741"/>
    <mergeCell ref="B729:B731"/>
    <mergeCell ref="D729:D731"/>
    <mergeCell ref="B734:B736"/>
    <mergeCell ref="D734:D736"/>
    <mergeCell ref="D690:D698"/>
    <mergeCell ref="B690:B698"/>
    <mergeCell ref="B724:B726"/>
    <mergeCell ref="D724:D726"/>
    <mergeCell ref="D701:D709"/>
    <mergeCell ref="B701:B709"/>
    <mergeCell ref="D712:D720"/>
    <mergeCell ref="B712:B720"/>
    <mergeCell ref="D679:D687"/>
    <mergeCell ref="B679:B687"/>
    <mergeCell ref="D589:D597"/>
    <mergeCell ref="B589:B597"/>
    <mergeCell ref="D600:D608"/>
    <mergeCell ref="B600:B608"/>
    <mergeCell ref="D611:D619"/>
    <mergeCell ref="B611:B619"/>
    <mergeCell ref="D622:D630"/>
    <mergeCell ref="B622:B630"/>
    <mergeCell ref="D645:D653"/>
    <mergeCell ref="B645:B653"/>
    <mergeCell ref="D656:D664"/>
    <mergeCell ref="B656:B664"/>
    <mergeCell ref="D667:D675"/>
    <mergeCell ref="B667:B675"/>
    <mergeCell ref="B5:B19"/>
    <mergeCell ref="D5:D19"/>
    <mergeCell ref="D23:D37"/>
    <mergeCell ref="B23:B37"/>
    <mergeCell ref="B40:B54"/>
    <mergeCell ref="D40:D54"/>
    <mergeCell ref="B634:B642"/>
    <mergeCell ref="D634:D642"/>
    <mergeCell ref="D312:D338"/>
    <mergeCell ref="D341:D367"/>
    <mergeCell ref="D219:D227"/>
    <mergeCell ref="B552:B581"/>
    <mergeCell ref="D552:D581"/>
    <mergeCell ref="B393:B410"/>
    <mergeCell ref="B372:B389"/>
    <mergeCell ref="D283:D309"/>
    <mergeCell ref="D488:D517"/>
    <mergeCell ref="D520:D549"/>
    <mergeCell ref="D253:D279"/>
    <mergeCell ref="B219:B227"/>
    <mergeCell ref="B253:B279"/>
    <mergeCell ref="B241:B249"/>
    <mergeCell ref="B58:B72"/>
    <mergeCell ref="D58:D72"/>
    <mergeCell ref="D142:D171"/>
    <mergeCell ref="B207:B215"/>
    <mergeCell ref="D207:D215"/>
    <mergeCell ref="B142:B171"/>
    <mergeCell ref="D174:D203"/>
    <mergeCell ref="B77:B106"/>
    <mergeCell ref="D77:D106"/>
    <mergeCell ref="D110:D139"/>
    <mergeCell ref="B110:B139"/>
    <mergeCell ref="B201:B203"/>
    <mergeCell ref="B174:B200"/>
  </mergeCells>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Preface</vt:lpstr>
      <vt:lpstr>Financial Definitions</vt:lpstr>
      <vt:lpstr>Land-Based Wind</vt:lpstr>
      <vt:lpstr>Offshore Wind</vt:lpstr>
      <vt:lpstr>Solar - PV</vt:lpstr>
      <vt:lpstr>Solar - CSP</vt:lpstr>
      <vt:lpstr>Geothermal</vt:lpstr>
      <vt:lpstr>Hydropower</vt:lpstr>
      <vt:lpstr>Conventional - Coal</vt:lpstr>
      <vt:lpstr>Conventional - Gas</vt:lpstr>
      <vt:lpstr>Conventional - Biopower</vt:lpstr>
      <vt:lpstr>Conventional - Nuclear</vt:lpstr>
      <vt:lpstr>Program Goals</vt:lpstr>
      <vt:lpstr>Graphics Input</vt:lpstr>
      <vt:lpstr>Preface!_Toc410891913</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Rachel Gelman</dc:creator>
  <cp:lastModifiedBy>Frederik Skou Fertin</cp:lastModifiedBy>
  <cp:lastPrinted>2014-09-24T03:24:35Z</cp:lastPrinted>
  <dcterms:created xsi:type="dcterms:W3CDTF">2014-04-16T17:20:02Z</dcterms:created>
  <dcterms:modified xsi:type="dcterms:W3CDTF">2024-08-26T08:17:48Z</dcterms:modified>
</cp:coreProperties>
</file>